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queryTables/queryTable8.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9"/>
  <workbookPr/>
  <mc:AlternateContent xmlns:mc="http://schemas.openxmlformats.org/markup-compatibility/2006">
    <mc:Choice Requires="x15">
      <x15ac:absPath xmlns:x15ac="http://schemas.microsoft.com/office/spreadsheetml/2010/11/ac" url="/Users/bennotkin/Documents/world-bank/crm/crm-db/monitor-xlsx/"/>
    </mc:Choice>
  </mc:AlternateContent>
  <xr:revisionPtr revIDLastSave="0" documentId="13_ncr:1_{86E7AA58-B566-2645-B867-AFF28CD2EC64}" xr6:coauthVersionLast="47" xr6:coauthVersionMax="47" xr10:uidLastSave="{00000000-0000-0000-0000-000000000000}"/>
  <bookViews>
    <workbookView xWindow="0" yWindow="760" windowWidth="30240" windowHeight="18880" activeTab="1" xr2:uid="{36762678-7B79-A141-9142-1B21A00D3579}"/>
  </bookViews>
  <sheets>
    <sheet name="Landing" sheetId="26" r:id="rId1"/>
    <sheet name="Dashboard" sheetId="28" r:id="rId2"/>
    <sheet name="Data Dictionary" sheetId="9" r:id="rId3"/>
    <sheet name="Compound Alert" sheetId="1" r:id="rId4"/>
    <sheet name="Health" sheetId="2" r:id="rId5"/>
    <sheet name="Food" sheetId="14" r:id="rId6"/>
    <sheet name="Macro" sheetId="17" r:id="rId7"/>
    <sheet name="Socioeconomic" sheetId="19" r:id="rId8"/>
    <sheet name="Natural Hazard" sheetId="18" r:id="rId9"/>
    <sheet name="Conflict" sheetId="16" r:id="rId10"/>
    <sheet name="Regional Sumaries" sheetId="29" r:id="rId11"/>
    <sheet name="Parameters" sheetId="8" r:id="rId12"/>
    <sheet name="Data Reliability" sheetId="27" r:id="rId13"/>
    <sheet name="Lookup" sheetId="30" r:id="rId14"/>
  </sheets>
  <definedNames>
    <definedName name="_xlnm._FilterDatabase" localSheetId="3" hidden="1">'Compound Alert'!$B$5:$AN$223</definedName>
    <definedName name="_xlnm._FilterDatabase" localSheetId="9" hidden="1">Conflict!$B$7:$T$197</definedName>
    <definedName name="_xlnm._FilterDatabase" localSheetId="1" hidden="1">Dashboard!$B$41:$O$231</definedName>
    <definedName name="_xlnm._FilterDatabase" localSheetId="2" hidden="1">'Data Dictionary'!$B$7:$M$7</definedName>
    <definedName name="_xlnm._FilterDatabase" localSheetId="5" hidden="1">Food!$B$7:$T$225</definedName>
    <definedName name="_xlnm._FilterDatabase" localSheetId="4" hidden="1">Health!$A$7:$R$225</definedName>
    <definedName name="_xlnm._FilterDatabase" localSheetId="6" hidden="1">Macro!$A$7:$R$225</definedName>
    <definedName name="_xlnm._FilterDatabase" localSheetId="8" hidden="1">'Natural Hazard'!$B$7:$V$197</definedName>
    <definedName name="_xlnm._FilterDatabase" localSheetId="7" hidden="1">Socioeconomic!$B$7:$U$197</definedName>
    <definedName name="_xlchart.v5.0" hidden="1">Dashboard!$C$41</definedName>
    <definedName name="_xlchart.v5.1" hidden="1">Dashboard!$C$42:$C$231</definedName>
    <definedName name="_xlchart.v5.2" hidden="1">Dashboard!$I$41</definedName>
    <definedName name="_xlchart.v5.3" hidden="1">Dashboard!$I$42:$I$231</definedName>
    <definedName name="conflict_and_fragility_1" localSheetId="9">Conflict!$J$7:$Z$225</definedName>
    <definedName name="food_security_1" localSheetId="5">Food!$J$7:$V$225</definedName>
    <definedName name="Health" localSheetId="9">Conflict!#REF!</definedName>
    <definedName name="Health" localSheetId="5">Food!#REF!</definedName>
    <definedName name="Health" localSheetId="6">Macro!#REF!</definedName>
    <definedName name="Health" localSheetId="8">'Natural Hazard'!#REF!</definedName>
    <definedName name="Health" localSheetId="7">Socioeconomic!#REF!</definedName>
    <definedName name="health_1" localSheetId="4">Health!$J$7:$R$225</definedName>
    <definedName name="indicators_list" localSheetId="2">'Data Dictionary'!$B$7:$R$37</definedName>
    <definedName name="macro_fiscal_1" localSheetId="6">Macro!$J$7:$R$225</definedName>
    <definedName name="natural_hazard_1" localSheetId="8">'Natural Hazard'!$J$7:$X$225</definedName>
    <definedName name="reliabilitysheet" localSheetId="3">'Compound Alert'!#REF!</definedName>
    <definedName name="reliabilitysheet_1" localSheetId="12">'Data Reliability'!$E$5:$T$223</definedName>
    <definedName name="socioeconomic_vulnerability_1" localSheetId="7">Socioeconomic!$J$7:$X$225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130" i="19" l="1" a="1"/>
  <c r="P130" i="19" s="1"/>
  <c r="G25" i="17"/>
  <c r="G44" i="17"/>
  <c r="G45" i="17"/>
  <c r="G49" i="17"/>
  <c r="G71" i="17"/>
  <c r="G95" i="17"/>
  <c r="G97" i="17"/>
  <c r="G128" i="17"/>
  <c r="G133" i="17"/>
  <c r="G146" i="17"/>
  <c r="G160" i="17"/>
  <c r="G175" i="17"/>
  <c r="G198" i="17"/>
  <c r="G207" i="17"/>
  <c r="G218" i="17"/>
  <c r="G223" i="17"/>
  <c r="G10" i="17"/>
  <c r="AM1" i="1"/>
  <c r="Z4" i="16"/>
  <c r="Z5" i="16"/>
  <c r="Z6" i="16"/>
  <c r="T4" i="16"/>
  <c r="U4" i="16"/>
  <c r="V4" i="16"/>
  <c r="W4" i="16"/>
  <c r="X4" i="16"/>
  <c r="Y4" i="16"/>
  <c r="T5" i="16"/>
  <c r="U5" i="16"/>
  <c r="V5" i="16"/>
  <c r="W5" i="16"/>
  <c r="X5" i="16"/>
  <c r="Y5" i="16"/>
  <c r="T6" i="16"/>
  <c r="U6" i="16"/>
  <c r="V6" i="16"/>
  <c r="W6" i="16"/>
  <c r="X6" i="16"/>
  <c r="Y6" i="16"/>
  <c r="N4" i="16"/>
  <c r="O4" i="16"/>
  <c r="P4" i="16"/>
  <c r="Q4" i="16"/>
  <c r="R4" i="16"/>
  <c r="S4" i="16"/>
  <c r="N5" i="16"/>
  <c r="O5" i="16"/>
  <c r="P5" i="16"/>
  <c r="Q5" i="16"/>
  <c r="R5" i="16"/>
  <c r="S5" i="16"/>
  <c r="N6" i="16"/>
  <c r="O6" i="16"/>
  <c r="P6" i="16"/>
  <c r="Q6" i="16"/>
  <c r="R6" i="16"/>
  <c r="S6" i="16"/>
  <c r="O3" i="16" l="1"/>
  <c r="W2" i="16"/>
  <c r="Q3" i="16"/>
  <c r="Y3" i="16"/>
  <c r="P3" i="16"/>
  <c r="X2" i="16"/>
  <c r="T2" i="16"/>
  <c r="Y2" i="16"/>
  <c r="U2" i="16"/>
  <c r="O2" i="16"/>
  <c r="W3" i="16"/>
  <c r="S2" i="16"/>
  <c r="R3" i="16"/>
  <c r="N2" i="16"/>
  <c r="X3" i="16"/>
  <c r="V3" i="16"/>
  <c r="Z2" i="16"/>
  <c r="Z3" i="16"/>
  <c r="U3" i="16"/>
  <c r="T3" i="16"/>
  <c r="V2" i="16"/>
  <c r="N3" i="16"/>
  <c r="Q2" i="16"/>
  <c r="P2" i="16"/>
  <c r="S3" i="16"/>
  <c r="R2" i="16"/>
  <c r="AB2" i="16"/>
  <c r="AC2" i="16"/>
  <c r="T2" i="19"/>
  <c r="U2" i="19"/>
  <c r="Y2" i="19"/>
  <c r="Z2" i="19"/>
  <c r="AA2" i="19"/>
  <c r="AB2" i="19"/>
  <c r="AC2" i="19"/>
  <c r="AD2" i="19"/>
  <c r="AE2" i="19"/>
  <c r="T3" i="19"/>
  <c r="U3" i="19"/>
  <c r="Y3" i="19"/>
  <c r="Z3" i="19"/>
  <c r="AA3" i="19"/>
  <c r="M4" i="19"/>
  <c r="N4" i="19"/>
  <c r="O4" i="19"/>
  <c r="P4" i="19"/>
  <c r="Q4" i="19"/>
  <c r="R4" i="19"/>
  <c r="S4" i="19"/>
  <c r="M5" i="19"/>
  <c r="N5" i="19"/>
  <c r="O5" i="19"/>
  <c r="P5" i="19"/>
  <c r="Q5" i="19"/>
  <c r="R5" i="19"/>
  <c r="S5" i="19"/>
  <c r="M6" i="19"/>
  <c r="N6" i="19"/>
  <c r="O6" i="19"/>
  <c r="P6" i="19"/>
  <c r="Q6" i="19"/>
  <c r="R6" i="19"/>
  <c r="S6" i="19"/>
  <c r="T6" i="19"/>
  <c r="U6" i="19"/>
  <c r="AF6" i="19"/>
  <c r="AG6" i="19"/>
  <c r="AH6" i="19"/>
  <c r="AI6" i="19"/>
  <c r="AJ6" i="19"/>
  <c r="AK6" i="19"/>
  <c r="X6" i="2"/>
  <c r="W6" i="2"/>
  <c r="T6" i="2"/>
  <c r="S6" i="2"/>
  <c r="R6" i="2"/>
  <c r="Q6" i="2"/>
  <c r="P6" i="2"/>
  <c r="O6" i="2"/>
  <c r="N6" i="2"/>
  <c r="M6" i="2"/>
  <c r="S5" i="2"/>
  <c r="R5" i="2"/>
  <c r="Q5" i="2"/>
  <c r="P5" i="2"/>
  <c r="O5" i="2"/>
  <c r="N5" i="2"/>
  <c r="M5" i="2"/>
  <c r="S4" i="2"/>
  <c r="R4" i="2"/>
  <c r="Q4" i="2"/>
  <c r="P4" i="2"/>
  <c r="O4" i="2"/>
  <c r="N4" i="2"/>
  <c r="M4" i="2"/>
  <c r="Z3" i="2"/>
  <c r="Y3" i="2"/>
  <c r="X3" i="2"/>
  <c r="W3" i="2"/>
  <c r="T3" i="2"/>
  <c r="Z2" i="2"/>
  <c r="Y2" i="2"/>
  <c r="X2" i="2"/>
  <c r="W2" i="2"/>
  <c r="T2" i="2"/>
  <c r="R3" i="2" l="1"/>
  <c r="S2" i="2"/>
  <c r="R2" i="19"/>
  <c r="O2" i="2"/>
  <c r="P2" i="19"/>
  <c r="S2" i="19"/>
  <c r="S3" i="2"/>
  <c r="N3" i="2"/>
  <c r="M2" i="2"/>
  <c r="P3" i="2"/>
  <c r="Q3" i="2"/>
  <c r="R2" i="2"/>
  <c r="M3" i="2"/>
  <c r="Q2" i="19"/>
  <c r="N2" i="2"/>
  <c r="O3" i="2"/>
  <c r="R3" i="19"/>
  <c r="O2" i="19"/>
  <c r="N2" i="19"/>
  <c r="M2" i="19"/>
  <c r="S3" i="19"/>
  <c r="Q3" i="19"/>
  <c r="P3" i="19"/>
  <c r="O3" i="19"/>
  <c r="N3" i="19"/>
  <c r="M3" i="19"/>
  <c r="Q2" i="2"/>
  <c r="P2" i="2"/>
  <c r="M5" i="17" l="1"/>
  <c r="B111" i="28"/>
  <c r="C111" i="28"/>
  <c r="D111" i="28"/>
  <c r="E111" i="28"/>
  <c r="B76" i="28"/>
  <c r="C76" i="28"/>
  <c r="D76" i="28"/>
  <c r="E76" i="28"/>
  <c r="B86" i="28"/>
  <c r="C86" i="28"/>
  <c r="D86" i="28"/>
  <c r="E86" i="28"/>
  <c r="B91" i="28"/>
  <c r="C91" i="28"/>
  <c r="D91" i="28"/>
  <c r="E91" i="28"/>
  <c r="B48" i="28"/>
  <c r="C48" i="28"/>
  <c r="D48" i="28"/>
  <c r="E48" i="28"/>
  <c r="B214" i="28"/>
  <c r="C214" i="28"/>
  <c r="D214" i="28"/>
  <c r="E214" i="28"/>
  <c r="B94" i="28"/>
  <c r="C94" i="28"/>
  <c r="D94" i="28"/>
  <c r="E94" i="28"/>
  <c r="B157" i="28"/>
  <c r="C157" i="28"/>
  <c r="D157" i="28"/>
  <c r="E157" i="28"/>
  <c r="B80" i="28"/>
  <c r="C80" i="28"/>
  <c r="D80" i="28"/>
  <c r="E80" i="28"/>
  <c r="B168" i="28"/>
  <c r="C168" i="28"/>
  <c r="D168" i="28"/>
  <c r="E168" i="28"/>
  <c r="B169" i="28"/>
  <c r="C169" i="28"/>
  <c r="D169" i="28"/>
  <c r="E169" i="28"/>
  <c r="B102" i="28"/>
  <c r="C102" i="28"/>
  <c r="D102" i="28"/>
  <c r="E102" i="28"/>
  <c r="B197" i="28"/>
  <c r="C197" i="28"/>
  <c r="D197" i="28"/>
  <c r="E197" i="28"/>
  <c r="B175" i="28"/>
  <c r="C175" i="28"/>
  <c r="D175" i="28"/>
  <c r="E175" i="28"/>
  <c r="B143" i="28"/>
  <c r="C143" i="28"/>
  <c r="D143" i="28"/>
  <c r="E143" i="28"/>
  <c r="B105" i="28"/>
  <c r="C105" i="28"/>
  <c r="D105" i="28"/>
  <c r="E105" i="28"/>
  <c r="B92" i="28"/>
  <c r="C92" i="28"/>
  <c r="D92" i="28"/>
  <c r="E92" i="28"/>
  <c r="B69" i="28"/>
  <c r="C69" i="28"/>
  <c r="D69" i="28"/>
  <c r="E69" i="28"/>
  <c r="B150" i="28"/>
  <c r="C150" i="28"/>
  <c r="D150" i="28"/>
  <c r="E150" i="28"/>
  <c r="B141" i="28"/>
  <c r="C141" i="28"/>
  <c r="D141" i="28"/>
  <c r="E141" i="28"/>
  <c r="B75" i="28"/>
  <c r="C75" i="28"/>
  <c r="D75" i="28"/>
  <c r="E75" i="28"/>
  <c r="B122" i="28"/>
  <c r="C122" i="28"/>
  <c r="D122" i="28"/>
  <c r="E122" i="28"/>
  <c r="B205" i="28"/>
  <c r="C205" i="28"/>
  <c r="D205" i="28"/>
  <c r="E205" i="28"/>
  <c r="B201" i="28"/>
  <c r="C201" i="28"/>
  <c r="D201" i="28"/>
  <c r="E201" i="28"/>
  <c r="B156" i="28"/>
  <c r="C156" i="28"/>
  <c r="D156" i="28"/>
  <c r="E156" i="28"/>
  <c r="B62" i="28"/>
  <c r="C62" i="28"/>
  <c r="D62" i="28"/>
  <c r="E62" i="28"/>
  <c r="B70" i="28"/>
  <c r="C70" i="28"/>
  <c r="D70" i="28"/>
  <c r="E70" i="28"/>
  <c r="B193" i="28"/>
  <c r="C193" i="28"/>
  <c r="D193" i="28"/>
  <c r="E193" i="28"/>
  <c r="AM196" i="1"/>
  <c r="L196" i="1" s="1"/>
  <c r="AN196" i="1"/>
  <c r="AM197" i="1"/>
  <c r="L197" i="1" s="1"/>
  <c r="AN197" i="1"/>
  <c r="O197" i="1" s="1"/>
  <c r="AM198" i="1"/>
  <c r="AN198" i="1"/>
  <c r="O198" i="1" s="1"/>
  <c r="AM199" i="1"/>
  <c r="AN199" i="1"/>
  <c r="O199" i="1" s="1"/>
  <c r="AM200" i="1"/>
  <c r="AN200" i="1"/>
  <c r="O200" i="1" s="1"/>
  <c r="AM201" i="1"/>
  <c r="AN201" i="1"/>
  <c r="O201" i="1" s="1"/>
  <c r="AM202" i="1"/>
  <c r="AN202" i="1"/>
  <c r="O202" i="1" s="1"/>
  <c r="AM203" i="1"/>
  <c r="L203" i="1" s="1"/>
  <c r="AN203" i="1"/>
  <c r="O203" i="1" s="1"/>
  <c r="AM204" i="1"/>
  <c r="L204" i="1" s="1"/>
  <c r="AN204" i="1"/>
  <c r="O204" i="1" s="1"/>
  <c r="AM205" i="1"/>
  <c r="L205" i="1" s="1"/>
  <c r="AN205" i="1"/>
  <c r="O205" i="1" s="1"/>
  <c r="AM206" i="1"/>
  <c r="L206" i="1" s="1"/>
  <c r="AN206" i="1"/>
  <c r="AM207" i="1"/>
  <c r="L207" i="1" s="1"/>
  <c r="AN207" i="1"/>
  <c r="AM208" i="1"/>
  <c r="L208" i="1" s="1"/>
  <c r="AN208" i="1"/>
  <c r="AM209" i="1"/>
  <c r="L209" i="1" s="1"/>
  <c r="AN209" i="1"/>
  <c r="AM210" i="1"/>
  <c r="L210" i="1" s="1"/>
  <c r="AN210" i="1"/>
  <c r="AM211" i="1"/>
  <c r="L211" i="1" s="1"/>
  <c r="AN211" i="1"/>
  <c r="AM212" i="1"/>
  <c r="AN212" i="1"/>
  <c r="O212" i="1" s="1"/>
  <c r="AM213" i="1"/>
  <c r="AN213" i="1"/>
  <c r="O213" i="1" s="1"/>
  <c r="AM214" i="1"/>
  <c r="AN214" i="1"/>
  <c r="O214" i="1" s="1"/>
  <c r="AM215" i="1"/>
  <c r="L215" i="1" s="1"/>
  <c r="AN215" i="1"/>
  <c r="O215" i="1" s="1"/>
  <c r="AM216" i="1"/>
  <c r="L216" i="1" s="1"/>
  <c r="AN216" i="1"/>
  <c r="O216" i="1" s="1"/>
  <c r="AM217" i="1"/>
  <c r="L217" i="1" s="1"/>
  <c r="AN217" i="1"/>
  <c r="O217" i="1" s="1"/>
  <c r="AM218" i="1"/>
  <c r="L218" i="1" s="1"/>
  <c r="AN218" i="1"/>
  <c r="O218" i="1" s="1"/>
  <c r="AM219" i="1"/>
  <c r="L219" i="1" s="1"/>
  <c r="AN219" i="1"/>
  <c r="O219" i="1" s="1"/>
  <c r="AM220" i="1"/>
  <c r="L220" i="1" s="1"/>
  <c r="AN220" i="1"/>
  <c r="O220" i="1" s="1"/>
  <c r="AM221" i="1"/>
  <c r="L221" i="1" s="1"/>
  <c r="AN221" i="1"/>
  <c r="O221" i="1" s="1"/>
  <c r="AM222" i="1"/>
  <c r="AN222" i="1"/>
  <c r="O222" i="1" s="1"/>
  <c r="AM223" i="1"/>
  <c r="AN223" i="1"/>
  <c r="O223" i="1" s="1"/>
  <c r="I210" i="1" l="1"/>
  <c r="I208" i="1"/>
  <c r="I207" i="1"/>
  <c r="I206" i="1"/>
  <c r="I196" i="1"/>
  <c r="I201" i="1"/>
  <c r="I199" i="1"/>
  <c r="I212" i="1"/>
  <c r="I211" i="1"/>
  <c r="I202" i="1"/>
  <c r="I200" i="1"/>
  <c r="I198" i="1"/>
  <c r="I223" i="1"/>
  <c r="I221" i="1"/>
  <c r="I213" i="1"/>
  <c r="O206" i="1"/>
  <c r="I222" i="1"/>
  <c r="I209" i="1"/>
  <c r="I214" i="1"/>
  <c r="L214" i="1"/>
  <c r="I215" i="1"/>
  <c r="I219" i="1"/>
  <c r="I218" i="1"/>
  <c r="I217" i="1"/>
  <c r="I216" i="1"/>
  <c r="I220" i="1"/>
  <c r="L223" i="1"/>
  <c r="L222" i="1"/>
  <c r="L212" i="1"/>
  <c r="O211" i="1"/>
  <c r="L213" i="1"/>
  <c r="O210" i="1"/>
  <c r="L202" i="1"/>
  <c r="L201" i="1"/>
  <c r="L200" i="1"/>
  <c r="L199" i="1"/>
  <c r="L198" i="1"/>
  <c r="I197" i="1"/>
  <c r="O209" i="1"/>
  <c r="O208" i="1"/>
  <c r="O207" i="1"/>
  <c r="I205" i="1"/>
  <c r="I204" i="1"/>
  <c r="I203" i="1"/>
  <c r="O196" i="1"/>
  <c r="U233" i="19"/>
  <c r="U234" i="19"/>
  <c r="V234" i="19"/>
  <c r="V233" i="19"/>
  <c r="T233" i="19"/>
  <c r="S234" i="19"/>
  <c r="R234" i="19"/>
  <c r="R233" i="19"/>
  <c r="S233" i="19"/>
  <c r="Q233" i="19"/>
  <c r="Q234" i="19"/>
  <c r="T234" i="19"/>
  <c r="N233" i="19"/>
  <c r="O233" i="19"/>
  <c r="N234" i="19"/>
  <c r="O234" i="19"/>
  <c r="P233" i="19" l="1"/>
  <c r="P234" i="19"/>
  <c r="AA3" i="2"/>
  <c r="AB3" i="2"/>
  <c r="AC3" i="2"/>
  <c r="AD3" i="2"/>
  <c r="C8" i="14" a="1"/>
  <c r="C8" i="17" a="1"/>
  <c r="F214" i="17" s="1"/>
  <c r="C8" i="19" a="1"/>
  <c r="C8" i="18" a="1"/>
  <c r="C8" i="16" a="1"/>
  <c r="C8" i="2" a="1"/>
  <c r="F197" i="16" l="1"/>
  <c r="F215" i="16"/>
  <c r="F217" i="16"/>
  <c r="F219" i="16"/>
  <c r="F221" i="16"/>
  <c r="F223" i="16"/>
  <c r="F225" i="16"/>
  <c r="F208" i="16"/>
  <c r="F210" i="16"/>
  <c r="F212" i="16"/>
  <c r="F214" i="16"/>
  <c r="F216" i="16"/>
  <c r="F218" i="16"/>
  <c r="F220" i="16"/>
  <c r="F198" i="16"/>
  <c r="F200" i="16"/>
  <c r="F202" i="16"/>
  <c r="F204" i="16"/>
  <c r="F206" i="16"/>
  <c r="F222" i="16"/>
  <c r="F224" i="16"/>
  <c r="F199" i="16"/>
  <c r="F201" i="16"/>
  <c r="F203" i="16"/>
  <c r="F205" i="16"/>
  <c r="F207" i="16"/>
  <c r="F209" i="16"/>
  <c r="F211" i="16"/>
  <c r="F213" i="16"/>
  <c r="F197" i="18"/>
  <c r="F199" i="18"/>
  <c r="F201" i="18"/>
  <c r="F203" i="18"/>
  <c r="F205" i="18"/>
  <c r="F207" i="18"/>
  <c r="F209" i="18"/>
  <c r="F211" i="18"/>
  <c r="F221" i="18"/>
  <c r="F223" i="18"/>
  <c r="F225" i="18"/>
  <c r="F198" i="18"/>
  <c r="F200" i="18"/>
  <c r="F202" i="18"/>
  <c r="F204" i="18"/>
  <c r="F206" i="18"/>
  <c r="F216" i="18"/>
  <c r="F218" i="18"/>
  <c r="F220" i="18"/>
  <c r="F222" i="18"/>
  <c r="F224" i="18"/>
  <c r="F208" i="18"/>
  <c r="F210" i="18"/>
  <c r="F212" i="18"/>
  <c r="F214" i="18"/>
  <c r="F213" i="18"/>
  <c r="F215" i="18"/>
  <c r="F217" i="18"/>
  <c r="F219" i="18"/>
  <c r="F197" i="19"/>
  <c r="F199" i="19"/>
  <c r="F201" i="19"/>
  <c r="F203" i="19"/>
  <c r="F205" i="19"/>
  <c r="F207" i="19"/>
  <c r="F209" i="19"/>
  <c r="F211" i="19"/>
  <c r="F213" i="19"/>
  <c r="F215" i="19"/>
  <c r="F217" i="19"/>
  <c r="F219" i="19"/>
  <c r="F223" i="19"/>
  <c r="F225" i="19"/>
  <c r="F198" i="19"/>
  <c r="F204" i="19"/>
  <c r="F206" i="19"/>
  <c r="F212" i="19"/>
  <c r="F214" i="19"/>
  <c r="F218" i="19"/>
  <c r="F220" i="19"/>
  <c r="F222" i="19"/>
  <c r="F224" i="19"/>
  <c r="F200" i="19"/>
  <c r="F202" i="19"/>
  <c r="F208" i="19"/>
  <c r="F210" i="19"/>
  <c r="F216" i="19"/>
  <c r="F221" i="19"/>
  <c r="F197" i="14"/>
  <c r="F199" i="14"/>
  <c r="F203" i="14"/>
  <c r="F207" i="14"/>
  <c r="F209" i="14"/>
  <c r="F213" i="14"/>
  <c r="F221" i="14"/>
  <c r="F198" i="14"/>
  <c r="F202" i="14"/>
  <c r="F206" i="14"/>
  <c r="F208" i="14"/>
  <c r="F212" i="14"/>
  <c r="F216" i="14"/>
  <c r="F218" i="14"/>
  <c r="F220" i="14"/>
  <c r="F222" i="14"/>
  <c r="F224" i="14"/>
  <c r="F225" i="14"/>
  <c r="F200" i="14"/>
  <c r="F204" i="14"/>
  <c r="F210" i="14"/>
  <c r="F214" i="14"/>
  <c r="F201" i="14"/>
  <c r="F205" i="14"/>
  <c r="F211" i="14"/>
  <c r="F215" i="14"/>
  <c r="F217" i="14"/>
  <c r="F219" i="14"/>
  <c r="F223" i="14"/>
  <c r="F197" i="2"/>
  <c r="F198" i="2"/>
  <c r="F202" i="2"/>
  <c r="F206" i="2"/>
  <c r="F210" i="2"/>
  <c r="F214" i="2"/>
  <c r="F218" i="2"/>
  <c r="F222" i="2"/>
  <c r="F199" i="2"/>
  <c r="F203" i="2"/>
  <c r="F207" i="2"/>
  <c r="F211" i="2"/>
  <c r="F215" i="2"/>
  <c r="F219" i="2"/>
  <c r="F223" i="2"/>
  <c r="F225" i="2"/>
  <c r="F200" i="2"/>
  <c r="F204" i="2"/>
  <c r="F208" i="2"/>
  <c r="F212" i="2"/>
  <c r="F216" i="2"/>
  <c r="F220" i="2"/>
  <c r="F224" i="2"/>
  <c r="F201" i="2"/>
  <c r="F205" i="2"/>
  <c r="F209" i="2"/>
  <c r="F213" i="2"/>
  <c r="F217" i="2"/>
  <c r="F221" i="2"/>
  <c r="C8" i="2"/>
  <c r="F10" i="2"/>
  <c r="F14" i="2"/>
  <c r="F18" i="2"/>
  <c r="F22" i="2"/>
  <c r="F26" i="2"/>
  <c r="F30" i="2"/>
  <c r="F34" i="2"/>
  <c r="F38" i="2"/>
  <c r="F42" i="2"/>
  <c r="F46" i="2"/>
  <c r="F50" i="2"/>
  <c r="F54" i="2"/>
  <c r="F58" i="2"/>
  <c r="F62" i="2"/>
  <c r="F66" i="2"/>
  <c r="F70" i="2"/>
  <c r="F74" i="2"/>
  <c r="F78" i="2"/>
  <c r="F82" i="2"/>
  <c r="F86" i="2"/>
  <c r="F90" i="2"/>
  <c r="F94" i="2"/>
  <c r="F98" i="2"/>
  <c r="F102" i="2"/>
  <c r="F106" i="2"/>
  <c r="F110" i="2"/>
  <c r="F114" i="2"/>
  <c r="F118" i="2"/>
  <c r="F122" i="2"/>
  <c r="F126" i="2"/>
  <c r="F130" i="2"/>
  <c r="F134" i="2"/>
  <c r="F138" i="2"/>
  <c r="F142" i="2"/>
  <c r="F146" i="2"/>
  <c r="F150" i="2"/>
  <c r="F154" i="2"/>
  <c r="F158" i="2"/>
  <c r="F162" i="2"/>
  <c r="F166" i="2"/>
  <c r="F170" i="2"/>
  <c r="F174" i="2"/>
  <c r="F178" i="2"/>
  <c r="F182" i="2"/>
  <c r="F186" i="2"/>
  <c r="F190" i="2"/>
  <c r="F194" i="2"/>
  <c r="F89" i="2"/>
  <c r="F109" i="2"/>
  <c r="F121" i="2"/>
  <c r="F129" i="2"/>
  <c r="F137" i="2"/>
  <c r="F149" i="2"/>
  <c r="F161" i="2"/>
  <c r="F169" i="2"/>
  <c r="F177" i="2"/>
  <c r="F185" i="2"/>
  <c r="F11" i="2"/>
  <c r="F15" i="2"/>
  <c r="F19" i="2"/>
  <c r="F23" i="2"/>
  <c r="F27" i="2"/>
  <c r="F31" i="2"/>
  <c r="F35" i="2"/>
  <c r="F39" i="2"/>
  <c r="F43" i="2"/>
  <c r="F47" i="2"/>
  <c r="F51" i="2"/>
  <c r="F55" i="2"/>
  <c r="F59" i="2"/>
  <c r="F63" i="2"/>
  <c r="F67" i="2"/>
  <c r="F71" i="2"/>
  <c r="F75" i="2"/>
  <c r="F79" i="2"/>
  <c r="F83" i="2"/>
  <c r="F87" i="2"/>
  <c r="F91" i="2"/>
  <c r="F95" i="2"/>
  <c r="F99" i="2"/>
  <c r="F103" i="2"/>
  <c r="F107" i="2"/>
  <c r="F111" i="2"/>
  <c r="F115" i="2"/>
  <c r="F119" i="2"/>
  <c r="F123" i="2"/>
  <c r="F127" i="2"/>
  <c r="F131" i="2"/>
  <c r="F135" i="2"/>
  <c r="F139" i="2"/>
  <c r="F143" i="2"/>
  <c r="F147" i="2"/>
  <c r="F151" i="2"/>
  <c r="F155" i="2"/>
  <c r="F159" i="2"/>
  <c r="F163" i="2"/>
  <c r="F167" i="2"/>
  <c r="F171" i="2"/>
  <c r="F175" i="2"/>
  <c r="F179" i="2"/>
  <c r="F183" i="2"/>
  <c r="F187" i="2"/>
  <c r="F191" i="2"/>
  <c r="F195" i="2"/>
  <c r="F13" i="2"/>
  <c r="F17" i="2"/>
  <c r="F21" i="2"/>
  <c r="F25" i="2"/>
  <c r="F29" i="2"/>
  <c r="F33" i="2"/>
  <c r="F41" i="2"/>
  <c r="F45" i="2"/>
  <c r="F49" i="2"/>
  <c r="F57" i="2"/>
  <c r="F65" i="2"/>
  <c r="F69" i="2"/>
  <c r="F77" i="2"/>
  <c r="F85" i="2"/>
  <c r="F97" i="2"/>
  <c r="F105" i="2"/>
  <c r="F113" i="2"/>
  <c r="F125" i="2"/>
  <c r="F141" i="2"/>
  <c r="F153" i="2"/>
  <c r="F165" i="2"/>
  <c r="F181" i="2"/>
  <c r="F193" i="2"/>
  <c r="F12" i="2"/>
  <c r="F16" i="2"/>
  <c r="F20" i="2"/>
  <c r="F24" i="2"/>
  <c r="F28" i="2"/>
  <c r="F32" i="2"/>
  <c r="F36" i="2"/>
  <c r="F40" i="2"/>
  <c r="F44" i="2"/>
  <c r="F48" i="2"/>
  <c r="F52" i="2"/>
  <c r="F56" i="2"/>
  <c r="F60" i="2"/>
  <c r="F64" i="2"/>
  <c r="F68" i="2"/>
  <c r="F72" i="2"/>
  <c r="F76" i="2"/>
  <c r="F80" i="2"/>
  <c r="F84" i="2"/>
  <c r="F88" i="2"/>
  <c r="F92" i="2"/>
  <c r="F96" i="2"/>
  <c r="F100" i="2"/>
  <c r="F104" i="2"/>
  <c r="F108" i="2"/>
  <c r="F112" i="2"/>
  <c r="F116" i="2"/>
  <c r="F120" i="2"/>
  <c r="F124" i="2"/>
  <c r="F128" i="2"/>
  <c r="F132" i="2"/>
  <c r="F136" i="2"/>
  <c r="F140" i="2"/>
  <c r="F144" i="2"/>
  <c r="F148" i="2"/>
  <c r="F152" i="2"/>
  <c r="F156" i="2"/>
  <c r="F160" i="2"/>
  <c r="F164" i="2"/>
  <c r="F168" i="2"/>
  <c r="F172" i="2"/>
  <c r="F176" i="2"/>
  <c r="F180" i="2"/>
  <c r="F184" i="2"/>
  <c r="F188" i="2"/>
  <c r="F192" i="2"/>
  <c r="F196" i="2"/>
  <c r="F9" i="2"/>
  <c r="F37" i="2"/>
  <c r="F53" i="2"/>
  <c r="F61" i="2"/>
  <c r="F73" i="2"/>
  <c r="F81" i="2"/>
  <c r="F93" i="2"/>
  <c r="F101" i="2"/>
  <c r="F117" i="2"/>
  <c r="F133" i="2"/>
  <c r="F145" i="2"/>
  <c r="F157" i="2"/>
  <c r="F173" i="2"/>
  <c r="F189" i="2"/>
  <c r="C8" i="14"/>
  <c r="F9" i="14"/>
  <c r="F13" i="14"/>
  <c r="F17" i="14"/>
  <c r="F21" i="14"/>
  <c r="F25" i="14"/>
  <c r="F29" i="14"/>
  <c r="F33" i="14"/>
  <c r="F37" i="14"/>
  <c r="F41" i="14"/>
  <c r="F45" i="14"/>
  <c r="F49" i="14"/>
  <c r="F53" i="14"/>
  <c r="F57" i="14"/>
  <c r="F61" i="14"/>
  <c r="F65" i="14"/>
  <c r="F69" i="14"/>
  <c r="F73" i="14"/>
  <c r="F77" i="14"/>
  <c r="F81" i="14"/>
  <c r="F85" i="14"/>
  <c r="F89" i="14"/>
  <c r="F93" i="14"/>
  <c r="F97" i="14"/>
  <c r="F101" i="14"/>
  <c r="F105" i="14"/>
  <c r="F109" i="14"/>
  <c r="F113" i="14"/>
  <c r="F117" i="14"/>
  <c r="F121" i="14"/>
  <c r="F125" i="14"/>
  <c r="F129" i="14"/>
  <c r="F133" i="14"/>
  <c r="F137" i="14"/>
  <c r="F141" i="14"/>
  <c r="F145" i="14"/>
  <c r="F149" i="14"/>
  <c r="F153" i="14"/>
  <c r="F157" i="14"/>
  <c r="F161" i="14"/>
  <c r="F165" i="14"/>
  <c r="F169" i="14"/>
  <c r="F173" i="14"/>
  <c r="F177" i="14"/>
  <c r="F181" i="14"/>
  <c r="F185" i="14"/>
  <c r="F189" i="14"/>
  <c r="F193" i="14"/>
  <c r="F144" i="14"/>
  <c r="F156" i="14"/>
  <c r="F168" i="14"/>
  <c r="F176" i="14"/>
  <c r="F188" i="14"/>
  <c r="F192" i="14"/>
  <c r="F196" i="14"/>
  <c r="F10" i="14"/>
  <c r="F14" i="14"/>
  <c r="F18" i="14"/>
  <c r="F22" i="14"/>
  <c r="F26" i="14"/>
  <c r="F30" i="14"/>
  <c r="F34" i="14"/>
  <c r="F38" i="14"/>
  <c r="F42" i="14"/>
  <c r="F46" i="14"/>
  <c r="F50" i="14"/>
  <c r="F54" i="14"/>
  <c r="F58" i="14"/>
  <c r="F62" i="14"/>
  <c r="F66" i="14"/>
  <c r="F70" i="14"/>
  <c r="F74" i="14"/>
  <c r="F78" i="14"/>
  <c r="F82" i="14"/>
  <c r="F86" i="14"/>
  <c r="F90" i="14"/>
  <c r="F94" i="14"/>
  <c r="F98" i="14"/>
  <c r="F102" i="14"/>
  <c r="F106" i="14"/>
  <c r="F110" i="14"/>
  <c r="F114" i="14"/>
  <c r="F118" i="14"/>
  <c r="F122" i="14"/>
  <c r="F126" i="14"/>
  <c r="F130" i="14"/>
  <c r="F134" i="14"/>
  <c r="F138" i="14"/>
  <c r="F142" i="14"/>
  <c r="F146" i="14"/>
  <c r="F150" i="14"/>
  <c r="F154" i="14"/>
  <c r="F158" i="14"/>
  <c r="F162" i="14"/>
  <c r="F166" i="14"/>
  <c r="F170" i="14"/>
  <c r="F174" i="14"/>
  <c r="F178" i="14"/>
  <c r="F182" i="14"/>
  <c r="F186" i="14"/>
  <c r="F190" i="14"/>
  <c r="F194" i="14"/>
  <c r="F16" i="14"/>
  <c r="F32" i="14"/>
  <c r="F40" i="14"/>
  <c r="F48" i="14"/>
  <c r="F56" i="14"/>
  <c r="F60" i="14"/>
  <c r="F68" i="14"/>
  <c r="F76" i="14"/>
  <c r="F84" i="14"/>
  <c r="F96" i="14"/>
  <c r="F104" i="14"/>
  <c r="F108" i="14"/>
  <c r="F116" i="14"/>
  <c r="F128" i="14"/>
  <c r="F136" i="14"/>
  <c r="F148" i="14"/>
  <c r="F160" i="14"/>
  <c r="F180" i="14"/>
  <c r="F11" i="14"/>
  <c r="F15" i="14"/>
  <c r="F19" i="14"/>
  <c r="F23" i="14"/>
  <c r="F27" i="14"/>
  <c r="F31" i="14"/>
  <c r="F35" i="14"/>
  <c r="F39" i="14"/>
  <c r="F43" i="14"/>
  <c r="F47" i="14"/>
  <c r="F51" i="14"/>
  <c r="F55" i="14"/>
  <c r="F59" i="14"/>
  <c r="F63" i="14"/>
  <c r="F67" i="14"/>
  <c r="F71" i="14"/>
  <c r="F75" i="14"/>
  <c r="F79" i="14"/>
  <c r="F83" i="14"/>
  <c r="F87" i="14"/>
  <c r="F91" i="14"/>
  <c r="F95" i="14"/>
  <c r="F99" i="14"/>
  <c r="F103" i="14"/>
  <c r="F107" i="14"/>
  <c r="F111" i="14"/>
  <c r="F115" i="14"/>
  <c r="F119" i="14"/>
  <c r="F123" i="14"/>
  <c r="F127" i="14"/>
  <c r="F131" i="14"/>
  <c r="F135" i="14"/>
  <c r="F139" i="14"/>
  <c r="F143" i="14"/>
  <c r="F147" i="14"/>
  <c r="F151" i="14"/>
  <c r="F155" i="14"/>
  <c r="F159" i="14"/>
  <c r="F163" i="14"/>
  <c r="F167" i="14"/>
  <c r="F171" i="14"/>
  <c r="F175" i="14"/>
  <c r="F179" i="14"/>
  <c r="F183" i="14"/>
  <c r="F187" i="14"/>
  <c r="F191" i="14"/>
  <c r="F195" i="14"/>
  <c r="F12" i="14"/>
  <c r="F20" i="14"/>
  <c r="F24" i="14"/>
  <c r="F28" i="14"/>
  <c r="F36" i="14"/>
  <c r="F44" i="14"/>
  <c r="F52" i="14"/>
  <c r="F64" i="14"/>
  <c r="F72" i="14"/>
  <c r="F80" i="14"/>
  <c r="F88" i="14"/>
  <c r="F92" i="14"/>
  <c r="F100" i="14"/>
  <c r="F112" i="14"/>
  <c r="F120" i="14"/>
  <c r="F124" i="14"/>
  <c r="F132" i="14"/>
  <c r="F140" i="14"/>
  <c r="F152" i="14"/>
  <c r="F164" i="14"/>
  <c r="F172" i="14"/>
  <c r="F184" i="14"/>
  <c r="C8" i="17"/>
  <c r="T69" i="1" s="1"/>
  <c r="F9" i="17"/>
  <c r="F13" i="17"/>
  <c r="F17" i="17"/>
  <c r="F21" i="17"/>
  <c r="F25" i="17"/>
  <c r="F29" i="17"/>
  <c r="F33" i="17"/>
  <c r="F37" i="17"/>
  <c r="F41" i="17"/>
  <c r="F45" i="17"/>
  <c r="F49" i="17"/>
  <c r="F53" i="17"/>
  <c r="F57" i="17"/>
  <c r="F61" i="17"/>
  <c r="F65" i="17"/>
  <c r="F69" i="17"/>
  <c r="F73" i="17"/>
  <c r="F77" i="17"/>
  <c r="F81" i="17"/>
  <c r="F85" i="17"/>
  <c r="F89" i="17"/>
  <c r="F93" i="17"/>
  <c r="F97" i="17"/>
  <c r="F101" i="17"/>
  <c r="F105" i="17"/>
  <c r="F109" i="17"/>
  <c r="F113" i="17"/>
  <c r="F117" i="17"/>
  <c r="F121" i="17"/>
  <c r="F125" i="17"/>
  <c r="F129" i="17"/>
  <c r="F133" i="17"/>
  <c r="F137" i="17"/>
  <c r="F141" i="17"/>
  <c r="F145" i="17"/>
  <c r="F149" i="17"/>
  <c r="F153" i="17"/>
  <c r="F157" i="17"/>
  <c r="F161" i="17"/>
  <c r="F165" i="17"/>
  <c r="F169" i="17"/>
  <c r="F173" i="17"/>
  <c r="F177" i="17"/>
  <c r="F181" i="17"/>
  <c r="F185" i="17"/>
  <c r="F189" i="17"/>
  <c r="F193" i="17"/>
  <c r="F10" i="17"/>
  <c r="F14" i="17"/>
  <c r="F18" i="17"/>
  <c r="F22" i="17"/>
  <c r="F26" i="17"/>
  <c r="F30" i="17"/>
  <c r="F34" i="17"/>
  <c r="F38" i="17"/>
  <c r="F42" i="17"/>
  <c r="F46" i="17"/>
  <c r="F50" i="17"/>
  <c r="F54" i="17"/>
  <c r="F58" i="17"/>
  <c r="F62" i="17"/>
  <c r="F66" i="17"/>
  <c r="F70" i="17"/>
  <c r="F74" i="17"/>
  <c r="F78" i="17"/>
  <c r="F86" i="17"/>
  <c r="F90" i="17"/>
  <c r="F94" i="17"/>
  <c r="F98" i="17"/>
  <c r="F102" i="17"/>
  <c r="F106" i="17"/>
  <c r="F110" i="17"/>
  <c r="F114" i="17"/>
  <c r="F122" i="17"/>
  <c r="F126" i="17"/>
  <c r="F134" i="17"/>
  <c r="F138" i="17"/>
  <c r="F150" i="17"/>
  <c r="F158" i="17"/>
  <c r="F166" i="17"/>
  <c r="F174" i="17"/>
  <c r="F182" i="17"/>
  <c r="F194" i="17"/>
  <c r="F15" i="17"/>
  <c r="F82" i="17"/>
  <c r="F118" i="17"/>
  <c r="F130" i="17"/>
  <c r="F142" i="17"/>
  <c r="F146" i="17"/>
  <c r="F154" i="17"/>
  <c r="F162" i="17"/>
  <c r="F170" i="17"/>
  <c r="F178" i="17"/>
  <c r="F186" i="17"/>
  <c r="F190" i="17"/>
  <c r="F11" i="17"/>
  <c r="F12" i="17"/>
  <c r="F23" i="17"/>
  <c r="F31" i="17"/>
  <c r="F39" i="17"/>
  <c r="F47" i="17"/>
  <c r="F55" i="17"/>
  <c r="F63" i="17"/>
  <c r="F71" i="17"/>
  <c r="F79" i="17"/>
  <c r="F87" i="17"/>
  <c r="F95" i="17"/>
  <c r="F103" i="17"/>
  <c r="F111" i="17"/>
  <c r="F119" i="17"/>
  <c r="F127" i="17"/>
  <c r="F135" i="17"/>
  <c r="F143" i="17"/>
  <c r="F151" i="17"/>
  <c r="F159" i="17"/>
  <c r="F167" i="17"/>
  <c r="F175" i="17"/>
  <c r="F183" i="17"/>
  <c r="F191" i="17"/>
  <c r="F16" i="17"/>
  <c r="F24" i="17"/>
  <c r="F32" i="17"/>
  <c r="F40" i="17"/>
  <c r="F48" i="17"/>
  <c r="F56" i="17"/>
  <c r="F64" i="17"/>
  <c r="F72" i="17"/>
  <c r="F80" i="17"/>
  <c r="F88" i="17"/>
  <c r="F96" i="17"/>
  <c r="F104" i="17"/>
  <c r="F112" i="17"/>
  <c r="F120" i="17"/>
  <c r="F128" i="17"/>
  <c r="F136" i="17"/>
  <c r="F144" i="17"/>
  <c r="F152" i="17"/>
  <c r="F160" i="17"/>
  <c r="F168" i="17"/>
  <c r="F176" i="17"/>
  <c r="F184" i="17"/>
  <c r="F192" i="17"/>
  <c r="F19" i="17"/>
  <c r="F27" i="17"/>
  <c r="F35" i="17"/>
  <c r="F43" i="17"/>
  <c r="F51" i="17"/>
  <c r="F59" i="17"/>
  <c r="F67" i="17"/>
  <c r="F75" i="17"/>
  <c r="F83" i="17"/>
  <c r="F91" i="17"/>
  <c r="F99" i="17"/>
  <c r="F107" i="17"/>
  <c r="F115" i="17"/>
  <c r="F123" i="17"/>
  <c r="F131" i="17"/>
  <c r="F139" i="17"/>
  <c r="F147" i="17"/>
  <c r="F155" i="17"/>
  <c r="F163" i="17"/>
  <c r="F171" i="17"/>
  <c r="F179" i="17"/>
  <c r="F187" i="17"/>
  <c r="F195" i="17"/>
  <c r="F164" i="17"/>
  <c r="F180" i="17"/>
  <c r="F213" i="17"/>
  <c r="F20" i="17"/>
  <c r="F28" i="17"/>
  <c r="F36" i="17"/>
  <c r="F44" i="17"/>
  <c r="F52" i="17"/>
  <c r="F60" i="17"/>
  <c r="F68" i="17"/>
  <c r="F76" i="17"/>
  <c r="F84" i="17"/>
  <c r="F92" i="17"/>
  <c r="F100" i="17"/>
  <c r="F108" i="17"/>
  <c r="F116" i="17"/>
  <c r="F124" i="17"/>
  <c r="F132" i="17"/>
  <c r="F140" i="17"/>
  <c r="F148" i="17"/>
  <c r="F156" i="17"/>
  <c r="F172" i="17"/>
  <c r="F188" i="17"/>
  <c r="C8" i="19"/>
  <c r="F9" i="19"/>
  <c r="F13" i="19"/>
  <c r="F17" i="19"/>
  <c r="F21" i="19"/>
  <c r="F25" i="19"/>
  <c r="F29" i="19"/>
  <c r="F33" i="19"/>
  <c r="F37" i="19"/>
  <c r="F41" i="19"/>
  <c r="F45" i="19"/>
  <c r="F49" i="19"/>
  <c r="F53" i="19"/>
  <c r="F57" i="19"/>
  <c r="F61" i="19"/>
  <c r="F65" i="19"/>
  <c r="F69" i="19"/>
  <c r="F73" i="19"/>
  <c r="F77" i="19"/>
  <c r="F81" i="19"/>
  <c r="F85" i="19"/>
  <c r="F89" i="19"/>
  <c r="F93" i="19"/>
  <c r="F97" i="19"/>
  <c r="F101" i="19"/>
  <c r="F105" i="19"/>
  <c r="F109" i="19"/>
  <c r="F113" i="19"/>
  <c r="F117" i="19"/>
  <c r="F121" i="19"/>
  <c r="F125" i="19"/>
  <c r="F129" i="19"/>
  <c r="F133" i="19"/>
  <c r="F137" i="19"/>
  <c r="F141" i="19"/>
  <c r="F145" i="19"/>
  <c r="F149" i="19"/>
  <c r="F153" i="19"/>
  <c r="F157" i="19"/>
  <c r="F161" i="19"/>
  <c r="F165" i="19"/>
  <c r="F169" i="19"/>
  <c r="F173" i="19"/>
  <c r="F177" i="19"/>
  <c r="F181" i="19"/>
  <c r="F185" i="19"/>
  <c r="F189" i="19"/>
  <c r="F193" i="19"/>
  <c r="F150" i="19"/>
  <c r="F154" i="19"/>
  <c r="F158" i="19"/>
  <c r="F162" i="19"/>
  <c r="F166" i="19"/>
  <c r="F170" i="19"/>
  <c r="F174" i="19"/>
  <c r="F178" i="19"/>
  <c r="F182" i="19"/>
  <c r="F186" i="19"/>
  <c r="F190" i="19"/>
  <c r="F194" i="19"/>
  <c r="F48" i="19"/>
  <c r="F60" i="19"/>
  <c r="F68" i="19"/>
  <c r="F76" i="19"/>
  <c r="F84" i="19"/>
  <c r="F92" i="19"/>
  <c r="F104" i="19"/>
  <c r="F112" i="19"/>
  <c r="F124" i="19"/>
  <c r="F136" i="19"/>
  <c r="F148" i="19"/>
  <c r="F160" i="19"/>
  <c r="F172" i="19"/>
  <c r="F184" i="19"/>
  <c r="F196" i="19"/>
  <c r="F10" i="19"/>
  <c r="F14" i="19"/>
  <c r="F18" i="19"/>
  <c r="F22" i="19"/>
  <c r="F26" i="19"/>
  <c r="F30" i="19"/>
  <c r="F34" i="19"/>
  <c r="F38" i="19"/>
  <c r="F42" i="19"/>
  <c r="F46" i="19"/>
  <c r="F50" i="19"/>
  <c r="F54" i="19"/>
  <c r="F58" i="19"/>
  <c r="F62" i="19"/>
  <c r="F66" i="19"/>
  <c r="F70" i="19"/>
  <c r="F74" i="19"/>
  <c r="F78" i="19"/>
  <c r="F82" i="19"/>
  <c r="F86" i="19"/>
  <c r="F90" i="19"/>
  <c r="F94" i="19"/>
  <c r="F98" i="19"/>
  <c r="F102" i="19"/>
  <c r="F106" i="19"/>
  <c r="F110" i="19"/>
  <c r="F114" i="19"/>
  <c r="F118" i="19"/>
  <c r="F122" i="19"/>
  <c r="F126" i="19"/>
  <c r="F130" i="19"/>
  <c r="F134" i="19"/>
  <c r="F138" i="19"/>
  <c r="F142" i="19"/>
  <c r="F146" i="19"/>
  <c r="F120" i="19"/>
  <c r="F140" i="19"/>
  <c r="F152" i="19"/>
  <c r="F164" i="19"/>
  <c r="F180" i="19"/>
  <c r="F192" i="19"/>
  <c r="F11" i="19"/>
  <c r="F15" i="19"/>
  <c r="F19" i="19"/>
  <c r="F23" i="19"/>
  <c r="F27" i="19"/>
  <c r="F31" i="19"/>
  <c r="F35" i="19"/>
  <c r="F39" i="19"/>
  <c r="F43" i="19"/>
  <c r="F47" i="19"/>
  <c r="F51" i="19"/>
  <c r="F55" i="19"/>
  <c r="F59" i="19"/>
  <c r="F63" i="19"/>
  <c r="F67" i="19"/>
  <c r="F71" i="19"/>
  <c r="F75" i="19"/>
  <c r="F79" i="19"/>
  <c r="F83" i="19"/>
  <c r="F87" i="19"/>
  <c r="F91" i="19"/>
  <c r="F95" i="19"/>
  <c r="F99" i="19"/>
  <c r="F103" i="19"/>
  <c r="F107" i="19"/>
  <c r="F111" i="19"/>
  <c r="F115" i="19"/>
  <c r="F119" i="19"/>
  <c r="F123" i="19"/>
  <c r="F127" i="19"/>
  <c r="F131" i="19"/>
  <c r="F135" i="19"/>
  <c r="F139" i="19"/>
  <c r="F143" i="19"/>
  <c r="F147" i="19"/>
  <c r="F151" i="19"/>
  <c r="F155" i="19"/>
  <c r="F159" i="19"/>
  <c r="F163" i="19"/>
  <c r="F167" i="19"/>
  <c r="F171" i="19"/>
  <c r="F175" i="19"/>
  <c r="F179" i="19"/>
  <c r="F183" i="19"/>
  <c r="F187" i="19"/>
  <c r="F191" i="19"/>
  <c r="F195" i="19"/>
  <c r="F12" i="19"/>
  <c r="F16" i="19"/>
  <c r="F20" i="19"/>
  <c r="F24" i="19"/>
  <c r="F28" i="19"/>
  <c r="F32" i="19"/>
  <c r="F36" i="19"/>
  <c r="F40" i="19"/>
  <c r="F44" i="19"/>
  <c r="F52" i="19"/>
  <c r="F56" i="19"/>
  <c r="F64" i="19"/>
  <c r="F72" i="19"/>
  <c r="F80" i="19"/>
  <c r="F88" i="19"/>
  <c r="F96" i="19"/>
  <c r="F100" i="19"/>
  <c r="F108" i="19"/>
  <c r="F116" i="19"/>
  <c r="F128" i="19"/>
  <c r="F132" i="19"/>
  <c r="F144" i="19"/>
  <c r="F156" i="19"/>
  <c r="F168" i="19"/>
  <c r="F176" i="19"/>
  <c r="F188" i="19"/>
  <c r="C8" i="18"/>
  <c r="F9" i="18"/>
  <c r="F13" i="18"/>
  <c r="F17" i="18"/>
  <c r="F21" i="18"/>
  <c r="F25" i="18"/>
  <c r="F29" i="18"/>
  <c r="F33" i="18"/>
  <c r="F37" i="18"/>
  <c r="F41" i="18"/>
  <c r="F45" i="18"/>
  <c r="F49" i="18"/>
  <c r="F53" i="18"/>
  <c r="F57" i="18"/>
  <c r="F61" i="18"/>
  <c r="F65" i="18"/>
  <c r="F69" i="18"/>
  <c r="F73" i="18"/>
  <c r="F77" i="18"/>
  <c r="F81" i="18"/>
  <c r="F85" i="18"/>
  <c r="F89" i="18"/>
  <c r="F93" i="18"/>
  <c r="F97" i="18"/>
  <c r="F101" i="18"/>
  <c r="F105" i="18"/>
  <c r="F109" i="18"/>
  <c r="F113" i="18"/>
  <c r="F117" i="18"/>
  <c r="F121" i="18"/>
  <c r="F125" i="18"/>
  <c r="F129" i="18"/>
  <c r="F133" i="18"/>
  <c r="F137" i="18"/>
  <c r="F141" i="18"/>
  <c r="F145" i="18"/>
  <c r="F149" i="18"/>
  <c r="F153" i="18"/>
  <c r="F157" i="18"/>
  <c r="F161" i="18"/>
  <c r="F165" i="18"/>
  <c r="F169" i="18"/>
  <c r="F173" i="18"/>
  <c r="F177" i="18"/>
  <c r="F181" i="18"/>
  <c r="F185" i="18"/>
  <c r="F189" i="18"/>
  <c r="F193" i="18"/>
  <c r="F150" i="18"/>
  <c r="F154" i="18"/>
  <c r="F158" i="18"/>
  <c r="F162" i="18"/>
  <c r="F166" i="18"/>
  <c r="F170" i="18"/>
  <c r="F174" i="18"/>
  <c r="F178" i="18"/>
  <c r="F182" i="18"/>
  <c r="F186" i="18"/>
  <c r="F190" i="18"/>
  <c r="F194" i="18"/>
  <c r="F64" i="18"/>
  <c r="F84" i="18"/>
  <c r="F96" i="18"/>
  <c r="F108" i="18"/>
  <c r="F112" i="18"/>
  <c r="F124" i="18"/>
  <c r="F128" i="18"/>
  <c r="F140" i="18"/>
  <c r="F152" i="18"/>
  <c r="F164" i="18"/>
  <c r="F176" i="18"/>
  <c r="F188" i="18"/>
  <c r="F196" i="18"/>
  <c r="F10" i="18"/>
  <c r="F14" i="18"/>
  <c r="F18" i="18"/>
  <c r="F22" i="18"/>
  <c r="F26" i="18"/>
  <c r="F30" i="18"/>
  <c r="F34" i="18"/>
  <c r="F38" i="18"/>
  <c r="F42" i="18"/>
  <c r="F46" i="18"/>
  <c r="F50" i="18"/>
  <c r="F54" i="18"/>
  <c r="F58" i="18"/>
  <c r="F62" i="18"/>
  <c r="F66" i="18"/>
  <c r="F70" i="18"/>
  <c r="F74" i="18"/>
  <c r="F78" i="18"/>
  <c r="F82" i="18"/>
  <c r="F86" i="18"/>
  <c r="F90" i="18"/>
  <c r="F94" i="18"/>
  <c r="F98" i="18"/>
  <c r="F102" i="18"/>
  <c r="F106" i="18"/>
  <c r="F110" i="18"/>
  <c r="F114" i="18"/>
  <c r="F118" i="18"/>
  <c r="F122" i="18"/>
  <c r="F126" i="18"/>
  <c r="F130" i="18"/>
  <c r="F134" i="18"/>
  <c r="F138" i="18"/>
  <c r="F142" i="18"/>
  <c r="F146" i="18"/>
  <c r="F72" i="18"/>
  <c r="F88" i="18"/>
  <c r="F100" i="18"/>
  <c r="F116" i="18"/>
  <c r="F132" i="18"/>
  <c r="F144" i="18"/>
  <c r="F156" i="18"/>
  <c r="F160" i="18"/>
  <c r="F172" i="18"/>
  <c r="F184" i="18"/>
  <c r="F192" i="18"/>
  <c r="F11" i="18"/>
  <c r="F15" i="18"/>
  <c r="F19" i="18"/>
  <c r="F23" i="18"/>
  <c r="F27" i="18"/>
  <c r="F31" i="18"/>
  <c r="F35" i="18"/>
  <c r="F39" i="18"/>
  <c r="F43" i="18"/>
  <c r="F47" i="18"/>
  <c r="F51" i="18"/>
  <c r="F55" i="18"/>
  <c r="F59" i="18"/>
  <c r="F63" i="18"/>
  <c r="F67" i="18"/>
  <c r="F71" i="18"/>
  <c r="F75" i="18"/>
  <c r="F79" i="18"/>
  <c r="F83" i="18"/>
  <c r="F87" i="18"/>
  <c r="F91" i="18"/>
  <c r="F95" i="18"/>
  <c r="F99" i="18"/>
  <c r="F103" i="18"/>
  <c r="F107" i="18"/>
  <c r="F111" i="18"/>
  <c r="F115" i="18"/>
  <c r="F119" i="18"/>
  <c r="F123" i="18"/>
  <c r="F127" i="18"/>
  <c r="F131" i="18"/>
  <c r="F135" i="18"/>
  <c r="F139" i="18"/>
  <c r="F143" i="18"/>
  <c r="F147" i="18"/>
  <c r="F151" i="18"/>
  <c r="F155" i="18"/>
  <c r="F159" i="18"/>
  <c r="F163" i="18"/>
  <c r="F167" i="18"/>
  <c r="F171" i="18"/>
  <c r="F175" i="18"/>
  <c r="F179" i="18"/>
  <c r="F183" i="18"/>
  <c r="F187" i="18"/>
  <c r="F191" i="18"/>
  <c r="F195" i="18"/>
  <c r="F12" i="18"/>
  <c r="F16" i="18"/>
  <c r="F20" i="18"/>
  <c r="F24" i="18"/>
  <c r="F28" i="18"/>
  <c r="F32" i="18"/>
  <c r="F36" i="18"/>
  <c r="F40" i="18"/>
  <c r="F44" i="18"/>
  <c r="F48" i="18"/>
  <c r="F52" i="18"/>
  <c r="F56" i="18"/>
  <c r="F60" i="18"/>
  <c r="F68" i="18"/>
  <c r="F76" i="18"/>
  <c r="F80" i="18"/>
  <c r="F92" i="18"/>
  <c r="F104" i="18"/>
  <c r="F120" i="18"/>
  <c r="F136" i="18"/>
  <c r="F148" i="18"/>
  <c r="F168" i="18"/>
  <c r="F180" i="18"/>
  <c r="C8" i="16"/>
  <c r="F9" i="16"/>
  <c r="F13" i="16"/>
  <c r="F17" i="16"/>
  <c r="F21" i="16"/>
  <c r="F25" i="16"/>
  <c r="F29" i="16"/>
  <c r="F33" i="16"/>
  <c r="F37" i="16"/>
  <c r="F41" i="16"/>
  <c r="F45" i="16"/>
  <c r="F49" i="16"/>
  <c r="F53" i="16"/>
  <c r="F57" i="16"/>
  <c r="F61" i="16"/>
  <c r="F65" i="16"/>
  <c r="F69" i="16"/>
  <c r="F73" i="16"/>
  <c r="F77" i="16"/>
  <c r="F81" i="16"/>
  <c r="F85" i="16"/>
  <c r="F89" i="16"/>
  <c r="F93" i="16"/>
  <c r="F97" i="16"/>
  <c r="F101" i="16"/>
  <c r="F105" i="16"/>
  <c r="F109" i="16"/>
  <c r="F113" i="16"/>
  <c r="F117" i="16"/>
  <c r="F121" i="16"/>
  <c r="F125" i="16"/>
  <c r="F129" i="16"/>
  <c r="F133" i="16"/>
  <c r="F137" i="16"/>
  <c r="F141" i="16"/>
  <c r="F145" i="16"/>
  <c r="F149" i="16"/>
  <c r="F153" i="16"/>
  <c r="F157" i="16"/>
  <c r="F161" i="16"/>
  <c r="F165" i="16"/>
  <c r="F169" i="16"/>
  <c r="F173" i="16"/>
  <c r="F177" i="16"/>
  <c r="F181" i="16"/>
  <c r="F185" i="16"/>
  <c r="F189" i="16"/>
  <c r="F193" i="16"/>
  <c r="F118" i="16"/>
  <c r="F130" i="16"/>
  <c r="F134" i="16"/>
  <c r="F142" i="16"/>
  <c r="F150" i="16"/>
  <c r="F158" i="16"/>
  <c r="F166" i="16"/>
  <c r="F174" i="16"/>
  <c r="F182" i="16"/>
  <c r="F190" i="16"/>
  <c r="F11" i="16"/>
  <c r="F27" i="16"/>
  <c r="F39" i="16"/>
  <c r="F51" i="16"/>
  <c r="F59" i="16"/>
  <c r="F71" i="16"/>
  <c r="F83" i="16"/>
  <c r="F91" i="16"/>
  <c r="F99" i="16"/>
  <c r="F107" i="16"/>
  <c r="F111" i="16"/>
  <c r="F119" i="16"/>
  <c r="F127" i="16"/>
  <c r="F139" i="16"/>
  <c r="F147" i="16"/>
  <c r="F155" i="16"/>
  <c r="F167" i="16"/>
  <c r="F175" i="16"/>
  <c r="F183" i="16"/>
  <c r="F191" i="16"/>
  <c r="F12" i="16"/>
  <c r="F24" i="16"/>
  <c r="F32" i="16"/>
  <c r="F40" i="16"/>
  <c r="F48" i="16"/>
  <c r="F56" i="16"/>
  <c r="F64" i="16"/>
  <c r="F10" i="16"/>
  <c r="F14" i="16"/>
  <c r="F18" i="16"/>
  <c r="F22" i="16"/>
  <c r="F26" i="16"/>
  <c r="F30" i="16"/>
  <c r="F34" i="16"/>
  <c r="F38" i="16"/>
  <c r="F42" i="16"/>
  <c r="F46" i="16"/>
  <c r="F50" i="16"/>
  <c r="F54" i="16"/>
  <c r="F58" i="16"/>
  <c r="F62" i="16"/>
  <c r="F66" i="16"/>
  <c r="F70" i="16"/>
  <c r="F74" i="16"/>
  <c r="F78" i="16"/>
  <c r="F82" i="16"/>
  <c r="F86" i="16"/>
  <c r="F90" i="16"/>
  <c r="F94" i="16"/>
  <c r="F98" i="16"/>
  <c r="F102" i="16"/>
  <c r="F106" i="16"/>
  <c r="F110" i="16"/>
  <c r="F114" i="16"/>
  <c r="F122" i="16"/>
  <c r="F126" i="16"/>
  <c r="F138" i="16"/>
  <c r="F146" i="16"/>
  <c r="F154" i="16"/>
  <c r="F162" i="16"/>
  <c r="F170" i="16"/>
  <c r="F178" i="16"/>
  <c r="F186" i="16"/>
  <c r="F194" i="16"/>
  <c r="F15" i="16"/>
  <c r="F19" i="16"/>
  <c r="F23" i="16"/>
  <c r="F31" i="16"/>
  <c r="F35" i="16"/>
  <c r="F43" i="16"/>
  <c r="F47" i="16"/>
  <c r="F55" i="16"/>
  <c r="F63" i="16"/>
  <c r="F67" i="16"/>
  <c r="F75" i="16"/>
  <c r="F79" i="16"/>
  <c r="F87" i="16"/>
  <c r="F95" i="16"/>
  <c r="F103" i="16"/>
  <c r="F115" i="16"/>
  <c r="F123" i="16"/>
  <c r="F131" i="16"/>
  <c r="F135" i="16"/>
  <c r="F143" i="16"/>
  <c r="F151" i="16"/>
  <c r="F159" i="16"/>
  <c r="F163" i="16"/>
  <c r="F171" i="16"/>
  <c r="F179" i="16"/>
  <c r="F187" i="16"/>
  <c r="F195" i="16"/>
  <c r="F16" i="16"/>
  <c r="F20" i="16"/>
  <c r="F28" i="16"/>
  <c r="F36" i="16"/>
  <c r="F44" i="16"/>
  <c r="F52" i="16"/>
  <c r="F60" i="16"/>
  <c r="F68" i="16"/>
  <c r="F72" i="16"/>
  <c r="F88" i="16"/>
  <c r="F104" i="16"/>
  <c r="F120" i="16"/>
  <c r="F136" i="16"/>
  <c r="F152" i="16"/>
  <c r="F168" i="16"/>
  <c r="F184" i="16"/>
  <c r="F76" i="16"/>
  <c r="F124" i="16"/>
  <c r="F156" i="16"/>
  <c r="F188" i="16"/>
  <c r="F80" i="16"/>
  <c r="F96" i="16"/>
  <c r="F112" i="16"/>
  <c r="F128" i="16"/>
  <c r="F144" i="16"/>
  <c r="F160" i="16"/>
  <c r="F176" i="16"/>
  <c r="F192" i="16"/>
  <c r="F100" i="16"/>
  <c r="F116" i="16"/>
  <c r="F132" i="16"/>
  <c r="F164" i="16"/>
  <c r="F180" i="16"/>
  <c r="F92" i="16"/>
  <c r="F140" i="16"/>
  <c r="F84" i="16"/>
  <c r="F148" i="16"/>
  <c r="F196" i="16"/>
  <c r="F108" i="16"/>
  <c r="F172" i="16"/>
  <c r="N232" i="16"/>
  <c r="AE202" i="16"/>
  <c r="AE201" i="16"/>
  <c r="AB6" i="16"/>
  <c r="AA6" i="16"/>
  <c r="M6" i="16"/>
  <c r="AA5" i="16"/>
  <c r="M5" i="16"/>
  <c r="AA4" i="16"/>
  <c r="M4" i="16"/>
  <c r="Z202" i="18"/>
  <c r="Y202" i="18"/>
  <c r="Z201" i="18"/>
  <c r="Y201" i="18"/>
  <c r="V6" i="18"/>
  <c r="U6" i="18"/>
  <c r="T6" i="18"/>
  <c r="S6" i="18"/>
  <c r="R6" i="18"/>
  <c r="Q6" i="18"/>
  <c r="P6" i="18"/>
  <c r="O6" i="18"/>
  <c r="N6" i="18"/>
  <c r="M6" i="18"/>
  <c r="S5" i="18"/>
  <c r="R5" i="18"/>
  <c r="Q5" i="18"/>
  <c r="P5" i="18"/>
  <c r="O5" i="18"/>
  <c r="N5" i="18"/>
  <c r="M5" i="18"/>
  <c r="S4" i="18"/>
  <c r="R4" i="18"/>
  <c r="Q4" i="18"/>
  <c r="P4" i="18"/>
  <c r="O4" i="18"/>
  <c r="N4" i="18"/>
  <c r="M4" i="18"/>
  <c r="AL202" i="19"/>
  <c r="AL201" i="19"/>
  <c r="Y202" i="17"/>
  <c r="X202" i="17"/>
  <c r="W202" i="17"/>
  <c r="V202" i="17"/>
  <c r="U202" i="17"/>
  <c r="Y201" i="17"/>
  <c r="X201" i="17"/>
  <c r="W201" i="17"/>
  <c r="V201" i="17"/>
  <c r="U201" i="17"/>
  <c r="V6" i="17"/>
  <c r="U6" i="17"/>
  <c r="T6" i="17"/>
  <c r="S6" i="17"/>
  <c r="P6" i="17"/>
  <c r="O6" i="17"/>
  <c r="N6" i="17"/>
  <c r="M6" i="17"/>
  <c r="U5" i="17"/>
  <c r="T5" i="17"/>
  <c r="S5" i="17"/>
  <c r="P5" i="17"/>
  <c r="O5" i="17"/>
  <c r="N5" i="17"/>
  <c r="U4" i="17"/>
  <c r="T4" i="17"/>
  <c r="S4" i="17"/>
  <c r="P4" i="17"/>
  <c r="O4" i="17"/>
  <c r="N4" i="17"/>
  <c r="N3" i="17" s="1"/>
  <c r="M4" i="17"/>
  <c r="M3" i="17" s="1"/>
  <c r="X6" i="14"/>
  <c r="W6" i="14"/>
  <c r="T6" i="14"/>
  <c r="S6" i="14"/>
  <c r="R6" i="14"/>
  <c r="Q6" i="14"/>
  <c r="P6" i="14"/>
  <c r="O6" i="14"/>
  <c r="N6" i="14"/>
  <c r="M6" i="14"/>
  <c r="S5" i="14"/>
  <c r="R5" i="14"/>
  <c r="Q5" i="14"/>
  <c r="P5" i="14"/>
  <c r="O5" i="14"/>
  <c r="N5" i="14"/>
  <c r="M5" i="14"/>
  <c r="S4" i="14"/>
  <c r="R4" i="14"/>
  <c r="Q4" i="14"/>
  <c r="P4" i="14"/>
  <c r="O4" i="14"/>
  <c r="N4" i="14"/>
  <c r="M4" i="14"/>
  <c r="AJ6" i="2"/>
  <c r="AI6" i="2"/>
  <c r="AH6" i="2"/>
  <c r="AG6" i="2"/>
  <c r="AF6" i="2"/>
  <c r="AE6" i="2"/>
  <c r="AB6" i="2"/>
  <c r="AA6" i="2"/>
  <c r="D55" i="29"/>
  <c r="D54" i="29"/>
  <c r="D53" i="29"/>
  <c r="D52" i="29"/>
  <c r="D51" i="29"/>
  <c r="D50" i="29"/>
  <c r="D49" i="29"/>
  <c r="D34" i="29"/>
  <c r="D33" i="29"/>
  <c r="D32" i="29"/>
  <c r="D31" i="29"/>
  <c r="D30" i="29"/>
  <c r="D29" i="29"/>
  <c r="D28" i="29"/>
  <c r="D8" i="29"/>
  <c r="D9" i="29"/>
  <c r="D10" i="29"/>
  <c r="D11" i="29"/>
  <c r="D12" i="29"/>
  <c r="D13" i="29"/>
  <c r="D7" i="29"/>
  <c r="B174" i="28"/>
  <c r="C174" i="28"/>
  <c r="D174" i="28"/>
  <c r="E174" i="28"/>
  <c r="B144" i="28"/>
  <c r="C144" i="28"/>
  <c r="D144" i="28"/>
  <c r="E144" i="28"/>
  <c r="B99" i="28"/>
  <c r="C99" i="28"/>
  <c r="D99" i="28"/>
  <c r="E99" i="28"/>
  <c r="B130" i="28"/>
  <c r="C130" i="28"/>
  <c r="D130" i="28"/>
  <c r="E130" i="28"/>
  <c r="B255" i="28"/>
  <c r="C255" i="28"/>
  <c r="D255" i="28"/>
  <c r="E255" i="28"/>
  <c r="B210" i="28"/>
  <c r="C210" i="28"/>
  <c r="D210" i="28"/>
  <c r="E210" i="28"/>
  <c r="B64" i="28"/>
  <c r="C64" i="28"/>
  <c r="D64" i="28"/>
  <c r="E64" i="28"/>
  <c r="B104" i="28"/>
  <c r="C104" i="28"/>
  <c r="D104" i="28"/>
  <c r="E104" i="28"/>
  <c r="B142" i="28"/>
  <c r="C142" i="28"/>
  <c r="D142" i="28"/>
  <c r="E142" i="28"/>
  <c r="B42" i="28"/>
  <c r="C42" i="28"/>
  <c r="D42" i="28"/>
  <c r="E42" i="28"/>
  <c r="B131" i="28"/>
  <c r="C131" i="28"/>
  <c r="D131" i="28"/>
  <c r="E131" i="28"/>
  <c r="B186" i="28"/>
  <c r="C186" i="28"/>
  <c r="D186" i="28"/>
  <c r="E186" i="28"/>
  <c r="B118" i="28"/>
  <c r="C118" i="28"/>
  <c r="D118" i="28"/>
  <c r="E118" i="28"/>
  <c r="B108" i="28"/>
  <c r="C108" i="28"/>
  <c r="D108" i="28"/>
  <c r="E108" i="28"/>
  <c r="B117" i="28"/>
  <c r="C117" i="28"/>
  <c r="D117" i="28"/>
  <c r="E117" i="28"/>
  <c r="B256" i="28"/>
  <c r="C256" i="28"/>
  <c r="D256" i="28"/>
  <c r="E256" i="28"/>
  <c r="B45" i="28"/>
  <c r="C45" i="28"/>
  <c r="D45" i="28"/>
  <c r="E45" i="28"/>
  <c r="B172" i="28"/>
  <c r="C172" i="28"/>
  <c r="D172" i="28"/>
  <c r="E172" i="28"/>
  <c r="B47" i="28"/>
  <c r="C47" i="28"/>
  <c r="D47" i="28"/>
  <c r="E47" i="28"/>
  <c r="B133" i="28"/>
  <c r="C133" i="28"/>
  <c r="D133" i="28"/>
  <c r="E133" i="28"/>
  <c r="B115" i="28"/>
  <c r="C115" i="28"/>
  <c r="D115" i="28"/>
  <c r="E115" i="28"/>
  <c r="B211" i="28"/>
  <c r="C211" i="28"/>
  <c r="D211" i="28"/>
  <c r="E211" i="28"/>
  <c r="B188" i="28"/>
  <c r="C188" i="28"/>
  <c r="D188" i="28"/>
  <c r="E188" i="28"/>
  <c r="B257" i="28"/>
  <c r="C257" i="28"/>
  <c r="D257" i="28"/>
  <c r="E257" i="28"/>
  <c r="B146" i="28"/>
  <c r="C146" i="28"/>
  <c r="D146" i="28"/>
  <c r="E146" i="28"/>
  <c r="B258" i="28"/>
  <c r="C258" i="28"/>
  <c r="D258" i="28"/>
  <c r="E258" i="28"/>
  <c r="B194" i="28"/>
  <c r="C194" i="28"/>
  <c r="D194" i="28"/>
  <c r="E194" i="28"/>
  <c r="B55" i="28"/>
  <c r="C55" i="28"/>
  <c r="D55" i="28"/>
  <c r="E55" i="28"/>
  <c r="B259" i="28"/>
  <c r="C259" i="28"/>
  <c r="D259" i="28"/>
  <c r="E259" i="28"/>
  <c r="B136" i="28"/>
  <c r="C136" i="28"/>
  <c r="D136" i="28"/>
  <c r="E136" i="28"/>
  <c r="B163" i="28"/>
  <c r="C163" i="28"/>
  <c r="D163" i="28"/>
  <c r="E163" i="28"/>
  <c r="B196" i="28"/>
  <c r="C196" i="28"/>
  <c r="D196" i="28"/>
  <c r="E196" i="28"/>
  <c r="B52" i="28"/>
  <c r="C52" i="28"/>
  <c r="D52" i="28"/>
  <c r="E52" i="28"/>
  <c r="B125" i="28"/>
  <c r="C125" i="28"/>
  <c r="D125" i="28"/>
  <c r="E125" i="28"/>
  <c r="B140" i="28"/>
  <c r="C140" i="28"/>
  <c r="D140" i="28"/>
  <c r="E140" i="28"/>
  <c r="B160" i="28"/>
  <c r="C160" i="28"/>
  <c r="D160" i="28"/>
  <c r="E160" i="28"/>
  <c r="B203" i="28"/>
  <c r="C203" i="28"/>
  <c r="D203" i="28"/>
  <c r="E203" i="28"/>
  <c r="B107" i="28"/>
  <c r="C107" i="28"/>
  <c r="D107" i="28"/>
  <c r="E107" i="28"/>
  <c r="B209" i="28"/>
  <c r="C209" i="28"/>
  <c r="D209" i="28"/>
  <c r="E209" i="28"/>
  <c r="B162" i="28"/>
  <c r="C162" i="28"/>
  <c r="D162" i="28"/>
  <c r="E162" i="28"/>
  <c r="B78" i="28"/>
  <c r="C78" i="28"/>
  <c r="D78" i="28"/>
  <c r="E78" i="28"/>
  <c r="B176" i="28"/>
  <c r="C176" i="28"/>
  <c r="D176" i="28"/>
  <c r="E176" i="28"/>
  <c r="B128" i="28"/>
  <c r="C128" i="28"/>
  <c r="D128" i="28"/>
  <c r="E128" i="28"/>
  <c r="B217" i="28"/>
  <c r="C217" i="28"/>
  <c r="D217" i="28"/>
  <c r="E217" i="28"/>
  <c r="B173" i="28"/>
  <c r="C173" i="28"/>
  <c r="D173" i="28"/>
  <c r="E173" i="28"/>
  <c r="B46" i="28"/>
  <c r="C46" i="28"/>
  <c r="D46" i="28"/>
  <c r="E46" i="28"/>
  <c r="B218" i="28"/>
  <c r="C218" i="28"/>
  <c r="D218" i="28"/>
  <c r="E218" i="28"/>
  <c r="B155" i="28"/>
  <c r="C155" i="28"/>
  <c r="D155" i="28"/>
  <c r="E155" i="28"/>
  <c r="B71" i="28"/>
  <c r="C71" i="28"/>
  <c r="D71" i="28"/>
  <c r="E71" i="28"/>
  <c r="B134" i="28"/>
  <c r="C134" i="28"/>
  <c r="D134" i="28"/>
  <c r="E134" i="28"/>
  <c r="B219" i="28"/>
  <c r="C219" i="28"/>
  <c r="D219" i="28"/>
  <c r="E219" i="28"/>
  <c r="B220" i="28"/>
  <c r="C220" i="28"/>
  <c r="D220" i="28"/>
  <c r="E220" i="28"/>
  <c r="B221" i="28"/>
  <c r="C221" i="28"/>
  <c r="D221" i="28"/>
  <c r="E221" i="28"/>
  <c r="B147" i="28"/>
  <c r="C147" i="28"/>
  <c r="D147" i="28"/>
  <c r="E147" i="28"/>
  <c r="B171" i="28"/>
  <c r="C171" i="28"/>
  <c r="D171" i="28"/>
  <c r="E171" i="28"/>
  <c r="B127" i="28"/>
  <c r="C127" i="28"/>
  <c r="D127" i="28"/>
  <c r="E127" i="28"/>
  <c r="B222" i="28"/>
  <c r="C222" i="28"/>
  <c r="D222" i="28"/>
  <c r="E222" i="28"/>
  <c r="B50" i="28"/>
  <c r="C50" i="28"/>
  <c r="D50" i="28"/>
  <c r="E50" i="28"/>
  <c r="B63" i="28"/>
  <c r="C63" i="28"/>
  <c r="D63" i="28"/>
  <c r="E63" i="28"/>
  <c r="B223" i="28"/>
  <c r="C223" i="28"/>
  <c r="D223" i="28"/>
  <c r="E223" i="28"/>
  <c r="B158" i="28"/>
  <c r="C158" i="28"/>
  <c r="D158" i="28"/>
  <c r="E158" i="28"/>
  <c r="B114" i="28"/>
  <c r="C114" i="28"/>
  <c r="D114" i="28"/>
  <c r="E114" i="28"/>
  <c r="B179" i="28"/>
  <c r="C179" i="28"/>
  <c r="D179" i="28"/>
  <c r="E179" i="28"/>
  <c r="B100" i="28"/>
  <c r="C100" i="28"/>
  <c r="D100" i="28"/>
  <c r="E100" i="28"/>
  <c r="B224" i="28"/>
  <c r="C224" i="28"/>
  <c r="D224" i="28"/>
  <c r="E224" i="28"/>
  <c r="B181" i="28"/>
  <c r="C181" i="28"/>
  <c r="D181" i="28"/>
  <c r="E181" i="28"/>
  <c r="B225" i="28"/>
  <c r="C225" i="28"/>
  <c r="D225" i="28"/>
  <c r="E225" i="28"/>
  <c r="B103" i="28"/>
  <c r="C103" i="28"/>
  <c r="D103" i="28"/>
  <c r="E103" i="28"/>
  <c r="B97" i="28"/>
  <c r="C97" i="28"/>
  <c r="D97" i="28"/>
  <c r="E97" i="28"/>
  <c r="B139" i="28"/>
  <c r="C139" i="28"/>
  <c r="D139" i="28"/>
  <c r="E139" i="28"/>
  <c r="B83" i="28"/>
  <c r="C83" i="28"/>
  <c r="D83" i="28"/>
  <c r="E83" i="28"/>
  <c r="B56" i="28"/>
  <c r="C56" i="28"/>
  <c r="D56" i="28"/>
  <c r="E56" i="28"/>
  <c r="B68" i="28"/>
  <c r="C68" i="28"/>
  <c r="D68" i="28"/>
  <c r="E68" i="28"/>
  <c r="B59" i="28"/>
  <c r="C59" i="28"/>
  <c r="D59" i="28"/>
  <c r="E59" i="28"/>
  <c r="B138" i="28"/>
  <c r="C138" i="28"/>
  <c r="D138" i="28"/>
  <c r="E138" i="28"/>
  <c r="B226" i="28"/>
  <c r="C226" i="28"/>
  <c r="D226" i="28"/>
  <c r="E226" i="28"/>
  <c r="B95" i="28"/>
  <c r="C95" i="28"/>
  <c r="D95" i="28"/>
  <c r="E95" i="28"/>
  <c r="B121" i="28"/>
  <c r="C121" i="28"/>
  <c r="D121" i="28"/>
  <c r="E121" i="28"/>
  <c r="B227" i="28"/>
  <c r="C227" i="28"/>
  <c r="D227" i="28"/>
  <c r="E227" i="28"/>
  <c r="B228" i="28"/>
  <c r="C228" i="28"/>
  <c r="D228" i="28"/>
  <c r="E228" i="28"/>
  <c r="B213" i="28"/>
  <c r="C213" i="28"/>
  <c r="D213" i="28"/>
  <c r="E213" i="28"/>
  <c r="B229" i="28"/>
  <c r="C229" i="28"/>
  <c r="D229" i="28"/>
  <c r="E229" i="28"/>
  <c r="B230" i="28"/>
  <c r="C230" i="28"/>
  <c r="D230" i="28"/>
  <c r="E230" i="28"/>
  <c r="B231" i="28"/>
  <c r="C231" i="28"/>
  <c r="D231" i="28"/>
  <c r="E231" i="28"/>
  <c r="B165" i="28"/>
  <c r="C165" i="28"/>
  <c r="D165" i="28"/>
  <c r="E165" i="28"/>
  <c r="B232" i="28"/>
  <c r="C232" i="28"/>
  <c r="D232" i="28"/>
  <c r="E232" i="28"/>
  <c r="B88" i="28"/>
  <c r="C88" i="28"/>
  <c r="D88" i="28"/>
  <c r="E88" i="28"/>
  <c r="B112" i="28"/>
  <c r="C112" i="28"/>
  <c r="D112" i="28"/>
  <c r="E112" i="28"/>
  <c r="B190" i="28"/>
  <c r="C190" i="28"/>
  <c r="D190" i="28"/>
  <c r="E190" i="28"/>
  <c r="B61" i="28"/>
  <c r="C61" i="28"/>
  <c r="D61" i="28"/>
  <c r="E61" i="28"/>
  <c r="B148" i="28"/>
  <c r="C148" i="28"/>
  <c r="D148" i="28"/>
  <c r="E148" i="28"/>
  <c r="B164" i="28"/>
  <c r="C164" i="28"/>
  <c r="D164" i="28"/>
  <c r="E164" i="28"/>
  <c r="B189" i="28"/>
  <c r="C189" i="28"/>
  <c r="D189" i="28"/>
  <c r="E189" i="28"/>
  <c r="B44" i="28"/>
  <c r="C44" i="28"/>
  <c r="D44" i="28"/>
  <c r="E44" i="28"/>
  <c r="B233" i="28"/>
  <c r="C233" i="28"/>
  <c r="D233" i="28"/>
  <c r="E233" i="28"/>
  <c r="B84" i="28"/>
  <c r="C84" i="28"/>
  <c r="D84" i="28"/>
  <c r="E84" i="28"/>
  <c r="B182" i="28"/>
  <c r="C182" i="28"/>
  <c r="D182" i="28"/>
  <c r="E182" i="28"/>
  <c r="B234" i="28"/>
  <c r="C234" i="28"/>
  <c r="D234" i="28"/>
  <c r="E234" i="28"/>
  <c r="B116" i="28"/>
  <c r="C116" i="28"/>
  <c r="D116" i="28"/>
  <c r="E116" i="28"/>
  <c r="B113" i="28"/>
  <c r="C113" i="28"/>
  <c r="D113" i="28"/>
  <c r="E113" i="28"/>
  <c r="B183" i="28"/>
  <c r="C183" i="28"/>
  <c r="D183" i="28"/>
  <c r="E183" i="28"/>
  <c r="B145" i="28"/>
  <c r="C145" i="28"/>
  <c r="D145" i="28"/>
  <c r="E145" i="28"/>
  <c r="B109" i="28"/>
  <c r="C109" i="28"/>
  <c r="D109" i="28"/>
  <c r="E109" i="28"/>
  <c r="B235" i="28"/>
  <c r="C235" i="28"/>
  <c r="D235" i="28"/>
  <c r="E235" i="28"/>
  <c r="B73" i="28"/>
  <c r="C73" i="28"/>
  <c r="D73" i="28"/>
  <c r="E73" i="28"/>
  <c r="B77" i="28"/>
  <c r="C77" i="28"/>
  <c r="D77" i="28"/>
  <c r="E77" i="28"/>
  <c r="B151" i="28"/>
  <c r="C151" i="28"/>
  <c r="D151" i="28"/>
  <c r="E151" i="28"/>
  <c r="B93" i="28"/>
  <c r="C93" i="28"/>
  <c r="D93" i="28"/>
  <c r="E93" i="28"/>
  <c r="B180" i="28"/>
  <c r="C180" i="28"/>
  <c r="D180" i="28"/>
  <c r="E180" i="28"/>
  <c r="B236" i="28"/>
  <c r="C236" i="28"/>
  <c r="D236" i="28"/>
  <c r="E236" i="28"/>
  <c r="B161" i="28"/>
  <c r="C161" i="28"/>
  <c r="D161" i="28"/>
  <c r="E161" i="28"/>
  <c r="B79" i="28"/>
  <c r="C79" i="28"/>
  <c r="D79" i="28"/>
  <c r="E79" i="28"/>
  <c r="B237" i="28"/>
  <c r="C237" i="28"/>
  <c r="D237" i="28"/>
  <c r="E237" i="28"/>
  <c r="B154" i="28"/>
  <c r="C154" i="28"/>
  <c r="D154" i="28"/>
  <c r="E154" i="28"/>
  <c r="B238" i="28"/>
  <c r="C238" i="28"/>
  <c r="D238" i="28"/>
  <c r="E238" i="28"/>
  <c r="B74" i="28"/>
  <c r="C74" i="28"/>
  <c r="D74" i="28"/>
  <c r="E74" i="28"/>
  <c r="B184" i="28"/>
  <c r="C184" i="28"/>
  <c r="D184" i="28"/>
  <c r="E184" i="28"/>
  <c r="B43" i="28"/>
  <c r="C43" i="28"/>
  <c r="D43" i="28"/>
  <c r="E43" i="28"/>
  <c r="B149" i="28"/>
  <c r="C149" i="28"/>
  <c r="D149" i="28"/>
  <c r="E149" i="28"/>
  <c r="B87" i="28"/>
  <c r="C87" i="28"/>
  <c r="D87" i="28"/>
  <c r="E87" i="28"/>
  <c r="B239" i="28"/>
  <c r="C239" i="28"/>
  <c r="D239" i="28"/>
  <c r="E239" i="28"/>
  <c r="B135" i="28"/>
  <c r="C135" i="28"/>
  <c r="D135" i="28"/>
  <c r="E135" i="28"/>
  <c r="B240" i="28"/>
  <c r="C240" i="28"/>
  <c r="D240" i="28"/>
  <c r="E240" i="28"/>
  <c r="B132" i="28"/>
  <c r="C132" i="28"/>
  <c r="D132" i="28"/>
  <c r="E132" i="28"/>
  <c r="B195" i="28"/>
  <c r="C195" i="28"/>
  <c r="D195" i="28"/>
  <c r="E195" i="28"/>
  <c r="B206" i="28"/>
  <c r="C206" i="28"/>
  <c r="D206" i="28"/>
  <c r="E206" i="28"/>
  <c r="B212" i="28"/>
  <c r="C212" i="28"/>
  <c r="D212" i="28"/>
  <c r="E212" i="28"/>
  <c r="B241" i="28"/>
  <c r="C241" i="28"/>
  <c r="D241" i="28"/>
  <c r="E241" i="28"/>
  <c r="B207" i="28"/>
  <c r="C207" i="28"/>
  <c r="D207" i="28"/>
  <c r="E207" i="28"/>
  <c r="B110" i="28"/>
  <c r="C110" i="28"/>
  <c r="D110" i="28"/>
  <c r="E110" i="28"/>
  <c r="B126" i="28"/>
  <c r="C126" i="28"/>
  <c r="D126" i="28"/>
  <c r="E126" i="28"/>
  <c r="B101" i="28"/>
  <c r="C101" i="28"/>
  <c r="D101" i="28"/>
  <c r="E101" i="28"/>
  <c r="B54" i="28"/>
  <c r="C54" i="28"/>
  <c r="D54" i="28"/>
  <c r="E54" i="28"/>
  <c r="B119" i="28"/>
  <c r="C119" i="28"/>
  <c r="D119" i="28"/>
  <c r="E119" i="28"/>
  <c r="B192" i="28"/>
  <c r="C192" i="28"/>
  <c r="D192" i="28"/>
  <c r="E192" i="28"/>
  <c r="B152" i="28"/>
  <c r="C152" i="28"/>
  <c r="D152" i="28"/>
  <c r="E152" i="28"/>
  <c r="B177" i="28"/>
  <c r="C177" i="28"/>
  <c r="D177" i="28"/>
  <c r="E177" i="28"/>
  <c r="B200" i="28"/>
  <c r="C200" i="28"/>
  <c r="D200" i="28"/>
  <c r="E200" i="28"/>
  <c r="B242" i="28"/>
  <c r="C242" i="28"/>
  <c r="D242" i="28"/>
  <c r="E242" i="28"/>
  <c r="B89" i="28"/>
  <c r="C89" i="28"/>
  <c r="D89" i="28"/>
  <c r="E89" i="28"/>
  <c r="B53" i="28"/>
  <c r="C53" i="28"/>
  <c r="D53" i="28"/>
  <c r="E53" i="28"/>
  <c r="B82" i="28"/>
  <c r="C82" i="28"/>
  <c r="D82" i="28"/>
  <c r="E82" i="28"/>
  <c r="B137" i="28"/>
  <c r="C137" i="28"/>
  <c r="D137" i="28"/>
  <c r="E137" i="28"/>
  <c r="B199" i="28"/>
  <c r="C199" i="28"/>
  <c r="D199" i="28"/>
  <c r="E199" i="28"/>
  <c r="B243" i="28"/>
  <c r="C243" i="28"/>
  <c r="D243" i="28"/>
  <c r="E243" i="28"/>
  <c r="B58" i="28"/>
  <c r="C58" i="28"/>
  <c r="D58" i="28"/>
  <c r="E58" i="28"/>
  <c r="B204" i="28"/>
  <c r="C204" i="28"/>
  <c r="D204" i="28"/>
  <c r="E204" i="28"/>
  <c r="B244" i="28"/>
  <c r="C244" i="28"/>
  <c r="D244" i="28"/>
  <c r="E244" i="28"/>
  <c r="B185" i="28"/>
  <c r="C185" i="28"/>
  <c r="D185" i="28"/>
  <c r="E185" i="28"/>
  <c r="B245" i="28"/>
  <c r="C245" i="28"/>
  <c r="D245" i="28"/>
  <c r="E245" i="28"/>
  <c r="B246" i="28"/>
  <c r="C246" i="28"/>
  <c r="D246" i="28"/>
  <c r="E246" i="28"/>
  <c r="B167" i="28"/>
  <c r="C167" i="28"/>
  <c r="D167" i="28"/>
  <c r="E167" i="28"/>
  <c r="B60" i="28"/>
  <c r="C60" i="28"/>
  <c r="D60" i="28"/>
  <c r="E60" i="28"/>
  <c r="B247" i="28"/>
  <c r="C247" i="28"/>
  <c r="D247" i="28"/>
  <c r="E247" i="28"/>
  <c r="B170" i="28"/>
  <c r="C170" i="28"/>
  <c r="D170" i="28"/>
  <c r="E170" i="28"/>
  <c r="B106" i="28"/>
  <c r="C106" i="28"/>
  <c r="D106" i="28"/>
  <c r="E106" i="28"/>
  <c r="B215" i="28"/>
  <c r="C215" i="28"/>
  <c r="D215" i="28"/>
  <c r="E215" i="28"/>
  <c r="B98" i="28"/>
  <c r="C98" i="28"/>
  <c r="D98" i="28"/>
  <c r="E98" i="28"/>
  <c r="B248" i="28"/>
  <c r="C248" i="28"/>
  <c r="D248" i="28"/>
  <c r="E248" i="28"/>
  <c r="B208" i="28"/>
  <c r="C208" i="28"/>
  <c r="D208" i="28"/>
  <c r="E208" i="28"/>
  <c r="B81" i="28"/>
  <c r="C81" i="28"/>
  <c r="D81" i="28"/>
  <c r="E81" i="28"/>
  <c r="B249" i="28"/>
  <c r="C249" i="28"/>
  <c r="D249" i="28"/>
  <c r="E249" i="28"/>
  <c r="B65" i="28"/>
  <c r="C65" i="28"/>
  <c r="D65" i="28"/>
  <c r="E65" i="28"/>
  <c r="B250" i="28"/>
  <c r="C250" i="28"/>
  <c r="D250" i="28"/>
  <c r="E250" i="28"/>
  <c r="B90" i="28"/>
  <c r="C90" i="28"/>
  <c r="D90" i="28"/>
  <c r="E90" i="28"/>
  <c r="B251" i="28"/>
  <c r="C251" i="28"/>
  <c r="D251" i="28"/>
  <c r="E251" i="28"/>
  <c r="B67" i="28"/>
  <c r="C67" i="28"/>
  <c r="D67" i="28"/>
  <c r="E67" i="28"/>
  <c r="B123" i="28"/>
  <c r="C123" i="28"/>
  <c r="D123" i="28"/>
  <c r="E123" i="28"/>
  <c r="B191" i="28"/>
  <c r="C191" i="28"/>
  <c r="D191" i="28"/>
  <c r="E191" i="28"/>
  <c r="B51" i="28"/>
  <c r="C51" i="28"/>
  <c r="D51" i="28"/>
  <c r="E51" i="28"/>
  <c r="B96" i="28"/>
  <c r="C96" i="28"/>
  <c r="D96" i="28"/>
  <c r="E96" i="28"/>
  <c r="B252" i="28"/>
  <c r="C252" i="28"/>
  <c r="D252" i="28"/>
  <c r="E252" i="28"/>
  <c r="B253" i="28"/>
  <c r="C253" i="28"/>
  <c r="D253" i="28"/>
  <c r="E253" i="28"/>
  <c r="B124" i="28"/>
  <c r="C124" i="28"/>
  <c r="D124" i="28"/>
  <c r="E124" i="28"/>
  <c r="B49" i="28"/>
  <c r="C49" i="28"/>
  <c r="D49" i="28"/>
  <c r="E49" i="28"/>
  <c r="B57" i="28"/>
  <c r="C57" i="28"/>
  <c r="D57" i="28"/>
  <c r="E57" i="28"/>
  <c r="B254" i="28"/>
  <c r="C254" i="28"/>
  <c r="D254" i="28"/>
  <c r="E254" i="28"/>
  <c r="B178" i="28"/>
  <c r="C178" i="28"/>
  <c r="D178" i="28"/>
  <c r="E178" i="28"/>
  <c r="B129" i="28"/>
  <c r="C129" i="28"/>
  <c r="D129" i="28"/>
  <c r="E129" i="28"/>
  <c r="B153" i="28"/>
  <c r="C153" i="28"/>
  <c r="D153" i="28"/>
  <c r="E153" i="28"/>
  <c r="B187" i="28"/>
  <c r="C187" i="28"/>
  <c r="D187" i="28"/>
  <c r="E187" i="28"/>
  <c r="AM7" i="1"/>
  <c r="AN7" i="1"/>
  <c r="O7" i="1" s="1"/>
  <c r="AM8" i="1"/>
  <c r="AN8" i="1"/>
  <c r="O8" i="1" s="1"/>
  <c r="AM9" i="1"/>
  <c r="AN9" i="1"/>
  <c r="O9" i="1" s="1"/>
  <c r="AM10" i="1"/>
  <c r="L10" i="1" s="1"/>
  <c r="AN10" i="1"/>
  <c r="O10" i="1" s="1"/>
  <c r="AM11" i="1"/>
  <c r="AN11" i="1"/>
  <c r="O11" i="1" s="1"/>
  <c r="AM12" i="1"/>
  <c r="AN12" i="1"/>
  <c r="O12" i="1" s="1"/>
  <c r="AM13" i="1"/>
  <c r="L13" i="1" s="1"/>
  <c r="AN13" i="1"/>
  <c r="AM14" i="1"/>
  <c r="L14" i="1" s="1"/>
  <c r="AN14" i="1"/>
  <c r="O14" i="1" s="1"/>
  <c r="AM15" i="1"/>
  <c r="L15" i="1" s="1"/>
  <c r="AN15" i="1"/>
  <c r="O15" i="1" s="1"/>
  <c r="AM16" i="1"/>
  <c r="AN16" i="1"/>
  <c r="O16" i="1" s="1"/>
  <c r="AM17" i="1"/>
  <c r="L17" i="1" s="1"/>
  <c r="AN17" i="1"/>
  <c r="O17" i="1" s="1"/>
  <c r="AM18" i="1"/>
  <c r="AN18" i="1"/>
  <c r="O18" i="1" s="1"/>
  <c r="AM19" i="1"/>
  <c r="L19" i="1" s="1"/>
  <c r="AN19" i="1"/>
  <c r="O19" i="1" s="1"/>
  <c r="AM20" i="1"/>
  <c r="AN20" i="1"/>
  <c r="O20" i="1" s="1"/>
  <c r="AM21" i="1"/>
  <c r="L21" i="1" s="1"/>
  <c r="AN21" i="1"/>
  <c r="O21" i="1" s="1"/>
  <c r="AM22" i="1"/>
  <c r="L22" i="1" s="1"/>
  <c r="AN22" i="1"/>
  <c r="O22" i="1" s="1"/>
  <c r="AM23" i="1"/>
  <c r="L23" i="1" s="1"/>
  <c r="AN23" i="1"/>
  <c r="O23" i="1" s="1"/>
  <c r="AM24" i="1"/>
  <c r="AN24" i="1"/>
  <c r="O24" i="1" s="1"/>
  <c r="AM25" i="1"/>
  <c r="AN25" i="1"/>
  <c r="O25" i="1" s="1"/>
  <c r="AM26" i="1"/>
  <c r="L26" i="1" s="1"/>
  <c r="AN26" i="1"/>
  <c r="AM27" i="1"/>
  <c r="AN27" i="1"/>
  <c r="O27" i="1" s="1"/>
  <c r="AM28" i="1"/>
  <c r="L28" i="1" s="1"/>
  <c r="AN28" i="1"/>
  <c r="O28" i="1" s="1"/>
  <c r="AM29" i="1"/>
  <c r="AN29" i="1"/>
  <c r="O29" i="1" s="1"/>
  <c r="AM30" i="1"/>
  <c r="L30" i="1" s="1"/>
  <c r="AN30" i="1"/>
  <c r="O30" i="1" s="1"/>
  <c r="AM31" i="1"/>
  <c r="L31" i="1" s="1"/>
  <c r="AN31" i="1"/>
  <c r="O31" i="1" s="1"/>
  <c r="AM32" i="1"/>
  <c r="AN32" i="1"/>
  <c r="O32" i="1" s="1"/>
  <c r="AM33" i="1"/>
  <c r="AN33" i="1"/>
  <c r="O33" i="1" s="1"/>
  <c r="AM34" i="1"/>
  <c r="L34" i="1" s="1"/>
  <c r="AN34" i="1"/>
  <c r="AM35" i="1"/>
  <c r="L35" i="1" s="1"/>
  <c r="AN35" i="1"/>
  <c r="O35" i="1" s="1"/>
  <c r="AM36" i="1"/>
  <c r="L36" i="1" s="1"/>
  <c r="AN36" i="1"/>
  <c r="O36" i="1" s="1"/>
  <c r="AM37" i="1"/>
  <c r="AN37" i="1"/>
  <c r="O37" i="1" s="1"/>
  <c r="AM38" i="1"/>
  <c r="L38" i="1" s="1"/>
  <c r="AN38" i="1"/>
  <c r="O38" i="1" s="1"/>
  <c r="AM39" i="1"/>
  <c r="AN39" i="1"/>
  <c r="O39" i="1" s="1"/>
  <c r="AM40" i="1"/>
  <c r="AN40" i="1"/>
  <c r="O40" i="1" s="1"/>
  <c r="AM41" i="1"/>
  <c r="AN41" i="1"/>
  <c r="O41" i="1" s="1"/>
  <c r="AM42" i="1"/>
  <c r="L42" i="1" s="1"/>
  <c r="AN42" i="1"/>
  <c r="AM43" i="1"/>
  <c r="L43" i="1" s="1"/>
  <c r="AN43" i="1"/>
  <c r="AM44" i="1"/>
  <c r="AN44" i="1"/>
  <c r="O44" i="1" s="1"/>
  <c r="AM45" i="1"/>
  <c r="AN45" i="1"/>
  <c r="O45" i="1" s="1"/>
  <c r="AM46" i="1"/>
  <c r="AN46" i="1"/>
  <c r="O46" i="1" s="1"/>
  <c r="AM47" i="1"/>
  <c r="L47" i="1" s="1"/>
  <c r="AN47" i="1"/>
  <c r="O47" i="1" s="1"/>
  <c r="AM48" i="1"/>
  <c r="L48" i="1" s="1"/>
  <c r="AN48" i="1"/>
  <c r="O48" i="1" s="1"/>
  <c r="AM49" i="1"/>
  <c r="AN49" i="1"/>
  <c r="O49" i="1" s="1"/>
  <c r="AM50" i="1"/>
  <c r="AN50" i="1"/>
  <c r="O50" i="1" s="1"/>
  <c r="AM51" i="1"/>
  <c r="L51" i="1" s="1"/>
  <c r="AN51" i="1"/>
  <c r="O51" i="1" s="1"/>
  <c r="AM52" i="1"/>
  <c r="AN52" i="1"/>
  <c r="O52" i="1" s="1"/>
  <c r="AM53" i="1"/>
  <c r="L53" i="1" s="1"/>
  <c r="AN53" i="1"/>
  <c r="AM54" i="1"/>
  <c r="AN54" i="1"/>
  <c r="O54" i="1" s="1"/>
  <c r="AM55" i="1"/>
  <c r="L55" i="1" s="1"/>
  <c r="AN55" i="1"/>
  <c r="O55" i="1" s="1"/>
  <c r="AM56" i="1"/>
  <c r="AN56" i="1"/>
  <c r="O56" i="1" s="1"/>
  <c r="AM57" i="1"/>
  <c r="L57" i="1" s="1"/>
  <c r="AN57" i="1"/>
  <c r="AM58" i="1"/>
  <c r="AN58" i="1"/>
  <c r="O58" i="1" s="1"/>
  <c r="AM59" i="1"/>
  <c r="L59" i="1" s="1"/>
  <c r="AN59" i="1"/>
  <c r="O59" i="1" s="1"/>
  <c r="AM60" i="1"/>
  <c r="AN60" i="1"/>
  <c r="O60" i="1" s="1"/>
  <c r="AM61" i="1"/>
  <c r="L61" i="1" s="1"/>
  <c r="AN61" i="1"/>
  <c r="AM62" i="1"/>
  <c r="AN62" i="1"/>
  <c r="O62" i="1" s="1"/>
  <c r="AM63" i="1"/>
  <c r="L63" i="1" s="1"/>
  <c r="AN63" i="1"/>
  <c r="O63" i="1" s="1"/>
  <c r="AM64" i="1"/>
  <c r="AN64" i="1"/>
  <c r="O64" i="1" s="1"/>
  <c r="AM65" i="1"/>
  <c r="AN65" i="1"/>
  <c r="O65" i="1" s="1"/>
  <c r="AM66" i="1"/>
  <c r="L66" i="1" s="1"/>
  <c r="AN66" i="1"/>
  <c r="O66" i="1" s="1"/>
  <c r="AM67" i="1"/>
  <c r="L67" i="1" s="1"/>
  <c r="AN67" i="1"/>
  <c r="O67" i="1" s="1"/>
  <c r="AM68" i="1"/>
  <c r="AN68" i="1"/>
  <c r="O68" i="1" s="1"/>
  <c r="AM69" i="1"/>
  <c r="L69" i="1" s="1"/>
  <c r="AN69" i="1"/>
  <c r="AM70" i="1"/>
  <c r="L70" i="1" s="1"/>
  <c r="AN70" i="1"/>
  <c r="O70" i="1" s="1"/>
  <c r="AM71" i="1"/>
  <c r="L71" i="1" s="1"/>
  <c r="AN71" i="1"/>
  <c r="O71" i="1" s="1"/>
  <c r="AM72" i="1"/>
  <c r="AN72" i="1"/>
  <c r="O72" i="1" s="1"/>
  <c r="AM73" i="1"/>
  <c r="L73" i="1" s="1"/>
  <c r="AN73" i="1"/>
  <c r="O73" i="1" s="1"/>
  <c r="AM74" i="1"/>
  <c r="AN74" i="1"/>
  <c r="O74" i="1" s="1"/>
  <c r="AM75" i="1"/>
  <c r="AN75" i="1"/>
  <c r="O75" i="1" s="1"/>
  <c r="AM76" i="1"/>
  <c r="AN76" i="1"/>
  <c r="O76" i="1" s="1"/>
  <c r="AM77" i="1"/>
  <c r="AN77" i="1"/>
  <c r="O77" i="1" s="1"/>
  <c r="AM78" i="1"/>
  <c r="L78" i="1" s="1"/>
  <c r="AN78" i="1"/>
  <c r="AM79" i="1"/>
  <c r="AN79" i="1"/>
  <c r="O79" i="1" s="1"/>
  <c r="AM80" i="1"/>
  <c r="L80" i="1" s="1"/>
  <c r="AN80" i="1"/>
  <c r="AM81" i="1"/>
  <c r="AN81" i="1"/>
  <c r="O81" i="1" s="1"/>
  <c r="AM82" i="1"/>
  <c r="L82" i="1" s="1"/>
  <c r="AN82" i="1"/>
  <c r="AM83" i="1"/>
  <c r="AN83" i="1"/>
  <c r="O83" i="1" s="1"/>
  <c r="AM84" i="1"/>
  <c r="L84" i="1" s="1"/>
  <c r="AN84" i="1"/>
  <c r="O84" i="1" s="1"/>
  <c r="AM85" i="1"/>
  <c r="AN85" i="1"/>
  <c r="O85" i="1" s="1"/>
  <c r="AM86" i="1"/>
  <c r="AN86" i="1"/>
  <c r="O86" i="1" s="1"/>
  <c r="AM87" i="1"/>
  <c r="L87" i="1" s="1"/>
  <c r="AN87" i="1"/>
  <c r="O87" i="1" s="1"/>
  <c r="AM88" i="1"/>
  <c r="L88" i="1" s="1"/>
  <c r="AN88" i="1"/>
  <c r="O88" i="1" s="1"/>
  <c r="AM89" i="1"/>
  <c r="AN89" i="1"/>
  <c r="O89" i="1" s="1"/>
  <c r="AM90" i="1"/>
  <c r="AN90" i="1"/>
  <c r="O90" i="1" s="1"/>
  <c r="AM91" i="1"/>
  <c r="L91" i="1" s="1"/>
  <c r="AN91" i="1"/>
  <c r="O91" i="1" s="1"/>
  <c r="AM92" i="1"/>
  <c r="L92" i="1" s="1"/>
  <c r="AN92" i="1"/>
  <c r="O92" i="1" s="1"/>
  <c r="AM93" i="1"/>
  <c r="AN93" i="1"/>
  <c r="O93" i="1" s="1"/>
  <c r="AM94" i="1"/>
  <c r="L94" i="1" s="1"/>
  <c r="AN94" i="1"/>
  <c r="AM95" i="1"/>
  <c r="L95" i="1" s="1"/>
  <c r="AN95" i="1"/>
  <c r="O95" i="1" s="1"/>
  <c r="AM96" i="1"/>
  <c r="AN96" i="1"/>
  <c r="O96" i="1" s="1"/>
  <c r="AM97" i="1"/>
  <c r="AN97" i="1"/>
  <c r="O97" i="1" s="1"/>
  <c r="AM98" i="1"/>
  <c r="L98" i="1" s="1"/>
  <c r="AN98" i="1"/>
  <c r="AM99" i="1"/>
  <c r="L99" i="1" s="1"/>
  <c r="AN99" i="1"/>
  <c r="O99" i="1" s="1"/>
  <c r="AM100" i="1"/>
  <c r="L100" i="1" s="1"/>
  <c r="AN100" i="1"/>
  <c r="O100" i="1" s="1"/>
  <c r="AM101" i="1"/>
  <c r="AN101" i="1"/>
  <c r="O101" i="1" s="1"/>
  <c r="AM102" i="1"/>
  <c r="AN102" i="1"/>
  <c r="O102" i="1" s="1"/>
  <c r="AM103" i="1"/>
  <c r="L103" i="1" s="1"/>
  <c r="AN103" i="1"/>
  <c r="AM104" i="1"/>
  <c r="AN104" i="1"/>
  <c r="O104" i="1" s="1"/>
  <c r="AM105" i="1"/>
  <c r="L105" i="1" s="1"/>
  <c r="AN105" i="1"/>
  <c r="O105" i="1" s="1"/>
  <c r="AM106" i="1"/>
  <c r="AN106" i="1"/>
  <c r="O106" i="1" s="1"/>
  <c r="AM107" i="1"/>
  <c r="L107" i="1" s="1"/>
  <c r="AN107" i="1"/>
  <c r="AM108" i="1"/>
  <c r="L108" i="1" s="1"/>
  <c r="AN108" i="1"/>
  <c r="O108" i="1" s="1"/>
  <c r="AM109" i="1"/>
  <c r="AN109" i="1"/>
  <c r="O109" i="1" s="1"/>
  <c r="AM110" i="1"/>
  <c r="AN110" i="1"/>
  <c r="O110" i="1" s="1"/>
  <c r="AM111" i="1"/>
  <c r="L111" i="1" s="1"/>
  <c r="AN111" i="1"/>
  <c r="O111" i="1" s="1"/>
  <c r="AM112" i="1"/>
  <c r="L112" i="1" s="1"/>
  <c r="AN112" i="1"/>
  <c r="O112" i="1" s="1"/>
  <c r="AM113" i="1"/>
  <c r="L113" i="1" s="1"/>
  <c r="AN113" i="1"/>
  <c r="O113" i="1" s="1"/>
  <c r="AM114" i="1"/>
  <c r="AN114" i="1"/>
  <c r="O114" i="1" s="1"/>
  <c r="AM115" i="1"/>
  <c r="AN115" i="1"/>
  <c r="O115" i="1" s="1"/>
  <c r="AM116" i="1"/>
  <c r="L116" i="1" s="1"/>
  <c r="AN116" i="1"/>
  <c r="O116" i="1" s="1"/>
  <c r="AM117" i="1"/>
  <c r="L117" i="1" s="1"/>
  <c r="AN117" i="1"/>
  <c r="O117" i="1" s="1"/>
  <c r="AM118" i="1"/>
  <c r="AN118" i="1"/>
  <c r="O118" i="1" s="1"/>
  <c r="AM119" i="1"/>
  <c r="L119" i="1" s="1"/>
  <c r="AN119" i="1"/>
  <c r="AM120" i="1"/>
  <c r="L120" i="1" s="1"/>
  <c r="AN120" i="1"/>
  <c r="O120" i="1" s="1"/>
  <c r="AM121" i="1"/>
  <c r="L121" i="1" s="1"/>
  <c r="AN121" i="1"/>
  <c r="O121" i="1" s="1"/>
  <c r="AM122" i="1"/>
  <c r="AN122" i="1"/>
  <c r="O122" i="1" s="1"/>
  <c r="AM123" i="1"/>
  <c r="L123" i="1" s="1"/>
  <c r="AN123" i="1"/>
  <c r="O123" i="1" s="1"/>
  <c r="AM124" i="1"/>
  <c r="L124" i="1" s="1"/>
  <c r="AN124" i="1"/>
  <c r="O124" i="1" s="1"/>
  <c r="AM125" i="1"/>
  <c r="L125" i="1" s="1"/>
  <c r="AN125" i="1"/>
  <c r="O125" i="1" s="1"/>
  <c r="AM126" i="1"/>
  <c r="AN126" i="1"/>
  <c r="O126" i="1" s="1"/>
  <c r="AM127" i="1"/>
  <c r="L127" i="1" s="1"/>
  <c r="AN127" i="1"/>
  <c r="O127" i="1" s="1"/>
  <c r="AM128" i="1"/>
  <c r="AN128" i="1"/>
  <c r="O128" i="1" s="1"/>
  <c r="AM129" i="1"/>
  <c r="L129" i="1" s="1"/>
  <c r="AN129" i="1"/>
  <c r="O129" i="1" s="1"/>
  <c r="AM130" i="1"/>
  <c r="AN130" i="1"/>
  <c r="O130" i="1" s="1"/>
  <c r="AM131" i="1"/>
  <c r="L131" i="1" s="1"/>
  <c r="AN131" i="1"/>
  <c r="AM132" i="1"/>
  <c r="AN132" i="1"/>
  <c r="O132" i="1" s="1"/>
  <c r="AM133" i="1"/>
  <c r="L133" i="1" s="1"/>
  <c r="AN133" i="1"/>
  <c r="O133" i="1" s="1"/>
  <c r="AM134" i="1"/>
  <c r="AN134" i="1"/>
  <c r="O134" i="1" s="1"/>
  <c r="AM135" i="1"/>
  <c r="L135" i="1" s="1"/>
  <c r="AN135" i="1"/>
  <c r="AM136" i="1"/>
  <c r="AN136" i="1"/>
  <c r="O136" i="1" s="1"/>
  <c r="AM137" i="1"/>
  <c r="L137" i="1" s="1"/>
  <c r="AN137" i="1"/>
  <c r="O137" i="1" s="1"/>
  <c r="AM138" i="1"/>
  <c r="AN138" i="1"/>
  <c r="O138" i="1" s="1"/>
  <c r="AM139" i="1"/>
  <c r="L139" i="1" s="1"/>
  <c r="AN139" i="1"/>
  <c r="AM140" i="1"/>
  <c r="AN140" i="1"/>
  <c r="O140" i="1" s="1"/>
  <c r="AM141" i="1"/>
  <c r="L141" i="1" s="1"/>
  <c r="AN141" i="1"/>
  <c r="O141" i="1" s="1"/>
  <c r="AM142" i="1"/>
  <c r="AN142" i="1"/>
  <c r="O142" i="1" s="1"/>
  <c r="AM143" i="1"/>
  <c r="L143" i="1" s="1"/>
  <c r="AN143" i="1"/>
  <c r="AM144" i="1"/>
  <c r="AN144" i="1"/>
  <c r="O144" i="1" s="1"/>
  <c r="AM145" i="1"/>
  <c r="L145" i="1" s="1"/>
  <c r="AN145" i="1"/>
  <c r="O145" i="1" s="1"/>
  <c r="AM146" i="1"/>
  <c r="AN146" i="1"/>
  <c r="O146" i="1" s="1"/>
  <c r="AM147" i="1"/>
  <c r="L147" i="1" s="1"/>
  <c r="AN147" i="1"/>
  <c r="AM148" i="1"/>
  <c r="AN148" i="1"/>
  <c r="O148" i="1" s="1"/>
  <c r="AM149" i="1"/>
  <c r="AN149" i="1"/>
  <c r="O149" i="1" s="1"/>
  <c r="AM150" i="1"/>
  <c r="AN150" i="1"/>
  <c r="O150" i="1" s="1"/>
  <c r="AM151" i="1"/>
  <c r="L151" i="1" s="1"/>
  <c r="AN151" i="1"/>
  <c r="O151" i="1" s="1"/>
  <c r="AM152" i="1"/>
  <c r="AN152" i="1"/>
  <c r="O152" i="1" s="1"/>
  <c r="AM153" i="1"/>
  <c r="L153" i="1" s="1"/>
  <c r="AN153" i="1"/>
  <c r="O153" i="1" s="1"/>
  <c r="AM154" i="1"/>
  <c r="AN154" i="1"/>
  <c r="O154" i="1" s="1"/>
  <c r="AM155" i="1"/>
  <c r="L155" i="1" s="1"/>
  <c r="AN155" i="1"/>
  <c r="O155" i="1" s="1"/>
  <c r="AM156" i="1"/>
  <c r="L156" i="1" s="1"/>
  <c r="AN156" i="1"/>
  <c r="O156" i="1" s="1"/>
  <c r="AM157" i="1"/>
  <c r="L157" i="1" s="1"/>
  <c r="AN157" i="1"/>
  <c r="O157" i="1" s="1"/>
  <c r="AM158" i="1"/>
  <c r="AN158" i="1"/>
  <c r="O158" i="1" s="1"/>
  <c r="AM159" i="1"/>
  <c r="L159" i="1" s="1"/>
  <c r="AN159" i="1"/>
  <c r="AM160" i="1"/>
  <c r="L160" i="1" s="1"/>
  <c r="AN160" i="1"/>
  <c r="O160" i="1" s="1"/>
  <c r="AM161" i="1"/>
  <c r="L161" i="1" s="1"/>
  <c r="AN161" i="1"/>
  <c r="AM162" i="1"/>
  <c r="AN162" i="1"/>
  <c r="O162" i="1" s="1"/>
  <c r="AM163" i="1"/>
  <c r="L163" i="1" s="1"/>
  <c r="AN163" i="1"/>
  <c r="AM164" i="1"/>
  <c r="L164" i="1" s="1"/>
  <c r="AN164" i="1"/>
  <c r="O164" i="1" s="1"/>
  <c r="AM165" i="1"/>
  <c r="AN165" i="1"/>
  <c r="O165" i="1" s="1"/>
  <c r="AM166" i="1"/>
  <c r="AN166" i="1"/>
  <c r="O166" i="1" s="1"/>
  <c r="AM167" i="1"/>
  <c r="AN167" i="1"/>
  <c r="O167" i="1" s="1"/>
  <c r="AM168" i="1"/>
  <c r="L168" i="1" s="1"/>
  <c r="AN168" i="1"/>
  <c r="O168" i="1" s="1"/>
  <c r="AM169" i="1"/>
  <c r="L169" i="1" s="1"/>
  <c r="AN169" i="1"/>
  <c r="O169" i="1" s="1"/>
  <c r="AM170" i="1"/>
  <c r="AN170" i="1"/>
  <c r="O170" i="1" s="1"/>
  <c r="AM171" i="1"/>
  <c r="AN171" i="1"/>
  <c r="O171" i="1" s="1"/>
  <c r="AM172" i="1"/>
  <c r="L172" i="1" s="1"/>
  <c r="AN172" i="1"/>
  <c r="O172" i="1" s="1"/>
  <c r="AM173" i="1"/>
  <c r="L173" i="1" s="1"/>
  <c r="AN173" i="1"/>
  <c r="O173" i="1" s="1"/>
  <c r="AM174" i="1"/>
  <c r="AN174" i="1"/>
  <c r="O174" i="1" s="1"/>
  <c r="AM175" i="1"/>
  <c r="L175" i="1" s="1"/>
  <c r="AN175" i="1"/>
  <c r="AM176" i="1"/>
  <c r="L176" i="1" s="1"/>
  <c r="AN176" i="1"/>
  <c r="O176" i="1" s="1"/>
  <c r="AM177" i="1"/>
  <c r="L177" i="1" s="1"/>
  <c r="AN177" i="1"/>
  <c r="O177" i="1" s="1"/>
  <c r="AM178" i="1"/>
  <c r="AN178" i="1"/>
  <c r="O178" i="1" s="1"/>
  <c r="AM179" i="1"/>
  <c r="AN179" i="1"/>
  <c r="O179" i="1" s="1"/>
  <c r="AM180" i="1"/>
  <c r="AN180" i="1"/>
  <c r="O180" i="1" s="1"/>
  <c r="AM181" i="1"/>
  <c r="L181" i="1" s="1"/>
  <c r="AN181" i="1"/>
  <c r="AM182" i="1"/>
  <c r="L182" i="1" s="1"/>
  <c r="AN182" i="1"/>
  <c r="AM183" i="1"/>
  <c r="AN183" i="1"/>
  <c r="O183" i="1" s="1"/>
  <c r="AM184" i="1"/>
  <c r="AN184" i="1"/>
  <c r="O184" i="1" s="1"/>
  <c r="AM185" i="1"/>
  <c r="L185" i="1" s="1"/>
  <c r="AN185" i="1"/>
  <c r="AM186" i="1"/>
  <c r="L186" i="1" s="1"/>
  <c r="AN186" i="1"/>
  <c r="AM187" i="1"/>
  <c r="AN187" i="1"/>
  <c r="O187" i="1" s="1"/>
  <c r="AM188" i="1"/>
  <c r="AN188" i="1"/>
  <c r="O188" i="1" s="1"/>
  <c r="AM189" i="1"/>
  <c r="L189" i="1" s="1"/>
  <c r="AN189" i="1"/>
  <c r="AM190" i="1"/>
  <c r="L190" i="1" s="1"/>
  <c r="AN190" i="1"/>
  <c r="AM191" i="1"/>
  <c r="AN191" i="1"/>
  <c r="O191" i="1" s="1"/>
  <c r="AM192" i="1"/>
  <c r="AN192" i="1"/>
  <c r="O192" i="1" s="1"/>
  <c r="AM193" i="1"/>
  <c r="L193" i="1" s="1"/>
  <c r="AN193" i="1"/>
  <c r="AM194" i="1"/>
  <c r="L194" i="1" s="1"/>
  <c r="AN194" i="1"/>
  <c r="AM195" i="1"/>
  <c r="AN195" i="1"/>
  <c r="O195" i="1" s="1"/>
  <c r="P3" i="17" l="1"/>
  <c r="S3" i="17"/>
  <c r="O3" i="17"/>
  <c r="I39" i="16" a="1"/>
  <c r="I39" i="16" s="1"/>
  <c r="I118" i="16" a="1"/>
  <c r="I118" i="16" s="1"/>
  <c r="AA2" i="16"/>
  <c r="I195" i="17" a="1"/>
  <c r="I195" i="17" s="1"/>
  <c r="I217" i="17" a="1"/>
  <c r="I217" i="17" s="1"/>
  <c r="AH215" i="1" s="1"/>
  <c r="I202" i="17" a="1"/>
  <c r="I202" i="17" s="1"/>
  <c r="AH200" i="1" s="1"/>
  <c r="I206" i="17" a="1"/>
  <c r="I206" i="17" s="1"/>
  <c r="AH204" i="1" s="1"/>
  <c r="I219" i="17" a="1"/>
  <c r="I219" i="17" s="1"/>
  <c r="AH217" i="1" s="1"/>
  <c r="I214" i="17" a="1"/>
  <c r="I214" i="17" s="1"/>
  <c r="AH212" i="1" s="1"/>
  <c r="I216" i="17" a="1"/>
  <c r="I216" i="17" s="1"/>
  <c r="AH214" i="1" s="1"/>
  <c r="I220" i="17" a="1"/>
  <c r="I220" i="17" s="1"/>
  <c r="AH218" i="1" s="1"/>
  <c r="I200" i="19" a="1"/>
  <c r="I200" i="19" s="1"/>
  <c r="AI198" i="1" s="1"/>
  <c r="I202" i="19" a="1"/>
  <c r="I202" i="19" s="1"/>
  <c r="AI200" i="1" s="1"/>
  <c r="I206" i="19" a="1"/>
  <c r="I206" i="19" s="1"/>
  <c r="AI204" i="1" s="1"/>
  <c r="I214" i="19" a="1"/>
  <c r="I214" i="19" s="1"/>
  <c r="AI212" i="1" s="1"/>
  <c r="I216" i="19" a="1"/>
  <c r="I216" i="19" s="1"/>
  <c r="AI214" i="1" s="1"/>
  <c r="I220" i="19" a="1"/>
  <c r="I220" i="19" s="1"/>
  <c r="AI218" i="1" s="1"/>
  <c r="I203" i="19" a="1"/>
  <c r="I203" i="19" s="1"/>
  <c r="AI201" i="1" s="1"/>
  <c r="I215" i="19" a="1"/>
  <c r="I215" i="19" s="1"/>
  <c r="AI213" i="1" s="1"/>
  <c r="I217" i="19" a="1"/>
  <c r="I217" i="19" s="1"/>
  <c r="AI215" i="1" s="1"/>
  <c r="I219" i="19" a="1"/>
  <c r="I219" i="19" s="1"/>
  <c r="AI217" i="1" s="1"/>
  <c r="I221" i="19" a="1"/>
  <c r="I221" i="19" s="1"/>
  <c r="AI219" i="1" s="1"/>
  <c r="H207" i="18" a="1"/>
  <c r="H207" i="18" s="1"/>
  <c r="H217" i="18" a="1"/>
  <c r="H217" i="18" s="1"/>
  <c r="H221" i="18" a="1"/>
  <c r="H221" i="18" s="1"/>
  <c r="H216" i="18" a="1"/>
  <c r="H216" i="18" s="1"/>
  <c r="H216" i="16" a="1"/>
  <c r="H216" i="16" s="1"/>
  <c r="H207" i="16" a="1"/>
  <c r="H207" i="16" s="1"/>
  <c r="H217" i="16" a="1"/>
  <c r="H217" i="16" s="1"/>
  <c r="H217" i="2" a="1"/>
  <c r="H217" i="2" s="1"/>
  <c r="H221" i="2" a="1"/>
  <c r="H221" i="2" s="1"/>
  <c r="H207" i="2" a="1"/>
  <c r="H207" i="2" s="1"/>
  <c r="H216" i="2" a="1"/>
  <c r="H216" i="2" s="1"/>
  <c r="H206" i="17" a="1"/>
  <c r="H206" i="17" s="1"/>
  <c r="G206" i="17" s="1"/>
  <c r="H202" i="17" a="1"/>
  <c r="H202" i="17" s="1"/>
  <c r="G202" i="17" s="1"/>
  <c r="H216" i="17" a="1"/>
  <c r="H216" i="17" s="1"/>
  <c r="G216" i="17" s="1"/>
  <c r="H220" i="17" a="1"/>
  <c r="H220" i="17" s="1"/>
  <c r="G220" i="17" s="1"/>
  <c r="H195" i="17" a="1"/>
  <c r="H195" i="17" s="1"/>
  <c r="H214" i="17" a="1"/>
  <c r="H214" i="17" s="1"/>
  <c r="G214" i="17" s="1"/>
  <c r="H217" i="17" a="1"/>
  <c r="H217" i="17" s="1"/>
  <c r="H219" i="17" a="1"/>
  <c r="H219" i="17" s="1"/>
  <c r="G219" i="17" s="1"/>
  <c r="H207" i="19" a="1"/>
  <c r="H207" i="19" s="1"/>
  <c r="H217" i="19" a="1"/>
  <c r="H217" i="19" s="1"/>
  <c r="H221" i="19" a="1"/>
  <c r="H221" i="19" s="1"/>
  <c r="H216" i="19" a="1"/>
  <c r="H216" i="19" s="1"/>
  <c r="I197" i="14" a="1"/>
  <c r="I197" i="14" s="1"/>
  <c r="I199" i="14" a="1"/>
  <c r="I199" i="14" s="1"/>
  <c r="I201" i="14" a="1"/>
  <c r="I201" i="14" s="1"/>
  <c r="I203" i="14" a="1"/>
  <c r="I203" i="14" s="1"/>
  <c r="I205" i="14" a="1"/>
  <c r="I205" i="14" s="1"/>
  <c r="I207" i="14" a="1"/>
  <c r="I207" i="14" s="1"/>
  <c r="AG205" i="1" s="1"/>
  <c r="I211" i="14" a="1"/>
  <c r="I211" i="14" s="1"/>
  <c r="I213" i="14" a="1"/>
  <c r="I213" i="14" s="1"/>
  <c r="I215" i="14" a="1"/>
  <c r="I215" i="14" s="1"/>
  <c r="I217" i="14" a="1"/>
  <c r="I217" i="14" s="1"/>
  <c r="AG215" i="1" s="1"/>
  <c r="I219" i="14" a="1"/>
  <c r="I219" i="14" s="1"/>
  <c r="I221" i="14" a="1"/>
  <c r="I221" i="14" s="1"/>
  <c r="AG219" i="1" s="1"/>
  <c r="I223" i="14" a="1"/>
  <c r="I223" i="14" s="1"/>
  <c r="I218" i="14" a="1"/>
  <c r="I218" i="14" s="1"/>
  <c r="I198" i="14" a="1"/>
  <c r="I198" i="14" s="1"/>
  <c r="I200" i="14" a="1"/>
  <c r="I200" i="14" s="1"/>
  <c r="I202" i="14" a="1"/>
  <c r="I202" i="14" s="1"/>
  <c r="I204" i="14" a="1"/>
  <c r="I204" i="14" s="1"/>
  <c r="I206" i="14" a="1"/>
  <c r="I206" i="14" s="1"/>
  <c r="I208" i="14" a="1"/>
  <c r="I208" i="14" s="1"/>
  <c r="I210" i="14" a="1"/>
  <c r="I210" i="14" s="1"/>
  <c r="I212" i="14" a="1"/>
  <c r="I212" i="14" s="1"/>
  <c r="I214" i="14" a="1"/>
  <c r="I214" i="14" s="1"/>
  <c r="I216" i="14" a="1"/>
  <c r="I216" i="14" s="1"/>
  <c r="AG214" i="1" s="1"/>
  <c r="I220" i="14" a="1"/>
  <c r="I220" i="14" s="1"/>
  <c r="I224" i="14" a="1"/>
  <c r="I224" i="14" s="1"/>
  <c r="H207" i="14" a="1"/>
  <c r="H207" i="14" s="1"/>
  <c r="H217" i="14" a="1"/>
  <c r="H217" i="14" s="1"/>
  <c r="H221" i="14" a="1"/>
  <c r="H221" i="14" s="1"/>
  <c r="H206" i="14" a="1"/>
  <c r="H206" i="14" s="1"/>
  <c r="H216" i="14" a="1"/>
  <c r="H216" i="14" s="1"/>
  <c r="F8" i="16"/>
  <c r="F8" i="19"/>
  <c r="F8" i="14"/>
  <c r="F8" i="18"/>
  <c r="F8" i="17"/>
  <c r="F8" i="2"/>
  <c r="I13" i="1"/>
  <c r="I43" i="1"/>
  <c r="I26" i="1"/>
  <c r="I181" i="1"/>
  <c r="I167" i="1"/>
  <c r="I165" i="1"/>
  <c r="I77" i="1"/>
  <c r="I161" i="1"/>
  <c r="I159" i="1"/>
  <c r="I128" i="1"/>
  <c r="I12" i="1"/>
  <c r="I152" i="1"/>
  <c r="I115" i="1"/>
  <c r="I109" i="1"/>
  <c r="I184" i="1"/>
  <c r="I180" i="1"/>
  <c r="I46" i="1"/>
  <c r="I44" i="1"/>
  <c r="I187" i="1"/>
  <c r="I140" i="1"/>
  <c r="L115" i="1"/>
  <c r="I104" i="1"/>
  <c r="I102" i="1"/>
  <c r="L77" i="1"/>
  <c r="I32" i="1"/>
  <c r="I191" i="1"/>
  <c r="I193" i="1"/>
  <c r="I90" i="1"/>
  <c r="I34" i="1"/>
  <c r="I183" i="1"/>
  <c r="I171" i="1"/>
  <c r="L165" i="1"/>
  <c r="I136" i="1"/>
  <c r="L102" i="1"/>
  <c r="I86" i="1"/>
  <c r="I83" i="1"/>
  <c r="I75" i="1"/>
  <c r="I65" i="1"/>
  <c r="I54" i="1"/>
  <c r="I50" i="1"/>
  <c r="I30" i="1"/>
  <c r="I192" i="1"/>
  <c r="I195" i="1"/>
  <c r="I189" i="1"/>
  <c r="I188" i="1"/>
  <c r="I179" i="1"/>
  <c r="I177" i="1"/>
  <c r="I149" i="1"/>
  <c r="I144" i="1"/>
  <c r="I132" i="1"/>
  <c r="I112" i="1"/>
  <c r="I80" i="1"/>
  <c r="L65" i="1"/>
  <c r="I58" i="1"/>
  <c r="I42" i="1"/>
  <c r="I185" i="1"/>
  <c r="I175" i="1"/>
  <c r="I111" i="1"/>
  <c r="I69" i="1"/>
  <c r="I57" i="1"/>
  <c r="I21" i="1"/>
  <c r="I18" i="1"/>
  <c r="I190" i="1"/>
  <c r="I182" i="1"/>
  <c r="L171" i="1"/>
  <c r="I168" i="1"/>
  <c r="L167" i="1"/>
  <c r="L149" i="1"/>
  <c r="I147" i="1"/>
  <c r="I139" i="1"/>
  <c r="I131" i="1"/>
  <c r="I125" i="1"/>
  <c r="L109" i="1"/>
  <c r="I100" i="1"/>
  <c r="I94" i="1"/>
  <c r="L90" i="1"/>
  <c r="I87" i="1"/>
  <c r="L86" i="1"/>
  <c r="I84" i="1"/>
  <c r="I79" i="1"/>
  <c r="L75" i="1"/>
  <c r="I73" i="1"/>
  <c r="I55" i="1"/>
  <c r="L50" i="1"/>
  <c r="I47" i="1"/>
  <c r="L46" i="1"/>
  <c r="L32" i="1"/>
  <c r="I8" i="1"/>
  <c r="O161" i="1"/>
  <c r="I123" i="1"/>
  <c r="I119" i="1"/>
  <c r="I99" i="1"/>
  <c r="O80" i="1"/>
  <c r="I78" i="1"/>
  <c r="I59" i="1"/>
  <c r="O43" i="1"/>
  <c r="I194" i="1"/>
  <c r="I186" i="1"/>
  <c r="I163" i="1"/>
  <c r="I155" i="1"/>
  <c r="L152" i="1"/>
  <c r="I151" i="1"/>
  <c r="I143" i="1"/>
  <c r="I135" i="1"/>
  <c r="I103" i="1"/>
  <c r="I98" i="1"/>
  <c r="I82" i="1"/>
  <c r="I53" i="1"/>
  <c r="L44" i="1"/>
  <c r="I38" i="1"/>
  <c r="I27" i="1"/>
  <c r="L18" i="1"/>
  <c r="I17" i="1"/>
  <c r="I9" i="1"/>
  <c r="O186" i="1"/>
  <c r="O193" i="1"/>
  <c r="O189" i="1"/>
  <c r="O185" i="1"/>
  <c r="O181" i="1"/>
  <c r="I178" i="1"/>
  <c r="L178" i="1"/>
  <c r="O163" i="1"/>
  <c r="O190" i="1"/>
  <c r="O182" i="1"/>
  <c r="I174" i="1"/>
  <c r="L174" i="1"/>
  <c r="L192" i="1"/>
  <c r="L188" i="1"/>
  <c r="L184" i="1"/>
  <c r="L180" i="1"/>
  <c r="I173" i="1"/>
  <c r="I158" i="1"/>
  <c r="L158" i="1"/>
  <c r="O194" i="1"/>
  <c r="I176" i="1"/>
  <c r="L195" i="1"/>
  <c r="L191" i="1"/>
  <c r="L187" i="1"/>
  <c r="L183" i="1"/>
  <c r="L179" i="1"/>
  <c r="O175" i="1"/>
  <c r="I164" i="1"/>
  <c r="I146" i="1"/>
  <c r="L146" i="1"/>
  <c r="I145" i="1"/>
  <c r="I142" i="1"/>
  <c r="L142" i="1"/>
  <c r="I141" i="1"/>
  <c r="I138" i="1"/>
  <c r="L138" i="1"/>
  <c r="I137" i="1"/>
  <c r="I134" i="1"/>
  <c r="L134" i="1"/>
  <c r="I133" i="1"/>
  <c r="I130" i="1"/>
  <c r="L130" i="1"/>
  <c r="I129" i="1"/>
  <c r="I107" i="1"/>
  <c r="O107" i="1"/>
  <c r="I170" i="1"/>
  <c r="L170" i="1"/>
  <c r="I160" i="1"/>
  <c r="O159" i="1"/>
  <c r="I157" i="1"/>
  <c r="I154" i="1"/>
  <c r="L154" i="1"/>
  <c r="I148" i="1"/>
  <c r="L148" i="1"/>
  <c r="I120" i="1"/>
  <c r="I117" i="1"/>
  <c r="I93" i="1"/>
  <c r="L93" i="1"/>
  <c r="I172" i="1"/>
  <c r="I169" i="1"/>
  <c r="I166" i="1"/>
  <c r="L166" i="1"/>
  <c r="I156" i="1"/>
  <c r="I153" i="1"/>
  <c r="I150" i="1"/>
  <c r="L150" i="1"/>
  <c r="I124" i="1"/>
  <c r="I118" i="1"/>
  <c r="L118" i="1"/>
  <c r="I162" i="1"/>
  <c r="L162" i="1"/>
  <c r="I121" i="1"/>
  <c r="I108" i="1"/>
  <c r="L96" i="1"/>
  <c r="I96" i="1"/>
  <c r="L144" i="1"/>
  <c r="L140" i="1"/>
  <c r="L136" i="1"/>
  <c r="L132" i="1"/>
  <c r="L128" i="1"/>
  <c r="I127" i="1"/>
  <c r="O119" i="1"/>
  <c r="I114" i="1"/>
  <c r="L114" i="1"/>
  <c r="I106" i="1"/>
  <c r="L106" i="1"/>
  <c r="I105" i="1"/>
  <c r="O147" i="1"/>
  <c r="O143" i="1"/>
  <c r="O139" i="1"/>
  <c r="O135" i="1"/>
  <c r="O131" i="1"/>
  <c r="I126" i="1"/>
  <c r="L126" i="1"/>
  <c r="I116" i="1"/>
  <c r="I113" i="1"/>
  <c r="I110" i="1"/>
  <c r="L110" i="1"/>
  <c r="L74" i="1"/>
  <c r="I74" i="1"/>
  <c r="I122" i="1"/>
  <c r="L122" i="1"/>
  <c r="O98" i="1"/>
  <c r="L104" i="1"/>
  <c r="I95" i="1"/>
  <c r="O94" i="1"/>
  <c r="I92" i="1"/>
  <c r="I89" i="1"/>
  <c r="L89" i="1"/>
  <c r="I68" i="1"/>
  <c r="L68" i="1"/>
  <c r="O103" i="1"/>
  <c r="I101" i="1"/>
  <c r="L101" i="1"/>
  <c r="I91" i="1"/>
  <c r="I88" i="1"/>
  <c r="I85" i="1"/>
  <c r="L85" i="1"/>
  <c r="I81" i="1"/>
  <c r="L81" i="1"/>
  <c r="I97" i="1"/>
  <c r="L97" i="1"/>
  <c r="I71" i="1"/>
  <c r="L83" i="1"/>
  <c r="L79" i="1"/>
  <c r="I70" i="1"/>
  <c r="O69" i="1"/>
  <c r="I67" i="1"/>
  <c r="I64" i="1"/>
  <c r="L64" i="1"/>
  <c r="I61" i="1"/>
  <c r="O61" i="1"/>
  <c r="O82" i="1"/>
  <c r="O78" i="1"/>
  <c r="I76" i="1"/>
  <c r="L76" i="1"/>
  <c r="I66" i="1"/>
  <c r="I63" i="1"/>
  <c r="O42" i="1"/>
  <c r="I72" i="1"/>
  <c r="L72" i="1"/>
  <c r="I62" i="1"/>
  <c r="L62" i="1"/>
  <c r="I60" i="1"/>
  <c r="L60" i="1"/>
  <c r="I56" i="1"/>
  <c r="L56" i="1"/>
  <c r="L52" i="1"/>
  <c r="I52" i="1"/>
  <c r="I40" i="1"/>
  <c r="L40" i="1"/>
  <c r="L39" i="1"/>
  <c r="I39" i="1"/>
  <c r="L58" i="1"/>
  <c r="L54" i="1"/>
  <c r="I49" i="1"/>
  <c r="L49" i="1"/>
  <c r="I33" i="1"/>
  <c r="L33" i="1"/>
  <c r="O57" i="1"/>
  <c r="O53" i="1"/>
  <c r="I51" i="1"/>
  <c r="I48" i="1"/>
  <c r="I45" i="1"/>
  <c r="L45" i="1"/>
  <c r="I41" i="1"/>
  <c r="L41" i="1"/>
  <c r="I36" i="1"/>
  <c r="I35" i="1"/>
  <c r="O34" i="1"/>
  <c r="I29" i="1"/>
  <c r="L29" i="1"/>
  <c r="I28" i="1"/>
  <c r="I31" i="1"/>
  <c r="I25" i="1"/>
  <c r="L25" i="1"/>
  <c r="I37" i="1"/>
  <c r="L37" i="1"/>
  <c r="L27" i="1"/>
  <c r="I24" i="1"/>
  <c r="L24" i="1"/>
  <c r="I23" i="1"/>
  <c r="I20" i="1"/>
  <c r="L20" i="1"/>
  <c r="O26" i="1"/>
  <c r="I22" i="1"/>
  <c r="I19" i="1"/>
  <c r="I7" i="1"/>
  <c r="L7" i="1"/>
  <c r="I16" i="1"/>
  <c r="L16" i="1"/>
  <c r="I14" i="1"/>
  <c r="I11" i="1"/>
  <c r="L11" i="1"/>
  <c r="I10" i="1"/>
  <c r="I15" i="1"/>
  <c r="O13" i="1"/>
  <c r="L9" i="1"/>
  <c r="L12" i="1"/>
  <c r="L8" i="1"/>
  <c r="G195" i="17" l="1"/>
  <c r="G217" i="17"/>
  <c r="AB214" i="1"/>
  <c r="G216" i="19"/>
  <c r="AB219" i="1"/>
  <c r="G221" i="19"/>
  <c r="AB215" i="1"/>
  <c r="G217" i="19"/>
  <c r="AB205" i="1"/>
  <c r="AC214" i="1"/>
  <c r="AC219" i="1"/>
  <c r="AC215" i="1"/>
  <c r="AC205" i="1"/>
  <c r="Y219" i="1"/>
  <c r="Y215" i="1"/>
  <c r="Y214" i="1"/>
  <c r="Y205" i="1"/>
  <c r="Z214" i="1"/>
  <c r="G216" i="14"/>
  <c r="Z204" i="1"/>
  <c r="G206" i="14"/>
  <c r="Z219" i="1"/>
  <c r="G221" i="14"/>
  <c r="Z215" i="1"/>
  <c r="G217" i="14"/>
  <c r="Z205" i="1"/>
  <c r="G207" i="14"/>
  <c r="AD215" i="1"/>
  <c r="AD205" i="1"/>
  <c r="AD214" i="1"/>
  <c r="AA212" i="1"/>
  <c r="AA218" i="1"/>
  <c r="AA214" i="1"/>
  <c r="AA200" i="1"/>
  <c r="AA204" i="1"/>
  <c r="AA217" i="1"/>
  <c r="AA215" i="1"/>
  <c r="AG222" i="1"/>
  <c r="AG218" i="1"/>
  <c r="AG206" i="1"/>
  <c r="AG198" i="1"/>
  <c r="AG211" i="1"/>
  <c r="AG203" i="1"/>
  <c r="AG212" i="1"/>
  <c r="AG204" i="1"/>
  <c r="AG196" i="1"/>
  <c r="AG217" i="1"/>
  <c r="AG209" i="1"/>
  <c r="AG201" i="1"/>
  <c r="AG210" i="1"/>
  <c r="AG202" i="1"/>
  <c r="AG216" i="1"/>
  <c r="AG199" i="1"/>
  <c r="AG208" i="1"/>
  <c r="AG200" i="1"/>
  <c r="AG221" i="1"/>
  <c r="AG213" i="1"/>
  <c r="AG197" i="1"/>
  <c r="B7" i="27"/>
  <c r="C7" i="27"/>
  <c r="B8" i="27"/>
  <c r="C8" i="27"/>
  <c r="B9" i="27"/>
  <c r="C9" i="27"/>
  <c r="B10" i="27"/>
  <c r="C10" i="27"/>
  <c r="B11" i="27"/>
  <c r="C11" i="27"/>
  <c r="B12" i="27"/>
  <c r="C12" i="27"/>
  <c r="B13" i="27"/>
  <c r="C13" i="27"/>
  <c r="B14" i="27"/>
  <c r="C14" i="27"/>
  <c r="B15" i="27"/>
  <c r="C15" i="27"/>
  <c r="B16" i="27"/>
  <c r="C16" i="27"/>
  <c r="B17" i="27"/>
  <c r="C17" i="27"/>
  <c r="B18" i="27"/>
  <c r="C18" i="27"/>
  <c r="B19" i="27"/>
  <c r="C19" i="27"/>
  <c r="B20" i="27"/>
  <c r="C20" i="27"/>
  <c r="B21" i="27"/>
  <c r="C21" i="27"/>
  <c r="B22" i="27"/>
  <c r="C22" i="27"/>
  <c r="B23" i="27"/>
  <c r="C23" i="27"/>
  <c r="B24" i="27"/>
  <c r="C24" i="27"/>
  <c r="B25" i="27"/>
  <c r="C25" i="27"/>
  <c r="B26" i="27"/>
  <c r="C26" i="27"/>
  <c r="B27" i="27"/>
  <c r="C27" i="27"/>
  <c r="B28" i="27"/>
  <c r="C28" i="27"/>
  <c r="B29" i="27"/>
  <c r="C29" i="27"/>
  <c r="B30" i="27"/>
  <c r="C30" i="27"/>
  <c r="B31" i="27"/>
  <c r="C31" i="27"/>
  <c r="B32" i="27"/>
  <c r="C32" i="27"/>
  <c r="B33" i="27"/>
  <c r="C33" i="27"/>
  <c r="B34" i="27"/>
  <c r="C34" i="27"/>
  <c r="B35" i="27"/>
  <c r="C35" i="27"/>
  <c r="B36" i="27"/>
  <c r="C36" i="27"/>
  <c r="B37" i="27"/>
  <c r="C37" i="27"/>
  <c r="B38" i="27"/>
  <c r="C38" i="27"/>
  <c r="B39" i="27"/>
  <c r="C39" i="27"/>
  <c r="B40" i="27"/>
  <c r="C40" i="27"/>
  <c r="B41" i="27"/>
  <c r="C41" i="27"/>
  <c r="B42" i="27"/>
  <c r="C42" i="27"/>
  <c r="B43" i="27"/>
  <c r="C43" i="27"/>
  <c r="B44" i="27"/>
  <c r="C44" i="27"/>
  <c r="B45" i="27"/>
  <c r="C45" i="27"/>
  <c r="B46" i="27"/>
  <c r="C46" i="27"/>
  <c r="B47" i="27"/>
  <c r="C47" i="27"/>
  <c r="B48" i="27"/>
  <c r="C48" i="27"/>
  <c r="B49" i="27"/>
  <c r="C49" i="27"/>
  <c r="B50" i="27"/>
  <c r="C50" i="27"/>
  <c r="B51" i="27"/>
  <c r="C51" i="27"/>
  <c r="B52" i="27"/>
  <c r="C52" i="27"/>
  <c r="B53" i="27"/>
  <c r="C53" i="27"/>
  <c r="B54" i="27"/>
  <c r="C54" i="27"/>
  <c r="B55" i="27"/>
  <c r="C55" i="27"/>
  <c r="B56" i="27"/>
  <c r="C56" i="27"/>
  <c r="B57" i="27"/>
  <c r="C57" i="27"/>
  <c r="B58" i="27"/>
  <c r="C58" i="27"/>
  <c r="B59" i="27"/>
  <c r="C59" i="27"/>
  <c r="B60" i="27"/>
  <c r="C60" i="27"/>
  <c r="B61" i="27"/>
  <c r="C61" i="27"/>
  <c r="B62" i="27"/>
  <c r="C62" i="27"/>
  <c r="B63" i="27"/>
  <c r="C63" i="27"/>
  <c r="B64" i="27"/>
  <c r="C64" i="27"/>
  <c r="B65" i="27"/>
  <c r="C65" i="27"/>
  <c r="B66" i="27"/>
  <c r="C66" i="27"/>
  <c r="B67" i="27"/>
  <c r="C67" i="27"/>
  <c r="B68" i="27"/>
  <c r="C68" i="27"/>
  <c r="B69" i="27"/>
  <c r="C69" i="27"/>
  <c r="B70" i="27"/>
  <c r="C70" i="27"/>
  <c r="B71" i="27"/>
  <c r="C71" i="27"/>
  <c r="B72" i="27"/>
  <c r="C72" i="27"/>
  <c r="B73" i="27"/>
  <c r="C73" i="27"/>
  <c r="B74" i="27"/>
  <c r="C74" i="27"/>
  <c r="B75" i="27"/>
  <c r="C75" i="27"/>
  <c r="B76" i="27"/>
  <c r="C76" i="27"/>
  <c r="B77" i="27"/>
  <c r="C77" i="27"/>
  <c r="B78" i="27"/>
  <c r="C78" i="27"/>
  <c r="B79" i="27"/>
  <c r="C79" i="27"/>
  <c r="B80" i="27"/>
  <c r="C80" i="27"/>
  <c r="B81" i="27"/>
  <c r="C81" i="27"/>
  <c r="B82" i="27"/>
  <c r="C82" i="27"/>
  <c r="B83" i="27"/>
  <c r="C83" i="27"/>
  <c r="B84" i="27"/>
  <c r="C84" i="27"/>
  <c r="B85" i="27"/>
  <c r="C85" i="27"/>
  <c r="B86" i="27"/>
  <c r="C86" i="27"/>
  <c r="B87" i="27"/>
  <c r="C87" i="27"/>
  <c r="B88" i="27"/>
  <c r="C88" i="27"/>
  <c r="B89" i="27"/>
  <c r="C89" i="27"/>
  <c r="B90" i="27"/>
  <c r="C90" i="27"/>
  <c r="B91" i="27"/>
  <c r="C91" i="27"/>
  <c r="B92" i="27"/>
  <c r="C92" i="27"/>
  <c r="B93" i="27"/>
  <c r="C93" i="27"/>
  <c r="B94" i="27"/>
  <c r="C94" i="27"/>
  <c r="B95" i="27"/>
  <c r="C95" i="27"/>
  <c r="B96" i="27"/>
  <c r="C96" i="27"/>
  <c r="B97" i="27"/>
  <c r="C97" i="27"/>
  <c r="B98" i="27"/>
  <c r="C98" i="27"/>
  <c r="B99" i="27"/>
  <c r="C99" i="27"/>
  <c r="B100" i="27"/>
  <c r="C100" i="27"/>
  <c r="B101" i="27"/>
  <c r="C101" i="27"/>
  <c r="B102" i="27"/>
  <c r="C102" i="27"/>
  <c r="B103" i="27"/>
  <c r="C103" i="27"/>
  <c r="B104" i="27"/>
  <c r="C104" i="27"/>
  <c r="B105" i="27"/>
  <c r="C105" i="27"/>
  <c r="B106" i="27"/>
  <c r="C106" i="27"/>
  <c r="B107" i="27"/>
  <c r="C107" i="27"/>
  <c r="B108" i="27"/>
  <c r="C108" i="27"/>
  <c r="B109" i="27"/>
  <c r="C109" i="27"/>
  <c r="B110" i="27"/>
  <c r="C110" i="27"/>
  <c r="B111" i="27"/>
  <c r="C111" i="27"/>
  <c r="B112" i="27"/>
  <c r="C112" i="27"/>
  <c r="B113" i="27"/>
  <c r="C113" i="27"/>
  <c r="B114" i="27"/>
  <c r="C114" i="27"/>
  <c r="B115" i="27"/>
  <c r="C115" i="27"/>
  <c r="B116" i="27"/>
  <c r="C116" i="27"/>
  <c r="B117" i="27"/>
  <c r="C117" i="27"/>
  <c r="B118" i="27"/>
  <c r="C118" i="27"/>
  <c r="B119" i="27"/>
  <c r="C119" i="27"/>
  <c r="B120" i="27"/>
  <c r="C120" i="27"/>
  <c r="B121" i="27"/>
  <c r="C121" i="27"/>
  <c r="B122" i="27"/>
  <c r="C122" i="27"/>
  <c r="B123" i="27"/>
  <c r="C123" i="27"/>
  <c r="B124" i="27"/>
  <c r="C124" i="27"/>
  <c r="B125" i="27"/>
  <c r="C125" i="27"/>
  <c r="B126" i="27"/>
  <c r="C126" i="27"/>
  <c r="B127" i="27"/>
  <c r="C127" i="27"/>
  <c r="B128" i="27"/>
  <c r="C128" i="27"/>
  <c r="B129" i="27"/>
  <c r="C129" i="27"/>
  <c r="B130" i="27"/>
  <c r="C130" i="27"/>
  <c r="B131" i="27"/>
  <c r="C131" i="27"/>
  <c r="B132" i="27"/>
  <c r="C132" i="27"/>
  <c r="B133" i="27"/>
  <c r="C133" i="27"/>
  <c r="B134" i="27"/>
  <c r="C134" i="27"/>
  <c r="B135" i="27"/>
  <c r="C135" i="27"/>
  <c r="B136" i="27"/>
  <c r="C136" i="27"/>
  <c r="B137" i="27"/>
  <c r="C137" i="27"/>
  <c r="B138" i="27"/>
  <c r="C138" i="27"/>
  <c r="B139" i="27"/>
  <c r="C139" i="27"/>
  <c r="B140" i="27"/>
  <c r="C140" i="27"/>
  <c r="B141" i="27"/>
  <c r="C141" i="27"/>
  <c r="B142" i="27"/>
  <c r="C142" i="27"/>
  <c r="B143" i="27"/>
  <c r="C143" i="27"/>
  <c r="B144" i="27"/>
  <c r="C144" i="27"/>
  <c r="B145" i="27"/>
  <c r="C145" i="27"/>
  <c r="B146" i="27"/>
  <c r="C146" i="27"/>
  <c r="B147" i="27"/>
  <c r="C147" i="27"/>
  <c r="B148" i="27"/>
  <c r="C148" i="27"/>
  <c r="B149" i="27"/>
  <c r="C149" i="27"/>
  <c r="B150" i="27"/>
  <c r="C150" i="27"/>
  <c r="B151" i="27"/>
  <c r="C151" i="27"/>
  <c r="B152" i="27"/>
  <c r="C152" i="27"/>
  <c r="B153" i="27"/>
  <c r="C153" i="27"/>
  <c r="B154" i="27"/>
  <c r="C154" i="27"/>
  <c r="B155" i="27"/>
  <c r="C155" i="27"/>
  <c r="B156" i="27"/>
  <c r="C156" i="27"/>
  <c r="B157" i="27"/>
  <c r="C157" i="27"/>
  <c r="B158" i="27"/>
  <c r="C158" i="27"/>
  <c r="B159" i="27"/>
  <c r="C159" i="27"/>
  <c r="B160" i="27"/>
  <c r="C160" i="27"/>
  <c r="B161" i="27"/>
  <c r="C161" i="27"/>
  <c r="B162" i="27"/>
  <c r="C162" i="27"/>
  <c r="B163" i="27"/>
  <c r="C163" i="27"/>
  <c r="B164" i="27"/>
  <c r="C164" i="27"/>
  <c r="B165" i="27"/>
  <c r="C165" i="27"/>
  <c r="B166" i="27"/>
  <c r="C166" i="27"/>
  <c r="B167" i="27"/>
  <c r="C167" i="27"/>
  <c r="B168" i="27"/>
  <c r="C168" i="27"/>
  <c r="B169" i="27"/>
  <c r="C169" i="27"/>
  <c r="B170" i="27"/>
  <c r="C170" i="27"/>
  <c r="B171" i="27"/>
  <c r="C171" i="27"/>
  <c r="B172" i="27"/>
  <c r="C172" i="27"/>
  <c r="B173" i="27"/>
  <c r="C173" i="27"/>
  <c r="B174" i="27"/>
  <c r="C174" i="27"/>
  <c r="B175" i="27"/>
  <c r="C175" i="27"/>
  <c r="B176" i="27"/>
  <c r="C176" i="27"/>
  <c r="B177" i="27"/>
  <c r="C177" i="27"/>
  <c r="B178" i="27"/>
  <c r="C178" i="27"/>
  <c r="B179" i="27"/>
  <c r="C179" i="27"/>
  <c r="B180" i="27"/>
  <c r="C180" i="27"/>
  <c r="B181" i="27"/>
  <c r="C181" i="27"/>
  <c r="B182" i="27"/>
  <c r="C182" i="27"/>
  <c r="B183" i="27"/>
  <c r="C183" i="27"/>
  <c r="B184" i="27"/>
  <c r="C184" i="27"/>
  <c r="B185" i="27"/>
  <c r="C185" i="27"/>
  <c r="B186" i="27"/>
  <c r="C186" i="27"/>
  <c r="B187" i="27"/>
  <c r="C187" i="27"/>
  <c r="B188" i="27"/>
  <c r="C188" i="27"/>
  <c r="B189" i="27"/>
  <c r="C189" i="27"/>
  <c r="B190" i="27"/>
  <c r="C190" i="27"/>
  <c r="B191" i="27"/>
  <c r="C191" i="27"/>
  <c r="B192" i="27"/>
  <c r="C192" i="27"/>
  <c r="B193" i="27"/>
  <c r="C193" i="27"/>
  <c r="B194" i="27"/>
  <c r="C194" i="27"/>
  <c r="B195" i="27"/>
  <c r="C195" i="27"/>
  <c r="D7" i="27"/>
  <c r="D8" i="27"/>
  <c r="D9" i="27"/>
  <c r="D10" i="27"/>
  <c r="D11" i="27"/>
  <c r="D12" i="27"/>
  <c r="D13" i="27"/>
  <c r="D14" i="27"/>
  <c r="D15" i="27"/>
  <c r="D16" i="27"/>
  <c r="D17" i="27"/>
  <c r="D18" i="27"/>
  <c r="D19" i="27"/>
  <c r="D20" i="27"/>
  <c r="D21" i="27"/>
  <c r="D22" i="27"/>
  <c r="D23" i="27"/>
  <c r="D24" i="27"/>
  <c r="D25" i="27"/>
  <c r="D26" i="27"/>
  <c r="D27" i="27"/>
  <c r="D28" i="27"/>
  <c r="D29" i="27"/>
  <c r="D30" i="27"/>
  <c r="D31" i="27"/>
  <c r="D32" i="27"/>
  <c r="D33" i="27"/>
  <c r="D34" i="27"/>
  <c r="D35" i="27"/>
  <c r="D36" i="27"/>
  <c r="D37" i="27"/>
  <c r="D38" i="27"/>
  <c r="D39" i="27"/>
  <c r="D40" i="27"/>
  <c r="D41" i="27"/>
  <c r="D42" i="27"/>
  <c r="D43" i="27"/>
  <c r="D44" i="27"/>
  <c r="D45" i="27"/>
  <c r="D46" i="27"/>
  <c r="D47" i="27"/>
  <c r="D48" i="27"/>
  <c r="D49" i="27"/>
  <c r="D50" i="27"/>
  <c r="D51" i="27"/>
  <c r="D52" i="27"/>
  <c r="D53" i="27"/>
  <c r="D54" i="27"/>
  <c r="D55" i="27"/>
  <c r="D56" i="27"/>
  <c r="D57" i="27"/>
  <c r="D58" i="27"/>
  <c r="D59" i="27"/>
  <c r="D60" i="27"/>
  <c r="D61" i="27"/>
  <c r="D62" i="27"/>
  <c r="D63" i="27"/>
  <c r="D64" i="27"/>
  <c r="D65" i="27"/>
  <c r="D66" i="27"/>
  <c r="D67" i="27"/>
  <c r="D68" i="27"/>
  <c r="D69" i="27"/>
  <c r="D70" i="27"/>
  <c r="D71" i="27"/>
  <c r="D72" i="27"/>
  <c r="D73" i="27"/>
  <c r="D74" i="27"/>
  <c r="D75" i="27"/>
  <c r="D76" i="27"/>
  <c r="D77" i="27"/>
  <c r="D78" i="27"/>
  <c r="D79" i="27"/>
  <c r="D80" i="27"/>
  <c r="D81" i="27"/>
  <c r="D82" i="27"/>
  <c r="D83" i="27"/>
  <c r="D84" i="27"/>
  <c r="D85" i="27"/>
  <c r="D86" i="27"/>
  <c r="D87" i="27"/>
  <c r="D88" i="27"/>
  <c r="D89" i="27"/>
  <c r="D90" i="27"/>
  <c r="D91" i="27"/>
  <c r="D92" i="27"/>
  <c r="D93" i="27"/>
  <c r="D94" i="27"/>
  <c r="D95" i="27"/>
  <c r="D96" i="27"/>
  <c r="D97" i="27"/>
  <c r="D98" i="27"/>
  <c r="D99" i="27"/>
  <c r="D100" i="27"/>
  <c r="D101" i="27"/>
  <c r="D102" i="27"/>
  <c r="D103" i="27"/>
  <c r="D104" i="27"/>
  <c r="D105" i="27"/>
  <c r="D106" i="27"/>
  <c r="D107" i="27"/>
  <c r="D108" i="27"/>
  <c r="D109" i="27"/>
  <c r="D110" i="27"/>
  <c r="D111" i="27"/>
  <c r="D112" i="27"/>
  <c r="D113" i="27"/>
  <c r="D114" i="27"/>
  <c r="D115" i="27"/>
  <c r="D116" i="27"/>
  <c r="D117" i="27"/>
  <c r="D118" i="27"/>
  <c r="D119" i="27"/>
  <c r="D120" i="27"/>
  <c r="D121" i="27"/>
  <c r="D122" i="27"/>
  <c r="D123" i="27"/>
  <c r="D124" i="27"/>
  <c r="D125" i="27"/>
  <c r="D126" i="27"/>
  <c r="D127" i="27"/>
  <c r="D128" i="27"/>
  <c r="D129" i="27"/>
  <c r="D130" i="27"/>
  <c r="D131" i="27"/>
  <c r="D132" i="27"/>
  <c r="D133" i="27"/>
  <c r="D134" i="27"/>
  <c r="D135" i="27"/>
  <c r="D136" i="27"/>
  <c r="D137" i="27"/>
  <c r="D138" i="27"/>
  <c r="D139" i="27"/>
  <c r="D140" i="27"/>
  <c r="D141" i="27"/>
  <c r="D142" i="27"/>
  <c r="D143" i="27"/>
  <c r="D144" i="27"/>
  <c r="D145" i="27"/>
  <c r="D146" i="27"/>
  <c r="D147" i="27"/>
  <c r="D148" i="27"/>
  <c r="D149" i="27"/>
  <c r="D150" i="27"/>
  <c r="D151" i="27"/>
  <c r="D152" i="27"/>
  <c r="D153" i="27"/>
  <c r="D154" i="27"/>
  <c r="D155" i="27"/>
  <c r="D156" i="27"/>
  <c r="D157" i="27"/>
  <c r="D158" i="27"/>
  <c r="D159" i="27"/>
  <c r="D160" i="27"/>
  <c r="D161" i="27"/>
  <c r="D162" i="27"/>
  <c r="D163" i="27"/>
  <c r="D164" i="27"/>
  <c r="D165" i="27"/>
  <c r="D166" i="27"/>
  <c r="D167" i="27"/>
  <c r="D168" i="27"/>
  <c r="D169" i="27"/>
  <c r="D170" i="27"/>
  <c r="D171" i="27"/>
  <c r="D172" i="27"/>
  <c r="D173" i="27"/>
  <c r="D174" i="27"/>
  <c r="D175" i="27"/>
  <c r="D176" i="27"/>
  <c r="D177" i="27"/>
  <c r="D178" i="27"/>
  <c r="D179" i="27"/>
  <c r="D180" i="27"/>
  <c r="D181" i="27"/>
  <c r="D182" i="27"/>
  <c r="D183" i="27"/>
  <c r="D184" i="27"/>
  <c r="D185" i="27"/>
  <c r="D186" i="27"/>
  <c r="D187" i="27"/>
  <c r="D188" i="27"/>
  <c r="D189" i="27"/>
  <c r="D190" i="27"/>
  <c r="D191" i="27"/>
  <c r="D192" i="27"/>
  <c r="D193" i="27"/>
  <c r="D194" i="27"/>
  <c r="D195" i="27"/>
  <c r="AN6" i="1"/>
  <c r="O6" i="1" s="1"/>
  <c r="AM6" i="1"/>
  <c r="L6" i="1" s="1"/>
  <c r="B66" i="28"/>
  <c r="C66" i="28"/>
  <c r="D66" i="28"/>
  <c r="E66" i="28"/>
  <c r="B85" i="28"/>
  <c r="C85" i="28"/>
  <c r="D85" i="28"/>
  <c r="E85" i="28"/>
  <c r="B202" i="28"/>
  <c r="C202" i="28"/>
  <c r="D202" i="28"/>
  <c r="E202" i="28"/>
  <c r="B216" i="28"/>
  <c r="C216" i="28"/>
  <c r="D216" i="28"/>
  <c r="E216" i="28"/>
  <c r="B159" i="28"/>
  <c r="C159" i="28"/>
  <c r="D159" i="28"/>
  <c r="E159" i="28"/>
  <c r="B72" i="28"/>
  <c r="C72" i="28"/>
  <c r="D72" i="28"/>
  <c r="E72" i="28"/>
  <c r="B198" i="28"/>
  <c r="C198" i="28"/>
  <c r="D198" i="28"/>
  <c r="E198" i="28"/>
  <c r="B166" i="28"/>
  <c r="C166" i="28"/>
  <c r="D166" i="28"/>
  <c r="E166" i="28"/>
  <c r="E120" i="28"/>
  <c r="D120" i="28"/>
  <c r="C120" i="28"/>
  <c r="B120" i="28"/>
  <c r="Z3" i="18"/>
  <c r="Y3" i="18"/>
  <c r="V3" i="18"/>
  <c r="U3" i="18"/>
  <c r="T3" i="18"/>
  <c r="Z3" i="17"/>
  <c r="Y3" i="17"/>
  <c r="X3" i="17"/>
  <c r="W3" i="17"/>
  <c r="V3" i="17"/>
  <c r="AD2" i="17"/>
  <c r="AC2" i="17"/>
  <c r="AB2" i="17"/>
  <c r="AA2" i="17"/>
  <c r="Z2" i="17"/>
  <c r="Y2" i="17"/>
  <c r="X2" i="17"/>
  <c r="W2" i="17"/>
  <c r="V2" i="17"/>
  <c r="AD2" i="18"/>
  <c r="AC2" i="18"/>
  <c r="AB2" i="18"/>
  <c r="AA2" i="18"/>
  <c r="Z2" i="18"/>
  <c r="Y2" i="18"/>
  <c r="V2" i="18"/>
  <c r="U2" i="18"/>
  <c r="T2" i="18"/>
  <c r="AF3" i="16"/>
  <c r="AE3" i="16"/>
  <c r="AD3" i="16"/>
  <c r="AC3" i="16"/>
  <c r="AB3" i="16"/>
  <c r="AJ2" i="16"/>
  <c r="AI2" i="16"/>
  <c r="AH2" i="16"/>
  <c r="AG2" i="16"/>
  <c r="AF2" i="16"/>
  <c r="AE2" i="16"/>
  <c r="AD2" i="16"/>
  <c r="Z3" i="14"/>
  <c r="Y3" i="14"/>
  <c r="X3" i="14"/>
  <c r="W3" i="14"/>
  <c r="T3" i="14"/>
  <c r="AD2" i="14"/>
  <c r="AC2" i="14"/>
  <c r="AB2" i="14"/>
  <c r="AA2" i="14"/>
  <c r="Z2" i="14"/>
  <c r="Y2" i="14"/>
  <c r="X2" i="14"/>
  <c r="W2" i="14"/>
  <c r="T2" i="14"/>
  <c r="AA2" i="2"/>
  <c r="AB2" i="2"/>
  <c r="AE2" i="2"/>
  <c r="AF2" i="2"/>
  <c r="I147" i="14" l="1" a="1"/>
  <c r="I147" i="14" s="1"/>
  <c r="I66" i="19" a="1"/>
  <c r="I66" i="19" s="1"/>
  <c r="I74" i="19" a="1"/>
  <c r="I74" i="19" s="1"/>
  <c r="I53" i="19" a="1"/>
  <c r="I53" i="19" s="1"/>
  <c r="I179" i="19" a="1"/>
  <c r="I179" i="19" s="1"/>
  <c r="M3" i="18"/>
  <c r="I182" i="17" a="1"/>
  <c r="I182" i="17" s="1"/>
  <c r="AH180" i="1" s="1"/>
  <c r="I192" i="17" a="1"/>
  <c r="I192" i="17" s="1"/>
  <c r="AH190" i="1" s="1"/>
  <c r="H192" i="17" a="1"/>
  <c r="H192" i="17" s="1"/>
  <c r="H182" i="17" a="1"/>
  <c r="H182" i="17" s="1"/>
  <c r="I22" i="14" a="1"/>
  <c r="I22" i="14" s="1"/>
  <c r="I26" i="14" a="1"/>
  <c r="I26" i="14" s="1"/>
  <c r="I28" i="14" a="1"/>
  <c r="I28" i="14" s="1"/>
  <c r="I30" i="14" a="1"/>
  <c r="I30" i="14" s="1"/>
  <c r="I34" i="14" a="1"/>
  <c r="I34" i="14" s="1"/>
  <c r="I36" i="14" a="1"/>
  <c r="I36" i="14" s="1"/>
  <c r="I50" i="14" a="1"/>
  <c r="I50" i="14" s="1"/>
  <c r="I52" i="14" a="1"/>
  <c r="I52" i="14" s="1"/>
  <c r="I54" i="14" a="1"/>
  <c r="I54" i="14" s="1"/>
  <c r="I56" i="14" a="1"/>
  <c r="I56" i="14" s="1"/>
  <c r="I137" i="14" a="1"/>
  <c r="I137" i="14" s="1"/>
  <c r="I141" i="14" a="1"/>
  <c r="I141" i="14" s="1"/>
  <c r="I148" i="14" a="1"/>
  <c r="I148" i="14" s="1"/>
  <c r="I64" i="14" a="1"/>
  <c r="I64" i="14" s="1"/>
  <c r="I83" i="14" a="1"/>
  <c r="I83" i="14" s="1"/>
  <c r="I85" i="14" a="1"/>
  <c r="I85" i="14" s="1"/>
  <c r="I105" i="14" a="1"/>
  <c r="I105" i="14" s="1"/>
  <c r="I23" i="14" a="1"/>
  <c r="I23" i="14" s="1"/>
  <c r="I25" i="14" a="1"/>
  <c r="I25" i="14" s="1"/>
  <c r="I27" i="14" a="1"/>
  <c r="I27" i="14" s="1"/>
  <c r="I29" i="14" a="1"/>
  <c r="I29" i="14" s="1"/>
  <c r="I31" i="14" a="1"/>
  <c r="I31" i="14" s="1"/>
  <c r="I37" i="14" a="1"/>
  <c r="I37" i="14" s="1"/>
  <c r="I45" i="14" a="1"/>
  <c r="I45" i="14" s="1"/>
  <c r="I49" i="14" a="1"/>
  <c r="I49" i="14" s="1"/>
  <c r="I51" i="14" a="1"/>
  <c r="I51" i="14" s="1"/>
  <c r="I53" i="14" a="1"/>
  <c r="I53" i="14" s="1"/>
  <c r="I55" i="14" a="1"/>
  <c r="I55" i="14" s="1"/>
  <c r="I57" i="14" a="1"/>
  <c r="I57" i="14" s="1"/>
  <c r="I61" i="14" a="1"/>
  <c r="I61" i="14" s="1"/>
  <c r="I134" i="14" a="1"/>
  <c r="I134" i="14" s="1"/>
  <c r="I164" i="14" a="1"/>
  <c r="I164" i="14" s="1"/>
  <c r="I168" i="14" a="1"/>
  <c r="I168" i="14" s="1"/>
  <c r="I170" i="14" a="1"/>
  <c r="I170" i="14" s="1"/>
  <c r="I174" i="14" a="1"/>
  <c r="I174" i="14" s="1"/>
  <c r="I178" i="14" a="1"/>
  <c r="I178" i="14" s="1"/>
  <c r="I180" i="14" a="1"/>
  <c r="I180" i="14" s="1"/>
  <c r="I188" i="14" a="1"/>
  <c r="I188" i="14" s="1"/>
  <c r="I190" i="14" a="1"/>
  <c r="I190" i="14" s="1"/>
  <c r="I192" i="14" a="1"/>
  <c r="I192" i="14" s="1"/>
  <c r="AG190" i="1" s="1"/>
  <c r="I13" i="14" a="1"/>
  <c r="I13" i="14" s="1"/>
  <c r="I80" i="14" a="1"/>
  <c r="I80" i="14" s="1"/>
  <c r="I88" i="14" a="1"/>
  <c r="I88" i="14" s="1"/>
  <c r="I129" i="14" a="1"/>
  <c r="I129" i="14" s="1"/>
  <c r="I133" i="14" a="1"/>
  <c r="I133" i="14" s="1"/>
  <c r="I12" i="14" a="1"/>
  <c r="I12" i="14" s="1"/>
  <c r="I63" i="14" a="1"/>
  <c r="I63" i="14" s="1"/>
  <c r="I106" i="14" a="1"/>
  <c r="I106" i="14" s="1"/>
  <c r="I157" i="14" a="1"/>
  <c r="I157" i="14" s="1"/>
  <c r="I165" i="14" a="1"/>
  <c r="I165" i="14" s="1"/>
  <c r="I167" i="14" a="1"/>
  <c r="I167" i="14" s="1"/>
  <c r="I169" i="14" a="1"/>
  <c r="I169" i="14" s="1"/>
  <c r="I175" i="14" a="1"/>
  <c r="I175" i="14" s="1"/>
  <c r="I177" i="14" a="1"/>
  <c r="I177" i="14" s="1"/>
  <c r="I187" i="14" a="1"/>
  <c r="I187" i="14" s="1"/>
  <c r="I189" i="14" a="1"/>
  <c r="I189" i="14" s="1"/>
  <c r="I191" i="14" a="1"/>
  <c r="I191" i="14" s="1"/>
  <c r="I193" i="14" a="1"/>
  <c r="I193" i="14" s="1"/>
  <c r="I195" i="14" a="1"/>
  <c r="I195" i="14" s="1"/>
  <c r="AG193" i="1" s="1"/>
  <c r="I15" i="14" a="1"/>
  <c r="I15" i="14" s="1"/>
  <c r="I84" i="14" a="1"/>
  <c r="I84" i="14" s="1"/>
  <c r="I92" i="14" a="1"/>
  <c r="I92" i="14" s="1"/>
  <c r="I127" i="14" a="1"/>
  <c r="I127" i="14" s="1"/>
  <c r="I10" i="14" a="1"/>
  <c r="I10" i="14" s="1"/>
  <c r="I11" i="14" a="1"/>
  <c r="I11" i="14" s="1"/>
  <c r="I14" i="14" a="1"/>
  <c r="I14" i="14" s="1"/>
  <c r="I156" i="14" a="1"/>
  <c r="I156" i="14" s="1"/>
  <c r="I135" i="14" a="1"/>
  <c r="I135" i="14" s="1"/>
  <c r="M3" i="14"/>
  <c r="S3" i="18"/>
  <c r="T2" i="17"/>
  <c r="P3" i="14"/>
  <c r="N2" i="17"/>
  <c r="O3" i="14"/>
  <c r="S3" i="14"/>
  <c r="Q3" i="14"/>
  <c r="U3" i="17"/>
  <c r="N3" i="14"/>
  <c r="R3" i="14"/>
  <c r="AA3" i="16"/>
  <c r="O3" i="18"/>
  <c r="T3" i="17"/>
  <c r="S2" i="14"/>
  <c r="P2" i="14"/>
  <c r="O2" i="17"/>
  <c r="U2" i="17"/>
  <c r="O2" i="14"/>
  <c r="M2" i="14"/>
  <c r="Q2" i="14"/>
  <c r="M2" i="16"/>
  <c r="M3" i="16"/>
  <c r="P2" i="17"/>
  <c r="Q3" i="18"/>
  <c r="N2" i="14"/>
  <c r="R2" i="14"/>
  <c r="M2" i="17"/>
  <c r="S2" i="17"/>
  <c r="N3" i="18"/>
  <c r="R3" i="18"/>
  <c r="I6" i="1"/>
  <c r="P3" i="18"/>
  <c r="G182" i="17" l="1"/>
  <c r="G192" i="17"/>
  <c r="AG10" i="1"/>
  <c r="AA180" i="1"/>
  <c r="AA190" i="1"/>
  <c r="AG24" i="1"/>
  <c r="AG78" i="1"/>
  <c r="AG48" i="1"/>
  <c r="AI64" i="1"/>
  <c r="AG26" i="1"/>
  <c r="AG54" i="1"/>
  <c r="AG8" i="1"/>
  <c r="AG28" i="1"/>
  <c r="AG11" i="1"/>
  <c r="AG146" i="1"/>
  <c r="AG20" i="1"/>
  <c r="AG52" i="1"/>
  <c r="AG168" i="1"/>
  <c r="AG191" i="1"/>
  <c r="AG154" i="1"/>
  <c r="AG175" i="1"/>
  <c r="AG186" i="1"/>
  <c r="AG55" i="1"/>
  <c r="AG47" i="1"/>
  <c r="AG21" i="1"/>
  <c r="AI177" i="1"/>
  <c r="AG167" i="1"/>
  <c r="AG189" i="1"/>
  <c r="AG173" i="1"/>
  <c r="AG9" i="1"/>
  <c r="AG178" i="1"/>
  <c r="AG90" i="1"/>
  <c r="AG165" i="1"/>
  <c r="AG187" i="1"/>
  <c r="AG155" i="1"/>
  <c r="AG176" i="1"/>
  <c r="AG25" i="1"/>
  <c r="AG163" i="1"/>
  <c r="AG185" i="1"/>
  <c r="AG166" i="1"/>
  <c r="AG188" i="1"/>
  <c r="AG172" i="1"/>
  <c r="AG43" i="1"/>
  <c r="AG23" i="1"/>
  <c r="E8" i="17" l="1" a="1"/>
  <c r="E8" i="17" s="1"/>
  <c r="E8" i="18" a="1"/>
  <c r="E8" i="18" s="1"/>
  <c r="D8" i="14" l="1" a="1"/>
  <c r="D8" i="14" s="1"/>
  <c r="E8" i="14" a="1"/>
  <c r="E8" i="14" s="1"/>
  <c r="D8" i="16" a="1"/>
  <c r="D8" i="16" s="1"/>
  <c r="E8" i="16" a="1"/>
  <c r="E8" i="16" s="1"/>
  <c r="D8" i="19" a="1"/>
  <c r="D8" i="19" s="1"/>
  <c r="E8" i="19" a="1"/>
  <c r="E8" i="19" s="1"/>
  <c r="D8" i="2" a="1"/>
  <c r="D8" i="2" s="1"/>
  <c r="E8" i="2" a="1"/>
  <c r="E8" i="2" s="1"/>
  <c r="D8" i="17" a="1"/>
  <c r="D8" i="17" s="1"/>
  <c r="D8" i="18" a="1"/>
  <c r="D8" i="18" s="1"/>
  <c r="B8" i="18" a="1"/>
  <c r="B8" i="18" s="1"/>
  <c r="B8" i="17" a="1"/>
  <c r="B8" i="17" s="1"/>
  <c r="B8" i="16" a="1"/>
  <c r="B8" i="16" s="1"/>
  <c r="F7" i="1"/>
  <c r="F11" i="1"/>
  <c r="F15" i="1"/>
  <c r="F8" i="1"/>
  <c r="F175" i="28" s="1"/>
  <c r="F12" i="1"/>
  <c r="F16" i="1"/>
  <c r="F80" i="28" s="1"/>
  <c r="F9" i="1"/>
  <c r="F91" i="28" s="1"/>
  <c r="F13" i="1"/>
  <c r="F169" i="28" s="1"/>
  <c r="F17" i="1"/>
  <c r="F20" i="1"/>
  <c r="F24" i="1"/>
  <c r="F10" i="1"/>
  <c r="F111" i="28" s="1"/>
  <c r="F14" i="1"/>
  <c r="F21" i="1"/>
  <c r="F25" i="1"/>
  <c r="F150" i="28" s="1"/>
  <c r="F29" i="1"/>
  <c r="F193" i="28" s="1"/>
  <c r="F33" i="1"/>
  <c r="F141" i="28" s="1"/>
  <c r="F37" i="1"/>
  <c r="F26" i="1"/>
  <c r="F18" i="1"/>
  <c r="F94" i="28" s="1"/>
  <c r="F19" i="1"/>
  <c r="F22" i="1"/>
  <c r="F27" i="1"/>
  <c r="F28" i="1"/>
  <c r="F30" i="1"/>
  <c r="F62" i="28" s="1"/>
  <c r="F36" i="1"/>
  <c r="F39" i="1"/>
  <c r="F41" i="1"/>
  <c r="F45" i="1"/>
  <c r="F49" i="1"/>
  <c r="F34" i="1"/>
  <c r="F23" i="1"/>
  <c r="F69" i="28" s="1"/>
  <c r="F31" i="1"/>
  <c r="F38" i="1"/>
  <c r="F32" i="1"/>
  <c r="F75" i="28" s="1"/>
  <c r="F35" i="1"/>
  <c r="F156" i="28" s="1"/>
  <c r="F43" i="1"/>
  <c r="F50" i="1"/>
  <c r="F56" i="1"/>
  <c r="F60" i="1"/>
  <c r="F64" i="1"/>
  <c r="F68" i="1"/>
  <c r="F72" i="1"/>
  <c r="F76" i="1"/>
  <c r="F40" i="1"/>
  <c r="F44" i="1"/>
  <c r="F47" i="1"/>
  <c r="F53" i="1"/>
  <c r="F57" i="1"/>
  <c r="F61" i="1"/>
  <c r="F42" i="1"/>
  <c r="F48" i="1"/>
  <c r="F51" i="1"/>
  <c r="F54" i="1"/>
  <c r="F58" i="1"/>
  <c r="F62" i="1"/>
  <c r="F65" i="1"/>
  <c r="F71" i="1"/>
  <c r="F74" i="1"/>
  <c r="F81" i="1"/>
  <c r="F85" i="1"/>
  <c r="F89" i="1"/>
  <c r="F93" i="1"/>
  <c r="F97" i="1"/>
  <c r="F101" i="1"/>
  <c r="F69" i="1"/>
  <c r="F75" i="1"/>
  <c r="F78" i="1"/>
  <c r="F82" i="1"/>
  <c r="F52" i="1"/>
  <c r="F63" i="1"/>
  <c r="F66" i="1"/>
  <c r="F73" i="1"/>
  <c r="F79" i="1"/>
  <c r="F83" i="1"/>
  <c r="F70" i="1"/>
  <c r="F80" i="1"/>
  <c r="F84" i="1"/>
  <c r="F90" i="1"/>
  <c r="F96" i="1"/>
  <c r="F99" i="1"/>
  <c r="F106" i="1"/>
  <c r="F110" i="1"/>
  <c r="F114" i="1"/>
  <c r="F118" i="1"/>
  <c r="F122" i="1"/>
  <c r="F126" i="1"/>
  <c r="F59" i="1"/>
  <c r="F67" i="1"/>
  <c r="F77" i="1"/>
  <c r="F87" i="1"/>
  <c r="F94" i="1"/>
  <c r="F100" i="1"/>
  <c r="F103" i="1"/>
  <c r="F107" i="1"/>
  <c r="F46" i="1"/>
  <c r="F55" i="1"/>
  <c r="F88" i="1"/>
  <c r="F91" i="1"/>
  <c r="F98" i="1"/>
  <c r="F104" i="1"/>
  <c r="F108" i="1"/>
  <c r="F115" i="1"/>
  <c r="F121" i="1"/>
  <c r="F124" i="1"/>
  <c r="F130" i="1"/>
  <c r="F134" i="1"/>
  <c r="F138" i="1"/>
  <c r="F142" i="1"/>
  <c r="F146" i="1"/>
  <c r="F150" i="1"/>
  <c r="F154" i="1"/>
  <c r="F158" i="1"/>
  <c r="F162" i="1"/>
  <c r="F166" i="1"/>
  <c r="F170" i="1"/>
  <c r="F174" i="1"/>
  <c r="F178" i="1"/>
  <c r="F95" i="1"/>
  <c r="F105" i="1"/>
  <c r="F109" i="1"/>
  <c r="F112" i="1"/>
  <c r="F119" i="1"/>
  <c r="F125" i="1"/>
  <c r="F131" i="1"/>
  <c r="F135" i="1"/>
  <c r="F139" i="1"/>
  <c r="F143" i="1"/>
  <c r="F147" i="1"/>
  <c r="F92" i="1"/>
  <c r="F102" i="1"/>
  <c r="F113" i="1"/>
  <c r="F116" i="1"/>
  <c r="F123" i="1"/>
  <c r="F128" i="1"/>
  <c r="F170" i="28" s="1"/>
  <c r="F132" i="1"/>
  <c r="F248" i="28" s="1"/>
  <c r="F136" i="1"/>
  <c r="F140" i="1"/>
  <c r="F144" i="1"/>
  <c r="F148" i="1"/>
  <c r="F111" i="1"/>
  <c r="F149" i="1"/>
  <c r="F155" i="1"/>
  <c r="F161" i="1"/>
  <c r="F164" i="1"/>
  <c r="F171" i="1"/>
  <c r="F177" i="1"/>
  <c r="F127" i="1"/>
  <c r="F152" i="1"/>
  <c r="F159" i="1"/>
  <c r="F165" i="1"/>
  <c r="F168" i="1"/>
  <c r="F86" i="1"/>
  <c r="F129" i="1"/>
  <c r="F133" i="1"/>
  <c r="F137" i="1"/>
  <c r="F141" i="1"/>
  <c r="F145" i="1"/>
  <c r="F153" i="1"/>
  <c r="F156" i="1"/>
  <c r="F163" i="1"/>
  <c r="F169" i="1"/>
  <c r="F172" i="1"/>
  <c r="F117" i="1"/>
  <c r="F199" i="28" s="1"/>
  <c r="F120" i="1"/>
  <c r="F151" i="1"/>
  <c r="F157" i="1"/>
  <c r="F167" i="1"/>
  <c r="F99" i="28" s="1"/>
  <c r="F179" i="1"/>
  <c r="F183" i="1"/>
  <c r="F187" i="1"/>
  <c r="F191" i="1"/>
  <c r="F195" i="1"/>
  <c r="F182" i="1"/>
  <c r="F186" i="1"/>
  <c r="F211" i="28" s="1"/>
  <c r="F190" i="1"/>
  <c r="F175" i="1"/>
  <c r="F176" i="1"/>
  <c r="F180" i="1"/>
  <c r="F184" i="1"/>
  <c r="F188" i="1"/>
  <c r="F192" i="1"/>
  <c r="F194" i="1"/>
  <c r="F181" i="1"/>
  <c r="F185" i="1"/>
  <c r="F189" i="1"/>
  <c r="F193" i="1"/>
  <c r="F160" i="1"/>
  <c r="F173" i="1"/>
  <c r="F142" i="28" s="1"/>
  <c r="B8" i="19" a="1"/>
  <c r="B8" i="19" s="1"/>
  <c r="B8" i="14" a="1"/>
  <c r="B8" i="14" s="1"/>
  <c r="F6" i="1"/>
  <c r="F168" i="28" s="1"/>
  <c r="B8" i="2" a="1"/>
  <c r="B8" i="2" s="1"/>
  <c r="F208" i="28" l="1"/>
  <c r="F43" i="28"/>
  <c r="F205" i="28"/>
  <c r="F214" i="28"/>
  <c r="F197" i="28"/>
  <c r="F186" i="28"/>
  <c r="F255" i="28"/>
  <c r="F86" i="28"/>
  <c r="F122" i="28"/>
  <c r="F70" i="28"/>
  <c r="F143" i="28"/>
  <c r="F201" i="28"/>
  <c r="F102" i="28"/>
  <c r="F48" i="28"/>
  <c r="F93" i="28"/>
  <c r="F105" i="28"/>
  <c r="F64" i="28"/>
  <c r="F124" i="28"/>
  <c r="F92" i="28"/>
  <c r="F76" i="28"/>
  <c r="F157" i="28"/>
  <c r="F53" i="28"/>
  <c r="F183" i="28"/>
  <c r="F172" i="28"/>
  <c r="F149" i="28"/>
  <c r="F238" i="28"/>
  <c r="F131" i="28"/>
  <c r="F210" i="28"/>
  <c r="F256" i="28"/>
  <c r="F174" i="28"/>
  <c r="F207" i="28"/>
  <c r="F118" i="28"/>
  <c r="F58" i="28"/>
  <c r="F177" i="28"/>
  <c r="F61" i="28"/>
  <c r="F257" i="28"/>
  <c r="F123" i="28"/>
  <c r="F78" i="28"/>
  <c r="F42" i="28"/>
  <c r="F203" i="28"/>
  <c r="F45" i="28"/>
  <c r="F133" i="28"/>
  <c r="F52" i="28"/>
  <c r="F107" i="28"/>
  <c r="F187" i="28"/>
  <c r="F240" i="28"/>
  <c r="F189" i="28"/>
  <c r="F190" i="28"/>
  <c r="F109" i="28"/>
  <c r="F88" i="28"/>
  <c r="F114" i="28"/>
  <c r="F115" i="28"/>
  <c r="F117" i="28"/>
  <c r="F200" i="28"/>
  <c r="F126" i="28"/>
  <c r="F229" i="28"/>
  <c r="F44" i="28"/>
  <c r="F113" i="28"/>
  <c r="F225" i="28"/>
  <c r="F148" i="28"/>
  <c r="F139" i="28"/>
  <c r="F46" i="28"/>
  <c r="F72" i="28"/>
  <c r="F136" i="28"/>
  <c r="F196" i="28"/>
  <c r="F251" i="28"/>
  <c r="F160" i="28"/>
  <c r="F249" i="28"/>
  <c r="F242" i="28"/>
  <c r="F209" i="28"/>
  <c r="F162" i="28"/>
  <c r="F129" i="28"/>
  <c r="F65" i="28"/>
  <c r="F137" i="28"/>
  <c r="F98" i="28"/>
  <c r="F152" i="28"/>
  <c r="F140" i="28"/>
  <c r="F191" i="28"/>
  <c r="F258" i="28"/>
  <c r="F171" i="28"/>
  <c r="F252" i="28"/>
  <c r="F215" i="28"/>
  <c r="F185" i="28"/>
  <c r="F227" i="28"/>
  <c r="F163" i="28"/>
  <c r="F246" i="28"/>
  <c r="F212" i="28"/>
  <c r="F243" i="28"/>
  <c r="F164" i="28"/>
  <c r="F231" i="28"/>
  <c r="F222" i="28"/>
  <c r="F223" i="28"/>
  <c r="F217" i="28"/>
  <c r="F204" i="28"/>
  <c r="F194" i="28"/>
  <c r="F130" i="28"/>
  <c r="F247" i="28"/>
  <c r="F89" i="28"/>
  <c r="F51" i="28"/>
  <c r="F167" i="28"/>
  <c r="F101" i="28"/>
  <c r="F90" i="28"/>
  <c r="F244" i="28"/>
  <c r="F195" i="28"/>
  <c r="F68" i="28"/>
  <c r="F239" i="28"/>
  <c r="F232" i="28"/>
  <c r="F182" i="28"/>
  <c r="F73" i="28"/>
  <c r="F132" i="28"/>
  <c r="F138" i="28"/>
  <c r="F228" i="28"/>
  <c r="F134" i="28"/>
  <c r="F103" i="28"/>
  <c r="F173" i="28"/>
  <c r="F127" i="28"/>
  <c r="F216" i="28"/>
  <c r="F198" i="28"/>
  <c r="F259" i="28"/>
  <c r="F188" i="28"/>
  <c r="F125" i="28"/>
  <c r="F104" i="28"/>
  <c r="F153" i="28"/>
  <c r="F96" i="28"/>
  <c r="F135" i="28"/>
  <c r="F144" i="28"/>
  <c r="F254" i="28"/>
  <c r="F81" i="28"/>
  <c r="F82" i="28"/>
  <c r="F119" i="28"/>
  <c r="F60" i="28"/>
  <c r="F236" i="28"/>
  <c r="F145" i="28"/>
  <c r="F87" i="28"/>
  <c r="F165" i="28"/>
  <c r="F97" i="28"/>
  <c r="F59" i="28"/>
  <c r="F116" i="28"/>
  <c r="F63" i="28"/>
  <c r="F158" i="28"/>
  <c r="F181" i="28"/>
  <c r="F147" i="28"/>
  <c r="F221" i="28"/>
  <c r="F220" i="28"/>
  <c r="F219" i="28"/>
  <c r="F176" i="28"/>
  <c r="F146" i="28"/>
  <c r="F47" i="28"/>
  <c r="F178" i="28"/>
  <c r="F106" i="28"/>
  <c r="F57" i="28"/>
  <c r="F67" i="28"/>
  <c r="F245" i="28"/>
  <c r="F253" i="28"/>
  <c r="F192" i="28"/>
  <c r="F235" i="28"/>
  <c r="F54" i="28"/>
  <c r="F77" i="28"/>
  <c r="F84" i="28"/>
  <c r="F74" i="28"/>
  <c r="F234" i="28"/>
  <c r="F112" i="28"/>
  <c r="F83" i="28"/>
  <c r="F233" i="28"/>
  <c r="F224" i="28"/>
  <c r="F226" i="28"/>
  <c r="F179" i="28"/>
  <c r="F100" i="28"/>
  <c r="F155" i="28"/>
  <c r="F218" i="28"/>
  <c r="F128" i="28"/>
  <c r="F159" i="28"/>
  <c r="F237" i="28"/>
  <c r="F151" i="28"/>
  <c r="F180" i="28"/>
  <c r="F79" i="28"/>
  <c r="F121" i="28"/>
  <c r="F50" i="28"/>
  <c r="F56" i="28"/>
  <c r="F166" i="28"/>
  <c r="F55" i="28"/>
  <c r="F161" i="28"/>
  <c r="F95" i="28"/>
  <c r="F206" i="28"/>
  <c r="F108" i="28"/>
  <c r="F250" i="28"/>
  <c r="F49" i="28"/>
  <c r="F154" i="28"/>
  <c r="F184" i="28"/>
  <c r="F230" i="28"/>
  <c r="F110" i="28"/>
  <c r="F213" i="28"/>
  <c r="F71" i="28"/>
  <c r="F241" i="28"/>
  <c r="F85" i="28"/>
  <c r="F66" i="28"/>
  <c r="F202" i="28"/>
  <c r="F120" i="28"/>
  <c r="D6" i="27" l="1"/>
  <c r="C6" i="27"/>
  <c r="B6" i="27"/>
  <c r="G40" i="28"/>
  <c r="B15" i="28"/>
  <c r="N2" i="18" l="1"/>
  <c r="M2" i="18"/>
  <c r="R2" i="18"/>
  <c r="P2" i="18"/>
  <c r="S2" i="18"/>
  <c r="O2" i="18"/>
  <c r="Q2" i="18"/>
  <c r="D22" i="8"/>
  <c r="D23" i="8"/>
  <c r="D24" i="8"/>
  <c r="D25" i="8"/>
  <c r="D26" i="8"/>
  <c r="D27" i="8"/>
  <c r="D21" i="8"/>
  <c r="D16" i="8"/>
  <c r="D17" i="8"/>
  <c r="D15" i="8"/>
  <c r="T180" i="1" l="1"/>
  <c r="T200" i="1"/>
  <c r="T204" i="1"/>
  <c r="T212" i="1"/>
  <c r="T214" i="1"/>
  <c r="T218" i="1"/>
  <c r="T190" i="1"/>
  <c r="T215" i="1"/>
  <c r="T193" i="1"/>
  <c r="T217" i="1"/>
  <c r="I209" i="14" a="1"/>
  <c r="I209" i="14" s="1"/>
  <c r="AG207" i="1" s="1"/>
  <c r="H221" i="16" a="1"/>
  <c r="H221" i="16" s="1"/>
  <c r="S214" i="1"/>
  <c r="S215" i="1"/>
  <c r="S219" i="1"/>
  <c r="S205" i="1"/>
  <c r="U214" i="1"/>
  <c r="S204" i="1"/>
  <c r="U219" i="1"/>
  <c r="U215" i="1"/>
  <c r="I208" i="17" a="1"/>
  <c r="I208" i="17" s="1"/>
  <c r="I225" i="17" a="1"/>
  <c r="I225" i="17" s="1"/>
  <c r="I205" i="17" a="1"/>
  <c r="I205" i="17" s="1"/>
  <c r="I223" i="17" a="1"/>
  <c r="I223" i="17" s="1"/>
  <c r="I218" i="17" a="1"/>
  <c r="I218" i="17" s="1"/>
  <c r="AH216" i="1" s="1"/>
  <c r="I215" i="17" a="1"/>
  <c r="I215" i="17" s="1"/>
  <c r="I208" i="19" a="1"/>
  <c r="I208" i="19" s="1"/>
  <c r="I224" i="19" a="1"/>
  <c r="I224" i="19" s="1"/>
  <c r="I211" i="19" a="1"/>
  <c r="I211" i="19" s="1"/>
  <c r="H197" i="18" a="1"/>
  <c r="H197" i="18" s="1"/>
  <c r="H205" i="18" a="1"/>
  <c r="H205" i="18" s="1"/>
  <c r="H213" i="18" a="1"/>
  <c r="H213" i="18" s="1"/>
  <c r="H210" i="18" a="1"/>
  <c r="H210" i="18" s="1"/>
  <c r="H212" i="18" a="1"/>
  <c r="H212" i="18" s="1"/>
  <c r="H214" i="18" a="1"/>
  <c r="H214" i="18" s="1"/>
  <c r="H200" i="16" a="1"/>
  <c r="H200" i="16" s="1"/>
  <c r="H208" i="16" a="1"/>
  <c r="H208" i="16" s="1"/>
  <c r="H224" i="16" a="1"/>
  <c r="H224" i="16" s="1"/>
  <c r="H223" i="16" a="1"/>
  <c r="H223" i="16" s="1"/>
  <c r="H225" i="16" a="1"/>
  <c r="H225" i="16" s="1"/>
  <c r="H205" i="16" a="1"/>
  <c r="H205" i="16" s="1"/>
  <c r="H220" i="2" a="1"/>
  <c r="H220" i="2" s="1"/>
  <c r="H206" i="2" a="1"/>
  <c r="H206" i="2" s="1"/>
  <c r="H222" i="2" a="1"/>
  <c r="H222" i="2" s="1"/>
  <c r="H210" i="2" a="1"/>
  <c r="H210" i="2" s="1"/>
  <c r="H225" i="2" a="1"/>
  <c r="H225" i="2" s="1"/>
  <c r="H212" i="2" a="1"/>
  <c r="H212" i="2" s="1"/>
  <c r="H211" i="2" a="1"/>
  <c r="H211" i="2" s="1"/>
  <c r="H201" i="17" a="1"/>
  <c r="H201" i="17" s="1"/>
  <c r="H211" i="17" a="1"/>
  <c r="H211" i="17" s="1"/>
  <c r="H199" i="17" a="1"/>
  <c r="H199" i="17" s="1"/>
  <c r="H198" i="17" a="1"/>
  <c r="H198" i="17" s="1"/>
  <c r="H222" i="17" a="1"/>
  <c r="H222" i="17" s="1"/>
  <c r="H224" i="17" a="1"/>
  <c r="H224" i="17" s="1"/>
  <c r="H201" i="19" a="1"/>
  <c r="H201" i="19" s="1"/>
  <c r="H209" i="19" a="1"/>
  <c r="H209" i="19" s="1"/>
  <c r="H225" i="19" a="1"/>
  <c r="H225" i="19" s="1"/>
  <c r="H198" i="19" a="1"/>
  <c r="H198" i="19" s="1"/>
  <c r="H200" i="19" a="1"/>
  <c r="H200" i="19" s="1"/>
  <c r="G200" i="19" s="1"/>
  <c r="H202" i="19" a="1"/>
  <c r="H202" i="19" s="1"/>
  <c r="I204" i="2" a="1"/>
  <c r="I204" i="2" s="1"/>
  <c r="I217" i="2" a="1"/>
  <c r="I217" i="2" s="1"/>
  <c r="I222" i="2" a="1"/>
  <c r="I222" i="2" s="1"/>
  <c r="I206" i="2" a="1"/>
  <c r="I206" i="2" s="1"/>
  <c r="I221" i="2" a="1"/>
  <c r="I221" i="2" s="1"/>
  <c r="I224" i="2" a="1"/>
  <c r="I224" i="2" s="1"/>
  <c r="I214" i="2" a="1"/>
  <c r="I214" i="2" s="1"/>
  <c r="I200" i="18" a="1"/>
  <c r="I200" i="18" s="1"/>
  <c r="I208" i="18" a="1"/>
  <c r="I208" i="18" s="1"/>
  <c r="I216" i="18" a="1"/>
  <c r="I216" i="18" s="1"/>
  <c r="I224" i="18" a="1"/>
  <c r="I224" i="18" s="1"/>
  <c r="I203" i="18" a="1"/>
  <c r="I203" i="18" s="1"/>
  <c r="I211" i="18" a="1"/>
  <c r="I211" i="18" s="1"/>
  <c r="I219" i="18" a="1"/>
  <c r="I219" i="18" s="1"/>
  <c r="I197" i="16" a="1"/>
  <c r="I197" i="16" s="1"/>
  <c r="I205" i="16" a="1"/>
  <c r="I205" i="16" s="1"/>
  <c r="I213" i="16" a="1"/>
  <c r="I213" i="16" s="1"/>
  <c r="I221" i="16" a="1"/>
  <c r="I221" i="16" s="1"/>
  <c r="AK219" i="1" s="1"/>
  <c r="I200" i="16" a="1"/>
  <c r="I200" i="16" s="1"/>
  <c r="I208" i="16" a="1"/>
  <c r="I208" i="16" s="1"/>
  <c r="I216" i="16" a="1"/>
  <c r="I216" i="16" s="1"/>
  <c r="I224" i="16" a="1"/>
  <c r="I224" i="16" s="1"/>
  <c r="I198" i="17" a="1"/>
  <c r="I198" i="17" s="1"/>
  <c r="I212" i="17" a="1"/>
  <c r="I212" i="17" s="1"/>
  <c r="I197" i="17" a="1"/>
  <c r="I197" i="17" s="1"/>
  <c r="I211" i="17" a="1"/>
  <c r="I211" i="17" s="1"/>
  <c r="I204" i="17" a="1"/>
  <c r="I204" i="17" s="1"/>
  <c r="I222" i="17" a="1"/>
  <c r="I222" i="17" s="1"/>
  <c r="AH220" i="1" s="1"/>
  <c r="I210" i="19" a="1"/>
  <c r="I210" i="19" s="1"/>
  <c r="I218" i="19" a="1"/>
  <c r="I218" i="19" s="1"/>
  <c r="I197" i="19" a="1"/>
  <c r="I197" i="19" s="1"/>
  <c r="I205" i="19" a="1"/>
  <c r="I205" i="19" s="1"/>
  <c r="I213" i="19" a="1"/>
  <c r="I213" i="19" s="1"/>
  <c r="H199" i="18" a="1"/>
  <c r="H199" i="18" s="1"/>
  <c r="H215" i="18" a="1"/>
  <c r="H215" i="18" s="1"/>
  <c r="H223" i="18" a="1"/>
  <c r="H223" i="18" s="1"/>
  <c r="H218" i="18" a="1"/>
  <c r="H218" i="18" s="1"/>
  <c r="H220" i="18" a="1"/>
  <c r="H220" i="18" s="1"/>
  <c r="H222" i="18" a="1"/>
  <c r="H222" i="18" s="1"/>
  <c r="H224" i="18" a="1"/>
  <c r="H224" i="18" s="1"/>
  <c r="H202" i="16" a="1"/>
  <c r="H202" i="16" s="1"/>
  <c r="H210" i="16" a="1"/>
  <c r="H210" i="16" s="1"/>
  <c r="H218" i="16" a="1"/>
  <c r="H218" i="16" s="1"/>
  <c r="H199" i="16" a="1"/>
  <c r="H199" i="16" s="1"/>
  <c r="H201" i="16" a="1"/>
  <c r="H201" i="16" s="1"/>
  <c r="H203" i="16" a="1"/>
  <c r="H203" i="16" s="1"/>
  <c r="H213" i="16" a="1"/>
  <c r="H213" i="16" s="1"/>
  <c r="H199" i="2" a="1"/>
  <c r="H199" i="2" s="1"/>
  <c r="H215" i="2" a="1"/>
  <c r="H215" i="2" s="1"/>
  <c r="H203" i="2" a="1"/>
  <c r="H203" i="2" s="1"/>
  <c r="H198" i="2" a="1"/>
  <c r="H198" i="2" s="1"/>
  <c r="H214" i="2" a="1"/>
  <c r="H214" i="2" s="1"/>
  <c r="H213" i="2" a="1"/>
  <c r="H213" i="2" s="1"/>
  <c r="H196" i="17" a="1"/>
  <c r="H196" i="17" s="1"/>
  <c r="H208" i="17" a="1"/>
  <c r="H208" i="17" s="1"/>
  <c r="H218" i="17" a="1"/>
  <c r="H218" i="17" s="1"/>
  <c r="T216" i="1" s="1"/>
  <c r="H203" i="17" a="1"/>
  <c r="H203" i="17" s="1"/>
  <c r="H225" i="17" a="1"/>
  <c r="H225" i="17" s="1"/>
  <c r="G225" i="17" s="1"/>
  <c r="H203" i="19" a="1"/>
  <c r="H203" i="19" s="1"/>
  <c r="H211" i="19" a="1"/>
  <c r="H211" i="19" s="1"/>
  <c r="H219" i="19" a="1"/>
  <c r="H219" i="19" s="1"/>
  <c r="H204" i="19" a="1"/>
  <c r="H204" i="19" s="1"/>
  <c r="H206" i="19" a="1"/>
  <c r="H206" i="19" s="1"/>
  <c r="H208" i="19" a="1"/>
  <c r="H208" i="19" s="1"/>
  <c r="H210" i="19" a="1"/>
  <c r="H210" i="19" s="1"/>
  <c r="I208" i="2" a="1"/>
  <c r="I208" i="2" s="1"/>
  <c r="I202" i="2" a="1"/>
  <c r="I202" i="2" s="1"/>
  <c r="I220" i="2" a="1"/>
  <c r="I220" i="2" s="1"/>
  <c r="I213" i="2" a="1"/>
  <c r="I213" i="2" s="1"/>
  <c r="AF211" i="1" s="1"/>
  <c r="I201" i="2" a="1"/>
  <c r="I201" i="2" s="1"/>
  <c r="AF199" i="1" s="1"/>
  <c r="I198" i="2" a="1"/>
  <c r="I198" i="2" s="1"/>
  <c r="I219" i="2" a="1"/>
  <c r="I219" i="2" s="1"/>
  <c r="I202" i="18" a="1"/>
  <c r="I202" i="18" s="1"/>
  <c r="I210" i="18" a="1"/>
  <c r="I210" i="18" s="1"/>
  <c r="I218" i="18" a="1"/>
  <c r="I218" i="18" s="1"/>
  <c r="I197" i="18" a="1"/>
  <c r="I197" i="18" s="1"/>
  <c r="I205" i="18" a="1"/>
  <c r="I205" i="18" s="1"/>
  <c r="I213" i="18" a="1"/>
  <c r="I213" i="18" s="1"/>
  <c r="I221" i="18" a="1"/>
  <c r="I221" i="18" s="1"/>
  <c r="I199" i="16" a="1"/>
  <c r="I199" i="16" s="1"/>
  <c r="I207" i="16" a="1"/>
  <c r="I207" i="16" s="1"/>
  <c r="I215" i="16" a="1"/>
  <c r="I215" i="16" s="1"/>
  <c r="I223" i="16" a="1"/>
  <c r="I223" i="16" s="1"/>
  <c r="I202" i="16" a="1"/>
  <c r="I202" i="16" s="1"/>
  <c r="I210" i="16" a="1"/>
  <c r="I210" i="16" s="1"/>
  <c r="I218" i="16" a="1"/>
  <c r="I218" i="16" s="1"/>
  <c r="I199" i="17" a="1"/>
  <c r="I199" i="17" s="1"/>
  <c r="I201" i="17" a="1"/>
  <c r="I201" i="17" s="1"/>
  <c r="I210" i="17" a="1"/>
  <c r="I210" i="17" s="1"/>
  <c r="AH208" i="1" s="1"/>
  <c r="I209" i="17" a="1"/>
  <c r="I209" i="17" s="1"/>
  <c r="I200" i="17" a="1"/>
  <c r="I200" i="17" s="1"/>
  <c r="I224" i="17" a="1"/>
  <c r="I224" i="17" s="1"/>
  <c r="I204" i="19" a="1"/>
  <c r="I204" i="19" s="1"/>
  <c r="I212" i="19" a="1"/>
  <c r="I212" i="19" s="1"/>
  <c r="I199" i="19" a="1"/>
  <c r="I199" i="19" s="1"/>
  <c r="I207" i="19" a="1"/>
  <c r="I207" i="19" s="1"/>
  <c r="I223" i="19" a="1"/>
  <c r="I223" i="19" s="1"/>
  <c r="H201" i="18" a="1"/>
  <c r="H201" i="18" s="1"/>
  <c r="H209" i="18" a="1"/>
  <c r="H209" i="18" s="1"/>
  <c r="H225" i="18" a="1"/>
  <c r="H225" i="18" s="1"/>
  <c r="H196" i="18" a="1"/>
  <c r="H196" i="18" s="1"/>
  <c r="H198" i="18" a="1"/>
  <c r="H198" i="18" s="1"/>
  <c r="H200" i="18" a="1"/>
  <c r="H200" i="18" s="1"/>
  <c r="H197" i="16" a="1"/>
  <c r="H197" i="16" s="1"/>
  <c r="H204" i="16" a="1"/>
  <c r="H204" i="16" s="1"/>
  <c r="H212" i="16" a="1"/>
  <c r="H212" i="16" s="1"/>
  <c r="H220" i="16" a="1"/>
  <c r="H220" i="16" s="1"/>
  <c r="H209" i="16" a="1"/>
  <c r="H209" i="16" s="1"/>
  <c r="H211" i="16" a="1"/>
  <c r="H211" i="16" s="1"/>
  <c r="H201" i="2" a="1"/>
  <c r="H201" i="2" s="1"/>
  <c r="G201" i="2" s="1"/>
  <c r="H218" i="2" a="1"/>
  <c r="H218" i="2" s="1"/>
  <c r="H205" i="2" a="1"/>
  <c r="H205" i="2" s="1"/>
  <c r="H224" i="2" a="1"/>
  <c r="H224" i="2" s="1"/>
  <c r="H200" i="2" a="1"/>
  <c r="H200" i="2" s="1"/>
  <c r="H207" i="17" a="1"/>
  <c r="H207" i="17" s="1"/>
  <c r="H200" i="17" a="1"/>
  <c r="H200" i="17" s="1"/>
  <c r="H209" i="17" a="1"/>
  <c r="H209" i="17" s="1"/>
  <c r="H221" i="17" a="1"/>
  <c r="H221" i="17" s="1"/>
  <c r="H213" i="17" a="1"/>
  <c r="H213" i="17" s="1"/>
  <c r="H212" i="17" a="1"/>
  <c r="H212" i="17" s="1"/>
  <c r="G212" i="17" s="1"/>
  <c r="H205" i="17" a="1"/>
  <c r="H205" i="17" s="1"/>
  <c r="H197" i="19" a="1"/>
  <c r="H197" i="19" s="1"/>
  <c r="H205" i="19" a="1"/>
  <c r="H205" i="19" s="1"/>
  <c r="H213" i="19" a="1"/>
  <c r="H213" i="19" s="1"/>
  <c r="H212" i="19" a="1"/>
  <c r="H212" i="19" s="1"/>
  <c r="H214" i="19" a="1"/>
  <c r="H214" i="19" s="1"/>
  <c r="H218" i="19" a="1"/>
  <c r="H218" i="19" s="1"/>
  <c r="I212" i="2" a="1"/>
  <c r="I212" i="2" s="1"/>
  <c r="I209" i="2" a="1"/>
  <c r="I209" i="2" s="1"/>
  <c r="AF207" i="1" s="1"/>
  <c r="I225" i="2" a="1"/>
  <c r="I225" i="2" s="1"/>
  <c r="AF223" i="1" s="1"/>
  <c r="I215" i="2" a="1"/>
  <c r="I215" i="2" s="1"/>
  <c r="I203" i="2" a="1"/>
  <c r="I203" i="2" s="1"/>
  <c r="I205" i="2" a="1"/>
  <c r="I205" i="2" s="1"/>
  <c r="AF203" i="1" s="1"/>
  <c r="I223" i="2" a="1"/>
  <c r="I223" i="2" s="1"/>
  <c r="I204" i="18" a="1"/>
  <c r="I204" i="18" s="1"/>
  <c r="I212" i="18" a="1"/>
  <c r="I212" i="18" s="1"/>
  <c r="I220" i="18" a="1"/>
  <c r="I220" i="18" s="1"/>
  <c r="I199" i="18" a="1"/>
  <c r="I199" i="18" s="1"/>
  <c r="I207" i="18" a="1"/>
  <c r="I207" i="18" s="1"/>
  <c r="I215" i="18" a="1"/>
  <c r="I215" i="18" s="1"/>
  <c r="I223" i="18" a="1"/>
  <c r="I223" i="18" s="1"/>
  <c r="I201" i="16" a="1"/>
  <c r="I201" i="16" s="1"/>
  <c r="I209" i="16" a="1"/>
  <c r="I209" i="16" s="1"/>
  <c r="I217" i="16" a="1"/>
  <c r="I217" i="16" s="1"/>
  <c r="I225" i="16" a="1"/>
  <c r="I225" i="16" s="1"/>
  <c r="I204" i="16" a="1"/>
  <c r="I204" i="16" s="1"/>
  <c r="I212" i="16" a="1"/>
  <c r="I212" i="16" s="1"/>
  <c r="I220" i="16" a="1"/>
  <c r="I220" i="16" s="1"/>
  <c r="I203" i="17" a="1"/>
  <c r="I203" i="17" s="1"/>
  <c r="I221" i="17" a="1"/>
  <c r="I221" i="17" s="1"/>
  <c r="AH219" i="1" s="1"/>
  <c r="I196" i="17" a="1"/>
  <c r="I196" i="17" s="1"/>
  <c r="I213" i="17" a="1"/>
  <c r="I213" i="17" s="1"/>
  <c r="I207" i="17" a="1"/>
  <c r="I207" i="17" s="1"/>
  <c r="AH205" i="1" s="1"/>
  <c r="I198" i="19" a="1"/>
  <c r="I198" i="19" s="1"/>
  <c r="I222" i="19" a="1"/>
  <c r="I222" i="19" s="1"/>
  <c r="I201" i="19" a="1"/>
  <c r="I201" i="19" s="1"/>
  <c r="I209" i="19" a="1"/>
  <c r="I209" i="19" s="1"/>
  <c r="I225" i="19" a="1"/>
  <c r="I225" i="19" s="1"/>
  <c r="H203" i="18" a="1"/>
  <c r="H203" i="18" s="1"/>
  <c r="H211" i="18" a="1"/>
  <c r="H211" i="18" s="1"/>
  <c r="H219" i="18" a="1"/>
  <c r="H219" i="18" s="1"/>
  <c r="H202" i="18" a="1"/>
  <c r="H202" i="18" s="1"/>
  <c r="H204" i="18" a="1"/>
  <c r="H204" i="18" s="1"/>
  <c r="H206" i="18" a="1"/>
  <c r="H206" i="18" s="1"/>
  <c r="H208" i="18" a="1"/>
  <c r="H208" i="18" s="1"/>
  <c r="H198" i="16" a="1"/>
  <c r="H198" i="16" s="1"/>
  <c r="H206" i="16" a="1"/>
  <c r="H206" i="16" s="1"/>
  <c r="H214" i="16" a="1"/>
  <c r="H214" i="16" s="1"/>
  <c r="H222" i="16" a="1"/>
  <c r="H222" i="16" s="1"/>
  <c r="H215" i="16" a="1"/>
  <c r="H215" i="16" s="1"/>
  <c r="H219" i="16" a="1"/>
  <c r="H219" i="16" s="1"/>
  <c r="H219" i="2" a="1"/>
  <c r="H219" i="2" s="1"/>
  <c r="H204" i="2" a="1"/>
  <c r="H204" i="2" s="1"/>
  <c r="G204" i="2" s="1"/>
  <c r="H223" i="2" a="1"/>
  <c r="H223" i="2" s="1"/>
  <c r="H208" i="2" a="1"/>
  <c r="H208" i="2" s="1"/>
  <c r="H209" i="2" a="1"/>
  <c r="H209" i="2" s="1"/>
  <c r="G209" i="2" s="1"/>
  <c r="H202" i="2" a="1"/>
  <c r="H202" i="2" s="1"/>
  <c r="H197" i="17" a="1"/>
  <c r="H197" i="17" s="1"/>
  <c r="H210" i="17" a="1"/>
  <c r="H210" i="17" s="1"/>
  <c r="G210" i="17" s="1"/>
  <c r="H204" i="17" a="1"/>
  <c r="H204" i="17" s="1"/>
  <c r="G204" i="17" s="1"/>
  <c r="H223" i="17" a="1"/>
  <c r="H223" i="17" s="1"/>
  <c r="T221" i="1" s="1"/>
  <c r="H215" i="17" a="1"/>
  <c r="H215" i="17" s="1"/>
  <c r="G215" i="17" s="1"/>
  <c r="H199" i="19" a="1"/>
  <c r="H199" i="19" s="1"/>
  <c r="H215" i="19" a="1"/>
  <c r="H215" i="19" s="1"/>
  <c r="H223" i="19" a="1"/>
  <c r="H223" i="19" s="1"/>
  <c r="H220" i="19" a="1"/>
  <c r="H220" i="19" s="1"/>
  <c r="H222" i="19" a="1"/>
  <c r="H222" i="19" s="1"/>
  <c r="H224" i="19" a="1"/>
  <c r="H224" i="19" s="1"/>
  <c r="I200" i="2" a="1"/>
  <c r="I200" i="2" s="1"/>
  <c r="I216" i="2" a="1"/>
  <c r="I216" i="2" s="1"/>
  <c r="I211" i="2" a="1"/>
  <c r="I211" i="2" s="1"/>
  <c r="I199" i="2" a="1"/>
  <c r="I199" i="2" s="1"/>
  <c r="I218" i="2" a="1"/>
  <c r="I218" i="2" s="1"/>
  <c r="I210" i="2" a="1"/>
  <c r="I210" i="2" s="1"/>
  <c r="I207" i="2" a="1"/>
  <c r="I207" i="2" s="1"/>
  <c r="I198" i="18" a="1"/>
  <c r="I198" i="18" s="1"/>
  <c r="I206" i="18" a="1"/>
  <c r="I206" i="18" s="1"/>
  <c r="I214" i="18" a="1"/>
  <c r="I214" i="18" s="1"/>
  <c r="I222" i="18" a="1"/>
  <c r="I222" i="18" s="1"/>
  <c r="I201" i="18" a="1"/>
  <c r="I201" i="18" s="1"/>
  <c r="I209" i="18" a="1"/>
  <c r="I209" i="18" s="1"/>
  <c r="I217" i="18" a="1"/>
  <c r="I217" i="18" s="1"/>
  <c r="I225" i="18" a="1"/>
  <c r="I225" i="18" s="1"/>
  <c r="I203" i="16" a="1"/>
  <c r="I203" i="16" s="1"/>
  <c r="I211" i="16" a="1"/>
  <c r="I211" i="16" s="1"/>
  <c r="I219" i="16" a="1"/>
  <c r="I219" i="16" s="1"/>
  <c r="I198" i="16" a="1"/>
  <c r="I198" i="16" s="1"/>
  <c r="I206" i="16" a="1"/>
  <c r="I206" i="16" s="1"/>
  <c r="I214" i="16" a="1"/>
  <c r="I214" i="16" s="1"/>
  <c r="I222" i="16" a="1"/>
  <c r="I222" i="16" s="1"/>
  <c r="H199" i="14" a="1"/>
  <c r="H199" i="14" s="1"/>
  <c r="H215" i="14" a="1"/>
  <c r="H215" i="14" s="1"/>
  <c r="H223" i="14" a="1"/>
  <c r="H223" i="14" s="1"/>
  <c r="H202" i="14" a="1"/>
  <c r="H202" i="14" s="1"/>
  <c r="G202" i="14" s="1"/>
  <c r="H210" i="14" a="1"/>
  <c r="H210" i="14" s="1"/>
  <c r="G210" i="14" s="1"/>
  <c r="H218" i="14" a="1"/>
  <c r="H218" i="14" s="1"/>
  <c r="I225" i="14" a="1"/>
  <c r="I225" i="14" s="1"/>
  <c r="H201" i="14" a="1"/>
  <c r="H201" i="14" s="1"/>
  <c r="H209" i="14" a="1"/>
  <c r="H209" i="14" s="1"/>
  <c r="H225" i="14" a="1"/>
  <c r="H225" i="14" s="1"/>
  <c r="H204" i="14" a="1"/>
  <c r="H204" i="14" s="1"/>
  <c r="H212" i="14" a="1"/>
  <c r="H212" i="14" s="1"/>
  <c r="H220" i="14" a="1"/>
  <c r="H220" i="14" s="1"/>
  <c r="I222" i="14" a="1"/>
  <c r="I222" i="14" s="1"/>
  <c r="H203" i="14" a="1"/>
  <c r="H203" i="14" s="1"/>
  <c r="H211" i="14" a="1"/>
  <c r="H211" i="14" s="1"/>
  <c r="H219" i="14" a="1"/>
  <c r="H219" i="14" s="1"/>
  <c r="H198" i="14" a="1"/>
  <c r="H198" i="14" s="1"/>
  <c r="G198" i="14" s="1"/>
  <c r="H214" i="14" a="1"/>
  <c r="H214" i="14" s="1"/>
  <c r="G214" i="14" s="1"/>
  <c r="H222" i="14" a="1"/>
  <c r="H222" i="14" s="1"/>
  <c r="H197" i="14" a="1"/>
  <c r="H197" i="14" s="1"/>
  <c r="G197" i="14" s="1"/>
  <c r="H205" i="14" a="1"/>
  <c r="H205" i="14" s="1"/>
  <c r="H213" i="14" a="1"/>
  <c r="H213" i="14" s="1"/>
  <c r="H200" i="14" a="1"/>
  <c r="H200" i="14" s="1"/>
  <c r="G200" i="14" s="1"/>
  <c r="H208" i="14" a="1"/>
  <c r="H208" i="14" s="1"/>
  <c r="G208" i="14" s="1"/>
  <c r="H224" i="14" a="1"/>
  <c r="H224" i="14" s="1"/>
  <c r="I116" i="19" a="1"/>
  <c r="I116" i="19" s="1"/>
  <c r="I78" i="19" a="1"/>
  <c r="I78" i="19" s="1"/>
  <c r="H193" i="17" a="1"/>
  <c r="H193" i="17" s="1"/>
  <c r="I24" i="14" a="1"/>
  <c r="I24" i="14" s="1"/>
  <c r="I136" i="14" a="1"/>
  <c r="I136" i="14" s="1"/>
  <c r="I47" i="14" a="1"/>
  <c r="I47" i="14" s="1"/>
  <c r="I189" i="19" a="1"/>
  <c r="I189" i="19" s="1"/>
  <c r="I97" i="19" a="1"/>
  <c r="I97" i="19" s="1"/>
  <c r="I145" i="19" a="1"/>
  <c r="I145" i="19" s="1"/>
  <c r="I98" i="19" a="1"/>
  <c r="I98" i="19" s="1"/>
  <c r="I14" i="19" a="1"/>
  <c r="I14" i="19" s="1"/>
  <c r="I178" i="17" a="1"/>
  <c r="I178" i="17" s="1"/>
  <c r="I193" i="17" a="1"/>
  <c r="I193" i="17" s="1"/>
  <c r="I158" i="14" a="1"/>
  <c r="I158" i="14" s="1"/>
  <c r="I190" i="19" a="1"/>
  <c r="I190" i="19" s="1"/>
  <c r="I137" i="19" a="1"/>
  <c r="I137" i="19" s="1"/>
  <c r="I11" i="19" a="1"/>
  <c r="I11" i="19" s="1"/>
  <c r="I189" i="17" a="1"/>
  <c r="I189" i="17" s="1"/>
  <c r="H178" i="17" a="1"/>
  <c r="H178" i="17" s="1"/>
  <c r="I46" i="14" a="1"/>
  <c r="I46" i="14" s="1"/>
  <c r="I176" i="19" a="1"/>
  <c r="I176" i="19" s="1"/>
  <c r="I48" i="19" a="1"/>
  <c r="I48" i="19" s="1"/>
  <c r="I76" i="19" a="1"/>
  <c r="I76" i="19" s="1"/>
  <c r="I59" i="19" a="1"/>
  <c r="I59" i="19" s="1"/>
  <c r="H189" i="17" a="1"/>
  <c r="H189" i="17" s="1"/>
  <c r="I48" i="14" a="1"/>
  <c r="I48" i="14" s="1"/>
  <c r="I91" i="14" a="1"/>
  <c r="I91" i="14" s="1"/>
  <c r="I100" i="14" a="1"/>
  <c r="I100" i="14" s="1"/>
  <c r="I138" i="14" a="1"/>
  <c r="I138" i="14" s="1"/>
  <c r="I142" i="14" a="1"/>
  <c r="I142" i="14" s="1"/>
  <c r="I101" i="19" a="1"/>
  <c r="I101" i="19" s="1"/>
  <c r="I8" i="19" a="1"/>
  <c r="I8" i="19" s="1"/>
  <c r="I103" i="19" a="1"/>
  <c r="I103" i="19" s="1"/>
  <c r="I87" i="19" a="1"/>
  <c r="I87" i="19" s="1"/>
  <c r="I91" i="19" a="1"/>
  <c r="I91" i="19" s="1"/>
  <c r="I105" i="19" a="1"/>
  <c r="I105" i="19" s="1"/>
  <c r="I140" i="14" a="1"/>
  <c r="I140" i="14" s="1"/>
  <c r="I65" i="14" a="1"/>
  <c r="I65" i="14" s="1"/>
  <c r="I130" i="14" a="1"/>
  <c r="I130" i="14" s="1"/>
  <c r="I101" i="14" a="1"/>
  <c r="I101" i="14" s="1"/>
  <c r="AG86" i="1" s="1"/>
  <c r="I74" i="14" a="1"/>
  <c r="I74" i="14" s="1"/>
  <c r="I60" i="14" a="1"/>
  <c r="I60" i="14" s="1"/>
  <c r="AG51" i="1" s="1"/>
  <c r="I153" i="14" a="1"/>
  <c r="I153" i="14" s="1"/>
  <c r="I186" i="14" a="1"/>
  <c r="I186" i="14" s="1"/>
  <c r="I124" i="14" a="1"/>
  <c r="I124" i="14" s="1"/>
  <c r="I145" i="14" a="1"/>
  <c r="I145" i="14" s="1"/>
  <c r="I162" i="14" a="1"/>
  <c r="I162" i="14" s="1"/>
  <c r="I183" i="14" a="1"/>
  <c r="I183" i="14" s="1"/>
  <c r="I173" i="14" a="1"/>
  <c r="I173" i="14" s="1"/>
  <c r="I182" i="14" a="1"/>
  <c r="I182" i="14" s="1"/>
  <c r="AG180" i="1" s="1"/>
  <c r="I150" i="14" a="1"/>
  <c r="I150" i="14" s="1"/>
  <c r="I90" i="14" a="1"/>
  <c r="I90" i="14" s="1"/>
  <c r="I152" i="14" a="1"/>
  <c r="I152" i="14" s="1"/>
  <c r="AG132" i="1" s="1"/>
  <c r="I69" i="14" a="1"/>
  <c r="I69" i="14" s="1"/>
  <c r="I108" i="14" a="1"/>
  <c r="I108" i="14" s="1"/>
  <c r="I113" i="14" a="1"/>
  <c r="I113" i="14" s="1"/>
  <c r="I185" i="14" a="1"/>
  <c r="I185" i="14" s="1"/>
  <c r="I123" i="14" a="1"/>
  <c r="I123" i="14" s="1"/>
  <c r="I119" i="14" a="1"/>
  <c r="I119" i="14" s="1"/>
  <c r="I99" i="14" a="1"/>
  <c r="I99" i="14" s="1"/>
  <c r="I59" i="14" a="1"/>
  <c r="I59" i="14" s="1"/>
  <c r="AG50" i="1" s="1"/>
  <c r="I76" i="14" a="1"/>
  <c r="I76" i="14" s="1"/>
  <c r="I82" i="14" a="1"/>
  <c r="I82" i="14" s="1"/>
  <c r="I89" i="14" a="1"/>
  <c r="I89" i="14" s="1"/>
  <c r="I75" i="14" a="1"/>
  <c r="I75" i="14" s="1"/>
  <c r="I160" i="14" a="1"/>
  <c r="I160" i="14" s="1"/>
  <c r="I68" i="14" a="1"/>
  <c r="I68" i="14" s="1"/>
  <c r="AG59" i="1" s="1"/>
  <c r="I116" i="14" a="1"/>
  <c r="I116" i="14" s="1"/>
  <c r="I143" i="14" a="1"/>
  <c r="I143" i="14" s="1"/>
  <c r="I159" i="14" a="1"/>
  <c r="I159" i="14" s="1"/>
  <c r="I96" i="14" a="1"/>
  <c r="I96" i="14" s="1"/>
  <c r="I32" i="14" a="1"/>
  <c r="I32" i="14" s="1"/>
  <c r="AG30" i="1" s="1"/>
  <c r="I16" i="14" a="1"/>
  <c r="I16" i="14" s="1"/>
  <c r="I121" i="14" a="1"/>
  <c r="I121" i="14" s="1"/>
  <c r="I98" i="14" a="1"/>
  <c r="I98" i="14" s="1"/>
  <c r="AG83" i="1" s="1"/>
  <c r="I181" i="14" a="1"/>
  <c r="I181" i="14" s="1"/>
  <c r="I151" i="14" a="1"/>
  <c r="I151" i="14" s="1"/>
  <c r="AG131" i="1" s="1"/>
  <c r="I110" i="14" a="1"/>
  <c r="I110" i="14" s="1"/>
  <c r="I149" i="14" a="1"/>
  <c r="I149" i="14" s="1"/>
  <c r="I97" i="14" a="1"/>
  <c r="I97" i="14" s="1"/>
  <c r="AG82" i="1" s="1"/>
  <c r="I19" i="14" a="1"/>
  <c r="I19" i="14" s="1"/>
  <c r="I71" i="14" a="1"/>
  <c r="I71" i="14" s="1"/>
  <c r="I194" i="19" a="1"/>
  <c r="I194" i="19" s="1"/>
  <c r="I182" i="19" a="1"/>
  <c r="I182" i="19" s="1"/>
  <c r="AI180" i="1" s="1"/>
  <c r="I122" i="19" a="1"/>
  <c r="I122" i="19" s="1"/>
  <c r="I139" i="19" a="1"/>
  <c r="I139" i="19" s="1"/>
  <c r="I147" i="19" a="1"/>
  <c r="I147" i="19" s="1"/>
  <c r="I144" i="19" a="1"/>
  <c r="I144" i="19" s="1"/>
  <c r="I116" i="17" a="1"/>
  <c r="I116" i="17" s="1"/>
  <c r="I45" i="17" a="1"/>
  <c r="I45" i="17" s="1"/>
  <c r="I99" i="17" a="1"/>
  <c r="I99" i="17" s="1"/>
  <c r="I118" i="17" a="1"/>
  <c r="I118" i="17" s="1"/>
  <c r="H144" i="17" a="1"/>
  <c r="H144" i="17" s="1"/>
  <c r="H118" i="17" a="1"/>
  <c r="H118" i="17" s="1"/>
  <c r="H45" i="17" a="1"/>
  <c r="H45" i="17" s="1"/>
  <c r="H64" i="17" a="1"/>
  <c r="H64" i="17" s="1"/>
  <c r="I40" i="14" a="1"/>
  <c r="I40" i="14" s="1"/>
  <c r="I107" i="14" a="1"/>
  <c r="I107" i="14" s="1"/>
  <c r="I94" i="14" a="1"/>
  <c r="I94" i="14" s="1"/>
  <c r="I166" i="14" a="1"/>
  <c r="I166" i="14" s="1"/>
  <c r="I176" i="14" a="1"/>
  <c r="I176" i="14" s="1"/>
  <c r="I179" i="14" a="1"/>
  <c r="I179" i="14" s="1"/>
  <c r="H137" i="14" a="1"/>
  <c r="H137" i="14" s="1"/>
  <c r="H14" i="14" a="1"/>
  <c r="H14" i="14" s="1"/>
  <c r="G14" i="14" s="1"/>
  <c r="S12" i="1" s="1"/>
  <c r="I192" i="19" a="1"/>
  <c r="I192" i="19" s="1"/>
  <c r="AI190" i="1" s="1"/>
  <c r="I178" i="19" a="1"/>
  <c r="I178" i="19" s="1"/>
  <c r="I53" i="17" a="1"/>
  <c r="I53" i="17" s="1"/>
  <c r="I144" i="17" a="1"/>
  <c r="I144" i="17" s="1"/>
  <c r="H116" i="17" a="1"/>
  <c r="H116" i="17" s="1"/>
  <c r="H76" i="17" a="1"/>
  <c r="H76" i="17" s="1"/>
  <c r="I17" i="14" a="1"/>
  <c r="I17" i="14" s="1"/>
  <c r="AG12" i="1" s="1"/>
  <c r="I118" i="14" a="1"/>
  <c r="I118" i="14" s="1"/>
  <c r="I117" i="14" a="1"/>
  <c r="I117" i="14" s="1"/>
  <c r="H76" i="14" a="1"/>
  <c r="H76" i="14" s="1"/>
  <c r="I171" i="19" a="1"/>
  <c r="I171" i="19" s="1"/>
  <c r="I118" i="19" a="1"/>
  <c r="I118" i="19" s="1"/>
  <c r="I64" i="17" a="1"/>
  <c r="I64" i="17" s="1"/>
  <c r="I76" i="17" a="1"/>
  <c r="I76" i="17" s="1"/>
  <c r="I158" i="17" a="1"/>
  <c r="I158" i="17" s="1"/>
  <c r="I163" i="17" a="1"/>
  <c r="I163" i="17" s="1"/>
  <c r="I73" i="17" a="1"/>
  <c r="I73" i="17" s="1"/>
  <c r="H163" i="17" a="1"/>
  <c r="H163" i="17" s="1"/>
  <c r="H98" i="17" a="1"/>
  <c r="H98" i="17" s="1"/>
  <c r="H53" i="17" a="1"/>
  <c r="H53" i="17" s="1"/>
  <c r="H73" i="17" a="1"/>
  <c r="H73" i="17" s="1"/>
  <c r="H158" i="17" a="1"/>
  <c r="H158" i="17" s="1"/>
  <c r="I20" i="14" a="1"/>
  <c r="I20" i="14" s="1"/>
  <c r="I70" i="14" a="1"/>
  <c r="I70" i="14" s="1"/>
  <c r="AG61" i="1" s="1"/>
  <c r="I67" i="14" a="1"/>
  <c r="I67" i="14" s="1"/>
  <c r="I111" i="14" a="1"/>
  <c r="I111" i="14" s="1"/>
  <c r="I78" i="14" a="1"/>
  <c r="I78" i="14" s="1"/>
  <c r="I146" i="14" a="1"/>
  <c r="I146" i="14" s="1"/>
  <c r="I114" i="14" a="1"/>
  <c r="I114" i="14" s="1"/>
  <c r="H182" i="14" a="1"/>
  <c r="H182" i="14" s="1"/>
  <c r="H107" i="14" a="1"/>
  <c r="H107" i="14" s="1"/>
  <c r="H118" i="14" a="1"/>
  <c r="H118" i="14" s="1"/>
  <c r="G118" i="14" s="1"/>
  <c r="I14" i="17" a="1"/>
  <c r="I14" i="17" s="1"/>
  <c r="H14" i="17" a="1"/>
  <c r="H14" i="17" s="1"/>
  <c r="H66" i="17" a="1"/>
  <c r="H66" i="17" s="1"/>
  <c r="I109" i="14" a="1"/>
  <c r="I109" i="14" s="1"/>
  <c r="I139" i="14" a="1"/>
  <c r="I139" i="14" s="1"/>
  <c r="I193" i="19" a="1"/>
  <c r="I193" i="19" s="1"/>
  <c r="I188" i="19" a="1"/>
  <c r="I188" i="19" s="1"/>
  <c r="I99" i="19" a="1"/>
  <c r="I99" i="19" s="1"/>
  <c r="I107" i="19" a="1"/>
  <c r="I107" i="19" s="1"/>
  <c r="I136" i="19" a="1"/>
  <c r="I136" i="19" s="1"/>
  <c r="I123" i="19" a="1"/>
  <c r="I123" i="19" s="1"/>
  <c r="I98" i="17" a="1"/>
  <c r="I98" i="17" s="1"/>
  <c r="I66" i="17" a="1"/>
  <c r="I66" i="17" s="1"/>
  <c r="I137" i="17" a="1"/>
  <c r="I137" i="17" s="1"/>
  <c r="H106" i="17" a="1"/>
  <c r="H106" i="17" s="1"/>
  <c r="H137" i="17" a="1"/>
  <c r="H137" i="17" s="1"/>
  <c r="G137" i="17" s="1"/>
  <c r="H99" i="17" a="1"/>
  <c r="H99" i="17" s="1"/>
  <c r="I38" i="14" a="1"/>
  <c r="I38" i="14" s="1"/>
  <c r="AG32" i="1" s="1"/>
  <c r="I58" i="14" a="1"/>
  <c r="I58" i="14" s="1"/>
  <c r="AG49" i="1" s="1"/>
  <c r="I144" i="14" a="1"/>
  <c r="I144" i="14" s="1"/>
  <c r="AG125" i="1" s="1"/>
  <c r="I93" i="14" a="1"/>
  <c r="I93" i="14" s="1"/>
  <c r="I39" i="14" a="1"/>
  <c r="I39" i="14" s="1"/>
  <c r="I86" i="14" a="1"/>
  <c r="I86" i="14" s="1"/>
  <c r="I112" i="14" a="1"/>
  <c r="I112" i="14" s="1"/>
  <c r="I154" i="14" a="1"/>
  <c r="I154" i="14" s="1"/>
  <c r="H144" i="14" a="1"/>
  <c r="H144" i="14" s="1"/>
  <c r="H66" i="14" a="1"/>
  <c r="H66" i="14" s="1"/>
  <c r="I158" i="19" a="1"/>
  <c r="I158" i="19" s="1"/>
  <c r="I106" i="17" a="1"/>
  <c r="I106" i="17" s="1"/>
  <c r="I33" i="14" a="1"/>
  <c r="I33" i="14" s="1"/>
  <c r="I66" i="14" a="1"/>
  <c r="I66" i="14" s="1"/>
  <c r="H106" i="14" a="1"/>
  <c r="H106" i="14" s="1"/>
  <c r="G106" i="14" s="1"/>
  <c r="S104" i="1" s="1"/>
  <c r="H39" i="17" a="1"/>
  <c r="H39" i="17" s="1"/>
  <c r="H161" i="16" a="1"/>
  <c r="H161" i="16" s="1"/>
  <c r="I154" i="19" a="1"/>
  <c r="I154" i="19" s="1"/>
  <c r="I77" i="16" a="1"/>
  <c r="I77" i="16" s="1"/>
  <c r="I183" i="19" a="1"/>
  <c r="I183" i="19" s="1"/>
  <c r="I16" i="19" a="1"/>
  <c r="I16" i="19" s="1"/>
  <c r="H189" i="19" a="1"/>
  <c r="H189" i="19" s="1"/>
  <c r="H181" i="19" a="1"/>
  <c r="H181" i="19" s="1"/>
  <c r="H173" i="19" a="1"/>
  <c r="H173" i="19" s="1"/>
  <c r="I165" i="19" a="1"/>
  <c r="I165" i="19" s="1"/>
  <c r="H157" i="19" a="1"/>
  <c r="H157" i="19" s="1"/>
  <c r="I187" i="19" a="1"/>
  <c r="I187" i="19" s="1"/>
  <c r="H163" i="19" a="1"/>
  <c r="H163" i="19" s="1"/>
  <c r="H38" i="19" a="1"/>
  <c r="H38" i="19" s="1"/>
  <c r="H48" i="19" a="1"/>
  <c r="H48" i="19" s="1"/>
  <c r="G48" i="19" s="1"/>
  <c r="H60" i="19" a="1"/>
  <c r="H60" i="19" s="1"/>
  <c r="H124" i="19" a="1"/>
  <c r="H124" i="19" s="1"/>
  <c r="H145" i="19" a="1"/>
  <c r="H145" i="19" s="1"/>
  <c r="G145" i="19" s="1"/>
  <c r="H20" i="19" a="1"/>
  <c r="H20" i="19" s="1"/>
  <c r="H37" i="19" a="1"/>
  <c r="H37" i="19" s="1"/>
  <c r="H53" i="19" a="1"/>
  <c r="H53" i="19" s="1"/>
  <c r="H65" i="19" a="1"/>
  <c r="H65" i="19" s="1"/>
  <c r="H80" i="19" a="1"/>
  <c r="H80" i="19" s="1"/>
  <c r="G80" i="19" s="1"/>
  <c r="H88" i="19" a="1"/>
  <c r="H88" i="19" s="1"/>
  <c r="H96" i="19" a="1"/>
  <c r="H96" i="19" s="1"/>
  <c r="H104" i="19" a="1"/>
  <c r="H104" i="19" s="1"/>
  <c r="H113" i="19" a="1"/>
  <c r="H113" i="19" s="1"/>
  <c r="H123" i="19" a="1"/>
  <c r="H123" i="19" s="1"/>
  <c r="H134" i="19" a="1"/>
  <c r="H134" i="19" s="1"/>
  <c r="H144" i="19" a="1"/>
  <c r="H144" i="19" s="1"/>
  <c r="G144" i="19" s="1"/>
  <c r="H24" i="19" a="1"/>
  <c r="H24" i="19" s="1"/>
  <c r="H39" i="19" a="1"/>
  <c r="H39" i="19" s="1"/>
  <c r="H58" i="19" a="1"/>
  <c r="H58" i="19" s="1"/>
  <c r="H70" i="19" a="1"/>
  <c r="H70" i="19" s="1"/>
  <c r="H128" i="19" a="1"/>
  <c r="H128" i="19" s="1"/>
  <c r="H150" i="19" a="1"/>
  <c r="H150" i="19" s="1"/>
  <c r="H26" i="19" a="1"/>
  <c r="H26" i="19" s="1"/>
  <c r="H46" i="19" a="1"/>
  <c r="H46" i="19" s="1"/>
  <c r="H66" i="19" a="1"/>
  <c r="H66" i="19" s="1"/>
  <c r="G66" i="19" s="1"/>
  <c r="U64" i="1" s="1"/>
  <c r="H77" i="19" a="1"/>
  <c r="H77" i="19" s="1"/>
  <c r="H85" i="19" a="1"/>
  <c r="H85" i="19" s="1"/>
  <c r="H93" i="19" a="1"/>
  <c r="H93" i="19" s="1"/>
  <c r="H101" i="19" a="1"/>
  <c r="H101" i="19" s="1"/>
  <c r="H109" i="19" a="1"/>
  <c r="H109" i="19" s="1"/>
  <c r="H119" i="19" a="1"/>
  <c r="H119" i="19" s="1"/>
  <c r="H130" i="19" a="1"/>
  <c r="H130" i="19" s="1"/>
  <c r="I12" i="19" a="1"/>
  <c r="I12" i="19" s="1"/>
  <c r="I186" i="19" a="1"/>
  <c r="I186" i="19" s="1"/>
  <c r="I170" i="19" a="1"/>
  <c r="I170" i="19" s="1"/>
  <c r="I160" i="19" a="1"/>
  <c r="I160" i="19" s="1"/>
  <c r="I19" i="19" a="1"/>
  <c r="I19" i="19" s="1"/>
  <c r="I33" i="19" a="1"/>
  <c r="I33" i="19" s="1"/>
  <c r="I52" i="19" a="1"/>
  <c r="I52" i="19" s="1"/>
  <c r="I67" i="19" a="1"/>
  <c r="I67" i="19" s="1"/>
  <c r="I79" i="19" a="1"/>
  <c r="I79" i="19" s="1"/>
  <c r="I95" i="19" a="1"/>
  <c r="I95" i="19" s="1"/>
  <c r="I114" i="19" a="1"/>
  <c r="I114" i="19" s="1"/>
  <c r="I130" i="19" a="1"/>
  <c r="I130" i="19" s="1"/>
  <c r="I146" i="19" a="1"/>
  <c r="I146" i="19" s="1"/>
  <c r="I156" i="19" a="1"/>
  <c r="I156" i="19" s="1"/>
  <c r="I25" i="19" a="1"/>
  <c r="I25" i="19" s="1"/>
  <c r="I43" i="19" a="1"/>
  <c r="I43" i="19" s="1"/>
  <c r="I60" i="19" a="1"/>
  <c r="I60" i="19" s="1"/>
  <c r="AI51" i="1" s="1"/>
  <c r="I132" i="19" a="1"/>
  <c r="I132" i="19" s="1"/>
  <c r="I20" i="19" a="1"/>
  <c r="I20" i="19" s="1"/>
  <c r="I42" i="19" a="1"/>
  <c r="I42" i="19" s="1"/>
  <c r="I51" i="19" a="1"/>
  <c r="I51" i="19" s="1"/>
  <c r="I68" i="19" a="1"/>
  <c r="I68" i="19" s="1"/>
  <c r="I80" i="19" a="1"/>
  <c r="I80" i="19" s="1"/>
  <c r="I88" i="19" a="1"/>
  <c r="I88" i="19" s="1"/>
  <c r="I96" i="19" a="1"/>
  <c r="I96" i="19" s="1"/>
  <c r="I104" i="19" a="1"/>
  <c r="I104" i="19" s="1"/>
  <c r="I113" i="19" a="1"/>
  <c r="I113" i="19" s="1"/>
  <c r="I129" i="19" a="1"/>
  <c r="I129" i="19" s="1"/>
  <c r="I24" i="19" a="1"/>
  <c r="I24" i="19" s="1"/>
  <c r="I39" i="19" a="1"/>
  <c r="I39" i="19" s="1"/>
  <c r="I55" i="19" a="1"/>
  <c r="I55" i="19" s="1"/>
  <c r="I70" i="19" a="1"/>
  <c r="I70" i="19" s="1"/>
  <c r="I120" i="19" a="1"/>
  <c r="I120" i="19" s="1"/>
  <c r="I138" i="19" a="1"/>
  <c r="I138" i="19" s="1"/>
  <c r="I185" i="19" a="1"/>
  <c r="I185" i="19" s="1"/>
  <c r="I161" i="19" a="1"/>
  <c r="I161" i="19" s="1"/>
  <c r="H160" i="19" a="1"/>
  <c r="H160" i="19" s="1"/>
  <c r="H9" i="17" a="1"/>
  <c r="H9" i="17" s="1"/>
  <c r="H153" i="19" a="1"/>
  <c r="H153" i="19" s="1"/>
  <c r="I40" i="18" a="1"/>
  <c r="I40" i="18" s="1"/>
  <c r="H14" i="19" a="1"/>
  <c r="H14" i="19" s="1"/>
  <c r="I177" i="19" a="1"/>
  <c r="I177" i="19" s="1"/>
  <c r="H15" i="19" a="1"/>
  <c r="H15" i="19" s="1"/>
  <c r="H195" i="19" a="1"/>
  <c r="H195" i="19" s="1"/>
  <c r="H187" i="19" a="1"/>
  <c r="H187" i="19" s="1"/>
  <c r="G187" i="19" s="1"/>
  <c r="H179" i="19" a="1"/>
  <c r="H179" i="19" s="1"/>
  <c r="G179" i="19" s="1"/>
  <c r="H171" i="19" a="1"/>
  <c r="H171" i="19" s="1"/>
  <c r="H164" i="19" a="1"/>
  <c r="H164" i="19" s="1"/>
  <c r="I155" i="19" a="1"/>
  <c r="I155" i="19" s="1"/>
  <c r="I181" i="19" a="1"/>
  <c r="I181" i="19" s="1"/>
  <c r="H23" i="19" a="1"/>
  <c r="H23" i="19" s="1"/>
  <c r="H40" i="19" a="1"/>
  <c r="H40" i="19" s="1"/>
  <c r="H51" i="19" a="1"/>
  <c r="H51" i="19" s="1"/>
  <c r="G51" i="19" s="1"/>
  <c r="H71" i="19" a="1"/>
  <c r="H71" i="19" s="1"/>
  <c r="H132" i="19" a="1"/>
  <c r="H132" i="19" s="1"/>
  <c r="G132" i="19" s="1"/>
  <c r="H148" i="19" a="1"/>
  <c r="H148" i="19" s="1"/>
  <c r="H30" i="19" a="1"/>
  <c r="H30" i="19" s="1"/>
  <c r="H42" i="19" a="1"/>
  <c r="H42" i="19" s="1"/>
  <c r="H56" i="19" a="1"/>
  <c r="H56" i="19" s="1"/>
  <c r="H68" i="19" a="1"/>
  <c r="H68" i="19" s="1"/>
  <c r="H82" i="19" a="1"/>
  <c r="H82" i="19" s="1"/>
  <c r="H90" i="19" a="1"/>
  <c r="H90" i="19" s="1"/>
  <c r="H98" i="19" a="1"/>
  <c r="H98" i="19" s="1"/>
  <c r="H146" i="14" a="1"/>
  <c r="H146" i="14" s="1"/>
  <c r="G146" i="14" s="1"/>
  <c r="H140" i="16" a="1"/>
  <c r="H140" i="16" s="1"/>
  <c r="H45" i="16" a="1"/>
  <c r="H45" i="16" s="1"/>
  <c r="I192" i="16" a="1"/>
  <c r="I192" i="16" s="1"/>
  <c r="I195" i="19" a="1"/>
  <c r="I195" i="19" s="1"/>
  <c r="H11" i="19" a="1"/>
  <c r="H11" i="19" s="1"/>
  <c r="G11" i="19" s="1"/>
  <c r="H193" i="19" a="1"/>
  <c r="H193" i="19" s="1"/>
  <c r="H185" i="19" a="1"/>
  <c r="H185" i="19" s="1"/>
  <c r="G185" i="19" s="1"/>
  <c r="H177" i="19" a="1"/>
  <c r="H177" i="19" s="1"/>
  <c r="G177" i="19" s="1"/>
  <c r="H169" i="19" a="1"/>
  <c r="H169" i="19" s="1"/>
  <c r="I162" i="19" a="1"/>
  <c r="I162" i="19" s="1"/>
  <c r="AI142" i="1" s="1"/>
  <c r="H10" i="19" a="1"/>
  <c r="H10" i="19" s="1"/>
  <c r="I175" i="19" a="1"/>
  <c r="I175" i="19" s="1"/>
  <c r="H25" i="19" a="1"/>
  <c r="H25" i="19" s="1"/>
  <c r="G25" i="19" s="1"/>
  <c r="H43" i="19" a="1"/>
  <c r="H43" i="19" s="1"/>
  <c r="H54" i="19" a="1"/>
  <c r="H54" i="19" s="1"/>
  <c r="H74" i="19" a="1"/>
  <c r="H74" i="19" s="1"/>
  <c r="H139" i="19" a="1"/>
  <c r="H139" i="19" s="1"/>
  <c r="G139" i="19" s="1"/>
  <c r="H152" i="19" a="1"/>
  <c r="H152" i="19" s="1"/>
  <c r="H32" i="19" a="1"/>
  <c r="H32" i="19" s="1"/>
  <c r="H47" i="19" a="1"/>
  <c r="H47" i="19" s="1"/>
  <c r="H59" i="19" a="1"/>
  <c r="H59" i="19" s="1"/>
  <c r="G59" i="19" s="1"/>
  <c r="H76" i="19" a="1"/>
  <c r="H76" i="19" s="1"/>
  <c r="H84" i="19" a="1"/>
  <c r="H84" i="19" s="1"/>
  <c r="H92" i="19" a="1"/>
  <c r="H92" i="19" s="1"/>
  <c r="H100" i="19" a="1"/>
  <c r="H100" i="19" s="1"/>
  <c r="H108" i="19" a="1"/>
  <c r="H108" i="19" s="1"/>
  <c r="H118" i="19" a="1"/>
  <c r="H118" i="19" s="1"/>
  <c r="G118" i="19" s="1"/>
  <c r="H129" i="19" a="1"/>
  <c r="H129" i="19" s="1"/>
  <c r="G129" i="19" s="1"/>
  <c r="H138" i="19" a="1"/>
  <c r="H138" i="19" s="1"/>
  <c r="G138" i="19" s="1"/>
  <c r="H19" i="19" a="1"/>
  <c r="H19" i="19" s="1"/>
  <c r="H29" i="19" a="1"/>
  <c r="H29" i="19" s="1"/>
  <c r="H44" i="19" a="1"/>
  <c r="H44" i="19" s="1"/>
  <c r="H64" i="19" a="1"/>
  <c r="H64" i="19" s="1"/>
  <c r="H112" i="19" a="1"/>
  <c r="H112" i="19" s="1"/>
  <c r="H143" i="19" a="1"/>
  <c r="H143" i="19" s="1"/>
  <c r="H18" i="19" a="1"/>
  <c r="H18" i="19" s="1"/>
  <c r="H33" i="19" a="1"/>
  <c r="H33" i="19" s="1"/>
  <c r="G33" i="19" s="1"/>
  <c r="H52" i="19" a="1"/>
  <c r="H52" i="19" s="1"/>
  <c r="G52" i="19" s="1"/>
  <c r="H72" i="19" a="1"/>
  <c r="H72" i="19" s="1"/>
  <c r="H81" i="19" a="1"/>
  <c r="H81" i="19" s="1"/>
  <c r="H89" i="19" a="1"/>
  <c r="H89" i="19" s="1"/>
  <c r="H97" i="19" a="1"/>
  <c r="H97" i="19" s="1"/>
  <c r="H105" i="19" a="1"/>
  <c r="H105" i="19" s="1"/>
  <c r="G105" i="19" s="1"/>
  <c r="H114" i="19" a="1"/>
  <c r="H114" i="19" s="1"/>
  <c r="G114" i="19" s="1"/>
  <c r="H125" i="19" a="1"/>
  <c r="H125" i="19" s="1"/>
  <c r="H135" i="19" a="1"/>
  <c r="H135" i="19" s="1"/>
  <c r="H12" i="19" a="1"/>
  <c r="H12" i="19" s="1"/>
  <c r="I174" i="19" a="1"/>
  <c r="I174" i="19" s="1"/>
  <c r="I166" i="19" a="1"/>
  <c r="I166" i="19" s="1"/>
  <c r="AI145" i="1" s="1"/>
  <c r="H158" i="19" a="1"/>
  <c r="H158" i="19" s="1"/>
  <c r="G158" i="19" s="1"/>
  <c r="I29" i="19" a="1"/>
  <c r="I29" i="19" s="1"/>
  <c r="I46" i="19" a="1"/>
  <c r="I46" i="19" s="1"/>
  <c r="I63" i="19" a="1"/>
  <c r="I63" i="19" s="1"/>
  <c r="I75" i="19" a="1"/>
  <c r="I75" i="19" s="1"/>
  <c r="I83" i="19" a="1"/>
  <c r="I83" i="19" s="1"/>
  <c r="AI72" i="1" s="1"/>
  <c r="I135" i="19" a="1"/>
  <c r="I135" i="19" s="1"/>
  <c r="I150" i="19" a="1"/>
  <c r="I150" i="19" s="1"/>
  <c r="I21" i="19" a="1"/>
  <c r="I21" i="19" s="1"/>
  <c r="I38" i="19" a="1"/>
  <c r="I38" i="19" s="1"/>
  <c r="I54" i="19" a="1"/>
  <c r="I54" i="19" s="1"/>
  <c r="I71" i="19" a="1"/>
  <c r="I71" i="19" s="1"/>
  <c r="I124" i="19" a="1"/>
  <c r="I124" i="19" s="1"/>
  <c r="I142" i="19" a="1"/>
  <c r="I142" i="19" s="1"/>
  <c r="I32" i="19" a="1"/>
  <c r="I32" i="19" s="1"/>
  <c r="I47" i="19" a="1"/>
  <c r="I47" i="19" s="1"/>
  <c r="I62" i="19" a="1"/>
  <c r="I62" i="19" s="1"/>
  <c r="I84" i="19" a="1"/>
  <c r="I84" i="19" s="1"/>
  <c r="I92" i="19" a="1"/>
  <c r="I92" i="19" s="1"/>
  <c r="I100" i="19" a="1"/>
  <c r="I100" i="19" s="1"/>
  <c r="I108" i="19" a="1"/>
  <c r="I108" i="19" s="1"/>
  <c r="I121" i="19" a="1"/>
  <c r="I121" i="19" s="1"/>
  <c r="I152" i="19" a="1"/>
  <c r="I152" i="19" s="1"/>
  <c r="I34" i="19" a="1"/>
  <c r="I34" i="19" s="1"/>
  <c r="I44" i="19" a="1"/>
  <c r="I44" i="19" s="1"/>
  <c r="I112" i="19" a="1"/>
  <c r="I112" i="19" s="1"/>
  <c r="I128" i="19" a="1"/>
  <c r="I128" i="19" s="1"/>
  <c r="I173" i="19" a="1"/>
  <c r="I173" i="19" s="1"/>
  <c r="I13" i="19" a="1"/>
  <c r="I13" i="19" s="1"/>
  <c r="H194" i="19" a="1"/>
  <c r="H194" i="19" s="1"/>
  <c r="H186" i="19" a="1"/>
  <c r="H186" i="19" s="1"/>
  <c r="H178" i="19" a="1"/>
  <c r="H178" i="19" s="1"/>
  <c r="H170" i="19" a="1"/>
  <c r="H170" i="19" s="1"/>
  <c r="H178" i="16" a="1"/>
  <c r="H178" i="16" s="1"/>
  <c r="I15" i="16" a="1"/>
  <c r="I15" i="16" s="1"/>
  <c r="H167" i="16" a="1"/>
  <c r="H167" i="16" s="1"/>
  <c r="I27" i="17" a="1"/>
  <c r="I27" i="17" s="1"/>
  <c r="I164" i="19" a="1"/>
  <c r="I164" i="19" s="1"/>
  <c r="I9" i="19" a="1"/>
  <c r="I9" i="19" s="1"/>
  <c r="H191" i="19" a="1"/>
  <c r="H191" i="19" s="1"/>
  <c r="H183" i="19" a="1"/>
  <c r="H183" i="19" s="1"/>
  <c r="G183" i="19" s="1"/>
  <c r="H175" i="19" a="1"/>
  <c r="H175" i="19" s="1"/>
  <c r="H167" i="19" a="1"/>
  <c r="H167" i="19" s="1"/>
  <c r="H161" i="19" a="1"/>
  <c r="H161" i="19" s="1"/>
  <c r="I167" i="19" a="1"/>
  <c r="I167" i="19" s="1"/>
  <c r="H28" i="19" a="1"/>
  <c r="H28" i="19" s="1"/>
  <c r="H45" i="19" a="1"/>
  <c r="H45" i="19" s="1"/>
  <c r="H57" i="19" a="1"/>
  <c r="H57" i="19" s="1"/>
  <c r="G57" i="19" s="1"/>
  <c r="H116" i="19" a="1"/>
  <c r="H116" i="19" s="1"/>
  <c r="G116" i="19" s="1"/>
  <c r="H142" i="19" a="1"/>
  <c r="H142" i="19" s="1"/>
  <c r="H155" i="19" a="1"/>
  <c r="H155" i="19" s="1"/>
  <c r="H35" i="19" a="1"/>
  <c r="H35" i="19" s="1"/>
  <c r="H50" i="19" a="1"/>
  <c r="H50" i="19" s="1"/>
  <c r="H62" i="19" a="1"/>
  <c r="H62" i="19" s="1"/>
  <c r="G62" i="19" s="1"/>
  <c r="H78" i="19" a="1"/>
  <c r="H78" i="19" s="1"/>
  <c r="H86" i="19" a="1"/>
  <c r="H86" i="19" s="1"/>
  <c r="H94" i="19" a="1"/>
  <c r="H94" i="19" s="1"/>
  <c r="H102" i="19" a="1"/>
  <c r="H102" i="19" s="1"/>
  <c r="H110" i="19" a="1"/>
  <c r="H110" i="19" s="1"/>
  <c r="H121" i="19" a="1"/>
  <c r="H121" i="19" s="1"/>
  <c r="G121" i="19" s="1"/>
  <c r="H131" i="19" a="1"/>
  <c r="H131" i="19" s="1"/>
  <c r="H141" i="19" a="1"/>
  <c r="H141" i="19" s="1"/>
  <c r="H22" i="19" a="1"/>
  <c r="H22" i="19" s="1"/>
  <c r="H34" i="19" a="1"/>
  <c r="H34" i="19" s="1"/>
  <c r="H55" i="19" a="1"/>
  <c r="H55" i="19" s="1"/>
  <c r="H67" i="19" a="1"/>
  <c r="H67" i="19" s="1"/>
  <c r="H120" i="19" a="1"/>
  <c r="H120" i="19" s="1"/>
  <c r="H146" i="19" a="1"/>
  <c r="H146" i="19" s="1"/>
  <c r="G146" i="19" s="1"/>
  <c r="H21" i="19" a="1"/>
  <c r="H21" i="19" s="1"/>
  <c r="G21" i="19" s="1"/>
  <c r="H36" i="19" a="1"/>
  <c r="H36" i="19" s="1"/>
  <c r="H63" i="19" a="1"/>
  <c r="H63" i="19" s="1"/>
  <c r="H75" i="19" a="1"/>
  <c r="H75" i="19" s="1"/>
  <c r="G75" i="19" s="1"/>
  <c r="H83" i="19" a="1"/>
  <c r="H83" i="19" s="1"/>
  <c r="G83" i="19" s="1"/>
  <c r="H91" i="19" a="1"/>
  <c r="H91" i="19" s="1"/>
  <c r="H99" i="19" a="1"/>
  <c r="H99" i="19" s="1"/>
  <c r="G99" i="19" s="1"/>
  <c r="H107" i="19" a="1"/>
  <c r="H107" i="19" s="1"/>
  <c r="G107" i="19" s="1"/>
  <c r="H117" i="19" a="1"/>
  <c r="H117" i="19" s="1"/>
  <c r="H127" i="19" a="1"/>
  <c r="H127" i="19" s="1"/>
  <c r="H137" i="19" a="1"/>
  <c r="H137" i="19" s="1"/>
  <c r="G137" i="19" s="1"/>
  <c r="I196" i="19" a="1"/>
  <c r="I196" i="19" s="1"/>
  <c r="I180" i="19" a="1"/>
  <c r="I180" i="19" s="1"/>
  <c r="I172" i="19" a="1"/>
  <c r="I172" i="19" s="1"/>
  <c r="H165" i="19" a="1"/>
  <c r="H165" i="19" s="1"/>
  <c r="G165" i="19" s="1"/>
  <c r="I18" i="19" a="1"/>
  <c r="I18" i="19" s="1"/>
  <c r="I31" i="19" a="1"/>
  <c r="I31" i="19" s="1"/>
  <c r="I49" i="19" a="1"/>
  <c r="I49" i="19" s="1"/>
  <c r="I77" i="19" a="1"/>
  <c r="I77" i="19" s="1"/>
  <c r="I85" i="19" a="1"/>
  <c r="I85" i="19" s="1"/>
  <c r="AI74" i="1" s="1"/>
  <c r="I93" i="19" a="1"/>
  <c r="I93" i="19" s="1"/>
  <c r="I109" i="19" a="1"/>
  <c r="I109" i="19" s="1"/>
  <c r="I125" i="19" a="1"/>
  <c r="I125" i="19" s="1"/>
  <c r="I153" i="19" a="1"/>
  <c r="I153" i="19" s="1"/>
  <c r="I23" i="19" a="1"/>
  <c r="I23" i="19" s="1"/>
  <c r="I40" i="19" a="1"/>
  <c r="I40" i="19" s="1"/>
  <c r="I57" i="19" a="1"/>
  <c r="I57" i="19" s="1"/>
  <c r="I111" i="19" a="1"/>
  <c r="I111" i="19" s="1"/>
  <c r="I127" i="19" a="1"/>
  <c r="I127" i="19" s="1"/>
  <c r="H115" i="19" a="1"/>
  <c r="H115" i="19" s="1"/>
  <c r="H27" i="19" a="1"/>
  <c r="H27" i="19" s="1"/>
  <c r="H140" i="19" a="1"/>
  <c r="H140" i="19" s="1"/>
  <c r="G140" i="19" s="1"/>
  <c r="H69" i="19" a="1"/>
  <c r="H69" i="19" s="1"/>
  <c r="H103" i="19" a="1"/>
  <c r="H103" i="19" s="1"/>
  <c r="G103" i="19" s="1"/>
  <c r="H16" i="19" a="1"/>
  <c r="H16" i="19" s="1"/>
  <c r="G16" i="19" s="1"/>
  <c r="I36" i="19" a="1"/>
  <c r="I36" i="19" s="1"/>
  <c r="I81" i="19" a="1"/>
  <c r="I81" i="19" s="1"/>
  <c r="I133" i="19" a="1"/>
  <c r="I133" i="19" s="1"/>
  <c r="I28" i="19" a="1"/>
  <c r="I28" i="19" s="1"/>
  <c r="I119" i="19" a="1"/>
  <c r="I119" i="19" s="1"/>
  <c r="I35" i="19" a="1"/>
  <c r="I35" i="19" s="1"/>
  <c r="I65" i="19" a="1"/>
  <c r="I65" i="19" s="1"/>
  <c r="I82" i="19" a="1"/>
  <c r="I82" i="19" s="1"/>
  <c r="I141" i="19" a="1"/>
  <c r="I141" i="19" s="1"/>
  <c r="I27" i="19" a="1"/>
  <c r="I27" i="19" s="1"/>
  <c r="I58" i="19" a="1"/>
  <c r="I58" i="19" s="1"/>
  <c r="I115" i="19" a="1"/>
  <c r="I115" i="19" s="1"/>
  <c r="H126" i="19" a="1"/>
  <c r="H126" i="19" s="1"/>
  <c r="H41" i="19" a="1"/>
  <c r="H41" i="19" s="1"/>
  <c r="H17" i="19" a="1"/>
  <c r="H17" i="19" s="1"/>
  <c r="H79" i="19" a="1"/>
  <c r="H79" i="19" s="1"/>
  <c r="H111" i="19" a="1"/>
  <c r="H111" i="19" s="1"/>
  <c r="G111" i="19" s="1"/>
  <c r="I184" i="19" a="1"/>
  <c r="I184" i="19" s="1"/>
  <c r="AI160" i="1" s="1"/>
  <c r="I168" i="19" a="1"/>
  <c r="I168" i="19" s="1"/>
  <c r="I61" i="19" a="1"/>
  <c r="I61" i="19" s="1"/>
  <c r="AI52" i="1" s="1"/>
  <c r="I45" i="19" a="1"/>
  <c r="I45" i="19" s="1"/>
  <c r="I86" i="19" a="1"/>
  <c r="I86" i="19" s="1"/>
  <c r="I102" i="19" a="1"/>
  <c r="I102" i="19" s="1"/>
  <c r="I126" i="19" a="1"/>
  <c r="I126" i="19" s="1"/>
  <c r="I37" i="19" a="1"/>
  <c r="I37" i="19" s="1"/>
  <c r="H9" i="19" a="1"/>
  <c r="H9" i="19" s="1"/>
  <c r="H188" i="19" a="1"/>
  <c r="H188" i="19" s="1"/>
  <c r="H176" i="19" a="1"/>
  <c r="H176" i="19" s="1"/>
  <c r="H166" i="19" a="1"/>
  <c r="H166" i="19" s="1"/>
  <c r="H156" i="19" a="1"/>
  <c r="H156" i="19" s="1"/>
  <c r="G156" i="19" s="1"/>
  <c r="H154" i="19" a="1"/>
  <c r="H154" i="19" s="1"/>
  <c r="H12" i="18" a="1"/>
  <c r="H12" i="18" s="1"/>
  <c r="H125" i="18" a="1"/>
  <c r="H125" i="18" s="1"/>
  <c r="H15" i="18" a="1"/>
  <c r="H15" i="18" s="1"/>
  <c r="H167" i="18" a="1"/>
  <c r="H167" i="18" s="1"/>
  <c r="H175" i="18" a="1"/>
  <c r="H175" i="18" s="1"/>
  <c r="H189" i="18" a="1"/>
  <c r="H189" i="18" s="1"/>
  <c r="H128" i="18" a="1"/>
  <c r="H128" i="18" s="1"/>
  <c r="I43" i="18" a="1"/>
  <c r="I43" i="18" s="1"/>
  <c r="I9" i="18" a="1"/>
  <c r="I9" i="18" s="1"/>
  <c r="I12" i="18" a="1"/>
  <c r="I12" i="18" s="1"/>
  <c r="I185" i="18" a="1"/>
  <c r="I185" i="18" s="1"/>
  <c r="H152" i="18" a="1"/>
  <c r="H152" i="18" s="1"/>
  <c r="I183" i="18" a="1"/>
  <c r="I183" i="18" s="1"/>
  <c r="H149" i="18" a="1"/>
  <c r="H149" i="18" s="1"/>
  <c r="I189" i="18" a="1"/>
  <c r="I189" i="18" s="1"/>
  <c r="H156" i="18" a="1"/>
  <c r="H156" i="18" s="1"/>
  <c r="I195" i="18" a="1"/>
  <c r="I195" i="18" s="1"/>
  <c r="I163" i="18" a="1"/>
  <c r="I163" i="18" s="1"/>
  <c r="H161" i="18" a="1"/>
  <c r="H161" i="18" s="1"/>
  <c r="H151" i="18" a="1"/>
  <c r="H151" i="18" s="1"/>
  <c r="I140" i="18" a="1"/>
  <c r="I140" i="18" s="1"/>
  <c r="H130" i="18" a="1"/>
  <c r="H130" i="18" s="1"/>
  <c r="I116" i="18" a="1"/>
  <c r="I116" i="18" s="1"/>
  <c r="H98" i="18" a="1"/>
  <c r="H98" i="18" s="1"/>
  <c r="H68" i="18" a="1"/>
  <c r="H68" i="18" s="1"/>
  <c r="H42" i="18" a="1"/>
  <c r="H42" i="18" s="1"/>
  <c r="I196" i="18" a="1"/>
  <c r="I196" i="18" s="1"/>
  <c r="I174" i="18" a="1"/>
  <c r="I174" i="18" s="1"/>
  <c r="I164" i="18" a="1"/>
  <c r="I164" i="18" s="1"/>
  <c r="H155" i="18" a="1"/>
  <c r="H155" i="18" s="1"/>
  <c r="H145" i="18" a="1"/>
  <c r="H145" i="18" s="1"/>
  <c r="I134" i="18" a="1"/>
  <c r="I134" i="18" s="1"/>
  <c r="H124" i="18" a="1"/>
  <c r="H124" i="18" s="1"/>
  <c r="H108" i="18" a="1"/>
  <c r="H108" i="18" s="1"/>
  <c r="I66" i="18" a="1"/>
  <c r="I66" i="18" s="1"/>
  <c r="I20" i="18" a="1"/>
  <c r="I20" i="18" s="1"/>
  <c r="I42" i="18" a="1"/>
  <c r="I42" i="18" s="1"/>
  <c r="I52" i="18" a="1"/>
  <c r="I52" i="18" s="1"/>
  <c r="I69" i="18" a="1"/>
  <c r="I69" i="18" s="1"/>
  <c r="I90" i="18" a="1"/>
  <c r="I90" i="18" s="1"/>
  <c r="I107" i="18" a="1"/>
  <c r="I107" i="18" s="1"/>
  <c r="I27" i="18" a="1"/>
  <c r="I27" i="18" s="1"/>
  <c r="I41" i="18" a="1"/>
  <c r="I41" i="18" s="1"/>
  <c r="I59" i="18" a="1"/>
  <c r="I59" i="18" s="1"/>
  <c r="I74" i="18" a="1"/>
  <c r="I74" i="18" s="1"/>
  <c r="I92" i="18" a="1"/>
  <c r="I92" i="18" s="1"/>
  <c r="I103" i="18" a="1"/>
  <c r="I103" i="18" s="1"/>
  <c r="I115" i="18" a="1"/>
  <c r="I115" i="18" s="1"/>
  <c r="I123" i="18" a="1"/>
  <c r="I123" i="18" s="1"/>
  <c r="I131" i="18" a="1"/>
  <c r="I131" i="18" s="1"/>
  <c r="I139" i="18" a="1"/>
  <c r="I139" i="18" s="1"/>
  <c r="I147" i="18" a="1"/>
  <c r="I147" i="18" s="1"/>
  <c r="I156" i="18" a="1"/>
  <c r="I156" i="18" s="1"/>
  <c r="I26" i="18" a="1"/>
  <c r="I26" i="18" s="1"/>
  <c r="I36" i="18" a="1"/>
  <c r="I36" i="18" s="1"/>
  <c r="I58" i="18" a="1"/>
  <c r="I58" i="18" s="1"/>
  <c r="I79" i="18" a="1"/>
  <c r="I79" i="18" s="1"/>
  <c r="I100" i="18" a="1"/>
  <c r="I100" i="18" s="1"/>
  <c r="I194" i="18" a="1"/>
  <c r="I194" i="18" s="1"/>
  <c r="I182" i="18" a="1"/>
  <c r="I182" i="18" s="1"/>
  <c r="H27" i="18" a="1"/>
  <c r="H27" i="18" s="1"/>
  <c r="H41" i="18" a="1"/>
  <c r="H41" i="18" s="1"/>
  <c r="H59" i="18" a="1"/>
  <c r="H59" i="18" s="1"/>
  <c r="G59" i="18" s="1"/>
  <c r="H136" i="19" a="1"/>
  <c r="H136" i="19" s="1"/>
  <c r="H61" i="19" a="1"/>
  <c r="H61" i="19" s="1"/>
  <c r="H31" i="19" a="1"/>
  <c r="H31" i="19" s="1"/>
  <c r="G31" i="19" s="1"/>
  <c r="H87" i="19" a="1"/>
  <c r="H87" i="19" s="1"/>
  <c r="H122" i="19" a="1"/>
  <c r="H122" i="19" s="1"/>
  <c r="G122" i="19" s="1"/>
  <c r="I159" i="19" a="1"/>
  <c r="I159" i="19" s="1"/>
  <c r="I89" i="19" a="1"/>
  <c r="I89" i="19" s="1"/>
  <c r="I117" i="19" a="1"/>
  <c r="I117" i="19" s="1"/>
  <c r="I149" i="19" a="1"/>
  <c r="I149" i="19" s="1"/>
  <c r="I69" i="19" a="1"/>
  <c r="I69" i="19" s="1"/>
  <c r="I50" i="19" a="1"/>
  <c r="I50" i="19" s="1"/>
  <c r="I90" i="19" a="1"/>
  <c r="I90" i="19" s="1"/>
  <c r="I106" i="19" a="1"/>
  <c r="I106" i="19" s="1"/>
  <c r="I134" i="19" a="1"/>
  <c r="I134" i="19" s="1"/>
  <c r="I151" i="19" a="1"/>
  <c r="I151" i="19" s="1"/>
  <c r="I41" i="19" a="1"/>
  <c r="I41" i="19" s="1"/>
  <c r="I64" i="19" a="1"/>
  <c r="I64" i="19" s="1"/>
  <c r="I131" i="19" a="1"/>
  <c r="I131" i="19" s="1"/>
  <c r="I169" i="19" a="1"/>
  <c r="I169" i="19" s="1"/>
  <c r="H13" i="19" a="1"/>
  <c r="H13" i="19" s="1"/>
  <c r="G13" i="19" s="1"/>
  <c r="H196" i="19" a="1"/>
  <c r="H196" i="19" s="1"/>
  <c r="H184" i="19" a="1"/>
  <c r="H184" i="19" s="1"/>
  <c r="H174" i="19" a="1"/>
  <c r="H174" i="19" s="1"/>
  <c r="I163" i="19" a="1"/>
  <c r="I163" i="19" s="1"/>
  <c r="H149" i="19" a="1"/>
  <c r="H149" i="19" s="1"/>
  <c r="G149" i="19" s="1"/>
  <c r="H151" i="19" a="1"/>
  <c r="H151" i="19" s="1"/>
  <c r="H183" i="18" a="1"/>
  <c r="H183" i="18" s="1"/>
  <c r="H11" i="18" a="1"/>
  <c r="H11" i="18" s="1"/>
  <c r="H16" i="18" a="1"/>
  <c r="H16" i="18" s="1"/>
  <c r="H37" i="18" a="1"/>
  <c r="H37" i="18" s="1"/>
  <c r="H169" i="18" a="1"/>
  <c r="H169" i="18" s="1"/>
  <c r="H177" i="18" a="1"/>
  <c r="H177" i="18" s="1"/>
  <c r="H195" i="18" a="1"/>
  <c r="H195" i="18" s="1"/>
  <c r="I13" i="18" a="1"/>
  <c r="I13" i="18" s="1"/>
  <c r="I50" i="18" a="1"/>
  <c r="I50" i="18" s="1"/>
  <c r="I75" i="18" a="1"/>
  <c r="I75" i="18" s="1"/>
  <c r="I57" i="18" a="1"/>
  <c r="I57" i="18" s="1"/>
  <c r="H106" i="19" a="1"/>
  <c r="H106" i="19" s="1"/>
  <c r="H147" i="19" a="1"/>
  <c r="H147" i="19" s="1"/>
  <c r="H73" i="19" a="1"/>
  <c r="H73" i="19" s="1"/>
  <c r="H49" i="19" a="1"/>
  <c r="H49" i="19" s="1"/>
  <c r="G49" i="19" s="1"/>
  <c r="H95" i="19" a="1"/>
  <c r="H95" i="19" s="1"/>
  <c r="G95" i="19" s="1"/>
  <c r="H133" i="19" a="1"/>
  <c r="H133" i="19" s="1"/>
  <c r="G133" i="19" s="1"/>
  <c r="I26" i="19" a="1"/>
  <c r="I26" i="19" s="1"/>
  <c r="I72" i="19" a="1"/>
  <c r="I72" i="19" s="1"/>
  <c r="I17" i="19" a="1"/>
  <c r="I17" i="19" s="1"/>
  <c r="I30" i="19" a="1"/>
  <c r="I30" i="19" s="1"/>
  <c r="I56" i="19" a="1"/>
  <c r="I56" i="19" s="1"/>
  <c r="I94" i="19" a="1"/>
  <c r="I94" i="19" s="1"/>
  <c r="I110" i="19" a="1"/>
  <c r="I110" i="19" s="1"/>
  <c r="I22" i="19" a="1"/>
  <c r="I22" i="19" s="1"/>
  <c r="I73" i="19" a="1"/>
  <c r="I73" i="19" s="1"/>
  <c r="I140" i="19" a="1"/>
  <c r="I140" i="19" s="1"/>
  <c r="H192" i="19" a="1"/>
  <c r="H192" i="19" s="1"/>
  <c r="H182" i="19" a="1"/>
  <c r="H182" i="19" s="1"/>
  <c r="H172" i="19" a="1"/>
  <c r="H172" i="19" s="1"/>
  <c r="G172" i="19" s="1"/>
  <c r="H162" i="19" a="1"/>
  <c r="H162" i="19" s="1"/>
  <c r="G162" i="19" s="1"/>
  <c r="I148" i="19" a="1"/>
  <c r="I148" i="19" s="1"/>
  <c r="H187" i="18" a="1"/>
  <c r="H187" i="18" s="1"/>
  <c r="G187" i="18" s="1"/>
  <c r="H110" i="18" a="1"/>
  <c r="H110" i="18" s="1"/>
  <c r="H185" i="18" a="1"/>
  <c r="H185" i="18" s="1"/>
  <c r="H122" i="18" a="1"/>
  <c r="H122" i="18" s="1"/>
  <c r="H171" i="18" a="1"/>
  <c r="H171" i="18" s="1"/>
  <c r="H179" i="18" a="1"/>
  <c r="H179" i="18" s="1"/>
  <c r="H30" i="18" a="1"/>
  <c r="H30" i="18" s="1"/>
  <c r="I16" i="18" a="1"/>
  <c r="I16" i="18" s="1"/>
  <c r="I81" i="18" a="1"/>
  <c r="I81" i="18" s="1"/>
  <c r="I99" i="18" a="1"/>
  <c r="I99" i="18" s="1"/>
  <c r="I93" i="18" a="1"/>
  <c r="I93" i="18" s="1"/>
  <c r="I169" i="18" a="1"/>
  <c r="I169" i="18" s="1"/>
  <c r="H10" i="18" a="1"/>
  <c r="H10" i="18" s="1"/>
  <c r="I167" i="18" a="1"/>
  <c r="I167" i="18" s="1"/>
  <c r="H14" i="18" a="1"/>
  <c r="H14" i="18" s="1"/>
  <c r="I173" i="18" a="1"/>
  <c r="I173" i="18" s="1"/>
  <c r="H136" i="18" a="1"/>
  <c r="H136" i="18" s="1"/>
  <c r="I179" i="18" a="1"/>
  <c r="I179" i="18" s="1"/>
  <c r="H133" i="18" a="1"/>
  <c r="H133" i="18" s="1"/>
  <c r="I155" i="18" a="1"/>
  <c r="I155" i="18" s="1"/>
  <c r="H146" i="18" a="1"/>
  <c r="H146" i="18" s="1"/>
  <c r="H135" i="18" a="1"/>
  <c r="H135" i="18" s="1"/>
  <c r="G135" i="18" s="1"/>
  <c r="I124" i="18" a="1"/>
  <c r="I124" i="18" s="1"/>
  <c r="I108" i="18" a="1"/>
  <c r="I108" i="18" s="1"/>
  <c r="H86" i="18" a="1"/>
  <c r="H86" i="18" s="1"/>
  <c r="I55" i="18" a="1"/>
  <c r="I55" i="18" s="1"/>
  <c r="I28" i="18" a="1"/>
  <c r="I28" i="18" s="1"/>
  <c r="I184" i="18" a="1"/>
  <c r="I184" i="18" s="1"/>
  <c r="I168" i="18" a="1"/>
  <c r="I168" i="18" s="1"/>
  <c r="H160" i="18" a="1"/>
  <c r="H160" i="18" s="1"/>
  <c r="I150" i="18" a="1"/>
  <c r="I150" i="18" s="1"/>
  <c r="H140" i="18" a="1"/>
  <c r="H140" i="18" s="1"/>
  <c r="H129" i="18" a="1"/>
  <c r="H129" i="18" s="1"/>
  <c r="H116" i="18" a="1"/>
  <c r="H116" i="18" s="1"/>
  <c r="I78" i="18" a="1"/>
  <c r="I78" i="18" s="1"/>
  <c r="I53" i="18" a="1"/>
  <c r="I53" i="18" s="1"/>
  <c r="I32" i="18" a="1"/>
  <c r="I32" i="18" s="1"/>
  <c r="I47" i="18" a="1"/>
  <c r="I47" i="18" s="1"/>
  <c r="I65" i="18" a="1"/>
  <c r="I65" i="18" s="1"/>
  <c r="AJ56" i="1" s="1"/>
  <c r="I86" i="18" a="1"/>
  <c r="I86" i="18" s="1"/>
  <c r="I101" i="18" a="1"/>
  <c r="I101" i="18" s="1"/>
  <c r="I22" i="18" a="1"/>
  <c r="I22" i="18" s="1"/>
  <c r="I37" i="18" a="1"/>
  <c r="I37" i="18" s="1"/>
  <c r="I54" i="18" a="1"/>
  <c r="I54" i="18" s="1"/>
  <c r="I71" i="18" a="1"/>
  <c r="I71" i="18" s="1"/>
  <c r="I80" i="18" a="1"/>
  <c r="I80" i="18" s="1"/>
  <c r="I97" i="18" a="1"/>
  <c r="I97" i="18" s="1"/>
  <c r="I111" i="18" a="1"/>
  <c r="I111" i="18" s="1"/>
  <c r="I119" i="18" a="1"/>
  <c r="I119" i="18" s="1"/>
  <c r="I127" i="18" a="1"/>
  <c r="I127" i="18" s="1"/>
  <c r="I135" i="18" a="1"/>
  <c r="I135" i="18" s="1"/>
  <c r="I143" i="18" a="1"/>
  <c r="I143" i="18" s="1"/>
  <c r="I151" i="18" a="1"/>
  <c r="I151" i="18" s="1"/>
  <c r="I160" i="18" a="1"/>
  <c r="I160" i="18" s="1"/>
  <c r="I31" i="18" a="1"/>
  <c r="I31" i="18" s="1"/>
  <c r="I48" i="18" a="1"/>
  <c r="I48" i="18" s="1"/>
  <c r="I67" i="18" a="1"/>
  <c r="I67" i="18" s="1"/>
  <c r="I88" i="18" a="1"/>
  <c r="I88" i="18" s="1"/>
  <c r="I105" i="18" a="1"/>
  <c r="I105" i="18" s="1"/>
  <c r="I188" i="18" a="1"/>
  <c r="I188" i="18" s="1"/>
  <c r="I176" i="18" a="1"/>
  <c r="I176" i="18" s="1"/>
  <c r="H22" i="18" a="1"/>
  <c r="H22" i="18" s="1"/>
  <c r="G22" i="18" s="1"/>
  <c r="H34" i="18" a="1"/>
  <c r="H34" i="18" s="1"/>
  <c r="H168" i="19" a="1"/>
  <c r="H168" i="19" s="1"/>
  <c r="G168" i="19" s="1"/>
  <c r="I143" i="19" a="1"/>
  <c r="I143" i="19" s="1"/>
  <c r="H165" i="18" a="1"/>
  <c r="H165" i="18" s="1"/>
  <c r="I23" i="18" a="1"/>
  <c r="I23" i="18" s="1"/>
  <c r="AJ18" i="1" s="1"/>
  <c r="I177" i="18" a="1"/>
  <c r="I177" i="18" s="1"/>
  <c r="AJ154" i="1" s="1"/>
  <c r="I175" i="18" a="1"/>
  <c r="I175" i="18" s="1"/>
  <c r="I181" i="18" a="1"/>
  <c r="I181" i="18" s="1"/>
  <c r="I187" i="18" a="1"/>
  <c r="I187" i="18" s="1"/>
  <c r="H158" i="18" a="1"/>
  <c r="H158" i="18" s="1"/>
  <c r="H138" i="18" a="1"/>
  <c r="H138" i="18" s="1"/>
  <c r="I112" i="18" a="1"/>
  <c r="I112" i="18" s="1"/>
  <c r="AJ97" i="1" s="1"/>
  <c r="I61" i="18" a="1"/>
  <c r="I61" i="18" s="1"/>
  <c r="I190" i="18" a="1"/>
  <c r="I190" i="18" s="1"/>
  <c r="I162" i="18" a="1"/>
  <c r="I162" i="18" s="1"/>
  <c r="I142" i="18" a="1"/>
  <c r="I142" i="18" s="1"/>
  <c r="H120" i="18" a="1"/>
  <c r="H120" i="18" s="1"/>
  <c r="I60" i="18" a="1"/>
  <c r="I60" i="18" s="1"/>
  <c r="I45" i="18" a="1"/>
  <c r="I45" i="18" s="1"/>
  <c r="I84" i="18" a="1"/>
  <c r="I84" i="18" s="1"/>
  <c r="AJ73" i="1" s="1"/>
  <c r="I17" i="18" a="1"/>
  <c r="I17" i="18" s="1"/>
  <c r="I44" i="18" a="1"/>
  <c r="I44" i="18" s="1"/>
  <c r="I77" i="18" a="1"/>
  <c r="I77" i="18" s="1"/>
  <c r="I109" i="18" a="1"/>
  <c r="I109" i="18" s="1"/>
  <c r="I125" i="18" a="1"/>
  <c r="I125" i="18" s="1"/>
  <c r="I141" i="18" a="1"/>
  <c r="I141" i="18" s="1"/>
  <c r="I158" i="18" a="1"/>
  <c r="I158" i="18" s="1"/>
  <c r="I46" i="18" a="1"/>
  <c r="I46" i="18" s="1"/>
  <c r="AJ39" i="1" s="1"/>
  <c r="I85" i="18" a="1"/>
  <c r="I85" i="18" s="1"/>
  <c r="I192" i="18" a="1"/>
  <c r="I192" i="18" s="1"/>
  <c r="H39" i="18" a="1"/>
  <c r="H39" i="18" s="1"/>
  <c r="H62" i="18" a="1"/>
  <c r="H62" i="18" s="1"/>
  <c r="H83" i="18" a="1"/>
  <c r="H83" i="18" s="1"/>
  <c r="H103" i="18" a="1"/>
  <c r="H103" i="18" s="1"/>
  <c r="G103" i="18" s="1"/>
  <c r="H113" i="18" a="1"/>
  <c r="H113" i="18" s="1"/>
  <c r="H121" i="18" a="1"/>
  <c r="H121" i="18" s="1"/>
  <c r="H26" i="18" a="1"/>
  <c r="H26" i="18" s="1"/>
  <c r="H46" i="18" a="1"/>
  <c r="H46" i="18" s="1"/>
  <c r="H58" i="18" a="1"/>
  <c r="H58" i="18" s="1"/>
  <c r="G58" i="18" s="1"/>
  <c r="H70" i="18" a="1"/>
  <c r="H70" i="18" s="1"/>
  <c r="H85" i="18" a="1"/>
  <c r="H85" i="18" s="1"/>
  <c r="H105" i="18" a="1"/>
  <c r="H105" i="18" s="1"/>
  <c r="G105" i="18" s="1"/>
  <c r="H25" i="18" a="1"/>
  <c r="H25" i="18" s="1"/>
  <c r="H43" i="18" a="1"/>
  <c r="H43" i="18" s="1"/>
  <c r="G43" i="18" s="1"/>
  <c r="H57" i="18" a="1"/>
  <c r="H57" i="18" s="1"/>
  <c r="G57" i="18" s="1"/>
  <c r="H69" i="18" a="1"/>
  <c r="H69" i="18" s="1"/>
  <c r="G69" i="18" s="1"/>
  <c r="H81" i="18" a="1"/>
  <c r="H81" i="18" s="1"/>
  <c r="H93" i="18" a="1"/>
  <c r="H93" i="18" s="1"/>
  <c r="G93" i="18" s="1"/>
  <c r="I14" i="18" a="1"/>
  <c r="I14" i="18" s="1"/>
  <c r="H9" i="18" a="1"/>
  <c r="H9" i="18" s="1"/>
  <c r="G9" i="18" s="1"/>
  <c r="H190" i="18" a="1"/>
  <c r="H190" i="18" s="1"/>
  <c r="H182" i="18" a="1"/>
  <c r="H182" i="18" s="1"/>
  <c r="G182" i="18" s="1"/>
  <c r="H174" i="18" a="1"/>
  <c r="H174" i="18" s="1"/>
  <c r="G174" i="18" s="1"/>
  <c r="H166" i="18" a="1"/>
  <c r="H166" i="18" s="1"/>
  <c r="H157" i="18" a="1"/>
  <c r="H157" i="18" s="1"/>
  <c r="I144" i="18" a="1"/>
  <c r="I144" i="18" s="1"/>
  <c r="H134" i="18" a="1"/>
  <c r="H134" i="18" s="1"/>
  <c r="G134" i="18" s="1"/>
  <c r="I122" i="18" a="1"/>
  <c r="I122" i="18" s="1"/>
  <c r="H107" i="18" a="1"/>
  <c r="H107" i="18" s="1"/>
  <c r="G107" i="18" s="1"/>
  <c r="I82" i="18" a="1"/>
  <c r="I82" i="18" s="1"/>
  <c r="H52" i="18" a="1"/>
  <c r="H52" i="18" s="1"/>
  <c r="I18" i="18" a="1"/>
  <c r="I18" i="18" s="1"/>
  <c r="I140" i="17" a="1"/>
  <c r="I140" i="17" s="1"/>
  <c r="I25" i="17" a="1"/>
  <c r="I25" i="17" s="1"/>
  <c r="I49" i="17" a="1"/>
  <c r="I49" i="17" s="1"/>
  <c r="I68" i="17" a="1"/>
  <c r="I68" i="17" s="1"/>
  <c r="I83" i="17" a="1"/>
  <c r="I83" i="17" s="1"/>
  <c r="I117" i="17" a="1"/>
  <c r="I117" i="17" s="1"/>
  <c r="I29" i="17" a="1"/>
  <c r="I29" i="17" s="1"/>
  <c r="I46" i="17" a="1"/>
  <c r="I46" i="17" s="1"/>
  <c r="I58" i="17" a="1"/>
  <c r="I58" i="17" s="1"/>
  <c r="I24" i="17" a="1"/>
  <c r="I24" i="17" s="1"/>
  <c r="I38" i="17" a="1"/>
  <c r="I38" i="17" s="1"/>
  <c r="I63" i="17" a="1"/>
  <c r="I63" i="17" s="1"/>
  <c r="I81" i="17" a="1"/>
  <c r="I81" i="17" s="1"/>
  <c r="I40" i="17" a="1"/>
  <c r="I40" i="17" s="1"/>
  <c r="I74" i="17" a="1"/>
  <c r="I74" i="17" s="1"/>
  <c r="I95" i="17" a="1"/>
  <c r="I95" i="17" s="1"/>
  <c r="I111" i="17" a="1"/>
  <c r="I111" i="17" s="1"/>
  <c r="I151" i="17" a="1"/>
  <c r="I151" i="17" s="1"/>
  <c r="I170" i="17" a="1"/>
  <c r="I170" i="17" s="1"/>
  <c r="I70" i="17" a="1"/>
  <c r="I70" i="17" s="1"/>
  <c r="I123" i="17" a="1"/>
  <c r="I123" i="17" s="1"/>
  <c r="I130" i="17" a="1"/>
  <c r="I130" i="17" s="1"/>
  <c r="I138" i="17" a="1"/>
  <c r="I138" i="17" s="1"/>
  <c r="I10" i="19" a="1"/>
  <c r="I10" i="19" s="1"/>
  <c r="H159" i="19" a="1"/>
  <c r="H159" i="19" s="1"/>
  <c r="H193" i="18" a="1"/>
  <c r="H193" i="18" s="1"/>
  <c r="H173" i="18" a="1"/>
  <c r="H173" i="18" s="1"/>
  <c r="I87" i="18" a="1"/>
  <c r="I87" i="18" s="1"/>
  <c r="I161" i="18" a="1"/>
  <c r="I161" i="18" s="1"/>
  <c r="H159" i="18" a="1"/>
  <c r="H159" i="18" s="1"/>
  <c r="I165" i="18" a="1"/>
  <c r="I165" i="18" s="1"/>
  <c r="I171" i="18" a="1"/>
  <c r="I171" i="18" s="1"/>
  <c r="I153" i="18" a="1"/>
  <c r="I153" i="18" s="1"/>
  <c r="I132" i="18" a="1"/>
  <c r="I132" i="18" s="1"/>
  <c r="AJ114" i="1" s="1"/>
  <c r="H104" i="18" a="1"/>
  <c r="H104" i="18" s="1"/>
  <c r="H49" i="18" a="1"/>
  <c r="H49" i="18" s="1"/>
  <c r="G49" i="18" s="1"/>
  <c r="I178" i="18" a="1"/>
  <c r="I178" i="18" s="1"/>
  <c r="I157" i="18" a="1"/>
  <c r="I157" i="18" s="1"/>
  <c r="AJ137" i="1" s="1"/>
  <c r="H137" i="18" a="1"/>
  <c r="H137" i="18" s="1"/>
  <c r="H112" i="18" a="1"/>
  <c r="H112" i="18" s="1"/>
  <c r="G112" i="18" s="1"/>
  <c r="H47" i="18" a="1"/>
  <c r="H47" i="18" s="1"/>
  <c r="G47" i="18" s="1"/>
  <c r="I49" i="18" a="1"/>
  <c r="I49" i="18" s="1"/>
  <c r="I89" i="18" a="1"/>
  <c r="I89" i="18" s="1"/>
  <c r="I24" i="18" a="1"/>
  <c r="I24" i="18" s="1"/>
  <c r="I56" i="18" a="1"/>
  <c r="I56" i="18" s="1"/>
  <c r="I83" i="18" a="1"/>
  <c r="I83" i="18" s="1"/>
  <c r="I113" i="18" a="1"/>
  <c r="I113" i="18" s="1"/>
  <c r="I129" i="18" a="1"/>
  <c r="I129" i="18" s="1"/>
  <c r="I145" i="18" a="1"/>
  <c r="I145" i="18" s="1"/>
  <c r="I19" i="18" a="1"/>
  <c r="I19" i="18" s="1"/>
  <c r="I51" i="18" a="1"/>
  <c r="I51" i="18" s="1"/>
  <c r="I91" i="18" a="1"/>
  <c r="I91" i="18" s="1"/>
  <c r="AJ77" i="1" s="1"/>
  <c r="I186" i="18" a="1"/>
  <c r="I186" i="18" s="1"/>
  <c r="H17" i="18" a="1"/>
  <c r="H17" i="18" s="1"/>
  <c r="G17" i="18" s="1"/>
  <c r="H44" i="18" a="1"/>
  <c r="H44" i="18" s="1"/>
  <c r="H73" i="18" a="1"/>
  <c r="H73" i="18" s="1"/>
  <c r="H94" i="18" a="1"/>
  <c r="H94" i="18" s="1"/>
  <c r="H106" i="18" a="1"/>
  <c r="H106" i="18" s="1"/>
  <c r="H115" i="18" a="1"/>
  <c r="H115" i="18" s="1"/>
  <c r="G115" i="18" s="1"/>
  <c r="H123" i="18" a="1"/>
  <c r="H123" i="18" s="1"/>
  <c r="G123" i="18" s="1"/>
  <c r="H31" i="18" a="1"/>
  <c r="H31" i="18" s="1"/>
  <c r="G31" i="18" s="1"/>
  <c r="H48" i="18" a="1"/>
  <c r="H48" i="18" s="1"/>
  <c r="H61" i="18" a="1"/>
  <c r="H61" i="18" s="1"/>
  <c r="G61" i="18" s="1"/>
  <c r="H76" i="18" a="1"/>
  <c r="H76" i="18" s="1"/>
  <c r="H88" i="18" a="1"/>
  <c r="H88" i="18" s="1"/>
  <c r="H153" i="18" a="1"/>
  <c r="H153" i="18" s="1"/>
  <c r="H28" i="18" a="1"/>
  <c r="H28" i="18" s="1"/>
  <c r="G28" i="18" s="1"/>
  <c r="H45" i="18" a="1"/>
  <c r="H45" i="18" s="1"/>
  <c r="H60" i="18" a="1"/>
  <c r="H60" i="18" s="1"/>
  <c r="G60" i="18" s="1"/>
  <c r="H72" i="18" a="1"/>
  <c r="H72" i="18" s="1"/>
  <c r="H84" i="18" a="1"/>
  <c r="H84" i="18" s="1"/>
  <c r="H96" i="18" a="1"/>
  <c r="H96" i="18" s="1"/>
  <c r="H13" i="18" a="1"/>
  <c r="H13" i="18" s="1"/>
  <c r="H188" i="18" a="1"/>
  <c r="H188" i="18" s="1"/>
  <c r="H180" i="18" a="1"/>
  <c r="H180" i="18" s="1"/>
  <c r="H172" i="18" a="1"/>
  <c r="H172" i="18" s="1"/>
  <c r="H164" i="18" a="1"/>
  <c r="H164" i="18" s="1"/>
  <c r="H154" i="18" a="1"/>
  <c r="H154" i="18" s="1"/>
  <c r="H142" i="18" a="1"/>
  <c r="H142" i="18" s="1"/>
  <c r="H131" i="18" a="1"/>
  <c r="H131" i="18" s="1"/>
  <c r="I118" i="18" a="1"/>
  <c r="I118" i="18" s="1"/>
  <c r="H101" i="18" a="1"/>
  <c r="H101" i="18" s="1"/>
  <c r="I76" i="18" a="1"/>
  <c r="I76" i="18" s="1"/>
  <c r="I38" i="18" a="1"/>
  <c r="I38" i="18" s="1"/>
  <c r="H10" i="17" a="1"/>
  <c r="H10" i="17" s="1"/>
  <c r="H120" i="17" a="1"/>
  <c r="H120" i="17" s="1"/>
  <c r="I32" i="17" a="1"/>
  <c r="I32" i="17" s="1"/>
  <c r="I56" i="17" a="1"/>
  <c r="I56" i="17" s="1"/>
  <c r="I69" i="17" a="1"/>
  <c r="I69" i="17" s="1"/>
  <c r="I84" i="17" a="1"/>
  <c r="I84" i="17" s="1"/>
  <c r="I101" i="17" a="1"/>
  <c r="I101" i="17" s="1"/>
  <c r="I19" i="17" a="1"/>
  <c r="I19" i="17" s="1"/>
  <c r="I39" i="17" a="1"/>
  <c r="I39" i="17" s="1"/>
  <c r="I48" i="17" a="1"/>
  <c r="I48" i="17" s="1"/>
  <c r="I15" i="19" a="1"/>
  <c r="I15" i="19" s="1"/>
  <c r="H190" i="19" a="1"/>
  <c r="H190" i="19" s="1"/>
  <c r="H114" i="18" a="1"/>
  <c r="H114" i="18" s="1"/>
  <c r="H181" i="18" a="1"/>
  <c r="H181" i="18" s="1"/>
  <c r="I130" i="18" a="1"/>
  <c r="I130" i="18" s="1"/>
  <c r="H141" i="18" a="1"/>
  <c r="H141" i="18" s="1"/>
  <c r="G141" i="18" s="1"/>
  <c r="I138" i="18" a="1"/>
  <c r="I138" i="18" s="1"/>
  <c r="I146" i="18" a="1"/>
  <c r="I146" i="18" s="1"/>
  <c r="H144" i="18" a="1"/>
  <c r="H144" i="18" s="1"/>
  <c r="I148" i="18" a="1"/>
  <c r="I148" i="18" s="1"/>
  <c r="H127" i="18" a="1"/>
  <c r="H127" i="18" s="1"/>
  <c r="G127" i="18" s="1"/>
  <c r="H92" i="18" a="1"/>
  <c r="H92" i="18" s="1"/>
  <c r="H35" i="18" a="1"/>
  <c r="H35" i="18" s="1"/>
  <c r="I170" i="18" a="1"/>
  <c r="I170" i="18" s="1"/>
  <c r="I152" i="18" a="1"/>
  <c r="I152" i="18" s="1"/>
  <c r="H132" i="18" a="1"/>
  <c r="H132" i="18" s="1"/>
  <c r="I96" i="18" a="1"/>
  <c r="I96" i="18" s="1"/>
  <c r="I30" i="18" a="1"/>
  <c r="I30" i="18" s="1"/>
  <c r="I63" i="18" a="1"/>
  <c r="I63" i="18" s="1"/>
  <c r="I95" i="18" a="1"/>
  <c r="I95" i="18" s="1"/>
  <c r="I34" i="18" a="1"/>
  <c r="I34" i="18" s="1"/>
  <c r="I62" i="18" a="1"/>
  <c r="I62" i="18" s="1"/>
  <c r="I94" i="18" a="1"/>
  <c r="I94" i="18" s="1"/>
  <c r="I117" i="18" a="1"/>
  <c r="I117" i="18" s="1"/>
  <c r="I133" i="18" a="1"/>
  <c r="I133" i="18" s="1"/>
  <c r="I149" i="18" a="1"/>
  <c r="I149" i="18" s="1"/>
  <c r="I29" i="18" a="1"/>
  <c r="I29" i="18" s="1"/>
  <c r="AJ24" i="1" s="1"/>
  <c r="I64" i="18" a="1"/>
  <c r="I64" i="18" s="1"/>
  <c r="I102" i="18" a="1"/>
  <c r="I102" i="18" s="1"/>
  <c r="AJ87" i="1" s="1"/>
  <c r="I180" i="18" a="1"/>
  <c r="I180" i="18" s="1"/>
  <c r="H24" i="18" a="1"/>
  <c r="H24" i="18" s="1"/>
  <c r="H54" i="18" a="1"/>
  <c r="H54" i="18" s="1"/>
  <c r="H77" i="18" a="1"/>
  <c r="H77" i="18" s="1"/>
  <c r="H97" i="18" a="1"/>
  <c r="H97" i="18" s="1"/>
  <c r="G97" i="18" s="1"/>
  <c r="H109" i="18" a="1"/>
  <c r="H109" i="18" s="1"/>
  <c r="G109" i="18" s="1"/>
  <c r="H117" i="18" a="1"/>
  <c r="H117" i="18" s="1"/>
  <c r="H19" i="18" a="1"/>
  <c r="H19" i="18" s="1"/>
  <c r="H33" i="18" a="1"/>
  <c r="H33" i="18" s="1"/>
  <c r="H51" i="18" a="1"/>
  <c r="H51" i="18" s="1"/>
  <c r="G51" i="18" s="1"/>
  <c r="H64" i="18" a="1"/>
  <c r="H64" i="18" s="1"/>
  <c r="H79" i="18" a="1"/>
  <c r="H79" i="18" s="1"/>
  <c r="H91" i="18" a="1"/>
  <c r="H91" i="18" s="1"/>
  <c r="H18" i="18" a="1"/>
  <c r="H18" i="18" s="1"/>
  <c r="H38" i="18" a="1"/>
  <c r="H38" i="18" s="1"/>
  <c r="H50" i="18" a="1"/>
  <c r="H50" i="18" s="1"/>
  <c r="G50" i="18" s="1"/>
  <c r="H63" i="18" a="1"/>
  <c r="H63" i="18" s="1"/>
  <c r="H75" i="18" a="1"/>
  <c r="H75" i="18" s="1"/>
  <c r="G75" i="18" s="1"/>
  <c r="H87" i="18" a="1"/>
  <c r="H87" i="18" s="1"/>
  <c r="H99" i="18" a="1"/>
  <c r="H99" i="18" s="1"/>
  <c r="G99" i="18" s="1"/>
  <c r="I11" i="18" a="1"/>
  <c r="I11" i="18" s="1"/>
  <c r="H194" i="18" a="1"/>
  <c r="H194" i="18" s="1"/>
  <c r="H186" i="18" a="1"/>
  <c r="H186" i="18" s="1"/>
  <c r="H178" i="18" a="1"/>
  <c r="H178" i="18" s="1"/>
  <c r="H170" i="18" a="1"/>
  <c r="H170" i="18" s="1"/>
  <c r="H162" i="18" a="1"/>
  <c r="H162" i="18" s="1"/>
  <c r="H150" i="18" a="1"/>
  <c r="H150" i="18" s="1"/>
  <c r="H139" i="18" a="1"/>
  <c r="H139" i="18" s="1"/>
  <c r="G139" i="18" s="1"/>
  <c r="I128" i="18" a="1"/>
  <c r="I128" i="18" s="1"/>
  <c r="I114" i="18" a="1"/>
  <c r="I114" i="18" s="1"/>
  <c r="H95" i="18" a="1"/>
  <c r="H95" i="18" s="1"/>
  <c r="G95" i="18" s="1"/>
  <c r="H71" i="18" a="1"/>
  <c r="H71" i="18" s="1"/>
  <c r="H32" i="18" a="1"/>
  <c r="H32" i="18" s="1"/>
  <c r="I183" i="17" a="1"/>
  <c r="I183" i="17" s="1"/>
  <c r="I17" i="17" a="1"/>
  <c r="I17" i="17" s="1"/>
  <c r="I36" i="17" a="1"/>
  <c r="I36" i="17" s="1"/>
  <c r="AH30" i="1" s="1"/>
  <c r="I59" i="17" a="1"/>
  <c r="I59" i="17" s="1"/>
  <c r="I72" i="17" a="1"/>
  <c r="I72" i="17" s="1"/>
  <c r="I94" i="17" a="1"/>
  <c r="I94" i="17" s="1"/>
  <c r="I104" i="17" a="1"/>
  <c r="I104" i="17" s="1"/>
  <c r="I22" i="17" a="1"/>
  <c r="I22" i="17" s="1"/>
  <c r="AH17" i="1" s="1"/>
  <c r="I42" i="17" a="1"/>
  <c r="I42" i="17" s="1"/>
  <c r="I52" i="17" a="1"/>
  <c r="I52" i="17" s="1"/>
  <c r="I71" i="17" a="1"/>
  <c r="I71" i="17" s="1"/>
  <c r="I89" i="17" a="1"/>
  <c r="I89" i="17" s="1"/>
  <c r="I34" i="17" a="1"/>
  <c r="I34" i="17" s="1"/>
  <c r="I55" i="17" a="1"/>
  <c r="I55" i="17" s="1"/>
  <c r="I67" i="17" a="1"/>
  <c r="I67" i="17" s="1"/>
  <c r="I21" i="17" a="1"/>
  <c r="I21" i="17" s="1"/>
  <c r="I51" i="17" a="1"/>
  <c r="I51" i="17" s="1"/>
  <c r="I91" i="17" a="1"/>
  <c r="I91" i="17" s="1"/>
  <c r="I102" i="17" a="1"/>
  <c r="I102" i="17" s="1"/>
  <c r="I120" i="17" a="1"/>
  <c r="I120" i="17" s="1"/>
  <c r="I162" i="17" a="1"/>
  <c r="I162" i="17" s="1"/>
  <c r="I176" i="17" a="1"/>
  <c r="I176" i="17" s="1"/>
  <c r="I47" i="17" a="1"/>
  <c r="I47" i="17" s="1"/>
  <c r="I114" i="17" a="1"/>
  <c r="I114" i="17" s="1"/>
  <c r="I128" i="17" a="1"/>
  <c r="I128" i="17" s="1"/>
  <c r="I134" i="17" a="1"/>
  <c r="I134" i="17" s="1"/>
  <c r="I142" i="17" a="1"/>
  <c r="I142" i="17" s="1"/>
  <c r="I150" i="17" a="1"/>
  <c r="I150" i="17" s="1"/>
  <c r="I191" i="19" a="1"/>
  <c r="I191" i="19" s="1"/>
  <c r="H180" i="19" a="1"/>
  <c r="H180" i="19" s="1"/>
  <c r="G180" i="19" s="1"/>
  <c r="I157" i="19" a="1"/>
  <c r="I157" i="19" s="1"/>
  <c r="H191" i="18" a="1"/>
  <c r="H191" i="18" s="1"/>
  <c r="G191" i="18" s="1"/>
  <c r="H118" i="18" a="1"/>
  <c r="H118" i="18" s="1"/>
  <c r="I193" i="18" a="1"/>
  <c r="I193" i="18" s="1"/>
  <c r="I191" i="18" a="1"/>
  <c r="I191" i="18" s="1"/>
  <c r="H20" i="18" a="1"/>
  <c r="H20" i="18" s="1"/>
  <c r="G20" i="18" s="1"/>
  <c r="H163" i="18" a="1"/>
  <c r="H163" i="18" s="1"/>
  <c r="G163" i="18" s="1"/>
  <c r="H143" i="18" a="1"/>
  <c r="H143" i="18" s="1"/>
  <c r="I120" i="18" a="1"/>
  <c r="I120" i="18" s="1"/>
  <c r="H74" i="18" a="1"/>
  <c r="H74" i="18" s="1"/>
  <c r="I21" i="18" a="1"/>
  <c r="I21" i="18" s="1"/>
  <c r="I166" i="18" a="1"/>
  <c r="I166" i="18" s="1"/>
  <c r="H148" i="18" a="1"/>
  <c r="H148" i="18" s="1"/>
  <c r="I126" i="18" a="1"/>
  <c r="I126" i="18" s="1"/>
  <c r="I72" i="18" a="1"/>
  <c r="I72" i="18" s="1"/>
  <c r="I35" i="18" a="1"/>
  <c r="I35" i="18" s="1"/>
  <c r="I68" i="18" a="1"/>
  <c r="I68" i="18" s="1"/>
  <c r="I104" i="18" a="1"/>
  <c r="I104" i="18" s="1"/>
  <c r="AJ89" i="1" s="1"/>
  <c r="I121" i="18" a="1"/>
  <c r="I121" i="18" s="1"/>
  <c r="I70" i="18" a="1"/>
  <c r="I70" i="18" s="1"/>
  <c r="H29" i="18" a="1"/>
  <c r="H29" i="18" s="1"/>
  <c r="H111" i="18" a="1"/>
  <c r="H111" i="18" s="1"/>
  <c r="H53" i="18" a="1"/>
  <c r="H53" i="18" s="1"/>
  <c r="H23" i="18" a="1"/>
  <c r="H23" i="18" s="1"/>
  <c r="G23" i="18" s="1"/>
  <c r="H78" i="18" a="1"/>
  <c r="H78" i="18" s="1"/>
  <c r="G78" i="18" s="1"/>
  <c r="H192" i="18" a="1"/>
  <c r="H192" i="18" s="1"/>
  <c r="I159" i="18" a="1"/>
  <c r="I159" i="18" s="1"/>
  <c r="I110" i="18" a="1"/>
  <c r="I110" i="18" s="1"/>
  <c r="I161" i="17" a="1"/>
  <c r="I161" i="17" s="1"/>
  <c r="I79" i="17" a="1"/>
  <c r="I79" i="17" s="1"/>
  <c r="I28" i="17" a="1"/>
  <c r="I28" i="17" s="1"/>
  <c r="I75" i="17" a="1"/>
  <c r="I75" i="17" s="1"/>
  <c r="I31" i="17" a="1"/>
  <c r="I31" i="17" s="1"/>
  <c r="I100" i="17" a="1"/>
  <c r="I100" i="17" s="1"/>
  <c r="I12" i="17" a="1"/>
  <c r="I12" i="17" s="1"/>
  <c r="I166" i="17" a="1"/>
  <c r="I166" i="17" s="1"/>
  <c r="I30" i="17" a="1"/>
  <c r="I30" i="17" s="1"/>
  <c r="I103" i="17" a="1"/>
  <c r="I103" i="17" s="1"/>
  <c r="I127" i="17" a="1"/>
  <c r="I127" i="17" s="1"/>
  <c r="I139" i="17" a="1"/>
  <c r="I139" i="17" s="1"/>
  <c r="I154" i="17" a="1"/>
  <c r="I154" i="17" s="1"/>
  <c r="I168" i="17" a="1"/>
  <c r="I168" i="17" s="1"/>
  <c r="I54" i="17" a="1"/>
  <c r="I54" i="17" s="1"/>
  <c r="I88" i="17" a="1"/>
  <c r="I88" i="17" s="1"/>
  <c r="I109" i="17" a="1"/>
  <c r="I109" i="17" s="1"/>
  <c r="I126" i="17" a="1"/>
  <c r="I126" i="17" s="1"/>
  <c r="I191" i="17" a="1"/>
  <c r="I191" i="17" s="1"/>
  <c r="I165" i="17" a="1"/>
  <c r="I165" i="17" s="1"/>
  <c r="H124" i="17" a="1"/>
  <c r="H124" i="17" s="1"/>
  <c r="H86" i="17" a="1"/>
  <c r="H86" i="17" s="1"/>
  <c r="I171" i="17" a="1"/>
  <c r="I171" i="17" s="1"/>
  <c r="H143" i="17" a="1"/>
  <c r="H143" i="17" s="1"/>
  <c r="I112" i="17" a="1"/>
  <c r="I112" i="17" s="1"/>
  <c r="H12" i="17" a="1"/>
  <c r="H12" i="17" s="1"/>
  <c r="I156" i="17" a="1"/>
  <c r="I156" i="17" s="1"/>
  <c r="H110" i="17" a="1"/>
  <c r="H110" i="17" s="1"/>
  <c r="I186" i="17" a="1"/>
  <c r="I186" i="17" s="1"/>
  <c r="H165" i="17" a="1"/>
  <c r="H165" i="17" s="1"/>
  <c r="I141" i="17" a="1"/>
  <c r="I141" i="17" s="1"/>
  <c r="I33" i="17" a="1"/>
  <c r="I33" i="17" s="1"/>
  <c r="H177" i="17" a="1"/>
  <c r="H177" i="17" s="1"/>
  <c r="H169" i="17" a="1"/>
  <c r="H169" i="17" s="1"/>
  <c r="H156" i="17" a="1"/>
  <c r="H156" i="17" s="1"/>
  <c r="G156" i="17" s="1"/>
  <c r="H140" i="17" a="1"/>
  <c r="H140" i="17" s="1"/>
  <c r="H121" i="17" a="1"/>
  <c r="H121" i="17" s="1"/>
  <c r="H107" i="17" a="1"/>
  <c r="H107" i="17" s="1"/>
  <c r="H61" i="17" a="1"/>
  <c r="H61" i="17" s="1"/>
  <c r="H149" i="17" a="1"/>
  <c r="H149" i="17" s="1"/>
  <c r="H133" i="17" a="1"/>
  <c r="H133" i="17" s="1"/>
  <c r="H117" i="17" a="1"/>
  <c r="H117" i="17" s="1"/>
  <c r="H101" i="17" a="1"/>
  <c r="H101" i="17" s="1"/>
  <c r="H22" i="17" a="1"/>
  <c r="H22" i="17" s="1"/>
  <c r="H42" i="17" a="1"/>
  <c r="H42" i="17" s="1"/>
  <c r="H55" i="17" a="1"/>
  <c r="H55" i="17" s="1"/>
  <c r="G55" i="17" s="1"/>
  <c r="H71" i="17" a="1"/>
  <c r="H71" i="17" s="1"/>
  <c r="H89" i="17" a="1"/>
  <c r="H89" i="17" s="1"/>
  <c r="H103" i="17" a="1"/>
  <c r="H103" i="17" s="1"/>
  <c r="H27" i="17" a="1"/>
  <c r="H27" i="17" s="1"/>
  <c r="G27" i="17" s="1"/>
  <c r="H74" i="17" a="1"/>
  <c r="H74" i="17" s="1"/>
  <c r="G74" i="17" s="1"/>
  <c r="H20" i="17" a="1"/>
  <c r="H20" i="17" s="1"/>
  <c r="H33" i="17" a="1"/>
  <c r="H33" i="17" s="1"/>
  <c r="H47" i="17" a="1"/>
  <c r="H47" i="17" s="1"/>
  <c r="H59" i="17" a="1"/>
  <c r="H59" i="17" s="1"/>
  <c r="H70" i="17" a="1"/>
  <c r="H70" i="17" s="1"/>
  <c r="H17" i="17" a="1"/>
  <c r="H17" i="17" s="1"/>
  <c r="H194" i="17" a="1"/>
  <c r="H194" i="17" s="1"/>
  <c r="H186" i="17" a="1"/>
  <c r="H186" i="17" s="1"/>
  <c r="H170" i="17" a="1"/>
  <c r="H170" i="17" s="1"/>
  <c r="H142" i="17" a="1"/>
  <c r="H142" i="17" s="1"/>
  <c r="H123" i="17" a="1"/>
  <c r="H123" i="17" s="1"/>
  <c r="H186" i="14" a="1"/>
  <c r="H186" i="14" s="1"/>
  <c r="G186" i="14" s="1"/>
  <c r="H134" i="14" a="1"/>
  <c r="H134" i="14" s="1"/>
  <c r="I39" i="18" a="1"/>
  <c r="I39" i="18" s="1"/>
  <c r="I137" i="18" a="1"/>
  <c r="I137" i="18" s="1"/>
  <c r="I106" i="18" a="1"/>
  <c r="I106" i="18" s="1"/>
  <c r="H56" i="18" a="1"/>
  <c r="H56" i="18" s="1"/>
  <c r="H119" i="18" a="1"/>
  <c r="H119" i="18" s="1"/>
  <c r="H67" i="18" a="1"/>
  <c r="H67" i="18" s="1"/>
  <c r="H40" i="18" a="1"/>
  <c r="H40" i="18" s="1"/>
  <c r="G40" i="18" s="1"/>
  <c r="H90" i="18" a="1"/>
  <c r="H90" i="18" s="1"/>
  <c r="G90" i="18" s="1"/>
  <c r="H184" i="18" a="1"/>
  <c r="H184" i="18" s="1"/>
  <c r="H147" i="18" a="1"/>
  <c r="H147" i="18" s="1"/>
  <c r="G147" i="18" s="1"/>
  <c r="H89" i="18" a="1"/>
  <c r="H89" i="18" s="1"/>
  <c r="G89" i="18" s="1"/>
  <c r="I23" i="17" a="1"/>
  <c r="I23" i="17" s="1"/>
  <c r="I97" i="17" a="1"/>
  <c r="I97" i="17" s="1"/>
  <c r="I43" i="17" a="1"/>
  <c r="I43" i="17" s="1"/>
  <c r="I35" i="17" a="1"/>
  <c r="I35" i="17" s="1"/>
  <c r="I78" i="17" a="1"/>
  <c r="I78" i="17" s="1"/>
  <c r="I57" i="17" a="1"/>
  <c r="I57" i="17" s="1"/>
  <c r="I107" i="17" a="1"/>
  <c r="I107" i="17" s="1"/>
  <c r="I174" i="17" a="1"/>
  <c r="I174" i="17" s="1"/>
  <c r="I65" i="17" a="1"/>
  <c r="I65" i="17" s="1"/>
  <c r="I129" i="17" a="1"/>
  <c r="I129" i="17" s="1"/>
  <c r="I143" i="17" a="1"/>
  <c r="I143" i="17" s="1"/>
  <c r="I155" i="17" a="1"/>
  <c r="I155" i="17" s="1"/>
  <c r="I172" i="17" a="1"/>
  <c r="I172" i="17" s="1"/>
  <c r="I77" i="17" a="1"/>
  <c r="I77" i="17" s="1"/>
  <c r="I90" i="17" a="1"/>
  <c r="I90" i="17" s="1"/>
  <c r="I113" i="17" a="1"/>
  <c r="I113" i="17" s="1"/>
  <c r="I10" i="17" a="1"/>
  <c r="I10" i="17" s="1"/>
  <c r="I187" i="17" a="1"/>
  <c r="I187" i="17" s="1"/>
  <c r="I160" i="17" a="1"/>
  <c r="I160" i="17" s="1"/>
  <c r="H139" i="17" a="1"/>
  <c r="H139" i="17" s="1"/>
  <c r="G139" i="17" s="1"/>
  <c r="H114" i="17" a="1"/>
  <c r="H114" i="17" s="1"/>
  <c r="H68" i="17" a="1"/>
  <c r="H68" i="17" s="1"/>
  <c r="I175" i="17" a="1"/>
  <c r="I175" i="17" s="1"/>
  <c r="I13" i="17" a="1"/>
  <c r="I13" i="17" s="1"/>
  <c r="H159" i="17" a="1"/>
  <c r="H159" i="17" s="1"/>
  <c r="I92" i="17" a="1"/>
  <c r="I92" i="17" s="1"/>
  <c r="I145" i="17" a="1"/>
  <c r="I145" i="17" s="1"/>
  <c r="H104" i="17" a="1"/>
  <c r="H104" i="17" s="1"/>
  <c r="G104" i="17" s="1"/>
  <c r="H36" i="17" a="1"/>
  <c r="H36" i="17" s="1"/>
  <c r="G36" i="17" s="1"/>
  <c r="I164" i="17" a="1"/>
  <c r="I164" i="17" s="1"/>
  <c r="H153" i="17" a="1"/>
  <c r="H153" i="17" s="1"/>
  <c r="H191" i="17" a="1"/>
  <c r="H191" i="17" s="1"/>
  <c r="G191" i="17" s="1"/>
  <c r="I15" i="17" a="1"/>
  <c r="I15" i="17" s="1"/>
  <c r="I185" i="17" a="1"/>
  <c r="I185" i="17" s="1"/>
  <c r="I157" i="17" a="1"/>
  <c r="I157" i="17" s="1"/>
  <c r="I136" i="17" a="1"/>
  <c r="I136" i="17" s="1"/>
  <c r="H91" i="17" a="1"/>
  <c r="H91" i="17" s="1"/>
  <c r="G91" i="17" s="1"/>
  <c r="H183" i="17" a="1"/>
  <c r="H183" i="17" s="1"/>
  <c r="H175" i="17" a="1"/>
  <c r="H175" i="17" s="1"/>
  <c r="T173" i="1" s="1"/>
  <c r="H167" i="17" a="1"/>
  <c r="H167" i="17" s="1"/>
  <c r="H152" i="17" a="1"/>
  <c r="H152" i="17" s="1"/>
  <c r="H136" i="17" a="1"/>
  <c r="H136" i="17" s="1"/>
  <c r="H102" i="17" a="1"/>
  <c r="H102" i="17" s="1"/>
  <c r="G102" i="17" s="1"/>
  <c r="H49" i="17" a="1"/>
  <c r="H49" i="17" s="1"/>
  <c r="H145" i="17" a="1"/>
  <c r="H145" i="17" s="1"/>
  <c r="H126" i="17" a="1"/>
  <c r="H126" i="17" s="1"/>
  <c r="H112" i="17" a="1"/>
  <c r="H112" i="17" s="1"/>
  <c r="G112" i="17" s="1"/>
  <c r="H94" i="17" a="1"/>
  <c r="H94" i="17" s="1"/>
  <c r="G94" i="17" s="1"/>
  <c r="H28" i="17" a="1"/>
  <c r="H28" i="17" s="1"/>
  <c r="H46" i="17" a="1"/>
  <c r="H46" i="17" s="1"/>
  <c r="H58" i="17" a="1"/>
  <c r="H58" i="17" s="1"/>
  <c r="G58" i="17" s="1"/>
  <c r="H75" i="17" a="1"/>
  <c r="H75" i="17" s="1"/>
  <c r="G75" i="17" s="1"/>
  <c r="H93" i="17" a="1"/>
  <c r="H93" i="17" s="1"/>
  <c r="H18" i="17" a="1"/>
  <c r="H18" i="17" s="1"/>
  <c r="H34" i="17" a="1"/>
  <c r="H34" i="17" s="1"/>
  <c r="G34" i="17" s="1"/>
  <c r="H51" i="17" a="1"/>
  <c r="H51" i="17" s="1"/>
  <c r="H81" i="17" a="1"/>
  <c r="H81" i="17" s="1"/>
  <c r="H23" i="17" a="1"/>
  <c r="H23" i="17" s="1"/>
  <c r="H37" i="17" a="1"/>
  <c r="H37" i="17" s="1"/>
  <c r="H50" i="17" a="1"/>
  <c r="H50" i="17" s="1"/>
  <c r="H62" i="17" a="1"/>
  <c r="H62" i="17" s="1"/>
  <c r="H25" i="17" a="1"/>
  <c r="H25" i="17" s="1"/>
  <c r="H184" i="17" a="1"/>
  <c r="H184" i="17" s="1"/>
  <c r="H176" i="17" a="1"/>
  <c r="H176" i="17" s="1"/>
  <c r="G176" i="17" s="1"/>
  <c r="H168" i="17" a="1"/>
  <c r="H168" i="17" s="1"/>
  <c r="G168" i="17" s="1"/>
  <c r="H154" i="17" a="1"/>
  <c r="H154" i="17" s="1"/>
  <c r="G154" i="17" s="1"/>
  <c r="H138" i="17" a="1"/>
  <c r="H138" i="17" s="1"/>
  <c r="G138" i="17" s="1"/>
  <c r="H119" i="17" a="1"/>
  <c r="H119" i="17" s="1"/>
  <c r="H97" i="17" a="1"/>
  <c r="H97" i="17" s="1"/>
  <c r="H29" i="17" a="1"/>
  <c r="H29" i="17" s="1"/>
  <c r="G29" i="17" s="1"/>
  <c r="I73" i="18" a="1"/>
  <c r="I73" i="18" s="1"/>
  <c r="I154" i="18" a="1"/>
  <c r="I154" i="18" s="1"/>
  <c r="I172" i="18" a="1"/>
  <c r="I172" i="18" s="1"/>
  <c r="H80" i="18" a="1"/>
  <c r="H80" i="18" s="1"/>
  <c r="H21" i="18" a="1"/>
  <c r="H21" i="18" s="1"/>
  <c r="H82" i="18" a="1"/>
  <c r="H82" i="18" s="1"/>
  <c r="G82" i="18" s="1"/>
  <c r="H55" i="18" a="1"/>
  <c r="H55" i="18" s="1"/>
  <c r="G55" i="18" s="1"/>
  <c r="I15" i="18" a="1"/>
  <c r="I15" i="18" s="1"/>
  <c r="H176" i="18" a="1"/>
  <c r="H176" i="18" s="1"/>
  <c r="G176" i="18" s="1"/>
  <c r="I136" i="18" a="1"/>
  <c r="I136" i="18" s="1"/>
  <c r="H65" i="18" a="1"/>
  <c r="H65" i="18" s="1"/>
  <c r="G65" i="18" s="1"/>
  <c r="I37" i="17" a="1"/>
  <c r="I37" i="17" s="1"/>
  <c r="I86" i="17" a="1"/>
  <c r="I86" i="17" s="1"/>
  <c r="I41" i="17" a="1"/>
  <c r="I41" i="17" s="1"/>
  <c r="I20" i="17" a="1"/>
  <c r="I20" i="17" s="1"/>
  <c r="AH15" i="1" s="1"/>
  <c r="I80" i="17" a="1"/>
  <c r="I80" i="17" s="1"/>
  <c r="AH69" i="1" s="1"/>
  <c r="I115" i="17" a="1"/>
  <c r="I115" i="17" s="1"/>
  <c r="I16" i="17" a="1"/>
  <c r="I16" i="17" s="1"/>
  <c r="I180" i="17" a="1"/>
  <c r="I180" i="17" s="1"/>
  <c r="I87" i="17" a="1"/>
  <c r="I87" i="17" s="1"/>
  <c r="I110" i="17" a="1"/>
  <c r="I110" i="17" s="1"/>
  <c r="I131" i="17" a="1"/>
  <c r="I131" i="17" s="1"/>
  <c r="I146" i="17" a="1"/>
  <c r="I146" i="17" s="1"/>
  <c r="I159" i="17" a="1"/>
  <c r="I159" i="17" s="1"/>
  <c r="I82" i="17" a="1"/>
  <c r="I82" i="17" s="1"/>
  <c r="I96" i="17" a="1"/>
  <c r="I96" i="17" s="1"/>
  <c r="I11" i="17" a="1"/>
  <c r="I11" i="17" s="1"/>
  <c r="I181" i="17" a="1"/>
  <c r="I181" i="17" s="1"/>
  <c r="H155" i="17" a="1"/>
  <c r="H155" i="17" s="1"/>
  <c r="I133" i="17" a="1"/>
  <c r="I133" i="17" s="1"/>
  <c r="I108" i="17" a="1"/>
  <c r="I108" i="17" s="1"/>
  <c r="I44" i="17" a="1"/>
  <c r="I44" i="17" s="1"/>
  <c r="H151" i="17" a="1"/>
  <c r="H151" i="17" s="1"/>
  <c r="G151" i="17" s="1"/>
  <c r="I190" i="17" a="1"/>
  <c r="I190" i="17" s="1"/>
  <c r="I153" i="17" a="1"/>
  <c r="I153" i="17" s="1"/>
  <c r="I132" i="17" a="1"/>
  <c r="I132" i="17" s="1"/>
  <c r="H83" i="17" a="1"/>
  <c r="H83" i="17" s="1"/>
  <c r="I188" i="17" a="1"/>
  <c r="I188" i="17" s="1"/>
  <c r="H135" i="17" a="1"/>
  <c r="H135" i="17" s="1"/>
  <c r="I50" i="17" a="1"/>
  <c r="I50" i="17" s="1"/>
  <c r="H16" i="17" a="1"/>
  <c r="H16" i="17" s="1"/>
  <c r="G16" i="17" s="1"/>
  <c r="H157" i="17" a="1"/>
  <c r="H157" i="17" s="1"/>
  <c r="H185" i="17" a="1"/>
  <c r="H185" i="17" s="1"/>
  <c r="H13" i="17" a="1"/>
  <c r="H13" i="17" s="1"/>
  <c r="I177" i="17" a="1"/>
  <c r="I177" i="17" s="1"/>
  <c r="I152" i="17" a="1"/>
  <c r="I152" i="17" s="1"/>
  <c r="H131" i="17" a="1"/>
  <c r="H131" i="17" s="1"/>
  <c r="H79" i="17" a="1"/>
  <c r="H79" i="17" s="1"/>
  <c r="H181" i="17" a="1"/>
  <c r="H181" i="17" s="1"/>
  <c r="H173" i="17" a="1"/>
  <c r="H173" i="17" s="1"/>
  <c r="H164" i="17" a="1"/>
  <c r="H164" i="17" s="1"/>
  <c r="G164" i="17" s="1"/>
  <c r="H148" i="17" a="1"/>
  <c r="H148" i="17" s="1"/>
  <c r="H132" i="17" a="1"/>
  <c r="H132" i="17" s="1"/>
  <c r="H115" i="17" a="1"/>
  <c r="H115" i="17" s="1"/>
  <c r="H43" i="17" a="1"/>
  <c r="H43" i="17" s="1"/>
  <c r="H141" i="17" a="1"/>
  <c r="H141" i="17" s="1"/>
  <c r="H122" i="17" a="1"/>
  <c r="H122" i="17" s="1"/>
  <c r="H108" i="17" a="1"/>
  <c r="H108" i="17" s="1"/>
  <c r="H92" i="17" a="1"/>
  <c r="H92" i="17" s="1"/>
  <c r="H31" i="17" a="1"/>
  <c r="H31" i="17" s="1"/>
  <c r="G31" i="17" s="1"/>
  <c r="H48" i="17" a="1"/>
  <c r="H48" i="17" s="1"/>
  <c r="H63" i="17" a="1"/>
  <c r="H63" i="17" s="1"/>
  <c r="G63" i="17" s="1"/>
  <c r="H78" i="17" a="1"/>
  <c r="H78" i="17" s="1"/>
  <c r="G78" i="17" s="1"/>
  <c r="H96" i="17" a="1"/>
  <c r="H96" i="17" s="1"/>
  <c r="H21" i="17" a="1"/>
  <c r="H21" i="17" s="1"/>
  <c r="G21" i="17" s="1"/>
  <c r="H38" i="17" a="1"/>
  <c r="H38" i="17" s="1"/>
  <c r="H60" i="17" a="1"/>
  <c r="H60" i="17" s="1"/>
  <c r="H85" i="17" a="1"/>
  <c r="H85" i="17" s="1"/>
  <c r="H26" i="17" a="1"/>
  <c r="H26" i="17" s="1"/>
  <c r="H40" i="17" a="1"/>
  <c r="H40" i="17" s="1"/>
  <c r="H54" i="17" a="1"/>
  <c r="H54" i="17" s="1"/>
  <c r="G54" i="17" s="1"/>
  <c r="H65" i="17" a="1"/>
  <c r="H65" i="17" s="1"/>
  <c r="H77" i="17" a="1"/>
  <c r="H77" i="17" s="1"/>
  <c r="G77" i="17" s="1"/>
  <c r="H11" i="17" a="1"/>
  <c r="H11" i="17" s="1"/>
  <c r="H190" i="17" a="1"/>
  <c r="H190" i="17" s="1"/>
  <c r="H174" i="17" a="1"/>
  <c r="H174" i="17" s="1"/>
  <c r="H166" i="17" a="1"/>
  <c r="H166" i="17" s="1"/>
  <c r="H150" i="17" a="1"/>
  <c r="H150" i="17" s="1"/>
  <c r="H134" i="17" a="1"/>
  <c r="H134" i="17" s="1"/>
  <c r="G134" i="17" s="1"/>
  <c r="H113" i="17" a="1"/>
  <c r="H113" i="17" s="1"/>
  <c r="H87" i="17" a="1"/>
  <c r="H87" i="17" s="1"/>
  <c r="H13" i="14" a="1"/>
  <c r="H13" i="14" s="1"/>
  <c r="G13" i="14" s="1"/>
  <c r="H170" i="14" a="1"/>
  <c r="H170" i="14" s="1"/>
  <c r="G170" i="14" s="1"/>
  <c r="I18" i="14" a="1"/>
  <c r="I18" i="14" s="1"/>
  <c r="AG13" i="1" s="1"/>
  <c r="I42" i="14" a="1"/>
  <c r="I42" i="14" s="1"/>
  <c r="I98" i="18" a="1"/>
  <c r="I98" i="18" s="1"/>
  <c r="I33" i="18" a="1"/>
  <c r="I33" i="18" s="1"/>
  <c r="H100" i="18" a="1"/>
  <c r="H100" i="18" s="1"/>
  <c r="H36" i="18" a="1"/>
  <c r="H36" i="18" s="1"/>
  <c r="G36" i="18" s="1"/>
  <c r="H102" i="18" a="1"/>
  <c r="H102" i="18" s="1"/>
  <c r="H66" i="18" a="1"/>
  <c r="H66" i="18" s="1"/>
  <c r="I10" i="18" a="1"/>
  <c r="I10" i="18" s="1"/>
  <c r="H168" i="18" a="1"/>
  <c r="H168" i="18" s="1"/>
  <c r="G168" i="18" s="1"/>
  <c r="H126" i="18" a="1"/>
  <c r="H126" i="18" s="1"/>
  <c r="I25" i="18" a="1"/>
  <c r="I25" i="18" s="1"/>
  <c r="AJ20" i="1" s="1"/>
  <c r="I61" i="17" a="1"/>
  <c r="I61" i="17" s="1"/>
  <c r="I18" i="17" a="1"/>
  <c r="I18" i="17" s="1"/>
  <c r="I60" i="17" a="1"/>
  <c r="I60" i="17" s="1"/>
  <c r="AH51" i="1" s="1"/>
  <c r="I26" i="17" a="1"/>
  <c r="I26" i="17" s="1"/>
  <c r="AH21" i="1" s="1"/>
  <c r="I93" i="17" a="1"/>
  <c r="I93" i="17" s="1"/>
  <c r="I124" i="17" a="1"/>
  <c r="I124" i="17" s="1"/>
  <c r="I119" i="17" a="1"/>
  <c r="I119" i="17" s="1"/>
  <c r="I135" i="17" a="1"/>
  <c r="I135" i="17" s="1"/>
  <c r="I147" i="17" a="1"/>
  <c r="I147" i="17" s="1"/>
  <c r="I184" i="17" a="1"/>
  <c r="I184" i="17" s="1"/>
  <c r="I85" i="17" a="1"/>
  <c r="I85" i="17" s="1"/>
  <c r="I105" i="17" a="1"/>
  <c r="I105" i="17" s="1"/>
  <c r="I122" i="17" a="1"/>
  <c r="I122" i="17" s="1"/>
  <c r="I9" i="17" a="1"/>
  <c r="I9" i="17" s="1"/>
  <c r="I173" i="17" a="1"/>
  <c r="I173" i="17" s="1"/>
  <c r="AH150" i="1" s="1"/>
  <c r="I149" i="17" a="1"/>
  <c r="I149" i="17" s="1"/>
  <c r="H130" i="17" a="1"/>
  <c r="H130" i="17" s="1"/>
  <c r="I167" i="17" a="1"/>
  <c r="I167" i="17" s="1"/>
  <c r="H161" i="17" a="1"/>
  <c r="H161" i="17" s="1"/>
  <c r="G161" i="17" s="1"/>
  <c r="H56" i="17" a="1"/>
  <c r="H56" i="17" s="1"/>
  <c r="H52" i="17" a="1"/>
  <c r="H52" i="17" s="1"/>
  <c r="H24" i="17" a="1"/>
  <c r="H24" i="17" s="1"/>
  <c r="G24" i="17" s="1"/>
  <c r="H88" i="17" a="1"/>
  <c r="H88" i="17" s="1"/>
  <c r="H69" i="17" a="1"/>
  <c r="H69" i="17" s="1"/>
  <c r="H146" i="17" a="1"/>
  <c r="H146" i="17" s="1"/>
  <c r="H84" i="17" a="1"/>
  <c r="H84" i="17" s="1"/>
  <c r="G84" i="17" s="1"/>
  <c r="H162" i="14" a="1"/>
  <c r="H162" i="14" s="1"/>
  <c r="I79" i="14" a="1"/>
  <c r="I79" i="14" s="1"/>
  <c r="I87" i="14" a="1"/>
  <c r="I87" i="14" s="1"/>
  <c r="I95" i="14" a="1"/>
  <c r="I95" i="14" s="1"/>
  <c r="AG81" i="1" s="1"/>
  <c r="I103" i="14" a="1"/>
  <c r="I103" i="14" s="1"/>
  <c r="I41" i="14" a="1"/>
  <c r="I41" i="14" s="1"/>
  <c r="AG35" i="1" s="1"/>
  <c r="I104" i="14" a="1"/>
  <c r="I104" i="14" s="1"/>
  <c r="I120" i="14" a="1"/>
  <c r="I120" i="14" s="1"/>
  <c r="AG105" i="1" s="1"/>
  <c r="I184" i="14" a="1"/>
  <c r="I184" i="14" s="1"/>
  <c r="I9" i="14" a="1"/>
  <c r="I9" i="14" s="1"/>
  <c r="I161" i="14" a="1"/>
  <c r="I161" i="14" s="1"/>
  <c r="H192" i="14" a="1"/>
  <c r="H192" i="14" s="1"/>
  <c r="G192" i="14" s="1"/>
  <c r="H160" i="14" a="1"/>
  <c r="H160" i="14" s="1"/>
  <c r="H126" i="14" a="1"/>
  <c r="H126" i="14" s="1"/>
  <c r="H174" i="14" a="1"/>
  <c r="H174" i="14" s="1"/>
  <c r="G174" i="14" s="1"/>
  <c r="H172" i="14" a="1"/>
  <c r="H172" i="14" s="1"/>
  <c r="H58" i="14" a="1"/>
  <c r="H58" i="14" s="1"/>
  <c r="G58" i="14" s="1"/>
  <c r="H26" i="14" a="1"/>
  <c r="H26" i="14" s="1"/>
  <c r="G26" i="14" s="1"/>
  <c r="H69" i="14" a="1"/>
  <c r="H69" i="14" s="1"/>
  <c r="H77" i="14" a="1"/>
  <c r="H77" i="14" s="1"/>
  <c r="H85" i="14" a="1"/>
  <c r="H85" i="14" s="1"/>
  <c r="G85" i="14" s="1"/>
  <c r="H93" i="14" a="1"/>
  <c r="H93" i="14" s="1"/>
  <c r="G93" i="14" s="1"/>
  <c r="H101" i="14" a="1"/>
  <c r="H101" i="14" s="1"/>
  <c r="H109" i="14" a="1"/>
  <c r="H109" i="14" s="1"/>
  <c r="G109" i="14" s="1"/>
  <c r="H117" i="14" a="1"/>
  <c r="H117" i="14" s="1"/>
  <c r="G117" i="14" s="1"/>
  <c r="H143" i="14" a="1"/>
  <c r="H143" i="14" s="1"/>
  <c r="G143" i="14" s="1"/>
  <c r="H19" i="14" a="1"/>
  <c r="H19" i="14" s="1"/>
  <c r="G19" i="14" s="1"/>
  <c r="H27" i="14" a="1"/>
  <c r="H27" i="14" s="1"/>
  <c r="G27" i="14" s="1"/>
  <c r="H35" i="14" a="1"/>
  <c r="H35" i="14" s="1"/>
  <c r="H43" i="14" a="1"/>
  <c r="H43" i="14" s="1"/>
  <c r="H51" i="14" a="1"/>
  <c r="H51" i="14" s="1"/>
  <c r="G51" i="14" s="1"/>
  <c r="H59" i="14" a="1"/>
  <c r="H59" i="14" s="1"/>
  <c r="G59" i="14" s="1"/>
  <c r="H17" i="14" a="1"/>
  <c r="H17" i="14" s="1"/>
  <c r="H68" i="14" a="1"/>
  <c r="H68" i="14" s="1"/>
  <c r="G68" i="14" s="1"/>
  <c r="H80" i="14" a="1"/>
  <c r="H80" i="14" s="1"/>
  <c r="G80" i="14" s="1"/>
  <c r="H88" i="14" a="1"/>
  <c r="H88" i="14" s="1"/>
  <c r="G88" i="14" s="1"/>
  <c r="H96" i="14" a="1"/>
  <c r="H96" i="14" s="1"/>
  <c r="G96" i="14" s="1"/>
  <c r="H156" i="14" a="1"/>
  <c r="H156" i="14" s="1"/>
  <c r="G156" i="14" s="1"/>
  <c r="H135" i="14" a="1"/>
  <c r="H135" i="14" s="1"/>
  <c r="G135" i="14" s="1"/>
  <c r="H114" i="14" a="1"/>
  <c r="H114" i="14" s="1"/>
  <c r="G114" i="14" s="1"/>
  <c r="H40" i="14" a="1"/>
  <c r="H40" i="14" s="1"/>
  <c r="G40" i="14" s="1"/>
  <c r="H189" i="14" a="1"/>
  <c r="H189" i="14" s="1"/>
  <c r="G189" i="14" s="1"/>
  <c r="H181" i="14" a="1"/>
  <c r="H181" i="14" s="1"/>
  <c r="G181" i="14" s="1"/>
  <c r="H173" i="14" a="1"/>
  <c r="H173" i="14" s="1"/>
  <c r="G173" i="14" s="1"/>
  <c r="H165" i="14" a="1"/>
  <c r="H165" i="14" s="1"/>
  <c r="G165" i="14" s="1"/>
  <c r="H157" i="14" a="1"/>
  <c r="H157" i="14" s="1"/>
  <c r="G157" i="14" s="1"/>
  <c r="H138" i="14" a="1"/>
  <c r="H138" i="14" s="1"/>
  <c r="G138" i="14" s="1"/>
  <c r="H124" i="14" a="1"/>
  <c r="H124" i="14" s="1"/>
  <c r="G124" i="14" s="1"/>
  <c r="H102" i="14" a="1"/>
  <c r="H102" i="14" s="1"/>
  <c r="H38" i="14" a="1"/>
  <c r="H38" i="14" s="1"/>
  <c r="G38" i="14" s="1"/>
  <c r="H150" i="14" a="1"/>
  <c r="H150" i="14" s="1"/>
  <c r="G150" i="14" s="1"/>
  <c r="H129" i="14" a="1"/>
  <c r="H129" i="14" s="1"/>
  <c r="G129" i="14" s="1"/>
  <c r="H52" i="14" a="1"/>
  <c r="H52" i="14" s="1"/>
  <c r="G52" i="14" s="1"/>
  <c r="H20" i="14" a="1"/>
  <c r="H20" i="14" s="1"/>
  <c r="H134" i="16" a="1"/>
  <c r="H134" i="16" s="1"/>
  <c r="I196" i="16" a="1"/>
  <c r="I196" i="16" s="1"/>
  <c r="I131" i="16" a="1"/>
  <c r="I131" i="16" s="1"/>
  <c r="H11" i="16" a="1"/>
  <c r="H11" i="16" s="1"/>
  <c r="H13" i="16" a="1"/>
  <c r="H13" i="16" s="1"/>
  <c r="I30" i="16" a="1"/>
  <c r="I30" i="16" s="1"/>
  <c r="H170" i="16" a="1"/>
  <c r="H170" i="16" s="1"/>
  <c r="I145" i="16" a="1"/>
  <c r="I145" i="16" s="1"/>
  <c r="I21" i="16" a="1"/>
  <c r="I21" i="16" s="1"/>
  <c r="I162" i="16" a="1"/>
  <c r="I162" i="16" s="1"/>
  <c r="H136" i="16" a="1"/>
  <c r="H136" i="16" s="1"/>
  <c r="I103" i="16" a="1"/>
  <c r="I103" i="16" s="1"/>
  <c r="I187" i="16" a="1"/>
  <c r="I187" i="16" s="1"/>
  <c r="H183" i="16" a="1"/>
  <c r="H183" i="16" s="1"/>
  <c r="I177" i="16" a="1"/>
  <c r="I177" i="16" s="1"/>
  <c r="I172" i="16" a="1"/>
  <c r="I172" i="16" s="1"/>
  <c r="I165" i="16" a="1"/>
  <c r="I165" i="16" s="1"/>
  <c r="H156" i="16" a="1"/>
  <c r="H156" i="16" s="1"/>
  <c r="H150" i="16" a="1"/>
  <c r="H150" i="16" s="1"/>
  <c r="I135" i="16" a="1"/>
  <c r="I135" i="16" s="1"/>
  <c r="H121" i="16" a="1"/>
  <c r="H121" i="16" s="1"/>
  <c r="H113" i="16" a="1"/>
  <c r="H113" i="16" s="1"/>
  <c r="H105" i="16" a="1"/>
  <c r="H105" i="16" s="1"/>
  <c r="H89" i="16" a="1"/>
  <c r="H89" i="16" s="1"/>
  <c r="I58" i="16" a="1"/>
  <c r="I58" i="16" s="1"/>
  <c r="H35" i="16" a="1"/>
  <c r="H35" i="16" s="1"/>
  <c r="I191" i="16" a="1"/>
  <c r="I191" i="16" s="1"/>
  <c r="H176" i="16" a="1"/>
  <c r="H176" i="16" s="1"/>
  <c r="H165" i="16" a="1"/>
  <c r="H165" i="16" s="1"/>
  <c r="I155" i="16" a="1"/>
  <c r="I155" i="16" s="1"/>
  <c r="I146" i="16" a="1"/>
  <c r="I146" i="16" s="1"/>
  <c r="H139" i="16" a="1"/>
  <c r="H139" i="16" s="1"/>
  <c r="H125" i="16" a="1"/>
  <c r="H125" i="16" s="1"/>
  <c r="I110" i="16" a="1"/>
  <c r="I110" i="16" s="1"/>
  <c r="I102" i="16" a="1"/>
  <c r="I102" i="16" s="1"/>
  <c r="I68" i="16" a="1"/>
  <c r="I68" i="16" s="1"/>
  <c r="I17" i="16" a="1"/>
  <c r="I17" i="16" s="1"/>
  <c r="I32" i="16" a="1"/>
  <c r="I32" i="16" s="1"/>
  <c r="I48" i="16" a="1"/>
  <c r="I48" i="16" s="1"/>
  <c r="I64" i="16" a="1"/>
  <c r="I64" i="16" s="1"/>
  <c r="I74" i="16" a="1"/>
  <c r="I74" i="16" s="1"/>
  <c r="I95" i="16" a="1"/>
  <c r="I95" i="16" s="1"/>
  <c r="I112" i="16" a="1"/>
  <c r="I112" i="16" s="1"/>
  <c r="I127" i="16" a="1"/>
  <c r="I127" i="16" s="1"/>
  <c r="I144" i="16" a="1"/>
  <c r="I144" i="16" s="1"/>
  <c r="I34" i="16" a="1"/>
  <c r="I34" i="16" s="1"/>
  <c r="AK28" i="1" s="1"/>
  <c r="I50" i="16" a="1"/>
  <c r="I50" i="16" s="1"/>
  <c r="I66" i="16" a="1"/>
  <c r="I66" i="16" s="1"/>
  <c r="I80" i="16" a="1"/>
  <c r="I80" i="16" s="1"/>
  <c r="I89" i="16" a="1"/>
  <c r="I89" i="16" s="1"/>
  <c r="I24" i="16" a="1"/>
  <c r="I24" i="16" s="1"/>
  <c r="I40" i="16" a="1"/>
  <c r="I40" i="16" s="1"/>
  <c r="I56" i="16" a="1"/>
  <c r="I56" i="16" s="1"/>
  <c r="I72" i="16" a="1"/>
  <c r="I72" i="16" s="1"/>
  <c r="I93" i="16" a="1"/>
  <c r="I93" i="16" s="1"/>
  <c r="H19" i="16" a="1"/>
  <c r="H19" i="16" s="1"/>
  <c r="H34" i="16" a="1"/>
  <c r="H34" i="16" s="1"/>
  <c r="H50" i="16" a="1"/>
  <c r="H50" i="16" s="1"/>
  <c r="H66" i="16" a="1"/>
  <c r="H66" i="16" s="1"/>
  <c r="H80" i="16" a="1"/>
  <c r="H80" i="16" s="1"/>
  <c r="H94" i="16" a="1"/>
  <c r="H94" i="16" s="1"/>
  <c r="H106" i="16" a="1"/>
  <c r="H106" i="16" s="1"/>
  <c r="H126" i="16" a="1"/>
  <c r="H126" i="16" s="1"/>
  <c r="H138" i="16" a="1"/>
  <c r="H138" i="16" s="1"/>
  <c r="H27" i="16" a="1"/>
  <c r="H27" i="16" s="1"/>
  <c r="H43" i="16" a="1"/>
  <c r="H43" i="16" s="1"/>
  <c r="H59" i="16" a="1"/>
  <c r="H59" i="16" s="1"/>
  <c r="H75" i="16" a="1"/>
  <c r="H75" i="16" s="1"/>
  <c r="H17" i="16" a="1"/>
  <c r="H17" i="16" s="1"/>
  <c r="G17" i="16" s="1"/>
  <c r="H36" i="16" a="1"/>
  <c r="H36" i="16" s="1"/>
  <c r="H52" i="16" a="1"/>
  <c r="H52" i="16" s="1"/>
  <c r="H68" i="16" a="1"/>
  <c r="H68" i="16" s="1"/>
  <c r="H79" i="16" a="1"/>
  <c r="H79" i="16" s="1"/>
  <c r="H90" i="16" a="1"/>
  <c r="H90" i="16" s="1"/>
  <c r="H12" i="16" a="1"/>
  <c r="H12" i="16" s="1"/>
  <c r="H190" i="16" a="1"/>
  <c r="H190" i="16" s="1"/>
  <c r="H186" i="16" a="1"/>
  <c r="H186" i="16" s="1"/>
  <c r="H181" i="16" a="1"/>
  <c r="H181" i="16" s="1"/>
  <c r="I175" i="16" a="1"/>
  <c r="I175" i="16" s="1"/>
  <c r="I170" i="16" a="1"/>
  <c r="I170" i="16" s="1"/>
  <c r="H129" i="17" a="1"/>
  <c r="H129" i="17" s="1"/>
  <c r="H128" i="17" a="1"/>
  <c r="H128" i="17" s="1"/>
  <c r="T126" i="1" s="1"/>
  <c r="I125" i="17" a="1"/>
  <c r="I125" i="17" s="1"/>
  <c r="H187" i="17" a="1"/>
  <c r="H187" i="17" s="1"/>
  <c r="H147" i="17" a="1"/>
  <c r="H147" i="17" s="1"/>
  <c r="G147" i="17" s="1"/>
  <c r="H179" i="17" a="1"/>
  <c r="H179" i="17" s="1"/>
  <c r="H125" i="17" a="1"/>
  <c r="H125" i="17" s="1"/>
  <c r="H72" i="17" a="1"/>
  <c r="H72" i="17" s="1"/>
  <c r="H105" i="17" a="1"/>
  <c r="H105" i="17" s="1"/>
  <c r="H67" i="17" a="1"/>
  <c r="H67" i="17" s="1"/>
  <c r="H41" i="17" a="1"/>
  <c r="H41" i="17" s="1"/>
  <c r="H30" i="17" a="1"/>
  <c r="H30" i="17" s="1"/>
  <c r="G30" i="17" s="1"/>
  <c r="H188" i="17" a="1"/>
  <c r="H188" i="17" s="1"/>
  <c r="H172" i="17" a="1"/>
  <c r="H172" i="17" s="1"/>
  <c r="H127" i="17" a="1"/>
  <c r="H127" i="17" s="1"/>
  <c r="I44" i="14" a="1"/>
  <c r="I44" i="14" s="1"/>
  <c r="I73" i="14" a="1"/>
  <c r="I73" i="14" s="1"/>
  <c r="I81" i="14" a="1"/>
  <c r="I81" i="14" s="1"/>
  <c r="I35" i="14" a="1"/>
  <c r="I35" i="14" s="1"/>
  <c r="AG29" i="1" s="1"/>
  <c r="I43" i="14" a="1"/>
  <c r="I43" i="14" s="1"/>
  <c r="I122" i="14" a="1"/>
  <c r="I122" i="14" s="1"/>
  <c r="I194" i="14" a="1"/>
  <c r="I194" i="14" s="1"/>
  <c r="I128" i="14" a="1"/>
  <c r="I128" i="14" s="1"/>
  <c r="I163" i="14" a="1"/>
  <c r="I163" i="14" s="1"/>
  <c r="I171" i="14" a="1"/>
  <c r="I171" i="14" s="1"/>
  <c r="H12" i="14" a="1"/>
  <c r="H12" i="14" s="1"/>
  <c r="G12" i="14" s="1"/>
  <c r="H184" i="14" a="1"/>
  <c r="H184" i="14" s="1"/>
  <c r="H153" i="14" a="1"/>
  <c r="H153" i="14" s="1"/>
  <c r="G153" i="14" s="1"/>
  <c r="H120" i="14" a="1"/>
  <c r="H120" i="14" s="1"/>
  <c r="H9" i="14" a="1"/>
  <c r="H9" i="14" s="1"/>
  <c r="H166" i="14" a="1"/>
  <c r="H166" i="14" s="1"/>
  <c r="G166" i="14" s="1"/>
  <c r="H196" i="14" a="1"/>
  <c r="H196" i="14" s="1"/>
  <c r="H164" i="14" a="1"/>
  <c r="H164" i="14" s="1"/>
  <c r="G164" i="14" s="1"/>
  <c r="H108" i="14" a="1"/>
  <c r="H108" i="14" s="1"/>
  <c r="H50" i="14" a="1"/>
  <c r="H50" i="14" s="1"/>
  <c r="G50" i="14" s="1"/>
  <c r="H72" i="14" a="1"/>
  <c r="H72" i="14" s="1"/>
  <c r="H79" i="14" a="1"/>
  <c r="H79" i="14" s="1"/>
  <c r="H87" i="14" a="1"/>
  <c r="H87" i="14" s="1"/>
  <c r="H95" i="14" a="1"/>
  <c r="H95" i="14" s="1"/>
  <c r="H103" i="14" a="1"/>
  <c r="H103" i="14" s="1"/>
  <c r="H111" i="14" a="1"/>
  <c r="H111" i="14" s="1"/>
  <c r="H119" i="14" a="1"/>
  <c r="H119" i="14" s="1"/>
  <c r="G119" i="14" s="1"/>
  <c r="H147" i="14" a="1"/>
  <c r="H147" i="14" s="1"/>
  <c r="G147" i="14" s="1"/>
  <c r="H21" i="14" a="1"/>
  <c r="H21" i="14" s="1"/>
  <c r="H29" i="14" a="1"/>
  <c r="H29" i="14" s="1"/>
  <c r="G29" i="14" s="1"/>
  <c r="H37" i="14" a="1"/>
  <c r="H37" i="14" s="1"/>
  <c r="G37" i="14" s="1"/>
  <c r="H45" i="14" a="1"/>
  <c r="H45" i="14" s="1"/>
  <c r="G45" i="14" s="1"/>
  <c r="H53" i="14" a="1"/>
  <c r="H53" i="14" s="1"/>
  <c r="G53" i="14" s="1"/>
  <c r="H61" i="14" a="1"/>
  <c r="H61" i="14" s="1"/>
  <c r="G61" i="14" s="1"/>
  <c r="H18" i="14" a="1"/>
  <c r="H18" i="14" s="1"/>
  <c r="G18" i="14" s="1"/>
  <c r="H71" i="14" a="1"/>
  <c r="H71" i="14" s="1"/>
  <c r="G71" i="14" s="1"/>
  <c r="H82" i="14" a="1"/>
  <c r="H82" i="14" s="1"/>
  <c r="H90" i="14" a="1"/>
  <c r="H90" i="14" s="1"/>
  <c r="G90" i="14" s="1"/>
  <c r="H98" i="14" a="1"/>
  <c r="H98" i="14" s="1"/>
  <c r="G98" i="14" s="1"/>
  <c r="H149" i="14" a="1"/>
  <c r="H149" i="14" s="1"/>
  <c r="G149" i="14" s="1"/>
  <c r="H131" i="14" a="1"/>
  <c r="H131" i="14" s="1"/>
  <c r="H70" i="14" a="1"/>
  <c r="H70" i="14" s="1"/>
  <c r="H32" i="14" a="1"/>
  <c r="H32" i="14" s="1"/>
  <c r="H195" i="14" a="1"/>
  <c r="H195" i="14" s="1"/>
  <c r="G195" i="14" s="1"/>
  <c r="H187" i="14" a="1"/>
  <c r="H187" i="14" s="1"/>
  <c r="G187" i="14" s="1"/>
  <c r="H179" i="14" a="1"/>
  <c r="H179" i="14" s="1"/>
  <c r="H171" i="14" a="1"/>
  <c r="H171" i="14" s="1"/>
  <c r="G171" i="14" s="1"/>
  <c r="H163" i="14" a="1"/>
  <c r="H163" i="14" s="1"/>
  <c r="H154" i="14" a="1"/>
  <c r="H154" i="14" s="1"/>
  <c r="G154" i="14" s="1"/>
  <c r="H136" i="14" a="1"/>
  <c r="H136" i="14" s="1"/>
  <c r="G136" i="14" s="1"/>
  <c r="H116" i="14" a="1"/>
  <c r="H116" i="14" s="1"/>
  <c r="G116" i="14" s="1"/>
  <c r="H62" i="14" a="1"/>
  <c r="H62" i="14" s="1"/>
  <c r="H30" i="14" a="1"/>
  <c r="H30" i="14" s="1"/>
  <c r="G30" i="14" s="1"/>
  <c r="H148" i="14" a="1"/>
  <c r="H148" i="14" s="1"/>
  <c r="G148" i="14" s="1"/>
  <c r="H125" i="14" a="1"/>
  <c r="H125" i="14" s="1"/>
  <c r="H44" i="14" a="1"/>
  <c r="H44" i="14" s="1"/>
  <c r="H155" i="16" a="1"/>
  <c r="H155" i="16" s="1"/>
  <c r="I101" i="16" a="1"/>
  <c r="I101" i="16" s="1"/>
  <c r="H191" i="16" a="1"/>
  <c r="H191" i="16" s="1"/>
  <c r="I123" i="16" a="1"/>
  <c r="I123" i="16" s="1"/>
  <c r="H15" i="16" a="1"/>
  <c r="H15" i="16" s="1"/>
  <c r="H192" i="16" a="1"/>
  <c r="H192" i="16" s="1"/>
  <c r="G192" i="16" s="1"/>
  <c r="I53" i="16" a="1"/>
  <c r="I53" i="16" s="1"/>
  <c r="H164" i="16" a="1"/>
  <c r="H164" i="16" s="1"/>
  <c r="I137" i="16" a="1"/>
  <c r="I137" i="16" s="1"/>
  <c r="H10" i="16" a="1"/>
  <c r="H10" i="16" s="1"/>
  <c r="I156" i="16" a="1"/>
  <c r="I156" i="16" s="1"/>
  <c r="H128" i="16" a="1"/>
  <c r="H128" i="16" s="1"/>
  <c r="I90" i="16" a="1"/>
  <c r="I90" i="16" s="1"/>
  <c r="I186" i="16" a="1"/>
  <c r="I186" i="16" s="1"/>
  <c r="I181" i="16" a="1"/>
  <c r="I181" i="16" s="1"/>
  <c r="I176" i="16" a="1"/>
  <c r="I176" i="16" s="1"/>
  <c r="H171" i="16" a="1"/>
  <c r="H171" i="16" s="1"/>
  <c r="I163" i="16" a="1"/>
  <c r="I163" i="16" s="1"/>
  <c r="I154" i="16" a="1"/>
  <c r="I154" i="16" s="1"/>
  <c r="I148" i="16" a="1"/>
  <c r="I148" i="16" s="1"/>
  <c r="I133" i="16" a="1"/>
  <c r="I133" i="16" s="1"/>
  <c r="H119" i="16" a="1"/>
  <c r="H119" i="16" s="1"/>
  <c r="H111" i="16" a="1"/>
  <c r="H111" i="16" s="1"/>
  <c r="H101" i="16" a="1"/>
  <c r="H101" i="16" s="1"/>
  <c r="H83" i="16" a="1"/>
  <c r="H83" i="16" s="1"/>
  <c r="I52" i="16" a="1"/>
  <c r="I52" i="16" s="1"/>
  <c r="H29" i="16" a="1"/>
  <c r="H29" i="16" s="1"/>
  <c r="I195" i="16" a="1"/>
  <c r="I195" i="16" s="1"/>
  <c r="I190" i="16" a="1"/>
  <c r="I190" i="16" s="1"/>
  <c r="H172" i="16" a="1"/>
  <c r="H172" i="16" s="1"/>
  <c r="I161" i="16" a="1"/>
  <c r="I161" i="16" s="1"/>
  <c r="H154" i="16" a="1"/>
  <c r="H154" i="16" s="1"/>
  <c r="H145" i="16" a="1"/>
  <c r="H145" i="16" s="1"/>
  <c r="G145" i="16" s="1"/>
  <c r="H137" i="16" a="1"/>
  <c r="H137" i="16" s="1"/>
  <c r="I122" i="16" a="1"/>
  <c r="I122" i="16" s="1"/>
  <c r="I108" i="16" a="1"/>
  <c r="I108" i="16" s="1"/>
  <c r="I100" i="16" a="1"/>
  <c r="I100" i="16" s="1"/>
  <c r="I62" i="16" a="1"/>
  <c r="I62" i="16" s="1"/>
  <c r="I20" i="16" a="1"/>
  <c r="I20" i="16" s="1"/>
  <c r="I35" i="16" a="1"/>
  <c r="I35" i="16" s="1"/>
  <c r="I51" i="16" a="1"/>
  <c r="I51" i="16" s="1"/>
  <c r="I67" i="16" a="1"/>
  <c r="I67" i="16" s="1"/>
  <c r="I81" i="16" a="1"/>
  <c r="I81" i="16" s="1"/>
  <c r="I98" i="16" a="1"/>
  <c r="I98" i="16" s="1"/>
  <c r="I113" i="16" a="1"/>
  <c r="I113" i="16" s="1"/>
  <c r="I130" i="16" a="1"/>
  <c r="I130" i="16" s="1"/>
  <c r="I22" i="16" a="1"/>
  <c r="I22" i="16" s="1"/>
  <c r="I38" i="16" a="1"/>
  <c r="I38" i="16" s="1"/>
  <c r="I54" i="16" a="1"/>
  <c r="I54" i="16" s="1"/>
  <c r="I70" i="16" a="1"/>
  <c r="I70" i="16" s="1"/>
  <c r="I83" i="16" a="1"/>
  <c r="I83" i="16" s="1"/>
  <c r="I94" i="16" a="1"/>
  <c r="I94" i="16" s="1"/>
  <c r="I27" i="16" a="1"/>
  <c r="I27" i="16" s="1"/>
  <c r="I43" i="16" a="1"/>
  <c r="I43" i="16" s="1"/>
  <c r="I59" i="16" a="1"/>
  <c r="I59" i="16" s="1"/>
  <c r="I75" i="16" a="1"/>
  <c r="I75" i="16" s="1"/>
  <c r="I96" i="16" a="1"/>
  <c r="I96" i="16" s="1"/>
  <c r="H22" i="16" a="1"/>
  <c r="H22" i="16" s="1"/>
  <c r="H38" i="16" a="1"/>
  <c r="H38" i="16" s="1"/>
  <c r="H54" i="16" a="1"/>
  <c r="H54" i="16" s="1"/>
  <c r="H70" i="16" a="1"/>
  <c r="H70" i="16" s="1"/>
  <c r="H85" i="16" a="1"/>
  <c r="H85" i="16" s="1"/>
  <c r="H97" i="16" a="1"/>
  <c r="H97" i="16" s="1"/>
  <c r="H117" i="16" a="1"/>
  <c r="H117" i="16" s="1"/>
  <c r="H129" i="16" a="1"/>
  <c r="H129" i="16" s="1"/>
  <c r="H18" i="16" a="1"/>
  <c r="H18" i="16" s="1"/>
  <c r="H33" i="16" a="1"/>
  <c r="H33" i="16" s="1"/>
  <c r="H49" i="16" a="1"/>
  <c r="H49" i="16" s="1"/>
  <c r="H65" i="16" a="1"/>
  <c r="H65" i="16" s="1"/>
  <c r="H82" i="16" a="1"/>
  <c r="H82" i="16" s="1"/>
  <c r="H23" i="16" a="1"/>
  <c r="H23" i="16" s="1"/>
  <c r="H39" i="16" a="1"/>
  <c r="H39" i="16" s="1"/>
  <c r="G39" i="16" s="1"/>
  <c r="H55" i="16" a="1"/>
  <c r="H55" i="16" s="1"/>
  <c r="H71" i="16" a="1"/>
  <c r="H71" i="16" s="1"/>
  <c r="H81" i="16" a="1"/>
  <c r="H81" i="16" s="1"/>
  <c r="G81" i="16" s="1"/>
  <c r="I14" i="16" a="1"/>
  <c r="I14" i="16" s="1"/>
  <c r="I10" i="16" a="1"/>
  <c r="I10" i="16" s="1"/>
  <c r="H189" i="16" a="1"/>
  <c r="H189" i="16" s="1"/>
  <c r="H185" i="16" a="1"/>
  <c r="H185" i="16" s="1"/>
  <c r="I179" i="16" a="1"/>
  <c r="I179" i="16" s="1"/>
  <c r="I174" i="16" a="1"/>
  <c r="I174" i="16" s="1"/>
  <c r="H169" i="16" a="1"/>
  <c r="H169" i="16" s="1"/>
  <c r="H163" i="16" a="1"/>
  <c r="H163" i="16" s="1"/>
  <c r="G163" i="16" s="1"/>
  <c r="I153" i="16" a="1"/>
  <c r="I153" i="16" s="1"/>
  <c r="H146" i="16" a="1"/>
  <c r="H146" i="16" s="1"/>
  <c r="I136" i="16" a="1"/>
  <c r="I136" i="16" s="1"/>
  <c r="I128" i="16" a="1"/>
  <c r="I128" i="16" s="1"/>
  <c r="I120" i="16" a="1"/>
  <c r="I120" i="16" s="1"/>
  <c r="H112" i="16" a="1"/>
  <c r="H112" i="16" s="1"/>
  <c r="H104" i="16" a="1"/>
  <c r="H104" i="16" s="1"/>
  <c r="H95" i="17" a="1"/>
  <c r="H95" i="17" s="1"/>
  <c r="T93" i="1" s="1"/>
  <c r="I179" i="17" a="1"/>
  <c r="I179" i="17" s="1"/>
  <c r="I62" i="17" a="1"/>
  <c r="I62" i="17" s="1"/>
  <c r="AH53" i="1" s="1"/>
  <c r="I121" i="17" a="1"/>
  <c r="I121" i="17" s="1"/>
  <c r="H171" i="17" a="1"/>
  <c r="H171" i="17" s="1"/>
  <c r="H32" i="17" a="1"/>
  <c r="H32" i="17" s="1"/>
  <c r="G32" i="17" s="1"/>
  <c r="H90" i="17" a="1"/>
  <c r="H90" i="17" s="1"/>
  <c r="H19" i="17" a="1"/>
  <c r="H19" i="17" s="1"/>
  <c r="G19" i="17" s="1"/>
  <c r="H82" i="17" a="1"/>
  <c r="H82" i="17" s="1"/>
  <c r="G82" i="17" s="1"/>
  <c r="H44" i="17" a="1"/>
  <c r="H44" i="17" s="1"/>
  <c r="H80" i="17" a="1"/>
  <c r="H80" i="17" s="1"/>
  <c r="G80" i="17" s="1"/>
  <c r="H162" i="17" a="1"/>
  <c r="H162" i="17" s="1"/>
  <c r="H109" i="17" a="1"/>
  <c r="H109" i="17" s="1"/>
  <c r="G109" i="17" s="1"/>
  <c r="H194" i="14" a="1"/>
  <c r="H194" i="14" s="1"/>
  <c r="I62" i="14" a="1"/>
  <c r="I62" i="14" s="1"/>
  <c r="AG53" i="1" s="1"/>
  <c r="I72" i="14" a="1"/>
  <c r="I72" i="14" s="1"/>
  <c r="I21" i="14" a="1"/>
  <c r="I21" i="14" s="1"/>
  <c r="I126" i="14" a="1"/>
  <c r="I126" i="14" s="1"/>
  <c r="I172" i="14" a="1"/>
  <c r="I172" i="14" s="1"/>
  <c r="I196" i="14" a="1"/>
  <c r="I196" i="14" s="1"/>
  <c r="I125" i="14" a="1"/>
  <c r="I125" i="14" s="1"/>
  <c r="I131" i="14" a="1"/>
  <c r="I131" i="14" s="1"/>
  <c r="I132" i="14" a="1"/>
  <c r="I132" i="14" s="1"/>
  <c r="H16" i="14" a="1"/>
  <c r="H16" i="14" s="1"/>
  <c r="G16" i="14" s="1"/>
  <c r="H176" i="14" a="1"/>
  <c r="H176" i="14" s="1"/>
  <c r="G176" i="14" s="1"/>
  <c r="H130" i="14" a="1"/>
  <c r="H130" i="14" s="1"/>
  <c r="H122" i="14" a="1"/>
  <c r="H122" i="14" s="1"/>
  <c r="G122" i="14" s="1"/>
  <c r="H190" i="14" a="1"/>
  <c r="H190" i="14" s="1"/>
  <c r="G190" i="14" s="1"/>
  <c r="H158" i="14" a="1"/>
  <c r="H158" i="14" s="1"/>
  <c r="G158" i="14" s="1"/>
  <c r="H188" i="14" a="1"/>
  <c r="H188" i="14" s="1"/>
  <c r="H104" i="14" a="1"/>
  <c r="H104" i="14" s="1"/>
  <c r="G104" i="14" s="1"/>
  <c r="H42" i="14" a="1"/>
  <c r="H42" i="14" s="1"/>
  <c r="H64" i="14" a="1"/>
  <c r="H64" i="14" s="1"/>
  <c r="G64" i="14" s="1"/>
  <c r="H75" i="14" a="1"/>
  <c r="H75" i="14" s="1"/>
  <c r="G75" i="14" s="1"/>
  <c r="H81" i="14" a="1"/>
  <c r="H81" i="14" s="1"/>
  <c r="H89" i="14" a="1"/>
  <c r="H89" i="14" s="1"/>
  <c r="H97" i="14" a="1"/>
  <c r="H97" i="14" s="1"/>
  <c r="H105" i="14" a="1"/>
  <c r="H105" i="14" s="1"/>
  <c r="G105" i="14" s="1"/>
  <c r="H113" i="14" a="1"/>
  <c r="H113" i="14" s="1"/>
  <c r="G113" i="14" s="1"/>
  <c r="H121" i="14" a="1"/>
  <c r="H121" i="14" s="1"/>
  <c r="G121" i="14" s="1"/>
  <c r="H151" i="14" a="1"/>
  <c r="H151" i="14" s="1"/>
  <c r="G151" i="14" s="1"/>
  <c r="H23" i="14" a="1"/>
  <c r="H23" i="14" s="1"/>
  <c r="G23" i="14" s="1"/>
  <c r="H31" i="14" a="1"/>
  <c r="H31" i="14" s="1"/>
  <c r="G31" i="14" s="1"/>
  <c r="H39" i="14" a="1"/>
  <c r="H39" i="14" s="1"/>
  <c r="H47" i="14" a="1"/>
  <c r="H47" i="14" s="1"/>
  <c r="G47" i="14" s="1"/>
  <c r="H55" i="14" a="1"/>
  <c r="H55" i="14" s="1"/>
  <c r="G55" i="14" s="1"/>
  <c r="H63" i="14" a="1"/>
  <c r="H63" i="14" s="1"/>
  <c r="G63" i="14" s="1"/>
  <c r="H73" i="14" a="1"/>
  <c r="H73" i="14" s="1"/>
  <c r="G73" i="14" s="1"/>
  <c r="H84" i="14" a="1"/>
  <c r="H84" i="14" s="1"/>
  <c r="G84" i="14" s="1"/>
  <c r="H92" i="14" a="1"/>
  <c r="H92" i="14" s="1"/>
  <c r="G92" i="14" s="1"/>
  <c r="H142" i="14" a="1"/>
  <c r="H142" i="14" s="1"/>
  <c r="H127" i="14" a="1"/>
  <c r="H127" i="14" s="1"/>
  <c r="G127" i="14" s="1"/>
  <c r="H56" i="14" a="1"/>
  <c r="H56" i="14" s="1"/>
  <c r="G56" i="14" s="1"/>
  <c r="H24" i="14" a="1"/>
  <c r="H24" i="14" s="1"/>
  <c r="G24" i="14" s="1"/>
  <c r="H193" i="14" a="1"/>
  <c r="H193" i="14" s="1"/>
  <c r="G193" i="14" s="1"/>
  <c r="H185" i="14" a="1"/>
  <c r="H185" i="14" s="1"/>
  <c r="G185" i="14" s="1"/>
  <c r="H177" i="14" a="1"/>
  <c r="H177" i="14" s="1"/>
  <c r="G177" i="14" s="1"/>
  <c r="H169" i="14" a="1"/>
  <c r="H169" i="14" s="1"/>
  <c r="G169" i="14" s="1"/>
  <c r="H161" i="14" a="1"/>
  <c r="H161" i="14" s="1"/>
  <c r="H152" i="14" a="1"/>
  <c r="H152" i="14" s="1"/>
  <c r="G152" i="14" s="1"/>
  <c r="H132" i="14" a="1"/>
  <c r="H132" i="14" s="1"/>
  <c r="H110" i="14" a="1"/>
  <c r="H110" i="14" s="1"/>
  <c r="G110" i="14" s="1"/>
  <c r="H54" i="14" a="1"/>
  <c r="H54" i="14" s="1"/>
  <c r="G54" i="14" s="1"/>
  <c r="H22" i="14" a="1"/>
  <c r="H22" i="14" s="1"/>
  <c r="G22" i="14" s="1"/>
  <c r="H141" i="14" a="1"/>
  <c r="H141" i="14" s="1"/>
  <c r="G141" i="14" s="1"/>
  <c r="H36" i="14" a="1"/>
  <c r="H36" i="14" s="1"/>
  <c r="G36" i="14" s="1"/>
  <c r="H149" i="16" a="1"/>
  <c r="H149" i="16" s="1"/>
  <c r="I84" i="16" a="1"/>
  <c r="I84" i="16" s="1"/>
  <c r="H182" i="16" a="1"/>
  <c r="H182" i="16" s="1"/>
  <c r="I115" i="16" a="1"/>
  <c r="I115" i="16" s="1"/>
  <c r="H25" i="16" a="1"/>
  <c r="H25" i="16" s="1"/>
  <c r="I42" i="16" a="1"/>
  <c r="I42" i="16" s="1"/>
  <c r="I11" i="16" a="1"/>
  <c r="I11" i="16" s="1"/>
  <c r="H158" i="16" a="1"/>
  <c r="H158" i="16" s="1"/>
  <c r="I129" i="16" a="1"/>
  <c r="I129" i="16" s="1"/>
  <c r="I193" i="16" a="1"/>
  <c r="I193" i="16" s="1"/>
  <c r="I150" i="16" a="1"/>
  <c r="I150" i="16" s="1"/>
  <c r="I119" i="16" a="1"/>
  <c r="I119" i="16" s="1"/>
  <c r="I9" i="16" a="1"/>
  <c r="I9" i="16" s="1"/>
  <c r="I185" i="16" a="1"/>
  <c r="I185" i="16" s="1"/>
  <c r="I180" i="16" a="1"/>
  <c r="I180" i="16" s="1"/>
  <c r="H175" i="16" a="1"/>
  <c r="H175" i="16" s="1"/>
  <c r="I169" i="16" a="1"/>
  <c r="I169" i="16" s="1"/>
  <c r="H162" i="16" a="1"/>
  <c r="H162" i="16" s="1"/>
  <c r="H153" i="16" a="1"/>
  <c r="H153" i="16" s="1"/>
  <c r="H147" i="16" a="1"/>
  <c r="H147" i="16" s="1"/>
  <c r="H127" i="16" a="1"/>
  <c r="H127" i="16" s="1"/>
  <c r="I117" i="16" a="1"/>
  <c r="I117" i="16" s="1"/>
  <c r="H109" i="16" a="1"/>
  <c r="H109" i="16" s="1"/>
  <c r="H99" i="16" a="1"/>
  <c r="H99" i="16" s="1"/>
  <c r="I69" i="16" a="1"/>
  <c r="I69" i="16" s="1"/>
  <c r="I46" i="16" a="1"/>
  <c r="I46" i="16" s="1"/>
  <c r="I16" i="16" a="1"/>
  <c r="I16" i="16" s="1"/>
  <c r="I194" i="16" a="1"/>
  <c r="I194" i="16" s="1"/>
  <c r="H184" i="16" a="1"/>
  <c r="H184" i="16" s="1"/>
  <c r="H168" i="16" a="1"/>
  <c r="H168" i="16" s="1"/>
  <c r="I160" i="16" a="1"/>
  <c r="I160" i="16" s="1"/>
  <c r="H151" i="16" a="1"/>
  <c r="H151" i="16" s="1"/>
  <c r="G151" i="16" s="1"/>
  <c r="H143" i="16" a="1"/>
  <c r="H143" i="16" s="1"/>
  <c r="H133" i="16" a="1"/>
  <c r="H133" i="16" s="1"/>
  <c r="I116" i="16" a="1"/>
  <c r="I116" i="16" s="1"/>
  <c r="I106" i="16" a="1"/>
  <c r="I106" i="16" s="1"/>
  <c r="H98" i="16" a="1"/>
  <c r="H98" i="16" s="1"/>
  <c r="H57" i="16" a="1"/>
  <c r="H57" i="16" s="1"/>
  <c r="I23" i="16" a="1"/>
  <c r="I23" i="16" s="1"/>
  <c r="I55" i="16" a="1"/>
  <c r="I55" i="16" s="1"/>
  <c r="I71" i="16" a="1"/>
  <c r="I71" i="16" s="1"/>
  <c r="I86" i="16" a="1"/>
  <c r="I86" i="16" s="1"/>
  <c r="I107" i="16" a="1"/>
  <c r="I107" i="16" s="1"/>
  <c r="I139" i="16" a="1"/>
  <c r="I139" i="16" s="1"/>
  <c r="I28" i="16" a="1"/>
  <c r="I28" i="16" s="1"/>
  <c r="I44" i="16" a="1"/>
  <c r="I44" i="16" s="1"/>
  <c r="I60" i="16" a="1"/>
  <c r="I60" i="16" s="1"/>
  <c r="I76" i="16" a="1"/>
  <c r="I76" i="16" s="1"/>
  <c r="I85" i="16" a="1"/>
  <c r="I85" i="16" s="1"/>
  <c r="I18" i="16" a="1"/>
  <c r="I18" i="16" s="1"/>
  <c r="I31" i="16" a="1"/>
  <c r="I31" i="16" s="1"/>
  <c r="I47" i="16" a="1"/>
  <c r="I47" i="16" s="1"/>
  <c r="I63" i="16" a="1"/>
  <c r="I63" i="16" s="1"/>
  <c r="I82" i="16" a="1"/>
  <c r="I82" i="16" s="1"/>
  <c r="I97" i="16" a="1"/>
  <c r="I97" i="16" s="1"/>
  <c r="H28" i="16" a="1"/>
  <c r="H28" i="16" s="1"/>
  <c r="H44" i="16" a="1"/>
  <c r="H44" i="16" s="1"/>
  <c r="H60" i="16" a="1"/>
  <c r="H60" i="16" s="1"/>
  <c r="H76" i="16" a="1"/>
  <c r="H76" i="16" s="1"/>
  <c r="H88" i="16" a="1"/>
  <c r="H88" i="16" s="1"/>
  <c r="H100" i="16" a="1"/>
  <c r="H100" i="16" s="1"/>
  <c r="H120" i="16" a="1"/>
  <c r="H120" i="16" s="1"/>
  <c r="H132" i="16" a="1"/>
  <c r="H132" i="16" s="1"/>
  <c r="H21" i="16" a="1"/>
  <c r="H21" i="16" s="1"/>
  <c r="G21" i="16" s="1"/>
  <c r="H37" i="16" a="1"/>
  <c r="H37" i="16" s="1"/>
  <c r="H53" i="16" a="1"/>
  <c r="H53" i="16" s="1"/>
  <c r="H69" i="16" a="1"/>
  <c r="H69" i="16" s="1"/>
  <c r="H93" i="16" a="1"/>
  <c r="H93" i="16" s="1"/>
  <c r="G93" i="16" s="1"/>
  <c r="H26" i="16" a="1"/>
  <c r="H26" i="16" s="1"/>
  <c r="H42" i="16" a="1"/>
  <c r="H42" i="16" s="1"/>
  <c r="G42" i="16" s="1"/>
  <c r="H58" i="16" a="1"/>
  <c r="H58" i="16" s="1"/>
  <c r="G58" i="16" s="1"/>
  <c r="H74" i="16" a="1"/>
  <c r="H74" i="16" s="1"/>
  <c r="G74" i="16" s="1"/>
  <c r="H84" i="16" a="1"/>
  <c r="H84" i="16" s="1"/>
  <c r="H16" i="16" a="1"/>
  <c r="H16" i="16" s="1"/>
  <c r="H9" i="16" a="1"/>
  <c r="H9" i="16" s="1"/>
  <c r="H188" i="16" a="1"/>
  <c r="H188" i="16" s="1"/>
  <c r="I183" i="16" a="1"/>
  <c r="I183" i="16" s="1"/>
  <c r="I178" i="16" a="1"/>
  <c r="I178" i="16" s="1"/>
  <c r="H173" i="16" a="1"/>
  <c r="H173" i="16" s="1"/>
  <c r="I167" i="16" a="1"/>
  <c r="I167" i="16" s="1"/>
  <c r="H160" i="16" a="1"/>
  <c r="H160" i="16" s="1"/>
  <c r="I152" i="16" a="1"/>
  <c r="I152" i="16" s="1"/>
  <c r="I142" i="16" a="1"/>
  <c r="I142" i="16" s="1"/>
  <c r="I134" i="16" a="1"/>
  <c r="I134" i="16" s="1"/>
  <c r="I126" i="16" a="1"/>
  <c r="I126" i="16" s="1"/>
  <c r="H118" i="16" a="1"/>
  <c r="H118" i="16" s="1"/>
  <c r="G118" i="16" s="1"/>
  <c r="H110" i="16" a="1"/>
  <c r="H110" i="16" s="1"/>
  <c r="G110" i="16" s="1"/>
  <c r="H102" i="16" a="1"/>
  <c r="H102" i="16" s="1"/>
  <c r="G102" i="16" s="1"/>
  <c r="I79" i="16" a="1"/>
  <c r="I79" i="16" s="1"/>
  <c r="I37" i="16" a="1"/>
  <c r="I37" i="16" s="1"/>
  <c r="H15" i="17" a="1"/>
  <c r="H15" i="17" s="1"/>
  <c r="G15" i="17" s="1"/>
  <c r="I148" i="17" a="1"/>
  <c r="I148" i="17" s="1"/>
  <c r="I194" i="17" a="1"/>
  <c r="I194" i="17" s="1"/>
  <c r="I169" i="17" a="1"/>
  <c r="I169" i="17" s="1"/>
  <c r="H160" i="17" a="1"/>
  <c r="H160" i="17" s="1"/>
  <c r="T158" i="1" s="1"/>
  <c r="H111" i="17" a="1"/>
  <c r="H111" i="17" s="1"/>
  <c r="G111" i="17" s="1"/>
  <c r="H35" i="17" a="1"/>
  <c r="H35" i="17" s="1"/>
  <c r="H100" i="17" a="1"/>
  <c r="H100" i="17" s="1"/>
  <c r="G100" i="17" s="1"/>
  <c r="H57" i="17" a="1"/>
  <c r="H57" i="17" s="1"/>
  <c r="G57" i="17" s="1"/>
  <c r="H180" i="17" a="1"/>
  <c r="H180" i="17" s="1"/>
  <c r="G180" i="17" s="1"/>
  <c r="H178" i="14" a="1"/>
  <c r="H178" i="14" s="1"/>
  <c r="G178" i="14" s="1"/>
  <c r="I77" i="14" a="1"/>
  <c r="I77" i="14" s="1"/>
  <c r="I115" i="14" a="1"/>
  <c r="I115" i="14" s="1"/>
  <c r="I155" i="14" a="1"/>
  <c r="I155" i="14" s="1"/>
  <c r="AG135" i="1" s="1"/>
  <c r="I102" i="14" a="1"/>
  <c r="I102" i="14" s="1"/>
  <c r="H112" i="14" a="1"/>
  <c r="H112" i="14" s="1"/>
  <c r="H91" i="14" a="1"/>
  <c r="H91" i="14" s="1"/>
  <c r="G91" i="14" s="1"/>
  <c r="H139" i="14" a="1"/>
  <c r="H139" i="14" s="1"/>
  <c r="G139" i="14" s="1"/>
  <c r="H41" i="14" a="1"/>
  <c r="H41" i="14" s="1"/>
  <c r="G41" i="14" s="1"/>
  <c r="H74" i="14" a="1"/>
  <c r="H74" i="14" s="1"/>
  <c r="G74" i="14" s="1"/>
  <c r="H94" i="14" a="1"/>
  <c r="H94" i="14" s="1"/>
  <c r="G94" i="14" s="1"/>
  <c r="H123" i="14" a="1"/>
  <c r="H123" i="14" s="1"/>
  <c r="G123" i="14" s="1"/>
  <c r="H183" i="14" a="1"/>
  <c r="H183" i="14" s="1"/>
  <c r="H145" i="14" a="1"/>
  <c r="H145" i="14" s="1"/>
  <c r="H11" i="14" a="1"/>
  <c r="H11" i="14" s="1"/>
  <c r="G11" i="14" s="1"/>
  <c r="H28" i="14" a="1"/>
  <c r="H28" i="14" s="1"/>
  <c r="G28" i="14" s="1"/>
  <c r="H196" i="16" a="1"/>
  <c r="H196" i="16" s="1"/>
  <c r="H152" i="16" a="1"/>
  <c r="H152" i="16" s="1"/>
  <c r="I111" i="16" a="1"/>
  <c r="I111" i="16" s="1"/>
  <c r="I173" i="16" a="1"/>
  <c r="I173" i="16" s="1"/>
  <c r="I143" i="16" a="1"/>
  <c r="I143" i="16" s="1"/>
  <c r="H95" i="16" a="1"/>
  <c r="H95" i="16" s="1"/>
  <c r="H193" i="16" a="1"/>
  <c r="H193" i="16" s="1"/>
  <c r="H148" i="16" a="1"/>
  <c r="H148" i="16" s="1"/>
  <c r="I104" i="16" a="1"/>
  <c r="I104" i="16" s="1"/>
  <c r="I41" i="16" a="1"/>
  <c r="I41" i="16" s="1"/>
  <c r="I109" i="16" a="1"/>
  <c r="I109" i="16" s="1"/>
  <c r="I45" i="16" a="1"/>
  <c r="I45" i="16" s="1"/>
  <c r="I19" i="16" a="1"/>
  <c r="I19" i="16" s="1"/>
  <c r="I91" i="16" a="1"/>
  <c r="I91" i="16" s="1"/>
  <c r="H63" i="16" a="1"/>
  <c r="H63" i="16" s="1"/>
  <c r="H123" i="16" a="1"/>
  <c r="H123" i="16" s="1"/>
  <c r="H56" i="16" a="1"/>
  <c r="H56" i="16" s="1"/>
  <c r="G56" i="16" s="1"/>
  <c r="H46" i="16" a="1"/>
  <c r="H46" i="16" s="1"/>
  <c r="H14" i="16" a="1"/>
  <c r="H14" i="16" s="1"/>
  <c r="H177" i="16" a="1"/>
  <c r="H177" i="16" s="1"/>
  <c r="G177" i="16" s="1"/>
  <c r="I158" i="16" a="1"/>
  <c r="I158" i="16" s="1"/>
  <c r="I140" i="16" a="1"/>
  <c r="I140" i="16" s="1"/>
  <c r="H124" i="16" a="1"/>
  <c r="H124" i="16" s="1"/>
  <c r="H108" i="16" a="1"/>
  <c r="H108" i="16" s="1"/>
  <c r="H86" i="16" a="1"/>
  <c r="H86" i="16" s="1"/>
  <c r="H32" i="16" a="1"/>
  <c r="H32" i="16" s="1"/>
  <c r="H8" i="14" a="1"/>
  <c r="H8" i="14" s="1"/>
  <c r="I61" i="16" a="1"/>
  <c r="I61" i="16" s="1"/>
  <c r="I189" i="16" a="1"/>
  <c r="I189" i="16" s="1"/>
  <c r="H135" i="16" a="1"/>
  <c r="H135" i="16" s="1"/>
  <c r="H62" i="16" a="1"/>
  <c r="H62" i="16" s="1"/>
  <c r="I171" i="16" a="1"/>
  <c r="I171" i="16" s="1"/>
  <c r="I138" i="16" a="1"/>
  <c r="I138" i="16" s="1"/>
  <c r="I105" i="16" a="1"/>
  <c r="I105" i="16" s="1"/>
  <c r="I26" i="16" a="1"/>
  <c r="I26" i="16" s="1"/>
  <c r="H67" i="14" a="1"/>
  <c r="H67" i="14" s="1"/>
  <c r="G67" i="14" s="1"/>
  <c r="H99" i="14" a="1"/>
  <c r="H99" i="14" s="1"/>
  <c r="G99" i="14" s="1"/>
  <c r="H155" i="14" a="1"/>
  <c r="H155" i="14" s="1"/>
  <c r="H49" i="14" a="1"/>
  <c r="H49" i="14" s="1"/>
  <c r="G49" i="14" s="1"/>
  <c r="H65" i="14" a="1"/>
  <c r="H65" i="14" s="1"/>
  <c r="G65" i="14" s="1"/>
  <c r="H48" i="14" a="1"/>
  <c r="H48" i="14" s="1"/>
  <c r="G48" i="14" s="1"/>
  <c r="H175" i="14" a="1"/>
  <c r="H175" i="14" s="1"/>
  <c r="G175" i="14" s="1"/>
  <c r="H128" i="14" a="1"/>
  <c r="H128" i="14" s="1"/>
  <c r="H133" i="14" a="1"/>
  <c r="H133" i="14" s="1"/>
  <c r="G133" i="14" s="1"/>
  <c r="H142" i="16" a="1"/>
  <c r="H142" i="16" s="1"/>
  <c r="H48" i="16" a="1"/>
  <c r="H48" i="16" s="1"/>
  <c r="I121" i="16" a="1"/>
  <c r="I121" i="16" s="1"/>
  <c r="I188" i="16" a="1"/>
  <c r="I188" i="16" s="1"/>
  <c r="I168" i="16" a="1"/>
  <c r="I168" i="16" s="1"/>
  <c r="I125" i="16" a="1"/>
  <c r="I125" i="16" s="1"/>
  <c r="H64" i="16" a="1"/>
  <c r="H64" i="16" s="1"/>
  <c r="H180" i="16" a="1"/>
  <c r="H180" i="16" s="1"/>
  <c r="H141" i="16" a="1"/>
  <c r="H141" i="16" s="1"/>
  <c r="I87" i="16" a="1"/>
  <c r="I87" i="16" s="1"/>
  <c r="I57" i="16" a="1"/>
  <c r="I57" i="16" s="1"/>
  <c r="I124" i="16" a="1"/>
  <c r="I124" i="16" s="1"/>
  <c r="I33" i="16" a="1"/>
  <c r="I33" i="16" s="1"/>
  <c r="H78" i="16" a="1"/>
  <c r="H78" i="16" s="1"/>
  <c r="H72" i="16" a="1"/>
  <c r="H72" i="16" s="1"/>
  <c r="H194" i="16" a="1"/>
  <c r="H194" i="16" s="1"/>
  <c r="G194" i="16" s="1"/>
  <c r="H157" i="16" a="1"/>
  <c r="H157" i="16" s="1"/>
  <c r="H122" i="16" a="1"/>
  <c r="H122" i="16" s="1"/>
  <c r="H73" i="16" a="1"/>
  <c r="H73" i="16" s="1"/>
  <c r="I8" i="17" a="1"/>
  <c r="I8" i="17" s="1"/>
  <c r="H180" i="14" a="1"/>
  <c r="H180" i="14" s="1"/>
  <c r="G180" i="14" s="1"/>
  <c r="H100" i="14" a="1"/>
  <c r="H100" i="14" s="1"/>
  <c r="G100" i="14" s="1"/>
  <c r="H25" i="14" a="1"/>
  <c r="H25" i="14" s="1"/>
  <c r="G25" i="14" s="1"/>
  <c r="H57" i="14" a="1"/>
  <c r="H57" i="14" s="1"/>
  <c r="G57" i="14" s="1"/>
  <c r="H78" i="14" a="1"/>
  <c r="H78" i="14" s="1"/>
  <c r="G78" i="14" s="1"/>
  <c r="H10" i="14" a="1"/>
  <c r="H10" i="14" s="1"/>
  <c r="G10" i="14" s="1"/>
  <c r="H15" i="14" a="1"/>
  <c r="H15" i="14" s="1"/>
  <c r="G15" i="14" s="1"/>
  <c r="H167" i="14" a="1"/>
  <c r="H167" i="14" s="1"/>
  <c r="G167" i="14" s="1"/>
  <c r="I13" i="16" a="1"/>
  <c r="I13" i="16" s="1"/>
  <c r="I36" i="16" a="1"/>
  <c r="I36" i="16" s="1"/>
  <c r="H174" i="16" a="1"/>
  <c r="H174" i="16" s="1"/>
  <c r="I184" i="16" a="1"/>
  <c r="I184" i="16" s="1"/>
  <c r="H159" i="16" a="1"/>
  <c r="H159" i="16" s="1"/>
  <c r="H115" i="16" a="1"/>
  <c r="H115" i="16" s="1"/>
  <c r="H41" i="16" a="1"/>
  <c r="H41" i="16" s="1"/>
  <c r="I166" i="16" a="1"/>
  <c r="I166" i="16" s="1"/>
  <c r="H131" i="16" a="1"/>
  <c r="H131" i="16" s="1"/>
  <c r="H51" i="16" a="1"/>
  <c r="H51" i="16" s="1"/>
  <c r="I73" i="16" a="1"/>
  <c r="I73" i="16" s="1"/>
  <c r="I141" i="16" a="1"/>
  <c r="I141" i="16" s="1"/>
  <c r="I78" i="16" a="1"/>
  <c r="I78" i="16" s="1"/>
  <c r="I49" i="16" a="1"/>
  <c r="I49" i="16" s="1"/>
  <c r="H31" i="16" a="1"/>
  <c r="H31" i="16" s="1"/>
  <c r="G31" i="16" s="1"/>
  <c r="H91" i="16" a="1"/>
  <c r="H91" i="16" s="1"/>
  <c r="H24" i="16" a="1"/>
  <c r="H24" i="16" s="1"/>
  <c r="H96" i="16" a="1"/>
  <c r="H96" i="16" s="1"/>
  <c r="H77" i="16" a="1"/>
  <c r="H77" i="16" s="1"/>
  <c r="G77" i="16" s="1"/>
  <c r="H187" i="16" a="1"/>
  <c r="H187" i="16" s="1"/>
  <c r="G187" i="16" s="1"/>
  <c r="H166" i="16" a="1"/>
  <c r="H166" i="16" s="1"/>
  <c r="I149" i="16" a="1"/>
  <c r="I149" i="16" s="1"/>
  <c r="I132" i="16" a="1"/>
  <c r="I132" i="16" s="1"/>
  <c r="H116" i="16" a="1"/>
  <c r="H116" i="16" s="1"/>
  <c r="I99" i="16" a="1"/>
  <c r="I99" i="16" s="1"/>
  <c r="H67" i="16" a="1"/>
  <c r="H67" i="16" s="1"/>
  <c r="G67" i="16" s="1"/>
  <c r="H20" i="16" a="1"/>
  <c r="H20" i="16" s="1"/>
  <c r="I8" i="14" a="1"/>
  <c r="I8" i="14" s="1"/>
  <c r="I147" i="16" a="1"/>
  <c r="I147" i="16" s="1"/>
  <c r="H130" i="16" a="1"/>
  <c r="H130" i="16" s="1"/>
  <c r="G130" i="16" s="1"/>
  <c r="H114" i="16" a="1"/>
  <c r="H114" i="16" s="1"/>
  <c r="H92" i="16" a="1"/>
  <c r="H92" i="16" s="1"/>
  <c r="H61" i="16" a="1"/>
  <c r="H61" i="16" s="1"/>
  <c r="H8" i="17" a="1"/>
  <c r="H8" i="17" s="1"/>
  <c r="H168" i="14" a="1"/>
  <c r="H168" i="14" s="1"/>
  <c r="G168" i="14" s="1"/>
  <c r="H34" i="14" a="1"/>
  <c r="H34" i="14" s="1"/>
  <c r="G34" i="14" s="1"/>
  <c r="H83" i="14" a="1"/>
  <c r="H83" i="14" s="1"/>
  <c r="G83" i="14" s="1"/>
  <c r="H115" i="14" a="1"/>
  <c r="H115" i="14" s="1"/>
  <c r="H33" i="14" a="1"/>
  <c r="H33" i="14" s="1"/>
  <c r="G33" i="14" s="1"/>
  <c r="H86" i="14" a="1"/>
  <c r="H86" i="14" s="1"/>
  <c r="G86" i="14" s="1"/>
  <c r="H140" i="14" a="1"/>
  <c r="H140" i="14" s="1"/>
  <c r="H191" i="14" a="1"/>
  <c r="H191" i="14" s="1"/>
  <c r="G191" i="14" s="1"/>
  <c r="H159" i="14" a="1"/>
  <c r="H159" i="14" s="1"/>
  <c r="H46" i="14" a="1"/>
  <c r="H46" i="14" s="1"/>
  <c r="G46" i="14" s="1"/>
  <c r="H60" i="14" a="1"/>
  <c r="H60" i="14" s="1"/>
  <c r="G60" i="14" s="1"/>
  <c r="I159" i="16" a="1"/>
  <c r="I159" i="16" s="1"/>
  <c r="H195" i="16" a="1"/>
  <c r="H195" i="16" s="1"/>
  <c r="H144" i="16" a="1"/>
  <c r="H144" i="16" s="1"/>
  <c r="H179" i="16" a="1"/>
  <c r="H179" i="16" s="1"/>
  <c r="G179" i="16" s="1"/>
  <c r="I151" i="16" a="1"/>
  <c r="I151" i="16" s="1"/>
  <c r="H107" i="16" a="1"/>
  <c r="H107" i="16" s="1"/>
  <c r="I12" i="16" a="1"/>
  <c r="I12" i="16" s="1"/>
  <c r="I157" i="16" a="1"/>
  <c r="I157" i="16" s="1"/>
  <c r="I114" i="16" a="1"/>
  <c r="I114" i="16" s="1"/>
  <c r="I25" i="16" a="1"/>
  <c r="I25" i="16" s="1"/>
  <c r="I92" i="16" a="1"/>
  <c r="I92" i="16" s="1"/>
  <c r="AK78" i="1" s="1"/>
  <c r="I29" i="16" a="1"/>
  <c r="I29" i="16" s="1"/>
  <c r="I88" i="16" a="1"/>
  <c r="I88" i="16" s="1"/>
  <c r="I65" i="16" a="1"/>
  <c r="I65" i="16" s="1"/>
  <c r="H47" i="16" a="1"/>
  <c r="H47" i="16" s="1"/>
  <c r="G47" i="16" s="1"/>
  <c r="H103" i="16" a="1"/>
  <c r="H103" i="16" s="1"/>
  <c r="G103" i="16" s="1"/>
  <c r="H40" i="16" a="1"/>
  <c r="H40" i="16" s="1"/>
  <c r="H30" i="16" a="1"/>
  <c r="H30" i="16" s="1"/>
  <c r="G30" i="16" s="1"/>
  <c r="H87" i="16" a="1"/>
  <c r="H87" i="16" s="1"/>
  <c r="I182" i="16" a="1"/>
  <c r="I182" i="16" s="1"/>
  <c r="I164" i="16" a="1"/>
  <c r="I164" i="16" s="1"/>
  <c r="I9" i="2" a="1"/>
  <c r="I9" i="2" s="1"/>
  <c r="I30" i="2" a="1"/>
  <c r="I30" i="2" s="1"/>
  <c r="I62" i="2" a="1"/>
  <c r="I62" i="2" s="1"/>
  <c r="I94" i="2" a="1"/>
  <c r="I94" i="2" s="1"/>
  <c r="I21" i="2" a="1"/>
  <c r="I21" i="2" s="1"/>
  <c r="I35" i="2" a="1"/>
  <c r="I35" i="2" s="1"/>
  <c r="I44" i="2" a="1"/>
  <c r="I44" i="2" s="1"/>
  <c r="I53" i="2" a="1"/>
  <c r="I53" i="2" s="1"/>
  <c r="I11" i="2" a="1"/>
  <c r="I11" i="2" s="1"/>
  <c r="I34" i="2" a="1"/>
  <c r="I34" i="2" s="1"/>
  <c r="I66" i="2" a="1"/>
  <c r="I66" i="2" s="1"/>
  <c r="I98" i="2" a="1"/>
  <c r="I98" i="2" s="1"/>
  <c r="I39" i="2" a="1"/>
  <c r="I39" i="2" s="1"/>
  <c r="I75" i="2" a="1"/>
  <c r="I75" i="2" s="1"/>
  <c r="I93" i="2" a="1"/>
  <c r="I93" i="2" s="1"/>
  <c r="I112" i="2" a="1"/>
  <c r="I112" i="2" s="1"/>
  <c r="I121" i="2" a="1"/>
  <c r="I121" i="2" s="1"/>
  <c r="I131" i="2" a="1"/>
  <c r="I131" i="2" s="1"/>
  <c r="I142" i="2" a="1"/>
  <c r="I142" i="2" s="1"/>
  <c r="I153" i="2" a="1"/>
  <c r="I153" i="2" s="1"/>
  <c r="I31" i="2" a="1"/>
  <c r="I31" i="2" s="1"/>
  <c r="I71" i="2" a="1"/>
  <c r="I71" i="2" s="1"/>
  <c r="I89" i="2" a="1"/>
  <c r="I89" i="2" s="1"/>
  <c r="I115" i="2" a="1"/>
  <c r="I115" i="2" s="1"/>
  <c r="I136" i="2" a="1"/>
  <c r="I136" i="2" s="1"/>
  <c r="I41" i="2" a="1"/>
  <c r="I41" i="2" s="1"/>
  <c r="I69" i="2" a="1"/>
  <c r="I69" i="2" s="1"/>
  <c r="AF60" i="1" s="1"/>
  <c r="I92" i="2" a="1"/>
  <c r="I92" i="2" s="1"/>
  <c r="I108" i="2" a="1"/>
  <c r="I108" i="2" s="1"/>
  <c r="I122" i="2" a="1"/>
  <c r="I122" i="2" s="1"/>
  <c r="I124" i="2" a="1"/>
  <c r="I124" i="2" s="1"/>
  <c r="I156" i="2" a="1"/>
  <c r="I156" i="2" s="1"/>
  <c r="I172" i="2" a="1"/>
  <c r="I172" i="2" s="1"/>
  <c r="I193" i="2" a="1"/>
  <c r="I193" i="2" s="1"/>
  <c r="I170" i="2" a="1"/>
  <c r="I170" i="2" s="1"/>
  <c r="I47" i="2" a="1"/>
  <c r="I47" i="2" s="1"/>
  <c r="I143" i="2" a="1"/>
  <c r="I143" i="2" s="1"/>
  <c r="I169" i="2" a="1"/>
  <c r="I169" i="2" s="1"/>
  <c r="I79" i="2" a="1"/>
  <c r="I79" i="2" s="1"/>
  <c r="I125" i="2" a="1"/>
  <c r="I125" i="2" s="1"/>
  <c r="I148" i="2" a="1"/>
  <c r="I148" i="2" s="1"/>
  <c r="I195" i="2" a="1"/>
  <c r="I195" i="2" s="1"/>
  <c r="I174" i="2" a="1"/>
  <c r="I174" i="2" s="1"/>
  <c r="I81" i="2" a="1"/>
  <c r="I81" i="2" s="1"/>
  <c r="I151" i="2" a="1"/>
  <c r="I151" i="2" s="1"/>
  <c r="I171" i="2" a="1"/>
  <c r="I171" i="2" s="1"/>
  <c r="I188" i="2" a="1"/>
  <c r="I188" i="2" s="1"/>
  <c r="I180" i="2" a="1"/>
  <c r="I180" i="2" s="1"/>
  <c r="H35" i="2" a="1"/>
  <c r="H35" i="2" s="1"/>
  <c r="G35" i="2" s="1"/>
  <c r="H51" i="2" a="1"/>
  <c r="H51" i="2" s="1"/>
  <c r="H67" i="2" a="1"/>
  <c r="H67" i="2" s="1"/>
  <c r="H83" i="2" a="1"/>
  <c r="H83" i="2" s="1"/>
  <c r="H99" i="2" a="1"/>
  <c r="H99" i="2" s="1"/>
  <c r="H15" i="2" a="1"/>
  <c r="H15" i="2" s="1"/>
  <c r="H25" i="2" a="1"/>
  <c r="H25" i="2" s="1"/>
  <c r="H41" i="2" a="1"/>
  <c r="H41" i="2" s="1"/>
  <c r="H57" i="2" a="1"/>
  <c r="H57" i="2" s="1"/>
  <c r="H23" i="2" a="1"/>
  <c r="H23" i="2" s="1"/>
  <c r="H39" i="2" a="1"/>
  <c r="H39" i="2" s="1"/>
  <c r="H55" i="2" a="1"/>
  <c r="H55" i="2" s="1"/>
  <c r="H71" i="2" a="1"/>
  <c r="H71" i="2" s="1"/>
  <c r="G71" i="2" s="1"/>
  <c r="H87" i="2" a="1"/>
  <c r="H87" i="2" s="1"/>
  <c r="H103" i="2" a="1"/>
  <c r="H103" i="2" s="1"/>
  <c r="H53" i="2" a="1"/>
  <c r="H53" i="2" s="1"/>
  <c r="G53" i="2" s="1"/>
  <c r="H96" i="2" a="1"/>
  <c r="H96" i="2" s="1"/>
  <c r="H119" i="2" a="1"/>
  <c r="H119" i="2" s="1"/>
  <c r="H136" i="2" a="1"/>
  <c r="H136" i="2" s="1"/>
  <c r="G136" i="2" s="1"/>
  <c r="H152" i="2" a="1"/>
  <c r="H152" i="2" s="1"/>
  <c r="H163" i="2" a="1"/>
  <c r="H163" i="2" s="1"/>
  <c r="H171" i="2" a="1"/>
  <c r="H171" i="2" s="1"/>
  <c r="G171" i="2" s="1"/>
  <c r="H186" i="2" a="1"/>
  <c r="H186" i="2" s="1"/>
  <c r="H36" i="2" a="1"/>
  <c r="H36" i="2" s="1"/>
  <c r="H85" i="2" a="1"/>
  <c r="H85" i="2" s="1"/>
  <c r="H118" i="2" a="1"/>
  <c r="H118" i="2" s="1"/>
  <c r="H135" i="2" a="1"/>
  <c r="H135" i="2" s="1"/>
  <c r="H60" i="2" a="1"/>
  <c r="H60" i="2" s="1"/>
  <c r="H97" i="2" a="1"/>
  <c r="H97" i="2" s="1"/>
  <c r="H112" i="2" a="1"/>
  <c r="H112" i="2" s="1"/>
  <c r="G112" i="2" s="1"/>
  <c r="H121" i="2" a="1"/>
  <c r="H121" i="2" s="1"/>
  <c r="H77" i="2" a="1"/>
  <c r="H77" i="2" s="1"/>
  <c r="H148" i="2" a="1"/>
  <c r="H148" i="2" s="1"/>
  <c r="G148" i="2" s="1"/>
  <c r="H175" i="2" a="1"/>
  <c r="H175" i="2" s="1"/>
  <c r="H190" i="2" a="1"/>
  <c r="H190" i="2" s="1"/>
  <c r="H160" i="2" a="1"/>
  <c r="H160" i="2" s="1"/>
  <c r="H197" i="2" a="1"/>
  <c r="H197" i="2" s="1"/>
  <c r="H154" i="2" a="1"/>
  <c r="H154" i="2" s="1"/>
  <c r="H20" i="2" a="1"/>
  <c r="H20" i="2" s="1"/>
  <c r="H138" i="2" a="1"/>
  <c r="H138" i="2" s="1"/>
  <c r="H155" i="2" a="1"/>
  <c r="H155" i="2" s="1"/>
  <c r="H93" i="2" a="1"/>
  <c r="H93" i="2" s="1"/>
  <c r="H61" i="2" a="1"/>
  <c r="H61" i="2" s="1"/>
  <c r="H116" i="2" a="1"/>
  <c r="H116" i="2" s="1"/>
  <c r="H147" i="2" a="1"/>
  <c r="H147" i="2" s="1"/>
  <c r="H176" i="2" a="1"/>
  <c r="H176" i="2" s="1"/>
  <c r="H164" i="2" a="1"/>
  <c r="H164" i="2" s="1"/>
  <c r="I13" i="2" a="1"/>
  <c r="I13" i="2" s="1"/>
  <c r="I38" i="2" a="1"/>
  <c r="I38" i="2" s="1"/>
  <c r="I70" i="2" a="1"/>
  <c r="I70" i="2" s="1"/>
  <c r="I12" i="2" a="1"/>
  <c r="I12" i="2" s="1"/>
  <c r="I27" i="2" a="1"/>
  <c r="I27" i="2" s="1"/>
  <c r="I36" i="2" a="1"/>
  <c r="I36" i="2" s="1"/>
  <c r="I45" i="2" a="1"/>
  <c r="I45" i="2" s="1"/>
  <c r="I59" i="2" a="1"/>
  <c r="I59" i="2" s="1"/>
  <c r="I15" i="2" a="1"/>
  <c r="I15" i="2" s="1"/>
  <c r="I42" i="2" a="1"/>
  <c r="I42" i="2" s="1"/>
  <c r="I74" i="2" a="1"/>
  <c r="I74" i="2" s="1"/>
  <c r="I106" i="2" a="1"/>
  <c r="I106" i="2" s="1"/>
  <c r="I48" i="2" a="1"/>
  <c r="I48" i="2" s="1"/>
  <c r="I77" i="2" a="1"/>
  <c r="I77" i="2" s="1"/>
  <c r="I101" i="2" a="1"/>
  <c r="I101" i="2" s="1"/>
  <c r="I113" i="2" a="1"/>
  <c r="I113" i="2" s="1"/>
  <c r="I123" i="2" a="1"/>
  <c r="I123" i="2" s="1"/>
  <c r="I134" i="2" a="1"/>
  <c r="I134" i="2" s="1"/>
  <c r="I145" i="2" a="1"/>
  <c r="I145" i="2" s="1"/>
  <c r="I155" i="2" a="1"/>
  <c r="I155" i="2" s="1"/>
  <c r="I40" i="2" a="1"/>
  <c r="I40" i="2" s="1"/>
  <c r="I73" i="2" a="1"/>
  <c r="I73" i="2" s="1"/>
  <c r="I96" i="2" a="1"/>
  <c r="I96" i="2" s="1"/>
  <c r="I116" i="2" a="1"/>
  <c r="I116" i="2" s="1"/>
  <c r="I18" i="2" a="1"/>
  <c r="I18" i="2" s="1"/>
  <c r="I55" i="2" a="1"/>
  <c r="I55" i="2" s="1"/>
  <c r="I76" i="2" a="1"/>
  <c r="I76" i="2" s="1"/>
  <c r="I99" i="2" a="1"/>
  <c r="I99" i="2" s="1"/>
  <c r="I109" i="2" a="1"/>
  <c r="I109" i="2" s="1"/>
  <c r="I14" i="2" a="1"/>
  <c r="I14" i="2" s="1"/>
  <c r="I141" i="2" a="1"/>
  <c r="I141" i="2" s="1"/>
  <c r="I159" i="2" a="1"/>
  <c r="I159" i="2" s="1"/>
  <c r="I181" i="2" a="1"/>
  <c r="I181" i="2" s="1"/>
  <c r="I196" i="2" a="1"/>
  <c r="I196" i="2" s="1"/>
  <c r="I173" i="2" a="1"/>
  <c r="I173" i="2" s="1"/>
  <c r="I65" i="2" a="1"/>
  <c r="I65" i="2" s="1"/>
  <c r="I149" i="2" a="1"/>
  <c r="I149" i="2" s="1"/>
  <c r="I189" i="2" a="1"/>
  <c r="I189" i="2" s="1"/>
  <c r="I88" i="2" a="1"/>
  <c r="I88" i="2" s="1"/>
  <c r="I135" i="2" a="1"/>
  <c r="I135" i="2" s="1"/>
  <c r="I162" i="2" a="1"/>
  <c r="I162" i="2" s="1"/>
  <c r="I192" i="2" a="1"/>
  <c r="I192" i="2" s="1"/>
  <c r="I176" i="2" a="1"/>
  <c r="I176" i="2" s="1"/>
  <c r="I132" i="2" a="1"/>
  <c r="I132" i="2" s="1"/>
  <c r="I160" i="2" a="1"/>
  <c r="I160" i="2" s="1"/>
  <c r="I178" i="2" a="1"/>
  <c r="I178" i="2" s="1"/>
  <c r="I194" i="2" a="1"/>
  <c r="I194" i="2" s="1"/>
  <c r="AF169" i="1" s="1"/>
  <c r="H26" i="2" a="1"/>
  <c r="H26" i="2" s="1"/>
  <c r="H42" i="2" a="1"/>
  <c r="H42" i="2" s="1"/>
  <c r="H58" i="2" a="1"/>
  <c r="H58" i="2" s="1"/>
  <c r="H74" i="2" a="1"/>
  <c r="H74" i="2" s="1"/>
  <c r="G74" i="2" s="1"/>
  <c r="H90" i="2" a="1"/>
  <c r="H90" i="2" s="1"/>
  <c r="H10" i="2" a="1"/>
  <c r="H10" i="2" s="1"/>
  <c r="H18" i="2" a="1"/>
  <c r="H18" i="2" s="1"/>
  <c r="G18" i="2" s="1"/>
  <c r="H32" i="2" a="1"/>
  <c r="H32" i="2" s="1"/>
  <c r="H48" i="2" a="1"/>
  <c r="H48" i="2" s="1"/>
  <c r="G48" i="2" s="1"/>
  <c r="H64" i="2" a="1"/>
  <c r="H64" i="2" s="1"/>
  <c r="H30" i="2" a="1"/>
  <c r="H30" i="2" s="1"/>
  <c r="H46" i="2" a="1"/>
  <c r="H46" i="2" s="1"/>
  <c r="G46" i="2" s="1"/>
  <c r="H62" i="2" a="1"/>
  <c r="H62" i="2" s="1"/>
  <c r="G62" i="2" s="1"/>
  <c r="H78" i="2" a="1"/>
  <c r="H78" i="2" s="1"/>
  <c r="H94" i="2" a="1"/>
  <c r="H94" i="2" s="1"/>
  <c r="G94" i="2" s="1"/>
  <c r="H16" i="2" a="1"/>
  <c r="H16" i="2" s="1"/>
  <c r="H73" i="2" a="1"/>
  <c r="H73" i="2" s="1"/>
  <c r="H108" i="2" a="1"/>
  <c r="H108" i="2" s="1"/>
  <c r="H125" i="2" a="1"/>
  <c r="H125" i="2" s="1"/>
  <c r="G125" i="2" s="1"/>
  <c r="H141" i="2" a="1"/>
  <c r="H141" i="2" s="1"/>
  <c r="G141" i="2" s="1"/>
  <c r="H157" i="2" a="1"/>
  <c r="H157" i="2" s="1"/>
  <c r="G157" i="2" s="1"/>
  <c r="H165" i="2" a="1"/>
  <c r="H165" i="2" s="1"/>
  <c r="H173" i="2" a="1"/>
  <c r="H173" i="2" s="1"/>
  <c r="H189" i="2" a="1"/>
  <c r="H189" i="2" s="1"/>
  <c r="H45" i="2" a="1"/>
  <c r="H45" i="2" s="1"/>
  <c r="H92" i="2" a="1"/>
  <c r="H92" i="2" s="1"/>
  <c r="G92" i="2" s="1"/>
  <c r="H122" i="2" a="1"/>
  <c r="H122" i="2" s="1"/>
  <c r="G122" i="2" s="1"/>
  <c r="H13" i="2" a="1"/>
  <c r="H13" i="2" s="1"/>
  <c r="G13" i="2" s="1"/>
  <c r="H72" i="2" a="1"/>
  <c r="H72" i="2" s="1"/>
  <c r="H101" i="2" a="1"/>
  <c r="H101" i="2" s="1"/>
  <c r="H113" i="2" a="1"/>
  <c r="H113" i="2" s="1"/>
  <c r="G113" i="2" s="1"/>
  <c r="H124" i="2" a="1"/>
  <c r="H124" i="2" s="1"/>
  <c r="H131" i="2" a="1"/>
  <c r="H131" i="2" s="1"/>
  <c r="H150" i="2" a="1"/>
  <c r="H150" i="2" s="1"/>
  <c r="H177" i="2" a="1"/>
  <c r="H177" i="2" s="1"/>
  <c r="H192" i="2" a="1"/>
  <c r="H192" i="2" s="1"/>
  <c r="G192" i="2" s="1"/>
  <c r="H182" i="2" a="1"/>
  <c r="H182" i="2" s="1"/>
  <c r="H191" i="2" a="1"/>
  <c r="H191" i="2" s="1"/>
  <c r="H172" i="2" a="1"/>
  <c r="H172" i="2" s="1"/>
  <c r="H110" i="2" a="1"/>
  <c r="H110" i="2" s="1"/>
  <c r="H140" i="2" a="1"/>
  <c r="H140" i="2" s="1"/>
  <c r="H168" i="2" a="1"/>
  <c r="H168" i="2" s="1"/>
  <c r="H137" i="2" a="1"/>
  <c r="H137" i="2" s="1"/>
  <c r="H100" i="2" a="1"/>
  <c r="H100" i="2" s="1"/>
  <c r="H126" i="2" a="1"/>
  <c r="H126" i="2" s="1"/>
  <c r="H158" i="2" a="1"/>
  <c r="H158" i="2" s="1"/>
  <c r="H29" i="2" a="1"/>
  <c r="H29" i="2" s="1"/>
  <c r="H187" i="2" a="1"/>
  <c r="H187" i="2" s="1"/>
  <c r="I17" i="2" a="1"/>
  <c r="I17" i="2" s="1"/>
  <c r="I46" i="2" a="1"/>
  <c r="I46" i="2" s="1"/>
  <c r="I78" i="2" a="1"/>
  <c r="I78" i="2" s="1"/>
  <c r="I16" i="2" a="1"/>
  <c r="I16" i="2" s="1"/>
  <c r="I28" i="2" a="1"/>
  <c r="I28" i="2" s="1"/>
  <c r="I37" i="2" a="1"/>
  <c r="I37" i="2" s="1"/>
  <c r="I51" i="2" a="1"/>
  <c r="I51" i="2" s="1"/>
  <c r="I60" i="2" a="1"/>
  <c r="I60" i="2" s="1"/>
  <c r="I19" i="2" a="1"/>
  <c r="I19" i="2" s="1"/>
  <c r="I50" i="2" a="1"/>
  <c r="I50" i="2" s="1"/>
  <c r="I82" i="2" a="1"/>
  <c r="I82" i="2" s="1"/>
  <c r="I10" i="2" a="1"/>
  <c r="I10" i="2" s="1"/>
  <c r="I57" i="2" a="1"/>
  <c r="I57" i="2" s="1"/>
  <c r="I84" i="2" a="1"/>
  <c r="I84" i="2" s="1"/>
  <c r="I103" i="2" a="1"/>
  <c r="I103" i="2" s="1"/>
  <c r="I117" i="2" a="1"/>
  <c r="I117" i="2" s="1"/>
  <c r="I126" i="2" a="1"/>
  <c r="I126" i="2" s="1"/>
  <c r="I137" i="2" a="1"/>
  <c r="I137" i="2" s="1"/>
  <c r="I147" i="2" a="1"/>
  <c r="I147" i="2" s="1"/>
  <c r="I179" i="2" a="1"/>
  <c r="I179" i="2" s="1"/>
  <c r="I49" i="2" a="1"/>
  <c r="I49" i="2" s="1"/>
  <c r="I80" i="2" a="1"/>
  <c r="I80" i="2" s="1"/>
  <c r="I100" i="2" a="1"/>
  <c r="I100" i="2" s="1"/>
  <c r="I119" i="2" a="1"/>
  <c r="I119" i="2" s="1"/>
  <c r="I23" i="2" a="1"/>
  <c r="I23" i="2" s="1"/>
  <c r="I64" i="2" a="1"/>
  <c r="I64" i="2" s="1"/>
  <c r="I83" i="2" a="1"/>
  <c r="I83" i="2" s="1"/>
  <c r="I102" i="2" a="1"/>
  <c r="I102" i="2" s="1"/>
  <c r="I114" i="2" a="1"/>
  <c r="I114" i="2" s="1"/>
  <c r="I33" i="2" a="1"/>
  <c r="I33" i="2" s="1"/>
  <c r="I152" i="2" a="1"/>
  <c r="I152" i="2" s="1"/>
  <c r="I164" i="2" a="1"/>
  <c r="I164" i="2" s="1"/>
  <c r="I183" i="2" a="1"/>
  <c r="I183" i="2" s="1"/>
  <c r="I157" i="2" a="1"/>
  <c r="I157" i="2" s="1"/>
  <c r="I177" i="2" a="1"/>
  <c r="I177" i="2" s="1"/>
  <c r="I127" i="2" a="1"/>
  <c r="I127" i="2" s="1"/>
  <c r="I161" i="2" a="1"/>
  <c r="I161" i="2" s="1"/>
  <c r="I191" i="2" a="1"/>
  <c r="I191" i="2" s="1"/>
  <c r="I97" i="2" a="1"/>
  <c r="I97" i="2" s="1"/>
  <c r="I144" i="2" a="1"/>
  <c r="I144" i="2" s="1"/>
  <c r="I175" i="2" a="1"/>
  <c r="I175" i="2" s="1"/>
  <c r="I197" i="2" a="1"/>
  <c r="I197" i="2" s="1"/>
  <c r="I24" i="2" a="1"/>
  <c r="I24" i="2" s="1"/>
  <c r="I138" i="2" a="1"/>
  <c r="I138" i="2" s="1"/>
  <c r="I163" i="2" a="1"/>
  <c r="I163" i="2" s="1"/>
  <c r="I182" i="2" a="1"/>
  <c r="I182" i="2" s="1"/>
  <c r="I107" i="2" a="1"/>
  <c r="I107" i="2" s="1"/>
  <c r="H27" i="2" a="1"/>
  <c r="H27" i="2" s="1"/>
  <c r="H43" i="2" a="1"/>
  <c r="H43" i="2" s="1"/>
  <c r="H59" i="2" a="1"/>
  <c r="H59" i="2" s="1"/>
  <c r="H75" i="2" a="1"/>
  <c r="H75" i="2" s="1"/>
  <c r="G75" i="2" s="1"/>
  <c r="H91" i="2" a="1"/>
  <c r="H91" i="2" s="1"/>
  <c r="H11" i="2" a="1"/>
  <c r="H11" i="2" s="1"/>
  <c r="G11" i="2" s="1"/>
  <c r="H19" i="2" a="1"/>
  <c r="H19" i="2" s="1"/>
  <c r="H33" i="2" a="1"/>
  <c r="H33" i="2" s="1"/>
  <c r="G33" i="2" s="1"/>
  <c r="H49" i="2" a="1"/>
  <c r="H49" i="2" s="1"/>
  <c r="H65" i="2" a="1"/>
  <c r="H65" i="2" s="1"/>
  <c r="H31" i="2" a="1"/>
  <c r="H31" i="2" s="1"/>
  <c r="H47" i="2" a="1"/>
  <c r="H47" i="2" s="1"/>
  <c r="G47" i="2" s="1"/>
  <c r="H63" i="2" a="1"/>
  <c r="H63" i="2" s="1"/>
  <c r="G63" i="2" s="1"/>
  <c r="H79" i="2" a="1"/>
  <c r="H79" i="2" s="1"/>
  <c r="H95" i="2" a="1"/>
  <c r="H95" i="2" s="1"/>
  <c r="H21" i="2" a="1"/>
  <c r="H21" i="2" s="1"/>
  <c r="H80" i="2" a="1"/>
  <c r="H80" i="2" s="1"/>
  <c r="H109" i="2" a="1"/>
  <c r="H109" i="2" s="1"/>
  <c r="G109" i="2" s="1"/>
  <c r="H128" i="2" a="1"/>
  <c r="H128" i="2" s="1"/>
  <c r="H144" i="2" a="1"/>
  <c r="H144" i="2" s="1"/>
  <c r="G144" i="2" s="1"/>
  <c r="H159" i="2" a="1"/>
  <c r="H159" i="2" s="1"/>
  <c r="H167" i="2" a="1"/>
  <c r="H167" i="2" s="1"/>
  <c r="H178" i="2" a="1"/>
  <c r="H178" i="2" s="1"/>
  <c r="H12" i="2" a="1"/>
  <c r="H12" i="2" s="1"/>
  <c r="H69" i="2" a="1"/>
  <c r="H69" i="2" s="1"/>
  <c r="H105" i="2" a="1"/>
  <c r="H105" i="2" s="1"/>
  <c r="H127" i="2" a="1"/>
  <c r="H127" i="2" s="1"/>
  <c r="H28" i="2" a="1"/>
  <c r="H28" i="2" s="1"/>
  <c r="H81" i="2" a="1"/>
  <c r="H81" i="2" s="1"/>
  <c r="G81" i="2" s="1"/>
  <c r="H104" i="2" a="1"/>
  <c r="H104" i="2" s="1"/>
  <c r="H117" i="2" a="1"/>
  <c r="H117" i="2" s="1"/>
  <c r="H52" i="2" a="1"/>
  <c r="H52" i="2" s="1"/>
  <c r="H134" i="2" a="1"/>
  <c r="H134" i="2" s="1"/>
  <c r="H162" i="2" a="1"/>
  <c r="H162" i="2" s="1"/>
  <c r="H179" i="2" a="1"/>
  <c r="H179" i="2" s="1"/>
  <c r="H195" i="2" a="1"/>
  <c r="H195" i="2" s="1"/>
  <c r="H184" i="2" a="1"/>
  <c r="H184" i="2" s="1"/>
  <c r="H196" i="2" a="1"/>
  <c r="H196" i="2" s="1"/>
  <c r="G196" i="2" s="1"/>
  <c r="H183" i="2" a="1"/>
  <c r="H183" i="2" s="1"/>
  <c r="H129" i="2" a="1"/>
  <c r="H129" i="2" s="1"/>
  <c r="H142" i="2" a="1"/>
  <c r="H142" i="2" s="1"/>
  <c r="H180" i="2" a="1"/>
  <c r="H180" i="2" s="1"/>
  <c r="G180" i="2" s="1"/>
  <c r="H156" i="2" a="1"/>
  <c r="H156" i="2" s="1"/>
  <c r="G156" i="2" s="1"/>
  <c r="H106" i="2" a="1"/>
  <c r="H106" i="2" s="1"/>
  <c r="H143" i="2" a="1"/>
  <c r="H143" i="2" s="1"/>
  <c r="H166" i="2" a="1"/>
  <c r="H166" i="2" s="1"/>
  <c r="G166" i="2" s="1"/>
  <c r="H123" i="2" a="1"/>
  <c r="H123" i="2" s="1"/>
  <c r="I22" i="2" a="1"/>
  <c r="I22" i="2" s="1"/>
  <c r="I54" i="2" a="1"/>
  <c r="I54" i="2" s="1"/>
  <c r="I86" i="2" a="1"/>
  <c r="I86" i="2" s="1"/>
  <c r="I20" i="2" a="1"/>
  <c r="I20" i="2" s="1"/>
  <c r="I29" i="2" a="1"/>
  <c r="I29" i="2" s="1"/>
  <c r="I43" i="2" a="1"/>
  <c r="I43" i="2" s="1"/>
  <c r="I52" i="2" a="1"/>
  <c r="I52" i="2" s="1"/>
  <c r="I61" i="2" a="1"/>
  <c r="I61" i="2" s="1"/>
  <c r="I26" i="2" a="1"/>
  <c r="I26" i="2" s="1"/>
  <c r="I58" i="2" a="1"/>
  <c r="I58" i="2" s="1"/>
  <c r="I90" i="2" a="1"/>
  <c r="I90" i="2" s="1"/>
  <c r="I25" i="2" a="1"/>
  <c r="I25" i="2" s="1"/>
  <c r="I68" i="2" a="1"/>
  <c r="I68" i="2" s="1"/>
  <c r="I91" i="2" a="1"/>
  <c r="I91" i="2" s="1"/>
  <c r="I111" i="2" a="1"/>
  <c r="I111" i="2" s="1"/>
  <c r="I120" i="2" a="1"/>
  <c r="I120" i="2" s="1"/>
  <c r="I129" i="2" a="1"/>
  <c r="I129" i="2" s="1"/>
  <c r="I139" i="2" a="1"/>
  <c r="I139" i="2" s="1"/>
  <c r="I150" i="2" a="1"/>
  <c r="I150" i="2" s="1"/>
  <c r="I187" i="2" a="1"/>
  <c r="I187" i="2" s="1"/>
  <c r="I63" i="2" a="1"/>
  <c r="I63" i="2" s="1"/>
  <c r="I87" i="2" a="1"/>
  <c r="I87" i="2" s="1"/>
  <c r="I110" i="2" a="1"/>
  <c r="I110" i="2" s="1"/>
  <c r="I128" i="2" a="1"/>
  <c r="I128" i="2" s="1"/>
  <c r="I32" i="2" a="1"/>
  <c r="I32" i="2" s="1"/>
  <c r="I67" i="2" a="1"/>
  <c r="I67" i="2" s="1"/>
  <c r="I85" i="2" a="1"/>
  <c r="I85" i="2" s="1"/>
  <c r="I105" i="2" a="1"/>
  <c r="I105" i="2" s="1"/>
  <c r="I118" i="2" a="1"/>
  <c r="I118" i="2" s="1"/>
  <c r="I95" i="2" a="1"/>
  <c r="I95" i="2" s="1"/>
  <c r="I154" i="2" a="1"/>
  <c r="I154" i="2" s="1"/>
  <c r="I167" i="2" a="1"/>
  <c r="I167" i="2" s="1"/>
  <c r="I185" i="2" a="1"/>
  <c r="I185" i="2" s="1"/>
  <c r="I165" i="2" a="1"/>
  <c r="I165" i="2" s="1"/>
  <c r="I190" i="2" a="1"/>
  <c r="I190" i="2" s="1"/>
  <c r="I133" i="2" a="1"/>
  <c r="I133" i="2" s="1"/>
  <c r="I166" i="2" a="1"/>
  <c r="I166" i="2" s="1"/>
  <c r="I56" i="2" a="1"/>
  <c r="I56" i="2" s="1"/>
  <c r="I104" i="2" a="1"/>
  <c r="I104" i="2" s="1"/>
  <c r="I146" i="2" a="1"/>
  <c r="I146" i="2" s="1"/>
  <c r="I186" i="2" a="1"/>
  <c r="I186" i="2" s="1"/>
  <c r="I130" i="2" a="1"/>
  <c r="I130" i="2" s="1"/>
  <c r="I72" i="2" a="1"/>
  <c r="I72" i="2" s="1"/>
  <c r="I140" i="2" a="1"/>
  <c r="I140" i="2" s="1"/>
  <c r="I168" i="2" a="1"/>
  <c r="I168" i="2" s="1"/>
  <c r="I184" i="2" a="1"/>
  <c r="I184" i="2" s="1"/>
  <c r="I158" i="2" a="1"/>
  <c r="I158" i="2" s="1"/>
  <c r="H34" i="2" a="1"/>
  <c r="H34" i="2" s="1"/>
  <c r="H50" i="2" a="1"/>
  <c r="H50" i="2" s="1"/>
  <c r="G50" i="2" s="1"/>
  <c r="H66" i="2" a="1"/>
  <c r="H66" i="2" s="1"/>
  <c r="H82" i="2" a="1"/>
  <c r="H82" i="2" s="1"/>
  <c r="H98" i="2" a="1"/>
  <c r="H98" i="2" s="1"/>
  <c r="G98" i="2" s="1"/>
  <c r="H14" i="2" a="1"/>
  <c r="H14" i="2" s="1"/>
  <c r="H24" i="2" a="1"/>
  <c r="H24" i="2" s="1"/>
  <c r="G24" i="2" s="1"/>
  <c r="H40" i="2" a="1"/>
  <c r="H40" i="2" s="1"/>
  <c r="G40" i="2" s="1"/>
  <c r="H56" i="2" a="1"/>
  <c r="H56" i="2" s="1"/>
  <c r="H22" i="2" a="1"/>
  <c r="H22" i="2" s="1"/>
  <c r="G22" i="2" s="1"/>
  <c r="H38" i="2" a="1"/>
  <c r="H38" i="2" s="1"/>
  <c r="H54" i="2" a="1"/>
  <c r="H54" i="2" s="1"/>
  <c r="H70" i="2" a="1"/>
  <c r="H70" i="2" s="1"/>
  <c r="H86" i="2" a="1"/>
  <c r="H86" i="2" s="1"/>
  <c r="H102" i="2" a="1"/>
  <c r="H102" i="2" s="1"/>
  <c r="G102" i="2" s="1"/>
  <c r="H44" i="2" a="1"/>
  <c r="H44" i="2" s="1"/>
  <c r="H89" i="2" a="1"/>
  <c r="H89" i="2" s="1"/>
  <c r="H115" i="2" a="1"/>
  <c r="H115" i="2" s="1"/>
  <c r="G115" i="2" s="1"/>
  <c r="H133" i="2" a="1"/>
  <c r="H133" i="2" s="1"/>
  <c r="G133" i="2" s="1"/>
  <c r="H149" i="2" a="1"/>
  <c r="H149" i="2" s="1"/>
  <c r="H161" i="2" a="1"/>
  <c r="H161" i="2" s="1"/>
  <c r="H169" i="2" a="1"/>
  <c r="H169" i="2" s="1"/>
  <c r="G169" i="2" s="1"/>
  <c r="H181" i="2" a="1"/>
  <c r="H181" i="2" s="1"/>
  <c r="G181" i="2" s="1"/>
  <c r="H17" i="2" a="1"/>
  <c r="H17" i="2" s="1"/>
  <c r="H76" i="2" a="1"/>
  <c r="H76" i="2" s="1"/>
  <c r="H114" i="2" a="1"/>
  <c r="H114" i="2" s="1"/>
  <c r="H130" i="2" a="1"/>
  <c r="H130" i="2" s="1"/>
  <c r="G130" i="2" s="1"/>
  <c r="H37" i="2" a="1"/>
  <c r="H37" i="2" s="1"/>
  <c r="G37" i="2" s="1"/>
  <c r="H88" i="2" a="1"/>
  <c r="H88" i="2" s="1"/>
  <c r="G88" i="2" s="1"/>
  <c r="H107" i="2" a="1"/>
  <c r="H107" i="2" s="1"/>
  <c r="H120" i="2" a="1"/>
  <c r="H120" i="2" s="1"/>
  <c r="H68" i="2" a="1"/>
  <c r="H68" i="2" s="1"/>
  <c r="G68" i="2" s="1"/>
  <c r="H146" i="2" a="1"/>
  <c r="H146" i="2" s="1"/>
  <c r="G146" i="2" s="1"/>
  <c r="H170" i="2" a="1"/>
  <c r="H170" i="2" s="1"/>
  <c r="H188" i="2" a="1"/>
  <c r="H188" i="2" s="1"/>
  <c r="H151" i="2" a="1"/>
  <c r="H151" i="2" s="1"/>
  <c r="H194" i="2" a="1"/>
  <c r="H194" i="2" s="1"/>
  <c r="G194" i="2" s="1"/>
  <c r="H84" i="2" a="1"/>
  <c r="H84" i="2" s="1"/>
  <c r="H193" i="2" a="1"/>
  <c r="H193" i="2" s="1"/>
  <c r="G193" i="2" s="1"/>
  <c r="H132" i="2" a="1"/>
  <c r="H132" i="2" s="1"/>
  <c r="G132" i="2" s="1"/>
  <c r="H153" i="2" a="1"/>
  <c r="H153" i="2" s="1"/>
  <c r="G153" i="2" s="1"/>
  <c r="H9" i="2" a="1"/>
  <c r="H9" i="2" s="1"/>
  <c r="H185" i="2" a="1"/>
  <c r="H185" i="2" s="1"/>
  <c r="H111" i="2" a="1"/>
  <c r="H111" i="2" s="1"/>
  <c r="H145" i="2" a="1"/>
  <c r="H145" i="2" s="1"/>
  <c r="H174" i="2" a="1"/>
  <c r="H174" i="2" s="1"/>
  <c r="H139" i="2" a="1"/>
  <c r="H139" i="2" s="1"/>
  <c r="G139" i="2" s="1"/>
  <c r="S116" i="1"/>
  <c r="I8" i="16" a="1"/>
  <c r="I8" i="16" s="1"/>
  <c r="H8" i="16" a="1"/>
  <c r="H8" i="16" s="1"/>
  <c r="H8" i="19" a="1"/>
  <c r="H8" i="19" s="1"/>
  <c r="G8" i="19" s="1"/>
  <c r="I8" i="18" a="1"/>
  <c r="I8" i="18" s="1"/>
  <c r="I8" i="2" a="1"/>
  <c r="I8" i="2" s="1"/>
  <c r="H8" i="2" a="1"/>
  <c r="H8" i="2" s="1"/>
  <c r="G8" i="2" s="1"/>
  <c r="H8" i="18" a="1"/>
  <c r="H8" i="18" s="1"/>
  <c r="D32" i="8"/>
  <c r="D31" i="8"/>
  <c r="G67" i="18" l="1"/>
  <c r="G131" i="18"/>
  <c r="G96" i="18"/>
  <c r="G175" i="16"/>
  <c r="G189" i="19"/>
  <c r="U187" i="1" s="1"/>
  <c r="G9" i="19"/>
  <c r="G79" i="19"/>
  <c r="G135" i="19"/>
  <c r="G76" i="19"/>
  <c r="G43" i="19"/>
  <c r="G193" i="19"/>
  <c r="U191" i="1" s="1"/>
  <c r="G174" i="19"/>
  <c r="U172" i="1" s="1"/>
  <c r="G166" i="19"/>
  <c r="G126" i="19"/>
  <c r="G35" i="19"/>
  <c r="G82" i="19"/>
  <c r="G101" i="19"/>
  <c r="G113" i="19"/>
  <c r="G20" i="19"/>
  <c r="U18" i="1" s="1"/>
  <c r="G69" i="19"/>
  <c r="U67" i="1" s="1"/>
  <c r="G190" i="19"/>
  <c r="G184" i="19"/>
  <c r="G27" i="19"/>
  <c r="G120" i="19"/>
  <c r="G110" i="19"/>
  <c r="G155" i="19"/>
  <c r="G167" i="19"/>
  <c r="U165" i="1" s="1"/>
  <c r="G18" i="19"/>
  <c r="U16" i="1" s="1"/>
  <c r="G47" i="19"/>
  <c r="G68" i="19"/>
  <c r="G40" i="19"/>
  <c r="G93" i="19"/>
  <c r="G70" i="19"/>
  <c r="G104" i="19"/>
  <c r="G198" i="19"/>
  <c r="U196" i="1" s="1"/>
  <c r="G73" i="19"/>
  <c r="G147" i="19"/>
  <c r="G196" i="19"/>
  <c r="G188" i="19"/>
  <c r="G67" i="19"/>
  <c r="G142" i="19"/>
  <c r="G86" i="18"/>
  <c r="G173" i="18"/>
  <c r="G195" i="18"/>
  <c r="G101" i="18"/>
  <c r="G179" i="18"/>
  <c r="G21" i="18"/>
  <c r="G33" i="18"/>
  <c r="G45" i="18"/>
  <c r="G186" i="18"/>
  <c r="G13" i="18"/>
  <c r="G88" i="18"/>
  <c r="G94" i="18"/>
  <c r="G157" i="18"/>
  <c r="G81" i="18"/>
  <c r="G39" i="18"/>
  <c r="G146" i="18"/>
  <c r="G10" i="18"/>
  <c r="G41" i="18"/>
  <c r="G130" i="18"/>
  <c r="G189" i="18"/>
  <c r="G56" i="18"/>
  <c r="G117" i="18"/>
  <c r="G111" i="18"/>
  <c r="G166" i="18"/>
  <c r="G46" i="18"/>
  <c r="G122" i="18"/>
  <c r="G37" i="18"/>
  <c r="G27" i="18"/>
  <c r="G175" i="18"/>
  <c r="G170" i="18"/>
  <c r="G119" i="18"/>
  <c r="G91" i="18"/>
  <c r="G76" i="18"/>
  <c r="G100" i="18"/>
  <c r="G79" i="18"/>
  <c r="G144" i="18"/>
  <c r="G142" i="18"/>
  <c r="G84" i="18"/>
  <c r="G185" i="18"/>
  <c r="G16" i="18"/>
  <c r="G83" i="17"/>
  <c r="G165" i="17"/>
  <c r="G205" i="17"/>
  <c r="G11" i="17"/>
  <c r="G178" i="17"/>
  <c r="G106" i="17"/>
  <c r="G40" i="17"/>
  <c r="T38" i="1" s="1"/>
  <c r="G171" i="17"/>
  <c r="T169" i="1" s="1"/>
  <c r="G172" i="17"/>
  <c r="G166" i="17"/>
  <c r="G48" i="17"/>
  <c r="G132" i="17"/>
  <c r="G155" i="17"/>
  <c r="T153" i="1" s="1"/>
  <c r="G37" i="17"/>
  <c r="G123" i="17"/>
  <c r="G47" i="17"/>
  <c r="G197" i="17"/>
  <c r="G187" i="17"/>
  <c r="G92" i="17"/>
  <c r="G185" i="17"/>
  <c r="G81" i="17"/>
  <c r="T79" i="1" s="1"/>
  <c r="G152" i="17"/>
  <c r="G159" i="17"/>
  <c r="G170" i="17"/>
  <c r="T168" i="1" s="1"/>
  <c r="G20" i="17"/>
  <c r="G88" i="17"/>
  <c r="G188" i="17"/>
  <c r="G35" i="17"/>
  <c r="G41" i="17"/>
  <c r="T39" i="1" s="1"/>
  <c r="G38" i="17"/>
  <c r="G108" i="17"/>
  <c r="T106" i="1" s="1"/>
  <c r="G173" i="17"/>
  <c r="T171" i="1" s="1"/>
  <c r="G157" i="17"/>
  <c r="G51" i="17"/>
  <c r="G186" i="17"/>
  <c r="G101" i="17"/>
  <c r="G66" i="17"/>
  <c r="T64" i="1" s="1"/>
  <c r="G98" i="17"/>
  <c r="G193" i="17"/>
  <c r="T191" i="1" s="1"/>
  <c r="G213" i="17"/>
  <c r="T211" i="1" s="1"/>
  <c r="G208" i="17"/>
  <c r="G52" i="17"/>
  <c r="G67" i="17"/>
  <c r="G87" i="17"/>
  <c r="G122" i="17"/>
  <c r="T120" i="1" s="1"/>
  <c r="G181" i="17"/>
  <c r="G153" i="17"/>
  <c r="T151" i="1" s="1"/>
  <c r="G194" i="17"/>
  <c r="T192" i="1" s="1"/>
  <c r="G117" i="17"/>
  <c r="G169" i="17"/>
  <c r="G12" i="17"/>
  <c r="G14" i="17"/>
  <c r="G163" i="17"/>
  <c r="T161" i="1" s="1"/>
  <c r="G211" i="17"/>
  <c r="G129" i="17"/>
  <c r="T127" i="1" s="1"/>
  <c r="G130" i="17"/>
  <c r="T128" i="1" s="1"/>
  <c r="G141" i="17"/>
  <c r="G183" i="17"/>
  <c r="G17" i="17"/>
  <c r="G209" i="17"/>
  <c r="G15" i="16"/>
  <c r="G56" i="17"/>
  <c r="AC57" i="1"/>
  <c r="G66" i="18"/>
  <c r="G190" i="17"/>
  <c r="G60" i="17"/>
  <c r="G28" i="17"/>
  <c r="G22" i="17"/>
  <c r="G140" i="17"/>
  <c r="T138" i="1" s="1"/>
  <c r="G110" i="17"/>
  <c r="G143" i="18"/>
  <c r="G38" i="18"/>
  <c r="G92" i="18"/>
  <c r="AC158" i="1"/>
  <c r="G181" i="18"/>
  <c r="G188" i="18"/>
  <c r="AC133" i="1"/>
  <c r="G153" i="18"/>
  <c r="AC91" i="1"/>
  <c r="G106" i="18"/>
  <c r="G193" i="18"/>
  <c r="G70" i="18"/>
  <c r="G62" i="18"/>
  <c r="G160" i="18"/>
  <c r="G177" i="18"/>
  <c r="AC126" i="1"/>
  <c r="G145" i="18"/>
  <c r="G128" i="18"/>
  <c r="AB35" i="1"/>
  <c r="G41" i="19"/>
  <c r="U39" i="1" s="1"/>
  <c r="G117" i="19"/>
  <c r="U115" i="1" s="1"/>
  <c r="G131" i="19"/>
  <c r="G50" i="19"/>
  <c r="G19" i="19"/>
  <c r="G90" i="19"/>
  <c r="G71" i="19"/>
  <c r="G9" i="17"/>
  <c r="G109" i="19"/>
  <c r="U107" i="1" s="1"/>
  <c r="G150" i="19"/>
  <c r="U148" i="1" s="1"/>
  <c r="G123" i="19"/>
  <c r="G37" i="19"/>
  <c r="G53" i="17"/>
  <c r="AB213" i="1"/>
  <c r="G215" i="19"/>
  <c r="AC209" i="1"/>
  <c r="G211" i="18"/>
  <c r="G205" i="2"/>
  <c r="AI205" i="1"/>
  <c r="G207" i="19"/>
  <c r="AB206" i="1"/>
  <c r="G208" i="19"/>
  <c r="AC222" i="1"/>
  <c r="G224" i="18"/>
  <c r="AB200" i="1"/>
  <c r="G202" i="19"/>
  <c r="G180" i="16"/>
  <c r="G158" i="16"/>
  <c r="AC87" i="1"/>
  <c r="G102" i="18"/>
  <c r="G167" i="17"/>
  <c r="G53" i="18"/>
  <c r="AC169" i="1"/>
  <c r="G194" i="18"/>
  <c r="G18" i="18"/>
  <c r="G114" i="18"/>
  <c r="G159" i="19"/>
  <c r="G171" i="18"/>
  <c r="G182" i="19"/>
  <c r="U180" i="1" s="1"/>
  <c r="G169" i="18"/>
  <c r="G155" i="18"/>
  <c r="G149" i="18"/>
  <c r="G161" i="19"/>
  <c r="G125" i="19"/>
  <c r="G160" i="19"/>
  <c r="G128" i="19"/>
  <c r="G157" i="19"/>
  <c r="AB197" i="1"/>
  <c r="G199" i="19"/>
  <c r="AC201" i="1"/>
  <c r="G203" i="18"/>
  <c r="AB216" i="1"/>
  <c r="G218" i="19"/>
  <c r="AC198" i="1"/>
  <c r="G200" i="18"/>
  <c r="AJ219" i="1"/>
  <c r="G221" i="18"/>
  <c r="V219" i="1" s="1"/>
  <c r="AB204" i="1"/>
  <c r="G206" i="19"/>
  <c r="AC220" i="1"/>
  <c r="G222" i="18"/>
  <c r="G199" i="17"/>
  <c r="T197" i="1" s="1"/>
  <c r="AC212" i="1"/>
  <c r="G214" i="18"/>
  <c r="AB212" i="1"/>
  <c r="G214" i="19"/>
  <c r="U212" i="1" s="1"/>
  <c r="G221" i="17"/>
  <c r="AC196" i="1"/>
  <c r="G198" i="18"/>
  <c r="AB202" i="1"/>
  <c r="G204" i="19"/>
  <c r="G196" i="17"/>
  <c r="AC218" i="1"/>
  <c r="G220" i="18"/>
  <c r="AC210" i="1"/>
  <c r="G212" i="18"/>
  <c r="G184" i="17"/>
  <c r="AB91" i="1"/>
  <c r="G106" i="19"/>
  <c r="G42" i="2"/>
  <c r="G8" i="17"/>
  <c r="G111" i="14"/>
  <c r="G105" i="17"/>
  <c r="G113" i="17"/>
  <c r="T111" i="1" s="1"/>
  <c r="G65" i="17"/>
  <c r="G96" i="17"/>
  <c r="G79" i="17"/>
  <c r="T77" i="1" s="1"/>
  <c r="G18" i="17"/>
  <c r="G126" i="17"/>
  <c r="G68" i="17"/>
  <c r="G184" i="18"/>
  <c r="G103" i="17"/>
  <c r="T101" i="1" s="1"/>
  <c r="G177" i="17"/>
  <c r="AC24" i="1"/>
  <c r="G29" i="18"/>
  <c r="G148" i="18"/>
  <c r="G77" i="18"/>
  <c r="G44" i="18"/>
  <c r="G137" i="18"/>
  <c r="G52" i="18"/>
  <c r="G26" i="18"/>
  <c r="G133" i="18"/>
  <c r="G151" i="18"/>
  <c r="G152" i="18"/>
  <c r="G167" i="18"/>
  <c r="AB100" i="1"/>
  <c r="G115" i="19"/>
  <c r="G91" i="19"/>
  <c r="G102" i="19"/>
  <c r="G175" i="19"/>
  <c r="G143" i="19"/>
  <c r="G32" i="19"/>
  <c r="G10" i="19"/>
  <c r="U8" i="1" s="1"/>
  <c r="G56" i="19"/>
  <c r="U54" i="1" s="1"/>
  <c r="G23" i="19"/>
  <c r="G15" i="19"/>
  <c r="G85" i="19"/>
  <c r="G58" i="19"/>
  <c r="G96" i="19"/>
  <c r="G124" i="19"/>
  <c r="G173" i="19"/>
  <c r="G39" i="17"/>
  <c r="G99" i="17"/>
  <c r="G189" i="17"/>
  <c r="T187" i="1" s="1"/>
  <c r="AC206" i="1"/>
  <c r="G208" i="18"/>
  <c r="AB210" i="1"/>
  <c r="G212" i="19"/>
  <c r="G196" i="18"/>
  <c r="AB217" i="1"/>
  <c r="G219" i="19"/>
  <c r="AC216" i="1"/>
  <c r="G218" i="18"/>
  <c r="AB223" i="1"/>
  <c r="G225" i="19"/>
  <c r="G201" i="17"/>
  <c r="AC208" i="1"/>
  <c r="G210" i="18"/>
  <c r="G73" i="18"/>
  <c r="U190" i="1"/>
  <c r="G192" i="19"/>
  <c r="AB153" i="1"/>
  <c r="G176" i="19"/>
  <c r="G195" i="19"/>
  <c r="U193" i="1" s="1"/>
  <c r="G8" i="16"/>
  <c r="G151" i="2"/>
  <c r="G54" i="2"/>
  <c r="G162" i="2"/>
  <c r="G105" i="2"/>
  <c r="G45" i="2"/>
  <c r="G73" i="2"/>
  <c r="G121" i="2"/>
  <c r="G196" i="16"/>
  <c r="G100" i="16"/>
  <c r="G127" i="16"/>
  <c r="G25" i="16"/>
  <c r="G90" i="17"/>
  <c r="G129" i="16"/>
  <c r="G83" i="16"/>
  <c r="G72" i="17"/>
  <c r="G68" i="16"/>
  <c r="G69" i="17"/>
  <c r="G43" i="17"/>
  <c r="T41" i="1" s="1"/>
  <c r="G131" i="17"/>
  <c r="G135" i="17"/>
  <c r="T133" i="1" s="1"/>
  <c r="G62" i="17"/>
  <c r="T60" i="1" s="1"/>
  <c r="G93" i="17"/>
  <c r="G145" i="17"/>
  <c r="G114" i="17"/>
  <c r="G70" i="17"/>
  <c r="G89" i="17"/>
  <c r="T87" i="1" s="1"/>
  <c r="G149" i="17"/>
  <c r="G143" i="17"/>
  <c r="T141" i="1" s="1"/>
  <c r="AC130" i="1"/>
  <c r="G150" i="18"/>
  <c r="G87" i="18"/>
  <c r="G64" i="18"/>
  <c r="G54" i="18"/>
  <c r="AC114" i="1"/>
  <c r="G132" i="18"/>
  <c r="G120" i="17"/>
  <c r="T118" i="1" s="1"/>
  <c r="G154" i="18"/>
  <c r="G72" i="18"/>
  <c r="AC41" i="1"/>
  <c r="G48" i="18"/>
  <c r="G159" i="18"/>
  <c r="G121" i="18"/>
  <c r="G165" i="18"/>
  <c r="G116" i="18"/>
  <c r="G110" i="18"/>
  <c r="G11" i="18"/>
  <c r="AB75" i="1"/>
  <c r="G87" i="19"/>
  <c r="U85" i="1" s="1"/>
  <c r="G161" i="18"/>
  <c r="G15" i="18"/>
  <c r="G55" i="19"/>
  <c r="U53" i="1" s="1"/>
  <c r="G94" i="19"/>
  <c r="U168" i="1"/>
  <c r="G170" i="19"/>
  <c r="G97" i="19"/>
  <c r="U95" i="1" s="1"/>
  <c r="G112" i="19"/>
  <c r="G108" i="19"/>
  <c r="G152" i="19"/>
  <c r="G42" i="19"/>
  <c r="U40" i="1" s="1"/>
  <c r="G77" i="19"/>
  <c r="G39" i="19"/>
  <c r="G88" i="19"/>
  <c r="G60" i="19"/>
  <c r="U58" i="1" s="1"/>
  <c r="G181" i="19"/>
  <c r="G64" i="17"/>
  <c r="T62" i="1" s="1"/>
  <c r="AB222" i="1"/>
  <c r="G224" i="19"/>
  <c r="AC204" i="1"/>
  <c r="G206" i="18"/>
  <c r="AB211" i="1"/>
  <c r="G213" i="19"/>
  <c r="G200" i="17"/>
  <c r="AC223" i="1"/>
  <c r="G225" i="18"/>
  <c r="AB209" i="1"/>
  <c r="G211" i="19"/>
  <c r="AC221" i="1"/>
  <c r="G223" i="18"/>
  <c r="AB207" i="1"/>
  <c r="G209" i="19"/>
  <c r="AC211" i="1"/>
  <c r="G213" i="18"/>
  <c r="G38" i="2"/>
  <c r="G134" i="2"/>
  <c r="G194" i="14"/>
  <c r="G95" i="14"/>
  <c r="G127" i="17"/>
  <c r="G125" i="17"/>
  <c r="G35" i="14"/>
  <c r="G160" i="14"/>
  <c r="G126" i="18"/>
  <c r="G150" i="17"/>
  <c r="G115" i="17"/>
  <c r="G119" i="17"/>
  <c r="G50" i="17"/>
  <c r="G59" i="17"/>
  <c r="G61" i="17"/>
  <c r="T59" i="1" s="1"/>
  <c r="G118" i="18"/>
  <c r="G162" i="18"/>
  <c r="G24" i="18"/>
  <c r="G164" i="18"/>
  <c r="G190" i="18"/>
  <c r="G25" i="18"/>
  <c r="G113" i="18"/>
  <c r="G138" i="18"/>
  <c r="G129" i="18"/>
  <c r="G136" i="18"/>
  <c r="G183" i="18"/>
  <c r="G108" i="18"/>
  <c r="G42" i="18"/>
  <c r="G125" i="18"/>
  <c r="AB28" i="1"/>
  <c r="G34" i="19"/>
  <c r="G86" i="19"/>
  <c r="U84" i="1" s="1"/>
  <c r="AB167" i="1"/>
  <c r="G191" i="19"/>
  <c r="G178" i="19"/>
  <c r="G89" i="19"/>
  <c r="G64" i="19"/>
  <c r="U62" i="1" s="1"/>
  <c r="G100" i="19"/>
  <c r="G169" i="19"/>
  <c r="G30" i="19"/>
  <c r="G14" i="19"/>
  <c r="G24" i="19"/>
  <c r="G107" i="14"/>
  <c r="AB220" i="1"/>
  <c r="G222" i="19"/>
  <c r="U220" i="1" s="1"/>
  <c r="AC202" i="1"/>
  <c r="G204" i="18"/>
  <c r="AJ205" i="1"/>
  <c r="G207" i="18"/>
  <c r="V205" i="1" s="1"/>
  <c r="AB203" i="1"/>
  <c r="G205" i="19"/>
  <c r="AC207" i="1"/>
  <c r="G209" i="18"/>
  <c r="AB201" i="1"/>
  <c r="G203" i="19"/>
  <c r="AC213" i="1"/>
  <c r="G215" i="18"/>
  <c r="AB199" i="1"/>
  <c r="G201" i="19"/>
  <c r="AC203" i="1"/>
  <c r="G205" i="18"/>
  <c r="G9" i="14"/>
  <c r="G179" i="17"/>
  <c r="T177" i="1" s="1"/>
  <c r="G26" i="17"/>
  <c r="G107" i="17"/>
  <c r="T105" i="1" s="1"/>
  <c r="G86" i="17"/>
  <c r="T84" i="1" s="1"/>
  <c r="G192" i="18"/>
  <c r="G74" i="18"/>
  <c r="G32" i="18"/>
  <c r="G63" i="18"/>
  <c r="G172" i="18"/>
  <c r="AC138" i="1"/>
  <c r="G158" i="18"/>
  <c r="AC122" i="1"/>
  <c r="G140" i="18"/>
  <c r="G151" i="19"/>
  <c r="U149" i="1" s="1"/>
  <c r="G61" i="19"/>
  <c r="U59" i="1" s="1"/>
  <c r="G124" i="18"/>
  <c r="G68" i="18"/>
  <c r="G12" i="18"/>
  <c r="G63" i="19"/>
  <c r="G22" i="19"/>
  <c r="G78" i="19"/>
  <c r="G45" i="19"/>
  <c r="U43" i="1" s="1"/>
  <c r="AB162" i="1"/>
  <c r="G186" i="19"/>
  <c r="G81" i="19"/>
  <c r="G44" i="19"/>
  <c r="G92" i="19"/>
  <c r="U72" i="1"/>
  <c r="G74" i="19"/>
  <c r="G148" i="19"/>
  <c r="U146" i="1" s="1"/>
  <c r="G164" i="19"/>
  <c r="U162" i="1" s="1"/>
  <c r="G130" i="19"/>
  <c r="G46" i="19"/>
  <c r="G65" i="19"/>
  <c r="G38" i="19"/>
  <c r="G182" i="14"/>
  <c r="G158" i="17"/>
  <c r="G76" i="17"/>
  <c r="G118" i="17"/>
  <c r="AJ215" i="1"/>
  <c r="G217" i="18"/>
  <c r="V215" i="1" s="1"/>
  <c r="AB218" i="1"/>
  <c r="G220" i="19"/>
  <c r="AC200" i="1"/>
  <c r="G202" i="18"/>
  <c r="G197" i="19"/>
  <c r="U195" i="1" s="1"/>
  <c r="AC199" i="1"/>
  <c r="G201" i="18"/>
  <c r="AC197" i="1"/>
  <c r="G199" i="18"/>
  <c r="AJ214" i="1"/>
  <c r="G216" i="18"/>
  <c r="V214" i="1" s="1"/>
  <c r="G224" i="17"/>
  <c r="G197" i="18"/>
  <c r="G9" i="2"/>
  <c r="G172" i="2"/>
  <c r="G8" i="18"/>
  <c r="G123" i="2"/>
  <c r="G117" i="2"/>
  <c r="G101" i="2"/>
  <c r="G40" i="16"/>
  <c r="G115" i="14"/>
  <c r="G122" i="16"/>
  <c r="G135" i="16"/>
  <c r="G95" i="16"/>
  <c r="G133" i="16"/>
  <c r="G162" i="16"/>
  <c r="G162" i="17"/>
  <c r="T160" i="1" s="1"/>
  <c r="G79" i="14"/>
  <c r="G120" i="14"/>
  <c r="G174" i="17"/>
  <c r="G85" i="17"/>
  <c r="G148" i="17"/>
  <c r="T146" i="1" s="1"/>
  <c r="G13" i="17"/>
  <c r="AC69" i="1"/>
  <c r="G80" i="18"/>
  <c r="G23" i="17"/>
  <c r="G46" i="17"/>
  <c r="G136" i="17"/>
  <c r="G142" i="17"/>
  <c r="G33" i="17"/>
  <c r="T31" i="1" s="1"/>
  <c r="G42" i="17"/>
  <c r="T40" i="1" s="1"/>
  <c r="G121" i="17"/>
  <c r="T119" i="1" s="1"/>
  <c r="G124" i="17"/>
  <c r="G71" i="18"/>
  <c r="G178" i="18"/>
  <c r="G19" i="18"/>
  <c r="G35" i="18"/>
  <c r="G180" i="18"/>
  <c r="G104" i="18"/>
  <c r="G85" i="18"/>
  <c r="G83" i="18"/>
  <c r="G120" i="18"/>
  <c r="AC28" i="1"/>
  <c r="G34" i="18"/>
  <c r="G14" i="18"/>
  <c r="G30" i="18"/>
  <c r="G136" i="19"/>
  <c r="G98" i="18"/>
  <c r="G156" i="18"/>
  <c r="G154" i="19"/>
  <c r="G17" i="19"/>
  <c r="U15" i="1" s="1"/>
  <c r="G127" i="19"/>
  <c r="U125" i="1" s="1"/>
  <c r="G36" i="19"/>
  <c r="G141" i="19"/>
  <c r="G28" i="19"/>
  <c r="G194" i="19"/>
  <c r="G12" i="19"/>
  <c r="G72" i="19"/>
  <c r="AB24" i="1"/>
  <c r="G29" i="19"/>
  <c r="U27" i="1" s="1"/>
  <c r="G84" i="19"/>
  <c r="G54" i="19"/>
  <c r="U52" i="1" s="1"/>
  <c r="G98" i="19"/>
  <c r="G171" i="19"/>
  <c r="G153" i="19"/>
  <c r="G119" i="19"/>
  <c r="G26" i="19"/>
  <c r="U24" i="1" s="1"/>
  <c r="G134" i="19"/>
  <c r="U132" i="1" s="1"/>
  <c r="G53" i="19"/>
  <c r="U51" i="1" s="1"/>
  <c r="G163" i="19"/>
  <c r="G73" i="17"/>
  <c r="T71" i="1" s="1"/>
  <c r="G116" i="17"/>
  <c r="G144" i="17"/>
  <c r="T142" i="1" s="1"/>
  <c r="AB221" i="1"/>
  <c r="G223" i="19"/>
  <c r="U221" i="1" s="1"/>
  <c r="AC217" i="1"/>
  <c r="G219" i="18"/>
  <c r="AB208" i="1"/>
  <c r="G210" i="19"/>
  <c r="G203" i="17"/>
  <c r="T201" i="1" s="1"/>
  <c r="G222" i="17"/>
  <c r="T220" i="1" s="1"/>
  <c r="G174" i="2"/>
  <c r="G106" i="2"/>
  <c r="G195" i="2"/>
  <c r="G30" i="2"/>
  <c r="G145" i="2"/>
  <c r="G70" i="2"/>
  <c r="G65" i="2"/>
  <c r="G43" i="2"/>
  <c r="G140" i="2"/>
  <c r="G131" i="2"/>
  <c r="G164" i="2"/>
  <c r="G20" i="2"/>
  <c r="G25" i="2"/>
  <c r="G142" i="2"/>
  <c r="G69" i="2"/>
  <c r="G111" i="2"/>
  <c r="G66" i="2"/>
  <c r="G170" i="2"/>
  <c r="G52" i="2"/>
  <c r="G12" i="2"/>
  <c r="G29" i="2"/>
  <c r="G173" i="2"/>
  <c r="G147" i="2"/>
  <c r="G197" i="2"/>
  <c r="G163" i="2"/>
  <c r="G99" i="2"/>
  <c r="G200" i="2"/>
  <c r="G114" i="2"/>
  <c r="G76" i="2"/>
  <c r="G56" i="2"/>
  <c r="G34" i="2"/>
  <c r="G165" i="2"/>
  <c r="G78" i="2"/>
  <c r="G55" i="2"/>
  <c r="Y209" i="1"/>
  <c r="G211" i="2"/>
  <c r="G26" i="2"/>
  <c r="G186" i="2"/>
  <c r="G103" i="2"/>
  <c r="Y217" i="1"/>
  <c r="G219" i="2"/>
  <c r="Y212" i="1"/>
  <c r="G214" i="2"/>
  <c r="G185" i="2"/>
  <c r="G188" i="2"/>
  <c r="G80" i="2"/>
  <c r="G49" i="2"/>
  <c r="G27" i="2"/>
  <c r="G187" i="2"/>
  <c r="G110" i="2"/>
  <c r="G124" i="2"/>
  <c r="G189" i="2"/>
  <c r="G16" i="2"/>
  <c r="G32" i="2"/>
  <c r="G176" i="2"/>
  <c r="G154" i="2"/>
  <c r="G87" i="2"/>
  <c r="G15" i="2"/>
  <c r="AF205" i="1"/>
  <c r="G207" i="2"/>
  <c r="R205" i="1" s="1"/>
  <c r="Y196" i="1"/>
  <c r="G198" i="2"/>
  <c r="G212" i="2"/>
  <c r="Y201" i="1"/>
  <c r="G203" i="2"/>
  <c r="AF215" i="1"/>
  <c r="G217" i="2"/>
  <c r="R215" i="1" s="1"/>
  <c r="G225" i="2"/>
  <c r="Y129" i="1"/>
  <c r="G149" i="2"/>
  <c r="G178" i="2"/>
  <c r="Y81" i="1"/>
  <c r="G95" i="2"/>
  <c r="G19" i="2"/>
  <c r="G158" i="2"/>
  <c r="G191" i="2"/>
  <c r="G10" i="2"/>
  <c r="G116" i="2"/>
  <c r="G160" i="2"/>
  <c r="G60" i="2"/>
  <c r="G152" i="2"/>
  <c r="G83" i="2"/>
  <c r="Y200" i="1"/>
  <c r="G202" i="2"/>
  <c r="Y222" i="1"/>
  <c r="G224" i="2"/>
  <c r="Y213" i="1"/>
  <c r="G215" i="2"/>
  <c r="Y208" i="1"/>
  <c r="G210" i="2"/>
  <c r="Y71" i="1"/>
  <c r="G82" i="2"/>
  <c r="G17" i="2"/>
  <c r="G104" i="2"/>
  <c r="G126" i="2"/>
  <c r="G182" i="2"/>
  <c r="G72" i="2"/>
  <c r="G90" i="2"/>
  <c r="G61" i="2"/>
  <c r="G190" i="2"/>
  <c r="G135" i="2"/>
  <c r="G39" i="2"/>
  <c r="G67" i="2"/>
  <c r="Y197" i="1"/>
  <c r="G199" i="2"/>
  <c r="G222" i="2"/>
  <c r="Y76" i="1"/>
  <c r="G89" i="2"/>
  <c r="G143" i="2"/>
  <c r="G93" i="2"/>
  <c r="G175" i="2"/>
  <c r="G118" i="2"/>
  <c r="G119" i="2"/>
  <c r="G23" i="2"/>
  <c r="G51" i="2"/>
  <c r="G208" i="2"/>
  <c r="G218" i="2"/>
  <c r="Y204" i="1"/>
  <c r="G206" i="2"/>
  <c r="G167" i="2"/>
  <c r="G79" i="2"/>
  <c r="G120" i="2"/>
  <c r="G184" i="2"/>
  <c r="Y139" i="1"/>
  <c r="G159" i="2"/>
  <c r="G91" i="2"/>
  <c r="G107" i="2"/>
  <c r="G86" i="2"/>
  <c r="G14" i="2"/>
  <c r="G28" i="2"/>
  <c r="G137" i="2"/>
  <c r="G177" i="2"/>
  <c r="G58" i="2"/>
  <c r="G155" i="2"/>
  <c r="G85" i="2"/>
  <c r="G96" i="2"/>
  <c r="G57" i="2"/>
  <c r="AF214" i="1"/>
  <c r="G216" i="2"/>
  <c r="R214" i="1" s="1"/>
  <c r="Y221" i="1"/>
  <c r="G223" i="2"/>
  <c r="Y218" i="1"/>
  <c r="G220" i="2"/>
  <c r="G129" i="2"/>
  <c r="Y16" i="1"/>
  <c r="G21" i="2"/>
  <c r="G97" i="2"/>
  <c r="G183" i="2"/>
  <c r="Y37" i="1"/>
  <c r="G44" i="2"/>
  <c r="G100" i="2"/>
  <c r="G84" i="2"/>
  <c r="G161" i="2"/>
  <c r="G179" i="2"/>
  <c r="G127" i="2"/>
  <c r="G128" i="2"/>
  <c r="G31" i="2"/>
  <c r="G59" i="2"/>
  <c r="G168" i="2"/>
  <c r="G150" i="2"/>
  <c r="G108" i="2"/>
  <c r="G64" i="2"/>
  <c r="G138" i="2"/>
  <c r="G77" i="2"/>
  <c r="G36" i="2"/>
  <c r="G41" i="2"/>
  <c r="G213" i="2"/>
  <c r="AF219" i="1"/>
  <c r="G221" i="2"/>
  <c r="R219" i="1" s="1"/>
  <c r="G196" i="14"/>
  <c r="G43" i="14"/>
  <c r="G145" i="14"/>
  <c r="G142" i="14"/>
  <c r="G144" i="14"/>
  <c r="G159" i="14"/>
  <c r="G69" i="16"/>
  <c r="G115" i="16"/>
  <c r="G48" i="16"/>
  <c r="G60" i="16"/>
  <c r="G165" i="16"/>
  <c r="G146" i="16"/>
  <c r="G28" i="16"/>
  <c r="G155" i="16"/>
  <c r="G116" i="16"/>
  <c r="G131" i="16"/>
  <c r="G16" i="16"/>
  <c r="G53" i="16"/>
  <c r="G189" i="16"/>
  <c r="G82" i="16"/>
  <c r="G85" i="16"/>
  <c r="G172" i="16"/>
  <c r="G119" i="16"/>
  <c r="G186" i="16"/>
  <c r="G121" i="16"/>
  <c r="G166" i="16"/>
  <c r="G142" i="16"/>
  <c r="G99" i="16"/>
  <c r="G54" i="16"/>
  <c r="G128" i="16"/>
  <c r="G59" i="16"/>
  <c r="G66" i="16"/>
  <c r="G150" i="16"/>
  <c r="G107" i="16"/>
  <c r="G20" i="16"/>
  <c r="G174" i="16"/>
  <c r="G72" i="16"/>
  <c r="G64" i="16"/>
  <c r="G132" i="16"/>
  <c r="G38" i="16"/>
  <c r="G90" i="16"/>
  <c r="G50" i="16"/>
  <c r="G96" i="16"/>
  <c r="G51" i="16"/>
  <c r="G78" i="16"/>
  <c r="G32" i="16"/>
  <c r="G120" i="16"/>
  <c r="G57" i="16"/>
  <c r="G169" i="16"/>
  <c r="G71" i="16"/>
  <c r="G22" i="16"/>
  <c r="G10" i="16"/>
  <c r="G27" i="16"/>
  <c r="G34" i="16"/>
  <c r="G44" i="14"/>
  <c r="G132" i="14"/>
  <c r="G97" i="14"/>
  <c r="G125" i="14"/>
  <c r="G77" i="14"/>
  <c r="G112" i="14"/>
  <c r="G89" i="14"/>
  <c r="S87" i="1" s="1"/>
  <c r="G183" i="14"/>
  <c r="S181" i="1" s="1"/>
  <c r="AG87" i="1"/>
  <c r="G82" i="14"/>
  <c r="G163" i="14"/>
  <c r="G130" i="14"/>
  <c r="G32" i="14"/>
  <c r="G108" i="14"/>
  <c r="S106" i="1" s="1"/>
  <c r="G70" i="14"/>
  <c r="S68" i="1" s="1"/>
  <c r="G101" i="14"/>
  <c r="S99" i="1" s="1"/>
  <c r="Z122" i="1"/>
  <c r="G140" i="14"/>
  <c r="G131" i="14"/>
  <c r="G103" i="14"/>
  <c r="G20" i="14"/>
  <c r="G126" i="14"/>
  <c r="Z116" i="1"/>
  <c r="G134" i="14"/>
  <c r="S132" i="1" s="1"/>
  <c r="Z222" i="1"/>
  <c r="G224" i="14"/>
  <c r="Z223" i="1"/>
  <c r="G225" i="14"/>
  <c r="Z213" i="1"/>
  <c r="G215" i="14"/>
  <c r="S213" i="1" s="1"/>
  <c r="G137" i="14"/>
  <c r="S135" i="1" s="1"/>
  <c r="Z217" i="1"/>
  <c r="G219" i="14"/>
  <c r="Z207" i="1"/>
  <c r="G209" i="14"/>
  <c r="Z197" i="1"/>
  <c r="G199" i="14"/>
  <c r="Z209" i="1"/>
  <c r="G211" i="14"/>
  <c r="S209" i="1" s="1"/>
  <c r="Z199" i="1"/>
  <c r="G201" i="14"/>
  <c r="Z135" i="1"/>
  <c r="G155" i="14"/>
  <c r="G39" i="14"/>
  <c r="G179" i="14"/>
  <c r="S177" i="1" s="1"/>
  <c r="G69" i="14"/>
  <c r="Z211" i="1"/>
  <c r="G213" i="14"/>
  <c r="Z201" i="1"/>
  <c r="G203" i="14"/>
  <c r="Z164" i="1"/>
  <c r="G188" i="14"/>
  <c r="Z141" i="1"/>
  <c r="G161" i="14"/>
  <c r="S159" i="1" s="1"/>
  <c r="Z70" i="1"/>
  <c r="G81" i="14"/>
  <c r="G21" i="14"/>
  <c r="G72" i="14"/>
  <c r="Z203" i="1"/>
  <c r="G205" i="14"/>
  <c r="Z216" i="1"/>
  <c r="G218" i="14"/>
  <c r="S216" i="1" s="1"/>
  <c r="G62" i="14"/>
  <c r="S60" i="1" s="1"/>
  <c r="Z160" i="1"/>
  <c r="G184" i="14"/>
  <c r="G102" i="14"/>
  <c r="G17" i="14"/>
  <c r="G162" i="14"/>
  <c r="G66" i="14"/>
  <c r="S64" i="1" s="1"/>
  <c r="Z218" i="1"/>
  <c r="G220" i="14"/>
  <c r="S218" i="1" s="1"/>
  <c r="G128" i="14"/>
  <c r="G172" i="14"/>
  <c r="G76" i="14"/>
  <c r="Z220" i="1"/>
  <c r="G222" i="14"/>
  <c r="Z210" i="1"/>
  <c r="G212" i="14"/>
  <c r="S210" i="1" s="1"/>
  <c r="Z75" i="1"/>
  <c r="G87" i="14"/>
  <c r="G8" i="14"/>
  <c r="AG67" i="1"/>
  <c r="G42" i="14"/>
  <c r="Z202" i="1"/>
  <c r="G204" i="14"/>
  <c r="Z221" i="1"/>
  <c r="G223" i="14"/>
  <c r="S221" i="1" s="1"/>
  <c r="G94" i="16"/>
  <c r="G13" i="16"/>
  <c r="AD220" i="1"/>
  <c r="G222" i="16"/>
  <c r="AD202" i="1"/>
  <c r="G204" i="16"/>
  <c r="AK205" i="1"/>
  <c r="G207" i="16"/>
  <c r="W205" i="1" s="1"/>
  <c r="AD200" i="1"/>
  <c r="G202" i="16"/>
  <c r="W200" i="1" s="1"/>
  <c r="AD206" i="1"/>
  <c r="G208" i="16"/>
  <c r="W206" i="1" s="1"/>
  <c r="AD139" i="1"/>
  <c r="G159" i="16"/>
  <c r="G157" i="16"/>
  <c r="G141" i="16"/>
  <c r="G160" i="16"/>
  <c r="G84" i="16"/>
  <c r="W82" i="1" s="1"/>
  <c r="G37" i="16"/>
  <c r="G44" i="16"/>
  <c r="G143" i="16"/>
  <c r="G149" i="16"/>
  <c r="W147" i="1" s="1"/>
  <c r="G65" i="16"/>
  <c r="G70" i="16"/>
  <c r="G190" i="16"/>
  <c r="G75" i="16"/>
  <c r="W73" i="1" s="1"/>
  <c r="G80" i="16"/>
  <c r="G176" i="16"/>
  <c r="W174" i="1" s="1"/>
  <c r="G11" i="16"/>
  <c r="AD212" i="1"/>
  <c r="G214" i="16"/>
  <c r="AK215" i="1"/>
  <c r="G217" i="16"/>
  <c r="W215" i="1" s="1"/>
  <c r="G197" i="16"/>
  <c r="AD198" i="1"/>
  <c r="G200" i="16"/>
  <c r="G136" i="16"/>
  <c r="G167" i="16"/>
  <c r="AD204" i="1"/>
  <c r="G206" i="16"/>
  <c r="AD211" i="1"/>
  <c r="G213" i="16"/>
  <c r="G12" i="16"/>
  <c r="G14" i="16"/>
  <c r="G173" i="16"/>
  <c r="G109" i="16"/>
  <c r="G33" i="16"/>
  <c r="G29" i="16"/>
  <c r="G191" i="16"/>
  <c r="G43" i="16"/>
  <c r="G35" i="16"/>
  <c r="G156" i="16"/>
  <c r="G161" i="16"/>
  <c r="AD196" i="1"/>
  <c r="G198" i="16"/>
  <c r="AD201" i="1"/>
  <c r="G203" i="16"/>
  <c r="G49" i="16"/>
  <c r="G46" i="16"/>
  <c r="G152" i="16"/>
  <c r="G168" i="16"/>
  <c r="G104" i="16"/>
  <c r="G18" i="16"/>
  <c r="G137" i="16"/>
  <c r="W135" i="1" s="1"/>
  <c r="G79" i="16"/>
  <c r="G125" i="16"/>
  <c r="G134" i="16"/>
  <c r="G178" i="16"/>
  <c r="W176" i="1" s="1"/>
  <c r="AD209" i="1"/>
  <c r="G211" i="16"/>
  <c r="W209" i="1" s="1"/>
  <c r="AD199" i="1"/>
  <c r="G201" i="16"/>
  <c r="AK214" i="1"/>
  <c r="G216" i="16"/>
  <c r="W214" i="1" s="1"/>
  <c r="AD203" i="1"/>
  <c r="G205" i="16"/>
  <c r="AD219" i="1"/>
  <c r="G221" i="16"/>
  <c r="W219" i="1" s="1"/>
  <c r="G61" i="16"/>
  <c r="G112" i="16"/>
  <c r="G55" i="16"/>
  <c r="G171" i="16"/>
  <c r="G138" i="16"/>
  <c r="G19" i="16"/>
  <c r="G139" i="16"/>
  <c r="G89" i="16"/>
  <c r="G45" i="16"/>
  <c r="AD207" i="1"/>
  <c r="G209" i="16"/>
  <c r="AD197" i="1"/>
  <c r="G199" i="16"/>
  <c r="AD223" i="1"/>
  <c r="G225" i="16"/>
  <c r="G98" i="16"/>
  <c r="W96" i="1" s="1"/>
  <c r="G87" i="16"/>
  <c r="G144" i="16"/>
  <c r="G92" i="16"/>
  <c r="AD77" i="1"/>
  <c r="G91" i="16"/>
  <c r="G108" i="16"/>
  <c r="G123" i="16"/>
  <c r="G148" i="16"/>
  <c r="G188" i="16"/>
  <c r="G88" i="16"/>
  <c r="W86" i="1" s="1"/>
  <c r="G147" i="16"/>
  <c r="G117" i="16"/>
  <c r="G154" i="16"/>
  <c r="G101" i="16"/>
  <c r="G164" i="16"/>
  <c r="G52" i="16"/>
  <c r="W50" i="1" s="1"/>
  <c r="G126" i="16"/>
  <c r="G105" i="16"/>
  <c r="G170" i="16"/>
  <c r="W168" i="1" s="1"/>
  <c r="G140" i="16"/>
  <c r="AD217" i="1"/>
  <c r="G219" i="16"/>
  <c r="AD218" i="1"/>
  <c r="G220" i="16"/>
  <c r="AD216" i="1"/>
  <c r="G218" i="16"/>
  <c r="W216" i="1" s="1"/>
  <c r="AD221" i="1"/>
  <c r="G223" i="16"/>
  <c r="G24" i="16"/>
  <c r="G86" i="16"/>
  <c r="G26" i="16"/>
  <c r="G184" i="16"/>
  <c r="G195" i="16"/>
  <c r="G114" i="16"/>
  <c r="G41" i="16"/>
  <c r="G73" i="16"/>
  <c r="G62" i="16"/>
  <c r="G124" i="16"/>
  <c r="G63" i="16"/>
  <c r="G193" i="16"/>
  <c r="G9" i="16"/>
  <c r="G76" i="16"/>
  <c r="G153" i="16"/>
  <c r="G182" i="16"/>
  <c r="G185" i="16"/>
  <c r="G23" i="16"/>
  <c r="W21" i="1" s="1"/>
  <c r="G97" i="16"/>
  <c r="G111" i="16"/>
  <c r="G181" i="16"/>
  <c r="G36" i="16"/>
  <c r="G106" i="16"/>
  <c r="G113" i="16"/>
  <c r="G183" i="16"/>
  <c r="AD213" i="1"/>
  <c r="G215" i="16"/>
  <c r="W213" i="1" s="1"/>
  <c r="AD210" i="1"/>
  <c r="G212" i="16"/>
  <c r="AD208" i="1"/>
  <c r="G210" i="16"/>
  <c r="AD222" i="1"/>
  <c r="G224" i="16"/>
  <c r="AA201" i="1"/>
  <c r="AA210" i="1"/>
  <c r="AA142" i="1"/>
  <c r="AA166" i="1"/>
  <c r="T109" i="1"/>
  <c r="T72" i="1"/>
  <c r="T99" i="1"/>
  <c r="AA206" i="1"/>
  <c r="AA197" i="1"/>
  <c r="AJ158" i="1"/>
  <c r="T80" i="1"/>
  <c r="T85" i="1"/>
  <c r="T14" i="1"/>
  <c r="T110" i="1"/>
  <c r="T10" i="1"/>
  <c r="T213" i="1"/>
  <c r="AA219" i="1"/>
  <c r="AA209" i="1"/>
  <c r="T29" i="1"/>
  <c r="AA51" i="1"/>
  <c r="T94" i="1"/>
  <c r="T139" i="1"/>
  <c r="T27" i="1"/>
  <c r="T23" i="1"/>
  <c r="T15" i="1"/>
  <c r="AA199" i="1"/>
  <c r="T199" i="1"/>
  <c r="AA60" i="1"/>
  <c r="T52" i="1"/>
  <c r="AA68" i="1"/>
  <c r="T89" i="1"/>
  <c r="AA202" i="1"/>
  <c r="T90" i="1"/>
  <c r="T30" i="1"/>
  <c r="T125" i="1"/>
  <c r="T86" i="1"/>
  <c r="AA104" i="1"/>
  <c r="AA43" i="1"/>
  <c r="AD66" i="1"/>
  <c r="AA156" i="1"/>
  <c r="T164" i="1"/>
  <c r="T130" i="1"/>
  <c r="T100" i="1"/>
  <c r="T45" i="1"/>
  <c r="T53" i="1"/>
  <c r="T195" i="1"/>
  <c r="AA223" i="1"/>
  <c r="T223" i="1"/>
  <c r="AA222" i="1"/>
  <c r="T189" i="1"/>
  <c r="T42" i="1"/>
  <c r="AD163" i="1"/>
  <c r="AD53" i="1"/>
  <c r="T144" i="1"/>
  <c r="AA196" i="1"/>
  <c r="T196" i="1"/>
  <c r="T131" i="1"/>
  <c r="T95" i="1"/>
  <c r="T47" i="1"/>
  <c r="T8" i="1"/>
  <c r="AA205" i="1"/>
  <c r="J205" i="1" s="1" a="1"/>
  <c r="J205" i="1" s="1"/>
  <c r="K205" i="1" s="1"/>
  <c r="T205" i="1"/>
  <c r="Y27" i="1"/>
  <c r="Z80" i="1"/>
  <c r="Z167" i="1"/>
  <c r="Z64" i="1"/>
  <c r="AD63" i="1"/>
  <c r="AF11" i="1"/>
  <c r="AK40" i="1"/>
  <c r="AD27" i="1"/>
  <c r="AF28" i="1"/>
  <c r="AG141" i="1"/>
  <c r="AD138" i="1"/>
  <c r="AH156" i="1"/>
  <c r="AH114" i="1"/>
  <c r="Y59" i="1"/>
  <c r="U28" i="1"/>
  <c r="AH61" i="1"/>
  <c r="AF90" i="1"/>
  <c r="T198" i="1"/>
  <c r="AI102" i="1"/>
  <c r="AI93" i="1"/>
  <c r="AD44" i="1"/>
  <c r="AK37" i="1"/>
  <c r="AH74" i="1"/>
  <c r="AA116" i="1"/>
  <c r="T75" i="1"/>
  <c r="U114" i="1"/>
  <c r="AF145" i="1"/>
  <c r="AG114" i="1"/>
  <c r="Y92" i="1"/>
  <c r="Y10" i="1"/>
  <c r="AF19" i="1"/>
  <c r="AD67" i="1"/>
  <c r="T78" i="1"/>
  <c r="T28" i="1"/>
  <c r="T162" i="1"/>
  <c r="AA147" i="1"/>
  <c r="Z35" i="1"/>
  <c r="AD21" i="1"/>
  <c r="AK18" i="1"/>
  <c r="AK70" i="1"/>
  <c r="AC30" i="1"/>
  <c r="T19" i="1"/>
  <c r="AC66" i="1"/>
  <c r="V12" i="1"/>
  <c r="T61" i="1"/>
  <c r="T68" i="1"/>
  <c r="T55" i="1"/>
  <c r="T34" i="1"/>
  <c r="AK98" i="1"/>
  <c r="U141" i="1"/>
  <c r="AF63" i="1"/>
  <c r="T36" i="1"/>
  <c r="T184" i="1"/>
  <c r="AF170" i="1"/>
  <c r="T65" i="1"/>
  <c r="T179" i="1"/>
  <c r="AG140" i="1"/>
  <c r="AA134" i="1"/>
  <c r="AH62" i="1"/>
  <c r="AH64" i="1"/>
  <c r="T208" i="1"/>
  <c r="U23" i="1"/>
  <c r="U82" i="1"/>
  <c r="AB169" i="1"/>
  <c r="U81" i="1"/>
  <c r="U192" i="1"/>
  <c r="AB111" i="1"/>
  <c r="AI7" i="1"/>
  <c r="AB146" i="1"/>
  <c r="AI103" i="1"/>
  <c r="AB166" i="1"/>
  <c r="U205" i="1"/>
  <c r="U96" i="1"/>
  <c r="AH8" i="1"/>
  <c r="U111" i="1"/>
  <c r="AI29" i="1"/>
  <c r="T154" i="1"/>
  <c r="AA81" i="1"/>
  <c r="T98" i="1"/>
  <c r="T185" i="1"/>
  <c r="T20" i="1"/>
  <c r="Y116" i="1"/>
  <c r="Z146" i="1"/>
  <c r="Z17" i="1"/>
  <c r="AD119" i="1"/>
  <c r="Z118" i="1"/>
  <c r="AI63" i="1"/>
  <c r="AF130" i="1"/>
  <c r="T143" i="1"/>
  <c r="T112" i="1"/>
  <c r="T102" i="1"/>
  <c r="AF13" i="1"/>
  <c r="AF110" i="1"/>
  <c r="Y126" i="1"/>
  <c r="AD127" i="1"/>
  <c r="U103" i="1"/>
  <c r="U116" i="1"/>
  <c r="AJ81" i="1"/>
  <c r="AJ125" i="1"/>
  <c r="AH116" i="1"/>
  <c r="T54" i="1"/>
  <c r="AA161" i="1"/>
  <c r="T26" i="1"/>
  <c r="T135" i="1"/>
  <c r="Y156" i="1"/>
  <c r="T6" i="1"/>
  <c r="AD58" i="1"/>
  <c r="AD103" i="1"/>
  <c r="AK33" i="1"/>
  <c r="AD152" i="1"/>
  <c r="T159" i="1"/>
  <c r="AA8" i="1"/>
  <c r="AA137" i="1"/>
  <c r="T49" i="1"/>
  <c r="AI167" i="1"/>
  <c r="AJ99" i="1"/>
  <c r="AJ54" i="1"/>
  <c r="AC40" i="1"/>
  <c r="V149" i="1"/>
  <c r="U159" i="1"/>
  <c r="U171" i="1"/>
  <c r="AG80" i="1"/>
  <c r="T88" i="1"/>
  <c r="T148" i="1"/>
  <c r="T57" i="1"/>
  <c r="T107" i="1"/>
  <c r="AA149" i="1"/>
  <c r="T81" i="1"/>
  <c r="T136" i="1"/>
  <c r="AB68" i="1"/>
  <c r="AF120" i="1"/>
  <c r="Y85" i="1"/>
  <c r="AA128" i="1"/>
  <c r="AH107" i="1"/>
  <c r="AH75" i="1"/>
  <c r="T140" i="1"/>
  <c r="AJ59" i="1"/>
  <c r="AC14" i="1"/>
  <c r="AJ76" i="1"/>
  <c r="AC150" i="1"/>
  <c r="AB30" i="1"/>
  <c r="AB83" i="1"/>
  <c r="Z111" i="1"/>
  <c r="Z124" i="1"/>
  <c r="AD16" i="1"/>
  <c r="AD88" i="1"/>
  <c r="AD159" i="1"/>
  <c r="T51" i="1"/>
  <c r="Y73" i="1"/>
  <c r="Y136" i="1"/>
  <c r="T13" i="1"/>
  <c r="Z168" i="1"/>
  <c r="T70" i="1"/>
  <c r="AH149" i="1"/>
  <c r="AI21" i="1"/>
  <c r="AI37" i="1"/>
  <c r="AI154" i="1"/>
  <c r="AG97" i="1"/>
  <c r="AG98" i="1"/>
  <c r="Y45" i="1"/>
  <c r="Z100" i="1"/>
  <c r="AK92" i="1"/>
  <c r="AD134" i="1"/>
  <c r="Z38" i="1"/>
  <c r="T123" i="1"/>
  <c r="T113" i="1"/>
  <c r="AC144" i="1"/>
  <c r="AI17" i="1"/>
  <c r="AI43" i="1"/>
  <c r="AB155" i="1"/>
  <c r="Y51" i="1"/>
  <c r="AF42" i="1"/>
  <c r="AF114" i="1"/>
  <c r="AF91" i="1"/>
  <c r="AD31" i="1"/>
  <c r="Z114" i="1"/>
  <c r="AA19" i="1"/>
  <c r="T56" i="1"/>
  <c r="AH124" i="1"/>
  <c r="AJ51" i="1"/>
  <c r="AI113" i="1"/>
  <c r="AB38" i="1"/>
  <c r="AF132" i="1"/>
  <c r="AJ26" i="1"/>
  <c r="T114" i="1"/>
  <c r="AJ83" i="1"/>
  <c r="T174" i="1"/>
  <c r="T73" i="1"/>
  <c r="T137" i="1"/>
  <c r="T149" i="1"/>
  <c r="T32" i="1"/>
  <c r="T121" i="1"/>
  <c r="T25" i="1"/>
  <c r="T115" i="1"/>
  <c r="T92" i="1"/>
  <c r="T33" i="1"/>
  <c r="T82" i="1"/>
  <c r="T46" i="1"/>
  <c r="T178" i="1"/>
  <c r="T17" i="1"/>
  <c r="T50" i="1"/>
  <c r="T172" i="1"/>
  <c r="T63" i="1"/>
  <c r="AA74" i="1"/>
  <c r="AH43" i="1"/>
  <c r="T44" i="1"/>
  <c r="T124" i="1"/>
  <c r="T181" i="1"/>
  <c r="T66" i="1"/>
  <c r="T203" i="1"/>
  <c r="T207" i="1"/>
  <c r="T129" i="1"/>
  <c r="T104" i="1"/>
  <c r="T12" i="1"/>
  <c r="T186" i="1"/>
  <c r="T103" i="1"/>
  <c r="T11" i="1"/>
  <c r="T91" i="1"/>
  <c r="T150" i="1"/>
  <c r="T157" i="1"/>
  <c r="T18" i="1"/>
  <c r="T147" i="1"/>
  <c r="T108" i="1"/>
  <c r="T7" i="1"/>
  <c r="T165" i="1"/>
  <c r="T96" i="1"/>
  <c r="T156" i="1"/>
  <c r="T43" i="1"/>
  <c r="T97" i="1"/>
  <c r="T176" i="1"/>
  <c r="T24" i="1"/>
  <c r="T182" i="1"/>
  <c r="T35" i="1"/>
  <c r="T167" i="1"/>
  <c r="T163" i="1"/>
  <c r="T74" i="1"/>
  <c r="T116" i="1"/>
  <c r="T194" i="1"/>
  <c r="T21" i="1"/>
  <c r="T16" i="1"/>
  <c r="T134" i="1"/>
  <c r="T175" i="1"/>
  <c r="T122" i="1"/>
  <c r="T37" i="1"/>
  <c r="T58" i="1"/>
  <c r="T210" i="1"/>
  <c r="T170" i="1"/>
  <c r="T183" i="1"/>
  <c r="T22" i="1"/>
  <c r="T145" i="1"/>
  <c r="T9" i="1"/>
  <c r="T188" i="1"/>
  <c r="T166" i="1"/>
  <c r="T83" i="1"/>
  <c r="T152" i="1"/>
  <c r="T132" i="1"/>
  <c r="T222" i="1"/>
  <c r="T202" i="1"/>
  <c r="T67" i="1"/>
  <c r="T206" i="1"/>
  <c r="T219" i="1"/>
  <c r="T48" i="1"/>
  <c r="T155" i="1"/>
  <c r="T209" i="1"/>
  <c r="T117" i="1"/>
  <c r="T76" i="1"/>
  <c r="U21" i="1"/>
  <c r="AG63" i="1"/>
  <c r="Z144" i="1"/>
  <c r="AG143" i="1"/>
  <c r="AG36" i="1"/>
  <c r="U142" i="1"/>
  <c r="AG149" i="1"/>
  <c r="Z78" i="1"/>
  <c r="U112" i="1"/>
  <c r="U143" i="1"/>
  <c r="U90" i="1"/>
  <c r="U66" i="1"/>
  <c r="U65" i="1"/>
  <c r="U91" i="1"/>
  <c r="U102" i="1"/>
  <c r="U176" i="1"/>
  <c r="U46" i="1"/>
  <c r="AI137" i="1"/>
  <c r="AA140" i="1"/>
  <c r="AA37" i="1"/>
  <c r="AA71" i="1"/>
  <c r="AA114" i="1"/>
  <c r="AH71" i="1"/>
  <c r="AA97" i="1"/>
  <c r="AA75" i="1"/>
  <c r="AA12" i="1"/>
  <c r="AD132" i="1"/>
  <c r="AG111" i="1"/>
  <c r="Z12" i="1"/>
  <c r="Z74" i="1"/>
  <c r="AG88" i="1"/>
  <c r="Z142" i="1"/>
  <c r="AG110" i="1"/>
  <c r="AF71" i="1"/>
  <c r="AH104" i="1"/>
  <c r="AH110" i="1"/>
  <c r="AD137" i="1"/>
  <c r="Z41" i="1"/>
  <c r="Z132" i="1"/>
  <c r="AA7" i="1"/>
  <c r="AA62" i="1"/>
  <c r="AH142" i="1"/>
  <c r="AH96" i="1"/>
  <c r="AA157" i="1"/>
  <c r="AA141" i="1"/>
  <c r="U29" i="1"/>
  <c r="Z104" i="1"/>
  <c r="AD43" i="1"/>
  <c r="AA135" i="1"/>
  <c r="AG107" i="1"/>
  <c r="AH128" i="1"/>
  <c r="AH161" i="1"/>
  <c r="AH25" i="1"/>
  <c r="AK20" i="1"/>
  <c r="Z147" i="1"/>
  <c r="AD99" i="1"/>
  <c r="Z11" i="1"/>
  <c r="AD109" i="1"/>
  <c r="AD10" i="1"/>
  <c r="AD168" i="1"/>
  <c r="AA48" i="1"/>
  <c r="Z107" i="1"/>
  <c r="AA69" i="1"/>
  <c r="AA25" i="1"/>
  <c r="AA163" i="1"/>
  <c r="AJ27" i="1"/>
  <c r="AC56" i="1"/>
  <c r="AJ149" i="1"/>
  <c r="AH56" i="1"/>
  <c r="AB9" i="1"/>
  <c r="AI12" i="1"/>
  <c r="AI152" i="1"/>
  <c r="AG96" i="1"/>
  <c r="Y121" i="1"/>
  <c r="Y158" i="1"/>
  <c r="Y115" i="1"/>
  <c r="Y87" i="1"/>
  <c r="Y32" i="1"/>
  <c r="Y57" i="1"/>
  <c r="AF160" i="1"/>
  <c r="AF121" i="1"/>
  <c r="AF51" i="1"/>
  <c r="Y163" i="1"/>
  <c r="Y39" i="1"/>
  <c r="AF38" i="1"/>
  <c r="Y75" i="1"/>
  <c r="AF113" i="1"/>
  <c r="AD40" i="1"/>
  <c r="Z48" i="1"/>
  <c r="Z115" i="1"/>
  <c r="Z56" i="1"/>
  <c r="AD93" i="1"/>
  <c r="Z108" i="1"/>
  <c r="AA96" i="1"/>
  <c r="AK146" i="1"/>
  <c r="AD64" i="1"/>
  <c r="AK121" i="1"/>
  <c r="AD115" i="1"/>
  <c r="AK73" i="1"/>
  <c r="Z161" i="1"/>
  <c r="Z33" i="1"/>
  <c r="AD165" i="1"/>
  <c r="Z105" i="1"/>
  <c r="AG148" i="1"/>
  <c r="AG89" i="1"/>
  <c r="AH79" i="1"/>
  <c r="AH52" i="1"/>
  <c r="AH37" i="1"/>
  <c r="AH139" i="1"/>
  <c r="AA59" i="1"/>
  <c r="AH67" i="1"/>
  <c r="AC160" i="1"/>
  <c r="AH97" i="1"/>
  <c r="AH40" i="1"/>
  <c r="AD95" i="1"/>
  <c r="Z123" i="1"/>
  <c r="AH93" i="1"/>
  <c r="AB102" i="1"/>
  <c r="AI89" i="1"/>
  <c r="Y161" i="1"/>
  <c r="Y168" i="1"/>
  <c r="Y105" i="1"/>
  <c r="Y112" i="1"/>
  <c r="Y19" i="1"/>
  <c r="AF81" i="1"/>
  <c r="AF75" i="1"/>
  <c r="AF77" i="1"/>
  <c r="AF49" i="1"/>
  <c r="AF36" i="1"/>
  <c r="Y123" i="1"/>
  <c r="Y69" i="1"/>
  <c r="AF87" i="1"/>
  <c r="AF7" i="1"/>
  <c r="AA9" i="1"/>
  <c r="Y99" i="1"/>
  <c r="Y17" i="1"/>
  <c r="AF147" i="1"/>
  <c r="AF92" i="1"/>
  <c r="AF154" i="1"/>
  <c r="Z139" i="1"/>
  <c r="AK114" i="1"/>
  <c r="AD35" i="1"/>
  <c r="AD151" i="1"/>
  <c r="AK21" i="1"/>
  <c r="AA11" i="1"/>
  <c r="Z54" i="1"/>
  <c r="Z25" i="1"/>
  <c r="Z16" i="1"/>
  <c r="Z170" i="1"/>
  <c r="AH27" i="1"/>
  <c r="AH121" i="1"/>
  <c r="AJ95" i="1"/>
  <c r="AJ61" i="1"/>
  <c r="AJ29" i="1"/>
  <c r="AJ145" i="1"/>
  <c r="AB157" i="1"/>
  <c r="AH12" i="1"/>
  <c r="AC81" i="1"/>
  <c r="AC162" i="1"/>
  <c r="AC32" i="1"/>
  <c r="AJ55" i="1"/>
  <c r="AC86" i="1"/>
  <c r="AC134" i="1"/>
  <c r="AC12" i="1"/>
  <c r="AC79" i="1"/>
  <c r="AC106" i="1"/>
  <c r="AI47" i="1"/>
  <c r="AC154" i="1"/>
  <c r="AI143" i="1"/>
  <c r="AJ88" i="1"/>
  <c r="AJ35" i="1"/>
  <c r="AJ57" i="1"/>
  <c r="AI22" i="1"/>
  <c r="AI70" i="1"/>
  <c r="AB60" i="1"/>
  <c r="AI18" i="1"/>
  <c r="AB113" i="1"/>
  <c r="AB101" i="1"/>
  <c r="AI9" i="1"/>
  <c r="AI53" i="1"/>
  <c r="AB117" i="1"/>
  <c r="AB82" i="1"/>
  <c r="AB132" i="1"/>
  <c r="AI120" i="1"/>
  <c r="AI114" i="1"/>
  <c r="AI81" i="1"/>
  <c r="AI27" i="1"/>
  <c r="AI162" i="1"/>
  <c r="AB94" i="1"/>
  <c r="AB130" i="1"/>
  <c r="AB51" i="1"/>
  <c r="AG94" i="1"/>
  <c r="AG76" i="1"/>
  <c r="AG84" i="1"/>
  <c r="AI119" i="1"/>
  <c r="AI82" i="1"/>
  <c r="AJ118" i="1"/>
  <c r="AJ91" i="1"/>
  <c r="AH136" i="1"/>
  <c r="AJ63" i="1"/>
  <c r="AJ132" i="1"/>
  <c r="AJ103" i="1"/>
  <c r="AJ133" i="1"/>
  <c r="AB139" i="1"/>
  <c r="AB151" i="1"/>
  <c r="AI131" i="1"/>
  <c r="AB26" i="1"/>
  <c r="AJ113" i="1"/>
  <c r="AC165" i="1"/>
  <c r="AI38" i="1"/>
  <c r="AB96" i="1"/>
  <c r="AI104" i="1"/>
  <c r="AB122" i="1"/>
  <c r="AI170" i="1"/>
  <c r="AB65" i="1"/>
  <c r="AB141" i="1"/>
  <c r="AI62" i="1"/>
  <c r="AB27" i="1"/>
  <c r="AB120" i="1"/>
  <c r="AB8" i="1"/>
  <c r="AB10" i="1"/>
  <c r="AB140" i="1"/>
  <c r="AI105" i="1"/>
  <c r="AB15" i="1"/>
  <c r="AG92" i="1"/>
  <c r="AI121" i="1"/>
  <c r="AG56" i="1"/>
  <c r="Y54" i="1"/>
  <c r="AF144" i="1"/>
  <c r="AF112" i="1"/>
  <c r="AF47" i="1"/>
  <c r="AF58" i="1"/>
  <c r="Y70" i="1"/>
  <c r="Y60" i="1"/>
  <c r="Y77" i="1"/>
  <c r="AF125" i="1"/>
  <c r="AF104" i="1"/>
  <c r="AF156" i="1"/>
  <c r="Y43" i="1"/>
  <c r="AF17" i="1"/>
  <c r="Y65" i="1"/>
  <c r="AF88" i="1"/>
  <c r="Y24" i="1"/>
  <c r="Y149" i="1"/>
  <c r="Y107" i="1"/>
  <c r="Y80" i="1"/>
  <c r="AF10" i="1"/>
  <c r="AF67" i="1"/>
  <c r="AF124" i="1"/>
  <c r="AF26" i="1"/>
  <c r="AD54" i="1"/>
  <c r="AG100" i="1"/>
  <c r="AD129" i="1"/>
  <c r="Z46" i="1"/>
  <c r="AK57" i="1"/>
  <c r="AK126" i="1"/>
  <c r="Y164" i="1"/>
  <c r="Y124" i="1"/>
  <c r="Y160" i="1"/>
  <c r="Y42" i="1"/>
  <c r="AF102" i="1"/>
  <c r="AF161" i="1"/>
  <c r="AF21" i="1"/>
  <c r="Y23" i="1"/>
  <c r="Y119" i="1"/>
  <c r="Y133" i="1"/>
  <c r="Y127" i="1"/>
  <c r="Y66" i="1"/>
  <c r="Y83" i="1"/>
  <c r="Y28" i="1"/>
  <c r="AF122" i="1"/>
  <c r="AF127" i="1"/>
  <c r="AF146" i="1"/>
  <c r="AF111" i="1"/>
  <c r="AF105" i="1"/>
  <c r="AF20" i="1"/>
  <c r="AF15" i="1"/>
  <c r="Y102" i="1"/>
  <c r="Y155" i="1"/>
  <c r="Y111" i="1"/>
  <c r="Y26" i="1"/>
  <c r="Y50" i="1"/>
  <c r="AF27" i="1"/>
  <c r="AF55" i="1"/>
  <c r="AF119" i="1"/>
  <c r="Y138" i="1"/>
  <c r="Y147" i="1"/>
  <c r="Y130" i="1"/>
  <c r="Y55" i="1"/>
  <c r="AF140" i="1"/>
  <c r="AF34" i="1"/>
  <c r="AF108" i="1"/>
  <c r="AF22" i="1"/>
  <c r="AF9" i="1"/>
  <c r="Y101" i="1"/>
  <c r="Y120" i="1"/>
  <c r="Y46" i="1"/>
  <c r="Y35" i="1"/>
  <c r="AF157" i="1"/>
  <c r="AF70" i="1"/>
  <c r="AF40" i="1"/>
  <c r="AF133" i="1"/>
  <c r="AF97" i="1"/>
  <c r="AF83" i="1"/>
  <c r="AD34" i="1"/>
  <c r="AD112" i="1"/>
  <c r="Y95" i="1"/>
  <c r="Y109" i="1"/>
  <c r="Y9" i="1"/>
  <c r="Y165" i="1"/>
  <c r="AF153" i="1"/>
  <c r="AF150" i="1"/>
  <c r="AF66" i="1"/>
  <c r="AF126" i="1"/>
  <c r="AF64" i="1"/>
  <c r="AF61" i="1"/>
  <c r="Y153" i="1"/>
  <c r="Y134" i="1"/>
  <c r="Y152" i="1"/>
  <c r="Y97" i="1"/>
  <c r="Y103" i="1"/>
  <c r="Y148" i="1"/>
  <c r="Y104" i="1"/>
  <c r="Y18" i="1"/>
  <c r="AF148" i="1"/>
  <c r="AF168" i="1"/>
  <c r="AF107" i="1"/>
  <c r="AF35" i="1"/>
  <c r="AF62" i="1"/>
  <c r="AF29" i="1"/>
  <c r="AF25" i="1"/>
  <c r="AD75" i="1"/>
  <c r="AD125" i="1"/>
  <c r="Z39" i="1"/>
  <c r="Z28" i="1"/>
  <c r="AD78" i="1"/>
  <c r="AD101" i="1"/>
  <c r="AA82" i="1"/>
  <c r="AA53" i="1"/>
  <c r="AA126" i="1"/>
  <c r="AH7" i="1"/>
  <c r="AH68" i="1"/>
  <c r="AC47" i="1"/>
  <c r="AC18" i="1"/>
  <c r="AJ168" i="1"/>
  <c r="AH77" i="1"/>
  <c r="AH80" i="1"/>
  <c r="AJ102" i="1"/>
  <c r="AJ127" i="1"/>
  <c r="AH41" i="1"/>
  <c r="AA105" i="1"/>
  <c r="AC164" i="1"/>
  <c r="AJ14" i="1"/>
  <c r="AJ72" i="1"/>
  <c r="AJ42" i="1"/>
  <c r="AC139" i="1"/>
  <c r="AC168" i="1"/>
  <c r="AH112" i="1"/>
  <c r="AH19" i="1"/>
  <c r="AH20" i="1"/>
  <c r="AJ71" i="1"/>
  <c r="AC61" i="1"/>
  <c r="AJ40" i="1"/>
  <c r="AC101" i="1"/>
  <c r="AJ146" i="1"/>
  <c r="AJ84" i="1"/>
  <c r="AC156" i="1"/>
  <c r="AC95" i="1"/>
  <c r="AB149" i="1"/>
  <c r="AJ169" i="1"/>
  <c r="AJ121" i="1"/>
  <c r="AJ60" i="1"/>
  <c r="AI26" i="1"/>
  <c r="AI157" i="1"/>
  <c r="Z7" i="1"/>
  <c r="Z85" i="1"/>
  <c r="AD107" i="1"/>
  <c r="AD68" i="1"/>
  <c r="AD41" i="1"/>
  <c r="Z152" i="1"/>
  <c r="AD39" i="1"/>
  <c r="AD81" i="1"/>
  <c r="Z126" i="1"/>
  <c r="Z97" i="1"/>
  <c r="AA85" i="1"/>
  <c r="AK31" i="1"/>
  <c r="AK155" i="1"/>
  <c r="AD105" i="1"/>
  <c r="AK71" i="1"/>
  <c r="AD84" i="1"/>
  <c r="Z30" i="1"/>
  <c r="Z95" i="1"/>
  <c r="Z19" i="1"/>
  <c r="Z18" i="1"/>
  <c r="Z112" i="1"/>
  <c r="AG113" i="1"/>
  <c r="Z169" i="1"/>
  <c r="AK133" i="1"/>
  <c r="AK156" i="1"/>
  <c r="AD33" i="1"/>
  <c r="AD42" i="1"/>
  <c r="AK32" i="1"/>
  <c r="AK83" i="1"/>
  <c r="AK29" i="1"/>
  <c r="AK93" i="1"/>
  <c r="AD111" i="1"/>
  <c r="AD144" i="1"/>
  <c r="AK108" i="1"/>
  <c r="Z129" i="1"/>
  <c r="Z62" i="1"/>
  <c r="Z81" i="1"/>
  <c r="AA35" i="1"/>
  <c r="AA110" i="1"/>
  <c r="AK152" i="1"/>
  <c r="AK79" i="1"/>
  <c r="AK97" i="1"/>
  <c r="AK87" i="1"/>
  <c r="AK127" i="1"/>
  <c r="AK167" i="1"/>
  <c r="Z45" i="1"/>
  <c r="Z102" i="1"/>
  <c r="AA130" i="1"/>
  <c r="AA34" i="1"/>
  <c r="AA32" i="1"/>
  <c r="AA54" i="1"/>
  <c r="AA93" i="1"/>
  <c r="AA100" i="1"/>
  <c r="AA150" i="1"/>
  <c r="AH132" i="1"/>
  <c r="AH164" i="1"/>
  <c r="AH166" i="1"/>
  <c r="AH115" i="1"/>
  <c r="AH113" i="1"/>
  <c r="AC71" i="1"/>
  <c r="AA153" i="1"/>
  <c r="AA65" i="1"/>
  <c r="AA80" i="1"/>
  <c r="AH118" i="1"/>
  <c r="AA167" i="1"/>
  <c r="AD169" i="1"/>
  <c r="AK109" i="1"/>
  <c r="AD157" i="1"/>
  <c r="Z58" i="1"/>
  <c r="AD154" i="1"/>
  <c r="AD108" i="1"/>
  <c r="AK38" i="1"/>
  <c r="Z23" i="1"/>
  <c r="Z121" i="1"/>
  <c r="AD87" i="1"/>
  <c r="AD164" i="1"/>
  <c r="AD79" i="1"/>
  <c r="AD23" i="1"/>
  <c r="AK66" i="1"/>
  <c r="AK62" i="1"/>
  <c r="AD48" i="1"/>
  <c r="AD147" i="1"/>
  <c r="Z106" i="1"/>
  <c r="Z76" i="1"/>
  <c r="Z166" i="1"/>
  <c r="AA14" i="1"/>
  <c r="AH106" i="1"/>
  <c r="AK118" i="1"/>
  <c r="AD62" i="1"/>
  <c r="AD71" i="1"/>
  <c r="AD13" i="1"/>
  <c r="AD74" i="1"/>
  <c r="AD17" i="1"/>
  <c r="AK61" i="1"/>
  <c r="AK112" i="1"/>
  <c r="AK53" i="1"/>
  <c r="AD149" i="1"/>
  <c r="AD104" i="1"/>
  <c r="AK143" i="1"/>
  <c r="AD7" i="1"/>
  <c r="Z156" i="1"/>
  <c r="Z61" i="1"/>
  <c r="Z52" i="1"/>
  <c r="Z24" i="1"/>
  <c r="Z96" i="1"/>
  <c r="AA164" i="1"/>
  <c r="AA90" i="1"/>
  <c r="AD162" i="1"/>
  <c r="AD12" i="1"/>
  <c r="AD22" i="1"/>
  <c r="AD28" i="1"/>
  <c r="AK125" i="1"/>
  <c r="AK64" i="1"/>
  <c r="AK12" i="1"/>
  <c r="AD110" i="1"/>
  <c r="AK49" i="1"/>
  <c r="AD9" i="1"/>
  <c r="Z120" i="1"/>
  <c r="Z158" i="1"/>
  <c r="Z117" i="1"/>
  <c r="Z69" i="1"/>
  <c r="Z86" i="1"/>
  <c r="Z60" i="1"/>
  <c r="Z151" i="1"/>
  <c r="AA45" i="1"/>
  <c r="AA112" i="1"/>
  <c r="AJ7" i="1"/>
  <c r="AC85" i="1"/>
  <c r="AA151" i="1"/>
  <c r="AA56" i="1"/>
  <c r="AA26" i="1"/>
  <c r="AH158" i="1"/>
  <c r="AH31" i="1"/>
  <c r="AJ11" i="1"/>
  <c r="AA24" i="1"/>
  <c r="AA20" i="1"/>
  <c r="AA18" i="1"/>
  <c r="AA118" i="1"/>
  <c r="AA159" i="1"/>
  <c r="AH144" i="1"/>
  <c r="AH163" i="1"/>
  <c r="AH82" i="1"/>
  <c r="AC104" i="1"/>
  <c r="AJ33" i="1"/>
  <c r="AA115" i="1"/>
  <c r="AH141" i="1"/>
  <c r="AC68" i="1"/>
  <c r="AJ105" i="1"/>
  <c r="AJ167" i="1"/>
  <c r="AH87" i="1"/>
  <c r="AB72" i="1"/>
  <c r="AB16" i="1"/>
  <c r="AB43" i="1"/>
  <c r="AI146" i="1"/>
  <c r="AI65" i="1"/>
  <c r="AB45" i="1"/>
  <c r="AB97" i="1"/>
  <c r="AB14" i="1"/>
  <c r="AB93" i="1"/>
  <c r="AB66" i="1"/>
  <c r="AB36" i="1"/>
  <c r="AI158" i="1"/>
  <c r="AI59" i="1"/>
  <c r="AB108" i="1"/>
  <c r="AI163" i="1"/>
  <c r="AI90" i="1"/>
  <c r="AA89" i="1"/>
  <c r="AH9" i="1"/>
  <c r="AA121" i="1"/>
  <c r="AH98" i="1"/>
  <c r="AH135" i="1"/>
  <c r="AH151" i="1"/>
  <c r="AH29" i="1"/>
  <c r="AC76" i="1"/>
  <c r="AC34" i="1"/>
  <c r="AA162" i="1"/>
  <c r="AA52" i="1"/>
  <c r="AA136" i="1"/>
  <c r="AH148" i="1"/>
  <c r="AH23" i="1"/>
  <c r="AJ139" i="1"/>
  <c r="AC46" i="1"/>
  <c r="AJ106" i="1"/>
  <c r="AJ16" i="1"/>
  <c r="AC143" i="1"/>
  <c r="AC103" i="1"/>
  <c r="AH44" i="1"/>
  <c r="AC65" i="1"/>
  <c r="AC13" i="1"/>
  <c r="AC44" i="1"/>
  <c r="AC94" i="1"/>
  <c r="AC19" i="1"/>
  <c r="AJ80" i="1"/>
  <c r="AJ120" i="1"/>
  <c r="AC9" i="1"/>
  <c r="AJ162" i="1"/>
  <c r="AJ126" i="1"/>
  <c r="AJ141" i="1"/>
  <c r="AH108" i="1"/>
  <c r="AH122" i="1"/>
  <c r="AC166" i="1"/>
  <c r="AC20" i="1"/>
  <c r="AJ138" i="1"/>
  <c r="AJ67" i="1"/>
  <c r="AJ38" i="1"/>
  <c r="AC120" i="1"/>
  <c r="AI124" i="1"/>
  <c r="AJ153" i="1"/>
  <c r="AJ58" i="1"/>
  <c r="AJ86" i="1"/>
  <c r="AJ147" i="1"/>
  <c r="AC7" i="1"/>
  <c r="AI25" i="1"/>
  <c r="AB115" i="1"/>
  <c r="AB128" i="1"/>
  <c r="AC159" i="1"/>
  <c r="AI76" i="1"/>
  <c r="AC35" i="1"/>
  <c r="AJ85" i="1"/>
  <c r="AJ22" i="1"/>
  <c r="AC129" i="1"/>
  <c r="AC110" i="1"/>
  <c r="AI31" i="1"/>
  <c r="AI30" i="1"/>
  <c r="AI96" i="1"/>
  <c r="AI133" i="1"/>
  <c r="AB92" i="1"/>
  <c r="AB127" i="1"/>
  <c r="AB106" i="1"/>
  <c r="AB48" i="1"/>
  <c r="AI150" i="1"/>
  <c r="AI85" i="1"/>
  <c r="AI40" i="1"/>
  <c r="AI130" i="1"/>
  <c r="AB110" i="1"/>
  <c r="AB76" i="1"/>
  <c r="AB50" i="1"/>
  <c r="AB121" i="1"/>
  <c r="AB20" i="1"/>
  <c r="AB25" i="1"/>
  <c r="AB44" i="1"/>
  <c r="AI135" i="1"/>
  <c r="AB163" i="1"/>
  <c r="AI19" i="1"/>
  <c r="AI44" i="1"/>
  <c r="AI127" i="1"/>
  <c r="AI14" i="1"/>
  <c r="AB86" i="1"/>
  <c r="AB69" i="1"/>
  <c r="AB41" i="1"/>
  <c r="AB165" i="1"/>
  <c r="AH89" i="1"/>
  <c r="AC62" i="1"/>
  <c r="AC121" i="1"/>
  <c r="AC155" i="1"/>
  <c r="AC84" i="1"/>
  <c r="AC43" i="1"/>
  <c r="AC67" i="1"/>
  <c r="AJ115" i="1"/>
  <c r="AJ28" i="1"/>
  <c r="AC29" i="1"/>
  <c r="AC125" i="1"/>
  <c r="AJ112" i="1"/>
  <c r="AI11" i="1"/>
  <c r="AH86" i="1"/>
  <c r="AC123" i="1"/>
  <c r="AC157" i="1"/>
  <c r="AC73" i="1"/>
  <c r="AC23" i="1"/>
  <c r="AC52" i="1"/>
  <c r="AC37" i="1"/>
  <c r="AJ44" i="1"/>
  <c r="AJ98" i="1"/>
  <c r="AC119" i="1"/>
  <c r="AC89" i="1"/>
  <c r="AC45" i="1"/>
  <c r="AC151" i="1"/>
  <c r="AJ10" i="1"/>
  <c r="AC74" i="1"/>
  <c r="AC72" i="1"/>
  <c r="AJ110" i="1"/>
  <c r="AC105" i="1"/>
  <c r="AJ52" i="1"/>
  <c r="AJ109" i="1"/>
  <c r="AC10" i="1"/>
  <c r="AC25" i="1"/>
  <c r="AB142" i="1"/>
  <c r="AI122" i="1"/>
  <c r="AI80" i="1"/>
  <c r="AB42" i="1"/>
  <c r="AI55" i="1"/>
  <c r="AI129" i="1"/>
  <c r="AB107" i="1"/>
  <c r="AB118" i="1"/>
  <c r="AJ36" i="1"/>
  <c r="AB77" i="1"/>
  <c r="AB58" i="1"/>
  <c r="AI123" i="1"/>
  <c r="AB90" i="1"/>
  <c r="AB63" i="1"/>
  <c r="AI99" i="1"/>
  <c r="AB143" i="1"/>
  <c r="AI159" i="1"/>
  <c r="AG58" i="1"/>
  <c r="AG109" i="1"/>
  <c r="AI126" i="1"/>
  <c r="Y22" i="1"/>
  <c r="Y151" i="1"/>
  <c r="Y6" i="1"/>
  <c r="Y100" i="1"/>
  <c r="AF162" i="1"/>
  <c r="AF103" i="1"/>
  <c r="AF54" i="1"/>
  <c r="AF59" i="1"/>
  <c r="AF24" i="1"/>
  <c r="Y91" i="1"/>
  <c r="Y125" i="1"/>
  <c r="Y40" i="1"/>
  <c r="AF82" i="1"/>
  <c r="AF72" i="1"/>
  <c r="AF85" i="1"/>
  <c r="AF128" i="1"/>
  <c r="AF44" i="1"/>
  <c r="AF68" i="1"/>
  <c r="Y154" i="1"/>
  <c r="Y98" i="1"/>
  <c r="Y150" i="1"/>
  <c r="Y110" i="1"/>
  <c r="Y25" i="1"/>
  <c r="Y13" i="1"/>
  <c r="Y49" i="1"/>
  <c r="AF155" i="1"/>
  <c r="AF165" i="1"/>
  <c r="AF116" i="1"/>
  <c r="AF30" i="1"/>
  <c r="AF32" i="1"/>
  <c r="Y128" i="1"/>
  <c r="Y135" i="1"/>
  <c r="Y171" i="1"/>
  <c r="Y82" i="1"/>
  <c r="Y74" i="1"/>
  <c r="Y143" i="1"/>
  <c r="Y62" i="1"/>
  <c r="Y48" i="1"/>
  <c r="Y84" i="1"/>
  <c r="Y29" i="1"/>
  <c r="AF131" i="1"/>
  <c r="AF149" i="1"/>
  <c r="AF93" i="1"/>
  <c r="AF118" i="1"/>
  <c r="AF106" i="1"/>
  <c r="AF33" i="1"/>
  <c r="AF8" i="1"/>
  <c r="AF16" i="1"/>
  <c r="AF6" i="1"/>
  <c r="AD25" i="1"/>
  <c r="AD92" i="1"/>
  <c r="Z27" i="1"/>
  <c r="AD15" i="1"/>
  <c r="AD26" i="1"/>
  <c r="Z20" i="1"/>
  <c r="AD55" i="1"/>
  <c r="Z42" i="1"/>
  <c r="AK96" i="1"/>
  <c r="Z8" i="1"/>
  <c r="Z77" i="1"/>
  <c r="AD150" i="1"/>
  <c r="AD6" i="1"/>
  <c r="AD49" i="1"/>
  <c r="AD60" i="1"/>
  <c r="AD114" i="1"/>
  <c r="AD83" i="1"/>
  <c r="AD124" i="1"/>
  <c r="AD160" i="1"/>
  <c r="AD20" i="1"/>
  <c r="Z26" i="1"/>
  <c r="Z98" i="1"/>
  <c r="Z89" i="1"/>
  <c r="AD97" i="1"/>
  <c r="AK7" i="1"/>
  <c r="AD56" i="1"/>
  <c r="Y79" i="1"/>
  <c r="Y11" i="1"/>
  <c r="J214" i="1" a="1"/>
  <c r="J214" i="1" s="1"/>
  <c r="K214" i="1" s="1"/>
  <c r="J215" i="1" a="1"/>
  <c r="J215" i="1" s="1"/>
  <c r="K215" i="1" s="1"/>
  <c r="Y169" i="1"/>
  <c r="Y47" i="1"/>
  <c r="Y108" i="1"/>
  <c r="Y159" i="1"/>
  <c r="Y14" i="1"/>
  <c r="AF171" i="1"/>
  <c r="AF137" i="1"/>
  <c r="AF43" i="1"/>
  <c r="AF39" i="1"/>
  <c r="Y78" i="1"/>
  <c r="Y68" i="1"/>
  <c r="Y7" i="1"/>
  <c r="AF142" i="1"/>
  <c r="AF158" i="1"/>
  <c r="AF41" i="1"/>
  <c r="Y140" i="1"/>
  <c r="Y67" i="1"/>
  <c r="Y30" i="1"/>
  <c r="Y132" i="1"/>
  <c r="Y72" i="1"/>
  <c r="AF136" i="1"/>
  <c r="AF78" i="1"/>
  <c r="AF100" i="1"/>
  <c r="AF80" i="1"/>
  <c r="AK90" i="1"/>
  <c r="AK122" i="1"/>
  <c r="AK132" i="1"/>
  <c r="AK80" i="1"/>
  <c r="Z37" i="1"/>
  <c r="Z53" i="1"/>
  <c r="Z143" i="1"/>
  <c r="Z128" i="1"/>
  <c r="Z43" i="1"/>
  <c r="Z145" i="1"/>
  <c r="AD45" i="1"/>
  <c r="AD50" i="1"/>
  <c r="AD57" i="1"/>
  <c r="AK19" i="1"/>
  <c r="AK43" i="1"/>
  <c r="AK41" i="1"/>
  <c r="AD90" i="1"/>
  <c r="AD130" i="1"/>
  <c r="AD118" i="1"/>
  <c r="AK113" i="1"/>
  <c r="Z87" i="1"/>
  <c r="Z34" i="1"/>
  <c r="Z29" i="1"/>
  <c r="Z49" i="1"/>
  <c r="Z140" i="1"/>
  <c r="AG160" i="1"/>
  <c r="AG182" i="1"/>
  <c r="Z9" i="1"/>
  <c r="Y64" i="1"/>
  <c r="Y44" i="1"/>
  <c r="AF65" i="1"/>
  <c r="Y141" i="1"/>
  <c r="Y61" i="1"/>
  <c r="AF115" i="1"/>
  <c r="AF163" i="1"/>
  <c r="AF52" i="1"/>
  <c r="AF167" i="1"/>
  <c r="AF69" i="1"/>
  <c r="AF73" i="1"/>
  <c r="AF31" i="1"/>
  <c r="Y167" i="1"/>
  <c r="Y86" i="1"/>
  <c r="Y93" i="1"/>
  <c r="AF129" i="1"/>
  <c r="AF94" i="1"/>
  <c r="AF46" i="1"/>
  <c r="AD100" i="1"/>
  <c r="AD117" i="1"/>
  <c r="AD46" i="1"/>
  <c r="AD51" i="1"/>
  <c r="AD131" i="1"/>
  <c r="AD128" i="1"/>
  <c r="Z90" i="1"/>
  <c r="Z65" i="1"/>
  <c r="AK105" i="1"/>
  <c r="AK10" i="1"/>
  <c r="AD102" i="1"/>
  <c r="AK65" i="1"/>
  <c r="AD86" i="1"/>
  <c r="Y96" i="1"/>
  <c r="Y114" i="1"/>
  <c r="Y131" i="1"/>
  <c r="Y31" i="1"/>
  <c r="Y12" i="1"/>
  <c r="Y34" i="1"/>
  <c r="AF138" i="1"/>
  <c r="AF89" i="1"/>
  <c r="AF166" i="1"/>
  <c r="AF134" i="1"/>
  <c r="AF74" i="1"/>
  <c r="AF95" i="1"/>
  <c r="AF96" i="1"/>
  <c r="AF45" i="1"/>
  <c r="Y145" i="1"/>
  <c r="Y157" i="1"/>
  <c r="Y170" i="1"/>
  <c r="Y142" i="1"/>
  <c r="Y89" i="1"/>
  <c r="Y90" i="1"/>
  <c r="Y146" i="1"/>
  <c r="Y94" i="1"/>
  <c r="Y56" i="1"/>
  <c r="Y8" i="1"/>
  <c r="Y36" i="1"/>
  <c r="AF143" i="1"/>
  <c r="AF152" i="1"/>
  <c r="AF141" i="1"/>
  <c r="AF159" i="1"/>
  <c r="AF99" i="1"/>
  <c r="AF18" i="1"/>
  <c r="AF48" i="1"/>
  <c r="AF86" i="1"/>
  <c r="AD142" i="1"/>
  <c r="AG170" i="1"/>
  <c r="AG194" i="1"/>
  <c r="AD89" i="1"/>
  <c r="AK86" i="1"/>
  <c r="AD80" i="1"/>
  <c r="AK47" i="1"/>
  <c r="AK69" i="1"/>
  <c r="AD106" i="1"/>
  <c r="AK16" i="1"/>
  <c r="AD116" i="1"/>
  <c r="Z44" i="1"/>
  <c r="Z14" i="1"/>
  <c r="AG75" i="1"/>
  <c r="AA127" i="1"/>
  <c r="AA98" i="1"/>
  <c r="AA13" i="1"/>
  <c r="AA39" i="1"/>
  <c r="AH78" i="1"/>
  <c r="AH48" i="1"/>
  <c r="AH35" i="1"/>
  <c r="AJ134" i="1"/>
  <c r="AA44" i="1"/>
  <c r="AA42" i="1"/>
  <c r="AA146" i="1"/>
  <c r="Z162" i="1"/>
  <c r="AA50" i="1"/>
  <c r="AA86" i="1"/>
  <c r="AH167" i="1"/>
  <c r="AH111" i="1"/>
  <c r="AH28" i="1"/>
  <c r="AH63" i="1"/>
  <c r="AH159" i="1"/>
  <c r="AC142" i="1"/>
  <c r="AC99" i="1"/>
  <c r="AH33" i="1"/>
  <c r="AH60" i="1"/>
  <c r="AC51" i="1"/>
  <c r="AC26" i="1"/>
  <c r="AC80" i="1"/>
  <c r="AJ47" i="1"/>
  <c r="AJ155" i="1"/>
  <c r="AH70" i="1"/>
  <c r="AH49" i="1"/>
  <c r="AH72" i="1"/>
  <c r="AC92" i="1"/>
  <c r="AC137" i="1"/>
  <c r="AC70" i="1"/>
  <c r="AC49" i="1"/>
  <c r="AC98" i="1"/>
  <c r="AC33" i="1"/>
  <c r="AJ142" i="1"/>
  <c r="AJ152" i="1"/>
  <c r="AJ131" i="1"/>
  <c r="AJ104" i="1"/>
  <c r="AJ62" i="1"/>
  <c r="AC127" i="1"/>
  <c r="AC118" i="1"/>
  <c r="AJ70" i="1"/>
  <c r="AC148" i="1"/>
  <c r="AC163" i="1"/>
  <c r="AJ43" i="1"/>
  <c r="AJ21" i="1"/>
  <c r="AJ78" i="1"/>
  <c r="AJ45" i="1"/>
  <c r="AC93" i="1"/>
  <c r="AC135" i="1"/>
  <c r="AC112" i="1"/>
  <c r="AJ143" i="1"/>
  <c r="AB145" i="1"/>
  <c r="AI13" i="1"/>
  <c r="AB29" i="1"/>
  <c r="AD146" i="1"/>
  <c r="AI28" i="1"/>
  <c r="AI54" i="1"/>
  <c r="AB55" i="1"/>
  <c r="AB85" i="1"/>
  <c r="AD122" i="1"/>
  <c r="AB71" i="1"/>
  <c r="AB57" i="1"/>
  <c r="AB19" i="1"/>
  <c r="AB98" i="1"/>
  <c r="AB137" i="1"/>
  <c r="Z91" i="1"/>
  <c r="AI138" i="1"/>
  <c r="AI156" i="1"/>
  <c r="AA119" i="1"/>
  <c r="AH83" i="1"/>
  <c r="AI84" i="1"/>
  <c r="Z103" i="1"/>
  <c r="AG127" i="1"/>
  <c r="AG144" i="1"/>
  <c r="AF14" i="1"/>
  <c r="AF23" i="1"/>
  <c r="AF12" i="1"/>
  <c r="Y122" i="1"/>
  <c r="Y113" i="1"/>
  <c r="Y63" i="1"/>
  <c r="Y38" i="1"/>
  <c r="Y137" i="1"/>
  <c r="Y53" i="1"/>
  <c r="Y41" i="1"/>
  <c r="Y21" i="1"/>
  <c r="AF117" i="1"/>
  <c r="AF56" i="1"/>
  <c r="AF139" i="1"/>
  <c r="AF84" i="1"/>
  <c r="AF101" i="1"/>
  <c r="AF135" i="1"/>
  <c r="AF98" i="1"/>
  <c r="AF50" i="1"/>
  <c r="Y144" i="1"/>
  <c r="Y52" i="1"/>
  <c r="Y15" i="1"/>
  <c r="Y166" i="1"/>
  <c r="Y106" i="1"/>
  <c r="Y117" i="1"/>
  <c r="Y162" i="1"/>
  <c r="Y118" i="1"/>
  <c r="Y88" i="1"/>
  <c r="Y33" i="1"/>
  <c r="Y20" i="1"/>
  <c r="Y58" i="1"/>
  <c r="AF164" i="1"/>
  <c r="AF151" i="1"/>
  <c r="AF109" i="1"/>
  <c r="AF76" i="1"/>
  <c r="AF123" i="1"/>
  <c r="AF79" i="1"/>
  <c r="AF57" i="1"/>
  <c r="AF37" i="1"/>
  <c r="AF53" i="1"/>
  <c r="AD156" i="1"/>
  <c r="Z51" i="1"/>
  <c r="Z72" i="1"/>
  <c r="AD52" i="1"/>
  <c r="AK128" i="1"/>
  <c r="AD145" i="1"/>
  <c r="AD19" i="1"/>
  <c r="AD113" i="1"/>
  <c r="Z68" i="1"/>
  <c r="Z157" i="1"/>
  <c r="AK147" i="1"/>
  <c r="AD123" i="1"/>
  <c r="Z84" i="1"/>
  <c r="AK138" i="1"/>
  <c r="AD47" i="1"/>
  <c r="AK89" i="1"/>
  <c r="AD170" i="1"/>
  <c r="Z159" i="1"/>
  <c r="Z155" i="1"/>
  <c r="AA29" i="1"/>
  <c r="AH169" i="1"/>
  <c r="AD140" i="1"/>
  <c r="AD73" i="1"/>
  <c r="AD85" i="1"/>
  <c r="AD37" i="1"/>
  <c r="AK54" i="1"/>
  <c r="AK23" i="1"/>
  <c r="AK101" i="1"/>
  <c r="AD94" i="1"/>
  <c r="AD133" i="1"/>
  <c r="AK130" i="1"/>
  <c r="AK8" i="1"/>
  <c r="Z154" i="1"/>
  <c r="Z47" i="1"/>
  <c r="Z73" i="1"/>
  <c r="Z40" i="1"/>
  <c r="Z131" i="1"/>
  <c r="Z82" i="1"/>
  <c r="Z55" i="1"/>
  <c r="Z138" i="1"/>
  <c r="Z153" i="1"/>
  <c r="AG16" i="1"/>
  <c r="AA94" i="1"/>
  <c r="AA148" i="1"/>
  <c r="AK111" i="1"/>
  <c r="AD143" i="1"/>
  <c r="AD161" i="1"/>
  <c r="AD70" i="1"/>
  <c r="AD18" i="1"/>
  <c r="AD82" i="1"/>
  <c r="AD32" i="1"/>
  <c r="AK17" i="1"/>
  <c r="AK15" i="1"/>
  <c r="AK107" i="1"/>
  <c r="AK141" i="1"/>
  <c r="AD24" i="1"/>
  <c r="AD96" i="1"/>
  <c r="AK134" i="1"/>
  <c r="AK46" i="1"/>
  <c r="AD167" i="1"/>
  <c r="Z110" i="1"/>
  <c r="Z101" i="1"/>
  <c r="Z148" i="1"/>
  <c r="Z83" i="1"/>
  <c r="Z13" i="1"/>
  <c r="Z31" i="1"/>
  <c r="Z93" i="1"/>
  <c r="Z6" i="1"/>
  <c r="AG169" i="1"/>
  <c r="AG70" i="1"/>
  <c r="AA58" i="1"/>
  <c r="AA111" i="1"/>
  <c r="AD158" i="1"/>
  <c r="AD30" i="1"/>
  <c r="AD36" i="1"/>
  <c r="AD91" i="1"/>
  <c r="AK63" i="1"/>
  <c r="AK76" i="1"/>
  <c r="AK81" i="1"/>
  <c r="AK95" i="1"/>
  <c r="AK135" i="1"/>
  <c r="AD29" i="1"/>
  <c r="AD98" i="1"/>
  <c r="AD136" i="1"/>
  <c r="AK142" i="1"/>
  <c r="AK25" i="1"/>
  <c r="Z109" i="1"/>
  <c r="Z150" i="1"/>
  <c r="Z99" i="1"/>
  <c r="Z50" i="1"/>
  <c r="Z94" i="1"/>
  <c r="Z67" i="1"/>
  <c r="Z149" i="1"/>
  <c r="AA73" i="1"/>
  <c r="AH146" i="1"/>
  <c r="AH6" i="1"/>
  <c r="AH160" i="1"/>
  <c r="AH109" i="1"/>
  <c r="AH13" i="1"/>
  <c r="AC147" i="1"/>
  <c r="AA145" i="1"/>
  <c r="AA67" i="1"/>
  <c r="AA21" i="1"/>
  <c r="AA41" i="1"/>
  <c r="AA107" i="1"/>
  <c r="AA158" i="1"/>
  <c r="AH154" i="1"/>
  <c r="AA72" i="1"/>
  <c r="AA131" i="1"/>
  <c r="AH95" i="1"/>
  <c r="AH100" i="1"/>
  <c r="AC153" i="1"/>
  <c r="AC16" i="1"/>
  <c r="AA120" i="1"/>
  <c r="AA160" i="1"/>
  <c r="AP157" i="1" s="1"/>
  <c r="AA31" i="1"/>
  <c r="AA28" i="1"/>
  <c r="AA49" i="1"/>
  <c r="AA87" i="1"/>
  <c r="AA152" i="1"/>
  <c r="AH137" i="1"/>
  <c r="AA133" i="1"/>
  <c r="AH126" i="1"/>
  <c r="AH152" i="1"/>
  <c r="AH140" i="1"/>
  <c r="AH92" i="1"/>
  <c r="AH36" i="1"/>
  <c r="AC128" i="1"/>
  <c r="AC58" i="1"/>
  <c r="AJ119" i="1"/>
  <c r="AA123" i="1"/>
  <c r="AA27" i="1"/>
  <c r="AA88" i="1"/>
  <c r="AA106" i="1"/>
  <c r="AA154" i="1"/>
  <c r="AH162" i="1"/>
  <c r="AA109" i="1"/>
  <c r="AH94" i="1"/>
  <c r="AH134" i="1"/>
  <c r="AH26" i="1"/>
  <c r="AH123" i="1"/>
  <c r="AH58" i="1"/>
  <c r="AJ66" i="1"/>
  <c r="AC100" i="1"/>
  <c r="AH120" i="1"/>
  <c r="AH32" i="1"/>
  <c r="AH24" i="1"/>
  <c r="AH42" i="1"/>
  <c r="AC116" i="1"/>
  <c r="AC48" i="1"/>
  <c r="AC21" i="1"/>
  <c r="AJ74" i="1"/>
  <c r="AJ12" i="1"/>
  <c r="AJ163" i="1"/>
  <c r="AJ90" i="1"/>
  <c r="AJ117" i="1"/>
  <c r="AJ82" i="1"/>
  <c r="AJ31" i="1"/>
  <c r="AJ68" i="1"/>
  <c r="AJ130" i="1"/>
  <c r="AJ23" i="1"/>
  <c r="AC115" i="1"/>
  <c r="AJ79" i="1"/>
  <c r="AC161" i="1"/>
  <c r="AJ48" i="1"/>
  <c r="AB129" i="1"/>
  <c r="AB170" i="1"/>
  <c r="AI91" i="1"/>
  <c r="AJ49" i="1"/>
  <c r="AJ128" i="1"/>
  <c r="AJ100" i="1"/>
  <c r="AJ50" i="1"/>
  <c r="AJ15" i="1"/>
  <c r="AJ116" i="1"/>
  <c r="AJ151" i="1"/>
  <c r="AD61" i="1"/>
  <c r="AK22" i="1"/>
  <c r="AK85" i="1"/>
  <c r="AD126" i="1"/>
  <c r="AD72" i="1"/>
  <c r="AK115" i="1"/>
  <c r="AD148" i="1"/>
  <c r="AK119" i="1"/>
  <c r="AD11" i="1"/>
  <c r="AD135" i="1"/>
  <c r="Z134" i="1"/>
  <c r="Z163" i="1"/>
  <c r="Z113" i="1"/>
  <c r="Z71" i="1"/>
  <c r="Z88" i="1"/>
  <c r="Z63" i="1"/>
  <c r="Z133" i="1"/>
  <c r="AG37" i="1"/>
  <c r="AG42" i="1"/>
  <c r="AA63" i="1"/>
  <c r="AD166" i="1"/>
  <c r="AD59" i="1"/>
  <c r="AD65" i="1"/>
  <c r="AD120" i="1"/>
  <c r="AD69" i="1"/>
  <c r="AD14" i="1"/>
  <c r="AK34" i="1"/>
  <c r="AK55" i="1"/>
  <c r="AK59" i="1"/>
  <c r="AD121" i="1"/>
  <c r="AD153" i="1"/>
  <c r="AD76" i="1"/>
  <c r="AK117" i="1"/>
  <c r="AK88" i="1"/>
  <c r="AD8" i="1"/>
  <c r="Z15" i="1"/>
  <c r="Z32" i="1"/>
  <c r="Z137" i="1"/>
  <c r="Z165" i="1"/>
  <c r="Z136" i="1"/>
  <c r="Z59" i="1"/>
  <c r="Z36" i="1"/>
  <c r="Z79" i="1"/>
  <c r="Z21" i="1"/>
  <c r="AG6" i="1"/>
  <c r="AG7" i="1"/>
  <c r="AA47" i="1"/>
  <c r="AH129" i="1"/>
  <c r="AH90" i="1"/>
  <c r="AH117" i="1"/>
  <c r="AA78" i="1"/>
  <c r="AA36" i="1"/>
  <c r="AA144" i="1"/>
  <c r="AA113" i="1"/>
  <c r="AA117" i="1"/>
  <c r="AH133" i="1"/>
  <c r="AH127" i="1"/>
  <c r="AH157" i="1"/>
  <c r="AA70" i="1"/>
  <c r="AA79" i="1"/>
  <c r="AA23" i="1"/>
  <c r="AA132" i="1"/>
  <c r="AA77" i="1"/>
  <c r="AH11" i="1"/>
  <c r="AA30" i="1"/>
  <c r="AA139" i="1"/>
  <c r="AA99" i="1"/>
  <c r="AH18" i="1"/>
  <c r="AA61" i="1"/>
  <c r="AA15" i="1"/>
  <c r="AA76" i="1"/>
  <c r="AA17" i="1"/>
  <c r="AA129" i="1"/>
  <c r="AA122" i="1"/>
  <c r="AA95" i="1"/>
  <c r="AA124" i="1"/>
  <c r="AH145" i="1"/>
  <c r="AH65" i="1"/>
  <c r="AC124" i="1"/>
  <c r="AH153" i="1"/>
  <c r="AH45" i="1"/>
  <c r="AC75" i="1"/>
  <c r="AC55" i="1"/>
  <c r="AC102" i="1"/>
  <c r="AC78" i="1"/>
  <c r="AH73" i="1"/>
  <c r="AC63" i="1"/>
  <c r="AH131" i="1"/>
  <c r="AH34" i="1"/>
  <c r="AH102" i="1"/>
  <c r="AC36" i="1"/>
  <c r="AC53" i="1"/>
  <c r="AJ94" i="1"/>
  <c r="AJ123" i="1"/>
  <c r="AC17" i="1"/>
  <c r="AJ140" i="1"/>
  <c r="AJ69" i="1"/>
  <c r="AJ17" i="1"/>
  <c r="AC140" i="1"/>
  <c r="AC117" i="1"/>
  <c r="AJ156" i="1"/>
  <c r="AJ65" i="1"/>
  <c r="AC8" i="1"/>
  <c r="AI35" i="1"/>
  <c r="AC50" i="1"/>
  <c r="AJ30" i="1"/>
  <c r="AJ170" i="1"/>
  <c r="AJ101" i="1"/>
  <c r="AC141" i="1"/>
  <c r="AJ165" i="1"/>
  <c r="AJ161" i="1"/>
  <c r="AC111" i="1"/>
  <c r="AC11" i="1"/>
  <c r="AB136" i="1"/>
  <c r="AB6" i="1"/>
  <c r="AI79" i="1"/>
  <c r="AB80" i="1"/>
  <c r="AB159" i="1"/>
  <c r="AH22" i="1"/>
  <c r="AI109" i="1"/>
  <c r="AI16" i="1"/>
  <c r="AB138" i="1"/>
  <c r="AA46" i="1"/>
  <c r="AH143" i="1"/>
  <c r="AG103" i="1"/>
  <c r="AG116" i="1"/>
  <c r="AH125" i="1"/>
  <c r="Z10" i="1"/>
  <c r="AG145" i="1"/>
  <c r="AG164" i="1"/>
  <c r="AA55" i="1"/>
  <c r="AH103" i="1"/>
  <c r="AI125" i="1"/>
  <c r="AG158" i="1"/>
  <c r="AG179" i="1"/>
  <c r="AG101" i="1"/>
  <c r="AG159" i="1"/>
  <c r="AG181" i="1"/>
  <c r="AG162" i="1"/>
  <c r="AG184" i="1"/>
  <c r="AG85" i="1"/>
  <c r="AI50" i="1"/>
  <c r="AI57" i="1"/>
  <c r="AG39" i="1"/>
  <c r="AG44" i="1"/>
  <c r="AH155" i="1"/>
  <c r="AH176" i="1"/>
  <c r="AA108" i="1"/>
  <c r="AA169" i="1"/>
  <c r="AA40" i="1"/>
  <c r="AA22" i="1"/>
  <c r="AA102" i="1"/>
  <c r="AA92" i="1"/>
  <c r="AH147" i="1"/>
  <c r="AH88" i="1"/>
  <c r="AH85" i="1"/>
  <c r="AC96" i="1"/>
  <c r="AC64" i="1"/>
  <c r="AC15" i="1"/>
  <c r="AC167" i="1"/>
  <c r="AH130" i="1"/>
  <c r="AH99" i="1"/>
  <c r="AH105" i="1"/>
  <c r="AH16" i="1"/>
  <c r="AH76" i="1"/>
  <c r="AH50" i="1"/>
  <c r="AJ111" i="1"/>
  <c r="AJ8" i="1"/>
  <c r="AC54" i="1"/>
  <c r="AC77" i="1"/>
  <c r="AC27" i="1"/>
  <c r="AC82" i="1"/>
  <c r="AJ157" i="1"/>
  <c r="AJ129" i="1"/>
  <c r="AJ53" i="1"/>
  <c r="AJ25" i="1"/>
  <c r="AH14" i="1"/>
  <c r="AH47" i="1"/>
  <c r="AJ32" i="1"/>
  <c r="AC113" i="1"/>
  <c r="AC149" i="1"/>
  <c r="AC38" i="1"/>
  <c r="AC108" i="1"/>
  <c r="AJ19" i="1"/>
  <c r="AC97" i="1"/>
  <c r="AC42" i="1"/>
  <c r="AJ148" i="1"/>
  <c r="AJ75" i="1"/>
  <c r="AH81" i="1"/>
  <c r="AH54" i="1"/>
  <c r="AH39" i="1"/>
  <c r="AH59" i="1"/>
  <c r="AJ13" i="1"/>
  <c r="AJ107" i="1"/>
  <c r="AC145" i="1"/>
  <c r="AC6" i="1"/>
  <c r="AC60" i="1"/>
  <c r="AC90" i="1"/>
  <c r="AC39" i="1"/>
  <c r="AC88" i="1"/>
  <c r="AJ37" i="1"/>
  <c r="AJ166" i="1"/>
  <c r="AB147" i="1"/>
  <c r="AJ164" i="1"/>
  <c r="AJ41" i="1"/>
  <c r="AJ124" i="1"/>
  <c r="AJ96" i="1"/>
  <c r="AJ46" i="1"/>
  <c r="AJ160" i="1"/>
  <c r="AJ93" i="1"/>
  <c r="AJ135" i="1"/>
  <c r="AJ150" i="1"/>
  <c r="AC107" i="1"/>
  <c r="AI95" i="1"/>
  <c r="AB81" i="1"/>
  <c r="AJ9" i="1"/>
  <c r="AC31" i="1"/>
  <c r="AB131" i="1"/>
  <c r="AB160" i="1"/>
  <c r="AI116" i="1"/>
  <c r="AI60" i="1"/>
  <c r="AI139" i="1"/>
  <c r="AB52" i="1"/>
  <c r="AC22" i="1"/>
  <c r="AJ136" i="1"/>
  <c r="AJ108" i="1"/>
  <c r="AJ64" i="1"/>
  <c r="AJ92" i="1"/>
  <c r="AC109" i="1"/>
  <c r="AJ144" i="1"/>
  <c r="AC59" i="1"/>
  <c r="AJ122" i="1"/>
  <c r="AJ159" i="1"/>
  <c r="AJ6" i="1"/>
  <c r="AC152" i="1"/>
  <c r="AI100" i="1"/>
  <c r="AI71" i="1"/>
  <c r="AI23" i="1"/>
  <c r="AB22" i="1"/>
  <c r="AI48" i="1"/>
  <c r="AI110" i="1"/>
  <c r="AI67" i="1"/>
  <c r="AB119" i="1"/>
  <c r="AB84" i="1"/>
  <c r="AB54" i="1"/>
  <c r="AB105" i="1"/>
  <c r="AB17" i="1"/>
  <c r="AB95" i="1"/>
  <c r="AB135" i="1"/>
  <c r="AI6" i="1"/>
  <c r="AK11" i="1"/>
  <c r="AI111" i="1"/>
  <c r="AI132" i="1"/>
  <c r="AI78" i="1"/>
  <c r="AI117" i="1"/>
  <c r="AI39" i="1"/>
  <c r="AI151" i="1"/>
  <c r="AB99" i="1"/>
  <c r="AB70" i="1"/>
  <c r="AB13" i="1"/>
  <c r="AB37" i="1"/>
  <c r="AB78" i="1"/>
  <c r="AB40" i="1"/>
  <c r="AB64" i="1"/>
  <c r="AB154" i="1"/>
  <c r="Z127" i="1"/>
  <c r="AB59" i="1"/>
  <c r="AB34" i="1"/>
  <c r="AB144" i="1"/>
  <c r="AJ34" i="1"/>
  <c r="AI141" i="1"/>
  <c r="AI61" i="1"/>
  <c r="AI36" i="1"/>
  <c r="AI112" i="1"/>
  <c r="AI58" i="1"/>
  <c r="AI140" i="1"/>
  <c r="AC83" i="1"/>
  <c r="AC131" i="1"/>
  <c r="AC136" i="1"/>
  <c r="AC132" i="1"/>
  <c r="AC146" i="1"/>
  <c r="AB134" i="1"/>
  <c r="AB164" i="1"/>
  <c r="AI87" i="1"/>
  <c r="AI147" i="1"/>
  <c r="AB12" i="1"/>
  <c r="AI49" i="1"/>
  <c r="AI56" i="1"/>
  <c r="AI115" i="1"/>
  <c r="AB88" i="1"/>
  <c r="AI34" i="1"/>
  <c r="AI94" i="1"/>
  <c r="AI42" i="1"/>
  <c r="AI149" i="1"/>
  <c r="AB87" i="1"/>
  <c r="AB53" i="1"/>
  <c r="AB123" i="1"/>
  <c r="AB23" i="1"/>
  <c r="AB152" i="1"/>
  <c r="AI144" i="1"/>
  <c r="AD155" i="1"/>
  <c r="AI97" i="1"/>
  <c r="AI106" i="1"/>
  <c r="AI73" i="1"/>
  <c r="AI32" i="1"/>
  <c r="AI24" i="1"/>
  <c r="AB124" i="1"/>
  <c r="AB103" i="1"/>
  <c r="AB73" i="1"/>
  <c r="AB7" i="1"/>
  <c r="AB47" i="1"/>
  <c r="AB114" i="1"/>
  <c r="AB18" i="1"/>
  <c r="AB11" i="1"/>
  <c r="AB133" i="1"/>
  <c r="AI161" i="1"/>
  <c r="AI98" i="1"/>
  <c r="AI69" i="1"/>
  <c r="AI15" i="1"/>
  <c r="AI20" i="1"/>
  <c r="AI45" i="1"/>
  <c r="AB104" i="1"/>
  <c r="AB74" i="1"/>
  <c r="AB21" i="1"/>
  <c r="AB49" i="1"/>
  <c r="AB116" i="1"/>
  <c r="AB46" i="1"/>
  <c r="AB109" i="1"/>
  <c r="AB150" i="1"/>
  <c r="AD141" i="1"/>
  <c r="AG27" i="1"/>
  <c r="AG31" i="1"/>
  <c r="Z125" i="1"/>
  <c r="AG33" i="1"/>
  <c r="AH119" i="1"/>
  <c r="AI118" i="1"/>
  <c r="AI168" i="1"/>
  <c r="AI191" i="1"/>
  <c r="AA10" i="1"/>
  <c r="S180" i="1"/>
  <c r="Z180" i="1"/>
  <c r="AA138" i="1"/>
  <c r="AA143" i="1"/>
  <c r="AH66" i="1"/>
  <c r="AI155" i="1"/>
  <c r="AI176" i="1"/>
  <c r="AG156" i="1"/>
  <c r="AG177" i="1"/>
  <c r="AA103" i="1"/>
  <c r="AH38" i="1"/>
  <c r="AG62" i="1"/>
  <c r="AG69" i="1"/>
  <c r="AG95" i="1"/>
  <c r="AG106" i="1"/>
  <c r="AG119" i="1"/>
  <c r="AG139" i="1"/>
  <c r="AG157" i="1"/>
  <c r="AG66" i="1"/>
  <c r="AG74" i="1"/>
  <c r="AG108" i="1"/>
  <c r="AG60" i="1"/>
  <c r="AG126" i="1"/>
  <c r="AI75" i="1"/>
  <c r="AG123" i="1"/>
  <c r="AG41" i="1"/>
  <c r="AG46" i="1"/>
  <c r="AI41" i="1"/>
  <c r="AI46" i="1"/>
  <c r="AH165" i="1"/>
  <c r="AH187" i="1"/>
  <c r="AG138" i="1"/>
  <c r="AD38" i="1"/>
  <c r="AB62" i="1"/>
  <c r="AA6" i="1"/>
  <c r="AI33" i="1"/>
  <c r="AI136" i="1"/>
  <c r="AB67" i="1"/>
  <c r="AB33" i="1"/>
  <c r="AB31" i="1"/>
  <c r="AB158" i="1"/>
  <c r="AK67" i="1"/>
  <c r="AA33" i="1"/>
  <c r="AH91" i="1"/>
  <c r="AG134" i="1"/>
  <c r="AG152" i="1"/>
  <c r="AG79" i="1"/>
  <c r="AG91" i="1"/>
  <c r="AH57" i="1"/>
  <c r="AI92" i="1"/>
  <c r="AG121" i="1"/>
  <c r="AG137" i="1"/>
  <c r="AH10" i="1"/>
  <c r="AG99" i="1"/>
  <c r="AH55" i="1"/>
  <c r="AG102" i="1"/>
  <c r="AG115" i="1"/>
  <c r="AA101" i="1"/>
  <c r="AG153" i="1"/>
  <c r="AG174" i="1"/>
  <c r="AG34" i="1"/>
  <c r="AG38" i="1"/>
  <c r="AA125" i="1"/>
  <c r="AH101" i="1"/>
  <c r="AI107" i="1"/>
  <c r="AG14" i="1"/>
  <c r="AG17" i="1"/>
  <c r="AG124" i="1"/>
  <c r="AG65" i="1"/>
  <c r="AG73" i="1"/>
  <c r="AG161" i="1"/>
  <c r="AG183" i="1"/>
  <c r="AG150" i="1"/>
  <c r="AG171" i="1"/>
  <c r="AG64" i="1"/>
  <c r="AG72" i="1"/>
  <c r="AG122" i="1"/>
  <c r="AI88" i="1"/>
  <c r="AG120" i="1"/>
  <c r="AG136" i="1"/>
  <c r="AA165" i="1"/>
  <c r="AA187" i="1"/>
  <c r="AI153" i="1"/>
  <c r="AI174" i="1"/>
  <c r="AI8" i="1"/>
  <c r="AH168" i="1"/>
  <c r="AH191" i="1"/>
  <c r="AG118" i="1"/>
  <c r="AI101" i="1"/>
  <c r="Z187" i="1"/>
  <c r="Z212" i="1"/>
  <c r="AG195" i="1"/>
  <c r="AG223" i="1"/>
  <c r="AK187" i="1"/>
  <c r="AK212" i="1"/>
  <c r="AK184" i="1"/>
  <c r="AK209" i="1"/>
  <c r="AJ182" i="1"/>
  <c r="AJ207" i="1"/>
  <c r="AJ180" i="1"/>
  <c r="AJ204" i="1"/>
  <c r="AF189" i="1"/>
  <c r="AF216" i="1"/>
  <c r="AF174" i="1"/>
  <c r="AF198" i="1"/>
  <c r="AA193" i="1"/>
  <c r="AA221" i="1"/>
  <c r="Y178" i="1"/>
  <c r="Y202" i="1"/>
  <c r="AI182" i="1"/>
  <c r="AI207" i="1"/>
  <c r="AH177" i="1"/>
  <c r="AH201" i="1"/>
  <c r="AK195" i="1"/>
  <c r="AK223" i="1"/>
  <c r="AJ193" i="1"/>
  <c r="AJ221" i="1"/>
  <c r="AJ191" i="1"/>
  <c r="AJ218" i="1"/>
  <c r="AA179" i="1"/>
  <c r="AA203" i="1"/>
  <c r="AA182" i="1"/>
  <c r="AA207" i="1"/>
  <c r="AC170" i="1"/>
  <c r="AI193" i="1"/>
  <c r="AI221" i="1"/>
  <c r="AI178" i="1"/>
  <c r="AI202" i="1"/>
  <c r="AK183" i="1"/>
  <c r="AK208" i="1"/>
  <c r="AJ179" i="1"/>
  <c r="AJ203" i="1"/>
  <c r="AJ176" i="1"/>
  <c r="AJ200" i="1"/>
  <c r="Y186" i="1"/>
  <c r="Y211" i="1"/>
  <c r="AI186" i="1"/>
  <c r="AI211" i="1"/>
  <c r="AI183" i="1"/>
  <c r="AI208" i="1"/>
  <c r="AH171" i="1"/>
  <c r="AG19" i="1"/>
  <c r="AG22" i="1"/>
  <c r="Z172" i="1"/>
  <c r="Z196" i="1"/>
  <c r="AG192" i="1"/>
  <c r="AG220" i="1"/>
  <c r="AK180" i="1"/>
  <c r="AK204" i="1"/>
  <c r="AK177" i="1"/>
  <c r="AK201" i="1"/>
  <c r="AJ175" i="1"/>
  <c r="AJ199" i="1"/>
  <c r="AJ172" i="1"/>
  <c r="AJ196" i="1"/>
  <c r="AF173" i="1"/>
  <c r="AF197" i="1"/>
  <c r="Y182" i="1"/>
  <c r="Y207" i="1"/>
  <c r="AI175" i="1"/>
  <c r="AI199" i="1"/>
  <c r="AH186" i="1"/>
  <c r="AH211" i="1"/>
  <c r="AK191" i="1"/>
  <c r="AK218" i="1"/>
  <c r="AJ188" i="1"/>
  <c r="AJ213" i="1"/>
  <c r="AJ185" i="1"/>
  <c r="AJ210" i="1"/>
  <c r="AF177" i="1"/>
  <c r="AF201" i="1"/>
  <c r="AF185" i="1"/>
  <c r="AF210" i="1"/>
  <c r="AA174" i="1"/>
  <c r="AA198" i="1"/>
  <c r="Y179" i="1"/>
  <c r="Y203" i="1"/>
  <c r="AH194" i="1"/>
  <c r="AH222" i="1"/>
  <c r="AH175" i="1"/>
  <c r="AH199" i="1"/>
  <c r="AK176" i="1"/>
  <c r="AK200" i="1"/>
  <c r="AK173" i="1"/>
  <c r="AK197" i="1"/>
  <c r="AJ171" i="1"/>
  <c r="AF190" i="1"/>
  <c r="AF217" i="1"/>
  <c r="AF191" i="1"/>
  <c r="AF218" i="1"/>
  <c r="AA189" i="1"/>
  <c r="AA216" i="1"/>
  <c r="AI179" i="1"/>
  <c r="AI203" i="1"/>
  <c r="AH185" i="1"/>
  <c r="AH210" i="1"/>
  <c r="AK181" i="1"/>
  <c r="AK206" i="1"/>
  <c r="AK179" i="1"/>
  <c r="AK203" i="1"/>
  <c r="AJ177" i="1"/>
  <c r="AJ201" i="1"/>
  <c r="AJ174" i="1"/>
  <c r="AJ198" i="1"/>
  <c r="AF180" i="1"/>
  <c r="AF204" i="1"/>
  <c r="Y192" i="1"/>
  <c r="Y220" i="1"/>
  <c r="AI194" i="1"/>
  <c r="AI222" i="1"/>
  <c r="AH193" i="1"/>
  <c r="AH221" i="1"/>
  <c r="AB112" i="1"/>
  <c r="AB79" i="1"/>
  <c r="AB39" i="1"/>
  <c r="AB61" i="1"/>
  <c r="AB125" i="1"/>
  <c r="AB89" i="1"/>
  <c r="AB56" i="1"/>
  <c r="AB126" i="1"/>
  <c r="AB32" i="1"/>
  <c r="AI134" i="1"/>
  <c r="AG57" i="1"/>
  <c r="Z57" i="1"/>
  <c r="AA91" i="1"/>
  <c r="AI108" i="1"/>
  <c r="AI164" i="1"/>
  <c r="AA57" i="1"/>
  <c r="Z92" i="1"/>
  <c r="AG68" i="1"/>
  <c r="AG15" i="1"/>
  <c r="AG18" i="1"/>
  <c r="AA83" i="1"/>
  <c r="AH138" i="1"/>
  <c r="AI148" i="1"/>
  <c r="AH46" i="1"/>
  <c r="Z119" i="1"/>
  <c r="AA38" i="1"/>
  <c r="AH84" i="1"/>
  <c r="AI128" i="1"/>
  <c r="AI169" i="1"/>
  <c r="AG129" i="1"/>
  <c r="AG147" i="1"/>
  <c r="AG71" i="1"/>
  <c r="AG104" i="1"/>
  <c r="AG117" i="1"/>
  <c r="AG93" i="1"/>
  <c r="AG130" i="1"/>
  <c r="AG142" i="1"/>
  <c r="AG133" i="1"/>
  <c r="AG151" i="1"/>
  <c r="AG112" i="1"/>
  <c r="AG128" i="1"/>
  <c r="AI77" i="1"/>
  <c r="AI86" i="1"/>
  <c r="AG77" i="1"/>
  <c r="AI66" i="1"/>
  <c r="AA155" i="1"/>
  <c r="AA176" i="1"/>
  <c r="AI166" i="1"/>
  <c r="AI188" i="1"/>
  <c r="AI10" i="1"/>
  <c r="AI165" i="1"/>
  <c r="AI187" i="1"/>
  <c r="AA168" i="1"/>
  <c r="AA191" i="1"/>
  <c r="Z181" i="1"/>
  <c r="Z206" i="1"/>
  <c r="Z183" i="1"/>
  <c r="Z208" i="1"/>
  <c r="AK172" i="1"/>
  <c r="AK196" i="1"/>
  <c r="AJ195" i="1"/>
  <c r="AJ223" i="1"/>
  <c r="AJ192" i="1"/>
  <c r="AJ220" i="1"/>
  <c r="AF184" i="1"/>
  <c r="AF209" i="1"/>
  <c r="AA183" i="1"/>
  <c r="AA208" i="1"/>
  <c r="Y181" i="1"/>
  <c r="Y206" i="1"/>
  <c r="AI192" i="1"/>
  <c r="AI220" i="1"/>
  <c r="AH170" i="1"/>
  <c r="AK185" i="1"/>
  <c r="AK210" i="1"/>
  <c r="AK182" i="1"/>
  <c r="AK207" i="1"/>
  <c r="AJ178" i="1"/>
  <c r="AJ202" i="1"/>
  <c r="AF188" i="1"/>
  <c r="AF213" i="1"/>
  <c r="AA186" i="1"/>
  <c r="AA211" i="1"/>
  <c r="Y189" i="1"/>
  <c r="Y216" i="1"/>
  <c r="AI173" i="1"/>
  <c r="AI197" i="1"/>
  <c r="AH174" i="1"/>
  <c r="AH198" i="1"/>
  <c r="AH173" i="1"/>
  <c r="AH197" i="1"/>
  <c r="AK193" i="1"/>
  <c r="AK221" i="1"/>
  <c r="AJ189" i="1"/>
  <c r="AJ216" i="1"/>
  <c r="AF172" i="1"/>
  <c r="AF196" i="1"/>
  <c r="AF176" i="1"/>
  <c r="AF200" i="1"/>
  <c r="AI171" i="1"/>
  <c r="AH178" i="1"/>
  <c r="AH202" i="1"/>
  <c r="AH172" i="1"/>
  <c r="AH196" i="1"/>
  <c r="AK174" i="1"/>
  <c r="AK198" i="1"/>
  <c r="AK171" i="1"/>
  <c r="AJ194" i="1"/>
  <c r="AJ222" i="1"/>
  <c r="AF187" i="1"/>
  <c r="AF212" i="1"/>
  <c r="AF192" i="1"/>
  <c r="AF220" i="1"/>
  <c r="AB174" i="1"/>
  <c r="AB198" i="1"/>
  <c r="Y185" i="1"/>
  <c r="Y210" i="1"/>
  <c r="AI181" i="1"/>
  <c r="AI206" i="1"/>
  <c r="AH179" i="1"/>
  <c r="AH203" i="1"/>
  <c r="AI83" i="1"/>
  <c r="AG40" i="1"/>
  <c r="AG45" i="1"/>
  <c r="AI68" i="1"/>
  <c r="Z174" i="1"/>
  <c r="Z198" i="1"/>
  <c r="Z176" i="1"/>
  <c r="Z200" i="1"/>
  <c r="AK192" i="1"/>
  <c r="AK220" i="1"/>
  <c r="AK190" i="1"/>
  <c r="AK217" i="1"/>
  <c r="AJ187" i="1"/>
  <c r="AJ212" i="1"/>
  <c r="AF183" i="1"/>
  <c r="AF208" i="1"/>
  <c r="AA188" i="1"/>
  <c r="AA213" i="1"/>
  <c r="AI195" i="1"/>
  <c r="AI223" i="1"/>
  <c r="AI172" i="1"/>
  <c r="AI196" i="1"/>
  <c r="AK178" i="1"/>
  <c r="AK202" i="1"/>
  <c r="AK175" i="1"/>
  <c r="AK199" i="1"/>
  <c r="AJ173" i="1"/>
  <c r="AJ197" i="1"/>
  <c r="AF193" i="1"/>
  <c r="AF221" i="1"/>
  <c r="Y174" i="1"/>
  <c r="Y198" i="1"/>
  <c r="Y175" i="1"/>
  <c r="Y199" i="1"/>
  <c r="AI185" i="1"/>
  <c r="AI210" i="1"/>
  <c r="AH182" i="1"/>
  <c r="AH207" i="1"/>
  <c r="AK189" i="1"/>
  <c r="AK216" i="1"/>
  <c r="AK188" i="1"/>
  <c r="AK213" i="1"/>
  <c r="AJ186" i="1"/>
  <c r="AJ211" i="1"/>
  <c r="AJ183" i="1"/>
  <c r="AJ208" i="1"/>
  <c r="AF181" i="1"/>
  <c r="AF206" i="1"/>
  <c r="AA170" i="1"/>
  <c r="AI189" i="1"/>
  <c r="AI216" i="1"/>
  <c r="AH184" i="1"/>
  <c r="AH209" i="1"/>
  <c r="AK194" i="1"/>
  <c r="AK222" i="1"/>
  <c r="AJ190" i="1"/>
  <c r="AJ217" i="1"/>
  <c r="AF194" i="1"/>
  <c r="AF222" i="1"/>
  <c r="AB172" i="1"/>
  <c r="AB196" i="1"/>
  <c r="Y195" i="1"/>
  <c r="Y223" i="1"/>
  <c r="AC171" i="1"/>
  <c r="AH188" i="1"/>
  <c r="AH213" i="1"/>
  <c r="AH195" i="1"/>
  <c r="AH223" i="1"/>
  <c r="AK186" i="1"/>
  <c r="AK211" i="1"/>
  <c r="AJ184" i="1"/>
  <c r="AJ209" i="1"/>
  <c r="AJ181" i="1"/>
  <c r="AJ206" i="1"/>
  <c r="AF178" i="1"/>
  <c r="AF202" i="1"/>
  <c r="AA192" i="1"/>
  <c r="AA220" i="1"/>
  <c r="AI184" i="1"/>
  <c r="AI209" i="1"/>
  <c r="AH181" i="1"/>
  <c r="AH206" i="1"/>
  <c r="AK56" i="1"/>
  <c r="AK48" i="1"/>
  <c r="AK106" i="1"/>
  <c r="AK94" i="1"/>
  <c r="AK123" i="1"/>
  <c r="AK82" i="1"/>
  <c r="AK26" i="1"/>
  <c r="AK51" i="1"/>
  <c r="AK103" i="1"/>
  <c r="AK60" i="1"/>
  <c r="AK6" i="1"/>
  <c r="AK151" i="1"/>
  <c r="AK44" i="1"/>
  <c r="AK166" i="1"/>
  <c r="AK149" i="1"/>
  <c r="AB168" i="1"/>
  <c r="U177" i="1"/>
  <c r="AB156" i="1"/>
  <c r="AA84" i="1"/>
  <c r="S211" i="1"/>
  <c r="Z186" i="1"/>
  <c r="S201" i="1"/>
  <c r="Z177" i="1"/>
  <c r="S202" i="1"/>
  <c r="Z178" i="1"/>
  <c r="Z193" i="1"/>
  <c r="AB193" i="1"/>
  <c r="R200" i="1"/>
  <c r="Y176" i="1"/>
  <c r="W220" i="1"/>
  <c r="AD192" i="1"/>
  <c r="V206" i="1"/>
  <c r="AC181" i="1"/>
  <c r="V217" i="1"/>
  <c r="AC190" i="1"/>
  <c r="R203" i="1"/>
  <c r="AF179" i="1"/>
  <c r="R207" i="1"/>
  <c r="AF182" i="1"/>
  <c r="U210" i="1"/>
  <c r="AB185" i="1"/>
  <c r="R222" i="1"/>
  <c r="Y194" i="1"/>
  <c r="AD184" i="1"/>
  <c r="W202" i="1"/>
  <c r="AD178" i="1"/>
  <c r="AH183" i="1"/>
  <c r="R211" i="1"/>
  <c r="AF186" i="1"/>
  <c r="U208" i="1"/>
  <c r="AB183" i="1"/>
  <c r="U217" i="1"/>
  <c r="AB190" i="1"/>
  <c r="AA177" i="1"/>
  <c r="R213" i="1"/>
  <c r="Y188" i="1"/>
  <c r="W199" i="1"/>
  <c r="AD175" i="1"/>
  <c r="AD176" i="1"/>
  <c r="V216" i="1"/>
  <c r="AC189" i="1"/>
  <c r="U223" i="1"/>
  <c r="AB195" i="1"/>
  <c r="AA175" i="1"/>
  <c r="R208" i="1"/>
  <c r="Y183" i="1"/>
  <c r="W203" i="1"/>
  <c r="AD179" i="1"/>
  <c r="AD181" i="1"/>
  <c r="V208" i="1"/>
  <c r="AC183" i="1"/>
  <c r="AH189" i="1"/>
  <c r="S200" i="1"/>
  <c r="S208" i="1"/>
  <c r="R220" i="1"/>
  <c r="R210" i="1"/>
  <c r="AK144" i="1"/>
  <c r="AK99" i="1"/>
  <c r="AK131" i="1"/>
  <c r="AK139" i="1"/>
  <c r="AK129" i="1"/>
  <c r="AK42" i="1"/>
  <c r="AK30" i="1"/>
  <c r="AK75" i="1"/>
  <c r="AK110" i="1"/>
  <c r="AK77" i="1"/>
  <c r="AK35" i="1"/>
  <c r="AK13" i="1"/>
  <c r="AK91" i="1"/>
  <c r="AK169" i="1"/>
  <c r="AK104" i="1"/>
  <c r="AK100" i="1"/>
  <c r="AK153" i="1"/>
  <c r="AK154" i="1"/>
  <c r="AA64" i="1"/>
  <c r="S222" i="1"/>
  <c r="Z194" i="1"/>
  <c r="S203" i="1"/>
  <c r="Z179" i="1"/>
  <c r="S223" i="1"/>
  <c r="Z195" i="1"/>
  <c r="Z189" i="1"/>
  <c r="Z188" i="1"/>
  <c r="U222" i="1"/>
  <c r="AB194" i="1"/>
  <c r="U213" i="1"/>
  <c r="AB188" i="1"/>
  <c r="AA178" i="1"/>
  <c r="R217" i="1"/>
  <c r="Y190" i="1"/>
  <c r="W212" i="1"/>
  <c r="AD187" i="1"/>
  <c r="V204" i="1"/>
  <c r="AC180" i="1"/>
  <c r="V209" i="1"/>
  <c r="AC184" i="1"/>
  <c r="U211" i="1"/>
  <c r="AB186" i="1"/>
  <c r="AA185" i="1"/>
  <c r="W207" i="1"/>
  <c r="AD182" i="1"/>
  <c r="W195" i="1"/>
  <c r="AD171" i="1"/>
  <c r="V223" i="1"/>
  <c r="AC195" i="1"/>
  <c r="U206" i="1"/>
  <c r="AB181" i="1"/>
  <c r="U209" i="1"/>
  <c r="AB184" i="1"/>
  <c r="R212" i="1"/>
  <c r="Y187" i="1"/>
  <c r="R197" i="1"/>
  <c r="Y173" i="1"/>
  <c r="W197" i="1"/>
  <c r="AD173" i="1"/>
  <c r="V222" i="1"/>
  <c r="AC194" i="1"/>
  <c r="V221" i="1"/>
  <c r="AC193" i="1"/>
  <c r="AH192" i="1"/>
  <c r="U200" i="1"/>
  <c r="AB176" i="1"/>
  <c r="U207" i="1"/>
  <c r="AB182" i="1"/>
  <c r="AA172" i="1"/>
  <c r="R209" i="1"/>
  <c r="Y184" i="1"/>
  <c r="W223" i="1"/>
  <c r="AD195" i="1"/>
  <c r="W198" i="1"/>
  <c r="AD174" i="1"/>
  <c r="V211" i="1"/>
  <c r="AC186" i="1"/>
  <c r="S206" i="1"/>
  <c r="AK24" i="1"/>
  <c r="AK137" i="1"/>
  <c r="AK84" i="1"/>
  <c r="AK68" i="1"/>
  <c r="AK9" i="1"/>
  <c r="AK27" i="1"/>
  <c r="AK120" i="1"/>
  <c r="AK165" i="1"/>
  <c r="AK14" i="1"/>
  <c r="AK124" i="1"/>
  <c r="AK159" i="1"/>
  <c r="AK74" i="1"/>
  <c r="AK140" i="1"/>
  <c r="AK157" i="1"/>
  <c r="AK50" i="1"/>
  <c r="AK72" i="1"/>
  <c r="AK158" i="1"/>
  <c r="AK136" i="1"/>
  <c r="AK170" i="1"/>
  <c r="S25" i="1"/>
  <c r="Z22" i="1"/>
  <c r="AA16" i="1"/>
  <c r="S195" i="1"/>
  <c r="Z171" i="1"/>
  <c r="S217" i="1"/>
  <c r="Z190" i="1"/>
  <c r="Z191" i="1"/>
  <c r="S207" i="1"/>
  <c r="Z182" i="1"/>
  <c r="S197" i="1"/>
  <c r="Z173" i="1"/>
  <c r="AB192" i="1"/>
  <c r="U197" i="1"/>
  <c r="AB173" i="1"/>
  <c r="W217" i="1"/>
  <c r="AD190" i="1"/>
  <c r="W204" i="1"/>
  <c r="AD180" i="1"/>
  <c r="V202" i="1"/>
  <c r="AC178" i="1"/>
  <c r="V201" i="1"/>
  <c r="AC177" i="1"/>
  <c r="U216" i="1"/>
  <c r="AB189" i="1"/>
  <c r="U203" i="1"/>
  <c r="AB179" i="1"/>
  <c r="W218" i="1"/>
  <c r="AD191" i="1"/>
  <c r="V198" i="1"/>
  <c r="AC174" i="1"/>
  <c r="V207" i="1"/>
  <c r="AC182" i="1"/>
  <c r="U204" i="1"/>
  <c r="AB180" i="1"/>
  <c r="U201" i="1"/>
  <c r="AB177" i="1"/>
  <c r="AA181" i="1"/>
  <c r="R196" i="1"/>
  <c r="Y172" i="1"/>
  <c r="W211" i="1"/>
  <c r="AD186" i="1"/>
  <c r="AD189" i="1"/>
  <c r="V220" i="1"/>
  <c r="AC192" i="1"/>
  <c r="V213" i="1"/>
  <c r="AC188" i="1"/>
  <c r="U199" i="1"/>
  <c r="AB175" i="1"/>
  <c r="AA173" i="1"/>
  <c r="R204" i="1"/>
  <c r="Y180" i="1"/>
  <c r="W221" i="1"/>
  <c r="AD193" i="1"/>
  <c r="V212" i="1"/>
  <c r="AC187" i="1"/>
  <c r="V203" i="1"/>
  <c r="AC179" i="1"/>
  <c r="U198" i="1"/>
  <c r="V195" i="1"/>
  <c r="AK145" i="1"/>
  <c r="AK160" i="1"/>
  <c r="AK164" i="1"/>
  <c r="AK148" i="1"/>
  <c r="AK52" i="1"/>
  <c r="AK150" i="1"/>
  <c r="AK116" i="1"/>
  <c r="AK39" i="1"/>
  <c r="AK102" i="1"/>
  <c r="AK161" i="1"/>
  <c r="AK168" i="1"/>
  <c r="AK36" i="1"/>
  <c r="AK58" i="1"/>
  <c r="AK45" i="1"/>
  <c r="AK162" i="1"/>
  <c r="AK163" i="1"/>
  <c r="S148" i="1"/>
  <c r="Z130" i="1"/>
  <c r="U183" i="1"/>
  <c r="AB161" i="1"/>
  <c r="U169" i="1"/>
  <c r="AB148" i="1"/>
  <c r="S74" i="1"/>
  <c r="Z66" i="1"/>
  <c r="AA66" i="1"/>
  <c r="S220" i="1"/>
  <c r="Z192" i="1"/>
  <c r="Z184" i="1"/>
  <c r="Z185" i="1"/>
  <c r="S199" i="1"/>
  <c r="Z175" i="1"/>
  <c r="U218" i="1"/>
  <c r="AB191" i="1"/>
  <c r="AA171" i="1"/>
  <c r="R221" i="1"/>
  <c r="Y193" i="1"/>
  <c r="AD188" i="1"/>
  <c r="W196" i="1"/>
  <c r="AD172" i="1"/>
  <c r="V200" i="1"/>
  <c r="AC176" i="1"/>
  <c r="R223" i="1"/>
  <c r="AF195" i="1"/>
  <c r="AB187" i="1"/>
  <c r="AB171" i="1"/>
  <c r="W210" i="1"/>
  <c r="AD185" i="1"/>
  <c r="V196" i="1"/>
  <c r="AC172" i="1"/>
  <c r="V199" i="1"/>
  <c r="AC175" i="1"/>
  <c r="R199" i="1"/>
  <c r="AF175" i="1"/>
  <c r="U202" i="1"/>
  <c r="AB178" i="1"/>
  <c r="AA195" i="1"/>
  <c r="R201" i="1"/>
  <c r="Y177" i="1"/>
  <c r="W201" i="1"/>
  <c r="AD177" i="1"/>
  <c r="W208" i="1"/>
  <c r="AD183" i="1"/>
  <c r="V218" i="1"/>
  <c r="AC191" i="1"/>
  <c r="V197" i="1"/>
  <c r="AC173" i="1"/>
  <c r="AA194" i="1"/>
  <c r="AA184" i="1"/>
  <c r="R218" i="1"/>
  <c r="Y191" i="1"/>
  <c r="W222" i="1"/>
  <c r="AD194" i="1"/>
  <c r="V210" i="1"/>
  <c r="AC185" i="1"/>
  <c r="S196" i="1"/>
  <c r="S212" i="1"/>
  <c r="S198" i="1"/>
  <c r="R216" i="1"/>
  <c r="R198" i="1"/>
  <c r="R202" i="1"/>
  <c r="R206" i="1"/>
  <c r="S105" i="1"/>
  <c r="U99" i="1"/>
  <c r="U105" i="1"/>
  <c r="U121" i="1"/>
  <c r="U130" i="1"/>
  <c r="U179" i="1"/>
  <c r="U109" i="1"/>
  <c r="U73" i="1"/>
  <c r="U83" i="1"/>
  <c r="U74" i="1"/>
  <c r="U37" i="1"/>
  <c r="U41" i="1"/>
  <c r="U86" i="1"/>
  <c r="U156" i="1"/>
  <c r="U13" i="1"/>
  <c r="U19" i="1"/>
  <c r="U145" i="1"/>
  <c r="U10" i="1"/>
  <c r="U78" i="1"/>
  <c r="U155" i="1"/>
  <c r="V10" i="1"/>
  <c r="S142" i="1"/>
  <c r="U117" i="1"/>
  <c r="U151" i="1"/>
  <c r="S15" i="1"/>
  <c r="V154" i="1"/>
  <c r="V172" i="1"/>
  <c r="U110" i="1"/>
  <c r="U122" i="1"/>
  <c r="U129" i="1"/>
  <c r="U50" i="1"/>
  <c r="U150" i="1"/>
  <c r="U182" i="1"/>
  <c r="V150" i="1"/>
  <c r="V50" i="1"/>
  <c r="V81" i="1"/>
  <c r="U106" i="1"/>
  <c r="U178" i="1"/>
  <c r="U34" i="1"/>
  <c r="U93" i="1"/>
  <c r="U119" i="1"/>
  <c r="U35" i="1"/>
  <c r="U17" i="1"/>
  <c r="U33" i="1"/>
  <c r="S11" i="1"/>
  <c r="V167" i="1"/>
  <c r="V173" i="1"/>
  <c r="V128" i="1"/>
  <c r="V127" i="1"/>
  <c r="V56" i="1"/>
  <c r="V131" i="1"/>
  <c r="U113" i="1"/>
  <c r="U55" i="1"/>
  <c r="U76" i="1"/>
  <c r="U118" i="1"/>
  <c r="U164" i="1"/>
  <c r="U184" i="1"/>
  <c r="U174" i="1"/>
  <c r="V40" i="1"/>
  <c r="V153" i="1"/>
  <c r="V106" i="1"/>
  <c r="V181" i="1"/>
  <c r="S184" i="1"/>
  <c r="V116" i="1"/>
  <c r="S190" i="1"/>
  <c r="S111" i="1"/>
  <c r="V8" i="1"/>
  <c r="S134" i="1"/>
  <c r="V189" i="1"/>
  <c r="V147" i="1"/>
  <c r="V11" i="1"/>
  <c r="V183" i="1"/>
  <c r="V177" i="1"/>
  <c r="V180" i="1"/>
  <c r="V38" i="1"/>
  <c r="V187" i="1"/>
  <c r="V13" i="1"/>
  <c r="V9" i="1"/>
  <c r="W184" i="1"/>
  <c r="W15" i="1"/>
  <c r="W33" i="1"/>
  <c r="V65" i="1"/>
  <c r="S144" i="1"/>
  <c r="V34" i="1"/>
  <c r="U68" i="1"/>
  <c r="U36" i="1"/>
  <c r="W13" i="1"/>
  <c r="W41" i="1"/>
  <c r="S30" i="1"/>
  <c r="V47" i="1"/>
  <c r="V43" i="1"/>
  <c r="V78" i="1"/>
  <c r="V33" i="1"/>
  <c r="S91" i="1"/>
  <c r="V79" i="1"/>
  <c r="V117" i="1"/>
  <c r="V74" i="1"/>
  <c r="S151" i="1"/>
  <c r="W78" i="1"/>
  <c r="S22" i="1"/>
  <c r="S156" i="1"/>
  <c r="W40" i="1"/>
  <c r="W187" i="1"/>
  <c r="V19" i="1"/>
  <c r="W67" i="1"/>
  <c r="W109" i="1"/>
  <c r="W170" i="1"/>
  <c r="V151" i="1"/>
  <c r="R117" i="1"/>
  <c r="W56" i="1"/>
  <c r="U101" i="1"/>
  <c r="U89" i="1"/>
  <c r="U131" i="1"/>
  <c r="U186" i="1"/>
  <c r="U71" i="1"/>
  <c r="U161" i="1"/>
  <c r="U11" i="1"/>
  <c r="U126" i="1"/>
  <c r="U42" i="1"/>
  <c r="U63" i="1"/>
  <c r="V175" i="1"/>
  <c r="V138" i="1"/>
  <c r="V113" i="1"/>
  <c r="V156" i="1"/>
  <c r="V162" i="1"/>
  <c r="V193" i="1"/>
  <c r="V88" i="1"/>
  <c r="V188" i="1"/>
  <c r="R110" i="1"/>
  <c r="R90" i="1"/>
  <c r="R123" i="1"/>
  <c r="R58" i="1"/>
  <c r="R89" i="1"/>
  <c r="S125" i="1"/>
  <c r="S16" i="1"/>
  <c r="S53" i="1"/>
  <c r="S34" i="1"/>
  <c r="S129" i="1"/>
  <c r="S154" i="1"/>
  <c r="S117" i="1"/>
  <c r="W125" i="1"/>
  <c r="W38" i="1"/>
  <c r="W167" i="1"/>
  <c r="W7" i="1"/>
  <c r="W146" i="1"/>
  <c r="W181" i="1"/>
  <c r="W110" i="1"/>
  <c r="W99" i="1"/>
  <c r="R54" i="1"/>
  <c r="S76" i="1"/>
  <c r="V123" i="1"/>
  <c r="V35" i="1"/>
  <c r="V83" i="1"/>
  <c r="V130" i="1"/>
  <c r="V132" i="1"/>
  <c r="V18" i="1"/>
  <c r="V100" i="1"/>
  <c r="V103" i="1"/>
  <c r="V109" i="1"/>
  <c r="V185" i="1"/>
  <c r="V70" i="1"/>
  <c r="V21" i="1"/>
  <c r="V191" i="1"/>
  <c r="V155" i="1"/>
  <c r="V190" i="1"/>
  <c r="V24" i="1"/>
  <c r="V136" i="1"/>
  <c r="V122" i="1"/>
  <c r="V134" i="1"/>
  <c r="S49" i="1"/>
  <c r="S82" i="1"/>
  <c r="S69" i="1"/>
  <c r="S172" i="1"/>
  <c r="S130" i="1"/>
  <c r="S175" i="1"/>
  <c r="S17" i="1"/>
  <c r="S33" i="1"/>
  <c r="S155" i="1"/>
  <c r="S84" i="1"/>
  <c r="S54" i="1"/>
  <c r="S36" i="1"/>
  <c r="S187" i="1"/>
  <c r="S78" i="1"/>
  <c r="S164" i="1"/>
  <c r="S43" i="1"/>
  <c r="S121" i="1"/>
  <c r="W8" i="1"/>
  <c r="W83" i="1"/>
  <c r="W94" i="1"/>
  <c r="W156" i="1"/>
  <c r="W92" i="1"/>
  <c r="W9" i="1"/>
  <c r="W185" i="1"/>
  <c r="W37" i="1"/>
  <c r="W47" i="1"/>
  <c r="W153" i="1"/>
  <c r="W115" i="1"/>
  <c r="W111" i="1"/>
  <c r="W145" i="1"/>
  <c r="W80" i="1"/>
  <c r="W84" i="1"/>
  <c r="W179" i="1"/>
  <c r="W88" i="1"/>
  <c r="W53" i="1"/>
  <c r="W97" i="1"/>
  <c r="W25" i="1"/>
  <c r="W54" i="1"/>
  <c r="W17" i="1"/>
  <c r="W24" i="1"/>
  <c r="W117" i="1"/>
  <c r="W98" i="1"/>
  <c r="W143" i="1"/>
  <c r="W141" i="1"/>
  <c r="W108" i="1"/>
  <c r="W188" i="1"/>
  <c r="W136" i="1"/>
  <c r="W102" i="1"/>
  <c r="W16" i="1"/>
  <c r="W101" i="1"/>
  <c r="W127" i="1"/>
  <c r="W75" i="1"/>
  <c r="R106" i="1"/>
  <c r="R78" i="1"/>
  <c r="R93" i="1"/>
  <c r="R116" i="1"/>
  <c r="V139" i="1"/>
  <c r="V119" i="1"/>
  <c r="V95" i="1"/>
  <c r="V63" i="1"/>
  <c r="V124" i="1"/>
  <c r="V133" i="1"/>
  <c r="V194" i="1"/>
  <c r="V166" i="1"/>
  <c r="V165" i="1"/>
  <c r="V145" i="1"/>
  <c r="V76" i="1"/>
  <c r="V146" i="1"/>
  <c r="V28" i="1"/>
  <c r="V174" i="1"/>
  <c r="V58" i="1"/>
  <c r="R85" i="1"/>
  <c r="R94" i="1"/>
  <c r="R14" i="1"/>
  <c r="R182" i="1"/>
  <c r="R163" i="1"/>
  <c r="S128" i="1"/>
  <c r="S28" i="1"/>
  <c r="S103" i="1"/>
  <c r="S39" i="1"/>
  <c r="S176" i="1"/>
  <c r="S80" i="1"/>
  <c r="S73" i="1"/>
  <c r="S107" i="1"/>
  <c r="S174" i="1"/>
  <c r="S93" i="1"/>
  <c r="S21" i="1"/>
  <c r="S139" i="1"/>
  <c r="S65" i="1"/>
  <c r="S32" i="1"/>
  <c r="S112" i="1"/>
  <c r="S86" i="1"/>
  <c r="S97" i="1"/>
  <c r="S62" i="1"/>
  <c r="S136" i="1"/>
  <c r="S108" i="1"/>
  <c r="S58" i="1"/>
  <c r="S179" i="1"/>
  <c r="S81" i="1"/>
  <c r="S51" i="1"/>
  <c r="S95" i="1"/>
  <c r="S131" i="1"/>
  <c r="S137" i="1"/>
  <c r="S167" i="1"/>
  <c r="S26" i="1"/>
  <c r="S55" i="1"/>
  <c r="S170" i="1"/>
  <c r="S45" i="1"/>
  <c r="S138" i="1"/>
  <c r="W175" i="1"/>
  <c r="W121" i="1"/>
  <c r="W139" i="1"/>
  <c r="W90" i="1"/>
  <c r="W31" i="1"/>
  <c r="W171" i="1"/>
  <c r="W180" i="1"/>
  <c r="W14" i="1"/>
  <c r="W35" i="1"/>
  <c r="W169" i="1"/>
  <c r="W158" i="1"/>
  <c r="W182" i="1"/>
  <c r="W186" i="1"/>
  <c r="S77" i="1"/>
  <c r="S85" i="1"/>
  <c r="S124" i="1"/>
  <c r="S50" i="1"/>
  <c r="S188" i="1"/>
  <c r="S66" i="1"/>
  <c r="S115" i="1"/>
  <c r="S163" i="1"/>
  <c r="S126" i="1"/>
  <c r="S37" i="1"/>
  <c r="S123" i="1"/>
  <c r="S19" i="1"/>
  <c r="S119" i="1"/>
  <c r="S114" i="1"/>
  <c r="S96" i="1"/>
  <c r="S89" i="1"/>
  <c r="S41" i="1"/>
  <c r="S35" i="1"/>
  <c r="S183" i="1"/>
  <c r="S101" i="1"/>
  <c r="S70" i="1"/>
  <c r="S182" i="1"/>
  <c r="S7" i="1"/>
  <c r="S14" i="1"/>
  <c r="S79" i="1"/>
  <c r="S192" i="1"/>
  <c r="S44" i="1"/>
  <c r="S178" i="1"/>
  <c r="U70" i="1"/>
  <c r="U134" i="1"/>
  <c r="U97" i="1"/>
  <c r="U7" i="1"/>
  <c r="U57" i="1"/>
  <c r="U45" i="1"/>
  <c r="U32" i="1"/>
  <c r="U79" i="1"/>
  <c r="U135" i="1"/>
  <c r="U31" i="1"/>
  <c r="U140" i="1"/>
  <c r="U25" i="1"/>
  <c r="U20" i="1"/>
  <c r="U75" i="1"/>
  <c r="U94" i="1"/>
  <c r="U80" i="1"/>
  <c r="U194" i="1"/>
  <c r="U49" i="1"/>
  <c r="U60" i="1"/>
  <c r="U167" i="1"/>
  <c r="U9" i="1"/>
  <c r="U136" i="1"/>
  <c r="U61" i="1"/>
  <c r="U137" i="1"/>
  <c r="U69" i="1"/>
  <c r="U173" i="1"/>
  <c r="U185" i="1"/>
  <c r="U127" i="1"/>
  <c r="U123" i="1"/>
  <c r="U87" i="1"/>
  <c r="U139" i="1"/>
  <c r="U44" i="1"/>
  <c r="U12" i="1"/>
  <c r="U138" i="1"/>
  <c r="U144" i="1"/>
  <c r="U133" i="1"/>
  <c r="U26" i="1"/>
  <c r="U100" i="1"/>
  <c r="U170" i="1"/>
  <c r="U98" i="1"/>
  <c r="U158" i="1"/>
  <c r="U188" i="1"/>
  <c r="U88" i="1"/>
  <c r="U166" i="1"/>
  <c r="U189" i="1"/>
  <c r="U104" i="1"/>
  <c r="U47" i="1"/>
  <c r="U120" i="1"/>
  <c r="U77" i="1"/>
  <c r="V111" i="1"/>
  <c r="V36" i="1"/>
  <c r="V101" i="1"/>
  <c r="V26" i="1"/>
  <c r="V171" i="1"/>
  <c r="V120" i="1"/>
  <c r="V7" i="1"/>
  <c r="V23" i="1"/>
  <c r="V135" i="1"/>
  <c r="V170" i="1"/>
  <c r="V90" i="1"/>
  <c r="V42" i="1"/>
  <c r="V163" i="1"/>
  <c r="V53" i="1"/>
  <c r="V67" i="1"/>
  <c r="V157" i="1"/>
  <c r="V102" i="1"/>
  <c r="V87" i="1"/>
  <c r="V80" i="1"/>
  <c r="V16" i="1"/>
  <c r="V84" i="1"/>
  <c r="V164" i="1"/>
  <c r="V143" i="1"/>
  <c r="V14" i="1"/>
  <c r="V71" i="1"/>
  <c r="V152" i="1"/>
  <c r="V114" i="1"/>
  <c r="V108" i="1"/>
  <c r="V44" i="1"/>
  <c r="V141" i="1"/>
  <c r="V182" i="1"/>
  <c r="V186" i="1"/>
  <c r="V51" i="1"/>
  <c r="V125" i="1"/>
  <c r="V178" i="1"/>
  <c r="R46" i="1"/>
  <c r="R165" i="1"/>
  <c r="R188" i="1"/>
  <c r="R41" i="1"/>
  <c r="R42" i="1"/>
  <c r="R185" i="1"/>
  <c r="R114" i="1"/>
  <c r="R180" i="1"/>
  <c r="R65" i="1"/>
  <c r="R86" i="1"/>
  <c r="R126" i="1"/>
  <c r="R148" i="1"/>
  <c r="R50" i="1"/>
  <c r="R103" i="1"/>
  <c r="R156" i="1"/>
  <c r="S29" i="1"/>
  <c r="S122" i="1"/>
  <c r="S38" i="1"/>
  <c r="S158" i="1"/>
  <c r="S27" i="1"/>
  <c r="S110" i="1"/>
  <c r="S59" i="1"/>
  <c r="S61" i="1"/>
  <c r="S160" i="1"/>
  <c r="S72" i="1"/>
  <c r="S88" i="1"/>
  <c r="S118" i="1"/>
  <c r="S120" i="1"/>
  <c r="S94" i="1"/>
  <c r="S162" i="1"/>
  <c r="S191" i="1"/>
  <c r="S109" i="1"/>
  <c r="S71" i="1"/>
  <c r="S171" i="1"/>
  <c r="S83" i="1"/>
  <c r="S140" i="1"/>
  <c r="S102" i="1"/>
  <c r="S168" i="1"/>
  <c r="S143" i="1"/>
  <c r="W172" i="1"/>
  <c r="W76" i="1"/>
  <c r="W91" i="1"/>
  <c r="W157" i="1"/>
  <c r="W120" i="1"/>
  <c r="W132" i="1"/>
  <c r="W11" i="1"/>
  <c r="W107" i="1"/>
  <c r="W81" i="1"/>
  <c r="W59" i="1"/>
  <c r="W140" i="1"/>
  <c r="W183" i="1"/>
  <c r="W27" i="1"/>
  <c r="W22" i="1"/>
  <c r="W93" i="1"/>
  <c r="W154" i="1"/>
  <c r="W20" i="1"/>
  <c r="W149" i="1"/>
  <c r="W65" i="1"/>
  <c r="W49" i="1"/>
  <c r="W133" i="1"/>
  <c r="W162" i="1"/>
  <c r="W46" i="1"/>
  <c r="R7" i="1"/>
  <c r="R105" i="1"/>
  <c r="R113" i="1"/>
  <c r="R30" i="1"/>
  <c r="R193" i="1"/>
  <c r="R98" i="1"/>
  <c r="R127" i="1"/>
  <c r="R184" i="1"/>
  <c r="R61" i="1"/>
  <c r="W193" i="1"/>
  <c r="W63" i="1"/>
  <c r="W70" i="1"/>
  <c r="S23" i="1"/>
  <c r="R109" i="1"/>
  <c r="R149" i="1"/>
  <c r="R35" i="1"/>
  <c r="R147" i="1"/>
  <c r="R52" i="1"/>
  <c r="R80" i="1"/>
  <c r="R70" i="1"/>
  <c r="R102" i="1"/>
  <c r="R74" i="1"/>
  <c r="R108" i="1"/>
  <c r="R26" i="1"/>
  <c r="R38" i="1"/>
  <c r="R10" i="1"/>
  <c r="R138" i="1"/>
  <c r="R62" i="1"/>
  <c r="R23" i="1"/>
  <c r="R56" i="1"/>
  <c r="R18" i="1"/>
  <c r="W28" i="1"/>
  <c r="W191" i="1"/>
  <c r="S47" i="1"/>
  <c r="W131" i="1"/>
  <c r="S40" i="1"/>
  <c r="W69" i="1"/>
  <c r="S166" i="1"/>
  <c r="W57" i="1"/>
  <c r="W23" i="1"/>
  <c r="W119" i="1"/>
  <c r="W51" i="1"/>
  <c r="R137" i="1"/>
  <c r="R183" i="1"/>
  <c r="R191" i="1"/>
  <c r="R186" i="1"/>
  <c r="R118" i="1"/>
  <c r="R128" i="1"/>
  <c r="R179" i="1"/>
  <c r="R131" i="1"/>
  <c r="R100" i="1"/>
  <c r="R36" i="1"/>
  <c r="R64" i="1"/>
  <c r="R141" i="1"/>
  <c r="R140" i="1"/>
  <c r="R132" i="1"/>
  <c r="R79" i="1"/>
  <c r="R67" i="1"/>
  <c r="R157" i="1"/>
  <c r="R47" i="1"/>
  <c r="R25" i="1"/>
  <c r="R190" i="1"/>
  <c r="R122" i="1"/>
  <c r="R11" i="1"/>
  <c r="R187" i="1"/>
  <c r="R139" i="1"/>
  <c r="R44" i="1"/>
  <c r="R72" i="1"/>
  <c r="R174" i="1"/>
  <c r="R91" i="1"/>
  <c r="R173" i="1"/>
  <c r="R169" i="1"/>
  <c r="R21" i="1"/>
  <c r="R13" i="1"/>
  <c r="R49" i="1"/>
  <c r="W85" i="1"/>
  <c r="W45" i="1"/>
  <c r="W114" i="1"/>
  <c r="W89" i="1"/>
  <c r="S165" i="1"/>
  <c r="W192" i="1"/>
  <c r="W178" i="1"/>
  <c r="S63" i="1"/>
  <c r="W106" i="1"/>
  <c r="W43" i="1"/>
  <c r="W42" i="1"/>
  <c r="S149" i="1"/>
  <c r="W118" i="1"/>
  <c r="W151" i="1"/>
  <c r="W177" i="1"/>
  <c r="W12" i="1"/>
  <c r="W52" i="1"/>
  <c r="W152" i="1"/>
  <c r="S42" i="1"/>
  <c r="S161" i="1"/>
  <c r="S193" i="1"/>
  <c r="S147" i="1"/>
  <c r="S145" i="1"/>
  <c r="S48" i="1"/>
  <c r="W173" i="1"/>
  <c r="W10" i="1"/>
  <c r="W124" i="1"/>
  <c r="W64" i="1"/>
  <c r="W189" i="1"/>
  <c r="S18" i="1"/>
  <c r="S133" i="1"/>
  <c r="S67" i="1"/>
  <c r="V27" i="1"/>
  <c r="V66" i="1"/>
  <c r="V118" i="1"/>
  <c r="V30" i="1"/>
  <c r="V126" i="1"/>
  <c r="V168" i="1"/>
  <c r="V61" i="1"/>
  <c r="V89" i="1"/>
  <c r="V31" i="1"/>
  <c r="V129" i="1"/>
  <c r="V86" i="1"/>
  <c r="V29" i="1"/>
  <c r="V92" i="1"/>
  <c r="V45" i="1"/>
  <c r="V159" i="1"/>
  <c r="U157" i="1"/>
  <c r="V142" i="1"/>
  <c r="V91" i="1"/>
  <c r="V41" i="1"/>
  <c r="V60" i="1"/>
  <c r="V20" i="1"/>
  <c r="V158" i="1"/>
  <c r="V57" i="1"/>
  <c r="U152" i="1"/>
  <c r="U56" i="1"/>
  <c r="U38" i="1"/>
  <c r="U30" i="1"/>
  <c r="U175" i="1"/>
  <c r="U128" i="1"/>
  <c r="R172" i="1"/>
  <c r="R168" i="1"/>
  <c r="R167" i="1"/>
  <c r="R84" i="1"/>
  <c r="R12" i="1"/>
  <c r="R19" i="1"/>
  <c r="R31" i="1"/>
  <c r="R73" i="1"/>
  <c r="R175" i="1"/>
  <c r="R120" i="1"/>
  <c r="R92" i="1"/>
  <c r="R153" i="1"/>
  <c r="R146" i="1"/>
  <c r="R95" i="1"/>
  <c r="R161" i="1"/>
  <c r="R69" i="1"/>
  <c r="R97" i="1"/>
  <c r="W112" i="1"/>
  <c r="W18" i="1"/>
  <c r="W29" i="1"/>
  <c r="S13" i="1"/>
  <c r="W71" i="1"/>
  <c r="W60" i="1"/>
  <c r="W122" i="1"/>
  <c r="W61" i="1"/>
  <c r="S9" i="1"/>
  <c r="W165" i="1"/>
  <c r="W26" i="1"/>
  <c r="S20" i="1"/>
  <c r="S150" i="1"/>
  <c r="W126" i="1"/>
  <c r="W161" i="1"/>
  <c r="W79" i="1"/>
  <c r="W95" i="1"/>
  <c r="W36" i="1"/>
  <c r="W159" i="1"/>
  <c r="S169" i="1"/>
  <c r="S10" i="1"/>
  <c r="W34" i="1"/>
  <c r="W104" i="1"/>
  <c r="W48" i="1"/>
  <c r="W87" i="1"/>
  <c r="W30" i="1"/>
  <c r="W148" i="1"/>
  <c r="S100" i="1"/>
  <c r="S141" i="1"/>
  <c r="S24" i="1"/>
  <c r="V98" i="1"/>
  <c r="V68" i="1"/>
  <c r="V69" i="1"/>
  <c r="V137" i="1"/>
  <c r="V176" i="1"/>
  <c r="V97" i="1"/>
  <c r="V48" i="1"/>
  <c r="V77" i="1"/>
  <c r="V17" i="1"/>
  <c r="V75" i="1"/>
  <c r="V140" i="1"/>
  <c r="V94" i="1"/>
  <c r="V121" i="1"/>
  <c r="V110" i="1"/>
  <c r="V169" i="1"/>
  <c r="V105" i="1"/>
  <c r="V37" i="1"/>
  <c r="V144" i="1"/>
  <c r="U48" i="1"/>
  <c r="V39" i="1"/>
  <c r="U154" i="1"/>
  <c r="U181" i="1"/>
  <c r="R112" i="1"/>
  <c r="R20" i="1"/>
  <c r="R48" i="1"/>
  <c r="R104" i="1"/>
  <c r="R142" i="1"/>
  <c r="R45" i="1"/>
  <c r="R135" i="1"/>
  <c r="R111" i="1"/>
  <c r="R171" i="1"/>
  <c r="R28" i="1"/>
  <c r="R145" i="1"/>
  <c r="R195" i="1"/>
  <c r="R55" i="1"/>
  <c r="R33" i="1"/>
  <c r="W105" i="1"/>
  <c r="S157" i="1"/>
  <c r="R152" i="1"/>
  <c r="R88" i="1"/>
  <c r="R66" i="1"/>
  <c r="R27" i="1"/>
  <c r="R24" i="1"/>
  <c r="R164" i="1"/>
  <c r="R34" i="1"/>
  <c r="R166" i="1"/>
  <c r="R22" i="1"/>
  <c r="W39" i="1"/>
  <c r="S31" i="1"/>
  <c r="S92" i="1"/>
  <c r="W100" i="1"/>
  <c r="W55" i="1"/>
  <c r="R143" i="1"/>
  <c r="R151" i="1"/>
  <c r="R192" i="1"/>
  <c r="R144" i="1"/>
  <c r="R159" i="1"/>
  <c r="R87" i="1"/>
  <c r="R68" i="1"/>
  <c r="R96" i="1"/>
  <c r="R32" i="1"/>
  <c r="R121" i="1"/>
  <c r="R154" i="1"/>
  <c r="R181" i="1"/>
  <c r="R177" i="1"/>
  <c r="R115" i="1"/>
  <c r="R125" i="1"/>
  <c r="R176" i="1"/>
  <c r="R29" i="1"/>
  <c r="R17" i="1"/>
  <c r="R57" i="1"/>
  <c r="R189" i="1"/>
  <c r="R99" i="1"/>
  <c r="R76" i="1"/>
  <c r="R8" i="1"/>
  <c r="R40" i="1"/>
  <c r="R136" i="1"/>
  <c r="R158" i="1"/>
  <c r="R75" i="1"/>
  <c r="R150" i="1"/>
  <c r="R51" i="1"/>
  <c r="R53" i="1"/>
  <c r="R39" i="1"/>
  <c r="R81" i="1"/>
  <c r="S189" i="1"/>
  <c r="S113" i="1"/>
  <c r="W128" i="1"/>
  <c r="W113" i="1"/>
  <c r="S8" i="1"/>
  <c r="S98" i="1"/>
  <c r="S173" i="1"/>
  <c r="S153" i="1"/>
  <c r="W103" i="1"/>
  <c r="W138" i="1"/>
  <c r="W44" i="1"/>
  <c r="W74" i="1"/>
  <c r="S52" i="1"/>
  <c r="S194" i="1"/>
  <c r="W134" i="1"/>
  <c r="W190" i="1"/>
  <c r="S146" i="1"/>
  <c r="W77" i="1"/>
  <c r="W32" i="1"/>
  <c r="W142" i="1"/>
  <c r="W72" i="1"/>
  <c r="W123" i="1"/>
  <c r="W163" i="1"/>
  <c r="W160" i="1"/>
  <c r="S127" i="1"/>
  <c r="S56" i="1"/>
  <c r="V64" i="1"/>
  <c r="V54" i="1"/>
  <c r="V161" i="1"/>
  <c r="V93" i="1"/>
  <c r="V148" i="1"/>
  <c r="V184" i="1"/>
  <c r="V85" i="1"/>
  <c r="V62" i="1"/>
  <c r="V115" i="1"/>
  <c r="V52" i="1"/>
  <c r="V179" i="1"/>
  <c r="V99" i="1"/>
  <c r="V82" i="1"/>
  <c r="V59" i="1"/>
  <c r="U108" i="1"/>
  <c r="V25" i="1"/>
  <c r="R170" i="1"/>
  <c r="R16" i="1"/>
  <c r="R83" i="1"/>
  <c r="R82" i="1"/>
  <c r="W130" i="1"/>
  <c r="R130" i="1"/>
  <c r="R15" i="1"/>
  <c r="R178" i="1"/>
  <c r="R194" i="1"/>
  <c r="R160" i="1"/>
  <c r="R107" i="1"/>
  <c r="R77" i="1"/>
  <c r="R63" i="1"/>
  <c r="R9" i="1"/>
  <c r="R124" i="1"/>
  <c r="R129" i="1"/>
  <c r="R43" i="1"/>
  <c r="R155" i="1"/>
  <c r="R71" i="1"/>
  <c r="R60" i="1"/>
  <c r="R162" i="1"/>
  <c r="R59" i="1"/>
  <c r="R119" i="1"/>
  <c r="R133" i="1"/>
  <c r="R134" i="1"/>
  <c r="R101" i="1"/>
  <c r="R37" i="1"/>
  <c r="W164" i="1"/>
  <c r="W129" i="1"/>
  <c r="W155" i="1"/>
  <c r="W166" i="1"/>
  <c r="S46" i="1"/>
  <c r="W194" i="1"/>
  <c r="W116" i="1"/>
  <c r="W150" i="1"/>
  <c r="W58" i="1"/>
  <c r="S90" i="1"/>
  <c r="S186" i="1"/>
  <c r="W144" i="1"/>
  <c r="W68" i="1"/>
  <c r="S152" i="1"/>
  <c r="S185" i="1"/>
  <c r="W66" i="1"/>
  <c r="W62" i="1"/>
  <c r="W137" i="1"/>
  <c r="W19" i="1"/>
  <c r="S57" i="1"/>
  <c r="S75" i="1"/>
  <c r="V96" i="1"/>
  <c r="V104" i="1"/>
  <c r="V72" i="1"/>
  <c r="V112" i="1"/>
  <c r="V160" i="1"/>
  <c r="V192" i="1"/>
  <c r="V73" i="1"/>
  <c r="V49" i="1"/>
  <c r="V107" i="1"/>
  <c r="V22" i="1"/>
  <c r="V46" i="1"/>
  <c r="V15" i="1"/>
  <c r="V55" i="1"/>
  <c r="V32" i="1"/>
  <c r="U160" i="1"/>
  <c r="U92" i="1"/>
  <c r="U147" i="1"/>
  <c r="U124" i="1"/>
  <c r="U14" i="1"/>
  <c r="U163" i="1"/>
  <c r="U153" i="1"/>
  <c r="U22" i="1"/>
  <c r="D22" i="29"/>
  <c r="D18" i="29"/>
  <c r="D62" i="29"/>
  <c r="D58" i="29"/>
  <c r="D21" i="29"/>
  <c r="D17" i="29"/>
  <c r="D61" i="29"/>
  <c r="D20" i="29"/>
  <c r="D16" i="29"/>
  <c r="D64" i="29"/>
  <c r="D60" i="29"/>
  <c r="D19" i="29"/>
  <c r="D63" i="29"/>
  <c r="D59" i="29"/>
  <c r="D42" i="29"/>
  <c r="D40" i="29"/>
  <c r="D38" i="29"/>
  <c r="D39" i="29"/>
  <c r="D37" i="29"/>
  <c r="D43" i="29"/>
  <c r="D41" i="29"/>
  <c r="M219" i="1" l="1" a="1"/>
  <c r="M219" i="1" s="1"/>
  <c r="N219" i="1" s="1"/>
  <c r="M205" i="1" a="1"/>
  <c r="M205" i="1" s="1"/>
  <c r="N205" i="1" s="1"/>
  <c r="J217" i="1" a="1"/>
  <c r="J217" i="1" s="1"/>
  <c r="K217" i="1" s="1"/>
  <c r="M214" i="1" a="1"/>
  <c r="M214" i="1" s="1"/>
  <c r="N214" i="1" s="1"/>
  <c r="J219" i="1" a="1"/>
  <c r="J219" i="1" s="1"/>
  <c r="K219" i="1" s="1"/>
  <c r="J204" i="1" a="1"/>
  <c r="J204" i="1" s="1"/>
  <c r="K204" i="1" s="1"/>
  <c r="M215" i="1" a="1"/>
  <c r="M215" i="1" s="1"/>
  <c r="N215" i="1" s="1"/>
  <c r="J197" i="1" a="1"/>
  <c r="J197" i="1" s="1"/>
  <c r="K197" i="1" s="1"/>
  <c r="J222" i="1" a="1"/>
  <c r="J222" i="1" s="1"/>
  <c r="K222" i="1" s="1"/>
  <c r="J218" i="1" a="1"/>
  <c r="J218" i="1" s="1"/>
  <c r="K218" i="1" s="1"/>
  <c r="J209" i="1" a="1"/>
  <c r="J209" i="1" s="1"/>
  <c r="K209" i="1" s="1"/>
  <c r="J202" i="1" a="1"/>
  <c r="J202" i="1" s="1"/>
  <c r="K202" i="1" s="1"/>
  <c r="J221" i="1" a="1"/>
  <c r="J221" i="1" s="1"/>
  <c r="K221" i="1" s="1"/>
  <c r="J201" i="1" a="1"/>
  <c r="J201" i="1" s="1"/>
  <c r="K201" i="1" s="1"/>
  <c r="I32" i="29"/>
  <c r="M157" i="28"/>
  <c r="K70" i="28"/>
  <c r="K69" i="28"/>
  <c r="M105" i="28"/>
  <c r="M69" i="28"/>
  <c r="G215" i="1" a="1"/>
  <c r="G215" i="1" s="1"/>
  <c r="H215" i="1" s="1"/>
  <c r="K62" i="28"/>
  <c r="G214" i="1" a="1"/>
  <c r="G214" i="1" s="1"/>
  <c r="N161" i="28"/>
  <c r="O42" i="28"/>
  <c r="N123" i="28"/>
  <c r="N199" i="28"/>
  <c r="N192" i="28"/>
  <c r="N67" i="28"/>
  <c r="N149" i="28"/>
  <c r="N227" i="28"/>
  <c r="N158" i="28"/>
  <c r="N126" i="28"/>
  <c r="N259" i="28"/>
  <c r="O64" i="28"/>
  <c r="N94" i="28"/>
  <c r="O141" i="28"/>
  <c r="O75" i="28"/>
  <c r="N76" i="28"/>
  <c r="N229" i="28"/>
  <c r="N62" i="28"/>
  <c r="N98" i="28"/>
  <c r="N184" i="28"/>
  <c r="N148" i="28"/>
  <c r="N137" i="28"/>
  <c r="N162" i="28"/>
  <c r="N226" i="28"/>
  <c r="O207" i="28"/>
  <c r="N111" i="28"/>
  <c r="N134" i="28"/>
  <c r="N190" i="28"/>
  <c r="N114" i="28"/>
  <c r="N110" i="28"/>
  <c r="N68" i="28"/>
  <c r="O71" i="28"/>
  <c r="O126" i="28"/>
  <c r="O134" i="28"/>
  <c r="O255" i="28"/>
  <c r="N63" i="28"/>
  <c r="N203" i="28"/>
  <c r="O130" i="28"/>
  <c r="O206" i="28"/>
  <c r="O139" i="28"/>
  <c r="O201" i="28"/>
  <c r="N92" i="28"/>
  <c r="M111" i="28"/>
  <c r="O105" i="28"/>
  <c r="N253" i="28"/>
  <c r="N50" i="28"/>
  <c r="N213" i="28"/>
  <c r="N240" i="28"/>
  <c r="N124" i="28"/>
  <c r="O65" i="28"/>
  <c r="O219" i="28"/>
  <c r="O245" i="28"/>
  <c r="O227" i="28"/>
  <c r="N49" i="28"/>
  <c r="O84" i="28"/>
  <c r="O74" i="28"/>
  <c r="O221" i="28"/>
  <c r="O220" i="28"/>
  <c r="N144" i="28"/>
  <c r="N169" i="28"/>
  <c r="O138" i="28"/>
  <c r="O96" i="28"/>
  <c r="N52" i="28"/>
  <c r="N59" i="28"/>
  <c r="O213" i="28"/>
  <c r="N81" i="28"/>
  <c r="N209" i="28"/>
  <c r="O178" i="28"/>
  <c r="O135" i="28"/>
  <c r="O111" i="28"/>
  <c r="N141" i="28"/>
  <c r="N156" i="28"/>
  <c r="O61" i="28"/>
  <c r="N248" i="28"/>
  <c r="N200" i="28"/>
  <c r="N228" i="28"/>
  <c r="O109" i="28"/>
  <c r="O179" i="28"/>
  <c r="O107" i="28"/>
  <c r="N249" i="28"/>
  <c r="O59" i="28"/>
  <c r="O98" i="28"/>
  <c r="O212" i="28"/>
  <c r="O56" i="28"/>
  <c r="O254" i="28"/>
  <c r="N183" i="28"/>
  <c r="N125" i="28"/>
  <c r="N160" i="28"/>
  <c r="N46" i="28"/>
  <c r="N164" i="28"/>
  <c r="N79" i="28"/>
  <c r="O228" i="28"/>
  <c r="O183" i="28"/>
  <c r="O78" i="28"/>
  <c r="O125" i="28"/>
  <c r="O200" i="28"/>
  <c r="O161" i="28"/>
  <c r="O93" i="28"/>
  <c r="N112" i="28"/>
  <c r="O242" i="28"/>
  <c r="N54" i="28"/>
  <c r="O114" i="28"/>
  <c r="O174" i="28"/>
  <c r="O82" i="28"/>
  <c r="O69" i="28"/>
  <c r="O238" i="28"/>
  <c r="N80" i="28"/>
  <c r="O44" i="28"/>
  <c r="N91" i="28"/>
  <c r="M221" i="28"/>
  <c r="L175" i="28"/>
  <c r="F53" i="29"/>
  <c r="L141" i="28"/>
  <c r="J144" i="28"/>
  <c r="M46" i="28"/>
  <c r="K53" i="29"/>
  <c r="J51" i="28"/>
  <c r="J173" i="28"/>
  <c r="M175" i="28"/>
  <c r="J217" i="28"/>
  <c r="M75" i="28"/>
  <c r="G219" i="1" a="1"/>
  <c r="G219" i="1" s="1"/>
  <c r="M86" i="28"/>
  <c r="O247" i="28"/>
  <c r="L111" i="28"/>
  <c r="F32" i="29"/>
  <c r="J115" i="28"/>
  <c r="M78" i="1" a="1"/>
  <c r="M78" i="1" s="1"/>
  <c r="N78" i="1" s="1"/>
  <c r="M204" i="1" a="1"/>
  <c r="M204" i="1" s="1"/>
  <c r="N204" i="1" s="1"/>
  <c r="G205" i="1" a="1"/>
  <c r="G205" i="1" s="1"/>
  <c r="O50" i="28"/>
  <c r="M218" i="1" a="1"/>
  <c r="M218" i="1" s="1"/>
  <c r="N218" i="1" s="1"/>
  <c r="J163" i="28"/>
  <c r="M207" i="1" a="1"/>
  <c r="M207" i="1" s="1"/>
  <c r="N207" i="1" s="1"/>
  <c r="M201" i="1" a="1"/>
  <c r="M201" i="1" s="1"/>
  <c r="N201" i="1" s="1"/>
  <c r="M222" i="1" a="1"/>
  <c r="M222" i="1" s="1"/>
  <c r="N222" i="1" s="1"/>
  <c r="M206" i="1" a="1"/>
  <c r="M206" i="1" s="1"/>
  <c r="N206" i="1" s="1"/>
  <c r="M220" i="1" a="1"/>
  <c r="M220" i="1" s="1"/>
  <c r="N220" i="1" s="1"/>
  <c r="M200" i="1" a="1"/>
  <c r="M200" i="1" s="1"/>
  <c r="N200" i="1" s="1"/>
  <c r="M213" i="1" a="1"/>
  <c r="M213" i="1" s="1"/>
  <c r="N213" i="1" s="1"/>
  <c r="M197" i="1" a="1"/>
  <c r="M197" i="1" s="1"/>
  <c r="N197" i="1" s="1"/>
  <c r="M216" i="1" a="1"/>
  <c r="M216" i="1" s="1"/>
  <c r="N216" i="1" s="1"/>
  <c r="O184" i="28"/>
  <c r="M208" i="1" a="1"/>
  <c r="M208" i="1" s="1"/>
  <c r="N208" i="1" s="1"/>
  <c r="M196" i="1" a="1"/>
  <c r="M196" i="1" s="1"/>
  <c r="N196" i="1" s="1"/>
  <c r="M199" i="1" a="1"/>
  <c r="M199" i="1" s="1"/>
  <c r="N199" i="1" s="1"/>
  <c r="M198" i="1" a="1"/>
  <c r="M198" i="1" s="1"/>
  <c r="N198" i="1" s="1"/>
  <c r="M223" i="1" a="1"/>
  <c r="M223" i="1" s="1"/>
  <c r="N223" i="1" s="1"/>
  <c r="M211" i="1" a="1"/>
  <c r="M211" i="1" s="1"/>
  <c r="N211" i="1" s="1"/>
  <c r="M202" i="1" a="1"/>
  <c r="M202" i="1" s="1"/>
  <c r="N202" i="1" s="1"/>
  <c r="M221" i="1" a="1"/>
  <c r="M221" i="1" s="1"/>
  <c r="N221" i="1" s="1"/>
  <c r="M203" i="1" a="1"/>
  <c r="M203" i="1" s="1"/>
  <c r="N203" i="1" s="1"/>
  <c r="M209" i="1" a="1"/>
  <c r="M209" i="1" s="1"/>
  <c r="N209" i="1" s="1"/>
  <c r="M217" i="1" a="1"/>
  <c r="M217" i="1" s="1"/>
  <c r="N217" i="1" s="1"/>
  <c r="M210" i="1" a="1"/>
  <c r="M210" i="1" s="1"/>
  <c r="N210" i="1" s="1"/>
  <c r="J223" i="1" a="1"/>
  <c r="J223" i="1" s="1"/>
  <c r="K223" i="1" s="1"/>
  <c r="J212" i="1" a="1"/>
  <c r="J212" i="1" s="1"/>
  <c r="K212" i="1" s="1"/>
  <c r="J207" i="1" a="1"/>
  <c r="J207" i="1" s="1"/>
  <c r="K207" i="1" s="1"/>
  <c r="J199" i="1" a="1"/>
  <c r="J199" i="1" s="1"/>
  <c r="K199" i="1" s="1"/>
  <c r="M212" i="1" a="1"/>
  <c r="M212" i="1" s="1"/>
  <c r="N212" i="1" s="1"/>
  <c r="J198" i="1" a="1"/>
  <c r="J198" i="1" s="1"/>
  <c r="K198" i="1" s="1"/>
  <c r="J210" i="1" a="1"/>
  <c r="J210" i="1" s="1"/>
  <c r="K210" i="1" s="1"/>
  <c r="J200" i="1" a="1"/>
  <c r="J200" i="1" s="1"/>
  <c r="K200" i="1" s="1"/>
  <c r="J206" i="1" a="1"/>
  <c r="J206" i="1" s="1"/>
  <c r="K206" i="1" s="1"/>
  <c r="J203" i="1" a="1"/>
  <c r="J203" i="1" s="1"/>
  <c r="K203" i="1" s="1"/>
  <c r="J211" i="1" a="1"/>
  <c r="J211" i="1" s="1"/>
  <c r="K211" i="1" s="1"/>
  <c r="J213" i="1" a="1"/>
  <c r="J213" i="1" s="1"/>
  <c r="K213" i="1" s="1"/>
  <c r="J208" i="1" a="1"/>
  <c r="J208" i="1" s="1"/>
  <c r="K208" i="1" s="1"/>
  <c r="J220" i="1" a="1"/>
  <c r="J220" i="1" s="1"/>
  <c r="K220" i="1" s="1"/>
  <c r="J216" i="1" a="1"/>
  <c r="J216" i="1" s="1"/>
  <c r="K216" i="1" s="1"/>
  <c r="J196" i="1" a="1"/>
  <c r="J196" i="1" s="1"/>
  <c r="K196" i="1" s="1"/>
  <c r="J32" i="29"/>
  <c r="M140" i="28"/>
  <c r="M11" i="1" a="1"/>
  <c r="M11" i="1" s="1"/>
  <c r="N11" i="1" s="1"/>
  <c r="N225" i="28"/>
  <c r="J244" i="28"/>
  <c r="J253" i="28"/>
  <c r="J155" i="28"/>
  <c r="J250" i="28"/>
  <c r="N53" i="28"/>
  <c r="J234" i="28"/>
  <c r="J64" i="28"/>
  <c r="J106" i="28"/>
  <c r="J227" i="28"/>
  <c r="J114" i="28"/>
  <c r="J101" i="28"/>
  <c r="N154" i="28"/>
  <c r="M59" i="1" a="1"/>
  <c r="M59" i="1" s="1"/>
  <c r="N59" i="1" s="1"/>
  <c r="M76" i="1" a="1"/>
  <c r="M76" i="1" s="1"/>
  <c r="N76" i="1" s="1"/>
  <c r="N90" i="28"/>
  <c r="M49" i="1" a="1"/>
  <c r="M49" i="1" s="1"/>
  <c r="N49" i="1" s="1"/>
  <c r="N113" i="28"/>
  <c r="J222" i="28"/>
  <c r="K75" i="28"/>
  <c r="N204" i="28"/>
  <c r="N155" i="28"/>
  <c r="N215" i="28"/>
  <c r="J121" i="28"/>
  <c r="J220" i="28"/>
  <c r="M147" i="1" a="1"/>
  <c r="M147" i="1" s="1"/>
  <c r="N147" i="1" s="1"/>
  <c r="M9" i="1" a="1"/>
  <c r="M9" i="1" s="1"/>
  <c r="N9" i="1" s="1"/>
  <c r="J208" i="28"/>
  <c r="J235" i="28"/>
  <c r="J254" i="28"/>
  <c r="J96" i="28"/>
  <c r="M54" i="1" a="1"/>
  <c r="M54" i="1" s="1"/>
  <c r="N54" i="1" s="1"/>
  <c r="L119" i="28"/>
  <c r="J59" i="28"/>
  <c r="J111" i="28"/>
  <c r="J189" i="28"/>
  <c r="M71" i="1" a="1"/>
  <c r="M71" i="1" s="1"/>
  <c r="N71" i="1" s="1"/>
  <c r="J247" i="28"/>
  <c r="F54" i="29"/>
  <c r="J53" i="28"/>
  <c r="J112" i="28"/>
  <c r="J93" i="28"/>
  <c r="J204" i="28"/>
  <c r="J113" i="28"/>
  <c r="J44" i="28"/>
  <c r="J225" i="28"/>
  <c r="J81" i="28"/>
  <c r="J89" i="28"/>
  <c r="F51" i="29"/>
  <c r="F52" i="29"/>
  <c r="J226" i="28"/>
  <c r="J148" i="28"/>
  <c r="J241" i="28"/>
  <c r="J123" i="28"/>
  <c r="J179" i="28"/>
  <c r="J223" i="28"/>
  <c r="J200" i="28"/>
  <c r="F50" i="29"/>
  <c r="J100" i="28"/>
  <c r="J67" i="28"/>
  <c r="J84" i="28"/>
  <c r="J255" i="28"/>
  <c r="J251" i="28"/>
  <c r="M89" i="1" a="1"/>
  <c r="M89" i="1" s="1"/>
  <c r="N89" i="1" s="1"/>
  <c r="N250" i="28"/>
  <c r="M29" i="1" a="1"/>
  <c r="M29" i="1" s="1"/>
  <c r="N29" i="1" s="1"/>
  <c r="M8" i="1" a="1"/>
  <c r="M8" i="1" s="1"/>
  <c r="N8" i="1" s="1"/>
  <c r="M33" i="1" a="1"/>
  <c r="M33" i="1" s="1"/>
  <c r="N33" i="1" s="1"/>
  <c r="M35" i="1" a="1"/>
  <c r="M35" i="1" s="1"/>
  <c r="N35" i="1" s="1"/>
  <c r="N96" i="28"/>
  <c r="M46" i="1" a="1"/>
  <c r="M46" i="1" s="1"/>
  <c r="N46" i="1" s="1"/>
  <c r="N60" i="28"/>
  <c r="N132" i="28"/>
  <c r="N43" i="28"/>
  <c r="M91" i="1" a="1"/>
  <c r="M91" i="1" s="1"/>
  <c r="N91" i="1" s="1"/>
  <c r="N255" i="28"/>
  <c r="N84" i="28"/>
  <c r="M50" i="1" a="1"/>
  <c r="M50" i="1" s="1"/>
  <c r="N50" i="1" s="1"/>
  <c r="M83" i="1" a="1"/>
  <c r="M83" i="1" s="1"/>
  <c r="N83" i="1" s="1"/>
  <c r="M24" i="1" a="1"/>
  <c r="M24" i="1" s="1"/>
  <c r="N24" i="1" s="1"/>
  <c r="M26" i="1" a="1"/>
  <c r="M26" i="1" s="1"/>
  <c r="N26" i="1" s="1"/>
  <c r="N235" i="28"/>
  <c r="N95" i="28"/>
  <c r="M161" i="1" a="1"/>
  <c r="M161" i="1" s="1"/>
  <c r="N161" i="1" s="1"/>
  <c r="M16" i="1" a="1"/>
  <c r="M16" i="1" s="1"/>
  <c r="N16" i="1" s="1"/>
  <c r="M105" i="1" a="1"/>
  <c r="M105" i="1" s="1"/>
  <c r="N105" i="1" s="1"/>
  <c r="M47" i="1" a="1"/>
  <c r="M47" i="1" s="1"/>
  <c r="N47" i="1" s="1"/>
  <c r="M55" i="1" a="1"/>
  <c r="M55" i="1" s="1"/>
  <c r="N55" i="1" s="1"/>
  <c r="M154" i="1" a="1"/>
  <c r="M154" i="1" s="1"/>
  <c r="N154" i="1" s="1"/>
  <c r="N181" i="28"/>
  <c r="N218" i="28"/>
  <c r="K94" i="28"/>
  <c r="J54" i="29"/>
  <c r="N135" i="28"/>
  <c r="M10" i="1" a="1"/>
  <c r="M10" i="1" s="1"/>
  <c r="N10" i="1" s="1"/>
  <c r="M85" i="1" a="1"/>
  <c r="M85" i="1" s="1"/>
  <c r="N85" i="1" s="1"/>
  <c r="M39" i="1" a="1"/>
  <c r="M39" i="1" s="1"/>
  <c r="N39" i="1" s="1"/>
  <c r="M157" i="1" a="1"/>
  <c r="M157" i="1" s="1"/>
  <c r="N157" i="1" s="1"/>
  <c r="M155" i="1" a="1"/>
  <c r="M155" i="1" s="1"/>
  <c r="N155" i="1" s="1"/>
  <c r="M75" i="1" a="1"/>
  <c r="M75" i="1" s="1"/>
  <c r="N75" i="1" s="1"/>
  <c r="N187" i="28"/>
  <c r="N185" i="28"/>
  <c r="M67" i="1" a="1"/>
  <c r="M67" i="1" s="1"/>
  <c r="N67" i="1" s="1"/>
  <c r="M169" i="28"/>
  <c r="N222" i="28"/>
  <c r="M88" i="1" a="1"/>
  <c r="M88" i="1" s="1"/>
  <c r="N88" i="1" s="1"/>
  <c r="K197" i="28"/>
  <c r="M15" i="1" a="1"/>
  <c r="M15" i="1" s="1"/>
  <c r="N15" i="1" s="1"/>
  <c r="M97" i="1" a="1"/>
  <c r="M97" i="1" s="1"/>
  <c r="N97" i="1" s="1"/>
  <c r="M144" i="1" a="1"/>
  <c r="M144" i="1" s="1"/>
  <c r="N144" i="1" s="1"/>
  <c r="M201" i="28"/>
  <c r="M18" i="1" a="1"/>
  <c r="M18" i="1" s="1"/>
  <c r="N18" i="1" s="1"/>
  <c r="N208" i="28"/>
  <c r="N221" i="28"/>
  <c r="N231" i="28"/>
  <c r="N103" i="28"/>
  <c r="I53" i="29"/>
  <c r="M57" i="1" a="1"/>
  <c r="M57" i="1" s="1"/>
  <c r="N57" i="1" s="1"/>
  <c r="N206" i="28"/>
  <c r="N74" i="28"/>
  <c r="M77" i="1" a="1"/>
  <c r="M77" i="1" s="1"/>
  <c r="N77" i="1" s="1"/>
  <c r="J126" i="1" a="1"/>
  <c r="J126" i="1" s="1"/>
  <c r="K126" i="1" s="1"/>
  <c r="M111" i="1" a="1"/>
  <c r="M111" i="1" s="1"/>
  <c r="N111" i="1" s="1"/>
  <c r="M52" i="1" a="1"/>
  <c r="M52" i="1" s="1"/>
  <c r="N52" i="1" s="1"/>
  <c r="M28" i="1" a="1"/>
  <c r="M28" i="1" s="1"/>
  <c r="N28" i="1" s="1"/>
  <c r="M74" i="1" a="1"/>
  <c r="M74" i="1" s="1"/>
  <c r="N74" i="1" s="1"/>
  <c r="M53" i="1" a="1"/>
  <c r="M53" i="1" s="1"/>
  <c r="N53" i="1" s="1"/>
  <c r="M62" i="28"/>
  <c r="J53" i="29"/>
  <c r="M14" i="1" a="1"/>
  <c r="M14" i="1" s="1"/>
  <c r="N14" i="1" s="1"/>
  <c r="M21" i="1" a="1"/>
  <c r="M21" i="1" s="1"/>
  <c r="N21" i="1" s="1"/>
  <c r="M173" i="28"/>
  <c r="M82" i="1" a="1"/>
  <c r="M82" i="1" s="1"/>
  <c r="N82" i="1" s="1"/>
  <c r="N232" i="28"/>
  <c r="M61" i="1" a="1"/>
  <c r="M61" i="1" s="1"/>
  <c r="N61" i="1" s="1"/>
  <c r="M25" i="1" a="1"/>
  <c r="M25" i="1" s="1"/>
  <c r="N25" i="1" s="1"/>
  <c r="M106" i="1" a="1"/>
  <c r="M106" i="1" s="1"/>
  <c r="N106" i="1" s="1"/>
  <c r="G53" i="29"/>
  <c r="N189" i="28"/>
  <c r="M23" i="1" a="1"/>
  <c r="M23" i="1" s="1"/>
  <c r="N23" i="1" s="1"/>
  <c r="M13" i="1" a="1"/>
  <c r="M13" i="1" s="1"/>
  <c r="N13" i="1" s="1"/>
  <c r="M31" i="1" a="1"/>
  <c r="M31" i="1" s="1"/>
  <c r="N31" i="1" s="1"/>
  <c r="M102" i="28"/>
  <c r="N64" i="28"/>
  <c r="N173" i="28"/>
  <c r="M69" i="1" a="1"/>
  <c r="M69" i="1" s="1"/>
  <c r="N69" i="1" s="1"/>
  <c r="N210" i="28"/>
  <c r="M134" i="28"/>
  <c r="J61" i="28"/>
  <c r="J171" i="28"/>
  <c r="J210" i="28"/>
  <c r="N171" i="28"/>
  <c r="J65" i="28"/>
  <c r="N93" i="28"/>
  <c r="J147" i="28"/>
  <c r="M155" i="28"/>
  <c r="J145" i="28"/>
  <c r="J97" i="28"/>
  <c r="J128" i="28"/>
  <c r="O58" i="28"/>
  <c r="J137" i="28"/>
  <c r="J43" i="28"/>
  <c r="J239" i="28"/>
  <c r="K220" i="28"/>
  <c r="N254" i="28"/>
  <c r="K134" i="28"/>
  <c r="N236" i="28"/>
  <c r="N121" i="28"/>
  <c r="J52" i="28"/>
  <c r="N109" i="28"/>
  <c r="K221" i="28"/>
  <c r="N230" i="28"/>
  <c r="J79" i="28"/>
  <c r="J184" i="28"/>
  <c r="M191" i="1" a="1"/>
  <c r="M191" i="1" s="1"/>
  <c r="N191" i="1" s="1"/>
  <c r="K222" i="28"/>
  <c r="M185" i="1" a="1"/>
  <c r="M185" i="1" s="1"/>
  <c r="N185" i="1" s="1"/>
  <c r="K131" i="28"/>
  <c r="M179" i="1" a="1"/>
  <c r="M179" i="1" s="1"/>
  <c r="N179" i="1" s="1"/>
  <c r="M117" i="1" a="1"/>
  <c r="M117" i="1" s="1"/>
  <c r="N117" i="1" s="1"/>
  <c r="K245" i="28"/>
  <c r="M115" i="1" a="1"/>
  <c r="M115" i="1" s="1"/>
  <c r="N115" i="1" s="1"/>
  <c r="M58" i="1" a="1"/>
  <c r="M58" i="1" s="1"/>
  <c r="N58" i="1" s="1"/>
  <c r="M90" i="1" a="1"/>
  <c r="M90" i="1" s="1"/>
  <c r="N90" i="1" s="1"/>
  <c r="M246" i="28"/>
  <c r="K167" i="28"/>
  <c r="M146" i="1" a="1"/>
  <c r="M146" i="1" s="1"/>
  <c r="N146" i="1" s="1"/>
  <c r="K180" i="28"/>
  <c r="M121" i="1" a="1"/>
  <c r="M121" i="1" s="1"/>
  <c r="N121" i="1" s="1"/>
  <c r="M172" i="1" a="1"/>
  <c r="M172" i="1" s="1"/>
  <c r="N172" i="1" s="1"/>
  <c r="M107" i="1" a="1"/>
  <c r="M107" i="1" s="1"/>
  <c r="N107" i="1" s="1"/>
  <c r="M98" i="1" a="1"/>
  <c r="M98" i="1" s="1"/>
  <c r="N98" i="1" s="1"/>
  <c r="K142" i="28"/>
  <c r="K153" i="28"/>
  <c r="K151" i="28"/>
  <c r="M136" i="1" a="1"/>
  <c r="M136" i="1" s="1"/>
  <c r="N136" i="1" s="1"/>
  <c r="M122" i="1" a="1"/>
  <c r="M122" i="1" s="1"/>
  <c r="N122" i="1" s="1"/>
  <c r="M80" i="1" a="1"/>
  <c r="M80" i="1" s="1"/>
  <c r="N80" i="1" s="1"/>
  <c r="M190" i="1" a="1"/>
  <c r="M190" i="1" s="1"/>
  <c r="N190" i="1" s="1"/>
  <c r="K58" i="28"/>
  <c r="M137" i="1" a="1"/>
  <c r="M137" i="1" s="1"/>
  <c r="N137" i="1" s="1"/>
  <c r="M73" i="1" a="1"/>
  <c r="M73" i="1" s="1"/>
  <c r="N73" i="1" s="1"/>
  <c r="M81" i="1" a="1"/>
  <c r="M81" i="1" s="1"/>
  <c r="N81" i="1" s="1"/>
  <c r="M65" i="1" a="1"/>
  <c r="M65" i="1" s="1"/>
  <c r="N65" i="1" s="1"/>
  <c r="M210" i="28"/>
  <c r="M64" i="28"/>
  <c r="M81" i="28"/>
  <c r="J7" i="1" a="1"/>
  <c r="J7" i="1" s="1"/>
  <c r="K7" i="1" s="1"/>
  <c r="M95" i="1" a="1"/>
  <c r="M95" i="1" s="1"/>
  <c r="N95" i="1" s="1"/>
  <c r="M149" i="1" a="1"/>
  <c r="M149" i="1" s="1"/>
  <c r="N149" i="1" s="1"/>
  <c r="L253" i="28"/>
  <c r="M7" i="1" a="1"/>
  <c r="M7" i="1" s="1"/>
  <c r="N7" i="1" s="1"/>
  <c r="M153" i="1" a="1"/>
  <c r="M153" i="1" s="1"/>
  <c r="N153" i="1" s="1"/>
  <c r="M203" i="28"/>
  <c r="M109" i="1" a="1"/>
  <c r="M109" i="1" s="1"/>
  <c r="N109" i="1" s="1"/>
  <c r="M170" i="1" a="1"/>
  <c r="M170" i="1" s="1"/>
  <c r="N170" i="1" s="1"/>
  <c r="M93" i="1" a="1"/>
  <c r="M93" i="1" s="1"/>
  <c r="N93" i="1" s="1"/>
  <c r="M101" i="1" a="1"/>
  <c r="M101" i="1" s="1"/>
  <c r="N101" i="1" s="1"/>
  <c r="M186" i="28"/>
  <c r="M119" i="1" a="1"/>
  <c r="M119" i="1" s="1"/>
  <c r="N119" i="1" s="1"/>
  <c r="M45" i="1" a="1"/>
  <c r="M45" i="1" s="1"/>
  <c r="N45" i="1" s="1"/>
  <c r="M123" i="1" a="1"/>
  <c r="M123" i="1" s="1"/>
  <c r="N123" i="1" s="1"/>
  <c r="K227" i="28"/>
  <c r="L46" i="28"/>
  <c r="M152" i="1" a="1"/>
  <c r="M152" i="1" s="1"/>
  <c r="N152" i="1" s="1"/>
  <c r="M242" i="28"/>
  <c r="M110" i="1" a="1"/>
  <c r="M110" i="1" s="1"/>
  <c r="N110" i="1" s="1"/>
  <c r="M162" i="1" a="1"/>
  <c r="M162" i="1" s="1"/>
  <c r="N162" i="1" s="1"/>
  <c r="M209" i="28"/>
  <c r="K143" i="28"/>
  <c r="J83" i="1" a="1"/>
  <c r="J83" i="1" s="1"/>
  <c r="K83" i="1" s="1"/>
  <c r="L173" i="28"/>
  <c r="L243" i="28"/>
  <c r="M156" i="1" a="1"/>
  <c r="M156" i="1" s="1"/>
  <c r="N156" i="1" s="1"/>
  <c r="K122" i="28"/>
  <c r="M51" i="1" a="1"/>
  <c r="M51" i="1" s="1"/>
  <c r="N51" i="1" s="1"/>
  <c r="M183" i="1" a="1"/>
  <c r="M183" i="1" s="1"/>
  <c r="N183" i="1" s="1"/>
  <c r="L157" i="28"/>
  <c r="M163" i="1" a="1"/>
  <c r="M163" i="1" s="1"/>
  <c r="N163" i="1" s="1"/>
  <c r="M116" i="1" a="1"/>
  <c r="M116" i="1" s="1"/>
  <c r="N116" i="1" s="1"/>
  <c r="M135" i="1" a="1"/>
  <c r="M135" i="1" s="1"/>
  <c r="N135" i="1" s="1"/>
  <c r="M114" i="1" a="1"/>
  <c r="M114" i="1" s="1"/>
  <c r="N114" i="1" s="1"/>
  <c r="M143" i="1" a="1"/>
  <c r="M143" i="1" s="1"/>
  <c r="N143" i="1" s="1"/>
  <c r="M162" i="28"/>
  <c r="M139" i="1" a="1"/>
  <c r="M139" i="1" s="1"/>
  <c r="N139" i="1" s="1"/>
  <c r="L89" i="28"/>
  <c r="M63" i="1" a="1"/>
  <c r="M63" i="1" s="1"/>
  <c r="N63" i="1" s="1"/>
  <c r="L140" i="28"/>
  <c r="M184" i="1" a="1"/>
  <c r="M184" i="1" s="1"/>
  <c r="N184" i="1" s="1"/>
  <c r="M167" i="1" a="1"/>
  <c r="M167" i="1" s="1"/>
  <c r="N167" i="1" s="1"/>
  <c r="M208" i="28"/>
  <c r="M99" i="1" a="1"/>
  <c r="M99" i="1" s="1"/>
  <c r="N99" i="1" s="1"/>
  <c r="M255" i="28"/>
  <c r="L203" i="28"/>
  <c r="M131" i="1" a="1"/>
  <c r="M131" i="1" s="1"/>
  <c r="N131" i="1" s="1"/>
  <c r="M131" i="28"/>
  <c r="L62" i="28"/>
  <c r="G51" i="29"/>
  <c r="J180" i="1" a="1"/>
  <c r="J180" i="1" s="1"/>
  <c r="K180" i="1" s="1"/>
  <c r="M127" i="1" a="1"/>
  <c r="M127" i="1" s="1"/>
  <c r="N127" i="1" s="1"/>
  <c r="L83" i="28"/>
  <c r="M140" i="1" a="1"/>
  <c r="M140" i="1" s="1"/>
  <c r="N140" i="1" s="1"/>
  <c r="M84" i="1" a="1"/>
  <c r="M84" i="1" s="1"/>
  <c r="N84" i="1" s="1"/>
  <c r="M133" i="1" a="1"/>
  <c r="M133" i="1" s="1"/>
  <c r="N133" i="1" s="1"/>
  <c r="L69" i="28"/>
  <c r="K255" i="28"/>
  <c r="M113" i="1" a="1"/>
  <c r="M113" i="1" s="1"/>
  <c r="N113" i="1" s="1"/>
  <c r="M164" i="1" a="1"/>
  <c r="M164" i="1" s="1"/>
  <c r="N164" i="1" s="1"/>
  <c r="M99" i="28"/>
  <c r="K92" i="28"/>
  <c r="I51" i="29"/>
  <c r="K253" i="28"/>
  <c r="J138" i="1" a="1"/>
  <c r="J138" i="1" s="1"/>
  <c r="K138" i="1" s="1"/>
  <c r="M36" i="1" a="1"/>
  <c r="M36" i="1" s="1"/>
  <c r="N36" i="1" s="1"/>
  <c r="M125" i="1" a="1"/>
  <c r="M125" i="1" s="1"/>
  <c r="N125" i="1" s="1"/>
  <c r="M175" i="1" a="1"/>
  <c r="M175" i="1" s="1"/>
  <c r="N175" i="1" s="1"/>
  <c r="M168" i="1" a="1"/>
  <c r="M168" i="1" s="1"/>
  <c r="N168" i="1" s="1"/>
  <c r="M156" i="28"/>
  <c r="M145" i="1" a="1"/>
  <c r="M145" i="1" s="1"/>
  <c r="N145" i="1" s="1"/>
  <c r="M178" i="1" a="1"/>
  <c r="M178" i="1" s="1"/>
  <c r="N178" i="1" s="1"/>
  <c r="H52" i="29"/>
  <c r="L143" i="28"/>
  <c r="M182" i="1" a="1"/>
  <c r="M182" i="1" s="1"/>
  <c r="N182" i="1" s="1"/>
  <c r="M192" i="1" a="1"/>
  <c r="M192" i="1" s="1"/>
  <c r="N192" i="1" s="1"/>
  <c r="M32" i="1" a="1"/>
  <c r="M32" i="1" s="1"/>
  <c r="N32" i="1" s="1"/>
  <c r="M20" i="1" a="1"/>
  <c r="M20" i="1" s="1"/>
  <c r="N20" i="1" s="1"/>
  <c r="M186" i="1" a="1"/>
  <c r="M186" i="1" s="1"/>
  <c r="N186" i="1" s="1"/>
  <c r="I54" i="29"/>
  <c r="M82" i="28"/>
  <c r="G52" i="29"/>
  <c r="L190" i="28"/>
  <c r="J102" i="1" a="1"/>
  <c r="J102" i="1" s="1"/>
  <c r="K102" i="1" s="1"/>
  <c r="J182" i="1" a="1"/>
  <c r="J182" i="1" s="1"/>
  <c r="K182" i="1" s="1"/>
  <c r="M193" i="1" a="1"/>
  <c r="M193" i="1" s="1"/>
  <c r="N193" i="1" s="1"/>
  <c r="H53" i="29"/>
  <c r="M42" i="28"/>
  <c r="H51" i="29"/>
  <c r="M64" i="1" a="1"/>
  <c r="M64" i="1" s="1"/>
  <c r="N64" i="1" s="1"/>
  <c r="M17" i="1" a="1"/>
  <c r="M17" i="1" s="1"/>
  <c r="N17" i="1" s="1"/>
  <c r="M180" i="1" a="1"/>
  <c r="M180" i="1" s="1"/>
  <c r="N180" i="1" s="1"/>
  <c r="M94" i="1" a="1"/>
  <c r="M94" i="1" s="1"/>
  <c r="N94" i="1" s="1"/>
  <c r="L42" i="28"/>
  <c r="M42" i="1" a="1"/>
  <c r="M42" i="1" s="1"/>
  <c r="N42" i="1" s="1"/>
  <c r="M171" i="1" a="1"/>
  <c r="M171" i="1" s="1"/>
  <c r="N171" i="1" s="1"/>
  <c r="M40" i="1" a="1"/>
  <c r="M40" i="1" s="1"/>
  <c r="N40" i="1" s="1"/>
  <c r="M148" i="1" a="1"/>
  <c r="M148" i="1" s="1"/>
  <c r="N148" i="1" s="1"/>
  <c r="M34" i="1" a="1"/>
  <c r="M34" i="1" s="1"/>
  <c r="N34" i="1" s="1"/>
  <c r="M27" i="1" a="1"/>
  <c r="M27" i="1" s="1"/>
  <c r="N27" i="1" s="1"/>
  <c r="L97" i="28"/>
  <c r="M174" i="1" a="1"/>
  <c r="M174" i="1" s="1"/>
  <c r="N174" i="1" s="1"/>
  <c r="H54" i="29"/>
  <c r="M104" i="28"/>
  <c r="M100" i="1" a="1"/>
  <c r="M100" i="1" s="1"/>
  <c r="N100" i="1" s="1"/>
  <c r="L117" i="28"/>
  <c r="M187" i="1" a="1"/>
  <c r="M187" i="1" s="1"/>
  <c r="N187" i="1" s="1"/>
  <c r="M200" i="28"/>
  <c r="K172" i="28"/>
  <c r="M188" i="1" a="1"/>
  <c r="M188" i="1" s="1"/>
  <c r="N188" i="1" s="1"/>
  <c r="L126" i="28"/>
  <c r="L52" i="28"/>
  <c r="L149" i="28"/>
  <c r="M120" i="1" a="1"/>
  <c r="M120" i="1" s="1"/>
  <c r="N120" i="1" s="1"/>
  <c r="M125" i="28"/>
  <c r="L124" i="28"/>
  <c r="M130" i="28"/>
  <c r="M51" i="28"/>
  <c r="M60" i="1" a="1"/>
  <c r="M60" i="1" s="1"/>
  <c r="N60" i="1" s="1"/>
  <c r="M132" i="1" a="1"/>
  <c r="M132" i="1" s="1"/>
  <c r="N132" i="1" s="1"/>
  <c r="I33" i="29"/>
  <c r="L212" i="28"/>
  <c r="K214" i="28"/>
  <c r="G49" i="29"/>
  <c r="K77" i="28"/>
  <c r="K53" i="28"/>
  <c r="M141" i="1" a="1"/>
  <c r="M141" i="1" s="1"/>
  <c r="N141" i="1" s="1"/>
  <c r="M129" i="1" a="1"/>
  <c r="M129" i="1" s="1"/>
  <c r="N129" i="1" s="1"/>
  <c r="M188" i="28"/>
  <c r="M206" i="28"/>
  <c r="M191" i="28"/>
  <c r="M44" i="1" a="1"/>
  <c r="M44" i="1" s="1"/>
  <c r="N44" i="1" s="1"/>
  <c r="M130" i="1" a="1"/>
  <c r="M130" i="1" s="1"/>
  <c r="N130" i="1" s="1"/>
  <c r="L255" i="28"/>
  <c r="K242" i="28"/>
  <c r="L197" i="28"/>
  <c r="M79" i="1" a="1"/>
  <c r="M79" i="1" s="1"/>
  <c r="N79" i="1" s="1"/>
  <c r="L228" i="28"/>
  <c r="L116" i="28"/>
  <c r="M41" i="1" a="1"/>
  <c r="M41" i="1" s="1"/>
  <c r="N41" i="1" s="1"/>
  <c r="J108" i="1" a="1"/>
  <c r="J108" i="1" s="1"/>
  <c r="K108" i="1" s="1"/>
  <c r="J156" i="1" a="1"/>
  <c r="J156" i="1" s="1"/>
  <c r="K156" i="1" s="1"/>
  <c r="L67" i="28"/>
  <c r="L194" i="28"/>
  <c r="L55" i="28"/>
  <c r="G54" i="29"/>
  <c r="K235" i="28"/>
  <c r="K81" i="28"/>
  <c r="K248" i="28"/>
  <c r="K148" i="28"/>
  <c r="K108" i="28"/>
  <c r="K189" i="28"/>
  <c r="G50" i="29"/>
  <c r="O165" i="28"/>
  <c r="O89" i="28"/>
  <c r="O77" i="28"/>
  <c r="O185" i="28"/>
  <c r="O162" i="28"/>
  <c r="O63" i="28"/>
  <c r="O249" i="28"/>
  <c r="O83" i="28"/>
  <c r="J34" i="1" a="1"/>
  <c r="J34" i="1" s="1"/>
  <c r="K34" i="1" s="1"/>
  <c r="O173" i="28"/>
  <c r="O189" i="28"/>
  <c r="O235" i="28"/>
  <c r="O129" i="28"/>
  <c r="O81" i="28"/>
  <c r="O90" i="28"/>
  <c r="M86" i="1" a="1"/>
  <c r="M86" i="1" s="1"/>
  <c r="N86" i="1" s="1"/>
  <c r="O154" i="28"/>
  <c r="O110" i="28"/>
  <c r="M166" i="1" a="1"/>
  <c r="M166" i="1" s="1"/>
  <c r="N166" i="1" s="1"/>
  <c r="O160" i="28"/>
  <c r="O243" i="28"/>
  <c r="J30" i="1" a="1"/>
  <c r="J30" i="1" s="1"/>
  <c r="K30" i="1" s="1"/>
  <c r="J41" i="1" a="1"/>
  <c r="J41" i="1" s="1"/>
  <c r="K41" i="1" s="1"/>
  <c r="J84" i="1" a="1"/>
  <c r="J84" i="1" s="1"/>
  <c r="K84" i="1" s="1"/>
  <c r="M128" i="1" a="1"/>
  <c r="M128" i="1" s="1"/>
  <c r="N128" i="1" s="1"/>
  <c r="I31" i="29"/>
  <c r="M68" i="1" a="1"/>
  <c r="M68" i="1" s="1"/>
  <c r="N68" i="1" s="1"/>
  <c r="M165" i="1" a="1"/>
  <c r="M165" i="1" s="1"/>
  <c r="N165" i="1" s="1"/>
  <c r="J114" i="1" a="1"/>
  <c r="J114" i="1" s="1"/>
  <c r="K114" i="1" s="1"/>
  <c r="M70" i="1" a="1"/>
  <c r="M70" i="1" s="1"/>
  <c r="N70" i="1" s="1"/>
  <c r="J19" i="1" a="1"/>
  <c r="J19" i="1" s="1"/>
  <c r="K19" i="1" s="1"/>
  <c r="M12" i="1" a="1"/>
  <c r="M12" i="1" s="1"/>
  <c r="N12" i="1" s="1"/>
  <c r="J191" i="1" a="1"/>
  <c r="J191" i="1" s="1"/>
  <c r="K191" i="1" s="1"/>
  <c r="M151" i="1" a="1"/>
  <c r="M151" i="1" s="1"/>
  <c r="N151" i="1" s="1"/>
  <c r="M158" i="1" a="1"/>
  <c r="M158" i="1" s="1"/>
  <c r="N158" i="1" s="1"/>
  <c r="J27" i="1" a="1"/>
  <c r="J27" i="1" s="1"/>
  <c r="K27" i="1" s="1"/>
  <c r="J120" i="1" a="1"/>
  <c r="J120" i="1" s="1"/>
  <c r="K120" i="1" s="1"/>
  <c r="J118" i="1" a="1"/>
  <c r="J118" i="1" s="1"/>
  <c r="K118" i="1" s="1"/>
  <c r="J168" i="1" a="1"/>
  <c r="J168" i="1" s="1"/>
  <c r="K168" i="1" s="1"/>
  <c r="J91" i="1" a="1"/>
  <c r="J91" i="1" s="1"/>
  <c r="K91" i="1" s="1"/>
  <c r="J10" i="1" a="1"/>
  <c r="J10" i="1" s="1"/>
  <c r="K10" i="1" s="1"/>
  <c r="F49" i="29"/>
  <c r="J165" i="1" a="1"/>
  <c r="J165" i="1" s="1"/>
  <c r="K165" i="1" s="1"/>
  <c r="J55" i="29"/>
  <c r="J35" i="1" a="1"/>
  <c r="J35" i="1" s="1"/>
  <c r="K35" i="1" s="1"/>
  <c r="J175" i="1" a="1"/>
  <c r="J175" i="1" s="1"/>
  <c r="K175" i="1" s="1"/>
  <c r="J131" i="1" a="1"/>
  <c r="J131" i="1" s="1"/>
  <c r="K131" i="1" s="1"/>
  <c r="J42" i="1" a="1"/>
  <c r="J42" i="1" s="1"/>
  <c r="K42" i="1" s="1"/>
  <c r="J183" i="1" a="1"/>
  <c r="J183" i="1" s="1"/>
  <c r="K183" i="1" s="1"/>
  <c r="H50" i="29"/>
  <c r="J69" i="1" a="1"/>
  <c r="J69" i="1" s="1"/>
  <c r="K69" i="1" s="1"/>
  <c r="I55" i="29"/>
  <c r="J122" i="1" a="1"/>
  <c r="J122" i="1" s="1"/>
  <c r="K122" i="1" s="1"/>
  <c r="J50" i="1" a="1"/>
  <c r="J50" i="1" s="1"/>
  <c r="K50" i="1" s="1"/>
  <c r="M43" i="1" a="1"/>
  <c r="M43" i="1" s="1"/>
  <c r="N43" i="1" s="1"/>
  <c r="J89" i="1" a="1"/>
  <c r="J89" i="1" s="1"/>
  <c r="K89" i="1" s="1"/>
  <c r="J187" i="1" a="1"/>
  <c r="J187" i="1" s="1"/>
  <c r="K187" i="1" s="1"/>
  <c r="M38" i="1" a="1"/>
  <c r="M38" i="1" s="1"/>
  <c r="N38" i="1" s="1"/>
  <c r="M102" i="1" a="1"/>
  <c r="M102" i="1" s="1"/>
  <c r="N102" i="1" s="1"/>
  <c r="J174" i="1" a="1"/>
  <c r="J174" i="1" s="1"/>
  <c r="K174" i="1" s="1"/>
  <c r="J21" i="1" a="1"/>
  <c r="J21" i="1" s="1"/>
  <c r="K21" i="1" s="1"/>
  <c r="J109" i="1" a="1"/>
  <c r="J109" i="1" s="1"/>
  <c r="K109" i="1" s="1"/>
  <c r="J18" i="1" a="1"/>
  <c r="J18" i="1" s="1"/>
  <c r="K18" i="1" s="1"/>
  <c r="J80" i="1" a="1"/>
  <c r="J80" i="1" s="1"/>
  <c r="K80" i="1" s="1"/>
  <c r="J13" i="1" a="1"/>
  <c r="J13" i="1" s="1"/>
  <c r="K13" i="1" s="1"/>
  <c r="J65" i="1" a="1"/>
  <c r="J65" i="1" s="1"/>
  <c r="K65" i="1" s="1"/>
  <c r="M169" i="1" a="1"/>
  <c r="M169" i="1" s="1"/>
  <c r="N169" i="1" s="1"/>
  <c r="J67" i="1" a="1"/>
  <c r="J67" i="1" s="1"/>
  <c r="K67" i="1" s="1"/>
  <c r="J106" i="1" a="1"/>
  <c r="J106" i="1" s="1"/>
  <c r="K106" i="1" s="1"/>
  <c r="M177" i="1" a="1"/>
  <c r="M177" i="1" s="1"/>
  <c r="N177" i="1" s="1"/>
  <c r="J167" i="1" a="1"/>
  <c r="J167" i="1" s="1"/>
  <c r="K167" i="1" s="1"/>
  <c r="M118" i="1" a="1"/>
  <c r="M118" i="1" s="1"/>
  <c r="N118" i="1" s="1"/>
  <c r="M189" i="1" a="1"/>
  <c r="M189" i="1" s="1"/>
  <c r="N189" i="1" s="1"/>
  <c r="M173" i="1" a="1"/>
  <c r="M173" i="1" s="1"/>
  <c r="N173" i="1" s="1"/>
  <c r="J132" i="1" a="1"/>
  <c r="J132" i="1" s="1"/>
  <c r="K132" i="1" s="1"/>
  <c r="M195" i="1" a="1"/>
  <c r="M195" i="1" s="1"/>
  <c r="N195" i="1" s="1"/>
  <c r="M126" i="1" a="1"/>
  <c r="M126" i="1" s="1"/>
  <c r="N126" i="1" s="1"/>
  <c r="J12" i="1" a="1"/>
  <c r="J12" i="1" s="1"/>
  <c r="K12" i="1" s="1"/>
  <c r="J169" i="1" a="1"/>
  <c r="J169" i="1" s="1"/>
  <c r="K169" i="1" s="1"/>
  <c r="I28" i="29"/>
  <c r="J172" i="1" a="1"/>
  <c r="J172" i="1" s="1"/>
  <c r="K172" i="1" s="1"/>
  <c r="M66" i="1" a="1"/>
  <c r="M66" i="1" s="1"/>
  <c r="N66" i="1" s="1"/>
  <c r="M159" i="1" a="1"/>
  <c r="M159" i="1" s="1"/>
  <c r="N159" i="1" s="1"/>
  <c r="J110" i="1" a="1"/>
  <c r="J110" i="1" s="1"/>
  <c r="K110" i="1" s="1"/>
  <c r="J157" i="1" a="1"/>
  <c r="J157" i="1" s="1"/>
  <c r="K157" i="1" s="1"/>
  <c r="J136" i="1" a="1"/>
  <c r="J136" i="1" s="1"/>
  <c r="K136" i="1" s="1"/>
  <c r="J86" i="1" a="1"/>
  <c r="J86" i="1" s="1"/>
  <c r="K86" i="1" s="1"/>
  <c r="J36" i="1" a="1"/>
  <c r="J36" i="1" s="1"/>
  <c r="K36" i="1" s="1"/>
  <c r="J97" i="1" a="1"/>
  <c r="J97" i="1" s="1"/>
  <c r="K97" i="1" s="1"/>
  <c r="J63" i="1" a="1"/>
  <c r="J63" i="1" s="1"/>
  <c r="K63" i="1" s="1"/>
  <c r="M56" i="1" a="1"/>
  <c r="M56" i="1" s="1"/>
  <c r="N56" i="1" s="1"/>
  <c r="J24" i="1" a="1"/>
  <c r="J24" i="1" s="1"/>
  <c r="K24" i="1" s="1"/>
  <c r="J148" i="1" a="1"/>
  <c r="J148" i="1" s="1"/>
  <c r="K148" i="1" s="1"/>
  <c r="J40" i="1" a="1"/>
  <c r="J40" i="1" s="1"/>
  <c r="K40" i="1" s="1"/>
  <c r="J101" i="1" a="1"/>
  <c r="J101" i="1" s="1"/>
  <c r="K101" i="1" s="1"/>
  <c r="J11" i="1" a="1"/>
  <c r="J11" i="1" s="1"/>
  <c r="K11" i="1" s="1"/>
  <c r="M48" i="1" a="1"/>
  <c r="M48" i="1" s="1"/>
  <c r="N48" i="1" s="1"/>
  <c r="J39" i="1" a="1"/>
  <c r="J39" i="1" s="1"/>
  <c r="K39" i="1" s="1"/>
  <c r="J23" i="1" a="1"/>
  <c r="J23" i="1" s="1"/>
  <c r="K23" i="1" s="1"/>
  <c r="J94" i="1" a="1"/>
  <c r="J94" i="1" s="1"/>
  <c r="K94" i="1" s="1"/>
  <c r="J31" i="1" a="1"/>
  <c r="J31" i="1" s="1"/>
  <c r="K31" i="1" s="1"/>
  <c r="J15" i="1" a="1"/>
  <c r="J15" i="1" s="1"/>
  <c r="K15" i="1" s="1"/>
  <c r="J14" i="1" a="1"/>
  <c r="J14" i="1" s="1"/>
  <c r="K14" i="1" s="1"/>
  <c r="J33" i="29"/>
  <c r="K28" i="29"/>
  <c r="M87" i="1" a="1"/>
  <c r="M87" i="1" s="1"/>
  <c r="N87" i="1" s="1"/>
  <c r="J139" i="1" a="1"/>
  <c r="J139" i="1" s="1"/>
  <c r="K139" i="1" s="1"/>
  <c r="J166" i="1" a="1"/>
  <c r="J166" i="1" s="1"/>
  <c r="K166" i="1" s="1"/>
  <c r="J44" i="1" a="1"/>
  <c r="J44" i="1" s="1"/>
  <c r="K44" i="1" s="1"/>
  <c r="J124" i="1" a="1"/>
  <c r="J124" i="1" s="1"/>
  <c r="K124" i="1" s="1"/>
  <c r="J100" i="1" a="1"/>
  <c r="J100" i="1" s="1"/>
  <c r="K100" i="1" s="1"/>
  <c r="I49" i="29"/>
  <c r="F55" i="29"/>
  <c r="I52" i="29"/>
  <c r="K29" i="29"/>
  <c r="K34" i="29"/>
  <c r="G29" i="29"/>
  <c r="K175" i="28"/>
  <c r="F29" i="29"/>
  <c r="M96" i="1" a="1"/>
  <c r="M96" i="1" s="1"/>
  <c r="N96" i="1" s="1"/>
  <c r="J43" i="1" a="1"/>
  <c r="J43" i="1" s="1"/>
  <c r="K43" i="1" s="1"/>
  <c r="J33" i="1" a="1"/>
  <c r="J33" i="1" s="1"/>
  <c r="K33" i="1" s="1"/>
  <c r="M142" i="1" a="1"/>
  <c r="M142" i="1" s="1"/>
  <c r="N142" i="1" s="1"/>
  <c r="J103" i="1" a="1"/>
  <c r="J103" i="1" s="1"/>
  <c r="K103" i="1" s="1"/>
  <c r="M22" i="1" a="1"/>
  <c r="M22" i="1" s="1"/>
  <c r="N22" i="1" s="1"/>
  <c r="J64" i="1" a="1"/>
  <c r="J64" i="1" s="1"/>
  <c r="K64" i="1" s="1"/>
  <c r="J53" i="1" a="1"/>
  <c r="J53" i="1" s="1"/>
  <c r="K53" i="1" s="1"/>
  <c r="J188" i="1" a="1"/>
  <c r="J188" i="1" s="1"/>
  <c r="K188" i="1" s="1"/>
  <c r="M138" i="1" a="1"/>
  <c r="M138" i="1" s="1"/>
  <c r="N138" i="1" s="1"/>
  <c r="J146" i="1" a="1"/>
  <c r="J146" i="1" s="1"/>
  <c r="K146" i="1" s="1"/>
  <c r="J164" i="1" a="1"/>
  <c r="J164" i="1" s="1"/>
  <c r="K164" i="1" s="1"/>
  <c r="J105" i="1" a="1"/>
  <c r="J105" i="1" s="1"/>
  <c r="K105" i="1" s="1"/>
  <c r="J66" i="1" a="1"/>
  <c r="J66" i="1" s="1"/>
  <c r="K66" i="1" s="1"/>
  <c r="M181" i="1" a="1"/>
  <c r="M181" i="1" s="1"/>
  <c r="N181" i="1" s="1"/>
  <c r="J29" i="1" a="1"/>
  <c r="J29" i="1" s="1"/>
  <c r="K29" i="1" s="1"/>
  <c r="J152" i="1" a="1"/>
  <c r="J152" i="1" s="1"/>
  <c r="K152" i="1" s="1"/>
  <c r="J93" i="1" a="1"/>
  <c r="J93" i="1" s="1"/>
  <c r="K93" i="1" s="1"/>
  <c r="J72" i="1" a="1"/>
  <c r="J72" i="1" s="1"/>
  <c r="K72" i="1" s="1"/>
  <c r="J189" i="1" a="1"/>
  <c r="J189" i="1" s="1"/>
  <c r="K189" i="1" s="1"/>
  <c r="J48" i="1" a="1"/>
  <c r="J48" i="1" s="1"/>
  <c r="K48" i="1" s="1"/>
  <c r="J71" i="1" a="1"/>
  <c r="J71" i="1" s="1"/>
  <c r="K71" i="1" s="1"/>
  <c r="J99" i="1" a="1"/>
  <c r="J99" i="1" s="1"/>
  <c r="K99" i="1" s="1"/>
  <c r="J134" i="1" a="1"/>
  <c r="J134" i="1" s="1"/>
  <c r="K134" i="1" s="1"/>
  <c r="M176" i="1" a="1"/>
  <c r="M176" i="1" s="1"/>
  <c r="N176" i="1" s="1"/>
  <c r="J8" i="1" a="1"/>
  <c r="J8" i="1" s="1"/>
  <c r="J68" i="1" a="1"/>
  <c r="J68" i="1" s="1"/>
  <c r="K68" i="1" s="1"/>
  <c r="J116" i="1" a="1"/>
  <c r="J116" i="1" s="1"/>
  <c r="K116" i="1" s="1"/>
  <c r="J173" i="1" a="1"/>
  <c r="J173" i="1" s="1"/>
  <c r="K173" i="1" s="1"/>
  <c r="J170" i="1" a="1"/>
  <c r="J170" i="1" s="1"/>
  <c r="K170" i="1" s="1"/>
  <c r="M37" i="1" a="1"/>
  <c r="M37" i="1" s="1"/>
  <c r="N37" i="1" s="1"/>
  <c r="J176" i="1" a="1"/>
  <c r="J176" i="1" s="1"/>
  <c r="K176" i="1" s="1"/>
  <c r="J74" i="1" a="1"/>
  <c r="J74" i="1" s="1"/>
  <c r="K74" i="1" s="1"/>
  <c r="M103" i="1" a="1"/>
  <c r="M103" i="1" s="1"/>
  <c r="N103" i="1" s="1"/>
  <c r="J121" i="1" a="1"/>
  <c r="J121" i="1" s="1"/>
  <c r="K121" i="1" s="1"/>
  <c r="J190" i="1" a="1"/>
  <c r="J190" i="1" s="1"/>
  <c r="K190" i="1" s="1"/>
  <c r="I30" i="29"/>
  <c r="J50" i="29"/>
  <c r="K32" i="29"/>
  <c r="G30" i="29"/>
  <c r="G31" i="29"/>
  <c r="K54" i="29"/>
  <c r="F33" i="29"/>
  <c r="F31" i="29"/>
  <c r="K55" i="29"/>
  <c r="J17" i="1" a="1"/>
  <c r="J17" i="1" s="1"/>
  <c r="K17" i="1" s="1"/>
  <c r="J25" i="1" a="1"/>
  <c r="J25" i="1" s="1"/>
  <c r="K25" i="1" s="1"/>
  <c r="J9" i="1" a="1"/>
  <c r="J9" i="1" s="1"/>
  <c r="J57" i="1" a="1"/>
  <c r="J57" i="1" s="1"/>
  <c r="K57" i="1" s="1"/>
  <c r="J125" i="1" a="1"/>
  <c r="J125" i="1" s="1"/>
  <c r="K125" i="1" s="1"/>
  <c r="J193" i="1" a="1"/>
  <c r="J193" i="1" s="1"/>
  <c r="K193" i="1" s="1"/>
  <c r="J123" i="1" a="1"/>
  <c r="J123" i="1" s="1"/>
  <c r="K123" i="1" s="1"/>
  <c r="J145" i="1" a="1"/>
  <c r="J145" i="1" s="1"/>
  <c r="K145" i="1" s="1"/>
  <c r="J88" i="1" a="1"/>
  <c r="J88" i="1" s="1"/>
  <c r="K88" i="1" s="1"/>
  <c r="J171" i="1" a="1"/>
  <c r="J171" i="1" s="1"/>
  <c r="K171" i="1" s="1"/>
  <c r="M160" i="1" a="1"/>
  <c r="M160" i="1" s="1"/>
  <c r="N160" i="1" s="1"/>
  <c r="J38" i="1" a="1"/>
  <c r="J38" i="1" s="1"/>
  <c r="K38" i="1" s="1"/>
  <c r="J61" i="1" a="1"/>
  <c r="J61" i="1" s="1"/>
  <c r="K61" i="1" s="1"/>
  <c r="J115" i="1" a="1"/>
  <c r="J115" i="1" s="1"/>
  <c r="K115" i="1" s="1"/>
  <c r="J178" i="1" a="1"/>
  <c r="J178" i="1" s="1"/>
  <c r="K178" i="1" s="1"/>
  <c r="M62" i="1" a="1"/>
  <c r="M62" i="1" s="1"/>
  <c r="N62" i="1" s="1"/>
  <c r="J154" i="1" a="1"/>
  <c r="J154" i="1" s="1"/>
  <c r="K154" i="1" s="1"/>
  <c r="G55" i="29"/>
  <c r="F30" i="29"/>
  <c r="H55" i="29"/>
  <c r="K52" i="29"/>
  <c r="F28" i="29"/>
  <c r="J169" i="28"/>
  <c r="F34" i="29"/>
  <c r="H28" i="29"/>
  <c r="L169" i="28"/>
  <c r="J194" i="1" a="1"/>
  <c r="J194" i="1" s="1"/>
  <c r="K194" i="1" s="1"/>
  <c r="J185" i="1" a="1"/>
  <c r="J185" i="1" s="1"/>
  <c r="K185" i="1" s="1"/>
  <c r="J107" i="1" a="1"/>
  <c r="J107" i="1" s="1"/>
  <c r="K107" i="1" s="1"/>
  <c r="J78" i="1" a="1"/>
  <c r="J78" i="1" s="1"/>
  <c r="K78" i="1" s="1"/>
  <c r="J47" i="1" a="1"/>
  <c r="J47" i="1" s="1"/>
  <c r="K47" i="1" s="1"/>
  <c r="J73" i="1" a="1"/>
  <c r="J73" i="1" s="1"/>
  <c r="K73" i="1" s="1"/>
  <c r="J37" i="1" a="1"/>
  <c r="J37" i="1" s="1"/>
  <c r="K37" i="1" s="1"/>
  <c r="J127" i="1" a="1"/>
  <c r="J127" i="1" s="1"/>
  <c r="K127" i="1" s="1"/>
  <c r="J30" i="29"/>
  <c r="G32" i="29"/>
  <c r="H34" i="29"/>
  <c r="H32" i="29"/>
  <c r="H33" i="29"/>
  <c r="M150" i="1" a="1"/>
  <c r="M150" i="1" s="1"/>
  <c r="N150" i="1" s="1"/>
  <c r="J159" i="1" a="1"/>
  <c r="J159" i="1" s="1"/>
  <c r="K159" i="1" s="1"/>
  <c r="J151" i="1" a="1"/>
  <c r="J151" i="1" s="1"/>
  <c r="K151" i="1" s="1"/>
  <c r="J147" i="1" a="1"/>
  <c r="J147" i="1" s="1"/>
  <c r="K147" i="1" s="1"/>
  <c r="J113" i="1" a="1"/>
  <c r="J113" i="1" s="1"/>
  <c r="K113" i="1" s="1"/>
  <c r="J81" i="1" a="1"/>
  <c r="J81" i="1" s="1"/>
  <c r="K81" i="1" s="1"/>
  <c r="J45" i="1" a="1"/>
  <c r="J45" i="1" s="1"/>
  <c r="K45" i="1" s="1"/>
  <c r="J75" i="1" a="1"/>
  <c r="J75" i="1" s="1"/>
  <c r="K75" i="1" s="1"/>
  <c r="J77" i="1" a="1"/>
  <c r="J77" i="1" s="1"/>
  <c r="K77" i="1" s="1"/>
  <c r="J181" i="1" a="1"/>
  <c r="J181" i="1" s="1"/>
  <c r="K181" i="1" s="1"/>
  <c r="J129" i="1" a="1"/>
  <c r="J129" i="1" s="1"/>
  <c r="K129" i="1" s="1"/>
  <c r="J26" i="1" a="1"/>
  <c r="J26" i="1" s="1"/>
  <c r="K26" i="1" s="1"/>
  <c r="J119" i="1" a="1"/>
  <c r="J119" i="1" s="1"/>
  <c r="K119" i="1" s="1"/>
  <c r="J184" i="1" a="1"/>
  <c r="J184" i="1" s="1"/>
  <c r="K184" i="1" s="1"/>
  <c r="J22" i="1" a="1"/>
  <c r="J22" i="1" s="1"/>
  <c r="K22" i="1" s="1"/>
  <c r="J52" i="1" a="1"/>
  <c r="J52" i="1" s="1"/>
  <c r="K52" i="1" s="1"/>
  <c r="J87" i="1" a="1"/>
  <c r="J87" i="1" s="1"/>
  <c r="K87" i="1" s="1"/>
  <c r="J58" i="1" a="1"/>
  <c r="J58" i="1" s="1"/>
  <c r="K58" i="1" s="1"/>
  <c r="J149" i="1" a="1"/>
  <c r="J149" i="1" s="1"/>
  <c r="K149" i="1" s="1"/>
  <c r="J143" i="1" a="1"/>
  <c r="J143" i="1" s="1"/>
  <c r="K143" i="1" s="1"/>
  <c r="J130" i="1" a="1"/>
  <c r="J130" i="1" s="1"/>
  <c r="K130" i="1" s="1"/>
  <c r="M124" i="1" a="1"/>
  <c r="M124" i="1" s="1"/>
  <c r="N124" i="1" s="1"/>
  <c r="J162" i="1" a="1"/>
  <c r="J162" i="1" s="1"/>
  <c r="K162" i="1" s="1"/>
  <c r="M92" i="1" a="1"/>
  <c r="M92" i="1" s="1"/>
  <c r="N92" i="1" s="1"/>
  <c r="J49" i="1" a="1"/>
  <c r="J49" i="1" s="1"/>
  <c r="K49" i="1" s="1"/>
  <c r="J96" i="1" a="1"/>
  <c r="J96" i="1" s="1"/>
  <c r="K96" i="1" s="1"/>
  <c r="J195" i="1" a="1"/>
  <c r="J195" i="1" s="1"/>
  <c r="K195" i="1" s="1"/>
  <c r="J59" i="1" a="1"/>
  <c r="J59" i="1" s="1"/>
  <c r="K59" i="1" s="1"/>
  <c r="J95" i="1" a="1"/>
  <c r="J95" i="1" s="1"/>
  <c r="K95" i="1" s="1"/>
  <c r="J144" i="1" a="1"/>
  <c r="J144" i="1" s="1"/>
  <c r="K144" i="1" s="1"/>
  <c r="J46" i="1" a="1"/>
  <c r="J46" i="1" s="1"/>
  <c r="K46" i="1" s="1"/>
  <c r="J62" i="1" a="1"/>
  <c r="J62" i="1" s="1"/>
  <c r="K62" i="1" s="1"/>
  <c r="M30" i="1" a="1"/>
  <c r="M30" i="1" s="1"/>
  <c r="N30" i="1" s="1"/>
  <c r="J82" i="1" a="1"/>
  <c r="J82" i="1" s="1"/>
  <c r="K82" i="1" s="1"/>
  <c r="J111" i="1" a="1"/>
  <c r="J111" i="1" s="1"/>
  <c r="K111" i="1" s="1"/>
  <c r="J192" i="1" a="1"/>
  <c r="J192" i="1" s="1"/>
  <c r="K192" i="1" s="1"/>
  <c r="J51" i="29"/>
  <c r="G34" i="29"/>
  <c r="G33" i="29"/>
  <c r="J28" i="29"/>
  <c r="J31" i="29"/>
  <c r="K31" i="29"/>
  <c r="K30" i="29"/>
  <c r="K51" i="29"/>
  <c r="H30" i="29"/>
  <c r="J150" i="1" a="1"/>
  <c r="J150" i="1" s="1"/>
  <c r="K150" i="1" s="1"/>
  <c r="J155" i="1" a="1"/>
  <c r="J155" i="1" s="1"/>
  <c r="K155" i="1" s="1"/>
  <c r="K49" i="29"/>
  <c r="H29" i="29"/>
  <c r="H31" i="29"/>
  <c r="K50" i="29"/>
  <c r="J34" i="29"/>
  <c r="H49" i="29"/>
  <c r="M19" i="1" a="1"/>
  <c r="M19" i="1" s="1"/>
  <c r="N19" i="1" s="1"/>
  <c r="J186" i="1" a="1"/>
  <c r="J186" i="1" s="1"/>
  <c r="K186" i="1" s="1"/>
  <c r="J20" i="1" a="1"/>
  <c r="J20" i="1" s="1"/>
  <c r="K20" i="1" s="1"/>
  <c r="J54" i="1" a="1"/>
  <c r="J54" i="1" s="1"/>
  <c r="K54" i="1" s="1"/>
  <c r="J79" i="1" a="1"/>
  <c r="J79" i="1" s="1"/>
  <c r="K79" i="1" s="1"/>
  <c r="J160" i="1" a="1"/>
  <c r="J160" i="1" s="1"/>
  <c r="K160" i="1" s="1"/>
  <c r="J98" i="1" a="1"/>
  <c r="J98" i="1" s="1"/>
  <c r="K98" i="1" s="1"/>
  <c r="J158" i="1" a="1"/>
  <c r="J158" i="1" s="1"/>
  <c r="K158" i="1" s="1"/>
  <c r="M134" i="1" a="1"/>
  <c r="M134" i="1" s="1"/>
  <c r="N134" i="1" s="1"/>
  <c r="J117" i="1" a="1"/>
  <c r="J117" i="1" s="1"/>
  <c r="K117" i="1" s="1"/>
  <c r="J133" i="1" a="1"/>
  <c r="J133" i="1" s="1"/>
  <c r="K133" i="1" s="1"/>
  <c r="J70" i="1" a="1"/>
  <c r="J70" i="1" s="1"/>
  <c r="K70" i="1" s="1"/>
  <c r="J16" i="1" a="1"/>
  <c r="J16" i="1" s="1"/>
  <c r="K16" i="1" s="1"/>
  <c r="J90" i="1" a="1"/>
  <c r="J90" i="1" s="1"/>
  <c r="K90" i="1" s="1"/>
  <c r="J128" i="1" a="1"/>
  <c r="J128" i="1" s="1"/>
  <c r="K128" i="1" s="1"/>
  <c r="J153" i="1" a="1"/>
  <c r="J153" i="1" s="1"/>
  <c r="K153" i="1" s="1"/>
  <c r="J179" i="1" a="1"/>
  <c r="J179" i="1" s="1"/>
  <c r="K179" i="1" s="1"/>
  <c r="J55" i="1" a="1"/>
  <c r="J55" i="1" s="1"/>
  <c r="K55" i="1" s="1"/>
  <c r="J85" i="1" a="1"/>
  <c r="J85" i="1" s="1"/>
  <c r="K85" i="1" s="1"/>
  <c r="J28" i="1" a="1"/>
  <c r="J28" i="1" s="1"/>
  <c r="K28" i="1" s="1"/>
  <c r="J142" i="1" a="1"/>
  <c r="J142" i="1" s="1"/>
  <c r="K142" i="1" s="1"/>
  <c r="M194" i="1" a="1"/>
  <c r="M194" i="1" s="1"/>
  <c r="N194" i="1" s="1"/>
  <c r="J104" i="1" a="1"/>
  <c r="J104" i="1" s="1"/>
  <c r="K104" i="1" s="1"/>
  <c r="J60" i="1" a="1"/>
  <c r="J60" i="1" s="1"/>
  <c r="K60" i="1" s="1"/>
  <c r="J140" i="1" a="1"/>
  <c r="J140" i="1" s="1"/>
  <c r="K140" i="1" s="1"/>
  <c r="J177" i="1" a="1"/>
  <c r="J177" i="1" s="1"/>
  <c r="K177" i="1" s="1"/>
  <c r="M112" i="1" a="1"/>
  <c r="M112" i="1" s="1"/>
  <c r="N112" i="1" s="1"/>
  <c r="M108" i="1" a="1"/>
  <c r="M108" i="1" s="1"/>
  <c r="N108" i="1" s="1"/>
  <c r="M72" i="1" a="1"/>
  <c r="M72" i="1" s="1"/>
  <c r="N72" i="1" s="1"/>
  <c r="M104" i="1" a="1"/>
  <c r="M104" i="1" s="1"/>
  <c r="N104" i="1" s="1"/>
  <c r="J112" i="1" a="1"/>
  <c r="J112" i="1" s="1"/>
  <c r="K112" i="1" s="1"/>
  <c r="J56" i="1" a="1"/>
  <c r="J56" i="1" s="1"/>
  <c r="K56" i="1" s="1"/>
  <c r="J141" i="1" a="1"/>
  <c r="J141" i="1" s="1"/>
  <c r="K141" i="1" s="1"/>
  <c r="J32" i="1" a="1"/>
  <c r="J32" i="1" s="1"/>
  <c r="K32" i="1" s="1"/>
  <c r="J76" i="1" a="1"/>
  <c r="J76" i="1" s="1"/>
  <c r="K76" i="1" s="1"/>
  <c r="J135" i="1" a="1"/>
  <c r="J135" i="1" s="1"/>
  <c r="K135" i="1" s="1"/>
  <c r="J137" i="1" a="1"/>
  <c r="J137" i="1" s="1"/>
  <c r="K137" i="1" s="1"/>
  <c r="J161" i="1" a="1"/>
  <c r="J161" i="1" s="1"/>
  <c r="K161" i="1" s="1"/>
  <c r="J51" i="1" a="1"/>
  <c r="J51" i="1" s="1"/>
  <c r="K51" i="1" s="1"/>
  <c r="J92" i="1" a="1"/>
  <c r="J92" i="1" s="1"/>
  <c r="K92" i="1" s="1"/>
  <c r="J163" i="1" a="1"/>
  <c r="J163" i="1" s="1"/>
  <c r="K163" i="1" s="1"/>
  <c r="I29" i="29"/>
  <c r="I34" i="29"/>
  <c r="J29" i="29"/>
  <c r="I50" i="29"/>
  <c r="J49" i="29"/>
  <c r="G28" i="29"/>
  <c r="K169" i="28"/>
  <c r="J52" i="29"/>
  <c r="K33" i="29"/>
  <c r="AR202" i="19"/>
  <c r="AQ202" i="19"/>
  <c r="AP202" i="19"/>
  <c r="AO202" i="19"/>
  <c r="AN202" i="19"/>
  <c r="AM202" i="19"/>
  <c r="AR201" i="19"/>
  <c r="AQ201" i="19"/>
  <c r="AP201" i="19"/>
  <c r="AO201" i="19"/>
  <c r="AN201" i="19"/>
  <c r="AM201" i="19"/>
  <c r="AE202" i="18"/>
  <c r="AD202" i="18"/>
  <c r="AC202" i="18"/>
  <c r="AB202" i="18"/>
  <c r="AA202" i="18"/>
  <c r="AE201" i="18"/>
  <c r="AD201" i="18"/>
  <c r="AC201" i="18"/>
  <c r="AB201" i="18"/>
  <c r="AA201" i="18"/>
  <c r="AB202" i="17"/>
  <c r="AA202" i="17"/>
  <c r="Z202" i="17"/>
  <c r="AB201" i="17"/>
  <c r="AA201" i="17"/>
  <c r="Z201" i="17"/>
  <c r="AF201" i="16"/>
  <c r="AG201" i="16"/>
  <c r="AH201" i="16"/>
  <c r="AF202" i="16"/>
  <c r="AG202" i="16"/>
  <c r="AH202" i="16"/>
  <c r="M74" i="28" l="1"/>
  <c r="N100" i="28"/>
  <c r="O246" i="28"/>
  <c r="M78" i="28"/>
  <c r="J124" i="28"/>
  <c r="N70" i="28"/>
  <c r="O229" i="28"/>
  <c r="O231" i="28"/>
  <c r="O203" i="28"/>
  <c r="O222" i="28"/>
  <c r="O182" i="28"/>
  <c r="L244" i="28"/>
  <c r="M207" i="28"/>
  <c r="L90" i="28"/>
  <c r="K52" i="28"/>
  <c r="K211" i="28"/>
  <c r="L137" i="28"/>
  <c r="J242" i="28"/>
  <c r="J240" i="28"/>
  <c r="J136" i="28"/>
  <c r="M141" i="28"/>
  <c r="M197" i="28"/>
  <c r="O209" i="28"/>
  <c r="O48" i="28"/>
  <c r="O87" i="28"/>
  <c r="N251" i="28"/>
  <c r="O187" i="28"/>
  <c r="O232" i="28"/>
  <c r="O70" i="28"/>
  <c r="O133" i="28"/>
  <c r="N180" i="28"/>
  <c r="N118" i="28"/>
  <c r="O195" i="28"/>
  <c r="O223" i="28"/>
  <c r="K59" i="28"/>
  <c r="M53" i="28"/>
  <c r="M83" i="28"/>
  <c r="J259" i="28"/>
  <c r="J214" i="28"/>
  <c r="J118" i="28"/>
  <c r="J152" i="28"/>
  <c r="J243" i="28"/>
  <c r="J134" i="28"/>
  <c r="M150" i="28"/>
  <c r="O79" i="28"/>
  <c r="N122" i="28"/>
  <c r="O102" i="28"/>
  <c r="N244" i="28"/>
  <c r="N42" i="28"/>
  <c r="N242" i="28"/>
  <c r="N147" i="28"/>
  <c r="N223" i="28"/>
  <c r="M70" i="28"/>
  <c r="L130" i="28"/>
  <c r="L189" i="28"/>
  <c r="L201" i="28"/>
  <c r="K88" i="28"/>
  <c r="J74" i="28"/>
  <c r="M114" i="28"/>
  <c r="J83" i="28"/>
  <c r="J127" i="28"/>
  <c r="J135" i="28"/>
  <c r="O233" i="28"/>
  <c r="N196" i="28"/>
  <c r="O101" i="28"/>
  <c r="N178" i="28"/>
  <c r="O67" i="28"/>
  <c r="O164" i="28"/>
  <c r="N133" i="28"/>
  <c r="N174" i="28"/>
  <c r="O211" i="28"/>
  <c r="O112" i="28"/>
  <c r="N252" i="28"/>
  <c r="K150" i="28"/>
  <c r="K141" i="28"/>
  <c r="L115" i="28"/>
  <c r="K103" i="28"/>
  <c r="M199" i="28"/>
  <c r="L229" i="28"/>
  <c r="L105" i="28"/>
  <c r="M253" i="28"/>
  <c r="K86" i="28"/>
  <c r="K102" i="28"/>
  <c r="M91" i="28"/>
  <c r="M182" i="28"/>
  <c r="J88" i="28"/>
  <c r="J236" i="28"/>
  <c r="J203" i="28"/>
  <c r="M138" i="28"/>
  <c r="J205" i="28"/>
  <c r="J146" i="28"/>
  <c r="J172" i="28"/>
  <c r="J108" i="28"/>
  <c r="M240" i="28"/>
  <c r="J151" i="28"/>
  <c r="O155" i="28"/>
  <c r="N78" i="28"/>
  <c r="N197" i="28"/>
  <c r="O169" i="28"/>
  <c r="O92" i="28"/>
  <c r="O258" i="28"/>
  <c r="N195" i="28"/>
  <c r="N136" i="28"/>
  <c r="O45" i="28"/>
  <c r="L102" i="28"/>
  <c r="L91" i="28"/>
  <c r="M248" i="28"/>
  <c r="L155" i="28"/>
  <c r="L53" i="28"/>
  <c r="K191" i="28"/>
  <c r="K251" i="28"/>
  <c r="M142" i="28"/>
  <c r="K65" i="28"/>
  <c r="K215" i="28"/>
  <c r="K219" i="28"/>
  <c r="M76" i="28"/>
  <c r="J139" i="28"/>
  <c r="M147" i="28"/>
  <c r="M107" i="28"/>
  <c r="J228" i="28"/>
  <c r="O218" i="28"/>
  <c r="O137" i="28"/>
  <c r="N175" i="28"/>
  <c r="N107" i="28"/>
  <c r="N73" i="28"/>
  <c r="N139" i="28"/>
  <c r="O226" i="28"/>
  <c r="O239" i="28"/>
  <c r="O119" i="28"/>
  <c r="N193" i="28"/>
  <c r="O175" i="28"/>
  <c r="N105" i="28"/>
  <c r="O241" i="28"/>
  <c r="N245" i="28"/>
  <c r="O153" i="28"/>
  <c r="O257" i="28"/>
  <c r="N207" i="28"/>
  <c r="N172" i="28"/>
  <c r="N61" i="28"/>
  <c r="M88" i="28"/>
  <c r="M177" i="28"/>
  <c r="M178" i="28"/>
  <c r="M153" i="28"/>
  <c r="M49" i="28"/>
  <c r="K181" i="28"/>
  <c r="M215" i="28"/>
  <c r="K113" i="28"/>
  <c r="K162" i="28"/>
  <c r="L145" i="28"/>
  <c r="K156" i="28"/>
  <c r="J191" i="28"/>
  <c r="J248" i="28"/>
  <c r="J199" i="28"/>
  <c r="M92" i="28"/>
  <c r="J178" i="28"/>
  <c r="J80" i="28"/>
  <c r="J257" i="28"/>
  <c r="J183" i="28"/>
  <c r="J57" i="28"/>
  <c r="J98" i="28"/>
  <c r="J54" i="28"/>
  <c r="J187" i="28"/>
  <c r="O152" i="28"/>
  <c r="O176" i="28"/>
  <c r="O95" i="28"/>
  <c r="O148" i="28"/>
  <c r="O146" i="28"/>
  <c r="O252" i="28"/>
  <c r="O121" i="28"/>
  <c r="N214" i="28"/>
  <c r="O94" i="28"/>
  <c r="O237" i="28"/>
  <c r="O131" i="28"/>
  <c r="N89" i="28"/>
  <c r="N57" i="28"/>
  <c r="N257" i="28"/>
  <c r="N243" i="28"/>
  <c r="L76" i="28"/>
  <c r="L207" i="28"/>
  <c r="M196" i="28"/>
  <c r="K196" i="28"/>
  <c r="M118" i="28"/>
  <c r="K76" i="28"/>
  <c r="J215" i="28"/>
  <c r="J177" i="28"/>
  <c r="M106" i="28"/>
  <c r="J182" i="28"/>
  <c r="J131" i="28"/>
  <c r="J104" i="28"/>
  <c r="L186" i="28"/>
  <c r="J47" i="28"/>
  <c r="J233" i="28"/>
  <c r="J181" i="28"/>
  <c r="L221" i="28"/>
  <c r="J238" i="28"/>
  <c r="J119" i="28"/>
  <c r="O168" i="28"/>
  <c r="O86" i="28"/>
  <c r="O236" i="28"/>
  <c r="N106" i="28"/>
  <c r="N170" i="28"/>
  <c r="M144" i="28"/>
  <c r="O157" i="28"/>
  <c r="O145" i="28"/>
  <c r="O124" i="28"/>
  <c r="N177" i="28"/>
  <c r="O230" i="28"/>
  <c r="O191" i="28"/>
  <c r="O140" i="28"/>
  <c r="N157" i="28"/>
  <c r="O193" i="28"/>
  <c r="N138" i="28"/>
  <c r="O188" i="28"/>
  <c r="N153" i="28"/>
  <c r="O143" i="28"/>
  <c r="O149" i="28"/>
  <c r="K210" i="28"/>
  <c r="M119" i="28"/>
  <c r="L109" i="28"/>
  <c r="K233" i="28"/>
  <c r="K50" i="28"/>
  <c r="M133" i="28"/>
  <c r="J219" i="28"/>
  <c r="J174" i="28"/>
  <c r="O43" i="28"/>
  <c r="N205" i="28"/>
  <c r="N150" i="28"/>
  <c r="O49" i="28"/>
  <c r="N119" i="28"/>
  <c r="N47" i="28"/>
  <c r="N130" i="28"/>
  <c r="O73" i="28"/>
  <c r="O196" i="28"/>
  <c r="N143" i="28"/>
  <c r="K95" i="28"/>
  <c r="K91" i="28"/>
  <c r="L163" i="28"/>
  <c r="M52" i="28"/>
  <c r="M183" i="28"/>
  <c r="L192" i="28"/>
  <c r="K107" i="28"/>
  <c r="L133" i="28"/>
  <c r="L220" i="28"/>
  <c r="L150" i="28"/>
  <c r="L65" i="28"/>
  <c r="L164" i="28"/>
  <c r="L211" i="28"/>
  <c r="L199" i="28"/>
  <c r="L208" i="28"/>
  <c r="K87" i="28"/>
  <c r="J167" i="28"/>
  <c r="M187" i="28"/>
  <c r="M163" i="28"/>
  <c r="M171" i="28"/>
  <c r="L127" i="28"/>
  <c r="L193" i="28"/>
  <c r="M160" i="28"/>
  <c r="M233" i="28"/>
  <c r="K155" i="28"/>
  <c r="K111" i="28"/>
  <c r="K128" i="28"/>
  <c r="K80" i="28"/>
  <c r="L147" i="28"/>
  <c r="L205" i="28"/>
  <c r="L158" i="28"/>
  <c r="K217" i="28"/>
  <c r="K157" i="28"/>
  <c r="L135" i="28"/>
  <c r="L195" i="28"/>
  <c r="L71" i="28"/>
  <c r="L63" i="28"/>
  <c r="L75" i="28"/>
  <c r="M192" i="28"/>
  <c r="K61" i="28"/>
  <c r="K57" i="28"/>
  <c r="K93" i="28"/>
  <c r="M58" i="28"/>
  <c r="M139" i="28"/>
  <c r="K96" i="28"/>
  <c r="L87" i="28"/>
  <c r="L100" i="28"/>
  <c r="L77" i="28"/>
  <c r="M249" i="28"/>
  <c r="L238" i="28"/>
  <c r="M212" i="28"/>
  <c r="K116" i="28"/>
  <c r="K119" i="28"/>
  <c r="L93" i="28"/>
  <c r="M185" i="28"/>
  <c r="M109" i="28"/>
  <c r="M103" i="28"/>
  <c r="K130" i="28"/>
  <c r="M224" i="28"/>
  <c r="J207" i="28"/>
  <c r="J206" i="28"/>
  <c r="L114" i="28"/>
  <c r="J49" i="28"/>
  <c r="L170" i="28"/>
  <c r="M127" i="28"/>
  <c r="M193" i="28"/>
  <c r="J212" i="28"/>
  <c r="J76" i="28"/>
  <c r="J86" i="28"/>
  <c r="L80" i="28"/>
  <c r="M146" i="28"/>
  <c r="J45" i="28"/>
  <c r="M113" i="28"/>
  <c r="M128" i="28"/>
  <c r="M80" i="28"/>
  <c r="J258" i="28"/>
  <c r="J256" i="28"/>
  <c r="M151" i="28"/>
  <c r="J165" i="28"/>
  <c r="M44" i="28"/>
  <c r="J230" i="28"/>
  <c r="M180" i="28"/>
  <c r="K109" i="28"/>
  <c r="J164" i="28"/>
  <c r="M218" i="28"/>
  <c r="M143" i="28"/>
  <c r="J129" i="28"/>
  <c r="J125" i="28"/>
  <c r="M59" i="28"/>
  <c r="J50" i="28"/>
  <c r="J126" i="28"/>
  <c r="N234" i="28"/>
  <c r="N140" i="28"/>
  <c r="O244" i="28"/>
  <c r="O181" i="28"/>
  <c r="N86" i="28"/>
  <c r="O147" i="28"/>
  <c r="O251" i="28"/>
  <c r="O136" i="28"/>
  <c r="N77" i="28"/>
  <c r="O192" i="28"/>
  <c r="O215" i="28"/>
  <c r="O180" i="28"/>
  <c r="N246" i="28"/>
  <c r="O108" i="28"/>
  <c r="N56" i="28"/>
  <c r="O127" i="28"/>
  <c r="N65" i="28"/>
  <c r="O47" i="28"/>
  <c r="N104" i="28"/>
  <c r="O115" i="28"/>
  <c r="N115" i="28"/>
  <c r="O104" i="28"/>
  <c r="N117" i="28"/>
  <c r="N179" i="28"/>
  <c r="N127" i="28"/>
  <c r="N151" i="28"/>
  <c r="N152" i="28"/>
  <c r="L156" i="28"/>
  <c r="J232" i="28"/>
  <c r="M94" i="28"/>
  <c r="M214" i="28"/>
  <c r="K137" i="28"/>
  <c r="K129" i="28"/>
  <c r="K171" i="28"/>
  <c r="M100" i="28"/>
  <c r="M137" i="28"/>
  <c r="K158" i="28"/>
  <c r="K56" i="28"/>
  <c r="M135" i="28"/>
  <c r="K152" i="28"/>
  <c r="L125" i="28"/>
  <c r="J252" i="28"/>
  <c r="M61" i="28"/>
  <c r="J192" i="28"/>
  <c r="J117" i="28"/>
  <c r="J55" i="28"/>
  <c r="J122" i="28"/>
  <c r="J82" i="28"/>
  <c r="J229" i="28"/>
  <c r="J161" i="28"/>
  <c r="M238" i="28"/>
  <c r="J195" i="28"/>
  <c r="J103" i="28"/>
  <c r="J132" i="28"/>
  <c r="J71" i="28"/>
  <c r="J158" i="28"/>
  <c r="J110" i="28"/>
  <c r="M164" i="28"/>
  <c r="J153" i="28"/>
  <c r="J224" i="28"/>
  <c r="O204" i="28"/>
  <c r="O253" i="28"/>
  <c r="O103" i="28"/>
  <c r="O217" i="28"/>
  <c r="N182" i="28"/>
  <c r="O116" i="28"/>
  <c r="M254" i="28"/>
  <c r="O234" i="28"/>
  <c r="O210" i="28"/>
  <c r="N145" i="28"/>
  <c r="O156" i="28"/>
  <c r="O122" i="28"/>
  <c r="O259" i="28"/>
  <c r="O106" i="28"/>
  <c r="O197" i="28"/>
  <c r="N211" i="28"/>
  <c r="O205" i="28"/>
  <c r="O177" i="28"/>
  <c r="N239" i="28"/>
  <c r="N220" i="28"/>
  <c r="N217" i="28"/>
  <c r="N163" i="28"/>
  <c r="O190" i="28"/>
  <c r="O170" i="28"/>
  <c r="N146" i="28"/>
  <c r="N191" i="28"/>
  <c r="N55" i="28"/>
  <c r="N88" i="28"/>
  <c r="N258" i="28"/>
  <c r="N142" i="28"/>
  <c r="O118" i="28"/>
  <c r="N256" i="28"/>
  <c r="N99" i="28"/>
  <c r="N44" i="28"/>
  <c r="N116" i="28"/>
  <c r="J68" i="28"/>
  <c r="K147" i="28"/>
  <c r="K205" i="28"/>
  <c r="J185" i="28"/>
  <c r="M179" i="28"/>
  <c r="O248" i="28"/>
  <c r="N238" i="28"/>
  <c r="J94" i="28"/>
  <c r="K105" i="28"/>
  <c r="J109" i="28"/>
  <c r="M205" i="28"/>
  <c r="K178" i="28"/>
  <c r="K238" i="28"/>
  <c r="K170" i="28"/>
  <c r="M148" i="28"/>
  <c r="M236" i="28"/>
  <c r="M227" i="28"/>
  <c r="K100" i="28"/>
  <c r="K224" i="28"/>
  <c r="K183" i="28"/>
  <c r="K133" i="28"/>
  <c r="K124" i="28"/>
  <c r="K127" i="28"/>
  <c r="K193" i="28"/>
  <c r="K51" i="28"/>
  <c r="J218" i="28"/>
  <c r="J143" i="28"/>
  <c r="M149" i="28"/>
  <c r="M126" i="28"/>
  <c r="M258" i="28"/>
  <c r="L86" i="28"/>
  <c r="J91" i="28"/>
  <c r="J186" i="28"/>
  <c r="J133" i="28"/>
  <c r="M213" i="28"/>
  <c r="M189" i="28"/>
  <c r="J142" i="28"/>
  <c r="J194" i="28"/>
  <c r="J211" i="28"/>
  <c r="J107" i="28"/>
  <c r="J87" i="28"/>
  <c r="J188" i="28"/>
  <c r="J77" i="28"/>
  <c r="J138" i="28"/>
  <c r="K43" i="28"/>
  <c r="M93" i="28"/>
  <c r="L251" i="28"/>
  <c r="J196" i="28"/>
  <c r="J99" i="28"/>
  <c r="J245" i="28"/>
  <c r="O46" i="28"/>
  <c r="O57" i="28"/>
  <c r="O199" i="28"/>
  <c r="M190" i="28"/>
  <c r="N83" i="28"/>
  <c r="O68" i="28"/>
  <c r="N102" i="28"/>
  <c r="O150" i="28"/>
  <c r="O76" i="28"/>
  <c r="O62" i="28"/>
  <c r="N69" i="28"/>
  <c r="O167" i="28"/>
  <c r="N188" i="28"/>
  <c r="O60" i="28"/>
  <c r="O117" i="28"/>
  <c r="O186" i="28"/>
  <c r="N194" i="28"/>
  <c r="O163" i="28"/>
  <c r="O172" i="28"/>
  <c r="N165" i="28"/>
  <c r="N101" i="28"/>
  <c r="N128" i="28"/>
  <c r="O151" i="28"/>
  <c r="O208" i="28"/>
  <c r="O250" i="28"/>
  <c r="O52" i="28"/>
  <c r="O51" i="28"/>
  <c r="J246" i="28"/>
  <c r="O99" i="28"/>
  <c r="N71" i="28"/>
  <c r="J157" i="28"/>
  <c r="N219" i="28"/>
  <c r="O171" i="28"/>
  <c r="K201" i="28"/>
  <c r="O100" i="28"/>
  <c r="J92" i="28"/>
  <c r="L84" i="28"/>
  <c r="M97" i="28"/>
  <c r="K177" i="28"/>
  <c r="J209" i="28"/>
  <c r="J162" i="28"/>
  <c r="L248" i="28"/>
  <c r="L191" i="28"/>
  <c r="K149" i="28"/>
  <c r="J249" i="28"/>
  <c r="J58" i="28"/>
  <c r="M43" i="28"/>
  <c r="J60" i="28"/>
  <c r="L94" i="28"/>
  <c r="J42" i="28"/>
  <c r="M158" i="28"/>
  <c r="M77" i="28"/>
  <c r="J213" i="28"/>
  <c r="J170" i="28"/>
  <c r="L204" i="28"/>
  <c r="M229" i="28"/>
  <c r="J90" i="28"/>
  <c r="J130" i="28"/>
  <c r="J190" i="28"/>
  <c r="L236" i="28"/>
  <c r="M95" i="28"/>
  <c r="J231" i="28"/>
  <c r="J180" i="28"/>
  <c r="J63" i="28"/>
  <c r="J221" i="28"/>
  <c r="N212" i="28"/>
  <c r="N201" i="28"/>
  <c r="N241" i="28"/>
  <c r="N247" i="28"/>
  <c r="O240" i="28"/>
  <c r="O214" i="28"/>
  <c r="O194" i="28"/>
  <c r="O128" i="28"/>
  <c r="N58" i="28"/>
  <c r="O91" i="28"/>
  <c r="O80" i="28"/>
  <c r="N75" i="28"/>
  <c r="O142" i="28"/>
  <c r="N131" i="28"/>
  <c r="N233" i="28"/>
  <c r="O88" i="28"/>
  <c r="N87" i="28"/>
  <c r="O55" i="28"/>
  <c r="O132" i="28"/>
  <c r="N51" i="28"/>
  <c r="N45" i="28"/>
  <c r="J73" i="28"/>
  <c r="N129" i="28"/>
  <c r="N108" i="28"/>
  <c r="O256" i="28"/>
  <c r="N224" i="28"/>
  <c r="N186" i="28"/>
  <c r="O123" i="28"/>
  <c r="N82" i="28"/>
  <c r="O113" i="28"/>
  <c r="N97" i="28"/>
  <c r="J78" i="28"/>
  <c r="J116" i="28"/>
  <c r="O224" i="28"/>
  <c r="L214" i="28"/>
  <c r="M122" i="28"/>
  <c r="J70" i="28"/>
  <c r="O225" i="28"/>
  <c r="N167" i="28"/>
  <c r="K187" i="28"/>
  <c r="J149" i="28"/>
  <c r="J95" i="28"/>
  <c r="H214" i="1"/>
  <c r="L54" i="28"/>
  <c r="K13" i="29"/>
  <c r="L74" i="28"/>
  <c r="J140" i="28"/>
  <c r="G212" i="1" a="1"/>
  <c r="G212" i="1" s="1"/>
  <c r="H212" i="1" s="1"/>
  <c r="G199" i="1" a="1"/>
  <c r="G199" i="1" s="1"/>
  <c r="H199" i="1" s="1"/>
  <c r="K10" i="29"/>
  <c r="K7" i="29"/>
  <c r="G11" i="1" a="1"/>
  <c r="G11" i="1" s="1"/>
  <c r="H11" i="1" s="1"/>
  <c r="J160" i="28"/>
  <c r="L235" i="28"/>
  <c r="G54" i="1" a="1"/>
  <c r="G54" i="1" s="1"/>
  <c r="H54" i="1" s="1"/>
  <c r="M172" i="28"/>
  <c r="L136" i="28"/>
  <c r="G53" i="1" a="1"/>
  <c r="G53" i="1" s="1"/>
  <c r="H53" i="1" s="1"/>
  <c r="G62" i="1" a="1"/>
  <c r="G62" i="1" s="1"/>
  <c r="H62" i="1" s="1"/>
  <c r="G211" i="1" a="1"/>
  <c r="G211" i="1" s="1"/>
  <c r="G210" i="1" a="1"/>
  <c r="G210" i="1" s="1"/>
  <c r="G131" i="1" a="1"/>
  <c r="G131" i="1" s="1"/>
  <c r="H131" i="1" s="1"/>
  <c r="H219" i="1"/>
  <c r="G222" i="1" a="1"/>
  <c r="G222" i="1" s="1"/>
  <c r="G220" i="1" a="1"/>
  <c r="G220" i="1" s="1"/>
  <c r="G223" i="1" a="1"/>
  <c r="G223" i="1" s="1"/>
  <c r="F11" i="29"/>
  <c r="J11" i="29"/>
  <c r="G218" i="1" a="1"/>
  <c r="G218" i="1" s="1"/>
  <c r="J175" i="28"/>
  <c r="G217" i="1" a="1"/>
  <c r="G217" i="1" s="1"/>
  <c r="J197" i="28"/>
  <c r="G216" i="1" a="1"/>
  <c r="G216" i="1" s="1"/>
  <c r="J102" i="28"/>
  <c r="G206" i="1" a="1"/>
  <c r="G206" i="1" s="1"/>
  <c r="J105" i="28"/>
  <c r="G209" i="1" a="1"/>
  <c r="G209" i="1" s="1"/>
  <c r="J150" i="28"/>
  <c r="G207" i="1" a="1"/>
  <c r="G207" i="1" s="1"/>
  <c r="L92" i="28"/>
  <c r="G221" i="1" a="1"/>
  <c r="G221" i="1" s="1"/>
  <c r="G208" i="1" a="1"/>
  <c r="G208" i="1" s="1"/>
  <c r="J69" i="28"/>
  <c r="H205" i="1"/>
  <c r="G198" i="1" a="1"/>
  <c r="G198" i="1" s="1"/>
  <c r="L122" i="28"/>
  <c r="G196" i="1" a="1"/>
  <c r="G196" i="1" s="1"/>
  <c r="J141" i="28"/>
  <c r="G204" i="1" a="1"/>
  <c r="G204" i="1" s="1"/>
  <c r="J193" i="28"/>
  <c r="G197" i="1" a="1"/>
  <c r="G197" i="1" s="1"/>
  <c r="J75" i="28"/>
  <c r="G201" i="1" a="1"/>
  <c r="G201" i="1" s="1"/>
  <c r="J156" i="28"/>
  <c r="G200" i="1" a="1"/>
  <c r="G200" i="1" s="1"/>
  <c r="J201" i="28"/>
  <c r="G203" i="1" a="1"/>
  <c r="G203" i="1" s="1"/>
  <c r="L70" i="28"/>
  <c r="G202" i="1" a="1"/>
  <c r="G202" i="1" s="1"/>
  <c r="J62" i="28"/>
  <c r="G213" i="1" a="1"/>
  <c r="G213" i="1" s="1"/>
  <c r="G49" i="1" a="1"/>
  <c r="G49" i="1" s="1"/>
  <c r="H49" i="1" s="1"/>
  <c r="G51" i="1" a="1"/>
  <c r="G51" i="1" s="1"/>
  <c r="H51" i="1" s="1"/>
  <c r="G35" i="1" a="1"/>
  <c r="G35" i="1" s="1"/>
  <c r="H35" i="1" s="1"/>
  <c r="G56" i="1" a="1"/>
  <c r="G56" i="1" s="1"/>
  <c r="H56" i="1" s="1"/>
  <c r="L44" i="28"/>
  <c r="K190" i="28"/>
  <c r="K114" i="28"/>
  <c r="M73" i="28"/>
  <c r="G46" i="1" a="1"/>
  <c r="G46" i="1" s="1"/>
  <c r="H46" i="1" s="1"/>
  <c r="G78" i="1" a="1"/>
  <c r="G78" i="1" s="1"/>
  <c r="H78" i="1" s="1"/>
  <c r="G67" i="1" a="1"/>
  <c r="G67" i="1" s="1"/>
  <c r="H67" i="1" s="1"/>
  <c r="G122" i="1" a="1"/>
  <c r="G122" i="1" s="1"/>
  <c r="H122" i="1" s="1"/>
  <c r="G91" i="1" a="1"/>
  <c r="G91" i="1" s="1"/>
  <c r="H91" i="1" s="1"/>
  <c r="G45" i="1" a="1"/>
  <c r="G45" i="1" s="1"/>
  <c r="H45" i="1" s="1"/>
  <c r="J56" i="28"/>
  <c r="G14" i="1" a="1"/>
  <c r="G14" i="1" s="1"/>
  <c r="H14" i="1" s="1"/>
  <c r="G74" i="1" a="1"/>
  <c r="G74" i="1" s="1"/>
  <c r="H74" i="1" s="1"/>
  <c r="L103" i="28"/>
  <c r="G26" i="1" a="1"/>
  <c r="G26" i="1" s="1"/>
  <c r="G12" i="1" a="1"/>
  <c r="G12" i="1" s="1"/>
  <c r="H12" i="1" s="1"/>
  <c r="G60" i="1" a="1"/>
  <c r="G60" i="1" s="1"/>
  <c r="H60" i="1" s="1"/>
  <c r="K160" i="28"/>
  <c r="J13" i="29"/>
  <c r="G31" i="1" a="1"/>
  <c r="G31" i="1" s="1"/>
  <c r="H31" i="1" s="1"/>
  <c r="J10" i="29"/>
  <c r="J8" i="29"/>
  <c r="G57" i="1" a="1"/>
  <c r="G57" i="1" s="1"/>
  <c r="H57" i="1" s="1"/>
  <c r="K140" i="28"/>
  <c r="G83" i="1" a="1"/>
  <c r="G83" i="1" s="1"/>
  <c r="H83" i="1" s="1"/>
  <c r="J7" i="29"/>
  <c r="G69" i="1" a="1"/>
  <c r="G69" i="1" s="1"/>
  <c r="H69" i="1" s="1"/>
  <c r="M245" i="28"/>
  <c r="G96" i="1" a="1"/>
  <c r="G96" i="1" s="1"/>
  <c r="H96" i="1" s="1"/>
  <c r="K188" i="28"/>
  <c r="K249" i="28"/>
  <c r="K123" i="28"/>
  <c r="M244" i="28"/>
  <c r="L181" i="28"/>
  <c r="K136" i="28"/>
  <c r="L218" i="28"/>
  <c r="K256" i="28"/>
  <c r="M247" i="28"/>
  <c r="M67" i="28"/>
  <c r="L99" i="28"/>
  <c r="K145" i="28"/>
  <c r="K60" i="28"/>
  <c r="L222" i="28"/>
  <c r="K115" i="28"/>
  <c r="G11" i="29"/>
  <c r="K163" i="28"/>
  <c r="M47" i="28"/>
  <c r="L152" i="28"/>
  <c r="L154" i="28"/>
  <c r="L209" i="28"/>
  <c r="L224" i="28"/>
  <c r="K67" i="28"/>
  <c r="K207" i="28"/>
  <c r="M115" i="28"/>
  <c r="L257" i="28"/>
  <c r="K247" i="28"/>
  <c r="K179" i="28"/>
  <c r="L108" i="28"/>
  <c r="K218" i="28"/>
  <c r="K83" i="28"/>
  <c r="L178" i="28"/>
  <c r="K257" i="28"/>
  <c r="L148" i="28"/>
  <c r="L81" i="28"/>
  <c r="L239" i="28"/>
  <c r="K97" i="28"/>
  <c r="M167" i="28"/>
  <c r="K204" i="28"/>
  <c r="K174" i="28"/>
  <c r="K146" i="28"/>
  <c r="K139" i="28"/>
  <c r="L112" i="28"/>
  <c r="L106" i="28"/>
  <c r="L217" i="28"/>
  <c r="L242" i="28"/>
  <c r="L118" i="28"/>
  <c r="K225" i="28"/>
  <c r="M257" i="28"/>
  <c r="L142" i="28"/>
  <c r="K89" i="28"/>
  <c r="L123" i="28"/>
  <c r="L171" i="28"/>
  <c r="L256" i="28"/>
  <c r="K186" i="28"/>
  <c r="L259" i="28"/>
  <c r="K194" i="28"/>
  <c r="M54" i="28"/>
  <c r="M116" i="28"/>
  <c r="L225" i="28"/>
  <c r="L179" i="28"/>
  <c r="L139" i="28"/>
  <c r="L246" i="28"/>
  <c r="M154" i="28"/>
  <c r="M235" i="28"/>
  <c r="M45" i="28"/>
  <c r="L227" i="28"/>
  <c r="L172" i="28"/>
  <c r="L51" i="28"/>
  <c r="K234" i="28"/>
  <c r="M174" i="28"/>
  <c r="M231" i="28"/>
  <c r="M90" i="28"/>
  <c r="K125" i="28"/>
  <c r="K90" i="28"/>
  <c r="L138" i="28"/>
  <c r="K250" i="28"/>
  <c r="M89" i="28"/>
  <c r="L50" i="28"/>
  <c r="L174" i="28"/>
  <c r="K45" i="28"/>
  <c r="M226" i="28"/>
  <c r="M136" i="28"/>
  <c r="M225" i="28"/>
  <c r="K199" i="28"/>
  <c r="M152" i="28"/>
  <c r="M65" i="28"/>
  <c r="L131" i="28"/>
  <c r="K101" i="28"/>
  <c r="M252" i="28"/>
  <c r="L165" i="28"/>
  <c r="K126" i="28"/>
  <c r="K47" i="28"/>
  <c r="M165" i="28"/>
  <c r="K173" i="28"/>
  <c r="K63" i="28"/>
  <c r="L188" i="28"/>
  <c r="M239" i="28"/>
  <c r="L73" i="28"/>
  <c r="K79" i="28"/>
  <c r="L167" i="28"/>
  <c r="K46" i="28"/>
  <c r="M55" i="28"/>
  <c r="L252" i="28"/>
  <c r="L132" i="28"/>
  <c r="L249" i="28"/>
  <c r="M60" i="28"/>
  <c r="K223" i="28"/>
  <c r="M195" i="28"/>
  <c r="M112" i="28"/>
  <c r="M123" i="28"/>
  <c r="M121" i="28"/>
  <c r="L247" i="28"/>
  <c r="L234" i="28"/>
  <c r="L113" i="28"/>
  <c r="L47" i="28"/>
  <c r="L78" i="28"/>
  <c r="L146" i="28"/>
  <c r="M259" i="28"/>
  <c r="L160" i="28"/>
  <c r="M170" i="28"/>
  <c r="M228" i="28"/>
  <c r="K161" i="28"/>
  <c r="L96" i="28"/>
  <c r="K243" i="28"/>
  <c r="K78" i="28"/>
  <c r="K258" i="28"/>
  <c r="K74" i="28"/>
  <c r="K244" i="28"/>
  <c r="K117" i="28"/>
  <c r="K232" i="28"/>
  <c r="K112" i="28"/>
  <c r="K182" i="28"/>
  <c r="L121" i="28"/>
  <c r="K226" i="28"/>
  <c r="M219" i="28"/>
  <c r="L226" i="28"/>
  <c r="K135" i="28"/>
  <c r="M98" i="28"/>
  <c r="L233" i="28"/>
  <c r="L232" i="28"/>
  <c r="M84" i="28"/>
  <c r="M217" i="28"/>
  <c r="M194" i="28"/>
  <c r="K121" i="28"/>
  <c r="K104" i="28"/>
  <c r="K240" i="28"/>
  <c r="M232" i="28"/>
  <c r="K44" i="28"/>
  <c r="M101" i="28"/>
  <c r="K64" i="28"/>
  <c r="M251" i="28"/>
  <c r="L185" i="28"/>
  <c r="K68" i="28"/>
  <c r="L258" i="28"/>
  <c r="L144" i="28"/>
  <c r="L180" i="28"/>
  <c r="K212" i="28"/>
  <c r="L162" i="28"/>
  <c r="L215" i="28"/>
  <c r="L43" i="28"/>
  <c r="K252" i="28"/>
  <c r="L59" i="28"/>
  <c r="L182" i="28"/>
  <c r="L245" i="28"/>
  <c r="L219" i="28"/>
  <c r="L107" i="28"/>
  <c r="L57" i="28"/>
  <c r="K164" i="28"/>
  <c r="K195" i="28"/>
  <c r="K185" i="28"/>
  <c r="K192" i="28"/>
  <c r="K165" i="28"/>
  <c r="K208" i="28"/>
  <c r="L240" i="28"/>
  <c r="K144" i="28"/>
  <c r="M79" i="28"/>
  <c r="K98" i="28"/>
  <c r="L61" i="28"/>
  <c r="K239" i="28"/>
  <c r="L223" i="28"/>
  <c r="L56" i="28"/>
  <c r="M256" i="28"/>
  <c r="M87" i="28"/>
  <c r="M204" i="28"/>
  <c r="K54" i="28"/>
  <c r="M181" i="28"/>
  <c r="M50" i="28"/>
  <c r="L88" i="28"/>
  <c r="L64" i="28"/>
  <c r="L231" i="28"/>
  <c r="K84" i="28"/>
  <c r="K246" i="28"/>
  <c r="M223" i="28"/>
  <c r="L68" i="28"/>
  <c r="K229" i="28"/>
  <c r="M117" i="28"/>
  <c r="K228" i="28"/>
  <c r="M145" i="28"/>
  <c r="M222" i="28"/>
  <c r="K231" i="28"/>
  <c r="K55" i="28"/>
  <c r="L45" i="28"/>
  <c r="L134" i="28"/>
  <c r="M57" i="28"/>
  <c r="M68" i="28"/>
  <c r="L101" i="28"/>
  <c r="L95" i="28"/>
  <c r="L151" i="28"/>
  <c r="L177" i="28"/>
  <c r="L210" i="28"/>
  <c r="L254" i="28"/>
  <c r="M243" i="28"/>
  <c r="M124" i="28"/>
  <c r="K132" i="28"/>
  <c r="K82" i="28"/>
  <c r="M96" i="28"/>
  <c r="K99" i="28"/>
  <c r="K42" i="28"/>
  <c r="M132" i="28"/>
  <c r="L98" i="28"/>
  <c r="K203" i="28"/>
  <c r="M220" i="28"/>
  <c r="M63" i="28"/>
  <c r="K138" i="28"/>
  <c r="L128" i="28"/>
  <c r="L196" i="28"/>
  <c r="K236" i="28"/>
  <c r="M211" i="28"/>
  <c r="K106" i="28"/>
  <c r="K209" i="28"/>
  <c r="M234" i="28"/>
  <c r="K259" i="28"/>
  <c r="L153" i="28"/>
  <c r="L82" i="28"/>
  <c r="L183" i="28"/>
  <c r="K73" i="28"/>
  <c r="L60" i="28"/>
  <c r="M56" i="28"/>
  <c r="K254" i="28"/>
  <c r="J46" i="28"/>
  <c r="K118" i="28"/>
  <c r="L104" i="28"/>
  <c r="L187" i="28"/>
  <c r="J154" i="28"/>
  <c r="K230" i="28"/>
  <c r="L241" i="28"/>
  <c r="K200" i="28"/>
  <c r="M161" i="28"/>
  <c r="L161" i="28"/>
  <c r="K241" i="28"/>
  <c r="M230" i="28"/>
  <c r="L206" i="28"/>
  <c r="K206" i="28"/>
  <c r="M110" i="28"/>
  <c r="L184" i="28"/>
  <c r="K49" i="28"/>
  <c r="K71" i="28"/>
  <c r="M250" i="28"/>
  <c r="L250" i="28"/>
  <c r="M129" i="28"/>
  <c r="L110" i="28"/>
  <c r="L129" i="28"/>
  <c r="L58" i="28"/>
  <c r="K184" i="28"/>
  <c r="K110" i="28"/>
  <c r="K213" i="28"/>
  <c r="K154" i="28"/>
  <c r="L230" i="28"/>
  <c r="L213" i="28"/>
  <c r="L49" i="28"/>
  <c r="M108" i="28"/>
  <c r="M241" i="28"/>
  <c r="L200" i="28"/>
  <c r="M184" i="28"/>
  <c r="L79" i="28"/>
  <c r="G59" i="1" a="1"/>
  <c r="G59" i="1" s="1"/>
  <c r="H59" i="1" s="1"/>
  <c r="G68" i="1" a="1"/>
  <c r="G68" i="1" s="1"/>
  <c r="H68" i="1" s="1"/>
  <c r="G81" i="1" a="1"/>
  <c r="G81" i="1" s="1"/>
  <c r="G58" i="1" a="1"/>
  <c r="G58" i="1" s="1"/>
  <c r="H58" i="1" s="1"/>
  <c r="G116" i="1" a="1"/>
  <c r="G116" i="1" s="1"/>
  <c r="H116" i="1" s="1"/>
  <c r="G150" i="1" a="1"/>
  <c r="G150" i="1" s="1"/>
  <c r="H150" i="1" s="1"/>
  <c r="G147" i="1" a="1"/>
  <c r="G147" i="1" s="1"/>
  <c r="G171" i="1" a="1"/>
  <c r="G171" i="1" s="1"/>
  <c r="G63" i="1" a="1"/>
  <c r="G63" i="1" s="1"/>
  <c r="G139" i="1" a="1"/>
  <c r="G139" i="1" s="1"/>
  <c r="G76" i="1" a="1"/>
  <c r="G76" i="1" s="1"/>
  <c r="G89" i="1" a="1"/>
  <c r="G89" i="1" s="1"/>
  <c r="H89" i="1" s="1"/>
  <c r="G144" i="1" a="1"/>
  <c r="G144" i="1" s="1"/>
  <c r="G118" i="1" a="1"/>
  <c r="G118" i="1" s="1"/>
  <c r="G48" i="1" a="1"/>
  <c r="G48" i="1" s="1"/>
  <c r="G120" i="1" a="1"/>
  <c r="G120" i="1" s="1"/>
  <c r="H120" i="1" s="1"/>
  <c r="G71" i="1" a="1"/>
  <c r="G71" i="1" s="1"/>
  <c r="H71" i="1" s="1"/>
  <c r="G24" i="1" a="1"/>
  <c r="G24" i="1" s="1"/>
  <c r="G84" i="1" a="1"/>
  <c r="G84" i="1" s="1"/>
  <c r="G50" i="1" a="1"/>
  <c r="G50" i="1" s="1"/>
  <c r="G107" i="1" a="1"/>
  <c r="G107" i="1" s="1"/>
  <c r="H107" i="1" s="1"/>
  <c r="G165" i="1" a="1"/>
  <c r="G165" i="1" s="1"/>
  <c r="H165" i="1" s="1"/>
  <c r="G38" i="1" a="1"/>
  <c r="G38" i="1" s="1"/>
  <c r="G189" i="1" a="1"/>
  <c r="G189" i="1" s="1"/>
  <c r="G73" i="1" a="1"/>
  <c r="G73" i="1" s="1"/>
  <c r="H73" i="1" s="1"/>
  <c r="G128" i="1" a="1"/>
  <c r="G128" i="1" s="1"/>
  <c r="G80" i="1" a="1"/>
  <c r="G80" i="1" s="1"/>
  <c r="H80" i="1" s="1"/>
  <c r="G173" i="1" a="1"/>
  <c r="G173" i="1" s="1"/>
  <c r="G22" i="1" a="1"/>
  <c r="G22" i="1" s="1"/>
  <c r="G159" i="1" a="1"/>
  <c r="G159" i="1" s="1"/>
  <c r="H159" i="1" s="1"/>
  <c r="G95" i="1" a="1"/>
  <c r="G95" i="1" s="1"/>
  <c r="H95" i="1" s="1"/>
  <c r="G164" i="1" a="1"/>
  <c r="G164" i="1" s="1"/>
  <c r="G18" i="1" a="1"/>
  <c r="G18" i="1" s="1"/>
  <c r="G176" i="1" a="1"/>
  <c r="G176" i="1" s="1"/>
  <c r="G52" i="1" a="1"/>
  <c r="G52" i="1" s="1"/>
  <c r="H52" i="1" s="1"/>
  <c r="G133" i="1" a="1"/>
  <c r="G133" i="1" s="1"/>
  <c r="H133" i="1" s="1"/>
  <c r="G32" i="1" a="1"/>
  <c r="G32" i="1" s="1"/>
  <c r="H32" i="1" s="1"/>
  <c r="G47" i="1" a="1"/>
  <c r="G47" i="1" s="1"/>
  <c r="G123" i="1" a="1"/>
  <c r="G123" i="1" s="1"/>
  <c r="H123" i="1" s="1"/>
  <c r="G55" i="1" a="1"/>
  <c r="G55" i="1" s="1"/>
  <c r="G70" i="1" a="1"/>
  <c r="G70" i="1" s="1"/>
  <c r="G115" i="1" a="1"/>
  <c r="G115" i="1" s="1"/>
  <c r="H115" i="1" s="1"/>
  <c r="G155" i="1" a="1"/>
  <c r="G155" i="1" s="1"/>
  <c r="G28" i="1" a="1"/>
  <c r="G28" i="1" s="1"/>
  <c r="H28" i="1" s="1"/>
  <c r="G88" i="1" a="1"/>
  <c r="G88" i="1" s="1"/>
  <c r="G90" i="1" a="1"/>
  <c r="G90" i="1" s="1"/>
  <c r="G158" i="1" a="1"/>
  <c r="G158" i="1" s="1"/>
  <c r="H158" i="1" s="1"/>
  <c r="G61" i="1" a="1"/>
  <c r="G61" i="1" s="1"/>
  <c r="G105" i="1" a="1"/>
  <c r="G105" i="1" s="1"/>
  <c r="H105" i="1" s="1"/>
  <c r="G148" i="1" a="1"/>
  <c r="G148" i="1" s="1"/>
  <c r="H148" i="1" s="1"/>
  <c r="G146" i="1" a="1"/>
  <c r="G146" i="1" s="1"/>
  <c r="H146" i="1" s="1"/>
  <c r="G179" i="1" a="1"/>
  <c r="G179" i="1" s="1"/>
  <c r="H179" i="1" s="1"/>
  <c r="G25" i="1" a="1"/>
  <c r="G25" i="1" s="1"/>
  <c r="G136" i="1" a="1"/>
  <c r="G136" i="1" s="1"/>
  <c r="G40" i="1" a="1"/>
  <c r="G40" i="1" s="1"/>
  <c r="H40" i="1" s="1"/>
  <c r="G124" i="1" a="1"/>
  <c r="G124" i="1" s="1"/>
  <c r="G193" i="1" a="1"/>
  <c r="G193" i="1" s="1"/>
  <c r="G98" i="1" a="1"/>
  <c r="G98" i="1" s="1"/>
  <c r="H98" i="1" s="1"/>
  <c r="G33" i="1" a="1"/>
  <c r="G33" i="1" s="1"/>
  <c r="G75" i="1" a="1"/>
  <c r="G75" i="1" s="1"/>
  <c r="H75" i="1" s="1"/>
  <c r="G185" i="1" a="1"/>
  <c r="G185" i="1" s="1"/>
  <c r="G126" i="1" a="1"/>
  <c r="G126" i="1" s="1"/>
  <c r="H126" i="1" s="1"/>
  <c r="G170" i="1" a="1"/>
  <c r="G170" i="1" s="1"/>
  <c r="H170" i="1" s="1"/>
  <c r="G138" i="1" a="1"/>
  <c r="G138" i="1" s="1"/>
  <c r="H138" i="1" s="1"/>
  <c r="G121" i="1" a="1"/>
  <c r="G121" i="1" s="1"/>
  <c r="G17" i="1" a="1"/>
  <c r="G17" i="1" s="1"/>
  <c r="E53" i="29"/>
  <c r="G145" i="1" a="1"/>
  <c r="G145" i="1" s="1"/>
  <c r="H145" i="1" s="1"/>
  <c r="G92" i="1" a="1"/>
  <c r="G92" i="1" s="1"/>
  <c r="H92" i="1" s="1"/>
  <c r="G19" i="1" a="1"/>
  <c r="G19" i="1" s="1"/>
  <c r="H19" i="1" s="1"/>
  <c r="E62" i="29"/>
  <c r="G37" i="1" a="1"/>
  <c r="G37" i="1" s="1"/>
  <c r="G192" i="1" a="1"/>
  <c r="G192" i="1" s="1"/>
  <c r="G181" i="1" a="1"/>
  <c r="G181" i="1" s="1"/>
  <c r="H181" i="1" s="1"/>
  <c r="G184" i="1" a="1"/>
  <c r="G184" i="1" s="1"/>
  <c r="G129" i="1" a="1"/>
  <c r="G129" i="1" s="1"/>
  <c r="H129" i="1" s="1"/>
  <c r="G43" i="1" a="1"/>
  <c r="G43" i="1" s="1"/>
  <c r="G153" i="1" a="1"/>
  <c r="G153" i="1" s="1"/>
  <c r="H153" i="1" s="1"/>
  <c r="G186" i="1" a="1"/>
  <c r="G186" i="1" s="1"/>
  <c r="G151" i="1" a="1"/>
  <c r="G151" i="1" s="1"/>
  <c r="G178" i="28" s="1"/>
  <c r="I178" i="28" s="1"/>
  <c r="G104" i="1" a="1"/>
  <c r="G104" i="1" s="1"/>
  <c r="G161" i="1" a="1"/>
  <c r="G161" i="1" s="1"/>
  <c r="H161" i="1" s="1"/>
  <c r="G23" i="1" a="1"/>
  <c r="G23" i="1" s="1"/>
  <c r="G134" i="28" s="1"/>
  <c r="I134" i="28" s="1"/>
  <c r="G110" i="1" a="1"/>
  <c r="G110" i="1" s="1"/>
  <c r="H110" i="1" s="1"/>
  <c r="G65" i="1" a="1"/>
  <c r="G65" i="1" s="1"/>
  <c r="G143" i="1" a="1"/>
  <c r="G143" i="1" s="1"/>
  <c r="G130" i="1" a="1"/>
  <c r="G130" i="1" s="1"/>
  <c r="G149" i="1" a="1"/>
  <c r="G149" i="1" s="1"/>
  <c r="G15" i="1" a="1"/>
  <c r="G15" i="1" s="1"/>
  <c r="G44" i="1" a="1"/>
  <c r="G44" i="1" s="1"/>
  <c r="G87" i="1" a="1"/>
  <c r="G87" i="1" s="1"/>
  <c r="G93" i="1" a="1"/>
  <c r="G93" i="1" s="1"/>
  <c r="H93" i="1" s="1"/>
  <c r="I13" i="29"/>
  <c r="G190" i="1" a="1"/>
  <c r="G190" i="1" s="1"/>
  <c r="H190" i="1" s="1"/>
  <c r="G94" i="1" a="1"/>
  <c r="G94" i="1" s="1"/>
  <c r="G162" i="1" a="1"/>
  <c r="G162" i="1" s="1"/>
  <c r="G163" i="1" a="1"/>
  <c r="G163" i="1" s="1"/>
  <c r="H163" i="1" s="1"/>
  <c r="G99" i="1" a="1"/>
  <c r="G99" i="1" s="1"/>
  <c r="G100" i="1" a="1"/>
  <c r="G100" i="1" s="1"/>
  <c r="H100" i="1" s="1"/>
  <c r="G82" i="1" a="1"/>
  <c r="G82" i="1" s="1"/>
  <c r="G111" i="1" a="1"/>
  <c r="G111" i="1" s="1"/>
  <c r="H111" i="1" s="1"/>
  <c r="G119" i="1" a="1"/>
  <c r="G119" i="1" s="1"/>
  <c r="H119" i="1" s="1"/>
  <c r="G21" i="1" a="1"/>
  <c r="G21" i="1" s="1"/>
  <c r="G177" i="1" a="1"/>
  <c r="G177" i="1" s="1"/>
  <c r="H177" i="1" s="1"/>
  <c r="G103" i="1" a="1"/>
  <c r="G103" i="1" s="1"/>
  <c r="G160" i="1" a="1"/>
  <c r="G160" i="1" s="1"/>
  <c r="G203" i="28" s="1"/>
  <c r="I203" i="28" s="1"/>
  <c r="G194" i="1" a="1"/>
  <c r="G194" i="1" s="1"/>
  <c r="H194" i="1" s="1"/>
  <c r="G72" i="1" a="1"/>
  <c r="G72" i="1" s="1"/>
  <c r="H72" i="1" s="1"/>
  <c r="G117" i="1" a="1"/>
  <c r="G117" i="1" s="1"/>
  <c r="H117" i="1" s="1"/>
  <c r="G29" i="1" a="1"/>
  <c r="G29" i="1" s="1"/>
  <c r="G127" i="28" s="1"/>
  <c r="I127" i="28" s="1"/>
  <c r="G152" i="1" a="1"/>
  <c r="G152" i="1" s="1"/>
  <c r="H152" i="1" s="1"/>
  <c r="G30" i="1" a="1"/>
  <c r="G30" i="1" s="1"/>
  <c r="H30" i="1" s="1"/>
  <c r="G135" i="1" a="1"/>
  <c r="G135" i="1" s="1"/>
  <c r="G39" i="1" a="1"/>
  <c r="G39" i="1" s="1"/>
  <c r="H39" i="1" s="1"/>
  <c r="G113" i="1" a="1"/>
  <c r="G113" i="1" s="1"/>
  <c r="H113" i="1" s="1"/>
  <c r="G41" i="1" a="1"/>
  <c r="G41" i="1" s="1"/>
  <c r="G175" i="1" a="1"/>
  <c r="G175" i="1" s="1"/>
  <c r="G85" i="1" a="1"/>
  <c r="G85" i="1" s="1"/>
  <c r="G97" i="1" a="1"/>
  <c r="G97" i="1" s="1"/>
  <c r="G167" i="1" a="1"/>
  <c r="G167" i="1" s="1"/>
  <c r="G127" i="1" a="1"/>
  <c r="G127" i="1" s="1"/>
  <c r="G137" i="1" a="1"/>
  <c r="G137" i="1" s="1"/>
  <c r="H11" i="29"/>
  <c r="G172" i="1" a="1"/>
  <c r="G172" i="1" s="1"/>
  <c r="G36" i="1" a="1"/>
  <c r="G36" i="1" s="1"/>
  <c r="H36" i="1" s="1"/>
  <c r="G154" i="1" a="1"/>
  <c r="G154" i="1" s="1"/>
  <c r="G20" i="1" a="1"/>
  <c r="G20" i="1" s="1"/>
  <c r="G143" i="28" s="1"/>
  <c r="I143" i="28" s="1"/>
  <c r="G112" i="1" a="1"/>
  <c r="G112" i="1" s="1"/>
  <c r="H112" i="1" s="1"/>
  <c r="G66" i="1" a="1"/>
  <c r="G66" i="1" s="1"/>
  <c r="H66" i="1" s="1"/>
  <c r="G42" i="1" a="1"/>
  <c r="G42" i="1" s="1"/>
  <c r="H42" i="1" s="1"/>
  <c r="G141" i="1" a="1"/>
  <c r="G141" i="1" s="1"/>
  <c r="G191" i="1" a="1"/>
  <c r="G191" i="1" s="1"/>
  <c r="G168" i="1" a="1"/>
  <c r="G168" i="1" s="1"/>
  <c r="G130" i="28" s="1"/>
  <c r="I130" i="28" s="1"/>
  <c r="G106" i="1" a="1"/>
  <c r="G106" i="1" s="1"/>
  <c r="H106" i="1" s="1"/>
  <c r="I8" i="29"/>
  <c r="G187" i="1" a="1"/>
  <c r="G187" i="1" s="1"/>
  <c r="G109" i="1" a="1"/>
  <c r="G109" i="1" s="1"/>
  <c r="G183" i="1" a="1"/>
  <c r="G183" i="1" s="1"/>
  <c r="H183" i="1" s="1"/>
  <c r="G174" i="1" a="1"/>
  <c r="G174" i="1" s="1"/>
  <c r="G114" i="1" a="1"/>
  <c r="G114" i="1" s="1"/>
  <c r="G77" i="1" a="1"/>
  <c r="G77" i="1" s="1"/>
  <c r="G101" i="1" a="1"/>
  <c r="G101" i="1" s="1"/>
  <c r="I7" i="29"/>
  <c r="G140" i="1" a="1"/>
  <c r="G140" i="1" s="1"/>
  <c r="G182" i="1" a="1"/>
  <c r="G182" i="1" s="1"/>
  <c r="G156" i="1" a="1"/>
  <c r="G156" i="1" s="1"/>
  <c r="H156" i="1" s="1"/>
  <c r="H10" i="29"/>
  <c r="G142" i="1" a="1"/>
  <c r="G142" i="1" s="1"/>
  <c r="G191" i="28" s="1"/>
  <c r="I191" i="28" s="1"/>
  <c r="H13" i="29"/>
  <c r="G10" i="29"/>
  <c r="G79" i="1" a="1"/>
  <c r="G79" i="1" s="1"/>
  <c r="G108" i="1" a="1"/>
  <c r="G108" i="1" s="1"/>
  <c r="G192" i="28" s="1"/>
  <c r="I192" i="28" s="1"/>
  <c r="G178" i="1" a="1"/>
  <c r="G178" i="1" s="1"/>
  <c r="H178" i="1" s="1"/>
  <c r="G169" i="1" a="1"/>
  <c r="G169" i="1" s="1"/>
  <c r="G255" i="28" s="1"/>
  <c r="I255" i="28" s="1"/>
  <c r="G132" i="1" a="1"/>
  <c r="G132" i="1" s="1"/>
  <c r="H132" i="1" s="1"/>
  <c r="G195" i="1" a="1"/>
  <c r="G195" i="1" s="1"/>
  <c r="H195" i="1" s="1"/>
  <c r="G157" i="1" a="1"/>
  <c r="G157" i="1" s="1"/>
  <c r="G27" i="1" a="1"/>
  <c r="G27" i="1" s="1"/>
  <c r="H27" i="1" s="1"/>
  <c r="G102" i="1" a="1"/>
  <c r="G102" i="1" s="1"/>
  <c r="H102" i="1" s="1"/>
  <c r="I11" i="29"/>
  <c r="G125" i="1" a="1"/>
  <c r="G125" i="1" s="1"/>
  <c r="H125" i="1" s="1"/>
  <c r="G180" i="1" a="1"/>
  <c r="G180" i="1" s="1"/>
  <c r="H180" i="1" s="1"/>
  <c r="G13" i="29"/>
  <c r="G7" i="29"/>
  <c r="G64" i="1" a="1"/>
  <c r="G64" i="1" s="1"/>
  <c r="G188" i="1" a="1"/>
  <c r="G188" i="1" s="1"/>
  <c r="H188" i="1" s="1"/>
  <c r="G8" i="29"/>
  <c r="G16" i="1" a="1"/>
  <c r="G16" i="1" s="1"/>
  <c r="H7" i="29"/>
  <c r="G134" i="1" a="1"/>
  <c r="G134" i="1" s="1"/>
  <c r="H8" i="29"/>
  <c r="O53" i="28"/>
  <c r="O54" i="28"/>
  <c r="O97" i="28"/>
  <c r="E59" i="29"/>
  <c r="E61" i="29"/>
  <c r="E52" i="29"/>
  <c r="E41" i="29"/>
  <c r="E58" i="29"/>
  <c r="G86" i="1" a="1"/>
  <c r="G86" i="1" s="1"/>
  <c r="E49" i="29"/>
  <c r="E43" i="29"/>
  <c r="O144" i="28"/>
  <c r="G166" i="1" a="1"/>
  <c r="G166" i="1" s="1"/>
  <c r="F7" i="29"/>
  <c r="G13" i="1" a="1"/>
  <c r="G13" i="1" s="1"/>
  <c r="G169" i="28" s="1"/>
  <c r="I169" i="28" s="1"/>
  <c r="K9" i="1"/>
  <c r="E40" i="29"/>
  <c r="E31" i="29"/>
  <c r="F10" i="29"/>
  <c r="G9" i="1" a="1"/>
  <c r="G9" i="1" s="1"/>
  <c r="F8" i="29"/>
  <c r="G8" i="1" a="1"/>
  <c r="G8" i="1" s="1"/>
  <c r="E37" i="29"/>
  <c r="O158" i="28"/>
  <c r="K11" i="29"/>
  <c r="E38" i="29"/>
  <c r="E29" i="29"/>
  <c r="K8" i="1"/>
  <c r="K8" i="29"/>
  <c r="E32" i="29"/>
  <c r="E55" i="29"/>
  <c r="M71" i="28"/>
  <c r="I10" i="29"/>
  <c r="E28" i="29"/>
  <c r="F13" i="29"/>
  <c r="G7" i="1" a="1"/>
  <c r="G7" i="1" s="1"/>
  <c r="E50" i="29"/>
  <c r="E34" i="29"/>
  <c r="G10" i="1" a="1"/>
  <c r="G10" i="1" s="1"/>
  <c r="G111" i="28" s="1"/>
  <c r="I111" i="28" s="1"/>
  <c r="E64" i="29"/>
  <c r="G34" i="1" a="1"/>
  <c r="G34" i="1" s="1"/>
  <c r="F62" i="29"/>
  <c r="J216" i="28"/>
  <c r="J159" i="28"/>
  <c r="J166" i="28"/>
  <c r="R6" i="1"/>
  <c r="J72" i="28"/>
  <c r="G53" i="28" l="1"/>
  <c r="I53" i="28" s="1"/>
  <c r="G194" i="28"/>
  <c r="I194" i="28" s="1"/>
  <c r="H119" i="28"/>
  <c r="G239" i="28"/>
  <c r="I239" i="28" s="1"/>
  <c r="G133" i="28"/>
  <c r="I133" i="28" s="1"/>
  <c r="G221" i="28"/>
  <c r="I221" i="28" s="1"/>
  <c r="G186" i="28"/>
  <c r="I186" i="28" s="1"/>
  <c r="G170" i="28"/>
  <c r="I170" i="28" s="1"/>
  <c r="G91" i="28"/>
  <c r="I91" i="28" s="1"/>
  <c r="G94" i="28"/>
  <c r="I94" i="28" s="1"/>
  <c r="G164" i="28"/>
  <c r="I164" i="28" s="1"/>
  <c r="G100" i="28"/>
  <c r="I100" i="28" s="1"/>
  <c r="G109" i="28"/>
  <c r="I109" i="28" s="1"/>
  <c r="G93" i="28"/>
  <c r="I93" i="28" s="1"/>
  <c r="G86" i="28"/>
  <c r="I86" i="28" s="1"/>
  <c r="G76" i="28"/>
  <c r="I76" i="28" s="1"/>
  <c r="G214" i="28"/>
  <c r="I214" i="28" s="1"/>
  <c r="G205" i="28"/>
  <c r="I205" i="28" s="1"/>
  <c r="G157" i="28"/>
  <c r="I157" i="28" s="1"/>
  <c r="G213" i="28"/>
  <c r="I213" i="28" s="1"/>
  <c r="G190" i="28"/>
  <c r="I190" i="28" s="1"/>
  <c r="H211" i="1"/>
  <c r="H210" i="1"/>
  <c r="H223" i="1"/>
  <c r="H222" i="1"/>
  <c r="H221" i="1"/>
  <c r="H220" i="1"/>
  <c r="H216" i="1"/>
  <c r="G102" i="28"/>
  <c r="I102" i="28" s="1"/>
  <c r="H217" i="1"/>
  <c r="G197" i="28"/>
  <c r="I197" i="28" s="1"/>
  <c r="H213" i="1"/>
  <c r="G80" i="28"/>
  <c r="I80" i="28" s="1"/>
  <c r="H218" i="1"/>
  <c r="G175" i="28"/>
  <c r="I175" i="28" s="1"/>
  <c r="H208" i="1"/>
  <c r="G69" i="28"/>
  <c r="I69" i="28" s="1"/>
  <c r="H209" i="1"/>
  <c r="G150" i="28"/>
  <c r="I150" i="28" s="1"/>
  <c r="H207" i="1"/>
  <c r="G92" i="28"/>
  <c r="I92" i="28" s="1"/>
  <c r="H206" i="1"/>
  <c r="G105" i="28"/>
  <c r="I105" i="28" s="1"/>
  <c r="H202" i="1"/>
  <c r="H62" i="28" s="1"/>
  <c r="G62" i="28"/>
  <c r="I62" i="28" s="1"/>
  <c r="H200" i="1"/>
  <c r="G201" i="28"/>
  <c r="I201" i="28" s="1"/>
  <c r="H197" i="1"/>
  <c r="H75" i="28" s="1"/>
  <c r="G75" i="28"/>
  <c r="I75" i="28" s="1"/>
  <c r="H196" i="1"/>
  <c r="G141" i="28"/>
  <c r="I141" i="28" s="1"/>
  <c r="H203" i="1"/>
  <c r="G70" i="28"/>
  <c r="I70" i="28" s="1"/>
  <c r="H201" i="1"/>
  <c r="H156" i="28" s="1"/>
  <c r="G156" i="28"/>
  <c r="I156" i="28" s="1"/>
  <c r="H204" i="1"/>
  <c r="G193" i="28"/>
  <c r="I193" i="28" s="1"/>
  <c r="H198" i="1"/>
  <c r="H122" i="28" s="1"/>
  <c r="G122" i="28"/>
  <c r="I122" i="28" s="1"/>
  <c r="G230" i="28"/>
  <c r="I230" i="28" s="1"/>
  <c r="H26" i="1"/>
  <c r="G44" i="28"/>
  <c r="I44" i="28" s="1"/>
  <c r="G68" i="28"/>
  <c r="I68" i="28" s="1"/>
  <c r="G43" i="28"/>
  <c r="I43" i="28" s="1"/>
  <c r="G236" i="28"/>
  <c r="I236" i="28" s="1"/>
  <c r="G229" i="28"/>
  <c r="I229" i="28" s="1"/>
  <c r="G224" i="28"/>
  <c r="I224" i="28" s="1"/>
  <c r="G128" i="28"/>
  <c r="I128" i="28" s="1"/>
  <c r="H240" i="28"/>
  <c r="G215" i="28"/>
  <c r="I215" i="28" s="1"/>
  <c r="G88" i="28"/>
  <c r="I88" i="28" s="1"/>
  <c r="G103" i="28"/>
  <c r="I103" i="28" s="1"/>
  <c r="G56" i="28"/>
  <c r="I56" i="28" s="1"/>
  <c r="G240" i="28"/>
  <c r="I240" i="28" s="1"/>
  <c r="G148" i="28"/>
  <c r="I148" i="28" s="1"/>
  <c r="G218" i="28"/>
  <c r="I218" i="28" s="1"/>
  <c r="G231" i="28"/>
  <c r="I231" i="28" s="1"/>
  <c r="G228" i="28"/>
  <c r="I228" i="28" s="1"/>
  <c r="G172" i="28"/>
  <c r="I172" i="28" s="1"/>
  <c r="G51" i="28"/>
  <c r="I51" i="28" s="1"/>
  <c r="G226" i="28"/>
  <c r="I226" i="28" s="1"/>
  <c r="G98" i="28"/>
  <c r="I98" i="28" s="1"/>
  <c r="G81" i="28"/>
  <c r="I81" i="28" s="1"/>
  <c r="G77" i="28"/>
  <c r="I77" i="28" s="1"/>
  <c r="H222" i="28"/>
  <c r="G209" i="28"/>
  <c r="I209" i="28" s="1"/>
  <c r="G57" i="28"/>
  <c r="I57" i="28" s="1"/>
  <c r="G115" i="28"/>
  <c r="I115" i="28" s="1"/>
  <c r="G173" i="28"/>
  <c r="I173" i="28" s="1"/>
  <c r="G97" i="28"/>
  <c r="I97" i="28" s="1"/>
  <c r="G235" i="28"/>
  <c r="I235" i="28" s="1"/>
  <c r="G247" i="28"/>
  <c r="I247" i="28" s="1"/>
  <c r="G152" i="28"/>
  <c r="I152" i="28" s="1"/>
  <c r="G104" i="28"/>
  <c r="I104" i="28" s="1"/>
  <c r="G180" i="28"/>
  <c r="I180" i="28" s="1"/>
  <c r="G220" i="28"/>
  <c r="I220" i="28" s="1"/>
  <c r="G238" i="28"/>
  <c r="I238" i="28" s="1"/>
  <c r="G73" i="28"/>
  <c r="I73" i="28" s="1"/>
  <c r="G185" i="28"/>
  <c r="I185" i="28" s="1"/>
  <c r="G123" i="28"/>
  <c r="I123" i="28" s="1"/>
  <c r="G52" i="28"/>
  <c r="I52" i="28" s="1"/>
  <c r="G42" i="28"/>
  <c r="H208" i="28"/>
  <c r="G183" i="28"/>
  <c r="I183" i="28" s="1"/>
  <c r="G187" i="28"/>
  <c r="I187" i="28" s="1"/>
  <c r="G83" i="28"/>
  <c r="I83" i="28" s="1"/>
  <c r="G67" i="28"/>
  <c r="I67" i="28" s="1"/>
  <c r="G188" i="28"/>
  <c r="I188" i="28" s="1"/>
  <c r="G99" i="28"/>
  <c r="I99" i="28" s="1"/>
  <c r="G244" i="28"/>
  <c r="I244" i="28" s="1"/>
  <c r="G259" i="28"/>
  <c r="I259" i="28" s="1"/>
  <c r="G182" i="28"/>
  <c r="I182" i="28" s="1"/>
  <c r="G96" i="28"/>
  <c r="I96" i="28" s="1"/>
  <c r="G61" i="28"/>
  <c r="I61" i="28" s="1"/>
  <c r="G232" i="28"/>
  <c r="I232" i="28" s="1"/>
  <c r="G114" i="28"/>
  <c r="I114" i="28" s="1"/>
  <c r="G132" i="28"/>
  <c r="I132" i="28" s="1"/>
  <c r="G155" i="28"/>
  <c r="I155" i="28" s="1"/>
  <c r="G211" i="28"/>
  <c r="I211" i="28" s="1"/>
  <c r="G246" i="28"/>
  <c r="I246" i="28" s="1"/>
  <c r="G112" i="28"/>
  <c r="I112" i="28" s="1"/>
  <c r="G78" i="28"/>
  <c r="I78" i="28" s="1"/>
  <c r="G142" i="28"/>
  <c r="I142" i="28" s="1"/>
  <c r="G146" i="28"/>
  <c r="I146" i="28" s="1"/>
  <c r="G64" i="28"/>
  <c r="I64" i="28" s="1"/>
  <c r="G84" i="28"/>
  <c r="I84" i="28" s="1"/>
  <c r="G125" i="28"/>
  <c r="I125" i="28" s="1"/>
  <c r="G250" i="28"/>
  <c r="I250" i="28" s="1"/>
  <c r="G217" i="28"/>
  <c r="I217" i="28" s="1"/>
  <c r="G223" i="28"/>
  <c r="I223" i="28" s="1"/>
  <c r="G196" i="28"/>
  <c r="I196" i="28" s="1"/>
  <c r="G138" i="28"/>
  <c r="I138" i="28" s="1"/>
  <c r="G124" i="28"/>
  <c r="I124" i="28" s="1"/>
  <c r="H185" i="28"/>
  <c r="G131" i="28"/>
  <c r="I131" i="28" s="1"/>
  <c r="G249" i="28"/>
  <c r="I249" i="28" s="1"/>
  <c r="G126" i="28"/>
  <c r="I126" i="28" s="1"/>
  <c r="G139" i="28"/>
  <c r="I139" i="28" s="1"/>
  <c r="G55" i="28"/>
  <c r="I55" i="28" s="1"/>
  <c r="G65" i="28"/>
  <c r="I65" i="28" s="1"/>
  <c r="G59" i="28"/>
  <c r="I59" i="28" s="1"/>
  <c r="G219" i="28"/>
  <c r="I219" i="28" s="1"/>
  <c r="G243" i="28"/>
  <c r="I243" i="28" s="1"/>
  <c r="G251" i="28"/>
  <c r="I251" i="28" s="1"/>
  <c r="H233" i="28"/>
  <c r="G121" i="28"/>
  <c r="I121" i="28" s="1"/>
  <c r="G50" i="28"/>
  <c r="I50" i="28" s="1"/>
  <c r="G161" i="28"/>
  <c r="I161" i="28" s="1"/>
  <c r="G241" i="28"/>
  <c r="I241" i="28" s="1"/>
  <c r="G79" i="28"/>
  <c r="I79" i="28" s="1"/>
  <c r="G206" i="28"/>
  <c r="I206" i="28" s="1"/>
  <c r="G154" i="28"/>
  <c r="I154" i="28" s="1"/>
  <c r="G95" i="28"/>
  <c r="I95" i="28" s="1"/>
  <c r="G110" i="28"/>
  <c r="I110" i="28" s="1"/>
  <c r="G184" i="28"/>
  <c r="I184" i="28" s="1"/>
  <c r="G71" i="28"/>
  <c r="I71" i="28" s="1"/>
  <c r="G137" i="28"/>
  <c r="I137" i="28" s="1"/>
  <c r="H76" i="1"/>
  <c r="H109" i="28" s="1"/>
  <c r="G151" i="28"/>
  <c r="I151" i="28" s="1"/>
  <c r="G165" i="28"/>
  <c r="I165" i="28" s="1"/>
  <c r="H118" i="1"/>
  <c r="H167" i="1"/>
  <c r="H81" i="1"/>
  <c r="G233" i="28"/>
  <c r="I233" i="28" s="1"/>
  <c r="H24" i="1"/>
  <c r="H107" i="28" s="1"/>
  <c r="G74" i="28"/>
  <c r="I74" i="28" s="1"/>
  <c r="H50" i="1"/>
  <c r="H177" i="28" s="1"/>
  <c r="H48" i="1"/>
  <c r="H147" i="1"/>
  <c r="H171" i="1"/>
  <c r="H190" i="28" s="1"/>
  <c r="G254" i="28"/>
  <c r="I254" i="28" s="1"/>
  <c r="H189" i="1"/>
  <c r="H144" i="1"/>
  <c r="G234" i="28"/>
  <c r="I234" i="28" s="1"/>
  <c r="H63" i="1"/>
  <c r="H139" i="1"/>
  <c r="H173" i="1"/>
  <c r="H231" i="28" s="1"/>
  <c r="G204" i="28"/>
  <c r="I204" i="28" s="1"/>
  <c r="G113" i="28"/>
  <c r="I113" i="28" s="1"/>
  <c r="H84" i="1"/>
  <c r="H253" i="28" s="1"/>
  <c r="G208" i="28"/>
  <c r="I208" i="28" s="1"/>
  <c r="G119" i="28"/>
  <c r="I119" i="28" s="1"/>
  <c r="H18" i="1"/>
  <c r="H173" i="28" s="1"/>
  <c r="G174" i="28"/>
  <c r="I174" i="28" s="1"/>
  <c r="H164" i="1"/>
  <c r="H78" i="28" s="1"/>
  <c r="H38" i="1"/>
  <c r="H128" i="1"/>
  <c r="G135" i="28"/>
  <c r="I135" i="28" s="1"/>
  <c r="G245" i="28"/>
  <c r="I245" i="28" s="1"/>
  <c r="G140" i="28"/>
  <c r="I140" i="28" s="1"/>
  <c r="G227" i="28"/>
  <c r="I227" i="28" s="1"/>
  <c r="H155" i="1"/>
  <c r="H22" i="1"/>
  <c r="G49" i="28"/>
  <c r="I49" i="28" s="1"/>
  <c r="H176" i="1"/>
  <c r="H186" i="28" s="1"/>
  <c r="G160" i="28"/>
  <c r="I160" i="28" s="1"/>
  <c r="G63" i="28"/>
  <c r="I63" i="28" s="1"/>
  <c r="H55" i="1"/>
  <c r="H61" i="1"/>
  <c r="G171" i="28"/>
  <c r="I171" i="28" s="1"/>
  <c r="G210" i="28"/>
  <c r="I210" i="28" s="1"/>
  <c r="H87" i="1"/>
  <c r="H37" i="1"/>
  <c r="H149" i="1"/>
  <c r="G82" i="28"/>
  <c r="I82" i="28" s="1"/>
  <c r="H90" i="1"/>
  <c r="H47" i="1"/>
  <c r="H70" i="1"/>
  <c r="H183" i="28" s="1"/>
  <c r="G225" i="28"/>
  <c r="I225" i="28" s="1"/>
  <c r="H88" i="1"/>
  <c r="G117" i="28"/>
  <c r="I117" i="28" s="1"/>
  <c r="H124" i="1"/>
  <c r="H54" i="28" s="1"/>
  <c r="H185" i="1"/>
  <c r="G252" i="28"/>
  <c r="I252" i="28" s="1"/>
  <c r="H193" i="1"/>
  <c r="H259" i="28" s="1"/>
  <c r="G101" i="28"/>
  <c r="I101" i="28" s="1"/>
  <c r="H15" i="1"/>
  <c r="H121" i="1"/>
  <c r="H162" i="1"/>
  <c r="H209" i="28" s="1"/>
  <c r="G106" i="28"/>
  <c r="I106" i="28" s="1"/>
  <c r="G87" i="28"/>
  <c r="I87" i="28" s="1"/>
  <c r="H136" i="1"/>
  <c r="H25" i="1"/>
  <c r="H82" i="1"/>
  <c r="G118" i="28"/>
  <c r="I118" i="28" s="1"/>
  <c r="H41" i="1"/>
  <c r="H103" i="28" s="1"/>
  <c r="G116" i="28"/>
  <c r="I116" i="28" s="1"/>
  <c r="H151" i="1"/>
  <c r="H178" i="28" s="1"/>
  <c r="G177" i="28"/>
  <c r="I177" i="28" s="1"/>
  <c r="G107" i="28"/>
  <c r="I107" i="28" s="1"/>
  <c r="G58" i="28"/>
  <c r="I58" i="28" s="1"/>
  <c r="G253" i="28"/>
  <c r="I253" i="28" s="1"/>
  <c r="G45" i="28"/>
  <c r="I45" i="28" s="1"/>
  <c r="H160" i="1"/>
  <c r="H50" i="28" s="1"/>
  <c r="H33" i="1"/>
  <c r="H223" i="28" s="1"/>
  <c r="H85" i="1"/>
  <c r="H99" i="1"/>
  <c r="H17" i="1"/>
  <c r="H217" i="28" s="1"/>
  <c r="G54" i="28"/>
  <c r="I54" i="28" s="1"/>
  <c r="G153" i="28"/>
  <c r="I153" i="28" s="1"/>
  <c r="G108" i="28"/>
  <c r="I108" i="28" s="1"/>
  <c r="H44" i="1"/>
  <c r="H143" i="1"/>
  <c r="G46" i="28"/>
  <c r="I46" i="28" s="1"/>
  <c r="G258" i="28"/>
  <c r="I258" i="28" s="1"/>
  <c r="H192" i="1"/>
  <c r="G149" i="28"/>
  <c r="I149" i="28" s="1"/>
  <c r="H43" i="1"/>
  <c r="G195" i="28"/>
  <c r="I195" i="28" s="1"/>
  <c r="G200" i="28"/>
  <c r="I200" i="28" s="1"/>
  <c r="G162" i="28"/>
  <c r="I162" i="28" s="1"/>
  <c r="H65" i="1"/>
  <c r="G60" i="28"/>
  <c r="I60" i="28" s="1"/>
  <c r="G136" i="28"/>
  <c r="I136" i="28" s="1"/>
  <c r="G212" i="28"/>
  <c r="I212" i="28" s="1"/>
  <c r="H186" i="1"/>
  <c r="H117" i="28" s="1"/>
  <c r="G145" i="28"/>
  <c r="I145" i="28" s="1"/>
  <c r="G47" i="28"/>
  <c r="I47" i="28" s="1"/>
  <c r="H154" i="1"/>
  <c r="H137" i="1"/>
  <c r="G199" i="28"/>
  <c r="I199" i="28" s="1"/>
  <c r="G181" i="28"/>
  <c r="I181" i="28" s="1"/>
  <c r="G90" i="28"/>
  <c r="I90" i="28" s="1"/>
  <c r="H104" i="1"/>
  <c r="G129" i="28"/>
  <c r="I129" i="28" s="1"/>
  <c r="H130" i="1"/>
  <c r="H101" i="1"/>
  <c r="H64" i="1"/>
  <c r="H23" i="1"/>
  <c r="H184" i="1"/>
  <c r="H133" i="28" s="1"/>
  <c r="H21" i="1"/>
  <c r="H97" i="1"/>
  <c r="H94" i="1"/>
  <c r="H239" i="28" s="1"/>
  <c r="H103" i="1"/>
  <c r="H101" i="28" s="1"/>
  <c r="H135" i="1"/>
  <c r="H175" i="1"/>
  <c r="H127" i="1"/>
  <c r="H87" i="28" s="1"/>
  <c r="G167" i="28"/>
  <c r="I167" i="28" s="1"/>
  <c r="H141" i="1"/>
  <c r="H98" i="28" s="1"/>
  <c r="H169" i="1"/>
  <c r="H255" i="28" s="1"/>
  <c r="G89" i="28"/>
  <c r="I89" i="28" s="1"/>
  <c r="H174" i="1"/>
  <c r="H157" i="1"/>
  <c r="H116" i="28" s="1"/>
  <c r="G222" i="28"/>
  <c r="I222" i="28" s="1"/>
  <c r="H182" i="1"/>
  <c r="H29" i="1"/>
  <c r="H127" i="28" s="1"/>
  <c r="H142" i="1"/>
  <c r="H191" i="28" s="1"/>
  <c r="H77" i="1"/>
  <c r="G189" i="28"/>
  <c r="I189" i="28" s="1"/>
  <c r="H79" i="1"/>
  <c r="H134" i="1"/>
  <c r="H81" i="28" s="1"/>
  <c r="H172" i="1"/>
  <c r="H104" i="28" s="1"/>
  <c r="G179" i="28"/>
  <c r="I179" i="28" s="1"/>
  <c r="G242" i="28"/>
  <c r="I242" i="28" s="1"/>
  <c r="H20" i="1"/>
  <c r="H168" i="1"/>
  <c r="H130" i="28" s="1"/>
  <c r="H108" i="1"/>
  <c r="H258" i="28" s="1"/>
  <c r="G163" i="28"/>
  <c r="I163" i="28" s="1"/>
  <c r="H109" i="1"/>
  <c r="H140" i="1"/>
  <c r="H114" i="1"/>
  <c r="H53" i="28" s="1"/>
  <c r="G207" i="28"/>
  <c r="I207" i="28" s="1"/>
  <c r="H191" i="1"/>
  <c r="H187" i="1"/>
  <c r="H226" i="28" s="1"/>
  <c r="G257" i="28"/>
  <c r="I257" i="28" s="1"/>
  <c r="G147" i="28"/>
  <c r="I147" i="28" s="1"/>
  <c r="G256" i="28"/>
  <c r="I256" i="28" s="1"/>
  <c r="G248" i="28"/>
  <c r="I248" i="28" s="1"/>
  <c r="H16" i="1"/>
  <c r="H128" i="28" s="1"/>
  <c r="H86" i="1"/>
  <c r="E8" i="29"/>
  <c r="H8" i="1"/>
  <c r="H140" i="28" s="1"/>
  <c r="E17" i="29"/>
  <c r="H7" i="1"/>
  <c r="H167" i="28" s="1"/>
  <c r="E22" i="29"/>
  <c r="E13" i="29"/>
  <c r="E16" i="29"/>
  <c r="E7" i="29"/>
  <c r="H13" i="1"/>
  <c r="E11" i="29"/>
  <c r="G158" i="28"/>
  <c r="I158" i="28" s="1"/>
  <c r="E20" i="29"/>
  <c r="H34" i="1"/>
  <c r="H10" i="1"/>
  <c r="H111" i="28" s="1"/>
  <c r="E19" i="29"/>
  <c r="H9" i="1"/>
  <c r="H46" i="28" s="1"/>
  <c r="E10" i="29"/>
  <c r="H166" i="1"/>
  <c r="G144" i="28"/>
  <c r="I144" i="28" s="1"/>
  <c r="J85" i="28"/>
  <c r="J66" i="28"/>
  <c r="J202" i="28"/>
  <c r="K62" i="29"/>
  <c r="F61" i="29"/>
  <c r="F64" i="29"/>
  <c r="F60" i="29"/>
  <c r="F58" i="29"/>
  <c r="F59" i="29"/>
  <c r="H62" i="29"/>
  <c r="H59" i="29"/>
  <c r="H63" i="29"/>
  <c r="H61" i="29"/>
  <c r="H58" i="29"/>
  <c r="H64" i="29"/>
  <c r="H60" i="29"/>
  <c r="M198" i="28"/>
  <c r="W6" i="1"/>
  <c r="K9" i="29" s="1"/>
  <c r="V6" i="1"/>
  <c r="L72" i="28"/>
  <c r="L198" i="28"/>
  <c r="M85" i="28"/>
  <c r="N198" i="28"/>
  <c r="U6" i="1"/>
  <c r="M166" i="28"/>
  <c r="N72" i="28"/>
  <c r="I42" i="28" l="1"/>
  <c r="J176" i="28"/>
  <c r="J48" i="28"/>
  <c r="H179" i="28"/>
  <c r="H56" i="28"/>
  <c r="H102" i="28"/>
  <c r="N176" i="28"/>
  <c r="N48" i="28"/>
  <c r="H254" i="28"/>
  <c r="H164" i="28"/>
  <c r="H139" i="28"/>
  <c r="H84" i="28"/>
  <c r="H82" i="28"/>
  <c r="H252" i="28"/>
  <c r="H88" i="28"/>
  <c r="H100" i="28"/>
  <c r="H141" i="28"/>
  <c r="H201" i="28"/>
  <c r="H207" i="28"/>
  <c r="H83" i="28"/>
  <c r="H257" i="28"/>
  <c r="H73" i="28"/>
  <c r="H97" i="28"/>
  <c r="H149" i="28"/>
  <c r="H248" i="28"/>
  <c r="H114" i="28"/>
  <c r="H76" i="28"/>
  <c r="H214" i="28"/>
  <c r="H99" i="28"/>
  <c r="H163" i="28"/>
  <c r="H143" i="28"/>
  <c r="H212" i="28"/>
  <c r="H79" i="28"/>
  <c r="H245" i="28"/>
  <c r="H153" i="28"/>
  <c r="H137" i="28"/>
  <c r="H105" i="28"/>
  <c r="H42" i="28"/>
  <c r="H170" i="28"/>
  <c r="H93" i="28"/>
  <c r="H181" i="28"/>
  <c r="H221" i="28"/>
  <c r="H205" i="28"/>
  <c r="F9" i="29"/>
  <c r="F18" i="29" s="1"/>
  <c r="J168" i="28"/>
  <c r="H112" i="28"/>
  <c r="H193" i="28"/>
  <c r="H70" i="28"/>
  <c r="H92" i="28"/>
  <c r="H69" i="28"/>
  <c r="H80" i="28"/>
  <c r="J9" i="29"/>
  <c r="N168" i="28"/>
  <c r="H244" i="28"/>
  <c r="H113" i="28"/>
  <c r="H229" i="28"/>
  <c r="H118" i="28"/>
  <c r="H157" i="28"/>
  <c r="H148" i="28"/>
  <c r="H96" i="28"/>
  <c r="H47" i="28"/>
  <c r="H136" i="28"/>
  <c r="H150" i="28"/>
  <c r="H175" i="28"/>
  <c r="H197" i="28"/>
  <c r="H86" i="28"/>
  <c r="H94" i="28"/>
  <c r="H160" i="28"/>
  <c r="H169" i="28"/>
  <c r="H241" i="28"/>
  <c r="H180" i="28"/>
  <c r="H196" i="28"/>
  <c r="H146" i="28"/>
  <c r="H145" i="28"/>
  <c r="H106" i="28"/>
  <c r="H91" i="28"/>
  <c r="H147" i="28"/>
  <c r="H77" i="28"/>
  <c r="H238" i="28"/>
  <c r="H247" i="28"/>
  <c r="H172" i="28"/>
  <c r="H144" i="28"/>
  <c r="H194" i="28"/>
  <c r="H249" i="28"/>
  <c r="H220" i="28"/>
  <c r="H134" i="28"/>
  <c r="H188" i="28"/>
  <c r="H115" i="28"/>
  <c r="H152" i="28"/>
  <c r="H218" i="28"/>
  <c r="H123" i="28"/>
  <c r="H187" i="28"/>
  <c r="H192" i="28"/>
  <c r="H224" i="28"/>
  <c r="H67" i="28"/>
  <c r="J12" i="29"/>
  <c r="N237" i="28"/>
  <c r="H158" i="28"/>
  <c r="H43" i="28"/>
  <c r="H125" i="28"/>
  <c r="H155" i="28"/>
  <c r="H246" i="28"/>
  <c r="H182" i="28"/>
  <c r="H57" i="28"/>
  <c r="H161" i="28"/>
  <c r="H44" i="28"/>
  <c r="H251" i="28"/>
  <c r="H138" i="28"/>
  <c r="H174" i="28"/>
  <c r="H199" i="28"/>
  <c r="H135" i="28"/>
  <c r="H165" i="28"/>
  <c r="H234" i="28"/>
  <c r="H242" i="28"/>
  <c r="H215" i="28"/>
  <c r="H51" i="28"/>
  <c r="H59" i="28"/>
  <c r="H61" i="28"/>
  <c r="H195" i="28"/>
  <c r="H232" i="28"/>
  <c r="H227" i="28"/>
  <c r="H225" i="28"/>
  <c r="H52" i="28"/>
  <c r="H55" i="28"/>
  <c r="H203" i="28"/>
  <c r="H65" i="28"/>
  <c r="H184" i="28"/>
  <c r="H64" i="28"/>
  <c r="H60" i="28"/>
  <c r="H68" i="28"/>
  <c r="H45" i="28"/>
  <c r="H228" i="28"/>
  <c r="H74" i="28"/>
  <c r="H89" i="28"/>
  <c r="H121" i="28"/>
  <c r="H63" i="28"/>
  <c r="F12" i="29"/>
  <c r="J237" i="28"/>
  <c r="H235" i="28"/>
  <c r="H236" i="28"/>
  <c r="H131" i="28"/>
  <c r="H132" i="28"/>
  <c r="H126" i="28"/>
  <c r="H250" i="28"/>
  <c r="H211" i="28"/>
  <c r="H142" i="28"/>
  <c r="H124" i="28"/>
  <c r="H219" i="28"/>
  <c r="H243" i="28"/>
  <c r="H162" i="28"/>
  <c r="H189" i="28"/>
  <c r="H151" i="28"/>
  <c r="H210" i="28"/>
  <c r="H108" i="28"/>
  <c r="H204" i="28"/>
  <c r="H171" i="28"/>
  <c r="H90" i="28"/>
  <c r="H256" i="28"/>
  <c r="H200" i="28"/>
  <c r="H154" i="28"/>
  <c r="H206" i="28"/>
  <c r="H71" i="28"/>
  <c r="H110" i="28"/>
  <c r="H95" i="28"/>
  <c r="H213" i="28"/>
  <c r="H129" i="28"/>
  <c r="H49" i="28"/>
  <c r="H58" i="28"/>
  <c r="H230" i="28"/>
  <c r="J120" i="28"/>
  <c r="M66" i="28"/>
  <c r="N66" i="28"/>
  <c r="J198" i="28"/>
  <c r="L66" i="28"/>
  <c r="M202" i="28"/>
  <c r="N120" i="28"/>
  <c r="M216" i="28"/>
  <c r="N202" i="28"/>
  <c r="O159" i="28"/>
  <c r="F20" i="29"/>
  <c r="F22" i="29"/>
  <c r="I62" i="29"/>
  <c r="M159" i="28"/>
  <c r="F16" i="29"/>
  <c r="F37" i="29"/>
  <c r="I63" i="29"/>
  <c r="I64" i="29"/>
  <c r="J60" i="29"/>
  <c r="J63" i="29"/>
  <c r="N85" i="28"/>
  <c r="F38" i="29"/>
  <c r="F43" i="29"/>
  <c r="J62" i="29"/>
  <c r="J61" i="29"/>
  <c r="K12" i="29"/>
  <c r="I60" i="29"/>
  <c r="I61" i="29"/>
  <c r="K63" i="29"/>
  <c r="J58" i="29"/>
  <c r="J64" i="29"/>
  <c r="K60" i="29"/>
  <c r="K64" i="29"/>
  <c r="O66" i="28"/>
  <c r="K61" i="29"/>
  <c r="K59" i="29"/>
  <c r="K58" i="29"/>
  <c r="J59" i="29"/>
  <c r="I59" i="29"/>
  <c r="I58" i="29"/>
  <c r="F17" i="29"/>
  <c r="F41" i="29"/>
  <c r="F19" i="29"/>
  <c r="H20" i="29"/>
  <c r="F39" i="29"/>
  <c r="F40" i="29"/>
  <c r="F42" i="29"/>
  <c r="L166" i="28"/>
  <c r="O166" i="28"/>
  <c r="L85" i="28"/>
  <c r="L202" i="28"/>
  <c r="L216" i="28"/>
  <c r="L159" i="28"/>
  <c r="L176" i="28" l="1"/>
  <c r="L48" i="28"/>
  <c r="M176" i="28"/>
  <c r="M48" i="28"/>
  <c r="H9" i="29"/>
  <c r="H18" i="29" s="1"/>
  <c r="L168" i="28"/>
  <c r="I9" i="29"/>
  <c r="I18" i="29" s="1"/>
  <c r="M168" i="28"/>
  <c r="I12" i="29"/>
  <c r="I21" i="29" s="1"/>
  <c r="M237" i="28"/>
  <c r="H12" i="29"/>
  <c r="H21" i="29" s="1"/>
  <c r="L237" i="28"/>
  <c r="L120" i="28"/>
  <c r="M120" i="28"/>
  <c r="N166" i="28"/>
  <c r="O72" i="28"/>
  <c r="O202" i="28"/>
  <c r="O216" i="28"/>
  <c r="N159" i="28"/>
  <c r="O85" i="28"/>
  <c r="N216" i="28"/>
  <c r="O198" i="28"/>
  <c r="M72" i="28"/>
  <c r="O120" i="28"/>
  <c r="K20" i="29"/>
  <c r="I20" i="29"/>
  <c r="J18" i="29"/>
  <c r="J22" i="29"/>
  <c r="J19" i="29"/>
  <c r="J20" i="29"/>
  <c r="J17" i="29"/>
  <c r="J16" i="29"/>
  <c r="I22" i="29"/>
  <c r="I19" i="29"/>
  <c r="I17" i="29"/>
  <c r="I16" i="29"/>
  <c r="J41" i="29"/>
  <c r="H16" i="29"/>
  <c r="H22" i="29"/>
  <c r="H17" i="29"/>
  <c r="H19" i="29"/>
  <c r="K17" i="29"/>
  <c r="K19" i="29"/>
  <c r="K22" i="29"/>
  <c r="K18" i="29"/>
  <c r="K16" i="29"/>
  <c r="J39" i="29"/>
  <c r="J40" i="29"/>
  <c r="J38" i="29"/>
  <c r="I42" i="29"/>
  <c r="J43" i="29"/>
  <c r="J37" i="29"/>
  <c r="I41" i="29"/>
  <c r="H41" i="29"/>
  <c r="H40" i="29"/>
  <c r="K41" i="29"/>
  <c r="I38" i="29"/>
  <c r="K40" i="29"/>
  <c r="H42" i="29"/>
  <c r="K37" i="29"/>
  <c r="I43" i="29"/>
  <c r="K39" i="29"/>
  <c r="I37" i="29"/>
  <c r="H39" i="29"/>
  <c r="H38" i="29"/>
  <c r="H37" i="29" l="1"/>
  <c r="I39" i="29"/>
  <c r="I40" i="29"/>
  <c r="K38" i="29"/>
  <c r="K43" i="29"/>
  <c r="H43" i="29"/>
  <c r="G62" i="29" l="1"/>
  <c r="K198" i="28"/>
  <c r="K166" i="28"/>
  <c r="S6" i="1"/>
  <c r="K216" i="28"/>
  <c r="K66" i="28" l="1"/>
  <c r="K72" i="28"/>
  <c r="M6" i="1" a="1"/>
  <c r="M6" i="1" s="1"/>
  <c r="G58" i="29"/>
  <c r="G60" i="29"/>
  <c r="G63" i="29"/>
  <c r="G61" i="29"/>
  <c r="G59" i="29"/>
  <c r="K159" i="28"/>
  <c r="G64" i="29"/>
  <c r="G20" i="29"/>
  <c r="J6" i="1" a="1"/>
  <c r="J6" i="1" s="1"/>
  <c r="K176" i="28" l="1"/>
  <c r="K48" i="28"/>
  <c r="G9" i="29"/>
  <c r="G18" i="29" s="1"/>
  <c r="K168" i="28"/>
  <c r="E51" i="29"/>
  <c r="E60" i="29"/>
  <c r="E30" i="29"/>
  <c r="E39" i="29"/>
  <c r="G12" i="29"/>
  <c r="G21" i="29" s="1"/>
  <c r="K237" i="28"/>
  <c r="E54" i="29"/>
  <c r="E63" i="29"/>
  <c r="E42" i="29"/>
  <c r="E33" i="29"/>
  <c r="N6" i="1"/>
  <c r="K85" i="28"/>
  <c r="K202" i="28"/>
  <c r="K120" i="28"/>
  <c r="G17" i="29"/>
  <c r="G22" i="29"/>
  <c r="G19" i="29"/>
  <c r="G16" i="29"/>
  <c r="G72" i="28"/>
  <c r="I72" i="28" s="1"/>
  <c r="G166" i="28"/>
  <c r="I166" i="28" s="1"/>
  <c r="G159" i="28"/>
  <c r="I159" i="28" s="1"/>
  <c r="G6" i="1" a="1"/>
  <c r="G6" i="1" s="1"/>
  <c r="G48" i="28" s="1"/>
  <c r="I48" i="28" s="1"/>
  <c r="G216" i="28"/>
  <c r="I216" i="28" s="1"/>
  <c r="G198" i="28"/>
  <c r="I198" i="28" s="1"/>
  <c r="K6" i="1"/>
  <c r="G168" i="28" l="1"/>
  <c r="I168" i="28" s="1"/>
  <c r="G176" i="28"/>
  <c r="I176" i="28" s="1"/>
  <c r="G237" i="28"/>
  <c r="I237" i="28" s="1"/>
  <c r="E9" i="29"/>
  <c r="E18" i="29"/>
  <c r="E12" i="29"/>
  <c r="E21" i="29"/>
  <c r="G120" i="28"/>
  <c r="I120" i="28" s="1"/>
  <c r="G202" i="28"/>
  <c r="I202" i="28" s="1"/>
  <c r="G85" i="28"/>
  <c r="I85" i="28" s="1"/>
  <c r="G66" i="28"/>
  <c r="G41" i="29"/>
  <c r="G42" i="29"/>
  <c r="G38" i="29"/>
  <c r="G43" i="29"/>
  <c r="G37" i="29"/>
  <c r="G40" i="29"/>
  <c r="G39" i="29"/>
  <c r="H72" i="28"/>
  <c r="H216" i="28"/>
  <c r="H6" i="1"/>
  <c r="H48" i="28" s="1"/>
  <c r="H166" i="28"/>
  <c r="H198" i="28"/>
  <c r="H159" i="28"/>
  <c r="G276" i="28" l="1"/>
  <c r="G275" i="28"/>
  <c r="G273" i="28"/>
  <c r="G274" i="28"/>
  <c r="G271" i="28"/>
  <c r="G272" i="28"/>
  <c r="I66" i="28"/>
  <c r="G270" i="28"/>
  <c r="H168" i="28"/>
  <c r="H176" i="28"/>
  <c r="H120" i="28"/>
  <c r="H237" i="28"/>
  <c r="H202" i="28"/>
  <c r="H66" i="28"/>
  <c r="H85" i="28"/>
  <c r="J42" i="29" l="1"/>
  <c r="J21" i="29" l="1"/>
  <c r="K42" i="29"/>
  <c r="K21" i="29"/>
  <c r="F63" i="29" l="1"/>
  <c r="F21" i="29"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FA33695-3E40-D14B-8493-BE49E79AC15B}" name="conflict-and-fragility" type="6" refreshedVersion="8" background="1" saveData="1">
    <textPr prompt="0" sourceFile="/Users/bennotkin/Documents/world-bank/crm/crm-db/output/manual/crm-excel/conflict-and-fragility.csv" comma="1">
      <textFields count="9">
        <textField/>
        <textField/>
        <textField/>
        <textField/>
        <textField/>
        <textField/>
        <textField/>
        <textField/>
        <textField/>
      </textFields>
    </textPr>
  </connection>
  <connection id="2" xr16:uid="{5608C074-A043-2A47-BE4F-D27136F5022D}" name="food-security" type="6" refreshedVersion="8" background="1" saveData="1">
    <textPr prompt="0" sourceFile="/Users/bennotkin/Documents/world-bank/crm/crm-db/output/manual/crm-excel/food-security.csv" comma="1">
      <textFields count="9">
        <textField/>
        <textField/>
        <textField/>
        <textField/>
        <textField/>
        <textField/>
        <textField/>
        <textField/>
        <textField/>
      </textFields>
    </textPr>
  </connection>
  <connection id="3" xr16:uid="{9F439F3B-C8CC-BB4C-B1E9-47AC2A5076DD}" name="health" type="6" refreshedVersion="8" background="1" saveData="1">
    <textPr prompt="0" sourceFile="/Users/bennotkin/Documents/world-bank/crm/crm-db/output/manual/crm-excel/health.csv" comma="1">
      <textFields count="21">
        <textField/>
        <textField/>
        <textField/>
        <textField/>
        <textField/>
        <textField/>
        <textField/>
        <textField/>
        <textField/>
        <textField/>
        <textField/>
        <textField/>
        <textField/>
        <textField/>
        <textField/>
        <textField/>
        <textField/>
        <textField/>
        <textField/>
        <textField/>
        <textField/>
      </textFields>
    </textPr>
  </connection>
  <connection id="4" xr16:uid="{D5D1DB6D-C438-0540-9DFB-E68A457E2F17}" name="indicators-list" type="6" refreshedVersion="8" background="1" saveData="1">
    <textPr sourceFile="/Users/bennotkin/Documents/world-bank/crm/crm-db/output/manual/crm-excel/indicators-list-dated.csv" comma="1">
      <textFields count="14">
        <textField/>
        <textField/>
        <textField/>
        <textField/>
        <textField/>
        <textField/>
        <textField/>
        <textField/>
        <textField/>
        <textField/>
        <textField/>
        <textField/>
        <textField/>
        <textField/>
      </textFields>
    </textPr>
  </connection>
  <connection id="5" xr16:uid="{8977E66A-BA9F-6E48-911E-AB58BB1ADE44}" name="macro-fiscal" type="6" refreshedVersion="8" background="1" saveData="1">
    <textPr sourceFile="/Users/bennotkin/Documents/world-bank/crm/crm-db/output/manual/crm-excel/macro-fiscal.csv" comma="1">
      <textFields count="5">
        <textField/>
        <textField/>
        <textField/>
        <textField/>
        <textField/>
      </textFields>
    </textPr>
  </connection>
  <connection id="6" xr16:uid="{0342FCFC-1A0C-3147-8860-C6FCAA4DEC65}" name="natural-hazard" type="6" refreshedVersion="8" background="1" saveData="1">
    <textPr prompt="0" sourceFile="/Users/bennotkin/Documents/world-bank/crm/crm-db/output/manual/crm-excel/natural-hazard.csv" comma="1">
      <textFields count="11">
        <textField/>
        <textField/>
        <textField/>
        <textField/>
        <textField/>
        <textField/>
        <textField/>
        <textField/>
        <textField/>
        <textField/>
        <textField/>
      </textFields>
    </textPr>
  </connection>
  <connection id="7" xr16:uid="{343748CA-8F02-8F4D-8304-1ED052C95692}" name="reliabilitysheet" type="6" refreshedVersion="8" background="1" saveData="1">
    <textPr sourceFile="/Users/bennotkin/Documents/world-bank/crm/crm-db/output/manual/crm-excel/reliability-sheet.csv" comma="1">
      <textFields count="17">
        <textField/>
        <textField/>
        <textField/>
        <textField/>
        <textField/>
        <textField/>
        <textField/>
        <textField/>
        <textField/>
        <textField/>
        <textField/>
        <textField/>
        <textField/>
        <textField/>
        <textField/>
        <textField/>
        <textField/>
      </textFields>
    </textPr>
  </connection>
  <connection id="8" xr16:uid="{54976857-3714-6441-A639-F6857B66AAAB}" name="socioeconomic-vulnerability" type="6" refreshedVersion="8" background="1" saveData="1">
    <textPr sourceFile="/Users/bennotkin/Documents/world-bank/crm/crm-db/output/manual/crm-excel/socioeconomic-vulnerability.csv" comma="1">
      <textFields count="16">
        <textField/>
        <textField/>
        <textField/>
        <textField/>
        <textField/>
        <textField/>
        <textField/>
        <textField/>
        <textField/>
        <textField/>
        <textField/>
        <textField/>
        <textField/>
        <textField/>
        <textField/>
        <textField/>
      </textFields>
    </textPr>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<sst xmlns="http://schemas.openxmlformats.org/spreadsheetml/2006/main" count="11516" uniqueCount="926">
  <si>
    <t>X</t>
  </si>
  <si>
    <t>Countryname</t>
  </si>
  <si>
    <t>Country</t>
  </si>
  <si>
    <t xml:space="preserve"> </t>
  </si>
  <si>
    <t>Overall Alert</t>
  </si>
  <si>
    <t>Underlying Vulnerability</t>
  </si>
  <si>
    <t>Afghanistan</t>
  </si>
  <si>
    <t>AFG</t>
  </si>
  <si>
    <t>Angola</t>
  </si>
  <si>
    <t>AGO</t>
  </si>
  <si>
    <t>Albania</t>
  </si>
  <si>
    <t>ALB</t>
  </si>
  <si>
    <t>United Arab Emirates</t>
  </si>
  <si>
    <t>ARE</t>
  </si>
  <si>
    <t>Argentina</t>
  </si>
  <si>
    <t>ARG</t>
  </si>
  <si>
    <t>Armenia</t>
  </si>
  <si>
    <t>ARM</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</si>
  <si>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</si>
  <si>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</si>
  <si>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</si>
  <si>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</si>
  <si>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</si>
  <si>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</si>
  <si>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</si>
  <si>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</si>
  <si>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</si>
  <si>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</si>
  <si>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</si>
  <si>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</si>
  <si>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</si>
  <si>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</si>
  <si>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</si>
  <si>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</si>
  <si>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</si>
  <si>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</si>
  <si>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</si>
  <si>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</si>
  <si>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</si>
  <si>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</si>
  <si>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BHS</t>
  </si>
  <si>
    <t>Bosnia and Herzegovina</t>
  </si>
  <si>
    <t>BIH</t>
  </si>
  <si>
    <t>Belarus</t>
  </si>
  <si>
    <t>BLR</t>
  </si>
  <si>
    <t>Belize</t>
  </si>
  <si>
    <t>BLZ</t>
  </si>
  <si>
    <t>Bolivia</t>
  </si>
  <si>
    <t>BOL</t>
  </si>
  <si>
    <t>Brazil</t>
  </si>
  <si>
    <t>BRA</t>
  </si>
  <si>
    <t>Barbados</t>
  </si>
  <si>
    <t>BRB</t>
  </si>
  <si>
    <t>Brunei Darussalam</t>
  </si>
  <si>
    <t>BRN</t>
  </si>
  <si>
    <t>Bhutan</t>
  </si>
  <si>
    <t>BTN</t>
  </si>
  <si>
    <t>Botswana</t>
  </si>
  <si>
    <t>BWA</t>
  </si>
  <si>
    <t>Central African Republic</t>
  </si>
  <si>
    <t>CAF</t>
  </si>
  <si>
    <t>Canada</t>
  </si>
  <si>
    <t>CAN</t>
  </si>
  <si>
    <t>Switzerland</t>
  </si>
  <si>
    <t>CHE</t>
  </si>
  <si>
    <t>Chile</t>
  </si>
  <si>
    <t>CHL</t>
  </si>
  <si>
    <t>China</t>
  </si>
  <si>
    <t>CHN</t>
  </si>
  <si>
    <t>CIV</t>
  </si>
  <si>
    <t>Cameroon</t>
  </si>
  <si>
    <t>CMR</t>
  </si>
  <si>
    <t>COD</t>
  </si>
  <si>
    <t>COG</t>
  </si>
  <si>
    <t>Colombia</t>
  </si>
  <si>
    <t>COL</t>
  </si>
  <si>
    <t>Comoros</t>
  </si>
  <si>
    <t>COM</t>
  </si>
  <si>
    <t>Cabo Verde</t>
  </si>
  <si>
    <t>CPV</t>
  </si>
  <si>
    <t>Costa Rica</t>
  </si>
  <si>
    <t>CRI</t>
  </si>
  <si>
    <t>Cuba</t>
  </si>
  <si>
    <t>CUB</t>
  </si>
  <si>
    <t>Cyprus</t>
  </si>
  <si>
    <t>CYP</t>
  </si>
  <si>
    <t>Czech Republic</t>
  </si>
  <si>
    <t>CZE</t>
  </si>
  <si>
    <t>Germany</t>
  </si>
  <si>
    <t>DEU</t>
  </si>
  <si>
    <t>Djibouti</t>
  </si>
  <si>
    <t>DJI</t>
  </si>
  <si>
    <t>Dominica</t>
  </si>
  <si>
    <t>DMA</t>
  </si>
  <si>
    <t>Denmark</t>
  </si>
  <si>
    <t>DNK</t>
  </si>
  <si>
    <t>Dominican Republic</t>
  </si>
  <si>
    <t>DOM</t>
  </si>
  <si>
    <t>Algeria</t>
  </si>
  <si>
    <t>DZA</t>
  </si>
  <si>
    <t>Ecuador</t>
  </si>
  <si>
    <t>ECU</t>
  </si>
  <si>
    <t>EGY</t>
  </si>
  <si>
    <t>Eritrea</t>
  </si>
  <si>
    <t>ERI</t>
  </si>
  <si>
    <t>Spain</t>
  </si>
  <si>
    <t>ESP</t>
  </si>
  <si>
    <t>Estonia</t>
  </si>
  <si>
    <t>EST</t>
  </si>
  <si>
    <t>Ethiopia</t>
  </si>
  <si>
    <t>ETH</t>
  </si>
  <si>
    <t>Finland</t>
  </si>
  <si>
    <t>FIN</t>
  </si>
  <si>
    <t>Fiji</t>
  </si>
  <si>
    <t>FJI</t>
  </si>
  <si>
    <t>France</t>
  </si>
  <si>
    <t>FRA</t>
  </si>
  <si>
    <t>FSM</t>
  </si>
  <si>
    <t>Gabon</t>
  </si>
  <si>
    <t>GAB</t>
  </si>
  <si>
    <t>United Kingdom</t>
  </si>
  <si>
    <t>GBR</t>
  </si>
  <si>
    <t>Georgia</t>
  </si>
  <si>
    <t>GEO</t>
  </si>
  <si>
    <t>Ghana</t>
  </si>
  <si>
    <t>GHA</t>
  </si>
  <si>
    <t>Guinea</t>
  </si>
  <si>
    <t>GIN</t>
  </si>
  <si>
    <t>GMB</t>
  </si>
  <si>
    <t>Guinea-Bissau</t>
  </si>
  <si>
    <t>GNB</t>
  </si>
  <si>
    <t>Equatorial Guinea</t>
  </si>
  <si>
    <t>GNQ</t>
  </si>
  <si>
    <t>Greece</t>
  </si>
  <si>
    <t>GRC</t>
  </si>
  <si>
    <t>Grenada</t>
  </si>
  <si>
    <t>GRD</t>
  </si>
  <si>
    <t>Guatemala</t>
  </si>
  <si>
    <t>GTM</t>
  </si>
  <si>
    <t>Guyana</t>
  </si>
  <si>
    <t>GUY</t>
  </si>
  <si>
    <t>Honduras</t>
  </si>
  <si>
    <t>HND</t>
  </si>
  <si>
    <t>Croatia</t>
  </si>
  <si>
    <t>HRV</t>
  </si>
  <si>
    <t>Haiti</t>
  </si>
  <si>
    <t>HTI</t>
  </si>
  <si>
    <t>Hungary</t>
  </si>
  <si>
    <t>HUN</t>
  </si>
  <si>
    <t>Indonesia</t>
  </si>
  <si>
    <t>IDN</t>
  </si>
  <si>
    <t>India</t>
  </si>
  <si>
    <t>IND</t>
  </si>
  <si>
    <t>Ireland</t>
  </si>
  <si>
    <t>IRL</t>
  </si>
  <si>
    <t>IRN</t>
  </si>
  <si>
    <t>Iraq</t>
  </si>
  <si>
    <t>IRQ</t>
  </si>
  <si>
    <t>Iceland</t>
  </si>
  <si>
    <t>ISL</t>
  </si>
  <si>
    <t>Israel</t>
  </si>
  <si>
    <t>ISR</t>
  </si>
  <si>
    <t>Italy</t>
  </si>
  <si>
    <t>ITA</t>
  </si>
  <si>
    <t>Jamaica</t>
  </si>
  <si>
    <t>JAM</t>
  </si>
  <si>
    <t>Jordan</t>
  </si>
  <si>
    <t>JOR</t>
  </si>
  <si>
    <t>Japan</t>
  </si>
  <si>
    <t>JPN</t>
  </si>
  <si>
    <t>Kazakhstan</t>
  </si>
  <si>
    <t>KAZ</t>
  </si>
  <si>
    <t>Kenya</t>
  </si>
  <si>
    <t>KEN</t>
  </si>
  <si>
    <t>KGZ</t>
  </si>
  <si>
    <t>Cambodia</t>
  </si>
  <si>
    <t>KHM</t>
  </si>
  <si>
    <t>Kiribati</t>
  </si>
  <si>
    <t>KIR</t>
  </si>
  <si>
    <t>KNA</t>
  </si>
  <si>
    <t>KOR</t>
  </si>
  <si>
    <t>Kuwait</t>
  </si>
  <si>
    <t>KWT</t>
  </si>
  <si>
    <t>Lao PDR</t>
  </si>
  <si>
    <t>LAO</t>
  </si>
  <si>
    <t>Lebanon</t>
  </si>
  <si>
    <t>LBN</t>
  </si>
  <si>
    <t>Liberia</t>
  </si>
  <si>
    <t>LBR</t>
  </si>
  <si>
    <t>Libya</t>
  </si>
  <si>
    <t>LBY</t>
  </si>
  <si>
    <t>LCA</t>
  </si>
  <si>
    <t>Liechtenstein</t>
  </si>
  <si>
    <t>LIE</t>
  </si>
  <si>
    <t>Sri Lanka</t>
  </si>
  <si>
    <t>LKA</t>
  </si>
  <si>
    <t>Lesotho</t>
  </si>
  <si>
    <t>LSO</t>
  </si>
  <si>
    <t>Lithuania</t>
  </si>
  <si>
    <t>LTU</t>
  </si>
  <si>
    <t>Luxembourg</t>
  </si>
  <si>
    <t>LUX</t>
  </si>
  <si>
    <t>Latvia</t>
  </si>
  <si>
    <t>LVA</t>
  </si>
  <si>
    <t>Morocco</t>
  </si>
  <si>
    <t>MAR</t>
  </si>
  <si>
    <t>MDA</t>
  </si>
  <si>
    <t>Madagascar</t>
  </si>
  <si>
    <t>MDG</t>
  </si>
  <si>
    <t>Maldives</t>
  </si>
  <si>
    <t>MDV</t>
  </si>
  <si>
    <t>Mexico</t>
  </si>
  <si>
    <t>MEX</t>
  </si>
  <si>
    <t>Marshall Islands</t>
  </si>
  <si>
    <t>MHL</t>
  </si>
  <si>
    <t>North Macedonia</t>
  </si>
  <si>
    <t>MKD</t>
  </si>
  <si>
    <t>Mali</t>
  </si>
  <si>
    <t>MLI</t>
  </si>
  <si>
    <t>Malta</t>
  </si>
  <si>
    <t>MLT</t>
  </si>
  <si>
    <t>Myanmar</t>
  </si>
  <si>
    <t>MMR</t>
  </si>
  <si>
    <t>Montenegro</t>
  </si>
  <si>
    <t>MNE</t>
  </si>
  <si>
    <t>Mongolia</t>
  </si>
  <si>
    <t>MNG</t>
  </si>
  <si>
    <t>Mozambique</t>
  </si>
  <si>
    <t>MOZ</t>
  </si>
  <si>
    <t>Mauritania</t>
  </si>
  <si>
    <t>MRT</t>
  </si>
  <si>
    <t>Mauritius</t>
  </si>
  <si>
    <t>MUS</t>
  </si>
  <si>
    <t>Malawi</t>
  </si>
  <si>
    <t>MWI</t>
  </si>
  <si>
    <t>Malaysia</t>
  </si>
  <si>
    <t>MYS</t>
  </si>
  <si>
    <t>Namibia</t>
  </si>
  <si>
    <t>NAM</t>
  </si>
  <si>
    <t>Niger</t>
  </si>
  <si>
    <t>NER</t>
  </si>
  <si>
    <t>Nigeria</t>
  </si>
  <si>
    <t>NGA</t>
  </si>
  <si>
    <t>Nicaragua</t>
  </si>
  <si>
    <t>NIC</t>
  </si>
  <si>
    <t>Netherlands</t>
  </si>
  <si>
    <t>NLD</t>
  </si>
  <si>
    <t>Norway</t>
  </si>
  <si>
    <t>NOR</t>
  </si>
  <si>
    <t>Nepal</t>
  </si>
  <si>
    <t>NPL</t>
  </si>
  <si>
    <t>Nauru</t>
  </si>
  <si>
    <t>NRU</t>
  </si>
  <si>
    <t>New Zealand</t>
  </si>
  <si>
    <t>NZL</t>
  </si>
  <si>
    <t>Oman</t>
  </si>
  <si>
    <t>OMN</t>
  </si>
  <si>
    <t>Pakistan</t>
  </si>
  <si>
    <t>PAK</t>
  </si>
  <si>
    <t>Panama</t>
  </si>
  <si>
    <t>PAN</t>
  </si>
  <si>
    <t>Peru</t>
  </si>
  <si>
    <t>PER</t>
  </si>
  <si>
    <t>Philippines</t>
  </si>
  <si>
    <t>PHL</t>
  </si>
  <si>
    <t>Palau</t>
  </si>
  <si>
    <t>PLW</t>
  </si>
  <si>
    <t>Papua New Guinea</t>
  </si>
  <si>
    <t>PNG</t>
  </si>
  <si>
    <t>Poland</t>
  </si>
  <si>
    <t>POL</t>
  </si>
  <si>
    <t>PRK</t>
  </si>
  <si>
    <t>Portugal</t>
  </si>
  <si>
    <t>PRT</t>
  </si>
  <si>
    <t>Paraguay</t>
  </si>
  <si>
    <t>PRY</t>
  </si>
  <si>
    <t>Qatar</t>
  </si>
  <si>
    <t>QAT</t>
  </si>
  <si>
    <t>Romania</t>
  </si>
  <si>
    <t>ROU</t>
  </si>
  <si>
    <t>Russian Federation</t>
  </si>
  <si>
    <t>RUS</t>
  </si>
  <si>
    <t>Rwanda</t>
  </si>
  <si>
    <t>RWA</t>
  </si>
  <si>
    <t>Saudi Arabia</t>
  </si>
  <si>
    <t>SAU</t>
  </si>
  <si>
    <t>Sudan</t>
  </si>
  <si>
    <t>SDN</t>
  </si>
  <si>
    <t>Senegal</t>
  </si>
  <si>
    <t>SEN</t>
  </si>
  <si>
    <t>Singapore</t>
  </si>
  <si>
    <t>SGP</t>
  </si>
  <si>
    <t>Solomon Islands</t>
  </si>
  <si>
    <t>SLB</t>
  </si>
  <si>
    <t>Sierra Leone</t>
  </si>
  <si>
    <t>SLE</t>
  </si>
  <si>
    <t>El Salvador</t>
  </si>
  <si>
    <t>SLV</t>
  </si>
  <si>
    <t>Somalia</t>
  </si>
  <si>
    <t>SOM</t>
  </si>
  <si>
    <t>Serbia</t>
  </si>
  <si>
    <t>SRB</t>
  </si>
  <si>
    <t>South Sudan</t>
  </si>
  <si>
    <t>SSD</t>
  </si>
  <si>
    <t>STP</t>
  </si>
  <si>
    <t>Suriname</t>
  </si>
  <si>
    <t>SUR</t>
  </si>
  <si>
    <t>SVK</t>
  </si>
  <si>
    <t>Slovenia</t>
  </si>
  <si>
    <t>SVN</t>
  </si>
  <si>
    <t>Sweden</t>
  </si>
  <si>
    <t>SWE</t>
  </si>
  <si>
    <t>Eswatini</t>
  </si>
  <si>
    <t>SWZ</t>
  </si>
  <si>
    <t>Seychelles</t>
  </si>
  <si>
    <t>SYC</t>
  </si>
  <si>
    <t>SYR</t>
  </si>
  <si>
    <t>Chad</t>
  </si>
  <si>
    <t>TCD</t>
  </si>
  <si>
    <t>Togo</t>
  </si>
  <si>
    <t>TGO</t>
  </si>
  <si>
    <t>Thailand</t>
  </si>
  <si>
    <t>THA</t>
  </si>
  <si>
    <t>Tajikistan</t>
  </si>
  <si>
    <t>TJK</t>
  </si>
  <si>
    <t>Turkmenistan</t>
  </si>
  <si>
    <t>TKM</t>
  </si>
  <si>
    <t>Timor-Leste</t>
  </si>
  <si>
    <t>TLS</t>
  </si>
  <si>
    <t>Tonga</t>
  </si>
  <si>
    <t>TON</t>
  </si>
  <si>
    <t>Trinidad and Tobago</t>
  </si>
  <si>
    <t>TTO</t>
  </si>
  <si>
    <t>Tunisia</t>
  </si>
  <si>
    <t>TUN</t>
  </si>
  <si>
    <t>TUR</t>
  </si>
  <si>
    <t>Tuvalu</t>
  </si>
  <si>
    <t>TUV</t>
  </si>
  <si>
    <t>Tanzania</t>
  </si>
  <si>
    <t>TZA</t>
  </si>
  <si>
    <t>Uganda</t>
  </si>
  <si>
    <t>UGA</t>
  </si>
  <si>
    <t>Ukraine</t>
  </si>
  <si>
    <t>UKR</t>
  </si>
  <si>
    <t>Uruguay</t>
  </si>
  <si>
    <t>URY</t>
  </si>
  <si>
    <t>USA</t>
  </si>
  <si>
    <t>Uzbekistan</t>
  </si>
  <si>
    <t>UZB</t>
  </si>
  <si>
    <t>VCT</t>
  </si>
  <si>
    <t>VEN</t>
  </si>
  <si>
    <t>VNM</t>
  </si>
  <si>
    <t>Vanuatu</t>
  </si>
  <si>
    <t>VUT</t>
  </si>
  <si>
    <t>Samoa</t>
  </si>
  <si>
    <t>WSM</t>
  </si>
  <si>
    <t>YEM</t>
  </si>
  <si>
    <t>South Africa</t>
  </si>
  <si>
    <t>ZAF</t>
  </si>
  <si>
    <t>Zambia</t>
  </si>
  <si>
    <t>ZMB</t>
  </si>
  <si>
    <t>Zimbabwe</t>
  </si>
  <si>
    <t>ZWE</t>
  </si>
  <si>
    <t>Overall Alert Dimensions</t>
  </si>
  <si>
    <t>Underlying Vulnerability Dimensions</t>
  </si>
  <si>
    <t>Reliability Score</t>
  </si>
  <si>
    <t>Overall alerts are the geometric mean of the dimensional scores of underlying vulnerability and upcoming threats.</t>
  </si>
  <si>
    <t>Dimension scores are the maximum score of the constitutive indicators.</t>
  </si>
  <si>
    <t>Country
Name</t>
  </si>
  <si>
    <t>Country Code</t>
  </si>
  <si>
    <t>Upcoming Threats</t>
  </si>
  <si>
    <t>Health</t>
  </si>
  <si>
    <t>Food Security</t>
  </si>
  <si>
    <t>Macro Fiscal</t>
  </si>
  <si>
    <t>Socio-Econ Vulnerability</t>
  </si>
  <si>
    <t>Natural Hazards</t>
  </si>
  <si>
    <t>Conflict Fragility</t>
  </si>
  <si>
    <t>Institutional Fragility</t>
  </si>
  <si>
    <t>Options</t>
  </si>
  <si>
    <t>Conflict and Fragility</t>
  </si>
  <si>
    <t>Indicators</t>
  </si>
  <si>
    <t>High Risk Threshold</t>
  </si>
  <si>
    <t>Medium Risk Threshold</t>
  </si>
  <si>
    <t>≥</t>
  </si>
  <si>
    <t>Geometric mean</t>
  </si>
  <si>
    <t>Arithmetic mean</t>
  </si>
  <si>
    <t>F_Proteus_Score_norm</t>
  </si>
  <si>
    <t>H_HIS_Score_norm</t>
  </si>
  <si>
    <t>M_EIU_Score_12m_norm</t>
  </si>
  <si>
    <t>NH_Hazard_Score_norm</t>
  </si>
  <si>
    <t>Socioeconomic Vulnerability</t>
  </si>
  <si>
    <t>S_INFORM_vul_norm</t>
  </si>
  <si>
    <t>F_fpv_rating</t>
  </si>
  <si>
    <t>M_EIU_12m_change_norm</t>
  </si>
  <si>
    <t>NH_seasonal_risk_norm</t>
  </si>
  <si>
    <t>NH_GDAC_Hazard_Score_Norm</t>
  </si>
  <si>
    <t>NH_locust_norm</t>
  </si>
  <si>
    <t>Aggregation</t>
  </si>
  <si>
    <t>Method</t>
  </si>
  <si>
    <t>Count only high risks</t>
  </si>
  <si>
    <t>Blank1</t>
  </si>
  <si>
    <t>Blank2</t>
  </si>
  <si>
    <t>Blank3</t>
  </si>
  <si>
    <t>Blank4</t>
  </si>
  <si>
    <t>Blank6</t>
  </si>
  <si>
    <t>Blank7</t>
  </si>
  <si>
    <t>B2</t>
  </si>
  <si>
    <t>B1</t>
  </si>
  <si>
    <t>B3</t>
  </si>
  <si>
    <t>NA</t>
  </si>
  <si>
    <t>Socioecon. Vulnerability</t>
  </si>
  <si>
    <t>Include</t>
  </si>
  <si>
    <t>Include in underlying</t>
  </si>
  <si>
    <t>Fr_BRD_Normalised</t>
  </si>
  <si>
    <t>DATA DICTIONARY</t>
  </si>
  <si>
    <t>Indicators used in the Compound Risk Monitor</t>
  </si>
  <si>
    <t>↓</t>
  </si>
  <si>
    <t>Socioecon Vulnerability</t>
  </si>
  <si>
    <t>COMPOUND ALERT</t>
  </si>
  <si>
    <t>HEALTH</t>
  </si>
  <si>
    <t>Alert Flags</t>
  </si>
  <si>
    <r>
      <t xml:space="preserve">Select indicators to include in the monitor. Enter </t>
    </r>
    <r>
      <rPr>
        <i/>
        <sz val="12"/>
        <color rgb="FF000000"/>
        <rFont val="Arial"/>
        <family val="2"/>
      </rPr>
      <t>1</t>
    </r>
    <r>
      <rPr>
        <sz val="12"/>
        <color rgb="FF000000"/>
        <rFont val="Arial"/>
        <family val="2"/>
      </rPr>
      <t xml:space="preserve"> for primary indicators. Enter </t>
    </r>
    <r>
      <rPr>
        <i/>
        <sz val="12"/>
        <color rgb="FF000000"/>
        <rFont val="Arial"/>
        <family val="2"/>
      </rPr>
      <t>2</t>
    </r>
    <r>
      <rPr>
        <sz val="12"/>
        <color rgb="FF000000"/>
        <rFont val="Arial"/>
        <family val="2"/>
      </rPr>
      <t xml:space="preserve"> to use the indicator as a secondary indicator if primary indicators are missing.</t>
    </r>
  </si>
  <si>
    <t>FOOD</t>
  </si>
  <si>
    <t>CONFLCIT AND FRAGILITY</t>
  </si>
  <si>
    <t>MACRO FISCAL</t>
  </si>
  <si>
    <t>SOCIOECONOMIC VULNERABILITY</t>
  </si>
  <si>
    <t>NATURAL HAZARD</t>
  </si>
  <si>
    <t>Region</t>
  </si>
  <si>
    <t>Lending Group</t>
  </si>
  <si>
    <t>IDA</t>
  </si>
  <si>
    <t>IBRD</t>
  </si>
  <si>
    <t>SAS           South Asia</t>
  </si>
  <si>
    <t>SSF           Sub-Saharan Africa</t>
  </si>
  <si>
    <t>ECS           Europe &amp; Central Asia</t>
  </si>
  <si>
    <t>MEA           Middle East &amp; North Africa</t>
  </si>
  <si>
    <t>LCN           Latin America &amp; Caribbean</t>
  </si>
  <si>
    <t>EAS           East Asia &amp; Pacific</t>
  </si>
  <si>
    <t>NAC           North America</t>
  </si>
  <si>
    <t>F_fews_crm_norm</t>
  </si>
  <si>
    <t>S_Household.risks</t>
  </si>
  <si>
    <t>S_pov_comb_norm</t>
  </si>
  <si>
    <t>Emerging Threat</t>
  </si>
  <si>
    <t>Reliability of Data</t>
  </si>
  <si>
    <t>Underlying Alert</t>
  </si>
  <si>
    <t>Emerging Alert</t>
  </si>
  <si>
    <t>Number of dimensions with high alert values (1 flag) and medium alert values (0.5 flags). Exclamation marks indicate incomplete data: ! signifies &gt;1/3 indicators are absent; !! signifies &gt;2/3 indicators are absent.</t>
  </si>
  <si>
    <t>1. Indicator Selection</t>
  </si>
  <si>
    <r>
      <rPr>
        <i/>
        <sz val="12"/>
        <rFont val="Arial"/>
        <family val="2"/>
      </rPr>
      <t xml:space="preserve">To select which indicators are included, use the </t>
    </r>
    <r>
      <rPr>
        <i/>
        <u/>
        <sz val="12"/>
        <rFont val="Arial"/>
        <family val="2"/>
      </rPr>
      <t>Data Dictionary sheet</t>
    </r>
    <r>
      <rPr>
        <i/>
        <sz val="12"/>
        <rFont val="Arial"/>
        <family val="2"/>
      </rPr>
      <t xml:space="preserve">. </t>
    </r>
  </si>
  <si>
    <t>2. Indicators → Dimensions</t>
  </si>
  <si>
    <t>3. Dimensions → Overall Dimensions</t>
  </si>
  <si>
    <r>
      <t xml:space="preserve">Max value (default)
</t>
    </r>
    <r>
      <rPr>
        <i/>
        <sz val="12"/>
        <color theme="1"/>
        <rFont val="Arial"/>
        <family val="2"/>
      </rPr>
      <t>Select the maximum value across the suite of grouped indicators.</t>
    </r>
  </si>
  <si>
    <r>
      <t xml:space="preserve">Count high and medium risks
</t>
    </r>
    <r>
      <rPr>
        <i/>
        <sz val="12"/>
        <color theme="1"/>
        <rFont val="Arial"/>
        <family val="2"/>
      </rPr>
      <t>Count all dimensions above high risk threshold as 1 flag and all dimensions above medium risk threshold as 0.5 flags. Set thresholds below.</t>
    </r>
  </si>
  <si>
    <t>Overall Dimension Risk Thresholds</t>
  </si>
  <si>
    <t>4. Dimensions →  Flags</t>
  </si>
  <si>
    <t>Underlying &amp; Emerging Risk Thresholds</t>
  </si>
  <si>
    <t>Include in emerging</t>
  </si>
  <si>
    <t>Emerging Threat Dimensions</t>
  </si>
  <si>
    <t>COMPOUND RISK MONITOR: Methodology Options</t>
  </si>
  <si>
    <t>Snapshot</t>
  </si>
  <si>
    <t>Select one</t>
  </si>
  <si>
    <t>AGGREGATE: Geometric Mean</t>
  </si>
  <si>
    <t>Count medium values as half flags</t>
  </si>
  <si>
    <t>For overall alert, high values are &gt;7 and medium values are &gt;5. For underlying and emerging, high is 10, and medium is &gt;7.</t>
  </si>
  <si>
    <t>Flags</t>
  </si>
  <si>
    <t>Number of Countries</t>
  </si>
  <si>
    <t>FILTER: High alert when underlying and emerging are both 10</t>
  </si>
  <si>
    <t>AGGREGATE: Arithmetic Mean</t>
  </si>
  <si>
    <t>No</t>
  </si>
  <si>
    <t>MAX: Overall alert is max value of underlying and emerging</t>
  </si>
  <si>
    <t>FILTER: High alert when underlying and emerging are both 7+</t>
  </si>
  <si>
    <t>H_HIS_Score_raw</t>
  </si>
  <si>
    <t>F_Proteus_Score_raw</t>
  </si>
  <si>
    <t>Fr_FCV_status_raw</t>
  </si>
  <si>
    <t>M_EIU_Score_12m_raw</t>
  </si>
  <si>
    <t>M_EIU_12m_change_raw</t>
  </si>
  <si>
    <t>NH_GDAC_Hazard_Score_raw</t>
  </si>
  <si>
    <t>NH_Hazard_Score_raw</t>
  </si>
  <si>
    <t>NH_locust_norm_raw</t>
  </si>
  <si>
    <t>S_change_unemp_norm</t>
  </si>
  <si>
    <t>S_INFORM_vul_raw</t>
  </si>
  <si>
    <t>S_pov_prop_22_21_raw</t>
  </si>
  <si>
    <t>S_change_unemp_21_raw</t>
  </si>
  <si>
    <t>Yes (default)</t>
  </si>
  <si>
    <t>Max value (default)
Select the maximum value across the suite of grouped indicators.</t>
  </si>
  <si>
    <t>How to calculate underlying and emerging dimensions from indicators</t>
  </si>
  <si>
    <t>Overall Alert is a synthesis of underlying vulnerability and emerging threat</t>
  </si>
  <si>
    <t>Indicators → Dimensions</t>
  </si>
  <si>
    <t>How to calculate overall alert dimensions from underlying vulnerability and emerging threat dimensions? (Will only effect Overall Alert snapshot)</t>
  </si>
  <si>
    <t>Dimensions → Overall Dimensions</t>
  </si>
  <si>
    <t>FILTER: High alert when underlying and emerging are both 7+; medium alert when one is 7+ and other is 5+</t>
  </si>
  <si>
    <t>FILTER: High alert when underlying and emerging are both 10; medium alert when one is 10 and other is 5+</t>
  </si>
  <si>
    <t>Use the Dashboard sheet to select the aggregation methods. To adjust indicator selection, use the Data Dictionary sheet. This sheet is for backend only.</t>
  </si>
  <si>
    <t>Drop-down List Options</t>
  </si>
  <si>
    <t>Emerging Threats</t>
  </si>
  <si>
    <t>Avg. Flags per Country</t>
  </si>
  <si>
    <t>Countries</t>
  </si>
  <si>
    <t>HIGH RISK LEVELS BY REGION</t>
  </si>
  <si>
    <t>Percent of countries with high emerging threat</t>
  </si>
  <si>
    <t>Number of countries with high emerging threat</t>
  </si>
  <si>
    <t>EMERGING THREAT</t>
  </si>
  <si>
    <t>OVERALL ALERT</t>
  </si>
  <si>
    <t>UNDERLYING VULNERABILITY</t>
  </si>
  <si>
    <t>Number of countries with high overall alert</t>
  </si>
  <si>
    <t>Number of countries with high underlying vulnerability</t>
  </si>
  <si>
    <t>Percent of countries with high overall alert</t>
  </si>
  <si>
    <t>S_Household.risks_raw_raw</t>
  </si>
  <si>
    <t>Fr_FCS_normalised</t>
  </si>
  <si>
    <t>S_pov_prop_23_22_raw</t>
  </si>
  <si>
    <t>Conflict &amp; Fragility</t>
  </si>
  <si>
    <t>Underlying_Health_Reliability</t>
  </si>
  <si>
    <t>Emerging_Health_Reliability</t>
  </si>
  <si>
    <t>Underlying_Food Security_Reliability</t>
  </si>
  <si>
    <t>Emerging_Food Security_Reliability</t>
  </si>
  <si>
    <t>Underlying_Macro Fiscal_Reliability</t>
  </si>
  <si>
    <t>Emerging_Macro Fiscal_Reliability</t>
  </si>
  <si>
    <t>Underlying_Socioeconomic Vulnerability_Reliability</t>
  </si>
  <si>
    <t>Emerging_Socioeconomic Vulnerability_Reliability</t>
  </si>
  <si>
    <t>Underlying_Natural Hazard_Reliability</t>
  </si>
  <si>
    <t>Emerging_Natural Hazard_Reliability</t>
  </si>
  <si>
    <t>Underlying_Conflict and Fragility_Reliability</t>
  </si>
  <si>
    <t>Emerging_Conflict and Fragility_Reliability</t>
  </si>
  <si>
    <t>Underlying_Reliability</t>
  </si>
  <si>
    <t>Emerging_Reliability</t>
  </si>
  <si>
    <t>Fr_pseudo_reign_norm</t>
  </si>
  <si>
    <t>H_who_dons_alert</t>
  </si>
  <si>
    <t>H_who_dons_text_raw</t>
  </si>
  <si>
    <t>Fr_coup_election_text_raw</t>
  </si>
  <si>
    <t>NH_seasonal_proportion_anomalous_raw</t>
  </si>
  <si>
    <t>Click on the rectangles, and then the appearing arrow, to see and select options. If display does not refresh you may need to enable automatic calculations (scroll to right for instructions).</t>
  </si>
  <si>
    <t>Fr_fatal_z_raw</t>
  </si>
  <si>
    <t>CÃ´te dâ€™Ivoire</t>
  </si>
  <si>
    <t>St. Lucia</t>
  </si>
  <si>
    <t>Moldova</t>
  </si>
  <si>
    <t>United States</t>
  </si>
  <si>
    <t>Vietnam</t>
  </si>
  <si>
    <t>Blend</t>
  </si>
  <si>
    <t>F_Inflation_raw</t>
  </si>
  <si>
    <t>S_change_unemp_22_raw</t>
  </si>
  <si>
    <t>F_fews_crm_raw</t>
  </si>
  <si>
    <t>Low</t>
  </si>
  <si>
    <t>Medium</t>
  </si>
  <si>
    <t>High</t>
  </si>
  <si>
    <t>Timeframe</t>
  </si>
  <si>
    <t>Dimension</t>
  </si>
  <si>
    <t>indicator_id</t>
  </si>
  <si>
    <t>Indicator</t>
  </si>
  <si>
    <t>Source</t>
  </si>
  <si>
    <t>Updates</t>
  </si>
  <si>
    <t>Last Changed</t>
  </si>
  <si>
    <t>Underlying</t>
  </si>
  <si>
    <t>Upcoming</t>
  </si>
  <si>
    <t>indicator_slug</t>
  </si>
  <si>
    <t>indicator_raw_slug</t>
  </si>
  <si>
    <t>secondary</t>
  </si>
  <si>
    <t>active</t>
  </si>
  <si>
    <t>FCS</t>
  </si>
  <si>
    <t>WB</t>
  </si>
  <si>
    <t>Fr_FCV_status</t>
  </si>
  <si>
    <t>Proteus Composite Index</t>
  </si>
  <si>
    <t>World Food Programme</t>
  </si>
  <si>
    <t>Ad hoc</t>
  </si>
  <si>
    <t>F_Proteus_Score</t>
  </si>
  <si>
    <t>proteus</t>
  </si>
  <si>
    <t>Global Health Security Index</t>
  </si>
  <si>
    <t>Johns Hopkins/Economist Intelligence Unit</t>
  </si>
  <si>
    <t>H_HIS_Score</t>
  </si>
  <si>
    <t>INFORM</t>
  </si>
  <si>
    <t>Economist Intelligence Unit</t>
  </si>
  <si>
    <t>Monthly</t>
  </si>
  <si>
    <t>M_EIU_Score_12m</t>
  </si>
  <si>
    <t>Natural Hazard</t>
  </si>
  <si>
    <t>INFORM Natural Multi-hazard Rating</t>
  </si>
  <si>
    <t>NH_Hazard_Score</t>
  </si>
  <si>
    <t>INFORM Socio-economic Vulnerability Index</t>
  </si>
  <si>
    <t>S_INFORM_vul</t>
  </si>
  <si>
    <t>Emerging</t>
  </si>
  <si>
    <t>Political Fatalities</t>
  </si>
  <si>
    <t>ACLED</t>
  </si>
  <si>
    <t>Fr_fatal_z</t>
  </si>
  <si>
    <t>acled</t>
  </si>
  <si>
    <t>IFES Elections &amp; GIC Coups</t>
  </si>
  <si>
    <t>IFES, GIC</t>
  </si>
  <si>
    <t>Fr_coup_election_text</t>
  </si>
  <si>
    <t>FAO WFP Warning</t>
  </si>
  <si>
    <t>FAO</t>
  </si>
  <si>
    <t>fao_wfp</t>
  </si>
  <si>
    <t>FEWS NET Score</t>
  </si>
  <si>
    <t>FEWS NET</t>
  </si>
  <si>
    <t>Quarterly</t>
  </si>
  <si>
    <t>F_fews_crm</t>
  </si>
  <si>
    <t>F_Inflation</t>
  </si>
  <si>
    <t>fpi</t>
  </si>
  <si>
    <t>Daily</t>
  </si>
  <si>
    <t>WHO Disease Outbreak News</t>
  </si>
  <si>
    <t>WHO</t>
  </si>
  <si>
    <t>H_who_dons_text</t>
  </si>
  <si>
    <t>M_EIU_12m_change</t>
  </si>
  <si>
    <t>GDACS Live Hazard Tracker</t>
  </si>
  <si>
    <t>Global Disaster Alert and Coordination System</t>
  </si>
  <si>
    <t>NH_GDAC_Hazard_Score</t>
  </si>
  <si>
    <t>Locust Threat Level</t>
  </si>
  <si>
    <t>Weekly</t>
  </si>
  <si>
    <t>INFORM Severity</t>
  </si>
  <si>
    <t>Seasonal Forecast Index</t>
  </si>
  <si>
    <t>WB, Columbia University</t>
  </si>
  <si>
    <t>Monthly, on 15th</t>
  </si>
  <si>
    <t>NH_seasonal_proportion_anomalous</t>
  </si>
  <si>
    <t>Unemployment Rate, % Change</t>
  </si>
  <si>
    <t>IMF</t>
  </si>
  <si>
    <t>S_change_unemp_22, S_change_unemp_21</t>
  </si>
  <si>
    <t>S_Household.risks_raw</t>
  </si>
  <si>
    <t>S_pov_prop_22_21, S_pov_prop_23_22</t>
  </si>
  <si>
    <t>Operational Risk Score, 12M</t>
  </si>
  <si>
    <t>Operational Risk Score, Change</t>
  </si>
  <si>
    <t>underlying_dimension_date</t>
  </si>
  <si>
    <t>emerging_dimension_date</t>
  </si>
  <si>
    <t>Date of Highest Underlying Ind</t>
  </si>
  <si>
    <t>Date of Highest Emerging Ind</t>
  </si>
  <si>
    <t>M_MFR</t>
  </si>
  <si>
    <t>M_MFR_raw</t>
  </si>
  <si>
    <t>Macro-Financial Review Household Level Risk</t>
  </si>
  <si>
    <t>M_MFR_raw_raw</t>
  </si>
  <si>
    <t>conflict</t>
  </si>
  <si>
    <t>institutional and social fragility</t>
  </si>
  <si>
    <t>Food Price Inflation</t>
  </si>
  <si>
    <t>Fr_FSI_norm</t>
  </si>
  <si>
    <t>Fr_acaps_risk_level</t>
  </si>
  <si>
    <t>Fr_acled_events_increase_norm</t>
  </si>
  <si>
    <t>Fr_FSI_raw</t>
  </si>
  <si>
    <t>Fr_acled_events_increase_pct_raw</t>
  </si>
  <si>
    <t>H_ifrc_epidemics</t>
  </si>
  <si>
    <t>H_ifrc_epidemics_text_raw</t>
  </si>
  <si>
    <t>COD: Ã‰pidÃ©mie - 2022-10 - Lâ€™Ã©pidÃ©mie de cholÃ©ra dans la ville de Kalemie province de Tanganyika</t>
  </si>
  <si>
    <t>Ethiopia : Cholera Outbreak</t>
  </si>
  <si>
    <t>Cholera Outbreak</t>
  </si>
  <si>
    <t>LBN: Epidemic - 2022-10 - Cholera Outbreak Response</t>
  </si>
  <si>
    <t>NH_acaps_risk_level</t>
  </si>
  <si>
    <t>NH_acaps_risk_text_raw</t>
  </si>
  <si>
    <t>S_acaps_risk_level</t>
  </si>
  <si>
    <t>S_acaps_risk_text_raw</t>
  </si>
  <si>
    <t>automatic</t>
  </si>
  <si>
    <t>function_prefix</t>
  </si>
  <si>
    <t>inputs_archive</t>
  </si>
  <si>
    <t>source_url</t>
  </si>
  <si>
    <t>fcs</t>
  </si>
  <si>
    <t>https://www.worldbank.org/en/topic/fragilityconflictviolence/brief/harmonized-list-of-fragile-situations</t>
  </si>
  <si>
    <t>FSI</t>
  </si>
  <si>
    <t>Fund for Peace</t>
  </si>
  <si>
    <t>Yearly</t>
  </si>
  <si>
    <t>Fr_FSI</t>
  </si>
  <si>
    <t>fsi</t>
  </si>
  <si>
    <t>https://fragilestatesindex.org</t>
  </si>
  <si>
    <t>https://www.researchgate.net/publication/338972365_The_Proteus_composite_index_Towards_a_better_metric_for_global_food_security</t>
  </si>
  <si>
    <t>ghsi</t>
  </si>
  <si>
    <t>https://www.ghsindex.org/</t>
  </si>
  <si>
    <t>eiu</t>
  </si>
  <si>
    <t>http://viewswire.eiu.com/site_info.asp?info_name=VW2_RISK_nib&amp;page=rk&amp;page_title=Risk%20table</t>
  </si>
  <si>
    <t>inform_risk, inform_nathaz</t>
  </si>
  <si>
    <t>https://drmkc.jrc.ec.europa.eu/inform-index</t>
  </si>
  <si>
    <t>inform_risk, inform_socio</t>
  </si>
  <si>
    <t>https://acleddata.com</t>
  </si>
  <si>
    <t>https://www.arresteddictatorship.com/global-instances-of-coups.html, https://www.electionguide.org</t>
  </si>
  <si>
    <t>ACAPS Risk List (Conflict)</t>
  </si>
  <si>
    <t>ACAPS</t>
  </si>
  <si>
    <t>acaps_risk_list</t>
  </si>
  <si>
    <t>https://crisisinsight.acaps.org/risklist</t>
  </si>
  <si>
    <t>EIU Security</t>
  </si>
  <si>
    <t>eiu, eiu_security</t>
  </si>
  <si>
    <t>ACLED Events</t>
  </si>
  <si>
    <t>Fr_acled_events_increase_pct</t>
  </si>
  <si>
    <t>acled_events</t>
  </si>
  <si>
    <t>https://www.wfp.org/publications/hunger-hotspots-fao-wfp-early-warnings-acute-food-insecurity-october-2022-january-2023</t>
  </si>
  <si>
    <t>fews</t>
  </si>
  <si>
    <t>https://fews.net/</t>
  </si>
  <si>
    <t>https://microdatalib.worldbank.org/index.php/catalog/12421/get-microdata</t>
  </si>
  <si>
    <t>dons</t>
  </si>
  <si>
    <t>https://www.who.int/emergencies/disease-outbreak-news</t>
  </si>
  <si>
    <t>IFRC Epidemics</t>
  </si>
  <si>
    <t>IFRC</t>
  </si>
  <si>
    <t>H_ifrc_epidemics_text</t>
  </si>
  <si>
    <t>ifrc</t>
  </si>
  <si>
    <t>https://go.ifrc.org/emergencies</t>
  </si>
  <si>
    <t>mfr</t>
  </si>
  <si>
    <t>https://worldbankgroup.sharepoint.com/sites/wbfinance/sitepages/publishingpages/macrofinancial-reviews-10252018-103458.aspx</t>
  </si>
  <si>
    <t>gdacs</t>
  </si>
  <si>
    <t>https://www.gdacs.org</t>
  </si>
  <si>
    <t>locust</t>
  </si>
  <si>
    <t>https://www.fao.org/ag/locusts/en/info/info/index.html</t>
  </si>
  <si>
    <t>iri</t>
  </si>
  <si>
    <t>https://iri.columbia.edu/our-expertise/climate/forecasts/seasonal-climate-forecasts/</t>
  </si>
  <si>
    <t>ACAPS Risk List (Natural Hazard)</t>
  </si>
  <si>
    <t>NH_acaps_risk_text</t>
  </si>
  <si>
    <t>imf</t>
  </si>
  <si>
    <t>https://www.imf.org/en/Publications/SPROLLs/world-economic-outlook-databases#sort=%40imfdate%20descending</t>
  </si>
  <si>
    <t>mpo</t>
  </si>
  <si>
    <t>ACAPS Risk List (Socioeconomic)</t>
  </si>
  <si>
    <t>S_acaps_risk_text</t>
  </si>
  <si>
    <t>KEN: Anticipatory Actions - EVD Outbreak</t>
  </si>
  <si>
    <t>SSD: Anticipatory Actions for EVD Outbreak</t>
  </si>
  <si>
    <t>ABW</t>
  </si>
  <si>
    <t>AND</t>
  </si>
  <si>
    <t>ASM</t>
  </si>
  <si>
    <t>BMU</t>
  </si>
  <si>
    <t>CHI</t>
  </si>
  <si>
    <t>CUW</t>
  </si>
  <si>
    <t>CYM</t>
  </si>
  <si>
    <t>FRO</t>
  </si>
  <si>
    <t>GIB</t>
  </si>
  <si>
    <t>GRL</t>
  </si>
  <si>
    <t>GUM</t>
  </si>
  <si>
    <t>HKG</t>
  </si>
  <si>
    <t>IMN</t>
  </si>
  <si>
    <t>MAC</t>
  </si>
  <si>
    <t>MAF</t>
  </si>
  <si>
    <t>MCO</t>
  </si>
  <si>
    <t>MNP</t>
  </si>
  <si>
    <t>NCL</t>
  </si>
  <si>
    <t>PRI</t>
  </si>
  <si>
    <t>PSE</t>
  </si>
  <si>
    <t>PYF</t>
  </si>
  <si>
    <t>SMR</t>
  </si>
  <si>
    <t>SXM</t>
  </si>
  <si>
    <t>TCA</t>
  </si>
  <si>
    <t>TWN</t>
  </si>
  <si>
    <t>VGB</t>
  </si>
  <si>
    <t>VIR</t>
  </si>
  <si>
    <t>XKX</t>
  </si>
  <si>
    <t>TZA: Epidemic 2022-11 Tanzania-Anticipatory Actions EVD Outbreak</t>
  </si>
  <si>
    <t>Aruba</t>
  </si>
  <si>
    <t>Andorra</t>
  </si>
  <si>
    <t>American Samoa</t>
  </si>
  <si>
    <t>Bahamas, The</t>
  </si>
  <si>
    <t>Bermuda</t>
  </si>
  <si>
    <t>Channel Islands</t>
  </si>
  <si>
    <t>Congo, Dem. Rep.</t>
  </si>
  <si>
    <t>Congo, Rep.</t>
  </si>
  <si>
    <t>Cayman Islands</t>
  </si>
  <si>
    <t>Egypt, Arab Rep.</t>
  </si>
  <si>
    <t>Faroe Islands</t>
  </si>
  <si>
    <t>Micronesia, Fed. Sts.</t>
  </si>
  <si>
    <t>Gibraltar</t>
  </si>
  <si>
    <t>Gambia, The</t>
  </si>
  <si>
    <t>Greenland</t>
  </si>
  <si>
    <t>Guam</t>
  </si>
  <si>
    <t>Hong Kong SAR, China</t>
  </si>
  <si>
    <t>Isle of Man</t>
  </si>
  <si>
    <t>Iran, Islamic Rep.</t>
  </si>
  <si>
    <t>Kyrgyz Republic</t>
  </si>
  <si>
    <t>St. Kitts and Nevis</t>
  </si>
  <si>
    <t>Korea, Rep.</t>
  </si>
  <si>
    <t>Macao SAR, China</t>
  </si>
  <si>
    <t>St. Martin (French part)</t>
  </si>
  <si>
    <t>Monaco</t>
  </si>
  <si>
    <t>Northern Mariana Islands</t>
  </si>
  <si>
    <t>New Caledonia</t>
  </si>
  <si>
    <t>Puerto Rico</t>
  </si>
  <si>
    <t>Korea, Dem. People's Rep.</t>
  </si>
  <si>
    <t>West Bank and Gaza</t>
  </si>
  <si>
    <t>French Polynesia</t>
  </si>
  <si>
    <t>San Marino</t>
  </si>
  <si>
    <t>Slovak Republic</t>
  </si>
  <si>
    <t>Sint Maarten (Dutch part)</t>
  </si>
  <si>
    <t>Syrian Arab Republic</t>
  </si>
  <si>
    <t>Turks and Caicos Islands</t>
  </si>
  <si>
    <t>Taiwan, China</t>
  </si>
  <si>
    <t>St. Vincent and the Grenadines</t>
  </si>
  <si>
    <t>Venezuela, RB</t>
  </si>
  <si>
    <t>British Virgin Islands</t>
  </si>
  <si>
    <t>Virgin Islands (U.S.)</t>
  </si>
  <si>
    <t>Kosovo</t>
  </si>
  <si>
    <t>Yemen, Rep.</t>
  </si>
  <si>
    <t>Côte d’Ivoire</t>
  </si>
  <si>
    <t>Curaçao</t>
  </si>
  <si>
    <t>São Tomé and Príncipe</t>
  </si>
  <si>
    <t>Türkiye</t>
  </si>
  <si>
    <t>F_GFSI_norm</t>
  </si>
  <si>
    <t>F_GFSI_raw</t>
  </si>
  <si>
    <t>Global Food Security Index</t>
  </si>
  <si>
    <t>F_GFSI</t>
  </si>
  <si>
    <t>gfsi</t>
  </si>
  <si>
    <t>https://impact.economist.com/sustainability/project/food-security-index/resource-library</t>
  </si>
  <si>
    <t>MFR Macro-fiscal Risk</t>
  </si>
  <si>
    <t xml:space="preserve">coup: 2022-11-25 failed; </t>
  </si>
  <si>
    <t>CMR: Epidemic- 2022-10 - Epidemies (Monkeypox and cholÃ©ra) and floods</t>
  </si>
  <si>
    <t>MFR Financial Risk: Medium</t>
  </si>
  <si>
    <t>Watchlist: High</t>
  </si>
  <si>
    <t>DSA: High</t>
  </si>
  <si>
    <t>Watchlist: Moderate</t>
  </si>
  <si>
    <t>DSA: In distress</t>
  </si>
  <si>
    <t>DSA: Moderate</t>
  </si>
  <si>
    <t>F_FAO_WFP_Hunger_Hotspot</t>
  </si>
  <si>
    <t>F_FAO_WFP_Concern_raw</t>
  </si>
  <si>
    <t>highest</t>
  </si>
  <si>
    <t>very high</t>
  </si>
  <si>
    <t>high</t>
  </si>
  <si>
    <t>F_FAO_WFP_Concern</t>
  </si>
  <si>
    <t>Fr_acaps_risk_text</t>
  </si>
  <si>
    <t>Fr_acaps_risk_text_raw</t>
  </si>
  <si>
    <t xml:space="preserve">coup: 2022-09-30 successful; </t>
  </si>
  <si>
    <t>BDI: Ã‰pidÃ©mie - 2022-12 - BDI-EpidÃ©mie de cholÃ©ra</t>
  </si>
  <si>
    <t>BOL: Epidemic - 2023-01 - Bolivia Epidemia por DENGUE 2023</t>
  </si>
  <si>
    <t>DOM: Epidemia - 2022-10 - CÃ³lera en RepÃºblica Dominicana</t>
  </si>
  <si>
    <t>GIN: Epidemic - 2023-01 - Yellow Fever</t>
  </si>
  <si>
    <t>MOZ: Epidemic - 2022-12 - Cholera outbreak</t>
  </si>
  <si>
    <t>NGA: Epidemic - 2023-01 - NIGERIA: Diptheria Outbreak</t>
  </si>
  <si>
    <t>GNQ: Ã‰pidÃ©mie - 2023-02 - FiÃ¨vre hemorragique virale</t>
  </si>
  <si>
    <t>GTM: Epidemia - 2023-02 - Alerta por Gripe Aviar H5N1 en Guatemala</t>
  </si>
  <si>
    <t>NH_inform_severity</t>
  </si>
  <si>
    <t>NH_inform_severity_text_raw</t>
  </si>
  <si>
    <t>NH_inform_severity_text</t>
  </si>
  <si>
    <t>FJI: Epidemic - 2023-03 - Dengue Outbreak</t>
  </si>
  <si>
    <t>CuraÃ§ao</t>
  </si>
  <si>
    <t>SÃ£o TomÃ© and PrÃ­ncipe</t>
  </si>
  <si>
    <t>TÃ¼rkiye</t>
  </si>
  <si>
    <t>GAB: Epidemic - 2023-02 - Marburg risk</t>
  </si>
  <si>
    <t>2023-05-04 â€“ Measles - Ethiopia</t>
  </si>
  <si>
    <t>People Below $2.05 Poverty Line, % Change</t>
  </si>
  <si>
    <t>2023-05-31 â€“ Enterovirus Infection - France</t>
  </si>
  <si>
    <t>2023-05-17 â€“ Myocarditis - United Kingdom of Great Britain and Northern Ireland; 2023-05-30 â€“ Avian Influenza A(H5N1) - United Kingdom of Great Britain and Northern Ireland</t>
  </si>
  <si>
    <t>2023-05-05 â€“ Acute hepatitis E â€“ South Sudan</t>
  </si>
  <si>
    <t>fcs.csv</t>
  </si>
  <si>
    <t>fsi.csv</t>
  </si>
  <si>
    <t>proteus.csv</t>
  </si>
  <si>
    <t>gfsi.csv</t>
  </si>
  <si>
    <t>ghsi.csv</t>
  </si>
  <si>
    <t>eiu.csv</t>
  </si>
  <si>
    <t>mfr_watchlist.csv, macrofin.csv</t>
  </si>
  <si>
    <t>inform_risk.csv</t>
  </si>
  <si>
    <t>acled.csv</t>
  </si>
  <si>
    <t>ifes, gic, psuedo_reign</t>
  </si>
  <si>
    <t>ifes.csv, gic.csv</t>
  </si>
  <si>
    <t>acaps-risk-list-reviewed/Conflict and Fragility</t>
  </si>
  <si>
    <t>fao-wfp-web</t>
  </si>
  <si>
    <t>fewsnet.csv</t>
  </si>
  <si>
    <t>wb_fpi.csv</t>
  </si>
  <si>
    <t>who_dons.csv</t>
  </si>
  <si>
    <t>ifrc_epidemics.csv</t>
  </si>
  <si>
    <t>macrofin.csv</t>
  </si>
  <si>
    <t>gdacs.csv</t>
  </si>
  <si>
    <t>fao_locust.csv</t>
  </si>
  <si>
    <t>acaps-risk-list-reviewed/Natural Hazard</t>
  </si>
  <si>
    <t>imf_unemployment.csv</t>
  </si>
  <si>
    <t>mpo.csv</t>
  </si>
  <si>
    <t>acaps-risk-list-reviewed/Socioeconomic</t>
  </si>
  <si>
    <t>2023-06-16 â€“ Influenza A(H1N1) variant virus - Brazil</t>
  </si>
  <si>
    <t>ZWE:Cholera Outbreak</t>
  </si>
  <si>
    <t>inform_severity</t>
  </si>
  <si>
    <t>inform-severity</t>
  </si>
  <si>
    <t>https://drmkc.jrc.ec.europa.eu/inform-index/INFORM-Severity</t>
  </si>
  <si>
    <t>Drought in South-West Angola (3.1)</t>
  </si>
  <si>
    <t>2019-12-23 - drought - orange - NA</t>
  </si>
  <si>
    <t>Complex crisis in Colombia (4)</t>
  </si>
  <si>
    <t>2022-09-19 - drought - orange - NA</t>
  </si>
  <si>
    <t>Complex crisis in Haiti (4.2)</t>
  </si>
  <si>
    <t>Complex crisis in DPRK (3.7)</t>
  </si>
  <si>
    <t>Complex crisis in Somalia (4.7)</t>
  </si>
  <si>
    <t>Complex crisis in South Sudan (4.4)</t>
  </si>
  <si>
    <t>TÃ¼rkiye / Syria earthquake in Syria (3.4)</t>
  </si>
  <si>
    <t>Drought in Zambia (3)</t>
  </si>
  <si>
    <t>Complex crisis in Zimbabwe (3.5)</t>
  </si>
  <si>
    <t>Fr_EIU_Security_Change_norm</t>
  </si>
  <si>
    <t>Fr_EIU_Security_Change_raw</t>
  </si>
  <si>
    <t>2023-07-24 â€“ Middle East Respiratory Syndrome - United Arab Emirates</t>
  </si>
  <si>
    <t>2023-06-09 â€“ Marburg virus disease - Equatorial Guinea</t>
  </si>
  <si>
    <t>2023-07-28 â€“ Circulating vaccine-derived poliovirus type 2 (cVDPV2) - Kenya</t>
  </si>
  <si>
    <t>LKA: Epidemic-2023-05-Slow onset Dengue fever outbreak : Sri Lanka</t>
  </si>
  <si>
    <t>MNG: Epidemic - 2023-06 - Bubonic plague suspected case</t>
  </si>
  <si>
    <t>NPL: Epidemic - 2023-08 - Dengue Prevention and Response</t>
  </si>
  <si>
    <t>2023-07-25 â€“ Guillain-BarrÃ© Syndrome - Peru</t>
  </si>
  <si>
    <t>2023-07-16 â€“ Influenza A(H5N1) in cats â€“ Poland</t>
  </si>
  <si>
    <t>SDN: Epidemic - 2023-07 - Dengue fever outbreak</t>
  </si>
  <si>
    <t>2023-06-02 â€“ Marburg virus disease - the United Republic of Tanzania; 2023-07-28 â€“ Circulating vaccine-derived poliovirus type 2 (cVDPV2) - United Republic of Tanzania</t>
  </si>
  <si>
    <t>Fr_EIU_Security_Change</t>
  </si>
  <si>
    <t>2023-06-24 - cyclone - green - (111 km/h); 2023-06-24 - cyclone - green - (111 km/h)</t>
  </si>
  <si>
    <t>NA - drought - orange - NA; 2023-08-05 - earthquake - green - (M 5.8); 2023-07-24 - flood - green - NA; 2023-08-05 - earthquake - green - (M 5.8); 2023-07-24 - flood - green - NA</t>
  </si>
  <si>
    <t>Complex crisis in Afghanistan (4.5)</t>
  </si>
  <si>
    <t>2019-12-23 - drought - orange - NA; NA - drought - orange - NA; 2023-08-05 - earthquake - green - (M 6.2); 2023-08-05 - earthquake - green - (M 6.2)</t>
  </si>
  <si>
    <t>NA - drought - green - NA</t>
  </si>
  <si>
    <t>Complex in Burundi (3.3)</t>
  </si>
  <si>
    <t>2023-03-20 - drought - green - NA; 2023-06-10 - cyclone - green - (74 km/h); 2023-08-01 - cyclone - orange - (74 km/h); NA - drought - green - NA; 2023-08-01 - cyclone - orange - (74 km/h); 2023-06-10 - cyclone - green - (74 km/h)</t>
  </si>
  <si>
    <t>2022-11-14 - drought - orange - NA; NA - drought - orange - NA</t>
  </si>
  <si>
    <t>2019-12-23 - drought - orange - NA; NA - drought - orange - NA</t>
  </si>
  <si>
    <t>2023-07-23 - flood - green - NA; 2023-07-23 - flood - green - NA</t>
  </si>
  <si>
    <t>2023-07-23 - flood - green - NA; 2023-03-20 - drought - green - NA; 2023-07-23 - flood - green - NA; NA - drought - green - NA</t>
  </si>
  <si>
    <t>2019-12-23 - drought - orange - NA; NA - drought - orange - NA; 2022-05-23 - drought - green - NA; NA - drought - green - NA</t>
  </si>
  <si>
    <t>2023-08-05 - earthquake - orange - (M 5.4); 2023-08-05 - earthquake - orange - (M 5.4); NA - drought - orange - NA; 2023-08-02 - flood - green - NA; 2023-07-23 - flood - orange - NA; 2023-07-18 - cyclone - green - (130 km/h); 2023-07-28 - cyclone - red - (241 km/h); 2023-08-02 - flood - green - NA; 2023-07-23 - flood - orange - NA; 2023-07-28 - cyclone - red - (241 km/h); 2023-07-18 - cyclone - green - (130 km/h); NA - drought - green - NA</t>
  </si>
  <si>
    <t>2023-07-20 - flood - green - NA; 2023-07-20 - flood - green - NA</t>
  </si>
  <si>
    <t>2023-03-14 - volcano - green - NA; 2023-03-14 - volcano - green - NA</t>
  </si>
  <si>
    <t>2023-07-19 - flood - green - NA; 2023-04-05 - volcano - green - NA; 2023-06-24 - cyclone - green - (111 km/h); 2023-07-19 - flood - green - NA; 2023-04-05 - volcano - green - NA; 2023-06-24 - cyclone - green - (111 km/h)</t>
  </si>
  <si>
    <t>NA - drought - green - NA; NA - drought - green - NA</t>
  </si>
  <si>
    <t>2022-11-21 - drought - green - NA; NA - drought - green - NA</t>
  </si>
  <si>
    <t>2022-09-19 - drought - orange - NA; NA - drought - orange - NA</t>
  </si>
  <si>
    <t>2023-04-24 - volcano - green - NA; 2022-12-21 - volcano - green - NA; 2023-04-24 - volcano - green - NA; 2022-12-21 - volcano - green - NA</t>
  </si>
  <si>
    <t>2023-08-01 - earthquake - green - (M 5.6); 2023-08-01 - earthquake - green - (M 5.6)</t>
  </si>
  <si>
    <t>2022-04-18 - drought - green - NA; NA - drought - green - NA</t>
  </si>
  <si>
    <t>Complex crisis in Ethiopia (4); Drought in Ethiopia (3.6)</t>
  </si>
  <si>
    <t>2023-02-20 - drought - green - NA; NA - drought - green - NA; NA - drought - green - NA</t>
  </si>
  <si>
    <t>2023-08-05 - flood - green - NA; 2023-08-05 - flood - green - NA</t>
  </si>
  <si>
    <t>2022-11-14 - drought - orange - NA; NA - drought - orange - NA; 2023-07-30 - earthquake - green - (M 5.7); 2023-05-05 - volcano - green - NA; 2022-12-13 - volcano - green - NA; 2023-07-30 - earthquake - green - (M 5.7); 2023-05-05 - volcano - green - NA; 2022-12-13 - volcano - green - NA</t>
  </si>
  <si>
    <t>Complex crisis in Honduras (3.6)</t>
  </si>
  <si>
    <t>2023-08-04 - earthquake - green - (M 5.6); 2023-08-04 - earthquake - green - (M 5.5); 2023-07-05 - volcano - green - NA; 2023-04-19 - volcano - green - NA; 2023-03-31 - volcano - green - NA; 2023-03-12 - volcano - green - NA; 2023-08-04 - earthquake - green - (M 5.6); 2023-08-04 - earthquake - green - (M 5.5); 2023-07-05 - volcano - green - NA; 2023-04-19 - volcano - green - NA; 2023-03-31 - volcano - green - NA; 2023-03-12 - volcano - green - NA</t>
  </si>
  <si>
    <t>2023-07-28 - earthquake - green - (M 5.9); 2023-07-17 - flood - green - NA; 2023-06-10 - cyclone - green - (74 km/h); 2023-08-01 - cyclone - orange - (74 km/h); 2023-06-15 - cyclone - orange - (194 km/h); 2023-07-28 - earthquake - green - (M 5.9); 2023-07-17 - flood - green - NA; 2023-08-01 - cyclone - orange - (74 km/h); 2023-06-15 - cyclone - orange - (194 km/h); 2023-06-10 - cyclone - green - (74 km/h)</t>
  </si>
  <si>
    <t>NA - drought - orange - NA; 2023-08-05 - flood - green - NA; 2023-08-05 - flood - green - NA</t>
  </si>
  <si>
    <t>2023-05-21 - volcano - green - NA; 2023-02-20 - drought - green - NA; 2023-05-21 - volcano - green - NA; NA - drought - green - NA</t>
  </si>
  <si>
    <t>2023-08-07 - cyclone - orange - (222 km/h); 2023-08-07 - cyclone - orange - (222 km/h); 2023-08-06 - earthquake - green - (M 5.5); 2023-08-06 - earthquake - green - (M 5.5)</t>
  </si>
  <si>
    <t>2021-09-20 - drought - orange - NA; NA - drought - orange - NA; 2023-04-24 - drought - green - NA; NA - drought - green - NA</t>
  </si>
  <si>
    <t>Drought in Kenya (3.9)</t>
  </si>
  <si>
    <t>2021-09-20 - drought - orange - NA; NA - drought - orange - NA</t>
  </si>
  <si>
    <t>2023-07-15 - flood - green - NA; 2023-07-15 - flood - green - NA</t>
  </si>
  <si>
    <t>2020-10-19 - drought - green - NA; NA - drought - green - NA</t>
  </si>
  <si>
    <t>NA - drought - orange - NA; 2023-05-23 - volcano - green - NA; 2023-07-01 - cyclone - green - (139 km/h); 2023-05-23 - volcano - green - NA; 2023-07-01 - cyclone - green - (139 km/h)</t>
  </si>
  <si>
    <t>2023-03-20 - drought - green - NA; 2023-06-10 - cyclone - green - (74 km/h); 2023-08-01 - cyclone - orange - (74 km/h); NA - drought - green - NA; 2023-08-01 - cyclone - orange - (74 km/h); 2023-06-10 - cyclone - green - (74 km/h); NA - drought - green - NA</t>
  </si>
  <si>
    <t>2023-08-06 - flood - green - NA; 2023-08-06 - flood - green - NA</t>
  </si>
  <si>
    <t>Complex crisis in Malawi (3.5)</t>
  </si>
  <si>
    <t>NA - drought - orange - NA; 2023-06-15 - cyclone - orange - (194 km/h); 2023-06-15 - cyclone - orange - (194 km/h)</t>
  </si>
  <si>
    <t>2022-11-14 - drought - orange - NA; 2023-08-03 - earthquake - green - (M 5.9); 2023-08-03 - earthquake - green - (M 5.9)</t>
  </si>
  <si>
    <t>2023-07-03 - volcano - green - NA; 2023-07-03 - volcano - green - NA</t>
  </si>
  <si>
    <t>2023-07-27 - flood - green - NA; 2023-07-17 - flood - green - NA; 2023-08-01 - volcano - orange - NA; 2023-07-28 - cyclone - red - (241 km/h); 2023-07-27 - flood - green - NA; 2023-07-17 - flood - green - NA; 2023-08-01 - volcano - orange - NA; 2023-07-28 - cyclone - red - (241 km/h)</t>
  </si>
  <si>
    <t>2023-07-20 - volcano - green - NA; 2023-07-20 - volcano - green - NA</t>
  </si>
  <si>
    <t>NA - drought - orange - NA; 2023-08-01 - earthquake - green - (M 5.7); 2023-04-12 - volcano - green - NA; 2023-04-24 - drought - green - NA; 2023-08-01 - earthquake - green - (M 5.7); 2023-04-12 - volcano - green - NA; NA - drought - green - NA; NA - drought - green - NA</t>
  </si>
  <si>
    <t>Complex crisis in Sudan (4.6)</t>
  </si>
  <si>
    <t>Complex crisis in El Salvador (3.2)</t>
  </si>
  <si>
    <t>TÃ¼rkiye / Syria earthquake in TÃ¼rkiye (3.5)</t>
  </si>
  <si>
    <t>2023-08-03 - earthquake - green - (M 5.6); 2023-08-06 - flood - green - NA; 2023-01-06 - volcano - green - NA; 2021-07-19 - drought - green - NA; 2023-07-19 - cyclone - green - (204 km/h); 2023-08-03 - earthquake - green - (M 5.6); 2023-08-06 - flood - green - NA; 2023-01-06 - volcano - green - NA; NA - drought - green - NA; 2023-07-19 - cyclone - green - (204 km/h)</t>
  </si>
  <si>
    <t>Complex crisis in Venezuela (4.1)</t>
  </si>
  <si>
    <t>2023-08-04 - flood - green - NA; 2023-08-04 - flood - green - NA; NA - drought - green - 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</si>
</sst>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409]d\-mmm\-yy;@"/>
  </numFmts>
  <fonts count="32" x14ac:knownFonts="1">
    <font>
      <sz val="12"/>
      <color rgb="FF000000"/>
      <name val="Arial"/>
    </font>
    <font>
      <sz val="10"/>
      <color rgb="FF000000"/>
      <name val="Arial"/>
      <family val="2"/>
    </font>
    <font>
      <sz val="12"/>
      <color rgb="FF000000"/>
      <name val="Arial"/>
      <family val="2"/>
    </font>
    <font>
      <sz val="12"/>
      <color theme="1"/>
      <name val="Arial"/>
      <family val="2"/>
    </font>
    <font>
      <b/>
      <sz val="10"/>
      <color theme="1"/>
      <name val="Arial"/>
      <family val="2"/>
    </font>
    <font>
      <sz val="10"/>
      <color theme="1"/>
      <name val="Arial"/>
      <family val="2"/>
    </font>
    <font>
      <i/>
      <sz val="10"/>
      <color theme="1"/>
      <name val="Arial"/>
      <family val="2"/>
    </font>
    <font>
      <i/>
      <sz val="12"/>
      <color theme="1"/>
      <name val="Arial"/>
      <family val="2"/>
    </font>
    <font>
      <b/>
      <sz val="12"/>
      <color theme="1"/>
      <name val="Arial"/>
      <family val="2"/>
    </font>
    <font>
      <i/>
      <sz val="12"/>
      <color rgb="FF000000"/>
      <name val="Arial"/>
      <family val="2"/>
    </font>
    <font>
      <b/>
      <sz val="12"/>
      <color rgb="FF000000"/>
      <name val="Arial"/>
      <family val="2"/>
    </font>
    <font>
      <sz val="12"/>
      <color theme="0"/>
      <name val="Arial"/>
      <family val="2"/>
    </font>
    <font>
      <b/>
      <sz val="10"/>
      <color theme="0"/>
      <name val="Arial"/>
      <family val="2"/>
    </font>
    <font>
      <sz val="10"/>
      <color theme="0"/>
      <name val="Arial"/>
      <family val="2"/>
    </font>
    <font>
      <sz val="12"/>
      <name val="Arial"/>
      <family val="2"/>
    </font>
    <font>
      <i/>
      <sz val="12"/>
      <color theme="0"/>
      <name val="Arial"/>
      <family val="2"/>
    </font>
    <font>
      <sz val="16"/>
      <color theme="1"/>
      <name val="Arial"/>
      <family val="2"/>
    </font>
    <font>
      <sz val="10"/>
      <color theme="0" tint="-0.249977111117893"/>
      <name val="Arial"/>
      <family val="2"/>
    </font>
    <font>
      <sz val="12"/>
      <color theme="0" tint="-0.249977111117893"/>
      <name val="Arial"/>
      <family val="2"/>
    </font>
    <font>
      <sz val="12"/>
      <color theme="0" tint="-0.499984740745262"/>
      <name val="Arial"/>
      <family val="2"/>
    </font>
    <font>
      <sz val="12"/>
      <color rgb="FF656565"/>
      <name val="Arial"/>
      <family val="2"/>
    </font>
    <font>
      <sz val="20"/>
      <color rgb="FF000000"/>
      <name val="Arial"/>
      <family val="2"/>
    </font>
    <font>
      <u/>
      <sz val="12"/>
      <color theme="10"/>
      <name val="Arial"/>
      <family val="2"/>
    </font>
    <font>
      <i/>
      <sz val="11"/>
      <color rgb="FF000000"/>
      <name val="Arial"/>
      <family val="2"/>
    </font>
    <font>
      <u/>
      <sz val="12"/>
      <color theme="1"/>
      <name val="Arial"/>
      <family val="2"/>
    </font>
    <font>
      <b/>
      <sz val="10"/>
      <color rgb="FF000000"/>
      <name val="Arial"/>
      <family val="2"/>
    </font>
    <font>
      <i/>
      <u/>
      <sz val="12"/>
      <name val="Arial"/>
      <family val="2"/>
    </font>
    <font>
      <i/>
      <sz val="12"/>
      <name val="Arial"/>
      <family val="2"/>
    </font>
    <font>
      <u/>
      <sz val="12"/>
      <color rgb="FF000000"/>
      <name val="Arial"/>
      <family val="2"/>
    </font>
    <font>
      <sz val="12"/>
      <color rgb="FF000000"/>
      <name val="Arial"/>
      <family val="2"/>
    </font>
    <font>
      <b/>
      <sz val="10"/>
      <color indexed="8"/>
      <name val="Arial"/>
      <family val="2"/>
    </font>
    <font>
      <sz val="9"/>
      <color theme="0"/>
      <name val="Arial"/>
      <family val="2"/>
    </font>
  </fonts>
  <fills count="9">
    <fill>
      <patternFill patternType="none"/>
    </fill>
    <fill>
      <patternFill patternType="gray125"/>
    </fill>
    <fill>
      <patternFill patternType="solid">
        <fgColor rgb="FFFFFFFF"/>
      </patternFill>
    </fill>
    <fill>
      <patternFill patternType="solid">
        <fgColor theme="0"/>
        <bgColor indexed="64"/>
      </patternFill>
    </fill>
    <fill>
      <patternFill patternType="solid">
        <fgColor rgb="FFFFFFFF"/>
        <bgColor rgb="FFFFFFFF"/>
      </patternFill>
    </fill>
    <fill>
      <patternFill patternType="solid">
        <fgColor theme="4" tint="0.79998168889431442"/>
        <bgColor indexed="64"/>
      </patternFill>
    </fill>
    <fill>
      <patternFill patternType="solid">
        <fgColor theme="0"/>
        <bgColor rgb="FFFFFFFF"/>
      </patternFill>
    </fill>
    <fill>
      <patternFill patternType="solid">
        <fgColor theme="0"/>
      </patternFill>
    </fill>
    <fill>
      <patternFill patternType="solid">
        <fgColor theme="0"/>
        <bgColor rgb="FF000000"/>
      </patternFill>
    </fill>
  </fills>
  <borders count="49">
    <border>
      <left/>
      <right/>
      <top/>
      <bottom/>
      <diagonal/>
    </border>
    <border>
      <left style="thin">
        <color rgb="FFFFFFFF"/>
      </left>
      <right style="thin">
        <color rgb="FFFFFFFF"/>
      </right>
      <top style="thin">
        <color rgb="FFFFFFFF"/>
      </top>
      <bottom style="thin">
        <color rgb="FFFFFFFF"/>
      </bottom>
      <diagonal/>
    </border>
    <border>
      <left style="thick">
        <color rgb="FFFFFFFF"/>
      </left>
      <right style="thick">
        <color rgb="FFFFFFFF"/>
      </right>
      <top style="thin">
        <color rgb="FFFFFFFF"/>
      </top>
      <bottom style="thin">
        <color rgb="FF000000"/>
      </bottom>
      <diagonal/>
    </border>
    <border>
      <left/>
      <right/>
      <top/>
      <bottom style="thin">
        <color indexed="64"/>
      </bottom>
      <diagonal/>
    </border>
    <border>
      <left/>
      <right style="thick">
        <color theme="0"/>
      </right>
      <top/>
      <bottom style="thin">
        <color indexed="64"/>
      </bottom>
      <diagonal/>
    </border>
    <border>
      <left/>
      <right style="thin">
        <color theme="0"/>
      </right>
      <top/>
      <bottom/>
      <diagonal/>
    </border>
    <border>
      <left style="thin">
        <color theme="0"/>
      </left>
      <right/>
      <top/>
      <bottom style="thin">
        <color indexed="64"/>
      </bottom>
      <diagonal/>
    </border>
    <border>
      <left style="thin">
        <color theme="0"/>
      </left>
      <right style="thin">
        <color theme="0"/>
      </right>
      <top/>
      <bottom/>
      <diagonal/>
    </border>
    <border>
      <left style="thick">
        <color theme="0"/>
      </left>
      <right style="thick">
        <color theme="0"/>
      </right>
      <top/>
      <bottom style="thin">
        <color indexed="64"/>
      </bottom>
      <diagonal/>
    </border>
    <border>
      <left/>
      <right/>
      <top style="thin">
        <color indexed="64"/>
      </top>
      <bottom/>
      <diagonal/>
    </border>
    <border>
      <left style="thin">
        <color theme="0"/>
      </left>
      <right/>
      <top style="thin">
        <color indexed="64"/>
      </top>
      <bottom/>
      <diagonal/>
    </border>
    <border>
      <left/>
      <right style="thin">
        <color theme="0"/>
      </right>
      <top style="thin">
        <color indexed="64"/>
      </top>
      <bottom/>
      <diagonal/>
    </border>
    <border>
      <left/>
      <right/>
      <top style="thin">
        <color rgb="FFFFFFFF"/>
      </top>
      <bottom style="thin">
        <color rgb="FFFFFFFF"/>
      </bottom>
      <diagonal/>
    </border>
    <border>
      <left/>
      <right/>
      <top style="thin">
        <color rgb="FFFFFFFF"/>
      </top>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rgb="FFFFFFFF"/>
      </right>
      <top style="thin">
        <color rgb="FFFFFFFF"/>
      </top>
      <bottom style="thin">
        <color rgb="FFFFFFFF"/>
      </bottom>
      <diagonal/>
    </border>
    <border>
      <left style="thin">
        <color rgb="FFFFFFFF"/>
      </left>
      <right style="thin">
        <color rgb="FFFFFFFF"/>
      </right>
      <top/>
      <bottom style="thin">
        <color rgb="FFFFFFFF"/>
      </bottom>
      <diagonal/>
    </border>
    <border>
      <left/>
      <right style="thin">
        <color theme="0"/>
      </right>
      <top style="thin">
        <color theme="0"/>
      </top>
      <bottom style="thin">
        <color theme="0"/>
      </bottom>
      <diagonal/>
    </border>
    <border>
      <left style="thin">
        <color theme="0"/>
      </left>
      <right/>
      <top style="thin">
        <color theme="0"/>
      </top>
      <bottom/>
      <diagonal/>
    </border>
    <border>
      <left/>
      <right/>
      <top style="thin">
        <color theme="0"/>
      </top>
      <bottom/>
      <diagonal/>
    </border>
    <border>
      <left style="thick">
        <color rgb="FFFFFFFF"/>
      </left>
      <right/>
      <top style="thin">
        <color rgb="FFFFFFFF"/>
      </top>
      <bottom style="thin">
        <color rgb="FF000000"/>
      </bottom>
      <diagonal/>
    </border>
    <border>
      <left/>
      <right style="thick">
        <color rgb="FFFFFFFF"/>
      </right>
      <top style="thin">
        <color rgb="FFFFFFFF"/>
      </top>
      <bottom style="thin">
        <color rgb="FF000000"/>
      </bottom>
      <diagonal/>
    </border>
    <border>
      <left style="thin">
        <color rgb="FFFFFFFF"/>
      </left>
      <right style="thin">
        <color rgb="FFFFFFFF"/>
      </right>
      <top style="thin">
        <color rgb="FFFFFFFF"/>
      </top>
      <bottom/>
      <diagonal/>
    </border>
    <border>
      <left/>
      <right/>
      <top/>
      <bottom style="medium">
        <color indexed="64"/>
      </bottom>
      <diagonal/>
    </border>
    <border>
      <left style="thin">
        <color rgb="FFFFFFFF"/>
      </left>
      <right/>
      <top style="thin">
        <color rgb="FFFFFFFF"/>
      </top>
      <bottom style="thin">
        <color rgb="FFFFFFFF"/>
      </bottom>
      <diagonal/>
    </border>
    <border>
      <left style="thick">
        <color theme="0"/>
      </left>
      <right/>
      <top style="thin">
        <color theme="0"/>
      </top>
      <bottom style="thin">
        <color indexed="64"/>
      </bottom>
      <diagonal/>
    </border>
    <border>
      <left/>
      <right style="thick">
        <color theme="0"/>
      </right>
      <top style="thin">
        <color theme="0"/>
      </top>
      <bottom style="thin">
        <color indexed="64"/>
      </bottom>
      <diagonal/>
    </border>
    <border>
      <left style="thin">
        <color theme="0"/>
      </left>
      <right style="thin">
        <color theme="0"/>
      </right>
      <top style="thin">
        <color theme="0"/>
      </top>
      <bottom/>
      <diagonal/>
    </border>
    <border>
      <left/>
      <right/>
      <top/>
      <bottom style="thin">
        <color rgb="FFFFFFFF"/>
      </bottom>
      <diagonal/>
    </border>
    <border>
      <left style="thick">
        <color theme="0"/>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theme="0"/>
      </left>
      <right style="thin">
        <color theme="0"/>
      </right>
      <top/>
      <bottom style="thin">
        <color theme="0"/>
      </bottom>
      <diagonal/>
    </border>
    <border>
      <left/>
      <right/>
      <top style="thin">
        <color rgb="FF000000"/>
      </top>
      <bottom/>
      <diagonal/>
    </border>
    <border>
      <left/>
      <right style="thin">
        <color theme="0"/>
      </right>
      <top style="thin">
        <color theme="0"/>
      </top>
      <bottom/>
      <diagonal/>
    </border>
    <border>
      <left style="thin">
        <color theme="0"/>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ck">
        <color rgb="FFFFFFFF"/>
      </left>
      <right style="thick">
        <color rgb="FFFFFFFF"/>
      </right>
      <top/>
      <bottom style="thin">
        <color rgb="FF000000"/>
      </bottom>
      <diagonal/>
    </border>
    <border>
      <left/>
      <right/>
      <top style="medium">
        <color theme="0"/>
      </top>
      <bottom style="medium">
        <color theme="0"/>
      </bottom>
      <diagonal/>
    </border>
    <border>
      <left style="thick">
        <color theme="0"/>
      </left>
      <right style="thick">
        <color theme="0"/>
      </right>
      <top style="thin">
        <color auto="1"/>
      </top>
      <bottom/>
      <diagonal/>
    </border>
    <border>
      <left/>
      <right/>
      <top style="thin">
        <color rgb="FFFFFFFF"/>
      </top>
      <bottom style="thin">
        <color rgb="FF000000"/>
      </bottom>
      <diagonal/>
    </border>
    <border>
      <left style="thick">
        <color theme="0"/>
      </left>
      <right style="thick">
        <color theme="0"/>
      </right>
      <top style="thin">
        <color rgb="FF000000"/>
      </top>
      <bottom/>
      <diagonal/>
    </border>
  </borders>
  <cellStyleXfs count="3">
    <xf numFmtId="0" fontId="0" fillId="0" borderId="0"/>
    <xf numFmtId="0" fontId="22" fillId="0" borderId="0" applyNumberFormat="0" applyFill="0" applyBorder="0" applyAlignment="0" applyProtection="0"/>
    <xf numFmtId="9" fontId="29" fillId="0" borderId="0" applyFont="0" applyFill="0" applyBorder="0" applyAlignment="0" applyProtection="0"/>
  </cellStyleXfs>
  <cellXfs count="298">
    <xf numFmtId="0" fontId="0" fillId="0" borderId="0" xfId="0"/>
    <xf numFmtId="0" fontId="3" fillId="3" borderId="0" xfId="0" applyFont="1" applyFill="1"/>
    <xf numFmtId="0" fontId="3" fillId="3" borderId="0" xfId="0" applyFont="1" applyFill="1" applyAlignment="1">
      <alignment horizontal="left"/>
    </xf>
    <xf numFmtId="164" fontId="3" fillId="3" borderId="0" xfId="0" applyNumberFormat="1" applyFont="1" applyFill="1"/>
    <xf numFmtId="1" fontId="3" fillId="3" borderId="0" xfId="0" applyNumberFormat="1" applyFont="1" applyFill="1"/>
    <xf numFmtId="0" fontId="4" fillId="3" borderId="0" xfId="0" applyFont="1" applyFill="1" applyAlignment="1">
      <alignment vertical="top"/>
    </xf>
    <xf numFmtId="0" fontId="4" fillId="3" borderId="0" xfId="0" applyFont="1" applyFill="1" applyAlignment="1">
      <alignment horizontal="left" vertical="top"/>
    </xf>
    <xf numFmtId="0" fontId="5" fillId="3" borderId="0" xfId="0" applyFont="1" applyFill="1" applyAlignment="1">
      <alignment vertical="top" wrapText="1"/>
    </xf>
    <xf numFmtId="0" fontId="6" fillId="3" borderId="0" xfId="0" applyFont="1" applyFill="1" applyAlignment="1">
      <alignment horizontal="left" vertical="top" wrapText="1"/>
    </xf>
    <xf numFmtId="1" fontId="5" fillId="3" borderId="0" xfId="0" applyNumberFormat="1" applyFont="1" applyFill="1" applyAlignment="1">
      <alignment horizontal="left" vertical="top" wrapText="1"/>
    </xf>
    <xf numFmtId="0" fontId="5" fillId="3" borderId="7" xfId="0" applyFont="1" applyFill="1" applyBorder="1" applyAlignment="1">
      <alignment horizontal="center" vertical="top" wrapText="1"/>
    </xf>
    <xf numFmtId="0" fontId="4" fillId="3" borderId="4" xfId="0" applyFont="1" applyFill="1" applyBorder="1" applyAlignment="1">
      <alignment horizontal="left" wrapText="1"/>
    </xf>
    <xf numFmtId="0" fontId="4" fillId="3" borderId="3" xfId="0" applyFont="1" applyFill="1" applyBorder="1" applyAlignment="1">
      <alignment horizontal="left" wrapText="1"/>
    </xf>
    <xf numFmtId="0" fontId="5" fillId="3" borderId="12" xfId="0" applyFont="1" applyFill="1" applyBorder="1" applyAlignment="1">
      <alignment horizontal="center" wrapText="1"/>
    </xf>
    <xf numFmtId="164" fontId="5" fillId="3" borderId="4" xfId="0" applyNumberFormat="1" applyFont="1" applyFill="1" applyBorder="1" applyAlignment="1">
      <alignment horizontal="center" wrapText="1"/>
    </xf>
    <xf numFmtId="164" fontId="5" fillId="3" borderId="3" xfId="0" applyNumberFormat="1" applyFont="1" applyFill="1" applyBorder="1" applyAlignment="1">
      <alignment horizontal="center" wrapText="1"/>
    </xf>
    <xf numFmtId="0" fontId="5" fillId="3" borderId="4" xfId="0" applyFont="1" applyFill="1" applyBorder="1" applyAlignment="1">
      <alignment horizontal="center" wrapText="1"/>
    </xf>
    <xf numFmtId="0" fontId="5" fillId="3" borderId="3" xfId="0" applyFont="1" applyFill="1" applyBorder="1" applyAlignment="1">
      <alignment horizontal="center" wrapText="1"/>
    </xf>
    <xf numFmtId="0" fontId="3" fillId="2" borderId="13" xfId="0" applyFont="1" applyFill="1" applyBorder="1" applyAlignment="1">
      <alignment horizontal="center"/>
    </xf>
    <xf numFmtId="0" fontId="3" fillId="0" borderId="0" xfId="0" applyFont="1"/>
    <xf numFmtId="0" fontId="3" fillId="2" borderId="14" xfId="0" applyFont="1" applyFill="1" applyBorder="1" applyAlignment="1">
      <alignment horizontal="left"/>
    </xf>
    <xf numFmtId="0" fontId="3" fillId="2" borderId="14" xfId="0" applyFont="1" applyFill="1" applyBorder="1" applyAlignment="1">
      <alignment horizontal="center"/>
    </xf>
    <xf numFmtId="1" fontId="3" fillId="2" borderId="14" xfId="0" applyNumberFormat="1" applyFont="1" applyFill="1" applyBorder="1" applyAlignment="1">
      <alignment horizontal="center"/>
    </xf>
    <xf numFmtId="164" fontId="3" fillId="2" borderId="14" xfId="0" applyNumberFormat="1" applyFont="1" applyFill="1" applyBorder="1" applyAlignment="1">
      <alignment horizontal="left"/>
    </xf>
    <xf numFmtId="1" fontId="3" fillId="2" borderId="14" xfId="0" applyNumberFormat="1" applyFont="1" applyFill="1" applyBorder="1" applyAlignment="1">
      <alignment horizontal="left"/>
    </xf>
    <xf numFmtId="164" fontId="3" fillId="2" borderId="14" xfId="0" applyNumberFormat="1" applyFont="1" applyFill="1" applyBorder="1" applyAlignment="1">
      <alignment horizontal="right" indent="2"/>
    </xf>
    <xf numFmtId="0" fontId="3" fillId="2" borderId="14" xfId="0" applyFont="1" applyFill="1" applyBorder="1" applyAlignment="1">
      <alignment horizontal="right" indent="2"/>
    </xf>
    <xf numFmtId="0" fontId="3" fillId="0" borderId="14" xfId="0" applyFont="1" applyBorder="1"/>
    <xf numFmtId="0" fontId="3" fillId="0" borderId="14" xfId="0" applyFont="1" applyBorder="1" applyAlignment="1">
      <alignment horizontal="left"/>
    </xf>
    <xf numFmtId="1" fontId="3" fillId="0" borderId="14" xfId="0" applyNumberFormat="1" applyFont="1" applyBorder="1"/>
    <xf numFmtId="164" fontId="3" fillId="0" borderId="14" xfId="0" applyNumberFormat="1" applyFont="1" applyBorder="1"/>
    <xf numFmtId="0" fontId="2" fillId="3" borderId="0" xfId="0" applyFont="1" applyFill="1" applyAlignment="1">
      <alignment vertical="top"/>
    </xf>
    <xf numFmtId="0" fontId="2" fillId="3" borderId="0" xfId="0" applyFont="1" applyFill="1" applyAlignment="1">
      <alignment vertical="top" wrapText="1"/>
    </xf>
    <xf numFmtId="0" fontId="2" fillId="3" borderId="0" xfId="0" applyFont="1" applyFill="1" applyAlignment="1">
      <alignment horizontal="left" vertical="top"/>
    </xf>
    <xf numFmtId="0" fontId="0" fillId="3" borderId="0" xfId="0" applyFill="1"/>
    <xf numFmtId="0" fontId="2" fillId="3" borderId="0" xfId="0" applyFont="1" applyFill="1"/>
    <xf numFmtId="0" fontId="8" fillId="3" borderId="0" xfId="0" applyFont="1" applyFill="1" applyAlignment="1">
      <alignment horizontal="left" vertical="top" wrapText="1"/>
    </xf>
    <xf numFmtId="0" fontId="3" fillId="3" borderId="0" xfId="0" applyFont="1" applyFill="1" applyAlignment="1">
      <alignment horizontal="left" vertical="top" wrapText="1"/>
    </xf>
    <xf numFmtId="0" fontId="7" fillId="3" borderId="0" xfId="0" applyFont="1" applyFill="1" applyAlignment="1">
      <alignment horizontal="left" vertical="top" wrapText="1"/>
    </xf>
    <xf numFmtId="0" fontId="3" fillId="3" borderId="0" xfId="0" applyFont="1" applyFill="1" applyAlignment="1">
      <alignment horizontal="left" vertical="top" wrapText="1" indent="1"/>
    </xf>
    <xf numFmtId="1" fontId="3" fillId="3" borderId="0" xfId="0" applyNumberFormat="1" applyFont="1" applyFill="1" applyAlignment="1">
      <alignment horizontal="right" vertical="top" wrapText="1"/>
    </xf>
    <xf numFmtId="1" fontId="0" fillId="3" borderId="0" xfId="0" applyNumberFormat="1" applyFill="1" applyAlignment="1">
      <alignment horizontal="right"/>
    </xf>
    <xf numFmtId="0" fontId="3" fillId="3" borderId="0" xfId="0" applyFont="1" applyFill="1" applyAlignment="1">
      <alignment horizontal="right" vertical="top" wrapText="1"/>
    </xf>
    <xf numFmtId="164" fontId="3" fillId="3" borderId="0" xfId="0" applyNumberFormat="1" applyFont="1" applyFill="1" applyAlignment="1">
      <alignment horizontal="left"/>
    </xf>
    <xf numFmtId="0" fontId="11" fillId="3" borderId="0" xfId="0" applyFont="1" applyFill="1"/>
    <xf numFmtId="0" fontId="12" fillId="3" borderId="7" xfId="0" applyFont="1" applyFill="1" applyBorder="1" applyAlignment="1">
      <alignment vertical="top"/>
    </xf>
    <xf numFmtId="0" fontId="13" fillId="3" borderId="7" xfId="0" applyFont="1" applyFill="1" applyBorder="1" applyAlignment="1">
      <alignment vertical="top" wrapText="1"/>
    </xf>
    <xf numFmtId="0" fontId="13" fillId="3" borderId="0" xfId="0" applyFont="1" applyFill="1" applyAlignment="1">
      <alignment horizontal="center" wrapText="1"/>
    </xf>
    <xf numFmtId="0" fontId="11" fillId="2" borderId="0" xfId="0" applyFont="1" applyFill="1" applyAlignment="1">
      <alignment horizontal="center"/>
    </xf>
    <xf numFmtId="0" fontId="11" fillId="2" borderId="14" xfId="0" applyFont="1" applyFill="1" applyBorder="1" applyAlignment="1">
      <alignment horizontal="center"/>
    </xf>
    <xf numFmtId="1" fontId="11" fillId="2" borderId="14" xfId="0" applyNumberFormat="1" applyFont="1" applyFill="1" applyBorder="1" applyAlignment="1">
      <alignment horizontal="center"/>
    </xf>
    <xf numFmtId="0" fontId="11" fillId="0" borderId="14" xfId="0" applyFont="1" applyBorder="1"/>
    <xf numFmtId="1" fontId="11" fillId="3" borderId="0" xfId="0" applyNumberFormat="1" applyFont="1" applyFill="1"/>
    <xf numFmtId="0" fontId="12" fillId="3" borderId="7" xfId="0" applyFont="1" applyFill="1" applyBorder="1" applyAlignment="1">
      <alignment horizontal="center" vertical="top"/>
    </xf>
    <xf numFmtId="0" fontId="13" fillId="3" borderId="7" xfId="0" applyFont="1" applyFill="1" applyBorder="1" applyAlignment="1">
      <alignment horizontal="center" vertical="top" wrapText="1"/>
    </xf>
    <xf numFmtId="1" fontId="11" fillId="0" borderId="14" xfId="0" applyNumberFormat="1" applyFont="1" applyBorder="1"/>
    <xf numFmtId="0" fontId="12" fillId="3" borderId="5" xfId="0" applyFont="1" applyFill="1" applyBorder="1" applyAlignment="1">
      <alignment vertical="top"/>
    </xf>
    <xf numFmtId="0" fontId="13" fillId="3" borderId="5" xfId="0" applyFont="1" applyFill="1" applyBorder="1" applyAlignment="1">
      <alignment vertical="top" wrapText="1"/>
    </xf>
    <xf numFmtId="0" fontId="12" fillId="3" borderId="0" xfId="0" applyFont="1" applyFill="1" applyAlignment="1">
      <alignment vertical="top"/>
    </xf>
    <xf numFmtId="0" fontId="13" fillId="3" borderId="0" xfId="0" applyFont="1" applyFill="1" applyAlignment="1">
      <alignment vertical="top" wrapText="1"/>
    </xf>
    <xf numFmtId="0" fontId="13" fillId="3" borderId="12" xfId="0" applyFont="1" applyFill="1" applyBorder="1" applyAlignment="1">
      <alignment horizontal="center" wrapText="1"/>
    </xf>
    <xf numFmtId="0" fontId="11" fillId="3" borderId="13" xfId="0" applyFont="1" applyFill="1" applyBorder="1" applyAlignment="1">
      <alignment horizontal="center"/>
    </xf>
    <xf numFmtId="0" fontId="11" fillId="3" borderId="14" xfId="0" applyFont="1" applyFill="1" applyBorder="1"/>
    <xf numFmtId="0" fontId="14" fillId="3" borderId="14" xfId="0" applyFont="1" applyFill="1" applyBorder="1"/>
    <xf numFmtId="0" fontId="15" fillId="2" borderId="13" xfId="0" applyFont="1" applyFill="1" applyBorder="1" applyAlignment="1">
      <alignment horizontal="left"/>
    </xf>
    <xf numFmtId="0" fontId="11" fillId="2" borderId="13" xfId="0" applyFont="1" applyFill="1" applyBorder="1" applyAlignment="1">
      <alignment horizontal="left"/>
    </xf>
    <xf numFmtId="0" fontId="11" fillId="3" borderId="0" xfId="0" applyFont="1" applyFill="1" applyAlignment="1">
      <alignment horizontal="center"/>
    </xf>
    <xf numFmtId="0" fontId="11" fillId="3" borderId="5" xfId="0" applyFont="1" applyFill="1" applyBorder="1" applyAlignment="1">
      <alignment horizontal="center"/>
    </xf>
    <xf numFmtId="164" fontId="11" fillId="2" borderId="0" xfId="0" applyNumberFormat="1" applyFont="1" applyFill="1" applyAlignment="1">
      <alignment horizontal="center"/>
    </xf>
    <xf numFmtId="0" fontId="14" fillId="3" borderId="15" xfId="0" applyFont="1" applyFill="1" applyBorder="1"/>
    <xf numFmtId="0" fontId="16" fillId="0" borderId="14" xfId="0" applyFont="1" applyBorder="1" applyAlignment="1">
      <alignment horizontal="left"/>
    </xf>
    <xf numFmtId="0" fontId="2" fillId="0" borderId="0" xfId="0" applyFont="1"/>
    <xf numFmtId="2" fontId="1" fillId="4" borderId="2" xfId="0" applyNumberFormat="1" applyFont="1" applyFill="1" applyBorder="1" applyAlignment="1">
      <alignment horizontal="right" wrapText="1"/>
    </xf>
    <xf numFmtId="0" fontId="0" fillId="3" borderId="0" xfId="0" applyFill="1" applyAlignment="1">
      <alignment vertical="top"/>
    </xf>
    <xf numFmtId="164" fontId="3" fillId="3" borderId="24" xfId="0" applyNumberFormat="1" applyFont="1" applyFill="1" applyBorder="1" applyAlignment="1">
      <alignment horizontal="left" vertical="top" wrapText="1"/>
    </xf>
    <xf numFmtId="0" fontId="0" fillId="3" borderId="0" xfId="0" applyFill="1" applyAlignment="1">
      <alignment vertical="top" wrapText="1"/>
    </xf>
    <xf numFmtId="0" fontId="19" fillId="3" borderId="0" xfId="0" applyFont="1" applyFill="1" applyAlignment="1">
      <alignment vertical="top"/>
    </xf>
    <xf numFmtId="164" fontId="20" fillId="3" borderId="24" xfId="0" applyNumberFormat="1" applyFont="1" applyFill="1" applyBorder="1" applyAlignment="1">
      <alignment horizontal="left" vertical="top" wrapText="1"/>
    </xf>
    <xf numFmtId="0" fontId="0" fillId="3" borderId="0" xfId="0" applyFill="1" applyAlignment="1">
      <alignment horizontal="left" vertical="top"/>
    </xf>
    <xf numFmtId="0" fontId="11" fillId="6" borderId="1" xfId="0" applyFont="1" applyFill="1" applyBorder="1" applyAlignment="1">
      <alignment horizontal="right"/>
    </xf>
    <xf numFmtId="2" fontId="2" fillId="6" borderId="1" xfId="0" applyNumberFormat="1" applyFont="1" applyFill="1" applyBorder="1" applyAlignment="1">
      <alignment horizontal="right"/>
    </xf>
    <xf numFmtId="0" fontId="2" fillId="6" borderId="1" xfId="0" applyFont="1" applyFill="1" applyBorder="1" applyAlignment="1">
      <alignment horizontal="right"/>
    </xf>
    <xf numFmtId="0" fontId="3" fillId="5" borderId="0" xfId="0" applyFont="1" applyFill="1" applyAlignment="1">
      <alignment horizontal="right" vertical="top" wrapText="1"/>
    </xf>
    <xf numFmtId="1" fontId="3" fillId="5" borderId="0" xfId="0" applyNumberFormat="1" applyFont="1" applyFill="1" applyAlignment="1">
      <alignment horizontal="right" vertical="top" wrapText="1"/>
    </xf>
    <xf numFmtId="0" fontId="2" fillId="6" borderId="1" xfId="0" applyFont="1" applyFill="1" applyBorder="1" applyAlignment="1">
      <alignment horizontal="left"/>
    </xf>
    <xf numFmtId="0" fontId="2" fillId="6" borderId="23" xfId="0" applyFont="1" applyFill="1" applyBorder="1" applyAlignment="1">
      <alignment horizontal="right"/>
    </xf>
    <xf numFmtId="2" fontId="2" fillId="3" borderId="0" xfId="0" applyNumberFormat="1" applyFont="1" applyFill="1"/>
    <xf numFmtId="2" fontId="2" fillId="6" borderId="0" xfId="0" applyNumberFormat="1" applyFont="1" applyFill="1" applyAlignment="1">
      <alignment horizontal="right"/>
    </xf>
    <xf numFmtId="0" fontId="2" fillId="6" borderId="13" xfId="0" applyFont="1" applyFill="1" applyBorder="1" applyAlignment="1">
      <alignment horizontal="left"/>
    </xf>
    <xf numFmtId="0" fontId="2" fillId="6" borderId="0" xfId="0" applyFont="1" applyFill="1" applyAlignment="1">
      <alignment horizontal="right"/>
    </xf>
    <xf numFmtId="2" fontId="2" fillId="6" borderId="13" xfId="0" applyNumberFormat="1" applyFont="1" applyFill="1" applyBorder="1" applyAlignment="1">
      <alignment horizontal="right"/>
    </xf>
    <xf numFmtId="0" fontId="11" fillId="6" borderId="0" xfId="0" applyFont="1" applyFill="1" applyAlignment="1">
      <alignment horizontal="right"/>
    </xf>
    <xf numFmtId="2" fontId="2" fillId="3" borderId="0" xfId="0" applyNumberFormat="1" applyFont="1" applyFill="1" applyAlignment="1">
      <alignment horizontal="center"/>
    </xf>
    <xf numFmtId="0" fontId="2" fillId="6" borderId="13" xfId="0" applyFont="1" applyFill="1" applyBorder="1" applyAlignment="1">
      <alignment horizontal="right"/>
    </xf>
    <xf numFmtId="0" fontId="18" fillId="3" borderId="0" xfId="0" applyFont="1" applyFill="1"/>
    <xf numFmtId="0" fontId="8" fillId="3" borderId="0" xfId="0" applyFont="1" applyFill="1" applyAlignment="1">
      <alignment horizontal="left" vertical="top"/>
    </xf>
    <xf numFmtId="0" fontId="7" fillId="3" borderId="0" xfId="0" applyFont="1" applyFill="1" applyAlignment="1">
      <alignment horizontal="left" vertical="top"/>
    </xf>
    <xf numFmtId="0" fontId="7" fillId="0" borderId="14" xfId="0" applyFont="1" applyBorder="1" applyAlignment="1">
      <alignment horizontal="left"/>
    </xf>
    <xf numFmtId="0" fontId="10" fillId="6" borderId="13" xfId="0" applyFont="1" applyFill="1" applyBorder="1" applyAlignment="1">
      <alignment horizontal="left"/>
    </xf>
    <xf numFmtId="2" fontId="1" fillId="6" borderId="0" xfId="0" applyNumberFormat="1" applyFont="1" applyFill="1" applyAlignment="1">
      <alignment horizontal="right" wrapText="1"/>
    </xf>
    <xf numFmtId="2" fontId="17" fillId="6" borderId="0" xfId="0" applyNumberFormat="1" applyFont="1" applyFill="1" applyAlignment="1">
      <alignment horizontal="right" wrapText="1"/>
    </xf>
    <xf numFmtId="0" fontId="1" fillId="6" borderId="0" xfId="0" applyFont="1" applyFill="1" applyAlignment="1">
      <alignment horizontal="right" wrapText="1"/>
    </xf>
    <xf numFmtId="0" fontId="17" fillId="6" borderId="0" xfId="0" applyFont="1" applyFill="1" applyAlignment="1">
      <alignment horizontal="right" wrapText="1"/>
    </xf>
    <xf numFmtId="2" fontId="2" fillId="6" borderId="17" xfId="0" applyNumberFormat="1" applyFont="1" applyFill="1" applyBorder="1" applyAlignment="1">
      <alignment horizontal="right"/>
    </xf>
    <xf numFmtId="0" fontId="23" fillId="6" borderId="13" xfId="0" applyFont="1" applyFill="1" applyBorder="1" applyAlignment="1">
      <alignment horizontal="left"/>
    </xf>
    <xf numFmtId="164" fontId="3" fillId="0" borderId="28" xfId="0" applyNumberFormat="1" applyFont="1" applyBorder="1"/>
    <xf numFmtId="164" fontId="4" fillId="3" borderId="4" xfId="0" applyNumberFormat="1" applyFont="1" applyFill="1" applyBorder="1" applyAlignment="1">
      <alignment horizontal="center" wrapText="1"/>
    </xf>
    <xf numFmtId="164" fontId="4" fillId="3" borderId="3" xfId="0" applyNumberFormat="1" applyFont="1" applyFill="1" applyBorder="1" applyAlignment="1">
      <alignment horizontal="center" wrapText="1"/>
    </xf>
    <xf numFmtId="164" fontId="4" fillId="3" borderId="0" xfId="0" applyNumberFormat="1" applyFont="1" applyFill="1" applyAlignment="1">
      <alignment horizontal="center" wrapText="1"/>
    </xf>
    <xf numFmtId="164" fontId="2" fillId="6" borderId="0" xfId="0" applyNumberFormat="1" applyFont="1" applyFill="1" applyAlignment="1">
      <alignment horizontal="left"/>
    </xf>
    <xf numFmtId="164" fontId="2" fillId="6" borderId="0" xfId="0" applyNumberFormat="1" applyFont="1" applyFill="1" applyAlignment="1">
      <alignment horizontal="right"/>
    </xf>
    <xf numFmtId="164" fontId="11" fillId="6" borderId="0" xfId="0" applyNumberFormat="1" applyFont="1" applyFill="1" applyAlignment="1">
      <alignment horizontal="right"/>
    </xf>
    <xf numFmtId="164" fontId="2" fillId="3" borderId="0" xfId="0" applyNumberFormat="1" applyFont="1" applyFill="1" applyAlignment="1">
      <alignment horizontal="center"/>
    </xf>
    <xf numFmtId="164" fontId="0" fillId="3" borderId="0" xfId="0" applyNumberFormat="1" applyFill="1"/>
    <xf numFmtId="0" fontId="4" fillId="3" borderId="0" xfId="0" applyFont="1" applyFill="1" applyAlignment="1">
      <alignment horizontal="center" vertical="top" wrapText="1"/>
    </xf>
    <xf numFmtId="0" fontId="5" fillId="3" borderId="0" xfId="0" applyFont="1" applyFill="1" applyAlignment="1">
      <alignment horizontal="center" wrapText="1"/>
    </xf>
    <xf numFmtId="1" fontId="8" fillId="2" borderId="14" xfId="0" applyNumberFormat="1" applyFont="1" applyFill="1" applyBorder="1" applyAlignment="1">
      <alignment horizontal="left"/>
    </xf>
    <xf numFmtId="1" fontId="11" fillId="0" borderId="28" xfId="0" applyNumberFormat="1" applyFont="1" applyBorder="1"/>
    <xf numFmtId="0" fontId="4" fillId="3" borderId="0" xfId="0" applyFont="1" applyFill="1" applyAlignment="1">
      <alignment horizontal="center" wrapText="1"/>
    </xf>
    <xf numFmtId="0" fontId="28" fillId="3" borderId="0" xfId="0" applyFont="1" applyFill="1"/>
    <xf numFmtId="0" fontId="2" fillId="3" borderId="0" xfId="0" applyFont="1" applyFill="1" applyAlignment="1">
      <alignment horizontal="left" wrapText="1" indent="1"/>
    </xf>
    <xf numFmtId="1" fontId="3" fillId="3" borderId="14" xfId="0" applyNumberFormat="1" applyFont="1" applyFill="1" applyBorder="1"/>
    <xf numFmtId="0" fontId="3" fillId="3" borderId="14" xfId="0" applyFont="1" applyFill="1" applyBorder="1"/>
    <xf numFmtId="2" fontId="25" fillId="3" borderId="0" xfId="0" applyNumberFormat="1" applyFont="1" applyFill="1" applyAlignment="1">
      <alignment horizontal="center"/>
    </xf>
    <xf numFmtId="0" fontId="16" fillId="3" borderId="14" xfId="0" applyFont="1" applyFill="1" applyBorder="1" applyAlignment="1">
      <alignment horizontal="left"/>
    </xf>
    <xf numFmtId="0" fontId="3" fillId="3" borderId="14" xfId="0" applyFont="1" applyFill="1" applyBorder="1" applyAlignment="1">
      <alignment horizontal="left"/>
    </xf>
    <xf numFmtId="164" fontId="3" fillId="3" borderId="14" xfId="0" applyNumberFormat="1" applyFont="1" applyFill="1" applyBorder="1"/>
    <xf numFmtId="1" fontId="7" fillId="3" borderId="18" xfId="0" applyNumberFormat="1" applyFont="1" applyFill="1" applyBorder="1" applyAlignment="1">
      <alignment horizontal="left" indent="1"/>
    </xf>
    <xf numFmtId="0" fontId="24" fillId="3" borderId="34" xfId="1" applyFont="1" applyFill="1" applyBorder="1" applyAlignment="1">
      <alignment horizontal="left"/>
    </xf>
    <xf numFmtId="0" fontId="3" fillId="3" borderId="34" xfId="0" applyFont="1" applyFill="1" applyBorder="1" applyAlignment="1">
      <alignment horizontal="left"/>
    </xf>
    <xf numFmtId="0" fontId="11" fillId="3" borderId="34" xfId="0" applyFont="1" applyFill="1" applyBorder="1"/>
    <xf numFmtId="1" fontId="3" fillId="3" borderId="34" xfId="0" applyNumberFormat="1" applyFont="1" applyFill="1" applyBorder="1"/>
    <xf numFmtId="164" fontId="3" fillId="3" borderId="34" xfId="0" applyNumberFormat="1" applyFont="1" applyFill="1" applyBorder="1"/>
    <xf numFmtId="0" fontId="24" fillId="3" borderId="7" xfId="1" applyFont="1" applyFill="1" applyBorder="1" applyAlignment="1">
      <alignment horizontal="left"/>
    </xf>
    <xf numFmtId="0" fontId="3" fillId="3" borderId="7" xfId="0" applyFont="1" applyFill="1" applyBorder="1" applyAlignment="1">
      <alignment horizontal="left"/>
    </xf>
    <xf numFmtId="0" fontId="11" fillId="3" borderId="7" xfId="0" applyFont="1" applyFill="1" applyBorder="1"/>
    <xf numFmtId="1" fontId="3" fillId="3" borderId="7" xfId="0" applyNumberFormat="1" applyFont="1" applyFill="1" applyBorder="1"/>
    <xf numFmtId="164" fontId="3" fillId="3" borderId="7" xfId="0" applyNumberFormat="1" applyFont="1" applyFill="1" applyBorder="1"/>
    <xf numFmtId="0" fontId="24" fillId="3" borderId="37" xfId="1" applyFont="1" applyFill="1" applyBorder="1" applyAlignment="1">
      <alignment horizontal="left"/>
    </xf>
    <xf numFmtId="1" fontId="3" fillId="3" borderId="36" xfId="0" applyNumberFormat="1" applyFont="1" applyFill="1" applyBorder="1"/>
    <xf numFmtId="0" fontId="8" fillId="0" borderId="14" xfId="0" applyFont="1" applyBorder="1"/>
    <xf numFmtId="0" fontId="3" fillId="3" borderId="0" xfId="0" applyFont="1" applyFill="1" applyAlignment="1">
      <alignment horizontal="left" vertical="top" wrapText="1" indent="2"/>
    </xf>
    <xf numFmtId="0" fontId="0" fillId="0" borderId="0" xfId="0" applyAlignment="1">
      <alignment horizontal="right"/>
    </xf>
    <xf numFmtId="2" fontId="0" fillId="0" borderId="0" xfId="0" applyNumberFormat="1" applyAlignment="1">
      <alignment horizontal="right"/>
    </xf>
    <xf numFmtId="0" fontId="0" fillId="0" borderId="0" xfId="0" applyAlignment="1">
      <alignment wrapText="1"/>
    </xf>
    <xf numFmtId="0" fontId="0" fillId="3" borderId="0" xfId="0" applyFill="1" applyAlignment="1">
      <alignment horizontal="right"/>
    </xf>
    <xf numFmtId="2" fontId="0" fillId="3" borderId="0" xfId="0" applyNumberFormat="1" applyFill="1" applyAlignment="1">
      <alignment horizontal="right"/>
    </xf>
    <xf numFmtId="0" fontId="0" fillId="3" borderId="0" xfId="0" applyFill="1" applyAlignment="1">
      <alignment wrapText="1"/>
    </xf>
    <xf numFmtId="0" fontId="10" fillId="6" borderId="0" xfId="0" applyFont="1" applyFill="1" applyAlignment="1">
      <alignment horizontal="left"/>
    </xf>
    <xf numFmtId="0" fontId="0" fillId="3" borderId="40" xfId="0" applyFill="1" applyBorder="1"/>
    <xf numFmtId="0" fontId="0" fillId="3" borderId="0" xfId="0" applyFill="1" applyAlignment="1">
      <alignment horizontal="left"/>
    </xf>
    <xf numFmtId="0" fontId="0" fillId="3" borderId="41" xfId="0" applyFill="1" applyBorder="1" applyAlignment="1">
      <alignment horizontal="right"/>
    </xf>
    <xf numFmtId="9" fontId="0" fillId="3" borderId="0" xfId="2" applyFont="1" applyFill="1" applyBorder="1" applyAlignment="1">
      <alignment horizontal="right"/>
    </xf>
    <xf numFmtId="9" fontId="0" fillId="3" borderId="41" xfId="2" applyFont="1" applyFill="1" applyBorder="1" applyAlignment="1">
      <alignment horizontal="right"/>
    </xf>
    <xf numFmtId="0" fontId="0" fillId="3" borderId="42" xfId="0" applyFill="1" applyBorder="1"/>
    <xf numFmtId="0" fontId="0" fillId="3" borderId="3" xfId="0" applyFill="1" applyBorder="1"/>
    <xf numFmtId="0" fontId="0" fillId="3" borderId="3" xfId="0" applyFill="1" applyBorder="1" applyAlignment="1">
      <alignment horizontal="right"/>
    </xf>
    <xf numFmtId="2" fontId="0" fillId="3" borderId="3" xfId="0" applyNumberFormat="1" applyFill="1" applyBorder="1" applyAlignment="1">
      <alignment horizontal="right"/>
    </xf>
    <xf numFmtId="0" fontId="0" fillId="3" borderId="43" xfId="0" applyFill="1" applyBorder="1" applyAlignment="1">
      <alignment horizontal="right"/>
    </xf>
    <xf numFmtId="0" fontId="0" fillId="3" borderId="38" xfId="0" applyFill="1" applyBorder="1"/>
    <xf numFmtId="0" fontId="0" fillId="3" borderId="40" xfId="0" applyFill="1" applyBorder="1" applyAlignment="1">
      <alignment wrapText="1"/>
    </xf>
    <xf numFmtId="2" fontId="1" fillId="4" borderId="44" xfId="0" applyNumberFormat="1" applyFont="1" applyFill="1" applyBorder="1" applyAlignment="1">
      <alignment horizontal="right" wrapText="1"/>
    </xf>
    <xf numFmtId="0" fontId="0" fillId="3" borderId="41" xfId="0" applyFill="1" applyBorder="1" applyAlignment="1">
      <alignment horizontal="right" wrapText="1"/>
    </xf>
    <xf numFmtId="0" fontId="0" fillId="3" borderId="9" xfId="0" applyFill="1" applyBorder="1"/>
    <xf numFmtId="0" fontId="0" fillId="3" borderId="9" xfId="0" applyFill="1" applyBorder="1" applyAlignment="1">
      <alignment horizontal="right"/>
    </xf>
    <xf numFmtId="2" fontId="0" fillId="3" borderId="9" xfId="0" applyNumberFormat="1" applyFill="1" applyBorder="1" applyAlignment="1">
      <alignment horizontal="right"/>
    </xf>
    <xf numFmtId="0" fontId="0" fillId="3" borderId="39" xfId="0" applyFill="1" applyBorder="1" applyAlignment="1">
      <alignment horizontal="right"/>
    </xf>
    <xf numFmtId="0" fontId="10" fillId="6" borderId="9" xfId="0" applyFont="1" applyFill="1" applyBorder="1" applyAlignment="1">
      <alignment horizontal="left"/>
    </xf>
    <xf numFmtId="0" fontId="0" fillId="3" borderId="45" xfId="0" applyFill="1" applyBorder="1" applyAlignment="1">
      <alignment horizontal="left"/>
    </xf>
    <xf numFmtId="0" fontId="0" fillId="3" borderId="45" xfId="0" applyFill="1" applyBorder="1" applyAlignment="1">
      <alignment horizontal="right"/>
    </xf>
    <xf numFmtId="2" fontId="0" fillId="3" borderId="45" xfId="0" applyNumberFormat="1" applyFill="1" applyBorder="1" applyAlignment="1">
      <alignment horizontal="right"/>
    </xf>
    <xf numFmtId="9" fontId="0" fillId="3" borderId="45" xfId="2" applyFont="1" applyFill="1" applyBorder="1" applyAlignment="1">
      <alignment horizontal="right"/>
    </xf>
    <xf numFmtId="0" fontId="2" fillId="6" borderId="0" xfId="0" applyFont="1" applyFill="1" applyAlignment="1">
      <alignment horizontal="left"/>
    </xf>
    <xf numFmtId="2" fontId="4" fillId="3" borderId="0" xfId="0" applyNumberFormat="1" applyFont="1" applyFill="1" applyAlignment="1">
      <alignment horizontal="center"/>
    </xf>
    <xf numFmtId="0" fontId="2" fillId="6" borderId="23" xfId="0" applyFont="1" applyFill="1" applyBorder="1" applyAlignment="1">
      <alignment horizontal="left"/>
    </xf>
    <xf numFmtId="2" fontId="2" fillId="6" borderId="23" xfId="0" applyNumberFormat="1" applyFont="1" applyFill="1" applyBorder="1" applyAlignment="1">
      <alignment horizontal="right"/>
    </xf>
    <xf numFmtId="2" fontId="4" fillId="3" borderId="46" xfId="0" applyNumberFormat="1" applyFont="1" applyFill="1" applyBorder="1" applyAlignment="1">
      <alignment horizontal="center"/>
    </xf>
    <xf numFmtId="2" fontId="25" fillId="3" borderId="3" xfId="0" applyNumberFormat="1" applyFont="1" applyFill="1" applyBorder="1" applyAlignment="1">
      <alignment horizontal="left"/>
    </xf>
    <xf numFmtId="2" fontId="30" fillId="3" borderId="32" xfId="0" applyNumberFormat="1" applyFont="1" applyFill="1" applyBorder="1" applyAlignment="1">
      <alignment horizontal="left"/>
    </xf>
    <xf numFmtId="2" fontId="4" fillId="3" borderId="32" xfId="0" applyNumberFormat="1" applyFont="1" applyFill="1" applyBorder="1" applyAlignment="1">
      <alignment horizontal="center"/>
    </xf>
    <xf numFmtId="1" fontId="2" fillId="6" borderId="17" xfId="0" applyNumberFormat="1" applyFont="1" applyFill="1" applyBorder="1" applyAlignment="1">
      <alignment horizontal="right"/>
    </xf>
    <xf numFmtId="1" fontId="2" fillId="6" borderId="1" xfId="0" applyNumberFormat="1" applyFont="1" applyFill="1" applyBorder="1" applyAlignment="1">
      <alignment horizontal="right"/>
    </xf>
    <xf numFmtId="0" fontId="1" fillId="6" borderId="2" xfId="0" applyFont="1" applyFill="1" applyBorder="1" applyAlignment="1">
      <alignment horizontal="left" wrapText="1"/>
    </xf>
    <xf numFmtId="0" fontId="1" fillId="6" borderId="21" xfId="0" applyFont="1" applyFill="1" applyBorder="1" applyAlignment="1">
      <alignment horizontal="left" wrapText="1"/>
    </xf>
    <xf numFmtId="2" fontId="1" fillId="6" borderId="22" xfId="0" applyNumberFormat="1" applyFont="1" applyFill="1" applyBorder="1" applyAlignment="1">
      <alignment horizontal="right" wrapText="1"/>
    </xf>
    <xf numFmtId="2" fontId="1" fillId="6" borderId="2" xfId="0" applyNumberFormat="1" applyFont="1" applyFill="1" applyBorder="1" applyAlignment="1">
      <alignment horizontal="right" wrapText="1"/>
    </xf>
    <xf numFmtId="2" fontId="1" fillId="6" borderId="21" xfId="0" applyNumberFormat="1" applyFont="1" applyFill="1" applyBorder="1" applyAlignment="1">
      <alignment horizontal="right" wrapText="1"/>
    </xf>
    <xf numFmtId="2" fontId="5" fillId="6" borderId="2" xfId="0" applyNumberFormat="1" applyFont="1" applyFill="1" applyBorder="1" applyAlignment="1">
      <alignment horizontal="right" wrapText="1"/>
    </xf>
    <xf numFmtId="0" fontId="17" fillId="6" borderId="13" xfId="0" applyFont="1" applyFill="1" applyBorder="1" applyAlignment="1">
      <alignment horizontal="left" wrapText="1"/>
    </xf>
    <xf numFmtId="2" fontId="17" fillId="6" borderId="13" xfId="0" applyNumberFormat="1" applyFont="1" applyFill="1" applyBorder="1" applyAlignment="1">
      <alignment horizontal="right" wrapText="1"/>
    </xf>
    <xf numFmtId="0" fontId="2" fillId="6" borderId="17" xfId="0" applyFont="1" applyFill="1" applyBorder="1" applyAlignment="1">
      <alignment horizontal="right"/>
    </xf>
    <xf numFmtId="2" fontId="2" fillId="6" borderId="1" xfId="0" applyNumberFormat="1" applyFont="1" applyFill="1" applyBorder="1" applyAlignment="1">
      <alignment horizontal="right" wrapText="1"/>
    </xf>
    <xf numFmtId="2" fontId="3" fillId="6" borderId="0" xfId="0" applyNumberFormat="1" applyFont="1" applyFill="1" applyAlignment="1">
      <alignment horizontal="right"/>
    </xf>
    <xf numFmtId="2" fontId="3" fillId="6" borderId="29" xfId="0" applyNumberFormat="1" applyFont="1" applyFill="1" applyBorder="1" applyAlignment="1">
      <alignment horizontal="right"/>
    </xf>
    <xf numFmtId="1" fontId="2" fillId="6" borderId="16" xfId="0" applyNumberFormat="1" applyFont="1" applyFill="1" applyBorder="1" applyAlignment="1">
      <alignment horizontal="right"/>
    </xf>
    <xf numFmtId="0" fontId="3" fillId="7" borderId="14" xfId="0" applyFont="1" applyFill="1" applyBorder="1" applyAlignment="1">
      <alignment horizontal="left"/>
    </xf>
    <xf numFmtId="0" fontId="2" fillId="6" borderId="16" xfId="0" applyFont="1" applyFill="1" applyBorder="1" applyAlignment="1">
      <alignment horizontal="right"/>
    </xf>
    <xf numFmtId="0" fontId="1" fillId="6" borderId="2" xfId="0" applyFont="1" applyFill="1" applyBorder="1" applyAlignment="1">
      <alignment horizontal="right" wrapText="1"/>
    </xf>
    <xf numFmtId="0" fontId="17" fillId="6" borderId="13" xfId="0" applyFont="1" applyFill="1" applyBorder="1" applyAlignment="1">
      <alignment horizontal="right" wrapText="1"/>
    </xf>
    <xf numFmtId="2" fontId="2" fillId="6" borderId="25" xfId="0" applyNumberFormat="1" applyFont="1" applyFill="1" applyBorder="1" applyAlignment="1">
      <alignment horizontal="right"/>
    </xf>
    <xf numFmtId="0" fontId="2" fillId="3" borderId="0" xfId="0" applyFont="1" applyFill="1" applyAlignment="1">
      <alignment horizontal="right"/>
    </xf>
    <xf numFmtId="1" fontId="2" fillId="6" borderId="46" xfId="0" applyNumberFormat="1" applyFont="1" applyFill="1" applyBorder="1" applyAlignment="1">
      <alignment horizontal="right"/>
    </xf>
    <xf numFmtId="1" fontId="2" fillId="6" borderId="0" xfId="0" applyNumberFormat="1" applyFont="1" applyFill="1" applyAlignment="1">
      <alignment horizontal="right"/>
    </xf>
    <xf numFmtId="0" fontId="13" fillId="6" borderId="0" xfId="0" applyFont="1" applyFill="1" applyAlignment="1">
      <alignment horizontal="right" wrapText="1"/>
    </xf>
    <xf numFmtId="2" fontId="5" fillId="6" borderId="44" xfId="0" applyNumberFormat="1" applyFont="1" applyFill="1" applyBorder="1" applyAlignment="1">
      <alignment horizontal="right" wrapText="1"/>
    </xf>
    <xf numFmtId="0" fontId="3" fillId="6" borderId="0" xfId="0" applyFont="1" applyFill="1" applyAlignment="1">
      <alignment horizontal="right"/>
    </xf>
    <xf numFmtId="0" fontId="31" fillId="2" borderId="14" xfId="0" applyFont="1" applyFill="1" applyBorder="1" applyAlignment="1">
      <alignment horizontal="center"/>
    </xf>
    <xf numFmtId="0" fontId="1" fillId="6" borderId="22" xfId="0" applyFont="1" applyFill="1" applyBorder="1" applyAlignment="1">
      <alignment horizontal="left" wrapText="1"/>
    </xf>
    <xf numFmtId="164" fontId="1" fillId="6" borderId="21" xfId="0" applyNumberFormat="1" applyFont="1" applyFill="1" applyBorder="1" applyAlignment="1">
      <alignment horizontal="right" wrapText="1"/>
    </xf>
    <xf numFmtId="164" fontId="17" fillId="6" borderId="0" xfId="0" applyNumberFormat="1" applyFont="1" applyFill="1" applyAlignment="1">
      <alignment horizontal="left" wrapText="1"/>
    </xf>
    <xf numFmtId="0" fontId="17" fillId="6" borderId="35" xfId="0" applyFont="1" applyFill="1" applyBorder="1" applyAlignment="1">
      <alignment horizontal="right" wrapText="1"/>
    </xf>
    <xf numFmtId="0" fontId="17" fillId="6" borderId="35" xfId="0" applyFont="1" applyFill="1" applyBorder="1" applyAlignment="1">
      <alignment horizontal="left" wrapText="1"/>
    </xf>
    <xf numFmtId="164" fontId="17" fillId="6" borderId="35" xfId="0" applyNumberFormat="1" applyFont="1" applyFill="1" applyBorder="1" applyAlignment="1">
      <alignment horizontal="left" wrapText="1"/>
    </xf>
    <xf numFmtId="164" fontId="17" fillId="6" borderId="35" xfId="0" applyNumberFormat="1" applyFont="1" applyFill="1" applyBorder="1" applyAlignment="1">
      <alignment horizontal="right" wrapText="1"/>
    </xf>
    <xf numFmtId="164" fontId="3" fillId="7" borderId="14" xfId="0" applyNumberFormat="1" applyFont="1" applyFill="1" applyBorder="1" applyAlignment="1">
      <alignment horizontal="right"/>
    </xf>
    <xf numFmtId="164" fontId="3" fillId="7" borderId="0" xfId="0" applyNumberFormat="1" applyFont="1" applyFill="1" applyAlignment="1">
      <alignment horizontal="right"/>
    </xf>
    <xf numFmtId="164" fontId="2" fillId="6" borderId="1" xfId="0" applyNumberFormat="1" applyFont="1" applyFill="1" applyBorder="1" applyAlignment="1">
      <alignment horizontal="left"/>
    </xf>
    <xf numFmtId="0" fontId="11" fillId="2" borderId="14" xfId="0" applyFont="1" applyFill="1" applyBorder="1" applyAlignment="1">
      <alignment horizontal="left"/>
    </xf>
    <xf numFmtId="0" fontId="17" fillId="6" borderId="0" xfId="0" applyFont="1" applyFill="1" applyAlignment="1">
      <alignment horizontal="left" wrapText="1"/>
    </xf>
    <xf numFmtId="0" fontId="2" fillId="6" borderId="17" xfId="0" applyFont="1" applyFill="1" applyBorder="1" applyAlignment="1">
      <alignment horizontal="left"/>
    </xf>
    <xf numFmtId="0" fontId="5" fillId="3" borderId="4" xfId="0" applyFont="1" applyFill="1" applyBorder="1" applyAlignment="1">
      <alignment horizontal="left" wrapText="1"/>
    </xf>
    <xf numFmtId="0" fontId="5" fillId="3" borderId="3" xfId="0" applyFont="1" applyFill="1" applyBorder="1" applyAlignment="1">
      <alignment horizontal="left" wrapText="1"/>
    </xf>
    <xf numFmtId="0" fontId="20" fillId="3" borderId="0" xfId="0" applyFont="1" applyFill="1" applyAlignment="1">
      <alignment vertical="top"/>
    </xf>
    <xf numFmtId="164" fontId="3" fillId="3" borderId="0" xfId="0" applyNumberFormat="1" applyFont="1" applyFill="1" applyAlignment="1">
      <alignment horizontal="center" vertical="top" wrapText="1"/>
    </xf>
    <xf numFmtId="164" fontId="20" fillId="3" borderId="24" xfId="0" applyNumberFormat="1" applyFont="1" applyFill="1" applyBorder="1" applyAlignment="1">
      <alignment horizontal="right" vertical="top" wrapText="1"/>
    </xf>
    <xf numFmtId="49" fontId="3" fillId="3" borderId="24" xfId="0" applyNumberFormat="1" applyFont="1" applyFill="1" applyBorder="1" applyAlignment="1">
      <alignment horizontal="left" vertical="top" wrapText="1"/>
    </xf>
    <xf numFmtId="49" fontId="14" fillId="3" borderId="0" xfId="0" applyNumberFormat="1" applyFont="1" applyFill="1" applyAlignment="1">
      <alignment vertical="top"/>
    </xf>
    <xf numFmtId="0" fontId="14" fillId="3" borderId="0" xfId="0" applyFont="1" applyFill="1" applyAlignment="1">
      <alignment vertical="top"/>
    </xf>
    <xf numFmtId="0" fontId="14" fillId="3" borderId="0" xfId="0" applyFont="1" applyFill="1" applyAlignment="1">
      <alignment vertical="top" wrapText="1"/>
    </xf>
    <xf numFmtId="0" fontId="14" fillId="3" borderId="0" xfId="0" applyFont="1" applyFill="1" applyAlignment="1">
      <alignment horizontal="center" vertical="top" wrapText="1"/>
    </xf>
    <xf numFmtId="0" fontId="14" fillId="3" borderId="0" xfId="0" applyFont="1" applyFill="1" applyAlignment="1">
      <alignment horizontal="center" vertical="top"/>
    </xf>
    <xf numFmtId="0" fontId="20" fillId="3" borderId="24" xfId="0" applyFont="1" applyFill="1" applyBorder="1" applyAlignment="1">
      <alignment horizontal="left" vertical="top"/>
    </xf>
    <xf numFmtId="0" fontId="20" fillId="3" borderId="0" xfId="0" applyFont="1" applyFill="1" applyAlignment="1">
      <alignment horizontal="left" vertical="top"/>
    </xf>
    <xf numFmtId="0" fontId="0" fillId="3" borderId="0" xfId="0" applyFill="1" applyAlignment="1">
      <alignment horizontal="center" vertical="top" wrapText="1"/>
    </xf>
    <xf numFmtId="0" fontId="0" fillId="3" borderId="0" xfId="0" applyFill="1" applyAlignment="1">
      <alignment horizontal="center" vertical="top"/>
    </xf>
    <xf numFmtId="164" fontId="14" fillId="3" borderId="24" xfId="0" applyNumberFormat="1" applyFont="1" applyFill="1" applyBorder="1" applyAlignment="1">
      <alignment horizontal="right" vertical="top"/>
    </xf>
    <xf numFmtId="165" fontId="0" fillId="3" borderId="0" xfId="0" applyNumberFormat="1" applyFill="1" applyAlignment="1">
      <alignment horizontal="right" vertical="top" wrapText="1"/>
    </xf>
    <xf numFmtId="165" fontId="3" fillId="3" borderId="24" xfId="0" applyNumberFormat="1" applyFont="1" applyFill="1" applyBorder="1" applyAlignment="1">
      <alignment horizontal="right" vertical="top" wrapText="1"/>
    </xf>
    <xf numFmtId="165" fontId="14" fillId="3" borderId="0" xfId="0" applyNumberFormat="1" applyFont="1" applyFill="1" applyAlignment="1">
      <alignment horizontal="right" vertical="top" wrapText="1"/>
    </xf>
    <xf numFmtId="0" fontId="11" fillId="6" borderId="29" xfId="0" applyFont="1" applyFill="1" applyBorder="1" applyAlignment="1">
      <alignment horizontal="right"/>
    </xf>
    <xf numFmtId="165" fontId="1" fillId="6" borderId="2" xfId="0" applyNumberFormat="1" applyFont="1" applyFill="1" applyBorder="1" applyAlignment="1">
      <alignment horizontal="right" wrapText="1"/>
    </xf>
    <xf numFmtId="165" fontId="2" fillId="6" borderId="1" xfId="0" applyNumberFormat="1" applyFont="1" applyFill="1" applyBorder="1" applyAlignment="1">
      <alignment horizontal="right"/>
    </xf>
    <xf numFmtId="165" fontId="2" fillId="3" borderId="0" xfId="0" applyNumberFormat="1" applyFont="1" applyFill="1" applyAlignment="1">
      <alignment horizontal="right"/>
    </xf>
    <xf numFmtId="165" fontId="11" fillId="3" borderId="35" xfId="0" applyNumberFormat="1" applyFont="1" applyFill="1" applyBorder="1" applyAlignment="1">
      <alignment horizontal="right"/>
    </xf>
    <xf numFmtId="0" fontId="13" fillId="6" borderId="35" xfId="0" applyFont="1" applyFill="1" applyBorder="1" applyAlignment="1">
      <alignment horizontal="right" wrapText="1"/>
    </xf>
    <xf numFmtId="164" fontId="3" fillId="3" borderId="24" xfId="0" applyNumberFormat="1" applyFont="1" applyFill="1" applyBorder="1" applyAlignment="1">
      <alignment horizontal="center" vertical="top" wrapText="1"/>
    </xf>
    <xf numFmtId="2" fontId="5" fillId="6" borderId="47" xfId="0" applyNumberFormat="1" applyFont="1" applyFill="1" applyBorder="1" applyAlignment="1">
      <alignment horizontal="right" wrapText="1"/>
    </xf>
    <xf numFmtId="2" fontId="17" fillId="6" borderId="48" xfId="0" applyNumberFormat="1" applyFont="1" applyFill="1" applyBorder="1" applyAlignment="1">
      <alignment horizontal="right" wrapText="1"/>
    </xf>
    <xf numFmtId="0" fontId="0" fillId="0" borderId="48" xfId="0" applyBorder="1"/>
    <xf numFmtId="0" fontId="3" fillId="3" borderId="31" xfId="0" applyFont="1" applyFill="1" applyBorder="1"/>
    <xf numFmtId="0" fontId="3" fillId="3" borderId="32" xfId="0" applyFont="1" applyFill="1" applyBorder="1"/>
    <xf numFmtId="0" fontId="3" fillId="3" borderId="33" xfId="0" applyFont="1" applyFill="1" applyBorder="1"/>
    <xf numFmtId="0" fontId="3" fillId="3" borderId="31" xfId="1" applyFont="1" applyFill="1" applyBorder="1" applyAlignment="1">
      <alignment horizontal="left" wrapText="1"/>
    </xf>
    <xf numFmtId="0" fontId="3" fillId="3" borderId="32" xfId="1" applyFont="1" applyFill="1" applyBorder="1" applyAlignment="1">
      <alignment horizontal="left"/>
    </xf>
    <xf numFmtId="0" fontId="3" fillId="3" borderId="33" xfId="1" applyFont="1" applyFill="1" applyBorder="1" applyAlignment="1">
      <alignment horizontal="left"/>
    </xf>
    <xf numFmtId="0" fontId="3" fillId="3" borderId="31" xfId="1" applyFont="1" applyFill="1" applyBorder="1" applyAlignment="1">
      <alignment horizontal="left"/>
    </xf>
    <xf numFmtId="0" fontId="4" fillId="3" borderId="26" xfId="0" applyFont="1" applyFill="1" applyBorder="1" applyAlignment="1">
      <alignment horizontal="center" wrapText="1"/>
    </xf>
    <xf numFmtId="0" fontId="4" fillId="3" borderId="27" xfId="0" applyFont="1" applyFill="1" applyBorder="1" applyAlignment="1">
      <alignment horizontal="center" wrapText="1"/>
    </xf>
    <xf numFmtId="0" fontId="8" fillId="3" borderId="19" xfId="0" applyFont="1" applyFill="1" applyBorder="1" applyAlignment="1">
      <alignment horizontal="left"/>
    </xf>
    <xf numFmtId="0" fontId="8" fillId="3" borderId="20" xfId="0" applyFont="1" applyFill="1" applyBorder="1" applyAlignment="1">
      <alignment horizontal="left"/>
    </xf>
    <xf numFmtId="0" fontId="8" fillId="3" borderId="36" xfId="0" applyFont="1" applyFill="1" applyBorder="1" applyAlignment="1">
      <alignment horizontal="left"/>
    </xf>
    <xf numFmtId="0" fontId="8" fillId="3" borderId="19" xfId="0" applyFont="1" applyFill="1" applyBorder="1" applyAlignment="1">
      <alignment horizontal="left" wrapText="1"/>
    </xf>
    <xf numFmtId="0" fontId="8" fillId="3" borderId="20" xfId="0" applyFont="1" applyFill="1" applyBorder="1" applyAlignment="1">
      <alignment horizontal="left" wrapText="1"/>
    </xf>
    <xf numFmtId="0" fontId="8" fillId="3" borderId="36" xfId="0" applyFont="1" applyFill="1" applyBorder="1" applyAlignment="1">
      <alignment horizontal="left" wrapText="1"/>
    </xf>
    <xf numFmtId="0" fontId="7" fillId="3" borderId="0" xfId="0" applyFont="1" applyFill="1" applyAlignment="1">
      <alignment horizontal="left" wrapText="1"/>
    </xf>
    <xf numFmtId="0" fontId="7" fillId="3" borderId="5" xfId="0" applyFont="1" applyFill="1" applyBorder="1" applyAlignment="1">
      <alignment horizontal="left" wrapText="1"/>
    </xf>
    <xf numFmtId="0" fontId="7" fillId="3" borderId="37" xfId="1" applyFont="1" applyFill="1" applyBorder="1" applyAlignment="1">
      <alignment horizontal="left" wrapText="1"/>
    </xf>
    <xf numFmtId="0" fontId="7" fillId="3" borderId="0" xfId="1" applyFont="1" applyFill="1" applyBorder="1" applyAlignment="1">
      <alignment horizontal="left" wrapText="1"/>
    </xf>
    <xf numFmtId="0" fontId="7" fillId="3" borderId="5" xfId="1" applyFont="1" applyFill="1" applyBorder="1" applyAlignment="1">
      <alignment horizontal="left" wrapText="1"/>
    </xf>
    <xf numFmtId="0" fontId="7" fillId="3" borderId="19" xfId="0" applyFont="1" applyFill="1" applyBorder="1" applyAlignment="1">
      <alignment horizontal="left" wrapText="1"/>
    </xf>
    <xf numFmtId="0" fontId="7" fillId="3" borderId="20" xfId="0" applyFont="1" applyFill="1" applyBorder="1" applyAlignment="1">
      <alignment horizontal="left" wrapText="1"/>
    </xf>
    <xf numFmtId="0" fontId="7" fillId="3" borderId="36" xfId="0" applyFont="1" applyFill="1" applyBorder="1" applyAlignment="1">
      <alignment horizontal="left" wrapText="1"/>
    </xf>
    <xf numFmtId="0" fontId="7" fillId="3" borderId="0" xfId="0" applyFont="1" applyFill="1" applyAlignment="1">
      <alignment horizontal="left"/>
    </xf>
    <xf numFmtId="0" fontId="7" fillId="3" borderId="5" xfId="0" applyFont="1" applyFill="1" applyBorder="1" applyAlignment="1">
      <alignment horizontal="left"/>
    </xf>
    <xf numFmtId="164" fontId="3" fillId="3" borderId="24" xfId="0" applyNumberFormat="1" applyFont="1" applyFill="1" applyBorder="1" applyAlignment="1">
      <alignment horizontal="center" vertical="top" wrapText="1"/>
    </xf>
    <xf numFmtId="0" fontId="2" fillId="5" borderId="0" xfId="0" applyFont="1" applyFill="1" applyAlignment="1">
      <alignment horizontal="left" vertical="top" wrapText="1"/>
    </xf>
    <xf numFmtId="0" fontId="21" fillId="5" borderId="0" xfId="0" applyFont="1" applyFill="1" applyAlignment="1">
      <alignment horizontal="center" vertical="center" wrapText="1"/>
    </xf>
    <xf numFmtId="164" fontId="6" fillId="3" borderId="10" xfId="0" applyNumberFormat="1" applyFont="1" applyFill="1" applyBorder="1" applyAlignment="1">
      <alignment horizontal="left" vertical="top" wrapText="1"/>
    </xf>
    <xf numFmtId="164" fontId="6" fillId="3" borderId="9" xfId="0" applyNumberFormat="1" applyFont="1" applyFill="1" applyBorder="1" applyAlignment="1">
      <alignment horizontal="left" vertical="top" wrapText="1"/>
    </xf>
    <xf numFmtId="164" fontId="6" fillId="3" borderId="11" xfId="0" applyNumberFormat="1" applyFont="1" applyFill="1" applyBorder="1" applyAlignment="1">
      <alignment horizontal="left" vertical="top" wrapText="1"/>
    </xf>
    <xf numFmtId="0" fontId="5" fillId="3" borderId="8" xfId="0" applyFont="1" applyFill="1" applyBorder="1" applyAlignment="1">
      <alignment horizontal="center" wrapText="1"/>
    </xf>
    <xf numFmtId="0" fontId="5" fillId="3" borderId="30" xfId="0" applyFont="1" applyFill="1" applyBorder="1" applyAlignment="1">
      <alignment horizontal="center" wrapText="1"/>
    </xf>
    <xf numFmtId="0" fontId="5" fillId="3" borderId="3" xfId="0" applyFont="1" applyFill="1" applyBorder="1" applyAlignment="1">
      <alignment horizontal="center" wrapText="1"/>
    </xf>
    <xf numFmtId="0" fontId="5" fillId="3" borderId="4" xfId="0" applyFont="1" applyFill="1" applyBorder="1" applyAlignment="1">
      <alignment horizontal="center" wrapText="1"/>
    </xf>
    <xf numFmtId="0" fontId="6" fillId="3" borderId="9" xfId="0" applyFont="1" applyFill="1" applyBorder="1" applyAlignment="1">
      <alignment horizontal="left" vertical="top" wrapText="1"/>
    </xf>
    <xf numFmtId="0" fontId="4" fillId="3" borderId="3" xfId="0" applyFont="1" applyFill="1" applyBorder="1" applyAlignment="1">
      <alignment horizontal="center" vertical="top" wrapText="1"/>
    </xf>
    <xf numFmtId="0" fontId="4" fillId="3" borderId="4" xfId="0" applyFont="1" applyFill="1" applyBorder="1" applyAlignment="1">
      <alignment horizontal="center" vertical="top" wrapText="1"/>
    </xf>
    <xf numFmtId="164" fontId="4" fillId="3" borderId="6" xfId="0" applyNumberFormat="1" applyFont="1" applyFill="1" applyBorder="1" applyAlignment="1">
      <alignment horizontal="center" vertical="top" wrapText="1"/>
    </xf>
    <xf numFmtId="164" fontId="4" fillId="3" borderId="3" xfId="0" applyNumberFormat="1" applyFont="1" applyFill="1" applyBorder="1" applyAlignment="1">
      <alignment horizontal="center" vertical="top" wrapText="1"/>
    </xf>
    <xf numFmtId="164" fontId="4" fillId="3" borderId="4" xfId="0" applyNumberFormat="1" applyFont="1" applyFill="1" applyBorder="1" applyAlignment="1">
      <alignment horizontal="center" vertical="top" wrapText="1"/>
    </xf>
    <xf numFmtId="0" fontId="4" fillId="3" borderId="6" xfId="0" applyFont="1" applyFill="1" applyBorder="1" applyAlignment="1">
      <alignment horizontal="center" vertical="top" wrapText="1"/>
    </xf>
    <xf numFmtId="0" fontId="4" fillId="3" borderId="8" xfId="0" applyFont="1" applyFill="1" applyBorder="1" applyAlignment="1">
      <alignment horizontal="center" vertical="top" wrapText="1"/>
    </xf>
    <xf numFmtId="0" fontId="8" fillId="3" borderId="3" xfId="0" applyFont="1" applyFill="1" applyBorder="1" applyAlignment="1">
      <alignment horizontal="left" vertical="top" wrapText="1"/>
    </xf>
    <xf numFmtId="0" fontId="3" fillId="3" borderId="3" xfId="0" applyFont="1" applyFill="1" applyBorder="1" applyAlignment="1">
      <alignment horizontal="left" vertical="top" wrapText="1"/>
    </xf>
    <xf numFmtId="0" fontId="3" fillId="3" borderId="0" xfId="0" applyFont="1" applyFill="1" applyAlignment="1">
      <alignment horizontal="left" vertical="top" wrapText="1"/>
    </xf>
    <xf numFmtId="0" fontId="26" fillId="3" borderId="0" xfId="1" applyFont="1" applyFill="1" applyBorder="1" applyAlignment="1">
      <alignment horizontal="left" vertical="top" wrapText="1"/>
    </xf>
    <xf numFmtId="0" fontId="25" fillId="8" borderId="30" xfId="0" applyFont="1" applyFill="1" applyBorder="1" applyAlignment="1">
      <alignment horizontal="center" vertical="top" wrapText="1"/>
    </xf>
    <xf numFmtId="0" fontId="25" fillId="8" borderId="3" xfId="0" applyFont="1" applyFill="1" applyBorder="1" applyAlignment="1">
      <alignment horizontal="center" vertical="top" wrapText="1"/>
    </xf>
  </cellXfs>
  <cellStyles count="3">
    <cellStyle name="Hyperlink" xfId="1" builtinId="8"/>
    <cellStyle name="Normal" xfId="0" builtinId="0"/>
    <cellStyle name="Percent" xfId="2" builtinId="5"/>
  </cellStyles>
  <dxfs count="331">
    <dxf>
      <fill>
        <patternFill>
          <bgColor theme="4" tint="0.79998168889431442"/>
        </patternFill>
      </fill>
    </dxf>
    <dxf>
      <fill>
        <patternFill>
          <bgColor theme="0"/>
        </patternFill>
      </fill>
    </dxf>
    <dxf>
      <border>
        <top style="dotted">
          <color auto="1"/>
        </top>
      </border>
    </dxf>
    <dxf>
      <font>
        <strike/>
        <color theme="0" tint="-0.24994659260841701"/>
      </font>
    </dxf>
    <dxf>
      <border>
        <top style="thin">
          <color auto="1"/>
        </top>
      </border>
    </dxf>
    <dxf>
      <border>
        <top style="thin">
          <color auto="1"/>
        </top>
      </border>
    </dxf>
    <dxf>
      <font>
        <color theme="0"/>
      </font>
    </dxf>
    <dxf>
      <fill>
        <patternFill>
          <bgColor theme="4" tint="0.79998168889431442"/>
        </patternFill>
      </fill>
    </dxf>
    <dxf>
      <fill>
        <patternFill>
          <bgColor theme="0"/>
        </patternFill>
      </fill>
    </dxf>
    <dxf>
      <border>
        <top style="dotted">
          <color auto="1"/>
        </top>
      </border>
    </dxf>
    <dxf>
      <font>
        <strike/>
        <color theme="0" tint="-0.24994659260841701"/>
      </font>
    </dxf>
    <dxf>
      <border>
        <top style="thin">
          <color auto="1"/>
        </top>
      </border>
    </dxf>
    <dxf>
      <border>
        <top style="thin">
          <color auto="1"/>
        </top>
      </border>
    </dxf>
    <dxf>
      <font>
        <color theme="0"/>
      </font>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auto="1"/>
        <name val="Arial (Body)"/>
      </font>
      <fill>
        <patternFill patternType="solid">
          <bgColor rgb="FF0091B2"/>
        </patternFill>
      </fill>
    </dxf>
    <dxf>
      <font>
        <sz val="12"/>
        <color auto="1"/>
        <name val="Arial (Body)"/>
      </font>
      <fill>
        <patternFill patternType="solid">
          <bgColor rgb="FF7FC8D8"/>
        </patternFill>
      </fill>
    </dxf>
    <dxf>
      <font>
        <sz val="12"/>
        <color auto="1"/>
        <name val="Arial (Body)"/>
      </font>
      <fill>
        <patternFill patternType="solid">
          <bgColor theme="0"/>
        </patternFill>
      </fill>
    </dxf>
    <dxf>
      <font>
        <sz val="12"/>
        <color rgb="FFFFFFFF"/>
        <name val="Arial"/>
      </font>
      <fill>
        <patternFill patternType="solid">
          <bgColor rgb="FFFFFFFF"/>
        </patternFill>
      </fill>
    </dxf>
    <dxf>
      <font>
        <color rgb="FF9C0006"/>
      </font>
      <fill>
        <patternFill>
          <bgColor rgb="FFFFC7CE"/>
        </patternFill>
      </fill>
    </dxf>
    <dxf>
      <font>
        <color theme="1" tint="0.499984740745262"/>
      </font>
    </dxf>
    <dxf>
      <border>
        <left/>
        <vertical/>
        <horizontal/>
      </border>
    </dxf>
    <dxf>
      <font>
        <color theme="0"/>
      </font>
      <border>
        <vertical/>
        <horizontal/>
      </border>
    </dxf>
    <dxf>
      <border>
        <left style="thin">
          <color theme="0"/>
        </left>
        <vertical/>
        <horizontal/>
      </border>
    </dxf>
    <dxf>
      <font>
        <color theme="0"/>
      </font>
      <border>
        <vertical/>
        <horizontal/>
      </border>
    </dxf>
    <dxf>
      <border>
        <left/>
        <vertical/>
        <horizontal/>
      </border>
    </dxf>
    <dxf>
      <border>
        <left style="thin">
          <color theme="0"/>
        </left>
        <vertical/>
        <horizontal/>
      </border>
    </dxf>
    <dxf>
      <font>
        <color theme="1" tint="0.499984740745262"/>
      </font>
    </dxf>
    <dxf>
      <font>
        <color theme="1" tint="0.499984740745262"/>
      </font>
    </dxf>
    <dxf>
      <fill>
        <patternFill>
          <bgColor rgb="FFFFFF00"/>
        </patternFill>
      </fill>
      <border>
        <left style="thin">
          <color rgb="FF9C0006"/>
        </left>
        <right style="thin">
          <color rgb="FF9C0006"/>
        </right>
        <top style="thin">
          <color rgb="FF9C0006"/>
        </top>
        <bottom style="thin">
          <color rgb="FF9C0006"/>
        </bottom>
      </border>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border>
        <left/>
        <vertical/>
        <horizontal/>
      </border>
    </dxf>
    <dxf>
      <border>
        <left style="thin">
          <color theme="0"/>
        </left>
        <vertical/>
        <horizontal/>
      </border>
    </dxf>
    <dxf>
      <font>
        <color theme="0"/>
      </font>
      <border>
        <vertical/>
        <horizontal/>
      </border>
    </dxf>
    <dxf>
      <font>
        <color theme="1" tint="0.499984740745262"/>
      </font>
    </dxf>
    <dxf>
      <font>
        <color theme="1" tint="0.499984740745262"/>
      </font>
    </dxf>
    <dxf>
      <border>
        <left/>
        <vertical/>
        <horizontal/>
      </border>
    </dxf>
    <dxf>
      <border>
        <left style="thin">
          <color theme="0"/>
        </left>
        <vertical/>
        <horizontal/>
      </border>
    </dxf>
    <dxf>
      <font>
        <color theme="0"/>
      </font>
      <border>
        <vertical/>
        <horizontal/>
      </border>
    </dxf>
    <dxf>
      <fill>
        <patternFill>
          <bgColor rgb="FFFFFF00"/>
        </patternFill>
      </fill>
      <border>
        <left style="thin">
          <color rgb="FF9C0006"/>
        </left>
        <right style="thin">
          <color rgb="FF9C0006"/>
        </right>
        <top style="thin">
          <color rgb="FF9C0006"/>
        </top>
        <bottom style="thin">
          <color rgb="FF9C0006"/>
        </bottom>
      </border>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F2CAC4"/>
        </patternFill>
      </fill>
    </dxf>
    <dxf>
      <border>
        <left/>
        <vertical/>
        <horizontal/>
      </border>
    </dxf>
    <dxf>
      <border>
        <left style="thin">
          <color theme="0"/>
        </left>
        <vertical/>
        <horizontal/>
      </border>
    </dxf>
    <dxf>
      <font>
        <color theme="0"/>
      </font>
      <border>
        <vertical/>
        <horizontal/>
      </border>
    </dxf>
    <dxf>
      <font>
        <color theme="1" tint="0.499984740745262"/>
      </font>
    </dxf>
    <dxf>
      <font>
        <color theme="1" tint="0.499984740745262"/>
      </font>
    </dxf>
    <dxf>
      <font>
        <color theme="0"/>
      </font>
      <border>
        <vertical/>
        <horizontal/>
      </border>
    </dxf>
    <dxf>
      <border>
        <left style="thin">
          <color theme="0"/>
        </left>
        <vertical/>
        <horizontal/>
      </border>
    </dxf>
    <dxf>
      <border>
        <left/>
        <vertical/>
        <horizontal/>
      </border>
    </dxf>
    <dxf>
      <fill>
        <patternFill>
          <bgColor rgb="FFFFFF00"/>
        </patternFill>
      </fill>
      <border>
        <left style="thin">
          <color rgb="FF9C0006"/>
        </left>
        <right style="thin">
          <color rgb="FF9C0006"/>
        </right>
        <top style="thin">
          <color rgb="FF9C0006"/>
        </top>
        <bottom style="thin">
          <color rgb="FF9C0006"/>
        </bottom>
      </border>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border>
        <left style="thin">
          <color theme="0"/>
        </left>
        <vertical/>
        <horizontal/>
      </border>
    </dxf>
    <dxf>
      <font>
        <color theme="0"/>
      </font>
      <border>
        <vertical/>
        <horizontal/>
      </border>
    </dxf>
    <dxf>
      <border>
        <left/>
        <vertical/>
        <horizontal/>
      </border>
    </dxf>
    <dxf>
      <font>
        <color theme="1" tint="0.499984740745262"/>
      </font>
    </dxf>
    <dxf>
      <font>
        <color theme="1" tint="0.499984740745262"/>
      </font>
    </dxf>
    <dxf>
      <border>
        <left/>
        <vertical/>
        <horizontal/>
      </border>
    </dxf>
    <dxf>
      <font>
        <color theme="0"/>
      </font>
      <border>
        <vertical/>
        <horizontal/>
      </border>
    </dxf>
    <dxf>
      <border>
        <left style="thin">
          <color theme="0"/>
        </left>
        <vertical/>
        <horizontal/>
      </border>
    </dxf>
    <dxf>
      <fill>
        <patternFill>
          <bgColor rgb="FFFFFF00"/>
        </patternFill>
      </fill>
      <border>
        <left style="thin">
          <color rgb="FF9C0006"/>
        </left>
        <right style="thin">
          <color rgb="FF9C0006"/>
        </right>
        <top style="thin">
          <color rgb="FF9C0006"/>
        </top>
        <bottom style="thin">
          <color rgb="FF9C0006"/>
        </bottom>
      </border>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font>
        <sz val="12"/>
        <color rgb="FF000000"/>
        <name val="Arial"/>
      </font>
      <fill>
        <patternFill patternType="solid">
          <bgColor rgb="FFE35A3A"/>
        </patternFill>
      </fill>
    </dxf>
    <dxf>
      <border>
        <left/>
        <vertical/>
        <horizontal/>
      </border>
    </dxf>
    <dxf>
      <border>
        <left style="thin">
          <color theme="0"/>
        </left>
        <vertical/>
        <horizontal/>
      </border>
    </dxf>
    <dxf>
      <font>
        <color theme="0"/>
      </font>
      <border>
        <vertical/>
        <horizontal/>
      </border>
    </dxf>
    <dxf>
      <font>
        <color theme="1" tint="0.499984740745262"/>
      </font>
    </dxf>
    <dxf>
      <font>
        <color theme="1" tint="0.499984740745262"/>
      </font>
    </dxf>
    <dxf>
      <font>
        <color theme="0"/>
      </font>
      <border>
        <vertical/>
        <horizontal/>
      </border>
    </dxf>
    <dxf>
      <border>
        <left style="thin">
          <color theme="0"/>
        </left>
        <vertical/>
        <horizontal/>
      </border>
    </dxf>
    <dxf>
      <border>
        <left/>
        <vertical/>
        <horizontal/>
      </border>
    </dxf>
    <dxf>
      <fill>
        <patternFill>
          <bgColor rgb="FFFFFF00"/>
        </patternFill>
      </fill>
      <border>
        <left style="thin">
          <color rgb="FF9C0006"/>
        </left>
        <right style="thin">
          <color rgb="FF9C0006"/>
        </right>
        <top style="thin">
          <color rgb="FF9C0006"/>
        </top>
        <bottom style="thin">
          <color rgb="FF9C0006"/>
        </bottom>
      </border>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CD5B4"/>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F2CAC4"/>
        </patternFill>
      </fill>
    </dxf>
    <dxf>
      <border>
        <left/>
        <vertical/>
        <horizontal/>
      </border>
    </dxf>
    <dxf>
      <font>
        <color theme="0"/>
      </font>
      <border>
        <vertical/>
        <horizontal/>
      </border>
    </dxf>
    <dxf>
      <border>
        <left style="thin">
          <color theme="0"/>
        </left>
        <vertical/>
        <horizontal/>
      </border>
    </dxf>
    <dxf>
      <font>
        <color theme="1" tint="0.499984740745262"/>
      </font>
    </dxf>
    <dxf>
      <border>
        <left/>
        <vertical/>
        <horizontal/>
      </border>
    </dxf>
    <dxf>
      <font>
        <color theme="0"/>
      </font>
      <border>
        <vertical/>
        <horizontal/>
      </border>
    </dxf>
    <dxf>
      <border>
        <left style="thin">
          <color theme="0"/>
        </left>
        <vertical/>
        <horizontal/>
      </border>
    </dxf>
    <dxf>
      <border>
        <left style="thin">
          <color theme="0"/>
        </left>
        <vertical/>
        <horizontal/>
      </border>
    </dxf>
    <dxf>
      <border>
        <left/>
        <vertical/>
        <horizontal/>
      </border>
    </dxf>
    <dxf>
      <font>
        <color theme="0"/>
      </font>
      <border>
        <vertical/>
        <horizontal/>
      </border>
    </dxf>
    <dxf>
      <font>
        <color theme="1" tint="0.499984740745262"/>
      </font>
    </dxf>
    <dxf>
      <border>
        <left/>
        <vertical/>
        <horizontal/>
      </border>
    </dxf>
    <dxf>
      <border>
        <left style="thin">
          <color theme="0"/>
        </left>
        <vertical/>
        <horizontal/>
      </border>
    </dxf>
    <dxf>
      <font>
        <color theme="0"/>
      </font>
      <border>
        <vertical/>
        <horizontal/>
      </border>
    </dxf>
    <dxf>
      <font>
        <color theme="1" tint="0.499984740745262"/>
      </font>
    </dxf>
    <dxf>
      <fill>
        <patternFill>
          <bgColor rgb="FFFFFF00"/>
        </patternFill>
      </fill>
      <border>
        <left style="thin">
          <color rgb="FF9C0006"/>
        </left>
        <right style="thin">
          <color rgb="FF9C0006"/>
        </right>
        <top style="thin">
          <color rgb="FF9C0006"/>
        </top>
        <bottom style="thin">
          <color rgb="FF9C0006"/>
        </bottom>
      </border>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fill>
        <patternFill>
          <bgColor theme="0" tint="-4.9989318521683403E-2"/>
        </patternFill>
      </fill>
      <border>
        <left style="thin">
          <color theme="0" tint="-4.9989318521683403E-2"/>
        </left>
        <right style="thin">
          <color theme="0" tint="-4.9989318521683403E-2"/>
        </right>
        <top style="thin">
          <color theme="0" tint="-4.9989318521683403E-2"/>
        </top>
        <bottom style="thin">
          <color theme="0" tint="-4.9989318521683403E-2"/>
        </bottom>
        <vertical/>
        <horizontal/>
      </border>
    </dxf>
    <dxf>
      <font>
        <sz val="12"/>
        <color rgb="FFFFFFFF"/>
        <name val="Arial"/>
      </font>
      <fill>
        <patternFill patternType="solid">
          <bgColor rgb="FFFFFFFF"/>
        </patternFill>
      </fill>
    </dxf>
    <dxf>
      <font>
        <sz val="12"/>
        <color auto="1"/>
        <name val="Arial (Body)"/>
      </font>
      <fill>
        <patternFill patternType="solid">
          <bgColor theme="0"/>
        </patternFill>
      </fill>
    </dxf>
    <dxf>
      <font>
        <sz val="12"/>
        <color auto="1"/>
        <name val="Arial (Body)"/>
      </font>
      <fill>
        <patternFill patternType="solid">
          <bgColor rgb="FF7FC8D8"/>
        </patternFill>
      </fill>
    </dxf>
    <dxf>
      <font>
        <sz val="12"/>
        <color auto="1"/>
        <name val="Arial (Body)"/>
      </font>
      <fill>
        <patternFill patternType="solid">
          <bgColor rgb="FF0091B2"/>
        </patternFill>
      </fill>
    </dxf>
    <dxf>
      <font>
        <sz val="12"/>
        <color theme="1"/>
        <name val="Arial (Body)"/>
      </font>
      <fill>
        <patternFill patternType="solid">
          <bgColor theme="9" tint="0.59996337778862885"/>
        </patternFill>
      </fill>
    </dxf>
    <dxf>
      <font>
        <sz val="12"/>
        <color theme="1"/>
        <name val="Arial (Body)"/>
      </font>
      <fill>
        <patternFill patternType="solid">
          <bgColor theme="9" tint="0.39994506668294322"/>
        </patternFill>
      </fill>
    </dxf>
    <dxf>
      <font>
        <sz val="12"/>
        <color rgb="FF9C0006"/>
        <name val="Arial"/>
      </font>
      <fill>
        <patternFill patternType="solid">
          <bgColor theme="9" tint="-0.24994659260841701"/>
        </patternFill>
      </fill>
    </dxf>
    <dxf>
      <font>
        <sz val="12"/>
        <color rgb="FFFFFFFF"/>
        <name val="Arial"/>
      </font>
      <fill>
        <patternFill patternType="solid">
          <bgColor rgb="FFFFFFFF"/>
        </patternFill>
      </fill>
    </dxf>
    <dxf>
      <font>
        <sz val="12"/>
        <color rgb="FF9C0006"/>
        <name val="Arial"/>
      </font>
      <fill>
        <patternFill patternType="solid">
          <bgColor rgb="FFF9696B"/>
        </patternFill>
      </fill>
    </dxf>
    <dxf>
      <font>
        <sz val="12"/>
        <color theme="1"/>
        <name val="Arial (Body)"/>
      </font>
      <fill>
        <patternFill patternType="solid">
          <bgColor rgb="FFF9AAAC"/>
        </patternFill>
      </fill>
    </dxf>
    <dxf>
      <font>
        <sz val="12"/>
        <color theme="1"/>
        <name val="Arial (Body)"/>
      </font>
      <fill>
        <patternFill patternType="solid">
          <bgColor rgb="FFFBDBDE"/>
        </patternFill>
      </fill>
    </dxf>
    <dxf>
      <font>
        <sz val="12"/>
        <color rgb="FFFFFFFF"/>
        <name val="Arial"/>
      </font>
      <fill>
        <patternFill patternType="solid">
          <bgColor theme="0"/>
        </patternFill>
      </fill>
    </dxf>
    <dxf>
      <font>
        <sz val="12"/>
        <color rgb="FFFFFFFF"/>
        <name val="Arial"/>
      </font>
      <fill>
        <patternFill patternType="solid">
          <bgColor theme="0"/>
        </patternFill>
      </fill>
    </dxf>
    <dxf>
      <font>
        <sz val="12"/>
        <color rgb="FF9C0006"/>
        <name val="Arial"/>
      </font>
      <fill>
        <patternFill patternType="solid">
          <bgColor rgb="FFE3593A"/>
        </patternFill>
      </fill>
    </dxf>
    <dxf>
      <font>
        <sz val="12"/>
        <color theme="1"/>
        <name val="Arial (Body)"/>
      </font>
      <fill>
        <patternFill patternType="solid">
          <bgColor rgb="FFEE9F8F"/>
        </patternFill>
      </fill>
    </dxf>
    <dxf>
      <font>
        <sz val="12"/>
        <color theme="1"/>
        <name val="Arial (Body)"/>
      </font>
      <fill>
        <patternFill patternType="solid">
          <bgColor rgb="FFF2CAC4"/>
        </patternFill>
      </fill>
    </dxf>
    <dxf>
      <font>
        <sz val="12"/>
        <color auto="1"/>
        <name val="Arial (Body)"/>
      </font>
      <fill>
        <patternFill patternType="solid">
          <bgColor rgb="FF0091B2"/>
        </patternFill>
      </fill>
    </dxf>
    <dxf>
      <font>
        <sz val="12"/>
        <color auto="1"/>
        <name val="Arial (Body)"/>
      </font>
      <fill>
        <patternFill patternType="solid">
          <bgColor rgb="FF7FC8D8"/>
        </patternFill>
      </fill>
    </dxf>
    <dxf>
      <font>
        <sz val="12"/>
        <color auto="1"/>
        <name val="Arial (Body)"/>
      </font>
      <fill>
        <patternFill patternType="solid">
          <bgColor theme="0"/>
        </patternFill>
      </fill>
    </dxf>
    <dxf>
      <font>
        <sz val="12"/>
        <color rgb="FFFFFFFF"/>
        <name val="Arial"/>
      </font>
      <fill>
        <patternFill patternType="solid">
          <bgColor rgb="FFFFFFFF"/>
        </patternFill>
      </fill>
    </dxf>
    <dxf>
      <font>
        <sz val="12"/>
        <color rgb="FF9C0006"/>
        <name val="Arial"/>
      </font>
      <fill>
        <patternFill patternType="solid">
          <bgColor rgb="FFE3593A"/>
        </patternFill>
      </fill>
    </dxf>
    <dxf>
      <font>
        <sz val="12"/>
        <color theme="1"/>
        <name val="Arial (Body)"/>
      </font>
      <fill>
        <patternFill patternType="solid">
          <bgColor rgb="FFEE9F8F"/>
        </patternFill>
      </fill>
    </dxf>
    <dxf>
      <font>
        <sz val="12"/>
        <color theme="1"/>
        <name val="Arial (Body)"/>
      </font>
      <fill>
        <patternFill patternType="solid">
          <bgColor rgb="FFF2CAC4"/>
        </patternFill>
      </fill>
    </dxf>
    <dxf>
      <font>
        <sz val="12"/>
        <color rgb="FFFFFFFF"/>
        <name val="Arial"/>
      </font>
      <fill>
        <patternFill patternType="solid">
          <bgColor theme="0"/>
        </patternFill>
      </fill>
    </dxf>
    <dxf>
      <font>
        <sz val="12"/>
        <color rgb="FF9C0006"/>
        <name val="Arial"/>
      </font>
      <fill>
        <patternFill patternType="solid">
          <bgColor rgb="FFE3593A"/>
        </patternFill>
      </fill>
    </dxf>
    <dxf>
      <font>
        <sz val="12"/>
        <color theme="1"/>
        <name val="Arial (Body)"/>
      </font>
      <fill>
        <patternFill patternType="solid">
          <bgColor rgb="FFEE9F8F"/>
        </patternFill>
      </fill>
    </dxf>
    <dxf>
      <font>
        <sz val="12"/>
        <color theme="1"/>
        <name val="Arial (Body)"/>
      </font>
      <fill>
        <patternFill patternType="solid">
          <bgColor rgb="FFF2CAC4"/>
        </patternFill>
      </fill>
    </dxf>
    <dxf>
      <font>
        <sz val="12"/>
        <color rgb="FFFFFFFF"/>
        <name val="Arial"/>
      </font>
      <fill>
        <patternFill patternType="solid">
          <bgColor theme="0"/>
        </patternFill>
      </fill>
    </dxf>
  </dxfs>
  <tableStyles count="0" defaultTableStyle="TableStyleMedium2" defaultPivotStyle="PivotStyleLight16"/>
  <colors>
    <mruColors>
      <color rgb="FFFFFEC2"/>
      <color rgb="FFF2676B"/>
      <color rgb="FFFCDCDF"/>
      <color rgb="FFFFC2C3"/>
      <color rgb="FFDA9694"/>
      <color rgb="FFFFFD78"/>
      <color rgb="FF656565"/>
      <color rgb="FF34081C"/>
      <color rgb="FFB1DFDF"/>
      <color rgb="FFDC547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Arial" panose="020B0604020202020204" pitchFamily="34" charset="0"/>
                <a:cs typeface="Arial" panose="020B0604020202020204" pitchFamily="34" charset="0"/>
              </a:rPr>
              <a:t>Distribution</a:t>
            </a:r>
            <a:r>
              <a:rPr lang="en-US" baseline="0">
                <a:latin typeface="Arial" panose="020B0604020202020204" pitchFamily="34" charset="0"/>
                <a:cs typeface="Arial" panose="020B0604020202020204" pitchFamily="34" charset="0"/>
              </a:rPr>
              <a:t> of Flag Counts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Dashboard!$G$269</c:f>
              <c:strCache>
                <c:ptCount val="1"/>
                <c:pt idx="0">
                  <c:v>Number of Countries</c:v>
                </c:pt>
              </c:strCache>
            </c:strRef>
          </c:tx>
          <c:spPr>
            <a:solidFill>
              <a:srgbClr val="E35A39"/>
            </a:solidFill>
            <a:ln>
              <a:noFill/>
            </a:ln>
            <a:effectLst/>
          </c:spPr>
          <c:invertIfNegative val="0"/>
          <c:cat>
            <c:numRef>
              <c:f>Dashboard!$B$270:$B$276</c:f>
              <c:numCache>
                <c:formatCode>General</c:formatCode>
                <c:ptCount val="7"/>
                <c:pt idx="0">
                  <c:v>0</c:v>
                </c:pt>
                <c:pt idx="1">
                  <c:v>1</c:v>
                </c:pt>
                <c:pt idx="2">
                  <c:v>2</c:v>
                </c:pt>
                <c:pt idx="3">
                  <c:v>3</c:v>
                </c:pt>
                <c:pt idx="4">
                  <c:v>4</c:v>
                </c:pt>
                <c:pt idx="5">
                  <c:v>5</c:v>
                </c:pt>
                <c:pt idx="6">
                  <c:v>6</c:v>
                </c:pt>
              </c:numCache>
            </c:numRef>
          </c:cat>
          <c:val>
            <c:numRef>
              <c:f>Dashboard!$G$270:$G$276</c:f>
              <c:numCache>
                <c:formatCode>0</c:formatCode>
                <c:ptCount val="7"/>
                <c:pt idx="0">
                  <c:v>126</c:v>
                </c:pt>
                <c:pt idx="1">
                  <c:v>53</c:v>
                </c:pt>
                <c:pt idx="2">
                  <c:v>23</c:v>
                </c:pt>
                <c:pt idx="3">
                  <c:v>9</c:v>
                </c:pt>
                <c:pt idx="4">
                  <c:v>3</c:v>
                </c:pt>
                <c:pt idx="5">
                  <c:v>3</c:v>
                </c:pt>
                <c:pt idx="6">
                  <c:v>1</c:v>
                </c:pt>
              </c:numCache>
            </c:numRef>
          </c:val>
          <c:extLst>
            <c:ext xmlns:c16="http://schemas.microsoft.com/office/drawing/2014/chart" uri="{C3380CC4-5D6E-409C-BE32-E72D297353CC}">
              <c16:uniqueId val="{00000000-6346-7D4E-8EF8-0519D3F9755B}"/>
            </c:ext>
          </c:extLst>
        </c:ser>
        <c:dLbls>
          <c:showLegendKey val="0"/>
          <c:showVal val="0"/>
          <c:showCatName val="0"/>
          <c:showSerName val="0"/>
          <c:showPercent val="0"/>
          <c:showBubbleSize val="0"/>
        </c:dLbls>
        <c:gapWidth val="2"/>
        <c:overlap val="-26"/>
        <c:axId val="1320142160"/>
        <c:axId val="1320143808"/>
      </c:barChart>
      <c:catAx>
        <c:axId val="1320142160"/>
        <c:scaling>
          <c:orientation val="minMax"/>
        </c:scaling>
        <c:delete val="0"/>
        <c:axPos val="b"/>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 of Flags</a:t>
                </a:r>
              </a:p>
            </c:rich>
          </c:tx>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320143808"/>
        <c:crosses val="autoZero"/>
        <c:auto val="1"/>
        <c:lblAlgn val="ctr"/>
        <c:lblOffset val="100"/>
        <c:noMultiLvlLbl val="0"/>
      </c:catAx>
      <c:valAx>
        <c:axId val="13201438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 of Countries</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3201421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C98E1FAC-3612-614B-AE31-122B7CCB6560}">
          <cx:dataId val="0"/>
          <cx:layoutPr>
            <cx:geography cultureLanguage="en-US" cultureRegion="US" attribution="Powered by Bing">
              <cx:geoCache provider="{E9337A44-BEBE-4D9F-B70C-5C5E7DAFC167}">
                <cx:binary>7J3NUiNJlu9fBavNXUkV3xFq6x4zSZBAgbJoJLI6excJKlAXSDkCVRX5OrOaxezucnb1YvfnivBQ
+JELfRBjEXO7VWadbe44uP7H/Zzj5/PPt7//6fZxnM6Pfn96nD7/6fb3v3z38PLy9U/ff/98+zB+
Sp/bT5Pb+ex59vNL+3b29P3s558nt+Pv7+bpb5Pp/fee4wbf3z6k85fx79/925/5bffj2eXsNn2Z
zKZ/XYznr9fj58Xjy/Mbc9apo9vZYvqilt/zm/7yXW8xX0zvJt8djacvk5fX0evX8V++M37mu6Pv
5W9a+6tHj2zsZXHH2pbf9qM4TsKO70S+HwZB57ujx9n0Pp/3Ou2k4zihF3fCwHXcMNJ/+2P6xPod
NrTcTnp3Nx8/Px/l/5YWGrsvjU+eZ/3sy/dnaqe98+VX+94E99/+LAb4smKkhL9EZtuUhH84W7w8
HA0Xd+lUw/B+EsRtr+MmcZAkYRh2nMQzCOA7bd/zYogUOK7r+U6o/3JGgB23ZCeCsfjWPGrGnCTG
cFg/MW6GR58m8/vJ9Oj8+TGd3j1rYN5PEjcB9NjzosjvZB+DJq0oaHfcqOOGSVLMZzcyI8peW7OT
xvIrBIEsPyHJ9KkBd6Y3e5z8OkmrI07LjdqxG4SO5/tB2AliL16jThTGUeQGftxJEi9x9R/Pedb2
HdlpUnwVQYliXOLf+7H+azJIHxFSGoH3342W67c913cRCEnCP0kMvCWJ4Qdt33ETx2c6iWI3SfTf
ztDfvh87+HqdwF4PS+gHP9UP/TBd3E2OuvP0S5Xn3wvarhd5iR8FYeRxwH0D/yBoh0Hid3wv6ISu
G7sI9DJv2nVTdiqYqwUtzElJkWG3fopcpb9Mnl+qlN4oSMgIznkYQo4wMIkRJe3EDTrckcSLoIW8
DLvsx06I1UpBhNWEJMDVRRMI8HWRHn0c/3Z0uphMx1WKhagdOV4cRp04dhJXXQzjXrhcDC/suLET
olB5kdRkr9Ldd7aJJPI3rJFG/sAaiU7rJ9Hl+Es6nVWo4Pp+u+PFsY84Rnkti4qwHfuxl4SIasdF
xUX1LbOqHXZip0SxUBCgGJe4X/bqx/0KQb3QALxfTsftoNPx3MiJO7HrdtzAFNMuchp+Be9CkeXn
1jnTlt3Ykc+/hMA9H5WoXzVARnfnT+NpleI5cHjPBX7kukpHdTuhKRHgQh0/8Tpora46+q54UO+w
HzvyxUKBfTEu0e8O6j/zw/nk6DKd/lKhHIjbEac5COIoCb1AHW6D5yROO3Y8z1HvBmSAJ5/Tu2zI
ToDSdxEkKM1IIlw2QCb3Z4+zp0pVVBi+g1Up6jihE3bQgEy+34r9tpP4GDzcjoduBDE038veCLvs
yE6E1UpBg9WEJEG/AY+0Psa0+axKoRu2o07keZ2OH0QdD44jtCGvHQduEoXYMNCWnFDcg102tIEC
xVeRFCgm1ijQAE40mM1nt7czfQ7fL399t50EvjKZYhyOAjiSwYdaUVvZVKMwQVCES1uT/tv5O3n7
huwEKL6JwL8Yl/APGvAwO7l//fqiAXg/+F7Uxj7kBVGCeC1pnMqczblH23Gyj9A4t27DDnm+TACe
j0q4Txqg41/NlMW0OrxDD5sEVoewEyWOG4ex4DbLR3LH6XRin3dY6KOLlhX97dux467XCeD1sET+
6rJ+jWe0mE6eq9Q30ePxC6BQOrASJ4TbGye+0w5jH1EL9lHs4MIRJ36H/dixLxYK8Itxif7oY/3o
92dPsNUKPQUt121HEaY2H/xjZXED3xLDCfCv4Tjz/QhFKIwdefJ32JAd/mKhgL8Yl/BfNEHIvqbT
p3SuL38FfN5tuzHsJnKiEP9lEMcG+h3EAC+AxHdyk484/IPt+7GjXywU6BfjEv1BE9CffUvR8/99
Ma6OAC0X92UU+InvY2oIHMc32Y8ftjGM+p04hAhOjF1O/22t5eyypw1EKH0fSYfS1Bop/l4/Hzp5
/g0X/HSiwXj/TWgplQe3F7Yex+PdhcvYuAqoowGWUfiTEtLKHqT/dkaIXXZkJ8NqpSDCakKSYNgA
EvTSh3k6qdDMCQGcMHKSDrZML1CuF4MAoYNfxoM6Aa8CN/R8QYAd9mPHv1go4C/GJfq9s/ovQHd+
rxTAaYWGnxa8BnuCjxPA8ROEsWeK4lbEfMDRRwFF/V/nRTvtyU6D0lJBhdKMpEP3un46nM2md4t5
WqFG5AbtxIPJYHwInIjQIVMgtBL4VCcmpsjHRiTNb7tsx06B1UpBgNWExP+sAQrpzXxxv0hfNS+u
QA74Hk9cIol81xQArRD+RKBa6Ds4BtSHN1r5EbbDVuzQFwsF8sW4BP7mc/0H/2Y6eRnfHQ1f0pdx
haff571F6EPo8hh24fcdUwi0Op02wRHwKByRQeIsX2sGEXbd1gZSmMslQczZNbIM6yfL5zHuGH0u
338bCBXiUYA45vm7/Jh2iSAmuhFZjLZkNQdt3Y2dCvkygX4+KlH/fFI/6qcLbsET/scKkVcGaMIZ
4zD3/ZrItzrENfIeDsMoQkxIObDThuzgl5YKApRmJBFOR/UT4dN4Ov62GFdJhKTtwG3UkyA//oIb
RRG2I6eDqFhdjzI32mlLdjKUlgoylGYkGT414C508cRMbtPp0TB9mlV4IVooRogD3l8drJ8lExFP
aHySRNSFjjTO7b4XOxHkekEJOS3J0W2AQCC+r8JXMtYKPPPYKjp+h0AhAnxNUvjt0POUrRQVlv9x
Ai5M+UJs242dDNkqAX42KCEfNMBEPUgX8wlBclVaqT2iIpQ7OPJRQTuOCJNruSrKnYgtLElRgDlV
XoTdtrQJ/dXXWaPBamqNEg14nfXS6f1jejd+ftDH8P0qkYdznrAIVE838HDUCIM1ctnDLUyESoAH
n6CtNTPFLluyU6L8dQQlylOSEr3j+oVzP/06Pvo0nt9VaDt1QxUFESTEUCeRjxYK1GW5AKW4Cnjp
vTCJIhWlpU9BHiWx057spCh/H0GK8pQkRf9T/aQYYrV7IfVjegtnPsKNefTyMD46nY+n6R0hpRU+
5lSkOy857Nf5i1mYMiK8D7wfMHFgzlAfQaD37NROtu2/URBz+wJJ4k/9+kncWzzep/Mq5U9AvAv+
UVxEocfbHIeFcde8sI3JCkLGfuISJMxsWezvsh87wVYrBWFWE5IAvdP6CXA+vZtxlaqkQMvBOqt8
0OpJEmEER+AbNCBekucKIQJupAKT1gzkO+3JToXSUkGG0oykw3kDxM6ATEyylSp8hgRRG5nTQfPF
R0SAjCOI4BCaF2E/xKGKiQol2bwJu2zIToPVSkGC1YSkwKABBtrhZDyfp0eXY+6DhuL9SliCr65D
8hrGJ06764voPBVVgGbWCQkQzsO39d/ORP+uu7KTwlwtyGFOSpIMG/A+uZx84Yle4Z2I2kGQRMRm
qMwQjOfKMl5WxIhecj3Ca/ipGIotfdxl8bDDhuyEKBYKGhTjEv7LBjxKhr9NXr6N59UGkCm2hNs0
dAJc2FGWClIiQYJ4xq9NnAfxYzxfVDJDmQI77slOBWOxoIQxJ6nRP6tfUh+Pn2a3c4IJbo+ux18X
Xx75P7OflypxXwkPjdP7eVbLa6tQbtJ4tDZsXhOeK1hNvMgn5TD76L+d8az37NROuO2/UVBz+4I1
EjdACbi555FTIbtziTxOIsQLseHwNBQug93hQMQ1i5M8djqww7UMle3bsVNLrxM00cMS+ZsGqMEn
/45jZIaseaw8XdFFA4iSDkYv/E9ELYTmZcIgFlB9gOw4pE3cQWEzL9NeO7PTw/IrBGksPyGpdPrX
+llgfz6D/1V4QQIVKEL4eEKOlnorirRFnIoBRQVgg5hmXA8LgEmbHfZjp0ixUNChGJfonzVAHRj9
8d/zXyavFSrHfoKgIVjcj+NMjpheK8J81OPRD/GbLD++Cf8uG7Ljv1opCLCakBQYNYACg/QuvU+f
b6sMrG25KL2xco4jKmIi1iLTOIm+xgOGtPfId1TxIHVFygrZbnuyk6G8VhCiPCVJMWiAwMCpk75W
ajbBBuwQTZjfBHUfDGGtjCaE9QfEUolE0l22sgl//SXW0NcTa9h/rl8MfBx/TR/1KXy/uuvx5sA6
wiM814OQwOUXCW4UX9WYwfaLqWrtAmzdjR37fJkAPh+VqH+8qh/1Prd+jn7U/TnzmutHSHWEIF4w
xh3lE7NJKsVahDmeRR7vuBVJvsCmtRZRdcgG7bTZ/JsEuTb/oKRg/0MDKPgweaxQemdhuLzhCXPL
BUPp2rRiXh+uu/RmEZkipEZ/21Y2ECZbJqmQja5B3gAL1vVv1b7oWm4bwUDsOY8FqsjBsgxeRdZj
Bx8ivixc764qM6dvZ/Yy374dO+56nQBeD0vkr3+q/7B3f75/ILKh2hpAFDgh/wV1SMWOkHghUn2J
snK8kAww1yEoff3U77gnOw2MxYIQxpykRrcBrKf7eF+tJRehrZKpowCZnRV4MC9Cm6IQS4u7ij/3
iE80L8IO+9lABf1FJAX0uET/uAEZMGeLKV7WVw3B+1UmwmldHHdJTArw0hSISlri/TwpApfzvzR8
qCRgYdPYYT929IuFAv1iXKJ/dlM/J/o4m1NLdJDejnG1Vmq9ICOVtAvS7rDw5eymRAUP1xKcKOBx
t0wMjpAV5ZfbHvuyU2PtFwiqrM1L6gwaUBOl97Cotkwc5ZjcCPeRKrlEqV3xnCbqCrN6HCm6+Ciz
ayUrt27HTgv9NQQJ9LBEvjeq/14MCcmbpk8VaqQkyPN4QCwQ9un4ThyZL7lWGFLNlaiPBB9fFo5u
3ohddmSHf7VSEGA1IUkwbIBBafg4+5VCiVVaVBOYTkx6Nm7vLPluTTIkpMNQKJHalesVW3fZ0AYK
FF9FUqCYWKNAA9jPYPz7pMpiNCroExsehgqqsvKPqiJdkgnE33rkLXEziIteSmbxQti+Hzv8ep0A
Xw9L6Ad/q5//nI7nT+m0Qq0odNvYsnkZxLjTlszdwF6FPvNqoBBWBzsfFgwB/Q77sWNfLBTgF+MS
/eOT+tEfqlpks/+Bkt6tDsG01MGiXC5x/25EWI1Jhoj4NF7Oqgx+Jy/XVFaL9tiYnRxrv0CQZW1e
kmfYq588PRIDJs8P/5OF1wOcbj45Y5nrhwdamU9ReH0ZHEKQQTFfptL++7MTa9PvETTb9GOSdJ9O
6yfdxev8/vVbtYaPAC82BQ98Kh5k5DCd2DG+CZV6ie6VTQvWttuW7BQqrxVUKU9JSlw0gBLd+eJL
hbqVq0Q31XORMNkHd7RxZ7D+EVFLGPtqvnxntm7HToB8mcA+H5Wwd3+q/wL0K0WdZzQGPYpJEDAO
w8JJaqIe48R2MUNR+Yl/1zNct+3GDnq2SmCeDUrI+zf1Qz4kpfW+Sqcc3s4gJjaZ7CUTbjVBHA0O
O/Jklh/xhtu+EzvixVcQoBfjEvdhE4KW//iP2dFo9vTHfy7zY67mf/zX9Hbydawxeb+pjywx8lg7
1NEtPgZBcNoRPAAtNFMSQRrDA3a4gUAbf5Ok2MYfXCNhA8wgo4d0Um2ILelmqm0HEX+E9yWKKxkU
o1LpsjQFnQwwhGCcFcJ6lw3ZKbRaKSiympAUGJ3Vz7yOZ09U6FKZ4NX7tGkwlHSSgMC+KPOFCpMU
GeF0jcBfRHYZPbckLfbbmp0qtt8h6GP7EUmp4wZUTx6lExyq1TE3T9wMTwT4bf97dsj1OgGzHpbQ
jhqgNPVmzzgnllLkbDz/Nr6f/Vpp0S7K4WMWJ/dV2wVN5ZV8feLPHIdXOwV1VD8hTeXMc73/9uyU
2fR7BKU2/ZikXK9bP/uigveX2V2VRlweGpQSwa1Egd+E6moJEqL00MB3gcqLhRf54vEqTLhF5XfG
LhuyU2e1UtBjNSEpcNEAAXIxmU++EJmsYXi/1qVKiqscSlU3nNpSkWhx08L3rcrNJhTbBP61mLRd
NmSnwGqloMBqYo0C5/XfgR7VdOaLCjPCQwqE4FYl9Dsrpqy6d5SuAOEHhKEFOPCI288705WvwA77
seNfLBTwF+MS/d7n+tFXXpuKe6uoekXguiG4jEcgYQcO1UUIzPdjf61X5g4bsuO/+iqCAKsJSYFh
A87/VTpP76stL4gnia4qCYnDWJTyI166Aa2Q1pnEaqpCs56j6l2j2ZavwC5bstNgtVLQYDUhaXDV
gFvAFb2fLJ40Cu8XAhSSjajjjis7CyRwTB6EhZwwAqdDUZGQ9x5tAvWfzlWm7fux4198EQF/MS7R
753Uz4OIKK2yxqyPXUMFtcKEEk/F8pkGb5fs+TikLSmUWUbfiMO/dTd25PNlAvd8VKLeb4D96fgf
ky+0Sp7ok/f+Q68S4hWsFPbNM4ANwUt5D3wMZMtlJWfJSNF/Ojv0u2zIjv1qpYB/NSEpcPxD/ec+
L2+qeo8enTxNSBCusjCOCidQ7Q5gLkhZGW4c0gGWgoIqL4hoZPK0BAfad292wth/iyCS/YckwbpN
YFQzXHNH19ib9Ml9/6XB8UOh5aWdFv8cATjGnWklvL1Vi1jaU6hq2WstAPs7bclOnfJaQZPylKRE
/7r+q3O1GM9fZooUFSbPY/DzXIoLYcqzO+koVEt8AgKbNgnqI0xOO27KTgxjsaCGMSfJcdUAcgy/
Vlqln/aMmL8JQ1bVV3AXiUJQLR54ql+FemXzzqPehDCDb92OnQT5MgF+PiphPxnWfwu07bc6boT/
gRhXXs5EwS6LfAh2RDU1SnBhX0piHtfr9qNddmQHf7VS4L+akCQ4bkC/lov0W/rLQ8URGyRIUH0L
pwO9kGPVANOQCZGqj6paSfGKVq1L5ettty3ZqVBeK+hQnpKUuGhApsRg9nhHSGx1d4FMCY8CA0QO
UJKfwEsV7116RWNHCmhohOimJzLPONmreof92GlQLBQEKMYl+oPj+lnRiDo2FWLfInQDMzXON4IB
8VE7wohHPWbVSIRELpKItIgomzC27seOfb5MIJ+PStxHDXCrDcfzSrvCqgbshFdy7hG96mM+nknk
5QnXodZJpgFJFWj7duy463UCeD0skb9ugPDFpDL5Nq6O3eBGcympQbwGPWEpsByYyLcSFZ6P2IXf
e2HIu024brbvxw69Xieg18MS+l4DWP2w6qrvqogvibm8sAwWD5fxKDuHUUNF0Vg0/q0bsUOeLxOI
56MS8J8acNZHqniv6ktXIYuncC+1+lTXe+oqKyOoxB5VFPMddQPQcWIfG4W+a5m5aLc92QlQXiuo
UJ6SpDhtgMKZZeZdzObjCmnBgwsLg0o/100mjHvgeippFMc+xZYyqWCSYsc92WlhLBbEMOYkNS4a
UFkjt11dTKb3d7Mq/QcqF0j1zCySfQyCUOaPtuy8kMlIwY1AAKswYu++LztR5HpBFzktSXPaq18j
/TC+GyuTqu4fpSouDia386prJlMUEwGBZbsIszRIRaRem5wW0opi37w1h2/QTrNtv0/QcNuPS5p+
aADzo+bqa4VsD7aGH5pURpKJPB97uKlyYQ9UlSLixMFjjctI1pDbuhs7nfJlghz5qET9sgHe0cvF
72PilBbze32A32/2Djptasjin+MpsfyY0FONg3qLKrDS/s7YbUsb8C99HUmE0tQaJW7q52knt4v0
bjavjgwUpVEFkwOCibFxuIQcCy2MFAlfm/rWYpV22I6dBMVCgX8xLsE/6dcP/nD2RJ+jCtkPZmx1
AygIRGMR+hF2RJAAKe8RcWTYYoXqu8NO7LgXCwXuxbjEfdgEE8eyl8jF5OXleRnj+nH86+S5uiug
3t2Ib/i/OPoRSlZCsWtVdnz5Yb5sYsraduyxrw00sX89SSH7T0l6XTQgsCDrAzWpMqSvpVpTEV6M
wouYxj0hOiIQUhnGLlV6sUvFlLdes8Uuu2Vt2ZKdPKVvI0hSmpFkGDRAVowWv6aPC31k3y+xW1RH
iSmRRdAATlKlLJn3hayVNpEGroeL1BZUtn0/dgLodQJ9PSyhH31qgKQYv94+jB8fqwznaBEzRuN4
On7ga1jWKCN8puSOoECKKvUac0uyolriRTjcaU92EpTXCjKUpyQphg0Q2ldUcFpUmt5I92CkNqcc
pWkZ4S1cpDFSm+bBlEkhwIxmkioCvyw2dtmRnQyrlYIIqwlJgqtR/bfhfJ7+u4bg/WyIOn4446AA
HXDomkoEt3ENAoL7IgLQlP8aB+rSb1RGf9tm7MhnqwTq2aBE/Pyv9SM+mjzN5q3L8fPLuDrgW/gf
VMtNUtQRxcvsQwN5zIc0LaRACm1YVP9O1S6njPyOm7ITwFgs6GDMSXKMGlBJdIh1MP2KxVYD8v5b
oMIwVPstvM/5x6QFMa5YLSw1v3fai50GpaWCAqUZif/wtP7rcP48T8cVVp32cYKSOkIBOA67qiqA
qC1JYp8MB1W/NfRQh3I9qXwRtm/Hjr9eJ8DXwxL58wac/B+p0lTdoScmQL3DaH2aW4VcA3ceAURj
kG8lC/Nt24Ud7myVADsblFD/2ADT6Kd0Sh+UKvV9YsHIIkHjJ/WThHTqMhlwI12xfFN+nRw2imwQ
iacpnfnndtiQHfhiocC+GJfwf7qpn8cgbGcvDxUGo7YoCE2KINjimY6RucI8oUrf032GWonIWzIO
Iy5DmcvssCE7/MVCAX8xLuG/HNYP//UMTlOlbY72MqoIGW01soL1IonEI42W3KooxPWjCttLlrPD
fuzoFwsF+sW4RP+6ARa6kToC2eF7v2qT6ZnkRAW6FpL5wMr1TNUUKxMD4uAb6uDmTdnhNxYLEhhz
kgxN0DO7i+eXSnsuEgHJQwpjjgp0TFSnGVMCkJtA5TCV90+TzICi3foUZBJgh/3YqVAsFBQoxiX6
3QY8cy8vuvrrv/8SADwh7hSu0v4v30A+QQN1cUz6nkjbGc4nR5fp9Jf0ra3YQS8tFbCXZiTwlw2o
w9pPaSr+5hc++n75le/Hs8vZLcn+s+mzHDh6ZPxlcTf+y3fK7o87gNgLnR9rYN/qkF+omirRWcxa
h3X7fuwE0OsE+npYQt/nuPG9vr/9/U+lL7Y2wDcVP/JXcmder8fPi8cXicK2qSOxt67qfFwh9C3K
V1CMLY49wF1qlebTCl8NWQmKGyF4yWoLEA1lpWf7fuzQ63Ubvp6EvtsAmfvxivfdZvG235FXyiQ+
FdV13TjrSdZAySH8LjMzCHbzT9NAaTFPb9MKtXvOOenJXuSqSsIl20EroiRhTA9dFYO9/DBfPuH9
7TuxH/FioTjjxbg85P2f6ucvvQVtC6fp0Yf0uVrwSdiIqO+P/h5SxtZUMImJiKmfg5ORQtDUM6Iu
pEmDXXdlJ4S5WlDDnJQk6X1oAEmukTtV8R1qmsPv1ccxGX2LIi5ZxDXtpJcfSYN5+m3ypk1vA/r5
Ool7PryG+HX9iB+fYN+oCvFloXPyDIA14+jm2c8KnWM6pplb9tF/OlPpi7rkm/djx71YKIAvxiXy
TSh03h1i2Nv8TfeTsS0q3+AOdFVYm8nz6ZGq1Hma1qtbkP29/AX1ROulW6obHpho0BXrBfhyWtKg
2wDLTv9zhTRQDVOxYxLnvuIqZembkHVGqGegu9aqsi1levTTV+xMR+fPqurns56zPffst0CuF/SQ
05IeFw0IBu1ffXrre+93JzAxOz61yYl0N68ExStU6ncItax8qJ9+HR99Gs/vxm9tZhMRVmvXCLCa
kuD3+d51v7c+TcYv0/Tpre+8JwFIwqGoBAlnZPwpZcekAwGhbY8XFyqp6gq2dLaX78MO+7HToFgo
CFCMS/Q/NSCw7YpmlZOvXyfTKuN6uAJU6ILjkHBJywsCR4ybAOqKQlFMo/llARDhZdlxT3YqGIsF
JYw5SY2rs/rvwtl1hYyo1E0+UzdNEa27yeNs0XcvE9BF1/fNWoId+mKhgL0Yl5A3oY18v8st3PxN
92M9SzMbR9vFf7X8mJArM1uU1VbOZTUm0DLv0XaxzfvZgHxuLpTA58MS9yaY2fo3P+nvbtM19sNd
mR58jyJcWsM3GY6yQJBySTt5ZdVXH4n7P5UFov+Q3lWIfaiyKSig4ijPrnLqmsyeCFriFzx/WbZO
Rv1v28qG4778AvKwLwflUR8d18/Ve9e9CuH2aRdFTEhermlZsKms7oe42Kn1pILZsqMuhGsvnX8h
3+YARX+1UiC/mpDo9/jideuXvbNhdejjI49plKncWMYpbxEorhh+SDx/xvlROsucXaVg99KH9Ck9
AHljsQDfmFvDn69eO/6n2Js2C7T9GD31FqkBTr+0KHekY1wonX7CNUk6cqgWnud0i3jN3uKRzsNv
x1TYWc5qpcB/NbEG/mn94Hdv8CJXBn7hOhcvqsJnvqoxVz77hYt780bsoBcLBebFuIS8CT7z6x8r
NG2WQnYybm4iXwrZ0WTOdPgitGZfyIuFAvJiXELehFidH7pV2tMwD1B/TzHzQoCWWEwrVqXKkK0J
YSLLD5KgfNp/gMdvqaZpP+3FQgF9MS6h/4FvXTd3/1Qlg6GPgOpJil1A2mxUXCZeKxU6koFuYl6E
Ue573IuFAvNiXGLehLjMD/Px9Pbh6Gr2+IrZ5m1ptp94pTgQNb5VN2oRmYmhv0OjMyJEMDSb2O+z
G/vBX/8NghrrPyDJcvWh/qswPKV4y+YDuB8l/pUM8UY0jwzZ+XFQoQ3nXxH5WTjZMm5KIj383K/u
jKv0T+y/qmNA9mYSDnOV/klmFukoaPllEVtO0Nx84ezMprxWsJnylGQwTcj7HN1UaB1uRWSfdwjI
1FqOLBQTUxlaOdVz0kgrsc5V3hd/vU5gr4cl7o1IfX5pHw3S+cukwrwfVYcnIdI4DvM3k/mQbUWk
hKrc54BKPcuPvAI77WnDFSitFWQYlqYkKQYNkLGXN3/TrOD9VuN/1etRYcP7xsdejeeL6mgAG8Iy
T/NcnlPZRxrWcKcH1CyhAIb1ubVtO/YrkK0Shz8blMf+6qR+1fL8+q/VQa6yzWH8dPkMDeOZaomo
pDFO2YwSwi/4T5Fm/nFyT3hSWh3aKuONs6uM8aRUkUPuG6AjBlTftk5MKW7ayKhWGWVNZ4ft2A94
sVCc8WJcHvOPDbBWDi6O9devgLurRuk8ZVXfPG0zKNlxUPMJxifaPslnhZ8kK9M5SG/Hd7MtWXgb
KECVjgf0huIXSErIeUmRQQPyUD5SZKhKbu/gnFJ55BSF5lIENHQzPbUqAZcuhxQntHSC3rqZDYTI
voOEPxuVoH+8rp/bf+pXaLSnJDGOcVd5rQquXroGLbpfeA5tC3OHCZdBX8HMkpxVBPs0md7Cl5a1
yl5U4WRMUOndtqghOz22/0ZBqu0LJBU/8Uqt2zJ62uMobX4d7WcOInSciEIso2H+HhPPBVU7N6Ew
jE6tk681Wdx2877sNJPrBYXktKRHE2rnnvRvqqMH+RRUwcBQLaurx0TjkoXRoTZucd3KAr2oBrkv
BYqFAvpiXGLehPKS/TOU583fdL87EPBUoDCA6qKUQSs1KUrHEF5b3AH5Yv5t8vJtPFdRzm/tyX7+
h+XFggLGnKRCvwFRhb35YjqevPWl9yREW5VmINSKGsMq5kr4CmjsRusBLEewJBw2NDzRfzqTKNu3
Y6eBXifg18MS+V4Domv7f6/y/FNemJrb9LjNI3twxJQkufKd+cQ9xJEJd//b+Pbh7ReNHe9ioQC8
GJeI9xvQRmMVi1QV20GBohBMgEvSVzHNBHcasLdUwBVFM7DUKbJkt6HM8XfZkZ0Aq5WCAqsJSYIm
BFx9/LFKxYdekryZiXbL7aAm+uR20dxQmY/MQ8/r7bf0VY/ZHpN2yPU6AbgelnB/bEDS9IfJPyrk
7coDTHdVKgT7rksxNkrJG8edhwS1IAPVOoZuhQGd2jTIGXPfths77NkqAXo2KCH/0IAmtz9Vm0On
OvUk1Mp2TIUm69QTdmA5QoIemDn3v65Fj752VbFywvNXTWdVKHJJfFIBlfcTjIaay/QC4+fMg719
L/ajrdeJw62H5fFuAke5uq7Q/pCVlnU7a+lwy5qynqoomxvgxCFfFYDdTH475KuVAvTVhIS9CTVl
e5dVyk2SDTF8ku8ArKVjTlUMh+BlynsJuOmNls7frm9uR7tYKMAuxiXWvc/1G2cGx119vW3KwZ7v
Id1U094tZ9VUM7fdCM5S9MDc95wXCwXyxbhEvhFNNX+sMFZHtdQkxZOmvcHKZ1U67YhQWmr6iU9Z
U/Es+mdppnmpkr02n6z9TjpvoYTkkoAygYV1qwx35FDpBT0minKfi2AymSX3cnF7yHvUWCyOvDEn
j/1lE6zB12yiKjL4NFNetlghgGT5MRVHEs07y/KmssgLVvvx7fitfdhZvF4nQNfDEm+V8FG39f1D
lSVdsDxi6KKXJvUZlx8hUwlTS1Tqm3Y0djTE+ZtonuI90WM2eWOH/UO+TsCuhyXsHxoA+ydl6a/q
mBMjFXgUEaGaUa4iGqpMK8LOSGE1L/JX89nf1obGycvk+eHo02R+P3lHhYve3P57BF02/Zik06fT
+q/HyfPLNq/2fpKBjoB0iKC7Oy8nXrJrjcVV6VlVc8HFdkCZwY6nj0lGqh32Y78jxUJBjGJcon+C
RbZu5jRQwRZV3RLlFkHN96ibbGNOLmXzaSsBTXQAlf7TGfIDmpzPtrQAs0O/WimwX01I8FWcdt3g
X/1YYZHBEIsCJaspFK5fsQaLojYPEpqaeInQPsndOMgPpdcJxPWwxFvVU6wbby2uKjzvEZVMiRqk
X43qo8xzqqSD0tya+JKQCndkiXbo3RSY5337duynXa8TyOthiXwThHH/rMKT3vIJmFLha1RytErj
GJc4BU6R1+Ks9ykxc4D2ky8TeOejEu5+Aw76oPtBHzWbjrefPP1XfPiypvG+wcnHgypfu+SfuNSw
Q7E3WIyKmaIGAF4SXXKN91dZ8TyePU2mB+WArlaKc7+akEf/uAFZoIPPQ43A+48+7hDHU82ni4+B
vgovoHo7XREjwWgG6WP6uiUf0s7cVysF7KsJCfugAVbM3kmFtjRVNwR7seqbm31A15CrXkh/Aocy
1tlHeFx74+nb+TF25PNlAvZ8VGLea4Dvb6iqtlWoy1CUNyDkfmUvK2HOSac5meOE0lg/fJz9Ct7p
Wzux471aKSBfTUjUh+f1K5EnwwpzawMK9KogMm2kFJlvLVwnYYBhgSYR2Qf2X2bvw680rtVDNn63
AfpsmcQ9G5Wgn8BQ69bcr66hfFVHHYUGPzadxbAfLz9SppJuSJdVxG1e2UiAfkWF/5fZ0fXk9s2q
2XbojcWCAMacJMNVA2xq3WtMFlWRgYohoO8FtJLM+bjB5VWcMd7vBK5k5fJ5oG93nn45OnmazNOX
t+tG2slh/y2CLvYfkgTqNsCcc7ogEP5NXryn7u+0ia2J45BeWFlDDoNGqsB4h/icIMI62iFlS0ji
7duxU0WvE3TQwxL50wbYcv5e5ZOrhaOWTEQqp4nmh1SVolOQG3iq6JchCGYLUny6P6t61npmD3lg
rBaoD41Jif3fu/VLh+7H47e+835HnrpeZKKjWoYr7l9WhGiREnLaZe3q7vRuNp8fgH2xUMBejEvE
u3zZuuXxZfp22b79IFfeFdgITiuihpeWNIPLKLtxHNGa3qPxJ48C2Qpx22bsPCZbJUDPBiXilw04
4xfpYjKf/FLdOfexF5PXT79Paw6DajdPIDHlHVfvgTLD2WE/dtyLhQL6Yrzus927rvJZtUxQIBtE
G+XNp2w5QUGTVnsMt2VK2OHVOQgCXT0sj3YTUhMuzqqsmUZZRsKFyQXBr1fm2w49JYnBidBnTKT7
6dOX2d0hL9jVSoH2akLifXFWP/PuXZIdUZUWT5A2pVmoNUpOoO0xldDXnNZXJKLlWr6IwyE2b/Lt
AJu8XieQ18MS914DEkJGNzzhqsKdwBuSnuAruLKXHzMQxMdgjMD0Q91rQ9iFR3/8N72fXg8AfrVS
QL+akOCPGvB0Pb3BSloV+BjDVBMTeljlb1MT/JYKQQgoUNfRpZEF+qeLV+qhv7UfO3PX6wTyelji
fspXrluafry+eet77qcotlTSPqkg1MPMmA0GSZPLL5P2PUzyZO6rj6v/eCZV/1ny9ofLN9vFbF6l
McCP4ClYgYsG8ZzqsoT1VL4OYfQEZZqo77gb+5k3FouDb8zJ03/RAK4z+oHKGVVxHVg+2TnKcml9
mdLminLUlL/Xuqagwij9x+SXyfNLeoDBuLxW0KA8JUkwaoCXZHRKZlxVJECZIfnPi4rm2eIKtFXg
pWpBkH8E+xnN7g8wGWerJOzLX7UGONFcdXP8LqntX9LJP94+Z/sxfuUnCeOEgD3VJomGVgbnoZF2
RCEXvLC0tuVJK41ju+3Izn7KawUJylOSEN0G6JsXVfpk6ZNEEg+BleazCp5EeqZPHuZKDc0uWyZw
L8bT1wMUnXyZADwflVhfnNR/6C/OK9Tt3XZC3CqlvXUxUthISdBSmzommA8xHKoMcANubERfCFfR
o7ubgC+KlRL0YmIN9/P6cT8hILpSJSer+00DT3LWeNMS1Wdgz3lHA3IDcmRVHj6TZfh32I2dyxQL
BfjFuMT+pAHKzenHnv76tnO2H4d3OfRkeWdH2jzsqpEGpspQxNhk3qBWb/L8nC7e2ogdcrFcAC9m
JfynP9V/9LsjhH1Vig1mHCeCi0e6+KVgOcSZLXudIHoz1QYxUD753enL5H6RLqtyqZoQi7sDuL71
lwjCWH9GkqfbADXo7KZKMzJWtohEKm2MF3EiKrgbzYjcQx2qZlLnbDGl2cyrHrTdVvslKRYKKhTj
Evmzm/ovxkmlwSI0kOTI09LNVPV9ksb5UOQpt3uKC1Fw7s031A55sVBAXoxLyBshCrYatPaTBsRV
dhwCuB2qUhNgT3FGQworAxtRCbGDYyUIEvq5CfS1RWxf8PU6gb0eltA3wcDWH1y/da/3xZ1qWiFi
mLyo5cfEXRUgCn2V0RDrv5mp+Tg8xvPZ7ADLwmqlwHw1IVHvNyDMePhThT6Ulhe1w2Vap+oGWVJ+
SHTAb0ggWizwPnn+DS1/eoCev1op8F5NSLyHDXjL3nz7Mt5uvNrzsFOW1yUIkOYDWSIgTKQEPnXv
qWJGdBMJPpGlO/NuW7Iz+fJaQYfylKTETQMocX5LeY63CxfuRwZyZ3Eg0nqDBFvS+aVxp0V0CKYf
6pl1iMqMO54qI1JWPXfYkJ0IxUJBgWJcwn8+rF+5OT2p0JxJrBO1WiMK3+SR9ib7CQg/JjSZZNp8
WkrZ8Yx05gMU/VO9UCBfjEvkT0/qR/7k5WEy+/r2193v5GPPV4XYMTZE6Di0GjP4jypXRKta+sPD
hgg5k+d+l/3YD/5qpcB/NSEJcDKqnwDDYYVhfviq0HGwXepmDybz9wAfquBmFBa24dKzNuR9e4Cy
YywW2BtzEv5hAzjPzbCrGa/tAbnf0edwU5yFEtLKqlMSuq1OBx8KVmaUzEwDhSWVuX0eiz18eVe8
t14uaCB+uaTCTQOoMFrMf3kaT7f68fYmB8k/XkxsMe5bl/JzBlUoLKrKuaIHJZ6LuiSDX3fdlJ0d
masFScxJSZFRA54C/c8VJgT5ShkiwKEQuaZEpmEKRS3IS3FXJfTLt6P/+vWgyml6nQBfD0vY+58b
IA26mJo2v+/3O//korjk8Mcoopl5E65f4kr0ownJRCEbJW/RIVzrw3RxNzlSqShvqwf282+uFiQw
JyUhFEuu2997pQxQVRHiX02Y/nz7+5/ux7PL2Ru9D0dnFYpiPF7KwkAblDwQ3Dz7CIOlRObllc0z
XWY5o4d0su1BaD/3q5XizK8m5HkfndV/3o0Cb1Wde1XOrpOQRqXaMxFjotJsSwyopcrZ0eHBIdDW
TfAEqEL3ZSrsuCk7IYzFghbGnCRHE8rZXXys8i7gZ+HFRSFH8DXwJysIpzzG5lzwWvG/mLy8PC99
YB/Hv06eNYls6vJblFj7NVaarP2UpM4FDqi6hUP//NNbKOwnpXG5JNTRiR2d+C8uSYgVNab+JnG5
2Ue8Hfp//N+X8dHd/zn/dTaZj9/al506cr0gi5yW9Og3IF7iI/mB8xRP7Vvffj+quB7R0AREeDGB
EeAfdcyrk5CziN8ydDuUnyKCSAZN7LQlO0FKSwUtSjOSDB8bQIZLVXm4KtmB94AnQxCgvxa++RLv
wn5Kq5qIyLg8aFoI8MvJl9c3j4Md+3yZwD0flZhf8nXrZkWn3V51mBOJrp4ChAfp9HRR3Zp4FuL/
O1Akt50K1E/TL4e4y/JlAvV8VKJ+2q0f9cHxaYWoc5Y7nGMaK5lMhsqDhCeqLHT7u3iQ3qX36TO8
763N2A96ea3AvTwlwR/wves+8pcqva8qNoPtAd6NP8DRuYwGnyfjCOcNtqMgfyMjnMsa6uX4Szo9
5MgXCwX4xbhE/pJ7XjfyvdMKbdVUUU7igFiHZe9WZRY1kO84bQ/3MS84u3Wil07vH9O78fODpsju
Cml5rcC/PCVJ0OPb102C4ahCuxwQ+x2XXjOZUXqNBjjwk6UTWYfsCtVz+Md/zI5Gs6c//nP5PLia
//Ff09vJ1wOU0M2/SdBn8w9Kag1H9VNra6C4Ok+maeRZDhw9EhTxsrgb/+U7EsVwLqj8dTpMJBQB
jpC/JaWI8C1VQmyZK0OdYCfy9N3454pb751d6y9uYwr7gY4i6oahqkKb5/qaDs0Qoig1lXxh6/Os
lz7MDypnVSwUN6AYlwe+1wAz0vmwQuR9lftFGFyoM1JN5PEqJCHBoZo5qfZOZdl8/jxPx496zHYQ
7KqRXidw18MS9vMGlEY9r7K6AzU0SHyhWIyuYGUK5hC3AfUGQmdDITHa2B/gRM5WSciXv2oNcI5Y
3WLYGrBdlU6qwtbJ+VK5X1QDpkoeB7vE5VV5VHw6GB5Ue2/VIk6w+T03Z78F1l8i6GP9GUmuJoSt
947P3+ID+wkE6hdScVwVSLVfEKIsCD3CoemF+o9m4rdHr/fp3UQP7s6RioUC/2JcYt7j69Z9Rf52
8be3vul+mP+vqutjKnQl/U1V4UpogseVzjVu42J7yDscVlSDWvlrywLtYvY8+/WAVFu9TpwePVz3
QbmstJF7O6aHDD0Gc6uhg0ujzDtV+3B8HiRf6TePPqTZHcXUN54f4u8uFgqUi3F5R1U3urqhH/Ur
fNDjcqV+PTVzdO0t83FCOo9DJj+Z/jlphO2w/5DeaVrszhqzVQLzbFACPuK71g14V0VbVaUn/H8V
braRabYoDxmrem5+ZN5lzhp1yIir095LcaC6i+eXeXpQ65XSUnG0SjPyfKnQnbrPV//HCquOtXCC
eaSocmVXBugSMyWAiOQ9qnbiH1t+hHG0P3uazd8uqWjXPYuFAvxiXEJ/0YCIucFlhTqmS7Vm2OSq
0pXJS1sQBr8Xvepzn7AjngDU1T9Az8xWCdCzQYn4oAGv3h+uqnQE0IOO7HgMbNoPbygOZM2TnEdi
pFTqf0i/HvLezZcJrPNRCfYP2Hzr5izdKivOtFRiPAWYY0pvZCfYPN+8gENKM2P70Y5ILTUzLa2r
emqlemx3bUGvE7DrYYl7l6yUunEfjSpMjaGydayKXpOAaoNdWRYclStPzz8Nbgb4aE5e3l16t7Tz
j2Zf0oNK/th+iSCF9Q9JuoxG9dNl+Bn9vTJNjk6LVApOeBoWkrQkaFH0VFNplzrC+atF/+mMOsPX
g54s+TJBgXxUYj78XD/mH6sMyoXHxD78XBTb44GIWNUvcG6J0Co/Tu7Hcw3/7pwnXyawzkcl1h9P
6sf6REWlVnW+4Tue68J4VF/K8sEmWYy8bA5+rsgIsFepW5t3YlchVysF5KsJiXojssFuKuQqhP/z
GnfIOsq5hpn/0gojZWeGq+ADzj6a4jlbWcCwyYHXo7uf9mGxUqC/mpDoK8dR3bL2clihrG2pbDui
SojeMZUb2iD4uE+IoLJz88vx8+zl4QA7X7FQgF6MS8wvMUbUjfmgW+GJp7SAi62AmH5rNE8rBnlV
kkDPyuzTAe/V20Ma4BQLBfTFuIRe9dGrG/rhZYVhzCGqI3yEtF+rCoME4LHKf8nqeZXx9IzXnI7n
T+n0dX9WUywUyBfjEvnjDcJ1owGKLIbYV7W+RTBkiyrgCRGo2DRzY7Kwf5w8Hg3Tx19Temjs/72M
xeK7GXPy+w0hat0nq/8jttbNIlvtz4T7ragXjB2dhOJ0/JeLKTMOQAWSeZ7qUm4XY8fjp9ktnZQm
t0fX46+LL4/8n9nPRy8P46O+as781k7tysX23ygItn2BpKIyzNdNxe410Z6VUVElgVKLDVJaGYTq
Nk8ykJeEOgtUhHN05/dqL4dUGC8tFYQpzUgKKLlUNwXOquwBlHU7VE8ez1DCWwlxfh1VFYCufcuP
4GNns+ndYp4+v3UY7BdltVLgvpqQsJ81IL9ncFKh6xr2RJefkEZjudZhci+6jeEVpuq++k8jnMnE
wfj3g7rx6XUCcz0sER/wZes+6INrTDpVsRr86B69UlSJI/Ogd1S8K2078jL6GND1H80BT3m3UEr8
EP/voLRWAl+aWgO/AVym9xPKaFXgtzjvNIkg9ZawveVHvH4IH+tQT5+4Jf1HM/B7sxfqfx3C3lcr
BfCrCQl776f6z3z/pqcRsL2s91OSQJ2APFyiGeZLs1XJ0NJKiC1RbQwK6St4TX/xJX1rN3b+nq0S
qGeDEvF+A7yjvXn6bfJmROh+oKtOkQRKeghODC3013NDk+HQ7tOh12fi4FWCx1MSSWOcn/mtG7Lj
rr+IQF4PS+xVgE3dHP74hyrdo6pwr0qJBVoLjyHOKoG/ED65ejBk/C2D/fgfky9UPDrAQ7paKaBf
TUjwj3+oH/xTVVKmKg6v4nyIDaYxQWCedlJ2VPEjgtvyhxiaThn20wXljZ5oIq+HbWzPfuBLSwXw
pRmJ/Ck6Rd3H/rxKDd7zANhblg03kI9VVJsfIXHzYhewoTLw50SdHgB6vkwAno9KsM8boLd3lViv
7JgrtdzFXKhjLEw9phUR5gv/CdA0Cx5UBr07P0ik5ssE6PmoBL3bADXm4rTCorGBC+h0GFNtU5cf
87EUU0LZCxwir/OII3HQL17n96/fDusGVF4r0C9PSRJcnNbPZIYqObSqc9/CbUFMHXk12tzWMZgN
5hmM7D7N5ilVrT7ci/K5H84eifuaHp0/qwI6BxgN1n6BoMbavCTJEDTq5vuDHyu8FS1iZ/Hjeb5H
sRyNeUm7V6Y1avpSRURI3MHsG31AJ/++GGsa7S5yy2sFBcpTEvxBA6r5fhhWqO5QhyJGt8c+liuT
4jpQtR3KdDwvFg/aD+O7MWbn8d1RVphRGZ0Hk9v5bDp+PkQcb/t9gkjbflwS7kMDYih7owoj+ujc
RxKsT3Ejg3+hpVIglbBW3QpdvskeFgd1k+vl6wQZ9LCEu9cA5XRYZbQwXu0oVv9pB5/5Fg6IYVId
dUOdz881MsUGL4NDrsVwli8UwBfjEnnl5K9bPAwvT/4fe1+23DaStfkqjrqZm0EP9iVieiIMkKJk
US5ttsu+QbDKKuz7jueaN5gXmy9FggLSACGx+YfY8TcvqsKAEkB+5+TJk2ftpj8mkcn3vd5BRvqy
wni/D8MmneJ6u8NzsCX+gJfJShhg7jyl6ebD+gkiqbsz9jnjZ7KHwWga/cHNX0hwBtHDH0P4ZdOD
x6K3kYFkd8EGpKGgxdgmDc1WQcFrhS4z+4rvGMd/P5CCfn+dRv3j4v0Z//HHx0Oc9jbEUVdT4kWF
QwGLLeJUtheqt6D4L45oXUwCpR49bsL2OGv/y0gK/JcbNPqPZ6AYGb/jtHKygwKMn8iDRWhEd0Km
QimJoQjtFdFcZbxa1Im88ROPoQgz8Vc0lYwzOM7dXkI8nopKIAJqJKAWyO60Ro5rvc0BDbaQzUxC
M+lz3K3t+E4cO9BWD33NuGwaDKYoMbhH4397+f4y6uvnEx4fED0kovIm6pDvRBSFP4vjg4RWLLyA
G/3N+avzlIeboLv4+n15P5DCfX+dxvzrGZjuPv0OH8WpeJ6EAaLPAWq+D81H6PUNRw2KSnWtjKkT
26co/XlUMs9uHAV49zga709noIAaHy9OhzfqVSBo/qVCKbUNw3qhIewHHK5079z6YQwQHBmaHz7+
naKCZ7gPz+r+6vU8P/0kiibTf0hTyQBA735MmOvI8TZ9CVmFCDuGHxj17nBQQwOiwV5AClegQwUq
rvHbptSURDq2P8h2EhQhdg+jUSfdUN4b9duH2cPZ/xqezu6Kp7S5f8oKP6cPbnO3PlC4rEnS2akE
ISpLIm+IGNO7Q/mA4AiT/gdSigQEBlCn8fXmmLzd7Sh6Qs+Poum8/vj+dL4m/cxPBbWIgrQsh6JJ
4i6qH7Kup2fJ8j8UVKpS9xm7sI5sX70VhdebduPZR3ouemMp8PuPpUlwfQYHksdT9pMltTxFaFro
Mj7AHn1k4aUQSITj9kdtQ48FOs8cY3raD6RQ31+nISfmzfeWbi8n1FOxPo7hCI8XeRGZRCShCP3u
BviTQm0QNUhoRxA9GiRp1L7ymi8aP2a8jKQpsD/Z/0KCM+D6uRJpb9vV/1Ovbb63yJcfJ/SQwkkN
dVcRnitxEokCfu6LegT8ov0mkfVDGd9vgjm99sY5vT+W4vX+LZrbz6G35pf77x0OYwr925idAbej
YDOcN9xQyD9nM/KoMASy7EMH+jvsl7RAh4Dm0KdMQN8NpHHvrv8COub73lJ+cUo7KzIWCZtDyI+6
QJGfg5/Kdw0qaEvSRx8p08fsr/uBFPL76zTyizMQ7qvPd4d47G3sTpr54thMJ6kj7hRVeVAeRnyJ
f+zz+jJBqF0EzP0PqwIWvM2hLxrn+pFHUFQY+QuaHitA8d4rYTb47W0UeY7BQ91NNE4jWR10Y9/n
UDxUReI4DjG/PArGdNBv9fzZrxmnxr9dKN4X0qZhepN7G+ZwnQkAW+rKUFEbLrYEYsGWNGln16PM
el+sTfjziCXQjaP4vrtMM/uXM3AdPHy9Ph3sONIimlckdXqI+H9Ol+npOTDrQdNHp2Xao/ngR+XG
O0bgv4ykMH+5QaP+gAm/t4jpDL2n4nfYr9EPBFEqiOflQAEqYQ9mbFL6XUKUHqIpSLfljuZbGTP/
OeNCphtHYd9dppE/BzP2w/0p9XrUs0PSAALtdvnclHkU/k4NGQVdxyFazXl4Sv88iul34yjYu8fR
sN8/vD/DG/dXHcv96yo9rM7o8oENdRfTS9Ige2KGUVHHBB2JkGezU3b47t07L0IEs9mHe3gQuutj
3zTO8kZvLIV//xZNAwPOqvcWOqOVsk4lgaBgwisM0EWUgld5hU5sQqEwUvdRVLbN0X5pf/bGjxsn
zuhDKCqN/g1NrnOoF7Yk/UhORR7EnKJyHrzGiIV//g2NzaiYqgoKelt3qfRc9+rtillmeXRUkut+
IEWF/XUa+SU8Ke+9UGYrNL5NGcXui0KRCDlCboiG7BBizeyJq12hSByVcQYgLU1hC92Sfbc5/zep
F6lfXXYTHxPHb8MclWaRUwzLDkGzDzZquKFgBOme1r1si7IeZWDw52qFl09p+2RF5VGVI6aeQ/H/
1J/Ry0H/+P7L4fb7CT3/DKroIfhUkpBTP6AMwyHgF1HzIJtEqacX6VP4l/3hNvKbYyPhf3kCRY9f
X0FT4vYMvPur9OkpnOsy/baFQhKkJBk20K5lIEUVYrpGdpXIYsU8/yjavOqTxnfr3lCKGr07NBlW
ZxAIfLv+1gmPf11SIedAIO1g4R3Y/qCs9gUWfGEIEoa1YtdBk9qZb5EdWxz6mnHsd8Mo3HdXacxv
Md333pN1lPtCWMihmb6N8YkNCJ5fnJe7xg4D3El1IYQCk9iv3SGCshG94oPGod8PpMDfX6fh188g
z2a2YOwbwUczZB4WCZyccTrmYZcYgC+osFYj6Aj+AzQh/9VeMfs148j/25WvvVqcMLsJvXqRIisr
XYkDIs0HqHOo94RWgCjsRJcshzH52By03lCK33t3aI6/Wry/wFmR/PRTHb9I2Q/Y9mGQGJ67nuuB
wO8r4Ty83V4ptfRYZ0w3jsK8u0wDvjqDMJOLU9b7IGqmimhe5TmEtL+fKijLD287Sbzp6Ls9AVw4
rtNdGdvWx2XKdhQF8/YiDfLFp/fn6uuTRk2j3bSASopEkD//hg52DvmUzyWE0Au5A3YL9QNqqdgf
rqP0GD/jYDAF/OAejf/1GdjgfjjBn5s/q6cOjzFGe9tWSlK9Ab4kwbYv4AyFDNaBVEeMroqsG3hd
cOz6pRnFa75nnPFfRlI0eLlBE+DHGeiRnzbBZsbw+zb8ETELFYWwP1YB2q8Q/21P3jCQN9BgYK0m
lbXhfqFjfF7xQeME2A+k8N9fp+H/dAZ6pH7z5XSs/x8V/lAIOR0n/vUK8u9kCg2St3mi0uwrZg25
ntRm5dCQBVJpVK/58vDhq5Nazr9Q9WPkEdRKGPkLek18vXr/PfnzU/XhxxPO8eHP0xGIERFUCEsa
Ikug9OP/VE9YBAPBGY8KcziBPddxhdjqW51f+VHjomkwmCLK4B5Njs9nEI51e9LoQ5RZhFceYh+A
P/+Gxn8GjhmsE5QLoVPtbzfp5rjww5eRFPQvN2jcb7+//zK4fMRaPJl80v7BkYMuunMNBZNCKqKh
4BzSKraCSepeulVNLzfOMWX+dsMowHdXabQvH98f7Y8Xq27i/7oOijwKNOaCEgoH1/NvCDpSWdAh
B1XokO3y/KMw//i3ZSOr/rhclsFgCv/BPZoKJJ/xva2aq0v4d07F84i5hQ0ZAr+z8AwPAgxp1YX7
+1bCxPzTF/krEOGggXVc2O+GUdDvrtKgry7fH/QfpMLVwYm+7QQAzxXMlXDrotzWQNjg/ItjmYaD
GdZDH+n5LxiHuhtHYd1dpsH+cQYK/+pG7+b+r8sZkhqPbRR2tNFK0QxKF5BYK1GmBMwjOjesZqk+
jnl/LIV7/xaN/eoMsP/o/zlXrORtnA5nINlVUUcXqSroZMJBgvTOuiijziJdC1sBCbziNcpj8orP
GSfBfiCF//46Df7HM3ASfl+CA04l2kl3V1K2pove0Yb+EhGGNpy1eAnC/fkHOdSXN9+fgqewuzS2
DMdx3w2jUN9dpTH/vnx/yf7FSzdIXjg00zcyPGlBDoEC3LftLobaO8Ju4bvVZATuaBJLAqy6V2+V
yVd8zzjy+4EU9vvrNPpfoEe8tzJzC/UhOOG+SpyAOJ8iZBxWBBmBtpDqPWlDKtSjO5SkKOB6SB3U
ixiiP/894+B34yjsu8s09LdnAP3NKbvEM6QdBqm8Bwk+dmaVoNYonIpQz3HbzraxhVNkHTleL3F6
Qyn0e3doAhCT4rvz/v0p0yjgqQX6MNp0mvyA8YlfBVFSMgmz3Z6nOqC3UudzlB7vXRkMpmgwuEdT
4foMWk6vNn9GB/e5t0l/eMyJpgPhr4LbNYSby0OFB02pQQSWXEc2EXZfSuOZ/Z5xAbQbRqG/u0rj
TtKm3pv7bxZfOxYcW+tvRh2eFGQRafvyC8NjlYIeGRqMCfsesNgX+toO+s//dMpjipC9jKSwf7lB
w3+Dmb83/B9PWc27p+MPpE5Pud8KHcp6sFfGp3XecW7fD6Qw31+nIT8H7X51f8KKe/+JwYzCt1Y9
engOIdjWAeuW/wlkDxLX4S7BWQt1V9Efg6M6liBPgiVBgajeTdKpYdvp3r3del/7VeMrYTiaWg7D
m/SaIMn77y2GvpAAi+nV/7ZdgFR/xskLjhOcqXpa/+7IJSCwpHvZf8ez1kRx0lOhD83nP5Vao3X0
F5rAzsumA3XcaCe8/hQ6J9RQ0XlDgg9eRUAbAn9UWOYGiwW+LlR8gCUOyilqGksipZ/Ofs24nNoN
owTU7iotmfQziHq7/Yj4xlOtjZ1Zomsog8ieAeadWQJg7wLHKfW0syNMf8846t04CvbuMo37OZgl
rh5OqCWRkBIS0omdeQg4IrA4bBQsN9HO+eqvp7nYinHE9wMpyPfXacyvHt5/F/54f0K7s4h9gOQs
yvKuu9IQemTZIZ6cBBbujmqUfPmYwu582NU2jvx+IIX8/jqN/MczcLfcfl6dTsowKIUO9fOlCjdV
wgTde1DyQQXXC5Rz8XYTF5sPJMymi/Z+u6Shn0CR4ddX0PS4BRTvrY8+Rodbtb9NIYXYFwT0BkD1
elSERtbQUC9lUZNA5tFYgBdlFQG3LEWVuY8ZXwfbURT624s04o9ngPjnU9bwgW4D6zO6j+98WpT5
n4TxI1cFIf5bGzUpIb1l9J0V1DmyhtjnbiAF+/46jTxZ9mO8Pqz4+8GHLpkXP5/++RtqIZBi46j1
NDRsaTjzIGYP/LUrS8QNp3RfZEdVHe3GURPqLtPzuT8De/rNzQnPkuhYgN5zEjJcd7wCXHtHSg1N
QRCDh2zxnbsDK7vPSTfNJgw2aXdxzMowvnr3Ayng99dp5G/OYBebjQJ6m9jEMkXRDwVsjUwREn9E
acsoCwLdDdURYHPhsZeRE0wf/NnPGYf+3y4oiaQ8//XUzX2Mx96Gu4BkegUpB7yErvakzi72ox7P
oygd3EvoayCgLS+d7jf/LROg7+ZAsXv3OJrbV1jiY3KTKpWe/Z//TV2ZsxW+4Tz++co4HeYc6SIt
ouGuMpTrjAqzoUBKEnUOU0rCfEZGynO076FvGce8N5SCvXeHRv7z1fsj/7A84ZkcEXgienTICP0a
sDkJzSMdttDOqatE2kG8M9g+hU/Wxu8ujq27cdwfuoEU6vvrNOYPmO57c/uPUwbj/SfssWcdpO18
y9X3Qzz1NlnOQ0FBpjwOFkPufk7tEzlkz+9UYIid/t65tJo47y69nrV3wyjG3l2l2Xo5ofxSIvu/
Voj/OKGZiYEDlKjfyJvZNWAaCnPU1kVWqwjYZQruQWbLlg6vB30wmIJ+cI8mwDmkzHw9pSwnpaNx
quO4rn3uUHNhkE1A7qGc984PTfngvkIytwVMfm/n/N5QigS9OzQBvi7fX7A/blzHm02geJvUIUU4
oD0KiH9By3rEWwyFj4J0AiS8IuYR+jsyauhuZK/7pPHNtT+WIkT/Fk2JxzNwNWxtbozuZNnhujxv
IwZUSxKFCmMs1EgUz6L80mQvRkNpDqn4KCS081v3t4JXf9Y4QajhFE2ouzRZVt/ef4HczwdIUjvW
CQ8ZH39ARExvCG/jBJjkUZBLFkhE8vNveKBGKDjKFvESK4230PzYonjsxnE3B72Q41zQH0uxQP8W
TX/SNOm9NV/991OqCCguwkrQxhD0vduDhqcO4qpCOhAKvnR035429Mh3ymP8IfuBFOz76zTm+jl0
DGyf/rIPz/aNrK/9A9WLkEqI/8LvgdpQA9iR/SMIHHRhUWZJdDLljDLmP2ec7fcDKfD312nwjTNg
+B/fTihzGNIWDiEEaPYHUPtmJFAExxLUHKHAfikCMi33xtF+GUnB/XKDxvsc6oqQXDB9YyMBIuvW
/Jjy/zaG5+FfVWV0XSS2DVJdZMjwjAJdGWcVeAzQKRyKwS862Os+apwQgxlRtBjco8mhP7y/vJ9N
434bIcD/moBWfTyO2qSGiyINlgGDMyGy4WQF5TAkhA4+17Prq1+znzNOgn+7rPLVU4SiHgdPXm8D
XuT/AYkuo4w+UW6JrXoAPIpckJWBQwgv8rv+pH3cX/E948jvB1KMv79OM/3qDE6BN99g152Wt29D
nkGyLcpGwZMNXfP5N/SaIecf6UGchvSsvQ7Uhx4h85vKOfQ948h34yjgu8s07jdncLjQozyrZnLn
3wg+/DPEBgKnJTLbBDD3kO9RVUTlRPTkRRgC+mg93+6D/5ovGof/ZSRFgJcbNAn0MyDB4/UJo57g
OxMUmVQI2Z2hhkqPhNsoII7UoJ07mdJ9HovUI3FPx9WzGI6miDC8SRPi8Qzcx8b/+7/504ef/+Oq
jJz06dDyf9uKgB9Z1RR0BO36ElNWQekfCBQhmeldTzmKKK//rvF1QY+nCEPfpkljnIHHzdg0AXqm
X2UkGjI7HWlQgBDHLl5EId/9TtA7IzAqaU6ECEESgPH8oyJ1Xv9dE6Sh5kWThrpNk+Yanpr3Nk/c
f/t4Onqg0AtiLqCKUj1YBFKegfinuzWCDb2/adxjDztcYXsc/24chXt3mcb7/gy2i8XvJ9wuSAFO
TUGY/S+1pmCqQz0ehBWhnTT5UYAvosAJ4foPP3TpHB1Bxo6O4+CPPYMixNif0ERZTNiLJmPYSKkV
Dp0mUUF9oJEzCG4T0E8A5ep3q50SxN3XHD/V32hn68sjf5nWOeyIpzQ9okI3ZCypGDdEHQdQDcUQ
OKHr70lFmBiRH81VPRpnsJeRFFu93KBRNyaYibKw/5f6hI3LE4aXoIOPRE79OO2M7XCwzKCJBhxl
dMUbwz6qh8xuGI339mG/gH0GcSW3H09Y/QBRDcSzq4iIF+ykZk+dkFUcfUgoNsrpdrf7u9gtGkke
p3m/jKSQf7lBg397Br0kX3LTtzCM7R1v07WR/ddl4EOjg+7GkdIqPRq8ZOArz0YXuvLKaz5pXNq8
jKRo8HKDpsE5ZOAbl6e0vCDHVUEXZwGFbcbEDQPXOxRuRYELpNtFt/4lCA7/4JlrHPTdMArx3VUa
bgOOtPdWl/XlCb15ErgdxxP483ZoD0+WMMHLMD2iBNFW3JA6un15oz/5llME3cWx1TeO+n4ghfv+
Oo28fgYmxsdvJ9xW+WGBSo6n9OPHjYMjyduR7cZRwHaXaVwfz+BA8pxccmimb5PgcFDDJ6eSIim7
uv8D+Y3YcJYlsd+KqHFw7JGg/D5Pz37NOEfvhlGw767SqH8+A242mjg9XKbqbbALiPOWWJyJYDsc
cRPBZE4qV6IkKJq9ICSZbgUw/znjuHfjKOC7yzTyxhkYPPSLjx3LjUnMt8FOgqPAzSgBJw3YHIYQ
5OIhMo1uqanDQgvN/MPFJosOfcY43MPRFOjDmzT0+sX7b54Pp2wqRUrfIucBoWlD6KHEQ7QgXI00
an7+dTjv4u7Ry+0Iyf6wHUZhvrtKg/2wOAXY1KG1FxaG8+vWPLLY5JtliOy+5tV3J4bupPDoktgK
6Kuf//ztuZY/dLCXtw+kd5fXRw142mT5P39jYDtA0QgZzmwFPo5tDdfqidyCHUsWVewGLKpGwMJA
tMuQ1JL7528w4SIvEfGeIizwHEm0/+1DRirw/PM3Ui9KJUKN9FrFQE38rfsy0rDTisI9Trt/fwiL
4DZywjzDO3GwiLd/RmbG8ByylpBsrrK4/tfm3gkt8lf/s1DTzPUy0V2LlVpY5hLeBT4Tl4XHWv43
06p5ZuHKtrLhgjJxPD1StJQpjawVMzG/88NQ8P+0aqmS11ks+vVfz5yxxW/kq6CXjH2Ugln3P6oW
/FyOlDhc+3LqfZfYlP/i19G2EN7kw7FQRh+OPbj/cDnl7ZqPqmDtZ0WaLSyr1gzB5lJu4WaiuRUk
ky+ZmgF02/5LIkY1+azhg7UdcIGlJ3bOJIusSszNYYTAGqOTINd7ZAuUIgyb0AvWmVoES9u32pWj
tXeJ6Dd3fJLMQDX1FgJh7y1lqrhuWwXB2rJ4796P+DvWkopPXB2KRlxGj4fnMkUQgmHvLWFURUKL
nN216zoFu2D4WHAuzUooLd2WMiVdHH7N1GRwnui/JnU0tk0q21/7fBNyDwoXssHKRE4ZFxhOLbOh
rsQy40b64ddNrSwSNNd/XyYxaWjZkbkuM0sWU0PO2jZY5aZcML+7duIy4kLLODUKVo2QBfYV/lr2
xQuFMZv6hpFaMW8WrFw24iIqilRStibXt3ImsZ33P6tWzMwVArW+tjin/ioGrRJdcqopqThp72Xf
7VZ09CXKFMw4W/Sfz6VQfss68tZRkH0O2VQzuCpmF4VVN4YasvYMNQlzjMgthZJbfstmjqX66jXT
2N8qzuF1S8a7Ds9h4uGk+mR/DqbSRJYolt6at0Vp4VSed6P5x8oGmRJAfp3xCWfa6rWUtY2RS2ro
6j4izbfRjZMEnlhOMkVgVjHtMlJcYZ0hDTX5S7DzJnKXgst5ztLVwqTMj0SJkkF5rDls0CTu2vZK
r9Rz0w7iRSjEbDKzhKbIQIkfvlZrn4srd60ovh8vVCXOmQUr1PzMBCZYlcT298kchqZoclysXGsZ
5E4QOdJCyJk/LF4zb2yl+n6YmaboQcmdgHe8Iqwq5TqU42ghNkmyMJ04Xjh+6MwARUg7shhIsFZ/
IrGZu6kjcP5a81NJF5LyUcvL+A/PKqpFFEcXfFQ78cy7pohCrW/Wjj0hlGp/HTNhttIiz/ojtEpr
myIyybxTJKGWdcwLcWkVrL8OBYtdMnXmGCwKExlWJFt6aTXBxVFEkagVXnJWG5lRqVzzoi3qopR5
K1MRiqXiF87WEDc5lQmgSHP1PlFyxJf6DMuFay2s3IdKZOzfi9J7OPz9xLU8RnJSFaX/dF7KM5at
NXudxzGjKgZvypF8wditVj2miuLmwjLiE4Z7tCvByv/2ykxlv2dtpNSG7OcF/5Am8GmJusOgvvp3
x2eQ5nJZ1GnL3aKqWViEq8MfOvWd1BqWTIf3VSZhrxk1+7tmY+uBycU/lNxtj3wBtYg1zytNhpe5
69pjuHXJ+9XK9Tju3vMZ60hKUitYa0LbVNyUv24CIbtKGSn5oXp8OjOBKT6hFm9b8V7IVWG+Fthc
0O2kYf6Q2sQJZtYrYbcR2SBR6zWRzUTNRcVfM0zJSaZhmoFq5npjm0Ks22xolhut8b36J3LSWLHV
K9dPGnV5mPoTy1milrOWykzG8H6xrnI21qNCtZ7iWLsTMsW6T2TbvTzqNSK1moUswqHKDIp17Kam
IZdcoKtym18lXvKdSXNzZr+YoBTprtpfcziUWDbLBuV11bpucZUobCwlOupT86F05CuIhO/pwkyb
JrXsp+Y1ToqNEalyeh+YSmrPMMPUDCipIUZVWqsMo127tVPKy4op5PIiqEx/62+blHkT9CZFRfqf
3/C5VeSeC17OVSv/mnCib69svoQPYClVoRpuoirnK26G7hPChZib+q+r5MKM6qosrwM3ix9bRmrW
ielwd44faDOCdmpG1NpXmbyWEzZpr0WtYI1a4ksDW2uxCJ34rpFce0YITM2EEgK2BB05TEXnJk6C
L0whPqpmlC5Kiz3y9CNSYqB1giZgI8u9KR3nm+rLC0GKW11ycJKr0ky9OLwQp/iLWu9mlDN2EVj2
2q3lbM2lfPRJSdlwTvcgq2BElgnUOrdsiHohZdh7r62/qGEQLirb/FkICWOYYQjtra0WhyfCkS8e
exW11is+sU0rjNwb32G/ip4C++NnR7EiXVTLTBcC5SvnCbpca5GeFKo7sz4nuI2UmOszdOC2ocdb
vr2OfFPSCzfnDVPLKlic68va4dvjyEQMTv3XJDHTJq7s8/dsUPu3WRDb3xTNZWdW5QQTCJQQ8CvL
SoVKsNde2DD+guc9J14pNZ/PoTT1AnK9JyQtwUqEXHKE64jRwh98GQKh1GL4GYV9igjUkrdtxW6T
1rbXhR0wK84rBV1rcmeVF4K1rKLoOMlC6ir3Z2FqKdsyQmjfBGUqLpo6/l1yrGChqF5ulIniz3Dy
FFjUwnc1O0fmcuTdqHbmr3JXcL410Hxn5NYUVtSCt6VaSS3VtG6wIWqGE/rXEacxF5VsfQ8KRTEO
r8aJt/DUuk9tlQk1R4jWflko2ifQRWhXdePjxReiEGiurbc434rpzClkAjOeWvx83WZiInLWTVlp
vCFUKnftw0J7cXg2U0+nFjnSD1xLsHn2vrDSeoO4M4czbE+BdfXw86fQItd7ywOFXANT5mLQBFqR
wZreN95z5eswDv7IXZmbocnEjkVqWfXfYquxokEPsm6g1NmrAikrS8vORMPlmmh5eCI8WXEjQpj4
rfvvqH3HE1q/Fq9DM9IEGFALj8/apV9JWqNcZnkdRY0ucYJX/KitLMwuRdOFBfRTmGVKbBlp6zLS
SpU9P3F01BNOq0pv7UB1koWr+o2wLNoqUTZslVXN70oiycInLfA9/5vvVmzxSYEFT1N0U8rRNEZv
VD50fppxWKjbyLC3Kkukf3x/dpyP41bDQk5WZaUuci6+Ya3aX6RCZC4ZR9WOYzeOgNtjh6wI08KS
vPg+K5xQj0ylflAqzvp6mEYTzPxs/ew9PeEyU3N8NrrnxTJaq26oLgNOLGY4gCy4EQbgKOFlhnVW
loyoXtuaG1rhomG0TLoShLDy/g4qRbK/15JvKdGqdaVQaRa2FJVVNfNyIl1GXv7Mlb2peSg0XfJy
6d8kZfSVT/17jzWNhinKT6Kf/+EL7Eop8loPzWxOPSdrZ+yN1JZQCa4iM41j3UQs88XJGmvBC7Zi
aEkcz8xp6g0UoJ6chbJfacy6MJvWqArGXZhM5q7ctC1mtoQp2KgtQSwysQ7ixr/Jcu5vOawsnY0Z
vaiSShctSTAIcLlcNXrISPKMMJriQmqDqJDAWDqxyazFNPfvxVrgSr1Uiui4Yw1H7weeJDqabVk3
jWxFK5NRbj0mhhkviFTDJzM8vJYmiMNRG0Nlt2lrcrazruIoDf7QbMErP2uuFSW2USeWWbIzL5pa
VvQOAbrD4WIFN0SPLizud9Mqw6XHFXdZrX2tSxgfNHLl8LTI549w9bMJq7eOkrgKKr+VmHUU295C
TnLJCCTQn3VV1kB0v2CkcbM5/K4pRqCYz3NbQRHcNr5Xpcy+KyCdYOQw2fry8OMnKMRSfOYhRDAS
4iS+N3FwvuLhtwmNOHMDvU7NY9mABAn1BbZXCVJkw9Z9rTSCLxpBKXrRig1s39Yzz3SFxeG5TEBF
Cif3X1OZWStpvgyovAjW4ai0oqsslJyH4x5P8RjPZ57n+XF6L6K48xVqGeSeERd808zw8ARXkTiI
/udbkhhxjc/V12XLq4tWLVRDEqTGKIrC0YNC/B5i418dnssU2QmEPQ4WXRjRrEZK7gMtZC7I2rd1
obbcq1oslb+Oewe1TQeJFKWyKDjrtoQN45HTTNUjPgJehdIS5mC3w++ZIju1x5iCojlg3PTeYfhm
yTKskBixG2TWjCieworaYRoYFwuf91robI0Ex7eWG15YZgZO7t4M5069glrkvGRX0Jy04r5pTP46
UEzzh5c3wqfUhpCeYa9xmBBMMyS5U9S2lCpcdh+obbOIlJK5jr2AmdHJxpn3uZ1Rn6FYMWLyxsrk
T7VWqZ63AAtXicGkKEMV6lluSeaV4gRymy2SVGajp8OkJ9/+qyBGWic1J8a369pppbuWqe2ivuCq
xs8r3XcVxSZnXMbUkgXPQH4Wl1ntqJJjxG1bK79L2M/lYMaa/qy9j3yGSnGI4ylm5LScdM2KVRJW
C6GqLCaCdycJrU+NyObmGn5xi6+uW7/K3UT3NLlOvWUs+EwOP69p5Wq15DkzbBm9bELUrFmZWcWx
gWEWjt8ameyGhb9Q8yrRvqSFJhcWDEWxawc6U2mmVug8z7jSKqsLTcovS9lUwsDw/SxwGcPzRNb5
fhjwKSaiZGBQearZWj40yFq0YcgtlEuUHLFmlgF5ygiOGlkePakUyXWbN7Lq3Thgp4uGVy7U0m4+
udBSy7L6cngKU5xKptZ7iSOnJmPWEaYQlLxhBam9iuDGMiy2+bvGK0OFEWc21yn2pCSgqIR5HMXQ
tyNWlQ0ziD8VETbVyIOaQF7FN/73trZDvTTbvw/PbopAlDCMhARBTW3FXJsqHL5XEVeq/DchUcTw
6vALxkUVmkUP4QuRapOLTSOtS6YqjchDVMGFZzasq8eFUHIzwmqKSJRAzMoGrF6K9loyPQfszaZq
kgWf1FyTigutdCX2qWob1a4vRKsSmDkZ+XwMG+FAlVCyxxzQ4iTLS5tsbWlhpOQLL0okyb5gHHQx
XzqBVwifbMQQccWSY62q8D63aeQWLmypieP/ISl8Ji24OgstbYaFJuCWKG5VAtaKIkbM14WbJfB1
eYn0h2X6ia9zpe3OrLsJppEoPm1iruUdK06vVTsplzFE018sL1S3hzlm/Oko/TTEVOVjRqosUd3k
MpPqiGn2DaU02ZndeZxTRAQNDijGCpEtCDyjbIJIMFeWLwepHjS8fe/jMH2vZFHzDU5jeUYbHyfH
c5penz/Y3Gs1LajYO8/m2AsYIaKLynWsC5ep2JmdlBTmGJGCyIUfziioLROxiZp6pzKu3Xw1Zbt0
OV0oPNvO9EpqEu9TrISF9F0GjN6FI9aqc8UyWVJ8Nn0nMUU9MwPGq43IbWvTSFonDGLdsTO1XqFD
dsj5iyr1JVbnC8RYfE0EDyFBKhc39p88arkwcDUqdSLXF0zDWclRBkhE9A4nlblyEolB2NybCQ/v
Ceu4Tr2Io0aTZxbKFJdREoORtCoLWEn8aTdJKNxh040RQhVJTZ7PBcBNsBotHOCXr6soU+r7RCoe
Ml/WjER106XDY81r8NiEJuvPzGaCz1R1CJfItJbJc5mySb2iXbkaZ1gxTjNaHs/oLBPBfDiyDN/g
aSKswNAE7zOB+7tiEZ+IngtXTcPyF5nmuzqk743phXpcy4+tmNRrSVPcZeqLMwwxvteLpCB1fyUl
tqwKiKCor/myFjJvaZlsmoVLNShc64tZmEy9aflCmJnu1NsoGVQwSZAxSipuvNJvDDYuDB+64dJx
09ukgkn0KEmnUrLIc9wozwUt/2L5knQdOUx7WRZl+/Pw06d4gpLSVZXGuRpy4gZVdqtl45dLk4/5
ZRk62yzqSfPtxBJSKcHDuhrfigiF2lQlbDOG2iZ5/KBEucgeSQVKCKRhi9jUtoWsdpjcyBTsYrZv
JrpNDm6+WohH0oGSBZFqxqrf5tqd6WrqY9NYdaSHounMmLknCEEHc0OHw2MLSdwkZiYZdcv8bCxF
WFqF4M9sahOUUKjl7/iuUNpO4NyZGev+2ZQCc5PBDz1j/Jt6OrX0HdXhrDLLmnt4AeRKNytYGBZc
y8HPcJhTp15ArW24a7wgyHx148Vpus4btbhMsmjOQD+xlkkFvb7kKAq78JTcz64reAFinVesbOE0
sPCxluJoOhyQc975cf0d+QTDNyUs4iGQe8XcmgGUloaFqUcMpSUf4WUNJ+eGzFiZXse8Af26PI55
SSf4/vS0olE118yVTW2nZf2YxmqTL1jWxj5wmDoT2xgdxu1anldXcu1tNNFP9CKuPium5+phiTNK
Fsm3XOTdH37TFH7Ues9cNfL9mjNvk8DLdFjPloFffjb5tjJUIa311mr0OkhvEOKXzaycqbVJLf3E
8ks2Sz280pLYL6wW2neN2kS3TKvNLf8J7qZjqdlabZ2msty7KE3jR4S7249t3XgzE5h6OrX0WbWo
qsjirTsWAktYJqUje9d5LklztqaJ5UNHU/uRnbpqLYob2ckluA3TcuEnmWpkMXMjF7OhyFPzoGQA
XJQK1qejblQPobUQB/K6YQJzZpFMkFmmZIBYqHkS2nV+zSdxln9SoyL8JKYmVr7JFcqcUWtqDuR6
7zQYIW/e8jSvuOYV1rZgrK6ahFkmmiu2M7kLU8SgFnsRy0ql5LZ3n1hhukwa+YcjZ7wRmDyrh0l1
d3gdTs2DH84jC0ovqU3TvrfMrLnitdT9U0tnw4KnaEGt8kisZRNd08w7p7XEkjUiHI1DRbfgkVa5
K1t0tbnFTdbAr6dzFGcezgM5O2jcg9i+O1A/u7A0Da7624y1U/1ZJKOec2yUufd4FGp0RHWmqQFT
F4V/x7uR6+kOX2ODRJiOG84QfwI4Op5atpva5OSiusZMBIhe7dKS4+Syrdh2ZplMEJ5OjUHUsFLL
CL+6kzVXXgViyd+mMA8dt5H8ErHta0UcCLx350WFrRNyRFZ1V8nwHme89rW05xLcpqZBrfYKoSvI
zs2LO5FrM0O1vXChsJ4/A9IEV9EmFthv6qi2mPCOzABeV+yJNbdK3OxPtcEmFTXhSgrTGZpPTYVa
8CZMxTGnxsWXqmQjF+F22KeucyQVKTO619RsqLWuilEq5L6Z30UOJ+twXCPOw0r0RijCJZJosgsm
le7djI9nJjQRVyj+Eo4tOonlOml27aSpvGzE1l8UhZldOjxvNBrOx03imEsrbPwlYvwjwy79ubig
yXdTAsFJbUeWg8S5Q2Xf2wZpbyYTuYboIwhADtzUKMT29zqoIiMNcIlJ4nJml55AmY7PDopUDEzY
H+9QTHjtpTaHHAT1MWJh1nK4qNLrxswNCcrOYVE0NVE6UDsLc1YpeTH73XMb9g/R9P3QXFVaGHub
pGgVxAu3tSMuY/R4D3U+YOWsWvGFl5oLy/7/pL1dc5w41zX8i6gSQgg4pbtxHMdxx0kcOydUkpmA
ACG+hIBf/yxyn3gU01xvv0cz5UqhlrS/tPfaawek1Tuqsvk7rKfDPPKhoGhigciK+WbSqjiW1P2d
Ovo0B8GZMSc7zX0xH1NG1DGooh0p24hZ1+Fsrz0xRfYTzY5z/gl47+i9Wb7IMDijZX/4P1eZOvJ4
+aQ3HLKN926DaAhZOYxfh37Jzznv2pu5QrgP91n/M2V5e7q8zobtt4He6awVad1u/NH6PT9J0s5J
ZpBUr6O9FPqGpVl59V8fGTqowmHJ2uah9wdSHQcTpt8GLp2flzew9XnLzvAGcFtOivauBJrDL0/c
oaGKpd8DC5hcXmJLyazAAjhIMmlHp2fVNCzOkLTps4kk4Vy3R0fpw1KqMzoj9lo7tq7ENiY879dB
u90d8XNf3BPPqb3bMJr94Vunw9HbeX1vPIpsyHebdeD9QA/yJ+51t2mpuoMafyHEuNMFakN/rIdL
9Klbw5rL57gh0ytZyGtJED2A5eHS1Q9U+q5DbkvACMs5VnXjoPbUllIEd13mm3K+couWlUDxUY8z
XmJfU+59o6EXvISNh5SVViKGHr332/Hz5PvIA9fTtbGODQEnUcYyPhH1qQU+kN2QBtXPxO0W9nz5
FDdMkA0CZywLB7dty699FzaH3kVm3QEMJ/URGw7kvQ90xo7cb6iWt/791bNjnidRylpUn2auqy8p
Lfinuo7+ubyNrY9bZkF0NR9rTouHEgQzCNTaDIXIhU7DXjFpQ41sFHgvS9fDM7L6hDJr7t9lrayK
ByBBQg/d71FG0PZ4eSdbC1nmoezDoCcujkkXgJgfBCSOxHNQdXe+4+6BS7by5J5lFTCZZwCZxaDu
jGnGWEVLehR6WQ6CmI9ZD/1B8FPFRhJzStlQ3Kjhy6C6e2eUvy5vc+PCbKi4Mzt0qIsu+O5FVR0v
osxvmoCF1x2iDQzv/S6c9VDLrxmbHEjD4h112/n3LsvUj8sb2DB41LIGvPZ7pBtK58wjIDRFOvzs
i+koEVLTrLs1wKTEapFIQGV70cLWka2G8JUCySLMZ8zW5d95mrP+lgNNkB3LWRrzdHlLG6JnQ8Wp
AX2JKk16lq5wGVKQzfKpjzTCraIXe2Z769zW3b3ahV6UN7JFpudsCqMDEc15znsR6x7hiPGX34xm
D2hP+6da2L/XbcuyDWCL7cTUZOXP1h3MafG4G7c9RSgfGOdweYmtTVlhQ0Zy4U+UOWc5CBVzEyZ9
Xg6xKFffR/lZN+TGHcrHcX1FXl5yS4VXcrjXBwlil1Ixt5v/kQC9PYjZzw6S5Oomc6r6IJtBHE2a
BUfRmPTGMZIe+j7r4rSPXoIGudfLv2JLJi07gsI98UQh5x9k8NXX1EhcHgAiN5e/viGQK6vO6y1m
fdQUmsv858x7nSDhXp9YKYa4plDo65awogi/aoO6iEz+M0ecKtwxvRkwdCLup7TZkY2tTViGYga0
mkzFVJ9DodobouX8Xk5o/x+GXeTuRki5TqJ8fU595gVj3mTBWY3ItqRr+8BikjRYX8jKAVLNZ6er
7ZCNEzZ+7xEnp/nP3hXDiVRt87GgZbtz5xsSZXdbGF/gAcH67szSYakAPq7cHg/dPL0yMWL3Weg2
bSJkt4Nz7/EPZknvQ1pU/3dO4eLfTj55+B/UdOv2LcvAg0VVrDXNmbgDO8nVhfMet+8A+7Yjwlsn
ZhkCPTrlOE/OcFZtpW41EmMk9oHq/H2dhlgqPue14/hl1p/LHolo5NjHe6r8LxNkbicG3RBfG60N
2HeeLTUJz3SaYC918IWT/qdcIakzwBp/XkTTmu65vKGN87Jx20HlDrIu1fJjcEhY3pFqnFAxytQc
5Duxwcal25BtKpFCHNJG/l9sgMj9KHMzn4aWf7luC7bCB6oqM19F5yx3XCDvvPB2cQ05Xf761s9f
//7KRRvpGcnaRZ4lr6S4kU4DBdGwxPWj71VyDxm+dQ/r318tA1dYg4Gtns9z4H1Lc2oOXnVtwWll
pX398ZC0U5Hxfj63RfGPXttYAMfYMyHrMb+RsSeWUoeLw8vOmedzOlftexLUNRCXFT/PmVYHT+8+
cbdOyNbs3gzaL6Pp3LtooY3BI+L9Lvua7uTftj5vaTYAzX4JuGP5c2LTjwJMGcdmQthwWYhW9/b3
GYGx/L8X0DOdc4FY79xH8EctKWUsgk59yBRgojX8VBem404e7W2B9SLLiadR2ZqpYcNZewu6vhYK
rI03le+djOzha7eWsLx4OUCW/L4zWKLul7gUqZJxaVw9fW5GRzVfLp/a1jKWYqeL32QyEt1X6uAm
QoGSaTygMTtBfrL+eXmNt6/ds5GLaZMKx1m8+UwjtAIqM/U/hjY0V/lvz0Yu0qbtlIs81lktoxO3
IT+jId7sxFJvKx7m/P5XqFpVFKluq/HcgoXh1NKuv5GrN81z9PYUS7YHkdi6BkvB10cKo2Woz23q
/2tmZHPYODwjubOHqdraiKXZOcCjzTjN2c+pgjoAEtEfgsZ7JAUVd8oLdpBJWzdtKbgkzSQAUW3P
chnfETeLQCThf79KimzYIGs614TOiG9XhiI7jvJHOeHRe/nrb4cEgCH/96LLJUenqKby1/rLmfDf
F5LeOCX78GehJRyf25qoHanaOCYbNJgat3KNLFuEnD0aK9ZHWxpVL5d3svVxS6O5BBtysCDP2rqO
uSGL8T9HXbT3Qtr6+irAr3woHRxHd5Fsz6pzlwzV1snNjp2qrgNVeX9h/6Ym77QOm+8hbOld1jnL
40oZc7x8Nm8/m711eO7rX09gGIq8Ns13NZSmc+OoHbjbnSJ3mhueaFoHw11IgJpP0pFXvkG2PF3S
MMYE5CG97n7sYjLL825ohpb+EGGTxlmd8uMA2scdOd64H7uYLBzlTTwU/sPMRSMPK9lkemz6jl3H
seH5lgDkIevRfdi6P4pmJuRMCuN9WBb4qq/XXZFlCT2TltwDXfSvJnMBcppqmfT8i5z058Lk00PZ
tOooiPgyT+11RstuO9KFVKVbhOUv4O28uHUKkeC9uZfH3bgQm0e31OACQudz8EBzNKwfkPT0p5gF
bfvu8nlthD02ilLNUpHcaYKHUAKUorPq8U9ki/RWepLL8PlqGIRnwyl57o3DYPhyR5roXRsAfhbV
4CW4vI+NcwqseIdz38ErqeEPfeOl5b12Xe2j5k08fp1mBLZdpG0lRKGrs+qz4ZQCHPoTDqXZU7wN
B/sXnFKQIqPDon+5IR53rQjKQ7nGBwXG6sSjh/ao685pPb9XBpjkZeXJeRQPuidlfq80j6rTlI6i
OF1eYGsjlo00Cze66pbyDEiYif84ce3xtTANEADYqG8vL7N135aeK9AeTk5fVXjz8SW4z5D/0gmV
VSWuc7KBFfGgcRXkNiC1Qg+7C8XT2o/IcXHJLHcOamsHdrDTa0bSkFRnARLK2x60ME9+XgR7KPL1
d77xnvkLH4lKmOsNSE4TEwj3RY2V1P+Kbmr6d7lfeepoFh2k7xaPGedeNIXzfVJQmkRifO23zIx5
ltQ1a8cG5QgMzDoakbnL+xkMT/j/kjNxmkdQrp0W5JKdAwXdr75Hm0fV3ICvVTQHSmcvOowOr+p7
X4BzHq1pZdjnDxQJ5jBBq+ro3ks/KPgz8/6UpcKojvCvkDhpowfgCjskCcqwad6x2qvLpO2LtP8E
dQCpCV1cVv6rcISIffqolT6SI2OW/nQK6YZ7wJbVJ9lHCB70P61Br3SFhplwWzG5STaDYGDGo+NA
XC5uqwn0L//fxXhdwpKyFDYxMKZY7lqpWPBBhSHXnwYUSvYISd+SsnUBS8rIMjSSdNpNWCEemOOx
ZATH+g7K6a14CB+3893Cn10KGk5zM7NRAP1N5iOj0f0csu8CtaRDZqICCX2wm7kkOF91YjZnhqyy
aBhC4iJdPLMqDhsxH9xoXmfXXqKZ3rhzmyuDKlAP8zLCnaf8kTBJjiPE4OD04T+XF9i4EDv3zR2Z
k8XFjTPPMSiHBeZhYdn0dPnrWz9//fsrkW2HnkUNwN7oh1N9gk6oNhmz5UeEnvkrkjDrna/7erUC
qLgW7uDvyR8gfhvM4d3Y7oIZ33pHrV+3vAd6IPtuzEx6x3r398zxmK2WH0jlfUyzxgDP6L0f0P+5
49K3DsvyIdIHIzDLl/kOnZetewTtVF6jtyDQbXDIBwCY93DSb/nEdVeWlsOTyEjW7ipU2fd0bffn
leKnKgMAg3Z8JxDdOjtL1XvGqEfJlN4pNj6T8ldWgzSJIm3PU564vewOAOHtlf3fihuxJTsH3g5Z
2skZ+LayLboYyZ6nth8+G9e7i9AvH4lxJz7duCM7+T2n0tNNxVOw/Tg1vWOFT0/R4pnbiI7XMOWu
e7Fix7lmOaVpTRPh8NsUjK+3KK7RHRTOhr6TVSZe6YscwQa+NJl3R2Ya3kskg9DNV4X5jjncMMF/
0ZVUi04B6MT5tByN7SUB90aXj7GskYkr+Xgk0j84WTTeOddBmdYDs2wAh5XsxZjSRLb9fR+iQih8
PHvMUt/Urt7LRGxdvWULADcrAj0ymnhFNdfHIVj+BZLUiUlAmz0GwK3bsUwAgpqOGPSN3KW+239V
QTnfurk/7CXetz5vKf48LuC7SOv5TmV+VMR9IN0SHGzOssfCvLWApfMiXZ17xeY77Ws3POhQgO8j
lEHx67I/efv7f2XFOQM9QzDW3t2MrNlhVj5NCK/Vp8tff9su/pUHb9PSr1WuvLuM11kCvDfINbKJ
x4Jx9xhk7u/Ly7wtSJiS9l8VRNZVV8StaJJNqHyorP4FNHl79Eh9TasjBstGlpJnLQgEjWi8u1Tr
n7RA7WwkdZ9c/vlbd7Bu65UF0bU0bYe62Z1M5fLRMFH+xqiR9oqH1PrT11VffX3WmBORLQV+eqWe
YG794xKl2VXW+6/891wvLJxJDkbVIr2XvAegn7f0UHjtXkvx1t1aCtx2kXJlH7jJukK2/vJm9L9P
Idp3rjt9S4WzAEQkAQUpLGlH78MsEfq3FWKR675u6W+ZTUvu1QUsqWyKwzrSIfYyuO2rvm7nvFsW
hSWGedE70PN1p1IE4tmljd6JNzbk0s55U8CGJuFONNFlNPqAX8mAHJy2nKKdw3nbtyFJ+l/RzOCS
dVg1EQR//Cg979tcz+BtcfJ3euju2YDMqqx6P3bTvcfFhjTZ7fCyDeepzovobmYAZx5l7423gKbw
NB6LYO/VtLXI+vdXGqcLwQ24EeGyEcp6sRhM8E5IVx39UbY7NmNrDVurMRIs8rqQ37Qq0+B7h0i1
GbIw3oKhMJeF6+0I8K9kuF5YPU/SpQlHGMuE6+F5yeHY1Eorj+6L4N3ojfNeL/bWapaeG1pjpMCC
YIDj63yk33jrZYesZI9+Pi0HLw33SjlbUmcpPDjMAdIedXSXpaAPIFEuDm0P+Z5DMHVW/qMehv4n
hi3VcTGynSBx9RN/ZxowbfK/ItGCUcLtqjq6Y1JzVL8GVR7TdJkTMWG2V5KTYa/5f0Mw7Hxv0fJZ
QybcRBTUW+LMdWse83ppP0xLpp4ui8bGduxML0AG1SiJpEk71tOPAG7gYxMGXndnMh2Je8OkvxNB
bNigv9K+qgvFNHkkKVgefsi6dPzAAuf58ja2Pr5u75WithhZl6sJqYbS9NF7CgagQ4oC945j2ZBo
O+Nb6tCZewI5E2LuqkNKK3EO07wnMaE5eUQzisoP2qHRNdBBeHq7j54aCq1scSvaqJeZokULBVGw
QXqz+nrdgVkRO2W064ocyZPS98A2Di4g9/M0RGBwuu77lhFIRwyHG1Ub3YV+3jyFfVD8LjT1bi5/
fUs1LMWnU0nnFHYzAxWczoFLlb94MLS3UzfNV27A0nONfqkxDAO8NEneH02PTtkBr48di7whr3bK
N1XOWBKg4pO2CfT9CHoMVBK89Epds+eLaYPSnYsZhwlUmZCjEjN1vi2Lo/rrAgq7J15RXqCOHYZ3
aV8633i5Jne7cLc2/CfF9oaV5ZY+8zBqfFD85SuPp/tAAYEHxXgUpwH7zqQ0xzSkn0FU9HlmwymQ
IH8GMDgK3SiuVooEZxmTPK8e1/9eFrit+1oF8ZV9mQNOpqxZ8HtANcBj2aFZL0JSfcfAbH1+/fur
z6MCPuoKnv+u17KK6cpblUP1d76+4Sa5pethNLoBuJ2CO85QY+V6fKfMDIdSoIdA+sNJD+rDuHz5
H1isN7yKPY2MpVlUjgjsgVVnxQ/O8n/SENGf4dX0YS3+7WzsT67xLTGx7ABPAa8GxDO84wg7wfzY
H2kfkLj1u3s+CwzniNj3ufK/gFQzO3AxFjcjkpS5aD7UAo1xl2Vja7OWpZBhi7EK/ugl/QwFaAv0
Q7dyUb+WqW1OoL4rrqlrwiv81V/fkH7qVbvczNT7pv1RHepst3liQwTt3nokbklPwS0k4j+hexpi
9qRT7uIx3iQKXH/86ltfibjql7EHkAAalGr0ExQO+F8IKD3Z4COjoz+jUeh3O3uYsjLJJ9L5Hwo2
7kQeGxdkIyXAvLm4qAdj6TDrbogbvswjAoQiArAob/f4uTZ8kg2XwLjXXLfj0ol4qYiIWQUCl6n+
hWi8PV4laHbfPQ9BJjbBn+LjIGw+ys7DEdbpvfHH9FPgljvwq62N2OYiaFjddOtx6blEgpiJd1NH
PhTBLgXhlqxZwYFs0L7Pu1UWVssuUoNXwXgVPneVNMsoQJBQtMEAZVz3kJqj9EIXZE3XgNPWr1va
TkPw59YYsCliITjo06eBJFSjbnb5jjeOxu6T100wlRoN1HA0ztS+QxSeHllzpSbYXfG06klKx4Yl
vMQz6Q9rQ4Dm+7Kpz0OzN7FhI1pmlqa3M2j96kqyZC7591miAyur/Ufi6U8YyPcy5v7p8lFtqLXd
4q5AYjkFw7pO09+35Xhi3Hxtp/Z+MPm112H5fV7lCrSlhiU0TYtTCuqAQzc4T9dtYJWBVyYRsI7M
baqZJYotP0xe/1rfyCs7ndfsDbHaOiNLl6UMx1kMC85oDJPUAC2LisCHpQmaw1T2Py/vY0tmLXXm
RUv1qBhLIF3ZEayZ5UH16c4hbX3c0maDyQFLATL3JAOY7qSi8J+wr8jxul9uKbPEJDEM8+hYIhbg
8kQuXzB+68qsi923bvggteM4LGnD5kMHeosSA8xRQ/zSjt3PCPMdrzMZdre6WcC2LkOIkSZ1GWfV
/KNB39yVH7eUmYUwpST3IUAEP5ho9uju05Fs3K3dgU4x+aHufLI2ua8gfrYgYeTXV1rqv/rPzeih
Fad0kIRCe3isMdPpgPT5sHMyG2bObjrXOXOk6Dm01zef+IynIZHllyzL31HAMYNh159t+GPP0uG5
1g6Q6TDaWnESM/D1A+LUiWMx6+uyJ3YHesYjRy/j7CUkqr6USo6xU6lr6PngMD1LgXXnZZXhsA6C
zOqQsqZ4B9DllWULu9scBTvwvi4tbA+YeI9zCAApaDZO3bDXGr1x+nY3uSnbiZBx8ZK2blxIkv99
XqT6gPkDzs1lI7QhSHZH+Wy0J0TNPahYeDYw/31rjqyafpToUqtcsgczg1d54630V1d5qp0Rw3/h
+2v11M8I5iqQ/CSX97ChyXT1P69cmSr8WU0thZVG532s8RRHyLULdd66A8sLG58Pfu/DC4OnWfZw
YWBqAZh+qebbbnTy4XTdJtbNvdqEED5jpGdeQhvfHNoiGA5LvkcjsbUHS4u5U2t09U8sQat99IE6
YvlkQG0ST0V3zeRYaJoNghNl27uNnryEm8EBlRQmOvQk3GmE2rphS43LfKoKpKy8JPWb9KRbqZMR
Ict1J2/7Yd9DU4Ym+LgD3su5Q99N7V4zEAjHYkPf+mCeRd+POHmubqTIvHhi9R5eaONYbIwblwLD
JCbYnzlCr0oJAkfMBxPdjkRumAYb4jbzqm9xGF5S9iBk0CDmvVUGb3LiV+pTijBiHEETc9Ud/IV2
60qmR29gCcaIy48kXPrHtmn3ZHND/O3O7git3KU/uV5Sa2hwCRbHo6SIpo2fu8frNmCpL0FtvBpC
2FGJwSooPKHo1JHQO1z3dUt/xVh3bTX1XhK61YAXEy6a1M7LdR+3IuiesIrSjpRr8sV8NnlWx0N/
bYBoY9pm3nk1SHH8xAvQReVi/HKcC8xguPzbt27W0t2sQA9vYELoboDcR4Zm5/dkjUFZsVyFY/Rs
ABtFY54fLins2qhewhTUt36/m3rdUDEbtUZZxY1rGqiY4o/CXZsqmvec8HM2FF+iZm9+3MYp2cA1
EUT9mAqIDxD3SKxMaPcDydSvYmXeu3wPG5bIRq/1BaE1Qi0PtGjkR78U9SEoQBRy3cfXbb1yjZnO
JlqrzEuUMM9GLDz+HwLcrV9uKW4WsTxLQbuZYAQBaMvK+lfYyj28z9bBW3qLeTie19UzhVPHIwBk
Sg0oWlARdtCcep1psHu2ydRPXUaiEpSeAPgdQlLnN/U4/3vd0VuOV6XGN15TV0DPexMgdQoMK7Bt
e80TGxkCYqmvBii7qqtxLTWOnzFp4kPalI8psih1uGfd3uST8SNqN2wTpckih3HJYzMpmn3JHBHw
XxpDhJrfLEu94hD4afFrBl3Kcp5rLx+nmKsqDEC6pdxC5Ichasu5PUQNwdCvHUj822JH7dZuEhSF
6J0OOx+6AvMIWxOjJ20Pm7D19dXevNYYDD33Qh/g65Z092VlvOOElPpV4Ta1QWwiIAVBNxCwSH3w
BcCA6pR7eN1eI3D0ryZuOhHOZgrYOF5T1PWB79O7o0HfVkdqY9g6gQYAyRBGDsqYuDWDH/9psy5J
vhyv+/2WxjMe4sEZdW4SIq3mZb5/wHSv6wq31J41A3aXWoFGBHXzGqUXzjBPokmzbAdcsiU0lq7r
kedG+wro82LM47kvu5ObV2JHakKI3t8vQBpZqq6yET2JGg0mOpoTdkKBG0xw3X2AQtLQx0Hk5DsS
tHHJNpgNo/TM2I9AY6wgejVM6dF44FbqWkyAueqObUDb+uxvVBsi9Z4h1psNVcdiATnVdV+3dLf3
6tZNV+SN0cBCulF3nKIqPV33ceupLBeJwd+1hAT16px5IzkVTipuL3/87WiGhuuNvLI6GEaMedep
wMmXIEvG5KNHMOFOICiJ7jE6r0D/8TW8zLDpdvt2yisHta4WK1HOvmI+prgLu+k6+AgYL/+7j1m7
49grHBKRo0n+XEEjh5+XD2lDy+yxLXLAQwGDxXG9OQigSKfYaZn5NYOI14OxdDhr6VL0GHyccNV+
KLnuD65Mu+tsm40+66fcmUcJA/GHGQYTI5uPGBHj7XjEDemxEWcKrXppx6Yo+TPqmnHMbCUoNtN/
Q8IeqznYsUMb529jziTCsYay1TygiQNclNXhfyCHWdXoDSNnw8wydFTRPBojZMPdh5Xhmpb6o+rD
d/uNLlu/39LgEHWnsu4aHNNiFsTxw8DyYxU15vGyfG5twVJiLmTWTYCAJehfFod1AggNlps1q1xV
wV6VbmsT699fWYrSnVPwjc5wBg7pP/bh3Kx9GyhT7Fzyhg+wp7IILxhIrVc1WOfXtXiBxiKl/07g
ud55k2ytQP+7A8GzDK0tHtoLnboD8BOpX4wzPU0z2ymEb92DpclqmifkumoswLQPun7+AdMhEyqQ
Fwy9aWcXW/dgOWXSdICilMicknWmAaaX/NMGfI/DY8Pj2zAzU5W+DAeEQpjC8x4sze+yCa8epQCW
wmT0ofC/13O+k1/euA4bc0azYdCt1/JEBGHjoqOJtqUXxaVPRZ2gRNW0O+mArYUs70xDqahDYAPL
af4qfM3fR+iHqIWz50Q3rsQGn4W6UQu4G7FAI6LnEKO4v6H1aC8TsPX1dVuvFI+OVRGNFF8Ha7HC
YFtQ7O+jE7bOxtbq0mAWvdMAM5wBtSiQtD1K168OVXRllwW10WSYJrWQFJzFCcBVGEvkgH+dAr1x
vGz73nRBIbUDuz5Is6lFg9cTouqHfszKuOrBfesUCdN4unvc34mU3lRuLGRJEcg5VQP2n+YJk8kS
GoyfI188DhBZYFL2+Ea21lj//uqqWTajJTIc3SdAd26rOa3jmouHIa8PNDWfLx/Ym+KEfVjiNKuO
dV3du0+hmYuHPsrEqQZzy05EsLUDS540CzE7maXkSaQQVqbNkcr2Xi/13RBcVZjCDqxYz/WWReo6
d5+qdMR4MhMu1TvMRHF+XD6gN9GP+LztJrJyYLyj5KnX/h2aNx7UhNqmMmMy0ProNv53rxg+Fmy3
7v+mDmJBy22IENOKqfbJkx597zGaq3R5h8lIcB14yqk9suMtRbH8RlBM3MMsb/qSFSYZyyBRmH7k
NsEtpqu916F8vHx6b3qQkNohYWhKd8o0Tg/caI8zKMNj6QVIJPf3hTM9pDm5CXj+7vJaGwdnx4XC
oAwt056+UNK8p4Z/KRZ+y4j8cvnzG7JsR4bNXDqYj9nSFzNzTFkSj9rl5wo9bmYcdlzTxqXYzDNR
MwR5iCGgT72UH6QyH0tV3S0sukev571q+DVpAlyKpfMthsCCLMJZnnpFFbqVZXhTDCJKLp/T1iYs
nW+alWu5rshT1tUJmjzxQG2nT+s1gykXY5384dPlhbbu21L8tAM3Hbg0lqeIAYk8GIkh7iNqQo6p
+fnyEhvW0R7dp2RpuN8OyxMT43JOh965bRxP/3P561sbsDQ98p2yCYJ6eer8LDoupEdhtBjbRM90
zx9ubcBS8zYyVTrPM656BLaKciSDpO/vMSpuqIQdHw6ZQ3tTkeXJBfKs7aDdYLq5aY35x1vkThS9
cUh2XNh0ReHWjV6e0ihzTyBBMwftIoSGC6xuLt/DxiHZ3QjhpOuBKkc9TZg9cg8A9jNpTLljlbY+
vp7dKycO/Nk4I6KankDSaWLF9Cd0ou8EIRuqZk/lK7vIZcSI8GUY6seSzzcgafluIp0QtfzG0I8d
s7R1BevWXm2BRHMQOroMXwR3H5CAfQgAWVr6YY8wfkuMLEVu2zkNM88JXoKRn0LfiVH8ewiH+gZ9
ajtXvHVSlhdnQ47h9oJkT4s3fKbiU9PX76tRnBbtxNnupM+tjVgKrdOaAW44Zk+MYDDqupPeHz+F
CEVXWtnLwrq1E0ujM6la3U1Yw5vZ73UJ2I3brPBv1yE2+850w3HbzQK6b3mfRb73Ak6pB7N8oao+
rpKlcC1o9mhCtRMibuiH3TjQ9iCU8MHk95IafmRRfd6X243rsHsGUD4JOea2ey8sMscabapO38d0
8o8elrl8G1tLrH9/pRouKHICIiP6gtlI7yFXs9/FrowOrvd8eYEN3bPbAibwaQsvrdKvfIpuG4QA
bji/R8PXdRbE7gkonSFMcUr0zxHh96+vJX/k9wVC9YrvBZtbd2wpuK5MUeJh6b2Ikj784f13/F0q
6o0A3bdUmxKvkaBInV4KjLOIkCzymLxheOit4V8endsBQye64BocU0jt7gDTFNOIpg/5QpsxZ+9R
Mx/qz0VUuHvzaLckytLv2lFjHkV59+LUaLoSh4IW03IjW9Y1Rbwo16g8LjVJi38vC9jG8dkdA1ma
Zn3Vzt2LidJDBQPcOXgCgkp9EuMxh00ZNf6+KwobdsVuIeBFA8Rux5uXCIZkvakSkqbmKTb1mNQI
EtHLuGMpt5ZaLegr3cxczQUaXpoXhd2su4N812Y8RlOZTMjsuhk/Xj7DDZtstxKkANyPaRg0L4ab
TzPmO3EkHDA+6CjZz1zsdfltrbKaiFf76YF6ZU1LmpehH247SPXSiIQ14T1SpQdw0caXN7N1bJa3
j4bcK1o2Ny8zxsWvS61Z8HJMUURHFkJo5EuvPTfLLqhu6kxJlHqJFnXMs6+06m4zkR6K+lcx7z0L
twTcsg/g4CIDmk3VC/AzMSp9N+nM4rFSR3T3xOt+1gRzgf1dd3xWDGDQLub6nVQv/QBeeQ8DFtYn
InRohaj//wpqmGUqkBqigYvQ5qkm9B1msSfBNN6CEuo45e6pd5od6d6w3nYjQtX3LvBlXvTcVv6w
dj+WPG4Vq9udE9uweHYDQu92ed+psngp4aaBZXuP2bDnAZy+kdwLlDe8qGeZAm0CR4jRzV9SCvhU
iFlE68BcEbk7W/jDifdX2SikdisCwWeF6/TOM2UL6DLikWYMBKUD6ppaHTtQdE3tAZkqgMRgKpr6
TlKgVVBdoq7G/ATU+vy2eqd0pitkRvrUPLN8lsPtpPjId3z91j1a9qOOtNc7QU2fedSw5h3I8H3Y
jwWoyp0FNgyU3dKgoq4twKlFnrUAXVUdM2eaTRezaSq8G+13GJWK8cVDGx2mIJPtzgNxa1uWEcHT
MGu6OZqeyyrz/A8oJbvyy0hANX2dy7fbG1o/W7I6H5tnmjfqBxob6fdsnNjXy/Zi6+db9oKPHYrJ
ld8/qxWkdQTq3e1vNGor4c3lBbZuxbISBlmLIIr64dlJZby47sHl7JRCtXxJ7zCcMLm8zIaK2Y0O
CwMGO+jG7tlLa6F/UDNhQnkIApTy+zAFPPt8eZmN3djdDmBqTUFzVDbPwlN3q9tA7wM4Ydjd6jfW
GuflZTacht3tIPNwlAsGrD63gOWtVjyDfxU9yIlCUPAT9/9xdmW7leJa9IuQMGBjXuEMmVOZKql6
QTXaYGYzGH/9XafvS5oOQTr90GpFLTh42N7eew1oOatDl56Zqiz5D6oi4cz4UH49EVpPFdJTVqTb
YD8T8irES+DNG222leW2dNKLgPNMU8Bp3qJCR896KuVzzWz9+PmwrYRy7/TWdylKI4RliDPyDeJQ
cqdMYw9NRC48Fdidts2WLfLaWlts+XbkUTaXSr5VA4PlCQaqc67G0tEq6eZe0g2VirXXLDIHAxlk
wAw6/qpCON/nxUGG4bdJnqXHxhHp/z1YonZREpItf4U7uNHf0qgsZNyjYeycdzldKgIP4FSqAf3m
1xPDVYQOUnxxYWwQ52C6fj7hK8nikhwBD7F8qpqKvRIm60MLh+I4bbsUpiTYjYPHd/2AqmAL2/rd
5y9cWb9LwgQUei0UmVL6Oo79dCfTcngtmIHS5uePX5nyJWOi5nkQjJ30XkOhp+4YaDck1xEZtd1L
ZtS0ESzXvuK0f97tE+E50BuGO/x+UubBA2ErhoLLltLcyiZcciVEpy2tc57vRT8dThNRd8PbGIRX
XRptVATXXrHY5+BCQhjYVf1rWmbOK/FqoHAPps5nauMRya87fVGR62wN19rrFvu91h5lwejme9WN
/EuaelWSAqV21faqBGUs8P9+Pvtr71ls+JpFaN6Wo9wrXTzrFn2+zKuvTmhmewI+fP6StblfbHsP
fgLCk5Pcpwa5KAjnPBmns5hQ3PvHR/7dwmIzaCD5zPI9iNsvGRRN4sLb5DqsDM+SSGHI3Ladwaot
Rr3TOPzcQNyfKqhu5H87a3CWdAo/I8yvaVa84gBhP/Ipk69AR+mzUNXcW9IoEGwdC/9d9RoOAtL0
VcHtkFSpL7ZOprUhOv393fgPDmmiTOfqte7Fa2vkb5a7R98GV/7mfXYlRC11gNu8rnPo6OevSqjp
ForDQbRTFQ3meISI/ZZc7tqHLHb4iGZUPxtWHLJaPkCl7EsY+Hs0c684RLs3gu3aOxbbWjN/FlE3
lAfYBNUXpV/0f8dmyI4672CpyGfePp23qhb7urSmIjWnxaFR/hRTWIrF1nfPYjBhUS02tMmCIcir
tDgY0dGfFJnwsAcnKHiGE0KRH877hEUWr4XJWYmS0sHWfZ2QOjNHO5ktYY+PYxJZMixIHlYMCD7M
hN9lxYXOtXwLoEDQb1yhPs7ayZIr0Yh+rrmDIUo9XAirKcqOsgqKS2ZEtgsrPaN+NW1xBdc+5vQj
3u3BsBWVQr2nOMxd/kRxOuxrooPjOfNAltQJN4ClEaUN5iEP7iXMoBJTgWd93sNPW/7dLwcATmS1
UVhJU+tdDvNQQ24LatKfP/3jOw1ZcidSLwgLP/PEa6VAYGoG759KWCSK/dB0NrbIFvzqlxy27lAf
b2+ytMSDtiVjQlfFoSbRxVQQKMZQiKDgjjZCpfzMj1ps7RlZM+m7SbxCBuKiDSCBH1y1wKJKDf1Y
P3rO3eeZkjMnf7HTSxVJwfrceWbCRQGxmuqp3BXN6J5XECVLigWHrGIbFZHz9XTtPF05T2232fZ7
b+oTpNMbweTjI4QsCRatnbmnNJdQzxpAqkL2URtoZ2ynIStLbQnDI0U1uEPFnK95UV3LiSQFckGV
Dcmghj0py2Na3bblVnRZ2fD/weLVhcibyCtOfAtsGQHd72o/0slEG+fH2nidVvi7fVnRoTV0xgUQ
XlYmIWNQHlyt/COczbcEnFc2yxKHRzVjjT+HxUHILrzElPlHXfTuBQXOMOblpgz+2nsW53oESbYg
d7hC1dsO/hUJrcMvAqBgExGk8ptupAh+fh5v1l61ON5JA3I5KCTFQQ98+j4a299VEYWzPS+s92CF
A5ulz9+0crwsMXphBm8E6+n80HVTftt55WPGCsgtBfIIdrEfh+EW7POfRPq/hV6yROehpdTV0ViG
Xz0UhXIUkAmOeOHKC2odWCLUxwHOSu04XYw82J/3dYujvyshhhWQLj+ENr9whTggD4coTarvcYk8
2jzcqmKvDOMSrNdA3hlq801+go88FSADJfA/lokPCzo4g2eHtGdbbOO1V53qCe92FB0c1ju+wDJU
wx9k/Qqw2fw6hU2VE1UkDmX/fNbgLVF7zMCoxPRKHWgqnviU/smJ86ZH7+jPpIr9Lv/7+Xs+LoSQ
JXQPft1hHaGmfwhCq+LKt1+nsbhs6HjB6/FF6/mhz+jh83etxLslfi/tpiLsulAdej9KvV1I8lzv
i8Krxo0Vt/aC09/fzU7tUephctjXcvSSvlPfBpWdOR+LoFCEEamEU+cH9Bhvw8IBmT0q7/rS3zsw
E4YLrNoofq19wyIxyMY+dw130BSbVOAkRcvzW5CBp2EjV1tbwYtcIHTbvpm0iz5vnR4t1Qq57biv
jb20XLVJn22Z/ax9yGL7j0gFB4iD40Wdn31j/mi/aU6jLXuflccvMXwynZx+dLz8AB/pgcQcatEm
nrPByPNW6xLA5/gV7kbYaAdnymc4FM3tAYntuT//ND3vlqoj2JjOosdeENL95ve1f+W4tnI20suV
k3/J5YCCf59mckSfrHfuaNFDO0JOB+6lW3CPteE/vfj9758HFkr0zQ49735S1fvfQ1f2W6OzEpXY
6a3vn+4r14EETH6gODpAE7pDTfgL6KN/Siho9Zrux7ne4n2vbIglscOjzsRmX+YH7qY3RqKWPUr7
1c+aQ+ATN4YE9vGs8LdUB/aynmDIshwazeGwg7GCPeCmSs4CRxO22NcRZdy6BIHcDmUF10QpnDuI
DwB7+vmvX8mK2GI7z9DcDWyJuDQrGR5EwS6oW8FyXjU726uN+uzKXCzRez2ZBA1pnh9YaVEljfoD
AutxDFCLF415c8NwS8Bo5XP+A9/LJmipU4VZh22NseF3GowXZWWgB7HlFb72isUWn4BWV4HCwpJt
d4OsPk5nRyQmiMDVC8/L8P+j8Us80aJ2mh3getfteUkIUp66u4FwxJaJytpnLHZ6b4Kudnss26ir
9hHDZ0TqDR4NV9SexTzjZInm6yuuSmjJ5gcNkMa+gszZPkjt6+cLdyVS0cXJrY1H+Oim8mAhYHBf
R7m9aDPrnYcRJEsYn+zKshIzhgc6K/DPmkYBgaQtHP9KGF+i9lI/i0J/whJSlUxEo19yANtM1Ww0
VdemdrGnR6fIZTZxCRVB/2fms6+eO3hF3BBSx20wtVsyOivvWWL1WG/9IQzwGUE43srK3pduj88g
b72eN8LT/339PrjhLBF61JSiL12SveAuHfDLMItsduzryvsTUUKf6tLxvRfWZbbbwdi1dmA3pPNs
fCRR1k3X3exm4uDkufrOKvyTDOBi8aeC0cy9GnDNTb+HwyzTXV86+E9BVSnioK4ztoOlEzSaQgDa
xBDOza6zUzvuxpkNPClVYMLY6ymqhLJzXHHsPI6MEYgq1rbHEqLwbxWrnObA0zHMkrDrqdqNg4IV
IyWinnbNGAp/11eV/Q04B//mzTkp4zHt9JsN0J9M4CBtLmBxyh6U8OBmw2vb3BXOCKsyEw0TjxIX
ytzdjlaAD9GR2z6eZj47l8IRVj55igaopQgIScZFCzG6WIM1+WBVG9Q/vXRUzoHkXg2Jw9nvf1Wq
xxHTNrhw7ZkXNc7OC1GuSlgTzl4s/K4kd62ER8gb+PrceZSjZ+l1R4gakyDnKYvrIh/ma0TC6t5S
p4WBzBSwwNyxsJuDIaGF08wJZ9ZPD7YxozrCNbflF2nfdQFuW25WiC9hA7r+H2/uFHnQFlonbYI5
95PcLYabQLBg2EWdOxwKAqThlNU22mEKovCBNq2sdg3uwMEtOLt+cJHPIge+hEne599K6yhyB0Bk
WsR2Bu4kYV3Np2ugN6QBPlrNJO7qUbi7AlWok76EpRg1yXPg2Yswy8IjpCarKxcyGmMQ014U9V/Y
pkxOnEUZQmdJ8prescyh4QVMzcbyyAG46mHU47eYZXiSQJmBTqGM1D7VTQPho9xtWGNjTzS+Wx4c
yIeze2dk/GsEBQpkEGGu+2SGKPSMDnY2/5pIOz9Ns6MvcyP0Fyso/PbcKvfr2Ov6Po+d0FGPFRJQ
NLll0IEcHaWRf5iAZ4MCKpD5fvZD5v7IXud+Stu/1QhD2z+2aN06MYULyGsIjwF9DPwe0xniVjfG
8zxZfRRNoMfLDNZRXx2UnqrHilJLkpo1U1DsxsjRw00L2BaLeR0Qtuuh5fiL+WykiQsjRQwP1KBF
XEVZ/dOJ2uwG1myzuWmjEabLShSojtUwaE53WOhIl9tq/t74+fwLIqK0uG6ZaacEtZt8uHQBZcyP
Bewx3EfXeLKP0anB5lMYNBFHo4D9c9dIPrz4g6p4DMNY+1iUxshdDfPGfTBZ/lTNSpsLnEvsR+n5
9C4c+9G9IMaBiRjjE38R2qVf7dzQ9HmaosLGKmz6+36GINwV+vBk2FcgPI8Xftun5HpSkpMbGKiX
6s2EqC/DZ8C06raEqvqwD2RXz89ohPXdnSNBJN+hoe++dY0b6H1Tygai8WDkuA/Q05yH2PFG7h+p
a6ohbomDEYSlcdDFOmARJNr7IpTXgUyb29xt9Red1tHvNMw7kyAOd/NBkrJDHzdvHmHh1DqJQpvp
RfRuT5NBOwHdh1Wddl/ITLljknCE/sLjkNlJqXimJuqaGLux8o8s6juO2c/LLJYWslJJ32j8DOON
CCSOJvRWj6Z+yDQ8d44O6ZmAGYGyvzUGs49z0BHdnaz7CA5PrReFxzZI5y+EeDAP0ABJ6B2btZMn
/oSbfeyUdfRsuqH/MUbz1GroEKXUIOAJSGVBkV4cvKD3/2Icer0fReVHBypMRnd12VqbBATy3Ciw
MxENcRcVhfqN4AVjIwa5UMirjgFK/TRolM2heiD99mKM3Hq8nwLK/BMhe3LtfiSUFWpPvVqze1cM
7fjECxl+w0GAdQdca2ZuDLQeIcIY1VP6ZVIlMD6DlXD/6NtyjvZRAXb0HlpWME9SofYC9JCoSq97
z3jiCMaVW10B4sheHTC6gPzFoaIPDhtoOsddMMBdpA7LzOxkMTXPnY1QYi0zz3eOOSqXHBGyhpZo
4JfpUUuw4fu4aLLC9WLd8HHYw8WN4sqfSsTaIEejHcruo0d1icNC9n+xYbXeuUXKvjkwf5n3ntMX
z5DQJa/Il+viLgq0dR8m9Hjo5WRM3YBon+berqnANr6ExlWLEx7qYsNREDHQPUpvg3OIvL6ZH8PR
afvrqLU58ILcr24oXCJTVLwLn18I1YbNAyzzWvIapGZKPECKgrjg9eyCPx4ZDwV/uFB7qVAhQoWs
YVLUFWE7PUam6PvEyXzjHUE3qNtLp+sskFUQgtAS55mPkycGSZjDGR1MNrgWtKMwAx6Y5VU8Sx1W
O5cDx/hoXTo1OFIr+ASgDIPVNUdt+Ksa8wJotjJtWqCQGuQy+9Fa/J8pgn990XjAaO8rTT2VjLmR
7VWWp81fGVkAfFTTteqF5mXzSHpR/ulIjyBf+7CU/zaYqH81iAzt5QxM+XhZFDXVYwI6DqtvzYSL
O0+iSrZPAWw70lc0Zm21P4El5gkYd6XEIxhiKbsa9RCW+1QMOJ27Ipv5HizpbrrC/Jf6lsvIufKl
z8WeTkT/knBGaptYd10WJfVEctCLolORAMZ/VB59uIWGDc61wMl+EeHW5T4itn6egjZq0ADNc3EV
uEpsWQGupIdL/K0Z2rRpeJq9UG7uCO8vQ6IvT+iVuRMbme7KJWApJh7kigi/0Rna0E56zP2guJA5
3SICrj19UbPjbkRTqB5IpGy1+iElAJYxZoGe2V9daokjz+tb3/PlwZ0CeDyUrWRh3NGiOA+dRpZy
4spoRhxnkge4i8k72DDmd04msw2q3Ee3GEb4sqsGY1ubkXRobiTJ3QmmhLI/lh0zNM5NswUX/tA7
6/SWxXV71GKCwssUXSONMVZfhJy1wxO2VhO81dHAAD9g0gaF3RdoH7Im7os8wFHaugMbEbqBGkmf
5mY09KKcrdt2xxnLEme1qlTTx8ztCIdgVs3hfPL5zfSjasfpF5/2w7sqVwY18mhscR0yclB1cNUD
JubD/rfoU6muRODgZNm1I6MiSDodwE1uowb8UZvz9OLFlR6lIcqlLMVND5V3Ux1kzin4MYh0ZOcg
Q3b/BmHOUVVoPIJbz672ehwnKEXzub34/NtXp2tR4qs6q3oKzO115oM8/kZh1T4C49J4mMaDn3om
uwzyprf6ZioEcHuxllmeX2n4VjQvEctp5sdzP2Ya+hwTH/5mepjMb5/5ZZPt1Rwi/8hKQ8ZzIFin
MVuUEaYZWdyE3fGoNHjpEOuWpobRVn1Oufz0/EUMEaDnt00XqSft2ehGQZu32MN6GhnL5wP+UYw6
PX9x128ltJsKz7KbwIct3k4xhKz9CYz65fPnr2zyZRMOnWY/QsgonkQmIGfi+hX9KkYxTDEEnoeN
IufKjllKZUxFZWEXp7KbwaUZ6HdIPhUFo8yHaNXB4+2dYtpsbJJ/sMDLggJGbNmCo56sdF1H/o0t
AcahBzpkff8l9RgADZdad+DH77lX+G5/nEPaAByQzVXwu0ea5932xjThTyQYUcFwNXSUW+3GHF6t
PHGBxSdfTT5N9KT3inNouJoFrk3qrip8/0/dZ4OkG7F3ZdqX/b06K6PB9n7+NKRTlu6Qr9LuOjTO
FG10Gj46vE+jtIglM5zeNNNZdkMFBAXrUL9WBnNjh+Cptt2Wl9/aZ5z+/i5UorCtC1LCitThgTqC
Utr40HnWRO4+X71rX7HY3SLidT9nkbzpU+MkIQMFxAbkUnB16ZNuizH2Id3qNFjLTe53tsD1h1yD
8RFMBq23tnJRpHLC6HsVjLDD2CGpHjQ5dGVjq5dIz1mYJ20m7ejGJMQt86VMARRr9iIzIAjGkEEE
drLsoYy7se5XhmLJ3Haom/O5L7vrNOsKUJ8qCLEEB3/2eKTitp+J6BLf9Wm5ETjWpnbRuMgHobUK
q/kmJ1D8dzk4jzEn8/T185ldCxmLuIdmBZIBYmHAOM/Rfd80TzB9RhLe2UNp0zoJfXfjSFsZuGVH
MmtKL9JI1m/g8WZNXJtyKI60gGIuGvbISfwLC0UQlI0+/7CVgLvsTxpZDyRzME+dg+pE4htY4SXA
1vIuCSHktnXurYzfUmTEFUZBwUuG1wLOquBg+CVyoN+wlsAlrIqivJ4vORF2ehiJ1cWWlO7Kolj2
L1mbBjqFbeJjFqVu95p1upOPaESYDYrM2vMXUascoF5Zpml0XSFbf6Kpb166QjyfNzOnl74LVmWb
tjCwcJGJhs58ZJm+5H1QPw217Db26Ef9UcSRZc9ynhnudXNTXjtwtUlv/Rr3tR9SOy2KaAD3NOQK
cT+SYyxHwYPXCsx8soV+Xlt3ixgmOXiRs/ZR0CoCgkjGGBxqIaSZtU85BLm2eHlru2kRFvqIcL8A
ae4al84xmWTzwvP+2eYYQ89VT5/P1NpLFsGBEii+Cmv765mPAdofk1/CglBMpa2+5bKKfFQCFWjl
G9P2D632g5Ri2d80qHfpKHPzK9T8e/MHl15ouPAaVk5P5kTDRV3CZSEqXaHoADVtU5mPYOMaFFB/
lEHvhUWcp60TPIzQ/By/Wjnm/KAcFzLxECKYzXTSg24JU5dqFDOsjmCkXvDEcsnnh9n6MrgH1Czz
QGhFnQ8niwR4Gr5RKF8U4o6MFfF+TlSN496yzjjVt8GZh4b+qudUosaeah4mVcM47glEkGB483I2
1G92aCDHloAE0Y1XqgM5c2Ob/nMB/WjAFottSK2JJsG7G1tRRSfYA/Msu2O8nOFBCcThnCUQb1P+
jcvH0Pd2zuS7hYkdhzfDI/B7aK9oMxJ3egMnYAiCxKnctHrI5trNBtzpoirY42AbmmRoabBD+uL7
l/mgTKmB+jWlua3L3sHgFplrnsoxdK08TKmsi1vUOTtAzTwUDIMYPkEQvIgrR2N49zbrq9CJUafx
ud1/vlQ/dBPAnl92rJWoahTdVHvtuHCphW2cB73O+6ATvkVVp2nkHEM5eoJ/Vs94I2PJQJi96+ZC
Zxeeh+v3y8wzZ/6eou4B++jPf9VKHF1K1bhhgXupyhhG1BW32Rxm5FhBa704nPf808Z9F0qZ8upW
l4Q9eA4VgPkH4XT0J9/b8pZdCWbLBmugK/gXNUN/UxUyewlx903APEOxnQ5dc+Y3LIJMxNDMm6nX
XeMQMM7v2sM96QdDSef352P0cRBD2fDfYxTA/QeE4kh98UpJntsO5V/VqOcApskvUzi+fP6WDxGk
DE2aU4Lwbio6HhTI9TPnV98UZA/X5HQH4fMn2jpdLP0KVAgO0W/jzFESRRUabtGWG+nHk+Qvk4Fp
HtWQw1r7S10peuESEcVljUjThKDbfP51a2N4evW7jwNvuldOGcqfgjKUaREzG1Onezevo0PWcH7m
axaZAVjMVVBNGMPQ6XKQ9LxkJuC6MQiU7WpROhvnzNrX+P/+GmaGbpReba67cciTSNY3oQJ3PjBi
D0juxks+Tgz9JZypgEbVVBOZ/rJRehE5TgspQx/mev1dFJUKCr/VxhV2bfoXmcDUjdC2ht35vde2
Ed9PtdOoe94CwfPQtFWGJuTna+DjWOYvEU7QhcPB343TtbLcJBDiNbvBdV/Pevh/Tn6CegF1MvUT
2bMP/YwxL+9oPfCNGLDy25eHQ9CYAH1EL3uZJcg9VxxRjYAe4+RniFVg8y8ROhRHCkod1v9BdJ3e
N6wfypveB9LsrLuTvwTpiLnIJyizlz9UHUWJIxCHYTjSxJFqr1pEt401u7KUlmCd1AVYtHN6eq+M
zJIMUxKD8NgeCwj+fz7PK1tveaCI0ASuiKrqR4jL8x4W7CIBXzBK8oZ8V41TnLdWl3bcApKArINi
wD3QAbiWu40+tVPhWLsxHysDtUTscAumrw6z6odI2WPfp8FhzNmhQWViY5zWXrA4tAag2PuaFMF9
MENaxg2BY+mDfE/CZgu3dnrSf1NHf+nHjSvPLDquqx+VzKfH3FW/fVLMYwIGbXUUAJvsNSAnO1GX
ZqPJtBIRl3JapeFuMU22/Mk79qiF+3f27ZQoxW/BXitiWD6I89ZxcBrV98cVgCqzyXvvfsLNcg/f
b+AjQp8lfmNePl/Ha9+yOKk6IKlziPuUP0F9sTEclvvYtBkYAlyjNQ/kWOwbGF5//rKV6BX4//4c
1PqrbPJDeqUd5EkAuoWzk1goEp3jFY3wFXj/fgEYVaIbzCB/kqh6NCzkOwhJn0OMPz18cT55xCET
0C7ipzS9Exub+/cOfBI3Tr+1sVlkj0FRlR2KMO49Lhp63JewBQMMEL3x8bytvpTJEiVu7gAkOz/Q
jfdwZsAsnXAc4P00bqB6V/b6UigLd4+6Yp4H8KUbEbNzMR0AzNUCkCVTSSg3nrWK/iOWVZRjJYfB
3ItirMqrwZCOYLc7Vl2e94JTzH+365gB0c2Mw3zPIOHh5So75GG3pRWxNkiLLY1bqjuizeb9/2gq
h/Ei66HvezKEdbf61GvvWGxq3QPu2TRzcI8bpNjVRfqtdckrTad8I6qvLNZlm13Q3Bm6Trn3rCyG
7qIdm7pMglKiC/T5FKx9wWIjo4vvOFHeBfdqgmciGyE+0gp3SsCc2KJ4rXQm/+PcnQE81gQoJ9zX
VRnCjcEUZvo6hLSavhg00RrA3To5ll9KrXlzC/hvWb1OjWSUJ0zUoAnPmpPwLdKkHH+6SMYNWj9w
IcleS+5Zizo+1zNKMJ+PyNqQL+JDZhg0SbPTQQr70aSG7c/1mHVbHL6Vpy/VsaKub3U6uuUPFHtu
SgnGOAB0W7DgtYcvcoDSc02RZsV873owMZ/KUWdJRd1x61K39vzT2fZuv7oZgE1GkeB+aKY7Plfe
LVWT2JAGWHv4Ihg4s+7ree5KCAtmZdLMDRrOUdoD3/D5vK6s9KXg1XSCK2cws7sXs4m8myADMvvQ
el2EbkIDJGW58Z6PsQD+UvoqE+GQa1N6V1pCqJW5QAuF9EbJ0cElu7quDb0BDfWm01tXlbUPWxz2
3Ea+QAt9uk8BPANT04U5dedckmE4xyYSB/LSEBxW0QDUNe50H/iue2DA6MKEkj2fNy+L074FQY4D
Go/MewLaxI1F7hM9xLrSJ9yCW7fNRq/7n1z+gwR2KYNV5S5iC0TwfynDVVHFxEdfOIthvZ3n0bUE
0FM9Tr5JCSDnjooGKBTXRgcJmj+MfKlTnIfTLhq83LuwndXp8yC1O0a3oaiH2ewD+MA0xyhDMfdh
zH0neOpwBnn3bkDTNooz28y8gLExq+9nx2+tsxsU7gRT3FBZFXMMYfX8Z1U59IfoO3NfwmwkO9QS
Qw61PjZngPulYfndMCDtbIK7o0ZTrBqiOjpSGOeET2PrCn2LNickTRIaASD34KCwSe5gutIWBx++
We1fHpEh/8F9r6z2aUqp/j216KnvoVRrs+iboI7pOQwXGVr0x0iVwL9eugp2F/1GCXplfyyVwmoP
eWgjpP1VTKNKZBg9l8B8dr1LjiF0TWJQrn5Dww8Aob7dAgatXF2WYmFacsbgompR8fDc4FJ5vOsu
g2Zk31vTWzruaMigWrnnjICDFTmsPQcIhq2z1BGbdFMK1gp2BSiDvZ2m0b/0Jrplvray9f85cd8F
5MyDz6db4rvqgvJLCFbZu6DX/qWhjtji46zUyf2ljBg04+bQo5l35eYofNcwL2ATP+AUeziJa+ux
/AXo+4Xyx5eZkcTp6GMhAKr7PDr8X1D7g137T+v/3TfWkJYrRN063zPX8vRKgqSgn0OTSqfY88CZ
6LHVuoBASjmx9jrlhQDIlQKEnsWjAfiZVlAFvIlUR1nijKlOY48hCuyYKAHQnIxfQm9Yh3a+Eh1U
iL6woQqz69IFVCB8mQDEnvPj3NVM7WqAR+0LBAdzA6IJmo9xcPJc+xWdTK2vIF5bYWhguIdbVtpF
oXNwhxCInRjFFyw3iC3mPIEOH34HdIhgxrzPFRgLfyGQ0eVAo0PKJ7rwTBhVDymsf/rHqVd2ulVs
xDUCelvT/FMRnId3tnds+wLCfGff4BJJ5lte6Kb6o0+o5SARPQe6Oy46wG14kqMj5dwD2OM5TxJ8
7uARPA0x7dM+V/4DZMRLYOFge4FeDHi5iZ17JRLmlh55lpPJsq/SUZrcwD9ERi/N5HQFingdXMDS
ocvSI2Wz7YaYgHjJLxn+3R59WGWzXcMjgGarLhq6IwU+TiTwqBi6pBoKgCFDF8aNaAi1Dky5NAF3
Rjuz+sMazzaA8KR6uPfgjOjf1J478oNX1H57rLKAipuRawk8lMLJSy6MV0egdCif6p+VKdA6igG9
9IFWR2zjl3mbq/lWjOFY3VT2JLzM/KlPj4OuVf3XNuHIs32QT2N3LAjq4R0a8OoGToa8jqGGPnRu
0gNRjjJswEAC/Vm1s0sf3H6yTRunRYZmoV8MKoz7EvL54BWkJqgtOofhqJ7DgPr0gU5wweEJAM/z
+GWUNESdLMgzjnFkNkurX+1Y4laS1mGQwQw9isI/YAR44mGCHYIPHFOU/8Q6GtJjPwh4ZcH9HaY9
B6zO0dffajlUwWsuy9weMyLCKZlTfdJyaeqoMThMay947uuIpDt/LtoCSPQ2VZByzzz3yEFRqS8z
F6VmVCCittGoS/RoDcKYkoCGUxTQS0gqIp32qpu99B7+KMBSp1KM7VXOOgd4m4HUaQJA2vzk03nk
b75wWb+DnBN3DpLCpeUCRU3subJ2bP0qQoZOE7gypdiBtqC9PWTze/9iAntDH6D41tV1XOO2sBc6
1fTQ+qDVJApcsPxyKuC+eRX1/+Psy3bjxrlun0gARU3UbY12lePyGCe5IToTRc0TRVFPf1blwwEc
xir9KDTQQLsBsThtknuvweshIZrGpTrW0q/bfQj/NboNXKiEHfNW1tDkiWWOZ57IfnQ4rPUjEoeJ
hORt2JwXVD/A6W8E5l0dIlZoMq4CQrCEFWCC5T4qwA76VMVNIfSKRQ1N5AZgyaA5YqeBDoNVV9Mn
brxKP0Zu6JEYQSBWyFNIkLTUOkl88sraTuMvylEDH1c0AlMHQwJQ+84tnfA/+JMN+acooLx+zYI6
iDdpo2K4ixZ5nz871MeJXvgyLU6QFKroPe71U/zcAFiawp8pEe23rjJ1NqwGkxT6d+7RPHkpKm2m
A9GRG6zgnJgH+6ARwtkKDDAFtwFi7vu8MpC6hytWhbqM5wfBFlsqlAeYCICz0gWeYHvha8FvMhcF
9dtgyrGi/KZx298xMLvOYSSgAK2qWjpRAkR2rZPDxInnPIAGk/Y3ZZXCrGCHXDB8C0Kn67MXhw2w
bM5byl7B/h++TLBg4HKlKwUk5mDAvtm4LknGL/iaUgipvUSCbzckAq8wUAGnfCkFO/PAcK17so74
6FGo6pyKSaPWFiZdVq1hspD9vnxUzX2f/v06asLAKYEbc14yZdr+WOTwFVjTsYn4dZkr17opCzdM
Oz0y9xR0oUF1qChTenC6lMfbyz34MxQfnbXW2zdrICiCm0RxBL+tXYHPLdZAn75J6FrRuLrrVHLj
+06xQlhVsL6LfgJrDNx/dQT++brsma0t6fOMNDjox5PvIiGBLA7K/qkr1r0ar0yq2NqSDaRwOwfQ
9ZOSIn5FXGegjpnsKucO3PlscUkc+nHeAoN9CkckRlUGB80OfNJNQVRzO2bD8+XZmrlIE+vBTALH
TX0hiyNz837lx+Mry6uHpkt+nu9jApKc1Ff3JV00WJm5bdqCk5VQgIkjs3nK6oZtwwgxg/Zwyk0L
s+TXff7tHyxAct5b7y57kk4lHUEiPk0TI+uoCDag3qld6oGACtuL9eWRm8nFEysSFI0bQ6mpGl/8
kg3ZSnFAitlI2F5nrXgUefRzjKKHy23NRAViRQWfFQn4S5k6saGvGtDyAmh4Y/My4i1pjc4tBCsu
FOiF5+mWHAiRJ1ErEPj8o5+hqq+S6kBKOHYoGO61uKlf7tPcQrDCRNVPMfhRZDhB4TndVgBprzhP
M7BP4oVk0Aw4gtpClJ2fgRvWR/kxLPDgUGnNt0Y0hzAvGiijBXc0AI2iMZU8s4UfclxgF9bGx4NJ
bYXKzCsck8fhcI/rW1zsPAezxVawhq79G6DXfZQ68dif8IYUfnw7cuqD3+874LIs/ICPFww4mn9v
AR3kYFRlbX6EwKjO9twDVOzWSwAMWmhgdmytwFHg+lmC8ucefAi/GKnvVcQelAt3Ehbc/XnPqTFc
nZ1xIpouFVjnxvW8lt7tbGQNh8mpSH4UWKRF16brKuBkTWOsm7AIXvyJfYJ9Ur4C4Pfn5WX68Tan
ts6lrONU9eY8klDG2psBQOtVgRMlWIHt4n7zqknCJBJs+HphZOemzvu7jxC/dtxGMBelkozINYSI
+mrjlhIAoss9mmvACiYycoYcGQr1opBFdlbIVIVIO7l0SeVo7vtWJAE4TCA3bSZsbPxm3jJ3gxfc
EvJ5bglYYaMJfb/PeGhOZ4Z2xFYNRXb9ZlBRGCcrkg/+eMs53FDAFNW6Db7IsoY13ypV0NG66nYB
IOLfM8TS3AQamNqTBut2a/w62LC2hHN2TKvN5Tn6ODj+4zytiTeRhE0aeea8zfEcTwEbQfIgmNrh
ZxRH4LFebmhmedv8vIK5rq/A4TjxkbFXAl7xHStAlOxBpFojR5Ef3WgYFu6ec41ZMYNOwzCKwi2O
qoZLkpr0vcS1r2mKdK1N+TCAbXe5V3PDZ8UJ0eReSWqcLSytgU8L4zXXYBomAJosrIG5+MfOq/99
KMq8yK17yJCAtgh1VTZ8OTtbhSE5Ib9wI4bkptEtGDdZ/Mnl5UL2eWZr2XQ3nxfIXMH858QB0DDr
DMoY3joxUzwtNPBxjvMff+qiU05SMTc7AhBdroiPFylmyOA9hToTCmZJeFcD1767PE1z3bEiBcg0
A/GHRh5RLQvFOqsyMOiDoY2+Xv7+eV39exGkNrtON2E6RI3sT1XmTnijx4pHjK7gh43Eggb8VsIl
jkHAZalK+fECZzZAZ0DOHNK3jjnyHhovnxwFNeqH0GcJ4HB13AVkWyFF3qzSYnCdYiFWfDyKzJbY
6ZEMQ/YnKO6SKjOig/ADHbq7BPbY1yieA+Rsg3bCIXRaPWXdHWj37nNPwSxbM6A+f1yeprkOWGEh
ZbXvMeyWu6B13/q67O6nIF2qFMx93AoFJWQI/SCZ2AHn3vTGk7yiqwmwKX/hNP041EDO4+844CaR
IbXHxXEsjIDfKFJgrNgQkaXRWtMmyf+7bpCsawEx1chHjs2oIfgRrpGkbMOHKWZJu3BbnuuIdS3Q
XtDWqC2Ku7CG6s2qiHop14XjwglpiIEA217XD2vP+wx5LYcr/qTSDEKj4IHn5Y3H4PqxMCEfb3pm
+9iRKGASqaX0rlTpF+TLyHbKw2qteQzFKNy5L3djZrRsfE4IPmCMHvCnpsBRVvBBbshUMEjhTNNC
Rz6OxcwG6ACx6FDRdv0xgfJD5m4aR7jsRxGg4A9FlDqOhxsVmtKAah2y8rPyEbivwy8wO/vgg/qO
ap+fHjMH4hZ7eLwnLx2o6OXmuuE7B9B3p2eDKoFI4pw9ZWbK1h3Um2/8JvDWTpU1++uasKIKD0M/
Cx0WPzV8Gg4EOfPDn8lJ3OE64CrzzovjXS8ADS8xQX4EPlwXrIGtRqkeUiFrJJaXZPZnwpetwhEW
o59NYZDdgQmlHtJR5dBUUbqoFxbZ3Dq2wop04GKcjix64jleUwJ52DXx8XDryeIoza1jK7AUyWCE
h0E/RlUXPyNzHssfpGIt2Tl974jfPspw04+pDSrxqSrjMLiya1ak0d7QNgq180PcOtHB4Lx/rGOT
3PaldhauSzPnva3QUYSiJePQl1A+9yBKUw6bvKH5JoISz9oTEKkPhmvURnAG25ifjEzcEVhrj1BT
cn5Veatf6QBKzFWbxTbCgxnVMKRBX9y1KPmnz2lWlN6bLDjpbmAYkORLy/lPyfrfKxmzrfBwKhZQ
AJ+yY9+GsvwFTT3NjgL3Iw5BcIivPkD4NaHurpzwIk1Qxw+d4XMJYaTqFMAKEM4SGSq06QPrpQhv
gbbN9O/GpBA5A5g7r9SntI3biW9A8CdNeNVzgv2TJG2LoIZEmj70Wo7QMC/DLI09WL1D6eIV5yQN
Fs7gmd1uO/d1wCvVfR/5T7gWU36bddA2QPmNQAnpunm2IhbKal5foL7wpHxtxhdDmjLeC16ODHXk
Kvh8uZW5bpz//i4uNokSWY54/gil6erOuHH7WOZ1t7vu61bIgqIubRjQH3cMtNPiTZkUaCVCoRd5
ZQNWwCKuitKm1fSpgPIDjM9CpPJ2kO1bEhWZ07CwvfqY46SBH6TRsZ/SwX/sE0XCCcKXIfM2UM2D
Op/2Rz0ma5BG2dF3MjN0+4oQSBKKynPOHG8O15N+zdop/E+WxivFGoJ3CEbw+vDbWL/UVcQhh46k
PgE+PCEFiVA4hhzjkrLxTJkHpp9/TzIVJgS/RQMeLnkVnHRAdNiuYSs0kn3Gnbbkqy5WElRLAhZM
B9+Jsjb0JmRUA8EUBM1YI2+IWuaXIOkdfw8yVOQPT5fXyMyxZqO0DMrusFWASD9cVpxPPhwe7wXr
2i85jHAXXi0zsd+GINWjB7qYEMlxiIpunaGgvQesVB88OL1tY5C9kNOgw/qq/tjYI38y+AeOXAff
Jwh7/eR6q7HKxkPhE76UWpsZNBtmBGUmAqqVkz03ZYPMHYXGZLRCQTfRqyiYFi/oM9HBxhuNBsqP
qV86Bxd3S3dF0kKpbRcTvpTgPN/wPjhjbKxRRdKcKZ46h7z1JuwL9xdroP7Wxhz8W6gVLpyZc7oh
NqgoJAPs501PjgKsygC0bVM5/k2Wqci9o1RO8Q0SuDERqFNnWeKuODja2JKqqmm4cSoHOPU1nIA5
1O4AJh3BbqwA0cs2AUjMXv58eeV8PBiRneADBcKwNm3Cex2hwEdBT9kKjWK6B9fOuA6ihcGYWzt2
UA7aJBYosz0jRSXlpgBS+wauRqjppVmbLFzp/2iTfTSzVmSuO9eF26WsD1FSZzGDhI8fuE/dGXZX
QJMxCOV3MMek2UVVUjQpIk9ahyvXpx0sAqhQU/qFQjFM7+CdLQexEdTt9AbgJHArVq4j+bQdG6NM
f1fgSj/2KxTDdP0w1UyqHFXrBHXyQ8pVWP4OGsnZZsghH/wfnl/IbW4h9lkm4U5IVhc7vKG1eM19
Vbived+wnO+dSDfl4+hHTpKv46EPGhiWDF1A9/1QaP2zGn3KGbT2dAH01jTQod2GXebKX3IixIWc
I/R2iy++4yGRuR3rLkm+pxCgI4/Sc5r0pxehEHILtrsPzWs4/TT0QQ995EBb1+B9DSkX0ZR71kPE
oAb+H1SP+xpyCs0bXq/MA9gTUJVszeHGntyUsDMPWjjaVwE9TJOC2SeSDbVv4D7vqdHbe42SQ3Cs
OtnU3zIacLYHV8z136IRns39RnemdW9TDAAejblf4j6ZOIL3qC+mKSeb2IHO27EH7obdQ5oFwsJA
avbdWwcAa9VsW1RdKrVGzkMPm87LHIoJhhh016wjEHrOSge5M33KCpom4aYohrp/xCtSlpDagDKZ
FwMM5YSoBAGEAMTL5b00E7ns2jWBVi7r/NocGbjB3TYi6NWGR+2SC8jHe5XZhWsxtFx5pVs/KwnQ
BGj29KZgrAeHOx1uYAW5hC6f2ax26bqHdp4ztXw4xJTV4S5NRBx/KTUwbFt/SvNq4XU0N1zWbgXA
J6zyQtdPTekBJaNLiMCtpJDO98vT8cf77YNwYHsl8q7rAsiuFk/xwIDCuy2yvMvoN8Ashcg3JSOl
xhtCk6ap2hVkOAHIk4KAUQUGa9dk+6lIWtzjTcbG9DdgVowd+jpj1YOGBIULU9IU8tu1cFPvE17f
KtkVPPb5lxrp0Eef52o6RpDfJscGMkJ0w2QwjM8yMoK+EteI8RPclyG+A0Z5BnT2yj8D3zeyKVUx
om45CPrNAAWpkLkZVLPRbRT2B+EUKfBoaoKG72f/3KFnv0De6guniV9ASagH43cNWXKoet/idhem
Ry+GXArMvSujoSDRJQX0sA2Y+OW00TiLerHtQucccjrT9zWMAgBa3UPgUKWAVFHSN5sGZ5HedV46
kYNkoh2AVqdNCynlqgKvBMbbo/dUVApazXWWTuWGxSWFMIdgJKi2eF5L3DFBWSPm4EcAXJa3nBVF
Nq4I1APPRs41lCZvW9a7zj0Figs5Ob8I+6LbJkhv1M6R+C7kviEs3QGU2YVpBAw9/OPyX7gnl/FD
NhQh+6GBm4x6jGbsxgroUr+BNIvIPCT3uprrstrLJi7q1wgXI9dsEpZFWbDluS6K7sbHDRR49tqE
1VbBj111q0kHEK6+g350VtUPbt+mEBjH2R1d4yaIJ7sNtTpP9wSoHTn0Q4mrWxprE37B+kqKWzUN
bspWqSGAzq11b/D4BosTL9x865V9Xl4FHGF/qlfvXmIuhFNqCpm7Y1jzZt0xXAIwnRW5jswDSdW/
HwFOEmYk5no6Btg+0ZpTJ802xr3K0AZDaKOsJEijvqwy59FXodY7ZDv7AkPYLVLczz/0oxBilZNp
6iRwp8qqJ5ki5JIIwvwZjT9lUxJtAK7p1tyvnDU4i6dY8nazELg+bDSy4SEj8tGi8/LkLgEE5p7S
pmjNKnMAzcUmkIHPbhwAOLnctBrs0n4NSXk6hkjGx4VIFnIaHwdnlIz/nrnYURXA4mV6V3hd0t8B
oj7ybQoM6ZL3w8fvo8j2No1TINGBjI2PactM+Cvv3UB+rQHJLT+3XRDCvYlJVOdwzkF/rbyqShLF
5xPv3XrvnUEL+DOw49SOLFkpBSbMShHOF3gnc6N2/vu773f52OkpdLtnPCOAynPh4Ll23FDzhXfe
n3Tev+sxsm1OEcQDgO0g3QOeQE6CTyqJYFC0CQNqRLWFgQCKWTcEet+OtxYgcjIAbmBc80SKRhcB
AO3wI6brUEIgScI9EBbFZlNGvANCDQ55tdkjezJE3/MhOFMmOQ4SOMKmZUu+jDiAEvi8BImArCbO
Al7QFe3O/AYWO7FWq8kfY5APeNS5t35JU7lN/DElBwBycvc+N90ULdk/zZXXbeFS+Ik6EF4ss2PV
t8MNl/4vFUcPIqj22YTkenVWNgHOrl05YnzFXP+8vDM/nl9qS5mGxKmTOFKgwfliohK+iFkTVJup
BQL513VNWBuvyIICNz+FonfTw50BY77DIPKrrqjUVhb1o7NUe1sCIZBDXF8MgPRDomlJ4W5ueKzt
JWtQhZpRhCdNTPKSDbn6GiV4Vl43MtbmglgS6Nv9gK+zhqyIF7XbKWnbq7YujawXqiihEwYwe34s
4hpC3RQhtj6CCYBLzXU/37ruatXBPb2d0qNUYMesGGmwcLPAyM3l7398awfc7O/YkxHcZxB6hpMy
jL2IRDbN0QDisEVQQILyciMfR20aWeehmkQu89FPXjPA+uA2cyQuHlEmmk5IqJ8meaU+A7V1ORVD
BAMRBEgTTpxjFnj1J23yazxcQ5fa6lukgg1LXE/JKy6ODyLyj8051UFicUqy8mtfabGwZmcmxdbf
0hkPwjaOwbQsnHRLAz2t/7gfQ6VQby9PyVwT59fiuzMnVG3jpk0wnmhX38mw+d7heoilEC6cOTOb
Ojy3++77UkMhKoO84MmnOmpW8JIh4tajYA4tdODjZy21fQOJI30hFO1PUtbOLov5Zz72ZqcN0lDl
cj/mxsna4HIaGthbSnWSVDYrM3XfKchAD/AM8Z6umwlrh5/pZSBLoirutxKJ79Tk4ntQjd70tZ4c
L12AFsydfbZpYOUZXQ+0xeIFAWhNkwaZdCeH/q5wPsPGJ1kVAH590jT6WYr4U5x23y93b24hWHu/
SVKAertaHhtdN81KqgCE4ggMuaXE7MeVYGrLbUFXM1JEcfFa+JBxy5zhiwbkTwfT78alvxqdFKsz
D+Sq3tjiW1w4so+yrHyBldaRYa62UTyQhSU9s9ZshUXcKIVMjQY7Q9SfoYJbwuElfSo5Jue6X29t
+oqDoOgWvnhVqmgOWa69DWr1S/COuZ9//vu7La9aUcdu1wynLsbp3XDgVk3ep3tQ9oIrh986zH1g
B8cCU/sKDxRcMc95l3szjOz1uvGxNns4dJFblmN/YhWr34gA+GYFBqxagnXN7AVbkwyKIpDAHgbx
Cu/v8WhkxVfweYtvLv/6mYho65H5nTcMJSzXIPnSdPQzRbGvvHMp42+wk0rYDv8rXUr2zbVl7WoR
QxY49cz0yoCc39A0heWY28sNpCvgNeYl16UCqI19VA7q1sT3NW5v5Hd1tl30QPtfOKNmFqyNcYRm
e1CEBdOnsUrGG2cY4CMBVOpb7F9ZwaA2yFHDL86Mjpxem3AyYAz59Ihj6tk1V6qrUVuJDA5+CcnD
YHxhSkN7J8uoa24Kv46+9sju0YWH/QzVntoyZAIEVdLVyrwa3wOqVkHZA7aAY6f4KjO0prsCzNJs
XzujHOHMVCDpV415Bm8zp670Dfjk4CXD4DxMtpdX+8xesiGSzPUTF7lldcIlTKxlDoYsPBeXynAz
h4otU8Zj6OaiLsBfqFehoCKCA1wd/JXm029d8xCE+5ekkd5CXJ5biNYVoAugpVsWDvpipuim6Qnc
IhTv2Ws9KryULw/YXJesmz5X4wAxRnQJCc18neX1g5SPf26wXZaWa4MSI969yFBdbm6uT1aE4G1d
ctDV2xN3xnIrDYAFmYJVoacntfA2mglCNlySFx6Az6IXxywK9DZzk2+kRQskjlw4d+XlwsDNrDQb
Mhl6jhr9ETw5WgRk1XWgcNfnw+3yOM19/fxmendqdpmaQGlOxgOCdrCu0ix/CDh8Ry9/fW6Izn9/
93UTlc3QoM546lBp2HeOjFc04f26ckf6mHBw7y63M9eL8yp4304zAn1ZwEEvG0DPrZqCbAZvcQbm
enFu9d3XCVIECnlc50DCUpwVYJ5YUyZ7YZxq9X9gkc7sEFvSrHE4LJ9QdjnoAQTfatI7P2Y3DMF0
fQ7aUKT5DtTMQlJxZn941p4PS6oAuTU4rTtY0OK5dC5fnFNP9bSkcjvz7La9xConoYPnJuqk4xSJ
Z5//jKso34659NbIQWWrmECR+PICmJsia7sb05vez5FHyHypWxf+ni6KVLQY/BYqDJBUq8H8oKir
PFxub2bB2chFo5QTVshcnKDz6u1VrfK3XkIx/Lqvn1fIuwUnReoMKK+DdnPm4XQpRDerevp9+eMz
Q2WjFbupdSH4xZFyict2zYs+gBcA4sn5sh9B72t7uZmZBWbD/vjUx/DvQI2hmAbntinCDatKVARd
AHEvtzDXEWvTAzju0NxwF4R4gCMN0KTrPy9JBlugYzw2S7zTucuHLVxmYHZbRn1pDiYMvkkMFrS0
O7XT04sE9x8ItT2q/PSGlh74Po5/50DiAgKIV15CqfUsaLISzi6GEtDZclQsZbNrhZsvTNPHtSJK
rTgAsl+bTjDBOYim2oc5YxsdoejYedHKxAL4BJd/Rf5yt/win0sF2EhBEzUcTTIMp3D3qNJ/Cn33
JPvuNouDu7ADcY4N3tFXwyNUMJZAunOLxQoQCiK5Qw1lgINJQXMtBqSPId7mHPuoUNA5keFComNm
2dsIOhNpHyLyhJxUFUUrf9Ibeh5LyPNurlr1NmouC8dQu8BNnjiFIy/am9YA7rJdJMofKG8sAVJn
gvc/uLkYR44Q0/8PQX14l0nffyE57mrA+tw4o+d8vdyjmVhqY+eygZbUaxU5Ibns3YUhvHhq0MoW
osQfeOS/1SdqI+fg6dGDy9RGL1A2grfoRvXZUG9SMNZX0s3L5lujcL7fAMEmqi+q7f3miQP3aSDH
Y1RO8luPwDWYbaHK6TnPLBqJf89CQwu9ErALIL8HPOJK6BWnLGzbddxRMdBVm8gqIZAi8Qp65U3Q
htIYlFTypCb8YFRlfkgotMEuBLyvBaD2zNK1ETQAdwSCQPL0RD1ZP8Hn46GAbvwuS0x+c9VM25IP
0st8nJcSiobOMH5v4BVLAV5EwuPy5+c6YD8xJuhVVblXnwzLxJG0eKkDyCXvogmi35ebmFur57+/
O5khkuOlOTClp3AqR7HKIHglwSvW5UI4nvu+FevhGEPHsazpqagDuGf7GmajL3AmrsRCxWhmjP6c
ce86oEovSV3OIfjn5k/irGWr0+Fx7Md8c3mE5hqwJkHUIZm8tOUHEObJDgpedF2ESqwi1l+ZR7QB
IMg0MCSryXTqegqpO6adryVsRpfKHzNzYOM/mtjhUrkl4N88GSFVQ9hvmN3QhT0wc+Da6A+WglpP
wyw4dVlwPOtL4EQHM7EFEA4aYw5cAl48BJVeQWLgqhmxeW/ZGI//E6ctAvDf6aSeFYmSh9hpF8H/
M6erTSbhzGmg2wb9ChgHqWIfpnTKkQuH5tOGUVjM3pM6lYcaEmjAWpKpZDcpFMKce2jLhN/8Xjj1
S+UY2NU3XDfqM7xySv1FovzUfPIKPXlXZjpssKOZgArVvc/vPQKt/repNSHk5isHqm8/6on27DoK
GiXWdSPU0dTCNqn53zWgUdURhlb+zf8hEn28z1ybqsDGQdZtRRv4MphXjtzkLpPG29dg679cs25c
G9Ej2VCDrOnWp5Bj3ZxlLTNJ9BYyq0u01rk+WMmHjPa+h8xqdUKymG4L0KfufDy01ynArguZw49X
pmsjdmAMWvg5DAtPYojrdWXw4QLW4yvfDZ+TimSvl8fq45jh2hgdeEkKqDF07olzI26ZGnEs5Jns
F6ZirhfnZt9FbUjShRCYMvTkRy3bsig1a18osotYSTYlyr+by934+Nbn2kgdCQZ/CGMyPKk8UFg1
DKk3CgU7CBgV039DX5vbfliMhHOzbz09Gh8A8dqLMfvllN+CoeTdSoaTYoDjwMLlb25arMMoyzyi
MrBATxqCfOAhjU6ESkHUdQvT/nHKxo2tbW6AroftWQ4p/RK+0UWmoq8QuvwW9kG4i5vqbL0bHhIH
oqCX52emP7ZKi+Ei8KRrcMOZjLyDNw7eMhGqK2/Xfd7KOxRGAS8FL/JTFcoTnr0FPCaWCrEzS9jm
bMis77gZ8NIDjS7bkYykgJMM/hMe1mwbAVi7lBaYWVa217ke01iUnXBPDRvyagPB1jzadq102Wrk
Z5+Dy2M1159z8++2pB87Oc5xSU+GKOgmwdanidpu3/XE3wXDFCw4WszN+Pnv75shcT4CUOmeKl6o
31qMHqRoiVxykp0bLOu+2QWwlq48aL+bFE8YFRfhf32Eea+zsFt4VszEFNtu3FcRqTRYcicW4HYD
ct9KnjfE+UUcnf8LpJclPvFcb6ztziMNyyUI5WHt4lXPzmngABMzTVws3N7mpsPa8L5ftjVBkeuP
mRBLFD95Bv+6vKRmPm7jA/2iSNVYwGtHSK81W5IU4mcaN0lxXfSwgYDwUI3ypsVka+oOjwT8rK8w
b1vKJM0Mvm1i7k/c60qn8E6Sa3fPB1d6n+FUGUcbp/bksL9ujM7b8d1+KKBubEwQxweZkPR7lrcg
BuSsaRcq/DOL1fYYJ7rH+gF6+gQ9fHHbuC5cRUwloh3w4CndeHhw3KQDvDd313XH2t5FWU5tiNsO
RJ1K8oWLFpBo2GLTpRrV3JKy9jccu/yi8SjuJUlf3BPdjukOkjr+Eq5nJgraNuMUAF2S09r7XxkB
Ai4vjI369fyCmSC6fd0lzkYJVj3XEJ1OvBPEDYEhgO/rSA88SN1fsQD9NsjSXL9cNyHWBteGnXX4
+/RNlBxOYU6VrnmULJUpZvaIDRCkjtGRrCpEc+l3/3UggP0yYJNtkzxrt5c7MLOCbZSg7zRIB/Ku
PDVQVK6PRV95assjiCX+ktBnLCHZKBMwe8ZuGrylpOTMMrMRg8wbJvhXEvcE1km1K2qadqvAYez3
5T7NDZu16WkbatFouF39yXlmDM+pQcgbaFc31+1DGy8Icp+pMuHKN86SCABtVMS9tUpSZ8mQea4L
1kZXQ9lzEEhxCvYwG9SZI25o79SrvmnShbNpZi/aVt2gFkESOndx+qFMoXUMsW5YpvsR/1rDjOy6
+Gt7cXZQS0sGoqcT6KEKEnSe46GQV5VmiUcyt36tM5wqGpWw0pFvf24kOu28u/OV2i9QbHUDFKvg
Frak3Tc3KdZmr6qwzx0CVcc/tkAGzi1/8tsq96+qf7s2OBAC/gmocRSj5YGAdk69GFfTXY1qGJzD
+MJVdGb32ajAIslgVg426YlFytzyJJz4Kq9EvATdmPv+earenbkNh0NplZ3NNOIkvoejtXrum5Bt
Lm/uua9bm7tyXMZblaVvBqSrfSahA7mDFj+E+a/7/nny3//6KklyiNkjNtG0VK+qZhFALXnYC/Xl
uhbOPXvXAlyWhyrCzeFNIKF0aGDpXuNWS6oflz8/s69tx1K4buQRTeLp5HljuJ2a8T9N+hHq+lO+
DyChfOUqon/3ojuTY9o2d0+maEy4q/xwaD+NTge41eV+zE20tbO70k0L16n7N3hwsWMY0vYx9a8E
/Li2T6l02wl55gBk66IYP/s+sgl0hG5V3tcLt5CZaGGDAWVTuLGPa+dJmpqvVMce9ARH1ygKl2Ry
51qw3t90yH1BVcMOVd3V26Ypv8Jou916bGmlzjVg7WR4sjAwSHn7xnPQzXlF12JMy3Mx7LrjwYYD
6qTlYBzX6g3p61yuIUgQKxi4kPjh8hqa68D57++2mlEySqFI2b4p6tIbJA3uWFnld7Bt/nW5gfNQ
/1stdG1cn2ZpoyE1iQaQLLr1Kxok93rIg+QFEi+wAykCEHZf2Zg55T5pyXWJpCi2Nh9Vqo5KuBY8
hhkDlVvxqoVJCQtJCpwMvPyUPIQE2AJ663TQHjq6UH8pl8gYHweYKLY2Jo/ykolad89h5PRrPaT9
rYkKsXVD6KXVVF1X3IrsbBmsGfqgHlj7nHUj4EZJHd85cU0XMiUzvbBzY0yAaZw6MrwHfN3Z4c74
wnscsVl7BszR8vPl9THXirVFuZJQ4W9JeN94SIrzAKSbjHZkS/rg9v8A+vt4GUb/JLFqWPXUU9c8
wykkFxsU66LmyGhDumLVucRrv/gZMcW26eAZP66mAGfaVedlxKwtRj0Y84gxaZ+pW8a/ww5MzE2Z
Q3biqmMgskWGO3QiGVLKznYC7DarkD6ZWkh1XJ6fjw+ZyFYT1hEwXrIrm2cIF4hb3SWw3AZOeGGN
fRx+oKv7d/jRLVwdSMOSJ+IEeI3Ks5iQdMpgU8YsXTju59qwdiMr88HpO5k+harqv5kYrnDwRnDN
b2QWBVs47OcasW6+FKWXqHSq8VHDJSgCbr6dsl2bVqLe5DKuo91Vs2FntMJ6InWkxuSJln5wz+vM
kJUH5YiXy5//g+H4N1pHdkYLdZYiTqgUJ9hh9t4KcrKuIbcNbXqkSfWYp/Vdk4bdC1yB+AgnMbeC
BzAQP2UOhDNJPRSCGOyv8j38kaYKCHHXyyOyhsdGUX0CBruHGtXlnzqzoe3sGHKf8FJ0OvH0Bxd0
9o4Jx6Hc+rEOoeqCIN9WwbanTbCwDz5+RuEOYq3UMPYdjY38ZALa3XccYFhZwvacu9AMhy1SsRry
K9l2MOn8u7FQwQJp/H+cfVmzmzgX7S+iSkxCvGL72D5DcgZn6heqk/QHAoQQIED8+rvIvQ+n1QdT
12+Jk0KgcWvvNRRYFhzCt2yfVRoSfyiCNLfh4aNoWe3vjv1OhHkDwRXyYnwY0E53BoLKeXyAFDXs
H5N8gOMOu4OOoeIehAxTj4L+nXvlbUplkU2z1bpgQWG0+5LqvJo+mTGboz1uvn5wqquQVxvYsZWz
xU6mAaMOk+daNW/EcOeH4KGBSi0fWXQv4SVHklpOZmsXXpsf1i7jlRns22QYvNA0xqwIHHKGn+FP
WYzeCxuHL32/SSdd0RSL/sO/LeaGwmA0ehFSAGNFpq6TO+IHFe12WlfeMOyZyIh58bQM+mqXp35Z
B0f0cl/sA0br8rtwwqG782Mkxp0d81gX3YfelG9Z7K5sh3ZejkqWN52s3bcygoKAKmZzGON2gsoW
vc2RMrLzcjyAkTOk2+QbxFucM7AOy35F4/jUIqLYKLWsfYYV3qNboUiZFs0b97JuTxpstM0EhY/C
dfKNfWXlfKXWvsLaofcHL/beNDb3Fx0W9ffCqbdQh2sfYG8kKkXqdQzNG9Ak/MAnSQ8pRSQKhVV2
uL4Rr50ZNnNXAtIwA9pQvooOtofpCDiv8CEMmy6Cm8jSLH+BUMNdGimcDjjX9yL3//nzB53iqIeu
wW7GXrpxEq8sejtrJ4GacdM8Nm+php8PG/V3EXaAZOdBlMThzdPPilwkrwqmFPXeiOibQwZ1v0ei
HLofVFfdBC2LbIpvGuKUHcNIvLFakX0JAfzgBJxNlqOib/gWvmytv6zIRVZxNI+Zm74pZvxuT80C
IuzgfNknJRL1+jDUKg9frk+Wlflo5+8CMysZ0jp9o/34CYD/9pA6OD/7etNzY2Uf/k/uLkbNRGmd
vkHqnN+JKtKHrO7JAXIar7OCu/ocmdsq45FN8IWU+kTnMkvfmGP+VijYHWNIWe3qmGzVAFd2h9Da
HQQYuCZDof8tNU7gQj5ryPNdXMZwQLxtQKwNIgOegkYpBgTywfVOwEczMRDF281wqN1YkGtjbsUa
LJ6JiL06huqjcu66fEr3rG7lQ8/daeMrVubwfzJ6bIDmEevCF0ih199RT2awwR4rzWPY+ZG4IT+g
+hfUWxyvtS+y1j5tYYMwQEDsItNhwl0C2wvUgNudk4H1c31cVkD9kc3+9YRTDabw+SVTbXNJpZra
I9fEKXbgBUsn8QX2GV1V5JHlU4S4Zlg0fIfG3cIWr32ktS+kA6zAByhgXkQQwEurkc+sa9QJMseX
65+4Mrft9J/gDjxpXI9fWFuCY6ZZfl/49bAxJdaevtwb3kW4gdPhIIqD6TUoaPNbafCAsZ/C6PO2
l7ciAw3hKpOG3LzKzkx/MS6bQxt0+Y1dYy17aHvOGiRccUmjEq5l/Qyf4kTKvtyYXStja7N/Naxa
TUzi8jLGVVntMoCuYRIswGRK8taFKvFtnbSMzbsxYDNcYKtKxa8EVYi9giDgKQZ0+bbgzOb0UjdF
LCa0/6pBTP2pi647jij7SpgDZnLjBuH9IY9/cCMOrLXO/Io7I2f01bhuVzzKYKzrI+eQKa0OQ4Zp
8FdBXFUCpBFM1bmkQPvsdJo6sQZJNvK9Qwr1weJInCCI91DCCk3CIHVCz3zKCYVltwmbpwzSLc5n
XGjjODuAEF+MPGGzEf3ZVRCepAm0C7sD+F88v8OhCYFGGKU76eNiXPhjcNupPzG41XwxPpyOH+Hn
HKR3yAZBcUypTjUXhXIWe+jGgpgWkh0Q0U+kXw3qbIKRNL+QAKvrA60cKKICnwrhIwZdNv/OZOX0
gFC+/2XSSKTnDDa9P5jPffdAFqeiO0okj2BpMEv3kdE8fQFDnU1H2TSEPSBIjv5xetj8/tQzb8pv
GniW+EiqOkAwCD4ZNJx01OY/RdwHMKocqcDh1hW9Vgfh1j6AItNyV+vg5Laj/VQiOOGR/CVaMTX3
yvFwoWIRpJ+oUOFThx6f3rpajK06wO8YX53xqio+Q+V5hinyAFnaH7TyZHWUpSe84SDCPu3NrkNB
kd2VOmibU5qbJb0OgyRv54kpM3/JqB7CZ+qr+YVKOcd3mVBtccx87k0HE4fhfFeWuFiCqF8V2Ynk
kXD3Qex1Hnw+oQh2X6IYB5uchOTA/93NcQN5U1rmmCt9MZmnEXej4E4McL1oABdTsxLwoPRINO+9
qKroQRd+KI4s87PhrhSTmPRO9FOooEjaySF4nGB1Ph3ULOXf0TQN9KQW8eKkBuiFJhBgKPpjXpdw
eDbMsC+lW4ChMIGP8j/4vs+YExjvb047+85DKoZ5/lvqiOszWB9jeekg86kfeDbAAZDx3nwbcj3/
BsG5hw2nM2nYKufAniegDzg/MlAIAHTUJUwOaePw4mA8bGSPunezYQ/HgookfApls6cq9GIoIEF0
4JhHfHoISAx0QOt1wSE30RQ/ovTOzd5PeQfdZNhigrgxdU15j0NJkd0E+Pf4q4EQcL/LuhbTNTNj
UR792eHdL0m4+h372ts5IuTi5DVZZD6PLiCku2BuI1x+CtwWz6MZnXTf6hqfKJqlz9qYijYxfSbi
XdDKYVcIStWwNz48BIBBhA3FLuwGpEQMkCA/Oh82GMms++oZanN1/T1r3J6cwrqdAnwjWJoJ0ctR
DTzxXCUZdcY4cTrcEg6ygcHF3pC2+R9czbuvrCLwt45zPvM9UuDB7zIb8UPazflrGfG6TRro5nsP
TeqWZBfAKZ7v6tKg+UxBx3ZX5/j/e86CxheJz8Luvh05WAJKMPFGJh4PeCFGy4e26uviMABYW54h
QWvI3YS07hNTzsxPKPH5AmtMVPNjg3pM4CWllrH/vY1Dd0hKARnWx7ky6s2ZXTiqY8rX+d6PHVMk
FWBL32BlDg7PICSbj3Gu++jcjBo5hRTmF5DOzhrPwMBgwMv7enaDO+XE3deKLxitVAH9sAefgXTQ
ShwD/R2JYbf/6mqv+jbCcP4rVDe6GA4tfFS7XMK442LcxXlhjEEknYrO+xa5bjUjkIAXzoPjjOlt
FMQosFI7aahFk4P++hqEZTceqOfE/r4sxkbfQZpA3Fa3hw7Kv09LUYI5GgSF/9pxV4i9V3I/3tFa
v910GNvqCgGSvXmQ9zFMfMJxVyLn8wm+zsPGQbkSUdiiCh24el3c1vkbXVyuYBkanJiGvMvUR8VG
0LIS0flWyNX52vWHscjf0hZ4SLLcuBvj3xjT+1bIRSLtt3Mg/dcJPrtvPvjoxz72hxqgpf42rlhk
W0HBB94D2LX2X4fQa5oj1pQbleLZEfOsbotLfSvkgs8QFFSrmb36Xj/eQ2+HP459epv/c2QrKpQU
SvdlM7FXMzfD3uMvXYddDpyJORkHlAVHUhxq8FiHmLkbt8eP6V0ImP69KljnehDE1wxuN+MLmLpH
o8EK111AEmxxZoetZd+HqKvm42g2OnFtMlsLntdqMQhwo1cRllxDXn8Eyl2yDGfB0NQ3ykdFtjEU
8QkdQHKNsOBzr0tIxCP/BMFJQe5uWvL/EVVgAP30TEavmWggW911viP3A+nm37c9375jhWlBS1PB
FyyCnd6OkXkY7/Jokbu53sBKMseWVkgJQ+kCsoCXcQirA4eQ/19wJJIvHQr4R4G6ntoPENvZwCqv
DLutsEBDP5VpqtFaCLsUnQMWpx1Q9qNs029u6ZkPbhPe0vS7G5E2pYqjwdcXlqW/uyEMmgTyGt0x
6MWQ5PNk9tPYkM8uzaYbP8raECDU2BY15/picgl6u8Ei0T2sG/Ol2eujtJJ9sfUUxiozQQVm8wXS
KtVB9+2TYCo6pZ56quAgdduitIUVvHGhmQ2sv0BbCVyE0O/u3Wn4NGO5bLSwstXYOgqwcIJQWKXd
Vw8nDFABrNkRZRK+oDZGAg4VC/QLM/VxUVS83nVrTVpnvqzqWjeK/78mYej892IQnPXYVf+0GCzq
xcJtE3iJb7mwLCP/wRy0FRWysKrTNp5QxAXbBqIRJefdQYB0v8X3XVlHtqKC8TpA1qtiuIDOPxvY
UodTdj9P3CNHB1Wr24wVIbn/77Uk3BK6LqzuLzDBzr4qSNL8MDNz7uu5jjeKzGtdZQUFLu5J1IHa
9ks8+nP2yZsRvO/g94CM//XxX9kP/qOlUDcTBR1pvpAe8bej8iNtxbAvx/irX9PHuonGfd9UzsaB
8MdV4KOxXz703f5Dxq6dOx2qS2fGdnxl8KdCMAjhamLOIps7uocJEoneAAnu2d+MQeH1cwnREN4m
WVSD8RUFXeBs0HNWdvc/pmHvXkYLwG54qlFCyWf/LIbuKcDVFg4PLn+oWPSMiHVjma11sxVEKGQD
3KIXHtLoHdt5mXrMADDde6H3D2gJO2S8nloy3FbjsB0d5FS0U4Uy2IWRMn3RvQKHMY7NkzN64UYs
v7bCrG2DTZPnRlAgv3SaF5+I7gAPIG5pzgiU5JYm5FoK2ubt8wGhasQMucyR+jozgKDhy+Y8ebUa
cf0PLkGcJv2E6RoXoOf1xZbJ8Mp5YjP6tcK5LgWy+WXrzVMCyGM572lAXRSvQSNQO6cEmPb5phVo
k/kVvOXSOarIm5wEyLmut6i/uOhNB8AwD8VKZwxfJxJvwfFXdnyb2c8EEgsBEnFvBO5JSVk4O+rg
4X9qlHAfqXcp6w+5N5pkXqbo9Y9c8+Gzefod5Km6to6nC+r+ZU12yLTBJCPhdQiXgCTuNe7nadYT
P96j0uDOj+AayewHsmKe81CB95AP+yJVhYkOhvqMv7CaIda7/nZ/QHgf7Eq2Dgt4hbMo4S/0qsFC
6S7Mp071NHZxHj3NXYhMA7Ifwv0LuVgVif3Y8GFO/y6HFi9yPxTg4pxKAD4prGyKOquTyIUJ046G
Qv4Nohwfv/EmhqfErh5VyX91tK0hjRjqOAOCCT4QSHrcw5FwKVVXKiydM4fxuiZ72jYc2ba0JEic
ZH3uSLDcSTYE1T5oKzN8mWZYGKLb0lld4BledXtJtKwSCNQ7WJDKVc70u3SqwAEkKcTNAU40UHKI
37IwZKjiAhfmZHtds5ZL1FqF9M+41XoKcHSWNlh1vWlgGD17QZvAtz4ib57BSB00EMcmOsFxPffu
SvgCud2hLAiFxVSa5pDO2YuCeuOLF0UT7AlIGATdF+GyDBXEVAKLdaGB7PkFrgK+8w1OOllR7kSd
TbROtKq8XicFGcLmBfjPMYx3zOmhHzVFZUW/c/BxOUuEKnN6cqI+L+mJGgcVyT0f4BmKN00dOOkh
PRUjH9qCjdOaPTS3RfYZSd3MC/Yjy4S3L7ugD8WdS4mvjjjLvS7b+bBjrs+y6KehS2BZP0WfvTRu
3ADIBTa29JAPE0n/uT7r1nYZ/99HISVNMEYQIHyDuM2dIdjG/siFuIF+a3zI9FxvZSWCsBV6iKCm
8FwevZGQIG0feFUvjqgVlvHG0l77DOuuqoY25BMxSFkAAzefKuM0z1IY8QgN3GI6FZA+3ohV1j7F
OnRKY+pyrAFHCCZktA9ZGSnnfmj8gW408FE8sPjILafdu3iAjAOBCg18Q9K++M3DrjgG3YyMXgss
0Q5qUVWNfEmxxetbnmpvOktry2e+aw12gA5UATvvPE6Q0oRfurvXcI+6KwLONz7oox5bmrCmmBAM
VmNj755Z7gTZK0XyNT5y2JYUN8yupQErrhFwBepx1UID1OEPaY0rXThDDvT/f+4uT7enFg0Dmlc8
P1Np5C6Q0M2MnWjj3P1o3i4Pt2YTFalbAXdAH3g4Z09dnTY7nUE0CXbp9LFv8y1JlJUxsJFopAcg
qIB25bmjbkueJIXNEDLnnflyUyfZMDRWwJ4XBJnmfmzjp1RBbC/OVbi/7eHWFceBkO9Epjk4t106
wzNLTUGVxG0f/X39+R8qMWIUbPSZYI1L9IQhDhqXwk0ld3ciBdStDOgZgqlfeFTDzAfaQjvp8EsQ
AsLHiP8wkE0BsI9C8+UNrEXf6dkr5jY2OIIZrPOaxxJwMFQwDxQgsTx+9pvghsvc0pK94AtvqmKp
/DNDvvAlgzElRMJLDzW66525MqOptdoNzcuh9sP+wWtrHiZdGyzYSpM6KggTB1ctPRyKMZ7FlmLG
2tS2Vr/p1FxAHNncc0Q0CWqU3i7y0q/Xv2bt4dbip8CbjAGsEx80lD9KBD9JKL3xtp2FWovfyNyr
AZQPHwB9/GdgukxKueVlu/LiNsRM07KOW9OGZxTpUHGMab/z45tkLzGJbHgZSaG0p+YsO+spbMd7
k7L4ELmyeYJUXq7OIfxvbup/G1tmusYvAcUPzxDwlCczAX19Ao6NxMfbnr/M4nfHn+uUyvXTymRJ
WLvDpxzCcgmHr+fptsdby1qQNksnBzAHUEWb9ovfz0K+DI7vOlvpn7VxXn5/9wG0UWVJsjR8UCC8
QoQojAnbFXK54N/2CdZ6BrTELbTwnZOA410CiUieDEX8+7aHW2u303B1pG6Mcumf/TYNKn3nl+R/
tz3dWrywi0DSCMzHB92Mn0rJi++5j/rsbQ+3Fq8gEI/AFRmvno283Oso6xJ3rn/c9HQbFTb6UD0R
fhyeM+Te97DGqnYVucmbDMvXtogYJ9YpITznRAy47zDbDuu/vb69RU5qebx1Xs+qDl3at+iauWzj
uzKCe+oMUbTbZqRNBiWNA3Cxy/H4VpLgMM3gd4fVraGSjQqTsa5KGDs7JwMVlU9ZB0g2TGyj23YE
mwhaTlCRBzgnK5I/mb45axJwP0xyfdos+8oH0bwNBiMG4sMtgKsnmPLKYM9a3xBc3Qt1l4stKuta
G9aa5WwKuxFsgyzRTTF+n3mE1CmrnadFmez6Z6xsajbUwIvL0VEQVcwgVw/G8tTVY1Jh6e6vP37t
C6ylC8kraAPkPh6PkqO7S2f5wDT0AWP84XoLy0z/YBxslIHyxyhCREwfhHCPI0f8I6E8LJHJnTNI
rxf9FvN6raElnny3/Zd+74QM+ZoTUeHDEjOyJVwd6ge3r/fbYdBKeGqDDjRUTNIgitV9FtNHEJnv
NA33o2QnmG8n00SOebVFaFkZexuBYHzaGdNM8VlCCVcmuLXkWeIAx3p3fWjWnm8dyUDcAAzYl+MD
M4tiisbyLvJ54yaxNhxLo++GQxbTMAYA9T+okt119NIV9JGW9BI07KmdUM667RusM9mEuaGwY+yO
Er4OCdVVmtwcctlQA0h/yz4cGaqxYizixPDOKQ/9XJpft728dSqbQMZZmHXhCVBB4MwkQHihzPW3
255ure3MbbNJskjdS2Tik26EKyPK/Rv9vjK8NpIAjIpsznjdZ8hgxSfPlK9ZWhUJkeE56oL7Pgaq
8fpnrGxRnrWudTuAhg2ncYACm2eKExzFMCBL8tKo8/UWVtaBDSrwzAAB+a7uj6pvHg0UfkB2ULfg
bxAB2BgCUUKKD+i46Ky6+NlD8ec8O6Xe2FzX+sZawZBSAia/ycmZpYiNAJpccMJ113P56ANK0Nx2
Utv2DGkBmfIib9BBYfhPWYbZPscPt8UwNlgASPlgSAeVnoKSIr3tQep4PnkQJU6/3Da81ildCpMO
UdWHJ86dge0CJ3oJGZyA97c93lrEsoGie+UF4SkDe6FMmtwTT5W7af+1NjmtVWxEGGYQsGvvvRlk
usxDwiVcgM7XX35lAtml/1RXXBjgu3miFudfgRKITCiElR+ankxbqivLFfKDGMCu//NeIQHiDf2R
hBC9DeCsmNJFQqlgLNvDWsTcdsuxAQCKxHKcVVHeUweKoSOHxGpZ3zhPbROFVIuahCls/coSmnw7
QHVp/MUfhOPd4rGErcKu/TOAbktIITLgwWOI8KGe9mKaYcsce2Ui/eEOvzuQxy6FSGifoTozhXl6
XFwnj1NK6Fayfm0qWScxrzA1HZ/TUxYirgPZrtgBuvA1mm8iwS/9Yy1kLuqhmV2NaeQP32Gr5e8H
obYY6CsHml2kVzSHcyMv6J/w0USL7q+mvTI7VbU/4yCfo51jILy/sfD+iH18tCasdT3GyDay2KWn
EcpuIlE6QiZ3wev7iRePeQ1ObDu/FE3DWGIyFQZ9MhbBeHAaTPCjXzMzvkQAlv+vBnhe7fGWeZuE
AIz9QAWblJ9S8JF+ZAiI/J0XzwoBkgHagIteyEPZQMDwVBRIA3icsvqVND79CTYDre8CL3R+IIHC
P6Ww4AJBGwV2nQRLEfAZeHXvBx37aNiBgASQt84pGCKg8ZDuaZhzmR1gzTqnLKG0piFNMtjSZ3tF
e1ibJDioWtAoKiCxJRanE6nxhG8J8s+mj3XpwyoT9I86gSwQ/u3ACtTfL8GsVXyhhCGXMwoFLo0I
ZtbtvAKgDUywFhpsuuPI9+AHQBq5Ow/PtM3xM/DT/utcDn3xXIERDpN6CDfqi3IHn30KIHMKuTuq
0wlSz2Ar/4BaR8T3Wdnkw8GDR6i/g/b39FPyUPwz1lx9y4Eqyu9HQcdyjzRBW+1Q2TQmGfxFQFY4
g9b7meWA1kFdiJZfqqiX6U4zlnuHiuQu20WBCPoNLvDKnmrXESEwAT3heYxOI41Pab/MVC8OUdDN
0+gu7Crl3Hb4E+t8SwdouoEbFp3K0nET5kTzQ01hEH/TAWTL+MtKwt0V4jonZFbprmthFsAlTyHU
0XuH6018fGOLbB1/MkACpOVoIggm2Jl646EbTU/gJYgdRDbhGaQieofSd0F+Xm9xZSu0cTIp1AKd
NKL0lJKcP6dT/jsFW+kehiMb8KW1BqyYWKpSt4R1FJdOOIx1iC9h/oUvgUbImN8W19g4mCCtYfPW
juAP8fgZrnn9vqGwQrreQyuHkQ16kW5kokBW+liGQFmMFGmxkfq3RcU2tiUNfIgdTiE9gdRyGSOa
BUkUAhTqgxu2df9Z+4Dl93enqemdIVYsoicAQL5xvuBHHCDQr/fO2vBaR2kZyHxGIKCP3KHVNy4C
YKxMEf0IY0U2to+P3z+yrSeYSquIIv76v6s66M3fQT5+uf76a89ejth3fYN8MNCRfhbyBC5a/t4L
BgN08aZb3Me9E/3HcGIIwGdKs+yejGOpkoB27XeTQuM3Blh3Y36utbH8/u4TlNe4MoPkAUIxKsCN
lOnTn/utInpD6Gqtk6wJBF5fXwCrwU6mQ26VorrjfXaywc03toi151tzKCM618DNxKeulb+IgTxJ
NALGdtsIe//uHija03DqCC7+sStHAJcAkwr3ZTtN/cttLVinjhZQaOfA+oP2ijB4zINXh24qgqz1
jRV7kRSUtl7MyNk5BBqKirp5tCvKrt4o/K7MHlsozwvboA0dgpeXqfPVW5LaYIp+dW/NbkfMOgAA
CuviAM6fxz+ZI50hpQqoTJ/cnPyPbDsJrWGMAFDg+OA1NVQ5okwl0kMTN42vLb/HoDIO7o43PkAT
6UnHyOogyuj31x++1v/W6k2VAoeydscHUdG/5NQMO5Nh+/TbEiC76018HH79R2OPMQbxn0nGZ770
DikxR2OZfjYZtD5hR3K43srKRLW19qhuY4g9FfFZ4LqQUBX1O6e9yeUrjP+jtYcEGhSmXamPcG/N
djTD06NKPl9/9bUxsBZwhyu/M6SUnZG785NUK56Imrr7yq+2yGdrTVjLWIIkX+YNwOEJzwM17jRF
qa04Fkx7QXHXOsGwZeKxMg42hECkeeS0sm/OXUzoN7C5+/8NcO0pNubryuNtET9gRFWWC6wu8KE5
KstTJx9r1DJuirEBkv/3bs39CsRzZSQEToHk8TpoumcB4rkiarZoC2tfYB354+w2CjqK7GwYUJm4
RDWH2LtFFwTz1FbaY7Hsjc6d/CmFMcVTOafxS1PMW56Ga69ubRYeMG1BHlfYrHUPyV4PTPz94r95
fRmsPX35/V0g4UlkdHAlDs5Z5uuj9Gl2gsD7bUGcDSc03iwgmxD7PIEg/T9BCc/aqqmH/W2vbh3y
QO/GrGu74KwRoTx1klGV9N14a79bGwSbPMIk//Pynv8tJa3aQavhFh+IZc5YewMkfgzMBeMGafcW
3VPBrcZAj+/QKG3ubuofG0gIOW+kDfyyweaMJmCDCcVH4Xy9/vCVvc1GESI899oQhLOzFzb3eijc
ryUz+jjQBf96WxPWms0k90pGsuacIYe9R24jTugI0aKpQsR7vYmVU9JGE44ZCUPVB9g33crsNIFS
HiSf0r/6sA13fS6c1+vtrKwyGzMovMhgZxbNGVoTz+Piblb4m8Hu2lBYS7iUjhwyr2jOEgW6RCpc
aUoJdmYbb7rCrb2/FayPfaXKaCoyyJIXgNwvxTOYMNx207ANJaTrG0jJ5dl9WTk1WBDyhPzpVhy0
9ubWKqYxBFsiz8M6G+AvzEoNuRR35rdVSCMbF0jKRe2sxBqD1eOAXQ72Dm0zbszOlXf/D3SPF3PO
S5dg8SLF8ceYovc2L/FrT7eWF+n8Cj54Gk+XNRJn0IMPj80ARdqbprwtBEelCAFR9yHOSgL3fxnQ
Ia+DK7ZIUCsLN7QOxSByKeOOU50X1EYJ8foUo5u17Ml32e/bPmDpt3cnYyYyZP5q1Z7FBMYhm3FD
hcXGFqtqiW3+m16PbAE4VUm4aIiRP/G65ndq6OgB5FBkC2J4CQAr0O+B3wufBrYJBF0bb+/f39NF
BWSh5gCST5X8BWXc+hAPsOa93llr42Ets9Sf9dhDlAZBNCTed0xjAWc1N/eQSoI2BW4419tZ+wjr
2ASzkzrzjEBXBzU44aCJgWUM6eotXb5l8n8wLDaYj4VQN6g8wp86KP6fgy5a9tPnNMjftMyc14Gj
IHjTl9jAvmyGNSEZFY6eYi6eJAxWv8yu492GO4lsYF8KvZ+ep34FKWxYbWiIOD224AVef/eVE8eG
9Y1p34hYttVZTuDBjqKlzzwOu4vnyS2K/spA29A+qBuNQcPhvc4c/hnkSnXXwNjo7vr7rz18+f3d
0pbOrH1au9UZdpfyUcPl9H7IbkMtRTawz1R0RjZ/1KeRIGGgdHgBgn4r5l3ZNmxxNwEBJ06IGo7U
+N940Z3LIXgoXf0iiDo7MI+uyi09wrVBtpd04aPgWGl9MpD2+6YAUqyWkz//0Ve188/1gVhrw1rO
qeqwww6tBjZhvEubvL/AC/Q5qjbPiZWRttF9LOtA1Q6z8pyRSZ1oBSUWlYLycv31155uXVxRxhvm
fnSGM+3zDhxGFh6HejOuW3u6dUDLFt4jAwydzlwi/REMqoFMHDSBb3v3ZSd/vwZiOqk2NPy8pACF
X8HDaxNT+dGbUxcS1v9+NsNJlkUhl2/ALbl/Zxz4rtcIN5th41750bRZnm/1O6yQ4ITQhOolqAhC
FzU0Q/EpriqRJnPkBVsW3h8daksz1gAIBI8TNKLyy1h3w45RD2YVRYowgOHQ6bOe768PxUeLemnH
GgqVTSVyQnN2SRXcV0BkfVgkSeCPW++9hQ1SRiCzCtQArzf3MaGb2k7VGppUoyJiemMpVBKIBGwX
0kGL8rv8lQWodCn4C/9IYbJzhnHujY0uU+XddBM4jIacu+ObiVARXBisFIIJ2pePHUQcdwSiBg2T
93m5VYJc+0rryoJsRkSythvfgBut/zSIWu7zH8Ye9F/ahEbuLoIsSigx9a937Nq0tCIswMWHti4i
fkk5/EJFlpJ7yD7B2xGyijdAAZepYm/KXKAN4Y1vgvXFaTQhiDCKmMP1D1jrM2s7HlNTIaPCxjfC
5S+mxz9jhH3C2ZG++qWQtAwXlQuoKG3M/JUVZhciOo7jTI1MXNhcFOcg99k5bdrsXIVQbCiizXZW
VphdjiAtXA18oIveYLnh/MxqU0K/j3eJ8PQMxbrBux9zcqp9rLjrPflRHIlxsosTHupZdToH9UWO
nr83MKQBEx9PJyqId+1SKYr1ptPHyryzaxWygERTN+vpc8rmak/yidyRIP1Rsc1M9trnLC2/W72p
JyrNYOH8WSARXP/MyOAHx1iFKa+TEXW2GkIUnejNvusYC24JkZdOtPeMYpi6grPmMrrAXoxZK19m
gylyfYiWp9ih/vJ0a4MgykURVeQQz8r75pOXFvyu6ijSrNcfv9Zl1mYAdXKEMixX8Huch/txxpCr
OayPXQeM84REQQyA0EZba59i7QqlKh2/gBrjWxr28Vcxu3G7G2IIK2zM5rVlau0LZsjrwh9KeUnp
FJGTyFjXZYnxRFvlCWRJg6aGDPOk5QaVcGVC2/WGkdeox0BD74LkNIxCoEDi/OR+UP6uyRi9Xh+f
lT6ziw4pD3lcV/DXGv2hIDsddVn4M4flx3S53sDKBIiW39+tGU1zarRuqku28KkEyoeQw4Va0KLa
lfgSuTk33wwh1npsGbl3jbFOD06rq/jVkN7Z4UhTR+D2x32ek1suTVgvtthBGRAx+7VfXfis6YsQ
gCAeIxTW8+P1/lobkOX3d58AZiR13CZVlxKccegH93F1gDjKuHUvW+sia72bORsrATHZSwcav7uX
LevSRBHguu6mmsZb9mNrw26t+wzWkF1Ew+yFqbl6FAwU5JSAHaPDlt43lfxa10GwEVStrEtb74A4
HJZE7Zi/eF0+AlCc8y69D42MsgdThrGzzwfPZafbxsfaBCCJC5EvSaNnEYzhU7BI8XqGdRurZWV0
7GLF2POOznlWXHTE6ZEwZPzlBOQgr+QWPXalt+ySBUMykjYB5RfjRGw/osqlFnW0IAz9nZ9BZfqm
fqL2uuf/h7MraW5bZ7a/iFUcQXArybIlW46nJMrdsDLcS4IgCE4gCP76d5Rv4yCm+IobL+QqgBi6
AXSfPockbqDS/C0MXd/cGQJSuVNAUYC6sOozhmInLUKeyFC0mr2pauhuuxFijVG/qi4RZm6nKhRB
La7ABfbN9Slizf6gIgji6Ci/aWsQ2K6bI8vWOUkbHfaj84p7ytBs1FSk9Qb07tnN9fbnltqyder6
jSoRIH51B1LiyA1BOAJJXunLbaP5j+udzFi6nbegDVSEOhQ/vHVRX8TVTTcljdqTbqhIsw3BR24+
Bdyhw78KFSO6WnfW2xo7qHTtlWlT+pI1UlXbzAfcgpNpseB4zhAtMwf9tScKbfK3phug1cdzGYRb
6Ggm5DhVY7Fwws/sYRuwQCYdQk8JDNViaIJ8C0KtvN8YBw/462sz174VIdC6ak0eT/GLFDT4BOAX
MJZQ32qW0kozvITEZjvgAyjmUQ8fPKmuLLzbOkljpDoQe2icbmOqJkkefBXq4eyZxqivocuGANBh
RGXBHcG4ydK3IgHHzjqDsrMtSMCSmpdl8OqPoBOg4O4/enhz79bN5mWvvDuaeQbd5qoPg9ewECg4
mLj7AKzwyjdtZDkDlPhylClnwSse6gkEtzjU0PyaV+frHz+zoe1MCwtBT2+8xn+lgzN1J+Lg+boV
DOD0He3Ez+udzDicyDr1ZTlFErKpAai+Q5A9j7X7AA3KUxu31dEL6pVHWGRd9EmGWEmdDPSJlQ0k
m7qQS++rX6DA9C7mE7CZCNhmzQJKcM6GbE8QOF0Nub7glRdZcqYSOfI9NHsmd3t9zmbat3MtPQHV
82RU9l+aKT/9BCxldAYvNl2CKMy1b/kAIzLUNhYlgyYlznuIKf6jKepWrn/8zK6y8ytZ34rcr4P8
1YwIxJgghSQAI0XQ3fReshSpmxvBZbe9szuagbJMi0G9EXA7V/s0b/t/wtarixVAdJz1dpKFDGnr
u8pLXtU0sQeWpt4/BHDfm0hO/PP1eZobwuX3d0OQF2YMRhPnoSNds2O4Gd143pIU8+8Czw/e8H/l
WjwJJkyn8J64F3TFEZkcHFldVDL+DfnbuDhl+QBIfY4bU7RLSU+3bkar5EYO0+AeJj615DYu8aYE
bQqS+GmPd/QnItva2WWqxbOQqk4ZCJywpq7B5TnE/JalTYBYVdaOIMQPaN/sxp5E/j8QhmmXlKzn
Zs1yJ7xuRp4XafbSRWp8UCpvUJyxRFgyc2+xKRsa2qqOO1mGOzxePX5JdiCo/mIG3Pa6snryekAh
ry/+nJFYHqSDakiSd4l6y+px0qB9DaBh2oQe9GF6aZY4ImZ8r53jUSoKPH9Is5M2Vba/0FEDD4nc
sFc1u8l3vq0ai60XEUoUmtXlGD2lVLX3YQI53awP9KeR1Eu31pnpsqkbSM+mDPp/0ZMGnOfkTjF0
aRrQmTWSsf31UczNleVRQppOdZ3V4K+7mGM2qHOY4fnT0CDe5MEiZ+zM/rV1I+gAFagi8p1nQ4kw
B0jsiL3OB8IWrjszWziwvEpDIvCvxl3zFgadOTCwroFXiWx5l6n7rh7264OrtoKEKWpfu0HUv5Gc
xUiG9lXIcc8LNNxk1BTFgqnMzZhl8V0cOn4D6eSXrmTuPaEDfcujYYnK5rdCwweOMrAuDkB7jAEy
Ismz8WMBoW8HXKX9HaKrTrJxs7Ckj76PQnQIPQVE3HN4RtSLD05eZ1vt1dEXhgrTGHYVXioGq0B2
4FA1URZuZV0in7oDkJ3SG2AyIEa0r0bGjllJDXnjANEgnUUd1YKQZJT3eZ53EygwhjLBPbmPiuAE
ilXXrcFR0mu5Z/Gl7teIRESPGe0hGHR948/Yll1ITss2a1CwwV9Sv6pAVgPhsX5LdAAO+cqZzBqe
OJyodiU5CC0HpCRr9oIXes3vujD39K3jOCvvTHYFuXFKJD+h3fcCOdUQbMwoPiX7snWjpSjfnIOw
XTYSMVE05t1L04wRYCnlGzHU/SLD4m2q8qVH7Mxq/MXOUWb5KB2TPrsiLqtj1vHsn4zwOnls625c
cBIzJmUTc3S8nrqyz9uXVMb8KGIn+l45aok3aG4IVpgHjK+uO/IAvCLgGd9leH2Bt3gs79osY+su
yDY1B4RmkagN1fCSEZY8Et11j1HeLlF1zvhQW9kD6KyAqSbLXnSuwLCwgQjPEHyV2QTWaDW1KPcy
ps/ptzEkqFdZMMO5NbEct8YFQyek5ei0gsRYWpW82pS6cZqVcxb8ed/U/ugSk0fJMynKLDpyiHoh
7Nor79/rfmTGPv4S9YDKmI51ljx7JP+MxKHzABGv7NELA5D9xjL3lkzk8kr5wGPb2h4UNCOxMznl
C6HRcGjqDtKH0LrVZZ7t/aD8FvbDvmiRT1g3Lsvu3X5IawOcFTSxmXdsGPgdfpPBdCNy5XmAu+H1
fmY2gM1SAab8eCq1j5J+TF5+Mj0C5M81N8Ss2wA2SYUMO6cNUBD+HFLIvGwkAThwUzG1cqJsmgoT
6SkXzSiho8ryOw3YWNcgTg0SHZT4x91SgGlunqx9DIlc4vM+FC8qcf07MD2wB6ddwu/NNe7/aSRQ
0xzJ4OAUycRFQgBcGLsGqYK7dUts3TUuwc7M6ar8JUxTdg8+Y3OQSfG2rnFrn5o4Agwwj9v/eCTF
L+XSMb/1JMrdbla1b5fGa5QyBgyZqDfwR0HbkCcEALuEVbj3XO9g5tywtSIYy0yVFG32uQOb/Q40
09PGBc74EKuq21/vYmZ57cp4Yvq+AHuH90yo6LwN5qiGZIIIvq5r3npDuI7L6shx8s+Np8mDvGhN
KRWsdBB2cTzHvcaUVea8Ub/Nb6lsvW4zkXQxvj3jwG3pBlm3Fdzn1LyknaHe1oRFnW9l4BfsS3SB
Im7AqBa2L9enam6xLSs2OQQGHRXT56aFriXOpX94FLDXyTXf13VgWTKEI5sK299/VrHXHJoKZSt0
cMM9YiJLZTgzB5HNr0FYnicx6DpetKKQGZ34DfbT+CBpTW+bOO82Lc2Sfa0XuRdmUEg25QYXUY03
dhG8cT5+bkrAwjYpJMtPXAfHqXY2UzhyMCSDsxElLnj1XZ/Jj4cZ2ZhF47fco1ENERwCUEvK6nuI
WvxSyEtuEEiEwIQCa5yHE/h6dx/evkA+fhn8u7gYdyFbhFxb+UhZlAwHw2tnH8YYGCkNtIl1qp6D
dXW6BL1dBv2ut2piEF7uO3GuhDecKZi6oMYrk3IhjvihTaF56y7MVNKWAAXzRzNBszjzoK+xxb6B
Km0NiaZHL4bw7YJ//ljjB31Z3kcgTAyZyxgRDBT8bXXC+hsTuRALbqINSB2/A61cQtnjQqvJX7w2
/3V9vT70qej2YuHvZlB3eaHaJirPAwI0zU02qaS8a5yqiRcOtg/3Hzq4dPyuA04TAyyrmyHuE+kb
Pb1dRuWT5geKr0Iw0DYHr+p+rBuM5ZbKDBB1nPzi7BdhtxeNT56G1C9v17Vu+SSTUIhxmao8ty1w
pCAhccNb13WLbne9/Q+dKmbKvl8MlTBIpolzYshTX8XlE2JB7sEFKdlCD7ObzLpluI6C0leSV2eB
uoxtDgwudA3+K1yEsViVsFNJ20NX6l0CFqvvsViiiP04q+jG9rvYUyYkkfLFGcnl/9pCHsPoLfXA
VJa1GQI1wGBtU0fsvFgeRcF/1XoR4XfZZn89N9Cz5SFYnWJHR1l5zlGmeJOOcf7EPC4XtsSMg7AZ
LKlHdAr1EnFWNI5xTc4gCkGbBjRhzpc6hyzx9Z0xNwjLN0CdIwmVl1VnKhKoewKAc1soBGrXtW65
gDQHPNvoSJyJgnqBR5P4VmpvKdczY/82hyUrXA4WVyLOXZ6eUOxaQyOc/hJ59mtMQlC9lWJTRghr
Xx/L3A63WS0daCpOLdQcz1Di/iV7+RO5sRbHXvjvMAAQnqBixcnGz9PofNOBu3Bb+fBkxyazPANU
PSHMN2J791n00HB5XwTS+RqPdbmb3PyulS3UWPuk34aJ5y4cGHN7wjJliEVCnTsJQFHhjeSZcz/4
bxy8pXqxmdbtsKLnOlIGkJQ798wVYH0D7qT+prgXxUug8rkeLMOsU5NC92mAYQZ+gkpxBV0h8NmA
BO76Tphr3zq7SYp4bDfA8Osqj/xNdwlhPndeMJSH6x3MuGv7xZ9Ct6HtGBNnF5qGr1M8ms9GuFgP
U9ULmeoZ92K/+bs0bus898tz3zLGtiUQTC+0LtXnnNWhs4tCn76tG8xlFt+d0gQljj5kJbOTyQ2w
r6CSco+aTEGxdUoENResc8YX2DqTIvNQ7FMpcR4U8zdOJh/KEHEyL5q+kqT5EXoFkqjhP9eHNLcB
LKMkJZhimroU55SgMqOJ1HAEIUe6W9e6dVhzSGGpcYijE6kucaVO6B0rxdJVYO7bLeN2dZnGzAmy
E3O6aNcNYEVuvHopfTmzDHYsAHE3ivRulJ04S3/RESEkcEbuFfLL27AenodUf75kKxYWfWYT24EB
cP7lvY6a8gyqsGiDS26/BQGB+JSUTbnhI1sFt4EGn2XwqqzJVCQV/18/LkjEd6XHX64v94yx27x5
xndar1EFP5tKPwY0JjsC0MInVXT11+s9zCy5HR9wyzjIadIVZxPHw1MT+/xLES6yYc99/6XXd/bd
eLhBJNVUnLsa9YIl95Aeku1wJ0Tw77rvt+7eRU91zMzIz17k08eiI/14h2p2sYbmFk89m3ezCfUU
9Urmp6IIg2Bfj5IUz0NfO/W+Ut0UP68bhmXXXSDHnvc4NmjLQQ1PTd1saq8DFeu69i3L7qpsyMaq
qM5hCHwzGi7djZj0Gt4GgpeB9fyWHohpykCmBz8EazUbAHopLq/vNR//V30irwQXYZIUZ5FTh+wA
/fXoE6DsZklG72Nf8VdlYspMNlJG+FlI6CGVbu/vPV9Mj1Wpn3ETWSOcc5kl6z7tNq2u2x62pkUU
fhZ1Etf/1sZL+fn6PM0N42KF76yNIfaRNxVnZwKw/5ZhU+3GobrUfJf6wP06WlXJiYHYZu3WuHbk
mp3TsSm2KHuMtk0LUM1UemDJrUT4+fqAPnZOKBr4c0CmVJOpTJEeAEKgtxmooL7HaZUv2NzcdFkn
deiUQTCGATuDSP8/MTiJA3aC8KXAYbT1cGNb4iaaG4Vl221Y6aAyBNsXUfxmK6O+4vsk1cWwYNwf
vwOAh/9zmibNZSE4nAdKo0q9ZcGgnqpaN58Kt3T+qcGD9DX2KpQAxIboGxcu5ueq9bHrDQ2fRAkp
xfwsxzL41jlu9iVuM75b17p1VSfCJ7msOA4PCPc9BJ6behvSS7Fwclys4u8n+l81hXUKiXqsRXmO
qlE+doaLIzIhdCvTYUlAc64Ly+A7RepaqCk5+KZOwYcX/cMguL6JoqXI08wW/s02/s7ivYENxu9T
do4bc/ahCuGjetv7OhiHgalCZl/WrYRl70Q4yRAAvnKGzNKeI4R8O0RIQ11vfG6SLCOXZd1PTlwU
Z6l5vKvgFPetIi/jgKrwdT1Yhu5CdEWTaMjPNA/LG9Ibf5cOhO8mSGbcXO9ibiEsG6e6y8Cb3rHf
4QbQZ9PPEMDzM4Q1UKTaV+0q6LhLqGXqmSgqY7o2ObhT+qurc7OdxkUYyYyjsusEw0y4zJnS/Nwg
cvLcjRr8jaCqAmXq9Umaa98y6KyHJCYNEPT1wMC3k6i1yjY65cnruubtm/gUQGoqi/Izqcf+U5lz
etYIHWQLXz8TTSQ2L6HADUeNph1OrDPsQQXs14V1F6T41dYlGRSVgjbfuLIqH0Ihio3j6l3drQuY
E7tc0KsmL+vLkp2jJCNPqQso+bbJfefHurmzLNwPocfbZwgyR7yvk9tqUm3/UBMfNJvrOgj+PKMI
5K8TBq2ds+kgu5olrWy2/eSBT/96+5dF/sCb20rIJjMK7eNuJXTEP1d4bzz0pnqB+rZ41EKUn5Mk
/HW9q7ltbNm6EnlYBFPOgeGvkmrLIKyubxKFotrr7c8EE4lNZihIkDrA2CCfoOSXOs0+jTl5GlHW
sYuZazZCQnWM1Q+eAQXh6h1mlwwGQeQF0FPDWVJE5cHxmvqtHSJVLizQjIe0ywUF2LqJARTu7Lpt
ckQqt9j6ZJBbSSu9dxld4qqeOU7+qheUiQ7CMILURdEcWXZ5QhE6fUpMVPoLQ5nZa3bF4Dg0MncG
jS5Qqw26N3GfGxGQjd878ALE6yDDy4J1Ecu/KgiDlE3xkPb5WTVVKPalI73xQFsRLUVKPo7LEFsX
2YfWSdDIsX2A4DMkh4YSMJ84vtfha5ZNZBMWTN1XfRMuHJVzs2d5AkZ1nmUJjsreGZ2tI/oTuPPq
E20hLy796qlAPmohkDnnsu2awql3eNJUWpxjJTU0Of3vSaKec1+8RTL1IVFSfWk6p9rAxTyZGLQV
tbPOSdh1hVkV9pxmQX7267B7lABrpwg4GrXQ/NwkWveA0ASgvigxsLDHEYRDW2wI6MJ2zjh9N0Ty
jfJSsbvuj2b8nV1ciNhBG7leI87FJB9GMO3tEKNY2g1zjVt3AmS4Q02LAVmgRn7rOggF1hXYza9/
+czOtqsKG4EyMicyyUkW6Snlww2TKMaQQ3B/IWeKM/JQ9kuMPHN7za4ZRCIzykCj1xy1IYdw0ONv
/kolGg1gNvbYhSFnivNPnoKcV0HN90va8fo45ybx4gvfPQNcEWZpkJjyzP0EfLESGPJxA6kdvWCy
Mw9Mu6QQ8PGxLOoU0SnkUZlbH3327ENWVVfqrGKVbRoZbkYFNrB147FcRJymNAaP0f/688aJ7lxE
Qhc2xdzxahcX+ohCFkao8lz27UOFw9StIEMTQny5djjd9pH3qQ45218IlNoABE7XBzVzANrFhopN
nQti2QslD249DLI9IUegFUBHvemDsl2Yu5nzL7I8Qxd1lRhZ0T5SRDCeurbl/qeCAZS/cUgbrlEJ
QijLLjYEt9xQ8EYmJy1gXaif3vw/2H5mZsrmcmyqtA8cR9IDa8qB7ogesrsspN0NG3Cb83s3ebq+
JDN2Y1cdQjQA5E8NS08NSipOREv9UiSMLVjNXOuX4b2zSuHE4ZD3gIW0JbguW8hajvs+iEazu/71
MyttlxvqWHquZiM96Cb/JxzAuOAbKFnjBr/02pzr4TKydyNIJxRNxUOZnlyofw3bpqC45bBhHJ4q
6a1Rir9sJcvYQcpFgsp3SoR5Um/aQqdGnJrLnWedQdgcj7LmtRr8hoLPGdI9LvV2XTJ8Bt5giXt2
bpas90DIladKk8YHnkLcCFWAp7CKk7v/x8N8ziAsm87ScQgQ2Y1PvI/hP0byZsYmO9Ao/QbB++/X
t9NMJzaETsZVleaoj0CeaSw2yDBB5lrXZ1TEBDdesuifZqzCxs6hzInSqfPUozD9D5HS6jZe5gmb
G8PluvRuw7p57YU6iuKDO1TFmQmv/DolunmF8vhQbSbDm6WC5blTxAbOueD0KOoReXjHMc8tb7rn
LtXpJ14DgRz3YA7nyC2/toMpTqngvxhpz9fXaW4CL9vw3RhDoD7UKOvhUXZQRnB7ZF42sVNDS3Vd
+5bRI1QGqR+/JacQfI0IWnbgYQB3+35d65a1y4mybhrS7gceMz3fuH5ffmPlStwVsSWcQUnhd5k2
w+NvjriuAdZvJGWz8uMtS1dd0Gi3JMNjB6r+rfJK1CtCjWBYWNmZS/3vasN3K0s7I6aJZPrxNzQY
V7l2KxVwhB2LDngn5Zv1rt2GxrEgD001VN2jXxW/qOHZnrWQhZ/kOti8CzbPP/epSSC2CFyhfgQC
6w4VaewIUmtnFUSW2Ai4DG8SUbHRPZlpYDuXQsweRL7mJh0UqroW4+sztmaXjIk8lYb7U/voN0n6
FTKROdvFHiQ4bq9bw8zRYReNaVQNh7kKvVPa0O6HCy4rlAlp8TpA7nrh+Jt7l9hIOFKSgg8y804d
BWvK8ImXoFe491iNcwvc/aC/AJGKQh7hTofwycEe6CKwc2+o6wyUHcOEdyXZOEkULC3ezKza0AzZ
VV2S0cA9hY7+rAbcf8txsep7rnH7CGiLHiBF2p+glwgAFkW9j7OJfSe5W7dklgNLp5H2jmm9k0/p
E0UB3lblbfLaop5w4SCeGYEN65OeaQuCupyTW3n9TiSBfMojtVTrPde65cPKLEhE1yJ6ybTfHDKd
psCWV0uPq7nWrZuKgrZmKwdhHnU9Ovelr+U2ihGXuD73M63b8MCQjwa0lYyfQ3Cp3HS0CQ7OJWSw
rnXLYTWtKx1Rl+THyMW4LaYgvkNpWrjw7XMXBrvW2EP+IE0HAWQgIrquH72orEu+RD2hGz8DD3VV
JidhkmLvGmjATHr8sW5Yl7vSu1OlIyZlgjBs2Kp1XjhUcj8Z7X293viMA7Ohgij/YS43cJCsGKvz
pcIkS6EYqwhfomif6+GyF959vg5dOK+RkIMiw6uboDqK1eC1gsD4khOeiW7Y8MAybIKqBHvU9xw4
wX2BWgc2evctn5C+w3m8RUT0lxOX96iqX7kk/p9jgno80hJx7Z8Aizf0Jo0kye5zv0G51PVlmbkH
/z4L3k0amzyWeCCjOf1+kjBN3sJuas9+kP2aBrMk/Dm3NJaxa+TZkPwocLKUtXnNVKrfXCTg+k0L
iSS5cH7NdGKjBn3i4MXg9e4J5Lhgiri83xgHl3aZesNCGGBmA9gou4Fp0J0Emp+zlvqbMShBL1mw
X6nsfpgcshiZ44jN5Eb3DinEymFdhvtuhZrE4X3EsEIS1Ra738MK2yq8AfGOt3C5mPGWf5XmpRH4
IzzlnkgY5i8N8Z0TaFKXQCdz62Kdg6iraiBpkPYnmHr4i9EoeWpyAlaLMQdJ6/VtPDcCy04gAwDC
rx4jaOIKKtukO0kim926xq2DUGgzSgX444klwv+HdDoe7itDpVmY/hkbtOvuQI6RJE4ekIMfX0T+
EkRHXadx7qtkUreOt8iN/fEk/VVpJzuUZJC+dpFGGcoH2XXyOQbP0lKya65561SkIhR1oF1ySBvo
9vgZILtVP3YLZjDXun1by8pqiJIKrYMA8GSawDkhLB+9rlniyALcXW/j430e2fT+oB6Pghgkqgc8
98MNDyG6p1Iv25Ya2dfrXcxcDSIbT4fqxMKM6ch+aKf6ycZcbqBfX7/5lxhV1aAuL3CSdgMWK7Mb
Ui+6D3L8ud73x7s0siF2dFDFJAInOog++Jrp8fPvQCKeUv+NkXD21zuZW2XLjjPI06s4zsmhC7MM
nGiT/Jnkfv6yrnXLkJvKFVU+Tf7//BzSeM4pxMG9sDgfHw6RDa7zR1M6SpvwQEdy4M70n+uJny7V
7r5BQVlP5UMBiq+7AP9ZNZy/QHV14iF57EaHlBTyDtll/xFYFrGgDjeznW3qfjpK4RaTy37wcgCy
H4X4Tr8pqoC/TYNYhPrPLLjN188mn6G6Imc/CCPdZySi/J8lcIirnmCRTdCfghs0YE4cHSRN9Q4R
RXcTliHZJl26hNz7eACB7bw7FwrygV+F940AXEWXQPWjAPfbmhX2bbQ0slss5WER3kPd8YW1/nBo
wT19WNe45a9V15JedEn9s9EOMo4hDUV1mwvI5i6Y26Whv5E2vi3jEk40REoOcc0NczL2dNFK75gL
LeSBv0hUhqH8f2IISdYrH2bQaPnzrqQAQ5paw71/Iy/1961fRHclkLQLBv7xUvu2gw+8qUJxKvH/
NZ1C7C3JOEisJlW3fGG7znVw+f3dVU8WQAkZ4fs/FWSLgRKhMu42oBkIFwbwsUmDZPDP9lXd1cat
a+9nBC+4AeTX2bWOF+wirdcVnfmJ/2cXunIrV/bU+9kLV7a7pI79aFs7bXf0HbYko/479vjRzrIc
eSyjIcArzy02Ix9a6PcoWac3WP1GIpyeEA8IgUEUpffVBP6ooxtGfekWt341DO2RNiCadO+MwI7c
hlWr/xVjKPkuQ9Jk+ux7gxPcg3m39w6THKCg5IcGVcCHBiRsaF4YUgEq2BUo3dKoD0bQctpMU9tm
9woqPgSKDKhOjeRt5KetGfYdDUuy112tnb3nFCRY2Cwfn8fgBP9zpgGlb8Eblfr3yIWRo2F9tAGR
Qn4EY9iN06Cm9LqXmOvG2jM9CuZJVTv9v1HdgMATijo62ZiJQ7xh2xeSJk+hL+ov1zubMQBq7R6e
U8bq2A3uIS/omVuOiCLb1gKkeafrHXiXlj7YOdTaOeCoUvA3U1cAuaQlb25cXTRwQkY0AQ12QTAl
5Kxaph12x5NSjf4eYYU8Cw8k6lui7ilxNWG7YCzzAuoSMmd0f/3b5gZvPZL9UeVpWsro0E3kBYnt
bBuJeo1iGkGp5OXS8s61xCwKNHJbCIh15oeK4FdKdyUKw7clPToQbuO55YpjUwKsh8dFuIH00sKS
zUyLLefhAuzthDWAzHpCriz1QrobR4g7rJp0G6prSrctKSHkHjmybKd75OS0Dl+uNz7jb20oLg8V
9C3A4nakRf2UjlAEAdXbXQvaqpVfb/kAR3hhWmrP/7fLhsF/MBWL/ENC4mFa4o2bMX/7UqtTbHTK
Nbl3YZlA+DlbVqtXiON+rbwlKfSZabLvsQSKWrLpGnJvZHgRfAWzl84asEst8uHO7CH7LsuaybAx
gq8UZaLC710fQvEbJf5xtbDScx1Yr1MSXUj8SN//FGA/ljdMVJW5G0Y9rqoV9u2LLBfDgGki/j3k
pvIN09qgdnSx7GHu6y8L8845FLFSOqVGnic2fB56D/w+dBHNNLO6thZ9OMlkiDpFD37T/8gEQDM0
DV8iAdzUOiuzDg0/EJ4Thi05NCH0ySXTZy5wC1/O7c2NwDozpKiSsSr98kjyLrtxPf6mhIy2XR4u
PK1n5t+GcWcey/vezcqj0Y63c1uUlYmkWec/bbQ29LV8YQA/OILZkGwb4o53vY7VzarJt8HarIfO
nuSF/69EvQMuRdET4nvOl1Z7xcL3z8y+DdMmEEOVE/iujt3Y529dDIDRpnUHyIm3oV7bycX9vbMA
X/FEAEKG+kFon20oblSbrB5hB41cCoPOLLKt70LqNFF1HPKjTsAA3ZnU3YIFfd1bzkZmA8U5ep4e
JXTike8KBSHbTo/f162xdQU0rp6cTpjsqHwUp9EMjKvh0I6bsVoUv5mbHMuGJe2rhoQcJnZhREVi
87+6juhu3fdb9usHUdUwR+JqTAHGQNoceCUR91vIj/23rgfr6obkjDORqsAFaJBffI+8+USZjRcs
Bv5mjMBGVpumcQrEt5ujKZDbcBl0FAkHBVwhsVOvj2FmCWzRe9GFccEA3j1CTdPfIvfPtyoFGnld
69YByUgD3JGJ2dH166ffsz9eWFXXNW5Zr2hoOA5uVB4vVYcknPTWy5sl6Y+5qb/8/s41qHyqlWsq
cVQhQ7oHyZhNWnDwEDmoSVn3/ZcledcF1U3nadTUHLsW2B2BIpR6AP3dusYt6xWTEFB7HQDFTkAB
lQZgaZvIkvzK3OT4f355l3KHlxkmR6uixdmL0z0T0UNwcUDXP3+uB8t4u6TQcdb0Au5/OGcaEm6X
o3F0Fy8/cx1YtnuBUkXgXcmPNMezyydvbqjTXZ/Gxc31EcwYlo2AzqQP5n8t6yMYsrodi+to15bj
5+uNz3y9jYCmeBPFKDbE9Bi4ZUoz1Hl2AKkPzSJD8dz3W6ZLWNMK6aDomVN5q7Iq2pXZ2vuDrWif
pXTQDsXy+oX6QQDx2SK79rm9nI7XJ2ju6y8T9862sqRSU583zZFUEplBgYLbVhB6vt763PRblgsp
Wwgn905+VCPd+xenw93qtlje/nOfb1kvpSqZ4vSyvhWHTTWwMPifbpG1ZK59y4B1AcZxPFLRvpY/
gRX2t7VZjAvMzY5luwzJ/cpxevDMm+F8KZvgwdjvkELIFq7+c19v2a5fel3kFCXOXd4cVQ8YZOvm
8e762s40bsOcla89IJTC4hgG/oTcPip2hq9AIDv+uoI930Y4pwOvOqXgmiGR7GxjEmfPY4/n9fXv
n5l9mxw04xk4lYtYHEUEdWKi6f63feFB8LKuA+vYdROZ+chW10cC+dCNxEY6hjU9eb5c4tS5tPRB
tO4v8s/EG8fGAyDUJCN0b3Xvb6lfdPsEbrpUbXe7biCXHfDOR4AKCNzKYF48akn1TvMexXLDPnCG
JS68i6v8aByWFTMpJKp0ESAzXfOgtM+P7uUkMy7StgWfILbhSRD/XR/N3L61TFoWUO8gMcWyZMNr
44EeeGqhTH298blNZZm0ZKoPCsfHSC5PVdW3JzIBlgkKs3VvYRva3KmgRy05qY7aAefC78Mg8ZfK
02amxsYyN2NTRjRJ+DFEEBgiHoj2TXjOX5+aucYvabB3u0jFUYFXWFMeqUuCI3Sok4eBVqt0VFzf
xjGnSEFElUqrYxMAx3yZ+CwMkO8HO/K6z7esWYGAS+eGy6MCwddGKqSq+zJdKn2Zm5zLfno3OaIi
HKkzyo+pG79lJg62uRynhTN+ZlPawOVmSqMuH7PqqFIzbWUjQXsA5d8sX5qbuQ4s+4VmaprwPMEL
kg+4oNegMfotJw7up3UVA76N5XVNPiUcdxRMvwOBnMtNKMZA1q2tZbVmYFC+VEWGNJGBEuvFJ+Ac
+7KucesQzup6GqoUajKmHG5+Ly1ErJcuzzMzbwN53SCudAHA49H3WrYRDMAWE/SvPWdLjKwzZ4yt
HCQGlBYZf8TOBCPIi5+VYv9/nH1Zc6Q42vUvIkIIIcQt5Or0vlSVfUPYXVUCxCaEEOLXfyf7vZnJ
r92eqLuejh5nJkjPehaqQMMTS3w96S8Zcp9cgEtQbxHHvXLzuUypu3FbjDD6S7ovd/lhnJ7DzD/k
mEu5T5DlZ5RaaDPgatC/AYOghyfYcSzf7MrCYEtnoX5KI+tuRxdmDmaqbF1A4X8VMFBp3Qhbyxnw
yYVvKXRhywxogGFbWTybDKxQTGupSxXdwHyjCrcYVtL2Llz7ZbjqnYbjkpBWiRbLE+qZBH268aL9
3vqxg7ibSfxiM9XhK+7cWEx000dLWeaUsKqE+rqsb/uKTKAlxtM67Hrd0htNWXtDIf5xZXQwupND
nX10CjTGvC2Depsm8fCK9nP+QfqyXLeyWMN3om35kFAAl/VShBuf0ujRl/36QCCO8CTnjhxs1Lb4
NGrT3M2W39uuDkgG56gaindNfKAiaNUWGid251oFz03sd9lz6F1yEN3sdnMft794q/iRoNiZ9yYl
Nc21ScVvNTbws+Lg3uAFp4u5tYqen1hZEAoLr479ND0TN+mKkUKWpqPujn28Lm9cSvsdjRB/gCUk
3/mY2S0W2XgHnLfTswaUPcpEN050K4HQ3LXYMj/4tJQndl7n5yZs1zrjKzAtDRBycOCrAbCVJUz5
KI1W+PuuYXMqC+w8CmGCZaNBO0OZU9E5kxHeOzx0qu2qeXWiI7bV0LvuEraxZLQ7orVJMtAv+gc5
EOYzsqbDrqWrfxsNK3jmrKpQAPIZVzSdEB3NYOAcIaRerkm6gq9lC4js9IMXR07RgrVQkacblSht
4aEt2AvjUNPewIXKnghrEuhkKFtD4x3ekT/6zoOmDi+zkO0gwG2/p3gK4QHNeQhfYeLNO5maAd61
QRmKUwtzvRdl0+AVfaXciLEY+lPHl3HjIle+tmYKf8kwXCR8dtTabRqouMWbqGeyuwZOBDtzYsT6
WMdBSnYAHMaHhQfqJ8jX9tWurbwrQLnxmR2Wbtv0TbCzxMhjaVfx0lvS1xkJQ9QVzsXNIZhmHFVg
5oTIVqF8eGVkJG6MJyx6ICtWUveVmvl4lI0M/UHLovjVB+F5L5VORbQBD9X0e54gWFRLCoSM0LW7
SVLMifKxL8StJhO+S5Ci3M5qP5Bo48dE+5wqrFxyv6blvWlZOGdmotOUxWRO/upWisfpdWnYJiqd
JlkxwQHhSCqgQFwKgbAb3qzw2WtXudKMlmqatnrAynzDoMC9HEyommRbx2Bj3gTMDfUOrlu428KU
ob+yJScvTeUqs6UK4SCflMc/V82ClWEoLMXX0Li8j8Tosn2ovWyL17CGrx1UAUnBcgwJ4XDXcsO7
R7bgBMWut09tUNcqSyH7KrH64qA+EVWLDhhIXNtcoGsdVT5Vnq2HMBmK8qYdXGhR+k6j2ZgijuQj
iTkxuVQjpILtGMZq06LPhWEl3Bnw2gqzpHBcj12yTdIFluIp0AHjntMJz0LEI/S5gCUjci/WMmz2
TiEwQSSENfuohm07dGNg4rPqoht2gY6TEYgaqOjt8WUnDRcVKVs25wXjBb2t2rZKcjKN8EhKokh1
L74Z2qnNra3jNePNFLOtjdawg6uiDlO7IaSaulvon1doc2nBQbSydniqIgzGMtc6+Ak2xA3h9eKX
AVovwRzXrgK11Mfjq7CSLhvb0oD+JbWsF+xXvbUjDAdll/7gad+hB4GatuA/FILefC39auw2qGou
jgCYQkZsGydzzOdspeESvGHYilyMa86du+7DEBKYsloXdqpS1ZNl62bWqDmjePzzDnojI3lX2B/M
P6E7eLZTRW3QU8BWa9fAiHCGMgSyhpX8iUQTPCVaT8byUK2+STHiBrfiCIimb7e0rY3NyyQdwt0c
hjDbbo03fBOPseOv1czNrXJruj4oiBGPJzRcymRqSFabQ7FRL9sYAdblhsLBeQN4lZzvgUFvu9xU
vuDHcE7YekPmgue9ZFTuWDis+zLBMXj3w2rno0s9XOZReBfk6EhZR1sypXo6tXB4NFA/m6JkyOCt
NZL7cC1S/60em9buIWurqgW67sVg7hMJJhIi4hjNyK3BUJAToEhj+ruMgza6LwqZ8t8QcwvC92ou
QaWFej/SYrKm1byvoSjrjkHZQuIL9wgeur+8TBP5gmmTcmBlxtJvCfx0XCa8rO2zYbR8xmrLk5cJ
uvJ1mKW2pqZDDw08YQU2F5wHsipWXJ3QS+gkj71sJpe3Kmwd/A9c2x0qGGwty8Y1FPp7mVt0qbZT
y9PyXQINP2eJKyoCu9SUJi9qcUWz9fOKS194GQx7Msdwnq0QFoeN76fmGYglAU1qrUp+qEfblRub
1ku0lwgs/sYBKTvC2A0SfDlObHOEzbYeBsw14UtzKHCLO+QIRL4coB0wtKnwRuY4JZoeh4oxvfU2
nN0Nt6Std32XBP4RiMZ6OBqxhO+Um5ivWQR5tPFlrWtnTtRM8CMP5hnfJFYR7DmyftHpdQNNHrfl
o0DFlIMNWcC7EgcWhpnZIutzCIsGw0QmjYOpFyKIDpZdY+d0PcXC1x/lRIp4D5k8PIpwgXdJxpZy
1lteLat55VOYpDcrPCvTDwZj8dBt2jqZ+cnWNol2Y2SK5jCzriU7wePYv2sO/uXWTiv8SnMvusGP
W8X71l01Lkrd755M0fUM7gMIojjU8sghPvaKR7hUEYyToyladlAodk2UoY+JF7FX/QhN4iohjf4O
ZfVGPSjCpP9W1AH6kA0TMrB3wjUdZAnTgQ7oq6ZAp3dKubq/Fqjs1KMGmi3d0k7EFtxA1dXLnrRh
0ducd9OwPkjUSSO+77COzS8Gjf6zYFQ5+OqVuTTU975s2JjZgE/uDaalqC54nLaQflYlS+a9r3ik
niTaaX3LeSfZySyU0zDDvRr0Bym66a9YAmV630qYgu9IyIPIbftwarutLht4nGZ9FBB/KPhg041Z
z4FUV5bR4zKPgc90JJf00DBsGXZ6mfr0FrrvAgJMaumIP3JFpD62rE/QUTaL8z+KMBndEQXOQNpM
rBBY/5iaFfR0UQ69BD0W6mWTyUndWrHryyI+MdFBS4XVzSI2voGX+xbUbRduIGEBCgzhFSSYirJL
SF7RUe8aZJgoK+dZya0grGNPBBgzc6uh++zSjRz7/gO4xrQ8Ri1rHk0xl/11i304P4o2crB8dUvj
rzxQEbBv8g5c7RxzwGL82QC6p/OWwqbvLgyiqHgbDMHpNBAKd9tQKDHlNAUjZ4nn+EYGZT/3WT+g
9jlNpUfSXYKapreBkfHJRQNrDxYQFLqjkDTn5aZwbZ22sElQEwKNUo1SNlu8YiANp0u0RLuKwGVl
znonOl/CuLNu2SvTrgtf1rkMgGqpVVDfM9kP3Qmc/yD+ZvgML5YsWqE3kauBok5yHU3WPSIx/MYT
kJRw9WqTntnQSSD5QVZNGLy7QBtxBWm16mrxGsu7rBk1si6zlUJqsnTRBdydu4JXx7QqCANna1zi
F3SaUbGb6pWSbWLj/q0V4yDfRWlR2wlIpsgNBLc7cGBF1S3P0HOs9H3bjuX8q62iUfx2A2+rh7CZ
4zYL/CLqa2je8uas5CuXbUWCstyhtjXtK69YXG5b3HPyizIAcDbIgau8oU1kMGs2RVTegkdiSCaW
bhyP3lBg9qCYvCZPFO7n44coo3rcRoVt2JGxwU870fR+yVnvJ31D45K7X0rjYW+SUVu9bbplnve6
d231YkQSyZ2OCDUbohdjvosByecQhCUKISigjmg+imll406LCpXonrFpeRtH5OAPsBwjybO5hGHX
DmX+JJ+dTdnwGCXttJ4gRmDkbmkmVCT4SQV7ApcED9ROS4CyhPjCFnsXJtVTsaJsvKsox5ViTVT1
P6ychBZZyfuo2na+Er+kg4kIiomqGHMPwTkQHylD/7SLGajOz5VGssllPQ3iOsVzBxOz7tBQYLbn
yn3ky8FcR2rV3bacI5KHQYz8mOnUj+uWIWSvGS1mF+1dmso2V1OH3pTEo7P5uJiyQs4F2WHDDZxz
MotiBZIwMdXyFPf1iiFZqRw5xoCt/WxDCFFlKYOO3DZwow+zsym6z+CiR9ftGqfD93adab2HAIw4
kcGhSATsfsWdQxAiR5WSOLwuiBUvcL5GVDS2a6ZcNO3QwpXao8jq2NzmaIrMh6xHxg4qNOmoMmRA
9m0OxTTfLhNvvqckGcrvZRlHj8kMjjV6kN5e1+VCweUPR77uJsgNqX0rJSKEaxN4y5VnUE1bJHLc
sXk4j87mtMe2CX81154sQ+6xIwI6ZiToNrweU7Ih1iWPQnCptkWjE3aPogE3mjDoz2zYYhJApZoa
/wydRQC0csGgrvgAj7VKIYDDTTcFAXjapEuZds9z38ff+mhCo9J3DImAwVk+2MmEzrdijbjf4DtW
TyrR5t2HrL+3Mxn4HaZ+qrntAXf+jvxpzQ8n7KyzRJ3/206zfo/6WI4PbcATdP3rkGiU+ZXWu7Ir
FApEwD8RkbsiQp+E9ex6sypTuwMJZRJuZs/XYKMNLvBZQg8zv6IK8wLHsN+oZe26rQKb0f6YBt53
d33BMdKwaK3EbZc4siWB8mPWhg41eVR6IJlZIvh3OgLN8YFLl5rcsSG6VkNU3wQpXcTWKlRbW9wy
3M61A07o72wutmOwuF9Fe84SBYwx4IeB/KxzG5xlJnqX4mtadrb4AATR/jzrQBrkNgj5ow8fQwEj
PTKM+C5907dbOcdrsRUQHP6wfWTXPRYS0OXPZCg5fzTo3kS+RmsT7ZY0xXgFlijqEDEogmc0MM2R
dOfHQLw0/jSlRB8tmaFQXnQKpW0RQUxsR1w66S0A4+Wr6oL2F9Ks0psBzIAlQ3OCxqvpEH7f5iqZ
1DZJZoeLHqcqi1BcQX4JkSXH9IWNW5KSSexMMOE4QaoVmYo1hYl3Cqj3c5wMy+c19oHF+EIFDUoN
soZl1gt4LOUVCHJi53EdcRsXgzsJBHvxS6fL4kzeDQZHroQcQxYn8MRGS9KiqxtxVvHPyYAyuhvG
6LpAEQQjUuBTM+V8c0it1DhFIRxC4hGKmLnyU33HmzgpriCrPekNa8Hahl4xfLxyGY38A2rDtcWo
voXz8gjZqmqXtms4HxxET8K9RmLZGsj2okeZWx2gzm1wKNliDb5IdDYH8ikmdrKdXZtPITFj1gAn
1e6LAaaCroxwTug4LO1zv0i0C1IwWe4lJwUmSFosyY3zGNM8az7yaxm6sb6qyqYYMlvNKH69q5Gu
qgnjpZZ6jPs6qLzkFBLwV8oUsJh3PeZPs2j7HWxN/TEoGsvQZRoMhoBtgPHy+Sx/8yglN7QlaCwC
zsyVnWu+T4FSej3fkpPTM71NI0x4MqBdojRvhBubTR/QNcgZENgfBHi+ZSvasupOPVlXmYMNY24Z
GWdwt1D/qjtVSJwJlIXUHFk5RDqXHDfN9haiTa3D01hMu96gqKfFplOu/C7pLL+pWjf3qA7PmSQ1
6kUJow8WanH3Kz/rnwdsjlEVlAE5KfS9w5ajWbriS5WMpw5pFmmrgC8TxRysQ9Hcj8jM16ApRDdQ
n7PPUI/shqyEM/zPJvHjL1yVpL4uPTToMuNLfX4LKOrkspASLamX3+ww1R8aEjRPSmrX7/gUuHfd
IWZmcP5u70yg1xm0GSZzEYJ+gnUMpWOeiHa9p6lLgMIusf2EvnD7xGG6dNeWY/qNYPZxNadnK+wO
tedBYkqHuYkK/bYjEErcMBYtb40JahQ/fZOseSULx1G5Ywi+4bYmd3xOygCSCcQ8cuxsrh0vlgHZ
MapuWSySarOq86nkU4wJbKFJdxWhBcMYRbj3chnGkxcFJsJzOPUbHBj+a4K/3bz5W5OvZgug0d0c
DXlRntV2gWXDeIWnTX0YCEKFMBH+NiSMh1cK/LHJ08LrNSfQYYzy1adOIQsEJbwnCaZYChjlv1wl
5luCPfeun3Gnw87SHNET5qRLK/u9COP4hPvpXppBqgoEGb62WYxR6DcCDPhjVHJzVaUzCvgOZh4b
P7XqTcBW7Jf31fp7XFz9TjCyQ6GGQJWrguJKFQBnXf/9n69+Wd5EqpaP1lWY7Hvm9gNMmI948Mlh
TrR1GR/r4MPqAr7VFD6JziEqbaA5hZkB8yjVNn3Vim5rISVya0RUShBTTHcl2IQpqulS92sYyuCN
VajDJVrqDug/kM/YQtiLK0N8H9xtOFDATH78wctFkxzclRrMpFYnj7Ge5ys0Jvw7RgXqygYJ+YYf
Ee8ruK78RYexvSVgsUGNnDTLs8eckh6USYt3SG4hWFXN2Dwr1vUPrCDjj8L1iBqocc5pMKKq31Re
QL5YyyVJr2XT1OuSY1p2VlArB8gM9iFaxkwjQk9ZMVLIJSwkwZB9nVfMK42360/Ep2I/RgllOTYU
9lQloNwM0HAs70grJnHTzqpHEUMaMWPzhhl3l/bNY0MHPp7g5Dr+stBUz/shhq4ZL85CWxSblh8Y
teDwh0mBNl4FxtwTHmj1YjuY0SFMz/dRwtpzeqYoKS3SYJ8HqY6uq5SJU5oQ+xNj9+nbMEAAC9PJ
ONk3qyMYgvUhHuaMqV9ezCisBthHtXuIQUqxF/CgOEqAgopNy1sM+cVQklMAbzQO5SkwHzFN5khv
SYnHkZx5FIVa0YU6iIfu/ZSKYNe0AApkFNMYv4swZXpKgioKsnlBktlMI0wx9Zoin+Ffk8egI6nI
QYbBA3dMpbc1oFRmI5t0ecKZVjtkg+noadlmcyeg/Os6jwOzmB7dk4gDDxFCIgc0MkX9lmBLEOHs
CPnC1dIcOxUUbT52Sg85XkqxP4tK3yADDxPQcSFEHAQ+6NTOU5yXCL2oAIIFFDvq3ONM+vlQjQhR
yNNsB40RUKw0F92U0RVRr+Hl9Ex6PC+IaAzBIwF+9oDhIga8iKjRb8zWp1cyW5SDi4A36x5Geet+
CF01AB/mEArHQXvEgIWfDXUhoOwwG2jdDSawehfCCTXO2uU8L06o1YcFkpdVJhtWPXV9XDnIK5D6
zmD2mU+wq3uGa+2YnyuEI6/5HGMwFsTvuFy/hTa4BXQQot02MRL6Xvig3I6oiIN9Z1M8Uoh3ipei
qPG2ZWcwKE5LyPfg/zNAu0cmgHaAMEAOQ23qj6pJMferS4LxXpKKZ9DnJMpjZvdlGKoXwgiD2wHR
zSN+8/pbwboTNlghfFLa0OIiYWsW3cENFwUAQ6LBWeDU/+5jZx6B+uiOMSQYnoqSit+Wy+YnhyvR
47kiOeAtAHeVQNqKN2XwGCSQuryWrEXBKoN0GB8Tynu4UJrFb1eILj5izow6ugNKIo+XHg7JukDk
4QSOddlAOaCqYyDx0Egs4idPsRoZNbZu1vfQHXcdf++amD7gLGP80AQV1lv46o+pbjE8raIURJwa
LpfoXWYCTdulid2GQFtlMzRw88iiWOMV9zKV33jJsVMSWMHciSqqTqVt2c+z99wbbSd5J6jB/CQh
og9fFlJH8yE2E9waaYEZcGFpf49ddPkLVwikyAi15TjzsDjKHlOhB4g+YjmG5VxBsti0E71nQW9P
LQaz0yYIzwfF6LUe923codrqXZn+1D1E7/cVparG4ihGiPHakLt0LDHt7sPR7GAFbq6SplMGoxEz
JUf0uphokCAcvvdVMJdboJcS1IGzfprmJTk0VKGhCKGleJ2OPBSHoYXsrw9wMMlAap4R29r0TH1T
6m2cmTimokJDpTQ0dI5RzdmztTD8XeqRgwMLUQDYL6O5zVU76KdOAA2a6kYvEHquwcXZFJyTqy4A
N8nbNvhQQKp8yJhN62YxtHxcMUYe9sopsWUpNnxPKxr2O2w/ij2yL0KCCBZtTnMgk+kKmdndlcZ1
2wLz/B68ABEUG+l8kWYMeBieNRCTgsXUBO/EvHdcDFvCQ/9zdun4AEIy3UJ9rX/rDYTPty0qqy1B
h/sIbLi45Sh3blhf9Uf07jbedOhxevRjFK19NaftHRT9ymhT62A9JatCFhvGApsyHU9IDRKzzhSC
C0s+0og+0KEat7S09sksg5GZac+NOW5+DzpYjEaNBqV6m5dz2msqg3Ehhl78XfWsul2xHY82yGJK
bnhI+r9kjXo1WCoUo2kZq2/YvqC7kHON2ndJJMsq9IJuC8SO2sGaKPhoegsn7pREbM0GeVb27d0c
Xa8Cw9MsltHCd6Es+b6PmvXnSHDeD0F3bso1DNO2A95xmAUJZG52Asn9Ft6Io9pSP6FIQk7BKAKm
0vVBKJjj0ID3fwURmplcQE94V4yRJhtf9Ik92WUdXpXF/0bNVN3+vSVFoVU+9yA+IokCKxug8p9v
IWMyfKcS84oyFebQSVd5dKu8OeCoodk7z+lBUlId/RjTGevbJZkTs2uWSlXbMgEHOavQ1oAezcSP
QBQRO8xz1KtDG8foAAIWo0TTSTE1UHEvafUYFIxiL4N9E5i5Q4T3oX1YIqy15BEmKbjkgKo2jzPU
fm+jAJPHbIo51g9zqNafPY6Yu6NrQR5JHbbfCXrVpzhJzLchGITNYNZUBsCd1tC2rs75B6vvZmsQ
T5oNMYvdY2ljXhzp9H6MB2wXpCzxjwGq7WZY/CubaVje9BIrr8xUkz+2AHO8Ubzkx6jx2PgyGfWn
eUG231SLCnaoKLHcxwQdr1HH8+2AAlgD5Pf3IkAt/Rq9yRoReyOw/fyN4knL936p5G4CdzfYK+jn
n5ag8n+5VU9s26twLurMcMEO06yTFfVaGnQfJinfitB26V7O+MJwegke0eqvaEnh9Lol2jUQwhpA
jUcvNnyXa1shwaYWi2mdzO2Tr2JzCE1dvmI8rZ8QTuTbwENsRLFnK3+V4bkvMEndRHmFdeFdP3Vk
Y9Fos1es7P0VVu09JBPDCJ5rmFvGfhM0gOk0GYSH1YuQRB/awmBYx13g3MHUIVQHSnQtmZlBuD/0
niL1QYZAb+Ri9HAwAxHzZrGUDBhqp1WdpYYDvJJKstzNdTmomxYONPVzUMah22MR2jyyUmrxVPoA
C8MWSqvfVQ2VWIxTscvbuSmYyIlCwjLeYE1Eb5oKnizHBMKy9gf+RDgdIp/IFXsZAqgGiYtGfEum
bvnZJarLg4HXclv0DlumtCRFeotJDO3ydLL0e7eupHntMTrqD+lQr9Um8Ct2x7jSvdujb8I8BhPy
St6mrEE8QdeJ1X9aejZM2QDr2uAeQAv7GlveACaIIS37ys/8M7DRBdqOko77wVr5f4ynHsOYwxqs
0eaPAF/h+VP/A8sn1NjzMCr6K4VB+U6v5yhUJgi1X/z9zzBfF2g7WjRDcZZX+D/UbxVpmAbS6Sn0
7Cu7h8+ezwVE1raxmzWGOVd9BJDdyQP0QDDGAJyo+4IY8NknXCDuemRSgQasv/IBGGHnn5Ak9VdK
rZ/98QvEXcX0ErQMDwiOK3dIbCb7H5Can+DILmX0UP1VKfod4MhiQnZUl92EHLaEe1pGsJKa66VE
NZegB+miivE/QyheKr2SakHJv4gWuFlw9FzPhzyBp+a/H9hPDtSl824RGoDD6l5eITHwHAi0V8Sc
+ykS+s8AqJe6gBwtHqVgzF2BLsofWmBhtj0R0e+gSMUfyTHRS/td7AfmCKtE0HijAbN6hhUSHeP/
haj9yam6VAFUS3petyW4FAyN7gsP5po9hMHaf8FR/QRoSS6vtW7LQYxJeCIRBh0Hgq1rGwLsBSXT
rPMy8X9h1LICjPhnL/3ijmNOjgYWLsVXqJ3u/JkvZtf68X8g1n12qi6uOHGBjRkPgiPz4OQ7Bnc9
GuiPVLVfiXN+9gkX91wn6LCh7wskPxYdfWagoJPP0qbXS93/mXJieCkxxVCTS9XL5oqmC7+CTDHK
6IXDq+WLq/HPbz38G676H8lCKuz7+MQw0YqDjOH15sTBAq/TGIgji/wRgyO8lJrqURBreDv3Vzoc
gGaJYDw83nuHWVyyWQ06k69w7P/8SsJLSQ/JJmg1TtpfM1JhmlxDoMVbiAEkNUqjfz+4nzyx5Hw/
/+OJEQPlAt1Rc6XhE5SLpMWUswWgCoYLSfuHdN/wUpaB10ETFHWCT+kh64718SZkf2g4AtDqf/8E
CS8j0i9tf0WQTFCBdq9QhkGw+pL2+M+xKryU4urP7ihlKFGCwHoEKFcwjr52Cv/kHV+KLGIbX4Y6
6BDNwVVA719kZFne6/FLRuUnMo7hpRCXZirSrOhm5Fj5JuPqjsXP8NT8DbDFE9Cwr1KXB7hWv6+0
+8MLchEN+SzDQQYgp1RpP2/OPOkW6M3DjJj8Rbz97JVchENoxANGO7UzmIoFCjWaKAz3S0no4d+v
xWd//yIYkqLhWNOG7ESJ3drAfJwt4P79T3/ywi8FaLCHKkI91tHJG0HvBcS85hPBKgyj9CnG3O3f
P+WTe30pQiNo2ZVLHdGTKkOyAzRMxtgPUjcuD5Meegc8KOmHr9iLn/2mMxXtP6KIXjB8oDKgJx+B
OKFkXz4UKKLHqZi/EOb45IVcatLookKgmkYcYlpEucdtzMpm+vj3h3XWpfr/2QyhOP+s//j6HM1/
MMTVdGXTEaIcy8ZQ8VMG0aNL5YFVQYZB2FVD8Zn//nmf/Zjzv/+PzwOqxxvP+unKpU2DbTEsBoPm
K3mIz/74ReUDrGmxpsZPV0aApK0xgtw06kuBgs+iyaVqmi1t7XhS2Sus5rBNQDzHQvzp/LBsCXX1
Nmy/AT96SOCg041/1mKGl0JqbLQR8HwUI0DRTNAsgKwMwBhfmb/8M2EyvHQvxuQt7YJiwU9a3W1h
IQQlO9RXOtE36N2DLPySJfvP7Q5gl//94ttlsI2M8TvOGl0WTHFIPNhtO+sj4VO+oDtMfPD6R4fs
UieNY+dPgiGcrljlXzQYOJvJg9L6Z3/84sJjhV4lERx/rqDcimrBjh9N9KVbzifR5FImTRJeBIC6
2yuVBN+wiwSa3UDaeCn+iLUKJ5xLqq8Fj1hOk6uONA7cvmpEvI/m+PHfn80/hd7zH7+83cMwuHmZ
qiNcJNviBKhJ0xQH1SwY7eR2DFRPcrk2g/simvzT8T1/3sWFr5LOTHzBFKhtw30P90gSiINJ2vtx
Vs+A6Dz9+8/6p7hy/hj632e3qlgR8jSxB3pWh9n10arrfeqIlV9MMT57bhc5nZVTOAhFqmPPE/Zi
RqwSeNTKrV9icoTP9Fep8bMfcpHbLRc1wbgM70diUaPmTm/S8/bujx7TJetXATHD4IJuD3ax2JsU
iib9bgxK/8Vr+KfLgddw6V/kqs5AhXuZjxo+X2CKBLMHRmVZDiEQ1V/c7s8+4+J2+wrYDsprf6y6
rtopDZ0YoKtAKDNfmft+8g4uHYy4TEpromXes3oKwIxZGjCk4gR+rn/4Gi5Supk5hbdaMx+84mCR
oN75uh/47PFcXHCov8qZCNDa4MdA78QKlIim+qb+f5xdW3OcOrP9RVSBQCBeYcaesT22x7GT7LxQ
SXbCRdxBIPj1Z5HvxdG2oA5vrnGVhKTultRavRae9jYWQDc99t++JoAuittsHs5Vj/zL2IPDsZTx
HsH7xYQUTwYMjTXUofj+MU6+QXWnxAFnT2H60rjixSkyj8ymVJ4nANGCqS4ZSosHeyOto5sYxXdB
V5yxhFni5FoW+QLVBTxxGXgI/7zLef9TABzN5ejMSXFizvwdTx19mIhdjM6YGbX2d5yBvcz9Tp5R
1fAVT+CAAvrOBmWjJnaqBb/xXBYdUCrDCXirNpisLEL+w5zyo10jCULxjrPF3KUxfrXytylLQXmK
0uLYi1KAhPz0kSWdDGyATPdZv6X4rgtwBB4UkQpMZfUPUKvstu8BFdq3xIrzgpFXoiyqludmefx3
oZJ1zIxN+RHdOqiO6/MYD7ztcBZ5/tIsT++x3SR4n2kutAJKYN8YFAeOaN34ZWrMqHH12OFPVa0P
kOB645rjhCrSE6F0yKF5MZxwdTADTgSg8OZTw+ZbBoUowApv1/vRuPKfC8a7S5BIUr+WXS7PTp3y
gxk7iHG7OAjga+q7QpzXQBymMdK/kNFFthfkivEucsWl8eV0/+7LUQAaW3ZiiFNh4ArUQcAupEP3
Y9e0qM8HQPxXjTCd4RyXM29vhVVG1j2NIQ6/g3pj+frFdN99fZonSeKNdDyzGsVBYQy0MD0MqL/e
OMZp1lV9OxAQ0LRQOzHCeyEwExfyTdSOt29bV58NSC05xWsqdpcYGLq4Bu4FxYzDYX3uNd6rPhoA
a57ECRAfZzOpmtuqm9gl6pHtGy0gkxM8heyLQabiv2TwgPA2h/HsdrwAFhhS5Z67dVfWBGhT2YAr
UXp22WP+oWqC1+gBEn2iL7KwnYH/Wp8n3RIruzCe6YRFDLM788xfMHKZeVgSiHsaR+78b/vkvRXZ
yNrgFi6szpohqIf0NBSpqDlaNfm93snHk+SqWQzslRJlQhTKIqzyXZTFcJQ4GixDWSagR+t9fGxN
rvoY0cwCmLqhH89jDMh+AlnGeXwjRfnZMLcYET9eCNy+/p6rsZls7kN/8DwNFjlFoFoPIBFib+zD
SzxT02JQKVIT6+aYgKGTj/3Z6Sgy3uwmrrEZSG+BBb3OJAoBQNiYK91AlC1/7ID0nJpRnBnQoA+8
8lFEMU5bDza61pff34U82GtVdGMizwIl/yEzY36T5JucLhpbUvPrpp12rQGuOei+MB9lXenThCLT
kKbe67oh6TpQwgXSniZz/b47I5OeP8c5R0F9mwN+J/stJQ2drSpBYzQA9p1GM75UBt4IeJfc4pbj
n0DGMN72QIPfrI9E140SOLreIMKCG5xNICDPVWa5KLsU7JCC2ACIIg6OifWOlmDxgemqSfbCsSOa
UGxynBamB+h2Nj+a9YB6Q+RKMtRIdpCZQCIReLfKQ6H6Ffk/VJisd65ZLzX37oBJIK1QanEuSoT3
mAOIFNXF57IBAcC+HhS/j1G+CHxehfAVO/krQO3+dSyL+jjwBTm73odmrdSMO7FroKuhyngewUl+
iCLxqZpKsOU37JLg/rgxEo1rqql3HCtRWA0A95m0UjykvAO0e65blLGsj0LXvuL6DjSSUCiBrSpy
i+ausKFPb5hbd13dFCmnfShJe06VjN25aOV0U6Gy+PbPWROF6PFlllsJRZ09Kc5ZJVMi6Dx3ZxSP
VA8k8Z8nq6ePycg33FLXgeKWHDVOJfMJnm6gNfQtQjr8lg4sDwe32PPOjL1EzXw7CTKtqMbvzmMJ
+p+IgfEI9RUgA5HYrkYCps719dYMRc16N5lZ+TLturOQvRECd4s6xwF1hG2Nh4P1LjTboqoRwg2K
l4Fa9OcCRCxh04PvMnKw87pSzKHXueekAbLYX35a71Bjw2o+vGo9o3T8HFVo9rzUypEvJB226Ow0
NqxiDATDhRU0suM5BkQZ9fJFjnpPLEycWiNKBJv4uG8QiiMKpx8jEDsgpWUYUC0zUdNF42yLd1o3
CsUTCVTjjBIAT9SBZCjJqwEjBiBOHK0KAqA2roOv66PQrT35+yTBpKxS7ovpfkTxmCir+8oabuJh
eFsgJlbFX8DM/rzelW7VFa+fuEGSgfbYJvv4C7KBU2hTVDnta1zxeLxMzMubbXcGtLsMYhOQj2Eh
NtjVuqoCAZYJO4dEPXLUZezdNJNHb1Eiu0fbAKFEVYEwM9NGOUOKaGWWeD5t/jA1OcPW0UEz76oE
xJhGWZQieXwGR0j3CGkofjfIlO66+qHS9G8DKuraQqHfcrsBbc6XGPT3QbloHKxPvCb6qbIPhReh
MDvJMPExVFGLDC8CUd2XRzkl/673oJud5fd3R+kUZZhGFs/zPSjkPoGxbg7kkuddb1z3+YoXT5Bo
94ZkwuRg/kEWNOXtschB7QEupy2WX90AFA92KbhQoJQq/7yWRTVEEwxrz5PrYpmqy4KnITObZDjz
GkcmlBy7Bz56P9cnR/fhisuy0UapEIcqI0Crfth6cj5O3NwKoJrWVc0HEBqCIwxcASlKZFFJjLo7
UI/6/add367KPSDwO2aWNtMZhaPOEepxHiqZ7F/rjWtiP1UOw0hTIgNXLc/2BJROITQ+Ud9YdkbY
4FH9C4AIO8MaVXzXTYkVM+gnpMEEJopQxJ13siWIg9fHoVuCxSveuVbVVqC7t2CSiGvNgDJu8gWV
yhtoAI1r0aXTd41DeMDzUGqAb097+BIbQOdbMNRqGqAO3pVZdKnivkVVAHyC2sE0qECLdCBQyT7K
DDnw9fnRDUHxXFIXHWrF6XRuGiDlqkWC0ISsZ9lBB2K9B82tkSr+W9USmAmGxG7nx98IyIG+R21p
dQeBQo04AL1MfIpyUAKFopMgUzF8u/i13rNubIpzmw4FjWbcTrcCL/kArTJgnIxsOAwoZj6sd6Ex
L1UZwin7yEBRSopXvyH5lpK4CKTEJO5rfTkwvbMvZpplBnKqCQAEKzo4eBPtjzbrUfW23r7GyR3F
yStwgTBeQqYRVTdPrE5PjU1Cd6jgi1F2s68Pxb8hsk5r24DqQRD5EPdKgSRdqD2uDh+uQ4Q/1rtZ
PvmD3ISz2MC7qWoInVG860+3UNMAU1ttfp8GCIxX4MC9qzNcu2p46EZfmvOqo7g9CNFi35+jCTVb
6RN3IBWN9xwo0d1WnnOcYvtX329JJ+q6UrxfdJY1GSDPue0aVAsa1lNjFsgWmrcipa9J5N0AvbdR
nqAzZSUSOCBiSMhEp9sI8KNwyoBtarM99RvYxB0lCJCm46CKm1G6HoOqBzQ8NkgnIbTXHqQV1+Pt
uhHohqA4fGz7Qyfz3nhwGMomG4P8wml8S2JA07gqJsGyeZ4dC403FK/X2Mu/Yk9vw/Uv15jvf3Qk
ShD6gE7XXsoC3QdgiVOUuU6iOQ/xeDPL5Gm9G405qYIShPKhq4Vt3lYDPcrI/sUKel/1Dsg2sxc2
i6thRTtHpPg9aUGdZHQGLBXF8AIYl1S0l7EaD7wGK/emg+hWRfH7yemQEqIVOHhs95ub4sLi2YBe
rE+XZgNRQWeVgzIFUbXgDChKaGeiXmChwsRLNA1BMAyalfVudGNQnNylOADFlcA92xs+kcJ9nest
v9PZlerUWeOWsrF7VG7Kg8P56/Ls7Pg/cr/4xyPDRkDUDUDxbuG1dVmBj/FUgJkLZBhVFoLK77w+
O5rzg6049eiDxbTz3OzEixEM5vxmEdd1QY2RZrgOpMMV5Cv3xjxs7Fea7lSoWRwVRhx3NQE6awIU
bIH/RRUJwUL5zyTnpyXugjky9PY+zanYMy5BscCiKjsRq0Rpf5r865Fs6+6qWRlVc8L1plHatYWg
Vfv2CwgCvSeDAfu5vjS61hUfF6KRYHorigtwmFdiecNXPx+cr+uNW4v5f7ClE8W1AbnueN0mxaXh
KF2kKIQGdMU9pnHWBAzL4STZK+tQd4ukFKj4QHQHvq0foFAmoAvZfFbWxABVmYITsFt5OCZdOAdR
L0lBTxSB0CN06tLeAIfoulD8n4Co1oziyHjgRT+EDXjyj5y5dtibmyIMy4p8NJdKHJg6rwZRtJtf
hARncwJ01xdQB0XgqLAgmgx9KjAerC+briclFoAvBRQYXhJf0kr8IN08/YMM4nQoi/gb6Fenf9Z7
0cQ1ogSFpqOR4RpZgfGUh4YPR0HxxMwkik57itTJ4MZbRY+a1VHha+A5SEUCxRnwrs3JaxqB8AJV
afYhqdN/1wej2ZVVDBsHOigDJUdxGSnJLsykYL+vFvY+sL+43+Khqa4tyqXuQf00bGVsdKNaJvbd
eXmMBTJmDuMPRTKA4wf87OfCKOiBlXvNWgW1gbKq9sDGGV+QqzSB6EHhLhMFCAHIJhpAN4rl93ej
AMVtBuLZFJwCHKktCGlXEHsAtA1ply1dWY09q6XyC3/8aBYUj7h5z25j7p2RfUKuvc3A6lG6r+sm
oBuIEgIEBZF4bUZY/Y77oHWdQREK7RuaAWiy3oPGYywlAghp5r5v1fnFJMiDpD4IFwFITpdYYIWA
Rdn2scxqcB6vd6fZGlTA25S10jLdEStjQ1EpcCtIa4QDyEvZ7XoHunVRIoDbxQxf7fJLnE4G7qt4
PAWnOUnCNq/8Oxs6DltZPM3MqbA3R7b+DEpQfslmMHeGAJ3H8hVsN2BfdOzMvlgg/CC7QIiuioJj
VQYikT5CNXJKQOLZgQM2zC3+sj5nGitTYXBNwSWoQcBLH3CK82xTQSeQVfJ73ZJx35FABcLJLHet
AnSEJ+5l56GrJI6D3ta7s+77FXcvJPOmGFhZ1Gpb1TPhNRi2B+eldjZ3e43ZqlA4FPTlHp63RtxT
Hes38AZDaBfmFsxXY7MqFI57IDvNQS524i1oX0YP/OLDDQftFOQWTutLrBuA4uZdG8fcKMAfDAb2
yPoOxmPDPdS9B7KrfR0o+3sjW+h3Mzs/uYP7DTy+dcCz5G29bZ2nKT6dSuk7Frfy01IgSlygZTsw
ZpsmaPnYqSJsY44+LLejPv0PGg57ekWw1z5wB2KBKR6x07R+iCg0SnD2lwH0QAOQMV6yfvoONO2W
WOTH5vs/3ad3uxUBx6gd93Rx7rkCex4fr1Vdey8+cX6tT+DHqw8g6t/7IQrgAFYBVeppysflzgKJ
7zqvPu9rfLHqd5/Pp6bC26CPz8ehOzvjsOWfZoxhX+uKbwOu6YHj78/kRHP6MDl43yzNLYUz3dQv
E/bu2yFvkgg5MHw7qAxoKEDnA7gX6K1AtzlunHx1k6/s4Q10cFkPai3MT2O5YFPGLcGCFe2bH8Wx
eW4lWceW1t1+wdtxkDT5IJlab103P4pXgxU4kQzC3oh7AHQFgN5ALSIdurAeG7oROT6OftRXvNu0
jLYoLQBWgobkL6OA3kxGXzPAILN8C9WjWQMVombGUT9yI8E4oPw1BTgVYv8ctmDkmllSMWgdb0lC
EPMwgrqDRkuOM4CzPJf0EM7a2EB1fSguXORWOqN8C31AE6Y6oertX5bJCCIr1L1ZX2zdJCmO3ICF
JM3jBl2Ad47eR0XmnmvAYW7Xm9ess4o+Q0HDAH5137h1ShBzEgi+etHnitNzDbjbehe6SVpG9s6d
O5CntCD1xgi6AmiFtIyHY9SV9JCxKdowV10fijuD28amfe2UWAjQ3P8E55nd3MqiA9FlX0Axb+d6
K35NOrctPTAMgpXYRdzrfPGVNdbwCJmtrcp43UgU586tumqNPDVvrISe7AHKCOD0t8Bgu74YOnNS
/Dq3R9BL+hl4xNzuRDokxwxmb5EgaBpXIW4M0i2oC+GYHuaYIFtIUcCaQcBwY/Z1zS9X8neG1Jgk
sRyCqSFVhaR+b6BqDzVlGyaka13xZaeHSlIJJr8bAeZj2fa3kJvYyIp+2DTzHcVsHGraMfWN4jdL
UC0A2UM79Kytagdd44rBQAZGxpPTmj/Lruq/40RfP0IEZYsH688d8D/JKHy7YjBySACUSiL+22f9
xSH+xc2a4dCB4zfIjSINhjq6UNleRBM3IBOn35rB37PezFcfcVyo4JgjgAY/YrBAHosMePVU7EM5
oXXFmpw2L2MEP+eHUWVOaDYliuzzeOPtRrMo/3m7SeeZTVXt/GA9LvDzLI3AbNONUkdd48qWQCgY
6QSwEr9R2Qsq9WLKyRc775ONLUHX/BKZ3rkZNCamCWAY/5cBYSdQYVMoQCXpzx3xB7O+dPqucTDA
Q78ItHA/ErOFfAWI68OigS7Meusfvgegdfvv1mfIP/qzN5Mf3YzTY8m8X66FwxGkB/8hyGad5tY9
R5A6CJIRief1PnXTpTh3XQG5gFpr+bN2UBYK7Y+5ObdtU/1Yb34xxw/8z1bcu/ZGCGaahvtrcIxL
CkayBvJE5TheMlccofpzVyTF83pXS6T7qCvF1RtWC5pBYO1nxZNvbV9CNaQ/mrXz4iNnOzXDcb2b
D3c4gKqXxXtnAl5rx/M4Fv1Pv+E+iK25vI1nMCZB4wKSoPv6UJzboGbaFh70LaAVEbSCoArvG5k2
snOaFf/POw0KN1EHVMujVd+lUCEjlbEv4qmkAJDNGSk0hNEyf7JaSGN9Xp8O3RcrLg2VKwvALbTb
0mgMkBz9PoLpbuOjPzxCYj0Vl55G4othmOTRcE/TeJRDGrTt52rcFzGI4tOiSFtJLChKirg+g1D5
R9x4G9e0P892H1i8ygNQMGsaUgcqml5QPoxHP+gP3bE9TCG4lQ7sUB8f3UNyeP3pBFaI5MNBHuOw
Dcbgc7URPHRzp3h3O0E4loyYO17dgzIsEN7nxAWeYCsdqvM1xaXbhM0EwiFY+Kp6ykV5ByL2L6RM
vqzblebz1eeWHBeTIZtb6G2KMg3yCDJ5ef9Y2uUB5fhblIYa41VfXJKuwKZvYpEkMhoB1EzroE13
JWGYr9IGNBCfTJk7Y2FjcFx74F4lWwAXzdyrTyqGAYiTW4olBtXiANGU/FqNgpygUmtv4A1186/4
ddJGvIf0pYRE8M8yeazqC5TPAqfcsE7dzCuejXe02EvrDu4hJ6hkxPIXmeJdVzbMvOLXpRCs65C7
gF6nGwAMEtjoA/Rvx3XT1H27si0TISuoMqB5o3mthi8OeVtv988bzAcxQ30scTJhppMHlxo/l6/m
0bonWZB/cYqQHPJLGcYb+77u+xXPNYYScBmKHczL6nAQJUjOt6ZGY5jqG8nQ8sqdS4xAFm/QoQ+S
6kfLPq9Pj+az1TcRB0zCqUcHeXTqZvjNOlCRhjQrN2/gH1s8U5koJ7+BdJ1XyKPpeEdSeyGoU9tg
6MpP0IjclRxEyapq9xYIOscWG3w2+W8LjWOYimZX5SKDPODfxx9bEG7KsZJHUCQBYP6bciiSAiWx
b/6XeXt3uALPP+1zCrMvvXMsKgCEX9Yb1l0EVVaDtoXaJAiFMSm4D/ygl2cZ9ref+E11EN7GSUJn
PMq8d1ATyD2JqSlZFsR+BbGWndFGfc2ZYwiTiqlEOIAyL5gZxhr4+2TndyuxBiq6ELfxlsYz6N99
c3cefVQig3akyM/hjQMSD6dkevGNjbj+8ZsKbFAJLpCx9esqQQSwvR62XbxwS74OHT0zQn5aXNzM
wv5kdXPYGbugJvAp5dRfOnacQjsWgSH7MlhQkuPHLHWh57MrXjKVa2DGTdiOxxzxMjn2xX2bbSBt
P74UMfWVpoLSA142YJPulP4aC/oCodFjbkyPDo/Ogu16S8b0KH471dCddiRWhPQPqbzL040Tgmap
cSf+OyCUpI+QR4Hbul0U9FENXeAigJpiYDv12XDYXe/lx1Z6YZNYGzFIN2WKOxh2mUIrBOHTi3Mo
c1kBxMHThCFn+jR61/Vw9PEehuPD38OyhqSGmg/MSY5jkFvdmbpQB0+LjZvBx5EIHvJ38z6z6qyA
isZxAl6hqCAPYtobzqf5cvXVAzoIkCfI8eWsf3DGq9si1b6x+Wo2R/XJw4W4apR3aNpOyXHu2xBy
8GEPbqGElBtdaCaGKbtXAsEhuhTwHVmJnev3uFVIrmtXsX+zLEo6jAihsccBqYk+eTnfmHBd08tC
vNsSJWtHi4Kc6+jlUSgNgASg67luhbqml9/fNY26epcJD2ZS59+s9kXSjaCja1dxWhRHoB58MT+T
NkcI0B4Mvoe3lDLGFOcURVS2RYQFtER66w8cminjcX02dOan+KR0pg5gO0w05DBvHLB7Vt13x0zC
qdv13oaPV9yycdKC2H6GHuxfNf3G82+1tyupw9S3i3bISqtqlik3orDrmgPYBjfioeboxNSS/HLk
hRMZCIhQczrU5efZKm8ARwtLirhyyY0cTMX1YW7uR78+rK+FxoLUEn0ZWwzcXFhmakD/yYagbL8l
k6BrWnHVyLLBeMvgqiAVSNtr622Yj65dxU8X2kHBZrTrGzY0pRfmrF0Jc6ZS/OcVhRIXQVysu1Mu
H8AJvm+SFTelELguBgi9I3vzSMQhdV/2tav4KBeTgQIvbzw25ikdYOw36+1q7q7MUzx0hH2RLEbD
013xKG7Tyy/rSsM74zk+bN2dNEHAU1yUCGbOqOjBeUN+kyXA0TYEwr17CYTI+iA0ZqKW1tuQpSKO
7Y5Hy4Z28uSHXrJV+P4n7/ffuz1TC+tzaKR3+exgfkKIw4XJIbupLskNSGZfp6cH+9YOwyT4dIJC
qPNyH3/ZNyBlS6WtGFCZihkDv4U3Pki2L6K5ip8KSYrG54hokHc8IxTcRdBm2/fJiqsuqeS8d6Lx
aOcetOjGg+du3U009uMuy/5uS23hqp3DzfEIMdALK7wvJbC70CtCVfO8FZCXz/xomRW/tZuKOqJZ
lhmi8NBVvfi1H5J6K6mrs1DFfceWJ6XLsa1O1I6hed/x4xhX1WHf3Cs+7OYRXlBsTFDlP8YQLJ3p
p30NK55bjE3bjWTGovplwLxTgRC83vJiyR/Mt1paL+aUibpCy7Jv7zqIgOKe/yZxj0KW7iedN0tc
/qRWP+qI/W08fl7bPM8xN+61vuF38TfvcQhujTf7rrrJ7thLdX+ir+tj0iyyWnM/cM+u2xJdNcWx
hizYVnjT2KZaYl8mfsmMNkZ6EVK7GY3CLPnam2RjB9C1rjhuSm0vQwULkk/0JeU/m/TFLL6uT4iu
6WWi3jnuvHAQWDmaHnxQkjTfHQg5i3Tndysea5StX5c+YpnhlMdhbG+zSYQo3t933aOKx/YArRRN
i30RmPpHzy6O9uBtfLnOThR3LUZIHmQRYg2RBaQ2nQDCJxtu9ecF5CNzVzwWgq8pjUEmdGy/jmH0
jZ/6kxF6Rz+cH5+Lh+KBhlfv/G/xY32B/7zqfNCdWj8vBwLVpeW2Y17GX9Ezgdr6s1kH4w3ksH/8
jh7LS30xztnFO0Tft2C4mu3AUTxaxEaBQzliqY/YEWTgOwhyWj+50MU7lqKQG3fEpbmPhqbswTXo
7yGLTMZjzt7i5qFgEIZurpH1lo63tNnKgenik7OM8p2PGH5let1kQ6oWYseUzmdoWt+SWQRMiIPP
yFMNh2/84Won8gES4vckYuFcVmFZkqPL5yc5Gcf11dRNrBIJKssU0A7GpxDxlsWHLnmOzecm3YV/
YWrVfSSLDEeDZjwWZnH03fEGV+WNpdJ9uBIK+ixHuXU84oAAfe9DY9iHghfXsb5DPVkdrk+OJpap
gC3Reb3RRgjuseE+QFu4CaqouDezeN/FwVGCAuSEPSMfESsZgzj6LY03sn26uVEDQgfqZKOAtwzJ
gaSnKv6egf2tud01Kyoey4ZmK6oS+/EYORGkhuunsSI3ssw3mtf4oArIgvB0x6Jm2UCG0LKQ+3+g
E0TQu3tjCtxx41CsOYqowKxhJoU1Z8vMZ/0zqfvXuXFu28q+iKI6VY112DdViqPXeZd6NR5Mj8l0
X3gP6YwC6A3X0timqtzCp7gTkksEfUbzoMDz0Y03NXnAXJ7frH+9Zs9SQVo4BE7mMODrIVru2Rcp
d86K4rp1VkK2eDnbSOdl8j+PzaUxNjxKNyvKDm7nTp+Xy1bYdQ+Gfc6j53xnZkhFYEFusOORha+e
5ME3Hrp9r+tMrZVPZZbmzjLLxHYCN/rpufuyhyrAKgeLCzTa0TBNjQNte1xBdp5m1Pr3IkpKKPug
aWc65vaTme87gKmQKkhUZtZEcUqq4+IG6ld3M9Sz1o1Z4/EqpgpRNnLA/4AkDblm89nwTwb7xxvf
LLGVBdbYnlr73lce1HRHHB5Ks/rqpPNjV0W/BZc7l3Px0neHBodGizdiACSKwsSNoKi7BZPTzY3i
kAXnUVFCh+koITUcgWMz6BsSpIN4HLPmMDnu1qO3ZmNSgVYiKbOi9Dk6yshNmk+3rvuG2olQbL05
aUKWKrpSOV4MElcYppt0nwEjLEv5um4/utVV9tTItArPaLGnWpX3b1/wODRTXjxKS+Rv6z1oJkdF
UbmD4QCUjx5m6NEfjSIXJwPKBwc3LuNjIotdpSTIcC8b7ztDMjIWldHMcDvu0kMpoiNwgRuR/WPg
rae+krZC5Amv/+QOMnHTW9B9kpabJwEdo/Imj4l5sJHxfuY1tw9l7Vvn9anTLLuKDSNT1pUNx13A
IqHP73xxXG9XcxZRYWGjNZcJGFhwOi5uc+Sd0hhUBeNtRZrAlvHzkG3cqTQOqGLEel77aZpg6b1i
eqTGotRRh4CAPqP44AQZ2o1udNO02Pa7lXdsv2gbSyC10/jfAKYvwN/HdpVlMKYW3VcNYV5HEZ8G
KwkTKoJ+3gjdGtdTIWKRTGXsSXc41nZgZ9bBH/5p8y2suG5OlBNDnXgsIhKfXSUyqDwewHrXjUfX
snK6HwQdR+IsAbu878SplRu3ko+djP154n+3ilUBeaO8Tpd2uyCfHxJkFzPgpkHtcsjJp9y65nKL
iFQTk1SMmAUOi5FFGAP1xhCPeCjRe/XpvbOFx/kjZfTBjVsFiuVt4ftJv0z/5x9dyJ5fpudb7/Jg
HqbgkwGAe7C+FhoTUtFW0ilNaWOFj153R7rPI6iC3PLretuadVbL5+ucVpGdom1unmN5l2wlI3Tt
Kt5qSdum+Yx2u/anb2bBAO6XfV+89PjOgvzONZABLHAtB7UHji1BT6t9dwYVYGUjJ/2/j56mp7k8
z1sQV90CKm46OeaQmh58M5quXtWDB+HsdWznfCie2idRZvggbgHqIBmeq3L6ZPeb5zbdlysHB0+O
dl4hhB2L+pkbJ5685OXLnnUES8/f6wiDMG0w1eJB03mo6Eu0pU7xkeW51n+K3h2KUq8074ZX/LM6
xBSk9Lm/hzh5aXzZA98ZHykM0+JDYYNN0pDZjTtVLjZXRvnn//+kLO0voexd+y0YvzrORfY21NBm
vQijjJqvcW14w9ZB/6NTwdKD4pidZYt0RMXsq9nQ+5gmJ87B6e1yFCIyYVSBUYI2Rw6Q4943IsVd
p7iN3Lot6LUATdvDGDfk0XLbrboN3WIrh38SQeCb1LR84Qy0Y3FQ+Z4h/GPZUJFtnft1fSjem3aW
aRiJkVwmqA3duLQCtDCvNo4HH2LblvVQ3Deea0cOPk0vQtR3k1M/OPN4qOLqOTbYpajABTGR+YmC
Ps/vwZ6yvigfufXSqeLWhXTphEIz5yrysrhxel4e3KGZbkAEN2108dGpEF2oELGxq5hd+KPxYuJJ
7qZyUGvJKhAlcsm642hE/4AWZktPUjMcFTNWuYw7g9e3LybYxZ66OgOoC+p6nwzTIFucibqFUlFj
MZ+LqDMd8UpG6wnsqPQ0mRCniOn0fULi7YHFcQkOhtoIHd+5M6I9CgLLRCohwZ2dzgS7lHWN7bqr
wsaCJPQLxQPCFuGUxr7V8vkxzWQXm457JXOatjdulcz+EZl18s+6senaX35/F9OgSgSGw1KQqyk7
ASDC7M7+7WzE4vd6+7rVV2JA4zhe1JLMv1Y0mWUI7aO8vGPcQvFfS22+VUWsG4YSBipoKfOyS5wr
EwN5bByLvSauzA/rg1hWUz1KLqushIGmqr3c8WTyUjggbhdZ5x6jxPsGE0teoLWylSzRDUJxfGcy
UZpfN9HV7D0x38TcdNOHto3qekcOE+NQIWjmCC3OkprVS8Oi8baL/X+hqlLezqO5sdqaEag4NAi7
W0kyCfM6xebkn0BZbTunfnSaLSkVjTmpqLMpb7KYEGwpcZsY3x2CKMX7llSB1xTmjlP3MkuKT6cl
HwHiTKq31POhfRv5SUqDgWLnXbcmTfBV5WCgKNDzKrbpz7QTQ1vcgB4+BYaOg/GX3fl08qKvVsdw
LDo3qY8Cr31GrGLUOid1+r4uvSsrzV46QQk8dv7TsxzThgIsAXibChCabDwU6RZK8Xuz5C4xa1m9
TT7Ee5CCiO9jgAPCmUm2kdLVdaH4vIuMeWaWUl4RhQswB0zmTRdN0XcZQVFtfal09qw4fmq1lWuP
CO9CjqT6Ujh08K+oG9nD9bmYmuLxxDW9gRaZecW1cepPqeN3yWeTzXZ7rOeITRt+r4lfKqKtksyl
Y8f4WxqhnsApjc+VgZN3StPmBleeLUI2XTfLqfbdXuKk/SB4bpNrY5HZg5ZhHFl4Tmct6ytgF4du
sKGCvY9uH7OnysiQwXFG7gHpM0Z5i0ItgfvyfY414hvL/1E+ZOlAiQRC1lZJoqJ+YwNo1IIRT+uf
0sYV2SWai+QuGUX2knUpaMVxfHJa4zT23daRRmPdqs4M2LUwYJ5G1yorXgWHqFrSWk+zb+anddvW
rdZi8+9Wi4wEnIJRal0ZK0CjDNLZwyhgC3HspJ8GssUeornSuEogSLuiaKx6LF8me8hOk5RD1wXc
cHBuTrLMxWbHUyd5nJJCpEFmyBpvjusD1Divq8QHDCidvThu39xBOPQAOVvxrzfweDivt69bISU4
RGlGqFPa7rVIJFjau76koel7/ikBq86eBMJigkqEMF2/tqy0t69uAdcBFkxkzbEV1bQRpzXLoyLn
IE8Mdiae4P4Epnyo/YLui1Ej6CDADEZ+PhzqwgWCf/PGqZm0/8jUtHPW+RDCeZlMMUOaAfzNECQF
rCCoics2tjrNyqvQOSj5gX/c5/OVmMDwHl2T2s4cGtBJKba01j5EOmNhVBid27sEB8UuwtU5GpoX
1psFYGlxijNJHkyit4q7OKLE/9V2c5KEpKeATERpy9IzpNcdcaBFVCdfUsP3+5t1g9QNe5nzdx7N
XAlwKyRO3oRjtFcH9cmoXCKMb1G26dpffn/XPmTWTaDkWv/adG1jHIBrBQKPy9jcqr7QdaDEChE3
fmakTftGIuHeiQkEJHNTyR/r06MzPSUedE5RizIjuErFTkdwN+zbKjD7hkNIFmJDciPs6LpRwsLY
jqKykpheO2iQeA9RVRso67Os6J5Kp9u6K+h6UeJC3EQ9n1B3cO1IIp/i1DDDyQcEvm+sDRiIZjFU
MB4p59aBvrVzbXqbTMe4jgoZuIltbSyHZv/5D/AuslGJZWXtm2l2w6lLQEE7UuP/OPuW5jh9J9pP
RJUQAsQWZsYeP5LYiePYGypO8uchXgKEgE9/z+TehX+KNdyaTariBRq11FKr+/Q5eUK0n+36fKo2
ADm2eZzC8He7FvJCeZOD1+tBQncGteFimYJjOTfr1j1jiedNzJ3svWAV6HN9onrobyNoUEA2Hf5O
cc2t0fqQI2DUV13AxLo7v5NtIxqOTugSlqk/ZI/KcdkPlsJ0Il3ELiNusysgb3XnkCza2M82+53+
/s5+uEOBU3MJe9CVGy67lAuv3aXhpqKDZSczw+nx0Ikij2TZY1C3fQKTLdftXGXJhPt746a2TcHw
/EDVEKHBOftUe8K9CerFufdGb6uAYLlCTaydaEtP52xu7pBTI9d1R+WxrkDXV7OO7nkYnA58UK+O
oCVKzq//XwTPBwkJkzMtcIoaYmO8Q2jTOyc5j3LJn5T6y60tO/R0xycpXgph+k/jMIn7dSyONCeR
RAP56oyxT51szzu3SoDAgJTQOLXfaAS8I3BwpN3VupdBLPMxkveBMwXrQa3rWJaxUxbhrnApeEcd
HYbetQ4DL/80t1yM92QqWfvSqWCR4L8qcwK9aU2LdCNetSyiCQ4UoZR5D1XWJ+040GIGaDc/Or0z
043npOU8+gcd2ExhVTbUfxC0Io+LHmki8oHfLyv4E/4/mKNs4xjnUeFVWRoNzfREoCtdLGBJVC1U
bb0VeUmvWr+c3yIWr/JOo7/zWhEUUT0i8n6geO1PB6g+ywVyeghaY3d1tnoJbHMxDiLVOCvKJJD0
KRyn/gzKJ+9KsKpJBipwt7oCDPyXTcc4hEiRhl61FPShHXrf+UxCNoSgngD0/YrNXI8X7jHjLBpG
5MPSdQJVU1ctCRSp1H4ctlh1bRvYOIVUIec5qJT30CqG1rhuGXswDrWjtz9vI9v3jcCDUp6tgztN
T+kqguOSOlkfOwKR64VrYIQcFPwcGWTBuifdrt5yoEHU66NCbaf9vnqZHB4umoYJLlST7Noy49FD
FxLQLHi6eK5Yv6XbZbk6TXxhwCoq6roTj6zAUwctQ4dswFMnU9O4I02aeAAhb2wmiwuakEOVeVRF
yzg9tfMIRU5oimsHr/c8854vs5Th46ifMDojr/7IsjB4pTzQQRLNaHLd2FC2CZz+/u4MWdKsYZCB
E4/CB60umubaQzrnQzzm63LhEIZf0w7hPei36MMStvWnZfXHMiYpkNn9SNuN5lzLIWXyuy1Q5w37
ViE+C9zPReHW96A8BvegNy+xCyWny+4PE4FIoon684DlZrluUavl1OmeB9K3EGyUdbEkUxERfwto
YUlNmbCTevbcyoc0xCPtodKsgGxNpO//aav2S4DWXqAYoIK0+Oo6rJpf57ebxY4mGgW6LUvUFc38
qGVOB+TFx1rvAhDiD7uhCJYZKl+5swWesu098zDjLq+6rlwfMg5p0D0LQa5NFpqRXRZE5LITzdQN
WtCM5RCy4kGbTkgTePoT5JCrY7dCX/Uim5nIy6ykiy7mtPzaBi291yKNihhI5Oq2AFDhfnXTTc1A
i8FMoCJGGvsoR0JyGHmQtCuaM5AlOjorz3bn52IbwQhcBr8oW1yJ/GEoe2CHgnCMvhe97zpXK9ho
t8j4bKMYhxoethWEMXzvgfi+f6tJ4N+KOZy/ZkMuDucnYrko/yLG3p1rQdHNgiEMw7nZCHGFt7OX
zUlUV2S5RMER2SETshhAN4S3GXV/Qo6md09KR0FxKJXb+skkg35KBihU5XGp6uwS8dnTkEbsIjwu
Aa8g3m2NBP+r1nIdv+dumYmNiNJmNSN8ETNImqOOe7cQqHIrHRPwPnp3lETzFlumbekNn9caOn55
p9cHKJ21bJf1mn7SbVZA4luwCyvFJsaRt2TO64YNT8NK/BFtVzINjn2RQkz3ot1lAhshAxDlpFPZ
HS/Dyo0ll4C+z6vfbqyD7Rg+PUPf7V41uetUhH16KymrbgUAKcvM3Z1Azung+PXGYW9ZbZOMjXbg
z+UDsj8tukt/EDRmHfgUbj3ILSttCuuU7ZgStnbzw+RUQ1JT0DiooSCfC0dt/H7bCIY3gMPYaZqi
UA9ZuQL9CSGzBJpT/d3Et7iQbBYy/IHkOfo2IZL1NMAd1E5Ua/DcsnzsNq4O2w1veIOIijYlU0se
QAjZ3wVeqMtEt2p2/vCJsgCxPcqFAo8gcOxA+SBssuJ5jFo5XCKWjgPF5HCjTKnegUDKg1pxnsU8
HcNnMUx8oyj5oaJj4CL/8t+NLPu5mWYvdR4I9Up1XBiIDP7Hch+I5gys+/5rvSBJt1ervyDE8aBJ
EX5BkcLhaDkqcxfBG5PoiUmRhmdOHE5dvkUgbYETMbORgTkQLSV00o86iLykhobhnkT+vs2iexl5
f1rB8xtesiDpiPpaobMiOX92fOzbzEQwBiJkfBmW8aEunDEJeFQlxJvIXnJK4tnbAkrahjn9/d0R
UjfCkXIZUNZuOyUfaMeq4irLgp7steBNdL86CIE21vlDTyS+iWDike7SEjf6EVZtbtp2HEfI7oTu
zm/49OO83T5eMAxyctJ3M5KgNh66LC/eAqB5dy6lC2Sb4PJF+ntpeh0rDnijGH+4RaTvxFR9Pz+u
bW7GKZMpJyhbjVRoUHXfhxDZa+idfe+nYEuhwDaAecgMHIcLAIHHNkVUR4Pme0rqMvGAPNo4Zj48
xmA545iptd9Wmgz52yJo+cadYKniDgSoG1UE2wTMpEHKJhS+Vv+oQN/wdwJEAvxZQpjxsgmYoCZW
yTZQjQcT1cMcIfEpmjGe0SOx8f0PMwbENzFNYygJr10l3oKBosvIYehOjCeaRT/Q9DdAZVSEYeK0
y9NFW8pEOAkuNFKqtP0E9KeKT6pgxCPV3h0v0hRC6dPENy1jGUSpWNtPjKsfUusVoS+ewiUEhzdM
ZtlTJsKJAAGWy6XOfxDKuwS3cHYcOd3ip7FsKRPIFHllK9xmzn9MaauRjEi7uKxclPVkUV+SWYGJ
DL/Ga33Wa5qJt5oivTJ23S8EXP4lBSl8nP73rOKkrChEBdtPUNhCkwSHcLWTrluNcjbbG/5MfaWz
Ypb5D2RgyXVYzLnEoVSRrUys7fuGQ/OQgAIgBGcMys3ymqsiRI9QnbaP57f/h1cTIC5GUNCOdCLQ
h0+f22Z+IiLV36BZfus4kHHtoFO8Pz+KZRImDZdTAErdegF/DhdW3AlEFUih5NGGC9u+bjyUl6oh
6zRF0XNGwSLmaEG/aFpnx8t+u3F58yDPwKnNouc5D74spHGTAACXw/mPW3zLRB2hthdVc5ulz2CI
GxMQOX6pejRqOOG4VR63LfDJaO9u6kIuhLJpCp8LEX7ThbfGmYPNz2qMMDd5cHV+IrY1MDw40D31
aNrI+xoqbd5NMUL5EBUvfykvO+NMdJGq0gBSBCR6rqXyd347um+ylssWLY3t9xtuPHVRWaiqi55b
iJBeRwMbf+nc2SpZfvi2gJcZTlxPY714QGbdFE037Vg2P2jvXiDM4Eo/tU5JdifBS2fNL0mFI3Fj
eLWKSB1mdRH+YAMfbtoBjLEI2vX3HiLEG+th2bkmsGgJ/ZHkpA1/uA1n190aVQcXVCWJ6CAccX5P
fYz5wTQMxw4GVDX1yKsbKoNdofw/kNj8ovgXGrY3etJPpPSPQ9Wgz4tfUx/MbGv9cn5o2+wMp5+0
kmDyafI3f0IgsMsBStyjtawEhhMvot35QSx7zj8N/s41SUsG5UJS4kdWB/RXC8KBz17I+62bwzaH
07DvPi9TWfQBgBLPjeh/5TTLd7IJ38K1yi/8/YbPM1EHXrmW/DktM/WsOgLeFdF9u8w49L+/Xo1N
C+5yLl5Lzr2jO6uujqc2T7c2l834hsMXqyJBuKjqdan7Mvlbj6oa8AJd9usNh3eV34u1WarXZqrY
nrqo4gjdLxuG/5B/FiGliRUC9zYPlROJVzKgUgRagaSf9LVXyjz21vnJmeqrtA8PUx7clThlRrnF
Fm17+JkoolHxGrgHWb1mfvY6DAN6DtjnvG9u8JoZ4ynTB+3pXU/qXxn+eN6YtnOA/XMO4OOuU4nX
mk3Xi4c43T/1uzo0jdfAJxDqnn/mk4BacZaDCx2nQ4UOSgi/bL1JLOe3CTkCbHZmsqPiVY39PaSi
ElUFYexn1XcQGMf+SZLsZOel2VLdsNzazDgalDt3qvIku88YwOOnIlM+0n1Kx689Qw7mvF0tLmBy
epGsywqQxzc3UgYEhDVSnxBhW7qXtq8bpwOaz7xT4lq8FlHbx1nv8C85uqt+nv/tH7abn1zAOB+E
BKURNMjF69LR5O92aLr5ADKbw1+faEovQW8PUv5DoJNqna7Dsb6bWfgS5M1Ot7ikfIg7nP8xlpPW
RCS5YUQ7h9TQNcQGFEnXaBxTgzu6P3Xbhpfd6SYGaeBLQ7mW3v3fghMtMpUUq0eOYb3VfmlZMRPx
k/K+ZqyN6D3v8lcpR/9TVQfDRrnWYqN/4D5uSsHPoKM3rIfObxaehQf0kTK6zyGgslXGtE3BOClI
5U8yXFN2pG71SHqyxmPmX9S9CwyzERSQiLnZKvFx3HIM9FzLT5HiJXPRHjJZwOS80NnJOD7O8YYf
Suc7qOiHfUObrQjatgInm72LB3QJWayuxAjU69I4RXaXnFAYfS22tGhPJZF/YHIwkOHyEs3alVsH
7Cid/hiwG6qDb23I9m2afa4C8nnq2EaS87SeH41keL9qA6Y68EsdCc7Hoca7HkoJSdsDjBPQP4q7
yflVsZzD/1CFeeXkq7CmPwPvlJN3srqLUeNjCQoP7Cmtli2KCNtARsCQ99IbVTGL17lXNeB/aHWe
eKsg1o3QYV347/PzsewBE+wzDpCfXrsFw/jZch0U1UEHc3ePNq6tyMcyERPwQ6YaomvoRXurgMmO
4r4CKH5oOEkg+D5+hrrCVhBkm4rh6hpwEpmhm+JVTP10LT0VXtMC0MEQfZYbPmk5TUymsSjkkfQF
rv2unbLvRPTOra+nC88qk2WsaIWGvMJI3pASHo8BNu/NyUkuW2jD2Qu/bUkKCfDXqC6qx7lfiiOI
Bqrk8hEMZ8+KMQ+H3ilf6zkMoePb3y/LLI9dNLhX5+dgcXIT4TNFMtelYnjoz+IwL2gp8ZWbRDKE
5KvTxdLXG8GEbZ2NtwD1R4EGEhW9FcXkXknpkCZppFy3VEAt56KJexkFL1LhedHbmDn0ULqZBJ2Z
w2+4B5wyANjpbhHTmmAzXEILjejIxMGgfi85UBzsJ4SJgmeIny1HnuI64VXVbDiHxf9MAEw6L5Gb
wyXenDlormbPifa91zR7zCLbGMKyLiZpV50vg1Sry58nJ4N+ajYOBNLL6yZtvO37xoW+VHp0gLFM
37DY7tUQNOFjABbBC2j+TmtwMty7+3YhcmpdR7A7jpLSNy5JW0O4Q19CkHn6vOHhjtCZ5xRr+UpW
/zNhXbfP9eQcqd+zb+f9z2Yew8PpoHUh5sV9U+v4tk5cJyMu9sP5j1uc++9b7511GCETsE0lu6NR
8TttaUIGpFeoyKBsMmSvEZFb3mebhuHdmi8pBuvTlwoKOc3hBNdZd6vH2cZMbI5gXN0tmN7Ssc+c
tyHqoxt0aoTQO3LrLJ7yfOsmsoxhglwiQP27Umrnrav65nMJHa7Y9ZzhnnJ/K6FnMZPJ3xUsrOGF
HtI3Pk3VI599/tvJ563dagkLTPykLprQddbVeZPToA55B0ntEQ8z7SACHWc8os/vKtswp7+/21Xl
FFTFUA7OW466SZIOjb8bIhC6FMP/PV/FRkrCZizDt1uIaI/V4M4vIKfoSaLSMh0enNkro8teeyZi
R0+9CiH05bz5YkJFci7v59wBwhRUJBuhrW0Khnejy8yHhoNmR72sw8+OE37r8qjfnV8I24alxkK4
KzQ9V56+FUPnHHxXD9/V3NNk6Ci5cA0Mv+ZgUYnQPsDKOIAI9hVRtf6Tw2iXlQ1NOI5ahjRa5jz7
BX7/4oeLbtarsW/Y70vs8w8YR89idVGV9MuYSUjpJtIRyC4tozyC0i3fnx/k4yX+B1YTTGxogwws
//GCaA05QUeDKMcJVbtuPSo/Dm3+QdBAT5i2bS9CDNGt9HmSoDZqB/8uK8v0Wusm+902ZXTjF81G
Zv7jVBwzScEW6LwsQRcuL8glBXdd55Y0keWq7hTgU8Vd3SAzCFqdqAEwbFzSHt3Uohy3FBo+3tbM
JAxDS8nQ8VUtL3LEtm6G9AsIdvhtPhVbI9jW7PT3dyfYUPAslyB1gF5qU4x7wjU5IIe1salty2U4
vRrTOdDFCJ9RoNhZgWJEGVB4c3WtK0gH+GkxJXM6Nf4BIKJpS5rAtmbGYbC0UaPIWKwvWakPDl+v
/P6lglplhLg+Ldsbz/8m6RbpzsdXADM5xGRB/EF3U/Yr42V0OMHIiI6m+7pp76puk6LIthGMSz+a
0wKsV2v6NrmAVkWody67eQwFGtmaOty4zSyDmLRhkRJDUAfz8tIA9x07DOnM5pR6onS8rAzCTLaw
hayiWZnrIHXpTDKmnhbfwZKyRZtv2c0mT1gwBdwVIkrfZAoG5MOaYwqjl/tbyEGbhYz7vl6zrHRp
5pUxbTTdax/QHQUW7HhatpC5tiFOf3/nkBlYDvu+bJ23Mhj503x63YCbqrvPcnbRRcb+AdOJdAgC
NqJUXnSQshyTVI3jkEye73hyd/4qsLggNxxfzIKUovPpXR3wLy0V39IRZfQiw7nFTpWbtm+mpAjl
ca3n/Pn8mDbLGW4/IBc7Li2P3njpOC+LG34bqrT9JmW91ZVj8fV/wHRlFuil6/lRzc1ODODrmHQW
e7k+rGF+USaFmRKVYGspXW8k6XOI/Psug3Zs0hM0mDUSvbnnDWXxEhNS16J5aGy9lB4FQWs5rtNm
F4bZFp2zxUgmoA6YMBd6B371aynC6cukQm9XavZaZ5AqiCNAQi47rUwkndeOrXKkw9/6RreHjkEW
CY1y2S7Pg2+X2cnwdlKOs78sHr0j6JLbLdRDuyjdfDvYVsFwdC6kg3yiCoARE0QkGqxdMedbBSuL
M5goOjmGQxCtNH07+YFo8FzPav9uLFDWO28c2wCGhyu8eEiuI3rMMgp8j6OfqESyNVrF4/kBbPYx
3JnW81CVkE9+A2XqzHZp65fdsVTrUG7MwDaAEdCrBbD0v2k40fie85PPEFW+zRATb+nd2AYwLu2W
TMITqH689LOnr1ZR0Wun3OoT+TihwUwkXQDQdRM0E70rmuFeTCiqaFB87oJ03HuOf+yH0EsuWggT
TUcRbkd56xQ/aFGCQ7LN1nCIo1RpthElWuxkEn2JsliGwR26F3SCta8QYljHHS8avVUjsGxVk+er
LlIXymNOeCRg3NqnXpPGHB1c8XZy2rYYp5HfXdpiaQsSodh1BOd5tkP2nsatbvVBaNS30S4axAUl
F1rrZMX3Y3GqsoZG2S/ky5zowAbHz+9WR5bTxnpbQBfsH04vyOC4eC3y4yl+Bs3fDcQl0Fnb3dUo
YS8K/Bds/Apqw7hP+Ub+wfJQMOF2EgyFdIyG7NeSA5g4+tyLG118Gpp1eITadLNfy+J6ahz0V162
qQ3nZ7impqGo+ZGtbhDTrhjiTtSXwfuYCcCTDlOFu0r6cqoL5ykbk4JVW+tjcRcTbSclKbxwCpDr
qHj9FdF0AylbL3s4bxiLs/wDtGuKGmKJeVTGwl1/AuqS7pji92u2CeWz/f6TE73bwMEyeHNROO6L
pLKExOMU3DggI9o41W2/37i02xVgypIxD4z6PErAVx+C0RVZ3jWPfl9mIcPZl/nEsgoHeaGAuLJB
VLGPDipwt7nL4bIRDBdHmroIkNhFircIwau8VFen7e+k5YU3k29c3kz2CtyXgyrjtCf9n2yu0GyW
RBUBMn53fg6WMNA3rm/JIuKqQNOXdkQ/LMLYNAYXP3/y+vVnKb3uIpwH8w0/zlwWiLRYil+sJkGM
rDKHQDpYfJsFtA/nZ2LbUcY1HhHWjkVf05fKW/OrehH9HoQDHLT8eguXbXEJE2BXt+h/p2LIfwFM
Lr+yvmqh2pCiv/uiGZgoOq2Ergm0Jo6nHTsQ8j/mR3kC4vNh4zS1LLaJmNNgPqthI/rSK+91VCRL
mA9IPzSe213Vb7a22IY5/f3dyVHMTeFJjxU/ZNq81I0ur1VPnzlbqmtfVVtasbbFMPxbeEHLBxlx
UFVwf+CvtfBr8Zzmm+0JlsvOBMItvAm1bHrgVkj4TfqcHDnETBJR4hB0pvkJAXWUOEXRvp1fftuE
DG8HTHrpo6wvfkWikzuQJfa7qiy31Kpti2I4umbVAuLFmh0ZXki7okv5/9ICigZutNDrXA3+hqdb
YiwT9bb6hc5RvAMFlZhBeyHfsmJC+CPmw5SCvFmiQ3ZjN9vsZTi8JMHkzS1tX1Q/A+XtDoCUrP1W
95RlHibsLY9oUAbFVPySXScKtID5UK3z/DwJZRl9covQ2Q9jlu7Pr73l8DJxcKJ2wOnYVjgfBVjz
Keg29tkqhkPngcLssiGM+1xMalgp3vUvAPNBl2Oo/eoqLOcyuF0oDbeiHttEDN/X4DpIhS7DI6j3
WoTYlbpNyal6W1RbB71l3f/BxPmO77uy9l4WwUP0rYDazRdjsTtvJtvXT39/d3hxxK7UK1L24gP1
oX56aED2b3xHhc5WespmIsPPicdBhRimKI5kCvJjMemgb3ZK8g3X+VptcV9Y0ODMMxxecOWrXogG
WlruM5v4eCjXNPo6pq5IwgzILu16t16FF6nrtQrUKM1ySHPx+zIzGhc+Hunok9Bj/bI0bb4rubzx
I/BXXvZxw/NroRdoVoXBsc6677KnOpmiedh4V1mWxwTDSWeWJZQjgiNAXnVMpzrdn9CDFTpCL8vs
mmA4laNY1HlF8AIafZWgXuzdRGBFPVxkHJPwaujbGY3kTfOSkrG/FY6SXy9uYWAm+K2qJ9k0qLW9
AJi6AII4rRqqeXW2pZ1tcT8T/sbBEbH4Kyl/pW6DhDBY7aYGtAogbjpvHdvqGu6tZQHJlVWEL6xK
r5GxF4nv9UeXtOXGALYJGN49d0ULtHxev3DlotjoeE6Qx1pydnV+ArbvG25dO8u8aCjNv1DuefWB
AkFdXoUOiDyeLxvA8Fzfa/Dsi0SJTjc5X+duOH5FyDtetPdds+2WSo+0w0yHm5oFkJ8q+6Qh6RaT
1Me2QYntv2e3oE0dVMwbbnQOORDCo+9ev9ky+fHOcU2VgFaj9Ok5YO4XleJXmcjSaxW0RVyBe3nj
AWD5/WayEOD6SZ0oIW6ySoS7NtVDksmt7j/bx09h7ruLrRicJnOiarzJcjXHrElfHJJv1SosxjFz
g0DEFuB2dYYbsJ9eSa9K99lYfguluOwp7JrJQZ3z/2d9xYvfLUMkmXu12giNbKY5zeqdaTJ/An14
gz3Oo7m606vzMoiIbeTMbKY5Dfru46LM0bSzRvQ29crfC1jpEpn1b5XW1causQ1gnDiIqJsuXbAx
s7XCs7FbjmlXf3fdcKtJw2Ye48hBfILYmlfDDVnllIA1pN91pyW+5LxxA8NpIUcMmpNUjDeDyl6D
4IRGnjdfvLafbkQKfRCFpQP015+ml2Rf5+QzRJvlZb/czPDRsAnWaFT0tkXjQbTTI9pAY9Z5W0hL
y8KaOT7Cu2llwQIusRyczDWUS2IUWpp4XvLf521vG8F4EzBGZdg30rslK9JxSV0KLRPhu8CkjvkC
rtrzw1hWwWTpX6ola1ckmW6VYFmig/RlFJsFRtvHT3N7519coYjdrGWfxTQl1XEK84IkgoTdltqR
JZJ2/dPI70boAy6ncTrRLUOi4XHupIhL4T4XaX9ch7yKgfq4ruqKJ8AKy13jNWSHivPG8WGbnuHd
PsTgQkGXAWTOwTDq25WXZXFwpF6qP+dX57TY/3bNuGYKkE/gbx7yEAb03bA6Vr7zu/e6736xBok7
9j9qb0uO6OMcBNjx/mvIqZpK1RYjsBKRQu9HPjYVOrEkPxIUPUkebYmq2La14fUZ6UWgXFdlMcTI
PwvZVDcVd5/YiCfOeZtZVsXMBLIpndyZVhgBN0WXQAmu3fkLkqeXfd64qxvg1Ja5dWGoPgtWvA27
bE9697KWNdfMAwbVqLJ1ZPj1WT8/yRwF4bFUW7axWN9si53KWrvl7OPrUa3u81zgt7cLlNQxicvM
cxr5nUOWaR7oLMqR9fFoAZUmyZ18fERtitWX9TG4ZvKvdtqgK8oKsbtgwdFHd9d+Bfn1fqZ0i6rW
tocMzx7RsRm6csQQKWfzdbkS+VVCX33DSLZlMG7thrnQBCHcy2PAL1kRj5AdH6jj/wHE9LIUnGsm
+yoOYlNdlyHgW+74YxaDc5/jMbiBsbEZyHBj1U796LAeX5dp8VuVIEz3soZfZh8zwdfmXhlSxfF1
iCuEMbr8yX6oRSviDI+Iy/DzrpnYS3URQY1v9vPYn6v5Dkx+/hdvbYfLziHPuMCHrFa1E3Yck0AJ
0+VQOo7r3AeS8yJPM5tbuYJsmG49yGlDNyzY5wuXkFBILwNru2Yqb2m8XKI5m+Uxz6sCkEzxDbIa
1cYKW/aPd/r7u2MiGmThIxDAj/ca+tPhab3rpnwrQWzxL7OtVfhlwOu+w28HASL4c0hW3BRZfzxd
aJfFTWYKb+YN60Y2YPN0/erHCqQqSbqmW20RNvsY13E6K1KgwRQHULgirIQsnbsjgbosFez+lc14
Z34F0m30Ubnp71zUbYz4e4kr5YiTosVluTrXzNW1aqBl4Pnpb7TcjrvQTctDuLTlFWvVVs+cxUhm
ss6To1MoBWhZTIfqSwf58yu5zOVl0Z2ZrJOA1NQL7bGJPMLv6ko1O7Y6W7yFlsjOTNZ5oacciJji
66d4tfaH+2xgt8pB1kKvzVUdbPVk2ox08pF3S52Nq4rG7O9JvTTFIZrm/CoYlN44hSyuRg1HlkVV
EUEWXGVU6uAO1G3gwQ3z9uAP/UbZyjaEcRlzOjquaJS+WaCoEquUvZKsnuJ1GC+jeAT55X9tFLJy
4nxIMYmgxUaNM1CT7AhkZR8vOqqp4c2ZDhfXYyT9DYanbxoKXkeXi8u6Fl2zV7VBI6pfCBDrxpOD
GItkw6xiWlX9Vkj6MRLZNVtTIfAN9ZumYzdtB870fImlJleclXtdTIdp/dbhvyFIA87byvIQMbtU
wTKhl8jLMR2O5vedyqIvkcjHn6BABlxcOv4GIYHFL8xWVQae3oWwBeMQD9hUJFLInuV49Zyfhu3z
p+m9czuSSheqvqfTY+hBdrA4kGrr0Ou0u+zzhldDFKJuoW4w3VDPRy4gpXWOtLnW6WXXm9mrSheR
Ak5Y4edXJXyt6XS1FyrboiS1uLRJxV730RDQfmFIW/XBl1q54qkWHYReQg4kytVlNjK8ukgR7oq5
0jd6YcPPE6H9kPRDszyf/7xtDoZTi3yV4PuYJlDnoa9JD+oHSrgOGMbFt/MD2LaQEWOjCUpG/lrT
m3YKoyTL8iVxJFKI579u+flmgyoZRJBXyFrcoN/s619t+9RXn7wZZZfLBjAeyjzq5qnBY/wGGZJT
+V+jC7zLTjyqQb58PT+GxURmkyoWM42gozXd1HrI9sDmVEk7X0ZD6ppyHq0YvaBvlgkylcEjrTyC
NM9ldHWuyR7PVY4ySDmnh6Hz1BU8jV8VpHz0y3GLAcsSYJj9qAvt3Fy5FCMUgKAWD2gUu5ZIPp9o
9/rc37jZTov5QYKKGHdzG0yr4w0Z5EBOl0NPxecg6+6aetrTcL2SoDTrNzkSbYtt+LMv8Ap3aIGx
3Lbc9yP/FgK9e9lGMpw5BJ/fiG7tBeq+c6p3UQXCfSnmDWIBm68ZnsyDAonVQq553AZFE5/qmwFi
mPhU3zz/+z9ebWJSxRM1DuvYuvj9vbs8nFjXoKR0AL/PYzDJY4lGm/PjfDwTYvK+D6i+07HVmIkz
u1nil4tOhATPe1OvwUVXJwSB/3t1NnUD2iFAvn8vvNd7BgL2m9GRzY/LZmBczBLyg1CiXmGptl7J
Pm30cJVPg/Oop+Ci0AINi/+dAAscr4biH4zUdz7Z+9GEYmFe043d9LHPgcTqv5+vq6HJCYWMVSxd
ta+p40I+/iEj+XWI9vnY6aAKwy9SnCUkMhxcyb4S2UgxGLh62RMwBsshWOtgYz/Z9q3h07gxiyWr
Juc3m2cnjkipQErayyudgSwUaoZfXLzszi+8bSjDxX0BjWtIGWHhgXwiT8MC2PGY5fOODzlNpkm2
h0zqLW0I22iGy3tBmC5LlWK0dSmv2ZK95oHYn874mXp7QrbQux8fiqib/3cz5Nk0at1KkcVgJ/3T
wneSqbwwiUjMZlOyoLcQ/+DrI/iOk2hNu8RlWw+7j0N98k+vaZWycISi7Z96Bp1hMdZMxKDpyr+h
LCB32HjoNTm/9jYrGU6vwMbBXPSe/smg/3PMBU6rmEPlcYtHzfZ9w+OLeeBSDOz/cHZtzXXizPYX
USVACPHKvtjxntyceE/iFyozcbgKcRfi159Fzos/xdpM8RhXRdqo1S2pe/Va7kOZFR9bb2VdR7fh
RjxcB/nzjCVmt+k4Eb/vijR7QU4uuWtGEGmWGWfnqFXhxl3N9vsNL8/JRGVPcVdTCvTDCc+WD41C
PfD26ts+wHDyxKGOH7Zz9sI1gOx520JrvkHLb7cpxmMJiWZbKW3J6PsakQoFv+DvlUoykdOHxZ9+
gHzq6xDUV1fQl9tfY1srw7OX0FvTNix9WcmO3iHi5l+kX2ePu0Y3O0t1VjVJWUl4cNvkBDqxAt1i
TRQviROxXcl7YvaX0oIxN2UTeUjq5qKGrIshy7d177Qsj9lUiuvZBKERrR/aalkOtBqQGWJIYe5b
HsOR26nlkK5Hkhs1gvFOhVH+BUxTuwQpCTFlGdDS5sw4DNw0Rum6+ovlVOtYhj56plzWt1sXHIs/
hOvSvcoNjIXQJIMy0ksvoLqUK3AqBBF5qEG+etq3TIY/kyJSqayH+mWkuYzHGj2r04wm5X2jG/5M
+gZpMj0WL203eQfdTyjt95sqerYNZJzTHI+lkvmkftEgVTzOoa8/s8Kpz7d/u23tDe/ts5RLr5Du
gyCpdxQj9GKAwZ3VuJWZsRxqJlDMK33VDSkvX4Yl4XGHPM2lY/TCEnf6FFWy2spZWj7E7CllYZM3
tIVad9pjE0kAA0840ZDMV873XUtlAseoizwf1Q55GD1dn3juLPcpNMGDqPf2HQwmcsyR01AMYVW9
yCJ5P0QJO3Ta/RXNqdjnB6ZaA7SjQckQlfIFjxb5Qwzab+9CTcJ6Y3ybEQxPbifQeaVpWL+IBKpK
OcQ5TmErkztet2Ij+21xhz9aSculkSkauV+olHfL3CWn/1Dj+F0Re+NuYXaNlm7VeQuj8wMkS3AB
9iXK9UVc+VQh9ZdCbRCOUkPq5bHtiqoqYjXNlX7w23DomlPuQrjGO600f2VwpyLeCPynPE+BlJ/G
Iml/TGPZLB8CVNNROyeFC/gnE+RbWkh0R8pKBH5zdCNPON/zBZ0I3lg5jwVp6/IbiHsHVz4QXAez
O68EmBkomzYAydnJyd0IFMHCU27ztSqWeYxi0Q1RcYbAZ+huvKgtpjURZGNe9FCBkPVLXo3BIY9c
71NbKB0PIEvaMK1tivU28/ocCJu2b53afdD5yE4aHSxOXLu0eY/13VlJhJrO/04SDGAYSDWZXhYe
JEflJ9da51tMFZbN+Qd6rK4nBlYB92Ec1YcxB0CwnqFuviv+mGoLZVi2pJ6E+7vu0K4954wglxGC
/OT2BL8rGG/sfhM95ocSJOCkrSDQE+nyc5tHn0g2g76pGt63aI46jNhvR7+Fbt4UNHMctEv6TgP6
dwBy/GONNp0DmZwDiFr4ya3Y0Z+Cx76a9AOAavx4+0faNolxlENOeOHYiNPLXI9J3Mwzv/OyCVyF
JMs3gN+2KYzzHDot3SSdUbzQ0IHiyMTiYqU1Cf1s69pmm8E402dXz10DsfiXyhfph1zAfaGdwh4m
qDJuGNNy7gbGwc5FlUJxQMqXcarmS5DWl8Dx+CVEn95BJMAX3DaHZcebkFg96rmKls59yEX1yKAd
Ba5k9bRvbOMT8qqdI6n78qV3sB1jOtFVE7fIWLaL+ICY0DgO5F0I7SKCZ578lKzP1KjZbC21rIzZ
Igs1oaZ28ml66cOiBtcvVPj+A9eLZQeZuDjaDdBEisj4gnap5kCH/CMtIJOXMr4vGJvQuBA4c4fw
ZHwBo5MPvML8oVJtf9D1uPMdb0pEJIKmvWo9XGzbkD85dej9HYExtwRPWAVo0+09ZMk7meA4XvZ6
AUWcfAFHVQsuk3AEMkiwB1S4ITTHhi/RTMaft+eyWdwITdTh6FNGu9/LTDt+aYDEIwdcsVR42je+
GZemNAg8R4wvIMMOmyOl2fzvUjT+vvutiZAjHYTyEt7XLzO67bIsqc51Hf3MPBzyt3+/bc8a/kw9
MCkWeVW/rCqb6OZfYjaVY7w7FWHi5PIJLMIhGsdfCh7UdwEUat+lk1vd3f75FvOa+Di3zfpyTLR4
kQMJYy+a6tOcJsnx9uhrgvKNs/cPeFwSqi6PcFZyonDyNkDSA20pIENQFI+yCd4BWeDrfR02xATL
6WwSGZ7B3UvOIaXQ5Plz3ftfb3+JbZ1W87+6xvXgxInYBDMHdf0Y+uVPzsKft4e27CATJpdzX+i5
n8VL6PTTb5goE2Brr6ZS7HsPm1A5ZDVQJezy7kWUTB5Jiyr21OXHsNM/bn+C5Vw2gXKpbDuN22z3
At3Zj9lIHwM1fPCAeXKCfXR8xNR84FyGdZd77YsfhsMBxD4Eb41gZwXkD6wceHyEmpfxxQNw6G9W
Rvrzkur2y+3lsVjYhMnNgTfQKA3al3xS+ZFl7BqFVB1YAsLo2zNYHM1EyQE55dYNToMXJ3PuccZ9
q6r+Hhev9yN0pKG6/nP2h/+A1rJ4gwmbW5amYToJxAsoZuePS4PyWNzmqsl2vAqC6A9x1gRyi0k/
pxJpRQo4mPTIrxF6xUfQ73UbK/bWJ6xTGA7tuFXmA526nOu0PS6UHMJEbbwqbUOvf38VK8B0KZrG
H5az8KGQMPfvdDucbtv5LUdbf7VxGgt/gB5Qtyx4xM93zvJX34NZE9Xmetr5243jWOal1ymh9Tlg
/Tl3wzsI9+xcceN9ALKespB+u5wLyICBJyZicqMW+2aH0LosxiE8eQNSfi2MCWKF6ERjFvuH8AEY
v6MTHLY6gd7yYkxiJv2CpHZcXE6XcxINCHDOY+AHZ9/pvu8yrZnri3hS947TLWcyy7uZqLu2HB+y
XsRlJzbWyfYFRpqgGWYP/CxyOTPm06MjwO/fzIDa1yWNNoz81tV0XaR1477a+20lIhDiRphCln1M
8yI/eTN6FXsfOhfZGDy7XrWnP2Gdy3Bhb+iyTIB68jzl+rRCIBQkzfYZw3BhvD9kQpxmObcLbrrL
nFR3TYjMjdeBhgIXJLnhz5ZQYSb+kOUjuasXDW2hp9KfTpEs729/wVsnwro4hiNT6fqg3ac1IBBL
WlzA0zJ+z/UoD1Et049pon9JEJvjMCIfs8rfYuC37TDDx2XOQk4yB7MSAYq/vHM/st+8dC75dfu7
bBvMcPUBgM6oCid9jsq0iKPUPdZdE9ckPClBH0Gks3EEWSxjpgYTpF/ASJe657IomrhP0+VuKsry
fPsrbKMbWcGhpFXaiwqnzzx914P6m/Ubdw3LCWGmAt2xE0XmBLAAxIa+tU54dufpW5T5X0W2hUa2
zbH+/bWTjwOaFguqz+j6PNRgOyQNcB1U/11He3Cd2L5mXpBHhXJFmy1nqJTdoYvq85DtgTetQxu+
TQR0hbyUYQelTxUZjgV5CPONCGuzq3E+e40ulqHIcHGRtWzvmFD65KL2d3vXvFUBX3+54dNeDUaU
SVfeHQcOLy3CxxXv53XDlwKpEn+kD0WjjrenspnYcOQQ11UvdLFIfl4mcSvUO7W40LKJTpUX/Lo9
h22xDFdmKKh3GFGfy0Hm/xYFmGRijavTvquMmQhLZVMEKuvIWdLlRxoUy90ygE3/9m+3hCEzERZ1
VRBwHerzUJbuUTi0eNRFj75qwGBzp5zAldlV+zbVH2kxIRKnjTJyhqCNg5qIdHj+sKTVsKX6Y4na
ZlqMOWlW8al0z5A5QCbeK6qYd2l+cgNfbIQli63NvBi44fyCzYSc+aCdmMygvZvA/bpzhdZZXwWk
PO3BaJ4sWKGpSU7eks8/fFYH19u2tv12w6nLetI90i6o6jLFnfc8mStcavAKvT28bfUNr86XWkQB
xJDOggzBoW2S+i5FiQvMhpu71TaF4c1gi50bHVJyLun8pH32te2HL3WrPt/+AtsCmY5MkzFr/Z6c
vZZ7nxiuYvpQT0O/pbhgGd9MgY0MOu14j+BMY2DzbR/6pPSSd9AgC7doom0zGOcx05Bl6/HMPCc+
8Ai/0Q4gK90qclmCqZkGU8voCQWI1zkBUKnH0X/+fx9rU/D/TaC62mUGM/+lCtlAcxPKJGVJfrR1
9jNaNvFptgVad9YrD1MeqFm6AZu0dMDCjgYqHoc5eGxu/3LL/jRTYD1XSighMHqV+IfULb+mGS5c
XbMLcIKj00yBLa2TCdbl7nlp3B7g0Mo5dZ6/Jelj+/2GC7el6EawK+LtBpjmncfBfk+99cGjmz28
VusHGC6c96LIO5mSc+5F5B0t5v5H0HlyK+Nis6/hwhJ9lR1kpvnFi3R0hXgQZEfc3o8+3TawZXgz
A5a4aoDIURVd+jFyf3igPpj/y/CW9TfTX8RZ8YZZEV6oq9j4MJBhrM/F6JH5PLhoLdxRWoMNzLTX
yMq8jAIVXkZw8oxnL5RAyYBf3ttIAdg+Y40fr5wMKS6Pen7BL6Vmj8mERhch8/bc0bbZgJXbZlj/
/moGMkxRolFyP3sSFxVeQ86iHXL2zkcn9c4p1i3wagp0b6CpP8j4BR3Z2T2K65Bk98GnuYB6+Hh7
N1niqWccyGLollo1fnO/qjaIonnIy+4fcPVc5mLrqm3bsIZHqxIN8clcqosoC+8LZWHRxhAq8jZe
57bhDW9mpReSWuT8kkPh5Uir4DGoUnZ3e3lsRjZ82QOMB3gx4p+TSl61AHGuN44fwAoc7sCWwg/M
ZlE1M9GKmqpLEqAvgVdIynrYS6fbP99iXbM5tHRyNbso151H2jwwB7G0dcWRNvz9UG4yvFjWyOwM
JXIBkWLKceIwFLJJIoJrN3Xeh7qo91AprqtkeHPfqmqI8tE/U9J8+n0ctyAfu71GluyOqWIKrTAJ
CISaLroYxy/cScllnPmZrK8c4oKRVQGs+V4V0+eu5z9vz2mzy7qXXzm2qnQjccXwzlwCOJKL0UPf
DoA0qquzuyCE/OXGbcDiHGbjKBuQ/XQq7p9VKf+FZi7aBIZNzU7b4IZjc5nSYQiy+UKypeweezQ1
p+CxKf3G23A/2wyGb+ch9TMQuc4XOo2pjHXSsOVQ6W5LLc7y9PytR/HKDn1QjWVXquUOEuhlPPYI
5GuahzLxqUTn9qHBP25b3OIkf7SPRmU5qSAJL+Us07MG1wPYq2V7jJxNtlTbFMbF24v6bgBEyz+T
bGzvvago40qHuKUJvQF8spjDbB8do4qWSUnUhXIHNkYKNCKXCpjI+te+VTL8HLC7uYj4hHiF0mTc
J3g2QLVIXqAevyVmYlul9e+vTJ6C0N8Vc+vj2C7kCjAQZ+24f2c4lk77PmJdvVczeFnoM9LjiZKC
J344egvFDc1Jg4TFbpaEe1R/ERP/aCVtQtAslbjhUFaP3xN0mr1z+2KPmtM6uuHbOmln9NvC1C1v
/lK5533WHST6lspNr/uWyfBtGSK1IzoeXpKCPfeAYZwSiSaXxQ93Jt5MgdOejox2HcIqoeozREam
o8ymc1ipz9ns/X37K952iT9kTnNVRHlaQCETMjzQA1165xKCSGrjdvB2fPpD39R1BpB3ejhaCWvQ
ddJ4/cEjzDsCjIF6HK8jEM91y8a+tX3K+iNe7VtoynioN4n5kkMUuzgQNbTTMcD9ed44aW0TGN6d
TGXdcVKpSwm1x+bAIU5+KdBOsKeDPoj+0C6l5aKmoEz//84vcYi/d5fgOVqaPRQ36wSGZ8uwAJeu
WF++1PuR8sX9mJAg2XjXvR2YqNk5igoosgAh8iZci7+S0dGnMvLnk8ObrY5O2wyGT6fR4IAuJCRn
v3Pwqs5ndUQK8UuSyj1t4esCGT4NdGECnu2UnkcdPIsg8+Ni2sVytg5u3MUZuP50tdDwsqpV8AMl
qazidClGFXfjMgTnXR5tdoi2y8yDiS9rihIh8MBy5qK3clOs0OIEZouobkeGDF+oLppLQD0U+ujz
YzQNm40utgkMN0YFTORUdMFdP0G19SRqR4p/owYYry30weqvJhQNhuCGH9OpzbjONSJ3NQTHsmZ/
6YV96nOHx86mPrjtM9ZN/CoaJX7EoqmbsSyogVeHPkKaLEMB9HjbyhZfMJtEy9lBVqxcE9GgCNGx
7kG0AfoTBDy52dpnm8N4W6d0Rg+Ik6jLb+RN0urq2IdQjnHadAsjYDOF4dJy0Hpqk0rf6QGCaV31
2MvxIMGCy8NuT+fUam7Dqcc0HVgZJtOlL0HlnQ5Of5JePoA+qd+awmZsw7VVI52Shj25pGA9/05b
6k6xEzg027C2ZXyzS1ROQJ/jnhpeWm/Og1jXw5x/XEbSbhUrLQe12SJK0nGgpGvwdOyrPpYaQW+E
3sl9yyDhWfhedd8QPn27vXfXC/0b/me2jMqCOwWoHsgFhDr+I28GNF74iFIk8dQpHWcWSwdYb3+V
vr49o2Unh4bHr/Tti9YdXi/l0H8iY8cxDwi0+6zutkRdbDYyHB7i9totKPiqxoxXh1SOyXEop3Aj
S2Qz0Drrq3BSuiKUQxGxC2mpfGr59IUVGDxdH/g6AotcNlVbmHLbahl+T5tgbiPc0y5kdrryiUE7
kd0nPchlQANS8H6r/da2YobzQ9zFK0kDGo60XymzVN3fBWgaOd22uW10w+31VCo1cAeaOiV7hiYj
e+gESo23B7ctkeHwZPazWXHJLsqH0jD30FNdegM5Tz4KprensPx+E2OmwDRcBdNCLl64lnrHQIBK
NATyfuMTbOMbz206L+6CU5Bdcry/4jwSzrvOT3fepMxmUs9ZRLa4rrrIOp+Dxxn9IdUHPgyy3ajz
WixgossgT1oMfjcG5wTKyRd0GE73CnpB74PK20Iw2VZonfqVzzEkNyGYVLGL53hoBm/Be5gfC5fz
XelxytZ5X43fZyP65kVJLqycinsxz8g30nws3k+ge9jDX43Tz4SVQRcjRJjN2UXqPIrLBvEinCBu
vG+TGi6sC2dwsr5nl155Cl23agL6J0Fz+77hDR9OgslnInWmSx71QG9KBdid3swu27aQ4cTLpLSK
mtQ/17IhULZxsoOn/ed0GObz7d9vmcFEjvHAzVjR1OxCFTgHGSif79B9N5584fNdlV5qKhO0tSdI
KMYyi0fWv+8bsPcFcpPR3/YB63H0aouOXtCkddIHl3zm/JhMXf+k0cN0UkgZ7Itzf/SUBuPElqQM
Lknp3sl+8fFm74J9T3YTOwZGxkFAo1NdejaUbSxHXoyHop2qXWVA+geAjINbKBcLVr+XwUPrqAUi
RhDBur19LAHIFB0l0exzEHEGl9Z3+lggv3Hy0SW77wAwIWRAB7pJM/Hg4iGp915HQ/4XD+jjvp9u
eG4OOlJ/5ikWZgWnEd1Xf02hmj7fHt22LQ3PTZdWzei2Wjf9qKHiQtL0EqHgfnBntA3fnsOy+CZm
jKd91kpkQi/QSfgJqdH+bmG62NF9iKhsYsbaLkoapJI8qDE6bpxqsOgmHRgH56bbl1+lf0DFvKCe
oiGEX7Vh+eRxqYrDMoGJZGN91hDwxi3eRIr1OSiEKjALXmTTkCPto/cyG6vv2h++dKuaEcpAW01L
NlOs2+BVFJJJF6ZTTujF8wJaxblaPP9dCD6MPXxRqzmMk1h0YhoT4S0XASKEIvY8FToPUJhy6n2+
Ro0rNTTH/GFOOnpJnBBa8H3oBuxQ9cWy4RC2FfL+d4VK2uuqgMYAcp959BVCNeNPXCLGLfZqi7+Z
rZNulecBICbkskB2PgbR6qNshyT26nnDH2y/33DotnQ6rpvBvYwimr6pDG/AYA7zrReNZXgTNQbV
Ecq9wF1w06rH9pg2QM0em2wK9vC3YwOZvZOt9suhEGDio4Br6BB0fEO/2WltWX0TM5b7UGKSfYLN
A5eK+wJSx+CqmD67EegzdgU7Ey8mszTqBrSmIcHQL00MMJGr7yaW+e5p3wSGC6tk8MvQmdwL75Gb
l0hAx7W/9zlmgsYo2j+CTFcgVJ+mIE5mp/rL9VvIjG8/J21GMD04RcttWLmYIkvQTL8syR1xwHte
h7tYktdNZDix5B4rG1F6Z507zAETFaj0vWNZyjz/luVene81hnE4s6xmtA2m+cIrOqQfBAOkFWwr
so42MjyWtJ7ZQ8lzl3sNxJ8uaZI+50HDTpSr+XloOuS667L8dXtTWRJJJpSMo2Wm9SkKZNxPDlSo
s9KFPpR0+vy7UOahA3upt6hvLRvABJaxyhVRGYT00rsrI4FEIbGcAv+wVCR9uv09ljBlgspYNlAw
5biAZA2zPossT05oKN+oxdl+v5EDSwk4af3G0ZfUSYcTdK1RvC+0Prp7K8fUVAwVMzDFeo7oBfiu
8pBG4JaG0HVxmBXwa/uWaF26V1eBkaZBCgXg5ZL6Sn4GPYf8Nxh2QhAAsPvf0T3qVBXAmstF1SF/
x3mQX+SUfO/4Jkv2mybmvkl2i2ph7+R9Uf7tqdKPWQjqJHDebKGL37QxRjdsjIp3hIOhcJ59XbRn
DWmmGKo39J67i7Nx7bN9wDr1KwOQIolcJInVP+BT8480KOrjBCGI29Z111D3x6USH2CYF8SaQ1C2
wDOMHbqivbQ+B5S4cVfywyzap7pbLslUB8e0JiefonFx1D8Z4+eN6dcA+Nb0hv2hsVOBK3YK/sE1
7cyL5pPL6CmL9EehyEc+FqdwzO8LDV1ERj7OzRY8zGY2M/AXlCjduhICysUwHLLMAX5YCK/91soo
26LCs1nOjPpRompfBOxpyrKgOIRu3c2HwBnkhvHeBKLBdsYdblyQh/CQOX5yKFK6OXo7gtxBZSo8
J2z52FH22JfZfdnPx9vWsnyPWeiUReqmgIRFyIaHJNaZDI5OulnnfPNs4b5Z5/Rp6lceWomfIM/S
hy99wfX0XSVjWJwbmiRuHotelUt1ruSw6G88mlR0f/vDVm99YxeaPLkU+RamGyf/d3TbE4vEdxEM
J/DR301+v/EesU1hBIqs7CPStGnxbzaFR4bNDLH7ryA9O5SjsyuBjRU0IkXeh0mdqpk+EXAvH5gr
roO/qaluM/7691dhKOHA7UFflT41FRbFa6GbNy3JntcIfrkRBgCyJmiQXtTT2AQ/MjTCg3zO39LC
sP1yw9nF3DfgU/fUUws2VtDrDXGiq13vEPxyw8eDsaz6FInNpyxBvXlKiTwUadvvi/3c8PB2Dlfl
N6KeZnecjpzQj8EMZcrbu97icH/UOJvU460/qqcODUm4KV55gwA7E+D0nPFDXQKbm+KSvzGbxQpm
wRM0kZBKZ6y8QpYSGliZ4yz9IXJy+eP219jGX7Mmr/an37jC6WYWPaV+5h5Q+O9jnU9Ptwe3nBdm
OXPqgmEIl14cB6gufB165JZDnMl3Q/vr9gS2X2+4roPOGM1QdD4KupSHJQLDYwx58/DffcOv075a
nGHqPbeuBH6/E75rmkl+LDpv2DiGbPvIcN6x9yUUeFpxXLiLokraHGQimpgnkX9CkuToe6P/vhVT
cNz3MYY/L+6YFYuD+RqXDmfpeN2Fs2Cny5k66pC1SzpdK3FUU3lCofd+7rZuHTYjG95c8waPMj6J
Yw4105S0//qab+x+ywY1a5eu41VF4C3Rk2pC/2GWKotXBOihp/1WSf83xvmNU9IkyeBpU0xdI8J/
pPYVEnWUOGFbH1TvZvxTQGVRpodi6Emt4kYmdZse8jotxHjAdaHxi/MsFiRW9kVGk42QcMDSy5pj
d+XJlDV4+yTqEKY1CjMbAevNdCuHetj/+ozCQ7dRmR6vve/+6iX7K2Bw+MD9mKr6U5VOGzVJy6Yw
M2W4/LLaSdr8mubp33oR7bnJ2R5uy4BDE+F/v2FBAoU1BDtuaqNjCFS/k6JPwd+wgW3TGXeakoEK
IidudaTelKSnaKLFJ9Et86eiG4mzz9tNohEJCubGjdAYWqchGH2KMvh7LtiyUcyzfcJqlVeBEdru
rcyTujqmLcVWBoIzrpbk0WvovnufWQ1u0DibKj+rjg2brtQJv06sR19IBvlhXe5cIiMgloOWkoyi
Qis8+A/iEq2EQCG2y147G3ccUTE/qaYc44d58KEpAHoDTh3KnGTc4vexBhfD2woXvLwz0KbXjoJH
tzil4CVo/BjaipE8dMiHt+ISOk6DNHKZddUCj5cgYjyMGgig5lACrM13bjkzt4wwNU9zMJCnKgIm
zqPoi9CUf719ell2nJlblkXAVBfU0XOX+hed5i/r0M00frk9/Lpx3wjSZgGcQHBlnNOCPqFA0Xgi
btolHA8R6Sty3TfDeg145TLUdd2sUII/LZDbQ5JARF/qNNmCaNh+vxGxBPcnDxmV9Cp7dDgziMqA
THCPsgTCoVn5VtB5aPup6K5J0gqQ1rhqlYV2/fF8e2nWwPfW4q82f7U0uurl3Hth+S9xSihnsVJJ
kt7rjLTqAOriilb3NTiTtmQmbE5jFsMHlQ8pRe/Oj7pHj2ETQFUhv2/S6pS39SUN5zhERiWLPjVD
uIEPsdz1zAK55xGfFJ5sfwgGECxeO3ezEheW8ndQdvy0phv8lm4AjmyraYS1RBPG57xofxCtL6xZ
3vO2u4Ru/kVnW5gm224zIls0zOHa3pNdwwytjoMkChDCfVgO3CDWvM2r7dCj6121c5A8Taqanyvt
FM6XfhpWhaQCkqh63+PZLG2L0K9G4M3TKwHRk66cBle/Tbl5S7gyi9qSob5WgtToCU1WjfxElqHk
XztgJMJfje5If3/bcyyGMGvbHoNAH7rUh2sJtobskINAq48rb9zKc1pSZSYFCg955mfh4Dwhhxp+
CNFNFwtN5VHo4BdIppODtyCbpTl6yqGcucWd8Zsg4I2AYJa5V13siNaDPCZaTVlyFZQmH7MZvP9j
7IghjLo4b2Tn5EeN9tFOHCHYPaofas6cPMDVVrlrhXZolu5ZZLV2/1FTzYY4TDj91pde5qTgOvL7
AFz/UE4ufaRKxcQ/zF7kleKIcjdAmZAU6GrxPeIpiP9PDqpacr7nE6f5F0BbNOCTSVew9DksuI9o
MS+RHA5O2WVRGztIIkb1XaYZ+rG31FlsF2vjvZh2nawdVeXPcmbvyPgvRNCPjSPvfqd7ebZRfbFZ
3IgedOgB4kwi9tRDnjGfIcHZuywes/qQTTrufWBHIW15ZsnW6872WUYs0UVRBFnqFFeOz0okRBq5
+rKE1SfeFedRzFsvH4tHmpVjtoyi76FX/kxaeQfdyTVf2aFMetsRLUHXVKVnM/ifZVZGz4DLnGmO
7nKq+M9A8E9LtpnqtXi7WT1WFQQr0kIFVyKC0HvByaiD+9AtRL1xTFlsYTKOgGvRl747BlfElceU
TnM81eITPq2JHaa/Cuy428tlm8jYZcwhPZV1gMsQr/8qshEvFJyH2Zy3Me3yKs42+cdsa2ZsL+4B
+VZ2Hn/CiR/FHoBFceCA3+H2d9g2lXH9XtCekXba50/RqD+4TfgON4f3zPc27GHZVWbduGFpTgda
qqsi+m6pSsC4W3SFQP1dn2kYbMxiWSKzYCzYMKRT1JGrJ0YHkAcOtnQZPN9eIdvg6w54dZhPqZtV
+KnqinRHdAZfgY6V76sNt7Pcq0y1ejm1MykXjQWq2ePM/MsaFCtXnYfc+TAF+i7ttnzDYmqzZtxK
7SwyHOert3isjotkKEUes0oNyZdI+0lwd3vBbJ+0LuSrBYu0ynjj+epaOeijHcK/eCU/Fc78ESi5
+9UDx77daXjjRMkZhBXHls5X0kJxtAajxH+oTdi+w3DxREStM1fOfOV8Wn6Gjpz/IUGm0DGFelRy
mBP4JENlGEupIQmw71JnKtrnkUZRQanwOSTocQ6dsImLOtsqidj80XD3FqrsUw4R2OeIjwDUzEdS
Ru+5GL+hbf7XbfNbIqPJUwJVWQbutnq+zu3wbhXkXTrxux7pEigmVFu6vJZj3iQsSTirXZCT+8/r
Mb9m6kpoy8Sls4x36DS6K0b32Z8Dem76rUek7cOMQMBbRdkwKvIMSaoPXsCO7cxApC8e1g9Lx2XD
fSzxxmQwAXM/tAcmoq7p4qTHhErnMK89h7etY9kAJocJ1SqZqeyiK9SloUPjHNpRXuZafcizLSqO
t4mhue8aASDxEx3VYxVd3XmO102GdoJvbpR+nHL/ASSgx7aQD0NQQPRKiLOXtBv1CNu3GdGgzKBx
XzaYt5+6c0nIsSf0IQ3kM50Ot1fPZhsjJKisH6pcVdN1ysHXVbRl3JJwj5gnkhS/l/NV3OyB3clC
KH9cCScsXhW/M1lGoG3cYmqw/XrD+d0OvCvOKKfrkFYEBSevv897d49iG36+yVuiSieoCMunq1vV
EOAm4iswA4/rBfL22lusS9Yw/Wp5VIO3kazT4drO5RmFmg9rVbcXAShA03bDOywrZNKWAGct6dpe
eiW0HS8Zun4fkURXGxl/S8gyZe+hMOfx0C35tZ/psQnqA9DQEC1ZXyUavRh5Be765jsuAOfbK2b7
mvUi8GrFAggyQtp9DK++U4E7iKBtEfIK/9we3BINyTrpq8Fd2he1DNz+OtP26tHgZXVsHqDR1xuC
/3DRtn2E4dSaVlWdJax/zmc0FzKljz6Zt6RSLFcik7uEs5J7aIsOrrIKnOJYRkP3rQFq728vcnZx
WcAvjPu76wJqNSHze21bVPBROOEHL1FfblvBtjqGS5NpbNGJlnZXUuon4jbT/3F2JV22qszyF7mW
oCJO3V31ddrade7EVaezRUTF7te/8I7q8hXbt/bUAUiTCWRmROy8ZNpi4/54dmi07uN3S0y7EQQT
SrQv44AiQ7dJ5e0w1r/qJCn2l3/f1oNp0+nijknmti9hC8U3TTIZlyPAYT7Uuq5y2dQsA+RgpPGq
KmhfvEmnx2GU3Wdw2FwFXORA5/53itqxRi0FrduXrOyDKoauqlp2s0zHP5cn6GOXQU3B+650vXnK
2/YFlhbjOH3jgRPnst5zrz6B/ethvXvoSm6sh627dZu9W/EuAK9SEXk9zrf83CTpM+nQzZDeCPCN
C1l8cXRw35RbJLwf+xBqEpkkzA1dFwwU/7p0jzenuRoOScBvF+F9I/1VRMVYJPPUhoJuNQBf/5IH
gDD5C4qVMwrk+OUl+tgEqclkAnZQKQMwOb0AuDTTu0F0igCa1jRiowObkRg2rgowKTmKNC+odXjU
RLLD0KgGRZlbGC/LCMzyvhrC2F0q0YGjBnmLWj8cFkWy3Fyenw+vg4wQE5GTZM7QVrVXgoF0qXuU
KII5+llleTl0JzfKvVbFxTQ6SRU3iEd23rEPifbfOMrMce0F14PL7wMEu3u9ccp/NKHrDxn7gTbj
5DoF0WfZcTbGINarvsyDl/zTLGorI/TRnK59GF6fA3LWlyNxn8t2UUiY5gxwyJoS8nZ5Vm3tG5ti
nKpWDeEwnP1Fdp+YjKbgdgJxSLdxV/nINPH/ZnXCDHXQlUot/0fTIs/uJLQ3gesPQE7WdbAe0dEH
kgQUcgRJAZ6jZn/VsMwMrB6ynvq5r89dy30XFJGtf0g91m/Fai1LbyZhGavx06LFsojlrQQPwtFJ
3L/YnOkVd6513owDISeO8F2osbylQldfQB1ff0+WTclZ2++v39/55zwClLGPpv7MfJ7zI5hYk/KA
MhL3pelC9/byGtiWft1y7zrxoVAy6DYRZ4Q/6sOQYpLW6PlclflRtih2zCUUTS73ZRuQ99++uiTi
ES+j8M71UFqnRqTgxhyMJBPkfja6sFiKifWhbBIJDxMJ0ptuCA5dJtvirunaTa1tWwemqUe67wu8
d85uF3VQHE6qpx4yGhsbat04ZiZp3VCGoc9g9Zp6luVnLjLu3ZQUdMhPfi148MigefB7ov1mVb5l
NcxorcwLMbhV3p+TaapuGdMoVnFRR+aVMtqI2Nm6MG58WpJeNYvuzioBbyPv2uyEPZXtJr0pvGfZ
vya2h4chdZzSbc+6zxfxSNU05N/KUI/yCOId0b3oVkF+O66CEoXMG2eKZROYcVw+DNmCZJo4F6xI
bqsGcD5X8ZfLVmLZA2bktsOxJGdWiTMqjr1b5eqv42qV+aKXXZht0rXbujEMPw96TUSeiXPa02WK
AStX4Q6I6pu+qH8ESL5fuQcMo1djlmbAtMiz8mHlc6nT26CdFqAxNqmebdvMOOJVV/Wk8kh9BqeC
t9NQYYjlhJqeoCq26kVtXRhm7wJiOeV9Xp9L3CcYsj4s/Q50XJTHnZ8Ban7d0hvmPzogTSuhL3TO
Z8hr5sgqleBqvlVpA4nhvCeny91YBmMGbXGA875M+vrs5yCd7VZUuR6cOgYZiLsxEouFmAFbX81h
LstEnWcazD9SCdJF+K8tN2kbwOoM3h1a7jCPUJOva7iuNo/9miyx9LP0GKRXwfzhic3ArIu4Rph3
ZXNGvgZ8gm4NvfIY5aN6Yw1sE7QO7d0QUK9JpqJ25XmeAPNyZRLdMCY2XIhtfgzbnmkYNcKjmP1u
oDsHsNF4oRM4mLtyC4Vi68Iw62RCDqlieXtOWtDwwUGNR1Amu/sJrAL7y9vUNkWGWefTXAeTbpsz
FJLpZwjoLfcI2NErUi/rAhsWnQSNyPulq8+uYHgIqAQkMmwU7XS47u8NW/YBLyc1rlZn6ozsjgmP
/GzLITtf1boZf4V+R0574svzCABtHSf9mPK4j9py665mOR7MACzwLm0mork4Q/R9BFQENNs6UuEN
HdXjEo1bMTnLGpsxWC5KyFONqXr2Zf4sSNTuI4JSlOsmaR3bOxvTEGIMu3IBKBTkhDcjOHEBx5Zu
fU1+DVvINWzY7TMGj12qZxXJ+9Ep+hgyK29tIT9N3SZr3OrTPrgSmqFXyvwxQqRanMusSAC8yFTc
9SCaSkpfH0IefGmrTc0826IbRl3WQT6FfCrOvlvNuy6Nfrs6m+9W7bN/XwaXl8XiOsw4bK6FzLK+
V88ctTP72XF674ZmaijinA/+NRmKdXEM+2buVPTOPGIDBx3fjaBW3Usc4XHDQCZ0eSC2zWuYOC9x
CyB+WZzz1FPkODqcBDFT21L3H3fgmjHZFBCkaiKLeoaYYb1DGc1DOyDqe/nvP15sNzIu567wFlIK
Vp7BNw/OERz+j3ntAc6RVjpeBi/4ermfj8KMjLhmTFYRZ3EGStlXkU8t9Fa6ZdkJJ5D71MGloAmT
YqcLr7uRRfactezb5V4/NhvXjNXyCeGkEgXRZzXX+TEvHXo/9iza/fvOAQp0/jx4CA1e7sy2ToYj
oEzzsppy8aYXkEciidQcJimrjaHYWl+/v3NjopBKTtItzmM6+cEu7xrQ0ybU5Vu1ZrYODLPnMwA1
JVfVGXQrqoZyKUrqboHz8LqNs9C2GMZJ7gbEIQkT4sxxAp5KuBP4x/KoKZgYwin6XVWbL2jbWAyz
19JdosJPi3PqeNM/nM0d8gsoFdlY6Y99l2uCsfHAwE7WtL1LEvmCquUcwIGRHvtmqDYCMpYBmPHZ
fNJhTaAhfJd0zf2Ypm0cIBiz8fuWhTDR10iF1F2RUHKWM11iyLu20YObgx8R1aUHFLdFdwVAPltq
aZbJMgHX8zKqwSmzCneIbBxilQz+q5g0v58CJ/tzlen9D+m0D8CQiIr8jOwnsId8oHMR86WbNgrC
bGNYv78zPqqkCBETHWAbtTgyNTx1hVI34ZzVG2tiW/D1+7secNJOGEDZ3qVQTP/BMum3cYZqrati
u9Bx/W/z+YDbAy/leNZlLk+AJXyTLmg39FS0O1EimT7Ist/Yu7bJMuw8LbtmGpJBnPMKTD5vIAQO
Beg+uiD/OhWopvh53ZobNs68tuIzYeoOHOzPOUGWuFBI6F5u3DYG41AHIh2BSfC5nZWiz5A8z05V
WX1pc4RgLndgWW8TkN0tzjih5Cs9uzOvFxRu+4AA37tQWNuCWVmGYIKwORFUp0k0nPN+Dn/QXgz7
WSl2Nw2oQLg8CFsXq4N5t2nZjCArnpnLV9knj9ov8uNUI39zpbYTrg0mGJvW3tSmAOmu7zNd3PhY
GLEH86H+cXkEFlcYriN7NwIxNl2VV2n5JsPodzYGD/+yDQtCfhM6fCWkzzc2lG291+/vOoJeUDqH
bV+e/azR3RcJJqrxhPo1Lf5eHoltLQwL167m0QJ+sa+jM35Gngis+KRGTSmCVBu1VrYhGHadUKAo
aIrHa4ek053SARt2DQ3DYWM32do3DDrJK4iaJ9NwVkVeYQhe+QIC3GsP7dAw6VEvcwb+/vmrUOwf
RWtcnyJEX06Rq4eNKKdlBCYyW2WzOzOIOX+F/EdJIUKRz+TOE2RgG4lVWwfGbV3pyZVRhA5yCSb5
RLtyv8xsiyTC1rphziuBFenBfn9OPJmpnduumBU897cQyrb21zfIOxuALM2UislPzwIqXdific6X
UwaSlOtSia6JH3aV44LFfZm/slyIJ7Gk/m/cc8SfqyzMZJRGWVIohW7nr3TB44U7U78XXerFHr2K
8RnuzkQQS3eW0LPO0rOkDhRNFQP5Fp16XM0uD8G2AoYJIxDitr0a9VMiVkkLp8v3C3BLG9vf4oKY
YcAjlMvdKsj0U5clj6wC2XyuwiPumluFPZZHJDNMWIR4WWkW9k+5KruYO5Tf1pHXqbjhkzjISH8O
Oj0fUUL53PfJJoTF8kY2cbZCz7UsnJSc2YiAPLTnq72STXsvo+JbUCXX8HFj8U2yaWhekwJ2gSvB
mlTsZIqQnkdn9vPy2ltWJzCte6xVkqs5e01BBHNCvdJnng/djnfJy+UOLJvLRNwmSZ00CKAyPCvW
Gw1vhjC8Xfikl+N1Hawje+c/VCoD6GQ4ybkMG+Y/6qFv0rdItVxuuFfbFK0je9fBPFLg9Tzsry5b
NROQz0dlI+5NA8TnN8Zg68I8ptvBdXqIypxTxQBxHT3dOgfXzSXw261K563KddueNSxdVJ5P6iZc
zlCrVieVNT/ycpGfUGDzHTR8W5R4lutTYFi8nqqCzKBff2Vge613KcvJLtVO/8NvO/+g3F7dlriU
bPgX2wYzzJ9zFkZI7iQ4n/oSzJfVkMXDUF5ThQ/7MyG8eimghpn5OP7Alct3cxGF/b6oF76Ra7As
vYndTerGcTLVZK8Avp+RdEUIN5Lqa9FDE/Wygdh6MEyczNCK5X2gn5akVcF+xWUkP8ekc6Kdi0d+
+/tyN5Z1MAG83HWJL4hIX10If6ivOQ1V8aMamyDbMBJbB+v43tkhlf00IgqcvdIw7fYpKdw9aBG/
X/57i2WYOF3VhnWBIxUELKz+oRr9U9ZIffqQr0ThGWKDl3uxDcGw83xpe9C0t85Ll3aFd5DI4A5g
BZyh53W5g/XK978ZAdesaIPAmQI8NEm++h35mzsISyAk+LCm7jsGHgI3E0fitxtb1zYaw85nCPH1
wi28M3c0aOFT/8/kgP7y8khsjRtmXRJFwozU3jkdyPKbu153VzrJFu2kpXWzqs1NkIoE+2P/JETI
v+eD7L1dXSTNVk2AZR3M8jWpCEECt8y+SUf6cZkHd+Ami9MJkSGNF82hdrKboYJyx+XJspj4/1Sz
kTSIkLan564TfYwlGQ++APgUSN6teh3bjK2G8876uqqhZSv77FvesPJOAFt9286gxb5uAIZtl0Ki
Mrck+SsEyeQNTTS785LFRbQu3wpLWCzchBynIBKuA292XlKQWD1ILxn3STRON3M7JqeQOxuxA9tS
GCYOMkddqbT3z7lDwXXOU+G+JrIHONDxAv56ebosJ6xZypbkgox0yVDNJKv84DIU6gYjDY5LP9xP
Kj2RIdm6XdumzTDyUvvTOIxYGabgdUkxFLucefzkBHmxI82mvdvmzbB3v0M5cJXI/BV06OBhmBNo
1jNEFKLI/3150iw9mEVtCjYpXRrpJ9nhEcCdcHwepojEi18tn67rYnUH74xESNeBTqYXnGmBDPAJ
5GGL3s2qnppdUS1bCX7Lkph1bXMF/NAykQxYTVEdPOyG/UzELoAwxy5ExuZ03WAMi0e5HKpWsy5/
BbtffkB9Nr93xuAL3nJbtFIf0tfgcmXWs9EqalQwSZyH3fBKKQLoTTo+gtgVxYBTXcRKO8FtnZK/
JKXise9A0XJ5bBZvRtfv7xaKh0BYAAY1PCWjR495IthbGPFlA8tta93wAapol9R10uJVjSjgyaps
2BdFr/aX//3fOqMPDnlK//vzQjMwTI9ufZdUDtmPIRDPflt6PxYIwDyPdZXf+UOxgNUjmdVtokER
wBPVvbkZBJPToPIekq6ovpGRfeuWGmLyUepcV5fjmqDlMSJELxlhZ4qHRRPjlKjLuMebZsuL26bW
cBN53wOnPvP+iXkjOaWRB9lHEqJc/LqNYda/QYA2lWAQyF8FOoKe+OItsQob0DddXjzLxcAsfmNV
kqGG16NnIC8h970ylbK2Hfaq6ulO1dlvTcCphSdStmHFlgkj5u0/T3uPD0Xx2ogCLDHc03V55GIp
tqqBLGeRWQ1Xuly3Q+oj/DKi4C4J9Ne0qLtPpR4+13OY7pcocTcmzzYW45bghqrKgpoUr26FPR+m
GaAUkNOrtvyRrf31+zuvoBEWHPkUOi9cyJPvB8PT4iTR58sr/9HxE/DQrDogoPEt/aQaD4knvkoe
dXsWMn9PJ/+KbN7agTE7oCjgE88kOuhaD9iz7keSB3pP/Gy560FMsE+FCjayeR/N1NqXMVMJL4XL
UOt1AO1b1z/za3br2q7hOd1OeUhQOeOh7vKTUzQnr8qP182/4TVLr8PZXKFp4v9l4WHWKtbVxn3M
Nh3GJUnrKJF+yMdD5dd/1TRNv4VLlp/X/bjh8pwGwFodYONM7oPAFT/6rt3rMGvh/1QUuJACnmk5
Htos/xvqaEGhYHnFKYi1NAsKMg1ccAdA12ECosvNPlXk5vKEfORx1oYNl6aBsqO8TadDWt1wLXZ+
/isQUL18rVN5uNzFR1estQvj7lOhBgVa5/h36ai9P96R+UcR3mp6TYns2r5hq0sbFktB0X5S8KNX
jGuN/R6grStOsbV5wzxlqXIvGMN1P0Y70UwnHgUbq2pxY2bNAAj5iOA0HA4T/11mvyn7w0i/8du2
hTVMdIZQwTyCuvjQO48BjnQw2e3z+RPowmPAtDb8gMVWTb52qHhnOqrocHC78CAbLGk7Ltfak2Gr
jR7CRFUYgd+U/ifad+MJvOHjFi2BZfLN+oApA8g4CshwaPxlx8DCD8Wx/Rx4G7veMv9mcUCVsVBT
Mo4HJe+H5NtCkI5Tj4LfzdFWMs7WhWG7DQMDZ6Axgrr5XFanKQK0wF/iuXd2Xr2RkrbNkmG8Pgsp
GAncATcEvPWCnchOrPD2lz2DrfH1+7s7AhmWopxVMB40zx5BZHUqK3478mbDvCyOJzQstxgZlSzF
7oygJjPR4c4LZQxLhvxKdt3ZHRpnbFY3aTh4WOXcvSujNCa53rif2ebGsN8gImU7ynk8QOGSd/8E
8z98izTXYrUmKTsS25Er1LpvemDQoW75+7rlNA1WlL1oGfaKLm57/aeIINi4ceGz/LKZ9+dVOCWs
8sdDsYCj/phsCQBbtojJwu63MFEocQyHJXyLiod6/pnVf4bpdNWEmIThEQUTAxU4mZZx2kM2Y+fy
ELor10AfcDIxwzadCUx/Bd5uhxk5wU+e14dxWpHp1+Wft0y5yQmvSJk5auyxAUcfJwc9g2bwutU0
80A4rmfQZsJqQMi5byK2D6b00+W/tpiNmQLyPY6CZG8cDjOI+4FH9NSDnn5ebtsyIyZ76+yHDFoe
q0ny4bELxBueYxuuyvLbZl2Fn7XjBGmS4TC0jyBPj7PoIZHny79ta3sdzjsv23pNBh4C2I6PaiWu
q/2g+Z73WwSkllkxKyrA6ZL3gULzJLzJ+FOTbtxMbb9tOMCZA7vlI912CKvsO6n4QQz1g/SLjYPN
9tvGM4NWmUzYavmEpQ+hGvYAYb9dnnBb04YfnKFMNI3RgqbxBqBBglzFlgiWZVLMQokGqpxe2+RY
y3Taa9L9ZMtyG03+Bs2rrfk10vJuq0gdgZeEkfFA/R89eRP+H11E8eVZ+ZepzAy1wV2Z5RG+gMDr
0ifO71kwF2hC56VoOI2r0LvXM76A6+o27+QPaNdlu2hc2B3ggmHMhPtcK2B9JllsnK2WBTLrKMI1
nxpN7nhomvaQQnK8c7zj5VHaZnD9/m4GnXwphmFd+yLsjpSpvSglBDHD604Uk6McckV17VfDeOho
8T2coWIeleEP2UEC5fL/26bGuNAkDBrag48rWej+Dvt8N/RbQum2mTHsWVFHRMF6oRkQOluSfZrW
cVBsuH3LOW6WSURLGrKawpojL7pzx+qEmNEJ5eQP1ZhcURuB7Wvm5N1AJVwQHOYzOw7N13L4e9WM
m2TaS0SdyRvQLolOuvwJos/rltJMwwfFrB3uoWG3Pbb5s5Ybd17LXJvUM/5Ei5rP8EGhT5y49fEc
mDr2D4euxI1f0C04jmW/mOn3KayReANq99DTl6S8X8HzvrruSDSJZEhQB5Hb427TDt5eiOCAYPtj
snnBtv26cQDkDMp6tNPiF3IHbVz64hcoFMc4UPS6/zdT7pEGdsxbQyqRemRNHS/RgfYbprT6+g/c
tJluD1VXOiWDc/TIdCQa+kOcJjsUNuo4EcNx0PmPoeDF4fLut2wmM9seDGEnKbTqDqBJFjKegkJN
sYLSwy2yK9MxSvS1t3GTRaYcXYI8RzceMshbBTQ6dT50rqNqYyQWz2lyfc+tF3gkwG0cCgJHVEtO
sUydn5dnydb2+v3dqTIr5A6rdb1RKlV3Z1p+v9yuZaOazN5QUMymcH2+cu3czROqYPmQ7oas/n1d
+4bPh0ZV19EZdjbwHKT69Qvj7S6UbCNKb5sW4w4naR/1kmFaxloecH2OO5ccL/+5rWnDhFsGntjW
QdOlDmMwiMa6a6/zy2buHHTqQzB0uGQRPseqHfcgPb/uYmNydpcjr1Lh4XogUZFzGIeZ7nH7pxvP
NoutmrnykLejrweG6U7Hh5GVJ57NJzaQ/eCmW1ez6GPvY1K+OP1AFODESFrwR4+CNcP71WZ3bfhC
PBQhj/fu1hHwYb4c57mZL0f529L65ZT+ybKs3kdgV+hW+dWxQV1RDcjNTVGCcKSRdDcktDoh4bEF
fbLsLTNhDhYon9YuxqjaI6u/VFcGo0z554T1TRUytOuzYueT5maq6f6yOVgchZkmn10XeLkEG8tr
b8booR1/Eb71MLBNh2HFSJtULI00nFCIBPqQNyouSff18o9bJJlDahhyAe5INUI9/NBq5xeV3g66
AnGn+7eeTfsg0buxBeUCSER7PDX9tgdKWm9JClkMxkyAzyWShrVC30GS3vDQ+1QiO9En5Y1Ywo1X
smXyzBx4pFWRKIaFUWI8VdSNA73Fam1rOvzvodOH7jJVGZw3CKYZYhJenl/npsw0dz9wOpUzngJO
9znpUNK1cUW3zfe6e98dk2XhQ2J4wU7qh+U7OOg+QYoOuk0F7667d5kk3J1fdUkicFvJlxsafHLD
mzbd+HeLhRHj4RU2eHLUPBe/IhmxO0nRiUIRwF4M7Eq/86+JvJueUZW6ctbtGDrZiRcF6GS2Khpt
f2/YMAu80styWNCQCsjMPXEXuKZg40ZqW1bDhLNEqjCQWFZSfO+ju3H8ls3gYtmig7Xsc5PjpY5o
IdwEF7dE3nfOP6G/8duWOTGpXVSEArYIfv6Qo7SzS9tdkom42gqPWSbFZHRxSeIqyEbjCcB+Rs73
wPPieqh23nUKwKHJq526ukvnFtY/kkcfmY3a3aJzsc23YaVBNzlz6aNlOMNGieWQzSCkvOzubXO+
9vlui2dthzttj1kBsU48NDd1fp6zjRit7b8NCwUzi6vn9SRp2ltfPDBy5T8bl+QAgc48dGDvUPh1
iudZfc62nIrtlw2zFOOc6TRL+kPiLEU89Nmr77lbGWbbDjTMMhJp5mEL4j3lpUXMpio9JoStdAdB
GWu/3QLuf7ymzGRnKWiHEnOe60PUNdA1am4HkCg0s3vVCcpMfpYaghPulIf9QQb6FnSDO6drrzrn
mEnJgpR7Mc8DZog64T3JkgPSy1fgBbBDzAqoMvNZzpJUH5IRhdFg/BvyLfWijzcNM2ufpq70MCPY
5wnoI8FwDyYcp222+M8tFzJmljtBQ6jREFyCWyROHy9VHjxkfJCf6mh+nMExt6PZ+L1vSLCXIwt2
cgDNYDG7FFie5TqBPGaWRkXlBHR4iNfdPHvNfdNP5LVxfLKRWrBsWDMvJ3w5jl1Z6wOfvnP3XqRP
9XDdspt5omChGgzyQh8m59vsvVDy/bLf/PjZxUzk7bR0uaIA/R+i6UnpL4p/ylAH73cqJv5TLc6J
3iqnsU2O4UURb1Gz1+GR4i63s3/229cq36JdsbVteFKAsYo5WmdHLP9EFYmn5nejr0H2rhZnNN4m
YMkbmdSHYGnjMJp21WbTlv822c7HsXVa1a8RgTH4UXXzTZEjOgVJ0MuLazNow1HzNgjkEKL5MHn2
I7ZLp+u0kplZ8lYOQwNANVxF1CzLoYZD2kedmK7zzGbRW5SWpOkSHIya3Mrk0RuubNd42LiT35A2
5/0ha8tdnje75CoAPjaJWevWBX7lhRqmH/DkTBD9Anwyer28jJZdYta5dZWCQwQ87LDMKbjPn2py
E+nrsjPMrHLrIBCgMpqhFG2lJw/L1yAVe8/Pgo2jcJ3b/40qM7PULXKqlrQO9iCKOP5wMS8nMVN/
V4VhcODl8m3uArXRFf+4KxMkD5n5IqoSrEFbPyvymgSf2vBH5/0NtLsLxYaP//jyw0ygfOY0eOk0
8AZD6p4cOh08xNqUFkfVTtett5nr1aJtPD/FXXZQn3nyh0NYqNjI837kEYAVMR+bXacLEeWNfvId
4p2GUL/+W15+eZ/aGjccpV8U3ZzyiZ5BgPUsgPQ91Z28ktXHpBMtUQ/oiBmYAndw8nvBw0+6kc5G
Zsv254ajLFMhJwEQy7nrIXKZjm37UED+e6P1j+wXk26+M3PQWbBURsFjOlW1/JtGQcnJMepyUs7H
qWwBPbvC4a89rZbx7hXU8zIXTZR4b+5SBTdBlgExh4ptBNauWmHz7ZkA2NHKrqLn0g2mf1SxQlLI
5Iit///IuNb/X7+/+3/NoV8jI+BVJU/d/EakY+8dGFmW/rZ3wrLYZyNPpysHsy7Xu85yZLdA01A7
30XD6Hxwq2ZabiLalFux0w8jzetw1u32rgdddAFd2DQ/dijv/ZWPEoX5cZfNdAb1CASCh53KI6Bi
eM/Xl5RqeBQ5+xIcDMW4G+oi3EoP2HagcfdKollJfxzIWbR1Veyhc6DvpqoPxl2UMLrxTLYtnmH+
evRFn2NOH3gNieA0HzNkIkABFffCD7IYD7erMinrxBrP284VE4vmiJzzSPjhg1+AO+YwT8NyTaBy
7cBwCD73qkwUlfNC+7qb9okD2slCNYl7vGxIHy4IeEfX6/i7nZGmTZ6NtV++Qmzcue8oZEn7NnQO
4ERrNk5DWxeGL/CZ2wISj9Q2Z4Q/ul7NIBmY9JOO22XWwf7yQD70nBiIcaWqNBiYaYBrQ6J91L2A
1evgeFDWva51wx+4jnRxzWxL4FkRqYPc+wLqVJTwbEUYbH9vuACaRx5KwST2EfH5eM+GyitO6agd
dXPdAAwPwKmkfuJ78s4no/eQS19++X/AfdelNO9WDJNvmDWYJBvW5RxQLr+Wx6CBfkwo+vqQDFTu
paqmB/Da+nFEt6hPbHvKMPG0CKKSDVPy3dV9m9/rRgR5PHtg3PnsQKoj31h2WzeGecukypPM6ySY
ekL5jwvmhce0F95DmpLk7fLC2LowDLzAVRqLMRWvTuo336QOq1OauouIi3brrvWhPwT9r2HjXDms
USSvXvMJDLmzACuJ29Vqr+CHKwjEX2fn5mNpdlXe+r6qXrsF6Ni2EvU+59UPvZBrezBsfCzDkgvV
FK9VPzu7ZCm/eJSz3TKW365aDPPxxP2A9yinL15Jzn19t7CylzuIgsvkwFBYN204XduCGNZeQiCj
Ij2Td6DbG+/TRkwHpmd+n4Bw5aBYvXEOWraW+aLC8d50OYuKV+q69a3QhXsYlna4SUm/dRm2jcQw
fKeYSYkarPKVB6vobFMmO1Qfyr07eH+jtt2q8LWNxDB3SpdwyoaleuVFTge4X7jHXeMG1X3jVs6X
y4tv8cEmlAhZ2tydaAKcNx2c25nprx3l2UZyzda4YebUpyB1d9rwIZ2btm/itNDgSu2caiFbzsrS
hQknEpA606nT44yKut6Lq74NkMxegm4ruGXx8iagCEB+KC7RRTz53gJeWf4pL+S9HLMbWSU/fOHI
2CNQebxqNULD1ksfZGxT04knWvUcVNhp+uwpf4tmyrKhTM7RqXeID7E18RotVX+TVzp/oJqcOWl+
Xv59Wwfr93f3qtpZltEZJvFK3OzciMWJ/71WIVK1JWvxUTwDZ66JLaIDLxBj8MUrCChPrQaHJm/6
28L9NuIi2mb9VhGnrR/DxPtR1FFTS/GKt8H0BlQj3xVlNeyqCYgMyCQi09Vl1+Qr1kEZhs5dkkpw
hIvXFtKOkGEpiPMnLwtnw/HaVsU4z1EJFnp+hDnznfG7KKdqP7nllxbSa/vLy26bLMPM3Vl7U+S3
3htvQaIEts2HNnflriKq20XpNzUWW8Hgj990oL03TnUVFtTVvp+8KA+CL2BglhARqoQ3H0eZRjEI
CcJfbVEEcwxsS1HGBSi6UU2Ub13BLO7GBC7NTqDrZEn100y5Poz94D2TYLmmLhAbwQQuSRYUIk0d
8br4oo7Dqs9jB++IWAck2vAwls1gJkm6BOzSYZvoJ6b9cTcH7rObhulNzfmWypNtigwngNrDtmtZ
Ub9KUC19liS4H/0hfbm81WyNr9/feRi/ipy+ctLyic5uineu0CPx2lgSBq2q67owTD/MCzerMy5e
NajG/mSFYHcgFtzSovy33PCDVwMzjD3hzTJWoXLfQGnsyb1DW+TX4mjgC8oSwX7gy9c+y2UHMi9Z
1pLGTZZrdihEkA57DQ6xNjuyViVjeKtAZluOD4jy+cFfEbU+KvwrMrbZOafUCz6rBhrmn0OnpeoY
Fd34PBZdPcd96hRpcBpwuauWE/bx4lbIN7peWe6rAaz2CqLONehxY4nSWopKubqHMMuvlHHlZ/vr
ZtlwSmLuUOWZReJ17hH9CVg3H4T+P86+bElOnOv2iYgQIIS4JacaXO057fKNol2uZhRiFvD0Z9H/
TX3qUnKCO0c5AqWGLW1trcH/cvvjlgTNrBJnzggJ5xS4V8V5ffByCEYfoMaUxGVNxAVsns2SmSWc
zGKxKGXQR7Btus4++4ZkBFTAZjw7SbOllGPZW03t1Jk7qafyrnxOEjkfWCqds3aLOkNBZ4kOmcu6
F5TDk41aqWXg/sMVmusoqUmurs0YvEJV+pcYyy45gPz05PQk38psLVFsEoFU0IXVzJriKj0g2nU9
M7wZwpvl9uzbvm5sQGQJgwgsgPKqZ+z9RaSmXw503r7f/rptQowdiJTEZ1AvUldaTU4sSfdbZJH7
uwNB6LRG7DGsqfdyuy1bT4ytiI3e7PTRIn8mkx5C1AxHuUpAd/POKlVgbEYedppIuH5+pXxhEHBA
IitgjBVH8+aSskWIEehZ3rtZ7lfRh3+1daCz8xfPAPx1AIbbmG9bC0b6QUvuNXQi8mcQzsM5zAPv
jqpqPIwK8pe7JsJkzg5hHy7RmEUfikTceSMurCWDmdftj1tW1H+4szh6UWhJ6qu32iIWTfCFgLQ1
xaJQzmHB2/oB2Mp0Cz5kWVMmm7YBACMtWEeeWEAE+eJBang+cccZ9+iOIIkxCVuzrEvWt0N9zRz3
IzTKSgWrx1LEVaM/l2Ow7wEB7RhhnsAdgzvC5x9U2i2fdMdVFodEbEE+LKvKpHGBXOv1MKhVVw83
+pOG2UBBchR3JP11e9ptE2EGt6tmPF62xRU6axWP9cC8Bk4fYqvGZvu+GdtNuwg9ZcW1gTXKp7kp
s/CQt3Ag31i2tgEyAhtuN35Z0wjkkp7AYFcDDCU7XFpKbIn7RsgM7DpN3Z6Ak607PDqSSjvPfjX6
G2edZXxMMleXFI5s/TUDCX1RxyGE1fvYA9jktOvXm4QupTISjKLNr5xGuD42E5xPD/MEWu2+76/b
yZtUOCy9Ti2OK3/6c/PCiB9BN77cYPhY8gCTsyXKZHbgkauucLxp7pLAuYcrgDq5i/8X2xTKsiwg
k7nFqVPogMjq2mguvw7pUnymFL6248j/7BuiderfDBEd2QwB26TCO0/DTzQv679GXTSX21+3VIZM
FhcfalRm3ZI+ZUGaObGX9Dx6wN+W6ihmqDh0ZxdiIvA0D3Srnz1Ie5Nd5nYkMsVTaaQ5TepJ/Uwk
Cs69F51VOo3HnkGL2eGbYnW2GTJCnHVdKyEWQ59I5JXPpGX3vFnqP63erLPYgtAIccFUNLcRSa8U
1ZXoUAzdNH3wqRTlvicgk/U1yKiHjtRIr7DMG+ipKNKIHxRvt56YLENkUr/mhEHIqw/Vz8zBfVrP
OK0bv3LuF5FtIWUtwWjyv7IicWA31aRXmH2SUzNCr9YLSPcUgp1f0XxLwN8yFSYFDN6eq+2Kn14T
1lUPjR+Qh6hCZns7WGzjtP79TSjOsL5xKs38J5iN+B/5qKGJQaK5jKuy2siWLXmUye/q3CWAvMmo
fuognT42odfcE103d0p06pdDim9BC0zr7e5YYt/kfHGvaGaej9EHj6vHNSlsagU5hcY5AL6SxpMz
fA1dSBDcbs02NcZRrvOpEJVys2sDUMJ816A2qf/OIxEVO2BVyNlMzVMvqQLZMeZeiyj6g3zhC3b5
5QnKkdeQba5jWy+MWKe06Ns+SOhV8j6/+zcnBARty6TSEiX/IX1B00qGEVE/VVjDX4RR+urqZrlE
Lvc+eHTYOBkt69gkfrFGQOuXiOpnF/iAn9WA5JwcKaeraCpe7LvRmIKnneNBB7nJg2snlYTDY9q5
0xEb2Jie/NKhct/eaPLBijCEqnfgBlccYB3kW2v3ki/LlsqYJRxdI+K9qJEYrFldlR6rhwG2B59Y
U181ngieM+52T+6SbaGbbZO/Lrk3u0vCQr8R+Zg+EIgAnHgb1U8AXi2fvEnkv6QY+fddgWgC+JJh
hpGG7NQVr4wVPyWEld2BwSQuOd5uwLa8jEhPJLZIaPu5VyiI9gctYWiOJ//iEAWbKuWWMDShfBAg
a6ouWPyrWiiq55Sjpv15ATSl37msjDif3QbCk94QXPk8kZ84DfMxxvv87G3svZYxMgF9ScEnilpn
cJ21kLA9XuYInjZ91EynfNbzvC8ITTSfB6cZqJTn9VXA2OYwu2Vzhn/zF3/YZ1EMs1Ujgy8CMktV
IEJmOsNDvQLtg4/h9FUQmR+mibsbi8oSHSauT/lRNtVtWf8fFGJg6hkS/8tdpUDJ1UXxfHvp2lox
4p2XTht4JQ9QdC2KF5ljS9F5mP8zZK13yIedaAUT1YdP6qUqPfeKWOxXTH0fN52bHPIcLhW3e2Jb
YP+5mUPnvg4iFOLFFBxySua4K8I/UDr453YDlhA0LcJVMUVBBnuTa+cN0QdWafk1DRrQcm5/3vb7
jbRdQjMhH3tV/+yyNHnyMjrdV3UrP8L0YOtl39aEEeNd4IhWzQW7zk5X/GJjwi7SKXMZQ/J+y1/3
/QUF8OX/bupZRId5TqfqZwInwB9RTug3BbWwGDIv+rePjXLjHvd+X7jJRBNt6UI9fiBXAnDNwSuD
4jOHDEIvAE65PSHvzzc3YXpQsg0pxGxRSwqCqDx6eenKBydH/WFjr7I1sA7hm/NPh6ojWTRXPxkq
GvMjiLuryV4WyOLHvh6sY/emAaCAIK8WlezKZig2iMQJLvmwz1OIcJObJt1ItR2HXV8Hxv4xm5r5
XK42Urd/u20dGeFMpOJDQmT9U2Xa+yvjRH4sPQifEZjSxdVUfb7dzLsMO4ZeeP87RqzyWYin6Pon
iaqXTOhPepL3upjEkZfqE2nmv3VZkCMcNi4NgB08Sn+FOf73dvO2XhpBP/tBMugFt5+ZTPMZ9JoP
LGjGBxQpztC13ve4y02DcD22eHFN6+xh9ZgCO+0+EYjI2z2wLGITsQexkCVTGa9/5j79B3pH/cnx
Nh8JbB9fL3JvFjDtKmeGfpa6DkkXJjGoMAg+F9I7f/b9eOMs70bpLzxog6uGSeOZL858Cd3h576P
G+E9h15YtpSXV5oS8TFrF/k0cfZt38eN0Ibx8MwUc+qf/6JcInioxz7lWxhfy+ZqwvHYEnrd1KTV
z6b3cTw4aeXHq106izMvUhsrxxZ6Js1J4lkB2vWyuGq3rVhwYjWeNT7oEU6vd7oMWL3EeNYPOggC
dOD3hLHIK0ecgHvr8g9J21Xky1imqfNVz2OxlctbItKEWpAcQrGpS/C41rLgUfRD4Zy9zB/r56n0
RPd5Unie3hiBdZn9F1VATbkVMMcKASpy8eI7GlDtDIgfGGWEChqLI96rDk7YovbpsWRfjkTN63bU
QSgUllfFCx6IQXFvpyX2S2+BPIS/b/yoedVOAEqFnyQLnglW51PZJiGsMaN2pkc6wi3lUMJ/uNlA
Kr6/TKl54+aZGMPCRXcYlkQ8avZnzmhxYJ78sifKqHnXhilqmE7Mz18akHAb+NO3Yjr6mUq2YsDW
AyOM69qBplXqsWcfnYGQ6PBVR0lz4WO7d8rXrfXtFgotWwgm+MWLSsQfqeDgyxz/F1K/XTbNhJq3
a08U5VKxIntJqiFQF1UGNL0L66LbIji9fwjQf7ePNz3weVMsjCTlCxEzeXAyhUxvUflGaej9eKfm
xTppalQhkrl8UViYn2c85cWZBA6qZkl6abp8Szzb1gsj94YgZgUcWkmf5Vp9OnbJ4Kp7WKapfcke
NS/Ynpsk6RKk+YvXtMmpoqqGWPkMB4zboWBZqebFOlBVO3Eolj8Lv+Nfmr70qjiduP41jDMKwrcb
WS8J72yI5t2auY0froLr9zotv+mZ3XeuOJBCfWo0uIs9pHK6pwpWwbdbs0yJecN2qjaEssGcviAD
IFWcwRcxjTOut3g+lqVFjOCWTtQHo0vLF2/2ur/AR/7CJ7w0rDp/v3NnJKd93TAiPNc+nmGk6z8X
BJJg7RxND0Of7OF/M0KJkYdj45v8kuXFCwTH4DPeTR20RZOs3COGtH7f+9/9KSFhBnArTMT8Eeeg
GoczanUgLJWbLuaWU9YkvskB15NSpv69Wpa/kyn4knjVRfDlMnD34Ed8o4Bmm20jwAc8ug0QK0xf
hIuH0QDJJCyb2RUvsP094OEbNf/316xvXq/p0ioJ6ETwnHSdIw9Ce5Rdpr7DBXXPakL3/3c+mtIZ
UAB2y+c27JJ7f1LeSyTSdEvP8f1txDcv1Xyeg7lE5CHPwWyoGoZdFTyvFi6yDYTA+kP/u4f4ptgL
F15ahqWTv7BxFP6xY8CzOi7OvxSWi5wr9z5QQTAfeUY30pD3F5hvasAQvI1pDVzrvVeE35Isze9n
gKtRpWPieaT4JUvo1zs0TVZ4gBHsrmKlcigOQ1inkw6ui0Gdxn018I3j0La+jHCPeFuysCnki5sn
zUdRjJA5ZYNqNsqNts8b0c5QO2Vp2ZQvbl2647GMMqTXlVM0u+AVvikOMgL/UAw5TtkizTENKSv+
qb2m2Rh82+I1QhxydnyUNCtegjKAI0hfIE87wBOa0i/eOG1NwfsbiW/eqFk4FaE3sPDZ16B0u4do
XpQuYkx0AyhTkS4uBYRxqUkSbYSMZVZMfkayDAPpBhbca+F0D6wksA0ty5nx4+09xTJupvFL1MwF
NpMueSEdUXclL8tPKuH5P+DGbSWJtiaMhTW2FR9nd0lfctJ0zecBHorDnUj4CEC08HJ/vtzuimWo
TOZg5fpL42mVveQwuQTWOuqb5sJQq9miZdgaWDeZN9mu6nrFGZQ1Xxq8g9YxCXp9BldKbGnGWgbK
5A22YVSFeEKSz1NGnfsA74fNgSZVfeV4qtwobL6fxvmm+MqQyTQk5VQ8076NHtaNnnrDoYH88En5
fnTo0ulvqAjA1XXL/Ng2auvf34warcepcxlQZnML+FPJcWOOgM7f97Trm5WKop2DZSYLEpQ++Nau
lwIR5ef/j0uULeaN5Ru6btDnk4IIOhTuD20V/Aijtv5RFm1wqCDVdL69em2Tb5QbkfRMlZ6pfPZh
FYzz0HuUvWaHTC9b8WE5C7mxRcIpogjbFvlJhAJGdeqDubtjvQjuVaWYjjuvn2KoNHhbcW+Z+P8w
CVN3dJNmSl48vwKcy+X9/eg3Q7Wxkm2fN7IhD+d4NaiOPdPJzT8mqw25oyJ9vD0dtq8bsU6Z7hYV
CP8euhr8e9dBYbQX5RLG+z6/LrY3QcHLZlJd7bF7ucKUO0D14Vy6JTNgWUrh+vc3H6d+hcS6Duoc
1+XUfQDdEgjlUwXAHOybKuT0exsy1mzXzySPmqx6AQj270w00TXy2Dc/1btcrYkfGku2JU46DHCa
fgFriF8gBw25VML6A55cu0tXFXukPJG6mSw4jTsIUEY9f2a1i4djATmYeITEmNiYbsseYrLcWlWF
xEsFe/bCoX2cQaKORTInRzm01THX7RZSwDLzJt8NROCSlpDmeV6kl166sfg2Ei+H1D5cnnctXLMG
K8KSQgmgBd14GJVCTi3quT72eN5ttircltAztQFJkIQiU0Nwz9xZfYCAcNXHreiXLTrLv/Wjd64h
pkhgVo+Vj/cKdg8Jm+WJ1j1UOFSq4Z2kc6fwD2mm3Qa8o6UGd7T1ytWKMAnPadij4J5zCZjS7cG0
LQsjoy+8nnP0z33SGR5Kuc6XCxStqsMioz9OPYh9mbfJkOv8dGndvGDPk6yGKXbZ4PxuW5JvpN62
+TJ2ASfQiHzaVy968BTkWaMpY8OvbkHJY6tcY1vXxj4wOEW4eIxWL1UdPlYg4B6rimPYQgZG5+25
sPTCJJ41bMZkZHNwL0jVnroeQCHo2cqN090y0ybrzJs7mQ4KHWDU/Yhspbk0umsAgAmrBy8YBr6R
A1sGyuSbjWnhoPjgVy/T7NQHydzxfqiIOiZz5m5RuW0jtfbxzfGS4CUEEOYgeK6rYdRHt8hTSGwi
gfmybybWvr35fufXeZrkLX/WoiZH7gILfnDU7PobiYMlBTa9p5gcJkXHBTWBnHbfpa6m9m+4szB9
CMAm0EceQqX10BDlzPGy4CXmY51X4bALugAvlf/tHQDBjjNTZF2DHxbfoXifTZd8dGW0sdIsWZ7J
QBuweWW6IsF9QpvxMNCk/9aU8kuHs/OYR9Cvc4QTbRWFbcvaCH2wYVyyLM46lJ2O1zfyLCnaE1BY
H5xyk7JpW3BG9HfZkI9VtN6Bw/lvifvcwU2mfCNiLF0wmWilzP0cPmf82c8DcoL0OD2l2CaB49L9
sWvcYWOvt8yLSUrjIH5K6pTqpZuWv4WU4kQ8CFH0owyPsyPkk98Dr3E7giy7gElJA+VZdg6j2PC7
Or2UpPEvZU/VsfQ2X8csc2KS0moUJuSoq+B5Ln3UPMq0zR5Qq6i2ADi2LpibgEMLWPaG7BkGhF8T
6v6qRu/QL2RnAm6y0Zp2dJIsiNgzbIxXGrjCBSjg+05E01kMwsZtIKeFPgNurM6MaCgO9OO876T6
j6EYVMQ4zfHcoyOAJCC8SIX8JBpRFBs1J0uZ1nQVS4O+GNQcsGc3l38YEJR3esxPooeA1TBCwkh4
Mc37vd0xoruaugHEX1e9gBuBl3ZdU9/5JF0yFn9uR4NlqZq8tIJUxeyV9f/VgJWqUJuvkSfv4177
Ji0NaN8uk2AwPwcrTxO1wMRRx1Y7dOcAmdZiQxUkbc599UKwVONK6fKPhEbd877RMU5zWSYLcLK4
if5L7Z8FWLhRIbfEfiy7q0lJG3sivUoM2PUksAxj1NOYwtX2s1DrBa4T8ue+Xqxz/yZngPc80HOg
wN8XIBXHzTR5d1MT7cP7+iYxrRlFAkXrMLj3SP1QVG1z5MvwGfINT1HTextpiW2ovP/tAh2kM3VR
BxUKCtYyAfg+Fl36R8Do5ODWwQZJ1rKv+saJTVgrlDu54X2Xz98JOPaxmJqnKO2DfbuTb4SzcBtZ
yHoM71GW+WeOUj+Gaut11yyb3DOViXaqZCd+DAve8bImhUBVC++Q77c/bxkbk3qGJ6whDTwtfkw8
TT9rPpGzF/R9GePWvny+3YZlMzK5ZzKlnlKO5vdJrSpQ0lM2JSe3g+DF7e/b+rCurjeBQJcsFbUH
yHCW0x//zq+UyZ98yLLT7QYsy9RbG37TQFYXOgk5XtRkstbx5ZiU0aMvMULwAPOq4C83I1GxcXO1
9cYI6wYkaLiKKu+JNVkTexP7xdgiLmm0GXW2+TDScdr5XpYlnN8XUDk/eNisYjcc973YmW5jA4CA
gaPK5GfqBeWxbGcfSuFewLe2DNvwGMEMcm9eE8WDx24g5Mwar3jgDUuOeGTdysNs42OEs5fSrFEw
P3wa2IgZ6DsXMtvOvLGYLB0wQW8dDxYKWLj3hA5Azg40sOXTAHLvytZwtzhGtkaMQrFKcjeZoyW8
V/W6p8qouiyuzuIe+Njj7aCwjJKJdlNLH+RRpp0fOnfFR4jhkg81KLHnfV83YrobeCGiTDg/kHCD
CKvCR9Qogo1c1TY669/fxHNSALk1Lyy856u0T6aaLM4E/da6OynJvmk2plqnGGWH/Ctr3Y/CS5oY
zwBbcj62kTfil3mel8oCR3MHm0MWq7Ga9WH/o76JcKuKXEJienB+tGMmL0OWN2fAXr/enth/qXvv
VCJNhFs2oD4vMwopXQEvpil6UvBmuggWftK5VGfhyWdvqviBCXaeQnLpdapi2AK4xyWBTdHkjtWp
lu1G3m9bCkask64AAH1M5Z+ocLwYZ8Z0CTUsrZxsE5FoacJEwnXcp/VUR8WfOc9dGjf9+BcLofYK
bbtg62pnOaFMOFwW9CHP2kT+Ae4HinXaF1ecTPwo6OJ/cdMtmLetmfWi/yZwJOTGC3hNsHuwdp4g
fHEifHTipBbPi4OXtNsrxNaIEfpChm3QplX90oUC0kuMgdtWDETHjgOiQ9r2y5amuiWQTEQcuCj5
1C8jffQIckEJXEO8SGRAt/vxL+T0nZVussyEh2Owq4l/T0UY5k9ZRAIvOTQh7zNsOJFO2dUjSZOp
xzaZm/YxiSoxp7EqQkArjiWncvzNmkiWc0wgl0CikyiCkW0Eoq3zxi6ShmUwcF+KP3leQLpED+Xw
HC75lgqY7fNGaj+EHa1VMdBHCYWa9jikU+vGiePt0yH1TRhdowCuIRDOeOShw6sqLtphUd+6oYTW
cbwUc+RvTOP7HSGmpAFr4VKs5qF5VfAwO0H6vzgUrrOFubd93TiKWO/UC28T9ZpxJz9Rr3DB01UL
CrO3F6Ht++vf30QsnyqyJCAqvKoq+uPRxI8DVW7ddG0fN5ZQQ6JWuGk/P2Rl0cVF5lybVfjr9i9/
f9skZiJZE47F2HvV6wKR/QPJHHIodPkyl8UWFt32841Usu8gtVYutHkF/1PdraLYbcr2aYYQk0yR
uBzu6M1YvWYTREaHCBmYg3N137SaSeQw6IlAcbF5dSNW/Z7yCuVtf9iERVpGxmRN6JzlJG/b6jWt
su9DWg6PnZvvcmqB8YNxiMyT34WQPehfQz/z4nAo1CXqW2fnyJinBwHlY07D5nV2g1fd04cmkxtl
o/fL2cQUI2icZg6HOWpeZaKeB1o/JCS968j4OVT1p8LJ7m4vfFszRsiSCiLU2Jib12YJEqg10h9F
2f9EFSONaTF+HoP8dLsh2yyb4bsMwTTq0lsPo+yPBqwIKrejBtN+3/eNI4CnSRI6uGieC7/tzjzo
ydnP3C2tDtuvN6LXk+0QhXNYv6opI49tV8onldKt8pft60ZeOGUoQQVDUL5GZKlB5mFDBangvN9i
oFu+byaFQxHCOxsvfrCGgkLskySadY/pFBW7ai7/sRESS83HWonwnMGF4cTA0r845Rb13LJCTV6E
ZsuKb5u9R1aF32RWnkU23mVF+5uF7qHW5LJr/ZiEiNwtwWyqne4VqnNFFmu4IuUHNctd5noMDjHG
4csp7n+qauaHeaavRR/+cZPNmqBFZfo/zkEqHMfFC/Drg1H96iG29LuA7MCJ9UrEPAiWx7xn5YU5
f49ge579PNmodtpWlhHVbjmJMAmC5jUKHe8sqINn13b4fntK1l30vyktMekRKkiXMJKseIW4cHKa
XPDCQIjyHuGt+9GN8i3ogOXsN5M7r+V0LMIMx5tU9ORJ+toEc37sIjzD3O6IrQUjvh0UOae+GLGX
807lh7B1podoWV1Nw7weNkp576JuAlgERf+bfeXzElR+QsE9GwmOuEtdgaL+fRq4Yj8jXAqLM0iI
Ml1+1E3JsMGUcEfxSuQ5UNpQuFeFWVB+mXDvyb2Nw+W9fq+/yCgMeVNSQI2pK16TBf4fvIyeCB+6
gwPY1O2BfW+FrA2se8abhDNqfOhoi6p4Lfxy4N9DiF6U4hDO3Mt+JomPm34xV3qjMVtvjMO+cTSF
C5eaH0TXZjHQhH+SHGYK+6rva2/Wht/0BuIzzIdKXvPqk9I95NmIwnVdbeQTtqFaI/jNx2WV9gMS
rO61k74LCSAnndyjHzSw+Cwa5ZJjHyXe79vT8t6usHbE2BV4MrpVBE2Eh4ZAtaDJUVNJ1NYjgu3j
xkFfMU26yB/7V6ftu+5h4CyRZ+4XnXPa9+uNsx4iULk3uxXmuQbmQgv9nUXOFvbuvdNsHRpjK/CG
kk8lm+jjyvCbXXlQ7ohjk31r0vDTxFG7u90Jy2I1iRSZZi78nToQ+/F8cM4oMJ2ETiyup/TPvhaM
4Cai8UWigugslf6rcQHx67r8WzXlW9gXy0RzI7jnAu+YEcyPHkEUvXaLHPfeJjEPJhUA9o3YBCG7
fU7qnl+k23V/BTLbuk7afroRyRDAamY18fmxy6f2A7Jq9aVHkX8jVbGEsqlQgDJsrnv4AZ6Luqpl
DIY+MneatqdmksPZHba2DMtaNZH/UkW43AT9/Cj8XjjHwdP9Rx3R9EcHm/EGPl4zpJFTL59fbq8o
W7+MyGaCz40YQvcxAc7xEWSpQMZ17ohfBDr1H5eR1RtL1zY9ZoQrkIOdxHcfPVxFBNPLoeqhynS7
F7aPGxHeMZdGcuhRK+og5o5U/ira8NOub5uIfwZ9lvXiJM6oRnl3Qun8MibL37c/btkyTN+gIslI
lkpWP9CxAokg8RfnUVctKY9+GcrX241YRsf0C5ozKA9GeNg/FwvMMHQGMG64Pfa2LhhH9Nzpwa3V
JM4NBcKCw8ljRmJ3dtLgy76fbwS2cIFjEl0N57qhQJJ1Ink+5j+mJhjg4Hy7CUsUmIQ0mWW0rsYB
dvCN9k48yLMTzAfGmMGrOPYnWm7sIraZMA/pUAq/7D1+XsUHDw2cEs8BaDHH272wzYQZy9pxQ78V
UHbKvX8yyBAeCaOnctp8N7U1YMQwoWkvwiafHwZUTA90DL5ADbY77M7GTGpE5vg1EklJH0Xr6At8
nNxj0sqNrc7y600+RN07gJ/nEL6IQ1imxU0F5a6y0nCxG4XcmALLBJucCKcTXl/WEdrwvPITZKTz
OKm87nB7gi3L1GRCiBFSy0vQJBep+acE2Ls1kQFs7gSDjPPtJmwdMKJZBh1MMGTvnEFXXpwDtB3w
GBP5w9brvu37RjBT3HWSbm6HD804AfDOgy8p20zALIenyYGA4FhWo246fEiisH5iiiYQalsXEm2f
EtG5XVyGaHXfSBmxTLxMRGk6B0mclsiTpq7SsfTa3/u+bsQyaJiF7L0aXy9SADn8dEoO05AMGyvJ
FgtGJPOeAgzpyQaKq9AB0zJr8dv74K9wcbrTvh4YZzLAibnft9R/ZF6HrXuCvmO1bF1ILL/fJDaw
TAzgrRBx9vymL54YbYb2xHVVun8RKOBuEeZszRj5NhVzQEKH4FKVgpweplUMb+u4pvVG/WAtE5jV
FmTEJrOBCZEmNE0wy7qpadyt+ATaz38Peftba/plHbB6gA/Kkm6UB/59XXmvSSPAtVa+UEA6P3qC
8SWF22I79pcZGzsICQKergee+AlHJSOdX2S3jHAnH+ZCPUDEwKVnMMRL8nVwI+K/+iIMgtNY9tP8
kUTuov4gz6ibuBjWFFnVq4+xXPDmeRhhdTQdyxIyK09jy0Z333karPP29oLtNKi9FKnAjQsrmGV4
EEfQ5BtjZZv9dQ9783VVtqUPe83sMpBGoT45hDTrpyNIFG55AO6p8v7ZFSomfUJkGZuyxHHOA8hn
XcLuG6//evvTli0xMPYRuSoHcJIkF95A2L6DYCLquKECKaysDrLFJclXoGndbsyyuQfGrpL4uD4w
wHrOkOthFz0L9S0qG/1l39eNDSVzBYddX+ScZ1UVsYRuVeyU0/fbH7fMtcmYoDAA8AYd4NwbgUf2
QvWsM+zqTbf1tmQZG5MqodsFWtAKcyxhGnNsctwfaUI3+DeWWTa5EVK1fdovoXNeqR2o/31INH2Q
unwWjjxO+ZY2j22QjL2jAZ/Un1wkB2Qq5wPN2Ae2vjVnyRZYxzZIa8NvIi5zJt5rN60ekXbMx0IC
oiNQo9k3xUY4F3C1wd6qnXPXiz8awPxYQpms5iAy3G7A9uuNjIAzUkGRJ8wvXgcrF6GRveZ5tnFU
2MbeCGTdzkntJjB2E1A6OxXj9DlxFrw2TGqH0g/OIpMgoWtSeQWcbh7FDCts6kBUUw7FHsjl+nUj
eHkXjFlZNvIRBkx1zBMwEZM5/3Z74Nf1986ZZpIhoOnilL4PVyHtT9/X0hhx+B30RY5kmjYu6pa5
NQkRWZh4jZ+ExWXw+ywAaCmIsu91UGi6b/hNQoTmkLukWstH0oFUABNyGrdsa3+w/XojcKHvQgBy
GeXjPKTqQrKenFK9xxIEU2vSIQY88vOG1FkSZ/OQ/07a4EOtE2fHa9f69bVLb7YEnraurwEofAQu
OP9LkBYiImLemcT/hwQRcEh9hhwbJ8SFD1SW7Qd3HpMdMNT1txsxO+QyX7jvy0c2YkMYXNTk5x41
Q3dFo+1b+saRSzuh52Dyqwspym8UFiMyBB1Oe/M/fZ35G41Y0lST/qCDDujfBKMkM3XVWiR3AHjw
e5oCGygkDWM3Dbs7f5V6dtt2C8RrOdRMYoRM26DvxknhtuteCA40WEQAPdp/dZAhOUBl3B5BS2yY
BAlVwgAtV4u6aI0HM0mW+YStcOMFyPbxtW9vVq+ACXQVukpdQOb5OtSePrRs2ioH2D5uRDVHtX6l
vagL/tWj8gbx+XEXQghr16REkAQ73Owt8lGqWa2OZMnJd/mf22NuOcxMEx5PJZnjaAR1BlGEGEaZ
M1Iu2KIGA3ynbzdhWbOm904HtQPHC7m6rEGRDdAJb5qwPAB/9yNzsYZy9gGovBEu8OAQ327StmCN
cGdVWpZQPlcXRsc7AgKpGIevQzfc0UIfU72HMLTOjBHyQ9PWMERTy4PskSSJleUEpdJ/bvfBtqaM
c1o2UUhAuVgeOsq+qCrrY0ckexRJ8MtNUBtMLOSCy2590YN4gi2jiv0ejqK7frkJaYM2SJD2SC4u
LIWsPZTXr+myWfm0DIsJaeuGth+93snudVRVhwGyxuey2NQrs+Qvpuwvk33ptjzK7uH7/AFiQsdh
rK5Fze/c8P9xdm1NdtrM9hdRJYQQ8Mq+zdVjj+3xdl6o2GODEDchQMCvP4t851RN5GHznf2QirOT
IJC6W63W6rWU2ZieFeO0sW1A0I7SdU1zIpHzQgu+V7iVJFP0MlPc3ost5NDaRC2/vwl40q9cUqYM
S1zkT2S5q2+vtx8rwZ5y9CxCxk7d00b3R0ma8FSoYeOkvLYIlveWwxiIKQ/aO4PG6fSUCI08L8k0
uBRu2yqFXMat4zfghL3OXC0v5tEw11Diw2W6HCd6gxCIDqpKSs89XDeA5cmAGCItHoMGtR10/hNe
5THwhl+ueriNbpto1SZiprCmGfrGckaIcPwtfssVG7J7HaCehIYvVbb3Ziy6eCLyuRxkv+EHaw+3
dmQWBUgfHaLu6yhkxzR105eWDsXGfr9iRDaijRsaFo0zt/e1Qd4yERwF0XwXkXIXLSf+6ybfOiWz
NG342HbtvUQ6fypH9A2WZVdt2M1KoLCbGiT6skRZNOJ2CRSSgROZfxFFezul3q+WbFVW15bBcuXU
82ldtm17rycYUO8W6VPTJeQKrghsNH+g2EDX7Q9tBlaqfhB72YmnEpWwHeqr58tLsJLA2Pg1NnSw
Ulys3bPOocjqJaRtSJulr1k2FrfXjWE5MOs8bGJVJW7ZDL2TOsyeksL9pnj+fPn5SxH7z1PzH8o5
ISuqHppPyCMG/SghvaRRZTbEu2sLeRjK6PE6UmcfKl7LK7zZFSYW0BT3Ve19whRkktEe+dQVQP1v
+PT7q/GHcg4FdXCoIpCQEQYJFY1kWI/RC3iDroPFhDbHrwgo+IKjqr1XIdJ4MI+d2gi8VpfX4X1X
CG0IWg2+v2BMPIS7AThRmQAjHLdjDnnC656/jPtm8nFP7reDl+t7mTsNNA9pJo7dvC0ktfb+liuT
ZuoNmuzmO+hqTkck2c/hJKYNT34/oP4hl1MGiYHXwtEIiLQTExyxK98GxU9c0W+dbtesx9qJlUik
mDq3vaczZAhxf/sgfJxpPbN5FfZ+SP1DDydsXDfFCau97wFjiLEgn5d7Fain0h0SpugB1ZPr0rzQ
xqBJLUbA3Yb5LkElmLHxK9jfgIhx2lg6uKq/9qAAHPW/rYqrwuVm0CCjrdu8O1UiZb9HRaBefdlq
VxbeRqJJXVV9UJj5boI+VUy84dy39Fs9Ry+k9jci7Irl2oA0QPIJbqm87DZpQcQzdXS4HUoQYVz+
grWnL/b2xu+ga9kBlT9ntwat66eUMbMHHdJGWWzFpGw8mpHNKCNDs1t0330rZ6hIIDu+0WV37nsY
7yyjjRrW2kCWd6dd3cFBsvwR114vEFe5h1zjyYzD14WRFmiBjWHWJov+e7Jq2alwDht1okunWcnJ
07aprn2C5eBJ4NUg1G31neSUm7hxs9DZmTHvDrTlIv1QO6K/D+gMgYzLK78SUWxSWg3Jco3tVdzW
whHzbjLKyw/97EKUYSI9/XR5lJUps4FpiSPb0Pc6fQdtpuoAmJr+2BBSXrcgNjINvRidDhrjgkg3
ev0n/26GTSXWtVdfVuqNa+iqkZDAaN1bSKOibpxAumfaZbnoNrxjZQGCJai8eT5UgiBLwXu8/KTV
nuqAxDwDY2BYb2qcvWdU0HELLYPlQ0YJwX56Bgw68U5cVX571EnT6f3Y0+gBsgahAwAWJDQvL/dK
vwnU2P79USnaPMuygHabzpYbgizg3xweQHAlSNh08ML+/I+QtWJdfip5xR+wgltl5vcmdPlaKxfN
cJk1kTRrzuBVn0/FFLBjJUHoM0cb4f49i8AAtjGrwh/dsaT1OcwABI9r3/tCmtLNNh6/8v62Nfuz
34IjOK3OLePNBxAqFN/rJH1SSOOOl5fnvf1q+QDLpEES002+15cvPBjogbrFc6lQSpYdlO9GmW8h
Fd9L2pdhLMsuswmgDTDzn/nsy7tagjyYukF+QLJy7gXrD7pMdlm1RfayYuV/sC6rQUYpCPdeIJsW
7HkxpnEpVbgjQ5DezE10U/WbWdKaCSy/v3FaqkzvBH5dvvSqggYaRKF/zqlbXdeIHdqiABk3fS0A
eDh7fuDteTY5jyyU4ZUGZoUD2czQpxzD6pwYr/N2EMuI+KfZGXwSl+Hgbvnh2hxZMSCBQD2rwp6+
9AYHW2A8xcOgNoks1p5ueTnzqSxkDfS0yXHiRBeG59wHkVeWG8n8yvNtBKacjUwLGZZnE0JA3kVb
VuHK56v8z0Ze0rFVdB499wW1BHU3eaHun2G9mXeXYDvQL+CQ2mIjXfsMy9WxsWvIaxXkBYJ64z2R
i0Jrkwzd1nF27flLEHvjCBx32RQ9HQ2CVZI8QWupeoES6Rb0758bEPvcjxBioyRxWBNVhSbOB4hR
dU+lMynnBs3fkfcE+ZKQ/e4rPvrzCfnE1H/rTco9/4aC1vMHh1ChE+36rpyK30kSjLPY4dwt2Vca
udj9eA485MFxoFfxiRdDNFaHHjRzvYs5mkT9uRx703zxXJDtDrGYvaa9o2OWBBsuuDZt3r+nLQTv
OJt6iLorDyBuDbTEy1KL3sBfrD3dcnAhwS1XdMp9AdO6d+o1WlnOkDKe3fNl+43wlu+tiuXZYIGV
A7phowftgrLIMKAkTJQ9haB3iIE+G/ZyDm888MWCffD75SHXPslydy3YmHEnV+c6UoA3Ku0/TmgX
319++sqWa0M0gbeVHiiB6csUejn7wHli0hv0RIPyuJ2qLQGetVGsY+jsGA1F4zR4aXwgw8BoSA4w
zOE2zQuzsbOvDWG5OzqUQ5Bg8uZx4JAcHqrsVwlsWAyJULWR2q3ssr61qZNIt5qBu/1l8nMPQlU9
OeswSY+Umf428Z3mrgv8LXGclVW3MZN+RiZWEySu7mi67MavqoB/zrVqtgjg1wZYfn8TvohPUmk8
KFCFyiVZDBzzImJRqq1r1hVP8S0/d6tCmzroER4TdNhJsPsIEgwHxll3Q0WN2N/cNxPK7nNHr2nc
QMy0YZR9WCaVOwbui6ruAYH9NlXjj+vcxPJ73yunufSQ1SvwzX8PnXDcVWBTjGdlvNfLQ6wtiO3n
RS4LXSE3ocSFClLthbz/pDrdbm0pKwPY4MmkavKAkJS+KG+iyZ4CNix2TpltaWauPd9ycsFD9J6O
VXNGfj3QfeAGfvnZ8RJWbjjg2gCWi/NEJmash/k/O/qU4XrXFPMWkcVKAGGWe6NzsArKxkduWBuT
7ccAR4JIzgACZdhe48uLvHY8ZMvob9xOKs/jFCDHxwnVExQZZQnxZGyE0kNPNthdqj0D0ygq42X9
aXLdb9UEOPvlsVc8ki3T+mboGRfYpBva5myUK78kVVQ+CpDKYnf5CB560B8nfrSbnH7QsamgU3h5
1LVFs+KAkSVuE/qav9RdafhBMuHKQzu2W7IDy/K8syPblNR9HoGqG2K24DzyvqWG/K6BTjuWVf2A
K8R0w/LWbMNy/0SVEekEorHB2WoHUb9oR7uouWtStvUdi5e89x2W+6eE6FFmanqRBMUQVfJ9mYr6
RorAjYWXtzsPvE7uxPXGJ62syx9oTAa+v7TTqFOkQeXvhFe4ziFTBp0EVy28jcVkbTtHhkUImWHD
oqVYmCMogJR5o/S15ko2FnMa0WcFARvEm6kn+6IEiqGM6HSIHP9+BCksyB7q6bNxk+/IA+8gxuZu
fNmKNXhWpKCQaxkGmlRn9MqWT6Qe6jxu+hAFXVOiWf26RNkGbOIA5va4jm7OPRr4d7hqT29zkFVc
AWTFVmkDNsu6LxsGtdBHnqLYEvclQUtI1Qp/w7xWzPkPyCYHa4asev1YS7TMyKL5mIJifQ+Jme91
ncmjmX2zb/qtc+WaNdN/xzbwfqGOX8LYokpVT22YNT9zVYWHy6a89jGW+7OB6xwVYf2ohTkyhu4M
Q/tzWdBvApnGBNKL/dhsFXPWrMsKBCLMALli2IemsCZPvWYkDpsSTa+evk5NMLQxm/lYecj3SH2m
fuMW8Uz62yxL5t+XZ2tlLWyoZoc6WjrnTX0mjgh3uk+cG8+dtt59Jd7bLNaoe9TgZZn0Y9+1+Y62
2avK67uUducoBXzw8iesrIFNNjhJPRs/G9QjGPDRhdNCZYbmbXDjSLmVH6/N0jL0m914SnhUOTni
r1hQUj1gCvslVF1+/7WHL7+/ebgaVCtZR8sPgH2/MnDsxqonG0fsFWewIZs4viuQ9QXTgw7ANcpb
7EipKSEkn1Yx2qazOKpAgT8sycTlj1kb0PJtykKM1EwoCZrweR6kirVKozgEw/uuGfmXCAQYe3/e
Om+vDWc5e+9nY+YGqHFzKl6nWscLpoPj8Tgu3S2dOlA8f738ZSsnSpucsASPkwoit/yw5GFJVO0X
8kPEy7s+o99y/P3yMCuJnw3odKeCl4GH4MjA5bUrJokErGaxE4XfVQPAjaFReKRNuaNpSDY8aMUC
bZxn7USiSrquffwnXPYGZ3I/DI6XP2hl3mycJ/eyrqFFpR/RphLFYlwQ+zo4AsJoYreD2BAKMJdH
WjEGG/OZehlEBVC7eJhap9vVhfmkIIxA6uJnMnafK1hGwdjGddjaWFZEgBAqiJ59RIR8rh/8BLqr
bRm+ME5PNcufzNylcRhlG4OtTaEVIXBTj4xiSvRj2ST9oSz4Lw3Ib0x6pW66iODy6Ep60vAfXt43
wajv23Eht0CkI4CRs6Cc7hr0yJ+uWyErOkCLOtB+hxVSrPdhC+iKWooNi8PWicd3pIEMM2z78mhr
Zm0FBzEBJTICZfqfjWEBARvVJ/vrHm7t/HXeVaCGmssPk6TJSUfobMwyXLJcfvrKxmmDQQOejT5L
OPIKEaiDi37+XQcgCMJZp8u4zI37ct1Ai32/We+atU5qIqMfiQ6jHYfX/98uLcgWKm5lg7apD+s0
CqVWy1RVEIvmshr2/1BRNbQTG6uxNsQyj28+I3ETiGMOTvtY1g0vdmlrlir/kL6oKZ23zjDLKfid
U59NfTi1yjXpTNrHpBhofyR1VpVoCQUIIQNXQeGqr1TPOW6PuXBMMsaQy2b5T6JS0r04RQPppT0p
cDo8oP8DreF5MqKOf3kZ177fihDckf6UMVN+MFPXHJRgv1Kvag4N/nB5gBVfIsucvJngwFMtNCqi
6qxxEB12Q9eKX9Xob5EPrNm7FRhqUqHqXLjV2ck8Ehc0+dlnhHwZZhRUxqbpNw5SK1HbxpgmRGrT
5bo6g4P9PKJiu4vmUYqdbHjSHJebs0Ikod4VWTM3x+tmzgoUs1oKAhIZNrhc9V04JckcIyVTWzKL
K0frwCZMlCB0rRyJAwKJIHyppnOWc7Q8VtDiMOgCkstZO5j8Z991x5tAoBxyzYcFNgJVog/dgVxZ
+QHc7BB2dJFgLlJH1z182Qrf2JvhRRoVjVedM5dEnzrIRjqx7wnU+q57vhUwfNWkXebJ6jwUlb8X
MqtvQlm0GwnV+0lcYONPW6jSkQo83Oe0qvsd6MpTFAnD12Wfmyj9lbXR7p8UoWbkuhwuiOwIkLo0
ar22OkuAUXfUzOUjMHJb0iJrH2S5P9Sr/Hwu0+gBMJNXDVLcfkynn8mkxJ5Vc3HKQ1kfJz2njxkC
xYa3vh9zgsgKClnm+iPpuDwPkL34qw7aroP+ru/dXDaB92MmUvd/m5iOQsPMXGUfQKHxZckW614X
D05K/Y2gvPb+lueHRVuFQyJgY+DJefScwv0BhEm9EVdWXt+GpVLS4wjq9NmHRaFLT01zqJu8u/Ug
T3i+aoJsPGpgeBdCgK08O57riW+KDSb9MRGdjg9JrxP28bphLFefIENazbrFwWpYcIrF0Paotdf+
3oVw9+/LY6wshQ1LBebZCTPSy/PsJfIONALJLZ9JLTb8fe3xyxq9iVZlV6aAL1XYVyRh0e3YVKL4
ykPwu+yve/9l4LcDOLos3CDEYvsqPJSuSA4RTtOXH77i3DZBoq78pMadgrpbKmapSB4NT6MjQ6UW
Pbb8Y+eh52/5V5W6skYf2FA/JYWJahGU5zzTkJ93miIGogTlYF5spdBr/mG5d+pPSYfXl2etM7l3
HfCGo7Ts7zhkQa60KsvBg5phh0Lmdx5a46dfQzIQJXZlAWXyT5eXZuUjbAyfDgs5dmFenJPlwET7
9hFZS/nIIBi2cWheNrw/k9rAhvHVZU5U07nyjJq13ou5rpMdL3T+IwwyfSZqJtfpLwQ2nE96Y1R3
41iei8H3dgY6amBya0L+/bqpWj7wjYuMjUZLycCLMxlVmMZTCk7+JiicXVs719A+chLY2L2Ap31b
VFN5Tsf0GaDQ+eTB8ze2i7WVsHxcqK7vMqcrzrLjz1LO3h69k+S2ws7UAG+9EW2Xp7233tZOXqux
B9NwXp3BYfMqWRIHY3WlsVr7dYNsMC1MlJ9HPvVHgGvrWyDOF+aN+Zo+vWUBLKeuRM2Boc4QNxqX
gkvI13zYyancUuBZ8zfLo4kE+c7MggKIRl8ffNp635tZiuPYqGpjV11ZABuxx2SZlYIUsNNy/NrK
wd/1OCZuFFjeZU/HBNmYPTHnbV6hC/+8BOyQg8gAEOO4m1t1GnlJD+AO+1kxth96cCZ0PuwrK688
hQc2meLMKs91cTN6Hjy/22duEoijABkI+M5cQBQv+/na/Fl+TrGTN1WXyLMMjPosMy4ImnyzZEuC
KnzfQbi1l6PTtPfdtqrPrnYgpwXOHsDgzktlajkf1rOQceY114FcAxs5SLkbVnlGirNhrrefTW8g
Tjehtwj46mYjMq7NmOXy2gXOzS8YwCoeCqOg0eyKb0HT1NP+8oqsOA23/L4mrA88Xi9Hj7ZDwb9u
mxuoTbo3nCVm65i7Nojl+VNgKpBns+wD6QfooVKSnBICyduAVfp43XdYzl+HZFZehQBMhwildz94
6Do2ndy5SQ+XR1hZCRvAl4ucCw+3uecClYhThUO5FnoLHbj28MWg32yAKXcY63rUUASos0MTmKdI
ttHLdW9uJel1OyeR51UIjE5+4/igu/NVsKV5v7K2f4D1ZFDmiYeDhj+iQiFpsc8bechTJ9+w0JUM
1wbolSGkMQeGXoVw5LdMjHuzFJbAsPySdOp28vubtK3uEJa3eMtW9nJ/WaM3a1H6gLqgoopdtgp/
mbmVcdOQdI92kyJG7+hGKFwr/di4vcSVUjqVgechZehHQCihzcJiAdTSC+jmH2aJ3AF3IADxtg8g
qE6v8xQbu1djvVyNQc66U8MOYqbkpQCHdLgbmAv518smt5jWO5mKTX1YNrwTqvDKswa67h939IpB
37kQT4nbjH1U+XgNLSV2Td/y/NSZPNHhrw86AnOjHgOzN1HDf+QypVeiyQIb0lfz6H/9c4HqB13+
PC63RMnsFI9OpMu/fScARhEafXGmMvJiIi037hRXIoNNlOg7WeEOqK+eA+YmBPdGIW/3OESy58sr
tfZ8KziQzvHhwA625FzUtzMf0u/M9/y/Lz99xXltrJ92UohMpiimLffjqgG/6hS+dq2ZgNsWP3P9
cxLytVCC314eb+1rlij1xndN7wEP4SBfKYlfBHEjeZMcuamdccOw1wZYfn8zQA1oHYsIwl3YteND
ORlc62aqC5r9dR9g7fdePeBqkqEa0RDFT34q1E1Ai42i3IpX2hA+DvYwn88NLnOS0T3RRGv3ALCL
9+AxrYO4LLXYR2oTg7mSjdkUilFDGxkmY4XqefEKOtGFEQ/K3gNciEzfhjxSu4bwrY1o7eOsOMA8
l1daT/JDiutWp4c840TlX2WFxsP6SI1x3eRxxEGWNDvcmbkduy4vsPmnoKkRFX1totskG81zCBz8
g6u6H/9/c/AjYsvY9LpzfZVD+Ju20UcJxHXsL2D76x5O/23LupOqAEUUhYiHkHsBiatThm6wjae/
t40ur24nfd6U+JCP944gTr9P0/lOuZA8psNXf9qCJ7znjMsQ1pKnnFUlk4Ica0xRLAevO+QQiTxd
np73Mhs83S7SSo7DGJlrcjQCG4sKodHcBfI50M2wuzzCyvvbRVo6legt6hMXNNL+c51BiGJAs84V
drm8vhXYw5CxrDSUHFkfvU4e5INcwF43FnftzZdFfxMGeSP7ZuaEQpA+DPe6RbbXCPAqXTcvVhQv
PWQHGeSDoamE2ylRdD8Sp946ta29+vL7m1dHFw4O8Kp1UeRw1WcRgGoH3ctb7BlrT7fiN8GFZ+EL
D0s6tNDZA4/m89jPamN7WzNJy2ONCAmppO8dscel+6mr3VO30GjOBRcblay1D7DdFt3OhictOUK1
7HNd4GrC9QKz4VJrD7ccNoEW78haxARoc3hP3iinnedvZrYrT/+j4CpAAJDjFHXMaTFCIB5ovwEX
hFfZpF1rNW6uaZ339Kgkk3eKa1fFiDrqGhQy3NWusJK0zaU/zz0Y71ue/122oPkKxuLb5bdfMRy7
T1qxgs1ocKP/8SjmACXaexBHjiavvnKCLKfVTddJH6KTR2Kc3N1NeVVkMTYWgJ4vf8Pa8i6/v3Hc
0KSTj95VcpSS/I3+6/zwXxxj1x5u+W0PGCcuP5e37/LkRiaVOc6983L5zddm33JbBsmczHdn70gn
UFOU4Ui+zplx4mDe7Mhaorp94FrMx3JbyudWO7xEVMvRA8/n4jlp21vB6gfeVfes36KHXdnVbUma
OZU80r5gR7AuPM9juZ9q9Zhk5ASg0IYhrcyWXWTlfsC5bJl3DHtxgzuMp0XyYXa28rW1x1ulFpZn
tHKWrctUU/QAbjdxNLgq/eKjEfh4eb1XjMmupaoyVNm8dMfwPqSfJgM6Ul9MzcaJcGWpubX3irkh
WcNd78hT/Sh0eKzTZi/K/HmaW4hib4FZ1z7C8mdZcYcOnoP8rQdlUk3ReDuDSO46Z7Zrp2HlgdBI
c4bcM3P+ToF/gGYoU83huhWw3Fk1uhqDCC9fRvxLWAlxyJIhuLn88BUfsGums0TLqE+g/hG48xMD
U5xKqruw8W+N771cHmLNSC13Vp0/1x6abKANyFiLprVK53csD+pg3+albDYOhGtrbO3Hxu/oDKoy
htZaqND1OFlUZb2x16/Mkl0vDcFn46eZ+Y+ZEgKedTIclcc/evMWa+LKLPmWK9eu29WmpfQIxdn8
A4XY9osKW3rI5VBs9SCtfcbihW92HdBw5BBlhLfhyuKTrH5qXp2Wr8jElYtgV1ChG6HmsDfsGBbl
fCrrMfqcFUlwjSo5dga7fipaJaMmyRCMcvWA1stXf96iXl6b/8Ws3swNR3dhklOE0kUgpA7gZaEA
43Y0btJWr41g+TFDy0kQpdhukql54K17MpLd6yHc8OQV+7droTNo/4baZ+zYZpEByw7O18kQ5bvL
TrwSqO0iaDpUYMsVFAsrslOfNQ90wum6jKqHJUoDhrlVNFqzUcuN+yzvQZgAN05d52tS1fzvEtJ6
8SgafmjTtjtc/p6V2bKLoH1Cg75LPO8ofJCsNdmrk5tP1z3a8mQInQ8MglvYlAmRO8bAzhu4YqtD
cmUhbD2Yzi2FNKNikDUQ36NRAuP/RUbhY5/kqBON7sbpbGUZ7GInH4krxmbEnlaUp7EIIKKc/tUl
2WtX6h+X52ntSxY/eeNxKUdCTZcvQT704EUuBACy15Cw5wZ9rPm1OZLdwVwWoRlAaeQfTcuzHcSq
pn1Y8HQPBajsSmOyPHuE9nMt+MCODdqmDkmfvpaBzI6Xp2klbNiFTprUuDLNW3YUVfBBmvCVTvkx
ivSXy49fcwRrdzZk6DJ0ekL+y+C81kPiYzc6m2XTtTW2vJn4mUtxsYA1Lsh3X+jFWnmFx3NVP0Wb
oNOVObL7kgFzExFwm+yYZ8XnxKALpUYKA6Tdt8uTtPb85fPemGppst4lXuLhRFUC+5nU4anz2v8G
2LqyDH+0B4+mCsMAQQNSPTOkRJJ2f61UBbG7gnuRu26hZ34k/fRVpFkZu+01gHxsyXZP8Cwr9M+7
jX/0fPIjcekvE2h3Y9NZm3bLr1LpJSLHnoa0fTqFQ/2NqiKN/are4hlYiXK2iotUbVBpBseFhNrf
ZejtqBg+JEX/YciuAQ8v82P5l6I9brzqEXkdspd9wvwvhXttXdpWb+nBAlGjr40d0ZQDqtnpOLvQ
0i3dHBIGWxpAKy5s9/0mToedpW79I2+CmDOIw4eN3FGqbiMn+DgP/fmyj614gN0BbKhoBwhtYrEn
8NGFauj2Q3Dtwy0HRjvMhOZcOHAZ1C9sRtW7mzdZhpeN/Z16hd34C44fInOj2bGYJxV7QXGUYb5f
BFxL3wtimQ9HBxWe66Zp8ZU3oQi3scNU5l6bxVBTw6Uw9cz0veiDZNxfHmDFJ2wBF1Y5IP5rlA8t
Nff3P81q4B9kfXizbVJrS235dR8FONnIyAOp5vhVE96gjwd6LZfff81erQJVG/E5zUftH7Gt/QWZ
syOdsd+U/ZDGAZ/+NoG4ciUsz9YZ2IqaNPOPZQ0i+kR/C6BSfvkbXO8fQop3jMpmwgAyuWS+TlJs
lRC7+Vm6JZegOzWhOS50ZR85KZ3nkJRBuwMmF4LBvJ5mkEl03fiX2xPytQsUxT+H3IeIsDeCoAWO
O3fHHszz3ZGmRXlkbYOQ1EB5TrMwK3fGb/rfBPJ5AzouHfYyVbp+gKY46D1MBu3EpFH8DrRv0yc5
qyo61C6qTkqimZsVQI3JgeIh4MxA13XR+B/B7UPi1llIz8Fx1z/UkSRnCh6nG1MW9S3lOVMnGaF5
C5LZ9EOoWPNa4YudveRBZuKi5rn3KaWhh3vvFjzqe+ang/qpo6pPf4W0gqJpWop0ipnJRbEHO3yg
j5o4sjmkfOhPre6D5xkNaF9KCvZcxcC+AoK88b4XofsDDYDdl5oU8phOsvRi1VUQl4GsH/r200GD
fyqouybWTQM2BbAHsGyfDm5K9jTANQW40XFFB9ns/NwXff85pWV07JkB7SQv/ILiznaeBQCHkYMW
XDokezny4UOad+l8UC2UVWPgINn8FLYQiI+daZwMKMPl+CXtvO5nJkMAMGST1GqXDrnYTRrZOEKX
Cxhlgpv7v8Mqmu+BtaLJX+hnbOUjzVhxjyrp4B9Sg6ndpR3z7nCZ6d0JktF9CZHXM3Enqo5NJvSX
yYvMsC+que3uoI1V3AoPQr48kul9TRvW74F7MUOsE53Wp7QEev0A7o+weMZ/lzgxN7xM7rmvgcPK
IQAQkxQ00jX6f8hpYjgsouY5lmznOlPlv7SeSmmsxrTDvPKi2kNSvpziyETAMdZpqz4nBWrJAO2F
M9BDbsC+MqehPqLc2DzWUx+ehKuDNO5GM2Ro5vejT2Ve44ROZIdVqqC4me8kGjCnZzHV5nnq8WKT
CsR8QzGNamn7hlIbHUVW7Wnb92VMgkLTAxFT+lpzGt7KgCZPU9hl5RH6sG2xa9AJUsU9I8ENoc7s
xZhVtdd53dM96cbOva0GTYcDoLr5T0c7qPtR3eAlazdy/yYsYV9TuGYbAzTv3RU8ysebMaSUfJba
87xDD+PjBzJQyW7DuRPeAbeP5knwYiJx4oXFt8ypgvwm6id2Vq0/3mi/TV/DIOfNM0VJ8JkG2Hhi
XRQ9+Vkr5ug9NMhmKKvMTvhbhR7+qNIg3YF+uwX9IKyrnJnzmEG47Nek6/6vOWmLhzwDs5LhHt6/
Tal3oh0mKAb3e/0JiXXm30eshL3OTVfddV7JXkOFpGxqWXg/VWGLBpkGaP1UdeYrNIeLjxCE4D86
CQLuO1dAEbhPy75H03NXeLsB8il5nEwFDn5yHgHLjtAB9duZVdHvmRFZ+akgLVbHw/90XwtDPyAY
iGNEQeFOQMMKzYxaoytk9PZJCAaSk0mQkwPxOU2xcIfyc6kNerqhdYJmwKzv+F1To6Xzo4CsipyB
9EcYEHvc1LXiQ8NKru5TVfe/y5w6MCBv9LN9SfM+hYBVOjy5spsE8HJymm97Cn1OIHAi055SYL3r
OFFc3gneYba8Oo+GfQ2WzSPAz6J7VorwaSf8qntJ/S54TtCb9nUIZVD9aEIJ2w8iYPZPASjEb8Z6
DkW+yyZXzTuCmPLoGTmfMppPKcSJKVipdtNUiF+atfUPGkX1x1450UcgBbPnMPMxi1AEwvKZfJC/
kxohlhAvS8FukBR4TdjSFz5R90evp/w0IkzeJArYSbIoX74gjfTyU2iywd+XAXWSxwRx7cuMXtsH
qBq0lRdnZsrn25ZASunE8pZAVQSdhdlec04VWu8gC1ruCsjVfHP6ioy/0FfjPZnJdP6RVtEUnNIh
HD6EqW++4M5F8RgaTN2TlyVc7AT0pIY49MNq2tcExkH8hYu0pJJ+5tiLQCjaUd3Glaejh6hmA1qm
6u6vnojyiIpm3e4jP9U0TgwrvlUCeOWDaSAevkPl3HG+iijX/ZPXLXTDNa5hyI5AneahVH4X7bmO
OvOYpODHLBACvk5ynr732PdOgQj4jvGg0TFrxuKjETV9ZJzpZ8cfIpRaKpJ9kSkDP7gR6jvP/4ez
K2uSE+eWv4gISSABr1BL75vbS/uFsNu22MUmhPj1N5nvPniYpiqi3hwdM1BIOjpbZp5OPMN1mR00
rgFu7mY5vSZTzrNI+BWBxqfjut7V5GEk8wPY22rOo0DnZH6FJkUiWlxGyfIqCTW3d0848J6+nRik
CMqE44dAafMRlWCnQsCnnBcmyoRc945vIE2bOHVbHgIzOc1BNS48oepHmkKlqTXgsUHnaK9zJ8Bd
mvnjfUFdVN4Z8FP9VRN2pTqgY5R+7SXH0JgrL+xs9oaUiMqorIDluNYYm+y/NH7jYdCEhIApSUoc
fcxka2E1fl98rr2WPRRpVT7l4ex9BjhKOvs6S+n00/KQ3Rpg5Mo4bP1Gmygl7VC9SZwe+rmlAX6V
mlrxG22m7jc0jPoD8UTwK2BWlZELZMYeoUvlRRLJ/G0Shh22jI3pzmPO+CAgj+9HiuQVfYDKJQ1v
PaU5w8DBIhh2iRydF5tr3t52hRXfe+5kgFTXmu8bPetfAuqi38I0b8OoZ0BYxT6qgvYwUcFuA2dy
3rIcOt9xJQCUvQ2aDj9esFHdDRiF8auRlWUxJ01exAilZhInBNdhKXj1qJTTFrFyLMsj3Adgi7Zw
azTGupskblnivph5gjMSihccOWEvfthR6U9+jzNnJXBAkTEyxyTMYrg2yut/cA74VGwS5BV5UpEh
bmaohoqm0uEu9UNxaMK2JFHuJkONJNaoO9UpeM8wTOGqJfLS6yHzqk8eGAVT5GVaOHKH0pjDIllJ
8dskuEQQQi7aHiJ0XyyERP9YjPE9uhMAhwcxTKK/ne2sjzaDI4qMC1WBaPbzuYyCgYnvJE3b5tYb
S+yb0YF1YmKnxAdEFhPpiIgdCEikmPZB4MGiSWdYdVwhRX2PKynoywj8Z0J2TuaEbR6FwIlW931d
ymHnQqqDRdRPi+lhDIUs9wN+4rwDIUwEn0qatTdm6sbnYnBnspvRh+6PIhT9l2IevSbC+Ak44AmQ
6n3BR1rEYYgZgmok3oHWTvKdFxCEmL2svANAJ4tNJdIBYAjHs5HEZJ0sFq2AirINoKwVAeE05NGI
Zk0aF1jVIir7yWU7KHAm5b7D/Dp2XftecD0Nk33zy8Z+VTynYidz3e4knKOXRkkuu3LXpnV7wMo5
t1AgC6dbgRvSicVkEYK36Jc9gj6Ne7JAxFnsdekGWFsp4NzS6ZZp175B+qf81Tgue+p7U9+UTUvu
piClN63KmzTGJZrfB11ZPoWOcft9uJAKdiMizyeTlKkH2aUeF/jIjYUsqWvVdwlKfhqHXYHIB7Sc
NIVaqYtLk3QeFsMv8wayk60j36BrppwjUFrSi4JqlJ+HlKYvIk+KZx+3rY5bd0bLhyCHmeMEinHj
zkKddG+4aJq4T4LkB2tG/SaStvwRYE7LQ5touFDZElwsfQm9zsNgWfkVwfj8o7Vt7ccZdRAoghhN
b1hCOH4JcboZecVykAKnq9rHYIJ+fTTyNn1mRZo95XJJZIq2hytAMh7UsecuTccMuQ+/qq2fVJEF
29CNagSZ39spFz+8ujOfeVK1h6J1ph/M45iQkUEzVLgqO7RBitg4ndVno62IHN8O0QQU9VuW+sUz
ajsyznVoXntwtwcck0DGQ6MFiT0H/O4dnoYA3YYDLKSopi9ZCQlrVY/TTyQ0rkZ+ViClqDwn+SoF
pT/YKKbwSriIgOOkzTGzMOsbAFE0qpD4mJzl75hh2OLOH+x1XkAfuZibHL7VjuON5MochPCGrwGQ
sl90gzQQqhPOrYfc7Yq2OfQSuMw/ScAm7a5DvSVGrU1/wpg7udOiwZ7Vo7wGoi8AnHLg934G7GBs
22m86SulDq6CrFnWdVlEPJPsIKIzsyhtpLztXKiO7CYKxfYU5fYImYO5Tw2Dcmznoi2o0OR/bWY6
XgcgxiLj6PlOBAP+994lYR6hiM4eLHSFbRTUrXjydIVbxpBmPiaGMbPHmK7+ITB6yg+oVwP/Q0K/
ibUbds9F68PoOTT770mgsehKluSqqNvpS1Ll4roNO76zkOB8mZ1wvG+LQd21TLU3iFqKOBvL+bkL
8iHSU1t8p93C7tEMq534KHhliad2KInor2SJjRIUYHYSOP4Xr6mLd2EhJhinA22vOR3FjWpVfdNB
TvIrw57eG0zBuQVUJnnUwsv3Q49rCJXMfCebut5NWISIQPX/jSFqmqJMN/0EX5fM5d4jtnwDSovl
i4zYwHZ5D2kFBcDrTQuy9z0aHDhu2mKqX1TVuB8UR1JbCDV9CRO+9DvcEus3FcsF7faaollU6UNV
5OJICUYYRXVTwxwzQSKKeP9JtstkiwkVAmD0gmvryhJ04sJYfC2qx3HCgkAgrWKmvFpGK32DjIj+
pQxk5aNMVskeMxPaK8/C7ewC4jf3CeAXT20gvmM8sEY7rASBW4PRjzR68t1HWGcegg+GnKVqqv5Z
Ckzqgkd274Tl4/UA8/kE2gyuZzSAU3eXNRwoVi8EhrCLKoe7/Q7+wdH8iHSJOJENdKUg35KSzH0t
MA6ivSJpTrKrmrai/j6AfZAdpeP0hURwZ3z/Gukvsg0BntW0CyZJvhXoqV33CcEdITjLfzIImcCl
zSN9GcBdmCKnmO4s6cIeBfUWJxVx1uQetLFO8InYoXOQLLfwhZ6qBlNFKGV4uCLmpPxaTe5U/oFq
QtHvMHkJ+d2SDOVgVbdQ//A6CL/cuDWDsYWkm7xdnoZ9gs5MgI1qayG9m0SBRg4Zw54mv5OGFfyo
/SoVcdAJv7ty5zpXO0dpt76RBUYkO3RBpKRNlR1kMTZLNMkRa/c90emnApEo0tKylkX2yaFDmo0R
UD6h86evxzHdZx4tcEYHJB6RTU3mfuEOrgCvJvCNSEcBj1N+gmVKLPRenio2IPTC1av5jYerq8cV
7UK1s+AOe/ZU4Ysf7uQgbY6x/Ii5mEJedDtntSOfEF2EvoADperzOBYSAuNi8jEESTCfXveKIqAJ
oA+qdrVlxrkXfdGhXoVZnOGxYwRSixBUGPwbL5u74HMZ9stdmUoGYGy1pPsYcjBEMpmwApA8yp1D
glNRRri8DdaOgg/7nPi+8fe2CYv6a5ElqrkPg868kHoJzkktG3ZcLrr2qk8H4xwCxxaYpmEL+wlD
DxD2C+YJtRcz2HR4lltmRw8xSwdIUxA6O6gnw4e6GCb9YjEXeHxjpT8HT1XH6x8szGEOCnF7Gmep
ztNDJQafIMzA9flQeRWGT060NmjPDYLdF35Tjl9hTlW6r1BCza9gZwiDbV8DpJiFYiyOtVHiyTbj
jMF0KdLQxGQ5IhZSLflGpupk74gBvP6obcyA2cdWNnLCtDFu2JWHVnu/q6piNN8pdmWMmejUO5vT
iv5wU9d4t17lpqjaJi4DcMK5nkekeNe98YDgsh0yVBHQlFwL5LosQpfFQdA/BEfFArNDnDmRX7oa
fLWXFQQXAFXooZeVL9MxImg6oUWl5iGoITIrAogNht2M4Ggk/UOv8+aLN/SoTwUcF3OgO6NebEaC
1yQEHTZDgn0kSUauMlWIaxTmG3REtESlKElEN+7LEShpKJaU6R6apvJX70DkI4MI3BSEN+082p2u
y26PLAMWGBQcCemoLdhYIwnveNjA8pZzg8lyA/C+sMVioHsz4zaEc5xRdGBJO7zKTs2/DGHyi++Z
Yef0XN+5BPDgIcjoc05M29xoaDY8aOnzh0ToboztCJm4HcnC6ugjKsW4ABcCBV4N3waOCwhTScGH
Ii59TIVNc7mUBgJRdfktRqA35TGgBLdoP6FuiDylui/CYgojPTc62/ccQWmPWzs7VOjiPyHX5Q8A
6AfX0lfvuDaQDdDAUci+ur6LtcopsjHhJLsO5O4kQm8MX5ZoWD7zJn4PUTaUGCg0QMhEpu9k5PkP
sGMG6Gr24g6KJjo95H5C4n7myCSrshV3mhH1ns4duaNTjdlZLmrV70ETIHXyEbuW5WgPoedn9NBp
r4QVMO6VEXGQzN6COJgeM81kLCjmKAgDzk8QqvnJUykKUMmYoNbSl0EHNjvYMG2ZihTyZyiDpwOK
lqiY+vyz1+NmtcFIAF5h441yapR6A9Lq28GiABC05XjlqCUCMV3RH6auy6/gxJuHoc1DHslxcG77
VAJBOPklcjSJ++C1brDHIaqbe9xG43OCq1wc06HFoSulXlYSTtlp/BRN3VHFGB4XZpGZpdsebZWG
v1gyh09BV5cvnvGQ0gpUH7uuyr8ls6DfNSjmCHvhhfH+DKM3Ua8AHEzaDgWPlrfIyb2kNwc69v6b
DIFBTyDhmu+Qj3xpRD1D1rJP0C5FoGEeYePy0VFN85oFmXw03pSkUU1caX5SiSmWsYto5fMQ8v6e
eX7yNQBAJhamJAkCT4IGQuIl9TEZxjl2K1bOUb/U14tMuSrWg4vrV7uOF3kEeq4TEC/PPrdFHQPk
x8FTIhKRtjuopEMYXzjJvhUhznQb0gyiK2XOvvf5kH7Vgd/JmDkAbUDMDlmbV5j0uAyPqnb1rGkQ
jQyl731hc1JFI5r+mKaS93w8TKhixpWeC7abg9KoPfeL3N5VU95BfAO9gW5HGoeWBzRRpk+CFH53
HYzWFK8FbNu5bi1BipcYEn4xvBirL1B7Cou3zIGaYkGbDoWzsqge+lKKJwcoup0pM+T9g2uHx0yC
0+F0UAvCNhXF+5R5OKoawuKpzUq1S0PkEL3OioPWcw0eCKfBZzYYYWKIwQgUmXXoCuTvTfqMu1IN
+3nCrJA9pGOUvUoQz81w492I+9adkUkX+4ZZn7/ynsr2Gk4+09c1aKr1Up2eElwao/d5qIvOHpzC
otSQswa/FQ0eVGJq6uNur0PPfZQUBRtIKCGmbv2g2neBhE1gLmQTSci4yX3VIf9ehARxAIVN2xs5
d3P+py9nKuMmABMNRwhu/kegh/4HCaW+tW7evvWsgbOtGot8mTe5/qon3iPjGfSvavKm9yxJyoce
U512UGJJ9gjYSYEvcEisZhSSJmpU7FjMW31MiQNWH8qS2UOr2HILOVN+lDUcFiX4V6EwHbGzBifR
p+J7ElD4+txk4a8UeO6DQm3zHsxghBSuV312esSdUTvq4Bbn1sRJMKUOglZm/9Ql6g0xaq1ox8Dz
qO+48BHXtFyXr46Ey9kh23JeVFejdteZHr0mrlp91wtMRY6thmY1oCEgmbSFg1RHFYq8aJk3LyBG
599cr2MPrMmEjMveoZ9SXB7NazqbeogGBG76Ks0H/22QA0FFH7WFvN/b0rXP4CehyFwFnFxrruiX
xOH0O5p/84vRYb+vwK8udgOCD/eqrlB0hBy/KFEmrAcwsCdMmh6uQ1Jitu4OQ+v8N1cvaRxrC8ib
ZjkbW8TRboAVQga4Y+WQIbCnnY/x15LpY+tYtCI8oFPSXZGx3FzZyoVraHAjRhqzHvFTHW++dcLO
93aoTDk26jik/eSY5H9cdGW+WFGPyFwxZAmIXARfbx2BU41Tj7V30kcWe2XTKr+qvGSIUTHi12gM
efV1m/jVo85HtzqkTpfle8eHitkRDRFkRw3mWg+XgUzWesqY2tlm4xRi/EMC7Ee12CyMc2h3KYAg
Z3rSG0CWtZhyxUVZNiNAMug96L0wuEaz2STHcEGjnW4Zb7Tt/6OdDM33VFXEPdhpUS8Lq7cF2Yum
zi3V+tPpd2z07dcSyjaTST40QFFks+9HPUFMJapzEuFbD18+7C9gw8g5M6gAeQcEzFBNDiGEkHXI
gS/76SvYREXQqKR04gcis6tkgiee6rNzl7a2d/mkv346FhkzwwZXHBKkdpEKwYTpneFbk4j5DBxz
a3FWiAkCQqLfD5442DAso8KMRezW+efTa7N1dFaICWSR3YRpDwJ3JUVU7yFqAcgztF7UQAjqjJlt
fcEaLQH6dFkr9IOyPvkBATcVcUg1nLGvrYevYIa9k9eiQUcVTEX7WY/L7k7tObbcxu6uNZAr3VYe
EWA8LfyLIsG0HSShY8Q9Xe8v2gCyQgzbEJJhUnX/+/kBUCQLMjzT6q5JVXJmiba+YoWAMn3lNbYC
5qaA6FYkQqyRNXqOnRJ1w8s+Y2XBPW18njuKLw2lp9FOu64rfnlAq8IHnZPf2UD3rLWPk96nfdKO
7iHpyxdWszjwIZ4C7so4vza4yc+s1saBIsvf/7LowguCPAO99pB4o/ObF1CrYrUsr04v1NZerKy5
TzFh2JmXhQotyv/13UI6q/n4dPrxWz9+Zc8McVNnSQt4VVgiuSeAP6Eu9POyh6/sOHEt0poK1pBx
iBNhTnW+owvA6rKnrw25kroUOZ5O+ulZNuAw+F14jv7y4bIH4VqgOAuHFJzU3j20aPhHSL6GuAUe
c2rxj9M//8PTiTesDNmM+UxkafmhE+YWEp//+GEShrEPKlLpnFPB/XCD8ZqVLUPjShpMfAFxsQIi
A3VdiF35/bmnby3TyoyzruGAqdnwn8t0AZxXPv06QPrkkj3Gr1/e+5dtZaU/IredgwPC62+gkZSo
6vrndCA+9GV4+MpwLeozqcwoHl5XdzZr78QSCTXIlCryfHqTt9ZnZb0Z5IdtAGzaAUWncgcgrIkw
JjyMUeM+h0ve2uCVBXsj0RCRBN8MPE5AvzpMZ0+97oyk9dYSrSwYpb4cvPgcOBU3QJGOgMyWXqms
fjoPt/0QEYtdWJkxOkpouHgVgFqNdJ6SoLkjTv2Uut6vBgNLiMxR4kjO2NzGWq2lLXCzoW7Vd/Aw
kmLIEir2/WEWxevpzd56+sqi5WBr6pZ+AJCnXdBdZbKvUdg5XPb0lSHnQ+7Q1pvw2ykUGPdNG/p7
PyUXjOvgyEFXhsx6dKE1RkqnUMMJDn6mP7mT/tx07h7/7ffS9c/4mw/FHpcXrS2aYThXx6EBHY0O
yhyFPZqhOjQt/f2/lzV3xjW7YM4fXRgixMcvW71lz/66SKq8RQGm5AHcaB/e6BFNNmoLdcZJb+38
2syhxD+bPAXRPURfDHV2f9dgKPfust++svDAIkF2elh4RoafBmMadjS4jBaA/VhZeJLnvEm5cA85
xmRHNNBlHHDvRaauC49nLjy8KyPndSPU7A3+AfL1n0WLaxBAjvkyq17rXwSYVWEwkw+sAzJwFNyR
L4zmIoZeALT5vw+OmKGYO/RSHLLJf81AnIxnA2TCRTu7Fr9QhqOEmWjvgBI/JPCAUr787l5rX+So
w1ezcRemFrC6WVcdh7bO0LVlNz4aEWc89IaHWMsLo77oA0GceMAzu1/bJapeagkdMbt0Yl8vW6aV
8ULsGU1GXQFZAcTNHgGlObrF2S/YMF5/Zby5W40tRo5hIIquh6fJnac71qn8jAfdevrKeKHVGAAg
pfF0jLz+ymzX3Y4OGq2XrczKeoklk8R4SDw90Gq4Rq8j22mekC+nH78Ro65VL7zcODP6cyCQzKGs
ogmz6iyHHnndqp+h12MYFmvOpc4bC7WWvzBoHQGS5OFdsmTurpZBuEdu+3r6SzaO6VpjuCyzIe3R
T4D3LIPfPnA9MUTRABEV34XjnnGiy53wHx5GEK71LwYi5zkUzvKSETPQGKRn0P5JHoAWkkD3Dipm
qKR6ZXGZU1srYgBEoEq8D/KCDXAp8T8qc8h1293pNdvakZWrnlqXFUM9YOpLghGumOeGWdGAHE9p
8/myFywv/sspB2MLrXvoOqbRwJAbom0EmHE9n5kj+KHSKEINsTLsRFokoN2y5xnXe5Tf48oEh556
t1DjfgoRaY72PmjELbgel9Te8MqVtTMqw9oSAO/QbVVHlKIBsne53Z9er63ztbL2ZOyQcAU1ni4Z
UDrU+QmD2TlTc0vTdoF9sCPQC99Ov2xr91cuO/PV6Dt50f0ilZ4insJLtehYXnZxrVUyvBaI7HIc
u191OEKClaqf4LK6lx3ctT4G4Bpp1RdB+6sfzTcvAEApDwHeOL0uy+n/wMj5Kg5HaQzgQZc679mQ
q2OuK+fW94vkKm1YeC5IXo7LR+9YbrG/DKPsbOu0JJAA6Rv6x/FbHlVZeWj5Up5RncGwUBSkrTfs
TTDEYep+Dedmwm2szmjtbGz+WjxjzIvQWCDu/yzuJQYgCc37HEOnTi/hhlvhK7tXE9DdhLPsHQy1
XYmKCo7CA+hxr4s+xPmP2HrNyv4LbcLQBeDlj876a8wd/0Sc4D6z+mq5hWcH0whPf87WYq2MXsNn
oSfU2Z8TsRJt0RCxTycu0pMMwrWaRqm8ObND4b33c3KgwtujkgDMd4GZoTxUF37CytgbYkUG6RX+
syTA9ZqufofYwjkl641ra62foVI996Fmzk/bID7nmsbOWL2EXKUR+oFAy6Rj3HveucLaxnaslYPl
1HZpVUnynhSAezvmB/dRE7loq9eKGqqqS1GAN/EuBvNgmmUeAUCNZ8xi64evrJ4EXsAyruw7cRuy
E8uvFnPRXfj0lTfP2pY6LBzd9zStUANcgKvQtjhzY2399OXvf11YdT5ZO1r89BkVZH8H3HMYQvCt
7rNLFJsCwA3+/QIthOOzeibvgaXuNWCIEKsDTvoSbxQCI/jvp4MUllTuaCAr0uXZk+rz8IZr9JhP
H5oPY088feW2KwI8QNI30Gsg/DYInLcgG5/HOnusbXom1vnQKeEVK/sNAHnDF0goEoGRDciPIYd+
HJ/LiZ2TOfy4cBOytcfOAD/otQGFmTEGkJ3zpmcfPP/xaiGvs5DGOecv+ezdDCkor81Fc6zBAFo7
88QO4OiqgR4Al6URa+AC0yb7dXprPjy3ePjKmSegQTolyK6Hf4Z9Y6oX37nhWcewsStrhasRJMCS
z2GxRIM+mtUBYoWxBmflH2DC6S/YesfarMOmp1DuZ4cyJ6992IEv2dTXHUPX8fQLtpZoZdomd/oh
rGqIUqQl4NwGQAfKyuqM5X3oo7EBK7tWfQX4qwftIEN1LC2q4v2IgF2wJ4eUdTzZc8OPtz5jbeKg
uqJu3TbHAjp2gHgDj+BPqNOdXqStXViZOAFSBkVNCCEwMCb6o3JY+kr6TmR3JbpI84VbsbJyHUxh
JZKZHxIXrC0rgHQFJq8C+Pn0V2ys0X8dNXRTeg8ivskMvU6ULb4XGdzEZQ9fooO/XITqgL12UkIP
rNNObBlEsefgXLtu44pd+2VQcxgUocrmuFShEsCBH9sQHPxuqEAiDOllu7wWusoaz62g3w812TB9
0egRxhAxeHM4uWTWCu46b2XMvdB+3SVQBxE9/w1M/TfWA0B5ev23lmjZ9L/WP2vzvutHaFtpT+9l
A4ytC5FU9pQW/Ez5Y+v4rGzZyfQ8laVDDzzhmLDhwrq8MlP7079/6+krAxaOmgEqnOj/pHwRr/ZR
mfHfpx++cQ2tJfuzuuvh30p6KDLpvmN7KUD+s4hEl5FH0Iiq+44BS3b6ZR/Gw9jllRkn0m0YTWp6
QHR3SILxk50wtzyYzUFT8dRziA505bnJEBs301ruqgLKJXeBWQSWG6p41VTlsZnCh7KuzJmax8ba
rdVHMJMSKgjcNMeA1++FLqBYAbBsUb4v+ambhWc8xcb+/yN+8tf5xTQuELCZR6E/Al8KqvqXinbn
ZqhtPXwVegdz7YZtCpkBrwffT0I//h0C6dOX0xu+9fSVWbMUsyId0tBDZkCBMx5K15X1ziWIW09f
/v7XwoDkw5TLU2imcjvtwTIXYBbOny776SublpIT4BAt5L9zMH855lYB8t0fTz9862yuTFqNQaYh
okAPkGHhV6oEfSID/+8lTIHVPf2KjVtvLam1NBtFOVjAH3TLwlugtsEShCRIU83gY2aCelncUO51
h9Pv2/qklW2LumYpeBb0AK+8SL8CkBKMYAtCReWiXB1SFuG/99vMyof4VbF0XObsLigdzJpOwPg5
/QEbp2ktrdVAumBoUui9NwMBuwuqYXEyBuGZq29jedhyh/zrrNKhGTnD8gyzuMFS+ZFHAZ3KWXZh
KMZWpmyhqDlVxFJojnQgvmF22U6Du7MvPXAST6/R1lcsf//rK/w5xwQRG1DATyFvpLJHUZpX5Xpv
px+/tQUrg5aZdlrjLfkihPiehALzt1TTOQDh1tNXFu3VgyQNenOgAkNyNAnQi9VBY85s8NbT1ybN
9UQdMJAOBag4yBYquZ8WV33ZyqzC7JbOXT2Cb4RcBDouesbhbNjZStvWtq5sF3oQpdP3LTJNOjnQ
YajHnUdAyGqKs1jBjVeswd1FBihWlvZsOZzfe4KKN7HzHDluyOOLlmiN7a4Iq3Ve2uYIZj8kJcAr
3/nuWUjl1u9f2a9KZr+tDOT2xeyZ2Et7EInAgQrhjU///OVB/6l8h4yurBfCRVx3kMQ6tF2jn4uJ
uzYCdRjSSr7nVb8DIYIbAMLk7vTrtr5n+ftfliwKH7QkigMFHh6HZBogO1lfAAexXBuXvWKxlL9e
YaBzCQYdvqgB++qO+/5vb5KgXC8n6/Qblid9tGYriy4wf0KRAgEA2DsjuNdtEIPJfW5E49YSrSy6
ELXNpr6gh9bCo0nXcNQwssdwKQRc9vtXVm2rYpq8EeERJFTkNeQMSpQOEXKcfvpycj5anZVV6wm8
qEQg2s5SqGOgZ6e+CC3bKAX7/tgYsMZOv2djF9bQb8jlaTBnBD2UhoeH3jefaeWfG96w9fBV8lx1
0L/o6FLfy/VPldZjPKVgPV32y1dGbbVRU95ghZgLVYoCGn4xz+rLnBlZGbREYZhXKUqr2IgyZhrj
T0cUD0//8o2zuUZ4y7HjOs2WX7602iFwNv2ARpZ7jd6OvSweWqO7K8/6DuRw4BQy0JiKEqMaoHpy
bl7DxnVHVqZLbOoTmyPvNDS8SlJIDi4iHV033EFQkMUzpgaeXqmtA7S2YugEYuR03hwhKtgnu1aY
sbxvVD07F75gZcSeYVXT+fAMbVm6kZQy2zcQzbvwiK6MmJE2aGgXqKPXqnfD8+LgCqe/yHLpGutN
po7OSAfAEyjA8gOf/O2f2uMlC0/XMO8MA0x92WA4U1Xpnz0Uu3bTeJZM9PGuglu/8i1Dx2aAo0A3
KXMw30XyVk7Zubzy47NJw5XlYkyMzTKOa7lIvFtEQwUomuOVXYBACFxuobJ/SbM5pGuQt5DWTp2D
pADiSfQI6ZLxyhfuj8vWf1m6v9yvauhkoRTQAGZKCdrlIrxyjDNegu7CT1/ZbxFWCWiqBUJ1KG6C
q6ycuHbacyXTj10XDVdGC+5K6Whoif/JuHnw5uq9b+snSusvXVI/XbY8K7M1bT9wrx+SP6LOfplm
+DbogV/k1+ka2Q1RGTdgefr/fkUryKp2U5pddmr+g+UOwEunKKsc0JbC8LBQhhEKQy+nl2Vj5dcT
CoOQWS9x8NOFEzwxNc2xUVA1XqAXA8qmp1/ysfeiwcp6mUCbtGJTcwR/1UfLAyO7ZWcKUBygHHr6
FRsXxBrWnXQJwHRBoY5BXvtJRFwfKYffte6Fn7B82l/W5SWpEpSo8E8FMcSo6GC6EAlBjSuQ9Zmr
f+MaClYGXEG8DmqTXYNiioQun7juKaAPKn8xGXj8EzletlIrS0b7YBI4sOqonRzyx6V5hu7YudHa
W9uwMuSFRkf9ahnsyCGNbBikpak8N+Vj6+FrE4YwLYbo+ag2hXyvGgDpXExjPOMbt87oyvFCCqN2
O+j5HKGI4771kFbWmBfTuc5jnXHenDG3jyvidI3gzjJISaLN2Bwh6n4g1OygxnE0Lr/T4AhMenyY
0C66aJ/XeG6v7NyUcef/91lhBBpaRKV0LuqB0P8iuqVCHjCEfxTi6Ajqu5A8nPmZWHRjM9aIbpEM
pTcGS5ci1NNdNqhbSCsBljcC8X56dbbesPz9L3uWJIRkQQMrMD7ogJai2e65JrgvMZX5+fQrNuzZ
X9mzB7KVh0ZRcwQvP4gRhtbLiHn9pmmhI4D1VJRD5bQ780EbxrEGd2NUXAJg2ZK9ungbFHx53Gl5
ZrO3Vmtl1kRMHRCmFOrJGeCXhYdBUNaF1sXoXGp/6/mGBerjPemq5gjddnOAuncd6xD4L45JbGeW
aOsrViZuUlNWE7Rxj/D8o7iHbrELNfGJcnrXWOiQnHlNiCP03zycrvHdUlYFgGAtRGEsRuemAYTS
1dj0IJLz/kWb8YH57XijNbQHQZpqz0QJGx+3xn23mCf3v9YLON/BbTJCNQ1j2dsdZjxcNp+TrlHf
0g2BF0IF7Gi5Q64Jndxjas5N1Nj6/asgvIXTKIpUNsesA4YcorbqpfYxfGTOUnXmVtkwSLG8+i+b
Rzbls1knyK1qfoPJPt8QJZjd4l2BgYJg94K4OW36G8YoVqafcEwgmSE7eoCoYr9jAlofambnJvhu
OJH/wL01hNt439UYyUn/QFH3R18WrxoKi53wbtOUPnbzeDj9IVu7sjL8BPp6HiGwymSkDMyghNyM
xdR+ci6F3dD/gMaGSYX+ONRHA/XpdIeWNPQ+58FnF171a8gYGbv/D3ElSIvHdjTsQKfxYZRz/3J6
lTYO1hoxFnhFPbktBolLzzwHrvy6DPcViTgEffIFmi/7y16zqo314FyAYRuqY2EHeyONd9OLwYlM
g1JNSoz9P9K+pUlOnYnyFxEBCPHYQlHVD/u6269ue0Nc220QIEAgnr9+Dv5m0VdulSaYXUUtJCEp
M6XUyXPOBTEqnGoWXsWL+aKrthYksxew0dxz1x/TLm+/Bh0M5vrHaExEhYxlWwU4vzvZSJc5Fzez
fhK7OHhQVEHdyDM1VdHOzWUUbf4hrwfvS1dEdXbMuv9CdWfFFI60s89uBmf1EzRX9fYuH2QdGI7o
uslXjujh2ufQoMdCCwv3ML8IHxgDUVeBHKPhEzTXPlUXEQiAvG4CHKV3GIMPxP2K+4Xn1D8buMXr
C6zrQjmt+2AenRcOL8V6kFJkNoQvUZtSex/3jXSsCyWge6ioqLYtsM9tW/bxIKsahJuied7yNTtF
wq4NyjOavarCxVi/eSicQ+DLo5yCDQ8Mi5ZlhHRpVluFcftEgvgeLKcXYNAqqKkgXo90WW4KHwSA
1ydK9wG743oV+URGZNQCEnBZ8SiQgSP1UrbGem3d+PcN8KpxtxCgCGO8uVRD1/5Yw8CHnA54nEib
VwZnodlLKlyM4R3GcTPaXLy2vWRQjA6H8KafvLsC+tfXp0j3FfvUvfoKv+9c0I6W2K67Zga4aulO
17U9EzkUn693oVsFxaxxTypAYYsvAN9sfrZbkX0oQRpmmCNd60qohrpKm4GeE6db3n7L8gIk861J
31zXtmLLPBcRx0Uebft4eShR23zqwKVvmHpd66oZ99koIzx6XjgI/efbVQxOk1Q8gKrQoYlXoWH2
1C5y8sHe6zvdAqK7RuCwXy7MdPfSxH8VGOZB+j0sFugGczdI2z6r/5fjsvcclx9kIKwXm8EVaSxB
BYet61BElCPPtRXvagZOS9DJxWS1vzcseDo2W6o9g7IDMh4W7FkyvFK6edMnlvBbUxWR7hN2C3xl
aRAg8YdyCgB+RpWGi/kqv7bF8NUd1sS2bM8Q4TSHZLJvtle9VH0N/cupaC5hV1SneShq5MShKxDU
feLmIwhtq+DB9/Nf1ydN91GKbYMDYaOzZfELFYwnS5cl4OSeU6RzAEPEdjOcDHTdKEZeAdgaZJXN
L7OXJVkxfwpL7x5I6cuWM0OFha4LxdbHaoQgldO0F38Nlwv45JNqpPap7qHvIvxiSo9NmGL0A/zq
EFTYyDnYYGOU3V4yV7zHFfaDZcz5az5FBZCt0AVcoQVhn70w/44i38SHAKRX5EDED4e4UCJHhZGt
SLfYEGtpL6BCecoGQBIcCabk65Ok8YwqimwISgC73QEHHFAIg4rabk8dM+ZDdK3v0/bKRDhUQXro
0mHo3vQcLkjqNJHvJ8eGrlg5By+55CPyqT6KeGLwVUPRjBkLTjQeV9VjbHO32Dayp/vp/Lj2LUSm
cHDdr/KghXdOZjDuPtw3kjmuYtfbtC3FBJTsecvdp1Za3yD1gGJV6KoY/JRuERSL9joxFp7E/nEz
+cMdSA5qYMdUR6EbvWLLGaCAIRQI9hwwtCtcOTTPLC+hG5YdPRurTKFgGQ4WCzJR5xViRxlSmhbE
NkQ/luH50Eb6C0nWkSjYwJcKtT0CJI697gorPeiZDj4+qkAyOwssZDQJ3ixwWzz7C+AmLdD85xaX
d1qbhL01S6HShEJ3IvTKLgKwJR9fBoGqnHCYHulITJRPug4Ua94fCSufSnxGPkFGcVcjw0HnVDsH
MX2Os/f8yl+0njtWVS75xe8lZB9sr/4GuZudtzkH8fex1d7N5FUfjeVl+S6EeVnyxaW3Pcq9WVxH
5XwMYOQ4ikH7gcwgo1mCRYytILjPGQFzhV8d83qOYs2QgrNzyC3kqF4vwFDCG7ysNTbupcdmR7Fn
qyl81MFz0Euvufe0y1eDFNyJDg5eCcltH61k6B272FX4+riAtgFojECDfWjwKm5sBZO5mw/7zDtl
L3CC4dPNNnHjiUITE1TCUK/pGHGnzTpDKuky4wCz12qudgnxMp7QNTjmj+y9+1c7dJ4np+kdYBVG
CTvz5nxKtgpHmGOTpFgxBFRG34Fa8gUYylOT8XNFNsMLgSbSqBiyseXEBol1vQeD2K2ay2JME+ua
VqwW9coZb0JEyVw6D/4q3CQYooOXfxU6Fq51kAU1YJJgKb/0lXsD7TvIPlj8REsjhEPjPW3FcD0x
iWr26Hb2V9QvQOoAd7gc+FgyQFr2+tLqulCMN8waaZN52M5FMInPG88gDBoVX4OpOcSQGDm2YsC2
bxfALHP7DEr5H8NitfGfEuXrw397jcHP+d99Tz0AoiuON42tcCFZ5yLpDIUK0zFo399/n7NsFT02
Li6SSDjlnvMg7JIdf5WtECBpy+JDgLLr65+g60QxXY/AuUkPx2k27G+kSHvuJzpQsa/xAoHe653o
5kmx4NCxmh5yhfbZFryOhwp6zEFjFPLWta7E4JC1ghJU2qH+HQJh7oay96k/RAEX2SpPaFZBo7II
kdjO2WoBGrL4cbMaIfVvDj30Q8XERscthwE05mmXgc4lGC8tMe0eXdOKaVWW2Ag0VebU9dp46arY
K4/chjFoxaQ2X0DPBwozKas+Lds7yDfGQXeu6BGfjNp4xaisupVgXEfzyzKTxIqGBSiQojBE3Df3
O1pXHoxqNkddk0MbDlmvk2QfnQL0OTnc5unAVkf7ij110gcbcYVpL0j2qRD0g+U/HWtZMaKgbN0R
GjJTGoZBdOqgrBKPliPP11vfx/eXs8G4FSOqsA3nqsW4h8G/jCCmJ1Z+kfUCtqHtRIRjmH7NrlQB
IP2c83Ir0I1jfRhsCP6UpuKjfaBvfYByiC3d3HVACT2mkZVBgkcgHDbLue6GX9cnSDdyxVSrpRaL
/2fkDrRT7iGaeKxdxU6h+bt0y7aNeK6cTmKVHURHMtPZW7eqiqnO5Qh9+GKe06q9XwSosJaHooNs
EwVP8GKwV00fKrYDuqpQdir5mE7d+zBMewrtquYCvfAY+esj54S9zue/gdYLBTQbw2ZMx41+nKFG
5WdDHFXzoUsE2t+/7dUBFldbDtZtS6ZB60A5vr7ZQvJwfX01DkelMMlRP5A7EBNORz/7UsvuowN5
vhxKd3YXfbvehWbrqw/TBcrIIQOGLqTsQUD7EfUPK+oVrjeuG//+/6upYXZHB+ow0AaAOsCVv1pS
fIJW3dmqw8frPeiGv///qocN+VtJKgRA357eD+v4HErrsSEmrLBmf/71NF2D+wPsJWMK5PfN6hVn
OvzioXUDPEXarvxy7CMU9zP3BGq/Hnpx3f59UDuJnLtzUzofrzev8T7q4/RKqnwKwRIAyRloWodT
OoPz8XrTugVWHFAnghHYpXpMK+cRajlpm9M09LZE8kM4ptCnihcqwbVuLxDQSvtJnOdtTecGolfS
Ol//gP1g8IbnV5+iRxmgJrDH3ADKdt8XYVJARmwq6qQYlnTMqliWkCWGlPL17jRLob5Nlw7LnDxE
oLFpEyXhErRn8D/Phoe/N99oQl8lM5lHi3MIiUEZDKLiMehF5qQaovfIrj6Dbv92CWZ26nwTIFZj
GyqpyYa3YkgK2zKl0QfoGENR176p5bnxSBJEx8hdffWlOgQfczTm+Zj2tnBjMJ0xiHFUuWH76pZj
//+V92DzBKXkcMO+BacgzrwPMzuEx8FaKDYNMbWZrz4GLuUci3k85cREyKIbtXKaCED2UbWock1l
YacgCb0Nx8zwHKpxp3/RmfC8bt0hlCkqyX6PdfuErGXaAWN5ffvrmleMmfIsghIlJmUA9kkspwBi
y4d4mkJffZQORdDZ01aMaTnSmAYWtIVDQxjTTLj6Hp3tbNvVYs8pqiDS1l7OEIQ8tgPV92cUCTKr
J3uE5NY/JNveV700lBhpfDNRgm+AuNXZ0FFJC/ddwy7QzI0z+6EJTMFds5hECb3LShnYx3HukZnD
T4HcoMnuzEMC6T6T2I+uC8U+pwjYEZBhYTtSV8a1X8c1NPdisB0a5kjjw4hipfYEq3QHTH/UPs5R
EoEdnwwfC+/Rgmrl9T2vWwbFWtkq8hmZJJnmAHi7TvQc8uIXKu3LZBw7w2fo5kkJw2MlOS0HLHVH
+3jPNTN5UzSmMkdd64rVQrmP9yiVwkba2hMkMZNsuxdGH6xpXX1UngMyih7yi2D/8W7qLHqwQxB8
uOPX69OvsV31PbnM6AoNAWQEOAQKumg8IVt7Otb0vqleRQ/QVk5W2OFogntYZH+xbHv9LNrFqgy5
Et3Qlc3Zyb6TgFizF6/qxvs8XylKmITpZUiz9V1lX9YrPFo0I/aJzLuzQK/GOnGGOHNSQw3Gr56v
z5HmSOIqO9MtaNXmeCRKm5lM9zRjH+2oXk7uCvEuFEenrmXPcb1Q0+Ojbs6UvTqPZUTsFvcB6Nj9
607FeRD20/VP0TStPpz2LtSa3d6BIYc9VNzzHxJ6xQYnoZsm1VeLDIfVCovhLGMdt91lGsnvsAUE
2QXaZu3dlPmRTK9/iIbf3Hd3U3y1cb2hDMFWtU9SW6Si+1llbhqKPLagORoBrQeRV9CjtGnYVLfX
u9Q4QRVfIF2nDPoVX+DP33m2JltfJ5l/ke2X6+3r1maf11dfJBdJ+3FPK9LNTyrozleWiWRCc0NQ
H5rBMg+oG7Tsf9mS3djjzwby3tEqb9p2f/FB7S6Ud93ZNRzAdL0pG6GugsAfLEwU7aMzIR+QIyUd
g4fJ4wGinhAuj/Kb63Om2XPq83NuQe8R1AQyXfl94f2e6wc//zqKz8R7JL7hRqJbl/3/V+sCtZla
VqPPf7UemPHmca3Tjdu/j32A4h8pbWRRhuCKs731Dm/pcRducbaFyZDbcPU0KSQ3HNM0+1d9h2Zc
jFCvRC6Mt9m/YIO1Pizj4JwcinzMRv1DIpmh/4dC99V0kXKKPDaNU+pE/Q3dnFsX2Fzq8nNdZd+v
T5ruSxQHWXOoiUTR2vyS4GSL87763EXTb5tE5x74gOt9/Amub9yq1afpeoGWJWmHOQ3dOe68X5VF
42K24yl8AZFkvEzgkY78pEHCbOvIx3Z8hGh4CAn4vWCJhM5ptl6acjyx1U6b/itgVaknIOBC5Sl0
CaS4n4LJg7SA/ch4YDhDaSZGfe6O3B4VzyDlTvuM3w+UvlshODTyE5SoDPtV14NyXgDchszTAicP
PGB9LhkytSsJstu58fwkAlbs6/Xp1/Wz//9qF4XEqaDg2sGwF/eEmtI43/AkunV1TDzbxEWpsWz1
9bujLQQaO3TS0ao6MVH8yNhkqozTnAlV7pRi9pvZLtYptWf7Nwk+e932sZCRIf7pWlf8hoRAQgGZ
6iltoeKdMHt27nLUDEAYvfdP15dA14VyuPJQk2qjvGRKMwv1yF194Vl5M+XZsXu0rZyqtmFpCPXm
KQVvUOys8i4HI5s9NoasvG70io9wGh/FPTUmaAhAQ0jC0oJOTPTL26SJPuvtMEfVx+/VqgfIbjtT
6vZ4vm8TsmQfRvmNlrdZkJ+pfeNT04ujrivlaAAZCiE5yp9Tp7NO0Cy99ODCiMj0edy22zUTP2sR
vItAT35k5anKrNLZjrdUqz8hI1qlVmazhLsRiohHE7vK24ZHVXaVqO82p4WmerqNkfgyhahg+yj9
WfDn6x/wtvegKqnKZkWUyiKf08jjyHa47VkuEYBFePmxSGmIEG/vMKq+jFdAm4olwg6bhruW3IfW
93V8uD7+P2y4fwcfqlKruI5TNaOHtrd39YmlLL79vLzrPuf34lKceZJ/+Uj+sT84d+mWNslvO/70
qb9U5yL+hJ/V6Sb756Z+n5/mmMSmJPPbVy3wM//XIW/u5hQjWDHTLbgb6yWR9L6BQGw0x1QYwrpu
VygeYRmAV8x9fLSondS36jsUYB/yZVRlY0HxSF1B2BTOGClrMa1pxIqEeyaRQs1WUOlYUHRGMoDk
p7Twv3f177r5uAzfrm8FXdOK6YNax21mV07pagd3w3jjNaB68Y7palKVhcWnUOuU9cp+jmvFY5eB
hcBMUKZZT5V/xQ+7zGLutDvIjMm4G93CueGo67ANZqKbm73jV4eEzW+6ArflORUJuw0TE3JE16wS
W3Nr24Z6YqjUsM5smmKnOU3MMOS3LyxUBbygJnFhbjgUP+fBx5mR3fgZPQ04tYIl8VsrP2+NZ7iF
6b5CsaZw7FldFNmEexdzx1haxKp+o8hTkJR3s9FV6bpR4uzIVn9YwaiWbic39X4Kw+g1e0cFwSxO
YQ1LV27pNgdhUkv+gbVA/R6yKRUD0+L6FrRIEqSD53IQe4HwdPbnOmFVebQL5ZzshBuL2hD5xt72
E5885atIxun39fFrwptKhWKt69YMFBlfieuGcJ6b9qkUD4w/Hmt+X+pXZtXlIoMUIZp3R7xAWHer
99D6K+B9houobm0Vs53dYS4kCPPTphkuS+UnYjXl83VNK6Yr2VIDLY5ply7yNFF7aifDhtTs80CJ
f9S1rGCZ0TKSgdAAScJ8gIzWy/UZ1w1bsdXJyoayKvGkWntZDEz92V4MW0XXsmKeZRHg5Cgx163b
QY7D/Q5OPsP5R3MoVXEvUwuFxL5A04Lf22LFe1UT+97XKTyT/ozNsngGn6n5BhX8YtPQWrjA1E/h
GndODi2ZQwWyIVB1/93qIsy6KGTbhFcxe41bjuRIVf28vqgaK1UxNb2zRu7sDEMa8TWFWkMeT2N3
8prg7HJiAhDr5mbv/JWt+qO7tM2+cywZnLJAJKI95gVUZhRqTZJ37m6lsP3Ruy/5in2PW6bBoHTT
s3/R65GLsl1mqHIAMALFJJxqwvVB5o/dYGJ80IRalRIlcjrGWIsPsNYHkp0Lec+zX/CTUOg1bk2N
V1C1s/qx3vqeY/rl9jTgNTsPflXZsQs4VVlQeshp16CcHtLFA8LUu0N2BylBg8vRjVxxDH4duWXW
/c96MfjFxiI4huuXpm2V+4TPdl9C6hxP5HS6A1cy3Fl7aiDxcd2wNHv+L0TZ3CyCVeAudun0PevI
TTYTw6bUjVwJ2/VGA8E8POTN4xZ77RbjeJPQY2D8kKoEJ83aA+dfoHk6oSBxjJLBRGijuZ6p9CZt
ZJFwyPMtLSoSpM0aDPfzLtCX98PdvPn5mbWmGKvrSjFcPm9kjWrsHJvioXw959X9vnuA54gpeTq2
xEocH/2gKtvcW3EVBBObz2+CJjdEE93wlUCeCwx92vEbu19j/GmMXkL2pXMu8AvHBq9Ec3BKkVlS
rPIer1pfnNb8GNiHqkgyp5XE6XERT52e3nbDgwjKY0algsjmHKA6p8B7mrOUgAY6Z3nwIqLixTKO
Ur2ogI8UqAUtGOqMwiwG3bPhMK/xBipgzApKVraEbSlr6L2InE80NEm0aEKUig7jM8M7VgsHPLb3
ddbEXgEFQ45jwjFvowLDZl64Dp4vsZouRIblS0heJm6q89XNi2Km2QSWhqXGtDMZJMM0JIhN1/e3
bloU42woeHlrAQvCRATkpeSPEwUzSnAoc0s9xUBRN9YuVQTzqcTDfqZEyMYsGXaLxsGr4LCI1dAX
9eG80Ph+9cCJpoGFXp8Y3ZQrMTXbFog0yf1NGveyKPBP0WQat2bOVWRYkY28sOw9pIZPOMzgSpat
h298Kjhs9jBqlmPgm/PiNM8dv8e8HPWHKj6s45PrTf3ucXHfC/zuZNyJGl+uwsMcNvu54/1vVnBR
3Z3L/8ZeHCs6oSpArK2ksNwBm7EpabKN/unwYUBlIxkIGVuyx9FZvICv7bREwbF9+DcirFoXb6+o
8rZHjhvljrO8vsM15kMU21wCxlk0o+UJO9y2Xga8xRlvBLrGlbhZg213BbXCH9u0a7zXOM9HD+pE
MU3PLUqfcbKmJVimv2T9zoVUW8322E4RM5XgaOxfhYGNYl38yrHWNMjX52acbtugu1yfeF3TShp4
I5M/TRWADh44upyGfmLdbIhCuqZ343p1ESso+ET+oHxdNI2c4dnstXRN797sVdNNLtuuFy5mfWif
5Vw8bniivD4hms2i4n9Y0+T2VMJ6cHkh8gVBwkOsuN62btj7/6+GXRCUpzAW4dbOt9uA5F+apjck
TXTDVmJnFYL6tQhIl/IVlDqop3TH6V3gtBZPunG1TFdHTbhQgXFrAALbtYHbktM9Il2/A6LaF2MC
UjdBiqXmdQYGCWjLgMtI/PGK5mOLbuSKoS6sXK1txroi0NXLU0ieJlzFjLFI07wKgBtYZK9eg+YR
Luopg8ZbGyONFyFzcmjvqMwhDa/GxvdgqPuxq4i2uKPN6VjTiqFCFw2SYhlmHQGjyfuUOb3Bu2hS
JarwlA+Kn2AVgMyH7AaPme2LXcp4p4J3s7MxybkP8403TRWrVUg3Kv1xx2rhttg4D718CJoHWgKf
fz42QYrdlsOYOaAsAp6DjAtJHOHNN6JxiYnTTbd5FOMFzrp1ZDgPQFDV934tUtL9bsLxk2969dCt
gxJeXSaqFq7nT0p1bu+35tnDyReW+/8RClWAluz5BMlghNmGytss6j9MHUvGrDPcfjVp4T+AzVfO
s6/ncYLQGzC59e+tbMMYJtxkDz33kk5Y/7gUxLSm05nGm6oYLTi4oF5WnCzLpo13J4eTZWDKQWhW
WwVTgRtstjKCxkfSxAgxnvcLbsiTL4c2q8oZsggZNZzv5jB19snzxz7OgAY7FsJU5akmClY+7Om9
/f1pDen/Qw5CNy/7Yrxa4AIcLWyRmJdofApLEF/hyjqC7/9wlkOFTjmVtJtpr2gA3PaPhz7etGLC
zVpXIfuT1a465GbwqtWYIMka/6bShYDjgeZlgFHjTjxNv/foAueGVzkWmdD6ui6UuDuu+f9NpeDm
zR1cjfmjVb/grmY3htStJrKrdCFOWLnQYkHWwO7I8sUfqu1Hv4FI3hAd33ZwnoqZYlZV57aHOcIH
FLDZYg1RkroHgYgFN1Hx+7ptve0XPJU5ZG5GPo18QPrQ+QYAQlyHHRQKTMXYb8+Rp8KjJM+Ei5A5
/uyapn2sGmt5ahtSH4Ibeyo2aixyvEURFL50YxEuqQisYTqHjliPnW49FRxV22MUegDOplD1Bs/z
Gm95cHN93t92Dd5fkCgMMm/qcU1Rcvw0EvsD8AcXnxU3fdEeuq14KjKqLNxeQuYTObklSEgmoKSR
GXymbtco0XfJebgB1rumTUuSaKlOtOtPYAAy7H3dtlGMt2vovNVFu6YkWk5DCC0LRgxN60auHJo7
e6ujbC+WavHgUnXdCUxpj+52cGJUeJNoFhxqEWjTvuPes5BlP33ik/SjeyfAY8np+ubRzI8qOzXa
1ZLNw9qmufijHtOAAtQ6pGkVeirQSfDS6zmtV0AaaX7vDiJKpEfvoAvffXF9Ew7sbf/sqYinFceF
aOobJACkE3vgEl4B1axByIYi7M76eGyelPi79NKroZSIKnJB71d7O42dqUhUU1XjqXpTFpZ6Gxe2
7g9U041E4x6EQsNlBoDSua14nrS+N3yY6VeXkvTY9yghWY4Zi2QJtOl+L9jf3Gxkw683rQk3Ktoq
bC2We0sjfyLLA4VJ8Q6wkH+QiZxjZ6Mv3Nny2OHey/XONEYYKvY9CZctfe0MuER5Nz3EQziow8B5
eczGVdahKrTLpYOSZRplAP2wB24LEEkfDAoq3koClufVkNtJc9u52zj/7cutN4xcY9gq3GqawF9P
ZlybCqt4x5a2RHUTN2U6NLOu8g1tPQRcxxGNg/ftlLt23Pj1l7rvPl9fVI1Fq1Ar39/q1h4xL6xC
HrV9xGEFhO1Q0DkKb/FU5iG2re0SOdOQNpWVYgvBDlbD/tfN/P7/q6O6VQDeSWpMzv7WCcDYg1UR
QyJL17RitUUfrGSSoETp++XT4Nnvo8zg3zSHCBVp5U6Bg+spphw5grzoT3gYy1CFMIin60uqG7li
p44U7lD2mJSgoU/BMMRdMZqoGnVjVwJxXpcV6oDRNlJX2C353KIYsYl3EOz1wWs6UEFXvhW1ENBA
BwC1dNO97z+I6K4bTGyBuuZ3R/pqw2wZNEzkgOYzjDpieQLYyWzdLZBGvj5+jT39BYrKt4JD0xD2
RM8WKm8anN5wf7HwUMbmzDBJmhX296979RU9rwLHLUYAZ2T5TyUAYuxrQ3ZD1/Tuhl43bW1Dy3o0
vbYgNsaIbWpKwmk8mSoQVTijT9elG9IKSCsRnIHqLLhhz+vWVbFWxOypiGZg0broDlfIExJvcGHu
IA3Lqhu7+99poSUd5NoAzAVVkY+89W+9ufpQ1CZSGN2sKybrz8j0wJcN6YyH5tCL4oU8X9+PuolR
DDYIJjrN4f7EP0OzeYotRBC60XQuTQlhzY5XwVDbNo2N5WDsVmHtWWdI/eJ5Lu4BhjA+mWu+QkVE
TWJwIaiK8z+zQR992d0OrtQL/XRoklR+rVk0LdgC0TycTg3uSgiaE9uDcqHp9KHZPiouisz9YDk2
x/Z0hnPIP3X5fMnlsUilQqO6gAWWVxXwBoDjUDu4Ib2pUEpzvlSptaD9Ots8z4d0qH/TvZbaugMa
anZ/Vf18S014It3sKMYLPAQdrHX70wtf25hDFMuYKtGYlkqsNUfSE7gv9anXeafZ9ROLeafr20bX
tGK1HuNrU9pBn3ZeCd3p9SwjEwZNNyWK2drUIhmcwpDSRd5xO/8AoFsisvDboZGrYCjBfG5XWYT7
NKZ79at7Gq7HbElFQ/VNNbWDwMiDwOUniEd9X4coXQq7vem2+hDrhqdioibs9prKbPgDuZrd/H1X
H8y/qJgounps4aWP1ye7BikUqb63RWmIUpoNo+KhVpYNW0NJn07T0MUD96Ok6qKD+Rdv7/VV6B78
Nd8mMnjfwrYrY2bjHkI30+VPN3TFRi0wUThFN3nfaujxxSAnRV1cbyqG1jWuRNchHP16KkbvWzkU
ApV38zNInX8e2+qKkVa9lXesFt63IIvCeCDg93W3ekqOta7YadX1UCyTkfXdog0UVhhuNh3ULc7X
W9d4ARUU1badXAFesL6HjQOBNAal8gUKWjHwY6bIpJl6FRnl7yJsmeuvP4H9ETcg5uw+DzyXhquO
rvX9zPBqS0ZF4DCoPnvfLNvf4rAfn127Nt1FdI3vh4VXjfO8QpFQL9cfO0wqbugwx80Aofjrc69r
fV+TV62zamIBEEvF93ns/SBeIycCYgeidYaorTnSqOioDMDfyssj/rPZsTQTChOjNXgn86FKdu7+
6x+h20CK1ZKlnqKFVt13CgDMbbhl0Q0y4wIEk15/OtaFYruhEF3dc7v73ub1Z0Gm4Cd1l/UECDX7
dL0HzQGTKBY8DCKvwLPEf06137+by8g7LxuUCK2JlUnYg589Dks/vd6ZblkUg17L3mOejc6W1n/q
ZZO0AX035PRdIA4iej0VRrVZYirHfCn/Jd063Y4exGkgj/3l+gdo9q3KpdXMdcRryDz/K3NfJitw
1PEKhR3DautaVwx6Dt3BJz38HYRQPq/MnZNiRibw+tA1p01XMWjbH+vIo0X/jG30ael5QsIuRToY
WezyY7nWCbdMOVnNMqvoKni4xQK3t3j2oqGKp9V5V1rIAduiTHCiM7iQCK7ib0CIpxIqrf4GZsac
iGcxk6eefxFQlKXMivMKRPOlfCaefzuX5c312dOYiara1BQjszacQp/dyT85gbyJGPtOJUmHObuJ
ps5wodTtAMXeOwlxGhvc5M9g1zrVlQXe+bA0Yd1136CYOmT+shxAHfeZWHWCYPQwFzR1K+dJwBKt
zHSb1200xciROXFcKfzuOSrCF4bCQSbb+7Ht3wvffanK4mZoTY/mGg+s4rH83oY05TA0/8oIFJWX
ZRbhl2EZ5+rku9wov67rZf/QV8Eq4N64UoSob5SAt5wTWj0KGxfwObBNfCOadVcptnrL5RFcfPNv
L50ZBOPtHIM9JTAEKs3CqwCtieQEr7V58y80ON5TyHzEY5gjt9iNP6qqvPHK5hiG1VNRWhEXFgLU
KL9HTtae8r6bkrwzBXXd+5Kzz96rhUAaYZVRXdb/VtL/GNrrl3wXEMXO2ndVvpafA8rOLGMonaHH
3tMdJcbjQZfW5ezyf3Pwb6Loik8PYUasQ8UK3l+kWkvV2XbWdd/BfQ02J16HoCuGSEkFNgjD2v8B
Zr3hJ1XAlt1wGzgML/q+hPXZ9+66nvzOQIFcuP5NAWfmdjwRjD6xTD72NDT4S92GVpyACBiYc/Ze
e3CwxnXZNadmbUzyq5oAoyK38soBlCVzt2+Mdrn7EgZL8eQFRQsmB8nEnee3tmUgGtJ1pRi/qAas
zdJm35CT5EEaBs7Soi7LravunZzasLUThgckw9VbY6kqrMvrA2FNK8l+AGJej8kwFB+LsmWn0m6L
L72o5yIZHGNmTtebciTI5yhvrH7sfxbWfLMfx3JrehSDeF/an80s2ZqtoPJkVdwKLO7I6Ace/Wni
WQVDFTwO/dcDs651xSfMCxV8aD3UtczVc0gtO7ZLvEBfb1w3QYr1z8CyCyeKwh+557+brflxBBE0
a8ebQUyPljz4bqJivyYZBVUWbuETaPyeoDYJucOofyTMyk+izh6uf8sfL/mGI1Aps3iY5WPnZdaP
xWkdkO/2IoB6USLCqhxXcJcvvHHOAw2n+pOXCWslMXTWZyvuw36OyJchWBtxdqBRVoEZCMUKYC2C
xmEVwV2FlDmfrw9Tt56K4yhFJhHKq/mHs/T+RWROdgk6Nh+yZtD8/TeCEGmHY8W39UftgVMGnO3l
JegpuYQTB+QUhcHnI19BVAhZtNHKzZi//PijVUrciCSrV5sgZG8fSBw1Qbd1qLgSflicg7wALW5m
R0mWVf7jPAhy6AOcvxJ1OMK3o5NB7qGGu2tIW30hdWfiCNF9wP7/q0C+lsJ23BUKCcNWDHgRwGVq
TmVd4LxbBRM/pMwYOmrOLiuprEs/KCBgOT65AL2fwsI+dvt3VHp75vpTVboVO1utXd9ExP3NB9dK
QXRgolfSzZJyGeCOz1HzRgrofo3lDZKlPJlJT25JzkwKN29HN0ctaCxCwtxqsYqzDDz7tkI5aVJ4
s7vrcTZJsTTr5bo9vO1InT9MZa8W3IfiHkQfGDuPcns/gcgwrrjzvm+rNPP5/bIVh44d4PH878Yi
1KU1ofgeRufmVFj+fGvX3BRr9pj/twd11HRehCggpGyK89rnd17mR7d4tXzfEPvUh0UPZctxiav/
w9mVNcmpM8tfRITEKl6h6Z7pGc/YbXu8vCi8nIPYhEAgBL/+Zt8nfxzTRPSLY6LDIaGlSqVSVibx
7qLjhETj/46lcoqlWUyHsdRhdJhJ/UK47Q6BUI/lnegauq6BFDaqlY1bcQzHEiqdppLHcBn1fV5k
Xf/Y9QwcL8tcHFsQUj94ddOoMWFSGnUf2zX9T7ZHmMkba40cTxgvThLRTimwOMcNvSu++I8adx3P
egm8RUAw2/ETXefhwUax3ml9w8TXctw8B9SyDVRxtI5u09gb1A8VhUPiB653H805XSd+eF55gMPD
jVglXqFZopLZaR+KfDyXEXvtlvo+2/tP1sfrTaA6IqDbU3QpJ6g9qTTbo33a8FTrdI8pxCwUjovj
2MWvUMK9QMsFsprgNy/vLaql6yzPPMcITGtXHCcRCkj++XPihO1OTnrDB66r6qa2ZFG0kPzIAZEB
mww/OZq/K0GhlwxcVQfuqx2z2/BTa8p5Qcaxi5oZK+5Xj37dPfugsWTV97JQj4Ma017JX7f9+lZP
q2hNEeEo5kxgldTxYxx/1zx66huZQsI781h1LMrxw+2eNixlnepxw8nPc3sdUxQFaUhFm3jITmeo
ESp2jHFjMOviO8M7qAzkFl20/qWB5KzXdKlV9GFZimM9v4t0sHMp/3vukq7TPZHgnSggKHHkckHo
5qW2qF4Hzo6D9l8q4z4YJ77Ugfh4e+7+HlPTdf4nLz3B+xYnCRlQR5c6CknLpHWcMNgx/Y2tvU77
uEWPLElROpnjiB+ljDNqrqRDc4+Er9Ln0m/vSsfQdQbIdjhBZN84oLINomzqK9Sg5c58uT1PW3ts
dd1zHbcjysVuBo6qrR+pY/spZUE8uVkNpqz7hJHoOuuDGvIcRSyEZyL3Iyg6uQoCmrk93B7EhqNc
53vavJ2otAhSwBY5nFAdRl7zYio/z+EgADuNqtPtfrY21cr0PTxsDpoCw6ZoLT927tCneVn0dxVq
0HWGZxSRbyFpz7PCRKlvhzHxuNm7P21M0bo2ryBkMbUCDSoo1dszQjfHmgTa23WRoNitbIbEK5rq
Ll5auk7pVKMSURji+G344qu3jnVF8yK8iuU7bmtjIdbFeksIocjKxdUDcsf1hwD5g2Ovq+DOhbja
yh+Re9kOxLEcC5Fzx31e5plDxGCSn29voo2ULl0X61XcyFr7PXmb/LrOwUE31o4+DvngqC4TlGra
HKFwCExKAj1n0NKcQtUUMMgQYD4/SGnDQrEz1L+bPwRr/neoy+L3C89LjjcRTz60vhEPrimnh3Ko
75tNsq6F8Xu8ErthxbOxYDgwhanOYb5AFfz2dP59Y5N1EYwIpqkcqoJndLDewdf1A3Jjj0NB/hlQ
2nzX4UXWxTBhqZkorY3BjjmmKhyPjvDOVV89VK05IvbIkIg9xYW572xZi7UPEWdgL2951ummeXYC
4b8sImdZ7vc8lW5oU9c0e+qEf59Aus7EhYOHxKsiTjZXcMhLUPNTX3bTuxGMpoe8De/DGNN1Lk7E
fd4Y5LoyKar2aFwqEjPMe8fx3zfyf1TbaQAwy2Bhs8jcOY/ToDQee3P/4FN6n+wl3o3+11airmbU
I5pndmoegOTvksWOl3GgVYLM4Y/b2/nvnu0/Eu7aFLFL5oZny0LlkTC6vMrAr3aior+vNVkXYtLA
hMtssdawxRBSGh3/sEDrJnUb7N9+NntM71ujuPb/hwfljsONK0Mn64aap06LevA8lvnOrWKr9ZV/
xgMICgKRps3AHBl8AECVPfqc7RXf/H0n/Ue/nSpdIXqU2KeAJRysHw7vlpBXL1YDRn3fIq+CrgCc
WgCYY5ED6dfveRzRx6LlesdZbU2P+7+Tz0rI+wTXw5E4bZlZz6EAeubseN+3r17U47iPgimGb6px
Rn4Zg2J4zKviPtYeiL7977c3zWTHXMKbd0a5B0v98sAcGu7MzN9jdrImrwXJI2FNg9ZzEj92bPzE
yqbMmnBGvQOlKcro9uroNtZgXRaYL4vs8zBHtYOb441p8pyEqrK963wgbLV/MPNNNeWCZ75X/VCd
qhKe62/G806RX/xU4OPc2agb/mJdDji1Q4uXYNgCDsD4S16z6llpph8JLroZFTS/LykEt/a/696W
vI8BT44zXvQQe9V9+QD1LS8VDSF3Ttoq1KkdFgM9MztZa8R7V88Ml7XqWywGgBR5m3R5F+zM2sY2
W5cGUj9oAiegPJug5Q1cgJxFfm4ABJOP4DgI0nnqHFyD2eTuBUEb221dMCjDfB50Y50swlPpryai
6gNn9r76WbKuGFSk83sPUPTMKSGXmaP1g1uW/c79lmGJ/5thJuuCQS+UYiFei9bd6mOlLapKpsZJ
ajM9DM78S0a1PEVy3jk7Nnb0unYQHtEbUb4SI7QSYAXkXn2kZNIPU+6ACjrf5QzY6ue6Un+cgMiW
B32Nl7CDD9QMzx+5cy1qPmpv59V845SKVi7ABdje8Abt5+47Z3oucXwH7297+K2mV+dHTWpeUkAl
DiLH6QGxRpEEst6xja3GV4Y+ALxUAPATHqLyM7En2/3y9pQitppeG7htIDufo+nQ/0Tsy9g9kL1j
aaPpdRGhCy1wxeMgzqIyhNh16MZpCSLxpJmm+1LJZM3Z3i3YLG4dxdnYTNEhlNGSjksX3ZW5IOsq
QtwWrA2BOM6muMPVaxjAEyPjpX+7vWU2dvu6fhBawDWT3RweBqgxhrY+tUBt9Is8Fv0eef7WElx/
/8OgVBObWLoWu9KT2Uhl6oL1v3HNjl/Y8KDrWkJnGv3W8abwANIDkEB/NUi/3J6bjdNgzaouWQdW
+AofzhlBtT6iGqjqFKY98pomhuwxEWzNz8pqc0GUUxEMwBNADwxp3JdJSPeC4g1IFVlTq0OyGm4h
vDZvPsr5CczZGa/ZRz//N/KPUdBcpawPMucHH/J+tydua1Ot7Bm8Ol5koMN5iHuTErmce69OpXaf
ymXPG22s+rrU0B39piFQsDtEDcMT2gcbdfd9/LrAsBtjXxGN+Wr1W2BEGsVp67wisj3cNTnrCsMu
HusppPhyMNMAPBmd8dicKjsk5bJXuLSxo9Y1hgDQQefBootuns+5xw+wuFMpvB1cyoZdrKsMBQlk
3pSYodyjZ1nPqC2K0oj27/pZHjt6p2GvKw7bCvXG+rrEli+HEMRDi7uzxFvzszqCPRH2UnMw3Hb0
XVf/mv088dr70gDrIsO26xo6B2i7pyi3x/VZVDvTvmFVweoARvQmB5cQdgDc+hEWdoSC40Mb5K/B
WP57e29uTczKcBmTZuYtPl5XH5vxu2lfmPxwV9PrOsM2HEwxajQtAtQvxW9R/NHYb7fb3nAG60JD
7dNxofP1s+1nPbLEAo14u+WNrb4GL00FUpJAA8AZdL/N8jWu68e2PUb+fGSx2OljY13X6KWFlcat
CPb50rdn4T8w958olIecXm6PYWNR16WG7ehEFYkwBjrZJHQ+2PZFoEb7duNbU3/9/Y/D3cTMAw2Q
RuOhSGfUa8w7W3Gr4ZWNMlotAWeIewqvEmcx1+7JE33+z+3P3poT938/uwRQegok5tw03+qiSWyg
Up/dBZQma5wSKkbzSEpMOJvbIPHi8BEMIue63dvuWx+/stIcwMuoYphzFX1W7CzJcCD+HjXVRuNr
UJJLeonQBrbECTBJ9belzarRze6a9jUmaVHChrkmCGbr8SeyEL+LALIglS4+3df+1Yz/2I0RVM2G
IoYs7OIcNfWyCHDAvt5LI29syTX8qFGUubHBvLvdkwNpI/vP7a/eave6FH98tZ+j/gMQ9OtxrT8M
ioLeme5M+FbT19//aNqD0rqtajTdkPidABOY9rr7dvmaeX0wYP2OC8y157/1SNUH+jjGewCa69D/
klpYk6/Ho5lRS3RdSO9thGh3Ux9ZJ3cc7lbjq4MUYjQjcExdiKj3KZdL4k5PSHnvNL414yvjLMD4
EugZxh/T5q2QpEi0mHZii40PX+PHRi8ocU/Ah0f2YxwXD7Z4x937AJxkXS3YRw64uUs07oXVqZ7f
6uq88GhnH259+cowdTn0UR60iIqud0DzwJf4MIU7O3FjyteYMQGkfulBWPfQyPrBmuLoBnsmv3E2
r2FiA8DueCpC06X3VsogWeYy0dGFdfRw2/Y3cmhrpNgkazEyFx1EDnlXB0jS4cqkbN8nyBQPSaCq
nxGZPt/ubGsVVmdqXiDf39IqzkJUhKVcTmXCisic4mree8KI/264a9yYWaSahALlWdMfIwaQphwP
QfytEj9mRRIx2LS4L4+2xo3ZkvkAx1fYr1P3OAVRkpeLzCbQIZ1uz9ZG7OeuLFl7Pfd0UEIHI3pt
mH0MpveT/trKHxMddzLbGwuyxomFfhOhhhld6PIxWN4m79LKvUv4xs5aA8RCO0R+7KDtdnbOzHlT
DmQg1M+6MAcypFV1F/CXrNFhNRvKegJLxsGIHxEosK/GXeJK3uwdBRsmuMaDAd6A8FKEwaEx6tCT
+AVS8I9iCS9d2+3YxYYDWSPCwAbfDNQRcdbktX21vB7ej3a5D6ixRoGF4BQOK4EHpQkVLeOhc/qg
yrqZMnugccl+396sW7O0Mm3AP5TjzoJlPJ/1qbBh+RDMuZuQxlmO+IL2/e1+tnbVKnCOphqvDNJj
WdGF36sltidom5vURE1Gx6ZIfMKnJ+3RneTehg2u8WHlYtrIDyzLbNs85GXwi03L1xzaOos/vcQV
3Uv6bBniytYrKKZErGijbB5EmxaM9OANA1HbbBCs3p65jU32H5CYmoxVso6yGID4sx/F/mOjUNl0
X+vX9foj0AObvuBAx4cZiWbyEvDajg9dHcf3oTTIGhjWe8UEHSwvPDj9kJZOCGSzewK5wH1H+BoW
FpJe0ziq/cwN+/FImhZMf4sj/rlvcq6r/ufk1H0FCUgWZKym3nSG0PiClKdXWLGzTbfW9vr7Hx20
xEJkcp4CSM8uwyHHX08R2Oi/3P78DZtbg4pcLYQFE32QzTU9zfxr0bZPRRQcyOI9eUX4bILyzj26
su48BI3sGOogy0eU84GT5MocSe670a9hRDRQVms39jOfFzY+MjlK+w434zrc8bQbPnBN6D4iQzbV
rudnuoweSdj8cqPlRBv66jnLzhj+2kUUr5FEI6M9K4XjZ8zljD8QM/bPM62dy+K63muIGnL/4fai
b/W0MuixDG3ZL5itlhavoaqOVRvTZFxAf3H9475Orm73j307K1Mpv5n9rBv1IyfjRz5F71HC+yo8
/y55BkzZdYB/9JG7rsXrjOtnjQ3M+8Lv2mcPan17Q/ir6aH5lW23ZIJOSYTm3ZrrnxUn/dcAJaBv
903QyrAb6oCjtSJ+Fo6Vl0CAbcrcXjkldM7ZkApW4d/7elod4EO8mKXJ++YjAtt3egjOPJjypJHt
MxJMO/fHv56mmKuVeWvG+TxGtvnIKvGdN+oMKt6PSGhcKICQNKj3QA1b/awu2Az4GV1DxvrjGJgH
t/iAmv4BSVl6ooN+X/XDTkJ8a+lXhzapELKNYeuC+s2rzl3vkcTJcXLcXpDrBvpPCiKK1+hXoHrz
2jXBcFn8xX5aEDdnpVM373CJqu/JW6OLlY03re27wGfDpcID2cPsuHlah7jJ3B7Axiqsoa9Tb6Ki
HKSbsbmIsXfJD8i1ZuNo6gNAbJm15HS7o62ZWln4MJCBtgUdLvG4LOBiqmU611P+6I3aPd7uYmOp
1/gv3xtmX0EA5yJipPSMYTQ1MaQ77mt9ZeWcdJMupwkDCMAJh0SISmLmfrnd+HUW/raPVobdQrIj
J4twMzLOnwkRD1NpPsRT/wjOhDu/f2XXbtMHvQ+Ngkurioc5ljypcyha3f7+ralfGfOQL5Yrys1F
OSRPm7Hq0zkXeyWRW3tnZcN8YnyG4oe+CHfkWSuNBA9zvxy9eTeHszGANairiEJqyTTqi+88j/yf
aO89bqvdlfUO0i+ZkCq65DH9l4ShzEobyfuWdI3csmVUWVFxzAsNs1gO70qf7Zjr1nevzNUN/Xls
R4KmhZOM1n3IxZ0+c43R0ojlOl7Z/tIuxZNnpjdUBXOIIO89x219+vX3P2IJuEsmgpH1F7C10Pod
jTt3vHhyUuGn25t9w1jX4Kyuk15jB9lfQhVeHKm/TqhAhDb1V+XsVZFs7Pg153s+jJTwinQXVH2/
TAOkP5w6fBwEagRvj2FrklYGq3uQDjWWdhc7NB0UJnqbaFrdd2RFK3slIHhuprntL1rFEBvS0/fR
9/Zu4RuzvwZrKV7GqAOb0Lju5pND4vZhdvV47uOwBSVF2e8Y18YSrBFbzAmNCxHw7sJUB/7PBXgG
m07SJb/8Aoz5h9vrsHH+rpFbwiNu3PrteGkdYNApCEgi90vTdY82d588N7jc183KnHOkKAuqPP9i
+uAQdu23eurPqg0z3HzyQwCcwO1+tibt+vsftlfjGqr1VNoL6IwO+WCSrmnxmL+HrN9qfmXaOkDR
4gD6uAtCxzpBnOqmPpUmEU69x3Oytb1WJ3GA8rBRc9VdVNQ9Xe+H1+g6Cs0Re+zzfZO0OonDuvZc
vxT2MjrvQ6KSUookHML7LHsN5ZpYoKsm1PZSlbFKuwC0aDQy90XT4cqyA0j/USnhNih1eJ642jef
tVfqHcexsb5rwBYP1RCOQnaXLm/fUPv3iw3yJKjZe6nZ8Hpr2FbTzO44aO5eKsrrA699gQeO3dav
Z/pfgrg1aEvWyhRVz7xLPtafahNmBnXjXlBklWIPV26l0Wt27Dne6Gplz8E8z848u+6lJLj/NfQE
ipAUEPTvOpSnNh4/8EK+tbDv2zt2q7vrev1h1hC4blVnfO+Ce8Flrg0k/brnaNAvpED9z3VkdDzq
+8pEongN6oLCeDwshitECArjE1HRflh0oPbSARs2vn6VDgNQ1IP6rL5w0r55bHy4ZjWuw+lREHGf
Ga4fpzs3VyGQxPUlrAbIK3msOfijs4ds3DKUlZcaUNitLHXVZaii31Mb/3YbRyYFq/ZO2a0OVj7K
173XyZ7C0y4VPC1bToOQQL90e/OzcfCtgWoDBeuLImV3GejwlVD/XC7NCRfEPJGor4/yeOfpaauf
lcdyol55kKK67qX55OVR1hj9M6qDc/D/qMq9bjY8yxq5BtY5Hrlupy41oDHJMBKVlvOy59M3VmON
XSu4wUVWTi08i7GJ1RCaAKV3cVxoL+4L+NcgNt84nm+nSV2g2PPTyGE4CANJl9v+Y8Pg1ui1OQw8
01ZyvBQhcj04jeJp+oik4tcabEO3u9hagJWL4vUMntGgbS9OvFTnnDb9E2mKvZqfrdavv//hAHkN
PvvF88aLOwb/QNulqD6MSztX729//MYmXTNvca9oGcRp5eWqy3YN+ceuOoLj/iVm6tn3duvWttZh
ZdVhLRswlS3DBeWvi03qYqF4n0MaOalEyT7pOhafbo9oa8LW9wuKa68v2uVi5j5I6Awe0H4Wd8aB
a/KtOeAOn2vZXkKA+tMiXMhncuUb7Yui/Xl7ABsmt4a4lU2vg1iW8kK9ckw7C3pHjuxxwprdqriN
1VgD3YKlMb0X9PLST8triMT09b0Gx+Hxete7bxTXDffHvhUz4kuECs1lQkRbtt2ZNMHzGAV7J+nW
LF2H9kf7ZbRMvix5c/GWpkiB44DMA16ZIVmp9yRyt2ZpZdi5cdQ0uJgllTvvh07nRwSHz4Vf6YNu
6rfb87TVycq+izEk2mVKXghIDp9snKtPiDx4VuXBdHBHt9jLem91tLILMCZOy+BXxQXu6hW8KY8i
WL5cM62q3MNCbK3J6sQL1RJrDVr6C1WF9wUZ/CKN49n5BRRue7g9XRtdrDFmgjmlDiNXXILIe5qo
rVJE1YnD8MftDjbcxxpnNlW5mdp2ERdLvLOMzY+ysp9vN70Rpa8JykxOagPSKpKNoZ9M8wdhn/vq
uTCPuAmgEq7Ldrrxw6tX/ct9YA05AzN9uAxgv81UZd2uPEjwuLofgUI3pT7Ixvg5OyBiAzt6CpWX
uHcTMN0IHxrH4ASK3AQJCIIyn65r/VwkMVgjhg6EtqEj5sx2vM3B2qvLCqxbjQ9I0wGYfDe/hAHU
HosUas8h/TnPcPi/CTCBTv4q80lBnbZQ2oZfQ6Wb7vvcFlMrkhlSO/yXW8WDPnfDZPMpER7yZmfi
WVZMCQMPWq7SArpUFnpgwUyzoXWr89SFQYMP7YguPrvOKLs+8RwvgCBTNfrWJYkdZ577YLGLYo7I
hVGGXFbZCN+8H4rckV4SACTKnjkL5+HNG6F1nlYULEuTQ4rfZbO0k02riNUe8J2NcugJRQL+Ih+r
0FvkJWJTtyxZuZSy/rWImXTdwXUja/sXxHyj66Aat3D6Grp64VVG0umaQL2fHa8Zegi1w1+5KeiP
3bxK8DYfiN8W1ANjVuI1r1pOobMU0dcJMBITfDCixuNCyiz0bPus6XEB6w/eMBT9i7K1dHDXJiVY
XVLR92b4Mg81CP1xvWxK8lF4Xuh8Ay2hBrJR+9yPbCrqvsWbIS+damgeRi3G4F9dQrvJSVrTlgG0
XxXLoxMtBZxTQvo5msOTU2tqII2yeLz5VbaBnJqksnQOnUM/ydAXH1HynNOnyI3A4s9sXCbu2FlI
r7vFFF20WNrwgRZ1Wf5rKCvjHzHhaOqIqA/vx0nfVabx0qmWAhgqaMEZKDcQCRsUbRvrJ18NBdL6
kIznYZ3MNdI73bmqyyUYjrNT51okullqRPExjQqkdMVUBfNLLLgqqqOzjB3tE82deXwDyDue8f9Q
dNB8AzCJdH3qEOEHvyIook95lgfgrntxaOXW9RMJqiD44Tj5QMujMw0m+D61tar8xBNAQ1/8XvvD
p66GpsGTamxYPOrQbzWILSfudb97NXqqSgWwNQtNJqfBEobMMeY1CCbWVJlsUMPXJNBuybvhwEoq
l4+x5wsvT0Dj49ufyo1rkT+rgBvxrlETyNoPlJNClyl0/ry5TqjsOaoEcsoDz2Y4TEJGn50uqAg5
Stay5blQfe1OiY150RYPpJQd+1rV4GRmx4BQqbD+vAgemBjlQA6gqxXgMJg8j31zRiOM/8Rd7lfR
wSD57GBhfR6pV8N86T0Cpkn0S6iVY046b9vhyRhT8f4oIyeInjvHC+NPteAB/UIEWeI+iTW2GCoc
XLyVkbYS9lzXoE4tcaouhr6BgZJMX6M+cPiUNq6W/GMczF7/U4phHMC3r+OJv7Q8dnGFgxre/1M8
9nQCo6RUontfQdy2zlPbDSqfUym9uZ8TSgVrMhnPnfjNXIQ+MpGd0i6KfVAXO/4A3VYlnl1rOJ8O
XaGX5azCWOXfW+l38wXyQPVw6AtQS5ZHr1969hpZOQ6fJ1xS2TkKQZadH6xYev2ZuyJ8phBH91/G
uvSb8ZVHzOC1HNrKiy2Sug+L6mMEqgvxMQg9YvBcP5aoqOzhDEsvsf5MS5kuE9o5UWwbPv2au1x5
JCuGDoRb0Ppy9PQUjHhuyBPmcyV/Y11I97koXeq9saky7CAFZN8OHtVTfpitaXQ6TrSrnktABc5j
DoflJ/MwFkGTtlCxLj6IOK/00V0krfE4AmkZlPOWw9z8an0wD3TQX5+ELB+jYI7jV/DC9qB1lEWd
48Ip20JofoCms5p+OQS85G8mgIT1vwUZ8+5DGzIfAs+gEp3as1cF3fSPLNpQf4GKRVH+27F6Zt+N
Bh+2myFGIRRPSrzPj6bOXTqncddI8kXVM0FhbuwL+GXacttcRi92oFTt5EHIuwQcDEP73id+V70g
WSiWD4RprxGpQ2dp/81BZ68uMsDU6YPyQTxwacI2GkjGPO2xtB14XfiJa4m0OqmnTlGZjJULNkkq
BVXnXsc85olYjAp/Szb00JRpJgO++iJeVHWq8PKAg7ExXlG+NAaXnbSZUQyDGlM1SPYxDCFS+FR7
une+GlDBtF+7rpzFI3SBq4kmPR8N8Y987Dz7fqJ8tstjByUwCL34cJv21SVRwb1D4dYMD+YNUz2B
HjjuOg30YeXSYSLAOhJWSeHRQKpkAjy8nU4o5h89dhQdhK3Y20zA5KHeaVfTsnzWvrbWfSoA8m6H
NDQEdWp5Ovnd1SOC97W0p65Qkd8kzjiN8z9U5x57AZSBsvkArP8YPcqhC8ZD47tRVyWQi2+7U172
PbhhEHT05Hcx5zWyEaXrGDfRy7T8sKwx9FET7sNLj2WZM3ECPJDwTxDP7K/06V4Ve00SqnFoT7qR
RX8wIFs3pwjWFKUqcNoiOJexrAMXIgUUp07ShLQGNAG8PaP9ovjcnGoa+VGWAzap/GyB3/PTAhDU
pKZWlUHSE8S/S1KUcgFbQFANwRHCYmL+HkOA20tlFYG07KziyYGdhMvS4jlBjtBRfLSGkPHSK+U5
KjENUG/FEe+rePFLWq/y+zDR1h9tBwk3B3Ci84jbHJTohAfR8GcrbBcsicrZNHlHLN88vhcCiYmf
kGfLA4ZDxdT+eXAYyw9RFege9dBROTanIOJS/cRydb7KekmWJiGFU1FyzAuyfGPcNT9cUE6A/krM
FGIbh8aLQtc9wmUsZZjKCEfcxWsIbZsTRArK8MQL2jXPXNW5eM1NULUEj6F2RhHBOGLanssCpLrY
CV6dq8PCPByubB5zg1c7xykxHwSqjF995VmRTPHYkwcSiPBMr2IVoAFgpW8QRI4KUk+JQQzYICqx
HMdUaktjovwRjHDWE0ArdSN9kTgEwlNZzkF8QPRosddxjoz8PS1b679WMSLO6hBbHL2/oFjRFx/y
mlMxJ8KHjPGSdST6Mlm3CD9iT4rlm7e43hSlsSoj6x+GnJcCDDBsnBeRQvREtu+geuTLHxBX6qYo
aX0HzD1JlJsZ92wzKTq8sznRZwMCMO1Dq4YExklr14EfAYJBD+Bl5XlQuhLYiYjk/5g+DrpPjahK
/2GqF7fTj24ZwVSOcsBBDmLwMiqdn7mJr7zmuV/NfEriuCv5O8eoTv6jZ+UqnXRV4bXm4AZkRpAY
Fw5w65qG2G1Ejx41iBVgeyGyAmMTvJPD4gy/IyMR2oJ02owgtkH81Ih/m0VILV/kQom2CS0bttjn
OrK5lynmKe0fgMBp7XQK/DwgZdJwzYyTDGE4keDRToUrX4Ar0s7FlaKov8ylpZVO5FLQEGXPczVK
9hjCu9ruGTSQQnxwunp5EkQzEEeLHut5MePCmud8KPMOwH5eKq96dNk0eM0JojymUGeRx0r97H0X
18cDeGAoNJdjJqOxP/f4pzJpL7Ey7UNdAjy5PLQ8HFyT4bwVKjzVhRxHlSFe0cogvB+DvjoFo0Nr
c2Fz2LtxFnujXwF3MvuDPONJWIkllTmNxXgE4OyHs5QkRQQqS3vQsQzMByaH0h8Sd+BxUacz/Lkz
HqhX4EaCHMPgz0W6XMMdSIksnEC2fGBxIKrjUrEpz4/VWOC6kwxyWniNOMeE4PciCGDE7yXolcYm
hB+Jv8AZdc2bixqbgjw0VeVNJhOmMPCjw1T7C7iFRcSX/pH1/0fRtW3HiQPBL+IcJAGCV2Cuvsd2
7M0LJ3YSARIgIQkEX781z5tNZhih7q6qrhKYvy4SXbgmR59axvVxaiOH4Iw+ZmxPgNipEauK+D4L
atjI0Af2JbyCbH6HLHuytPhV4MD8zMfVph870Ro/Z8xRiNteULVhDit0etyAncEfPZF4Vb+tW3n3
u828aPMygx0pw8tMVp2bKp7g8/at6azYS97uaNTqfGmj9CcRa6+ee4/U0yfdxoJ9eq3l8ENa39D4
WMg1x4TV7QjHkZVaQEZmpWKxghWMyleomsDngOnmtWs6qdJ6QYeL/mVsFizrZOkyuaFEINpiH1UW
iEIShJqy4QUmEug5sJi0JMtU09AbMR5gSOoxG21oiiJaKyV9fmpSy5EHpZqY70XlR79lnwtuhv0/
hXbRfyzx2GwCi9roON77VhZyObCAdx3BHPEqJve6LZuXd4KrPfnHYp90U7nj7UdcThiIydrDwuN4
hHOfo41OnhnDKVpLCSO8TZZTRi2MObIwFVJXWSem8CfJOgwf550Hijo7FSnU7SW++wjvKNL2aU9Q
pKgX3wYxsuSFuJtJbylxJ9eJmvC/DD0VDXa/RhnMXBeeF2EshyTZUnGQE5zvv9e9W3GPZ7NBehhx
adfM37SY245gShzHLa7G0AVrrlsnu2QsHUAAUzy2IMPsVSc4aSmUVRlySWKyDTbGV+XZbe2xld3w
JxqMQFpxMy+bSqtZxlgbKRs2zflbj9LR60q3OCQ3OGG1+Qm+JThWfYsa/l+8zhN93glmkytDKwnP
f14syj2OyTjTRz/vcnXlKGbeP7TttsX1liKDAr17qlJ9VwTuJ12KvQP6epwjxvpvwxGwHpUZQP/t
qTfYzkQXJxIS/VpZMuV3fBOzVye3Nsn+gT5ZiLkcNBoXU94MP+0HTYz2vkxWkUOaokx2W8CeYtIj
3HSIMv+rKUw00UcoCmX0GCXo9maMpSE2Y1cOgTGRwn1lffedJ/x14Lpfl1L3u95fcDpX3O99Bz2c
RrBejqD5O03HAn3fmA1DFJXrvGZ/m0iOGAAYMJOtmmMdL2lFAekwj+BmuHYilL5oozGcdL57DFER
cvr4dhxarDvdKe4UUtRHb3yEG2HG9J0iOKxIFoMctAWR8MeYdFvzXcQE2Vjl5HYy2EsYigB125Yp
g6nRGElRmPHu2PYDAVqT17XeuIlOxRgJ+woNwZ5SJMiOypcpc+tTi2O3b6VgoJ7jss8bUvgSn3mN
3mRotvWnzUV0Q7FbY+enBeDU/AgjEO7/u5GVeihbg+buY6CJs3mN/nHKfsRmv22oItYEA13ZEy8w
RQk2me0jx3jXPGRujPF2wYwfoqsU8yg88YI2mUM8aaTFiUfNgE7S9r7pzqkAq/ikdiTVbHUbA+FQ
FcOibYvu0YlBProESTC2ajYmt/uROErf6UDsdlJ7J/aoynaa2tekbffmCYpPXbQ1bI5nyBxUTPH3
lDvJnDYfk2jRj1Rkc92COJwZ+AYqaBzgvIT5eJl+rJgnmvnqHMYyvMQNXKBKn4Z9uu6ZXbcUkzxc
+CxsdmSDHpVDBJKh9drhkHfEQISWvPQ63kyMa4Dy+HNKGSZWjAQjazCTYURqkmpoNCIdAbmjyXu1
HMunroob9LFfJNaFSesejXOERc4ooTfzX1w1sy97gR11iw8FqG2qkmImewKLTWvoT7yKM1CPrHFA
L0qD5XWTVTNaWFAIoZvE04S2oUurFHpGDsuSsYuwCWDQccrvDdf5fp1GI/unFq3y9t+2qCUt8cP5
BC0iXPrMMfc0Jc95qrZ1O2DJf2w/O/j7TvlTXDSw3D7oSGMCP81kKLrtGsWgjujBzalLhyPtWmQE
nRLP/AY0hcd2mEqPwpGNl4HkMF/CH2/f0VGjRlVGT63JD2uAbRs5cYr0vf6M9wA2IHiM3gdXh+DJ
YqpWEO1khVbSuzcs5fTx+BMbOvDXKFUKSNRcek0DEecICx5hfnVCZM8ujDx7yjJYuE8Vi1r0E3Vm
Y+wgTrNrQvYjKaYwLlUHpOrQZSL3DSiMtvcXu0BXeVjZJhVCpSbocqF86WEkmQr8LkOJ+UqDzEp6
G/2XZ4we88y+rjQOTdUzqdifqJOrt4ibatFGllwvKRsvSztjKsZl7yb1nCN3o/ttRth2XzMcouYW
MCESvGjSLgboJGpPv8vjRIgk/60zWhv888ib3ZYyp4JEr+sikHYHrtlZhQQMtfTsiBI4Nvrs42hd
mrcm7cP0Fiyig79B7UWmA05vnPsnnaT4INjJRAavSmN7x1MUwOIAsgjSxsMwSRoeKQow3q6icC7x
ZYzSprZDw+LAxHHK2NTvVYFIJfEbZq1pjscx7Vk3X/CBcZlWayo2ejPKV+aQIpCRvq5bASFJFWwK
XIsBoMHLZ/KFf8GlNcU9NZJoTN7R3a6dwRCH3dpjfvPfAGll9umkZbSz/cBUa9KtUpiDMEFRhxZm
wHBhnhyAA9jGaEyc4tiJHixXhR8nUZ9pFofiRwwMsfumwzJtP0zkBqRUcAwG7UMCf9/spx6bQvwx
EssPkNQovy5w/IjMVrwU8O5ePnBYxw3ofc7yBwBQ+3QffB9+ywX1vMHMvezFYfMeZxH9WV/ED4hy
dPFZML4tv5VMUYaoykhTF70scI83relN3WxtMmOypWYBWAboREESZrs8fIgUgw6r8NsG4Gxho+Fw
WwWOMb3lo4IVFzbOt/mfn7sMqWIIb81+xzuwsXdYL/ceeE2M+2q9NpQjpajiS+/yKxoA8jqMTvDa
ktSigs1ohcu9JR0eLMDHCHaJPuZVNGKmvG+GOSB70Eh/ZDvp8FhEngnkKW1ZKIWb5+5OYPKwF/AK
MDIilExbhS88LFU/LrY/FEW0fzbNKH+1/YIfSnqTRHfSwO4E9Z5GNsa2McxGAb7PtppstqjLhsjA
pxUj5B1LOvmQOo2RImn8eBVDwgENpbP7la0hf2/2gX5gRM++0xg27nURL8t5VtgnANYSoVRNZDxl
sPYbqoCr3p08PKhiPNEWwBiqy+swpGarGjPTX3O6LS9D6v29jpvcgvBF0gjQoMDmClSUPyKGxx9b
NujHHdEm7LD26foXuHdSvCLlK81+MJhNYpYGYNUf6DrZ5TAKDaIHiLFGmiudLwXbGFrgRgKTWsVe
pGW/TOPXHEep+4bQ/8Y3zkB6j4CVta4lXhYgEcVqptO4R8V82reW7NfcwZ4c+4MTS84UXoumLHzT
xle8drA1gtSip3XjzPip0i0Wpwnr78Adsikp+7ngc02Bj33PId6uCBTeQonkAGbqcfXmqSDTzG/7
MenPCV4jX2PksIMV7zbpK4Eawg9eJt1nquIca69crG3piMmHRxN7uCkzK+QzbALsgliGVLKHYtbp
awzfzb2MlVTjedsEewCoSL96kuPKQydUXJnFC1xit5Zag3FpT/l5AAMxnucwe3PAi5iRutj29NGD
tcoe00XCSwzZoimc0kHHvOpx67uSOdqPJYOi9Rr1ri9KqtABou0I07sPA37OoORQVGMX+vTChWz6
Sul4dCUWz4SpiPcCFqtU+H/JPvn5CZC60aBzLP3AOLIlyMTarKpztW8fRHO31zvAubR2mGlk5fls
2vuMFIGdHEP/fSpS+J0CnuFYJEU8hg8IRJ1R/nDR7wE+esvWpnddwEp0SfKYvKLLRT2DH6tAo9l2
Oz0nN9DjMGKSf7QpwO3aQNfHql2PzJcwGuz3c4imMa0auuK3BxkPJa9IuUWe7AZoRXQLRURq1Kb2
sni6/WOLKvrr0mOV9jyD6ejKkfd9eBDR7VEBvJhlTfmYnBOYrcuK84U/sSTtf8ggBn+kQ49Ty0WM
gdH0mQ6XJVpIApw2WbDxMW5RqHEJ4M8Uk1TTXyQstm95klkDI9N1ZkfsmCPprWBdlx77NQ1bZSKE
kF1zE+b7xOKgnFt0OOYFCQrpo8rbPDuuOy9eBj+3YEGyAV1+0fn/SA9VfJWatbvTyd4CaFxR+a97
8NmtiKdWHxwqdlElMfVj1ewxCAolHSdwK9v2paLIE2Co0Fha+QnD6zbGEDGtKaA3ZQwgDJAAL0ih
wPGfp54+tukiLlsAi1GbQragT5KI/GIj0sBgMJxbckikCR0eHqocGJ6EvZGlYW9Ct9Nyv7YuCZcc
xKY5kdmGN6ikxyfkPKTZs2ArXm0NkUN/cBgG8Y+bJJcnrbyC+cye7U+NUvje6JnsG12DastZo7P/
8ENB/rZcZ1+hy9oG1c63tH9yeQejfAAfHYJc0eeTKsHuW1KNhs7rHZGj664ANNfmPz+DeCh33Szy
zQLv/af8wnUNc9LUX1k8JyhNLkt1D+AQBjWPvqfIay3XPU7e0qTNVDWRJXY/14ivKJoacjR57TXf
oAVIWk0qiOFcWzuH6NeScilVjW8Zb381mIL9Dq0INc8WZNyGq8lGKcIAkfBytl4Mv8EspHhY6JnI
JcafSUot5227zwLjgPRRs8GD4aPFVSFM07xu6PY2hBYCPCtn1loUqyVJHweG+xxz+O3iR3VMh7Ma
kuAvIpabrpvb5XWwNu9/6T2X/3Xo8uY/UiOl4wzGMn7aA+KfKzrBXbDcTc6eCMJCfUkhf7hP4MkE
p2msRh7RgvafYWr905SE5RPLpiNG6SKa0JovgSWnLI/bv4OVHFg72OG+3BUDqSqgb65ARC1XzIJR
UVqL6aLKY2avMDToxiOMBswfR2ii4dJLs308mZmkAY1gs5CrgxXFHwXV0AtBV5SUsYEH9tHmo/F3
FNKfi8BQPn5PBhkQGK9TeocNNvtjs0Azj9m0F9lZDl0RfyV+ofNnIjqijlC65WhSjGIPMjiH8DMU
ILDL0hl1gP0nymDsJCo3mjbIYqjJwnfWjxhXJlz5mJPcHA1/5Aha9Q/c2Jk9yGHcKgKD3ReJwAtW
Rt0wjT9WAsr5BDor6x8aGF4up0gw3Z6Dn5vsbDIktFZ0jzdeKewOPsVgwsyZttAPHKcdT+5h6ymf
zgPze3KZG4u/cubY4K8dVBbxPYuWnuO0iEgerOdqqL2gcr9vJNqWrsRw3/UHmQLzP6EfybpK0FSP
+Gyjfc7lKr8J5rf8uoXGsqqbIHhB17+14WEIObBUiBYyXJWYr4snizZcvS1D3mEpgRdtP6ynbtt9
MVcJTbFe7iFVM1+U8EKfACeT/dcUehweuxV6K/Wc2/sOdUjA3G9ufnVJoZ9iAA7zHYAFlItlmok5
EFjc9ZgnDSLJAV5EBFvFBC7xW0C3ZkaJezlvxumf6+jkipOHe9r8meettPpz8wnt1VNAlCRd752K
Y93742R3QMR/wj6OLW4ag7XSq4piu61wyJkGHkqDTWyEEUK/F3XhCYT7SB67lGCx0hsojP4oD5r/
AYO2REOf58C3sy3apyqXGGJ0mcJYpH2CHCQqsD8DEK3q5YhBPUdXzWt0NIrWLtyU8ph6xU9NmznU
qyoA42VFk6CkC9ICDwadOt4hcGgRwE5klNTUwEP+DIPj4rmjdOenZtntI8WZbw9p0BsATBFHSeVB
kQBn9P3oy31qkaIMn0ZQrXbJrD8TxeX0PEImD0UDK6afGPfDE9+J+YNakHzGhVP7y6AzzOfKOQ1J
7LgxMO5cgTOTsJtH4K5jCdye5BTIK4DA3p/jAnDmZYOoJapSx1SC91lQUYuV99fp1kbftbtj2OLl
qX5Fm9U0h4HOfPj0Lneon3mTvSKzmD7bKVLsoCbO6VIuuiuQd0aYzlB0bT/e92YhAVdYa+MnP1I5
vNq9my5bPqnhabB87q6FaQB3rOnQrGcIJmGrbLGbsLAKagS/HEg+U1vSCDkMJRoaute6v70KyGkY
VY2+VKGf4hnrD32WCfXgupyDlFli1D8tOsSHgYmkU2kBXssLcsspjN3xO/WHxMHxsZ4TReRBjFBT
nDO2oNvZYSz/Cuwy/7f1qriXS6z2cgqg0597ybOPDIF18mcOcupvn+j+YdEt+F+DVzd+iAjHvVuC
VkQFVA21bzuYhhzipI3t9+NwC3jlTdD2hLiT1gNW6Nb8U+k52X+NvElFW+Fsi5FXK7Vix46+E0/D
uAI8PkAkNIxP4Dt7URdcR/xCY+fVX4yPS/G0xfDHr5LV4WIjXZT41wmggPrpOC+i44j9C350Wwco
Loiu+DnGQ6EfRFGEX+0cLfvRRpkI73ojq/ySxaBiANOGR9B2yZXnxFbxQPOfN8uAGQIjSsjvbO3H
J7R8qzsBpmrzZ6QCYeW4HvYG0RmVKGDe+xSWLM7uZeI9iM2wtis7r6FX0wVzjBsPO/Lju6OVzFDY
NrCVncJi8bgjMDHtCXE36PjoajNWaiQOwuWLjiQ+JGs8i1oBxn73ggh+6YaEiTor6PKZmYV/4xqi
6GrnPHIHO+PDVXGk3QWiAoSAwS/zYDGkNgeMHrq4RGFsyKnVK0MY6OLzHkK2FniFebSa+71WlM/+
PjcNwGPEcivT3Y/QKvQHPUdiPqRrLNzzCsha/B4wLUZPUdPdoMIJ2NMr0q3DXURX/dgVY/iNxbAY
AoJ1hbJ5gRrIAZLeF3ZF+PzuLkr5nT+gROG/gjHHQdrRBj4kYRuepOY7AqyGZn6B7qu4UpDjec36
mLAqGZt+e0Yy0/S+46l01apFW2tmgR1HaO6+GDrlM9khoPrd4VRO54AxWh005/PvIV+TtxV2E/cQ
sBb/CiLcm4PG6EXDSuB1UMMYlXsyx5+IoEKvta5y/4ORDswCRrn2eYVXz3OC+ftfo/pRAP8e9M+t
64r8b49Rm53MmHJSgVLE9A2oWfxZxw3Yo9d7d49UQb7eAPTxcQf3/Ad6VnRqDTQwNVyTMVYsrdku
OfqIozDQLZxhKLeDrAg2m2J2XBEPaJ54n9uFAfstOD/nHZwtCAjaUIHUMRMulh2kVYx2C2PWpiRS
L4j96XJkvosC79tNOStqpxbQA7p39oTE016exGLWtS6SIF/yDRlFuEejuyVr+m+FdaZL4gKgVbeK
uIESF4zexsJy0TFasVrFtmdXN9l5uQrPESIddul+Zx3svrye1neg1MnBETYlAJe9jz98hwsT6V78
2y3JTI4N9jPmSu4MHTV6w3Q/xwkb44oAOSzqJNaivxcQroMDWQRKPziW5CdmrBsCnFg3H5qCiazC
icshc2mDPiBJHGqDBkDIY9p183IQ6PhsBbHglB5hZej767C47r61o1qPgN/jGqjfkoBXmvet3jUV
20FCjSRA3Gd7egZQNf3U6EoAaa9+iMsG0hSY1PhxvtfrrfED0AjBmcoxI8F8BHuvucpiiW58ztKD
a3j7bItFLBU+WBuXcYw1p0Sv4g8yzUAeoJ1GguqUjXSttyQoVkfZ3r2Cx+6fqM7H9hEEsrGnuTOs
OUIB1Q8PgWs/nT3iRI9iJw3QfIMGJi9c+zZzHDzaFNvjsBa0hV154GeqYwi0BfzEXxRUhNdm6skb
5C50PbQ2AoEQa6hD+8HOQ8Wgs5Mls17dFwO8AaEtE6I/A/IU8SXh2TpUypr8HTcjBwe/92g+gUQh
NwQc42/8zICw4X+Y/YqRLjThNuM4dGM0zuV2Ay1rZtawVuAGClIN3Zg+uJjyErvz4YyfFJDXisa9
X4EbLJHgGB8w/SflsHdzdCNJ+YrJFnMjPBoYmnUQ1ycPTQjqlolGUoudrfKNBqX+jHxuX7C1DZ+Z
EWh3ZUKB7zvJvgexE821m/v1HRPCOFdNt4MOjWQv/6EltvkFWfFIc9cz7U+hGPjfDll46owcGwtP
uLHBzNFG1tbN0CTpoVDE6pKiYqLpp03/QAawbjWCwcXFNgku1jjHLXSVzcryKxDCFFqjQX5HWWEs
2KgYNwwgzsiVjez2h6Hliy03OOgtNbBD/DoQ1xX3eYrIIRBS2yFte/TGLVLtkSFcWP0oBQe3xjv/
4eGAWIOwj36Ehsdv25rJa9eOxc+EAFxCV51sB940iB1dt5n96KREf6hHAvJi2rL80SPp8atTC5Hf
VEdJ7Eq7bDqvwLzkqBKB2OgqwGdFL150DSY/adYJYzvg1mNqV8gds6HrfLWh/i4noC+YuSzTusMt
jyuxxnVG/L2IBshq0i6ffxMrAQtirGWVmQw4vc7nmbpbxoKDqR359AuKUXZJQRO2qJUDjgKd8DZY
iEtYvUJvcTf0qYayZki7e6Dv+tunEzk10cj/gw65iwC96nY4biQFj5XlqsnrxQMpOkF3LD9nAYFR
JWMt32eACi2kgyCkS6uHMXkFEp3e6ZR3iAiN8M6U4ObxJUaII/djB4sNd4kFpkaMfpzt/3DR6f4H
opRiJNE0eb/eg2Ea5tNCblrebPTtCcpp312abbbLg41awc6FJdjWhJpw/cvQ9V83E9yvXNrtozUB
uy4494iySYpF/hs7v2ZlNHf+1W504sd26aF622wkXpTkBjaORWppDUcEz6BhVqsFVKv8VGugYR7y
8VU9F2l2c/ICLHmAg6IlJfe4NRqgxV8FnpGs1bav8E4YoJkiqh8e88UOrx4i6U+29L4rRQf/r6oB
zjUfPZxDkZ8Z9gIRIWRi/3LEbaKXnrPtG3Ji/9HFof+mkCwayKdGTAVaNMt1aPplPGrEu4Yr4Iyb
dqhLx/0RQgtWEZ4afhZYy35J1iiD7DCjQJe1j1c8SeLvlrwYP2ZmoRYt2Ra75bvFS7Id+RRl/HyT
SNzB1GOpEPI2vEa3kCZQkmKwNQ+ZrtZ+lVfPmuIVVZS+NBOnd3oi0X/MRtEhScDGr2MHfjy5fWiQ
znDeTBbMHF0X6DGKFTppyJPakyh6lNCoa0+gOzja9ND2yWHsoVTIjIHzaFPs45dzEvhdVPhkAe+S
uF8MGrfkpENwGIjUkB2WiMPlbt//7elKQHOOScEvN2hLIRBSRRfMx9Dl+3lFoQR/Rx8hw89+FSTS
/DiDEXhdokB/4QwkT2ls2p+WQhQNeYEFKInuFsoh3Mjuw5J4/qQu3sZagfSvHVeAYpgt0ucNlOph
KQhUOHDAg+Q/s62KgAhK8mtq+9k/6gZjI3AbvmN7he4r9NT4p4HuZuxL7np73TmuWVyt+CW3lCyf
0ZaoE8DzAOqSbvfpLvRdn6a3UWFIpt9TcO1fCYuIX7MD4FiSrAVXu3XT7CtlIhKVLSjYYwshzntY
tJ+PNKZ6OzsbJf/Bh1GWGaRflUO7CNNz1O0jsO5urAfTE7g3S58SPDdsEFR+EO6LhmSRKD9bM1ee
DvsLhqX5zgIJvku32/WPrVTIuLEaNzT5VAvlAIYvxtgfciPdHRQ9c15F1qjpgC1vtIYZlAPPCwXR
OabalR3kY20FMWhUGm3FAU+5gwB4djNO6DQl/2KmU3iQW/Q0TsJV70xGyuYDhVBBlmsS0s80tNnf
FSYgb5YG/988793jTcqxlgMbzXEFZhbARVLyWxG3Y7LaiudJcV01ZMfVZWR6hgw+rYKaG/QYHu2f
6jd2TfvC/sTFvLPSTLw5CaASFzD4K4heqKY2KK87AhdbCFbqJoLytIYbJUwocty1fy2kY6gAzkCz
dQt6Lk5jcuMJoN6COCFpx+krWeLMP3DohB+xmtLgno+y+S/cRrrxC3IUO5fIcwx91eBfe9gaBHpG
qo+OXuakNnk2PPh2mIrT2maAGbrJJm9FNwDVbLAtgN0EiGMOMxngyd+jhYABssTfHiBYd6XeJDoI
zbS/hybajGW6tzBiJoPotkqi8oFn5517A8Lb/84IRPHgtQDOuyIer14bYAm4/x4lzAHfo3HH1e/E
BkSwB2l00Eq5d+jvp7u2G5vnApqItwjiNxy8WA9HDw3jUzQqcDSR68+rphaC5Cz7MsUNr26yADXS
uIT7jlFcd1sr3TnPpYdX9HiLvVnlkJ7xyq7sTviZ/EXgDk7VjHtnPLSMApF0KVRWUGcAKCWZ3C5m
W/MLGlk7HDK8draUUbr8SaIdIojM8LjMo9n/txpBaIVYDXVHMGqj/izqEE95cgTYHs7p5NG1I39E
kgo2DvSwoB//TrmL/hYoWKzyopd5NQLnWyvsIIGqi41E57ZIA00LJ96+9yrp0kO0UoRZ+ywSf8Gl
iH8JUjZ/tFivGR4xoeCVys2CW6HNMJwOiqxfqKfktDCTfKK+J/3F4Ju9QxLYf5pmky+Tcjo6WRWy
L5Vjpi0tJJvQgQ75dxjmXR8DElO+3LqpgwfT9UCmuGuPXRQAdIcd/ki1SAO7dCvunbLAtVTt2zqd
Z0/jJzMxP1d8COZsIVFT2EudRFyrHP30xY5iuU5B5XcxRCzvbYo1Om+GbsZeY2hbkN0q/lwsNB6a
IRXaroO/Y/E2vUM4o/5rZbo8K6uBN2Jx6gzBRvqGrY7+B4SbHikJkMrbevauuG8Iy5vTBOralEkY
Ysin8hjPtIVIdMDoI5uxglzYUrzvDrxNMmJ0rtcuIXUr26IOyMSGYhtJVp6uuEZd7vsHcHvRVzev
llZ56+gDLva8NikzFwsPYVKtwcl/E23FHzfkCkataM0xmwEyXlEpADdwey6gYjwCqY2ugKggdgFB
HlF4F4zmv3kXAAYHhFcUh70oLETJWwPoe6JFll8ohYS0XAF1vqHldhaqkALqih1W0vlVSHRL4M+8
r0Xm9j9BQOEBYh2Cc61c9rGQDJMxHtz6oOKWP8XNCDEc2BBALgzdgyxTz6f+FBnoDe8cB0cKsTzo
QhoFkCR96hx8EFiavZhhMKxWrW4eYsfW5KwSBDmja+jmMRwdNhgktjnTNb2aZdpfdsboCwMmcrRQ
AbSHbTRQom5o00IF1LoHfMpYfI9hQyAZBXhi9rYvpiMfFg1lg0/IQb9ETd/0R5g1ujf0rOE+3zCd
Yx8PCBbDqKWOHWcRUJMRzzfZl/U9BSQN5Q2brKtUE5GvBPsikLJiDc1Mi2N46h0Opo8xgYB8IUq8
o04VP7sOaZYC7NgU8bZKZX9THuHeZe4BgirgkNCy++6wICc0Rxyl6PI3yJdb+7yv4M0DDJgCpDCd
WTW6P47k2Lkyg8HPxpd1eaZtM7y2gCBf+BBP9TAU0w8o3Wg1R7uYzsAAlgcS5+lXLPVC7lKeuPYd
Gb3xO/Bxnh2G3WC+9lGR0gvyukkAZsLzKaAHEE1Lrknn3P8cnVmTnLgaRH8REaxCvNZevVTvbXe/
EPbYBrEJECDg19/DfZqYGNvTrgLpU+bJlKAkPZ+IKdrWTotLusbz5nVXLjp+JapQBU/RyuZTH3tb
0q4NWlXturwbX0QGdEslTPE093P76GHtP+sUOJrNLZf6iBwW9C8ADDEtnzVIVPLgAdZxYTT3/3jF
E2MuE1SxWg7NSYrIuW+Q3pKd5vOv9tx8qb1DOlb+eK7LcFUH1Y62PEPgcSH7iDXhY6wW4BWdJuCx
d5joiv2arfVwgjLTB5ckD6X8ftG5vPGee1WhaF748VGbhxWMe5c3Lj9A6nPfe2xC+TNayZQREa3w
/6c+ziVrspt+J9rhuFnP6800jrlzhsT+LnoF4tNH6UIdETCGor2CXwJw7MfqRbYBu7k7t+NT0MXL
iChCf9u5TSreCS8OyEjDF4i/3FKHRRHpvL8Xk/w/TDJMyT5qRv5wIIkpOfQByf1d7/Ik03G9cCsn
S1Yq8eb8hnweB+92F1SLAtKDrfhYyrxClWa+1Li/fHr3wmvi/2g8qS4Mqd2T50wO9tH2FjcMu+4l
dNyZ3UIE49G0ZDVOZRaQYI3ZCtO7PHftCWIBe82R/oux9PEqXMWTWkoeFc9r1xs8WX/PCptdmxLb
5FBpd0D/74FkiRA51Wmax/WMfOSfFqTzm5AozsHIklPFVnRPXR5YB19swnd+q0b+4Dszy+qd9hfa
Wda1iPJLztfzHulY3kwXYavVsDwPc5To99gW5kYFfAE9l4Z8GwH3g384FabxDs9zOKRwXMx/7GvY
DgRPL4Jrlqd9wHT9oLAGf2ikoWcJGwukyUB4NVwnvLXSou1q2+U/Yi5fe/SyyP8KCi/7TAZwG+Zf
vuy8ivKvmSf+AXlh/p54AryDP03DzF6/iS4+T3qGdKH83xL+9c7vE/Q/+Dro3W7U+ARId96nSSWh
+TLUFPmO8t5WqXpTFZ9SsnaYOqNPFvSIoY5T245myfcY+NG/3OiaJNBUJA9tljnnrdz4B3gGo9nk
y6/F5cS1yzUaAdmj1Pvt0H87syJPw7cZ2uTO5oF4ikdVX3Q2p09IzskDkFj0XI9JzcgSWgy/xe2d
U1uH6m3oZf3UO216LrnF8t9Qb0xJg353jAsE+JpkZAMwQNjNJ7SLHBRF83/S73mWyiaHhLHD1j9e
YOTUODanDP2z/ApDfzCvxh2QkUgNVRdP0FiphLWYu7kMxkM41BHYQVll8qjJ6fyNMNvhOXVPQIX0
Ae95uT7X8Le3itPwniMrr7YO/IiiiySq/uYKk1T0fXWNpducpVDAQ6bOvjsXLu5Cw3/25Q/VZuME
2/BlMfI5FOSUxwJIZvduZswvR0lNtgvK/SmiBf7slIQcDt60lMWvUBTDtcxS9BHLmr9jM4IG3EcB
cYFTheT1OdUz2W9ZCn8XKC+fTj1J3eQOtWD1Xj1JlzMrTct8ibDEmdHXa9Cd67Aqpl1W1fl0NO7o
JdhgXVB9FUVgsbKFiOFNxJLoU7ex8w/QJGN/LNo6NmRPgn45CIKxP+hYdJ0beWrGAjfpZHzgID9w
i9MwzfKd0+ryz5tmg9PHBpj866zTzxeuhkBNF6TNdoXTky1eS6XiS+LkivRgIvPqZuqImT8kFNzs
1n7DP7N4lNPVC3XhXgac6buSRAUpyi6acMD7lXXZk/JPwc2u3U5hDUS7siuy9DJyKkYiT4UL8FO4
IEONXNpHCPbwj1NmibqtcZ0mR2+MAvanBNZ258ZgPwfJtcXzo4rcqCb4IuxvrlKoyPWZKiM4ABHR
n6ZtHoC7tHy89DugX01Md8GO4IJ3iNdaEo+eJvuXTXGaHjACvM94iTg8FVAgDqfHtODidZO8z7Jx
OYxyNiFpsISfokkqDCxblu25aSjE6kxoyeEvJYeKcGrToyyLGR+1nMMafSNxAVED6aRvdU7Zjl07
EmmKU+deFVz3sF/i3LwzGebzGeI1OGcLN6QfFtSJJxYeVREoiNPypDQBdHC4GUUtg5PP8WiKgvZh
U/T9fVHovN7H2UhuSSZVcY9pjLHTQD/HO9dKcZnWbtM8ve3E0kEz7LVrg24fcJ3FX0f2pXzKl2St
Dt0cD08L4PFNtJ2/nDuDrjl1wPosi3NaH/2WIB3p3B4uPaPLFsKJP/oRVZBj4ernHHcpBiScHyqf
SXbqBY96R1BT9tilR67oqRRnnA5p1bYo0C0z/PcEDnqxSTj8k3JqWVogd391xKLEi6/b+m+djstX
CvfensMl0Muh6ap2vPVZQ4Ipr+JD4sfm0Q6WYGSecu52liKMs31WcI/zhXkE55FFbkZlQtC8Mp7q
8DeR6uQPyRO8PjbohE+67NvbKOtiTyeyVruZrYalFkki3Bt6t6OfIDoR9zZooTpdIXUMeUtycuko
pWyCau6+Bp0b3O4u8MJzRhRJfaZUnLmOutOsJ433CFFW9dkDqAUyIF/COEf3KdJ2vZftCpUAeJJe
NE2dr3HSiW5DWPoatbfRRL/PcToG/yZ/Kj+6zkepI/mt79O1c5mK0myK2ffywblyb3Usic0N5Te9
erhXY1IWp1V60dgwUpfY8ksh0h9zUxsZHfxK+qekDpdH0U+V+wntK8I/pUEmeQrSoX/AYK/rAxxd
9p11xJN3DhVIbHeQpXZ+d4rSRn/piJvYmDgp0uO/q2MniBlJFYd7csVoVElYiu40clRw7wAMlTqh
NWb4hLO7wT1rq/9x0o3tUzMkXnfQeWru3Mhnv02lH7xWC2UHu0m6nceCEDTnokJtlQTxucLBRSX3
rb98EYnd3ndPsn8aVXV/NlT6tabBM98pzGxg4zqEIPdmLEsv6xPqVpNm1MVeGqu9Sx8uc3zwHDBd
7mCTwGgkaTOQoYF43pHNb2r8feeGRXT0MCmrl2bDvMu9U4AD3y905/4CEK/0oQSiljeSmrI6aPKR
OWmbcsxfE4hnki00GyS7XIYgd1xaFYkjOZwmJJJPQnqXALU8sJW0j8m0+PVJK9KLO9oy+PISU2af
lsYX0kqKp6BFQ3+wlhEJn5Z40aUuHE+9Ku6SLN6J8HvdrUQPhn3hX25x0M8PoXAQW4IsLzWSCkP0
HvZluqVyNOI/O1aMCFMDGtIpWSf434VAcgAYuOP/v3JAoXqdA/Ts6buY3ObCpcGl+RvNWspTyyWz
3Tln/8VwBEAx97rgRcS04rxNi4L1OFB2xVBS+Uga9H1wWl9egiECjNqtNb0c2+ZqvTk7OsFg2t/M
oYisuxqujWOx0AEypPZI/r8VBI7MAzoSWvASS1E8dAA3E/GTwExvYLUrtyjFnPkOFVhHv2fzmqfn
bG0Tzg+4he3nCJrx6nm6EsfRFGo+j1FLz0XopxpzlyqA58LYyEdsQvK6l7JYkiMenUII8KBIjx2J
UNzh1gTP3RAvV3juFva1U+rO1xXABQ0J3dmVq/fBUt3XX27nAFRWAh3sGodQUFdKIeqCkShe4vuF
g3zLC15m/XcCpnMZ2ILTSzPGOQnfYXD0jaXDANgZ1++Kl8UJ+5cMyfEPpeI9OmUnwv4BQChH/xEE
uNRBD5X+3WC8c/WfMWPx0pDixAjSYs3OVaRdLi+t3QkpkNY2MX/x3o9xuKc5mCTHIGnH+JvTAWl/
V2rg5d/5Taean3mD/v6Mwrm4p9ynWxyUOWod5riwl2dcrxhTJYytCaKz602yevWIu6/eIRIEp691
gs3xUpTKM79nG+KHhOz4zZ2PVRX/4qw0hwMKrYZlYn8pxyw65wTMwgVsejuX7G1aT/2yV4w//q3j
MQgvtbZB9k2Bgtf/CxGCohSfi4V3O9sUcXBxia+0vyXvirkvdF2HuEZYNl+0W/po9740tPY0ZRnX
9a4KraWeJWvG6rkVZHKv6I5RfRuWOZIe1xaA6irQmi+dQ0hT3x6t5ZXmA0x1PLTkX0VgTzxYwKsY
hK8bbPDd4uJtJ8xpDUN62bsuOc1ZJ9K7KfSG5d7BRskfnGEw+d8VksBf+LoZ8L8yItY1mAJsXf0x
0CFWfMZ94MsfhTEmSHcqZZH89LNG0N5fllyXgylqRBvbq81YDs2lCNTYFyh/pYycY2dF5aWvKi+s
Z/eJVzXt42AtMZC8WYnFnTMaffO42AHM2Pwok6TILktHE5c8zC2p5p3k7AXU3esuPJVeva77ts/D
lh2xjiRdUSg7S/LZT37+taxZXNwnA0P+boqYqNtzNXU84hOSkLkWjZkdmn2bOf3YKC5aNFSTZ69h
4eE+HNI+bNAmXDcc4js/Hgl973qAgeGjB2YaLnj3aOqp1U74w7UjsEa2eODz/eAn9XHGwBzeALLj
5qXt+iG4hy2LOLim9VKecseX6oXPZH0m4RaqI2UynCoKnL7XaIkjtVd1SRCzEzJ4LZ3eMDV7FSYe
lECSXVoEX3tKo7hkaYjm5FLPzgC+0lsg6DJoh/pHbPnBmRcb10uueB5ZfjaSHhhQeWSzm6jQrG59
QNfTo2/Kpbq4kErrk1W0B/UHL4p1dlRVMNuLEirlrz7NydQ+w8cVLY+5t/nc07Ku6S5Eb+VfgJhN
yJLt9NFSnps4JGVPyUGNfYTyglnJqh156iyGyBjJVig4Lh9NA8TEPwYtqBsCm/Db4WLHNikfo6S1
Ahyq7vt4Pxmh1oepSbnqCcXZxWlNxaZcYWLDpsZLgArX9PN6zkqZ/W1X0qXkjKc0fuzbGhepURB7
PFUdbNSSeEzWxPzfCJT08c53NBw/nt38bJsQAkYbZ32MO3B1boeMraZkZHafXMzQ9ZiQR2Gi6oOn
pi+D5erWMcnzefQVzlcw4Tt6TuL+8ilkgTtQQSN3C0pccVR1p/6mQiBC62jIPrh1y6c1UvSvDhVq
vzymMVadwoWxjceyOzb9xCa5VGy3+94sGHBFN+TnQPuhd6RxAG2PSgRV3tKRVvKTp0MOed6QZ6cw
roo3DCCw6Sjhsh6SblP1o1iaEUjGIqrs8rHn8GS6rcOLHdH/jzP7+GDSmLKEZfaQeuOqTT6zBph0
n+QzYOm6ztwhNOZZ+9pFCXxiMm96nKgtklkn+tpji03zI8U2/g8KRGGzyNuTDiwm3PmAS9TXfVX2
zq/OoaHnaEPt/JLzOqo7D79lpVVdkewglUZJ/OS4VwA4Oh+W7Uhtk8YlL79gkYSJ2nAE/JR0V9D1
+UHJFClgqlO86ZI5rXupUKbetnXxfjEtW2DmAnbSptXrq6gyDpHMDSTYkigKvV2K7/+BU17fuFUx
K7ka2bY9+npbXde49/nddFceoLiiW6xc5Kt8bFn6mjzaVdOYXdWg19tcwj7uLOgPFfpTnWYEL2fX
6F+CvjC35c1wh/nRREM84urRxnTEgsvN2RbsgtXZEs9PWjLuHrpWSelJn1yjaJWqZcpsVPriLn6n
hv24QLyfVg4r1YwLOywDF7a5pXuSfWTsV9qJLLgz2LPTKU9mmzD+jJO6G5KaeFyJWo1hWTd/o3wI
gAzInD2k+Rx/Jat2fjOa8ZlM7CHVYelITOK0b3Ozsj6jU5rOHE2WlQY6HjDj9OdQQIrfVYEj1Uc7
dwkumyTnzNs/5vZKVphnIteLvOaW0Rb4DVpiF7qF+YnayGgdrsy6FxV7VMy17DHegdMKu4ql00Lf
Vq0zv34FXyG2Nrmdm1X7enU9WV/KvJn9uwg2kBh3CW+U/+yWecwfU7F5tMfS6AQLSnqI0GRJgKjz
khqbkDAUZ2e9xPYSBAR9gxc0pnH9XGNuHIKzidJGHMjG1MsFkKsvT1HcSQ8tetREbGOrvP51Kols
VIvPnGYxOW4tUFF5mHQWqxPrPwRat7hAEzCznOcim+H2AfkxLhEnsPMPcKiIYHMIZraLWxrydqSk
xXiv4Ds/Ycpzc9PjbOdTUsnavllOxw9Nka1mH9N7xF4rDHZE6U8d7W6zT9auTl05nGMxOOZHFnZ8
BNC2YQCKHASRucuDkfzENNQrQzRvMbBQ6bTzt51BSO7TjnqfY87z2LzLihntqKB2yDuETviTkAcf
XLw2FXSd8GD96mRw9dcwF+LB0EI1nRvHGnUeRtT6J5Ye4877lSY9crXADTXscZiIk8foCizPKPtn
GVK63vjVNjw4I40dDzw4usWUzbV/DqnlG74M4MY/R6LbwgIsxbBPGcK/1n6iSkOGceNdVLeU64db
6GXdT4MjItIyuZMm7E+h/p5t1k53pHQW926FyfwMh17le5OgU1wqssTyLFen/wqycfyJFsrJo6+d
qCG9WrTVafX1NJ/pymsJ8kzJW994mH0jCltx6jz82wMhme4H9mv4b5XgpnsjppWcYjdtIU8fY2RJ
xfJVW0svDDogJFy+CXNxGTby4K9Z2BBVVVL9QuXzX8Scx8PDJlPRGjjrHuqc2t/1SnYzOBP5df6S
wvOuHcXn9pGKCbLgRoORGn9FiIQiQu0sSuDrIhhrfQrx7O9MkcFhR1VmmxuxRN0wN1UEv5K4idlU
uQh13cNTM5+OvUFMQeEVNGJx3t7KfFgEH1FhiVWiS/LlJMTN7ZV324++Ug1NsYvTAJQNAYotjRa9
5KfhXERwA+0x261Dw2TbzTX/kf22mChS0O2NoLL+9JxoeWsc4X0XTuT/F0fIcX8doZLpWnCKJxZI
mry0v1NbMY7ooSzW81bPog7EDRPo28rjALf0MDyXkgozjEig3fOcI/0hw9Hvtjr1k6LYYTnMriyD
s08PGbQLFx4BpUZumKInD+x7IV1M17EOM5f6SF/8IJwdewdsR/Ht0QuYnHKMBH+rn2MhLJj535Ev
p0tUrOrvQj/WS0w50SPFp8s/p2Au2tGPSJvKtOXjdnkWUlLgD2VKoxjFMI9yjdZXr+ucv0HuzOue
u8qTlwz+8UOMVLTtcM+zY58J/78c73nd8VNv3mlUBw8rpjYnEHZBxl5VXFo/NzQjdNnRLQM2xnbN
zEvip8FTT1SFWjKqbkhKV3jAqh38+iBGkTxvCi5Yix+6Lq8MLnoyQ1EGGQKP08AWUh6VVZ+C93u4
Kioor2agIQjqopA3LQRn3NJE8lpSK/lQFo37OpK6Wo5dtm6jDKFetW/qlIoHb3UeqUmxP63h+gaY
kqV3ATJzMfM0VflHEFCQRi5GIdNVuUvevcmij7ClDIIGzcz9GXR69OlB1Mu4o88X7reBfzl03dip
3eBhLrZ9mz4pfscxnRs4a/5cn4cvShKEabbZ77A35WcOXoqVv0YzQ0kvXUpw5p7WyItWRRwemAp1
f5+OGT+eoPtHnkQ9WmcbFdASGwjuN51g2SPWlq98mmRf2sQJPqgamg5ZWANpmFyU/h+tN8t+rWrv
RJFiAeYTb7HHgE6CV+ocOIPs8HgC5956VXJy0ezpoFn5dD65btJwD0TW1hLKNqpuQEHk/GnZ8ocn
DlaqPA9LWRbo75xCbsRH5ojlWLev7kBx1N7Q/Ppg0QMoAIy5aoWmw8B1WZOhBFDxt3W/8vu6PYW2
65vnYqAf9a4phmxEG2FLuXIaZQobcIvpv4sSlrIIJSTY582EBLkbEiHo0oqMk3rT2U4hNvcuE3X7
f8gPS03uQrxZ75czMgkcozK2w2XB0yWwMvm1OEEkR2/A2VF+sioV5oQWk3UcAA0o5WdPKmiezrXs
ek5Ywg/+jdyK8BIJkeoDtJrM7yYrs+HVKbLiKmyEb4b7bH/7vGnJrgPhfVmlXzz29CX/4T83y6H3
NkitgybgO5zI+e2IA5fVM4igSt8xvQjv8kc61Yul2yM+A53a+MjRpAA3LALRkG6pwALSyphzOlBH
dKDaxvltYwb6vddI+x2lHP9XDKqlyZ7cvCZrPZFh+G5Czgh8zooouB3mmAy/BJRgUYCJA8JnZBUl
+Dfi4QBxScOHzg6TDLg5uuaE1tyFJo+aK7J0CM0GCBEdxiH14g/ZRDg+4Cofgv7fU0Z8MzsSwSaw
rVMyCWdKGkH/q5StknEpeY4JSKQcU2vM2caz/qWaTDOek5Jmpm2Y4FsqkW1vftkBPFBe47wyHqbx
XQ3rGFyFzDgGN9oofVePMYnLLE3ZCXal8gUlP2NFb+ueL235ojMvudDOstAEx5tGFn1waaXSBAeI
c+gqf+wRVVBRjRTeg8JP7HfuABKC4UR0DSIzwhjo4hZpyCHnv+zipUYvT+HD3mdUgrMcssaFzSXR
d0xFNrzHNAbtTZ927SdYPl9hUifRZ+6b4ne94sJZLSt5LgsCM7tIhPVbN6rqXYfGjv9l9RJ0v0C3
ODz1ROrMjl1lC+OkZh7OK5Ft/STRLfVDXVTjQ48JdyQeVcdn28UblDD4rf9Kv454Qb2uMIPqgoA7
+AEX+Y78Er0vpzH9YeUqrx1yGD4GfUQn3KhAXsrMRtiXPkWob22QZvJELrsrzqGu4aG4m3Llqu1x
Mc8GAI7Fmw+H/Z4n7BzNlth70+Kz42T7mDFj7va/utWS8gCJwuGneSfYg1IiU4x9sfw3r8TVrx3M
MzbXOokzYm37LI2yzcMmkM97qchd7wkNR/KpkCNXJsVIF8MpnVrvU3hLcS78QHsPQEASPb+umWpn
V5nyBJHC5R9ehPz7HzwDkyzRFPHMMbba4hUU5d7JVlq05sYhcPycu8t4FoGLFqCDulRHlKnGuZ/h
wO89xOLnxTRR88fYxiYH4UZZ8+XklqCJHMvoWlLQ2ZybaWiac0TQUT1Qyob1QluQ/u6owLyCH8Gk
aHodg33raK87LcaD+ZFAiCUtm+TKjqs/to+Z2YDGXJmufw5tieVOhC8h4Kdl/p5F6O8EE0DCjgvQ
X3hlYQ7/yc4XgK3kPXZYa7N7QtmWCkifOxPhLObyjNRLEcUuo3z4E9qzmM4JeZ0tHRo35lJHWdtR
7BeIXvzxmZOo9ax7752QQPgO98DAxOkrC26RQ73W3jcpEdykJYt3P5nRTKdCrTBsOjZucW1V6GDK
BQXkf8bTPpGXWUKH4FXGSWc2vlfdhE3FeqraohB0TG8jVe/p4qKivPqDWItQNFI3D0XEVcTAlkHi
/2jWBHxxYiB/smW0eaxj6H747kBQI51SBVRRpNljmKCM/B41Ru0Z25sJcywBCO40LQP3VMNgRcWi
6ceLDlZJcWHkFuS2lpnJ+9St3MRAEaZPzUHYJrjZfcGoQvtqzzVMgAImb06wdF21p5+BmovZzYdf
LRF5+UQ3mRiegOFonQ1JMZwEpeXIwN3cHC35UUKGXRXfJ6JUbCTUX5JsKjmQbFeY+C9LGafefWZL
hG5qELcsDGc4QdpsEBv0XNOsI5ZcwQYPMTlno+1fyqvDd3p2iVaUWUgaO2eJ/qmikOW7atu1OZRj
ypZHTg7+Ff4wmw5LQSJFI7mvOzt11XAtFPV++7JokUxSP1J4G60r+5ODvcIXXc/VNQtWKLdaQK+Z
oYy5qj5taPBMhw5TJA3YUaiRqpmMfJ2V3zFZymKXQb4/uyiVIJ7kt/bE+wl7dIa5mU5ibzzTOe0/
U7Hq1nt2DRZiEiwb/ZqCGfDxGFD0htqyl5bIBGjDSGHDTsjt76o4F+EbLzRe7TiFOzTYonu+Iqu4
RCm6qDqy00PF+Nzt8MMrC+zVsk3ln22LdHdhOIlnOnHEA8Fe8l1xQxkN6OHGegJ/glUXZwpiIZYZ
e8LgaITLLC/cBs6AjajSJ3cepvzoumlWg1VVeX+qsy57shz3X7I2te8qXpkpw2lsb9bv5aPyWB1A
/jJqEAJ/q7lA/ORmBkBudfMn2vJONFf6v2Q2CRoUOyd7q1vIEWZinz9oATMSj9GKZ7tgqR4BdtPq
wvpZtjfhr/IjK+vgK+zBw2gKXDbpi/PZpStwb/ZuNcfEPvqMD8RaYjHUsE/DLfWcAn1JN0Q/RgDn
Y+rh9kAH2YTsckj0gLEtIFfGKvTIl1Z9KeMDyRDQk5LXfPIfWTLIj7V+ASoTab4FKt0JVZG62pJU
eZMeyfFuBky71b1YuixnRMY5/7FMcUQi1bBA7NXcgg0z8DIp4bsanNZGFfuSWNRVBxXrYJSNcAs1
GbC/gkKh5DgWAUv0GK3Jm9JD/lrPc/UjqVUW7FQfb4b/Gquf47pVNPhDz6+VvWx+uxPdCPze5FOW
MRECtxcPEnPnO13DJDhsOk6/1zF9ubuow0LtAHzeGM5Fe1SNx5fBCTR/Scc8ge5qjfbfljZ11IUW
G2i0UWw4Tyac8KJcRV8A9nv1h16HlSIYHJ1v1yQAHaaW6k0TZv+uucuku0gIa7RktB9zKKMCCEEL
JKadiEdoyqzGsFeez99JGdlnexFHgMdODb1GcIu33CxjRRpIBeAVWbo99DJieyjXhVWuppqcDbqL
ovosFpO/6n6rmqaWgSWR+iUkZYjfcRZYB5IRqSC3RaUaaOEW+0t7beZjiFwdHEWG23nYLof7Yrhg
bceDIOerWZZfrA8CCsXIT9NlkEA1e47eo63znHTwP99OsnAKUI6FLSNEoqD4Fv1f1vdNRrVV6F9o
EUa/S7GDueAhGsr2uLR6+a8zCdyfohgTEt3lgmqa/zGqh6Tr71UvOdbJyhm+aJXlAS8jhxq4KN+Y
czhtgmKcWYhAwCH+8VfBnQk097Y/RoNUxc+JpnjADsHH6Ibe/UjLsPjtE6fWO+upwuPyHyvuMjKx
61nytJF4ddrgK5hLMCO3DjlJlTTHNuc5sGCKAMK0lnDt2JTfWT2beDcWQ5ifcgPUdjRek5Q7jNqp
egRph3zsV6Cti09Bsb1rOkMze2ZqSzZ4Fe5yDX2XrA6cDMoGf7mwh/ikiMkMIuRhVRN/F3fQLI9D
MqF7k4jqrhRrwgXqQaz3HcyBOC2qsulHOyxUUcl1E/C8yO0RJc0U2etsWR84J/IzMkTLqyzw+A+d
5gSDXuG0VHJk26V1MZfiXN1cMvINy8p60MFbggxKrkJ40PEYLKepZVJamBmLe+iMfuH1LJS+aI4G
EUwIYE354M+qbD4V34J6CjHQ+pdWlCiO1KdKf59ljGucVKJWdPciSuJpRIWkgvMahhS73rHONPkz
r8Hcs7ozG+5pO+qTp7CowBLgN4174ebfVvV7yvoE1T2p5dvkGlpLZQRe9V+uUBNc3EX0TSH7tiP/
AypL8txe5OA1o3sY3XpYh0tIf2jMWpNv/SJpGk8cBXvuibhpLkdZkAwTWx5kgCU/HmsQob574PKm
Mn21Cw/r0+gZio1VnqDegnay+V+HAjfkllHhLu4tarJzpCqJ4w2zSNmfR49GPE0zsbVNdleGvIIh
YgaAMzWeY0fqlYQhlvkdwxJ0094XBHzJFxWYqP0lsyDjP2ugu4z8SO/6F0p4uh7yJPFW/cddXY79
Pstk+bPzG6zjY1XRYwMan1W9f4vqgRipWGGu9nVUj5T4q5linBPHJ98BRBw7QoAjnxypzgSIClCH
ZiSe1RAKmeFhmvj66TJKOH4Aakz4ayPzA9GSzKvdB9/4Ctm/n5s85rKBYk5/l3L758EPStkQyZjJ
mALylG0dfbsOTTJc8sCNP4dJKNR7VU48x7RJ+cFj1040+2bl6Hg7v0A0Bm0UNFDep3MZyYcY1Jxq
eT2E4V1lRRh752Koiuibxq1koyyh2EgIBwuAGgnFtrn2DV/ARmdoP+VLImt0nVTUto+m3k7msh05
4y6l21Dn58W5mD5pkZ3qZ4spXf7LkEfQQpa5XJ/Cjl7hy9L6ENX4bb58JDHPOuI2VGO9ZAMNcM/U
U9Wwq27fhI+G+nLnOsEMUEXchHX4JsLOW54zP0Qlc+m3KaGku6HdhZBn3SWl5QklmKz4fMqmIsjf
dZ2J5lu67RLmx7LzGFJpGQT1AGhKHvxcUzowuVRKxRwK+j0P69Je57jCU1yceMoP1uPSP4ocwvbP
yGu6B12x00/2TiqQklwONe0MMyfVHZ2FJJEUJc/pdWwQ0pC+ZbD8gRF38/GActO5dFNtpPawalGf
+8JDNiIMb1/HAEx/rwK3/EB7Z8Dgai1SIanwwY/pVKjQkgchD1g6jv5DEDia3lEyAiQT2CXsoTKN
Fq74jfjS3d+DqMX4y0yBpuuYi0OH+uyv3jpQnuUH8gkXzGOs9Lkc47Mumrb8gTziEK4vuADGOQpA
DAIJo8yEvvPnaFiJPKOooGGPpL3vWsTi8mRjkjc5vWn2EBbU7v2sZjmkl4niSI6hteQsSzVY33Wg
pBmt86RxM87hcOCYc6i+OTPFwpBIMIqBpfkfR2e2HCcSBdEvIqIotuK1d6nV2m3LfiEsWwPFDkWx
ff0c/Drh8aJuqFt5M08Wjb0qbvVLwgNuAOwwlcUwcSCNtQRe9s2Eb2A8dIv15DmZR9SnRct0+rGQ
yAX2l+ou/UOQK0/viYGSn9rKQPA2NxmzCEh4cigQGdIbW57NW8hleTg0IE4qTlKaocYdkS1vvoPU
GDjfZa2xrmvu8d6wV2nCRoL1G4uGzArOKiyXPcMIbglgnlL1MfCyyF1eDLFvFn1Ow+EkKWNrvkTu
2OCel1r3REsI9Rd6w3L0xTbAA4MlIVe5tfBZJIuiSF+BAbT1l65LrIgLC0jxwm0XI6VPmVJ+wisw
+vcLm3fgxHBikS7WkWsEL0V1Bg02FCn3skUFvLWb8K7i+SUR7Xvup66EEI/paJ1dpONq+FhAJFBj
RZAh9/hKAj7/wjRnkntmqqV5lM2EQ+e09BhG+OI2/ERfIX/J4Il7SnZqgDGOF0QDPvE9Dl+2/dZN
G/Vi+GmraOcxlA5sXD1MCf68pjO0wVGjknQxd9odrR5RdG2LeLaHthThUh+Rj4flUBH39O5QXOb2
WdtqrcwDtQmhfdFTNcblnuU06Izd3KZsPQQLDyiwK1GI7M2iBLV/K5NgaYMfIZL+mb6GjcyHmRKO
qaPYWJHr4diFzIZMkWqgkmB9NOt4qVyzEZhX3iUSUOZysXlLJFuEwfDsgyIUV8Plvyeurfru1hCp
/7QD4Je7lKtK/2nW3lM/Gkn75UEBvjXXZcSc+eJaR9UwM/z1nby55x4n1S3ufZVBC/iQbpvMT5mF
OXLqSRMIgy9J8jJdmmXoLxYqkAtXYyCckSTWFDe1MDtc6QQl2dJZ0+pfk9M6xY9QLY7z36RXpmH2
jbwKJAiiYBf2ua8GDJnsbY9rgNd9KyjZAiq5Kb4ALkFJyFdxlB2NnW+dXMf1EYa1rrA81Cr2sAYR
+CovAKL43cApmV8dbG/2NGWO3moirpvcP0TpmyPiNj0juwzV+uanS2dP0xAEb0zV8NyE5G+4Vzwa
Em40SsxepvjPDxOsG/0S1khqHwyK5YbL8truJBB4PPCbGfcnyCjtcobchLeNC7aPwX7k/jzv4tzD
9FQUfcydR5jOQQCZG7LSMPm8gIc/X94qkVfOk++MjXrwXYQxXv9UFeQ7xrnafsOSVSBOb+hXnAc4
NMgPLdGLzpNoupJHkDdiWdA+QKtIIijoSLynUurFsJCFIrX+Ow6YaDgvrgKC6y8reRkx6i5+ouOH
CBGKSjS956y5wu0R8sIdWP9k0+3j5dOP05E7bxPxai4gv/bHaZRgR3z2RjGXAsTdU0+geCVgvp0M
4Jsj5wT8LgnY4+u+XN5C/jdSU7w51ntHWvIFhlZw53fqyIJN7sSK97LiwURTIZNvD0mzaPUzTFmw
nVyYLsFpTliSHVQY99v6J2711UA2iT4bnwooFlWofss9kT4fz90Erdw5kgl2D04bDN2pNWSZwe+A
IL+rugT1zAfHZHcTPrkfXdw1f6K+j/UxxLVcc3Z7uv2dTHS4LJgFcdbzNSINOfuIk3oq8c8MoKAO
XLEqCdwQNPAZGWZuzzD+eaNRa+Z4D3xfeQmnNW7EWzi2LMMS4urivonYsdnZSYZTN7pqJgabaudR
qgo3kR3qeDiTS4Ij7ZuoMy9K4zy6Wju4GQND7H5yKyjcL+UWjftjIuRaSFCpADyrBefOsaoKhCRB
GVT3oKcJvFniMc3cwipHM+NwnwXhHA8qHmRrF89ls+TRoQu9brjHPtz8ocwL95jkFbngLZO8bNq1
yIgCSREEcMfgk+/mcdX+YwCGbr3D+a/0jcVL0R0UNgUMu+FKvIC0uNAXF25YeebCQfySG/LsOj9Y
WwzlLwFyMrybFJI7jnL01G+t4+L9TmfTz09ABYI309ZTeERYm6v3BPYvO4Oq5Qgx48jcGPppjAOi
bAzxGRIeQMDWTAbkdqK0bu4QksrlPmTone54z+bdM/cOLuzpgDkvIaIVvYmy4wqOmwrMRII2eqCO
j1WMKtLF+22Doaovqp5zLrHRBuddBPOO4jIt2AeqiYupiclbHVh8l/ICp7nIbgTdE/NiiUt29RHx
jVN0KVt2FXZlu8hn6bDYr/CehheWrCUQfUdWqFeL4nvODrChYqfGwwcbX0+2PnGyk90haNDE/Gmk
f8624r98hQBaostiFQ9qEsZAgtk8c5PjdCXz5FcU9Fyk8sArdF20+n8G6+L4T9seslezxAOda93K
VyaipP2GuWkRLwOg8l9YFI05mn5hApFJha9nt3h2cg8ltieF02WdsbI2a/7UuCM3tMWbyOtalnMV
T4NyPzEEb367BjolA3UVuu3eOF7yJKBgsCCF8duf1TJ58yNLhFBcLDYXe6BpwClvft2J8owXXTyx
N0qDa5a3jLqaC+Xfad68qrytPftRrCZXT5BekdlRc8jDC6xRNZO94dCprM31p046+zCFDeGSPjdr
dC3czUAHU4URMFQVBL3Cbba6l2ZAD8eEohNYaVt+TnkTcomOUi6Kzb/rtZ+x595Pju+/2zDkl8Af
Nd9SKrCcty6QnHpkw0NEYcxl7cPsDnN7r8e+KBDFICk5rGnL7fzRM5o4JJfSg/2FYmeMOApcKrzN
cxWrPbNvMuCtnMxvD1dLxEUs55AtvVJ+xBz+xK8pnvrBcA+vxyYj7EOVtuSXIjHFkJAGQkQ2pzpj
x7uM+mEPD/vwzMRDCop5yguPcvRhPXt1yGW3Z0SyNw/SvvuQNtiboPok0/hLEnTYHpHZDO+U9ZTi
LQ/Jd/wo2iEaaFdkdU1jT+KwKkBIjIsnQgcbXnpOy9sKXP28NeSF11jGTO+jxx7mrW7DwGN6p7Zu
x2PLFwdZDuUVMiUUH6yyMrkaJt71vgnz8IvYDNzNsA9ydcUrmn0lZPiyE0WGrqCSp+Zb0uW98O8I
vrrBy1KBE/tR8NceH8txls39nMi1+yEIqinKi2DE7jWA3OCg85A9oRloYmMB7lFzfN6SFvpgBIFK
YFWIawhbOK/eWM4oHrqAHr9HyaAfnI2V+IEkznD8XQh3mPFDEAtVVcbqu+hWpxuPjUnC+olurN79
O3pTvd7GIQs8MEqtpZSJS9/w5a4zaDuLk9d7RC2tuVUXk1/hvu6jGXqD7SxDfxN08/Jk9LKlKSD5
08Uzi656BJyPgrREDUx63pvB8suffWR7BVm0PHUxKetdWI+RuHDD9Tawf6DxVQ0+ZPBIp/5/bPpC
/zURECFBm4Im4wLkQp/9wMoiSFSIOZgvaRRO71VNehC0o5SGwbDSJ49ZpDgTa90kJ+TV36y9guGp
4OZKberA6HGAPirluVs2izQvXLRtRd/GP2A2UQbly/4jdTAgUHpKHlpctanH8a7GOmifq9EJyitV
Vkg5wk07NCYdyiC+bdNqeuNlQow27SFHXXQO2v/SVGMBSrZNIGlCShzsYWqxqR5AH83NI0bHtcQ8
vMb+m5bjVN6RF8Vkit7vGZqhhHBDopljlkd/Cprs/XuOQhY3+A7CL6Ha6UvD0C8fW5oB/COVEPlb
iOUye0cFb4pTWvpJ9qTo0WiYg5mZ/O8mpEPlrWB/82ld1zMFa8bKdY4JN3ZIB7VI9ZMb9rwvtBEb
/D8XYXwTbPr5tPjDhpcJX9T8GRqELJ6OpMyG1yZhYtsrSmfck6IgpH3lIkTQFlePHhQuZM+F9OAh
TPw3emysUJbddX1voUHNbOjiXL0uSPoAyT3et4XBXZT2FC/rHRZAFkAsxiE2ydjNwHJE3J5eiQ5m
zYUUDPnWYQ7G9ueC2qkwRhH5Wg9mygdxFaGBtI49BZEBluf2Kne3gVhH2WgPfAoLWwTsr9Fr5bjb
qWo9b7wnKcqrYvIKP7t4OazaN7G0IWDWBjIjjGZwan/FxCjBxmAFnecTPy+PU1pN7lu8hAiAPpao
4MmrfN5dEx7h6JSXMxqs8DqEpTKxShCHLBb0TCOT4J5tCbEHHz+CT0Sht+lTH4a8kqFyLdEZzb1y
OSQDU2XHKUyZ3zs/QpQZPLLNByBEQhyq0GzHuYKU2R3chbaWHXtwCHu7rB2Ju3BI5+sThFx/dvbW
pZ7gsQqxzrRnfu8leMCAvKyvmxzJ96qKIP/bsYX/jeCkKDYkVcDZExbpPF0Wlp/moXeCyn2RwRLm
cAPSiNVS2Ahg9nTrDc8WyEv5IEdVsHMjhR+e601NIldm8mi+58+K4nsVF0l3P5BGefXg6ztnTxfJ
CWUWcqDPTy/+Eovb1geBujbhaRnDBwpIiJ0YsU1kc+WgUFLdO1/L2Ru7e5s1vEzYn+c3dIQNjSY7
i6YPRLoIjyEWlM0v3+Eyx0GJTtG0G6SXllAcePQgsvBotIZXPg2uyZ8ZIkm66mqcck5a8l3+Sbe+
rQ5wDjKMQ2HbDr+siv3WPXba1sdlTJhtsV7CC4cUnzbFociqOf3R9HJwXnJQeN6FaBtKrphI8h80
Zl0ylwX4WJZ1Hse3tHk53k1za7ETapAFvyxB+I4/n6U9oue6erF3KgBrYSDm1UeccYmpXTpOq53J
ijlxId7sFMX2F+W34bNVpP3fmCP97DHCFTy7l7piH/zEXGPNR9+hm14KhaUQExyj0X4mPCW7Q9nn
Gy1BTEt+W7loLDAuuAtcslFx25y8Eb60oaOKssi8JPPrE7pEAglBnqcVrPpP6KSmOVvBN/5MczLn
AKcKfhw8aX1w02VFjItK5uDaLc20UPeSlqxXtSUIhjUzXtU18UmDnSf+2fqOzSN52UlNqAMsxDPv
J09tkLywiPJJthOeM29dE4Mc1q7P/twpZi/gntqq5VGsiaff0u3lfQSwoIpb4sOSvN/Yz7gmVATi
G25zHpzlADaNAoBV+c80VMpfsU6a9r0ZoGucrJVR/JzMRFR33PKzgc+cheIprcAJvPSWoDTFsgVC
rSpG9zdLZFyjBJZwwU3AJso7NRtP3zCxEmUufH8K38c5mfynUuJ2dfvRWc9xN3OEi87Ya+3Oujyg
2iI7z37OiE4gsxpAb3sjBRaRBH3s0XmL4ZxyRoX1QjawUyiw+tfUMvcoSOOYU2IH+4K9atEZtJSW
USjE+j8T4fQkfu0D4y/9Wzt8adzlOn7y/T7lkwK2MxA2AeiLCUmCXApAyRHJT+Sf0XUa/5nXBSxZ
AZBUH7vIBN0Rx4SRR/h6bX9VeUgQlLmMg5fuPPqkdgbwCmXAWUcrgJk3cnPRBCXNG1POx8By0ipq
lqquPMkuSPSfqkdlmyLAJ/chL+onCDp8fezWQPQeBDSVgtFmczjdCRoTmCZcxJyPEDlv+qI1hk1R
3+OiOvbC8k1gaHBSS0ulYQXmB5nWr5gzQv0dba/hizVZ4FM5nqrsQ7SQNsArMtBFBjfwlh5Z2Cda
CEJvNadugKYjoQ6TugzaF1qFeVFxEDQcoT2RVbq/UVigiR9DHKaNPk8IY5gf1jnqm5trXRs/djRi
JDeQf8DONOlYTDHR2ItjBA+/ghFe5OEzqJglOLPJhpRfgc9g9x80AmpT3kWAyZDU/917HEn+WjWS
gQ6KricQuJ3JVtV3n3rowPvRFQ6Q6tZjKyndChXtmBQY20E+RYqDcMEqJ+nccDv7VuGZ1+9gJDGI
84Lz1ifoCaxXdlsaHt8uS2V5GP1whniGDeWHZ3mAGX6K6IkGhtw9s8SARDC5LXeYgMAOcT6Hweod
vg6uVtmPlX8TUzBRnxS0ZevuUB14slpC0uZo6YYFetAxlV2Qe+MHwew5/cCpw6sbfYdwPiQU70mR
DFo7zIHBiOCOpRgaFq8sIFdD5Y3LJ++TSLzVErEsFUNCVrIpBcyLVTjM7yNx8eiHybZVeEa9yffQ
Jyd+WKfMYa0VVUwOaOT4BALp98N923gzDdTSWfleph0GkgMOHE8+RW4gg3EHtZnGSa50fX8pfPgE
D2tcGrBmYCWPs98jhOGti+jugyuAm31dRB0cgQUgys6slVOMBtvzf0lHI5w7K1z9gESD2KT71e0e
VF4Nfzi9SvfZYzFD3W6pvfJf5DqAZi0LOuG457kkmFkjxpZ4Pog91o452I7gKBF9lk/4PWF+NUzt
DFlqk0JNJN3kL5sBxDV44sgePeWVOssGgtBzF74AWYXpeRGhz4fNs1PytUlGv7yPsA64e25IROq4
uKb9JYryEC2bjEeadhc/M14/PG/0s+CWqC1uB721qb9CLCPi6jhTd2kAv2X/pUslLZBtshftlvZw
x18DBeq0b+NMtnfISQN0ezUHKcSQ0S3D1zQH8K13SjkDs2k2b6pyuCDt0+QTmmRnoGBvNuPK58de
9TN/sVu49k3angicoix0bcA7S2dKfSON4qv6GM8hqmAtGRM/8bhI+c3zI24P62gLB1XV73GmgdGN
KqoBkozuHgqp0vB7mbDLHvcURiFwd0nlT08jdtPqbqaF1/nu2hK7TWNXckIm4sx5IQPEQkSEY/UV
tttJVy+ovcdwRHQ6Dw2MMjZvtVe8YDvmm84Knyz7SNnA+knDJ2Usy5xPH9RLJsVD2Uw8Tv6UJdF7
HAfaezdlDbYDEIX7jkvDiT+6ph3eC8KqLHWdilVeXHlsyoY1by6paJFM1ewX9T1NsPiquC9hikaV
Yr+GujS7B00v98Abpwy4HTfdSjqBOYNuxnfMan3d7FAwWcOxRSWscW7GsbfPUJIi/oyi8+XPIKeJ
bDfQ94lqgWW/eaRLqCSNLhWpE1Bo4D7pexbkVnGGJCpsr0PFNYDds9zqd9llsX+1TCfQYR2sKQlr
9XbfxGuKV4q9cnNfDM3o4cJZQNsdq7CN42e+Pcz5Jho7eY7QbKZTyAkB8jPuLB4AWm8FJfaTbD4N
tgAsVSHB9/cmr2hHpi8czwyduEi8i2PFE17edXTR2dj2HMOA431XS8F527kOftWQSyV737jArVOx
QF2zk4ATHbP6yMP6W5Nn+UdmUNjIUTqgLJnGBxDdn+Tj3eLX0rK1+xGrCbLsoS4pDJZAKCn/IexO
s9x0Qu725qvSJm7veDvij7+fJ9d8A4y3VPR++c5KA0LXBF7Z7FPEIQwhuL1XQa13OsECymzhQryD
U9+CEY/9JiW5OWfc7YAgcQgmrHyWl5Ro0fqzCgoCboJ198pUgLJD9ikL/nEeLQzSn7wjSyYPSBWr
eKwRmHDTM52U3MTgomEfonKJRwdhJ/c++BqP6VfK2rPdFxMpnh8Ile5yB9t1peUyqU2Gq3qLLvCi
7KffzC3AT+i2kflMLWDNLPcV809Iji0SLIAtDwU076h+rePxKyFBUe+oCdLTfy48m/o4BBNNyjuc
ORsDlyl4Y5b07BUA9q7pPg/96sumNUa0HE00utQ4pf/i9iRvT7uNeQ6Y2eWzI8mhPm3ryXFHOyh2
QYEh/NHTTVDhc5Baf+fxrHKgaYHEzoqxeJnSC5UHDbaksTbUYiFAo7km5NXpOJuda4Thmgd99uWL
5sTlUeyZRI9jD9Pzyo93tn9T0nPNve/zGIDzk9weaDVEfVmSTUriFMw8YC7scYVv+FQzZLBpPyZW
DjdWrF17yUDY0UksO6RfMhBJeJ/wcmDtbeBsE82llJtk76LWMz0urPe11XTc9QRTzYPd6ufZoQe+
emBzQ0hK1/Rh7MZgzPtXfJOY4WKdyl/Cw1jEf65tSEvbJmKuZnVBMxOCvjpDinUuzXL+JDceLRum
0mdpEagaqBZn3CZfkLeNQE0WwfTEmocRquqrstxzhS7UIU3J1AA4Hob2r3RIS9xpR8egkSsFJQar
H8uuu4IIGGhA2zTyM/R6lJSzpKolvTldj33JVJJHE02dlyfuFC3vm2FWwWdXhYMowIYXMQEY7lvs
jHdmbpL8Qt8WUSca9XgHIJWgJXMccx2bhhG3YNqSPLw0LZWl64lrDNaLxMBkfnbGKDQUgWGXGuN7
v3AmQYzclJHmDk0kePF3XlVFMQEYpoJwF23ZPjQOWhkyrEZgNdX9pIKtsQLbkRxqgDUrRi/MbdCw
3sK2R849xAk313ta17wFpxf3/xmcGFv97L+iCCqdPXGNxQixNz71yTwjU5PobzO0KcUdnR+kZBPf
pmvymKqGGPibdfxyXjiyO0gGT3whtveZy6fIuJqj/m3XzbhVMRfzOgHGyyXNfmQjmdxbOSxtGR/1
mGwviUj39N92M7AzGsRaO19EbYKRhiHfm4dLSz9R6BxSUkcVCOa869ZnJi7P+R0GfV1y+gBeKlE6
sMBjwGkjdwY/SWNPfV6LxuO7PHEryH6zQwFUulsyOYkfyQBfB9pnY/ElFWO/vOXQhJsHHXTE10IV
bVfVyrCvD7jCJNskWhfC+Qx4TijeISaL6wq09lvYUzvPLsl6w5FrpznzAaif0eBW3e9QzfyOrDe/
VL+VDwnySmCcailPU4pbHeOpQMtYSjd45EvRcA8dBjy6VClG7Y3DM4JxAdP6NSg3oy4heZZXeivZ
E0GnzuhE3oPJu/wDLBbWuS4Z8aWh4q/miVKpqNlnOEjuQdmu5Z5qmoRSPEwUis1NiXzN9dxu6k9U
g97db1zH7oA1lO7LQbNQeneLEETbwdIi3to9/rBJQNecI8kOOfb6mLB+tA6skNwtu+VDMAFu0LkE
G7ieTC73DIaxt4gU9HpgzQS9PI8iN7mb2KtkR4kaSKVdL1hCNFlGUxmb7NR9T1gDsmBcmzV6THu8
4YC4p2jE0ufk8o8Crz1fElHEzUXQBh2eaCs09a3FjRBgT12LlwqnW0KX5UZ9zpaeKE+zCHfb/c1u
bqF6jR37o1i9p0YbfbUYQNRLZbylfujKJegfujHPwn2BqbU8VH4W6/tQrYFmjbZGfziXHbQ1J/Hr
O1H2GwGq3DAFideV7+nqGKYafvlMBmojbugD3NG45R7AHjWBOxCgpNNXgIa7ctX7C/QJhcjP8c6m
Q4DTGzYQSqYoOoirNkUbfSD4QMw/ievwdxp13Rk2yNR+9rMbXPmuOz2y2OCZg1nJHpw4aUfgDiTP
1upG4IEvU9vOYBJ7YhSQP/OcJq9EzM7N79s5u8MX1aoH7M98FliFhz/EN81no3JeXdXqsGSTaxzp
O5UBhX/0a8SgPTwOdWavy79a8a16aupQ+vtmUBh50PSluYCstOYrZHgBSycj7MAfI17X71BfGQer
ceBQos4cJAYTa/QUtFrTVwb6g7/iMo3skyQzI6xkZw7br8Zzh+p74Uv5E65bcyFAULQvi3V77zPF
yDSQc6hEgniF+bpA1KSrPu+PXSkXfQgnPfxKC06fs/Da6HXiqHyxSUhGZEMMT4yua/mzSQKTo9FW
gfdSAC7nfd7OkfopNViMnxA0OxYSDmq0pCuq9fBepznXwMpNyO11kcW0PZkYGnbqgxrjQo65998N
FKEIn23HV7T62yYBYgoY2enV9UX2iquXgaFT4MSPm22wuy8DzJRYR7cFfVNs5H+i2Ngoyi7KCKv/
A2+ufY/keGCOwUzRx8TfPgVVpLgdGlbw4nPjiE3UDMTUGgmf10jcb8SkvEgZnnB0dE8wE9LxOUfK
pNiShlZr7mAWdNkVF89MYnKtfMZJCDE0ZBSYYYZhn6W56z1rfngj5mmJSeOw9BAs/pBVH+e31Kyt
dnk3lCr/bZZkRnFgSVn5hKOCYo5+bXYGjl3gAaq6q505pTMxDiPnCj+Dh5M0PnmITynhYH2wim+c
O4m07LHSFkZZevrSzHlJEMAvLhboW80CM3gOCMD356HKIXGmCvU0UF4q7kDi09FGHAs7oIIjTFqg
UCGyT8wGuu+Rpi5myLm/gMsEkS5pyTgsJVUAaMppMZ0it5LdCaOa/cmxvIEOl4ynzhr7U8meb/q8
wVUfEFdS8rwra8fqvEaZH9+5CU/iQ87LrPnZtgGRSYU3K3hMMWrcR5kWr7Rz+fIYeqX7tdCEoV6G
POSTFdBkt1FBs4RbEg+xMSIgt8kulAVy9PPoSBJC+pSBzvuh+kjXN8YPeZsjGIHbicZ+HxO/87Uy
0GKwTVPewr5fsdHBPmw73Z+jto7/zhHZt0PjhuSk13UduH+MofkdtSjduMHZMR9yfCQ33SagZ6d4
Sw9E2DlOQJAYf/G0sb4IF7ejtbhsOa+YcZjRZABqFgbJtnaasqKLOIoaJr2m2d4JqYfFG1PW9MSv
Nd9UkmcXGISmfYsy4mlg+amv4afSFFOHQ3yiiHftuJfvmhGEfpDMbBKE2/nkSxwnesatiaU1GHlk
H1I/4H4Rh1nKza+Pho4RCdL1u8Wn2N+zVxhj3PdOgNLPXi1BJUzwbnZ0sWWUrh0xT2NAVSBGfK7H
duW2hg0sp7N+HCjs3Wfsp+r7akjlZw8MoT/hZrP+kSOLqySjEhRT3ndRzYySxXJQ+7gYlf+aVzE0
SJMQLblRAx9HRz9zSYhYi0VLwMAAHQA5q7gLiNQO2HK0M5yCVm1eY7ZtzQXg2hAHz4ORvu9S7RrA
WDywJbZQkX1ygXteDml/x4RFsaLpZPLJtobBdYeluDJXD4dJtTGYe5s8uvWmGC3ZTK8VNt0JGj1g
lyAmreWDobqaNeNKA8kAfCQ2tHGD+cUrI5bEqtuduBQV31zcTtG9MEJPF7+rlreCn2nMwm3uZZjv
emMG947dI/6yCznJlq6XauJ/DpijiC8y2S1HGvmS/gYspiy/OXXKCduqKHMP86onuqDZ1JQPBGux
bXGqTLP7KuxIJohSscakfGItitATMUUv/oqZo7N4HwZLGT9qP6hhbNIcbZg+8bl56SXxWdQcE8MU
d0MD9PvXVVjwp2zjW945RAN5W3WQDNQ1jJ2c3mRv2Ib1ivGey4pICxSFgyUvl4C5o9O++6oYh8vh
rODfUzROuG09dIOnuHDQmU38E4LOXN342jNuhtrFS6Uqw1kPnaMy9QNyzDi+UFHsKpczjr80PRXc
V7Idngha5kEVd+5/aalz84dZkr0uu9rCY4WotPiMqiah7nnEcHpNh4iEuzYj96w0kuAv0YaZxH9V
YCH846KwBkSH1BPp+Co1qftbh+tz+cWh2z4qM3bsclUdvk2OVTeDPndBosEnUFDZJB7wugT6OgcQ
ZJ6h+4T5JWunLXHsBYM+VhH/QYR5OqLPsHq7r3B8wuTL4e7hTqjm6LMb2Cg3dEFtZozQw6OBiE9q
Ylf08COoP6Tog6L1hmGJVRd1szXkyj1UlPBrDgSMZoow9M/aHwOzxw0qh+saRaSVg4itJQduy6jZ
uISeOO1Yn1YFkRY4i0T+GjtoDy4DVZ7al9gOu3FCO7LCw1xFA3NB1JGkO7UJau02VyXd2pvXj6GL
YpyNpLQuNEGEHjmQva+8LfXbIbtUekAir0Z/+RmrzcyWl8VW1dilFEKOVDeIy8JZZohSSwKfKgpY
inhiu+8jq0wfdZPTulMP+KCguXm8EIUa3flV4KusnzUYsOkvMS1cMAXA2v4nYcSt9YS9DK7UZfNc
4K2WN523haHfZ4U6TOgC4KQxFXg6a1mSLiaZrijW7BqYPempqLK1d1nwNfTypjQmPAbELKpz+0+b
FEGcOvbE9TyliHypEZcF8XB7AL8eD799GjobMuyaqy2E2sluaYPaDR20fVCwvTc9U00qLhEL3+SU
BUUYncfEWcKzXhVpl4Un9feWC0yvotvGstithl+EIll8gLby/3qVE9XFjqKhXj5w/Ir6Rq6S+9E0
r5n7hXN3+qaxqhR7flBc41UYcg4Jx8b5A+sU88W4x89bhYRSm4oX+j71ysrQTu80r4t0WRj2hdt/
hDpnke8vAqJuULXvJJomgyUpY4MVsnABmOdyU4ExFQdveTCxhUMLUx8Yo0r1VGlHPpOk7iyeGwEg
UcM7HMbTkkURZ3UQ1x+wcZqXCXGaiR3Ey3s6TZhqUVumk181uCIrE3v+iYROfemqPrdvnaDzSwwu
GIBVZROri3+loIWL9YSKMtl9R2Wh2ZHIc1LphzFYzaviS0qKjWNAnWqBFgSDxVvHAy3aXBUaTdPg
gunCJntu+9x7riHGD9oyUN0VG6tgkE80ldb5Q+FuIfYIwxZ76gFPLZ87WNyFdBRS+7meSb4B5Zuw
lvuV4zMu0l857txAR1zvKyxMQG/zNwp1kEQnN4N0NvV45M66hp3zB5oojnryjoRzNQZ8duEQdXFU
ith81+gIkHaopk8InAIB9jmJG1alSe3dNeFM8NbDQrVPyyFyHrcob37m35FCAAOpgP0fWjRPOvpp
9B/7p965CBMK5ygiwUm+lx1Lgm80DmX9T9Ej9H8LHQFNcMfz0pTg3UvVpMkL4hW+Veg9dcC5Wc6u
hYFVmPS/ha9DpA4ZXRNe+oA24k+PROkQdnD213AvCd6FV5FrqDtYz4D/v7KdzbP6juVw2T4m+BfG
N4SVoad+uN2GOtCws3f1FQtYfHMdC9c7svbMExiJXeeR6gnHbul2t/T5LaGmLQeVjWJ8njrwhl+B
tGC5+dhd/I7GXTgtya2HzmJfecOKvtuFQy81/kfF2+85oCDCMJRhFfvjdm3SLe9GLYTzd2Mru5BJ
iaH/m5NmmX5NSW8zWyNYY+4ACxJkD+Q/q/l+gCgHJRf3gZ7wy/tlsuzrOZArEuJYiwcmY7aoYMii
/rKyV15e2bPTu9p5kMD2E7UfYJShLBYT3ke5CGAmGjOJSALilnjM5vC0/aaw7MJ4Cl5dofGrWgAe
wcNCpZT85cl2+aHLwS0uDH85NQJcBIPmuoZ9n12HFmQEhQpVW1/JLUFwc6Wdp/8Kas3rAzwadBF/
RZip8CpubrctjmHXEl0DyhATtogVdr7Um/Bc2a4P77s45m4UBdXS3Yix5D0HCAMK1sEeaB2b5Xbr
AEzi/iXDy034qKjSU0M2FzscjdRb/mnwyvhD0qDj1byiVuaC3s2Si1pq8aGVX9Z0J0NE/O6v5fQw
g4ySm0AQ9F8BLCL+fcS3WesEgkg56E2Znkjdwa3YRTPPNWn9/A+HdFRGWy4iGonQIMKzTfElpey4
LD2VR7hfeXclL3W2RMPRdQq/KKij6bduuU640Q/et+6pntvWPtZxw03lf8bOZLlxJMuiv5IW60Y1
JsfQ1lkLEpypWZRC2sAUIQXmweEAHMDX92FU9lC1arOqRWZEaiBB4Pl9957rOAZuVzhHBL/pe2cF
iex0JVKZJckNiNZMMWQtkWx0S1iPQmZ6aoAVG9Z7lV6TtWVNehr46JRSw1bTnA5gKKzEWXdXOE/C
GZV1coyytIMJYYVPvJxATNo5oMhXVW7QRU7Glm8zLAG28QrktbGqiHkoWENIJVuj4tABath8gvCK
6b/oJnPeJmRjw91M2CPZSo/JaYv4Y34k7IoIs+KoO1lJ3hCQCixywMFouq88/Cyb4YR2ZYvBmAAQ
30iasWQhNU2yu/cIXH4tpdIOtHPWXTeJQE28zUYQjVEsWJqtcgy+ITQq15L7sh3zK32I2saVbTvq
i8tUZI9QYhf5vRg5te4hKGBrIlLFJxrxGLGfJIx0d1rkLZNF44gWZCwudsAtUCMyh7x/UIf3SnVW
ucPaYFd3mmJN8WJSyyF5uhfsmwF9GAGrZJYEiXyRKutwMfaujw7G3oRwdWFjtRsy3y6PS48zelta
jC6PdqgxGaWgQeVZjR4cQduA3nF0MPvK05Kalr1JXZ4GX8jMvSkgYLaL+JxZIKQPiH0u9zPUYYAp
RZuNW4AkfkeYkVccblIzU4JL7iM90qrC1DILBWUfxY+bxWCGNc/ZtMsRdz1+q22xVAgH3PBkfIvv
hucvO6ZZnXEvEa2E1zVlBAA6BjJcOpTZx8CzTOoVoDwjFJT4GwElDRBjQzXwcFnSBDeQdEz/Y2AE
b6/oN4AkPhv1FQZnWZxsKEScfbqrF6CBMyePWUbx2tkUOfyRgew27fad5k+5hbAJkCHH56joSt9Z
J53T21tTOZRcwtlecJ5WNkoHyc6rBQHWi4k084MKZT5JYN3Fi23Y4nZeSl4rWi5QoKC8mP0LIy+n
bZkEwHwImo397kpSeItdK/3iymKUDLDQf9hOrh+DruHikIOPYwllmOJ1jd7Bgxg/prEaYM8W60JO
nGAxm2EpAX3++0h5xeRUmYmZqMG+zy9rCy4Jk94fblRXAvgqBa33EyojK5YC7tr3EjnAwMqZFwgP
Aj1r7bZN9x4omR/Zs6VGBHvNo+AVlHaCuBDPkt0g1B/02Jk8TQSRDcnMMxcsjgj3SfCaBJ46DiRY
51MCzfcnBnmS01nsFDzfJEVjV0cfGQpl034WYaVHX9XgJB9iC+zFBk9a20ZJYXPAqiZQNStKdv3n
DIttEOGuIqEX28p45xcMLnYIoQC7L48t3EuZrE9E+LDv4UCFboHZiZ+w6A0EVkuol0oL3Hh4YkAW
Q5b1fphmpVyiU0ji7iEsHd4abFxVdewogwXaYLVQfAiKUo1BY8n1XAwleqU0QFOUIHzvR87ITPJN
TIvpFgw11l8znhP/tnCARqwhitK5BWK3PNmwBtQBLj+nfspqxhFWLnZIwp3hkcGTZ2tsGIQEzcBl
kJUaE+OKrYCimq0rTHYQfHWK53OJJMct7qE1J8YkZbfhGfSh/WoMLYFAn4nJvTdt1uqRabepePBG
oCTg267YkjkjhECc89pxBP95OsOuKImj9Dh4PGcm8sdcVtzHOgMtgrnBxXhNenQDOIZfQ83EOCOO
JvN0TnogA9eN6sw662rkk3bJQQmxx93Q1achqNNu1R8CjM7Uxg8jhCeCOgzZ0jT4/Lh5wYQcT5LW
uBhL2I+kto0TnxMC+DiVvQfPmjgPNjLDtZ1RK4tYV+vaveexw9DoYfD1AVG2pDlUbYl+xfWv0kOX
CiM5zaGiOafQLC7OKcYimBe4y5I1Er71PpOUiBRqIcpwlxOQC6ZrrIc7PMG7mW2Dexkyo9WXIgth
qOUhJt+KMsMDYc/r1EE9BWMkPifuoNSUNtAPISH9LDAIVutlbNyLSvLQfvNrIhKngHXcE+pAsa3D
nMduEAAIXBVOXrkHGZoQCWy8u7y7SYhZOV4a/Zi7Noq+qVJrM89TN/Hqx3DLQHWQjcEVOU2vvbyS
CeOWHRU2pUV5O5dyG4Y7gvTkOiatxBpNueRdVuU1LwTS6qFOsM9tpe7A07gURDh8sMqY1gxoNiSC
tzkqQvCKJkQRAbAECMfKII4SsUAUe9wSLebl1JVPxKB4kNu8UMXTMOO8/YtIHGu5/IqJHNChNgwF
zdKsYnZDs2CEz0Oc2ke6INW+KH8n7FyaA/Bit9joyAR5PXcQmioP9O2ROzRYalBJ7FEve5sAlpMc
IPP+qDEZcAIorOC+ZPfQg8/wnDdpOclt7A/ps6V8hd3NgUlxTTQOExv6Jv8hXUlNrpiMKlgR5Oi4
hU9W2NSslAvvLugXq111kl3AIVZGeI+hg+aYkgnmSScAbdbD6BsB1Ss8PRiY4nBH/pT8OJU5NScj
EmSYOuoZm63vhZZ+XFAbIaD0A2B6v+utCeyPG2BK3XtxiZnKL2R3DvGVDXf2PPHiwIHINr6ND2k7
IOm6t6QGR2NrKyubqH/PR6xGLsBsarJ6+53ojI6RpUs/X7fNdP38gDGg65fyL42DGx1+Kxzmyjaf
2diCoOFSkV47fQgqP6jEKTNcEmFJ+p126rE0CA66LDr+UVEOFovUTUyJXb4CBGW9qI5K+7GqsKIQ
PHRMiL5OrQAZjS2Vd/RQfCbBYAyHZvSuObZuYh0yNYJpugFzw8TYjIyAOXkbbspZWHHLMaA0zDz1
Tk5dc5bE2mP0UYgWvxwC1vVf3TRg7217tuHbKc8sb+2QYnr15xE2CjB6q/kM27xGZaVV1n/1SZDw
FXmTEPCg98Up1D+Ao4cqd036+wajCbf2LOSAlyvDY7iOSa6ro5H2LY8lME897lCCvWQxqli4WDMd
5dP1YmcdHN+CEydaJEs5q73MMaA9zCr4+u6NghTFj8maw/Ijo4oPvRWB9lq4kKpUHipM7faxDIyR
bamiDaO4U61zjaBPKSCL45T4vV1EeLs9FBdnccpdBvuZOlFF/F7hAeTCQdFnpVdwmi2OJCrBAFSt
zngpqRCn2CihRXXZqy7vWuhGNAnpezgMmDOEec3Fzdwg9Q6eY/kMuw4bSKAMjEvuPLp8ljFPpMcM
3X+ifahDRzAZVKdzMzCXbhocYPajW/SYt5Av2b673JxeKtKqBJ1y4bFt98RQPtWI7tWzQZ3A9O4R
Mn1tJB40Ljgm8dmg3wJTZT7In7I2J4dnZtYlFqoUXcXczBZYBb8qqXsNVXguMYYdvNYd6QDlrem6
1yFeTC9YXYuNW3PtE5M313DeAubsbhhZIeN1AD8LbCC5xP2oLHQbRy7FkWvBuauSWvfdDRFTri9P
cHthtpE6wHrO6jqh4I6ZBNJ53eBKjSpYplsTm+MLzjrKlDply0Puoi2VBEiT0nkuXMOt35swpHMX
KGZ+blLPYOEqyRTZjvSOQ2BPVrV3HQWzn+4exKJNUvtLcnDayQBo2eRO9SFdU/pbjrxh9gPvFNoz
pe5O+1iL3k0uJXcr/VZ2ProI2/LeAzfaY74Tl7SE4QP37zqsBoPJ948lx9lfiGKhq5gp+haBQy4s
RX8NI4cIEAoKUyLADMdd4CxmYyG9p6Ej6saTeoSBjHwcpjME7sDu6V/w++r7kMM8OXEVTSqLbK+h
UmsdlIyuRxbhV7UxERbNGrIMLcpmwgTBP7PoQb4bpiEAuzMMUl9wSJTGjNGf68dY40PJr2EbiE3B
sC+QWWb2G6LxqNZauoDb02jORLo0GUr1wnKhMS5+FfjV4wAswCGsY/dJwXYHYwdSagKlxSYQFWOG
zklD3w+e64W0GHEmaKYD+zSdmVjdVNa+gY9D68d71BTmo9FWVidWTVB1xtuSdJZnrxdvTghiUIuD
8Z8PTFM7W1rFRN1FtrKD+sGgiaKBP2DRzUXQpjRiPqwlPHd2c7GPMrpZSGTIeUutTRIY58UO+K/m
AB68G5VxLSp8V3ifJ7HqSUqYWZSmIn/LK3OB6MOZ/SnJ02zGAdU3b5Klhe2caU8NrGPVWnT41Fyr
5yLFVbsyOZVZuFN9AqNAUaDNrpQMC7njZDc24SbNFjaWa0vaRAA2rYNP7qHvsPDforD3VB2RSNLj
TyCUzvyz9uhDPTO5LOEvO4D2uu7pTOhOLQdOk5wN991jRpYI6KvPWMFlQ7rxXOFabW8VHSrdVkuh
WfOpVj6G7khptoIj5hPXqeEPrgE7zgSHMszqFyvuul/kvFP3YbLzBdumMufyLsbD0a7dxDNywjlU
O+5T1FvazBddnY3aqD5pT1LljspbEx4ueV9qZzXC1P2IkT7ZT5KnSL3ObYist0Kh9kmU4yq126h3
PeODTmiLnpuOl/CJPnOGtTWORlzzAYFgcL1YroNtxocx/8FeTZQ3yEImcT00cSaCKskpFUfTBvRJ
yxZLlE7F0xeVdyX5+pKRabFXuUODCebI0aaQ2U0QCtfslLqLmU2aa3DkEYFCxSbytgg6CCs+qQrn
QMxz5i3XNDYxSKmw+zVW+fRQOGyFfdbMVjBsWOiGIX0TdCbFd6SFOv+dwJwEaBcH5Qc1QLFCwk6M
UD9RZs8aaY2VetarfupGDxQ1b9cqHPG9n11/ieWtnlnancehciBJwpj3vzLWbs5zOzGn4D6NIXGE
OZGXcB0avsSjmAjvLuzGxgdYNhl0XIR9CzjNEuauV2FDk9aUot50GeXQ121iazOUr8nFsM0pksLA
BGLTyLPyYXBiMcpT99jqOvgRkyXN11ZnjrjUlIVFOc8MN8LFE36vF5vYBianWKwCFE+9w75HFasp
DPcZVFHwRHSgR1nnYd2arv5ogf2m0UIvBLyPwSvc44hLTKLAca/med9g/yQcaz9zV5hvnEBDHMzB
6dJOXEG9IdKTDzfse6o3xGgjAdwgiSyA6ax+4RaYT40Mxm3Gued1SLLmnpJusR2ZBW4s7Lm3hleG
L7HQ09vAYcmB2A8xAVmpyM4TmvBHwO0Nrn5sJsHesN2GhDbdiGhkRmL6TL/wMtaL7vofft0GV4Jm
gKbEkafd8pmju61kMfwFX6x7t0vpeGs/S4vHq2nhic5d+wnf10QYLEvMI8gmHmi4BzhUNX1yW9aK
mmBHYWDnPAniJ9OYFDQlCL/s1ndOcFZKUm9dAihczd0voqLTifGeEpZF0aTA9FNPX4Y1JN7GrRA4
IUeQ7HmmpjucCQ3hE+Er8xkhxVPnFZe9k6KsXL29nMRrmgR4Lfm1LyN+FiAxjpDvVirkpUrgdjDX
iOSmj4mD76d6cuoNQ2JBIduQQFk1QjbQY2HrO9LRrB8D6TXryiiFebt0GXCMVY1lZbnMDGZ2th7l
0kHzVgCi1jL1wk/REkGIUu5wp7KUyI1Nh6NsXbYATKtAYKJsPMHBlBWdzt/02LpvqQ7aU+XQgrHu
Qr9t9xOxHEojgL8crLY163WBsQzWzXXNiYey9fZhbmpvS7tO4b+m9lDtMXDypIdz5v9KKDTjYFrA
Wo/YxyQji6hx0feebZSE7JPRPcALSiYQmKI2VzVCOw9W4HM+GTZrIgVY2dq/qkfKo0nDTrMNZIqK
zFccNOe2MmdnjZBQuVFY1kIe2AeQUSEKhmxczxJWIDnO0mIhGgdLFKLRlesxL6wbmuenyAc/ye3P
KwN1WLDovY+gXUREYzs3nKbzY0UyS6fPmjxUGQ3sYJuL742YmwbF9/y5XKu4sKUWfnCPPdIdIzrl
fXfvlXlgbIxC9azOcxLNV4cRvR9U2LhQtGmidogUVolqYmcnA3+sTkwRlotHySgDTiD+XPC1fi8w
XKsqv7OdB9ag6wqmtalIBjiGqy5alF64CnrP/HRADH0YuWWAEEkc8QEndoBLs2BBZENaVm9+YGFG
JjVIynHEhOqvsCJUZEGB7lCAPbTyQYge+aqpBxbFoR0cpw5n+DEu8HxuQuEy3+Q27qsN4IWena+F
c41NmDTcu6LV9g+lvb4+k7ZR2aWRvfFmGVbbHD0xVbccr1jRExCmlwhYh4uBi/MZbXHNTHNM1zv0
WlMaYFxw1nQ/Z5uxnAJaw0zOdhdwB5wMOWWMV3hXcfUY1Ycpi7BglOVkB+SSParcZBXn8w0r2eoS
WKnk40iJ0dmf2inhUJFyn+515vlUNJdwmD2ioQ9qGNJjU3CAi4w+zC9YGbqL4OR2NDkN6X1IkRLZ
IjwQMWDE1kyfw5pU9E9SHvV0UyeszRB1RRFHk72UGIvSxOaaSfoWw0+K39w656GTt5e+tarphuhr
o56LvHHIJbdpG5QrVrqywaMIT33HqE6LbQeQxz4NYENKxJWyqD8wTxXGsya/O925YIJact7EMtfw
AOgSDMK6514JRrxC0JtqM8zhuOfmEnFz5vWHjdfoc2amVbmx0rIx2PwIE8uAMRnxDR0ChrvLMH/C
3cxmoFm0ZCLg1Sxv/MP1/Nm95eRSQpc4qhtXhwKYMrQxkxTnWoON4NrhfRpvqOvJ7DdN5FFNa2g+
maByFn/Gq2mhqUVtBaz42Vg4s7yE5NNZwxY69t94YaSLWESFx94Jp2S+sPQK9VaxQIObhWvc3pFQ
zsnkJozVNyRaan+/aKaNtW5GwS2Y6YSsht/4ebxVbp+7u2EKjeBCdBuj8AqZXedUwcbilTYniyob
Hk1+lGvkSpLLlE5Cd0rCIl2VmLGotvRJ8TNBhjYMCPrGo9mckuwcIj3VG5vERLOn31OV977vBXwF
3UjfeUCwnrGq2QWggbfW9qVEB5ibac140tSXUg3lcORuV1UfadwY7javcrsTEVadnLxZbDbdXUmu
z76ffGsebsYmbao7Igj+wo4nn1kZchgIcVGYMjz2Jbul19kCDbthhUBrNZ/2ZN7S/2vXz9gU7RnK
J0/si41hNp3XletSV8+wVbK+9TJMZDy3apdwKKnVS0n2SHxZfVr791dQ2byZl5aXKarBZ7sYjma8
p5EYU+lv2IVUJS63hD3nZoLJdYWkdPIh5dPL8onbEFMihvNfHuU6/cbQacscYAr/fZr86kmw2Mm3
pR8MYzRkBSY9z0sRE4UGE4saOOPomJpQfl8qz0eMcn1FoKrQA60Z6K/wpuFxF1Go/S6+lWno3sqc
Y8amksb8g7YNh2EiH3oiS95EKj6iY7QgJsNub6W5T2MutUP7pSNhSgq9YhwkZIF4j/JEXmttOnN2
1zIaXq0vqXo1aaJB+GUvc2p5EI0I9Zb6dLS2NLDsvAcBn4Vq3Js2C27wAglN135LhR8gO9YJ4DAb
bjV8fNiZmlPo4cqaQ0RXrVtNV1DSFSzRaBVBc2Yh1uzbkGZIwCHIiqRHQB5t+ioLu81cUnF7AAfM
CJ6y34vXnYHgswl9IXFDOmzaTlTDSdyPKPcUkVfXVSSjtL9mvz0GK+WUWbKFbkeSX+CyorrretJd
8Z66wVYJv6MGueURsQKwar/6MbrMxsGV8w7hXv9K4gFTIqwUyhBUIHkI27lbOkeus+Z1zMp5h6Lt
DZuWOGq+WVRpunvuXSZeKU5Sd1YTw2he5txeQOzF3Yvvdmp+kRgeR/rWDT3/zHTOwA9cEhgNr6ye
9hSOpLfgYaz2keMUNPFglrNz4LGROGxzAngkrGVVM9grHN5S32LbtJu9JwDlwMejiWUb65BRUXaV
TcSmU0Z2kxnkKNZs2utwnxrd3BBPaymDXAXZGKQn4PI5BodhaFKcC27yg+S/a0OU1ekp12Asbxda
NJebUA+9dwcccRlgaALyiYRheB8+jNpkJbqMKcdqZFnsi5l91saHc3D9N1l3m2OWPvLhGt6TkHQf
V/xYfG+TIkjvyP+HxYGuum7ZVlL4jzB89LShF4lYEHdJ3VwWxFIsRASMC+Ll3EE4EXoTFjfaUHkj
RG68eqD42hNp4bg+eVWWT7wieAXwYfc94l9Yxx7oLDlsFr4MvRpQfI1oMKDUXDybSDgYJzz6W96x
brlwqA/tiG6KuuVCkvMH9ilqKL0mtaDNw9yv7sehE+05157Oz11QUIW4kMJsNuFSD7AzmWx/gpHC
dF9XQ/exiFaPm5hS55FfLKv4sC1OTSJ9XOat16euv+nmAIRNSROo8+wIaCmfVmtig2Wxmuv7hZ6S
OTJG12l3skPE2gUlT60V98uBvpXZCYKosSvtI0qPNZ3mDXeULQUd7VMx2/0vMt+gAcn7eXexxI+E
/23AVq892PyHHEuP3huBkaXRiLg6fFaI7QDmU7bhkEp0F+8cJG8rwlMPlL2c/fA5GQycmzYcjvI4
VkZfHxzT68yIXbIxbnFkIRMKkTbtuRKExAXtgQEzPdQY/JfxbaNtMtUQwL+slpOwhCN267D83s1B
1QwfohpKDCdj8B609I12tS13QtXGZXRkgGEFzvpjmc3tnaAEg888+LsNH4lpV4d+89XTlXuFoFkY
8so4Npj8ffuhRTL4UNwHtwtW86Mwx7a5Z4awbt3Y8N2d4xec3RyImV9Vl4bY7xZ1JKHtQUS0p6hj
I/vELc3eZalhVRui+d4GUm61A7QwP7Sj6ZAjq+HzOcr7gXg3PrUpne0Hslni58wd+RRak3GQfby8
g1gF8doEvlwTbUKuVNRV7vMOGNLWHCZX8AQxfSdq61Q9NenkHZUiY70u2hEjasbW+cGAzuIANc29
Hb6obFNbVIPC3/a2NERgr6nC8YindTA5sbdedgv9ecgOte36XA2UK64HA5Rfm2fxIVXLTOsllr8V
cdrse5fn8Fx163CCNjK83ito5njmhXJSHBh8eEZaVdn7Irz2+hVkcSppkE3JoBueZet9I0X3GCcO
GwYghqAxEAgo6JNkoW4mKi9kuyLzOnzSGOZDkVZg+kEumOrGQFhQkWBBQWQ4L2ZKPmW9MOCpWZAm
AmYybMmozpDGHesOvT88pwWxZ9KDy5uvZ+dC2yqOB06bLlRJEisnXuM0O9CAl5PEY7vIbdXga5nS
Nt8mwpzmHm7idT5CBuxZu40NRIC+gGjEhZioPcidRZ/n2smbNTQaUhtgXNk2HcwpRythYKzKXe9V
zj2wEmCmYyl3llbdCQydszNBW98FALleCkk/B30g3ZapXz0mZd2pXZCFwC06Dm/chQO37052gSUX
UQW7xcrJAoNNSQMHIKIMakaISDphR7Tigc9qLdfTOJzJNLwkJZBsKXX11MzKvkHm6wiHg7F50Yts
qBmTAXvCACuzxdrEG+tmHxDQosOammAAm9BNqGAflWQ0rHXLwzsOgdFT5MtbiBuG9TCVH/EmaZf8
ZriKPzwFEJgkrxpQrUKZD+B/p33XWvo7W1dggEtsfmT0RxxidxZ7ck31gehQPm/8hGBapMvFKA4u
g3P1bkjwjFunLjS+S8o93bXZhh24Vk5+xRrXnZVvkpxN2h6DPGVOeVDBwkdjrKzAA2lZdwRwx8wx
aEiVuuHd7jnZ0Tm5TLusK0aFETtb4hMZgyW8hAH9Ss+S+y2jgVB0YM55EJdnUPUDZS0s5hH3DApi
TD8QkRW02Y+ca/PkJ72LROABtu4ccY+Da2I449+1zVhi85QWKeZW5kiUw/CpLT6oYd3Jee941y1z
BxCCWlOSjpz6p3ihXBrL827sFvKzLTVa8R1Fi3UfgQoqbmF55Xf00YUzLrOsO4799ARvJndvzTIn
EII8gR+J5pIMyhOooih3qZfa9gB5ASEgiGgQd8aojtjsLMWRyoWMcZu19cJH1WG1k8HRZe07XGaD
rRQPBAteYLbLgZhYFPiFFPam5PgZi+I7fOGLMUUGBsthtzhGwenQEG1YPeP8tLI+qpQpArWFRkg7
Krk9fCq6b+59RTxF14YEIEkrImiwTdVzDu6jzFoM4cIMU26rIoOj+tCcqSNeygslxkb7Oms18lO1
ve1OR2EplqOHTvpsfqIAHEj3geFxJKHX0FDMgkEnZMj4kBP6TiKBmH295Dy/Z3cF2HFeG6EbPga0
aDAXAIww5qPHM7v4GvrWZdkUKLNzWZWqdPE2GZET+962hGEevv3x73//z3//Of1H8oX2B4KtqdXf
/5N//tmwn8oSFoH//I9/h1/O/37/N//zd/7lr+y+mtsPVkj/+peu3+d//hu+7l/fN/roP/7pHzZ1
n/Xzw/DVzY9fnLD631+fn/D6N/+/f/jH1++v8jy3X39++9kMdX/9akic9be//ujw+ec33/v9Cvzj
Bbh++b/+7Prz//lt233VP9M/dkP2UX/863/29aH6P78Zwvqb54QhnyWH5biL7/7bH/rrH3/k/k1g
dTB9y7c8pm4Rfvujphk0/fOb+JsvyGcjx5suerMTWt/+YOa9/pH9N8v2TerIfd/28Ka5zrf//v3/
6R3633fsj3qo7nFe9+rPb5b77Y/2H2/k9fcTHpO254AJFY5nBzb/589/fjxmqBz87X+jn5DBMCAY
A2ZHn/FM8tBo5nUbTPfJQIqejWzRqY+UtNMKUeEeRueZdbhNmBycSAXGffd/XsK/fsJ/+olEIP71
Z/IdXinXsYULIsN2r3/+f36mnGOlj3nnyg3vTm5Z/qotnq41wLYdizLGSsx29HRRUsxqNA3CHesS
Gn3Gj24YbpfcIQqauIr6RwSUpoxwMZlb7ops6MLye8HiaSQxbaAi7yeHvGU2QyGeiXtpIEeVwG/O
enPrqeazTiA3kMKmG0CD8HQr5zZIcmMtAprqGTLuPAeFMv1gTehxALPZuOYMGRZbOtn2DtGJo5ur
79z+LyC9xhWQ5XNvWvEWQLfYMW7THILW381HNZvnrPL0EfvadjYWqPMe9iqMzdmKM63RTNid0uDZ
L7DH2b2mga7Wayozw3WqjmPoPbBX1SRZY2xWWh6pyfzKNzAnikft7sd8xK/u2Sfs5+IGmxaNNKgx
mVVBWDasO551UTjhdq1IO69R6e7dggFUJPOe46YBkVE+OvQuHxOfmkESQixLAGxusmVkUGztjQmY
YIVxGBgQsGqUNirEKyCBCxwkXGDzQ6mz16bwCWsF+r5qqzPF4fWafm4ob3gYmoUmAUKU9LuqCKcy
fWdztfUSJASi0eFRTy8tIaU1bVcTrVhIBTypT7aD7Ghp1pZiuE9LPa6xRhfbJS/VJmHJFfXzbeXb
CpsRR9E6/ihWDt9xb0zmnZsGfDvf1Du3eMCuW64EJA1IA8UP4AcboSqxDZwBwqpbPM6N+4Lzf7nX
LbZeC+dbFBbzUQQNjclUVG3wn25GL1CY/cBpwBO/z53lvWjRcdFrrHUxr5aMgm4zpHYVoBTQ+NB6
msCfEh8dAZ66kDMLBxdpgeBQ2fVRQDuKwjf0zXbnpd5nQkFsOPk6EsoHDubpLbFfTsSThXPKkY88
iCM7oB4XARRQnOYdyEx9zSkHX7YKDzEwWQzJ0rs6ejDseADVm149YduvsWBDvCWTXkWDvx29+l5r
/4Uqop+TV6RRK+bhsEQ6+O4Pzlcyz1hbyYtSlL0huvVBwR5ilt//gCVMdU7fPbFDwEWgzybklyge
l5uFmlv0VvnAd69bwqHps9sTLhFj/91Kpn3b+HfE7YbN2HPGzvVA+pVd5uB/eHbVHkanOBuxvNcD
wKbZS96Rxp+XoPti62/e4W0+abGloddajdbgrRdzPltTd5wdwMVjvIBJbdieY9xdycFtcaTgcrPN
ngd+9RDjy1nBkC6os+lPaJc+ktw+Hq/STl8Qyggz3uOajihnKb9mx/3Rj6JZUW4yYfrytoYTfBqt
+SjYJqlypv7Ct+vV6DmPhvkxzemubKgctZeb2VxwKtNQvzZT3nCPzwLpBeL0rMhwUoy7rji7XYo/
EtvwMxJHwjVCmbtp7TFko4a74izN0xj2xzEOZvZXe57OkM3h8TfVdunmBIOLMNeWmxEAkBTFS8Uv
4BPXoTj9JZyLT3Dbn8wzOaIvhKEFAWKUbPvZ63OyKu4Lp0byadzod2qEXRl3/OorrZp5xVk9X8ch
XaJF+kV28CZgqH+guR4Geu/AQ8PpY1qU98XyXHXV++zxM9nJd/QKe1ebouVzBO+MEEi1xWfHrWwD
8auGgYuRnya/T2aXGToygHY8GcU2wEK+TQtR7PIiPsJ3J5o9B/3rMOpfIBN2HMmyyFqSr8xk29bN
4uI45dM4It8HXMs0hgE8Srl5ArLaD+58k2D7zEp1DmzrNitpi3Cbg8hD1n5Uk2wEM3mKFzkCerwd
J15Axx3SCGOQuiP7TrOFCOTGMJBwCn8vu3Q1xQjMHMjIfmJiyAxJD7kdZIcpyN97pZ2Nmg2IlJAO
LdZh6yzRsAXGDdugtV0Zz07SvBOHx4ktuidgraASmkPLaaib5LAOiOkqYCck+8K7dgifW99dY9S/
rwbzl6ufjc49ZwGOGl6cq8HKv7bCYZmIi3kj618VrsMVqU+eSQROMNocYgafFQWC1yY+tP2BAuEF
g85LPFKP0RaSn0Om7R2bgpNb54eO6o8iu0IIOEja1aErfMISWLB0gBrj9GE0AvU/+xYn4nka5gOH
Y1pBylVIJeLGgCKyhl61yxGe2fU+hHkm71ycURFt4s/wLYYN/ZuHYgwf/L4fblMo89wni6hlZGfV
lIagbDk/sLQeCtk+4IdBKzGjFC7HrhU82tXwYwlCcDNzVR/iWKwVBirMGG6wCbML6XVnZdnVl6vx
7V0zXLCqvqs0by6kPsx7VkpHz6RZNZ3672AgvD0J8e9AtLHOxOMrRoK9ywEEg208rVrBES310nPt
RBMcnZ09FqxzzMw5ouGCTzOD02KPoBICEuetSZSJUr1hDQZ93oaGcRZ0I4hwLzBJrARZ9I2eVkY3
/a5Jo85Yb/xYP0M3wvdJaCDryvpQNgPMRFbrK9upOwgi+aEilfYUwPxcQQ0jGrKQpSpggRnhjZ6M
9zCn1CqjbH6b2/p5ZOLA3ejjkyOYR03dCcUbE3yc3rZU/azwUGYny6p3rCDkZmQI4yw+oCi5HUVK
5l0/+A82bfZmNzrPvJpciEHx0JRdtquq+JN0IL+fsxY5mzknH6KRfoXtUDtsIcol2FMugTeDsxo0
3vnlv6g7r6bVkS1N/5WOuadCwglu5iJTQhYJSfgbAj6cMAIESMCv7yep6pl9qk6fio7oiJ7ZfoNM
mpXLr3ehzD24tDJpdN+xW4TxrgUyh35ER+KqxK0/NMrwL4dX8CGFzrnqhQf8UuEVp9rsfioBIABj
Blzvs8Hll+gEiLEoziCT1Vu3jFKWF7bxvtnjxD9syiya4vpqtG0sYoBunnRj0toobEZ7YZGM2hVU
SYNop79vfdRJigMPRFaf9aMgDrTr3TvmY3dB52gl59dl2uzmMdnzmm20+s1OdekDXr3sFBkMsFEj
v+J5dqtuBz/1zdX3L5KnOjVfJ5XyTYAupXSCBN/mjmhXhyyi8ps83dlZOKaL/v327soDEU8L+b6j
n8wn0CBPt/56LItW+fZLvEACBznlTR3jHVzxbhboqAD7ktPYfZDxhc0oCx3HXa2NywaUuCw0qtPe
O7YPd9yGOmXbi/Jtfv9rAMZT1o1mbt5OtYbbpSOceXpmGfrgJ1g8q3dIUv4UVAr7hRS1FmAASEAD
F4NPVwvAzNhd/PwF8jGgnNint/OeIGk9cz47Ao77Dj2QaVXjfqCGkCYWpDbkR5s+3bkE42ifnGs1
VyPheGFcs/BcNf3bnWyRbF9vk0iv++eyWKT5rRCA0YxaJIX0a4uOuXgaH/f1Koetd+1mXfYeMGpX
+lm2jyB40XkEt/HgBaILkZfddtcuF0IrD13yKQDO6LQzM/sAFkZKbF1iuXiABhDrvmmWjuvZvWXk
NVM8C+wBJTsUYpC8fmlqDmn+2Mj4ON09/Y7qLzr15aCC4uLLuza4GQhuJ38+PvJCA40eWexUpRmt
gIIJVLQOCTDoIgcyD4Gz29Y+JRGmRibZIXlRT2kBglkr8JjT64W6DwJT/v6T92rv5rCiLCB5dLUV
aFOgju/1FgmruIGPp8+HA/OoZtolN5/FoinqkLpLGp6SW59RedVuI2pazUuTNAiaZp0iUrSWIARc
ex8j1kBdAiHHuPf19vNIe9lz3SXB1V+QY2wa73rDxyzEKDpss/rrY3YARe3dmjndPikCV+TJ8tau
V8rTzL1RfNCU73sbIXrFWKAUrwE22+0wJjm5CW7WmQKcHehtmVYCitx94yPJ3xRqkk1w0Dp56rIc
xNCNfbf3WRDioPc6uKKnh1+c82sPDOFUfzSz6UH7oXGoe31Wt0HtRWek85WOMXn345FDWx9SwkSa
X3ZDlThSBXdvlj1SFl+yda6OzsmgDPKVlT+fz10Pz/fiiv+3utoNQrgA+bYtPJiGTaPnopeTKOmf
qcZQIU9Lq780812hF+I7BdpOP80q7dy1c9A7+vcP8cnH4ppbeUF4unWrauRcax+/M7tV+5LtfpVB
V8v6AAq+QqNxA0lB08e0mdZ9o0P480RHR7+oautDvbOlwK1pH/VW1yX4dacVCPX4ndOzYx4epbZa
XI1B8Tr86Pnj2ju8yFXIKeaSjU5uWI2X3oxKIxevU71KgL4ztdY+hXZ0u35Col4XO4+AmaR65ew9
9HKpWhm5pxudATWqFvznu7yCuWcEx7LVP+iPwqOorm01jDYZX9fjD1L77pbFa74H9WOoVfLTva46
n0PbJZmvj9naGXxOueyyMBa8gVT0AkTyeqOgKOfZJHirccAAfO0vdFK9HyhD9uVMzKcG7oaJJ3t2
u1LpR+/fnwP95R8fI+yentf+cd/5OWVEgjpAc5iEDnuPFwY+MQkqipp1+1qWYDM9AT4GLT0lR/vp
vPZA8FS4z/RTXfMer3Z07NbOSC7sEBRQW1f5IM9ac3s0kgZZgShY2fgMfk0EcrLMn68MHtPuU3nZ
8o+NLqibuwc70bDe9QG57RenUc9/CiBWCa+BbNtqGXurBqYdWAWv9e2GBX6+4IswUG6tVjt3KiBZ
ZeOtN9I2jWNownTuAW/R6HOqxPuTW4fqXJ/ua2e6Py/QpN9krx30tlPAGu7lq9YrxOG1X/Q6ZNTL
BlDLNEK73MX5mi3J1p6AUNAwzje3dn1zasno6R31R/puX21QlkqRGecMiwqF4ZKVg24BRC4VEWcH
Z4Jc1BvzY6a/3F27MX8ASeKcb0NANzj0i2KyMypZuzZuMfIAppaBMNlEG7YaDb2EVXFoqPF6K0GO
CtIGRpWMaWa9zS+3hdUmO0u+MB/sY15P28ZicKz2Qa2+O5lakeWU3LYoKAbQwKZTGtXddPE6HY+U
h+2AY3+dnXZuINSfraeCb0FrITOldzsWsxrVe8eL9unjIidneOeCPee2T+8GKCVn8JO005sg/utk
gVgRVDg8rep8nl1oz0ZKCAXOXcJ19MQSe6B76Cd/3zyeKHrAhvpEgbzy8gQNsWsIitUq8MHOaB9A
d8p3Rb4SvcZO/pWK28vr9fYBR0MrUIBj5W7hvt4aOgAg0aSk3rOeUdbhxUCHkFc6Yb5JWd5HrQNt
We9wxs+r26cR9oi2qSOQq8E16nRdUr1xr+37OLKRda96QrOr6V2V99+0jsdr8SscOoQg64/egrox
fO/3EeI0d8p3/wNnRbMFXu10f+m9W0M3OCInSzWCJ4BfrGqU5PWIu7zEjnpxsd8bd++2++wpWgXW
9Ajin1M7kgzTpDngXcOaOrbw31eP7tX6lOBek4s7y40C9LzaEw/MUcMCAvYDN0pwe6AtHI6fPbmP
u+n5ucMb9dFJ87j1EBEL71HsYoCeNmRpfoSODSmyFsVNGThDoqiISD9IeSlIbhi1Ad3znzA4UPHa
n6d3MVDhD5/b2X4+AAKj8esWGXQ3jTP5FkXVsvbdPNSbNImjSYj/atYOVGbQV4Q+YcovVJ/DQjFj
jy2QfnZvnBrH4mK1PnMKY4240x3RTHCkU3kcXCsQZEkbNlHMc5fKXTTg7hDI4jT7fCqAoxbxOUfq
vQfPJsJBO5Iq9CTkrJ8plqHGl4pCQPs+95u9KI6qxUTQoIBaPnE9UnNAQ0WNsE0r27W9c472UCO9
st3uWoQJj+ZCy+ekWZ7d06uEnlBEskZn2P08i94TiEi5A72QAGB21b22QQaRke+md1Jts+vlQxOM
pGyfCnmtbpnA5iKLpmhZ2r2+IZWUEMAD0KEXcC+nHdWC1F6B47y7UhWqu69aLb5UtGt5nO8wzAYo
hZ27s9h1MeNLwwUNPKruNZCrDrfcRWhpUe1YbuFNDimgp/4lq5O2XJ1GVZfG0BAX9ije1iKrejWd
kuLL7Wz4jzbtofa3hkNvhmEGSKDJgb8LCnmJjWvV+KnpA1IVtf79clh32oZ8khZP8g/tacsd+vJD
b/VoTd07Gh+rKPOXA+1PaNpsIQ7IEDaUFVsY8bvZtkgQaMt8p6ylpooTU9AqwRtO9Mdhb1PEW4lq
UTdMylRJiiY10S6v5eZMjk0BIpvZIfz9Lj70HfzQnm+PFtPuZjef+gO4e52czQUgo3od7w3N4u9O
g16J5Iy3qLYVWqZlNoohJVqkzxXnq7fQtX3/mSnMAoBHG6S4W+8scy8Haj/b53tExd/03G2OiWQP
6JT4iA6kLTSaXV1S1Zrh7MBWqhNtxk+hyo2Xu8dN751BSqQLKK7rTrP6ATCtB5AJCcTNtyTtPW63
9fB1Ur2fGh9nUdSix+Pu0yQLE416APEkdYkcca1l7e4cvfalWB3oaNi6d2b3/Bbf97SW3JVOC9Ww
AgoNuDqS4EsSTXECPvLXiGET4GsO351XcqCTp6SsfvvYaQOKqugU8O5Oa3SBBNHrunAuixiMxIP1
ahC1PRRNE7w0NMRupFFdYNUbxyirCg8c2IAQqWiA4yGautYx8wNS+5hfLyb1YppFjDz4NPDn5Ysz
PUqIaGHYHsy8nlNWQzIQ/RK6s+LZP+Acf9dbKenJ/e7tQClIc2A8b+Qd3Ukko+Ph8FlcyLQjo7u1
1w6SpEVOd/rJjuNiL8Fwjy4k5JKQObmq3OuqCch85qtAPxUYVZ+iT/d8LCuYeW1955TorUtwv3SY
LCA+p5Zy25IMuMPAQI4utcIxFF7rkwsai078ri1SKu/GMGUM7jegq9kxeVLaSq7kJwD57GXmxpvl
qSfkeH0uWPl03tkAgjSiCmlevz/c6t6JtKJKiNEkhEop6Tw6zQ+vunT6+YkcC+PkG7WMXKH7zjq9
F+s2Jdh410hdpQYN1Dgw9BcPTNFW60JIoR6SFEbV3xmfXueU4aqtX4hY4/QBm7xBoczuabY6tKzT
OBG7aKHRd/vRP2TXcXk1RtTuaiadmUHh2V0Kv/Fuz/VO1wHUeVWRJS92eRlUj8ZLfvRmTPCnBUoX
spr0sKT9qpntTmtGgWHh37UuwB6LQRuf6uV28UBaLDASFyjeFXYX+Lz9BvDz4qy3Ka/ao5dmWVO0
jNnr8iBvqU0FcnN3Plp51ZyUzTqVZ9f3BtFoWI/yEhvvVh2gsbh2WSCJ29tb1iXSWZZm3sbRCzSQ
dek8bY3u47BDg6gAcA5F7eKrkiqiF/s3harg+uBN9/E6g5twjrTue551DndToznzoUtbwGf95wrC
v/nCd7lvn3H2INzf2Rb8/Dno5dRXPEqK4JlXptdKmgKd/WMxqRwy4N1TDVA/IydMUG8V9vF2J/Hq
sbA/7c4xagzy8+NoX8+Xrri292Q37lBtrzYlIqS7dA/jw/1MG596fQjIUpNs53vuXfUd5htN2z+1
8aF+BH+80XUaR+XOIFVQZSlh5nX28vQoDafq4DQgM9VrPPJxs0niROPVHhw/TlPTW4OnvkePWRh2
tdDixvWp90H+tfMyp3sRYZ1CqxCZNEdaUFhUgnByzfRKOXupdiX0UWsWzR7gERSYv7RQXxg7U8+a
C1j+mfgAafHfWOB/d0C5n/0Ul/tl+/hzRJm47f8JKP/v/4/Czg2t2zZ+CZv+JfKcEs39t/5yWTw2
/xCv/uPGP2LP7cZvmq7BdzHh2nWiqH8Envlcb7YMFUEmL6Cudwj6/hF41ju/aQbYGN0m9emteqtB
TPqPwLP6ivq7bpfAbMNoAKn6Xwk8c8s/RnlbHWpQiO22gLsAG6yp/SnKu9gvsg6Vug2zYayy5lmq
nDbVHG/a6oxwsom6PqNNeS/rvC1V6tk0tN770BbdPZnIbSpFACa4loP6Ij3jKluQ1Lari0+nQqPx
zy1ix9n2UqeUGRXcoHcY/HJvtEVZNa0CQIwOzJQEXbO4v2z9PCqMJ/488vTeC6m3WiZVdOA43JyM
py8LkrVLbfN+uV3cNxeBb/MU01TnSSY1ODXoXrQaozvDdXRAtb8/cnKM2jQOoyXhIyNx+OVQdS9p
9kwnSpjNTeBBE7Wyksd9G2G4yQg30DyEXDthACJXGOCHGAvZgZtok9N+Q3saENNL0QEk41FfoLB3
/e5iNyrfyX1B1gfl/hkFPMWzHRWv1iorKWo/kXZ176Li/+iUOzmXx6O0D80mZlH3ZIJh1xIL/eV3
Xzptnep5To36TKPaW1I1S5l/AwyNXT3uNg0fXgGw8obqi/Zz0EIMHXcth4AgUVpKFUBG/LR1WGFL
NvRx2UPkW4Akmpf26vEGsISqvaqir3B72MVQaZWaRE2/7ib3dlIBMKs+NLRNG6cGjFKSgI+PjYlm
WOkf0N8BF3sfYLCHzbXE4jvb3drCKfRPT6H8txZm9/HG/0xq4N45NE4Baf6dh1e8zgCSQBwguNSq
VXEHrUcBoB/PsmxP8tPk2hnUmpn3qNWAYqPWq9YVxAryVpsoD4lX3aP3fpDBsacnyt4FFZrySF2W
R9Kx0PSrMx02+eftjQsCgAHQAFT/j9ujBIc51smo0h4PREL//rw5hBxl83zqdS+j92eVsRKAHJ2K
wRPzLnsNGnt2jUqe5qlyCtLSM68JxMieKFCXdOYXjnWAqGROQSeDA47v3qMlj1evPv7ztfl0zxL1
S1pujkkGBO/uRmvdRpJfJofbJrs16X9DSmF1n2T55rHb/A9y5v+Uf/8/mBHU0rV/yZgpun38m4Ax
7zewnPevWUHfW/+DNdd/MzpkBQE61W10SXMhwec/uHP9t2693WopFlxv/iN3Nn7rUkJNmw78yfUG
3/5f7mz81jE0ADhaGomzfFP/r3BnvfmnvKAvd+7qamQaOUsNJQd+zcGpGiQc5HQsM6cXEfXn8+Ew
EYPAjtxkaAgg58TJvMuPcHciuohV4s6jj0g+op8J15rZw2GEmWHbwSAZXLhsmLxEMrA9/sI9wn83
fDfbLEzqAR1wT3qHkIRYUdi0u+hdbQpD7SzaW1epCQdkedEy16k3joNJ4KXjsZOmZ3EWsTM+yDh9
CnNKRauYq8/WZzF+mRex7a+dNHacdOzHzi8b+s8SlLpq7r/kTP15bZpQxK9rA5J9Dn4wXS59pITw
p6UJSg0vPzMKQ2jedOqv+9O1Oe3PI39el3fhDpL5NOrtxKqXnEQQSi+cPURNZlz/s3EfZj8ZJG4m
omk/js2pa79ElAw3g1zMwlxMDJm4w5sYCvvnJuZT/yxWItHkdNwQPjXG1mbQFnQBtEphDwbEsMRg
MNgk7ipK7JN4STsYacLjRxqrIfqx1RaTm/mzk9ut70+3VxHOOmKpS6wTOfL8vUjT9VH4Y5Y2Xoch
/iRRibhjPZnieNcTTlywKWs/9v9maQ0I+K9LWwdCgGbIELJG/t2vS9v8aK8aebt1s092qZjP52uT
UcSp3K79gxyfRZ/fPttK4gwqgj2dj+kNLfvzj5khmJOpOZ0SDRNXt7JaYqvow9meoZCjYO5Qx7wP
6hWL4JhdAcmqDQBoSI7j7Un6/YgArBjuhMCvKiDimhhu9r2aHIiBO0ySxN5AwV1pI2FEkmQy9Noi
+XmJAf1cBHm5JkVyAqQBAQiKvJu7IYnk8t0rrLOrmafkZSFMRSFGIy+OtzvTWbOZfiXY4yDg44VY
/h2xtlpKj/oLtdbRAWlGYBjN70n/JZuOinwye9SSgtzFsHc9IuvSV5RKvWmvFHVJkpKYGsFNaJLi
WTGOXBd5CUl/zNKcr4b2IOoVbpdDz5r5/hwdjSpuceRgR01pkyat9uom3KNMVlE0PHvwggRNxmEp
5y0BC+nDJeJRJdI4jiBknpOJVVe+4p2AsNm9sR+O5FusL2x6XU59cz6H8SQf+ZGBy7M2Ced77HOE
+g0xnVMj0fvBcWbSoYefNxnRG8FaRdQFqclkJi3L2WVNatZqJyyMTzmoSUN2RBjApnQGrCabbNgo
/gd0vsw5hg/ua8l1g6/1nt6jjEuQGSc+vcoqTcDzeGRdJpm3AvhZTM+QTtcEyV5c5UGwmReWSGdC
PPM74pc5vsp1PIc/TsfTjGdO1RbMK6ttc77MhjjIk7xbW1w4LGKE+iNx2/CWNcdrVoh0G4+BmeH0
0TVM+BSRcUdD8CL/LeKnYKkysT7JjhzfPXW2x6P1rqfJ9Xhal9F8HXuFmOLJM2/iYB7MD+eXXjlO
JUDOE2ASmSO8uuJmPXqaN2eh6HcC2VMTJok+srFRAzKhX4/ZsdR7wSIUPdKhIY4TKz/YnHoN5+hF
mgQFVszAa4BkojNTqctG7xOUwcfULALT0atHheQAoCA6goacnSGBNy7ayw0VfDauPVNt5s4unY77
lgB68TyiwIHmgkpp7tVqG2rCMFzprtROaPY6pvZRbNwVxUkwwZfAFyx1ubSHq5u6/GkRpDeHNatj
Tor+VU4OveHJHNq5rw2qwVXM2mZXBg/xk0lr3zuJd0/rlXLSjh5iAithPzY2JcBikqiTAGtgICaW
u0VrCLGpyaFa0AkDLZ2frrzI3ioJbIoK5MIcbFA2RdIUwVm6SjLaZAWYXkhcghOn9hI67yVBAHOu
yWUhlt7PWS4tPN3xydzcZcNZmKV/tH+OckNJOZdHiqamC7mwtn4MLe2jmiydvTnIHSpcGP4ol2uA
TZ2F9JAs3PoDQrNJIW/PYCcnm51aJZHoYm/HB8782yJkzJo9e/aqkuO1wTEUL7FHfNy4jZUdlHCz
J/924tTKRVMMHoK2ETYJRKa9NxNCTlC6G8zO3/2/yGSg+EI0bItZFNG6Vg6Suzwx45rsRXDVwqfr
o0kRUkIllrC7zHdI755ex8RQ45Mjt5ztC0syIbjEtDuyGXZg5FhnktbPsujVYF+Q/zSyk8HgZ94f
klVrtc2gFJMHnJlZtkyacUC2D7OST8XoEBpJcu9t4E4vGLt9M4fwJZYise1B6IVeEFozWqSb7AeZ
WsG7V+srTrEPaXTU84DwFMu2uJs/9x55q/3TthOBLcn4aB6HPIEl2UOI/mGuBk2TFsbiJMIRdW9R
KVssm0V1glDTiQALY4EVZVAhzs9cRPPkExp9Kh3cJZXKUo3Zj69SToiCSLv83pes5vT5shfO1Zpx
FXBHwqJtt9hBu4Aw9DKGjtFk2oOOgIXuEZfpziQFCzHuzezJx560xU+Q874ZxauilMH2KNbpdg1q
Pz/XV9mwKrNrN1DEFmLykeHEW4i6GF2FC7b6V2SFVxEo4bXpoCPs5GBvBuSFIctSnnKQ8KurffCW
XfsAM0xD3rj3lydrL3L5FON1Cu+PD0KpGVu55ayqlSjFZmKnal+RgSZ5Iyx6ZRp2R+DclGR8y52S
/nAsLiHXSYz59RY+4uItC/gxTjhYn1JOaH5qrt+yP4Sh2pwA0jnN+dWc3i24oyKBSt6cJ0tycBVl
XN1j+HAfAaKMEkbmE5D/C11/LNBnrQ70g4zzx/BeGiBalVDLqeSM2nNkzXpnchIVv532T5KTg8BA
IRrXkZl6L/LHdFMz12BDIzXA8uZ0HB1Y9duakuLaK028wi45DkHlGWnlXZwLnJ28U4SaE++FY4gp
m4iWd5LTVYImNB7HPJGfb17gp6g1KH5PkRK3M9Ptw/Q7LHJ/uuux76yzWqoDa7ceW1bocXAq4TOf
Ws+/Th+9XAaZPAnDCkJvZyLh43Qy8k5c70M4MQPY2x1psGZKQ/iKU7W+ap3gMBCYHMGKZ1bgrf2T
ZJNy27Mne+GviW9HTb/ty+fg6dbsbPA2tR5UR/xM6HBmdHz89nBYYcGRBiHAZ2Kp9CH0O282C+AG
qEucRD6fldasIbfMJkZr8PD9wHiUfvp2ARWGyDVRSG720oNYns10L8J0m9sAtfPNyEKucwqXB+H7
YweqQ85tabEieXDwc8KSgXBjXhsuhHXk0h/F3hgNjwkGdhjWeyRv9si/441Pk5EsREh/WhnqPOLu
8mAo20KtPlnpaBR2eC0EjMnBGtI0XqiRf89WLDOW6CS7buxPfW+03iKkZZhCNnEuZ0tWHaLmEHY4
NaOr3JKn1u+mEC6q18l2nINEO1iiLD7l/1LVOvg8/5PSD0PVdvxFMySa3wVdWG91dGzQX5Xt/HLR
K2Iw2Hj+tD9FS5u7STTnnz6qfRyvfWc9hvqmfDQ3RB+2i5r31eT42hyj8a3g6u4mSVz4bjJ0MfGC
iVgqxmonm4RDPhB2AHsNkq/2rD7H8FNGo4tJ2RtuFAuehEGQ2JNAWY08hhsk2wkppulWQ/lBhU+3
sDLF2PjD8ZbKtNuiG23jeCFjB106/tdrg7Pzb9ZGGSq/aM3HfQ1wIUomzPF03o9Zm2GfccRjfzrP
RG+axmvGF2M9TafziD8Q0Gi5WH6KBHyEtbsaqqXqq5WM/dTnUn8ae+EI44VHzoesgjvn/jkE0D/D
bnxEZ7SN/T4Lq5YrYTHmGH7RcM4Lpmon+vMpuzDndqUecwzRxtGFh8kA8eKzYz4Pw/zFYmfE6hXs
jZ1Mp9FwOERisjPsxO+mjKte8RL2V7u2Azuxh+qNg2S4ctkWhOGA38GG9/Ircu1gwxP4IgxDazKM
5sNoNe/76/lcPVy9a5hgfkabGc9i/t/x8z7uwfIPAoiAxwbWLLSWVhh6I54jR+p4c1bSGAOPScbp
yLPCZSjDWejxr5EHKcRsMSws9sf+DGoK03iEOyEJ1OlP+Zg1drgHUhpARgHXzLg7Taf+Nl7ymoPY
wjTTNHUOgpd6oy17tx0jTeAOLJiy3eGP45kaFheEgW3PLAtShZ5hGOEssLh5PI+91Ed5/te0Rm7X
P7V6m+Qe4vHBhV//00G80Fe+uL3qddNX9iCG6pyNxLnQj9hqqIv5K0KBZtaoYnE8VvTw+7b0oQWm
4LPfijAUCbEh/DVf8bc/xfoYRpCXn6asG8+cxhAPpDfk0YrqvlKVx6mvMJekIixlEPLlHAuH8WA7
Myg/Hsdr6B9i5Ur+UvfwXLVw+BRYTD6i14n6awzFj7lRLeycy+dzjs48ij2JC8Kfd2EpaG6sb5LM
52xerJ4VMfKLWDvLlB12OGiRujXiaq6FiPnhQm9jxZLmsI/pllVhLtzqj+fom2I15LCo0UFGfKXO
JGeVrziHnFt1kH1TXcg16uTOWaRIvTfBkGXGU04pixxhS877XNXnoj7yEBVxJFl2nswtDBeK7/Fe
htu7CBghB3o4x45Vi8gseCIjYaF4fn/I6Y37nGHM3GHE9V9Oy+R5z43RDVccH+bPzqstjDm9cw6W
GkAUqU3GVubpPJbBcMOqv8KCjFa8hkcy/9U86vOk5Dsx7uMWRSV4ezyHP70UsraU5+dLEuqw8ixe
x7N5qrvCV6VGzBcc9+Gcp3NobV7HkjAs5ckbRr4Zq3V3+U/0/a1IhGn+/gtyYsvhTory4AVchAch
UuxkE9gzEdgTzlKEIbTCwwXRsLuImZ2A78MRlKE5ZTIuXEMxGAjjJ3HVmOB9UX+TjJLwLZzAgykN
4IxflsVlE855YFlopgFvsXiLxZ9BMvmZBB1hIfZhBdZktgxwHAazkNckQ7VrsOcNR3uGNsDdjE8x
lcBerRRv5HBEK34zfSYMm+GJqPgJsunFT+akpBQMTy3YzBsx4nD4HXYyCO0IdjeBA/JIHupZE3hi
EB4F+s1sEARiwpUzRd5hwIlELqoLZ+HSgmUFitTUHyjqXorUnCgeytqd8OvBk5jlQC3OxEak5sKe
uzYThNHBCD3lGoUx8wDPU1OFwviDkSZMdcMcEqYIO+dmrADF5RSfY4zqOs5jlLB4E973h+ONpeBm
3oaMVmPyrOUscaEZxhEiCgbBzIrXiGFviW4UYh8wbCyWJGBobIvHtoTqI9ZoZsP0rwIq3IYDiwHz
PCXfPU8NlNfgLREJPFtJg3jrhLMJg7LxfAbqtmCDgGPc8OLZjBdP2GrWjNXgHXgv1dLMwhECBgAy
Af8PUw/Xc8A+WEs2gaPBkWbX1Ipw5TZlQGwH1KM2CZ6fxurwpng6l95syccjjrznLZcjb4vYh4DC
2dKLHdwpOJ9jh2WfBCM2kJePtnAHLPilElUYPBy5LWpKuCQ5Q+JO5aFIMTjiCD9rELIE/BhZSTB0
NywlC4Hmt3UQPIENXUXQNwzHC0Z8xIrxvnTMsvMgR2lFXI8sQk1QZ9tjzyA/Bw1JvUH92CKq4J9q
UuxNyqNgumls+lNnitrCqe8pXseBY8Jbczr256lnwUjjNPTgkkrYpuGMx6EHwie52VECyUOC+DBr
mLhirmPvd4mM+FHcluGokcXTKE55E8xXiVY+xHPLh8M+rxsj1dC5w1Bd/3cylOjzP1FmOzrhCsC/
66i0/6iwkQDcrcBxQobinESNQjAoZUhJd1bvy0enOIUUn4nqXy/hV4dCFiHZkLBfzs36fRUtJQXU
CVciF17IbGB/nBH1ez5UylVv7s+jwFJS9PfPf1fMFMOGbSomrN75ffNcvZbffzBdeD1Qz0p8qrGp
S5UmBztExVb+t+lbzr+iQInnPv8zlRhGyk2Rwc6WnWbL5n4/dhgsK8y2e2+ROugman+4io/RF9RQ
p/FWbRc65lamHvf6SpbCoWHvc/aTlyOqpmxfDLdFKR2yfyn79xUjN0aGfqH+YOe23NxDnqpFUdci
eThXEVL4u1iKXzJcNc4xliQimX+jqii1wdlCWWq2PAtC4G+oA2UVUuO8IKWcLcJZLQWTZLEJ2nxF
L/rWWmkWPNNXhMSy8GilLzDgr4hD8/8eBwTVPFIMizDLV3dGMimx5vZNyFLpfkogjiBFJDC7Avkr
hRidl8GcWT34jqNUgq82wnc8RP3qj2MHoa/+y/y+xP6VXUx8mEQrvnLV5xGxmyFxLXxBqCn2D6Ys
EpplQn3DelIWAKodS8bceeF3YYf2TClASJLhEO7EnhGMYczwqOFYPV4x32CjdHGUZqU8w8htOOzA
dicWCpVaA2ugHoF8UHMJQhR0dFgLK+wP7R2vD4IutGcTGCkiEy8ti+3AwGB7ngW7UcIa9UeNQg0e
ckC+I/VYtlSF6QaBF2IWqs2Z98coMslAXanOB3xVnSbXnXjD36fueZgbvETJra+oxPU5gxtDJKn6
G5aGfJjJwFKjRVqlip636UgydO7BhkSRcl1uUoIwdWa2G+Gjc5hqjETBeGDBIt5vwxshHJir0iEY
T3/KcsM8EcXsCCoMysR3NzZK5n+1K77nE2SNjXAMZ14cIlNg7QwjDGc2rPhLrFA6UnSmdJsNckKJ
EMeeeLD7FEkHm8O94A5RNr4zGCED0AKUkaDkkP1xNgg/LJzZBmUIK0wpEDMEwnYUslvoEXyiNFzk
HPs3QYZZGDrcroJAMHylmKlfuMuwcJSwUN9a7tAdIFiCTTKZKLUZC4jJTLgJVUdt+NZf49f1Y0QX
Q+I2pR2pJ7xFCDlYStth09WqeVhLyKSlR+BpNsAN56odXa2+mpHaW3RVZdzvpVowdEsMeVyV6LlK
p1efMY3VRbLAarPpg/X9iTzD6kfWe+yRUiSYBbugtCa0oqXF5hAfRhcZTIgLD2wLPCbmzPJY23Qd
4yidQG/i6/5hPaBVawT9QbnpCOGEKIahePiREP/sgvrFJFgNNAWeYeHkmc3UeUqUAwnSQGlkyjNO
CPPDII84o4oo0H9mKUwT8oPIluHSc0YzlmqJarAM01TpaFsMo7XDI78a1RLxzpMYtI3awEPZP5ya
UGWKKywlcBX7Gp4nHgehoDyMlAk6YjfhPbxEbei0gb0+Qz2ZyaV3UP767TbNcWatIQ7Fobb4M9Yc
hi1+l+nfSMhGW0Wl/+Lt6TSNRrulAbDX+pNHg4hrpV01DQEJT+rPVy56ZKh8bpxiRCU+Avic4gPs
khIhMC9lF3AK+FQxQ6UQIjtQkYewYHgxMgDuhH2j3BtqgrBDlpoH4kBCjpILAKGgQapzAVeycTwg
PhU3V/YkPBGtgv9Mp73vGzDq4H/IXcXLAqUakm6AZo9zXz2Dg4Rap0aN/wfREIfwGS5NbEupK8gF
uAof8M16jFprw+nU66FeN0DDQl/Er8CGcjbxXqpDFcJTlBrFS5YW5xOF3FYMEu2MY6O4gHq0ssgx
vpCmKIWQYqxIEcVMvRO7J2a26DpKoI2RJXM0Kanu8H1yEDwv9p2x8ze72W79O3Vn1uQqkmThX0QZ
IITglWBHEtpTqRdZriwCtIEk9Ovni6ypqaWru60fxmzm3rpL3UxJEES4H3c/fvzv4c7vT3PwZ7iT
MyOju155mltiGlaKJV1upK+mnk8ohgfjbLIagBUZRklUQJoMeADgkw+bYyxdOM/8HUedpl+AHfka
toY0r2T0WGp5Nn/iE3Kii5+cknTgvNblVnnLbQJmwQOwBjsM9387L169+nEpbB/2AhviixyhTDPV
YvGFOVhxLVvg0yrCZe62JKA5NiD/eEqaewdkAdSQa/j5Mdm+R7ioVbR79yFN8Rdp6bk3QuIf/PFj
jWQFh6RUwFcJQLntX8EAtyBdmCcfOkiCRwYu5/FLww3fIpixo1fR2OMP0lOEN3KX/+woudN/zDmR
BaaTN8LEAraxqPxVblCSxPgs6Xrkf5izGfmyn+36k0XCJOPhQB3jJXaZrLCELeSFYwohCblLHCGX
hpPypuL7lcMPYiKP9QmSk+ifZ0jNTVouAltOAov360+ZoyONRwCLUQXC8K28E+cEMIFTgloyXQZT
QJWYJ99csvQfy2/MviskMp9sAPTfGK/tdh1zJUQWcs9QogG6kVyR8AdgRcaAmCgkF+6A3CadDBDx
CMDATzY168jRmFKI5Ie8crbAzt9+T5c2/AxCmZ8fBIbyZPALBAhbh+ykXAO+XUYEaepKUMCV/IQu
/4b2MPgb1oOpatoQaSVbhd0k+VV/zN+iJFZ0BhQqydEhVyMPa8JZYXdHK7AxWxUfuliBZjE9O1aQ
Q7MlzcRW0MUEDLolK8O/cyLY2HyF/UoSCoyxIN6cLgIOEKhCZuh4i3Qhc9xYyPFY/i+5HXkIAv59
sXiBv/A1k8lxPkBuLtxfwDVgUDiepBjZKWROZZ5gPMdIcepY+u+YDTkFu+FwiIIJ89h5M7Ib7F0+
S+5CGfSy6189CU2whyAiAkPulN0GqJb5ql/PfRLLDwEWYIxw/0Bd+eDwpTKgHE+TJXYwmYvPH1Sd
fLNO8oyDWrfzKXHGMv55XnOWQdrtJAmTb5gFY44od7ElxsThyR38/a+DutHfUIR5iEPmcds/QlX2
X9hAw9vlZNGejpHD5OBSiCI58xJG85sC7CZPRlzx609wOclBaeYwTTKfLI+QDIxklMN/v4YRG2kI
ZUWMyOH7J4z+seEYJJlS4++fS7k5eRdun9fxawuenKRUeDdbggdCNawe3+PKCI/7l/ZUOsNE2q04
/MmPyiTqpIdQJL9DmtuEzD+waxomHJEfx7rivbYToDj1UO5hu5WJv8mOa5JGmjuQGUsyDb8+tO/N
HGoTXyed+BNyvkvTKj2z3MFy73hsH4mD5Ab6iVjls+GJ4Ygm1CSj4Gs1Wb3LF0kniRvHlvJyzLY8
lj/ogwP5yZ3gtqXbT99Za/kdmDcPgA7WmvI6PpStRxJK2jes2Du7X8ZehBHEDfL9ZcQsU7m/hoiE
jD/oEmDBe5Lp5DbJfPBqjguYdkEGVF6S/IcfX427+DHmcpNj+9jkPz94fxlo8e4kbaSvYiFkxCct
PDgdxMb6jj3AE3cDJFiQPZllPCyJKOS3ARx+7Lf0/gEEO17L6eQzAd3ypfLDXiW+Axr85IVIH5FE
kkUQsDTXx7EjlefJnA/f+faTz/twyDKRFZf5D+w1uEKiQ6wut/BC3CJzcbiqn8TkK8/fI8XFVgBr
8E2cHO+FjB0n+JMrkFC1xAmy0iR7+J3vCCUeBXTIdBRXSfGII4uJj/Hl//q0GaO/t5nWwAIdMjdg
NPqLzXwOq/zQVBw3iFMBbfZUuykmO3NdJHY0dJSlsl1cUqbY+KVbT2UlXVv1Xvl6ezlMb8vrpPOu
c0MwN0P1zlAZMqr0uO48aLZPV3MeuAlIPU4dK5CP1KlC/rd0Nb8PShHufL+Y7Iazuf1Kf7ePHBdP
sFubQoN+hfIctBGbKrtG6fwaHEIUhyD31N4Xc4W9i/vkiss4Ia0zQdfSffqnVT9tanGFTQWj7UXz
y7G2uk6OMZ1R8C5E5aFtm1RrxD69ylUkmZWK+SVCfcjLvC4o/SIZ+Vw1uhI0L9few6L9nHbWF2YS
Hb81JtWJ5ystgpAU1jeYwBALhDab3kTrNd5+MXTvL8fk4d4DSV941amfn0PVMSZ6jFAMdDTDr6E5
PL1D2sByzQMiB36ZlMmX54QmASr6IUSSxYM5e+KwPPrVHE5EoEJn6WAowH78OobV2Bw5eXyKzfdK
nAL7ldmoLmwMj0Zf3nTKlbTOZa0ofGS2UJ0HHwyH5uyMIhht5KCgn7t7npTKKj4S5kkXEJBi/qzD
odOHIx56G6FR4SSN2GUhUyjfDZgCxxTFCadCEEPMq7jwqZ6F110bnqdDVo2pXvFBpFCU7hvEzjb9
5DE+eFnYTx/RiXdDeRY9JW+UHnvv8nFn2rLhVPMubKF4MAuzdpm04y6zCPJAePDtyBLfxhx2PKyz
3TG8x3ZYxuUE4sakZj4xb16HzANA3c/aoIWmTgZhu0Ef2Nu790W/gV5Gu5SrbvKT80A/RZQzJDtg
auhvfs3EDmc1CBb0oIxRlbnBOIaMfHFUpkO0AdOYEOFGVeRyiZrThI1zZK7X0Dmw2iyof06q3R2i
mU/vaKqsFCTzWdI5AwufXzTGJg+vDQqfVeIY5V+IxAfIp4vqDQbDXFedLL358LXgG9rU9tVFlgA6
mT1Lj1zUsvJ5MEitBQ/j/P1wjXgQaUjBfjYPeAdoqEQMP3MROIewUrye1gU1gOPM2D6mpk/X4jlt
guNScdsAbX5xCfZTY8cWcav1bZ35HbIc87Zz0WVJsqVOM0qkrG5s2dIzXtSxOm5E7TKiZmKJKm6g
z9wVT4+ZzuPa4Ukes9PYEEZ82Wq+xQ7ioGDkL/6dKbdsJJOqVAEnZz5Ie+iXI9tpfYUzSTe42033
7s7iULfw5JKbS5+wkx68beZCZPwhSnFkITIPErnvnnBVhm56nlx5913hGXGdpGZ0iM8cgqGjLXMd
uk33fd6gHy2Q+gGKx7fkLOTn5i5n3cmCO9yyPUdcgW6keKaAgbNq3WcEhmtcbVV7wxA+FlTPR0TD
Cmf/4+ns52GFWbnDXqsDNT54nYBnBm0TpQznfZAMfIv1t4OAYwMnhw8S1+Aonr4puNcIc7d6iBSR
sahxy6j3ks+zOIwz77IcOhU2IIVsiP0iD1GIFAWEYB9oq/OO4aXT8jXz+Kce6ttlXPvHF3iH9fod
btPBOYHYR24FjZdRSmMm1GBp+eAnhirz0IGLJQ3wFle+VUKNLnbXGOvrpyMX/UpO3AMOW+1dHWIM
7bVbnCJE8bw6rsXppV5PrklSpZekYWVr0W+0D+ivL4PC6Wo302Od3qQ0O4t8VeauNX9cPeM4y3t/
P8fcM/3lCLMTJuszQqrpdnbPtWfuerwD1DK+qMd97e1h9nkDSYq5BSE7JsRS8fgK7xrCsIVodIBr
CyGRPqHwYLk5Vlx3Fdhb7iN9fpzf1AnSj972sBmumOheOPZzpinMkXJP7qhxyn08YFu1weDijVaM
XmDiVmM4hurYd8F2LJgsCXXNzT3EiR70mm5otXYYiMjsTgzrfonVcZat3zso429K2UUAL1vzZH4m
9w6b2HKWN3fTRH144hVsZqIi8NbyLk4Rpl0ydDV3C7jev3/DG37ZSL/SeY+ZJrDDoncLv/d4s0tU
+2qylUxZjMu6hC/IBHnMtB4Mck9DWtB5BuZ2MJkgpvOAJV05C8aeQvqj1fTkswvG0huCQZ+OkkGb
JdPqrzIOQDPup8fpWXTB4GUY1hDVHtLrwKxkUB8Xg51U2KPpSKTGQxxixWnca+U9Ik6s9aWu29kz
RKnFZ/T2Y6wj4qs5X6q/ULizz3JWhOrkTn5720RFqIWWO2ld/U1df5wxAarXpqisQZZqxEA06cin
f8k5B4pzSmlTArmWvrqpbsKcw99DB1GYEyQk2L5pEXT+INjP95LMV/hdiIMMFgbdVFCp51szlihh
L7aroR8enPdkV7mHjYKlKeGko/4y3k+YtPOS9Hx0gsD2wdPcO/xg9qG7eAi/WfVxFh4WT2jpDw+H
JOopiqDc1D5+rkp/mCChKvaBBX9agap1jmLNOwWJijmyYtT6AqiyE118fic8LwjCV9w03HA4fV7m
1i77CPO1DzbvWEInFxqPiOI4f66O8ArKFVo14jjdgEEgZlfuPoYWZ4WNs2o/S3/kcXqh4dfiGGgQ
5SDlOh/Z5E4Ge1dM98ExHsGZbeEnujrk2ixcHTjvV/GMMB6LalbH50D1/Xym0IXCBMWY6nXjz56C
GWUuFn+MWkYIxxfpUzw2NFGNP+3x9ijesWZjRAwohX3zANktELK9e/gIkpqot422J/bPbpRGX6fw
Ml4cxG7g3ON30hCB5souAmaqRFehbdPnuPAGcaTDo0vZsba/sD5y9zht3WoWQam9u72fMkBQ3zDw
PpJ0yKd/jFtndZiW/hlMNn+ys2dTQFD4pcAsHgXNrNuo3gI4ILSw3/AgjwIaoc+8ogbWsJ2xUqvg
DG1zhBWbzIp1lSKzGumQveHfZ+PX+xjN0bdiZovRnBbJYhZonp48IRgehOG8tUF55eOKiCbO4Lax
L/7tLZ8eVteIDjw2stTe9cs3s0MiR9QobHx3H83bAI7saVNz1KfQwF9a/MmHAmm5BxXSpDlDcvet
cmL77oEd/MLtlmbBU32+MVcjiXUEACuGgTnX1171m70wXgcghsK/Hj4u9EWubAidi/2mnO0nbKQx
YylIRpwnigNflAk6amxAbLW+rYDhhGH+enk1N/qG7oV1wXA2p2QU4cth3riKhmHHEVvewD3OC/Ti
nOSKXanDI90YivNVppimr/1rsyk5K1fnMNE/6Yf9egg1zXCaOoJLKI3ASi50GLltXE6NtFmoZjCA
yogxTfWQrv+kSI1FyWapMKSN140N3alXasg3vZWbw6wJGA62AROL20bDjDZBvfLab5pPnyLz6h2X
vLu7huYYCsOd4oEZPxiRDnyCZHkJmBhXpuz/cOQ3XTwskPASOs4mUk8+FksdBKA3NCcvri2h0T18
23uP9LjZ744vF7cda9hJWjknw/crg+727n6l0B8pjmPGkGBAjfRtPz1s9+/NlM5QpivuEe3ZDaaP
hPl5t2To1ePug0GLolzoVnDQ3f3HTTySxZ7H/Ngg+bBCDIg9ZPjTQ2AH9/C+wrMtGJreeOdV7bZv
FqO6C0fZXF5uyR1m96s+q7dn2mtRqSjFuQ+q3DlO+qMYvZtfvacRxwzEIEJn1PAGHzCH6XoYcYwf
WDL9ax/jGzJbSMGBod/yzWMrqMPm6hYLG8d1OTrKRz29YOi3HRz6g3dSIdqvQMqpMrXps4Njvyy8
Q5D79JVVbpYUnj3NaSKABa14rbceA/ARa1kM0TSc7fYI/DoyCDINhxXsJoh2jHWvlG4tTGrcrjpn
L4GusKKmKJf6TJk/44FQQ8NH2cRhqTqnGi/fkOdxcx8ybYjI/HI0yz4Gbzb7YaoD8emJuCXq6yAY
YV2tnLlfLsI7+JLcRerMG+Efj/7z7hZ7x/KrN4Vd+VlONbRp1+Y4lx+MCxmfRaqAwgrPHJfT/fI4
xt2LjjBzNsIgLhn3tGERvRuWiqYmIsfz1z4C0Afw7IOMQzxt3vUbs3udIxBkiezOstswCm0yxGs3
7mFaeyXlsBvSuM4t0vjYXjDgzD9zrIA+FCmfYhS/KIxDBE6a2yuBbeWXMw4j7uK0YCDImE4YB8/+
SqfL68h/ryNdtuwlqyJ8rNB0El+ocAqnwN4bsPnpe5lWesBAnTfGkQdPmhum+phmj1QnJIhKTh1N
Dbn7cZmOAtm00H+cNno0CtRI9Yff97B3v+gmh8KE+Mv06M4W5zFdxAayiPh30NYAoXD/3tBW7o42
XXSbtKJd3PeoQnsoaT3pvPlQ1pe3y7SONIDfw60sdxTnU6NjKMicfnTzOX1slO9qMapjToPp9V1s
fQzKSJkbac9ARlqjL4ypDNCQHtIIfQmHMPG3ylsWqLOu9G6dP7o6bbk8YQTf94/gcvOv9+go0Klj
aMfAZw6Sa/XO1asiRiF4V+bqTu5xh4PQiNer1Barw5y9LnJMEjvGcsf4LCD7OVgg0USnztNpw9vm
gTKhtzCJf2yaUhdHPEDbO18gk0vlKHNLc95k9eHFFhpmt3K4tyzo3OtMd5/fT2GybXvf+DxOtJC2
qLHpIA/iHmh0mO6BLqqvuhZcN6p4zFoZIiLnmIkyP33XujMAWQBEHIRCXbq4NzbcqFa8snb4HtRZ
8WsoPn+cTOeyQGyjopXuIFQGeGWx/Wm/GjRrTC4Lk74o5HUHyJs590vUa+6A0ZcfXeaqJ8ec3SG7
N049YfpG2Mp4gwlaKZe6toUTyZ6sj7f46j4Xdz8P0cAmyEWSkOWqvo3Oa5ITVkCjx9+rgcuPAHE4
tQwsPA8DcZrQyWg/wveirnUVd7Z742QnYV9F93AQGrkyvBoFRLSSnD3BkavR11DNti2YUNlesF9g
opO4exZQ8OYmPS0b3aT5vI2v3olGry5YoIISHbzFaZkvz2K2JV5Z0F2U0qWJm9Zerow5cc5xRcLh
8nOamChUgAivU6Juhy/LJloOO4+aQRvAmy9CIDpJMCuV27LGNQ1IBZav9YY0nnU8BnThnXgPKmKv
+wbdX+q28xveJFuhCf+cNt+PeUmb0j0skBJz7rRevI8MhOjE42VoRGx28g4Ht18PUddEIcVnQuF9
cjqBzpCqQ0nPAYYWb5zdVzvKfCyVTyQv5pPK3ZKowCg+iS3qqUFIByzMvGJRhOD4aORfVocJbUyy
E4sOxGQ4IQ1Hlo1TjCYAUSq2CPYWqBBj5x1jXIdz3DFswJHYUrr2BaNNP0Y+DUr2hF4rVpb+INJa
14C0SELBXb4k1T+ZKisPDEsF94QeUP/gfu9BodmRYj0RiHitnLcjoMuL2TtdZIsjq87RyF3UHcSY
iX3RPj1wqyiVfZk0oiE3Lm6Jj9OJNOeDR0dc8j6y/Tos5jJsAR36sjMwByvfaRcATeJUdqhwYjB1
0BJwzF2seoDoYX0URK0HLxpg4Jh0yy/pDrOY0DcFHvpXQPkBBMnr3g3xLT7fN3lcBahIiwE95ZxS
fnYLuSpaCLC+RGd6sWjzAby7qywkn6XSQ3OSC3UNFK8X8+2DBrKMZp0yuLKU4D6OlNxUVpR5+7Dk
/uYV70cI7iDJDtakKcsrYu8YcFNA8px8xTXM532wLbwi0JLL+2AaA6g9xcvFLk97RGAJ0y+BFSIq
yKV+1JMsIPzNz84STHkjAmWAsrT1WdS5b8U4mxU8giv7mGp0g9kZIs/uDOf86xgpQCcuAsIz+pYG
QSViW4Zc1G1LDOFJfN15UrlsN5dRdTbu3Q9NFDQjkwaZZOIRt8kjfopgAEnCmOS2GH7lCb2jtPvp
YRkimuYPN9r31beDOnrONT6yxeigazS/z2iO2yDEiJlPKwmH0Z4/fuxVt+uYmTzOjZ1G99CCLmmW
pmHhjuRazBiv4h6oUYds75RtuBiF2TzreT55qtHBOQb08AgPjuFpL0CkwUsiE2RRXwJVTI77A7tZ
C3uNCLkwP+IvjcVspq14bhgI/HpHP8B+rcmK5fA0TUeJmedBFkg26Z5iXNei2pwAp3VUBB8VzfIf
mYtFRZ2yA5jLZePeWDOAiXwUe9AFMmmLK7tg6+9onJPGRiafwJU7GZfIQI+EqbOgvvxx/KJpFixd
OatblKdbOMaTlIfQJgQrMvIqLdpmkUMlSqJJMcSbJFZ0jjnH827aSVYNQatDJEVqa1VPJsbrljPg
rMwZ+Y73GRX1g6fKLjSyhrtn2HtV2ok26TjQp3ck1ERkkuhikfwbrdyQIB8OwI7bD0hcoQbN4pNH
8+r5ndQUn4STYyvjHeKXZ0xHGkn9zk8lTguGvoLFGOcuqrjhSbwq3q50eVGJYSj9CYhK2ggehTk+
+Xt3wFjs+RoM9oEYpbMQy/FH5t2ExlrcQh1zkIMH+ULhnfyPlc4qmmxzTAp5puNbNVZ5vZMSSCO4
GVJsUPyUIB9ziuYlJ06awIHPOWC5c49IhrZ9Xvsgf0DASonBS/TFU/ZRXQPOztai/dx2VrIz/EF3
KO9E9s/bHQnWzgGdy86Avt1jUAQGRvQgmqSIG0oVdBCzCKQFxATUJlJSLpDteIqk9NicqIw76d4d
l/OpwTvbMnu3YjZFOJowyIRs3oEualMo69SYY7sdNSLg4EJJh7DQ4HZxIiVNZJmYdGPndIJPSd4J
tOjwcwtYYx1H+kB+/4a53mK8cYEpOlsuMnTQi4PVfsUDDAZTECt1BiY2ONNL8HIDijzjQ6CvtKCD
KHPzZMPuTZxJCOurBybQIp07Nlyo2L2Ei1it6PrakVJpnO/eeR3sHjGqHNydwV0DRFigJRFSS/ba
bcVJnFfsFFpMj9G6czPkJbrxdbx8xtmMLA4JR/YL8JC/0A3qGe4guOrOt+50Y74o8jmncQ5EGzdB
/tWMmZ3JFt/uScAgYb1kQ3LeEgJb5BcIkZy3EZlgHb482n2BQUkmUGak3uZnjzVN7TEizGIyIv0S
XtxpzlnZO3NSyM+Q9HYelwEzBNhLMWILoD0j7uL6hRrGazORq0hjuXvHBRKQf12jHrStoF7ASpDH
9ga0dU9BVKTUNdr9dbQCk4NPgi7ORL18fD2/Dq/9GKnpDnnrgYtWMfpCJe6dDzO3yEs9SXDQVs+z
ap3R5JQ8IfR1vB/TIcgT5m5GVYl5g97VXewu0i0HRDuXl2mGndEA/b0ErsIWL8gJUKHhCdfiKx5j
01miMSJS7MXXhufUuwQu4mM5toiQMhdfw08cXE+vMg2Wc9PT4QRSTfJBO2LU4xaKaLgweIZ733bf
qomn7Xo3uknHFl3xFSVbeIFLDx5CcR88ROZEEE31dImT+WDzF0wMwUSuX22OSc9GP9L9OuILe59O
SJqeSSLDfatB1ntUNlhb7KcTHr2Hf4qSpVo4KvlPe4WStxO36LvQkckpmdthRYK+EhPUlDA2RZQJ
I9qDGqk3WfQkczUutUdjUeEeKRmQuevk58YfqsjCZRXR5iq+35YUz/wB54GqjBpofmSIx4ftnmkr
bkUFWsMTkMjwm2lO9iyPlqcpacYBrZmE7LT20qgXav6G1OSBg4xY+NzGmJ6PLnFTsyaCJokayPXN
/NPYdqkMtIhohke/md8oXnkP7/HGQQnZqR8aXapUfUghDkWiigT45/YB0+fZFi0Q5BiVzpVTYMid
99I4l2keW2FF8eIhbl4rlIiQj65m3eGYWVRNEN/FodG6ytLepkoAXnDGlVjLHChjrNjwJEq+NUGt
h1rSYamllZgOg9Fs+7ZELzMqJ3oANJzJOlNcu0rpYKBeiQDtpeaPovqlWCrhNWSoafB4ZUCpSJ6N
MDku4IpvqoSrb6ToG2BRjhJn4ZtkE6OvFlwBTNdIBk0fuBDgyY4cA3duc4D7pAUn7eYWS1v4BC3O
ficjAZ6C2BMNMCkUX0LZy63C2yTLnU+Fch9zGsOzF9dLanvi4FdE/oU4c+TJJ3lUHBOyyWJ9meRr
TnnQhbnX09INkKBYEuRzurcRTeZz79684ZnNwwsQj/apqzNvgnKCqtoaWw5JCV+Jz0hRhww/iTCd
fXLz3izshzltIpBhOPB6jibS5GQ6CuwmKcItR9Mxpzds2mWCEaJoivkU84evhp8qQgPoFYE5rpHx
0geXYEv7L0/k9qW6Ry6WpIhzpucX+ZDJMaJkseYO3U0fbqkviAS1abKHcEJVsVTIQ/feff7056Nx
BpihRscFZ+F+piU2NjNlECDg9kWFd8YImuQeW/RuI+gGOriDNy2sp8wbAuYmCsW6EaIoFeotSTm+
9jSMqyKUZY6HzyX2lOprHm7ramCl2dXZnJMSPRCpnCBVl4av9c0/ctMIUboZZ5xt01Mbu95IpVGz
uC91hobhMhEvIA3PKCr3uILQSpqycBNSVlEZzqZNQAUvObjmtMcaIy00LaX5ODkTIMox1Cl1sitr
Dj1t5uFDLKW6UBncqd3AMSiWZ28/fY48Y+Qwz6iZrJGifSBGNIzsk1/F1sM3FHFvPT0lSYtES3J2
bwhoyPDIcF49zR5TbHXlTZXe8RK0HPvLjkPqMnMpqCZmkGeCk83vHGsqvGG1RrnVsXQQCpmCL0Ly
ZrMaDx5zLCVG6H4XFyoV/dE5EXidN6WPnKm2uFREYcxBJVxMmS49bs3J4Q1Z9iHF5CNlmE1BPbRi
4DWfAfAu3VZaVpPw+eCV5sIEV3oHgi0NO22Ihq50l4wUddFmQaqYNnkeluLft/mCvAkl3khF/0GJ
KS9xMaRSp5ep9tUtaULrw/bgViiV/IQURVrGjMwxA+PlAg6Ju5fKO7jWjz25zNt5nX5S4vN5HHnc
xPB/RpTjDxg5Nsa6DWCRqUTtTFF3VA43PfxQD6gcGWh11T6Cp0MylvFx1QpEoaBbFWjG7CdoEIDd
EaJBOT+qQszCOL6+5HGoZHGRVoGRFH4m1PcpaGWy2TBOg4eDXSOFU8V3oJzmN2NqndGIKmUVoenx
/oAocUY4B6Unr4kuPjs7ZMEdc55tTMgCSKOcvHNy1QQGxVrcj1GOhR687Zmq9vHw7Bm60lR3qDZ5
8AuYJuRk2zsdwRQHr2nWONd3xV1raH7cKYtfGI4HpQJDttY85gako7tD1bBLrl559MnQVJl4ftUI
0lDpdssAzkV6T/h9aS1qLMsTq1eu27UEMjggGn7GmY9NWxsTNdw7DfIfcY5agUn9/h6uD/4Ie0iq
0DtRiL4j0qSMq3WnOk2cx0aCsOCctBLWXeWUNtTl8zHH3dG+nxdypB3Fr5bYswQPVRNZHcN5XDZo
UYYkmQPrpfg0xnV6ltIfT8+pQml0Br60zFKo4sChK2aap0FNHaZW3C1syWQgewd0fnj8q4pZMYPh
6+Ur53l9XeZ3yo9Astc+ee5uVHJXT3Js7nn83Bzx2Ze5PSNcdq8ITUiXp8ywEtQvgzXGczyv3U/Y
DSDVJlHw/mYyIhPUsweateTgPHFKKt8f7akWdiFPBt+3oIyqu80UuQzlUwmZQ/YBHlBAPDIKceKT
e01y6f3hFpiAgk/KunHrLvdCCa353lNcivLdV9Ilaww6AB+H61FU7wg2lPSIo67IxoDm3LP6b/q7
rX/s7obFaCHKN4J0Dxn1L0KnmXa9MMaxRUpAozV6e/NJeeE9GjDFyYXRwsMgcAwGSUNGskoAVcQn
zMNAnYjEzeQR2lMDmZeOTPWJ1HAhhgsS+BJH1D5BU+FTmh6hmAcQprrKccOMSs6izb6sxEvloClh
u8SPqKl9htDkwNr/mjummf/YXPDne/wLU7NH2dgwKu4RagVRCnMVoIgJZaq972cXCxcsSUaqR+Hy
pZvcYcHIxA5x2XlhrGV/yDMsCLc0JJYw36TuKeHxrwcKWLIKQsotkCA2gC0LQy+AhwvDHdWjlize
iDX7ImVCS6/lzHqkq8ed/xRKoMSk2q3Z3b1igdrguqxd4DyPWRrMGiYAx9VngG+4n+7x6OMXyF5A
lTvEBETQMNjfudeBjPRFPkFShhnEgQ2pbY1eDC/m9EQ1gMTwdd/wVYc6JwlnE2vQk7rBvkqeVu0O
xRrn7JLi6Y/ukdmgaf1uLX6W/z+SSf6nGprogfyugbz62+m8/wdlNvURp+R/1Ez+Uf/4R2aTsejt
W1t01z+qbP688neVTRQsrRHCmAgXI7LJ0fxNZRNtZBVVPDTxGFdooHP5uwby6Jcho3UHqmwmRZLB
4ku/aSCPfjFMNIttZPboMx1p2n+ismlJQuWfW3JMw1YNdJY1kwG8A9nk8QeREVT5TrXea5qrlqOp
cTfdMhvM8458QmZFRe8Z3UJXTiRbupduj6pe1i2Zd+1Vz2N4KZkDS5Vaq8BMVzJt8xt4peO0mJWn
ZedIvxCnnXCceyM4F6a4NcXqpHeL7oKq1x5GiPoUj+4xHt2aXf9ofWtUrbQs6Z5I+R4YaDXCVxyU
L5O3K/i7Xd0Wz3rk26fCtXtGy1AIeNi1/zAhnj2hWt4rr2eYpKEwz+GmLBsmjmcWJvp0RYceZtUJ
seXBMegGWTJQTttne5uoZhsXneLvDc1XM+hz5XPdPMvv8niNm7u5zkxjent2TDd/pmDxekAoVN1i
xbwGxggQoN/T/62D9E+P2//Js4S46786S+9vfz5AfPtvB2jwi64Zuo0QLXBXQxj8jwdIRzPIHOmI
0aImrv7pANFjNrAsJlubQ21gsq9/P0AmbzjEIQ40dWiY9n9ygIy/6YJCJ1TXVKlQa9vGXxjLbXY9
GnWOtuWocwaX+/vT0meXwW2xN66x0lSufdsOmVgjGOQVW0Mm/zI0oWHoJJLUucJMNz0d5Nl0oNyD
tjqEefFuNC8XBK6tC55AvSxsk8BsqMDQeZaxomXjqm9jzTqExamIM9W8MLTx4h8YUFLqW1UhVd63
kVmqaT44hOrj8m7vzamaW8GpiorDMDQG3YITI4eg3K1fccb/ghf4/7V5sdn/fPOSrHsrLohXf/2M
c5czzfURr/ht/1q/oGFM/4gxGqFlj5Lx7/vX+sXQUZjFOegmW1RDMOA3EXz9F1wFE3pGQ0PVrQEv
+m376r+oOhPZ0cAHx42G/5HI8o+szx/Nv2kOBkhIDS0uEQf11937eOgd062gLR5bfWOa7Wev3GL9
aU6q635VXa7fB/sAo2ZYf+ha9d4wG2So3ZaMLiZ6uFLlVWyDGVt95Z8YEcSIvEV7Ug3Iy9RZLEjA
f1jX2a+X9ee57H/FeFwuThFtalPlqu0fb/YHb9Xds/1gOKo1xukcGEJTkIxgAoTobjacgryYZPWL
3bTkl5lmedSYSjKkns24DeC4djQYvc2M9sPVctqhQpZ92AfW/kqaVu2o/NnP9KKfdUZxkLozToq3
r8r0rE+QAx4Ka//UXbPZn9HmR5zyaEGRfpa2qEsGYh30w9v1mrlVTr1a68fVFXLdaLBTjaflaB0T
kkl+aM/NWemY1Te0KFEwLs9XLuLMbCO3OxhHUXVfWD84zIPBwTdZyLytmUAyggF+H/Se1Q53o66F
iXDXX3J7sHreR5WXHQ+z7Ej+j7Ek4YGhAuJSXh9un1/8h3IeRllFhTl/jMIr33MYtH51YNYK7rJo
j+TqbqqjtHfIk0djWav5WZygWOxz2zP6y/j5YFgcbhddwQoLJCdKmmo5UzX1Q9FPM6MrdwwL9u5n
JbybjxMkXZNqy4Npo9cBg/ieH12VfdU1lfL6Tj3tQvB6IaPd82DxyOXdsS//xd157daNbH/6Vc4L
sEFWsRhu9yZ3krayJVk3hBzEnDOffj76fxrHln1s9AADzMxFo9t2WyQrrFq1fmHFVBJTLnv6x6JO
ej+Fr+u49/MS3lbqJgw7LO9Hna5OsMiqtv0s6IPkBwYQ6ZI0lzTTOoxBuMtq+VlX5b0eLTkNzMOv
aU7ZrumpC+o1sixC5tZNj7NO3WSQ9sMwR3fDYn8YR8l9cHzLCoWCY0iX3UR5SOupyLcpHA4zu4qq
wXPbmRtoNABACJofcEfOxjDapnYNSE0bWc+OuEv88xzg12nyD5n0f42hP/xf/w/1HBGCAPjfAy1t
lNL2X6/Fl39tX+PPZfuvY5vxq/aHyLv+iH9HXtv4S3cMh7YeiDD/HV7/nXrb4i+yCbp/rMGPPiLk
AH9HXmH85VqrH6G0Ufzp30Tq/w69/JHhcIV2hUKcJNQ/yRuM957Yag3tJPE2XUx4h/XE+D7xnnQ6
gQ7tTNVLCUDHHuPIzIy3Qtb3vZVYm1mlL/YyPVrmdKQBRBuStKoQpqUIrqdA3qaVffxuNH8RXtcL
8vdnwfpGirPFxLpfkmmtfoTfBVfb0edO2PQgdmO1t7rB8RxteLRnm90vx/PvH2au3/fz07gZcTTa
NmPw49NqVxuabjT4/tDo/KRvKIbB+tRpdJu0rVe0ldx0U4ddsbPcmWXsRaF5Gw+wLZ1xejTHHLd5
ZX6oo+hh1txj3FKyaMw3PdUmf2jJ1ac5f1taaFr1vKOpyqmHdaTJp1Ylh9rSANr1Bm0FVgV0iep9
p2g+az0lZyXhFdKFbJ+p5CQGOqGhEZni6zBqxDaR5c3vx+HXg+5ylnOVU465NkH4btDFkA3xQIPU
XZnXoNuhrdF1MXlruuug7P4nrrDdf223+T5V/TbBHAUkxqaircO7JVdHQVcPdCveBYXftQ1Q2Syh
mESwqbqWotM4ff79x7ElfppkCw99OjjQYtulG+WPX9ekWY/lIE/U4+rsttohSoqbdpgpQ5Jf6Hm0
LR2MbSuH81cjNzWX+SKOsusqN+ONTIdzJNpzrtc3iYov+nS8q8FewnI3hdPBAQOg671Zb9e98fsX
N973nmCofnhx4sP30zK27jykMdOienUVOeMjB9mXZOmhmgYFvqtdfEF7miPtDQ9JbcNFGSrIG/kE
m7JWOwOKzP/OC61ByTF0i8vQu5EM6rzUhyYLd0NYPhAoxs1Cg4BaO3VF/qUoFJ2HHTiz8/QoJpzO
e3DinpbRtXbX9NrD71/G+tW0koY5rsViUuqbc+l3i7acpzg0e4WWqa4+2EK7psHupVsY57mmr55t
Dk9TbGLcG4DDV1Hs7vtul6ZuD9OSJvfWeO7t4C7oLrl0d33dbIc8+0QZ5LlzCIAdGz/IMITPxvEo
3fy+tKlb2VZSAK0ZdIpO6vlRhiWKkcBoN33BNqbZGFTG5svUWldxGX0yRudB17pnQ5RQ0PL0xZFk
S71z1dvpWxbQ5KPo7spevGgF/HWq3pp+lXUG7XXdnDl3MS+eoTeEUUBznxE4ai6eKksH9k2it94e
Hq1G7btIPTu95StB3DaCLPJ+P8zrlL6LkJY0pJRCmHRoUe8jZNDHi55JeHZz/tJrLc7eyfIohCLz
ECy3KTJvO12b/xAljPdJ9rr26a9l0YzN1rmwvLvR2n0v24TI4CetlywNHWCdaUOl6lbGtHZzrdNg
ztuIlokzI/P7T5a/CIeIfqlRu8o2Wervnk3/5KouzDjazZPKLtq08/rEgRxHJ13VAK4WaX9WWZ8d
DdUf7PbBtpzyMphe5x4+KEWcdCdKILElKS+rFjisalJIFmZ1lSfCS9AVy+k6g422LGCHCWdIljgw
ItqcYneqX8cxxMrIAMnrl4skbFN/7pqSO/z8yL2H3y26P30ytjc/zTN9RoRN0uGuF75vu+273RS1
zSjmQoU705AQTVv0C+a5NwcEuoDUlbSPVtc82wZnoaxahF968GnQ9rXDWUH/w6NpFC+a1VOqb5p7
g/xB2p+qoHF3/VRBqUnzm8ZU+1rPXuY04GNjpKn8CgZuQmvI5iBl+KlO7at87KajdOx91yHYidxk
L4pSkSPHh6i0rtyOVpJ2KXZzo500U3+kLSA04dmzbIj5i4DXGKe3ml6f6jH+0tiun2ZBsGm6ZmvY
kH0+u43d+WnXOp7ULGdjVbZnuPFHFcHPGewMqq/9lpkqgO46gbuqdNiMVnRRjUzokITWZtLpVDVl
8m7o5FUW8i3xQEP6rDIf2mX2A1NNR9K2blsXJVpDZzkluvYqp8Tya7EbXDqrLbYFHjbzV3MhaZS4
OCg7opNugFQpMLt8uLHb7KXPg5MeBjdiJCtJ6VXeixMsiqACzaPhbTcg5ynuolam3lRl7m6aOBQi
14udwt00E/ulseyHhvsDbaPp7hFxwGkxBP6BI622wU8080Ab2WxjDj2QlwSqIIb3ScwdhA7X0rI+
dymSARVyyqX6p9QKvLSiv2Ko53c0b/xE3Dio1LxIcxgbgwOWZMnb32/G9Yz7Mf6Q5Aq6aFO9AFpx
38UfUzeDLDMkwISF4rINU2tj1RFyyjL9RIh4zoK3IJkoTJGv/NMnE3akTXMqg2TFMN+dvo5rM2lz
G/iqhQvfFLey7y9p1wqNxp48KibH3jb3xshJ8fsHi59jn2sYxFrl4ucCYvauHM7vjh09jl1fGxUd
4TRd94Y+eEuT6srmmrxT0PPHEe56q/dnU9W3fQeFOKcBrhVNw5YL/8z98YMoTXTcCxyk+mZMwy9C
LI+/f1PzF28qpaI/FpVPSbLyLnEM5GQMbBvbb0sCk5vSM7YKsq2BjTOcw20YKNC93JK+XXlhpA9b
O9SQr/XaVabUA9kaBEaH1D7QrQMdTI9ZW9yvZ6xtsCr1nKhnFTRocbSvYqxvOxlsRTSddbe8H0rq
5kODwJeyZmoppGjL1mlTJM58ejtOG3uuEerl7klL6Niy8EZunr38fgB+TmZdKS3qZtxX6Kn+/v7U
sgJqPVC2r8zqfqnoe5NwTohNQNagmdnl75/2815gXVjrXY2iG43P3o12FYdO6Q6L6zeT+EQgu7BL
tae37X2jpX6jzFuLJGRCuvL7x/58NPz42PXPvzsa9CUrGOjZpQ15gEXEWnGTUXbjGM3wpyfpvxhQ
w+Byi1vRuvjfpxuG0U1t0xh0RIkmf2y6j5q6UzPqsmLeNT1gkIacCVHMFC1whIfko5vSx3ecdotA
hREZhLigRm1Woy+btCDehoXxMc7y3dCUT1EEyWBu7pcMOXU2hPQ+Upy+VsNqUdnlIIjIs9XGexka
j2Gf5ptIqo+L1kInraZqG7r0KF8SHTpus1yLOka+Zw/nxCrn7dAY97XrTGSMCoZiaB7SfTl2ANgi
egsr8zaMetrXOzu7l8cpKrMjLe1vQvQs1lzfUomDWKoN0daN7b3dv6WUS+Gf8UKuuU9U25MEuR/1
2tVp7msIoKQdhyspY3oTzCkaqXbQfNfmTFQjGtrIgD9r5l+65FPchKjxhY3625hgt9MGl87pkbmv
Qnc3OCa8ykJCCOlJHdVYXOtz7WydqIXspxptGyyt5RVxfcz08SLussJP+1nfrLcSOhVH7fAwFezC
pilecpM8d0YqH4TFU5bOj8XELNQhDUCzcL7t2SJpoMNeHpNPQ5R+AS3QOgtayUg+E58z0632keAq
tSCtSjVOP5fbbpnM0FkyFPR5iBa6bkwqbO54N0TBzRxwZA5V5e4WtV5cW+rA7lJdNIjX+rG4scYA
NC1PdlI7VMs0ebkKP7XhDMPapIlRrV0Mc8bA9PFb6vh6nD3HPfyjukDhYSXlTedqJ0W3YvYz0oCO
T2syzoJ2mg9BptP6ydFPbitvsrS4dKrxPIr8JXd7z4nb+7q3oAct4hpFkVveacFj3EKBClVwk4ym
51TuQ5QzcpUVMAWtnu60kjqlMewohusbe+ygQ2X1DdioeTTzT+1Yzns3oqQonRehISyIJyaipQwa
mznlkmnvdhP+B0rcp6V2F1bVjcOP9Ua3/9RboW+n6b6bFnM7RF27tSGnZgRKHQr/VLaeOTEy8irt
XOuqdTW50SZFZmf2ENTc+qBpTUh/0R6e6JJfdxGnoDvaV7WDRoJ0okuI+o3qxSYu9OtWg8Nm2CfT
CHEFYFPQnhkPm5Z/N8T1uENYHEVEDxrAogmr0mOVRudqMm7bbMlIffOXRDMfM+WegpSUa7DqZ4o3
D+TFZzFbXLS006C5pDSd8xAqsp6pkGrbFumX0IrfKjtx6SuN3H1E9eXA8owM2LqdRRhJSF2t4Wth
TJ9Des2SeB9iI6PSqihCNBEkN2Fv7LaDVNWSb5jUr8XMkTVE1s6pHH8eHR23Gyg4+VroXvCUod8u
aexYv1rdORrr52RN3/uFvFgboTCVs3YnOqwhlMlA0Ce126r+o0ohWAzC2KSLhjghCc5BgkGLltB8
/aE1HNpVhcmnsqCpVjTDeRnpZZ5n+oWd1tfT5ACQqy9dG3QHbmxXQ6bF2ykjz9ZGnj321sSK/ZJk
GGOYlU4pbwbHhl8sh8fKrJ7bEDF9vKDNHQOPfbFp22zEIsLa6XWLMIf7sVi6c+/eWHK5z3sIiIa6
sa0h3FqaBYZ9nRSUG0wFO9CQDYVD0VS7yA5xwjBJwHEfbx50pZ6NjLmxI9DtoDhqqrjXWvshLNVj
Z5dnKfAQ0u3zgqCm1Vtfs5igsIYKr1n4BbjytiiXeJ/SXF0D3NyWtbnluojxQIPlDSgmpxD68qGo
tlkyelVf3OQaamInXeQ+DlFwOdddMr5x26EbXSwe6Rn8GtjFpczAM+JXKia8tN6FPhXaG5rFnxjH
Q506H0ujC7lrfrDi3N2NdHb3tC6+VzXKiZ6to5bkyq4kI1a79amvMT8aixoNovtY5eF5sMenvEMT
0LEnnG4F7HOOzFYRzAmyn8wFYsIShF4YhGS0QkFIHvyhMG/nxaCBupXRgNdGah811ypEm9JUoVco
z3ZMjDocAoU1x/eTGxysiJ8yTtnVXPIKc3YxlTZK/YXpiqMLR6trOi1nt220nzIsMoBZ4gMVFbXN
1za64FAAE/lrm6GCQYttiQZNQ8O2NA12IXgTlzsQWhmamwkCf3pv44u1c83PliaXgx0FzibtjH1b
udu6Wg5lCf5R4uah1ltSTEmAzf4C8LOr3PxU5dWVXk0aKDISvxF8KVT182QU921oFbhL9R/F7N73
o/nmVtrXOGvZT0nEYdXuRVqeeoUHlTHFnwrg7bCnmejSH4Zp+eJm8RdJI82NpQQ3Qa05puP6ZT1c
aWFx5Q4eVMQaqVxCj+XCdOw+1AN0xbWu7SbJnRuJ1z5l0Jwu+6QqsKZWL1KSbNluCocq6GzUmwDs
+/dZlSV/utm4BqAq3WqFAgCV659/l1YVgVyUZjSuP4aTH1bObir0uyzVH0sA8n7JXrtxqz5nIqaL
ZmTvLeM1nQPMeWz7iZJzLrI37t7zWruklWyIh8+adCcOs5lFziu10MeojuCerdtqnChSjYOzTdOB
/2ijT1kOo1SPjoNzswxszFLuS407gmqee719Xmrra2bYjBpJ9GCx2/WCMJdXw9ky+S0lGbBMLpdm
MXyMo8jd2OtyN5LivnAtfjIyjEHz7Li7mmZo/Pb0ogo0wYtGaHJMUqPyPnIK7GmCO3uu/pCWi58r
OC7ogbQcWBEAKO67G5RZyrzsi9L16YkOGf2tnLhDFZIFknXQ3kfODjFRbCB3QAOebYOwubETM/XM
hGA3VNgi6PYzLCS11eX4OBUJtf252oyGedUs8iZZitvAiW5FvGCS0Mf2Rpt1//cLRP7iciV4jCml
retrVebHBZIsidMNsDr8WreO0VBeNjlBLcdfi+bkN23SPFdNfZN1KFtyo70QzY0IrX0WkgNzayId
SpPDVIyvgU7kWbrsZi3LpONyFBEaHEAEu2bKes0+Cr28V2V935rRKc6hjUvY9xVp7++/aKUSvLvM
c12SeJHqYOj8866wVoMZxwHlXH+Z3dm3Cv2+lu1VqZoWGbmuHXpjn7bR8+KkQL2T8Ne17ekiepxV
LbaNQWBJ81Jum/AhSVJjb8n4TcaN/oea5y9fE7oDOBSddw1nnZjvdqY98hC35DXjsLqpF1b6QkXP
ira6yF8JW/Z2blxMONgrvx+gXz2YGZc6IAUJjXq/bDvRxLELxb8jYab5eWp6Zp48JkN6MifnQ1ig
2MsL3RMjjLffP/oXFy9JY265do4AWXy/YxaVaMmQdLY/TC5x3VK3TW8dl56a49RuS9so/rC8oQj+
vBgAP4mBWCwq61sV5LtRLqOkNukthgtJTbwuXP5rGMJDnJUa5b7o42IiNzQIXt/CT5+5D1aS33z7
6v8DXKH/hmD/AHP/Gi//v5AKZ6yel/8d5D6XRdd+bZrX7ntY+9tf+ptQJP7CTdjQ4a+tiBr1n/8Q
isRfUINAC3SARFhx6x3+b0KR9ReNvWAaKfBum5lnA/zNKLL+sqjx0bddQg9nKVr/CNj+6XSlPGe4
ksoMS5n46Yof93BrZVG1FBSLh6C5FlHq1VPtV2W81yK0qFW366oI0ibiuEX3gv6xM7StxsHE2bkh
eSuq6wJbhMzYiRkDyNURcX4yXffQjO11Xo5XJsYjbVZdjHV7UYWzJxdro8SnJaMUYLfHMinPA9tV
y+orSg8bLXOOtokuNB382Bk3xYxj4c4p5i+ZavZtIndGOz3NrTpluH8sHW4B1sduFUY6LeZDzTFa
issggKavR6d20ZDnGNFhPXgyKg2q3uiTOot8vIlC4WeajWrnInDCuyIJ7ys7fKvsc6RRJhVz+Fxp
W5BML+H/0hBGqeFipkSgDTQCtVBkhxcc2EaJ29dinqxquaI04MnkejZhz1AOjcSC80N5XMRBH5uL
yDxbmO+IOdnim3rStehojDibITpMEOKJ8Wow8LsDWR+G8iJdvuQasjVr2DQVJhNy2AGV+YaOWr4d
r6bW/pDm2lM86jjwIW8qslvLte7dSXsYhfshcsJ9taB7Nu3rmOGEJHPQUnlOgci5ttx2DRGTQ9Ie
3UvTfnPy0bdCvqJObuMsfVE55SEBW1GKZ2lyS+MyP8WwJtPuWpvcu0ZLbutO2zl58yqK/HYup6vC
iU9Wy6UNjlXruntriO+mpgk3VR5/1DTlGXX7aEfag1nDxsnnS+GM9/88Sv06tPwQff6/o+IYipP3
v0epXfO1+Bxp59emi6lA9V9/DFb83b+Dlf6X7VLDdHQTeEsYK1T8N/3d+EtwOZAu5y0oA5Sa/wQr
8y8HTIwuhSbYp0NM+k+wMv+C1Qs+KOEEK0uZ8h8FqzWf+B7jcNGREPlcCJDERcrIP8YqV3WZ1mdB
4Qmuzi/2IQ5g2GTpZpheyjnyXVRA5TD/IRn7CfFbnwq4AQHIgl9kmWsO/d35m1ZJbmiagyGF+9TP
IOh3RkG7+5SLZ/oSwWvrd0aYbWXxocouI6vZltqXc5JXex19FVLEmNp7hL7R/NrmHww8IOJ7d3g1
gwMOKbV9mNuHHvWUqj/U07xZmq9O9NEy4j+kLd+oKe/HjqmlXszXANW+u0U1Up+j0bULryCMFNXz
7OIy4mBLqF+mM29p6Ni8otZvuQGOtNBeHlsLJXi1ncH4Ohg9NUXhCstgainAuDutgKEHjCnMyo/y
E0bQO0D+2vokklcV40qRYjNjq4tMxn5dIZrqIi8iwCv8bCN4QsFd+ikpqT0ET6XTkb7hYdaPf8id
3ueJ36bO4dYldOAXQ1///Lupi9tMhXltFV7fYTsTF9vSTW7DkBKR/TbG3BGgo2qh2n23u27+Z1C/
Z76K9zkij2WEdQe2Luwdy3m3YiI1xUHcy8JTMyY8MewwnQviwQzKozuhOe/inYbTQG4fuhqNfx0e
3drwNUFpzkWfzW3ecb+M/UPRxwfz0o6ibY7TpHUlbExc2le1YIaByuP3b/2rdc5bs7tX9r4g9fhx
sJpxmBe+Cy8Lag5t6HdG6QXZcXKCzWS9EdI3HTY0dnTbTqe8yDdWYGKt9CTLZ5NMtNFfBzIBw7qP
BwqthwatsNt+6EJPSvCGdLsY3RbaFEcp0iYr99rmwZYPMWw5rWouZBP8YcX/dIn6NgsC1jWYqLIN
a2VsfDf5QxdNk50ZhRfFYhdazW6u8RgvTCpAy2bFyiloUATDA0tYxzgZLnt8DLQvU/FkYN3UiV2j
9MNS4SQ5jYffj7Xxi0iGBuE/7/ZuYY7QaqgeLCxM8bBEKPwazV90A16ZA5KADqw5d3ja6kP0h1n+
6TbxblTs9c2+G5WW16IaxixL5gCem9fgGN3pDeJwk+tkw9jIfNw6IS2sbesPF8ZvpLV3Uej777bf
XWz1BFYURUwM8irMBFt3U+c3orjXGwko+ppC3G0Tc9PEgW/XsZ8bf2Lp/FTw+Pb58PfMlTOKc/27
MNi1bZTrJLye7Cgst3jLOAMFxhqwHP0qZOoy99Km2xRt5lVBDvkBI8eIEbJfSi1DJA1edG2wO3i/
tWrjyfgZf70q1LYQJoB6lvXS+adJ4wR9f/Bx5URZpiz0M8J6N2lDr7m6pgbMoTNk4Im7q5Nyf4a9
AfNy2CXdcshz4Uf2fMgdtIzti53ichCgfSWe/GHpriP0fgqptCBBg3TkIG77cQHB3heZM3eFF9cS
X83Y68cPBTZlKGAWi/J6u8uSZ63oPCg9XnAdTNGfNvavwisyPRPEHxUPTNcf30C6XTGGc8EiYscG
qbUfytXuEWOMITpWyyUFoZsmSu9dVZ6LIL/UotPSaCtTCNF3tDfyZgc54/MfxmUNj+/HBcxIcMCi
ckI++ONb1VqRVqPMcN9Wrd9F47HpoqOomh2MyzMlx11llBegMpuADUcd/NZMrD8RId+XCtbV/d07
vC8VhMPYNujzSJBEeKrMaCMYlTRNn9qwOAxzfy0tzGnyGnbmg1YMf4pq0KB+HgQyJEHuSC5Inf3d
4ghqew7dgSJrNbleETR+gxEi0oh5YBomeWFFBggzwKuJomHGUzTNvRUiDSd5Wc/dvs/l2bWzj/Fo
gNvexxOQ3npVEZj8QKEsb8Mp8/oQWSzJk+V+DXrKY3a3F3W4kziPr3+kkmYPIuF1M3L1xbgskmEP
GIczpOm5hH0DkBOW8oT9vErDY2VoB63OD32YezZp3hbg1NPt2u+H9GA4GI7YWPKOigzNORbAio0j
T+YS3bizfSxt05sysVufVQ+N1+j43eFwGJfB5dTnh2oIMP/Rd3FFxDEDvxHI8MNkU7b6bjbEttPz
Q7vyUZz7YMHkaDS2doCRQKwdjA7zyyz3asP0dB1rEDzs8MUZoGG6bn0XW6ZXgWV3trhQceMjqPZm
7etgolMxzJNh5HBd6SBhHA0HvjIWGBB/YX91+yi6NLonPf1SWdkhH5NbiyKZyY/XFusYjthTVmKb
OvlWwCEIRnJD8TJ1eKrMoK4L8yJeDL0B3i79XLvkJmyMyVYw+ENU+05YwPB9mqdzE70sMAPyFCPr
OT/Y4kMfNlvdtb0geakN/OFMTN11DbgOoxvX9Y3awFADwcgMaCEpyEcc22njJ1Pht3p+ES6h50SY
UjrD0VJYTnKUU73ezHP+MRjPLvqYKvemwd66ydM8HhG1XqUlPMyx2LrE6KCAwlDhQsDRbjFiYu43
Y4Cn5/ouxHYQbX8d1cFhAvCnzAE3J4UNEEjskG+HFK9vHgeDF4IRRtD2YzXh/SzKcwr7YSzbBwNM
dBIh2pTp4lyV6jLQYWEYLWJYtLN6dQrIRBYEuOXM2FnPkx4CgFrUcnGe+azu+sz2o+jZ6GM++i6I
460JayOQ9bbQEWwJkslkFS3h7WIMp7zHC7LHiItUkLu07zi43EKKnVnexoU92IcS72Bb7uwcEwbo
so027eryxk1vLOvBETVgyr0bYrGNHDgvOApjHG7S1MsHL07wSjQuSmqomjxGpfx2GMJEBaa9KSgs
jFXLwD3Udb6dWCoNOXYE3GEAlzsiOoT1Q5W7W62nkjLB3rfumvFZ2ZhTuxQxMuzzoHCkDXeGDHOL
avSjNvEmV2xNMfpdUfmSLLGLEl91sI4pVCRoeeoOfFniMVw81/NtvOxdDc08rId0BWOVwIb21daL
7QQDuZLO1nY+tA42RZ08ZVOwW0qMKYbXBtqmBbqyLSvhm42z7SQZh8nERjRsyV65/26HeKSUSxoO
WSKdb1TmrzMZsliC7FSxC+MKbg+1oZr5ES3crRoMKsePZil9PREs88u8mhh5WmD0Jv1V5C4Yw52B
YTOSDgBRjFu1Y5t+aWq44fyFTOAk63ypFDZTyxfS5ZlRBQDadPKF9eBlxodONt+U0zXysAJxloTT
MTW210eN34fXemd+G+tg3w2pL5JhV3TkAlWJovuzofEjyC8jQ+4V6YLb21DlTH+yxlMeYc8e8uu0
3E8Jhgptuavx2nWHxE8c22sG24stxm86jVjqQNnaKgmxr0eGHi5bOSPjwJm4x8pL4FtIRNO6hZJd
elCYm+vtSTpyHy7CJ7XzHUyyQHFYYFgFqt6LiB8tWHG34CMHN7xEb6fIQ2dcVlB0XTjGuAUa3qoU
qmY7+GmOE5bC1cc5R6V9LFyMOPqVJns19Lpn2A9tiN9fcxebjyq4twUVumgVD0I8hTocTXgXB3Jv
oIXLyvxYNu6HRdiI9j65ygth4cY5akDDviyT1V1Ya+KbadF2alL7dMq3y0hPih6ma4QwnV3jNOU5
tke/mLAhbqpj1UPjQWc4G4dpweYhLI5mZXgVVVUH/XnrbKmveFZFP58x5h7SXwBsHVRd+eYSw9DO
L0cuqW6d7bsQRnemH7JMonhsDj0+LzpfEkGtxnFX9s62nj6EwdPOSg9jxdf7dY9RWD1js/xhRvRm
yfzYjaU3dFhL4Ebq5u22Fg86NrNxvptF781m6hdx5bdNvK9dzLcztStbfJ56HRHerawgg4wBnKR9
V0uv0IynvK1ph0H7ES3AZ0U7iDLzlriBReAcm4SuH0FwMEC2W8y5BrGrxGVNKGo1DmiKlGOi31cG
L4n831qmew16i1huqsHyZBb4S8QZnRkXkR4cY3mhGoBXjkk3lReaCg7DKE9NY55bIGyQ6/0auZba
PrZY46/HMMWnUzZIDAWeYMf4kgNtPZVbzbwwip5YR36fqgvHVaeixD+PMksRYHfQmMfGSA91bJ5G
G/tAg5daSQW6PEGG3Mu4gwFW++w6Lxe8OJmFQUaw/l4IbWs9MXTefI2RpSO9lHVvwitlGMg9oS1Y
x29/vQ8xqZGXLY9KhLFbD6JCFxdWr++aGRETBw7g0YVOlMgyfeu8CW7fteOv2RJJFMILT0aeU+zr
+imXzXZcT6lquR8c7WDSgWUQ2mHNbkYkYbV22TnyXGTGZf3SVdphzml7UxLhZbOfusZH1L4F38I5
Wt85s+ZXcO2tgSMQ9r7jninQ7MpKHSNX3yXKvQYLvu4H+7rvtGujCfwwftErEiISrXCIseSJAF6F
MC7XknXZpwenYtDN9HZOuF2P0FXT6NYa5cX669iQ3kjZejTdB2FElzGtwurskMzqFDUoRAT+ZZFG
4ijPdsPJ3FSndEJypvlqpqiuppd0pJ+LZl7lIbC8jsBu+rISB+sCem14cFrWSUTPnYSGCAMdlday
D++0JkmGQ/eL3rwIsvmpG8BzJ41dea+JxV9IPNLy0cxMdKXqmEX5reFiK68gDBjt3jG6vcW6jRbw
Arfyy1FdDa3zUDolzKrscu7kuQmcB6jxML3DnajN07okQHm3kUuLmTk4TC2pENt1pqKOMPqSiuqW
i93lYA73YWM8UcSINoa2ckmKhrRwuTKpTtTkp3oQPNRlelgTPyoW2Ub1En4BUZRjuEQGsx7AFhUu
JId51zLm9ZNAebOBCr/Jhq8xma+R9KfaXPYGpdKjrOIDJDy4/DIb9tTPzt2YaIcpH/HQUha503Ng
DZAZHHnhODiKD8a5CHn4zlzKU6wHb7IiB9X0J26Dx7jCy73+X+ydx3LdaJqmb2Wi98iANxHTFTHn
4Hjy0MqQG4RISfDe4+r7+ZipSYpSSV3Vm1nMoiIrUxQB/PYzr4GD7QVXbpJ9If8+9bb63CGlpofT
NqGMmDbTuY2nRxqVt2063WVEZnoelKtlMj8qJVSQ6CpZkLyf1edCWR7HqLk1TeUjNMjVyHGgS6Us
x6Sjmu9gUXH9EpdzZazDHEsfZYHX287mBZXAZyMoUH+23fewQU7cdheVg56ePmEwRJc0iobHWtXu
AsZycmp/7r8mRnjttHhedSfHXR71RP2QacDF4upWret3IYhPtzIuSlc/OslTAqFmCeY7QyV3cfQj
afedFgDNbCPzvQkU1MjTmygo3qsqM+n0H41mubObHJB1gSSo+mBWo7bivIFlAPy0zczL0iLdYH9G
Y7KHsQ+OG0wOzh9kilFD9tGoW9tKb9BXAVuIt1ZCJsWC6nTj2OUO5AfsAJoYSVNoZPcJs6O52oVV
xoeKZeoFIk7YcPmHy4dJNU+zS83XZh0bxilX1Es3NkDIq5c1shZlMBHLdyv5uDLBms0Krryh2ZSD
fRjYsb3EfhB3TEogFovF45Uo6ADO9e0o2ozAZ6YcUrv9zmEg62MLSczRUNVVPtgBlZZ0q9WPJgjT
zEYUyWhOQZLt9n2W39hd/jA16kGZdktc7LWWIh18kQbfBKXzQeLEIXZs3dchhPc5KZTMYj/AhMRY
M0RcNbQWo2o7W/HNWKV7OUKCOQZOVuC0Jdt/9kM38ocJCn/H0OaPy2Qf5ABUyn4nT7IBEOnkhnJI
RctzKTQ4A5c+1R+rcNt97B0uO8M4WmWzMQLjKEd3nmOSwZaJ9JObW4cqIUdIrMOA4KukFZJBySUk
laQZ/s1LksY/EQ9YpxUBXpL50IYATWR+o+iXS97vepDxch0mWLuVPTJfnEBe3ez0xbxMteC+UwgK
x2AzaOFBSZudFeDGN1QbKqlbSH6xgQ+W6l1NJVqIxPitQpbF9QxMkFbzudStM6IFe5ug1TUh13bY
I9rFNqLTa6EFYFT5HiTWtnCUfaCaZ6PV/eNQ68exr9ARIjS21G1Izd81wi1360qrUUlZzmP5VRJX
uUFDpACavNuVhXYBIhV6PxNtbUaHf+UvN2Sn9MQvJMVfSrJO0rw4NvxsUrdVpdzrcXPbTDf9WO4j
J7j3QBBlM12dMu/2intr19ZxWSA6oYlQDPyfusAYwxnA2QYl5AnkhsI0uLCxXDDBpVfv5JUsFpTT
cDFzg0A7e8ihbOcxVV/uhknXaK/yT9L4vuLEdwA/UZpYynqTRVxAZMmLwyiZ27COtzC+fKZhEwfY
BTC1UpBQ2fyVg45gQwYJGVIyTIvVJCl9WSGFKmddE+w988+fCWPM4Az3oLtwG3UYY45xqaTKCrzV
uqBbK7FH2FGopkIgzZmQi0QjSSjDdiejrKXaaS7IYPtuN+cns0IActaPsKqv0sy4qHSubhuUUK6s
u+Id9RX8boxTA63KDYhyLOOyxlcoc9i6nn4uQvswPrHCCJE2oQ4X0zYu84pQpiFSYK9APwRP6x6M
mVmSmg6/yA60E9dhr7o+291JlOs5zW4Sa36UVaQN2A051sGydF/eyFGw2om4i2tfX6JV97VC6bVQ
e380Dwp1mKiNJZsMFsQo8mCTplcdXWQZwpj0TnZTwkz1ROClAu61aHYRhSNFUWWhrTqKPnKdqLAV
ZAfmFruhVrcStTpeSLJPPZcNrtkcJwFFIXZeGBnHuUNuLQUvxe94iWSpewzkeFlwrpb8wozQCGYj
NiWOpDoctMHCSmN+lP/G9tjA8TxCdL0xnOskbjihLLI4BPtzsULizXiSvKGMQxs2GzXQj7KWSNu5
PrxNx9eYdvW+ALiZSklO8WsCwW4Ody+VSUHL/M0kb//xv1/3uN/86z/+ey3v/0nvXF7nmcu34Rju
ePxfrydKbN/9y+ZFd+em/9LMt1/aPuteXpwPkZ/87/7hX+o92AF++c//4CQuOvltYVwWr1vbHuXR
f94V39EV//T509u/8K0Vrv0B/saj26w60m9+jdvR/kBCCtQMHCOUpNiof7fC9T9gz9OZdukwiHwc
9c+WiyL6z//QUKpwKbF5nO2AxyDp/Uut8B8qvcKlgvlGtdUT+N2bFqM7umlWaE2CEhyJW4O7k7Of
oE1UkbXXInMfJOo6H3E18O4dKByvBuonDc6XZvF3tW6ejp6dC51LhOjeVuC1UpWjt0iwemo38tix
UteBguS6IXd8szWtltLOtHMJHTITkqiOhLL29OvXkAbe27dAW4iBFgUMz3zTB5gLzcqXYUr82W03
cYOyJ2ZPRjbuKsQgCj6eG+g3vQeRcvrhmQ7ACNt0PD7+LQShqjRg+wNc3Gy09u2ET5yLKn/Qbmy2
OuqAkEZwW6zaTRE+ByNeBPUFvRrYSnJaY8BqMi1FfFTSI6jI/aBcG8MnQtT1lBARMFDuMvh1hiTe
nWFH+8LFgKigo8Kf6L/lq2nOD/1x5hG3dNMwZa1bb6HVVFC7cvI6/BINbGwYMZyUNA3gVPdst+Ze
Zjc02o2uIQtrUfLV6Gx0Hswx7iD7qVG56CFdlHqwmmHzNDM1BXXc6RCIPfhTaTL4IIRWLR+tlcWl
ztSYc35EjWfH4QgZgiKoupbnyofK/1oVDjK/clGCVUBtB+Q+FdZ2W9dUuKfrFh9RiBQ4Wz6NqQdy
On/56ZEiohvvi2W8zbjBSy6WwJnfu9lz2IPtl+URKt02TygB8E4ymk6qEkLb56QnmLOmnRn3W5lC
+XN5IUflM5m/zrgm3qN2bu4LJqLlE9Oxo6eRHG3KV4NTfJJ3XXrcqHhHZbhuOfvjgXM/+3NbxDTH
MyqeBvM3zWwFZrpJ+tuBLcEyKHrKkdDWtO5JdfjwqvNlHcQxv8FLjohdbWUvy0/LOMtAJCz1oel8
i3r2XLPKe7/GxTQPebDTCOcOlloD6afdWIwfSc5GfrU9O37kvvxoZqLckU57TLcK4ouCWVBDfnpu
iGhlLfPL+f+eQYHOuzZGOHe0QY12q6Ln27A89c46t0Tqsu/HuqNemF7KK8rKkNfvA30fuuMuLMHa
lxStZF3IuMNVJdPhZRnjpoOcXY2QLpj06UkGbUrMfVKZez1arr0MPQHL2i98h1rw+Xzny6CZqr9U
Zw0q66/Pkx/4xPAcUAVUQVw7usPRKgfOq944KaudlTbCk7L0VGI/OdpkM7c2xi0znnkMq9Ky2hl2
BqZlL5gAOmRidLUjXwN/bD7JYddm5P180K/f8Mf++csbGtSgHSA8yNB9/4Zz6gaFp3D8qB6KGmHP
hODdyARoXAOzdj2PzI8AMmWpME+V1/xukH5y6pocZKgycvWogFC/f4VqLirLMhgkeQU5IeRsaxfi
wNsmeLJaSFjGtUzvHD/Jbvx2LZRU+uaVQ3NBJtFlf1njvswsUsj3soycmEuLTkcHL5/oqe22vx67
l8b0m+vChBSMEp0F3JbR+/7F5wphBsUpefEZEffwxuZV6Ffu5FjS7XYD5YzeHTkXtixNuwlknjk5
NFYiuFE57ORwEIrpwjZus57OHwu3R3aMEQijvchCOoqxlz27cBXopbWXfVxRfQ4NzHbYx9oIqtZ4
CPPplGrWeaqMPTpaVLuwSmmooMfbqUkvw/FaouNfD4D2s5l7PQBv4HORswy0rbm1a5AKcmrJ8m44
OeRqkZlMKQrLIZiFbEoO9AhFj1FWVI5ZIaPFCezW3E1F/ht9qZ+ta5MVzcIxoDWbb4WVFl04KmH6
51Uux3nF1d0Gy7piIctExZymiVpv5DVCg9vTMfe/Hp6f3IW8golOju6ikvPyiq82fxiNptJPceLL
WpDHymaXM7/34mPessZRgTCN5Tc9e+sFvPFmXUoE5zkqImfU+9/0zOPAi7PK9WIw0NnR45CNSBOd
6ZrRTgLQxca8U+bsOKFXmDnqiR7kVoKdkkPbRrxeFqUcPhbXUT1POydNjqxZo0IXP9euc5xdF2Un
Uy0hi2izVCbrNLf23G358qSzaiuPRSxBC1ewl0Kf5eaTYWgabiEWRYBQr1wpsign01sNXru1zKdw
mi5y795kzxvpCKaHAdLTS7nh5DAHK4Gq0EJtieTcTI9p3NEDyi8VAsUZuI0RUkVwkOXlKGNZ1al+
bQ7jSfRHVGuhbWDuVTc9ysu5QXKUT5Cj1fHGHdFVxbfGCWZg3CiyZ2ckQiT67ZN2qyjTyez4q4Sg
Cdd1w/k9DBrXuLLmrzpVB13pTrauM3e+M447hYtLdr3ELbqSXWbFtJM4oFJu+zrbDq21r/nxqlVP
qU4swEDIZ8uJn9f91izVawl1SGY3GMTsejPcuuZDWC+bUoUezGrtEUHGCLF4krgYft3uRUOL3Taz
3KE0r8qKezP124WCAqfHS3TF+L/clJyGBXUKi4s5r5yzfKeEIbJTMi5s+UaLDo5EVvLWOhhzSpsd
3eKXq8tZd1lCBnoqQhx9FksYkXRGCNc44BiQb7MlYY5ERqaD3yfrquJazzrWGWurSnj7K5kAWRny
sjHhoPwieRMJjDJwnBLr2fyWcsKVBFZu2WI5FN7JA1rOOXPmdFEGXxaWzOcC4CHlklDhbEu4VaFE
EEEaeKwTbSOzJmFnMjcrpFrWJr/zJTzhbeTus/llckrLaE3GeB/bHFuszn5Kkb4mnGFE5P0kOJmI
OQJUqxPivbg6ZROLoSeMIr6QJSDbIi7bF+miTGWj8SnDOO2MxTx7rM0YaLGJg6e0BGZlPvWokZYN
cxjSWSJMk/ivXNrNEPPYnMnAM3V5XmqUvlSiRn3cueGyo7x7lKeYGX6yLV63an6J/PblElOU6xcJ
HS+GIl8blAjqZDlVDquOf8pHKtWwlY+TZS+XrESeshNkjkt9vu14W1nAEgggkLkd9PXLwjQHAAPS
0E+OUcW9xCki8a58uABQiuhJvofNLBGwLGEZFtmxDmcLS0M2sWXf5Nm0Bjh76mYWfzDsJOyBYLCW
wFOCttjpd3PhrsuPEsxKmtPx0XJipxMOFYb9cRiHe4kHqg7fnByHo/FZRwesHEhxOAEkmuz5BqAl
W/mlTjLu5ilBtqXF62LcDUZypDrM4ApXb1cRU05zdCmfm9tY8lobx5lPHudEwu1VWj2HJT4mlKva
4MkMnyQnlN87NxwNQ3KJdgIlmMeENSyPdE19H5NoNGaz7UjnXCf3R1/+JAPkBxxiK2egHEnyayXM
NgGcU9akO7KRyFTiaHl/CW7qrqPRHb/8mJfaH7uaOn5QrS07PMrPyBBJ4Ftbm5burE2/L2XBGRCF
R07WnDUPiJtcHvtg8gE5ASQXkEeF4GXlHQkzJ8I+iRvkj2WTypPlepQwW5IPidXTSraKtW6q85zg
tWNzT7AjdP7IIIXht5SLdZYHym/5lkUQjHNX7WvXvbDdvfxeuRBkXUsy+hJbjguEFkFN5pcyIAux
4DCjc6Allwk6WErzruSWkaN8ZsVp9DfiiJ4fcTPPlCMq1dJPxIuRzdJOsXEknJLkgUuPOkEwdmhD
7EGzrfgPMryyKrmv5AyRvMBka0ueg/CXSlu076aTzI8cywGjJIM76M02DObryO5u0+aQ29lWxh1K
665vjL0sSzVib5JxysAq85W+kKtCEtbLC5eWAPppUkwQJW8J1zoIRE16V06YhEbxseP0lEXzkgEx
aTL/Mnmts/t2d2QpSREHgkzORBglMaEkt32aHqcgPcr5JkMhPyODLK+SLcNufaky65JFy12PloQ/
DKRAbrPmPzUe2RzL0olH/9CbBvyn7FKyADnp5AmSLiUct26THmX8i+65nud10pGA8T9Zyi+B079U
X/yfVA5fFw7/8c/og/8PlhdFJPaflxf/TwH2Ksu+qy/K3/hWX9T/gC9jgLXXdJWQV+Ci36g2BkLj
UPJcDzlcFGcNan/feIHuH2IlAZNLo8gof/Z3fRHlcousjGqg7SI1RVXyW2X1r4renzXhv0vG31EY
JOh8HZSitOvaLlIb8H1M2K5vUmEg0qrJBrf9ABnnRauBWLC0Apzr9Vv10go/hYqx0+se/QAUts07
xQg5u0D3o8bSIsdtYvLqjI+EtvsxXjCJbNIG2BBAJze/GmLnN4nxW0iwa6MNTEEOFjvZO+jk73M7
RR3q2tEDwJj258F9CLVxpQXn0sX9NEx/kwH//FkOWFtLhbj5tuyolCIf07t03+mvgpdqymJtINgA
nMpSD6/WzF/z8noe3iYl8l0U6MDMIywpicn33zV13gjzl/a9IAYRj0Hb5y5FPxeFHSX5UADWj538
N98nefD3U4+kGp8lD+aJb4u7auYUbpSEpr9Mnw2MvJx0RRdpiq5//Wk/DiMPsTF8EF1S/YcVFjW5
VSe5YvqJeeHVvoJ4nzFfOsNFjlrKbx4l0//9J8mzEKok+9LAW7/JfOeFBnPdMWVGVa14XmpdJ+Wj
B8Fl1KsLOz4b6buuoTNk3uvjRd6fclRgCrQJ2+bJaT644bQqzV3bPXXjfYTaDflwXa8r9wkpHeSf
BLBxysm5RuZDp9ULgM0VXyk6pv70qQ6e6vCY5V8tG7NIoKRd4CcWjqfhTeeghx+DX2i/wmLxuwYz
UD1eu1wy0Yj91vhU5CdleDdsAgcuzbjLo1MJKaTu7oGWUwUMAf0+a1/GBB+tYot29QEc3C5JsH5u
n2LgFb8eyR8q/65tOXCOYdToUPF+6DvUyPo66PyZ0o+86+pg3xbWVuRKDAdJTCXcG0Hge9On0Juv
SOb2JbKeRW/+5jV+oHG8vAYHpwtZUWdm35T+lcir0mIC0G2VtCtxxc2XHX26rRZbW3Wobt2ofI6y
9JS6BNPg4GGefQxaD/E78yt5W4/+x/S+H/gTVwGREN3m0/w4evn1ommEnkggu/0xdp8GhHH/nRF8
9erS2XlVZ6gShRvaW0wQY8XOzQO/DAi6B2XVovRCWq0bl6Fzq6X9oZjNVd6Ne8qkv36HH08VJvHV
K8h2efUKRq24tVnyCs2E5pZd+3XzSa2ApaqLH8b9oVIUv6WR+uun/mzDU99Bjx0yJRP3pv6WDeaC
iPcAwJq+DWEgONw8/1ArJhpOMarqef6nO893fc/Xh+ePdxifaaO+jDYtB40nw/DqM2c1VGsrrvnM
FP/y+T2+KislH47/xmf936dAhP3+KZSNiKjjhqU44Nn7xYyfy+AqNy7s5Def87PxQ/+GLzJgcTqi
CfD6c+hW2DNilhyY7rtcI5LFAyLuPT/Qnpos+DOo+6djZ/LL3p6Y3KPoOHPteBiYfP+wzsvHrB9o
qo/NM7jN1RK///WwGS9y4r94xEtd7NX01CO5vJHyPSlSWWGF+SaAfK2LtsheroCjrSFG7CLUB9ze
XCcRuoap7YNzWwv6i6rVCnfScGyAKQGGCextYU/7yjCPmdYfDUw9kmS+G9V5OzvxBfV+em4AgcE4
IsPkJtUBDRWzz+6djiO+LB+XCIpAmtxn6Vf0hQ5IxSb5aUj6dRQ5W7ghOz1MdyE0TTI2ykCYUQdQ
2yNrsxhfyuDOBCIU6e56hKQQfrK7cg01ipTJvaToeHCAVPd2e85BTbQAHGoQjJFTUN1M933Q3uju
7GvI25kdRsrmY2iGx6R3tqqHKVCSXIB3WycJZrgIW6VFsVUTd1she2rMuPim414Zi1OmY4uX9cdy
dgEx89r1tE9zmE95fwx4RJK1V52x+I01QSm58fJ8v7SOH1rDVs/yna1EWHC8L3HWrsDIGV9yQNZx
SedydCloY2o0A5VDDbiKmCgI/H3nXE44JykLAubzY4AwVtkDjChbYHy4hGlYbjZAA9XkIofwsqAK
A/NuCy06jKpTpeqrInR3rOP1RAHP7ZINPe2rxXP2jU2pprV38ZICRlUPiTXc6kq6L4B+lDEQN31z
2RvYU7reXjFq36b7zeO2CqhcnD78FA25Hl5EMjXiDrby9Huru9Xi+3S4cqKruVQ3Y34DlDebrtr5
bi4lhT57Lp9HGIK9pfOsNhpX+rK2Gm0P1N4f5kvg+4zHQM74bnAeAns/IMhj3nUWBJRWo8/+OTXb
Var0F8VE/Q+NlsSkivuI0tlKAZCvpjjPivRlTSXN8mmp4U5s2pT0rnCX6URbKb6W5zp2sG7rkUpH
dlmh0uW57Y2hTQe1jh8MJVxbYw89uPkyB+Fet/sL0lTYIT766FQU069dad9ObXRtDY/xABrNU+/J
I018oouYhi5+7R3+u8a8duMdGgytdVEs3qG2onWPU88Qz9uisPct6G2X7DuwSSyBKxsGyCdAu4aG
/3w57TMGwIusY1IkD6b9xFRdxFVyHZUsVq3ZatFnRcVL20CvJs/pleAga84Xo1HcDkBw52l6Sqbw
OJb92VU78FHu0Y7svWU2H7MU7UfBYCNKhT/NhpLUUa8bgIRwPMpuLzJ/VI47euMqVRBKh0171UYb
Z5nvbTe4try7esEtTl+V9by2gg+Ip6Lz2THE7rHEl3hBwVraoS61UsvaAvGjxHMs+88JCKxfn3E/
0HwlTBE2IOmdRYX/rTQyCkaIVtawFIcaU164aE2l+mHNrpKxVfp9zQXczdV97d7++tE/BvHfPflt
gES1TAWZhwr9XJnrkvJxaN2GoeLjH/Gba/1nt+yrb7TexDOOXoYdiv6kKCDf0Mrz62QAjhz9OxfS
30P5lp0+K7Fp1RGguLD+FEwnz/3NffSzAWM6wHVYBszSt5YNStjbJjVCrnHnqgIUqm764Ahe7TfT
8rNLXCw9PAiSSPi8jRamvirH2ia5UpcZwEFFbVXZZuwTzewee2tYJw5Khvbk92INBU+5nXDOJfCf
8RDwLCxrY23jsvscimJzB5ZOeR5gL7pLsx0Rwg60Y663iBAC4TUW2i3qRkenVqd/j8bkFgn2dW89
zENzMQCeSLDSKhpEJNFxdKGuKoVKI/A8BfPG8+7D+Eb1SOvj6TQ4MHwp80+mtW2IVbXmQqk+tGRT
YfpUwPwwEbB3yXza6RyO/QXiqGEw+YvrUQ1AKA6mRzWo27pK/4y+/n/x6TfYNqlw/PPi0yb7X3ef
suHT57J5jW+Tv/RX/cl1/hBoGzrx1DC+l3rx1D8ArkmgCUOeQpLDjv9WfzL/ANeGpQlOF7RKDYnh
v+HbDOpPOpEpclasbaQ2/oXyk6a/aHS/jg6xvCHsxONOsnbXFfzd62jXMZdpRivK2iYDmGczeyoj
HePtD65in1FJiNElaQxsp/VzNwUHnAUQKQzxkIvB4apLRSiHiSiR4sarczzuJgOBgczbtSP2vxHa
hb2CguqQVEBHo5DY0S52ThPNq2hMMRBvcvq/C9GfF/fH0QbtmcQ6iHJkXDQkMe1kWqWZ9dnSnHYF
pfX8IqFdGd694gYPhf15MdHPbZsWc5TBuZdPMErtueBeE8hxHsLaLHGY1KBMBpXwJlPnACQV6lph
fK36M9wzdKueXv4MbvO7aXQOcYCCfhlIlJOm294CLNw5WA/3I2g0XBPydhnWdYZ2Nfp37SqBeDaU
8L8QhHOnIVklRr5su4Z3HPujbqef5LWmjnMFJMJhWdz7bKg9rvt6PUXzwSjcex3zgEQD8u+oFeTJ
sPrcL9GjGizeeukJBrUwx42eONwIx00CN2dtxumTGNKGC3yH1oMOoDRzuAZub9sif+1ET3mFGEuA
UJZeD/fcR9tGbet1aS3PQTFdVMjhk9S4g9+ZzX1dhR/sETpWg/MSsUTyyD3w9eW/1F78rJQPNPfy
VWmoH2vWSh4OtzANj3MdQNDLzUOjtKNIdp/ngWZkF52t3jG2StKY6y6p4ZZLp0azZ4jAyMVG6scc
7fu96d2WVnGeHAOhGli2VhMiIJ06m9rDgKpqgs9zoFyEFH8oxQfXTvnMAqbImZv37tJ/1HLcdDNA
xUkyvmvS0QXv9VC7zbTOWw1fHG98cjwe2aMKNLqEI/Bg/CqrYT16022Y0WvZdnrWnF3GjpZyh7Xv
XqtdZacZmOwo+nRIEWYpsME7BU5JSFjFKB/VOol02uTnOWfAAsW8bpYTaHrawsinrmMlvCVXXY3W
gu4+jrnerBLOttVTJus+tW0IKrHpbsuyt8HH3dpJgvxxMsNQoKO0WNwRdY+2KVTdaG2GDnss9LB2
QeA8qb6qCeqvWQnQmVLcw2BBAQw97SHTEETMC66fJAMKVg2DeV22xp06kx9U3C4Vag2UybRrS52u
O8wQ18yHtu4b76JpXHsdteG4qiFKA7q9sVpaZjlbdG2PHzA8+jB1MerianqTVJ8TJZ6uoH14xV5X
o8+6ZhY+HPND1yYPU+QGkCYhFsIAcpQ0P2hmcDvN3nPu0N2vxHcmBnzvBMx4Xh3AukFNbDZ1lOm+
miXlAchAqEXjpRM8qMV44+hudGdr43zZVrgo2mNYXTDvzdqbLIwSw9Bk9WNBDrjjOCx1fioGA7pB
aZKMxdFlA3eYWQePXmTpOh+m+4KTaKrUj0gKl3vXhWweDPnnMR5hobale+rHFlM1L3w3dtCU+wg2
oumE+8FClDgwxzU0kWXndEO7L+ucRWahQDwu2Kck5UM3ACzvw/Z+srMRvAKrIbXXjUyIFevOXaFC
XC0Qa6pCA4r4cGcPUCnUYfzQpsGjY+yqPrmKjQxvRoVDtysLHVXg8qFIL70EWpWVPXhzGIKe8tV4
AtRHbDMq+eiP05KtI2SL3TG41yeswEqqg6jQR7Ta5ndG3Vro8g1Qe0qQVQqHmJvAZfJ6JESH6kC5
P0IFFwJ5XdP7NwkB11417Q0Yadig0CgfAtTDhV3iJt6+N3TbH3GJIUBSYYhM9U0BDd7vNGdl6vln
dSD1KbT6vsNgGkNfmrLtgJZDULxLhmqEf93duPF1qFo0/8Hr+KjjDoc+/DLYMdYb2dacQXdYxrlF
a3id6+ZXpV2QzM6VrTn28TbNlkPVGhQZc57uSh6Dr4HpFO/tSIeSEgfIt5LFUTJ9bDtoPZU11euu
QjawKzXkkrL4prLgktoRaAdgL/2+ytRy3c95dB3PALZArnFIRERtOjfUVvlS5tNO/QSwZq3opC86
Ik1T5c4UJnAMsSqvXNemDsk1Y42Sv+bTeyBQJF5zBg9Qfk7vh7Vha9cRZAvIqlRq3Sq8FscEIzGO
Yw0NG13/r87Q0nSFQn20ciowSDBUO4tVpKrIHc53dV082yOMQhr5SofUoFvYRzcqoHLEAVDpDioj
FrOrxivbM6q1DJGXXlkiDkt40m9biH1hVVAWr8JTBMRwa490jHKHLyqP2fi50gE4KN3BilL1gu4E
OhXpfFe23sdkUlyftne06/tpm/axfrsIazkZSLOomZW3aSiSFiBfsUTnNuzOYFHf2RoU/ChTtiDw
jHUcJqJDrhAMWO1hIPV+703BxrXWDhfaym3qO1OS/1glOqf71J7mPn1EqK7YN2rztaF6dbC51K18
QiR+WXJextvogxfRRKccgGnCMGXFNnDrhyZpT14D0US9s1500bQCXv20bxVRg+hdoBlclLYdX9w3
dCZaXGPnPLlUIXGBhIseOsetN4teAqDQNHwS4wP9NgSW292s2J8rtUthhBIkkJEhZEl5pRrjTRmI
8NwyUV66HzZmUlq+WbvhuaA836kjHgmo64/TvKa0TzFNO2pafaW2Jd0F34yuQXZcpVpzBgJA5GLF
tCMm4w4UMQ1zz7ro2Mj+BMMZRv+FFWjIhKH+kUbjsh7q7ZDE3t6rGqxHvM1cIj8SRMUuQ9KlIqsI
SU/N56kdtV0Gwg8me17d6ljVcR3bmrSrDyW1mrLUQr/Z9nmrwBajphC0iz8O4Sm0hw+pGVHY0ryP
S4N/U3XbtDWX8ITkgT6jAFQAvxzb0Q8Kz3tnpQRxA1exO7Ugv0L8mIZTjXfBWju6quRCDrWQyCi7
QxWMDfJwUbR1FB2xZ70c105rKn4ZYsfg5g96N0VALxTVjyo1pRIRFPu5r1PQdtAi5nibdaXztVBh
20UdlbS2vh7tQF0FhI1+nIb0DgeqGbliqxdW4lAKfOfihXDKqY45XQmQDhkhzYHH2xlbvXc/JwnT
FPacKgIdne9RM/PWmmWdwFd9VeOARA+uE8SM4IjxoXWVT9q5T5YDG+22r4KvSTl8UPLyYZlShLYs
NHCAHyRD4azjTP+8WNpeITjz8V44xFbzxY2D09Q3IBayqdxAefFHK8cqhjB26DX8htKkBNk33+oD
mjmKpqxiLqcxzp88d+BkN2IwLiaiDV19Kp34w5iFNRGHx6FeubdNma0n8BA0PlLTHH06yo9mlj03
6n3jDftAHz9rLuG6GyDcoWAutlK1O2e2rqMov09yE4QHRUU3Zg6irA05bfP9aCL+PHVQcKkRgwxM
1gnWKFCb+1UfQxjNEBqbB2+L3dNlGupfwB4jtlpOjl/ZOlbHCis/Nd0NRtkhnc+RunNFVT8vMfVA
UgPwd3bO7fp9nqEUzk+vvND90F9VffzgKDgwGZl7t0zJE1JqF2Pg7L3sjOjtFc3k+BA9WnZzRm/s
qs+d81CV7iFx03eNmx2ypVxlSkmlLOwFX8XLhwGEyu62Ubt9WRFalS1Y0Bah+iP2FpdObw/nScM2
I+SqPmpdbfmJNlxo0dATe9cXGOUAuKztTxpM9ksm08cv4WYA5XMfGPjHYOiD5qRdffSucZULjqHr
yMKZZn6Fshua9n3VRjYVXsRsA7tUd2n0gLRG4Bsm6X/j6ekRS1j0nPqbwdG3ioYvz8Qcr+OWCKuK
HTj/7n1gkgVEWCLRSPXucYBpV+wxxOyHyzEYt0M273svP+Uz+RwbLVmbo/GhzHeO5Ar6GCdr15if
TeTMx4AjRhotKNPh2+mG6pMWwrytcjZDZkeEGpRUU8elcogDSxBY8Tp3lAHlROO+DhR3B6cHvvAE
oLLLERuyrHeloRc7eKRnhBnljEcPMjGwBZPgjwWP10uHOYkxOttGnHeGyoReax/VjBaw3qdPZaDD
srCHq6hFCLM2ESXFmQhf1IZSZdYD1PI4XfnwRNOxVIkInVSMWFIP2Qitptaj1h4yCcUX90w5cFak
KjTXn6bo/cvP5uIK9DISQ93h4VJsYyV+WoIGraHxhFPnUxiS1tkVVzgOnVlLevjyd7DnYB742dzG
Yimcc+62mgJMmE5nVZnWMfqgx3q0nqvi9r/YO7Ptxo0si/5K/QC8MA+vJMGZFCmKml6wUqnMwDzP
X987ZHe3nV1dXvVeDzXYkkgQBAI37j1nnzR35mutBXsrwdocMU9wIfPMSjodtBZ6Mkp61be15MOK
CBvKJzgjYQ/HoB2wkHQkL4RyS0CUVPvY8fK9OhmwcggISF3lQsB45qdlWG+U7lRnWC2bJiHvW8x3
M3fd65CZ6If5ElQ4LVmrfDMZzz3MsILJBTTudIwWXlsuaZ1PJzyAPnEUvFSba6uOylYVynf2C3CC
pvTja78JR3U3y02Vp//8n/NuT+7zEEKnaQFBT63KNMbkmum7uvVrTeaueOGtrKdVWU3DvpmqY5nn
CfvQTRd24xksRURa+S7uiscxXw6TW58YBYR56x2ttD4ZA1v3OM/Y7gSBzQxLL/a1o+8QFzPsJ+8e
wnNtMxyMeJgOxnQuBqISQ89ONrMtxFYEDC8kRyoWrwhaAyylR2sOFBoEU7+043k/ziyYpYqFO+Lk
EBAVWOyQGbWw+zJM4Bq4iRa1PvphSopVgwSxDh+lubeQPTxRnAq9+RziTw0Sh1/K1kmv6w/WANEQ
l+9CMiRWk3MMW2KssVoueW73MGe4dCDAEqE7gD4ig/mL0xYjQI6KCDU1pzoT3OryPLtqh14Y/tmy
4btYhcGYHEWCQKZwiCYIHyjRngxiuHDdKk8puw/aLuc5p/NgDjnRnoJj0lzggVrsnvWYoLr2Oe++
BRowbJKcLlaQESYk4+lky8Lq5JNbrhAxdnhLR6Cqutaac9YtZNMijuyzQscgGE9ft4Oqs450Tfrh
NFBKKp6gUUVMRc7SROYmB0WUGfl3YC9Vayk/lzzXLr+bhfZ3BdjSUFeexP8ANcrMHgVT+D0ci12H
x2wBvP1FpY2Kk9k8f+XSSL9vlu/SKX5JKVzkxSmvS1Xnk+JUvkAXyEW+lguiEs9nkcRAuaIZrSKb
DJ1doCXoHVnA0RfypQLRnpSMe0xVkw+VAuf3wwlm4qd0uSrR3pEcOMmmKVhhaVjkS4VI7FXa9ibN
XgMDGLuw2KQ7VMoFAdmkklN11Hm87DuW7C5LPyZH4ZnTzFu3Ys+dg/ItQnfeKoK1sJxeM61wvs6N
Ynwxf1+R7jhLNWXN/fo6THnMefRkdsa3imHe1xdRNfaTNihLOxF+VWjestBSQlKknshxXr9aZnHG
y32d30l2zOaBGRrxIuus7c6jNT7GqUDgnu3NxPTz+MWrkm/GXF/TCNc9Zop5m7qjWBUyCsIaSAPD
w5GyhFGtqElvL1Qi6Xwg8Edn5CK2x3peQ9h9yiauNblAfi3co4CTF/TfMf6zIoySscfsi/tKPgJG
u8W8ACL461exDPMEc5sL5ShWh8bZTQZMeyUYMH41bIwKacctzIQppJmLLcs5qbwafUl5m4xhsMZM
aC3NkJaZCQjK2FUstYvc6hu0GN6TGvTfyrK5JyXPoT81gP+Jksyg1/uXiT78I03D5wnNWpUtXPnz
P43b7dppSkHq6loxuWqmGG51hq1/XiQkd3r0/RCKRlxwJnkvYczd9dU0TMvgSR6Zkpf0HcWrhDXK
m8z00k+3Zdq8H/PqIpkXFRchqXBnqf6T7UyvJIJq4M63hHmODf0RS82//ki/yli+PhH6NB1NCYM2
7xeNoqmACm+xKa9lTzgbMup3OmNW9NE62qYYu1c7oZkoAQv/+n31f/bGUsUiUZuq5vxqm9XzPIIz
0nMqwXoWgWBJsM6yDdzC7iCq72yyLMtVpJy9syYf+R1srmyOPiwXKwYUbYPyYcKBGjXPIQLKTs9+
mLK4kekdoYi2gMVAA8M3a6MPWTNMgK5iYn3/9Qf5srz9tckuQ2bQT0FHpmv/pfb60zVhxKaqhhOa
qUHnxpNHLtc/En2vDXHhbvxR9vUD1/yuirh9nYQlrKLuIFeLxh6lh8nqEHFYDW1dZ6zXcXGWS3zC
CtwZ9H7lIjdp32eLZ2ZRGESN8gfGfxdC2MBYkni9xnBvE+N2efrkdxlya3590v+Mif5mTKSrTGj+
/znR7VuUt/+4RD/q+sc/vuWf/zjJeID0rxiFr9f4Y2xk2b/JtBKIfdx0SColUf0P2TI/IvnOtVVA
65YtyQd/DI1MR0agsOIwBifNyJVaoj+GRqb9G8NQx2RITsoRv6P/O1Mjbvq/rnEGz3qLtY34Y6mp
xsn31zUOA58RRjm9oLiAIcl+/ewM0QvvK7EtR3DN2A9kIFfNY3AuQh5thI1mE/VB2cNkcWo64vFY
ob9v5rVppwdbm55mxRM++2LAhAO/RGSXT/WKGifKDnOkn2eNJ1dXpO9szGjDi/40si8jKHElUBKt
epWcoGiMP7tY3w2e+Yw2kWxwSIqd7mJXQMpr1sWDF87PnkY5UtBP0+DnCeLy6LSX2J7ER1uWZFqq
Hlz+TxxFCrceIYm94Xzw7j+yBJi/mNMzCc/gV4l+DixdWelJhCrZ69i5a1dOzdkw8/dkhCunf9ah
o1IYFKc4IBuvsSIp+oEqN7nfR6O5pfmMoHQwVJ/mOs3/aZ63xCSe6hHJpK0jfQqc9hLp5XPWfRZU
X2o3n8yE6kSQVpeW2bs37hToXDlbi7bjrh/oSUy9gzREGf2sZUpkp5+BI65WIH5kAV5AopcpMikC
kWnZ/BKeqp+OQTfuB+1cYmjJpiticfeUB3p2F+ZVid+7xfsw2efBGZehUH42bfRJ3N5TZXT2xu6c
PVF12C74yLnt5Yth0DfTkPtQSRCiQxejHVgtzQrfjSILB7aQdFbxTJSadRx5QAcjj25mYASKgcNt
HTLZ7Ein5gI5ZIsPVLJXt983kuAbJYRJ0qj9GGY2IQjMllUAdSwp01Uk+8FD9LMJWCnnDAiw7htt
i5g7Ty+KN7/MAwBT3eKycMqKjd7C6thWQ0Ql+d1PyJpcxriuqcTZ22Skv/REFy45yT9KBOLkPbbF
ruitFdiwllwGghRnd1jV4lQlYe4PquyyJkm4qkNsvIOC1kDGTRoFD8oAZpcZTiMy2LREynYtdWLf
x9AbfZpo72FR4cyqM868ScUy/7CcgnEdre1IU8Atqs3daPPPlmxlFLVKfQYatzNjA7fiaMAuWk26
3e/TYDq1TQL4s0EmmYT2SL4dTrMc2XCaxTcNBO40N/x+zqHSp7nAF6WZXXurrui1FT62EZiiAG3L
Oc6JQvPZXrDHraf00faya2Ob2YIgHDPYp+gRdD31xWhuqGLOxViSJU9uVpyWtxBNXaR45JzS4lZL
d9FiYUoHxVqEs7Iv6dot6EJf2h9GzGCL68DU8ve57KUW3F4berCnMb9tJxL9YnLwVArOKiH1bnLW
epX8TTbfL4IU6f+gUmMKjtQaq8GvcllC3wpTdI7YuCkXhUywnmIkUlFC5OzfJmZrUqXzp0rg93fD
Q8HYnXf9P/HxtPPIOCEYYOO4RctI+2IBezM4rXhAzl30fR76U6MmD7FTXKOkef3TU+efFKe/+r9/
f3sc0DbGa4tchF8W7jzTjKKwdLEpEvQkteMuRXsMRmu5UViel79/FwBMvSA9ujks8dlZ/+tD+EWY
83UEmqyM5XMDd9svMl7TsMysAq28IYTgxLToKEJ7J/HGk5nSPk/+JqL8y0Xxywl3dCgTqqZjSOAz
//VRlRtqU/esf/jLeKiETrapJfWKleSr2aTm2GVoO7CV8JahNTxjx7zmBlI+Pdx37vvUmIB880Px
3KEzJTjgHdcCyqtnt3DXHbJS+IxnRTE3ZkJqb4VljvRIGacKOrcjMXaCojojKqjM+KPRor0o34tZ
fFgOKlRNBX/MuNUH3/ROIqq7KA3tOFUFQ+QJTkyZ3TsvPZLriC8xHL5V6B6+wn0BybaA2ZKEjQCz
kyhqmJIFF0wNTlW/xg0EXnM2GsaJ2jWbLFzA6cnUSMGF5bdJyb+GLj0/o1d6Eq7+nEzuEysNJT7l
L2EtUU1zwJJoVXYXsAEQfHIjduTtsLSryMl/3zH9p2b8m5qRBCiTQNA/3T4SzfUHcuv8LQO5dSia
oi/+LC36nz/6vVDUNZKkTGAqOpyQv9SJuvob6VIG2CyyLFwWN+N/C0XjN5gr0hyAQM5EsM89+t+F
4u+vx89UDGns+Mx/p1CEKPHXStEh2wovDGolNlxMPCWN6y+74bYvwQOaJiPkzP1h2A687ro5k9he
3jv92sdz9Tlnw7DwvJMZlTUMa2+6CjdRN4TmgqB20Mim7npsVeygCkNmntKn2i2JjBuNck0OV7Np
6vkjo4p8dsxjrAKs61BtVM550AmNz4uTlSb2O8Edp16TiXNkxRFTE3aLtW2OS01QaVU07LkdX6yM
dS8ePLFD5vrKCUIx3EMMVyt+XR8Mn1ILWlRjUd+6enz++q+kpqmlacmmCZVpPRoK05B2zu4kSLdK
f5y8C5UBkfeKAsLf06/qrGqQJknz1kMmPBr+4Y0JV96Ot3M6TwdFQ+auheEDUYcUxF3x0MqQWPQF
+M3vhd11C2+0ydj1VP5IzReV4/hTRD1RpJTkYx1ssjaO8eRYBx3b94Ou9bu5rc11qTrzzmVIsfB6
2ZofS+a7MV3AOXBO6eDPCS2jfoh2og0c4gagjk9Vn25x5/8YwVbwONNAjanIitzOpoxJXpuitukX
Z4thmeiM8RxkyZzT6HlQCnuZDgGTobTaZcR50NMfMFzntGsdcgO7dF305XPT2aeEMknYTg/FpQba
VHnnWXePkyI347LER2GG7KLFSO9Fi1RYo4+IRllSQllLlx7VUpX5BENOgB+MgnYx1egOmEV1vlvA
BzCkpByW8yaARwk6qV6ZPUukaqJyn4NuUQ7FjVpcZw+zKJMe7rTWvptyrN0avs18foF4hey94IrH
6TVPihCXr0OmdGVSVz0G3bAPGuZwimPeabSqfmFWGpRaNgB1OK40HiurzHXeDIFd2igt8h0ToKPq
tJyc4dpGjxX4Ul3ArQRPyiW6KvXQVw3IkRmTdqPa5FDlrV45Nma6m+A4R0Abq6R6z8V4S6JsD7Rx
1xTFBZ5G0ZUPALIePKs8UKGvlEj6N1R4s+62cNJ9VfRnt3Y3c5fvKS39wjIfQhRsafqkqtUmu4Kb
2wMuZ55Ob0/AGFemVTrDw2wL5kjHUFXY1ijk9jwF/UeNWUEQMUIUj9/Zr6HK/BHvhFG4AFAM33Dm
LSkcRwMbfN0i3teYtdI078P85LYMvud4YxfaZvKSF4v0CYtGYBrrn24+rIlzO46Wt49ibuRhWgeU
S3pGt2zwNrTXcB/oB4ICsGAH5KQPuyQsd2kESTkY76qRQY/16PnqhzHv16rUgDTjdq7dXWHEm3SM
NrAJji2fyda7RaHyflW56sN3yMx+MVrU1TM5dOpmUl0m0NPWS6qDN5GViVu+67fyX2WiXHedeukH
IgUqmHxNudU5W3VngDh5ngIaZmjleNNt2U3LyAix7Q9HBqlX+e8z3XogLuA6mR4TcDIe9bdOnyBh
wh3uDL9OzIX836wp12lZ7OMmgp7Eq4fRNw1VW9kGmwixTsG/YwelO+Wy772VHutEbaqrijYPd9Mm
jEwkZ8xeen9M18oD3cVKG5eB5QEEDTYiQoCo51DJ5lUxijXA/e1ano44mFGzMFg1iH3AxmnDeCm3
XpSfEqw+kI7PbfCt0bj2nN6Xb1aIU6oyl6El3DXxLibcssT54GlEbFqv8ihtt7/NXbMJTRMYerWl
RPFNXM95u1Mq74dFQ3gOo403ZieDNudsLLzK24ejszPwB7arGAaMk2cviefc4pDB/kS7G82kWQwk
tZhLTe+fowHrkjJvDYeg1RQZQ3x0SfvsWjIIstEfSb9zdHZYmU1MTu+3Sr0xY2wtc4VgdF5B3Fxp
yBJioAXyNOm4pZr5lNt0t7OIpc/bCSJGZpVQDdM+VvMu5UetEV1hn77JS1mec2PEd1JeHFMK32hm
hD6SlDhfV2rD0AeGtbdBWYV51EDsQa6riRencc9lkZ1Ccmxm88FkhzUr4VXsJy88TAVXUWMe5z67
TFFytRz9QTHCzVwX8Jcdun0foBsWA6EXnbKxJ3EWbrBRq3THDNkXOcpCUrb6FvsW1W5rs/wp5Gpl
fpC6WyMe1kaFPGOcNp2unPgPm1C/B7XCUy3wThWLBfdyE/WYinS6lfMmiEDZA7meRpJuWIjlP3cU
oVgltgjXfC6EXSHSVcH9KGZznRfpiQcq6KAj2pilA0bfiSHY82NUAEubXBKrUE8oq0AnRJc6GG5i
5MQgBiMbSM/tY5PaxxE7j+dlOwJ7F+DYdaaWdjrtFZWhUTUiDU2WWhOdrUF/CDXxbEBA8pIyWTgQ
zhuMiQF3w6CsG/Ay8qIKYRR3qJ7gLt3TwtsTcHUk83lHBi7Ev8jvC7THomFPVAFFYZ1OXOKI0pKe
z4em2DFhfd5JUe2jYbNucrLT8qWqwfTB+fdEdkH6eWya8QnkzsnOOgbyZCEg+lMXbvKhVCGAlvJN
gT81n91OfxmQLCZu7CfBIzHbb4oWXoswubRZ+SbMfDMM1B1p9NjMETmHjYmXhsNBTYEXIZlPM24f
deyf1cJ9DNVpNRRElgkuGa1eTQim0KXUI8o388T/czy+TgKB3Bl+AJjzDhdRyyKL7gkJoJeVNKM+
U1PG8JhLg+WWQZE6+Y05rdyGGqgL/WBWELiuRx1Cf89XQoKGSixTPEWbPsh3Qin3Q6w/1POwGxAV
JDHnkcZU7ypLDI8LUZQHw53pUcw8eQa/fWjAsCvc1GVsBAzlmhXY6HWiGX7CGI1QKtfb1ZO79Vrt
5FQsRCldLrKJ6s7dNZqxjraWFy4nMTA6nLZCmeA70+7nI6G+Axd856Qs5BnQWzZmBMh0zrjts2Q5
9ORvjKs6ZrBK0WAjnhuRSsUVkrg695kWr0lZXsKA+fr3oc0srxW7LCB0ZzoZxsZFiSavAtqDXV4u
mszdFFCY5ZXjHgPvs8RUKb8F3N7y1lxaTb6fSNSSB5O65SEmEcZ9IzJMNW9DmONUQuqqRJs46B7z
SQGC7SWv9UeYZhcsVNepmvVF5TVPzMRXTukshqK9tVl710Plaubh0em/Y3VBVAuvXfM2UTov1KFZ
jijYxQ95fWd5csn68mHuwpfAuig4BZnmYaObrk4XPSZe8xi71gdiArtPzkE57Y3eO5QY/KI422ue
ADa+sWi+OWS8lQk6Vi1YTjGD4EjdN2m1zwpnK7zqAaqilAIuFetHFkOA1qHW8oxXvYWtijvCNuZx
KcD69lwQZlVo8TGfnmc7ZSFP6E8KX9OnXUNR0s0DwTv9zRI8g22B821aWLO5BEcfP8TuIrNetKh/
rOJo2Q6fCvFCMUVgpx5KahHNghwVW8ewaI9EyWyR7BCxdeYpm+TpvtGNB4M8tIlDnvDaVPMJVOKx
Jp0pp2kY5+2Ru3GJ3WZfmeOKhra+lAvEnCNRyGi9tubRjNuNl+R+3THV5QaaSXry0GbaSLg1ugCL
WGfi6g57tRp3/YTquEpfFdvBWsTySZNr0MRjUCytgrQCw90YiXtM9GapmP0Tjf6FPM+T4j3m6UM7
9A+54fyw6/F5MvOPKSqfbJ26TMkWkG3J1HylSXlBClsuwhICHNpRoZsPukLfebTFM4KhTdTR4oyb
742XbQ2LCmMgZHpOdvSxll4/rdUC5WCeH8x82KkzI8mIk0CFr7CWYozctGDuJr0FEciT0bDWXT+e
FI8qFYsmF2RLRFM7Qro3lMd+SoA4WGstEDRWiBkfGnHRM4E5uPlu1vkH6AZDrx5BD7xZIry7xV2b
vBucfBMhROegAvXq7t7YhAWFa/IUDik/rq0B08fUn+WDMGuae7Aadc4frKQOaV/d8hej/cZY/M0I
VVSLySuq6adyaG5EkJ8te1+n+tVp81ejyC699R6Z/TGqxGM4q58C8oSt7wHHcSsEz5YhnvUs/zA9
k6BWzY+8RCwYM97kD4AN3dl9lHlC+bkXDVli6XTPvYd4cI96lF7UOHs1QnS7WXlqy+k6sGFoslPc
u2fO1j0esotmdmh2w8fcHW+TMz7k+s+pUO7TxmH+Xr2QIfA+VMlHV3KzxRZCvuzUq9wyiXiSTy55
nPJTeCouWsXay8MamBbbqKnZWSht/1TFw5WK99FK2EqZ2Ub+GQCnu/yzZAru7ZQg+mhOU8x3Oaib
OjXfUi+5CC6ioLffQmt+MYb2kYr5tUzrmxvDt4PAUWOSLTDQBhU+mqa9O2N7j8L80pE3l5J74lYK
YTTtrU/SS2FoH+rU3rzgoofjIdfCM9pUp+iexmh+0d0KmWV6mVP3rUmOnRVvJ314yYLgplNG1EFL
Jf29ZQeY9MX7RMUZtqjqrNfU7nwl0zb56N4cqwcEln4gKQRp61dCuVa19cbW+ZY3yj0Tvm50F3lR
mGlwj133TX6NStY9zeN4rfWKXcxlMqMLDlMObrzKQ7Ac5d7rGITrb+B2t5rX3Xpm79zNd4ZKj7hO
r9GY70O1ZGvf3bwUKzVS9SbtH90suzi1eDQmLqxSf8Bv8ljV8aVtvpe6fRpaMqus4Rba9hs8bXzx
QbfUJ/Ec2OkrEcFo+6Jjb4wvijncx0Y78M0+OsUmCKpTGDTnqFMoBN1bajRnvdNeFCc8CeWkSDK+
rq/kgZNLcIur4KRF4ll+qDSs9rX2HpbiOLiP2UR6Zyae4zbbD1F3E8ai1LQDcXK3r9evvfOYLuit
3hu+SPklz05AKONw0biyx7lhGvQdrdBJvlUA3awU2mWOxAuUkruZd2fNewl77vuhPTsqDxZVIBjO
LkUrHrPBOtWdwJXx+2VTucGtxbdvjsrVrYdHhU9AwGl8Ts8ib5byeEiK3JHgTNqq9SZ/VUAuVizl
riImt9tx3zbhI13di4oEMG2G44TPaGKlt0fcmW69H9GF6Vp+svO711zYOrhue5q8B/nBtJpl8iJL
U2N6UL8nZX3nITGkayHhniHNDAIf2lfMNUx2rGAgg0C5yS9gDMWdyVbptI/IQRZJZtFeZXuncYy9
c+405eqk3k0HVBuGHJdhnx3WLWxfLwl3JEaMY5hSaudiNQv1YtjdCZdOkKgvGTfooHI1sILWOEWV
ZJm0wVXk832gMqi05gZS6si1uWtniisuPnlFqZU411b7HA/ho7yjOjO4eCctL94CI6Ea3Jf4oezg
Rmf+5qTpRcd7Io9+muJ1QNjkbGgP8ufh7N5Epr2MZnG28kta8j0RU6Y21spth5fcnQkkUheOSM9J
6N0BK12mtr255rxtVcfPjPFmGvVTl3CNKdOLa7Q+hh0fmwM+jkR5n1RmYWAAHHPwTZr/8i6d9ell
UvvHmAlUlqkHxWwf25916l3nMnxtfaEFlxb9chmC8GNY6EXN+9CqG/l0MMYPTQtOOS+h03rRkl0e
C7T57FdF6i7GQDnMrnpRqvYujyl0nDczYStKZ8Z1qjuT1pv8jPLK7iK6Td60l/eqJc1sib7PG4fP
OdybiUcmrqyiUG65a5+Jijy6xL2l1YHh5CXmEjfG5NKM2aVqs5NZG/AHu6UWyWtAe5FnN3QGvPPZ
a1l099ar381hoGmUfP0zTZt5QSVMPHT1EtX1SUvnbZi8ol3CyTQUPMKDkzpudOWziSufEIRNlLPB
dsQZr8clKlBxeVOJshuDhaYfnNbD1FyUDzROt+UIZ4+mYgj1gRBwWaCO2LwRr6FK7EnayJZfd0AS
bkyTlmdCNtkUHlX9uUi4rKkH5UUzi3CTsedNKmOZWN4TEWxoIgFbBi9EJOrIyZxWYUbCY0GoG/m/
HRI5zFerJCNUqUeXFrJ8k6CcmpmfY8kI7AXMgoVrOLuxAL6lF2jiYW2AZ5VLZ0EakRJfSjteefHB
7X92WXYqc+RUM3J9xTq2TX2IzIfJwECitvke3WoJJoK6JvL2WLA2XhdQF5LfNbZnG4GfImz5rdAT
EecmCf0pN9dGqWzmNN9Gvb3u8+LgxZS9Lh0jfEmq/pDTPZMvx+23apEPm0N01sCrU3puyJDdjKF6
GdR8H5WvRi7hKeQf1cB0y41J28ku30LzaVTZ1odY31B5VldThIeMaYyGiNoYaGdx1Vm0G+XZalW+
lnTetzjsMqc+Bhqm76eZdMZ5yHbkQu6KJECfnbHQtceq1X3X8Z7kX7JOCXgkvH+J8s0N6YJWDcrl
Hu0uuzO2U5MBckglSw6jRSkEXirTL4xhC1aRwvMsz8lgexuVVCAbcaJtBX7j5PsEnVLaD+skCfaj
Vy715KimLKYKtGDlZ4A0TRTpjxTWPeEF2UYB/7xUm/5F6UftWGREZjn2eAqdY5z0+7jFkJd0KiF0
WfWhx4VAi9gdUkxRkeq2i4JOfDSOfqeXp8hr1QXXIo385JCVeNzrWEiDk5PBNtbY3yWlH5vFkxV4
P7SZZFyjaWy4xvkytayrVcYVgBrv1pXi1gTrwEsaWLZoRqh4NpZIOj/AuxtjNVxV5MnBWbWegmZ4
aJLuZxcF0Sr3kTnGyyQbdDgibHOnwl0NHSjRuRw+C50Mx1nVPyIU4noRvU+efUOjuS00UlK9U1rQ
ItJaQCK2uewN7axCFYa5A5ImRUabK+42mdlLK3mQ8KoYYkzjM23in4Itghh3+DSaA06MWJGZpzTy
Gj6uORGrilT3xcEEiy/3JUJE7FvtmysxoYMXUFxYNzAbcH6laa6OnYXAjElouUtfFbHJjAzbzL32
YfA4iKTDq13CJjcy1mgT2c0IravyAOdMrX2QatKlUGgk6FjAQo2z0SI/OsRWvDLwc1WjreEb4JeS
Inm15vwWNQN+Wh0/DfZjQlnH72ZOkKsVosFkgL+Zgtpc9IIouRL3+HqIEZdD218aNR34TJl6fjhr
WIf6XdUhwsns8ecwiC12iBKGjE2fsJxR2vLtEX0Mv7j9NpjdPSEIwYQ+trDZhi60uz0U5TILvh68
4zIx7Bmyg/PklZhdFN1D9Y3ywQ4LF7xTFCyL6abbSMDRYpy1ZvrE9J0jWik3qHYozQx6hJmZfnJV
2gRXBUidSFmyRQtXdv5Za9NdGeHsVm+5hiw1NJEIG66y7/oOsmzWYhik/dcMQB3BJEeWBQkiwC3w
NR78zyz1b2apEAwku+7/V+DtmvTHP4qf/zh9+0t00R9/94fqzvyN65bJqCqxbRbBPyhd/1Ddmb+5
zFLJocHGCW72ixD5h+7OAtYAIA95GQwHz3Ul0uSPcSo/YiDOi/JHMBFtU/t3xqm/KFUAWKmIWw0D
CgyqWF71r7PU2ugUCimBmIfg98EC0ZAQKFygYir/RsT8K/dPvpWmmsglyMeE5WhIFcefBKs0gdvE
aXirQUkPxqBhuGJ+M3nmRUzFRiryIpncO7R7b2QLUZm3tAUzNyr+nFoHWqbbQdSfXqX+SGjWhMn0
MpvKtjKwyCXJwQFhVCrQFJriwVaUxz99sf9E5AI2laP7k+bj6+g1yK5MnJElu/YvqJy5zIYxSiVw
uOrxMCnaQzdSDZr08MlZgRtcocWfjibTkPi7WVUYKNxlmkQXNCKPg36oyvRFLY2jMtTnOAGM9m52
CKWCSOwQFCcIeJV4qbol2WvzzsKdYA/UM8reNEoMITEFn9r7sa6gRS7bBZytYqFO+bS01ekgRPg+
5MwHFTUz6eCFh0GL1s7kHeI0vlSTAoLdfp8C+kzgEqfMO4jePYQAt5A66r5TQszQKsa/Ceaucphw
B6b1fjK8dJmyvLZawRrrYXdOjR9hzgi9UcODw37Fq7UfjekwTRhO9RROdKYK0BBNvfoaaGrk4PJU
/eZg9VkEeJC40K52Slcf28xJFAx91GafqMoGBO2bPctJFIfS2tWhTJxLQPhdS48mbqRXb/DVPs7x
bBFyHjb7vg+uzIPRlpliMc7ajpV9YQblonP0o2JQj4fxVSPn2MvTVaKH5xS8v7w48omcpIJ0bkGs
JN9zgTc93Hh1cujzwZ+a4Fuilts2Cv2sC59oKRLuG+h+0bz3aoijkevPLSBUEcjTxo91ihvbG9eR
GP0hNDcy13bM9Fvmzec4hVhnkYoIhSzI2sus8xBQR3AR+IfoUKeNfahmxJOl/c0dw2spikdKK0vR
drmRbGI9upQJn6gdBHmEBQ09r0JlMDxEYcS4PFK2eaW/B6N3TGhID6Z2FKPOhK/IBSy76VQNb4Nh
nTKp8MtrhsZxRzte6EQr9u2yyJJ8UXZMF3pTewFtinfCJp666OYPKwxvwrYfE3YS/CLuH0b2WGDc
6O5OKAWh0JNtxQXLPU9erkAb5LGHcFsCkXAOk5SYQUKdm5aESxgc3USSQByXTBcTStUgJq441Yti
TQbYUslQxbWsnTs7RqAYtMpyrtq3qRHfC+tTxDwHUdbWYrjRwkYTNb9UUxByKQ0k/lXTm9269FCA
+hFLvumoFte2nXrQxVM/l3eoR6rmoqq0kJrFoOM4Ghgs85c2tw50/t+zvgKRLspz1jLEw1vsVWc3
jzZqzAUx9nS6W+WaugWbbPs9EJ4/20Bkkm60F5bu/hd757EduZIm6SdCHWixDa2DQU1ucMgkE3BI
h3KIp+8PzJque2tmuk/ve5M3syoFiQAc7vabfZYvzIyAUpke2eu8ljFXQu/lq2tXO90MHks+6RYW
nK0b6FomjznRuYfGjZ/rMFn5pvwVUxAyNW8l9LPEy6/dmBxtwbiY09NoDKshlxcnJUXq7CO9oEnd
+Rhk+lzHwc1HQ4iMlCr4audgCYj85jWw2E+UlFXk8B7KNtzlOjKLHf7OTO23otDCV9mhk+J5nPx7
x0vvvMT5cHFELwwse6A6Mtykqf/RAtgXgXecLPtDM8WvcZa1Df+77qvdIJ0Pz970E7aH2DwleXqn
t/JrrDs0C/MW5vXOiPS9nnrHzO/W0sleKnmjmHiXqfRZ84EN+m16tbX3DlsnIG2GMC0d8/ZmLLqz
OdFIGRr7hudvUtXSh2BB8wCh6TCFnhvtgya7pmm1c8PmrhtRr9tygSuDI5gZbyrGKCUnkLYRT3aZ
r6IJmbtPjkGv3aEZvbKwf3Qtje7T0iA3rPG1+kZzKFLO18wSUazvbDQfcDd7zdVOuWBTTMvqJc+T
YzHJLRCbi7Smd4PhBhvOHRrAqvKiJ1VGB38Et1WxYsn4pgXJS/OZWaTXW0LYiyxszzPa0qvhUFrO
d9Fqq2IiITcFLX206YL2SFg3wQxOBDA3YVDxhXtjEjVA+ZCXupIXEopHSUF45w6UVErvYzT1P8bG
/93p/Tc7PV7qf9kO/F+OuXNZtN/Fd1T/zTX384f+6ZjT/0EtpE5wgd3YzH3/P1s8w/+HTReZo+sU
JAVs2/7ql3PILgC2BcQ1hycwuf3LL+ez3bADz7AMsgTu/6xtEh7337Yus1/Oom8STx5hId3jvPH3
jVeI/SoTBqwaZKoHgDTkY9MjLZArqb+owcE1756pLueRcp8Lu9v5sbwFmcPKvBEmpiblynNlMe1x
Tf0qHWwRSQXaRNClnerFky6rLRtfumISvAN+rLE6Pvmp5qw5wBZk48WLjz7T2aiqUZk8td3oLfs2
lgtrLC6TxoGlmuyHzlAF7gygovi6gMlq/ZGM61OVWfQ/VEQaPRO8T/LK9NpfdopmZye9c9HUVZN/
49Wg2zokK4ll/pROJc0iotwKt/zIIrSvjCfR96kvHDgPO4HEvOXDwGneBpESVGQQaTY4rwoRHtBA
gBal/lsYdh923RxTVb+6qnhoKLoX+VsUj4+lGbQkDlR1zMIkoigxUW9xhAdurMgSV0qcErdkm+Rk
8TET+UvUFuGzXoVqORTdgF6GG6ii7P2MJ07uQlk8jIYM17J5jEX6rtXFE+xPVML6DWqQiwNjrizi
hE90BE2perTHOR3iBFQRTyoCB2HcCC8/jYM0FkMbkhFsmuRKFRhFb9Y+7ID7T0YYr+OctcPR1PzK
4q1ogtsf2wDLURDeG3IamDM+W+6nByMNGTWz0C/kcijZcAaVjestnrlhaMz8LoOGeYHrnkYMfHJi
0j2k6BLhLtsYHPWX+RjeM9H9ECy3SAnnmB0OwJB0Q08V/R/AVjYCCxWxAJSzMPsVTy+uyPVlVN0J
Sn5Xfm9IALlg7Pvw2LRkxpPMQZd1uo0pMCARZCdCXV6T2tVXmf09aUaOoSZ8GZr2XMQDXJqupCwl
XZMaeg3c4oCpLKOw6SVPhrnQkdxFlEb72P7tGGlwQOwsdpNJgBbtK9KzdtN5wYfn5ufRzfA9hM9D
Qw2C7rZf0rCuQUtwqNeBpgXhl3JJRIC/yVA426dqKBZMBhAcMglXySpeyUfAKxoecVcvPTe4pEP1
Uje0XOtULY/TGV7Nh5VZFwbxT5AsATMZ1cFKSlLSqEOzjtUViPXNaO7H1mIEXe/NKbpamRqXUF5/
KRAUg1G8MQAmEyEn3rp9v4ma6Fy3gKEYDfumcNgZ5B+2e64ClUEzw/0UNR54PY2xG1+MyqYHGdMr
wwe0GGUF/rUgmsOuR4/NuzrlagqbyrtW+p899/+6xWGSYH2om2wtA7q/0k0/hl8DyqKwBw4TAg5H
UQ7fPo1CXvw0VZgX2Igtg9g7xmXHRmdp1NPNBL8U8OywbX6x0rYj1PpWs1+J5r9EsCEe4myrmv4p
YVxT6uHKSaiYEWllkAxy7wy3bGHqcGMTnvpKx1+NzVlMtA1zOHyJo3pIR74Nc/owFJdqZIrA1I9t
bntgaJcuxQsXr82hJ8xOG+yue7YGn4EO2awoPvLCxaxemx9NzNQwkIqedCY7Zu89yjikEpC7Og24
x+PcODhZyXfXXNXgvbjlUQ/Kcw5P06iWuqkdHH3Y+LzAW7RPDw3UQws10ETx/Gxx5V7s9FKimEqU
0wwFtWIfY08ovl6yJam81iw6KjCx8PEtNJ954JSTSUezDlaROdJlczdb+RpSVgJTsRTqxGRhYWsh
nWh4BHDQKC9ems+hH27yoT3xWO9iSwdRALKBP2n09tqfXVSkkZw6Xptjsu0nQYzulkyIVgonhHY1
0ifXerPtcZfS5O0Rnufft9GnE/k6oFaPqNYV6nXhbM1ZzCZ2d+lQt2NU7gK1e/aMKtRvnawRWniI
Jt6jjSdo5Ii/O3vWzNHOWzT0+Zp0aOqEOVYeGjuBqQsktWWI9l6jwc9/3Ww7imaPjIFKP81yfWJf
O9T7DhUf4zMN8+AiUPcD9TtMjhWKf5TeSfR/mzkAjzllDv2uYz4wMidAi9kDRsK7iQFOHWKn4B7Q
d3XS/1gnoWtBP5vD6yNNRcMeGNt2/q/S4o+OvKKG46155TxxjPCE61H0pOPzyLFhw2/eMmd5wPC8
BVa79ZOXvkhOadVv5us6+zCHlp4frvMY9Ouhc1bGPBazSc0wV9GZr5jxFdTNLpynLkxf3HkMkzKP
qfR24TOfiedBjcfEBggto2bjiMN/iwVpbWhf07BlAEdxPOOekblPlL7q8xSIaVDFSjQPh/x5TAQ9
ELBK9moxP0KceZ9/XaclI/HxTtOta+haL5IxFZ8KeG0L/21+bplL2cyn5lFsy7yqZm4VMBhhilUy
zYo4Q0+gfhrmDrocn7wiuEjToiuRsSvDxFrphxyGfBwXd8OgnkY/ekxZRDNrWJUtJpgqfJtdD/Wk
njTPvEOOP0WeD96iPE8RDqE0yfcdVD1hvOhM68zhs2Z2p5jh+czyZoJDELZ4OTggGdFt2CgzeS0K
7YZp1fPUfecaRw3r5WgN9xZ/h6bCB4vhYZNqF+fXbAed7aXGQHIF8ErS4CbjtGRB2ursWxFQcIen
rWvspZ2Oc2x+V014H6Pg5Gb9mb5k20+2ZtPdK0vAyeSRxsqo2xlEG31LLB/2YXCYEnU/RTaLaPQc
RMXabXvcfgxPDX1tpyUzHXQJDHcqhu8ocTgX3/qbL9P7DORGIb29W40ftk2BcnsRsv3Q0vhldr/U
CPtkF/W7XH+N5apN22OlFXjdwCE6q/Ic4cPiVX2fe8PL6Ce3+ZlxAYC5pf09j/PyqDzGunFXWbPN
eTpCbhTWQwtLsnGNM/jWz6xCRB8IwibTScrpGQorVtrskNvde2Ybd0OOcKPN7PCzKFMB2RDCjGhO
AcZrg5s77vGkNOOuZg5sV9qqBsyeTPorjBwRfJgtvqBzCDp2HizOMnre7XGHrCsuSjtq96Mcz7U+
HcChMSNn5ONAyAH4dKy84tx53NaeiK6D3T17ZCiJoQ6/0yx8r7JP31IbYgG+cWRujlMZ/6PdITAk
t0ifXuUU7nuT5oTZkqZ51CDFuzoj3lhbnyR6t2liPraxxvfEMxdSqAlUtieQbOGz7e5FbLJB9mF3
RNq0jGxrSUaY1HAet9j5089KPvU46GjVPriIOSzjk0sSBCEu8sy1CNPXKA52USOvlPyAYG5OTXhv
5x9W3xir2Whj1OJedOndWLs7RAMWSK5eHOx1HB1Tah3TAFSV4YM0Se/60sVQ9sBrjNPs8BRX/sW3
+bhnt73zMLtWMowspaueZp+ExA4jy9+zFQFA3WrMtB1h41OQeE/zBH/2IShv2LsSaibj7YSJfhww
HveTO1BCG1Bu+9Bky5bkd7OPqcZQl44R0luaLIumoHZQ/uKwou9FZX70gi2k00oXvYeO7THdGs2j
SRkBbSKElEuq1+soPmWMWOhOvtX2OOffvFOepOemu/XdDpHxKx6rYl2Onru0XOmvktSG6sBrGNro
ph1MLGwDzYdWuDca71z3A1cKfTVzz1gTgLk4N8z9qHklHkH6TjeTL+8Hp0YJiuEh8gQOGO6wIkpG
g4LhV1cXMWDhaVejveGkZq+jDeLgerTiRYy8xqpjrwMmJWo6WmFrX1tQOUVwpDoNCqkocGuNHoIa
LtU4V1hWJzbW/anoSf6GkoCARV5vhVDMP5AulSxO4LBORinUquxhwkzOVUbVW+dE900+WguHwSeu
0if6FIGmBXqwEJG19qIgXDo6NFwHg4FbnHPJI0IVxaUofazoYCE3TsxEMUkXkgqHugT5qmthfSKa
RJhcXIYplxQrMkmzjRpvFXM7Dl5r5fFCbjXONrFg2jQZ6iN0q42w2KPrLvucFjuNQVdPG/voQalL
v7ZOAzjOQMfZWsreTmFSXNqUhzVW3Vs9uVD9zXraBnzMie6PO0KQ2WLSq4+gz9hWBNl56HwyGA4d
FDiFB17qWVXEO5048+CpedBWqeXE05Z9mpYw19OoGxvVSR5GaEnVcxJavw0Vf+uhnqy82cfqBx0L
X89xyPHuJkpTFyXWgI0WEB1N26g4JXVtrHufVSqZpjnFINWybX8Lm6qHOq4mZpxkpPhOhkWvPGMr
5QBo0IvQblzMJ17fEDKi0qQe6JjiUELAo4L5aRpI6zC1eN2GnHPzynY3jdNRKs0aWg8Yuuwx28na
yddemLOf8QhjwVpa2USu1smQiGNlmaCe3XRp8b1SX0ahYKX6kzDuXVmR5GrgSZFmVzsHd/+6TCh0
cHJ8SyPwn5VXiQSzE8yxvJj7V5MJFGrwqUluRUZE32HDxNxvmoPfuCilueVzqyc4H2zuRa0AQeWw
HVgwjuAeAmZF+Cek0TlOmB6JYaX3LW7MdM+HEG4wCPe0teL399LsJEXYrzHYYIUM0pWDT9k3pnZP
TLTadam/r0xgNo5BtQn6uOMLhlAAsMrU4KCXRk+TQk2wFFPbPrfQB2bB3QwYaxCCXwZ6u9XnmSkn
QusuiWcCpCZ2rWM3+7Dep+bEqYoFKA+u6RDlLLjM1X23aLa2h6KH14ZIh7lo+uKjU+WBkXi/8Hid
8tln+apS8sy+8nfgLo3QkAvlC/VSd96zK61vpZL4w44BpoXBng7yAZdqR4lKyAG1Mnjbe0PpnPpU
jNssEN+sqeOVTwMfrAg2Vbd3u8Q/1KPrHWrSGn9+Jn2/20NeZgfoCz5+PaPUtFAPQJYWbYfoXSRl
eFIaakCQUP+aj8WdZcUWN8mAy2jWVcIoVs9OUW+CWJrcJGB54yZVD0l25+a+uec+HpeDVX7KLHce
vODi6CHqY857zE0Bc/vlM8bTRWTW15h786AGmwVt1J17UTJW9/NIv6bBBFN6Fpxl4CT3KFo4lUcY
6aNVn8ipUQfe6b9Au7krLWHzAQh0l5cF9pY4CY7jFLfEXewNJA/rDKOuv+fEdRgh4+4Z8k+boKhe
h8DOd0lUPWnYi2+++T15k3bjr7Y4/Jj1rh36CtGHk41rVUsu630cv/SM0qmPjX8VQRa8OY7xbLXD
8F2ZdFmr6dm1kv04iaXrUqahZriA04eHokp3umUeRRz47ARgOTLucXk5lEJjl75FGMfimH+z18E4
kr83efYsbQE/Kd2UzUSJb0sMJzBuvW1vW/AEuDXPcxidwRc8rZqi4oJ4jIRAZR98l1qZoAkeGw24
YpVHm9zDTWPN8WgNzigDHGfuXiMVlZATP0ScGBZuOBZbmLO/Qk87CFfeB0mDNyVzgfCW/NtwiCXO
KFZBgIswQJPFQoVNtmD6yGaWLWe3VownnYCnZmJJWXaxj4Yf7Nz3qvc3WSl+a0H57g/WC+EkYktV
pr6AGn/Vsn7lxbG2C0YQNqHzOnvIyDmMIQNFIIcGYpKRoztoY8TfakaP4TRctbA4xVN2ipJO0vPW
P2rIC3jD9AybA50SxgjfLf/MHXNrOtNalLRFc84F1CDOMx8vLMKD7ugvVbPNtOR37VsX26uXTI0P
WtF9dTZQ3aTYz3B0AkXRPavJTkuy9yiB6xA2yOYRmkhQx797zKwLXqo34QHy579WSHsfftEsu9lg
NFyL7Rv7nnMdpliaKkNfFDzjy5mDFHrZqXEadkvbyVlYw7jJOXsyRmdw9iklv8sr6lcGwL5R46ws
Tm3nPSLEPASat+kNe1u3wdkH5drz1AQJiIq8jn6TcwUslvwqe3ubuQWx32l6dkawJgXzrRYYTUZX
jgkxgZQnYmoy4lOs409zcvYCJx940fQ9GvpV6ZsXY+KrKAsPVDfFH4xP97lO4jHQ8ZAi7EwFJICJ
a0KbglzWhXrUdD9Z6CbwQE/AwlSNuYiGMV2DZouXoqq2tectQ92Y6c4Z2bpgr3TxEAvvaaQjrao7
NjV8GDNNp0+yTysL1/N36gXFXSrqhzqvX/usBj4XfBkjNmQ+fNggeFY8mxM7QqfpPw61dlBcqg4/
5MIv3c1MyCC1/glg5qhye5cY6qYKoMPcc4G5cyuIVj2KVJPnJySCX0HJtzRKgC29swYU/Nvjd6ie
azPDPkQT70uYyfPPfQy4uc+g8joSRazGQ1G7N93PWXiYd8eMlxf4ZnZ2XnCS8z8II/UEnxatAOjc
SnaKXXLfxzmUNbpRsdLOAIbQcS9tUR9SuKk1sHihCwbpfK3UTV2SucqqSm+pb+2M1l0HOfURDlT4
adHZJeNjHIsk8ZTFv9wXAEscvuoQvWMhpdppWfRIJK1lnl75AEzL3NknYpC8TeJdXNRQZtCDg9zd
NwV3Kq4DDusE2NOXts0fQjtD7h6uU129Rjp3WaHlD7C7binpYf6RWev38a0xNmRrO9P2dO+xTjic
DBSHovG6xKHXAMAJog18fXJw96nLGQxMreYPn55g/9BCzpWSPyOkkS2V/YuU9UZOXHaH2DgNZppd
nCxKXNuwxjJgcK1oKdRE2oKpz3ZjDHjVGZxLLdvXsUl/u5rCrmgVz4OeXdHTSCmRNj30Rvp7xvn0
WBIqLnwTZ7/h1WCAcoOVHib7tuZLHjvWGc3ZVTp0GiP4tuj1XfZVcef58WfzmZMANDSNAyOhT8Bk
0eBfYOGv7XZ6NqhciLqFqs03PfHIjU/PbaAdIg2HZ1e8i8i84bVaRyh11Uz1Ht30s2lYXa1YnY9l
yyLQC+sATQZHHB0jxfyBOuM9cgMxm4yOHuArYfFQm/aN9+EDtOF913UbEJTM/ljT9PLDJ0Vec08P
E2OWpK1eQ71j9Axg7nep8S6fOBTY2mFMzVvOzZzpGnyhgmsfNebNt114H+D9F1P35vnP1YtRBPu8
5MjR531JKZ2BdyMVX1kHV9TRloPv7LMwOtajfE2m/tmuPez4lFeGnNMHH0JSYpV3FidJV/SAD8gW
QAudL0aLEDrgBKlzmFZDUkv2cs66bqeHqSke7I4m6xJYKj2rBdx4nMy/1IzfHYfsZBHd6UD5VZ44
t4S9hGKm6gjxicqbY49aeFb/rOJfblenG69hMbZ69zHM+yMs8j0hydmgPFd9QjNyLN5rDqhk7XEc
bWis5YOKZz4YRlLhbj8iKAkxVd8VUoSfTs9lmTFddffzLVua0SeMz0UCxn45OGrpMyaXEB2kBe8v
8h+pgSS0Zm8Fs1pbOLu+MG+s8ewHfFZMTe3zoFs5UXln5Ai3On+ViIq7Mba2I65/t4f+Ytes80M0
vrAd5pmc0aRd8zpU1lehR4zTKu7ein6CwrsX5nSntDFDnPSBV1HEWrQ09WEUGbgDisrZORpfqOPP
C7UtxDpFR1zY6DsoWRywjDW3/lWLdAwAKj3VifvoJrRtdGAX2DzFih3I3OSSBgt7IKLWJOnWKZmZ
K4gIUVMuU0lrgjYBOetSa9UEqDqKZ3OdZH286s2CVK6Rfv+MTf93vvzfzZdN3GL/fx/hQ//99f03
C6E5/4F/zpbtfxDzCPDOGczzGBj/a7hswPODAKnrSCaGiUvwP6fLbvCPv42UHecfFhAkwCn8NR7/
cf4nnsF/c/Lh6XEZMsNdCejfC4D//RtvKYH5Ia2CVgln6FMU9Mw6eRZNiIiIOYpEWO2pVCG3Nfrv
DXJRqnz/qYIrA/FA3CMGFRjtTQKAcdueGpW0p1rUJq+H+dc/Pwjd5chcuP5LFRjfRTwa9wCJzIOG
dXZtSjK2f7ne/w97389X/C933893ZHOBbdOlAcI3/p0KWtREbm3HrulAAU1CxuEytsIE2yk9hi8m
WP0OwjnMt3Bp26SBwaVflQKzN9nh8V8/SOW/JzTwHiFd2FtpV/O0NVv6jWCiHcW4GJMxPsdDQ5Sr
okWmj4CZTXiDjEB1NJrY47lsxXR2anGpCevtsqm7h/E2bbNw4h8iQkmCVr6mBj00hWdH56A4tIY/
qUXZ9tZFEsVhxuG/B54WrnzRsoyV5YHMQ3jOnVStgpFuz0Kry+cGya1oMQF0ZWWc4YiKk89qtWY2
qb1IYZ4nzWq+rGB4odx0919f7j+Wg79f7z8oIMujdIwb8t9sp5qcNxyxwfFaA2NRZl6+1oceXvik
AFg3wicmyujwXgw+Yq6yXjJeKvsqJ8XbdSCrOtvI1myVy21qttmJGmaLtoxBH/ZR3r2Mk9JPhh2J
Bxk0NmGmjMXa1uMHXzMfZ0lM+riToAESMB5q56GPsKgTmkgUAgJIcVSMmkoUg5oHDYe5OKRGAxyr
luOOALf1FKRmsYJwAvjc9ytOM4PzYMRJT7J4iNjFL/TCNN1t5fM+GtJYrAPh1bcygzGTuKBWnAym
dNCIHfD86q7H3OkycD6mbeY8FH0zrJvyK5malM2vbR58AnH7wcmYXVJSk9lBdDYcRiZo2DvTSmA0
G2Vw/flBTVNw5Sau5YYob/deGpTmll1gLFUffWoOObyqx8jZ6SOuhVRy3+gol0rXeM/lmf1qkSRF
JLIIhJFMc5lObDW96iA1MAZtMWRtKeShOWu+Cjkp2y09Uem6bYlry8DGbS+Hmmad5iHOe3icAwSU
N+EQNk5q56lLvBaK5mBfGFx8NSjoe1ur80tQgYFw49dQNuHa5C221OKCrEyb81fIIlNnkVN6KEOK
P/OHppOS8UZQXswoz2hdUeTrxjzC4uC4b2nol0s5mOOCnhSJ2NA3W4vY2DpCaL5DX3f9lAePTvlw
0QVBc8jS6ZZ19DOUCngAJJz6vnTlazn4+XsyyWIVSdUco9S1H2vZH6v5fy9cDymURufNEHlht40x
IC8FdDq6M8fu4Fu9fLZp2WKb4NQOFZAhYQZ/GF9d52Vwee/aHCXm/tvmPo3NlUWyQYxxeckrl164
P4+zQQuuI5tjWIX6+yQ8/DYWac2asXLLxLbGzfeCTfOGr4e5jHSzEFOYWCUFPVCLpLfMAwUfNsWS
qbozK2WjocUM+sEVPRKY89Z2MG3oDZB7EZBfrgKHuSYxxA+L4RpSTLvOk04cMj9T2ymly9VUrvn0
80t2LiF1BCtjvgmK//wNHYS7q6PDXPXg10dN1m7l/OR2BUD9DOvhOBbvNhQMFn+KSFxl88iCvqLo
vYizQ5v4D0mdVnvQX4qyNP3qEy6+9LbHJ+VFInvN7KxcSWEl1xYXTJn27DRJ05x8nYpUMJ6r0fbw
YXqjB8DAAmnep/a2Kvz+bFjjQ93JyVhZRTGXp5n5ndAg2jTKhjY/6BzG3TY6a5MVndlme/uWNB9p
Mh61IYhwIeqViamBFWRgAwxPc7jzY3IZRJKu3fzMTQacqpoVc4Nb1qe6jN8RS3qdl37a1d/a2IWM
FCCmsNKFWE2H8PLzsw4b0grOi7kya2P/X6+y+MT+alnnpUZW94eo61vz/uGHuPsXw71LknAY2mpY
cVYUZFBKTe7oMMamGHXjxY597XkaRxz2GY16NlUOhqU194hU1QbkUJTX4QbIhntDlauXg6qcLWTO
eQbpU9iCW+idOBDe60Y31zGtrJxt85iuZXAWfGjcHzaND8kUziZgOgBa3Oon28OuWUDXOFkk056m
ePjnLxOHeq/Qe9E792i3pnc25x9SA2Av/Q+S6avGCZpb+r4MquoRiz4YppInLGzN6bGuwvqGQWz9
86tQKf1Ry721mWbVLQiF/qhgii3ytjaO3vxLOC0WuduB8fp8zmU3YiEccrqOJ4tymfmXzUtmV+1/
8+KDpjzvjf765jOogHeAnjuuYRoeHkD+/798KF2IRqTFpoHPYn4A4tTFj9zXxOMq1uoqmdRjNrnV
2UNQU0+c5Mc7X9eLcBHxXoGqGdYst686yhufIrK0la9wjazNCbVxomD8DqbSA2p8CV+lpw8onTcO
A6WKxxYv2DEpqYN37AvncftiOKFiWXVWKgzqm0FZxNmSNsdNx9qVtsA2TRgSu1HxVLfgeTeRiWTg
1O116l/+fClpFc1GKyzbnB8fsgqGXq9SB38GVvVp4JUYOlipzEK5rxMG/H4y1Wcs1F0VtF9FCOli
dFI6o1rt3ZcspyB8LkbSF492mCT003bpSTn2RpvaCABGZJGhLnGlGealIWqDLNaPr82E3BrinVVB
znUKwQYXPb/ftbr4IWcyPdASsEngzeMeKrLdn1dTy7CJlUAr962A1gcluWIzEgRrWZXtfV7lLn7x
KqE4jTYzkZM197FfCT/v1nrWXV2hutPP9Q4BHy6KieixarKvke3D+c+byxtJ5OXIr/ADp3dHARoL
aomtWZb2RqeyZl12Ch6TEpgVDcagKGDDonSi9mrPnfdWkjyb0ZBffS38ZXmRfKHhQ9sNhX+TIwjE
ve+Xt6ohm/mzQ0ry4iUdMT33ks8w4V0Knsk0LzU9I7vCreu962ExCXSxq0w7eaBm4lfsOtZd405f
FrHHfd41nFhZ0En6agEI7J+7yIis15+lT9FSg27tXJQVP4zh0NODxm3T/vxggtj5820T/RP4nfrR
WYzoUrHZViRO2apGzGeWWlJCKpzcVB3/LK89mngV0TVsUOZFsKUe3ylFsfdFzwSmIiNCo0USkKpx
gmviSsUs0rgUhaLpxsW3CUiMgTElzB+lk6FvQd7ixC56sUtZu+eNWT1F007UNEoA+bEvzvxDXRkA
iX5eLTjd6Poy2ePND8rPDy4LEW3J84unpLaG2Ldrcg+YoGHGplmHZgKCRXTxLtJJoyaIzUUJ+ANz
OAlFpfvLRNUVRhBeouz82aPnuFHMdLwaIwP9yGzjN9eqN3Ey5b9yNuU1ZA/FBvD+zw/mmGPPxJQp
uvlVwWhjYrx4MU1sdDoZRdcu7d8RVYZtwj5jqvSFha+8X7jl1vPISru9j+ePm3jgFHIChOaUEFjp
mL+PITY8pbFjoLdhJWjjFs8ALPCmHSDW2t86LqqPqvpqJhzB0vDUJmo/M8dv3qNYxBsyLNnaGxi+
cnKpG7o4CXkkrmo+rbiHOG6LnRjzfJ16oXUJSlhYZlRy+/dRQFyLJnpW3IUVjvaZpMt48cMswOPT
cKMMwsLImFdvflDPL+Sfa99Hzd50eN7qfBx2aTNh+SqNccPm+zlIekaco3zMCqs/555b4o/DHJLv
Ukw4wCwNkuOF41srLRdiBWrJ21W9tJ7qUTwlY/1F3MUIyQtNwUpSwLto5rkdDg2KEEUB7gIKmUdU
5J6d8kAoiOgvtshy51Q0CadZWr1lyrtNXnHf5YrIVjk+KzRG6vXEp6Z1v9hh8JLs0nXs+v2npuBY
lV7ziVmFiHTxPuSNuU+ZuGEFEPW1cBxtn7ekLpaF4XMB7EYz+XkvmbEaNVEQ2d4wnsu3P4+YkzQj
xTpsPIss+2B4BZ2oodaFd8fUeAHkNyCkf14lPZcdR1iEqcKPfNzR3cPPOkr4R61yz4o3tOcuf5ZK
Qz2DWx/2QxL6twYw06LsY+tSddyBQ9q4h741rfU0u4jnvX2ne9FJK814q7kRH5JmL/VBVG+jE581
qekPU2CJXSJtKpSVsWZFs5+jEFJG6s2JDvPSzwtHpx7LsfwA2ux9jYj6tmFnm3wMpmPDmGPRcctc
GzTEe8t3oN+VwSveIRpdOKdvq9D1ofCYiG/JssZFtqCXTeytoQJV73jVVZUWXwVvjTBy9OMYe/Y5
DqbmKsoi50RiJ4+Dp088y5l5qpxOe9Z0fUcFQU29k6NWBAJQ0Nz6LQjAAaYAVzdpCEXRNmEk0Njy
p+kqr1QAAl0waK2dey5rd2rN744aWcgv1hacyy88BXgAW5t+tBn2lbFcLGOpeUu3K9z7P5ez91Ix
G1b6+7yV1//g6ryWI2XCbPtERJBAYm7L+5I3fUO0UeO9SeDpZ4F6zj9xbiqqJLVaUmE+s/fawppe
qIOfmyEv37WkIdnJo0N0YJ1fO9FR7LaZVu3dib6gyMyC7FLm1ISvOa7/28XCj7kcDFUWIvPLtWgb
uNwtaxh9P/TiYrvMtmmjqIed2H7zJ7R33ljLUxVEBL2x/WC0jF16LLFf11G5Khgh0n7grsQNl5OA
aWdvppYgjZP65zDhhosqvGPnTASIP+kezcC8k0f1IdF2hpuomZqtFyIVjg3V3FFMI2+KW4ItnB+N
mBHYKBsegonz7r9niu3NlliKL7qx4WpY7LBrkfbnMIz+sgrKXzSb0zOQYqVbMR671uyurI+4ys8H
ieG20SYxe/tkiEh8JK9OgNypaJKHqVElQ/2GpW8a+Tc5Islw+rA6S4COqLUD/rZaXAEW02wwpmYx
dy6Nuy41Uh5p01gUTUH2m0rLPROhba8znY4z72BZL2V98f9qe5HF1boJu3D3fTcM3gpMhwDn4ceF
yfvybJq63VDP+yGkPj4yekK7zCQ4k1iFqmm5o80XzaocE/JlU808qkogKptw2u/GGF/6kLok7yZh
/erK8M9QmFgn5itF6TuPbRuTgEiYFtYCpcFolPCDPYljAAn5tqkaADBuT8LPxMkbZ1W1tn1Vbrzo
zQT9C2VwKvZh63kHsq2tm+5rSLm19tBq7sVyzfHDssnVqOx3ZuvWyg/t9KRHJMtN7Bq6CPY/ZjeA
sd1JDwiRbUPZPOucqBqi5lJHnov7hf19jAhveSiix1r28pwEobhIJ4T1ukwAmhxfZlh5ycVGm3FJ
xtJgFzs8uUm2A/AbrMgKzLlM6cWNVsE+ZT6SxqDXronJgCkqve4nwkscJ2AQs5HFVF25eB2NSHtz
4zze2D651nYMbLlOKPYyEzpsTzbAhpTOGm1hXT8JG+RNsG1GPUViY4c3n9bASrKWctjFQ1CZ2Uur
tcGh7LNfvg41EjZ7eFJT5Xwk1drAoHHBckeOXW0RvKijOcEQl7+VzX1pUBMtYbQAwBW5CLjcFF3r
UjT2Bqa/CN3sobX6T2Qx8bVlvrppUofuGlfihjsFgmBZZ+xm2BQBtbg3lJaI/CeEyWokAzQoUFDx
ULo3s0eugWVuE/SZzckz++DoWWspq8NS4zm+AdDE0s78lTOufl3GO1FMK41MFpJI0eXAduEGNcqg
3NrlON5iaf+qB7zKrekSkDd52W0iE36PGya6FgWy79QfMKR0gCr1cfw9Kau+TCwdt2nMpOK76ssQ
Lm/Y8MI9VWp+kB4VMuOFqvQvtVBXit5X26cOrMpCvs0KSg7jVxcCxFPnyWMXjru6ToCU2kHz6INE
s6bgQlycs6/mAR+zj+Dc9VrNL6JZz5YRVjia5lO9TEQHYc3OXxb/YiderMYRLyoqcTVqJ7eotdmP
UuwoVIyzRdorKTGIbQK3Vgcas+hSCA0BbC2de6R7UIRMQXeVugEKxJAhICxzIgK81rqONXF08z3P
teVrm0z9eXllDd5wSYIC0EvZMQR3ISvXNcvumO9+LW3xscwog5IfXM6/VTGE9yByWESqWU6xzAML
DyYzy6nT94zQq94sJ42fk2buLTy7eWoUGawtyNO1HVbabjm6wubQueVlNBr/ppsh9o+AkhdKsTpq
Hrs9RTbIiWENikCfl2mBO7ib2nAnGM9An00zqJgX2/4MSpJ9VaiFZ0wwRbFanmJ+4elg9xGvs+KA
b3Fm8prvUZjmxxAz2DAgQ1reZovaau+l9VYUhj0P1bCSl2molYjQchtxAc6FUMbU/CMomJWH+7F1
HLg16B1UARB45yQuCJ2lbKo7dPu0j8EJkgayDR8fzDKI7BvrzZYtghWzle9KDDrG0HTnKZNYQdJ+
QbLToSTFNFyEVjXszIZ+lQy8h6HvPaFLJLlYS4qbL2KUHAMjjhBVMIQ/lmwTR+jB6om9050heExw
Igx0Lxl7tqwjNK6FJxtWN/R50Xb08u61dcwS7ZEZ/elConYamOkEU3aXqrIAPVX9D9dL0nMbQR1R
ZiifKZAgfRTB5vvvUKZ8b/gJxzynHLLp5t+LwX/VG5UeS+U965pZwkdqN1XUyGvKhXM/OEm9qvBd
31qZfEHeGx++iwCzsoaHJPOuXmP/BDM3/sCbzZWhYUohLPJAzbJzwXtBzlG5+Gx9Mli7xBgO3CKx
1mWZeXWDhO2w5IAtkor+KtR+BV54h/ZQEiKWZ2fSW++jzZx+m2Yd8UnC5s30Ito7NgTPFJoljh4n
e7F7NhqY36hoVR3sAPDGW4aT8ZNVoJOo3aris7yEJLMR9gR6WNOpAWTkOlz40eaqlJGAM3BprCez
OE1RRaqSAQnHCnoDvBXHV0tJw9bZ+jsy7uI7ImaLTYe44IzaymccE1jTthx88ACTr24m4xWnsjAO
+txtNt04WLRsxTZbmtDlS+aXSdrivcdBCMiWpRDUV//M8tk9Ygo/tg0LZBRI0LBrjb0/F0S3nX5q
Y/bi6cbP2dHglil77vkZRXqOYh0CJFrBeDs5DRvrTpqYG2Lr2tW9eY1yVKciL39WQklAWcRIL8+6
EUxhgHp2Dcahflz+wG2q+bu4b11iFgX2mdzTYXHyUDjuwY+q6eRV4UmoNIVOr4qBTnCfE2PPSJIr
MArm7DBaZb+RuW6+2oYo/jUUOVzuDczEoU6g1rroRFaCpb9pmoCOG4NZzchBtk4btLGifUA11TwM
fgMBe/CY/MfM80qflFbU1MVTBnJzcKr4cylexskZPqom2kTSDN8SBu+XrBnhZnu69kEPBqsfHI7h
+Kskd5Fx5ylltZ9HFxAL2XXQECO4eR1enTb895AIefbTIrhHSf9Di6X/xS131RBF8vC9rPFhBayV
UluCyfXfQ0pItOOaNa4/erdazieZN7arDF3ZmQkXh9Dy1FD02YfYHMGZhH78y3HaQ0exyVx06Det
B/R10v30PCDM3eXTiL5+ssd/Q/4gCPCDD4/whMlP4UlsMHKipHuMVRGedOmZa94buFcOE7yzNz+M
32VggkzQgfOgTQHEPSNOz43EJtKCeDihjUSJoyUxEQKSzNH58iHrPYuCZKvocyaQq6ZzDd7ydxiL
w0MHs7l0kf2FMhkfdIWofunwAmG+ecvR4mZUZEbXAyVhZdKOjOB6RYdicIMohHhzYHfuliuHY/z0
ikAjvnHKET3y4cSvCaf1e+XvzFF6Z5MBeDTE3ZclsnMoHPWZKjuDb1bMaKrBWVeaXOvc6Yg866xz
M9Lpuwwjj1kgxD5RUfWU1tz9JFzCP0J7igBQiQ4M5X8DnCF09S3urASDieOgZuw4WhrU38tLRNiX
uMMC6EkQWbg0AUbb2thsDMH5F6X1WUkOrPm+WpT28/dUESecZqz0OD0UFUr0uY+ZLTmkjikIgb67
yXq33jkMaq+1WDlzocraOoZQV/fI6ihe3cBBRiAmugtNXy0DGrZw6TXu2mc0qABenLBgxzb92+Wh
Uk7W34tNMwxNuOSVds0SCeZsnj80s6uyptlVzWNQ99jlZNB/P4MqLpFKtuUlSw7U/dZrlmbmkwvm
xBjy4a2tcx3Uvv178BkCMwMUh2WXvDzYkyfZKEoy4SPP3OcGWv9lPGBWec/UXnx4BtabYJvqMzYW
CjCh7GH5XmbVKwr17ivm/QCZ3wJHYPlXtoKp/HzXnMOZ2zp5tjEdU0FRog519xTiBw1KQ7wUFqaN
//NsGDB56XWy8RvdvAo9n62OmRmce/5Ky8cQakXD3FTmnXowUSUdGXLeSb9J70Z/w3rRPXam1h2/
x5hyBGcBCPAWGTBOxhjXSO7nzTYdHWLmTL88OIiVMXHQfETzQ67pvx2vEWsmjNlLlaPOmWpAPuGs
FrOcDs65ZbXHOmDNWOdW/ZjpdrH+3iy6MOHlmEE6p1g7VgFK9NrDdKYCPPP4GUuSo5T/iNYhvn5P
Z0ojuRC9kG8FpfWmqermvjzozugf0tGmcq3n2R4ySzFv4qxM3exQ+GhLp+Y1jgwEh75+X2Y786ux
S6bL96HrWs+23Z2TOGTWEJYHxZh8u1zM2Q7B0Lajx+VDjim8k0ySbrXMtb3UevJJPTk57TXOJA7n
YbBzruwxkqzRj46Z1M66NPftEIYPy6gVuPFEdkfiEYjsyWdvZDlRtyEoRb+4VTV88+/l5lJ7jHVY
M0+oxcVoMPqaXavvApOGMmlOVLz2l5W8DE04e4g1loGpKbf9JJg2zZuLxrDhAiG/Xmdd/CW0oL/h
pdKOEF/cDZQM8VmUxWfp5uaZictHE+T+Jfc6e62EV4M3EZc+yYfXIDWrY8qGf1fAbwvtbD9FdXnE
jpTALPA3hpFAVsxi/eBkZarvfYwHNcrzZVCrJyEeRL+/G/STqE9Bpbr2JLfw6ZqLzBqoj8tCImog
45EqOBI/PHnpv7vn9xUx97RxP2JDvtSmTvA2XMA1vSejlXmV44QWgYcjlrxq0l13ZWmX75tVrFkc
uLM4barde2ZrkFsV81HO+ezQ+wwVRnciJSeR4QUJuyTxUck3YGLhQXYCb29mJkT3uTRAkXdLAyb8
bqSds25onwq9p5xuh76eRX4NtREhNeW80LSHADv/4O7lvFlhTB3eGeisyHtcQ3JINwEzF3SGTF9j
ppejYQ13XxstxtPsLhq33BlZgWIwkGx7ly7y+9A33DE/LAculTscFwBguZUBw6LMfszG1MSqFGD4
CHWC3KPxQw+aBj1tPm7DgTur5pTlBiNydGT2xnYSc8iDZkXEGBZdeqXf0/cwceVlIi8hkRUKwFk8
I30CjBwi0cj/BYFoay0ltjbCQS1j6pix/dJkbv/RBm+bWsML6tP2bCOzIMbRYkWdsay3Qi7FSQFL
PtOGh0rFX3qAGbPuapuAFlSUCg3Vumc2fMH6XW7wyE87LjmfLLadNbpaYw6v8e6LaCMjgTcvXe8S
l8ZPHyXz3cg5JGtRqXOiubCujBo7OOl5uRV8zU/gHIh3UG3PyPyL6/KAjeDfs+ETgkAUx9EJa1fz
OLrJU2g3uBVYlnNcALTCe4KksbYJPBf9YTn6sir+Ug4528srr/T+jcNQZAw7QzMFxf1pOfRDv1D0
QgpOjyrlTjZdvnFU7Z/9vvxtFfmHHAO0Q6169tHWoCdA2x3igEClcfl+08cwNL61LL7ZpGv4qQRv
6fS/gTY4u6zyq+3yPnV91O0YRvibhDjSK1FI8f6/Z1bcMKJMTHWqyrfSoXtfHqIMHRkaiHsmLHub
wDPZhg0WH2na6TM2SloAv3+VxWRv06q2nvBB/c0pBV8yCYMEBQTgS334vqZ5gPw9QGhWF2kn0A7l
e6oqYJiJuBPRdw3acA6oEVO2tjT3XZasXKABBiTh8KHvlQMov9cow+Md2CLYyFp/K/IQZv6sJxhT
I76ryDrkTGGZIxJq8T31IpiFK6DQd0VljD+4mDm1HX4GRgnuXVp/Y1Dh3PTAFjiZWz93ZEoU8NKu
PbvntSFkhItXOymjqE+xmVXmRkD4grLEAKgPhuJWT9IkkEdBxBfg2vSKTWQZoheJ0ra5OmPjUDl0
2Ql2qH3uogB/Wmdgx6U6WY5X8HvVpq3QAnls1NEaR/q19B7tAqlepSt7XTQOOGOtO7jzQanNx6ib
TvC7hBJkfIj0ZMP73TbKD57LvnqV8xnIfLvC5i5OirhceHDq6s9ajUw0+YPhg/uMfcM/jLIu9vj3
iOnJs+FaYgLZVm4jV3wIpvmQMFYkzuLLy8W8VIWXUGf98JQ3obHzURadozigH1yGBYVqv4rISLHs
R+VxeTaJan7WRochND+sDLue1kdOsx6JTCzShrUtgKpA6dBvPUM/tbW6BBlSnbboq4z4JsQRVvVZ
jNZX23NuGPYfO2VQo2nuqTeIq/ieeX2PxRrFyMfPhstU1cZ2iCvzMTUobr2qvBt7DwKHXPXlGJ79
bNQ3mOydAw1ozhDdJerWreK9N3iMnkVcX4kja/eqk1/l1NbXpirwcFVTSKM4D4RT3yowXSOKy92y
Ikw2N8lVYRzFnGlgIMwFXoWzUmzeRFpTqe00YmdwFpG0NI88u5TbGpJzAHVUDMssWk+M8arFOktW
5d1sOVGlLkqkZaLQ2lm9qWj61zJvzJ3rs9P2Yrc6AjZLb5qDWjlMk/Gjx7tKDdnXyPHdc61bESgM
hoXz5R8HjE8IQoTVdN7jFOqPcrvsRfx74ZEq9mLMShI+Y7GcP6iWJm2ZAg5cJnbFhFyHQ+CUK7YU
y01GmRNhAfPLMmcY3PWTmmNZzNeEXxvHVZAr+Qdj4SWhv71Id7aTB6BlVDu9ThPKlWgAM5SC5Pg0
TAMtlznBv3Ejc1eHA3zsRst30UQ12hJ3A9CwD656xSDy+7Suenx+JFSV8KMNA+pyX2yjRbPFaqU5
fYtClvooraeP2P+7uOvsKU2ecFMPMw+xX/ldKelUWsJe/VK7tllPzmiAVTfwklepOKQcy3K2cQg/
U+8DeWgFm/0BDOiDFcXWg1Wr/B60TXAxSoMYJeaC1+WZPr/8fubV+iZMw36XNMHAIieERhHrPwkn
mza+MzjbRgbpntjofhMzTF73TIYyRwQnf24WM8KOcmesTt/94zjpFwfxGO/iUH4q7O614VsmgYcx
zAwMit+6KLL7rqoqsEJowd8woUkvhsesHgfUkBWRONMonpFxEGA3oFIxsSwvxwhiD7RHU70NRye+
L9NSQwJsKObxW+UMpxBBwCqwzPFHDjrbJ6fxHVc57mCSsQAujSdREV7sgSQNEuDDdCfGc9HdA9KA
LsuhIfX87786vXcJUcrLXzTO8ImIP65Xpl4/ll5m7vl36PSn7LHJJ+sZZcZqOVD7mDqAqDDEOCYR
bmn+0Zk66BDsNTC6q+xSjghUR0uLnwZQoFtCErvt8rJ0CXxBHV5f6cy7zZj73dGyhmGf4PtgP+SE
KxbdDROPyd0uZ7l3XppNu60oKQHYPMkSY3g45faJQmS45hoNW5eMTDw1u9xonfdUSYIdo0RrHyJ2
q+iR82ZnxBAvvl8ytS51J37tZMQio61fYQmqdT6XWUOEM07MR5Saj60wGsWGcJ9sC7ff3TqRh+BO
mhLR3HAsjVGdtCy5tqnB7Qjn3ho2AbpUx/0oewqiOh/Gh4gEBK4ZSb0nhit/IIkz2Gslf51/Y27e
6eUOR3WcrfUu5b9ij7NKRjLf8BtNZykIrgz4k60yjQhCZ45IECkh2+N8qLhhW2Gbq9x1oVcRiuy+
+hEoBeFzHMvvZ8vHvj+rqDOL0sKs1xn+Y9eyPggSIY5uFGmPjaz8R9t1N0O8zYlPGoruXcmOPS/g
glvejYz6pkrcWdIFu7wT4o5g3tnYjlZ+fm9wDbJv2vlenJWQEdCcDBstmAMgyIng9+5xpEj8ergo
R/9fUZAaf6B+AbFftDIqjgnijm37JmX7HOpj9cLFu1uliFDb1eRkYlPYlndIrNdFkPg97a1Ln3MO
PvuKNzM92LWYzsKO/yZD9BANnXdHnJCfmp6eLMg80obsyC1BxjwvdYPdGOMWa6U7yGifStbRuYV0
VEvtA4g5sfNQ/5BVGdcvVtSb+0CLPYj8fvtUdmgGxjltFSIo9lL1S5j2sIlII17phXks+UVXldG3
O2F7760ajXVj2wQOGryhFkJfnQOHC3WPEsQXOORgAMcGzFEHbYtelqRylI8lq6uN1tro5YvDGGco
UHyLfXZWPFsTxvMkyitmytWzN2GBQ/4LxyInj8EUeLLMZoKADmoS88GvEFNMqxqAHTPuBJX1VbLF
YqTvb7UoPjQeVhm/Ek9a4xknfp8wr+Dn1LQS3PzDXVDzXosAzjgSixFAcOauh6g9yrLKWQfD7xGD
fXBNyAVeS/Kcx4K/KbQVHoXfRpq5uz6Um7J1gTeVNSkFej0hmpoYr2v4rfEKBIFn7jBj9/z9r2bc
8bs13V+RAmWg85VvrlzkN+Mu1Og+0/lIGkYGsdBRbi2YdEwO0LdsR2z9LrpIzWogLFuI+Qj+sNXU
3+0u+uQmuanLXJ3NkKwyA+3MVkXypzuVmN4ZRAGA34dJ+sfvp9uUR/p2QMfKhes8k+lwLwd7S/IX
qXXnOJoEmMV221314KuRxS7sB7pUDb5skL/T42Y7JyvUFpbDgFGyn7XxzEEibAyI/nUSLMy95ZXD
DrSMxj1X/8Kw+tb7SNVG1yYxwPhiy5Q9MP2Xm+UBoDKEQVxrB2PyjtNghpeBEHRz0KetH0y/2BdG
4MHkvR53TU/jBhdg2jhG1kMZ6S8MpdWpszSKx0A1O8vEVx/VP0U73KqCGkOOzVfvM/tpzfavyh2T
GqBX68FikgcLctj2iXoaJmubjB4dMziZdRtTqU2S60HUyx8DLjKwNPZWj1knac071m30Y4Xx04Tu
vAp074CoEedpQ+5eo713gzj0eRNtQ6ukFRT6Q9jqI7Z1YN18h5fRRnapF/gSfOAe7QDaJtHXYxFl
jApUfyvDT5UjThuwBT4VA+QrFChs5IDBpbr7VldKW1ctllYvmywaYvdPkE0YBMUWPUmzV01gnXdJ
qb2EoG/rNPA2Qu9/e6ScjhmOACffe+Scr/2URKtRJS8eiob90WGkfqyBsSFgcB5jOjEVk9SVG7tB
otHkelWu4UDV2y6OJMjadse/1XcMytot3LJVVZNXiFuTI2Q8RIib1oaJ6jcnjfLeeRpf2Rlwf3RO
+aQX7dEvCKDljtZtK915Dmj86ZEjqHWD9tNnjsqFOh4AkkzNps4axZIWpn7dumRuOFC2GtIGV8qA
B6Zsrjuq20R9X3IsOmqfmzb9rgECrDPgzDjFtvfJHcj0nwwCfyur2DNjTJkb1i+BzhIX398PXSSP
amjjzeSHam1UerAppsrbN3n4NOa6vikSOFql5q0jWTUQCYcfhlO6O1z2fzOlQXxQ4BcyEocXS+eA
g2LN+fCX+CVueE63HzzwSG7L7yRK6g0WESSglHCf5GjqG4fpM6d89MftOBZS6RDKK9DCBi7ErUkQ
rgLBgsUFpZs2GNsmqBBgkxRSzJkXWh+uOhC/+AXT5OSFxDn73OmUxVZRcvZsaoBD6ygzy6vT/0Ya
bpxZjfOrSgExp2LEYOQX1JYz+M6/GSDNW7dObkHl79MerSLU/BOxiSetRmkcp/RqZm2sMtuYbkXI
LqPzug6AS2suwthtqMprA513G5Kbu6pBVe8FqgGBbPDQFPoNfaAg6oJTzDYN5t820XPoOwyyWTKU
eMZZA3Hy4KzcdJaYGy/cC0AJStlvhZ+Y6zIidINdFXfPg+gdhEO+/0O0nThQqhozNszfEAjxNWqY
vZ0Qg6drcBmIMXvGXQxvL0bI04HMi/Kdq7GHFFV+9tVnwXKd0cuw6UJR3UbnEmW/dL/RoL432aa3
m2QXjYa+BgT+wKbIgoUAgqcujMvAT8p/UvxOCvHgNggw2gpDmdt50aFMWkjPWjXsOn8oT35w6GL/
qQPoucFGCCgr/Ci6erg1VryfHFE8pGX+rsEfyq0yfG1j86uo/D8B7cxmcEFCVZ534kzaFGWd3YsQ
/l01eu3B1YZPXabuxqYeWLWQ+Ysw3yJQa4+ZSnaphf6/KUd50JtuZRlTtzdkmaxlnCKYasajJDDp
6swPVtS8Tnr0o5Vj/5kyCu30YF/LRn9K9PSCTgyKW5p652LmK8kG9pOLEhkqq2k/zXoac+5MZJPQ
+EfGR+gEP90wmkN7lAQv0L6niedeIwrpjfReHL88AoNicix09Vi9li1pj7LyPsei+Z3X/qMR0Uzj
jltzycAOkaEpCCZXklE6PMQKp3HZAABqc0ddWpvEFdHV50Io/lhNBpglDh8C5PoHMRmcRzQlfQi/
uzHaYj+57JuTOtceakZOW5OamGDz4Oiq1D8k8Et2Le7FoGlHQo34KzEoLPdBkqMtmZlXHWC2IPXU
PqjkdJk0xV8dJSN0UhK+2BTfQF9LIEZ2sI1Mj9UWW3h8W9k5HVIyjax9YTUA3SGlb5tUFWty+H7l
dq4/OLlzndoHLFzmfjDofXSuqJu2rl4LoOKo8yhmjRxMWxMhSnWAgzSZX1z1Y9oRv1m3GIl6Xdt5
fscoTKUX24Tc0zsQuvG0bwsqvHXiRBw2lsOliNXPfEe4aSo/UTtjRQBrtrJxwJtjh94slclKMHfY
1aXBzcpERqCjQX7orcTa4r0x1tIu5M0Fo4bzww23QJZiKF8xSC29ce4248PVpEUYVACv4I0U9NTG
AyZZiiGXJr7d+huRQ9EU1VhsMm5eqDkVZBwnGQ9syl/r1NR3TuzFu1z1H/DD64sdTf2hg2Q1pUF2
Ije4j3RAXgr1WQCxaJ8r82oOYBJJ+rU3yvF2wpzn1TGutXYCDcmPh6JTx7g/EQDua67cJEGHEct8
clRb7Qrm/KuOyJi1NJLfngUdThsTi0AHhNDg3QtGc9UvGo5jYHTyNSxcB6e6rPYqeypqECmhQkcy
YahCVy7dPfqZkyvcNV1/wuLG0G+9JFpc1kLbWKpPz3nQz0oH0W8zKPlnypZ1YubWKcdKB0IZ6FTH
8GYduwRRQmLdoGp7N9mxbFJiZ/D81X8dWj0f0i2ZmqkS8i3D3pEjfOoJ2jLiDHVtrJ9mEsqGZokJ
buOS6JWBhYib3dCBnM7wCx4dg62oaUITLJ+JVq5PtRMfyxHZOLyvIiB2kYPwzNDduKQGG5LEJi/C
q7INvVP/wj7kjwqHEGmVL57cWZ2NJmkzGWbAVBMKES3JTweWzyFiaBYqWz+o/t2tmvKiJ7ncRE4e
rWv6BMReiGTThHQyGd25gSeHoGq/iBm6oz2y1oVJwRpOxdaX6rM17Ojk+UhmWGITsdsa9b5h4LWi
fQ3OmqWytZER5pPWdMqlPbTbThOQVI2aAZ43nOpYo1oSKWiK/JHuvUcvkLon9lkHu0kTmL+z476i
ZRoaa+/nJEG7IrxP7VjuHBlzqNoIX3KY76GBGUvXgB4JL9ux2v4RDu2vbr6/5U5JnLz2peKHJqqc
q5nGwypSSXsJfIdGF3ED1wxFBm6Z5vEaPWO+RwbDGT51FG5lznAROda6buwBG1xGc4z5ZlvX4dHh
8FxFZAEeAt7ybZm4BJC59BJOik1SwGYMtBbXricvWQfa0Y17bKxRYqBYKOKrJeVrW2TtnWl+V0iw
zo5+bMJhWDfc+JCA1OVpeRBmu5umsjoSlczysEW15He0ao5AdmNpJslL/lDssr57JkuLszrr31n2
pGvf4P7pAkg4RVrJObU8NVO9PMXzJeu/l8uzDIVdCuWUL/8/r0k85aN03uXW9dXX90vGG8mpjVz9
hSG79pIg/KwSbhrh/Cqr8g/Oxfi2fC5OaW80nZhttyqD16RjWGA3gbdfPkvOB/PfsR+2qTn2T6lf
Iacyup3dsForARtz1Picgi558EGx69p+3MRueBNIXa6tqPaFmUxHt0ja04SDNJLQPs0XDAL6+xCS
xZYVhfXW2dSVQfNiY1G9FQLhch9m1VpGLXij1Ln2sYPyG4dDGEXp3QSht9b7qN4WbiFPWUZzXLYb
5dbR0WXCvvWzKYZBEeCNYrj6Udtn1OrZzswHtZcuyV1ihPqiE/Pijb14iFM9OIgw/FF27e86bQju
jBFERGU3izTeKsqFS+Xq3RN0qI1EOdFUXXUx3Zn77oePy0M36sY99Un1keOWRSWTO5mR+a2DoRl9
KCa05zNiMXJvVdf3N1XGPmsKiQUBjBrGQk97NzQbzutDYAXGK3sz8cJYRbOLty4Y6ThjvX8mvoFm
v/NWDMSKPS2w/uiHY3LCNwDpWh/S1cjg9AgaC+GvYm1kDVl8yA3G1xMKZU7L7PbeloY6lZl2C5mx
7FUZWFfRpd6usTxaP20Gxwe5gex1vJJyNh2FOclxRcCTuC6faHwSpE0F9Wv+sv8enGgwrsuXAZPs
ABEC0ls+9t+XLM+Wj/k9Xqt07ASI6P/9Lssn9FEDXmwg+miZc57+v2+wvBQ1FNvSEvvvbzf/YP/n
n7aZBWAxRVX+37/974dfPpZrJh4eMdW75TtQOg0HY6weu0Av81XtBvYpLCOeBlZpn5bX4BpagrXn
T/kmH7TCjmGGPyLEnj+2fOHyiUEn9KNsvXjN7roICfBgQgsaMnV8JO86pg2WE+5fYHHZeZFa4oEI
GbVN53zAp+h52XM7BjU/n00qh+6SMznPYEvZV9fvp5llGUg1E2dre22V7mNt3PZS/fAp61ih/u9D
X6r8mhF6d5BWc3W7ydqoOblOhJASN1z/6+0AXhA9YDH5jDileyx87AV1J25GeypzhPUoyKpfY9kg
mEbCwO0jfNXk/zB3XruyIuuWfpWjfc9WEEAA0qlzkd5Pb9a8QdMtvPc8fX/kKnWZ1t7dR+qWukpC
mWTmXGmAiPj/Mb7RfheOnlzyqPpMjNBaeSRe3VWjK5F91OVNL5WxEUOnn+Mgc7ZVCyOaZLd4X+a2
OPSOQkov22IfNyERTgjcdibO4nOkG86m7SNzmVE62DdzZbJouAQOSD/duVipMpD1kZqjFVQKZU/7
2RCXdFPNm6nrcHXlLMuv+xSd/5uQQ/mGBne0gD/8wpW9WgVIAjil2HisNi/Xu8Gg3Stn0FcRJfiF
ROFwGcysvpj/81YffAKFJJWYwm+XlMElTOqEag4BUhdVta9JwgwgMCAHoI0bEH7nWyz43uNcAosk
9ZwBX7tW+PYm6JFWQKggFioYL8lUIOwpdKxdAzakmqzfMM4PrAmuwTjuneWy6B6l3m/+2FfX5s8+
6OQhko2LQiZ6c+B+HUv3RrNi9z62evdeC4o9vmpvHWKzw3cRjkjO2UwaYfd0YPWtyitmfqkHT3/Q
85vrBld1cWO1JuXd5iGEY/DDlEgfLR99l9aU6SPz38N1P9rmaUPtb9zC/Wl+mKQUKRFD4SUl9IjZ
kFynEZvsmLufmg3Bw6JM3kXpJo8IJBjDFPivvvVtpHPlWFfbFGdK4KDYC906gwPuek+xTKjaUT1b
6CmIydyz043mxbRSC7rjOTnNtlksLWp4uuFGDw46+omsaTJomSwmPaDRgFCKRWaOUbZJlGzwDGsm
2e9a+AO42LgZPa05XjdaRgOXlfGTWyTJ0o6m/C4NjGaneohQREGqWxFOsPhn0kDJ8n/M/M/GCIDD
5flrW43ZRkO6c2i9xLkLqxmXNEj/00aJPNDUfUbz44NN14J90Of5A+K64NffcNLpSURh8jRQ7acX
0se7srPlY2MXr9d/xHCdLwEV+hgFAolLb0/HonY0JqjzzdggKih1031SDO2ytlODNN1Q35hJl93V
WpLfhXWTLpwqJ101mTa2sur7Mmjre90TG4EX8ua6i1JhcRRt/3W9p7X1RN+EYBLIEBTy6GwfFDXF
xxjr51qP7ARD8dQxficQ2y0CmhjNiMAybOutkD8gXIQolzLrxsnFvRf4+oNXDe+TRsc+i33rVrmG
dur8nKVbaObvadte/IHFfIVlfoV1GMWpzATVQT0GnZsuVJmkPwo85nPXf9oSTum+hjoRH3X0g05e
B8yhQhwq3fBe1qrcxSySd6HW5LtKJ6OpAC+ygD0cfua1OIaj/dWOsXaiMQoCRCNyI9CtXWg1x9ay
2weW9fANWPJtys65pyRTPoQibw+5AzHzercoZflADvnGkibzfdIuUljcDyaxRivXQORD7d598DzB
SnhgUqZ0/cOcrHJZIYXaRc74TuvUuGiW8dXgO1lphYDKw1cLSG6ivdZg8DBc92n+lY2W3KXYLl8B
j30loU9V0u+esMTQRk6tfp/gLRrzCncBIsZbMC1Elbr0MafuoS+n/Lac1ydDpEeLdr573WfneX4b
qPyp5AwkvNnLb6+7VGr7O352hvn5GX+8YIBrpIbUO15fft2PFp8D2md0axu6Y8RF8df9AnRwRYvl
+nqapIqJXRevu6YXh+tGpJY4jPPmj7vXWwWiSOby/+pht/AwF0qY9/Ofqq5Pvv6Z6yuuO68bM7Xf
p67JjikKU5GEwSmEcOPxEwzRqos8a61VtX573bhjUu9rZukzKlar16pca12T3E7gzBfUp8yDL4bx
YNoMvBkytTubU6yXg3EDIoJOTezpP6pK2UtLaJLT0ydZIo6czUiCEYGwqn0y3JJJ2kBWS2mVNovc
FI2ZL0V8oME/N5yJU5s3g6//fut6V6+H7pgj78IcGx7Rzf++qTp+FgDi3B8SFZATqZd7jO1vTQ5B
Vwxp/pga2MRpGF/v2N7IHhM3Rhta7al/LYcJ/H2dG/f4sMhAsCvECo68v26ctuILYHZMLJyL59Y2
x40Rce1tvB61tFNXt7YxJudkxOE8EqTzPhUJxjS/fWpLrdwPjR1sxLyf9BBYeu9EF2WbCqn2Pu5b
8wkw5hElkfscmdlOQeglXzYWN56fe+gyDYRKlS5f/HqEW12rTxfaOnheQ4N0ZNhb4YQYp5Hb37sm
gvXrU+Y/1Ia9+1o5dMwrLtI0P6kEj3FXnTW4SLNvon4dk+zCbMT/tv3xRiND99W3EQsFlhGdQwXh
yhamvu6MqXsGzvpyfWrFn256139zaTyv0AUNl9ZmuGX4GDcgdCVrnYbUIOybl6zxkCxwsq5TB3NP
FNox7m67vCU3obwdHBkcc+omo0vZDlsvD6SSckSDBOL6jOtz/bbfQQSzmUO+lXFgnHDfqzOC3ArH
2nwT4lCxhkK4k9QOjqJxwV1khliGPtLsPErgP153BgDws9X1Jt9/c+q219sWXqlV5sTakkLoCuJ9
sYrGrrrUbvJVscj8CGilsJiXX1Za7B0ANXh4cOgXQWji4MtINBfU17P+vQ1qWI5dh3u4U8lz16RH
ao0aFozs9800373uY9m2hX4ZH3xCpkE9tvafn/frZdJ68nFi7foxBQxPR5Nsr85HmtMgyr1ufBX6
Jy7f/mkaDXjChkV3gVZfHk+v/hRG26ExwhPRF2gLrw/0vaOvzBTI9vVuZhVPGVf6LX4dilmVijdo
FO3xQn7m4+g7ORd/rwi2BYT3zrhR9lPPtfw2rnXttghL7TYtQXkSyHD+Y3+azwwMviQxTs22GqMD
boz6ToogvXMe0KhMG9MStMxkZZynEv2jYef6B7oaFiRV80asLP11p7cOCK/KO6dvwCbPz7CTgvMs
dJ7SEahuFAy32Whaqx5n7VOndETSdfMRdWAgxz7vb/0gN44UHe25Mth8jDD86TnLJEdkmmM/73Rn
K4zWXWZlSJqhg+auR6r5zAhFxyjVZzNU2a5cXOV3ZoVtttTUxi1C/RG3RLrxykCQ4IgacTCL+KDx
y2JZ41EjxDUqSSXRy4esKfLXrButbZ8gOESvk71i+sftFbgtyNRK3uhFSzJBOYR3AeuYDSU9ugeF
6GFjcLix/GZOXcfVpqE1uGVpQihmpLerAe3pQ4vGZxlEQ/WcKmyWGBAtFp3NeEpH62LITPvpNBbd
7aj88oO0WIiyqU9x5SCiz8N4HbZRf2szSdmwxkEhrBH5DXy3OYeDyXCn0bCiQ20wj2Hs5Mg7kJPd
7Wp+t8tE0gflDad51IaO4iasqPdgGs9hYLj+Am04cp+Q8BckAn0RTujS6pTkSEolgahqLBrQlKIi
fdRI1ziSwdbP0kXxJmP9XNed/qiDHuY7pW123d9GwxHjI/EEnughOBGtUivjFiJG84g80Fl4ZZId
hOqbR3tqig3ejmZtsnKgSNgNKwYqdw2Zs922HdGiDhW7RUh40sWSXgIHb6m5iXiRdWGdc7+rUTB4
0xZTSbvNXGvrSd9+w2o8UU0V9a0r6TQmJRAB3Yi1c01gAjjPeJmJKP8QWnFMiah7jruGGISmYeZq
pu0z84fT9QlDhMKGqIPsxkrq8ExjK+DtiewjprGFRi49UejsGTjtagP5u9knIYF76A6Y/cj2h5dT
rNZ9olFsPoLhT3eEWo13cWSrSync1R+7cP9wHKj85vqE6/7It/oDIhrWhbzmurHrQSczD057M9Cv
CfhZkVlpcXxC0nfTj0lw184b2BvWTaa//bEnypV/lxHUZSO1uVz3K2DTx1qm5DOHRrvxp6J70VG0
LkZbdScE6N1LVc/VocZ8pBFt3yY1p8i8u8GFvTecqiDMkxdFbtojCyiy/fVFNE2f03aqb/tKFU9G
DYxZ5c4KDQ5ZwohcChB0rFYAxbTLyvDMpR8VWCHmVQ1yxW/LZjJazXnxDKvD29jeloOy3pHdcwjH
lGsxzoz3qeX/vO7vA2LKnEkEd2GchqcSmdOqnl9QVhrodt14xfoVbj1SF3aa25XPHEQHy6msd81W
+OpqwzjEAZMaloLWE4ikFCdW6J+bwDWfOhfikezy8myRFvlEZeGnXqX6rweLrlp2Y76uRoxxdmvK
DU33cNvMd9FxPSo9rM9M68INLBGYdW4wrN262fk59BMlWvzj406DN48Ru3rrbQBshd4gbCWydoEY
9zOB8TH7z+0oXQ9QdoI0+kh7442cNlpcDSVjiYV0vuyuGn38ML2mXlTGJMDjRevIEgY64Po8pUF2
pOJLMFNybH0W/thJqOlViLViwpNbszmPdSN3kn7Y0vTMaSVwEXsco7vJtrp911HdN0sXE5V2HKwp
OFzvdUbpr4QR9SsCo6OLr7MRDARLwx2j9Qy1O3Sgzu9nDI+MmVPIsCUUUNdIUNHBy6TZD0Za1tNo
yi+e+1hkgcupGeUnJx1e0xEKZoFCvyEqdxPHw4PfNGu7HT+YCltypMMkvQu2TzDcXiRXiUE+k2VA
xiEh08rLN0dF06aj2LMMNftUcYl80WP/zg+0aBOMVMlntsWbpcgckpjGdMfLyJxND53y52izSHua
wedhn8h3QtNGBDimsbc8/2y1fkIzKL23Q3SJtRlsDcKct0ktH+1suAeiuTSb4ElFw9nU0iOyg1M4
1o9aoC2TxPuYlPiJqxMfv5iO3iQ+MGac7TomYRD5V6L46h09rndzN9tCyHOspIDNEuZ7jcCA5eiZ
u74tkOZ1CDRSwU/e5Mi1nIh4yLanMsHHBb+R7sqcNif5lOZBWIW9qB2D7J6hWo2IT7GTesky11BQ
5toFiIi7HnF30PjLIDek/qphhVARTbpqa2zf0h2hZmCjXaZRcHQsj+gXjVIMNFBn5WhusDSGmNo3
M0HYQ8ZWVHhNkIRMDNZ+Q5y8qA65Ij+tDRTt16JatKm1CkjQWdZtQ/YwmIFVPPbflduPZxbLn6kH
Z6ixum0PR6dg+FuGgSnWodU/RgAgn+IpeszuPfoAB09jyLAF8IWhIS6SdldHMqH/QhdPnn2bokHE
hwEPmWzRPEzbSlLtTFajj/HGjgyQaLHxmKN5BPaNE8wLiBWQjqDNZ0zRvgTBsZij5JR30EcmPVJ4
+toqP/us1Ra+EZLFPWaoW9KnxnMUijfOCjB568rEXqcIdagy6SwN8mBYNDlLkQdzzMewdxNgFNRP
gTLcB5mBiMq3Ihq0rM31fsoPso/uiUFYGsIb90PmN6vCp48ElmvFWNN2Af0EIU4i6LsTilcYGYj/
UMMcBrd5dOQcohHIaUsB/CEG1kXEccuIFXdyabvqJ5Mt8sdV953OHxml+soI4mrFzCEYaBWqwH2t
y+inaWk7EURkWmPH9yo6bUWobeh2KmR3pbNOkgdb92ijiezRESU4/BLbmTQJn7QL9BZFunHK6MUo
4w/qOkiNu4jy2DoO/Qv9vznYxC/KY40MLNNjuTYFyY3J1J+6fpWM8F8NCMS4Y8hYTUAWhG76zFjX
LGpbZUtN6/ei8PaCESsItG3ThN9i6lGMdP2T6CeSaGj0r6Hlio1ry+rQecMxZfW/nGJ7Sc853DhF
7S2zuLnQuVkNWvDg6j7m09I4u5pPl7kRPxjYuYLJ23HsHShfyDEKhVIwLWg1Rq1PHo13MSmbm90y
y+UB/QI+B0/g7BOrJjQ/GpYqyyRtnsD0L/0hHlAeJETvUWTjQn+c2qJYSF+XSzn6n1pc3M0fckzC
d7IB4Y+eAuJb9amvmGzLbJe345suzXGLD/FUtFHBRTuKMQ5mGAQlLFvTCiUMsFNUp6jdqsXUK8r8
5EKAKyL2p02apacpDvDI8xZBy9XqIJz+peqnL6+dmNOS8tpiyVO9+5N0ZWBrOtQMX3okeZqcpDZH
dzzp71xYUQJKM9hr/pBtu1I/yiSpVkkDcyDE4H+2zUtPytFiZ+S8jzFwHwlQOCkM4WgPs4fmkpiA
BHO67NJJqrly8VkaFINiBRWu4xrMom+eLuwBQe0M1LYYpNYJzC2/Tt8dGzHx0JDZV2YJtpEgfS8Q
UD2GRnOxHPni5eNdbRfnKWnpAZVasBgym68YbSmKfk4qM94Vek77vwuezZ4rC7V9gPKhfa9E+TVo
7qkPBAKo5EWRddE1NWkdJY4OtNSBhzehyGKAL+R45nyPhfHDACoIcBB4WDrWyCBMhC6GIgKrVN/a
VAZLLaR9hFN4GROdWzYJiUqx/UNDJCGbeB/E5BeP7Ulhgx46/lTROyuMK3uKhkRmko9Eu7ihv2s2
7e1IVZCwwGpJdWUVqjmlwtcwsYFpDTBuJ/5psPNzEA93ymxIMewiMlRcsc+D9AvSJdmHJhGKXLTT
cCR+yJvFtSJkcU4kJHMFf2Uq42BPJLwBhcKz7g2biVxRkhGTTV3CxdWBEtQu0cWyFijYqi9UGNRD
XXSXY11sw7699Kn1bLess1EEc5KS22TMsofGe2e6fXQUGToDP8w9BK1lUI0HT8LurxAtTwMBPaCF
qfQMCSW5cSmz6LFtSTo2ctYqplZ+9LLGd6qCx6Dqjh6RgLkb7wfBcgvYDlGi5dwWKvpvO9XOlVa+
69O9X5o3FkYIK+x3aSi3muXfVtX7JOszyLFvq0hJPw3eE1S8SecGmzqGQ+1/I4J3cWuUnN+m96xR
IkPMvOet9Uh7K2DH+bHSufYCh/C3SPPDfCUIgNM1AzlyPbLW5ndAI9LhbBm1wAZ6h5LD9RE6G15C
yKCBfj3pq3AzpR5fH5x4yj9IkKwhwyhOpSMUw4Rbpl1PVcx40wpCsRgFFxW2LUGmEZ7+b7AVoFmU
IITNjUxQBSXDc/Wji5nau1rxszCTld0RuiIcUS1dsc3LEuEFdaV1QUJCR01tDzF3VTAn29U23aSE
q7zpaB/11KFmc7NTnPpopSn7JFG3yqgFE7aBzpZjdVyakJZulMiqlZu17otnps9BXdU/4550iDZv
334ZS1t7vKVVE+ApJvJ5IMuSn3DHd6FteG/pnriNHLQMVDNjdpCZaVqsFBZfHK8sMztoRj6hDyuw
V8WPrGdRHpoo0jTTsZ/8+VYmNXG4ellSzXgLdblVyjR+TsQnSgRQ78yxFkGd02wUHvraUTtq0aB+
9BK9EBXYkV8z+Zazb8kosXJmKcee1jsfWWhU8PwomTu0IyytP4+FFPu6hlsh4+z2uun9bin1+19W
ar+w2puGdKhDMU4EaA52vdNRrDz7DsAmkNbveUdGHi2amvziYLTsj+Fn5Efpp6e5tJHB8r0Vpvc6
6o6xigyFlWymaXV+ev8LkCTDAqVhDOo7TrucTwUv7eom+GUfht2QnVwteyZQZHyLLOv8i6lcdWN1
svSs25oDxWJTTcMZvGS+qavc4bDR0lsNevM5nVmfhL6tUbiMrw7X6EWCIwEMaR+5qwzE31ZVNiTx
muqxrrfqqzBZ5Lnds1PaTGZAQv2xqbq7yQAdoxI7P2YKblw3/gjoNs29fYx0xSD4Kce4p681YpFw
kHJqWkZYsKR3eKVBFA1Yn5GSdeNZm7Ctxx8Zk08n0ad3vwHe2tGZXBXt5N81tLEx0bTaGdDbuzsv
ZoeoMF6wPTF4ACjDFhrepEUVn1hIyU1duJ9XY62Zfg14F7Wa9R7g0fFES1g9Du00B2ESkpD3tfWI
IKne2FlnMSoirI/s0OTt2tWdJVFeWSJdjU4WQkVimntrWCBp4L3XG+Z1cHXq3Cb5e3iEAJ0+Vdb0
2vvZeDuUEy6Rut2Hxlg/44SAkulQmO3D6SC8qjgaVq+RrajfNL4CajlDEBLhnq2M2kDjgF9tEjof
qNL2bZTdx3yY0/VJpI0ZC3xRq3xmzpgkzB0K0W2EXVyqmSbEdEIgjFf1dhwjJKgcp6Vl27d1EIm7
1oQbvuwMZIdX7vJQoiPqTJduBKCBCWXMZoD+sBNVPOIWwTNo5BVDt0CwR7bAW51h7P1lmwM9tHC6
ADfP/D66cLC2lB2g6vVVfwZb/FyLXBwyq4YV7WC8vnJmvV6+YbFtb3W3qKDDgp1QZ1CcgkxObJJV
1PLPWqwyw9G8h9NsYWAgJ7z3muBjqvWtTWPT8u6vXLE6IB8XYx+TeU58Ckt0AqjHGbJe+VEX4vjl
HbKYybioBPOh9zOfqO9UvGWTBMovX9yPkfmctU3/QTv/WevMV7x51T24BQWim8yDX2dXFhcDpCNH
7Jqy6O8k5auo7tp1TF4Uw/V8DMS+ibxSQ3KTJUNDdDOAkdk16XrfmVEkj7/8lN039Qt0AKzdyxmU
1pZc3fws2CeN0s6+mtWJaetAbgXBTXLY/XVDGzjYt7r9nYDpF73WP4y1koCVi4ayWJiTzMPsKh2b
QzfaxY8pcIn4ipISI6oGdPVqvE1jVzubvvWOWM5bAA3RV6r5KfPRQUJhFYgoRLxue+1kl7Z1am0v
wx2Vlvwqu57khsdfX4Tfp+SH2pn1kCbMJuh5hlstnZZjg2/0iqxHif/DTprh1jQpyP+CZ1XIq+EV
pjRHRhvgYtSDtMOG6h8KeEY0NsaHSac5arA6PkYOfA+7M16Ikkh3zeSuRT+MAHUgX3glrQ+p3tOC
zEAx09NLEk0xiEwQRDtYal5U3I1NH/Crt6+k1Q/3yCGCBVOX8dkgJ7guZjinysYNhoL0EUiQccC6
d4E+5TwORdhD4HXivUIFRXCy71JYFfCOZirGlXzb5Vhi2haWaxNi6mlVp+2CMddPv0aHEUOil2fm
oo6NZl02A7ztmurmwpaZeRLXm4Oye6roZbm6nqwe4nuretNLrdtK115m/uCTk9tGR03bAXhxbwuS
SZZ4bdJNlnxOcemwyIzUsCWmUO4mIJlwotV7UROV51qVvNQOep0e4ua67Hv1rLXWfZfDag04wtom
bO4dLpu4ZS9u587mOnQA168Scl6L954hWOhhQpM4rx76WdrmoDPXAtM5tHmt70ZmpcsWk/mlLL2X
X+hgP03jezy2EYpUGJZjEpsrPrhY2jOivplCtZM6Od59PxVAVHtISSJvNqmxEziR8mXnkIiXw9T9
Zdp14IEZQxncafWowEQ4lNxbG4NpCjlCQHSkHEYvDa6ZFKb9Ouko9+rgo6ceuXScDotVMu5pqvvP
nRiQfCdLEqa1F5BrJm5UTNZUlaDGQmF5LHQmg0HaobAOYgZ9hhefwgssYJP6emdyoCp6X9vZv39B
XYHE/xUnxVPk6FsHPubBGtSwKehr7AAZ0sEf2/YR7iKxblFUbHw6nzG+f/DSfogAqdJzjoskrIm1
MfJ16w/4u50aXL/mWc+d5EIC/QE7wHWQdXzz0dg7HEe7K9H7jw04G2srIvUeRCjbM/JIlyxbwg34
AGidDhW6xb8PNzDl3zj6QirLdJCGW86cROTO4Qd/4ujrQ5mbijbhukE5fboiONwhaU9Z6ZzRu7cE
yn+mhSWX2CmbC3t0N3RXbWkED37iZ/fTeJxmpwRdabmduJSenKjyFqPOR6ZgVd909UgWaZ7cZzNX
IaitaUOln2qqr+k7v+Gno0/gLSFj9ivk+zjZjL20u2JrKqbhI4NXFDXELvhIVIyRnj8/R/FMdlsQ
k/DHBMvaBUHZPfz770Xqf0990G1a5bY0TGf+X/97lJHLGRmP0taWlucWh1GjFDXiQbna+gV22CNC
gC+GTrwKw6jhVSknLBo6BcxA1iCXomrnCipUqUvGEcIeHZo+uiMYRPAWeq96d+JqK0zCG/kqrxvD
om5XSaXtoyoKH0Z4xad6HH/88QyRe8Oi0yv/0JMow7SkO8WdK0+2zcWj9szibfAIXFSyuB+HSL+4
pree0lhctIyImiaZSCGwvq/cKy+W5q7yimkNwLD8odvpc6WP2HOJELyRtUsA27zf8exsNYFxPpRa
fTCiWZp9n4ZJQjFIlBcuoxun07uNEoOkvYWlzfaoyhUSLv28ic1BwyPZbsgt7OZe4cq3wiOxh0QT
cMnboFQqDgT7IqmlK7gs69R/d7VunaOh+HKG6QvycfVkuQXUG6sNjyoS2UXHALUSEGR+xNLfgyL0
vtK+fbGGoH/2Q2gY8WT3WNWSjZdY8ragJdhi0zhgagovvvCxPg3lpXVCcPjjOjX9/BtT/1sLrLEx
lbsD2osGfGa7BeQKtT4T1K7OWHKMKv3GF2OZVo5VR0w720abb8xYnY4jvJ6nOzmx1UcxvKBDa0SX
kuvdeWvHB8LuKugIML74EF763jpeCA3lIQvTBBiXiI8mjqxfm+s+5RJ0b2NWvdBrv/8l4TeqCHWW
zr9MEoxUSfic9oiQfVOF58710qNNc4JLEkEtXZAwo2r95mswHhuLyi/a4a9+YFXlWs5zOwi1KohB
pY5fByyyI31LUEN7N8E6WVIVoZ+RYc5tAXJ33aiCZTeAh3En62WwicKFP/8RuxHRDEmb3mmmD0to
ctTO1cP8GObDMW41jS5KYu0GU3SPk7Sfo1i1H2SNU//XUnU3hqU4DK2GXpGrzTyxr1YADzicYwt4
mEdtnXjjSzxBhBpyQ99ZQxdi/WIMh6Rh3Ru50SzVlJvwrUuNyo9PxEVrU1eskxY4LRU6UB4ryhbd
DX4quSvq7x6e8BGLcnAs5o0GUYRvZr4pTIOb18dh7AdHw+1//vtrivn3S4qwyJEBeyNMhRzNNuZr
8Z+utcEQ4Z5IrHalqo0spq9O6oy0nUJ/CLVqk+aR9mI1NONTFwNOUKnopY32miyD5wTZqz6OR9Og
+kp5oxiP9VwYZu3brLzT1dPUtqX85W7qZouTkTcsEPxsVklrDg78Gl0icnVEQJ53DoqmefGni67Z
xXMslLzxDHyWo1TPfrAKmOKexWTcjEbO1UkmP4Kh/phSLtCFIuDSpbPzFNuWf27L7b//lq7fwp+T
XYRSGKYNxH66cG0lrL9+S3Ud0+/WtXolqlkcHoqIWJwM2HFdG+emcplgwXPZGIEGNjMK7D3UP3tJ
FJb17NtFiQgBcWWonPR2cjyPElrC+UtVyN9ZhY3xK0Qh1MgnWVXJnR9rew8BKE3BBoi5RI0KnK1+
wIWabfSYq2CGNezAlJfk3aqeVl06uP+b0LzrSPLXD4xWT5q6NCyTj2z+LcRt8GVkxy5HauWQpaDP
WLpGjt2+Ucxsr1xf5eLD/1VHCEyqvaD2eDCs18wIsPAjBO4L46l1bZN2g11lOAd784b4GR3PExle
smvxlMG0b+k6OgwFgVsx1NjJsRhQHllt4u88YfaMR19MkPSzIIxmN42JiZu7Gc7on7TV9Wf+v51h
uf3OL+/pd/2f8x/+zHHWAA1s/us//3LvHH6C38p/Nn9/1l9eVP/X9WH/O1+9N+9/ubPOmB+Pd+13
Nd5/11TUr//A78/8P33wP76vf+VxLL5/+8cnGTLN/Nd8QhDIoLw+tP/67R9SN/90Pszv5PcH54/5
2z8e3rP/OL9XYZb/Ly/6lWOpy39aOm40F2++NKhfcZHpv+vmt3/wiCnQ9fCfraRruJw4DI5N8Ns/
TOOfXDEoQzjS4FC75gTWefv7Q47Ln3Kk5YKAMEzzvxNpaf/tEsenc1yXTCZlWibn8Jyy+edLXBNZ
WD16E1ZZnh0Tum9H4Hl7W8F5wRlr1zo6NbFIIzEt3bg7ReO3ZjLKZbSKBhWITdr4G60jIatHhAEL
z4zQmjxWvnEDomiXD9Eprb7tUuBqLgi1dD/h0lS7mHorojkjDa0Fpq+IS4e7GrL8k9lEr8rPwKUH
AjOTAALYwuCLcApVpyZWxBwp+lcsmvuB8OHSaoJlVuTQEBNjJVO5tjXbJvx9Vyid0qmwf9oFTS2A
hDu9CNFJUoNTRKlYxBN5qLqWELLeQia2LkYiCLp+81PhQWcpJ7alG25Q9rt9e5Sg7VAnrEE+dytl
FXfKkys7FP9vzrF/efr85ST7V2fi/4fnmK6Mf3eOnd+T5v3Pp9f1+b+fXuY/LVsR9IZQTMxHM2fr
76eX+U9qtyZniaO7EisIh/bvp5ehSJCVBqMVx44Qhkvq7O+nl2H902HwtFzdIhTIMA3nv3N6GcY8
+P1prJBSuKTUKtN2TNsCXPy380v0fkqbE+h7kPvLBuyJTOluEk2Hos+ayovJWDY4n5Ej9wXNhzF4
SYJPadxZAn5PQc0lS1eCfhKNoRVSX9g60aIU1OfEc5LHx8kJQGmhhjgAQc+pEFOz1ZkSNkunfS/6
I6b0rH2305+iOXi3uLOR+7r5IXlk6rXw4A3zzlxtTbRGap9ccR/RBvOIMPma6JmSRB8ZGD9pz6TH
mXE2lrwnalaKFPWnoUaYe2uq1WC78J6GjfL85YiMMsJXUIVgSxx/rbDXpcBQYVVoab4A2LKgm0Wj
Iwevaxm3BS3ggcKHU1bLMIo5q0cE8QDm0Z2yQCXrPl2MXbzzgKNmabwNNT6Co697f1dZxjlGdRjS
3hnSVyf+WJYCghDfs3JoqnqgYynrxxktHYt3NBK1VGi0cOnj2GehsPtJfeGhv3DgadPvWYr+wUmi
lcX7Hrx+00v7yGxqnyZy2bn+pgvjrV74TPuCo1/+D/bObLmNLNmyv9I/ENkxD6+BmQRFEqRACS9h
EiTGPM/x9b2cqlslsXRTXWb91HbNlGkSAQInzuDux3373hGZkRn9te/apB08c+Txl0MxI0sdQqoQ
RluEc3djOdMKDXqOfvE0vtICGEau33c78tv2AJMIMPax9G1jZcEgTt+w388NlyrEwOm+nMJ0FyyN
L+NUrDM8KSsdztrkxUpXFfVOazO3AlX72M9nfZ/YH8L4QqK3bL84iKObgGNjjSZCusqz8txU01pH
Ib0bIZY5g7QjwX5mTLROrYLSWCn1WUYJuJUqGmVY7jIl1XITIdi09YNy2tbo9Rr83pINmybS/S7W
djlIeT25sKsaa1zrZbKO6WmC2HaLCAkYwoemGjYQd/l2h3gLC1Vf5ScwUNNFpGwsZCXAkWxt/TrQ
FyqkVaOiAyv9mlOrHKdzQbuIknQoztN1Vt3k7bKzgNzIsDKWpe3htoZqPMAxmPG4mTwNqjWi6AQ5
WmdcwwprUnZpmkvZntvuqkUkfErU1hw2BNtrDI3dQitlzteoKlBnQ3oidWAG2saMTmTulVJdK8Pn
qVNXPZ3NdNOQ6/rctTd0Q0DMxuZh5y7kkcoJDXPoLlx4P+Fj5Kznq9A+VwkhoQcOgZXoI0aVZGu1
uvYdPZ2h7yxIQrsHrzmnduI7VbgBAu9nOfRJ07ipbfAb9W4wpnWtJz6S6AiTTDTW8ZCQM84BiAb4
idBcWDfWtF60aQ1qdi1zNrJX5N9xx7+Na8VgoZVc66BZapEzKuBGgkVdbzliMxYFyKM9CiqUveI8
wCe9oqsb4EW7im6UUArXd1Fy/cmI/0Z82sE0/7tttFRd1w1Q86rz7uLAxUvnyhz3vp69tmWzXki7
AM/KoDaFgSoIMkrI55zMZ1/Ik7m3MGFx1JS15h5M7rRIcW7RwPAHVTuMFIKBrGNMqu1gaNs+hL4N
4BaCH2urrZGdSnfu9NCo+4qW9A4VN3qGV4sKG1YBy9p8lUM2TW9noC0fVfUhQF/PM1V/djXyPynU
IlcY4IDKnE1nl8NV5rHydcwk9meuJBSQEj9Qr2byGSQ032bbN3VegsW+NvVjO8HHklwDABDQfFKL
A09pkUS179voJFVQa/rDtUz7ref5aXYl8vvp8kopOE8RswS0kn1Mp2eoGLldh2z/BPUrUs1kVLv6
1UC0JfkwK7gec1631C7jevP364zL/Pd1BkZku5bDtQmH++tIigEG0LGFX1syFSRptaPBbge2baoH
Jg7NG6DkXUDT1AeEZJCfqNsHsuYhPd2JtSnLjUMx1FynPUQEt0oBqxfgkMdUehDRNLpWaEAoByXm
z4th7FKUdlV7X6GGp/T3f/8o4q3feXNu4sTxjjyNq7+7+RkJJBuqC9Vcbm4b72uP5GavUr50UMNp
/nDN9H77XQY367fL5vtEb6NlXgRQrCfFsUXvxgnW2UDJY2dNvvuVOsjfP5lnvL8J6BqBkEoCVFe5
DIBw+nWVRhe4vh5EvS/2Zkn0A3mbA7TPO9gcDpPOCRQNwumqK/UnRVl7+IxRAUM+ncexX/VhuCkn
5CJd7YNG696cGoLGuNW1HlwvyJ6W/P6SnsEh0zBefQ3NFzXfe3H0MTGSXcEhH+Pum6VoaNs8NzDG
LZ6+QollNSLRGCLFI6PIMvgeEB5AyntvFlc4YtcGAkguxmJ6NMFvqF+gE9rU/XVEW8YxDyrOVcII
xUlBbzZ+SzW/veUP7vVuVgMaTo9DbhxCyOYnIgJTQ90RoF6Tp37Th1uDGvNwCox81yqfc1M7gDDd
U3GC5ukKNecNLBGYUCoz7NRgQlfwQe8JZIDWieeNGba4B93Bl5H7GWnpF88nTxuOzzrsEcFZpR5f
ghRIzQZRi2SNyZOoQeV30GaA1CSEvwqANIa+CZqb/quDuIKdodoCL8X8QiMbZX/6rkbdnyIqV1Cg
KIlPawQwnm+7rHtpa9hvSOFX2yRx/cIZNhVOAsLPNX2oDfAhOrDp9yv8ARiot0C+/KBUFFAAkekd
IQw0gVp6kecSh5KXL4vJJNV3S+zX6C1Qo1r3CouqfXbtGmIXZE3xeTNCQBKwDXW8Nu97sK12BJ8h
jHadC4CIALjkwyhhR5ayQvO3gJ4BN9nTMlJ35Ijj/MWq6UExxrtyPNB9BAw6PkSt+2E2lb3t1JD9
rBjbuu8vBqULalLrLNUISqJNGRIsOg4ELrup3MP86k+Agdp4hu2e3vdy2BhhzQzvVKvfAUNZnHAb
4lYGnKap8+kmUZUd78qBUPUGdxnbd29+eQOP/apNv7SRBS4XtKZ91iCVrMrvPU8REG3a0zFsSf3g
ro0R7UnCoypNd0rRQCutrMUjWYjoARJYsvMCtllL4NnOq1VgHsvqsUYArScQ0i32YhI+p8JVbN0O
YHKSMDx0VfickSVNZUMoZyiFOFenQZuOVRpBQT/cdSGxQdESVF2B1ehE1zQar1rr6LjH2QXhS1jr
fjXGHoqoZ4AT6MgYO5eYmo2P0hdgoxu4VkqgmuzlZiSaVfFYsEbPIa7M4ZdbhE/m7TDquxCsvWLq
O5rb9nY9bo35RUIRohsvpAuBUxkDB1qGEF16wtD6iR1AS9teMXDNvlFRIsIdVjqxBnmzstQPkffg
ULkSewEIckNYVEIOKt6qt7Q1GCIgiftmRFcXYW4DTlQ5ZQ3bZZaoenrOu69yiXBq4+2OAbUf8pvX
FP5MGUWRaKQVr4GKkin0u0b+2LdXCaJGVHf1rcvXmEThkQegYwHH5EC5RmWjXS5pPL0FxbatAKFW
N+Cdzf7ZRgaoIO0eVdeifYF7bq+j12c0e9B0fgIToo1MlV3FD21CNMDzDMp6sWK/9TaDZnC4sl2k
AXF846EJ9rX15JLsjftzXn/YJrHmy6tys2gjCGuzgivM2hiGdYb6oBiqqfrHxYLdIFcHDy/qsdFM
mwDWJZiDhdPUH62AyNKmuy3+pgSQvn2isQdKs8d4Wkmtf3a+ypzDy8Il6wqQ+uAQZ3qo0Q2Cikmb
vdyoei27dxzuc/WMM6IgBr4CWClML7t+og8szLlncmPRUIkO0E5owh1kIGyCS9BfytgmSgeKzKlv
LhlllKEpfWSn9iyrP43nPvmoFa/ozxLnw+poZ+sR9EnFGNRh8DPo6mAY6di+EWRNXbGvCOmrtaOt
kpraFf9NQNgUuosm464ngkRDKFtAx0/xqq5QBu9icPjoU9FQqyKyoyMwo3XL2psi4Ff7Vnus05sg
2oMO8frbLKL/euMYO3jwYusaA0AKnzsiYlnrsYh39lMGEKeHU+Efgy3Twve6Ew2A6YiUOWD72KHA
WMKUwHWy0Xc1BHQjhG3CpmXW0NgOqAhAxAiTcwA9UW0p21qcLqhB7VXkMLRi1duIltWQR4xbogyd
mpEFpNh5AYXcaMnWpIlFbe27Ivo6MLXxR7d/xrKGJSPT0y2Jj52NEf4eWTT0p7dq+EySb5W3twp2
MwCBHHQfS+N5Sr4omGc8QMDx4bLaHVOtoE+9BCkKW61zLLLnGpRad08pMB72QXRItRsPWcvyHjJl
nkKCIFmypT87mw6FV41sN0qDYB5r5AKPXrCawabl8AmMXzzgp2Xcr1IdcQs6c4F0p6EL/xu6Zwog
q5H22Qb6mH6jp95HJazvEZjzl0Vfk9qhYUeFZqvfdrW9iumF90AzNj3K4uQ7atQ+UosnQJmdjrvn
NMzXmoeEMGfKihGtKThImD+NEreX5Cstu1QE/uQPFcppY7Qv6UpKFOlEOzY4BKfJtlqDxgErUq1T
JCeCnWLEcNzJBlIg8O9W9DpiUVOswO2kgFWg9q1BnEqH6irT9sHyYunPBZ1W8vycA6QsHf3jDElM
hlQ4jM42qnbxsJnMwdfnZJVCnTEXqBBBperpha/DqtwjXK9DMmdZwWqZdcKDZu2m7WbxzEcozbZ0
mPsUeHClxy5/oembbJLnIwCI+BDeoWd3ZRyrckDaBFNF3GhqHe0JNGkTTjowS2jZk3wx9Nd+HSHx
lLeHXM82Bhy8yvjcT689ORA1+9Qa+SEieEnZ3nRJzC1snMsnBA4N41lRARP3OaHH89gkK11/NXTo
ZGl3NNDYyoR/Dcns1nqVjaJjm7TgdRqfR+qBeY5eOk03TrtTa+hv7NcFAgaZkgo710wWCDoGC1X+
3rZRMLJfbbVbzS2Rd3wp1MI3PdD3kIxqs+pn2qWYLVgP2BMN0BnBg1PNTUg1mBpvM2Qw9F4twaYB
opCAAp+WeGWg8GXRYlEEolQZ+Q0QZV1H6DOK3t6fka5RmKMEJQZA0pCdwA1Lc/6crzsVMZSKbReh
B5X1HAAweklPcyg9RAMDTSGcpak+xtopWIdotLh20XG3AO3P9mIkFMdi4Mfa5txNtOWJefd6YLAT
0oXCA080wts8+gRjt1+B0fPVYtiW6Ir0FscMJjuVDqmlCU9mm21tu7jMi7B7Ehp3W6t+na3xriUr
FZM8SPJ565o6JgBnMetHr7nPAEnLbd9wpy0xyhTkHIl0k5FXAzu9R6Jxg74EcurRbZ4aqz5vNtpw
59GyglTyFv7PJZ1v+yY8LLF6iccAqz6CAKSviXxHZ/V3BfFYu5wEHuLizoaQjBP5vdg8t3mylaBX
0oatAa0/cV5XPoYV74CsaawCsAjRVgLPtMUVT9NW0j6CsMnx5oajQNm3bETIcqHzbdS+QPi8mWkf
TtRqT8sPToecFzR9bGV7uWU7qM5eSP3fcpBTd5MWYPwhvEB7aBdTfis6dFujdW1zHJMAtPh6rG+p
4q/m8ZqIPz0MGWsQfWsn9QDWHk85blLyPq2tHm2UxJfmg5dHW4nZo3Txvy3OtQ3BQ5MllCCLfgaw
dOnOa7N7ZWw+jEZ7WLp6F4XJGbwkOSIF/eD49Ha7+39dvPv/r7BgcUP/3z8XB38p3t2VxZfrL4U7
TX7hR2XB+YtbsOF6jgu8QtM9l1d+VBZ4hbqd6VmeC/kMif1/VRYo3Dk2VQAu0p4rlTtu9f8q3IFO
4oN0mmsh4v/PKgu69Q4IplPBsAyTnxvUMEztfWVhUlxAxZLMgpjxtsYQKlzvgG+jKDith6fsCVUn
amMbo97lI6yoHzzorVPYRWj6dHZ2+KKrrzrZq5rqGe/qH4fqC7RNTvMJq2m2T6n9qNnowRxU7m7c
72rJ/H+czZ11hVy4cw96csiu3nRLjoaACkQickXr6GlMuIuPKzOO9upCkwjuQFvP1UfHuUlmJEoy
fAKAqW3nfihrb6u6m16DCfFIM1Uzh5i52968MTPYkTa160L7CT76DskGLr1+vbmV9HDyPR7WUzZg
iWEwyjCLq/yiYJGT59BAVnFrfaL+Hz+iZUkYSM8GZNg4dtPXoLai9kAyj0Y5WOg3S/Ix4ppW7TLU
qW4VTvuXchcfi93yGjxxSxoIM7k0RzuvOSjQ3ezNSz8fCTUwSiuagLcRUr9wKeXrcnca9jDBrbDm
AVpIrxBRav1O0E/jDd0i1eoNyeE7m3YNhG7rPTX0r/vtF3Imh7DdJvdwKu2BqLrKvqZBZlcdDfhg
ep+rIEBViz6UPN6a5TpRDpN3NzAerErz0flqZx/06bPV3cQZPEIPCHMCEzatW3q5EEC180MHgCVd
mV+z2Cf7kG3qwedOHOL6IbzrSRtAGIa4FHlugCwruLKFYFT3+y/0dBHjWelRq++K5YMebHp7a+Qr
IcO6yZpDB4O8fuM6NGMS32Fn8aQr66n6hsSs5WvX/A7Gsocyqo6Dee8tKjKBiHi5bVsgpZI/BojA
bJMWwopKBEL6m6hfW0vy6lW4HNXKb//HCP7fIBjAqfydEbz53rTf51/Kq/ILP4ygov+lAqyEQMpE
2d7D1JFm/mEFeUnHCHoeeGRy+Aam8p8FVtP7S7dBPTieAWrLxRr+ywx6f2m2rmNSAWl6Yir/kwKr
JFz/lZAFsoDeEwqAgCscD5Jj532Su486yxuJu8viO1dUqPQXlzZKbqwBZUvkFP6QJv3d92kmBWPP
cEyp6/6aJE0nYoV6IlSMEjR3v40qNILnWf825bfwKf7hy7Rf080/nk6jCuJ4mqZTInn3bY7d1Iqm
gmaeUW3N6G3aK9V9Qh01QOh2sL/Xbcdt79CaTy1y5wV1XaSfbPVkwDHukN//aVv8pl5jifP6dbYB
q1g66FpL1xzqNfL6TyUFPWyKWUkIx0N7eWpUZBvJHoJXi5poWyEJFRRXq0UjNyi4Hhxh7V2XAbVb
dXxougLCj+AuXb7GsL0Q27sHrSDNMxvI9VmwAsSPtWXTJs/11rNpUbG/zmFxXDwkzkr9tp68x2hY
DSmVsmGGqP5ZVD8CUpBLvakN0kcF/ecOFGhkcNDIgIiSdmS/HL6iS0+zELUOXyVZBMnXJmzPPbLD
QQdYDj1zA0tlduskoEhHdiXU8pU7MN04uL6Hq4m+lnGHfDmXYqjraNkcgacVZUW+DO/DM0T85qzC
u4AkKylAqBbIQCDsQBd0YOerOOW7JHQ0vtncOyuL7inuJrnoGvX9OtG6dVRSYaOa7AJp0XkoSRJX
0zduWQ0ELzoZYsfZm+MaSi86zrmu30O8QNFKIcOWoyZ+7/al7zQaPCJ0lGpni8ZzlopLB2be6uhv
N32ohS3S8vyrwSFG5AhT71vMTbUONNI7vlWfF0tEACmXw5DSXWJ3JmHvQUeAbvKS7TvulD03GApL
fhIbaxdsvcWMu+k5BhzgqpAA9ivFvVRk/gQf1JVnnjlI4ZEDgZOvOocrLRqO02GazxnNaRqPriBC
BB3wyqPmbbU2CbrWr9AXiKnfNczewj24aY7xyB0JvcQcLVVdqTbhThu/QRoCU+Vltr5VLmkFGvlM
knMhSyFDMGEsH0k1uIFBqy8NuCQJYFNeI3JC3b3wY9CjnrmtQmNttOHGJa1Mo/ejPO7CfllI7KYm
Ohgks/MY/AZMd6PyLVuOZXsZ46M3nNL6kRbpBoW8gEgf0bx1TPEsqO8rNHNRnVwVxbdh6ejPBSxE
hY3uS98b7w3lg15SMucuzTrNSLQv7VlZLhr+eeD+kWj1Rgu/ayw7VfMueWqR40hYlzbK0XhgOaWv
HeSUN3urrO5WCQlVeW2EbkTeJ+tAk7xP7t03+lNb3CucSDs4sSWC2vJ7GiAhEPATg+4IrsrwFG6M
RdvKNnE0DsrEhrNCBNjDTQFaOSCBVE67pV72UOvt4c0naZeva8rULhOteid5Qi35HrHKrck0R8Eq
GJSNCu1fpWZ7swsRSFh1GR2vJQoJnNmGUqp0ZlqZZNRzGpdIEyccheR7wybOqbyPih/wlPHwXUNi
hI5xFlblShmz+QK2DVNZR3BpUO4eAHkUkmQh59FyuS9pwetQFKO9b52Y2bEGQI1F29jV8rFSpqvW
9OScctCp00ejNNd5apI6N3e1LtyKOhgDONhVGsfUtV7tF5SJPcYrr6patak4+I3zeawIA9meFeiS
Qf+eLuMqzS5xSEAH1sIguQcTjqZNq6pvtln5raw8cLigFyE8B14gCLrp0TGfNJarhGAzChnU+F3v
yM+MuSDTVjGoNm6lqHiC7Kl3CcmgcIaPHbKBCbERyK75xBy+1XVvp4/wyhGsayuxiwOtLDnba6Aa
KoCAgui3rtiLDo3vNZCT+nvasMzmKdAvCUxVoAEqmvWzgm7cBu2Swf6w9JghDF5QuauivWTddoo+
ZcAnEoI92btyUDkH1BVBT1CfYkjinTTEmkwUIgxUNmiFXel2Sta+RwD8TI6mbTVOteVbnMWs/uaQ
3wumcz2dGw5RjC3V8+8zB9BxDnR/UnonvFZJUGPH4UtbTyRVGtoW6umADC5ZCuqOkK+7EComNhaw
WHgo3OKIcNNMt2nTAW25B2yx9Wqd9gVVREIKkqcOnRCFQU4whHdwujatAve0rtMim90AJ6ZgmLWf
PDL+lDbJTrFaDosCPWM856T4LTodsb/5d3VAf5icycyiGExM7pxINuOXTw3AFTZpac9+ijqTZFzG
cCM2KGWN0VXc03B60McMum362tp6PUF7Kw6okDIsK5diw2xp92KTseFTWpC9cNfFzWEypz3c+JsJ
JZK58T5XFvjrzqQhiB53M5WtHf5AFPxPEuEPCGCPm/d/n0PYAUIu3gXQ8hv/jJ9JKYDtdckTABXX
BRzxz/jZduicV1WN27tKnZ+X/gv/6/1F0A0+EWSwqdmqgIb/K43g/UU07nmOo6EAAm5X+0/iZ/1X
lIiEmI5jEl2q3BIMB42cX0O6oYHmLvegTBF8YiIgJP0qWMPYe5A6b6HVBDHndDz2xoOU6yCb162v
A9Xs2kMBMn6k9ck354el2DeUvWyKTUAT4/naOc0f4s9/j71/Gar9DkYStkoXpVUGlmy4AFShLjdY
2CKcn9If4Tn6w9dxJXkf7srcCD7a9gRG+r6xIZuDHGEd+IhkXrqRyhrOVf4uycNFPxZHIAwDBbKG
Rv8CYNvj1Gk+KGkvOrbZC4lMYAI5tX2w/LRM+wxaspbkWOeg9s9j/DLi42gHC2JqpXxIoZ/1DvyA
96CALxQ0klKvgIQ6Ma3015R3aNYVQBE0c4LiCmJqWMCW+Dp4M6lxAt/jPX111qMVde06e4lB3KCB
BYBzj42b8sdEuZXSPEwU0VPdbeFeXuzrQAmPdQfI5OL2AeMV9gPgO/hR5bMFa1ZjMQUT2QVXRgcK
JCTRALIJYtYInFRc7hS6motrZkBLdzTSI3JvPmEVbIlQ2w9XGHV9GsCQs6zeirYMo4I9CFyi7Z4B
NboZItkUywEkKuGx52eGz6Zz1A/Bq9WdS/tBWY68KCArF6BaUp0jgcLZtwK9SuIrrBt0sZ2l0GnF
GxVGF7hk2JcChpjHczi1SAceUQgjwlWp7rOtw2NXH2F+9IdEyuRnpd32ObQAxMKgHCmTa8Af5J2C
VMyI4wDIB7fJfB2ro5wNmUeK8yHa8vHGAa9LvbrJXuQ3IDKhngjLpG+o8EZ0unY00w3SHreTCf8x
J2rWHgIQB9URap3SyaEOg2TMvi24mGjg5u0HmTFBW1ZlQrsuChpBskMnbDXB0yCITIf/avXsepTQ
UQ/urlb0KCdQxq/aXwsEUTnRIDBVhskX1tq5A1wxw+SnJY98vVTZZf9ZxrUxH+T4V7ylfGTtm/4q
Xx2R9kvNc8yOl3HxLoEVAhQVfK0dHxk9z8DOZON0iM7YV4xELKKlVJwQ8+LHaYDk8GOt+vSKcSF4
TNpn/W3HcBZYNX4CB5ff3kIA4kvd+idL/Jsb6xtm6df0AJ2UGjkIkhi6TSriV+sGyaCbOW03+ZBK
roHjrOaPunck4lHAxZkdQyg4X1g7qmddTCmsIJTkUplfavav3lB+gHGClSBU9q3iGLgXQrw/pxX+
7WKNpfEscFeepktq+N04Iwgih27AtInT537Bn6k7iWkj1MTcoTr5B+tmv8MH/rD8JLVNSewAtHTf
mdOuq2PIQYDQueoN3OwAfmzqL1zTRhR60XlMgGeB2dK4SCDU+naVtUwowdxTZ50kjMznt5loA+Ju
wnGJ2Qzuvj18tS2tiajpzSe5APOvuL2lYwmeOJpeebfcXYjXCB2lJNZRQB67fE3voG/M0Jvy2ZLZ
mEmzOhSGS4Lh3KNAzNWFMBT+KX8Yi1WbPS0293T9WJaowVcXCcJwChOAdAV1MmtdBCfusRpXZH6N
N2QBIoNcFOeTovKcrkqTOg9ow8seqKuciBU+Sn8OAfCSAEhdEp3hF3kkmY/QOHUhAyTwC7mSLRdH
OzXZFwnBB1K2MmjLQrUC/mM4kDXCcJuXZvUCE+OKrbZQRQ0i29cIlJPpxArL7DagqPgrU5nwWC4T
hLjvGss3dtz+BnkhSmBo7i/yAxkW86/x2DBCWM6JlxuFB+f2pZ7i5sLasTgyYW4FuwfJY8ajdio6
NjwUEW9AmW7gmmhF30DR99ASz2q2ljjeYFxaihooyxhzAazmE582LG9LXZgnVhE4tMyG7YFvX8sh
SLkJyqQwPCa15ll4l2ffJSWIMtIfP05c6RLss4HhLtv86MYBGZ0yC+Q2Iq4q8lRSFu2p2MuM4goU
Cgc8m8y7xP006vj6zqCkJmNnMG8blPtepmoU5Lu3Bco78ODc/2RA8nP5N7Rkmy6Ds3a+VJP7TAbJ
Ur54FFPt5QqcvIl2BTm8GqT9F1k1ucAw9zVwJIl4UNmU+ZMnERAQ3yNbcITHay1/kXcvbBZ68yDN
JIvEFmhzniWhZDFKmqDBEPI3JpFVkzyQCKi61ESAF8kLWrOTTABzI+FLik9ROW1JAcMkz8kuYREm
+2JnJl76xMGSzZGTROoYUsrtKpgZMMqddKTX3b75ECQXXN9Q76pqRzspxW/eY3p+eDexR+SD30wc
i/pithcZ8NDK4vR+pNKE6JwcEilYuMUkraRx5yQ5NnE0MUYyQgbbMcNDitRfdtEZKz+RYYfeqdD1
tdz/C/KOsjworqo8JjRhYrxkp2WcYfmUqa83JdcZBU1hLSJDZZyQdyVhsrMG4DMYXnmXkL3JXqSf
mfIK01ZlazlRsnMa6i0MNqOCwsQ2VCR4askkyXLMGbsfb2oABBlzdcuxICkVcuNsMCryVEVDYlKy
RWx+LAXrophQQrn3jCQNZrKGkjaRAchnSgJDPs+MLwEF2piVp/nab1wpdLPaDdOfcvEkmTExbXBU
I9VtytuZHE6GPEQmB2XcibtJteDtFMiz0Oz99ow5yhiylPyOBoZQsf2Rnhj5JDFKsqkVDTs4n0pu
thO5YLFXQfiVG3nKnVcmU0bL8OWFRr1z9VdVgXyUF8SvsY0kt8OGWvInRhUhMQfic0ViTdydWCg2
V6twcSWoYAHYRzKVig6lvUbiDp4Rsg2KAeqXtVxOE0bDHZqNDFO8VOGoq5QzJ7ML+8LGdfK1zL0s
DZZIxwSH1ZPMhKwXp8KT1B7fIJ42f9tCsuaNh2ViXhiX5IQcHTXFrZ325GRIVx5HULyyjgZuWsOH
oBDILuDhhBrL1dud631JlAe4xDYhWTUZlPxiP+6QIXibaMlbEvP7kflsKZtR18QzeDyIzLU4MDO0
/cXibk/iRR5ywSHWwDyY2szVqUFygvAXssfEf+hEhrwkVnGxH8xgXSjsUpRuaCYEzXsXtp9q+kBQ
NtnKPpa9K1PEEshczHyRGEEPAygzHwdwC7cnsZEC+CjxunUOlkrOD7LczMxO3Cdf+LYcTJSYTrxE
Y/6ww+K6fjiNnnBVnLI1sSj4mTf7ys/EVU4TPpazK94oai6cO/HXGDN+VQFdMVpMuiauU3BiEWeC
o4zxI6UvNlBl9uWjeQHVXv7PvoSm9+1QyM8lU8HHzpzy0GCI5FdHUD+iaraM6erM9rH4ovIoewnv
Jd/8lifHOsk2FxctDyJ2DWG5tfTriA/ny2R1WDCd6RbD8ffB4u+ue65NnKi7KmT7xttV+afqxhRW
y+iZJN0R9fRNCwOMS5BAhGeU9FabEiD1b25bwjTZUzhb+SvzxxND6Ubw8LSYR3Ffcp5lkXOkWXHO
nK8f7tTT+CTWS37dGJaLHFyxHTU8GtZtrqRrjqk7VhuLh8WsyS4Uc18DuxF/a8EsKp42w2Y02MWx
uFgEstNJZkV+KHgvdlHYsVWZpGbJ1n8/UQbdkb+WgUzHtSnveRbMFQbMV79G1TpJT1NFFoNEGl1x
PD8Ojr0jTrdLELBrPvf03toXlFwxvvhB8aJih+AOeNv/8neVaO/NNjHBWFsPTtUcAIO4EDmQYvQk
xGBeHdB/bJq/fwjN/s3tnqegeAlxAWJupmRGflpufZiAfdkmMC42FqvNUGPtM/JjjvMWt7HqUb+T
GSXgkKeUlLvlXKQWJ2ELoZ14fd5GpFJ9U5xTHxKg8EYiQ/F3UpAR+y0BDXcHvkafe5r5LnJCpE4m
xmUJn4o22hpDuyPGkLeP9kXWGXbPt80nG1AspsR/fJEO450zE4Zz0oggxNPKK+Ih2V9iUkdGIXEG
phFaizeXKH7mzQZjPLP0GQLMSf0qn1DgBUtH2UhkIEFg36pbAcHN9kli0ben5m0STBLNsOv4G+EN
FwTKcvxT3I34RvGhbzP143BKmKI7iLsrmMgfAY5hf9CRaMVmicOUjStOsqM3VCIK8SPiAMRvkJJC
xOhbo6FZbl0wRHJtwEnEzLnE6x3PJyZN2gLlP8/ZJCWyT9yTYVTZcKmQT8a+SGASqEex8FgaMduO
+TYeAagKBgSEO+fEOIkPFPtb4X4YLsFOmcD/ZhzFivPrLXBPVT3hleQZLWafHyrxk3hiWcvRTffy
VOI5+XoMpyy/2Ep+5e+37e82rYpYHXtWp/7svat3gy82hqAnJYXJwRbxRzyceAy+VSLfv/+6312g
XRWuKfqqHXKE7y+mZk1NAaXUt++TfRaSf2HHs9VkCbjWSAzZFR4+GdBce2Oga9tgu5l6t7wnkCKk
kases8xKzrj/V+bu7wf5uzlxVNsCd+WoWCX914McBT1Uw0I+wzmVOB1GAgl+JIJg+ZmXt6/7nzT4
H9LgLm7gv0+Db7805ff/dWizL8W39mcwifzaP3LhNoARVomEt003oIeP/Wcu3PkLjmfBkiDeDd4B
bMg/c+G2TsIbJInn6bZjkc5hff+RC7c1ecmlFc/TDJX//0dcGDZf/4tfszTT0ul9s2wy9riEd7lw
GxVu2zYzU8rolPXFUaNuBUC9e1FKC5StHnrcRyiWOt0jSgvQRxekSIWbrqw4hklAN7wyhpRx5ow+
HzNdw7e7dTERapMdoYl8qFRsBOf3SzLVm04PqWSbNPfV9IMixovWjQlie6CWvtjhh4ACU91/n024
FEFbR6N7dNAKlTD5TjH4NdgLH+hQd334a+lp9Z69ZqLsN3NdjqfhgPTUZdKzm1w1X3qvPOhgsmPN
2NWomawdC5ZpF/2GyYk+d2od+kFYXLS0vGgwC67l08jiG21z99O2+F1O7i3p9nNSjmm2yTc5cCux
do71zoYVcANkFaW31cIAKUZn6OKOKT2z6kAgKD0vAdx5DqBxIzLtlbMQVtTFqxmA1gCQ9CxzkXhM
buww6fCW3Ki1/oIsDQ4ntmcAGBttdJ8d7v5GY911c9RtQ4/KY45UcZvnx0h+r4+XjJlMSZTTXrMY
9Kk17n1To7szRiw/LAB+kAfwR8soKwWpkOXFDpznoY5ekyF4hqHnI3pJCC/hu0CuLWX3Se/Cj0Ht
Iiy9oMYRK9kmtRBSsB56kM2rNlmAX06V73kG15OZ4p4H8k+zwhFEAq3IeaShjDKgG1kECvp+00xf
pX6nWZemzB/yhPsB/MzwraGskUbA/DsexMxtMHx9fusp3bzTu7Vlmvtocs9ppaPS7rnP6KletCWm
eslfTMHMjzVivxDPHozJHvetm7+gZk/4mPAswEczOin6nVagEGyYXPRdktvJuNwEdUnyj7F7afd5
tFwY2MK7Ui/v+7F4sJibqFW+G4X71lmmT+VzS72VNWNllhKTjIx4RmDD/LhOhvKAdZA3t/AuhwvS
HRMTDy+b8zwFsFRH8cPbqdIi7ohuhGYtVYe2eNDs5FWtg2fK6ebKRoCm97yee2Ep2Tx6Xszw1R5Y
W8/mywqvQLunA0qJHi5d3FvZ10VTPuhZP9AExIG2IdvOxq/WTMAyx55LKl7bL2b5arcGE6GGr3NR
7vve+NjI0/QplsCbwZw2L60BZt8JQdNWJp0hwSlvU3AzNYIdUG9D+0P9WeO5YXz+NFvandcytWYY
v9ZaeqRlcD2l8WlQo09K8NTaOU2dufoqD6AgREgD4EijVqi+DsK7ayYVcAaVfvQWVR4pnhhd/5SF
QEvmjB5T0xSO6eQ2i3V9M1vTQ5oT01mMOFXoeeqHEd3l8ult7w86U2PUFJ1RGJ+N6taNQM7L001W
+ifvLHnkX4+7ZYGtgIePcBOao3fu2VSUro37kixOmhyccaL1MCy+eG4OOFcxPk4l/HGx/ZBGgEpR
kNJH6NeTaez9uHAfypKulXhJvjhgDCKvoVwRgeotgwWsxNLfUl05WSfgiURvaAfO3cLpVo+NZajr
ZDBOlDI3ZGcIybXvHaK3GGL3Qd6VonQJkyz9pxA99nH82fKCa+5Fm7EBUzJWCzwpQ34/UeNc7F0P
8uP/sHdmy23jzZJ/lXkBfIF9uRV3kZIoifSiG4RkW9j3HU8/v4LPnNOWO+yYuZ4bR7ctkcB/rcrK
yuyD8ZS12qkrs9dQ6egux245dpVbO8le8wT2XzL+cBTtOqf6RUdW3orU7maShpDWpb9BGaXZhg4q
Vh2NjPmnCnhsxoHhJuT9Zp5Liekry53oIF+jDxgAd813fFRgQFE6AngYv+N4h1VKI29v991foj1t
qWh+nCvDMTT4jbrGXfchJ2LYdIwlXEgIpX71eC8ZplbRTqVfhBvHvQ5huu8K7SU1W7gh+PNWzUxv
Nr7fajle5Ke9mUkaDWmJS8ODR97s1DptITB0EF2/zhUHlKb+oCP71cb/TVPMV3SXIapEJh3MCaOl
1erGmZzHJqlejcKkYsM/JxzsUZW/jQpKxfBLsrJ41SzKqAmWIpaTvkJSLWg9y15bw8GvxPma4sZL
TySjh2k87Y8gPMHo0Rzs03nDdef4DCCBBq4X5mHIGVLdn/QbTdevDblp4fRnbbDOusubLv+Cwduj
lTfn2aDkEGcosMZ02+rw9ga7hifn8c5BMmFPAYctYBWiInIeOdcCz0WpqtlayNJxrvFj3WCf9Wmi
O3TeYxGwmwVbsOUN1BhRKnyh1nbQJNuwuoINQPGfo/pGTXAnnlgIuaW/OQNLPo71eVupJF+6B9Fy
DnUO/w457DL5WqfJ/Z9vbudjoG1pFncHiwODZNgMH+vhaodnl1KR5RsOF3SOEZjlnrPBPc8zY2R3
xZtrsL5VaGltgBVKj3nfsukK1nTAlVv6mJDo2hUd2tciITaXHalF7MI2ZrIwmW3R3sHo7aQmxav8
ZJdDRB+n7FVJ+QpATKqK5i6I0ZJOuvS1bM1rNOlXfD3PRu2cCysMQRaac4y8LdcNg9UpzLU8ANXs
a6+rJyNkgToNG3jMnWJVGJjtDJQABr6p7a9J1RJLoWZKT7p7i1QOvzdRGlVVitPjPqc5TW2jA0LS
fKynFngLxIdhcGgh7uFtsRtajT96nz9yPCWiWtkuh4BilOvJ7uhKcs82B97E4ae12vXPk+T92yQ5
lqahswEp+jcZhynHgFnTKRTHdu/SAIDKjKHdt1p+7p38tXGK11JnnbWTuWptZHI0k/UY6cesQUWA
+WNbGyn2y8ZVfl6by+6mVfNtViFjbqRcjxGVcT9X17NCxIJ8porATPoKeHYKIuVWDT43hfbk+ZAO
ZFvaWcRylznAi/sr8jRPMldy4Af0PQej9VT61jlONJqnmr2fW1sZ3SLitwp7uCaede3k9Gw189z6
kLvoIemn3VRhyWjTaq2aHEFyp3TJXkF3QefACAcOjEKWBh8rrhL5EF9dTjPNYpfnRbDOpSe8TDmz
p2b4kTfKtMpSEyuNYVVB16I9jdnNI2BKKrYUKmisr5tw49NMiltI8nUokhUpxFHmr6FgLge2U8wF
+rDlTeeq15q7bhS9/iLlV1p0f1PXutbBUKweq54F+OdZJxn/l1sWQA6eijD1Ydf/mgQzgMHgaQoc
ObM4zy2VByCTZi7PZlacSVyudehZq14piOayUwk50y6vljnf9gZl7a48T2F5Nnz3DjE+S5VIoA6B
Xar26kcH3UvfS50uISeyDvBSn4lZQEayYNoV6rQJwttCbV/jKj+hz3rmnicC855iFY+e4L2wPdre
CKOqiidwi/g9r4N3c4yJonXAN9jkqJTzUqBqWrgqYggSjlmfE1caS7DF5MiE7JLCb18ZCBp4XXGZ
YrEbdKO96vrj6mdcpiOLOno7LCsfFCd9hM6ZsDQejJZsyDwUSqxucoQWl5sEoWvkInL801XQpM4s
y001dS+6VWABbW6WiNXE1AricN0DKyUb22rddWFBagpb5BUgIm3Q9dUg11zmiHB1NGs8moOr0gbf
OuUznoL7ULH2Zl247HrurKmDSVDYOYU7ciOqeNDF9Xw85X5n307eANoH3XYYJVx08pOtKlfgx9rK
z8QZHPVVdAkS+7RE1H5PNmHkyW1Vjt+UHLc/NSg2E+pn5siruIgQrBr4f0gYUYYwWvXGJGjmKisJ
+0I+rZXkpyr47NDf0A0LJEhkWrjhu5ERZy55RUlrr4XzKqLaBMYKf6C3+6ygGKXOOIhH+l6Wjayk
SqLMEeRM1p5b5i/2SIzsdnCdWmPc+1byPs4kUViZ9isYIH1AK1gX3GlKvE+U8oRHEmFtfCzc5IXC
zYuWZe/tKFkIvht1En7W5JlHiimZbYkHB/6P8ITaDP42KZEXEUhFk3bym/gl6vkiSUOWTHtOACen
iZTPdnbTuzcp7o2S1C6yxcT20yZqpq8Jum2DGT7EdfZuR05K+o1hVB4/kYelBMSk8mqo3QErUcAw
7HlvKLZLxscj4RhwGZs3O1YKtEgw6Ixr3kQ3B6wAa4yWwYIN4Nw0y15q27mYirmX6B6J7tMgbgiR
cpdH3ytyO5tRUyAqpyDqFUMa0/e98rp3xATe8RhUaV74EtPgHWKPsKyHCH8QS0xbuw5ZjGA+d272
MkhcHzkkNTI1xpB9qnRqpFgcdqS6w7FtnYSGWTZyBG/JDF5yZhyakE1Tr/U0dPHnlnIBNHcmuzWl
w0D7IinNst4k9cY58nmckrdafkxyt8nAt8lGWMAtTmESvaSNe+HuvegpI2NtOz1/wkJoXyjuxhVs
wvKZ1roKn2hswuyoQRgIdUcKQySeLfQtaIoUDmlNg8LUN9q74Tf7IOYXq4z8VU4Xp+XnJf8OTQ23
Y1y6Jnlp6EVlZB8Rhi5hWG8VI/lUeN6F/pNTTcq/HBGzk8zbJs1fEDpiPdnY4zg2AT+XGrWA58iB
0hx4wXseYPZIfQYfH5LsJZlE2OS5RZ+VefUufZS+uBkjoMT8u1HgMj19K5vmk9YXuPsgGDc4n4vg
GOXNF/m61JzPgwNXFyVfqmvuJUByLAhQU8wUNgo2Mu8DHx2IGkahz/rGc8Y9ekKgDh0ihkA4VNE6
tpiqnGNreLBL+Z+Wv07Zw2yMd3dS0FyNbrVaKSkF+7j/0qvZO8qzYEAVaX/loppiT9fl9T1WOQJz
REhGht4rxTt6DbSMZTZyG6/w8mCS5vBdEKFEBWnpogfPzMOVPT0lGQs/1cBMMlrYK85Bc8pf8M48
d3WFvOSt2WTnBp57CnfA8fJzg5sC0PhaVqwsS6XOz26UvislmxF0b++kFhyhkm/iM1jFyRycgeiv
AuK0Gh4xYa5+7isrWWuK59yAA51DPX0dS3wnkhwUTu8VhAWmh1QeVTe4/HEs/j7SZ8/TNYK84CC0
h0fD5LT65jscPPJ4vx7Wbure2zPTXihk34YBtw6VorQl4ptVBsmt1W+FY9wNMNA30drAsnDf+x6q
LHV+bFH0sEtBDZhSXw5pWRyFvQHou4tR0VjOjgjxpKGj87svTQhVDG8XeRdZkxN3hKyYhg57+h4R
NRmAa5BaerOGkoZzToplknVtppBhB9s/xwy/UX8lnId0BswC6qmTn/8aMuCGU+ONCktGyiYBgvZo
Z/Q9pB7sdMaV4ZXb5eqegATUIXlBiA+KgZ3vrGF28fVhU3YYclR+96kOwNo9q402JY2/AvdYYgWk
sEzpdeeSr3ZTCNT4lxdQP9LmeAPsxYh0Hdegt9qS/rl/lPBmaiS5V5Ouqvp8slHcp7kg3yq6ejVb
4tyUXExJm+2Y1GiYPM4aOYY1kwsGg0tvmCiShQI0SDRa2OqmUqq1RKJ+5p199TXu1PEG02Pi17HF
F3keLxJQplgarIQy2pAts41ha7Dh1kvcOGtmAefSORuju/O7+1md7mKPFFQbBm9l2gSESyKTEy8K
PlNZ7aNVkQSVOboSLiqdATm3RpS6ZMKST0c6r+U3/BGjp0LZmjtJN65Jq33yk5GOgqzeziURe0Qk
bsUEry4CZkVvUsRsq2fVxfdjIHbVm+Jgjc5L2GrFKiEBqNx7pw0PQFCggMTnWEWjbaC+B6X2nFOa
U4J6axjde7pLx87eYX86EQbUX5BjRajC1uMVnEY4qvL4Q4vzJuC3qbrnEBnLm1ExrwIPTH7/rBif
BHVZMBvNivEB7r6zM3krRJF+phwu0hMzVVr63XiBouXvR9QACxS8fFcvUGgtbr2chu8m4lWKKr7m
1p3ePqUJvgUMkoNvsZXZZ6RweqsOOQSy70vG0lq7vncOPmrimPV0+M33hKXhSAHa8UB8A2svaWYL
poMBzlZySFkNymhco0C7Rt1dMOXXoPC/Vu4DIo7FqiwlNdDKtR4qQMp2660GbbhLx/FSuMgfDbby
3U4uKCK9WnrxGrXJrnHyB8kQFCM4FLTwNVWBbrZ2Gkb33qV2ptMgB8pDoisZQ48LkvUZQ6vPqcXa
IzIsVtgonxGcfw7xgKh6BryJ01NS1I8LboGVG4MZsWpSlbmpSvUaBNQ/yeOJdiWxNjxOHXLnJTUd
+0s/UjSYbMZa+oKCIv0BNoqvQl6cTZK2YskQJY2NLG0z9QgrZcVxYNmlNodvz6Wz7IvYtA5mNfyF
tWt8bHuVba1SH4B8jyA5Fb1ft7VqDAHwOX13AtYuQWY60eGDKtuCHYMHfa9H56AT0y51md4c7lz6
lQJdpRNS/xkjD0OWrO3+WDbE/HqUnpaztIARz103d85tolv7WGJbs0dNaEzeTX7IGCDM0DpFj2S/
kgMaNf1T4bv4GRntfvTMF7lA/3yOGa5UPD7AblREUIdGTgL6r/qBilsYfZYEIdwiIVRUSfy9D52t
KdGyxWXqyHW/gP916F96HruZzH1p5C9xF71LdC1XqyRVc6ANNx68pmfsKokZCewrLmYZqEnzsVOx
DnVanckKzlUQXCvgcqmHYBC0xXpCiDeBtlNiZ4W9mUSiMv5LoGltrKq7w0eSkCPzL0ZMyCcaXsPM
13iq+8kq1W+BlZ4kmzRwLrrRQ3cde9VTamfn0PI32LKtx7ne4T1XosnkX9C9MgJ0DbxFkRp4Xu/N
u7i1HmwshNakUt6SNBYl/xEjF6mQhebI9EhVLbXRxIvxr5N/VFwqGSVGeQF3K2zWkzyxvBaXRrga
63RX2EAzldVzhY9c+pwx92FAbVpCHDOyMfpM8h0WUC4CvpxjlvE0BpIj1GWzhjwf5gSIehTfRtm0
k+t8CciDjq9rUk5gJwYTLg6uCmbv40pL0cFeZ159u+RqGVk7FMgGqcmcTjclem8A62gcbDajk7pg
kT3R7ezsyhTrVYmpKSJ5Nxgi9qsiYAk4ZfnsjONdbBLWdRrBukL7iaWEtxHKd8FEwcxu8Kl3de0o
m0ViY0kbcFgNp/KOJlmglv6uyN7kJpf829LHc06aNHoEFksikwVcK/Jsc8vHSZkopvBwg5Zg8mhj
0MhV3mHjV6cHjzgylRAwSCjHaTLVOMyvIhvliCw3j9Vsvcf2o9+i0ryUezydtUpGo1PGWUppNq2B
N2rcoqeZnUAgSNdIlCcvfgR42oMIDuu5ki+QCENiQHWek3WG758ffvOlqGP3wS6g8yAIlcuSpS8J
qPdUWuXR7Iy9LAAaSmh0Ka5+w2MWevzOor+PG3oR4/fGt/eyesOer0EU7pr1+//5HC0zT7Zdf/Vd
dx94kjEzJwbtNLJt0Ef4ASlE78Zbrewv1oiJpXMx2Jc/M2R+1CGVY5V8AfWYpZy0FLH6qjznQXqW
z5LsNOS8EamvvLIfDKNCG9oe+lXtlzgdBwPW0NahtJVblIMoyLGWW5CcLg0fijy/S+cQgm5xThXB
WRg/CTvDuEy2SzTqOgSbKAma29Qz7tOUkpFqjHd67nyLW8RMEKMKw4GQX4hMFl2lasA+nGTIlywJ
La/tbLjfJR2Vr1ZiRjCSoeqSKgS/hfMoZWIVv7hiNLhXOSblpChtfrAJ+7MNLoKNDTdM3XzJ6dpd
guOMA2rJmpYMQtmCR611Eerua87aZWksx7E91vOWA5/hg5G5qpJwlwluI+BCTAxvVu29H2nrrIvf
eudNTJfcoN5LUp0zz77AHY9Av/xGiqkuwFNCUipjNEwDGjX6i0TWbUHqhkH7S1SFD9qc3qVkH1jN
vyccWPmUv+Vl9lzQWHLTqE91ZKEgGPjRfqmNS05lsiC4EqUasSROWqZ/NTvCKUnLSq0+zml4J4VG
SYcUt3jFkZN8kRHqfDfcWG2/W952rklgAtmnxvBMIPDD9Gu2B++qzs2zlz9VmGeuF0AlR+ACA/IC
wdvgLm8tUgTa771lNygoZqGD2AhksUylFZJrxrF67Cf/LAddQalhNGm+5mj48/31G0kIOIwuRpV0
QnO5u5d//0cY3tXytwbhrJqTxsvRazvTUzNmO8EX5sHg9DW1qxruI3vrpfVjMBh7Y+q2Ls2rC8qy
QAZy7Mk01Vn84Ac01DubvKrvwiJ597L0L5eu9W93rkt66UneQDnww52bUcxQgwySZpixz8P0rM2c
r5HGG1iaQqGw+uZ0Cs0GM8zAd9uDiXkRFkftmHtbAFJ7QTD9S63g+Zl27abDSlLvud24gxaMRu7X
5TCXvwlc5RAp032J8uuNqXZHO+0OVe7s7So7yam03F+tF58Unfwq0l08w5IIuUvtQbabktAd4VQP
aJBjdepaFzkCluTckafJKgcDUOOwZF/LNosN5xbKyKPnKT8yjy/986ybIj7yIWhxIO3QQYrUC2nk
h1phZKbD3DVs9VY3r5a0dkBNoVU5uJGSEOrtX7wMUSWbhCgmJgMQt6XiZuv5vgiReZPaj3A0yqDd
qpJlTfrzZCvPfTBflZpiTDZgjRd3GVC+lA+kbCqVBpu62JIzSXlB6kQEoHOafJe6QdRRt23GBnVR
v99XGnzLNtGvVCD1myJJoJSGEx1eRMpuQ/D75xExfktHTQsJQlhIGophpqXJkvvHPpiHrkb4s4fO
7E/pwbB20axwxOrFqcMXU0oYK66li59MsF367rlE3e8nnivQmDblexDCk1wR5F4iXIGNuelsUCHb
q3IPThFHi4sM1wyFpEKCokrvuYwWnsAg8qCh+Vy3/f0cIQvYSQQYpgQpiFL6VUrDKkeqPlI/pnr0
l8XwWzPZcgTwxjwP+ma/KdVEam1pxeTBBh3iN02pLtRAAXaKddrBzc8JinqH0ovlnZtu3KV9+JQE
3CgWRNrVbIfbIEv+Mhu0UH9coBxLOhpDsLlhlQEd/jodccel6Xb0L0R99kLv/Gm5YwRRd41x1Tdk
yYKsCgEp4ypdwrwFpx7t4MELnvqy/VJAS3YEZi0m+2JM1TmKoDsPeMiCiAjYOev2Q+GecC4j7jMA
gyqMJ/EOh4i6RMtp9I6z5jrI51U8o6M5LpQXXyZcfn1ycbmy35YgbIliFmJTr+i3ILFrv1QuEju1
5ByeAI5y+MhfuJ0oQPttfoN8Fho2Er7ZcJnSghs6Mv1L2wIsam5z5ynOfTYAZY0JuGeWn8Zua001
eazkRWk8vFK5ALLgjJZXknhrOaGiqDu01AlNsMsFcl3CGIwYOGqMBick+cqlniJRWFNsA81E1YsQ
knb3l7mHJsomoDUOVFqxqxvHVV8X6lCqtOe58L5KsSGYyRakzFJb8SMh0kMutSLNG77GsFkSIjCq
ddoxULjmBnsf6+GXrlYOZe+vcm9EiKThenU3RuSjb0fZQSZqAS9zQkuhssRTeg5D9RDQDGwLjDYN
3OjdaLzY9p4S6F5rbQd5N9xNJcnSofx1vgmULBUNyokC8WJVR0iAcvi7ERTvFmpo6DK/4HX90Ck9
SpAYXUtxI5TCQ2qEnyasRgXOTxJwlCbBxjZ7z/XhCV2ltWxjXXBWU013eVrdl2DUUu5ZIpzJSH6Y
kfkTrB5os0DtBt2WNmOgzNUQkq1gJ7RS1Ph1zPUaqTxOlULuk2oxCISpnQXVtpxBt5YENpv1l04F
yJ8lN9KELVZNKYTEQx/+Fw3OIR8IpWJQze0eNtpfytGm+lsyT0lSFYUBxLLQQ9Q+YHQgpalpAoqv
5ByMY1RguOLxoF7SNElOJA2Q2gumNpYy3FoUSXTFlm6jSxrmJzyMzyHrZMxzOEL5SSpZXftaBd4j
TOyXUdB7OTLpb07GFMtqKRxJ0ULgZNkrUpiSJLlU/QeEqymHSo0J1YUbapD4Uai6iYrrY+jX6vJB
7SaNyx+ycgbqVN38LMAtxjDvUjiVJ3Ab/QKjU47TZd/mbFT2tnzc+8+82w7f0EONV6GtM9XCWwxj
qkN+j456CGrd5Fm2weHuNUGc5iahPOQ3NGh6o4ZCPCI7UNQsiuPCWewBcpb/CKYHRQu+TrQpmGAA
aKoLMpC/yCrOTAh6AUmsNjW3S+osuYofJZSHHAwLBC5YcmACkgRmg+dXT4PFwbHMvC5Rm10+e5So
6R4hJ/30AwSY8F3qBJLvyxZ3jfLccHZOKCBBebjJhSs4FPGLHE5BWGwteJfLISWz1uUAoZGD+ORd
VXUXzY726Zw+9s6kbyRbUliAy4pAK3PPon7WUGUib7ioQ/lzVJfUcjkSp6iEZ4XybOGltPHiraDH
z0kjJ5YU4RS3u+3RD8OXh1qrhLdhcp945aGp3fuYrSrB9HIYZyJWbFqnTEIokDMyl+QQpMDyz5Tr
qLRQmZAcWc/iVxftQ8mVPYpaSylRk1KiE6bPbLyciHLlSOolL4/+nXmDQqy8iu/03NFC8sUf+wFr
6W0iabvjBrQeczqVx0ZpHhSPo/FnMZomRdkYeQCZtEU2mLGLFSlIcKwxTnLtLLRjbdIeooKS539x
InnxpbwgiWQcKz+03gLiRca7knog60L2RK/6T7X3LGGrPNzcUj7LOVQxNj0CCiMegDg6W8SAkmiP
6rrMtW/lwLsJeaClSFdOp9oMnhfCcNLQP1+DriJOySul8l5oxK2G4vgzxdWBDqogpYuQhx5a51rX
PWZj1lfTVWkH8yiwOFyQVkS5rTCfBGVQh5swU7/9TxDkuN3a9ZVvPzEQK3BuvDt5/NSTJS/jaqUb
DZbFdsm6YISdxoANMFkXqNYLzTqZ47vWVHY/K4bUU6Tekrjpo1n3G+SJNxTiCdqJrRBOtqC3zq6C
vtwxF7BlWVEaxfSZzEMKs1LBauXWWyqXbYM8gxofyooERsrAkiQLO4IeBETt8gpHruR9yekQ6np0
gZ+cW0mi5UKQMpH8vFoSExDR0w33MsSX2qdLSwihMagY7T2rpRi6XAiymKW8iNLsPs8ROxIwbQDh
osJa2uWLoBJLzo4Q34tctblg81O0m+P7BE3iOQpLLjUSWtk5Tf5sZt3d1M9osaqbOGsfNASilRa6
MB8qeZt8MIIu70aLEQFntdxdUrm2aXWBFY+OgpwVMnC+LOEl01wgiM7Qbw2d31pY3HhEf7GrZ9f8
Dor0ilMG9iPe8btl4RqwpCz5bOx7x1vrmYFclDDph7h/G0c+uEWNK2Zvj7l9KfnAYmIDltSXbBug
jLWBABNPGeXauh/UUqQRV63n5+gWcMQKFhFj3GCE7iOaAZwOUqIt+/D7iE5GyUfKzd4QHMlYilY8
0l8XDbvdJRf4/00if2kScbje/9AkEuXSH/LP9hD5hZ/tIYb2H4v+SyQpVNqb6A8hofyplKR5/7FU
8WvUkcawVH7qv5tDHPU/qsdRSmwB9Cb+Rf/dHGJ5/3E1C1UlmzoUzQakY/9HCPr8M4/FYBbHTFxj
/+v//1feEchFedtgzirp7P+ku+AbOgpN9ITQIQraRM/Jx2xCR5HFNMMNbZ7moYL5aFozFhqJQkHH
mj63Wumua9MkPKuuHOF0+k1Fua2CHgJz1+Qb34Sm1im2cfjHEP7bk/1K/ZIn4wVRbwK+d6EhWtLW
8o+0MyoDM+9tL97U/pDRiDadkD30drlWowFMjHgzqJmHNUZlHQenGanhKo+OG+HMXWTl9i8PI0nV
r8PEw9CH5RmIsRq/YUFuhLtDUsTJpjSn8Wx6jnW0AsIGj/ZVWJv+0cyz8a5D1d8PzUMcFt6uVbq/
Cr/8PiZ8Mq2wKhVHqGPqB+XUkEo+RLIalxdP9W4pNkHXnvEuiVokTJxsto550bobp4q+BDXeJHo4
9ls/MeaT4qV4RNXhQ61o4cMQx+d5U7E6r4Web5KIVAQWfnxMlCg+Nlm/+fP46f/24KL6JcriBh1R
H8JlVWv8MdNKVEpLx1kHY0RfQeCdW7uNHwK4qmtDQfjSm+NVaa7APtcVSIkd5wGeZIq5m+mfvTa6
izZCdnCT+UHJQujrMsJBXTyndyO81b+YommywH6Zc3atTfcVSuRI7Vjmh0R76EfLGGkU5kaliXoV
hSpevDCVVnGLdwFgibY3TU7orKkZvZHQbPYNePmx3e79CLXHoDPU3Z8HcgFbfn0o3fSQJTYdQWRQ
6/11V5iF6oQtWo7rgjvm0FYqfk5Zhr6PGs3IDSUB5YqhwG3cdZ6r3D9akX4341Ue8TdvQTsSjodK
tu1qmnD6zq3/NtEykb88nw56ZqgGnt6kReziX5+vG9MkrEcFUqka31rtMD4a4fCQKWS0Tb1eNs5o
xFvg7E+d5dGVZUdo1LYOPgzuWQ095dbg8YZqvEvLINoXqf/uEO/dFQYqCd2IpOpQVx5Nog2VLBl4
3ahPqgOJDfRtPP95tD9a/C1nkEafqMaJqxsk87++jT0qHV0qRbRxS+VWa8zuRIy4ySzlqlrl/Nlw
8Dy3m/CMDFoyQQDzQ7RYU+U5i/A28TU8cYveP9byR+4Z3+ZMcXcKOpsPmhkUj7ZXP/mtX3/yzLZa
K34JrN7tMtXot33YfFPi0r7i5AbMNK9dZaxw3hgwc/FK/WC7RXnjdhSzqnAONxz+ZEkl3lNjQgDz
51EwfwUAmUNbtTUcuU3M4T0RuP51FCJVTyc377y1UVXIXPnwfFMoSHY9JU9aPRR7VQnUtVEibtZT
zrtd/hhU83WkBLsrp2I61GEf3MHizNnfibnNHJypUifyaDn2PvtkkMd50vRDReHRGDXzYUiw+siz
0sB1Jo7WUQ+2aZsNJpgudYTKbEDdbKWG/YTvXTze60rj7yZV89bkx3S/TLdGWDR3Q1HwTGacfoJt
c5c7uXIXKdASqfnTujUZGzPtL/WAQZerEXCFShT9ZUP82ykCw4PeZtN1uOQ/tjanqsV7Komz9uhO
bCbvW4bj08YZvAHjktjF+hT7vM6Hpe7ZVv4cxzbya1NzdBX7/v/pWrWZSdH5Br6AI/VRDiIg+K6s
rrLXiavET6Pu7Ho1iXbBnIncjFnfYt5ub6bZgiigOt6+1NUv9hxUt56RZf/XdzwPY5mGilYjeAQS
Jb+uLNWBEAooDvsjayDA1/DPJ7QEt3VtYfBp9M59pGFEaPRtSqHZdfZtlmAzlobJoSiz7C8L/QND
Q0IOrlRbF/8JQi9ijl8fx7fC0RiLKtmYtJ7v/BgnpW4OR+g5YbpV++HkKep0MKp4Y4+lQa7WY36T
X0pnOqd9nTzh4Rc/KWi44NX6Pae7ZTeZnn/UFAoEDlSaXVpCQkP0wwYlwaeayMnu25fQVl5bZ7SR
icL4twT0xZ0VDpoa19/cKJ+P5H5PTpznHPrqfDV9/WzF6vOfd7n+K6788+WJN3lv7jyW6oddbpR0
oXDI8PJNF96Qewy3jpkf1D7Lnmue7qbLreRT7Q5bNQNF8R1IRkNhPJPe9LedRwI9hf6APEvn3bs2
Ha5YDdEllTUnHYXN+xZhzb9dhh9vaCo0pkV4jA06YTTP/et89RHtrZyk6sZnR9NT2rcYSCXYcrjY
3CjYDtshQlglbSCzU1xdRf+yBGWV2YvnkGWu/zKEMkT/vPx4HrQ+pJkI7X46wT9EDIWqTnqptuom
6mjEGPiJTZQhkuk96AEeXSNaBOvIomjhpnlJ8x4UftvowmfDcFA21qCK9+NbxA27r6miHnQ5bjsc
Rw6Zp92OEzAgJKjiUEbR2jPyN9dFR8boLWTXbMff2VjU0RUaj6s/v5YjBZ6Pr0WjpUnXCU1Kmvnh
Fsx8aY9q84kt2NxCmhsR9NppRZV+GkPiokCHYjnBq1+NjbJ2Dbs/BIlDp6anb4O22/id4r1OMdad
SeFbx26KNDSo9Wo+Cu1K8fJ7nEOD5DYrkqtW5OVKJyFYzWZeXAPLGDalhbI7JF/aGpSaFLcIcuWp
dx2cNQvAyCyaD4raeQ+F0m1Lfw7uGqcD5Zth+tSzZdyrDPsNFyY1qxguSg/7+KRU2nvc9upbWjXo
Zyp9hcIVjT/+bGPnUm0crfAeKlwaHpzQutX9JLvVe43ilU6koQY5RV4A2aPllPugtIZjM5tftZxa
eBnFxtVJ7LW0NSJ9XvBy+dcorTrEm/x0W0wOPV6Oz2NldrZT2pGDoK2LrU5f8k2QWeXtn2dP/y11
sXWTe0e0BlAB+O1QM6PEcOrBwWgYJ2SrqlQIwcHb3Nj5sUxLwOGqzp+WoNG32vGmM7V0U8MIDPOu
/Ey34bOK6OBRHWP3Ac7m3s3SaD8ntH/ROrLNmlEF/Wlf//zQ/xrmEkAai0MRSo4f8oXcHENHSxCI
80U2SY7VWQHlLKpPUYhuSgak25Vzedu60DMtxX43S3W8b+gLKSGO+hmROm1t8rrRX9oF9Y+7QSWJ
5yikQOySuhsf04LAz+mpGU19rat1crL1rLgPo/FVT9xu32KPmVXlZ9qRUaIZW+/GcmP8UWubZkcr
bZ8zR30IlGZaKfpA7Jim4UsRB3euY8y3ZmWO569B1k4n1U/bdWF6ycVLUHfUqvJJDcy/JLXux+NT
JSpRRerIwsL6dyHgDMLpmM0GtA3XVrfB5OUbpS/Dra2WOCQV/Q87GeklUJJPlN9pTospGqZHdMCS
kwEDYS3258jfxeoDlM/PyJK7D/aoH+EnJyfVpW0s0RXt0mTpFx1lsS26/vqtqqFqzkMhZ670yd6I
B2QmIj+FEePm0z3VQNIY09gZGregMRTmztdpAxkJKt3sHBvjISjcdK+gurcaHaTpMcI7sLtiXAx/
pA3CtX3XWUdnhPEG477BcoNKbaurE2vV6dnlfrsTNwDP7MtdoxX2Oi1tjN0ahGc1q3ls5Xtm06AF
lsE4anO8S2kJ3BaS+PcBKsciWoZUsvmu9PURqnCh29YXoyaCGyJ/l7I+TlGBRALjtEsHgHmbRqoh
dMejYw8Roo3YMdJj6YEjFPN4MhVUAv+8fczfZhZrZsMyQZxATwx9ORP+gZ14TTE1kz/Ma300nFNt
FOW69IOWVsbuaULMhq50d40rPXjBGI+kHqFOSRVIpU4e+6m9QzIIj1e/c1b/m7Pz2pLbyLLoF2Et
ePOaCZO2vCNfsESRgvcBIICvn43kPEjFHnFmtFrVVKnJzoKJiHvvOfsIpXEOnmUrUcpDech0K39Z
teJ7osZJtEqQDaMYxAmjBxaGCczUYNnZ80gKcQIj38fIb2AfcuajrpjIE5QlvQ4jALxZt77UC6ck
Np49p/AKUkg9uX6dMtXRec9Fbf/VmY716vwuf8b4ZUXkuSfoHO4PIkX++9OpkyVwTMxYTYAqoRoz
tLoO0Z0f4qWnhV+4vW/NcJY2tO+yiNPtpjlx5qvLKu6bXmRkLa9NtJpaYE999iT0anjtG/OSD/Lr
qLNLe3on9yUH6ccGAYjepnWgTkoLbg57FJbS7q8t3VrH+q9r7bkfrd+ogIzt4PP3HXt7sy14NLze
mm2xTv3zYNSpzbiqiSDmMbZZZrTVEb5WdfWDPn1DvgjLdbLuvA7b3+wxPmAy2Pnl4JdwCQ7Mc6pd
rbjiWEnBa9oujn/bKrdWHTmS+AbW3Hh2SiFxZBJtVvZEhBQqjoRbfetm+qNVqX5Fz+bFQwJ8v5az
6xeFsh6shWnefOu4J4oaTZV4+b8++TSXKCQ4ETKg1X8RqyjSIWwa73hgDSed6WS6nz6EO8BGZPQZ
uEkzg9DGwLaO0/qMoA1THWJT4eCxcJwAG9eL3a8fIPLiJx7pH1LX1UOXLsqViBzeZO/H5M7Jvdi+
mPGhkZp1lt5z7TbVywpWEJCVuKh12x56Bkl3HR5cVoV8s+fGpK0RyLK41uhXydBH5KEDz2EN1Hv7
4ti2OElWYLfv8t/QtT4FHG0FPGwam9oTPQuPg7ctF39bDvRp1s3BKCzyXm35oK/kxTn1fBxFZh6z
qX7Dvimv6+I3LEwuXYtkHdWD16kfaUwFXkweHF9CacaWFFy9kqGqxytz98r9XT34y3Nr0/DVWFw5
R7P3f+40NCoxTIoKyDHpyX/dtlZ283Hk1FYC7iMOnLTSJgPYudrKRzOwBHmtlkeDDmOxULyTayhK
aCzAJ//9sdJ/WVBvFC7MRJTxaNo/+5DrCvZv1quWP22dbteZg8ZrpyPf/EgbJnQTt3dPBIgAjcQq
1jg5PSrPuevwxJIMrR6Rc79pWdvt9FHLD8JS92XSAVYukU+SnGu4oxcO9fKYtu70mw+v/bLeUWVz
MXkZ6Msh4fq03lnLsjB/II/u1jrT5zHjUMqNzRXdOU9Z4yN+NI6lls9R5tRAIWUaOnb++Jtr+B8/
BksSDWzuMLqJfz6F3ThNibvalt9rc8ES9KZajAXtuMyfFflMBrYReXmn3SWYBvZ54baBhCFIfMtI
vvVonDQvpnzyYNBx+bxLPrP2TFXivWgNpv/Knv+04ir7TY35a+eadj8q0G08ozOR+Cz0kC4PGIxj
m0Pc0m7V7RpkprkxD9b2oFeZ40/FDF8jH9fXQVPUu3RVPjSvq64yc37A8BkOa144l1TBaKhbfXwZ
bE4ewm6II3eU6qilySmbk8Mg9OX9N5f8c+eOXY5NAOoJZDIPJ+unF7+vKZyHcq6DdCEZS3VxK7g1
H/7n1eqJHOva/HTrdmgYQ4e8uzPTVLxWLf2PsTdpJNfJY7uo873Vaz4yLGzNS8LeNrsRzh1J6v2j
jLv2C7sBqQpmwmF3K1HRZ1/AdGpR33bO8X8xCrld979vcawRFG667jq6xY35bJJrdIrHZUn6QIdM
dlvXSZdJzi6M3dWyzh6tJGfQ7e9YGjF3oCuwjak5m6ba7ZuuiU+DaX1xR0LoakOg1jTyt3+/9trn
ZsD2ATEn0Aznulumvt2bvy26Sq3TBO7TPlAWuEpqN8fHdKBr1K7gDMoRcbo0rJfOHbtTHnfFPQo8
9EzYFV46QW5FvECnZEi8DCPtUjO5Frrq/u6cuL1yf7+I2zmBwZbHCJC/bWOrdf72GRtesgyRLv2s
kjxiGdOQynIvjWjWd77wsod0a7/FMh4D9VS3XvO4iP6+1seMSmG4GITdX1a1Qqe2XXN2d+80mabc
hjL9rsKjuauEF7BVu0E/M2PKDeK3NRch8KLjtoq7yrsfkuXFrfRn4Ypvy6brcRWyForUHA4uQcYN
4XGcdKvQpqreq7adHtsYlmfu5frB3g7UJX2mqMnMoFKE8Zsr9MlNytbJLAONl2a7NC7gwn66i13r
WZWBDNI3shokA0nRgZqNnU9VReCyG58r8XZra6ST44Z0ZD6GgbW/WKFlIZWfy/keisoAOateQ3OW
aMZ1tYKQkz4I+Ju3Di8rI3MsbbgnwekHLQvrZ0Lo/zjkNX65zZj9NucZqxgSHmZa/7zNSzV3nk3i
my/yEpCzK1lVu6S73PrzKrunPzhqHuRibB4sJgz4NNupYSEGPgYcxG9madP3V4pTM2inFpzJWck7
wvEU47Ra9nxt0ubY4SnKE8Ze1pKKk96aVXD7WbCnU1dyJPPVieVczkKLUryk8Ui20yzqlG6r8/Tv
L99/aHoQ3KmDXWRuR+NK/9TMzJlyErO3Wv5Kh6OZ4/GwjPklR6m7N918DGqsp5jJcQmDZIE/NFeR
virGcVFbeRkF5WmZg3ofdOVpaKrkqiQiynIzPdYE5HjxUHFOW9Mv/59PTenMcsaXX2YFk9RHVbQT
n3pVs2AFkM8xwx7gyYjGT9qegGECcbS+mO9wzkbgZdsLTZKn2a06f1nQgowC1biXGK+dfcKzYgfw
sOC6jteududrNpQi+M1n/tw2ZnnTte3QzZWm6LwRXP62hNQ0NU2Rpp7P/6zdTSVc8AZfZ04gWEXh
oeh3naiecLQ1R8Odz95iGUfhFd6FcKKzaBEjwUvrifKttuLRK4yIuR+Mgl47tIVFqSrz36Aaf53q
cRzGIMGi52xHuc9TPa0uF3VqSNKwbnXnLBitoU7qLywEh5maRCX5Ih1FQdxyQcvOk++riNsoSWt5
ECZy3nGJXFGmX7rUO8BGG176PNau2SSsnb1938RFuxdTkZ/pf4d1WpCBZg7WJZP2H0puewFfXosR
iwQABZQ/UlghjA1Jw3JrrUu3eE4QS9esFUxhMvseIaD9m/aPpX9e/DkWctxmXUNRTpn46XBQZG4r
ixL5bhd77iVu1u4J/+rz7TTQufttVnDMF9mzo9vda4PGcdy3JS8J87Q/0sGbMMnzG7GmugxsJArt
kh6VszValXWxADYMWaCxfzPvn94MvIeXbfhw0RlFX4zF7XaDDrowy4AXLPHATtzSUONKfswOCdod
mLJzkuR4LvKnOOmGQ5VZ7iUBKeczuabB2iqvYsvxs4sV8SRFwxr/6RhiOOuOPpzjUvvhGjnHr8WI
sbZhYbEztK5YNc3jb16CX4+2Or0WXgDDxtn7y1ANfNyiGVRZvijAbDVWIu5zWa57DuTxfoy9/jFv
rCm4TSLb3LwU3rQ5tMuRtD1OlYMu6iNgtCVKIXwQfVGnV6MYfD3r2vPtzXVGTBRgJP/9c/9yRqGX
yVHcvGFob/vcPzcGMcV0CjT6WTZNmb1RftSDOZ/dqln3S2PNH0+Lm7qYM2zjsSqI2qADYJzmHN0N
PT7AZUhPQ9UttDsY/+6pLfXmzuXH+/dPyaX85UnloMeKuEkeoAhZn44pSjUWFMq2yhoHeidfn6w8
nejZIMcnTtPc52qxfs1L44Op8fqUkD11607cfihlTbM7GWPkYZW6KhbZ8BqIQp/B83I/m1FN4+rW
jNMA0tleCR2oVo3XfCTPcKr7k93aJbGHwNoHWbfv6JPXo7DpZRXLWr7dJEkMk7M69+7jgpDJWi7H
yXHSPSNEE7nLSkZ6m6LQLubumHRG9QKMhIGvQSeICLI7bepIgnFLGmCUD2zMyUxXOXbBHHnw0XUA
pQ0oi6omysNeupBTGEfcdEBniVl85DARLrHqBKZcMyohhjJFbUAz8oQ4tpUeH900Gy5ujr7RRmIj
FPmlbZEnLrrpRhCVGl70So3qumuAvq7vXdEBivOW+SJcG0sDBDhahxrBWJHeFVfDKMs7hQZqKEe3
OHbwpgrNoYM3i3BpHQ/sS3KuVk0etI4yp01BZ6RVql5Vq76KYio5eYzlAWYWk1IndsKR79/aS3U5
0th3JlbKUb3EhXKvuOZdN1FOu4kgI4Ixnqm373qvvfXbbmZ09u7nhSMBBZHa7Rp27pQHqbn2l2TK
NoG6gaJCcyIva8ej7UxfeqFUd0pfeAcPQMmx7tdvw7SxjpnrbQln5XCfF4rcza23ZcRPxQVBjnew
MiPGNe3Q5kkci4RPiQ/4K6CePvIKaKVtW4Jtk9VCa2KsTuOAXBWIUFgPcX1OFqOOaHdbwa0VBqgS
v6SVZcjp1y3A9f7WXLbntAszzMs4MMhmSeUa9hwmeemy9l1mpHAsw7eZx+EduYoXDFlGlEknSV+b
x+pltFb1HqPYa7NhHo1M184pkM69K3Xr5Ixi5Nwg31zR91cdVNuJseoJcL95p6+ldUwUQO/5XP2w
50Y+iVwU52wbOJfxk0lX+9QWQ9APKsrZtH4oPdveWXNs7Odics/2CORDk/rrLGhvZsY4I1nRf85A
hth4V5PMiRpv9S63X4lJ/DWbThX/5qh+q/j+UcxQoLObafR2PXM7lfxzMbNkBZSO4aJvaNIipsSM
z0abjMdlsgBZ2cQQJ7zAOti18+1fLvD31GJ2v3hWf1hUo/yiWU8/jwSD1akHq7K809L2PhYY8ZTY
y5/qSGZKZc3DoW1ZR1Sgii+3Zzd5NU1Cw/vJNs+ysN2gdBbTH1WZHerFKUIP5DK5rhMuC8ORuwr6
VupvKqowVyvjqRvIlxxzaX5bq+VNISYEdTyjRShwz4xb3b0nFvVL7RE/bC36W0IYLZDR+ZxQwQMp
IeTP0BfPF2Yc4mvQL+XYL0HrrL/rnP+n/WJTQ6lMdhCNIor75yW250R3K0mIjD2bbXC7LpOS/iVu
L1Br18e8aJeviYx9gCTLg47Mb8bN+8Umq0tNBvW4rjM33k04YC+lq17kJADM3prUv9k0PrcSt3Mp
kttbEcCp4jMGKNHBCYyNu8HMYz30shJgQicfmn6kiWd5r7KbvD0/DjYBY3APlisCI1Yn3H30tSHt
+VaiMRdd6zxUlnjx25KsyLzR34ta2mcQd/5SrA95G+eHctCba64T812SO/qbx/qXUejtB0GdS3m+
kY0+H7CFwRvfd6Xn3wYRBebfkDiSP4xVfbvJ/1QMavNk9Pd6WetXQheZzQBYpflC38AO1rxT3lJH
QULmMbr496v8yS3LU0ANv7lkdcvhL/uzfNhWZqGkk8VV3vqiSTxFosntc5sUxWExmseh64f7dDZD
DEJZRBD8i7e9l5UpWt+rKu84DuP3ok5fXDlm51uxqcl49Z2t99sCky+9AcP56pgXmdKeXAnanJIe
hoe3OFfhbuM+hr7ddiwdNFopgIsCp18aMhIsLyyTyTerzn4e6HACDiIRY0Q40Old9jjbsRIlSWpe
OfN4dBfRHpky+03tvfU3P51etmvEyNhAGMkgnnL0ny9NU5RD0avbiXUx7dCOqe/HecmOnZFUqT9A
mzoqXdVcOsetf36pGxt3S+OyGwBrLUR+4sHCd7v9U7J9uf1qTvJvxhrnp7Xo7kBLT8+TOoCKiNfp
xOxB1fLhMbObO5Pq/2yNo3gYh/bdAWFxun3rJmVWJvvrZChkywtHRbgAt3KkD/IwbSrL1CxlZC4d
vnGC1Zn8FMpC2+q2eI/0u7eb2yvWSjDGQnz39o+aHYMIn2I7EioiicRWnzhHFMGoi+ksCmQeOWi9
bDCYvlVDwENFnteSqpfZlMme42V+l3lZB8SEIY2JkOfgtoY8N/NXdusWqHExAhdK7JeVwlHrXC36
qc4FcQTycWqXs6Ity9llsvvfHxQLK1DA6qvimUM0S5od3kqQEbE3+rEenUjXoBP9vBez3jRIFZf5
1JJDLfrJuMa5ap26An5MVph3ir7k/oBjiGiYuofaohgPk2xFwBFbvBjNCgeAJBpmb8vBnkX2yso+
H1rZi6cUfBVPdvu4JkpztcrlI2Hq9CIsT4ZzmWqHWWuwPTZOEqmW8z01jeXrpK3uf3+0wtSawFCo
KdJhHo6FieDTdFBPq1DIhkJTn9AKf1MQpQeVC+UMM5CgL+0PNELo7wujg8CUvVuWeO6Uynr2OuuN
EX1gsmO+6SCMfb2tIMSKNPET1K6vk1vs5iF9WqQJJXKI1SfpxnTBJ+C/zvycmWr6rKyrfKocn2Ty
8wRX+yT6rrkCv8guDFOdzYNjvDsb5dAenpxVsOcVsxUmWZqHnpeg6ulivzS95BrTiAQTX3Uh8qGU
8FVWLlWL69BxMHApbDKPS2OEKZRG0lbW2qWgYxXo7RoOmiw8BvL2xExS9Xtbq+7VKanvk6n1y3L2
MhrBJmKjrH4XoweZQdvl+jzcC7uco9uSs/X+AnSp2vn2pZuV6PZyjMukR5qqpUHuyaiHYnZNnVch
TPXiTMju+1QvqAOo1jpzftygwce6mKDOdRxlpWGfs6XLQseY39y6/TJ75Vn1FvFY1vXdbRRTlAv+
XZVuWQdaI+1KUN9IuBU4l6+UIxsbJtcuw8jiDWoH3qs2y4uKdJr1OMgxWr+1sUj2M0Oz8NaEvP2p
7k2unoCXC4QxZcdC16l+bEjljslherJbL8qFLEJNQymjSHAnokDFUGsHWg2EwjtzezLk6jyAlOb4
yYglSJwGyKfqUE3HQFaStMq/U0YdbLl+TJsPw9MC1xqax9Ru7AP5zjkbqVmExqo7u0rL5LnPEmef
VIRCmSnDvdpUgoV6A4N1qt8pjbGG2farGY6OPzvg1MpUTwhZaJyrqYwtkZ288OmS0pYcOJC6hXKZ
a0n1j9kiYJ74Jxx6ea3W660VzSDGvoI07B9bRoY/6wu1pWKNyVXK8AVWtpb5o3SBK+gqh8Skrte7
iuf8rkn65VTRfAg8RBtgZGkPapbveW12MO1+OpIUlbF8sBxwqvuwWXgppioZKHZtnbw4weTlDNNL
OWPebFfmwUt2v2IXvicF9qszD+1pWFmrARXu1ayO/aTy2i/LfF2avLxLOc1du+miF11zp7T41WA5
blGyzbz0j3JO6uNNXHQreercnQJprGQfb4UfM4XkNFRW/IjjjFDUqmZ7ka7cdRvTsSyi1pvW77GL
QFpm0nxS0jzChZoFg1UNtFpaE+kNLSwZQ0NqOU2Hdjq90ITghLbG59uXcihJBRcFWGA3m/ZTWyxB
JSoGtN5SRRqKkAgc/TMtzNQGHacTx4hwE7EJXIG0Vn8wbfhhwqjf0VKcqBG3eY3wIphW8e62esgy
bq7F0mObvnXnVJa7aB2j2ViNB7wuLZFQvH+tMznEdtEi+nn4XNnvzzdD5zrYz4SZDpemwp27LS5D
ZRs7h0T4qLc7jq0SFlPJuPMA2c7wFQX6Za1jIkLUsU0CwzkDaYByIJEOQ4W6LI/SqIb3sTimC9Su
oc++uUwa/X6APl4q8QOUGDj2+JnPg26LwG46xOuK4py6eYnwae7trQZXvEkJm5X8OwdAjNSa+IfS
vt56D00GnUiSXHz8qY6czDq6SeZ70du7RY4aFUUejHZFSk8C46vU+P++FWNrictvJYVxtgn/ogzH
lLRdlnjSwpvOEGF7H+rYzm+XqDTMv4qsh2Rk5OV1XZ1wMWzlfHt+MkgmDKrn/r61gYq5L3Ll8GvX
3ZORLNYz7tN9q/m398yYN+WMNyZHhoOHvEnjy9wVoEy353Bw4zAzFBT2+rd+HNA76uQvbif9IamZ
4zrg3Bw9VaFTkZ1uay1PaJaYe71P0UfEK3lkA3xn4Igb/FU6E5JQm+fDzmOOBO1JF4VDrM/CilyS
g0ocAkcTUXY7WpfIO0+1fZwNEr3NIypk0V3b/gVF6L6lRLIkfUn7Hihd0KXf1wk39PSSyj/Tb5uR
hj+Rl6EPAWb6qJhRDm8NBobzP+xHo/7CGoUMeefSD2oLoGX4Zzkf9DrsdDIoTbl5VYmx65LvbI7p
vbooTKlK+8WGB4DuN2theGqXpFzYiHK4v4aVfBu6/Evhrn8U9LvnOgnbzo20mLUl0ReqDO2Uxr4c
gnzVNRB6hhusNJMeFjncwdqYgykWecShWOytOm6Psxc7UdWyh9tOnQeupyonqAnz6NytyM/Y5yE5
0TqrvfzDHMq7LouLqF96ch2hz1tDgvI8wzIuXXRa5sQxui+2+O54pf+Cb6u01nvO1A9lhvDPSZb3
Ol6MCDz5osRQ9lbOBzHQ6mF5k1p6saDpei2dIj5PDmF1htNBOOi+aFWsaYDWAgQfRDvLXH2TevWq
DNqbKKfQMW2Sejr6wTYpn54SWdkiUeGwDXLXYUKyQd1J2LxhudrnHM/MkqUPLMiwvAUqJASsshj2
mkbWkolItbfsB/zYQTtM2ibvubqDA1l3uswqdvpJ+0vttjiPaq/l/bHV+0eMj6/VoK/+kmUPiSUf
PR2qsW0h4WjFxEBg+d6tCbuTN08hoQQ7zUm7k+JVd2A/uEPLxVjrIJs69aUQZMVia2rBUYrq3pgJ
dEvIG/BjYdVkaWN189j6FIpLipyQfs9z3mCQz53X24OCM4+25JCjsxZq7LN+uScPZd6+TWN4SV15
SJNIa/INxnXIieXqm/gMrM6z5hdPOo998s0a43OpdeR0NPdxpt/rZJXQqArWic4u9Mx4Jo/L3BId
aUejQEdUgcZi1Qd5z203c03FTWw5+xkhJrmcXBZD/46wgbZlOgEs671vRbZ+ox95bZbxiaCbV0fP
cTX1tDG0Lhjj8UgfTbvOmdqcB7kc8rLZJQPumy150vmwhEf+b7OQkdG59qMiRmzuGgLOKSc3WOub
IZp0Lcn2fZ+9K4Ua2FYL+dMzghw2PG5Az74n2IiIGVKov9mFdcpGIHNp+lV2JTWGbl49XfrO2Aac
HNEwwsXrfixtsVOXR2QxsDkuvbc85LDqFP0vQUONQBUMk0Zdn0GTabu6LJ5sg43eJSJQDiYDHra8
cWxzxNtwOfTWOZKLs1/X7jrGuXJYdPcdXZwV9IyZUq9cjqVFZru9VVKlPCOxW/fj2nz3mLODV8Xh
8kaIV4zA7C5BLFTR+6dHGxP1K0r0e1MaVGMGj4MFgnM5r+fO9D5EUXlvibaEnlLJ14p58jnpPHhl
VTV/IduF3lCyIEhhS1e6STwY6fACT098KSYHFYuCwtYuh+pU9wwdMKCQg4tHaeys/kRQ0BhSzD7K
AY9a5QmkLs6b5dR8DnNftWY04kuJrXg/WbysSb+L8X70H51aQ+tlaVOKXR+ThikhkXuskJNfzmG3
r5TnZeTHhfOjabjj31GvDD4IFy9A8J+HeTLfj4gKBpeNSU/rFw6e4hgD4fLjrvfxp+zTmYvIDlFH
MlOOOZPJYzxYBRm1Ts77457UJiZxbTBh4Sbk1cE37ddH0Qs2mIXWrMLFA8jzRrzBnZe6RjBZ5fdl
tu7p8qHFQx8vZhlaziFuMhB29YFmRljTcjPBdTGewObHgUh8pxcUWjDS5rH2nWnGnDhuB7/QNV60
9os6V0SKvuIwLZ+yDm8VpoNJxarnOPduZn6fbPxO3Xj4ltcKkUr1H3FMnFtc5VG19uZjpi3RUNrq
q6fOgy81O9C8PyAMZr4L3BZQ5ta8pBAFejWALU6W/jS16hkU7xp1av6jGym510PbWC910cXXMY1B
c1AtMWuadunU7fL+mQfG9l0eZAfvxGKHEhHRsRYN2MJV5qfErevAzGrQ0Ghac93sH0W8HtRx5WGD
MQcHRnVC4UI0rwOtZblpnF1qo8nW6bWLKXMvVsPTYXGmZcQCuM8bjTmy+37vlFUHB1Ev6PFXj2Ve
fRNtoYdNk5DWZjTKo9H0F1Ss6XkMrPzidNNWBKI+vamHn/LJ5VxQv+SjvcudK/291Uz3pWCNbsh2
Y3iZFk3II+ALnkGFNa5N6F2via/m656yYF9oJxcHqeNKH4hEmOfE8GjN7Ow6rez2ScOivbhrHzTG
mNPWr6cwSytuDdt6pahAYXTELDXnX57aAKdILvt9ug5PU5O9gpd5xIVJx582bFhqxnCAN0eeeaYX
Z9QH+4HJ0FeNoTrkCxYXyIn6bvt+vf3kTppcMzq9BbXNkGTLWy2n/qjEyY8BRuVOlUXrJyIZQ5Ro
18RiuWYDeuohYSvFO6Fq81+a+5ixtifyWwmGUl3y/QiB35o5o8dMATz+3KvKmPllKVhdU5cU2rdq
/JOo2D2upZjXkzCyExX0zoC80lgFZ0B627WTnwWZj6RFbhFAUxcWhtoEqdjC4mIi2mQxBsxPijen
sSCI0x+JwU9CzysnBmHSHfbr4vwxExdW2fQEcmKU+t6f1esaQxMn5GBzmDbD/dzTEjLqw2Q35aXO
jUdLpgiJWkKZGQBqSrR9LFca7+lC2+vdaFETIkGTfkZr7ZGjQFTTACVDjVP/jOIohOyFhoJSpjZU
QkWk/G73xTfVnSgshDxInSOkOxQMXiHJOVvCWcePfpcz/6enaxJT1zLY8BJrRw3LeRWstYc4+nEB
8EmSC23/V+E8d/lbXn/Pqw8jNaFnOnoWVHIeH3IlJRNNAPHFzX5a23l6n+b8WrfAeUUs7zo715+L
Flsd77wqOH2x5xcntGVXN7dHys2Wg7Or6u9dKh5M5TLo5bleJZam5Gs/0NcUXvqaOWRzmWDu7dkB
AFed7QLRS1qbBDY7FTapdT0MAxvEZlFXs+pIfrdeCXjMRDTMi19iPEx8A8cKyTdSORWcUKpgnv12
C7OB1EnuVWwb54xtiM+BGqZboCpl++SRwD3EwCBvBmI4yBQJdT3xSwctWM280tPrNjBctX9FgdRQ
so3Od8X+s+Wt/MttbjAsKmP9HRwVFCsEehSdezbOGbvYcrLR2BL+Z1f0LvgE0w8nC+0qiGuMoSdp
PNjV0VOOjvYsDCIrtGe1/CtROPrjz+foQjdimxCfayVkdZ2dIpjbSJN3ef8xxw+TQVuFnUtfD4ke
KfEJk+cyvhrNS1L5Wfc2V0FJyJWEruM7ia+xbyTqoUyh71OB1ZOxT4Y/jQkfPfDzuP/h2OhR2Xm0
+8X9WGgq1tYfOtkHYyityIW0L46zcx6Tj+S8MgFmgofRyo7YBoe3GF+N6/MGOv07jQmApllzbhuM
Y88zSy4YPC63pyn3UAV9RxWB57H4qwYgRmki2R/DsUqKl6JJ1nBkhwySZcQlVbsfrSVJY2nNQHMq
O2jKZAiIgjXHKiocwf0iYCeG0T4kGovj8Jj3mhYtIICmwjN98uD0N1Os32u1oHq2EIOsSdXuiiGM
PaX5UYrt+pUVgTAMg0VaekfOOpgSF3O+l1QqUdftPYLCMRUuuxYrrXRhJdKKsm0IR9Zu2nnk/FR0
J1f9G2PJPBStgKPRm2E6W9mlAidxkpNlRYZMzftVDqjUCzqT4/jcxyY2zsxzrh72v2hS+AgpC85+
nOPmKTbBDJjAz/eydc9gULq9srRXY9SOqs4xuUzONlNfge27HuOAHKOobqZgdXR2pw9pA7VCnWPS
9zECbRpD6JMgtjVIQAu1wkuLtjEu37FF7vjEAX3hfUm101e+Yxyr6RpXoDmWOhybMdhQ2Pz2He/2
oTDbQ5PHYZeWZw4rMFP7IX/EOCF3aderB4GkknHtQyMPZb6x0y450ronFSXAypowRA7JZzzi7Hs9
4ISO2nuNdN4XYWE0NV9Z190cNymqIvTceEy7S6/S44OQEFhGNoTqWFKwt5TvsiQRqAbvtivakWqg
Dm1ARnHeBdx7KOvFtfeGY22suKkQYna0HqQbdEbd0CRg/0oOoz6FxPFEeO39dqhP82RdM0JeILU3
cRyloxktAK2LrYzNU39k196uM/OIoCkI9QMcp9KeQgtwGbd74rU+2lACEVV6wQnepDhw0PJXSO+y
vU5y7VC/VsDV9SdN71Go8AZ4ZTAZWlCzzIu4ouCvIx0YemxQJUhoIiTN6KSp1woDR9D7cuUldi+i
oZScR7/W8t3ALFLWj/RsAwCXF0nyTUoVKPyl76KuNU/sVEEy53tMZDSsr/wnI7Z9AaOMhDAd9xqk
vHlU6Ug8Vwhoq4FjJTo3Rk0jPtdp3lskYBUOlNSZgCl4+2yxTCk0DCBVqKfZhUMDzUMsWpDUjEM8
fLVz9miKI3xyvKVD5JJLZ81vnN3ZicyozYtLNd7LsUxORVb3j4TRUbTWzruIz2gTdRiT9TntNxp2
PXbsJ8JvSSDUtD9odYCbZ+XJFObM8yEB8XdVPBh3Y7zsabgV+3mOT6pVnIfS2Cv18l9snddu40y0
pZ+IAHO4lahsBcu5b4h2B+ZURRbD089H/XPQB4O5aEKxbUtk1d5rr7DKGkgpXokbA007f1GBWLnI
CBASDRg3BohVzEnoHQI57CvVhS4BsOasb8rgN6klM5OgWRFNlwDhEhbi09aNnh/OFGJJ5OGdZm17
zpEk/rLS1xxpvUjsNaLoVUkqnlMRLkYLZ7O9dT0MdkxA8knfBK61aSMb7dk1Sb5kdXeCdEPnvq68
MSzd10Vjn2HzyWK9Ji4Y2rCDgfM3ixIpGJwH3sGN7WQ7jNPGSTU/1DXnqbIEgq9kzjdTiT0zv+R5
2epLyudtb5i/SD/yzxoXztoac5uUTJa11tMCAifK7tLWPbyzpmDt5F7RzwZTBuXLCzQqZ9eCpK0m
uyWDLR06PL8CxgLeSldfucXwNDOaKpRObx5iIUgrwaStzFEWDHNB6DuY1W4krced4vgP06kbQdgU
sMV0iuDQRqt2LEcGR223x4pfbXrlvaR1fuGq3zWEG6Y4FIl+HfnVRVmkd4rk6IOd9TJ9qoEoR6iN
THxAnFX+GgmamXoMZFi2Jp2U1zVcbV5zla18cwemMKYUp7G1p0s/9Z+eURuvKnjFjyhaCf1FfDh9
ddXy7iRm++LF3SnSfg849ltWuYM4t2Oae9L6aKUnv6yUbg9h3LxYAuImUunB2oJJWA0GqnH3whj+
CbSf9eZFZO6mwkhRUJeBUTHBuU7t7zhLUCPdtRgWUkVlPzwj6qZ0Z0kdoyNdzGbkDIjUM1gMvcGh
1DY4qSEtacDCETNhsryjZ6UcVTIMsO/tZ5JB+ngPpya9yih6b3tY7BbNzCYYJVaiGGPhPFUcW7v5
9L1MHmxVIpArISSa0qGWxvWWSOBvTLh1TCri+uoqo7qWXltfM7uMN769pBosjzW1jVJY+PPaGasD
xgn2URIucGmYkcWMT09j1wudkk7egmkmuk6zxU3WTGcxAt2xtRUfiDFi2KZBc5dt3+/RflEK/PZb
3z9EjcS0MuF9mpTuvs3Ej4SBwVUxXHg3sdgfPfeNH1qeZFPcap+rzVUyvQberK/TRp4QSNhnzmFM
OOZL5c9NiKlQdetrHBaKqQ1j2yze/CmgFMrfYqCG09xXcmmc440qu3QrTa8nWsjYOpDSPwm9eYux
SU/cQ5yYXwrI/hzZsgbWgTYbDWRw1ubJdxIRYj+q3YuyrrZGjDbKD9AAJAHcK8a47qnyi7+Dn0+n
xvTG0+MWDFBj1+vazb0ZKbJKwd5vt7j49uS0Eqnh0iAhY+7Jv3JyB+TUsYEvr72eNWcb+LthtHeq
vGbmIzBtWiMHtKzdQXcjHpSursWKu8oqSvDUodFbDlAKd5HRq5WdWdRqOX78id5XT0CwNOSutZ3q
QWwI0UxgL7v5Ou5k96x72q2zCuMDtXx/6DUMj/Xy3mtCC6PcTTc2cRCcjCXShz5IUVRnPxPIrAw2
lbVzKzDyuMRlB7sjubPdp6TBl03rUFQzZ6HvHbES9AgMR7BB4UWiiD/zTTQ+jDa5aZuh2+sjIRpb
B0w1SSDbtub86fUXfIv5i8XrQJ96HnOiy+N+vjZtha90HuDHYIxnqGj9ekg/GqN8dvsU8lGC1l1a
tKMkmDO1l7q75nrGObGH5d2QUaB6F0uTFtAkzcCqMis/stVgWIoIdW2nfv4xk9iiCHNSX0PX/Uma
Ob8kWRyEbRNP56JPdMTIWo4rLdDO6NrvLttxCExzjg3vRGjTzxR4iKqx7rZQrvOja7ZL5GB0jDWC
qfx0BPCbckZf2VaQcw36YUXdET4EnlLJVqaFu0m76e+QRe5GTcWpxveS6tTEmnEwQInSqDw+bv07
WKknWDqyfutSyaQRtvVAiSQzLWknW8fIqgt039RCKeMFz1wHmKe65DL33vht6jm0w9wut6ikDa7U
nvZhtoud5grtIzbp3LVu74iA5GRSl10Qumti0PdIA/3FCF8T7ft+SDT3vfD3NIjy1Yj0d7AicyPU
SERmFBgX1Zu7Qsd9a47s7ObNZndpPD5/pgS3SXzHic/Ch+hpH0/RvS4Q43qOz0Cl0Jvj45ZrkNFc
zCS5PAgjrWtlZJQ0RajZQ7GusNooBivYy8kgNFsf5fqAEdUWJscO4eEGoYTd4BxhuiuSltf99KMu
DkOGr9d7ozkUT0GoFRvYTKEEMnLZ7LMRJ7OuJZmjMMgwzPrnekwt9mwvObA1xp8NswDbH8UP1sNp
ezbaeDh4JHDPQdc8e/knA4y1FVkkfVbB1hKtewabnDFOhIRqdqTvKiRVrltvlB0U9G99t80Lq32C
ZRSvGhnMeF34zc4NqhNUFHVEU/LHG8gqYXtBetpqrCZ8nn6tBQzorST08/zdENI+TZV38Zq0fMbO
uuBvprl2GcJ/gCBDcG/eAyCF0yJlXKxr/cGFYHEvi6B8LUWPpStqvV1hCHBQ6X7bmc88ifDWIKjn
Q+ptZ+Wkp7H0rS0svHoTz1eodwvE9zYYxo94b5ipB5iqr8uWrxT40T2oqZnf2zreDmTWkCTyXOpJ
f4mTzsQGizkbRvDiPTWaO4Y5z6Y9FuHYScIYIOitW2uxUm9oQgo5gHunbgsw400vAaHLl6XuTOPy
yHd4y6K0+GJp3fWRAoUMcCBM6oSuYtr7VBJbRZpZCxanF82lbr36UoB6bFSgizXEWaJTHw/y051D
oKxrJ519I4pfk0ouBcM+U1jgRcubHwepw5CQlaIUsqGNdE/qVyXK96rjogUdWrfRBvnkp13LH42n
yU2ZvZYs/ZFVruweasHGptBSHiqD2S82vVV5m6bXohU+NJAdVPsxxf7bWOBk5AxtsWUX7zCPDurQ
hNaESG9VmBHRsgmDuw0Apb4i+kCEODldkpJ8hqyI/0wFwesx+3gTvZhUgwgTd6Jv451yrwNTNd5K
W9+ZyXHM4j9aK/YWahDyThiBEIY6Fw+BcLPrmf2bEyxkvClmDfDPrTAGK6JZwHmyDKaXgHeJoUdQ
JyySpJogDrUe+MjxGPEF56afh60MiFvU81+wwq6lMPQ3i4KjkUgSolo8p9TjwoEsIPRdoyEHd5tE
rbwxR6Ax/rLdpZ/SQaFbZxP5BSQjbEDsjDTButI29P3riKziBgNwpxMQi2nD67x+RhiHoy610koD
5y0C2AgN2VFjBdkuG7Z40uH3/67XkglXqSSlYr2EBTOItxtAkgyZYWjgF86PN96trGyWRIHjZHnb
QTEyKspLiVqsqVLzlS2HoSzR9oIR9pPrQG5RWc1iI6tP5mQGs3HGfbC7EFkmc+jgYsPn7O1zX0XX
RvVfI124VVh/y6q0nwN93ozK6kMxQkn1Nu1Ualuhxfa7aAXDaKYmGl/jzOydFofwuI3BVxAbnxEG
5qP7y2Y+4FqffSD3MC830rJX5tSErn3z8teEXjYpzjr0Z8CNGPW8xyA8kx6oOQNxDbWl6SRHh+GF
iNI/Xc33ohfaO3LM8tTpWXzJn6MW+DElUpcK4kdffqfjjOUk16cbJafs6qaQw30jcm8sBNeg8Iu3
uFLHbPARGlcpbT2Tn6OdefUuaLWnaQ7cLdLlGcRxRnknTboIzOcOJe5RK3S68QeKzYClanYOraB5
rh34WIJkwMOgZdorA7MbkLWnSBafv4B41iCOvDHZTow3bUCdyKftsrgu9FvZ3isXsnTzPcGJJ8Jl
G2d89yZPVKBk727UhXr6y+PDSHJnlen3yQmQIT46wbmyoVz8kDEgfoq6PkIDOjKrKJL+WTGYyqHB
EZOSkEkM3++eEHkeCo3CuNHSZdzISoWFbVWts1Y71I7cmPkNu7Kw5zzsC7TiACNcSG7xYdBUdu6m
FZfAsGiifkrf2ivfXVcztlAwdAr7YBUVSbxK924iG4NzufNsNp0gifOfgnPKjwl/H5PyDOkLAkgd
dGGOr/7POPIPyvWDN5w++sOcG5RBHQnZdaL9MHwSXGz4EomTI3ODxZDYJMmDoWIVUyp9nYPoxEs8
9y3KP/zdoO5au/PjYxQ4YUV4oeVemRyo6V0U3qudRVYoSsSvraP/zVl0M6uwVy2ZcE78BcHv0JL+
C/VN+P26zQCMjW9OWG36PTOprtPVUDKhA+tVKUYlbJqliLZ11NihiXc/yQZISaAFwE6MO2/XlaNG
uEkr71r0WlSyejaXIGmta5iqZtk2PaE5nLigom3Z6y+dnr4Rn1cAkSHXUbOS3/ZshxoBzgUFZNrc
YlgIBAL42aF3DSydMCAGMkrHLzX5fxLIx7ema6OrmTPCejyeJigTBmbX27Z40Yb2rJZBKJ7AWODq
w1cHZ2aXtT1EguUuF/8R1ihu/cq18MKZEFcvj08uLJJesuAbTfA05fF0KyOFKNlnJBGRC4ylhPWc
J+PzIndWKUHT2P/lz86AdKfXMvWDEYdcZ/0EDiwugjT1eGwY6b/TJ68E+xvQvA1ftGPyQqIYGwsE
cbfY5vjiwPZxMX0nyQ9bb2LjzBVWKms/fp2IbwYiDqZ3f3rzsmg9+yzA/BMGXSCnD9z6mMvMhUdh
23rIV7Ku9CfHOxsMihtVrQ3yMszsA/LBWvfLTRsM1Po0B82wcWoqwxpCIfSs4EkwkdMYFxu0IKoD
mkB7Uw14mQbhKMatlUDfa8MaDM75vchl7Z65WQfS2EyIUQFgGJItATdakoLF3er4r2WNKOB+LAh8
7w+bGCIqQUr6AEsPIAnHo7U3kDv1ZyKkyCi1db3AMj3DiaLYtqkezs41qeJ1O3N1aITaohjyviFq
he0UH6tIhR4vOglKDJGyp36ySmbGhdn+SmrvDriXT7klUUrFfKCCaUMvXtAr8ZtHK+wVgK3/1lwl
WftJjm4fkJgL+osjjCEzeJj+SrpXCErbyS7XM7tM1PNJMnZoSIOLTH+Vuv9tgaUXrAwuJxk1q3GG
gNrtLPp22K6ccVnYs8gv80a2idBhMEdHGkoL37rhFQZLxfw+lz0IPIR041lDBt91XyC7jKzJd2oO
XAikWYCoj0TyAMTabRqOzh3z1FVvfzgunpEHslVWeNKRbAKvJH7x3Nc4V6tBBxFpX/gkVy3/l9EI
LIib9YwaLPY561k19QiLOvsHfHO+wh49A07z84aAiWVwOuVHxblt9EejttYuBIShxbhSv9vWdjEo
VfyReRYwGZXrmlLOzf9GnYtrzICNEEgKec9e8DvhT9dGIJflemJQN/x07R9W/KsQmxEn1/Gt7xiz
ahefLCkYnvJRJvz16K35f6SLrS0xRrW4wZhfuc3Ptjo6frE1YBxRjK40HVMrCmrhf2dYOYx49uXN
byEL9MekSEA/0Iw/uDnAmfHDMXlTWoAUyF2hLUSHpvFpYv3V8kNwBZPJCO0ET7DgO3I/fb9Zd/wU
W1jorjazJbduwRmfDjDJ/gjjbz4ywnDKUBU1lbi50cF9KHJ2WWSva/zF6L4VUYyzpa09fgK/JLa1
hAUyMHM4eayKQoN4Bv8+uQNoJgO8GoZuO2SA8AxUSthX27zKkj3xcuXWqYJLpXfyzTTgk/TIfbZe
GvlfUfPOlNaCDH/H7gRmdqtohsw/5hwcZsYur6gMhtc5Jb+nHQ7w4Mc3stetTQnKsDMQLH9Eo/Ej
4jS8pb0tXn3L2RC79I1HUnzT2kgdxchwsXf7s7DtvZoz7cBifOmSIL/rhI0xrpUnvR3ze9aWOjls
IaTmFkMTPIGY9EPcTOjNwAs8bzfgfXSHTJjeISwezDiG11cQJ9Hac3JvZlO/aHqyMzCnvj8OigrM
7ZhhxLnUz65Mm5PpamhMjTF4NcTMVsWm/IcCmBrTjb6LAUEh1x5VqD72ewPgZ++MJmnNvtnw1XXD
t4x5hXJR1g17UdfG0aks8kBxs/fINWNY5qAWQM101hGrhyazE4Gw7q1NR3SAU/S7c7Pr0HOiMqUv
dvGgu+d/B8J3oBknpBXq7X8PPx759wJ70UJhEDSu/z3B3g7bBWAcRNiyz8NymMdiHw/NfHw8lMk+
5cxZnhirFFzXzD8fL+uRI4Hp/4oGUTPIjPWz5TnDxErkf45TW+3TwZzPjydaYsHOpAJ8t0nUrrHc
KaG+IYaDyftZ56O+c21PbA0n0T6bPn2VjfUrHeP8ZDhgXYEfAToZBEWVws2+NII7w9rLvbXD/GYx
amu+5lVWcpmZesqi3cn2OCXqL7/Cl9Nq3kd1VeOfson+xGrJ6iCleV9ctWmeb0Yl/9qe7L46Ne8g
O+A1hlPKl8nuPwhxt3v7u57IGRunod2OvsbHO4Gzm+1zaUX3wYZaC54mj5kGSIHEs7nmLrCnqxm7
ygW+zCPD/ildiW+boa1UAuI8ZwEe1Wj5d1ACh08zIJe+qo+SnLT3TDUMXhp5hVVO6rs2M8fpzbse
5O3PTLc3iZ5QIY7SOucaCiUzNwg8jSZmzYEDlNrtk1r+GWWv7hgZWmuJ0c4+ltn8BCOCRKEYRH0l
RxXvUfOZw10r8YPVifaZK9MhQN6tj0NugpxZQdocFWqRHW79e0Oz1qJvcubD7a6oBP0Vr8xmb4OE
J9mPA2LGxfUC9w3NurjeRpQYu9lh4Vhnu1fa3mgie9c10j8/DkimQDTMVq4HKLsPOOhx0KIUdMaf
n8BKkVJFjmTNFbmzjzqcxs0FNkLT1fkE5lblKsfMGv4/yNLjzU4BCoJB2NMcFKzVj/+rKPhByjMa
Bj+8ribiajdUmbYTFeFXkHy9LdSwJb0xHTFJYdqQn72WLFFYxZxsdW9S9monuxbGs0ewoF7S3nqd
Isje0ENJvPiG2U4dag2cBcP/PQo+O1NFBlnE2WHq1N/KZTAuOg+pd/qcZx65YAac7HTEoc3Xls1+
rv7Gy73HQ3F3D7odmKF1J017fHUJyaoZJT/JoYTyWLbjHmFMGqIdq/ZFmlivoqhxcusylCvLXTeH
Yys8RryPuynn5XUKjFPTOAiHGiykExDVF19sE+Gzxw8Ca0NUs6YD+O+nc/k1GS0+oXWQHA2/OzlS
imuGSfxab4aLVsFSnOg3O6+EeZjiMVNO3kdczhrClFWhAK+nXsIzG70t/EyNflX3zpYyO0aLNlbn
VZZuJnOw74mh/DV2K2zAQQ1Zwh/Up8xsgKG+n3+6NSTjqhrYkOI/me+GaB4BnOrCOns2UnlKKdRQ
wu3UwVfmRS73Hs8iyYMYoXrOvGCo4DnjrxD+r/c9bj7ezIlNyu1QHR4P/Ts8/i/Ns7QjRObt//et
ygjKTSybZv3vBz9eKMzp2sRFsqu7eOd79o86h5mLpD3xNoMmQWYYRuGiQUQJHx6D+6G9LhSv6yzt
i2DtOj7u1R55nCoytT0zCOOUOc1znATuza6eUm92nuvIKPZOAyyAYt66u73PaL6dsn3fOfcK18Af
KiAoomUlWwkroZKt5/JZGcMie/8zF0FwSdqgg8bF5Y8T5G86SXk0ChAlZ+6Ir2tyjKGCH9LWpmPf
n90xSXCDslxG+jA0WOjh4LbFL2FT1Du6ufPM+dIvrsRGB/DWGFLbBnkvsBoHtTCJfjMWUAOQcyA7
w4b4FHewSAkbs/Tol5vlCyuga59km5arYG7URiDVO/Ya6IsztXHoAPVs/X50V25sfcKlJNg48Z7g
6P7ClSXaIRHxUc91b2aEsNZSTrwOqAytiFRkxzEPvtF1pzQRzd4U7TnKhbgSXy2v+izmVS2wiJoE
EP84OtfRrptzbYp9BC1sFzewwtJYQlY3Ye009WfHEr31AozHvGY3Mzn98i14jFaeJQf886NGqCeU
BvaTLat8Da0KVok9stmk8hKLMqCWyG5ZzdXcK+j5TR1jH+jEgmLHKc8k1G3qmrjO3FwYCUOXhYns
qOA8uK1sYBrUn2RkvcFOLPXp62RH8Sv8X9YIP8RxAb8Zax8hUgUF4w5DenDg0+BUzJBGq1GD1VF/
k/9KhBkRJ5tokPW+KryDUjQZRCVCSo1fWpgRK3apv2ZlvUL0rbbVSD0PTWxVof9ISqwGPezxMqTh
+9ZpjaMU/IdmpJ6SXi8uDqqEtuPLQt1PeWyRaU4q5EHiO6iKzgh7K8P1DBkJ24w+PcmKnTHTIkyt
lrvuGAEDLLc6r6Pg/3cfqa4eDi8Ex81hos/ORrfV2xBAR6LSkls5w9XRVPaz7cx5zSotVjZu2GFm
VgEy+RSGSaOdmwm5pBgG+2r29ibwJPAh6rxxcqvnkRb7YkgGR82zCpLxagFP4ZeonXQiB1YUbaZC
tg/qzjr/Wsme8PcBqVWW5MPZyOfvsdPVrlaMC0dXoAykiF7hM1xA5Ru3hebkN10TPxuG+Qfb+Asl
un3Km6AjNtynRSUmoo3y/qkEuDjATEMqW72atsMHMzLykgWyg6HPaWrr/joH1o7Uax3jQf2zXfZL
z0ouiMxX2IT8iBr2r1GDdzAouz6RvbmE74BQpNfCTl50FRT7IY2ZzVbZfnTblYGRzRUHZM3j7xEM
Bvh1aaxtB82KO7zY8cZ04/reRCbOCz3SNViK+2IxihMjIziLxWqb69EttvFaSjQCMTof0Usr5QyF
25ueMpcdf8VIZJ8qqV2COd0raUE2jrr3lGqUHERYBy5b3Cqmm8a7ZdkJxMkf6SFE4exLR4EoDW25
gb6s0a4OnZCnrxbDj3WrcR1nTZVv8gjDeWEAzrojoqcROYoARfc6768blfoZenzN9N3I+z/M0Esm
RXOcapsqNsEBCRJGyGD/LoesODI92SY58T+YK5/qHiKXXxgpPgEyDc24btcd3ZAf9ajgIuy/oVpB
IgFLTfunanLvUWv5q5wCcelTazhlydpR6HLGChcMrLiN7QzzuG8NczcqLDdhWgWbivzDNX+9FgPO
6Aaec8Hib9i2Dn3znG7RbBBaU8UHCD7nwsOhqSCgHY4yLtapJDGkDfoPNQwbo2UVT7yXEt/+MWJZ
R/l46H6OatLPcrLuVLzVRwGHZlWXsr087lbGp1f7arEtJ6+7szYFkSXlGHTPSTo559yFpDVbr6oe
nPdBuCAvaa3tgso8MmUDjUOZGaZEQ5goJdcyiL8gEKGt9qdPKwvAXkktDU3FN64nw9b03vxmJkxZ
FGdMB7mgzRErcmEjLAHL6CDJNQMns54FHR2z/lTGOP532EcuM1wg+lS6az/J2UfK8lY6tVwHo/9e
DTTYDFrtzQBUUCbJugNOI4vBPzj0gqHZjcCImLAg6EF5mbiveeyVgA7D9xRXb07fEERS/VSZYJwO
OEu2c7AuUkHEnY0Bs57HnDtJ9Nsqceaxl2l04b/gFy5Dbz70Tj+FCbRu+O8RiEpNj1xdxtTvT6MK
nuNAbnvtZ8sS+FQ1jrmesRZbVbinTZVLzp47Xl1puTcCjjd+hsAqs0FB1ADwMnaGGbIwjIZcVZ1+
MVAh1aClHgYXa2ylD0j3r0NqFLtBJC+GO3+niQEZNvBFCG8py8xpz/W871I5HuCx3Q3xG4uwguwG
YAoc99E+2/Tow5KlMCYmzhHoH+vWWMmp9wkJYXSBU9oMxjcaGwlicTWE/4FI3j+yo4xHqREnHsTQ
cBEd90jqZydQaFmni9GWaDD1Cu60wMF3mHO8t3/Y5WSFPViHXn+5VeCdkmx6NQWgwWSDF6UtRsZ1
0/+1zWq+WcSpFRh6GbkYjnnZNVtbMCPArC3aqz6nsPBmrp3AOptT6j1rGQuqFp3qsl28kSLvlmet
f2va8a+fttEhXe49Hp8RA5fQJYRqn7wgK6BmszAXHWBkl/3fQ7PcclG3KTQlIMVZPbCo6vjyPcz5
siSGE7kcHo89brkERhxMo2AQPZZHmeneehqMaV0G8lVLjZ6w3OJn0BT+s0V7gntNce00GBWWnA7Y
yZDNqRp1yg3SeGj8gNUHY48PEmRPFwcXrmw9cy95ohcns4Q8ymCFmyWZkGgb6gSq/KIKSTGWwJ5F
oVsFiiCi3ufZtjzXvY0GyuRDrlh+j24c36sRJ45S9fVJeCBlcsCDPZGaPNedIc+PW3677K0dp6Jv
dZ8ID7IP1v09UTporTPwHGgDdTi0TvZucNXYXE8Ww98/Jb8/RUD0rdDddONp9r3pVGa46k/4/VSk
M42FktBtl8cRHM//vUIPBnHUMzqKZYeBZZ9fXWM1GxCxQGSL67+H66C9FY4vj//P49ifELOr4XDx
ePc0egWuiQ70mN78sBfSZiY+UD0uY07QscfDLoLlXYQz3LaIDHdtaDiW0/Hpx8ch0BJUGpGug8Dy
nQIUPI6Ph3NZIQloczDFOUou/w7lnGdgd+xJZRBUBA3jBUI0dq3yg5iHl8cLI6fkq5MVuWHCeJp7
waq7fPA+rqynstXCx0OPQ+a0GBLmMMQQt9gr3/Xx/mGjTUDOsxEG8Ig1VKM1u7oi9c2BCgLz1H4r
s0Z76l324wrnvU93yKP1ZM3xaQKn+uy+UemOZytgWBlPr1GkyXeqT7k1tOjbzNVwgghTr0lunT58
2xsZAwUutojcnV3GBShjvUuE4cj7gFxoqiZoyIN1nnwIqf+9CrEc3CpmPE1/802CAAklmCHTk6Zi
NAixrGFCBdTiZ4lfPfyaulsrDWfmaoqKXTbHxhsKVApzimqbDiGmrrrmGfVdAKf7S8IjIWS4RG+k
MOhP3Hj7eHwG59kFAbEmOfqxL6PuNjkDm1ev/tBRWz35qfjfh67DKSFNHPgcGXFIj2eNSf+fl+BF
X4SlZTKMp1miVebNj/9G1NXV7pA4dLAj+872gDxy/2ZFDpJsrx7CnPryqazGHYpkqOJRlewmr5ye
h+UQgf/BpM+3ynVmWOyd8xwM6EY8Vz67DvN8QsQOg17dA39RF82qX9XdWG+KNgArB24LnXySfJu2
+hXLj7Tto59ZOV7VUFz7Fl+ZmTSFZ7OQ0ab8kK6oT1Md6ViAGdBIfb15BggBL3ZgbGQjQgPyb7zL
40ATI3a+hmLJ7ye+4OXw79kaVrM+ZwMy8v95w3+3+kSFScQi9u8JkpLUJShCj0SaO8tAcicj+e5o
3vDUL/dAO8StKySwPfcer8p0du0OWhSQi/qwc2hLhepfiAeuQWwQV7gGsThBH+SoFJo8zFAwhjAT
20MS9NsHgehxAPqS6ELHca01nn5grr0evC0eqt0Vb/I3v62zs5NSPXmZ6mFY4JEwB84Tf3W5GQ2z
27kF9asvFpo/KISmFObVyiz2rg2FuxU4sGZwh8j+bEPlMfmZA5/Te8gchurVsB3EXK66AWZTkWaM
sAP1PuvmwmEkacgLkyHvnsyCSxcyqXdW2W3U/tBY6jtYGsU6yIfvorN+CPCGrYYhLKmCJt5PQeWe
AignTsY50E30o4RoBlXuHweJFLKFvOSPHYJg3BHOMSk5RVz4RzvnKmv06jmjMIOFScHOQPUId/25
07CUqN2RK0SMyzCsR4Jts9HlZhufxJLRYHecDuUAmuHTP69wFkiPqHq/rATbFhr6nU+0CWI2cNWm
+8OUP9/b6TXPFbINWvRN63t1mPDlrn1dYv0PKEfk+kc8uPo+oZ5wl5YE/OQnuRYxDhZWHGLUZ3LS
OBvTioy7ShhX9G3+O5WxevUZGWVuIhDzI5jTp858stGGkS/trczEn/b19N162SHSA3HM1EtrWfXJ
NZGAdYZH+Vzk6z6TW18vIUtJf6ckaX514wOtBZl+NLLyxaMn3vCFD3v6t8Fw3hcXWTpjVQ5rv67/
jolklD8bDFHa7kOn1U3JKIeJveQrq5FYhYYErMyq7CM2X2tyT/2TZXmAGxW2EcNoFycjhmHQE37G
BrRMHyCxHAnGXQ9je/Sk4++mnlUzHpJuVwlQMlXeWRzaXVyzu2tG77zVtjz0cfuNCU29Khp8uSKq
X+ZJGsWamf/qLHemsUcG7w4Q23Iy3fGtO5pDCgOMFRJiHSK0aULRIOd4G2UsFBjBFSvlBVscJ3jV
CBm1ZEGvmU3sBptwmrpgauin+6mAhtVZ0WkiNnpP/qmgjBo/4W7kzMItfdsYA/rDfNqDezUr3Msg
RrdTHVIO0nuHIzwoL9vh1Oaca93GuAIJSAaiMcF33GLcDFlHl96VjBrcUTwj2+iGj2aVAm4NP8i5
yAR9TI9LzgblnLjZFmmFFXL2rYMxFipZfk2ULvZlGphGwc1bdWRnbaOhOs5U5jpW8STosqNlHmgc
2d+EXPf9BkZiu+Z3afcWid20eMVaKV3bkoO4HVNcvSS1CShRbuGJlUh2JMesKnip0TOZdA6WDe3b
3E8oqczZ5mOFMTt1QJ/euXQr/San/FsUQ73uJfwQor7/D2Nnthw3smXZX7mWz41bjsExlFXeh5jn
CA4iRb3AOAnzPOPrewHM7pvKasvqF5okUmQwALj7OWfvtZnNGtuoj8lHifGcUQntfGDBZ9M0vTXN
MZISHBYNK6I2kxajDQU3mpJLYnQjp9umDecaHf2gEsINoZGFfrCO7aVS1sOlYiIeWqPCggA2kvJr
N3YuQlm/Qu1IF/wG+DZdloSKbxvfpn4f1IfcZLJMeeHSfgynKEFE+BFA297QwQIJ5SzNqD85LaVA
0OE+Rnl5UwgSQeGrJotGZeVB6gM7iIkz2o27PqvejcJ5yeqR+LRviYo4XuIAWZgwIgzn0c9x/0WR
Y5/DtH7OUugwlh8kZ8/yXrtA+25UUbbVME6cRxZXlRrp3uomr1KFYi0tCTKo49g50i1J9qGIT4Ws
wHwJb8vOuKg4A78ALf6B2+gbJWxwNqYPGWdtwMH2UpX00nQNpMtI06LMB4kpCkMTvJyNlvj1HpJ6
spbRATYMg/3Uw57R8R1hju7AjEJrFV5yNSAPiJoQZMezAJV3+soYrA9ZiM8wdDxme8FSOtGzIovs
ZnewPXyflNDxubdRHNUaHCQ6+PeOt8OCmR84SVLZ28RzWIivd1VBG6zKlAx163hjGvuuwgiiKSRO
wQDuYRB4T/LRu/kDgObGrHjlTUU/wq2UvZ+89dap9tXi4pmk1UMAvTjdS6sWSEwBvHqkwDllGoKs
R45dZiH2h2dLG2pk1d6kKENMlXkVTkcXuayjaxt/TNRdUts/5DiYh3zYpWrWUy1O43xauoYELRxO
JKGseIzsCJk8itAKWVgnjmOLaKaZ9CXEqS0LOC5cT7wKQqHnUHG/CpgyOxFlq8Jk5ucx91qURkVQ
c5efCa7tKV1qfVk72IJTv+ywLNN6npgXQcyR3S0ZVJI/fMDR7xxynYOwULY9zdSLy/Db4Im/5Hio
1PTUF662HySCkNTzw5XSGdrRbN/9RM/PhajIRKi6aGWwma2wL2kL27fOPizfQ0061Y4wLh95fLEm
msZY2SJ9ds0S6fMwvDRdRUfGx/faAuLBIZWj2wfzZjURSoQ4+EDP1G4Mjt5sEFHOJH5I1oLqlCZV
2E94Ah9mfb3NK5PYYtv/WWtajf63zHCc4Ar2FXh6kV0tgiH4mXihvcm9/geVQbWfet6dOvEwzYbx
VKzcZVijtk2N46ltnXbpAXVaVWpwV0vxw8Dgh3gsf4yxh5+6Lt2iU3kPRP8KL2OrZAh9wSRqqxI/
OwrrfTxY3dZv25yim24F+UTwNbJ9FdMTVVGfr1NfldtqJONW0VLA7ym6vrznd3LQrDJ2VF4Vxdd3
SmDK51xYD7kM8bJkCuCMVq33hjDHbTvNtmuUTZvEs92rqlvYmytAvvWgDruqHp+gct9UpMGtZ9Tr
votY5+t6YlCSwAb1dk0HmnE/Td1VnRPr24arwCe7BQPTXVFXD2bXdfsdFTbAho5Au1gFFWZxvdkR
tkCjojXSBiHa9yJG/u/RxaZ4ely2lWccrbiC2aeu4d5ZF6nYH3YyGou8BqZYFJ2yjIT95BZoAIJc
AVSMprmjyXLfprD7M/8lGrr20uOGpj03LnGVqEdOd/YGPdrKhBtNk6d8FJiBYKsMuBaHm5qE5cbq
Erzb2CTt/tlJw2KVRCrjJ9AhFuOfRamNr53nDQu3eh5DZHFmFEG5yHjfWvljwKG0IQKiXBqdhtc/
0gD6dPp69Jv7kTEdAzazWQ7VNJDtdH0hneJniMlooZr5Z56xDIgaeXH5qutMzpG7VxuNTCDaetyG
oVGflCxsF7qZI5ILfGuvl5tK1QHEm/6F6eIbksRxXXMS1KPGP7mhvdd6cMJlYmPlUjgIzh8Mz4pv
jic+c43Ey7KkYZvnT5nSf8LaUJZGFvYbu9K2GqnnrB90xBtNQVWaBTtXsizrScAwI2yxM8inoKv4
ZTiAoS7ONqP3GZh1c+51hUOo4BXKiGuKpHUbo9XVklY5xkxUoB4RwDayeMcfRudus1zlGOWnr0ar
vXIKCdYhBnVGY2l3bDNmM03wIruxvZZUGCQKextDMaqj0wQn2Owq4jhOVK3XkQ2YXbqBDKOolO0j
LU4mxd6wseTgrlOIGE8iluiOq+anFjbRKjHOaVm0Z0VBbU+9QFaXgqdvDM6Y1scVKqoQiwK5JUhF
Vmqc2KhR5HvI9kB/DIaPzXunF7R91N7cjVoOjSZMYYjVe88BxYgUdFgJjxwwpUD+qWT4DtOSd8Sj
JMdlu3IrTDxOod6Xjq+tGcjvusJz4XnDXNBD5exabO9A0JhjTblXwRvZfCMDeQ6JlqQBDFQTm1RF
mcASv7Ds4oG9AI4iSbgMzLMH1TWItQsJaYky5vo88hm1FBpVSlHBRNUGMpeCtakyFbNn5arMDtsd
BSPDg4R+rMa6U5ocaqtuILrRdJ5zra03mTLGEL70vd9grED4AxDXf3MDQgfNupjirjvMavVQ33ea
Y6+tod06CcnSKFObc+EkaMaBhllpzXx/+sBY84epxXLbhdypE32C5Vs8RBnScH9ksYrAxGWKXfCV
FWttVUa4DujvR32iLUsJew+zB77ZUUooGw7B41Zub6WOV6+x7r3WEw8zGO2L9h1JJreGl25IQpRb
s1PR3w10vQ0/+jChdG8tp9tnHhPfeFI1Z52hHogluB9iffgjR8uinmyLTt8YqMoj3Vy2YJ5BjZrB
OUmx/gytCjkCpXfjdOHKDHvlasXskFGux09e8d6DqX7w7AoqkQu8DrgiXCadszu2AXORJrq5CoRj
33kxjZB24rGq1Lnb2kLWp3XVVSOYNm79rTFRjs2UIU0v/eRaxsBcgY5c2cES2oqpfyNd7Ae0visY
eXnoqM0n0dlMuLRqka10zCtXQio/69Jp2Xyrh8KLU56FqnqYv0r6Y79BX0SKPabf0lEoJ6MI8HGf
c+5SwuuMfRts5TJTCk1dO6jMI5BtKuV5ftNn7rmjVQj4JnCiU2QKhCUiMFOfZvWUNGs3utg6ARwX
N3fvWGM7Zj3eOo11FEyWciyjKIBcwMCnyJnpmnlxqSvPPNN8nkIAcJJNORkzSJ1WzdJQYEQU0s2W
hZYXS9BqqE8aBOHTCdTEnSr57ZasnJTHUzBASRp0VxXGUcmDq9fJ8VBReTY5eTmKHoZnqtVs72KV
CI0mVJdkicbrolfErsstbW+qLl6ToJJf4ae6IU9GqTCOgju9yAL3Sc3y8TSiVtqqjv1chvVwCKRJ
+y8yiNHI6/6LUdk5gbPFXkgnjl33NP/J9XF/lGae3PW1tfY0q33ky+ebyCUTGdccp7j5Q8NCkWbh
ooBSdNUq+z5KyY126D4sxpZiliyjkBvYr5hKWvnKVRDI1gqxp5xZ7lTMRgxqTPGAGQS7meonqzyh
+EzoxB/HWj1YAtXpiOt0P5YO0CdsUzarKZad+8LRxZMxDvseV2Q9YTcDhZfmMSEYsCIs5uhjSIXD
RtSoQBIN3XONcBcBtj9A/J3SE5SwgegYTYAta1A3vYG1vnC8BCMru0rQEyTpCaTUXvj+xfPU9K8c
gDkMIIgcFSnsUO8FGiJynLCRGEa48jxbYXvn2G23wQuO7KuiK8jWeAbP09/6JvQQRDPbHcIBwChy
xqIv5UM12I8O3OlLxTkRF6c85piHGDLnq6ahVYI5tqdAHFA/KZg7jARKjCC9+oaKf8WdgHwjUWx6
qfx3qYfBWx4QP5nLjeqilEmU0Pq64n7gOxRC5GMJ9gknjNKLl7virfdilhCEesux88FJGM7PPMMX
zJHcPSpkbQeDyoQ0rhB5Fiq8x8H32s1ICiAdmSxZAVKzdzZmkSdOPLRJe7KTF2mup+hbw2GriHTc
Bnn32FTiQCgnr1tHudl3wtuEzG7PFAPlLhDFvq4aQi869xOU2tJ1FnOylet7EPa7yD4johrWmug5
B5ObffeVcNLW9F5t4nznD0IfQN4TibHoHdhGsQgunFk5XA/ePTsJ9FZ31NkwnXj/9foVL34Sxn3B
aISzJQItxwt2Ev7ryq8xyaIR4CpWNecyP4x3PcklhFyrN/TW8Qa2QrlOu4FlpFRQ1JX1zkxH964D
1pTgQZajo76ybjAUGPVhO9rys6l15RtNfSBA0/sFlTmmacw9rGkPTpBZdxFhLX7s7TWiRxaYyQrk
3fjZHd9Y60GM0IiZ/YW5/m3awfe1BxqLIOirrmiYz11FcnzNPwvHwF3ObXyb324ra6vd/LjjFWbo
OLVyJDt5znxo7WqMnZFGWPT7E7x0qEdz2/42Og/u0PgrtbMrYqmAIn3FJ9PxAv5fKdb2a29zEbBk
S1zZN6prn/hBZOeVZljriLTdTSRx0uQMtqitzWKn8OkdsmPAJbCslk2Oqjka5daJ8UUuVCX8wPKc
bACxrHpK8RE5bWnH9BKaatwmqIofEyDH+2HKTwKRC65LiFWLuQlNfnITEw80VUt5nHeAr9TreZHG
hqUfOjvfEC+vXeakMKfEx9ZbmlzqhSRBvXB3elkrKyWo2tWILfrqVOonPx3aKu+DoMkDcMHtPXM1
Dpn6CNiBbnKpt3dRlh28Tn02aZjeKQ2ikEztXvvO9w8JnYXaev6CJBvT2WoMUufc1YScY8h18AAj
T9Do7GyAG1u3skbEHioJmkqFwaRjKt8grOerzjR2bDJvEeLq53Ggj411g5gZhFRgWKfVu9QQcBJ+
9S1jUlJPcPQRNysjdY7OuJ+JntVlxkmuCLJTFI7Du60oi2bQQuTJbx4YtGvaoPFres86uVWPurqZ
OGFudYos8sQN3UORCQ8Kzi20KzSOhc0PCr9pGbwQ/tsgNgHukV3mM2z2KKv1purv5rUTXxBThjAE
LagrGHlGxrFT7kE6bclaENarNJDrOfi1DwBC+ancfN1rWoPrOjGMH+ZEZs4bHdpNUuNDqZmBjnLA
IKY43a5PtR9N0IVrmBeELiTNAU8dhwwPJ5cYdePg6+g/cnJJF7pCZykMgg/eaP1ZGCrlWSGPKkSd
nJ7PXtFksxMixUwfGWDtienxMSemmqvdpSkxipVWZnftLhUksCiMJdYEBaI0aIyFPtb0GHSZYkQU
ys5tqZSzTkHaQtl5ykkMgaHHc9Ebol11OngQqy2XiBj6i2kXx6rdxr1WX8k4CJdFENigqzkpJfhl
5ndrXgppiIq32NDClTOtDK6aYEEwZXMguOzTsMJknU9cCvoqLfrWUXv3dGCt3WpmF3PZues0x0fN
2/uX2tYgj7X4Z+e3LcJVtrb0Hcnj+dUWVN+Np6/TsFJ31rxSlcTwFEysN4WGN8eemLJtbsFBlh75
AbazE6QOckB/G+ogWCWh+jL/VFWTztZQY5rwdOSeEP02Z63QCIvmqc1VtdwTuET4zGC/e7XxqDd2
c2+2PAaB6zPjRezMabyvrnhTJ2hGedHaYa/lqbk1ehm9DRUixyCN8Kd2ubr2mji/DSmCo0A08tK0
7osCU/Oth0uMlkF0W5WbYdGVfbIBeA9cZnp4ekomjAF4ScPCW/pZF99HOZmeAyqtVFblXdUyAVQT
895WB6CaU2e49DG72ql3atD3XqCRvynCafY5gDKa3K14a3LIJoPlk69H8HpEdjodNI7eesum3XFY
XGnWZM0hq/02vzWMKFFgjd65nCbxmRDNLsLIevQijkKhZyi7RAsz7AwcuBxKgaMis7NfQE/tq+qa
gr8GAsaLJU5ksjWcMTOsGriOSxnqxT5RQZ6WIRz72HL1y4i7F98FtMzY4ltECQoXgyDAvadBymjT
GHcsIvNFoVqvgCKth1qyKGipP80rQbCblcrCAi3mUGS+iUGiMFDh5Q7jbNi9g5MaQFaQjs2h911l
jgvbLoJTneDW09TkSQ5V/zqvAAyv8mOP43fdFDwZg5G3K9EigK41lv8q7Mm2xIiDx8+ML3nitxyp
WbvirkQ+ruvjAZASa7KGYo9Unb5FW2EiUsCgHuM+TtPkFNTBCGNjQMnqdbd8MvGluNNWqp3zLRwF
alNXEIYd4Ufys7I/hz9rFlMzerHKobk4QWot00gmO3D7GKTZVhcO1uF7QxZnB0GA3mfqxUD/tUzx
9Wx4ieqOvvViKLq1b1HWzu946RsZ1n6873PqFloMczOmglPp2JlnepsY9gSaQ5v+zDovy3yflcMH
XRtvmaltuR37D+jAaBlb0gYkiJ/SVpy1a6G7YjpfYJRKsfJ7FbuFS9YQ6s7vddmJbd8HLZ5OAiQF
jC6EBtxQ3f1InN69wHS2yVqtv329W2lLWOdcDOhFg1UGSABCodbgPogAxx4tFl9Y4jta/z1nAmgn
uZHuYCh4x8g2OApNe69goV1VHN3X836Mf4pvgrNS7BrkrDx61JYSWXb96guatP50HBeyxuRaKQhH
cxOLZU8o6MCtWcfyISgkuqtB8tpVdNTTmgfwuxSXoHbbc1mgKXdgAcyRBKNBaT0SObZzgYoswPww
eaFYMLTsSofMWZUOplKFr1jraueDl54oXcI9ebnlX7O62xm1cgfmNWT61cInCRC/4BqirQrgNlcS
4yEkihvTUUkwjp80y7ngbP3wavtNdfKqApkegqz9XKRmlY541QseuuE63+upjWu363K4P2F/pUtq
HecSFSg1UjCTtM8ppJYnTV3RJC5JsADM31kKG+LkFJuTpJiGGmulxpzg4KW5Zp2/qnvrUecxujfa
QJ4xA9yXQm32ra6e6NXmywbB3WGEAId+UamOjfSeCi9d53LA4p02xsnW5Etm9dwR0xFKJ6wIY7Z6
hNZQHisiPSscZ55BNxLECJWP8OGdtv0hreybBKZCItsgltj5uFqtcgK9GJxh+9FIQPyPXk5idtHw
kAalalwQw7eoRCNlT3iLMTTy5MdFsfrqEDAEs8CgXcJafQqGBChiG1eXlPnuuXSn0PoXbsaMLc1R
rv5oYKbQxyetRbuOggPErtkgNiu8GhvpzSsx7Nu4ErxYW7U2jAUUXu6xQ6GKmjyermyoUCzzG5Pr
cKuzzl5jmzEQYnXrAWyHLGPlFmsGl8U2nWXQy+p5XtrHun7qk2RP1rZ67RH6LRMVV2k+ZvtaSv0+
b+BMmS7HnpEWzkF4yrudiecxEP6btBn5pg2gHtQ1j2gDihr5jQkL+yqK4huFVX8ykrbYuoQ7QPWj
TTSEQFxU0XZ7rTIWQ4ULe0ggdn4dcJUseFF4Rp/Twh4XQVSZZ3qgoEOH/KUQcXcZy8ZCouwjn9e/
WeSin+sh8W8YFa21FtMba0bLuxXH5DRvH50NKedr8Y/M0d3q02jOrqv4PP+panCZtjgyd67fGjel
zJ4boQXfKzSkVt9dIwP5JjnG8AsB5vOiFX4uEcxZL+n8wa/vqPY3fMVGcmCctLbBEX/hjt5Qtmvg
7Bx7X/GPVD8EPKByadV9P5bBPbVA+ET2Jqnt4slKzF0A9k23zXpcaHRXPZKglkOk9qdODsgbeq9H
v1Y/VrYKqaUrHjCkMEfAawrNwuueaMFgcS67fegCnJnvE83Dxl73K7OIUsIUYkDgLdnPUeS9z6WU
EZRvQfoy/yS0S+pDarAkds2DH46awxLXh2d01luaS+oqUBm8RwoDh9SDDGakSX+mbdaf5wYCk10g
HNxsi4TMxhOxjD8LlVGcp9XhZQjyueyh8LBVCHxWD+uR9e+hRbq0jiOl3aj92N5/Lcy+udR0nMXz
zaXAJ41R7HcFDn70vbq3V2tOD4iakkes0wYH3I5qdHBGbcmRxDunzTdmawuvc6ltY/WHX4M+l33+
YU6PYYSIaUsygc5O2/gPMDAIayZVnhMWEK6WLdsv9r3ElZcU8jn2XOVpsDlY+FxNtAeRc7U4isKP
07z3MXzSiOH5GGuWEFFH6b09RJSl5FLu5sVRkHD9THjhk5n18V3um8odwLG7Kuuq72HBmB0LmLdR
sVp8D+weIZkiAnBSHXUjIrJpD0eXfA4BYQ1zgTZ9yACcDGg29nMZKDTyi+JU786KP4BycoonGy/I
vM2MIbxrw2hKZRFlxBB8xX3YhiCkMof14tZrJw7Qjw1xtpEVQyEKyPUcehHXpTxkffWgebP/Qah4
vDDctXlx/PeHPCGxQDDoOqIEvaJK0ehT+NGJ5DJ1G5kpi/MAcBaI6Mp2GVzOG2M5kGnMabzcJbqj
LRNmeZ/EdwEsG0pw4xWpe54PO9FmrH4SmREwWPbLbehwyfDBdAdNTPVVhao2cwIm+vS4KJ+MbGmN
IaoIOtPWETaYs9Xr+tD6gQKJkoy3lDPEehQpY6scc0Ig8mibGvQgsozDvzu1VcNOZrSnmltsm9q2
dfhuJiq6hWbm9Y32VnYVZcPL673gRzpCJlNadIg0mVlv9Po+LMtz2Y3jFVg3YN4Y33iASurANNN4
ZN9xV46O5LhxJH2VKR5sKn3Msd55U96mKYZqZ0IzoSGCVSTzzH5XdVg+8ritj81o+6vJzomptoc8
nZKXgC7urcyUZtmatEm516JvTXxw5vgirJxAe0ILilBuYLaBPOu1yrjPsy7/2uGVFClsbVY4RTX1
c76ZKhMCXNjy/EnRlndpG77HlKgrnSYcC4L+HLk+XCPeWnbWVagL//sAbMrXh++sZztfluHSi4R8
0L3xMQZDcKB9Vz6gIXUP882XmGCtipyMVU1q0NXR6qmKI7dliMwKpTBxrB9mFO9gQmBo7M9Tq/Br
IoFnFs5j5vn7qjTUldtyEg6isb6QUHxn61m0V73WYo+3vbNhg78BdOtIsGktkZdLE5MF4A29WiRh
lZwNF0kP5Jtz0GXefr4MpYLgW/bqiQkac2lb53RQdtBm6NoFquFuRZe4yzmiLQ84oNFCeIQPZW1x
QPhLk/xppiRYWgxL7AS+EN8ntbsamVMFmbjzzNT8EGZ5aXRQKTUNuBXnziWVmnbjGGrts4xDbkid
6/WR8pgzpF+kPeIK2KnnKLdvhd7SYgxogc29VBiHfnozqt5fD2n7AcRqwmjWxDD5OKKQUXXIrYlm
S+L2rsuo2oH/RcjMhPbNjd1wwy9JGsn0PWyx7HR3Xbmt/o0a5CNK6CIjgR/BbXB3ikChs+s03mmu
5746C8WPjES3+9JYjdVkY1cS7Tg3XXUOwFPz0+rk5PVJf9LYbFCh68556MgPmG+y+VQ0r46K4YE3
09Buzf8WWQUdl9i8GwvruZ86+UbsFXs7wi4JAnhDMfDEMNrmTdStC2048BgllPD5r1pgEz2TCDEx
EV8ieITPDUUpbsrhgHTviAE3vZlEx9xUNvv55402SN4gNIqVm4ruZgoZIE0i0ACwOaH3DSk8ZjgE
90Ga30zNx1SYOFytalLlimolzKBee0ObbVFfdAtCI74jlcfNNLDPz0+0LOS50MkOU8aLqjbmh+sm
d5ivGzb9wqaHeMytVn8m7v0eCzCs285qmZGAAwujGh17mBZ7OYRvUZ0lexWezKV20Tixe+zxnYK2
FXQ/iBdcebL+KejI3du4DRdVpKsk1NCJmi/h/LNkS2SBS3Vx8i3RnuY/GSauuq+Op4meG7tMdSUi
GX2WRvu3SNVH2CruOeNox7rEyGH+CokEL4rhZtgelX9A/huiK5yiQT0S0YseHWh5cPF4cLckAKCY
mhY0M45eR3RYc5zUSPxCUUVk9yER/m6hW5oyPaghtbTazS85YQC068yDMIJx8/V4ehMHv4S/midt
tJyXdxRNOTnoXnGM5wBUJJjGKcg+S8u3XwQe4k2OUF4jUga0ULTpQi08tEn/kFT9k8GRci5j0ngY
L62CsrzceE1BDSp6/eS32UgZw58TjXlp9ByDZT4jCnrrdDSnX8eU3CHbVnOC7pYKnhezTr9HGlJ2
M6BuVELYhPPxFVOvw5HAajd1/KArhFMUE8ZrfuJSymF88bTph/KuZSBwHIzhPcC0fcPGZN2SeAz2
laHCPY7611zEZ1ArzBVU4jS4VVU6nHyQOMkvWdNT9zoLrTW1b6Mtbl+7vWFrJx2WTEuxe6lSo7wz
uVOWmk2Uxtw0N2K04x0bZZDYx4ZDDp0b2B6Et5rXvw871cVfgjyFqRuWrgmpmTQNhar9GuSJWmr0
GsiWK0MtflZ9oR84SsdQ4DgZNKp56sJp5K4wQtE72QIuDoo1o6XvSZE8mNIlahm1vCoMcQRaviIz
gnvdhFDch9GTMkLyZQ6uHgGW4QoABS6VVoDp5URaRaBVAiU8Ba6R7ef6Voaa/B+iSvX/HrOum3AL
DDrsFnb6+fd/f2V98Krff1P/15BlacP+j/oxaJztvE+icvVWAykVJ6auD6RuL9E99I/kbR/m6t5h
YHZBS7SYizDXjB/c1BH4e4QPCA0/lmoK7bHtkrUN5+27JbyD8M2WobFsTvMhwg7t8OKrpXcxDCKn
KvI5It/ZzNl9foU1xHU0RjcwtI/gcklDYNqpqrG7/vuLa03p0L+mR/PLozHVNV012OWcXy9uGqe0
nirJLz8dbWgltmsV95JP9l0P1Q8nz8JVPH+T+U5GiUsD09MxppaqJ7ZC5t9YeZp6gTkQw/+089Do
sTeIZ1EaqYKxA0K0tVTdF19j9p4NYXuyC4VUnPnRl+hmwynEfhMlU7QWAwC6DtouUfuH+XBsMCjD
TtRCYUoLBAjd8AK17Zi5E685G7J9mucv4aQKIPVVrIClhZuJ4nhBk3adO5iZpcBFiN3vREGhn8kJ
CnUFwRBEbZYrimOxwnJkXMTQvyWtcRXTJNGtAecR3Vt0R9uIbPZ0mva9UwRL0zbFSUtr+8nPEZ+q
+klCGDmMXonGxrDHlVfCpdK69vD3l+n/kUCt24bDE2zwClBY6L9epkkuMaj5aK3ydLD3Cpi9Pf6k
fUSa+pKxBNZHWyO23A/Kg9ngQRmkecugKZVRbi0cAeJhkYVZuBkcGDsJw8LvPaekPyVQ/8d7/5/e
JzirePCytPrXf/H39ywH4wNK8y9//dc5eCedKvtZ/9f03/7vl/36n/61/cwur8ln9bdf9AiRIkv+
+iW/fFt++h+vbvVav/7yl3VaQ7O9az7L4f6zauJ6fgn8HtNX/v9+8h+f83d5HPLP3397zxp6A3w3
L8jS3/741P7j999Mnqz/+PO3/+Nz06/4+2+rzzR5LaO//ofP16pmjdH+acO0dxxifzUocfZv/+g+
p0/Y/xQ8Mw6X3HZYnOxp6U2zsvZ//01a/7Sk5liIBWxpGobkjqiyZv6U8U+os5rqOAJPn+WQAf5/
Xtcvl+/fl/MfaZPcgOLULHj2tAL8e4UwHceWqnQMyfOq0tB3/nLr6Ubkclv2aErHEeN4VmO/ivVd
NZECgOpjGVTGV9r0uIpcVPVd7C019ZHF1dpNU8w6NsGSi+xa1bWNP5EGdpc0J9IEEada0bFJMd7G
ZTJu+qbAI5P7EyEX73zC+NXTs2HXFHa30Ipt2r6BxJagqe1D60zMjkyQieI964y6NwDVCvy1IOu4
abftELxTv2tkzQ1k5Wp2QVgF8mPEStkxgoPJBMzUVgwTAww/o3uIyoSKobQHjuEWvR2cZwLp7kGq
aYmU0CIMTa9gRLnDprCa9rNxoQDlUEqgG36P7MbmREd/nj4n3Cqoihqz/3jEpzM29boNjXccFt2N
6PTUwfQWPMakrm8tSVykHuT1dhgjQKKh+6l1+p4QSYLQYq3cy76is+FCfazdG5BSnHgRAVi1dvvT
zfjHRf/zRTamPfzfF9kSwpC2bpi6IBvRstG2/bq+KBVpiMM4qboxRHtlgEMuAQBkWFsvJpjGVsPw
UoM9JYvzmPhGuSdnh95N5O2kgNmCS7Be6n3B+BK6cddC84MDqdOe13+EqfsdZp6HdWJiVMTasEYb
ft/k+ORCu75TRwASOFg5n0Uh5XT6k7afwVBd+VH74FUNV95M0k2Xg8npD2LwMq8cur7BkiPDJbDi
Z8LGyuXfvyHWXw89nEd4JxxpoC/m0GP8Jb28zkhcgsULPi71QlidcY2CdCgZ9ihvNgnSJFq0n7ZL
dB4rKiFHgyA6K8AGO9JiLOwaeB0dDZKFCBIaRoWGCcQerEkcMCQkcZQC6xrFGuHQEAJTVLWJbDCA
QfHVVapIpZFE0jnUtgbZp/bjXA3OH4wE2XeHjYeIhtZYCMQSXeasJYSj5eARQaQZA4QOcqG66Zlk
2FTuOxMqItT3gk6bIEvNosszMlZtx2oKMVk3YXIbLdgxgReOG4NIUQ3dwoZp7ClzyAuoekj0Q1Z8
NJFePsDUx14YDChhyv5UKAxMOlFusXvcwXIr9x5Zti9mW1JfF2SJ/P2F0abl5s936nRhiI/TTce2
dUfK6TT3p9Malglen2/CKbAY1nYWqoW6ePQr8oLyRAlWdVKpB0DL/jHXq70kti+0kLxZEsGR54u1
RYm18pyu2RIKdO6EDgqHLFsjQ+Sm2RL39citrTNj4K4u6//hvKX+uppaLPOGo2m6zVHTMkxmTb++
fFpSrjp2QbGcV0yNGecCLx0Z6SmiaPaIioCPsYQ7yq1kKmN/IRcizGCP137O+uYmt6II21WFsXcI
o22N2mtZeZBKTdHu//6tltND/+tbLadDv3BUIOgcOv5y8A8rventhhhal949i62KQ1MFK5fRtxWx
9dRJFal/RZ6TxthTtxCKawWkPqu/qWH26PrFYST8bwPjC4cftkIkLazU6JxWtjYkK10CGStSwI9S
4s2WfsSIGkfcCs9dFqH6L0g0HfOX2M3bbUAnZOpD7bMkR/hPFhWm0a0YCJ/vBMvzpHSKauKa2vaN
qcIP0GHmhnPSPbihcq/q6UPbByNQ6YbYjngiFPmIym3ryTShkacaPmaglB+cdWG7iGar2lEKlR+q
1t+/q//tKKcKqVuWKTVdCJIv/noH2KMcG88N6uXQ88Jw07dLmnTrQeK5GP83YWfW3LaRRtFfhCos
je2VBHdqtWTZekHZkoN93/Hr53RrHhIlZVeNHyaJbYoEu7/l3nOdoT138TmMvQ3L2gLqG8pYCjVr
fc0rjQQVXqvHRmLvuVjYfRQ7pR384QX+x8dOMJkr5NFn+sL4dOEnwpkjXEXI3uRra8K44syitwwB
+WiGC6EC1y25ZeM+BGgaxyBSWDUh5vZRRJMQTXvX+k+uV/4iIet7nVt/+hKZn28r3kLeQB5LSwiL
pMtPXyJiCIj7mUIyiKrmppadsF963Q6y+S7nWaYimZDgM92pLP0bbT3OZytdQHBj6ck1g5RvifyA
73OrmzxES+6yJ44dn8ERgR3DhYg0xm72+vUP7+znTlO+bgvCGQeXZ3gQdf755R+nDmVtkk/bXva/
S5f9RVg6A5oES/3wkKEN2zk95CPce2Q5rDjD7BDwRp2H0cHSfoVoJXcuaufABH74h9f2uRHktbFb
tbDU8766jv75wvOXvgtbMWxdBydE3PnTlo75ZvL9hgosRyGD/p2cY+geBGD/hW+x9/9wOJr/8eTJ
LscwbN1DMOF8en+afK3qEWja1q+eZuR3B5e41X09GE+wC5KNM5jnfrjVRoOUzApAgWfvJ173lpEC
yglzBpDrsUNL85j5FLou1yXUST6MFeaBc+N2F0Ngq0wnovW4/3oLblEsLGIz//CT+P9+NymXPcEH
zTtqepb8Sf92S62GC+sg55P2UgNhAXSKqOyYjJJIPQ3VG9XmycEBcWh6lwqn7LEQgiVubZMYdfnP
xywMoUrZ99MQf+sjsDxlzNlWDfY7kPyajpaq2qwhZRkhlZOX912QgvbIRUu722ANMGDk8VU9aHP9
1tM/ED5UglgKXVo3xnNdxaGYe+Kqa5ibnf6Onht1lixQmN6+iQGk8ErD6M54vT7mds36FC5d9BCH
RraDDSlYrNa/BpIqyqRjkphlfWCW+pM6AhyUH9LZdnKZBRCu2PD6Fg7uJEf0pM3ZxNywXvcYvb+G
+GhbrN9bSxDjt8hrPSf1cg0hW41a9VBhg9q7dr/XYmhmGsECFFn2a4mo4BHgV/i9i7DRwLK6AavA
y7f5VNOQoNhhwMKs9TfqwwZCCwN45Yf1rfaBUHTklgI/3++/RuI/PnhTnvCAdT3PM6xPhydvPZqL
1pm3VmaPQAW06grnEIGUY1wLsKDRY4NA6bYovZ/2JOKzOYMmHjSUXBYJ2x1TahuTI06I9VTq65OV
EZOdEXw19rxviRk+2Ib/LZUPS6HzMWb8BJREE54D/R3SHZyflKm9aLlZ7Az53rB2mxHXKeR+fEDh
FCIE4MpELwejmKarkmOmMfSMoAag+4d34z+qHUd4rmFyspiusD6PLfy+jyofPQTJBct8ix4Lh6vV
3IZryYqRnwFpKoK7KfphAiEBL4X+y5kxNLlL8dMr8MHXs/2NMSm1kKzfkgLJDKQrhAbun269f9WV
DnU+haUsdDicfXnn/O0bS3TSnLZNtWwBr0CU02+9uj4ZnjHfg+VD3ini9tiGJo8W+IcjeAPiOq3w
SWNy76Vr+4ehpEGJ8rn64gVhkadONHC78r9/viDDBfea6utMS9aZj3UDgjyfrP6smc7ZHxg/hXaf
IIRCFdPYYJvU+E1VlXO3dEHsOSzexYi73iYUaIpJu2rL8WvX8LXzCvMmN8I7q3O/VUZJmxrxW2zX
D2hh4106UdAZjeg3MC+sUztrD9nAV9wKf+JFaNBz15esncugLwEiWd6qoxipQBGVv5D1JYT7TJxj
Ux+emXjz3UWGC/Ssw/HC0ZZWZRbIi3npm7vaAnE/MxbvLMaPJaxZbkLSCbFhoC8ZJxZuhH+Lhq9Q
V2U/MjvWL+jv2WWYJdEMvvusIBXLGo7HJp26lzKevlcFg3FVvAyAi3ZGB7RtkX04gMtDiv8p7Yfn
uYne7bYvd12WQmwwrGHfGeTCyfeOiw8f1mjUSGNw8Xa/fHTJW8sCHWoO3VdsCMwr8i84tZlLxM5N
Ps1/oZTatwiriUqzyL8EKblBotpcWhsIdW6t17kYy2vjr5iBscm7Czluo5S7iMh4rBpf31UD8gOA
bVcKZCDwM5rXtpUxq5F9WKoR9bqWv4nuDYVrftNG9JOFHqUXPF94Ley+2KymVhzpnf/ShJ7d2JN5
sJHGZsAjD7ZALarWoEVL/Uuy+m3rLPcxu4QN/wcdPY6RAFkGPpDGTM7qwF7LVtvZGPcasN23HDJm
7y1ndZrqrWUcgVjZ5BnE7XAAPg2yPZoRP6TptKM91vqWnS9Xr1nMAGWr8OxMPl0uTCH+ZoRrKwZc
x05uMtY3m6lZMNkmrDyHlDDZUv5nKWjb1S5Ajhba02gV3+NuRnon7wc1gpg6i7jnpULELn4a2F0P
wmtPc7vEl9HRrsyOE5g4OMV8dindDrkRmwb2rMxm+Buk33wU7+rKjewG1RZ5loM+Uo6FEdZYuhV0
cB3pw0Bg5xp8o+b3F/NrVjTGBo8YVxkQ4I161K2YErPUPO9geTlT9FK7ydryrTUwRTv8an2yHbq+
MrZ2Yj4ggBylOtrfuLRXmyWavgIMB7SZN7fqD9ZWmUGbTGfOo306xSaquPGQ+Xa47wn2AuVW8tNY
UARayNKRfvbNtD9Mg/vdrhxy7xikbRqPK3rU35qp36e5eW87dXoLyvU+Ip7zbMTEzyaI+XQnY6Cm
Gfq+WdebNRPdocT1s1ta66lBf4vSPrq3QBC1XYUyrietPHMisR/gK052M29BZLenmNjWcaA/jCIZ
YB12RHjw+MuLJjFFsm2wKmCscPb5IL6nwqfhgyYPdrqKUOkODNPRPFoifCus26FZ1kM7ds0e4BAc
GWJ0t0NbgiholxNJODsI0sZ18DztRHrs3k7jR8BQQHnC+RA6TnJJtehZzv1aMZ1EhXGunYa3MCkK
xBglzKTkhBY+OaX5TQz6mhnHfF9kYtgVa/QFbsJ0kp/+0omrYzXWyaDusIuDEuZw6b9YMgu9Eto2
qnMUKlx5uxU0zZfGMK6ZpeNJZVu3N1MCqG13iU6eCF9ar83uUgJGWnqLpApJQAgB2rlUbZuRYO+c
gco1gpOQm1H0MFpWcy5cbS8oXYrYSMm+WqZrZcRfdcBD2IZYZKJPdeus2QnE1Jdx+MmFwJHvwGgc
Q951q4vMx2JsOW1lgaQO776efo4DzD8zyb6qL3FTN7/WtX61ClR9A6aCU1onV9VjNqH9pmsM3doK
OsyxXJuM5KPih5obNS6SU4rTAAIMIO/e2yXwZo0KjLuh16wCyy4IEwtXLimigZopzZ6s/QzviVHz
FS2Lx/aZPS2Rkfvc0UkN3Bkwpw862YUDu8aTgH8YZ30PCIfVhdOw+/ZGSBYzmMkxeh56CuXBGpzt
xOeAznXdYQzmcJe3lOsvjE6k00/2r97kPqSTNe5GEQUM0PepT0PdzpQ9ekYgqrMikdZQXnfyVCoD
25qY2BG7d1I/RyP/Q2hb804PVTBjepunUiIs/2w1pcHdfVhxvuIWIVVlbH5pxdwdRwTYhyLlHkxN
h8keJyCZwtVr2OhzYLChGkifJRY9DWyPb1bqmBnVOiX+APHPscdfDWKCY52+Dw1wtRA1tBFFNwUZ
FGfUJTc9MG0Y7Dr+MXaWmum1iFzyi2qTIl9Q5AGO632ykvs0D9Qhp0asSTwRfxSFx4bYzQAW1XfV
RDT+cuN4ECVHgBzkuQxfMhOQThxpoKdRAm5UB5Ca+GxHn5mnbiH3Ii9v3aeJ3LfLt0tNGuGj7uGO
XJeapaU6G03mGmflmmH1ATQHobDhLwd8uwXJ0zjwmUJSQzBG3FgFXQLkzM3qoEK2u/J7IZgn5lq2
bBkgnzzZDWppBbuzIhwek8/7Svux69caJEftCbTu6c+FzG5y6TBvEhz1mHnpUeNbzpFPwY4y1ieR
eOqhlpiFdaHs9Am8HMHlWsklT1sfTEZzWvSRqUDIgttj5Lumc7idickD5EC5KvIQJ7FIT/0ET7ju
SQcZxNgcu4w8FK8OxDD8lY7hU5/NhJJ39rYWUMWmwb+CBV726pmxQf1vIHb/6klyH90nyB/kBGfV
e5ERG2c1cG/BQliEkMTdzq6HZ1v80OcRDj4axSBp96rWwYFECBgG5UtpvbUNHjvx4H9BsMHauisp
p8z1yUhDH6YNjaK6OHMUQEhqNeNCshHoD73dz9N6IUO4I6+BrW3hFS9WYxaHcYIP493ZCS4Z25vv
KEqms2EIk84f1B2qv2hfmsRb2z0MGdrwjVFDs61N47YscuBhcQdQhj8WilZ4JljtpauNkjveAba6
9semTAbQmiMZIlbzoE/VG1ihk/zV6FivJhCZZ5RfPzN+NXo23+s4m3OutXaNzH0iz4bOJ6MhrAnw
ltuDNDzz4WJyIocomKdTLngL5iUxsbGN0CHDUr6MYeXK0O8myGi8mbvE5Yzs+/lXWS9X1VH1lUNx
0hPp44KDOE1R+jTN0XAybf1p7CilSGK71RbxPhQgdSPmmNuGjfkjElS81fMt/oX+wIAKCJjMr5fj
d+ZVUrLfVvuIUGBGUeu+TF3YGYPEZ9O5d5OGu8yjKIvs5Dwu65P6fQNP3hl7uXVieHpDCop5jMvw
qMrKOGJH37sysgeWExwYhOdtnjPU0DUGCQXfqcSzYnLMQI25btYeK5E+hF5K5dC0O8HWZU/EdXLj
W453INX+R7RgvW2Gnqbbzj38kim3uwtLWRVjDoJbEzHd1g815+jtDBRY90WxIn6mm9/0aHGx5TPQ
FIWzzZ1uodRhfKtr9kNMnvGtFTVYqpd0X3t0nm6VyjABya+XjEk5Rx54Zi2PIPSolbZQeQohM01O
dqX9f7OSjfUOFhTGSNleQHFuT2vYHBLMoReb69wYB3R1cnBuMt57nfvqqO6yqMWxaXTWroN8xVh4
3KSCPlvJMNA64ZeDUuFl+vxYnCpYrxywsNLtMRw36tMpWXQm8dx9fHWBsOT7NE1u1LeZI83rsUKh
eOIawqcc4n6uWlJpZbk5+Tb7yJxa0e2c0+ql9lbY2l5NsFvMhVt9MNDBOK+YZSDJM+M4dAJ0qpxw
dz1dy1qjL1vFmgdIHgOnc6IDoWXkaC18d5i3ngdOs75GtqeWlYkoH0juKJEY3vU2AQ+kN2CYscVr
F5vtOdROVAL0gXkqwLpTbqpaqoI2QniWlY3xF8G3s5fC/Agk2DwwagQghJEwcmcT5M90QDJBqdu5
uPTHiCw5kReMoIqKPqHaZwwzvhIsfGCDR7Ed5+EhFOGN+l55adEFI2iRcGvye0pIJjdsCaKjKYts
WZapj1U0cCpngAe0behqbbOmnm0PeJVP8GWx9oVmoB7IeeGxGwt/vrp40G0p4nAmJMUTyV+7QjQ/
+ihOzlqMwmRgbJKx4pqHiHM1Md7FWtj3DEMp+t3uBSUoPSpEzC1Zqe999mVBtHRRt38kyNsgS/4x
GZ2B5DCUK6ih2pN6BeRLw6aoJFMWMiGCiMDx/PtGuFc1fzEKsqOEH96MTfQIyKQ9eYv90ub2AlxE
b0/4C9ltMsLGEKyGXrNGgDeWsC9TPc+npJ5vtRTOnu7EPwCFHlN9ObTdrCOFD9l2MBNbga9uog4z
eEq2i3ryuaY8poz+rutAJLC747NOvzAazeH8Em4mSVHOYD3otnjpEAdSn7JXiUgy2kEQokVMyke8
hvwoLgdsYi8ItnT8Mk3IZ2atY4wRaLUC3WCSXtfkYkY4Rs9MJErWlCW3InzRtMdDWV16s5lvk3V8
mp0kwulDQ0/q1AlzwbAnhXM+MVFBGi5C5lpZ/OzMlA4zmrlD2Lvu1hHEAffr5G+rvKCUmyprv/ox
UYGtzSBEjm+ZaFRH8PQPK55HmoF44hXYOQRO2NtduOx6Qu/IpqpQxiJrCBKZLlRw9Yh6LQO/LeZA
3YmxGTlI1xqeWC0rDlOu/xzZLx1RcyEmz5prQwuTCQJQGz4200JjYLglA5dBrrnj8X2UhI2Myak6
V/QIso4u8LblGt0oX/CO0LOA2cBlCeP1POXFi1bF3rZclpva4NxUNWZJtjLBHMgl5b1FDvJ9DqeG
UQvrFXbpT4sYc2r/8KKGf1nrtLydXxv5+8mk/5IMMMtgPVRBodXpMUusd1q+56LlPeoNjnKbxXsw
mSK7ob8zjvnUYPHsaFQnMKGypXJmH6cEpectiGfgDynXbOYVpGfVfNEfZN13iCNz2hZ9Xl0GQuk9
hy+3T/z3xkH2Ab9iIp2xHredDiJtDSOB/pS4J2NCrWWEcb9fk/ts5D5KMhp1wNXEIMJVRNIg9kiS
n/zUtBBflhcGtySRyqKlH6x8H8tveTnQgk9n9dWJU7odCFWQeJK3KqR5hDcGSaatbmmv/rAGVYO2
f6xBGcS5LJyFaZg6ur1P2yayfQZ/7qEROGW3g65GWRK/GYaBoJiVybkCB+bSiMrLX42qLR94vJM4
R7UJtRL/O+l4eVWwpC/Tr5qrRUeH+3hOsTCGpByeidj9nhTcjXo0OruYnSNGaNiqUB9MbN4hAW12
e59L87bQrT/NaNVI+vPPx5oCaRkCIwyIn34+gUIHkoY5b2fT/RbBEopFvp7wJTylBhcRC0Jzb+gw
bDzs+ySpZCv2UHFTGVZ7ArhPyR52Z610cF2OmThrHnWP22p3E9T40yxkUGDRP3QQVIJoYK3bxvme
xBkH+pEzLgf8L/ZpidkdNEl0UjWE58wPBReU/Ds2dVV4V729JLYpAyp4wmWzI4UGZlM8Mns0Tn1R
QmGvq13sySkpHY/eum4wZI6GYMW5XcXwXA2kGNhgNbf6WFDO3Ssr7ICjbadperpNUdfkRTccmlFQ
WSEqvmQlMqeZAg5DGOUxUclsisbiEnZA5ueS2mtkT8jNkD3MHbGOBGtGmQFTmjn9uemcJ20BhRnZ
8dGPmmrLOh1vluzRvVls7dD7kfvDq9oTZLA4t6JdjI1OGNZ1ZsGW3HVXIq2nR1Ksn0svbIPaR3wU
ZdXVjKdsZ8lqx6LsqU3Q+otBaMLYrjryEQIjvTIZN5233MTwV7e2RJjWLKW3KI3RU3n2zwHwJQw2
Htmc7EVmM+QqjczyStiAwWJgJsAWyq0nDqZVk0BA3bkfWaseUs5Kty5clq0U3JEIv+AG6HbVZH0M
BhO5ggHzMxmZCCD2f7NwFm1/v2T59/5XbqYdz+KhtXj8vM9PbMExlDA3xbLOFcLouWDEhjJ61gYK
fRHi6gPWpiQfmRR3xRPnjfppEY+fOjk6rfSemAW3YwEyGNd0hnmgQ1JNWgz7kPjfwV8NAfSJ5g+b
Qcv41xKYKsBhISKlVo7wnU+LVu7/km6fTAIFgordwdmFy0hN7S/IVqMg77zmSyGobgaNPpALBA6K
x20PJf+atTxHsqHiQQMO1fbRNp+jd6BkDqUlmZ+eHp2UTQJb6SglWaiqzeYxTFMXkf5J7QfQ+44b
snecXTdN684S86Y0Or5K6zmp63nXJCRd6uSTY8bjjZuc/FVb6W7pHkCgOvpdXzPU7AhlouxitwNX
mrtWO+IgqCCnv6Kmv/ei4ps5ZVjsm+g5Nb1Xr8NkoZY+iBj5KSmGAp51sGBksdadUYBy2SZ/ORSq
Aav/L/FMEMDU3Dd+gwGNDwrAtSrHAS5Awuyi+4gKP4gmvDoCqTYj8q+kpeHWRjQets4v5L9McJcf
q7YpmZch+Mhe0oZ0vfTk+nq/+5j8ZgPfW5hvcgq972s/3mnug+PPuNz4zqdSD2XVLyCcOL1b3DdV
dIZbQYIQbRvT0p6odfJ917I+2iOCk48irMnOTPkGtuiAjNK+JDsHLqUci0UJmIkKQhnafYtqRK5E
1QiythmxWxGx7z7HD7BvZgd1WW/WXnu3JgvNsxXj/Yl/VZH7PY1CEo6ylC9pPt+utA0Anv8/XCdW
j+WCvRyF3b7E2CZ3qq62Qz08uw2jqixjhioXtlOXU4HWyeMghz6oqDcNEyVpZ3EBg0Lw6LBZUXkR
eK/e+KV8ZjiVnHO4a8zWkx3bizjQTWu59GuzqRlO7a3YeRiQlB1VA9tZe9Osqo/fXtZhuQ91cBUj
FhcuQJ01aKizu1jo3rMiNcHDyD2R+eqlE85Bp+e6JWdC/eVsTZk4tSMQ33PZ8yewt8ZPqTsnH2/9
ZgIDWgAkZgXFYCUOCwSCglYmSQz6A1R09niFbXy2ExdwFHfgJpx5BuqWjSPr9QeLpcrOb/PHaGW8
pRShoIlkGizWH7vud1p3NdwMgX7J7kWqQFNmPZQfaxyQzbb1OO4/RHWpfG5co+HiAmByP3juKeqR
Sa4QHqjIeGrSPAv0YQ5IRqO063jC2t6KYb6H36MV9UzWdES9625KfH1LuEZrxLeY8hBR+k+jzd5e
PWSh4S3crDbUyqgCDKQEYyIGiJWNe60cnwoezt7JxUejqh4CNeLUWcUGNZkPG7XrAniwx60JdK+R
f2DI1MYmylZNzIQeptsp7G9DYlCZrpdgBzX/Hh8l4Hh3Go+dVTw2aw1ovwyf9YjWEMrHvO+c8Cbq
7RogOs22PhIMVXU/tXmpRzSQwOTThYG+Z3CYjUyF7on54OJqdO3JHbv3uJ2zC7DeDwmsj/VzM/Tu
cBtH3ffEX5KPqr1OnJM+G+ZjaZfPXbjGW3JY/MBZJMnXipyj3fP0xjnsXntk1oltjvbJI9CqcKpD
nFZ94DZoCoqxv4nK+FRJ/Bmqz30t+UB2LcK9x/bwT9WWJ4/3f1ZbQOEs9NS2JZDX6XLt+7c981qb
E3tunlfysUtklIxvs0UYt4ZC+w+4viFLEosrS/I6XV/jxiLClEEbaSzTeWpoqqKEwZXNrR8B7Xoi
vWmjkem7W4vCoL9J9UtmiTdXg2FMTsu5y4yBb6n5XJXimPRod7WM5sEXSRjYKbNnb9LjjYY+9ag5
UMRASj5r2muUJDbpZzGZMvDG9iVjlkPtkg5fF7cjusa73qRcyVZ8shVdi4vb+phkCJjkxCuLhdhr
rdtCGMEKmxZsYeRkRP1LMfLhR2PWnuuheJwmtG6gnqF6Wc81xiKuGYZ02AvPucb0s4uhEPlxR+RQ
Wr2IlTZNzQhckp5yLeflWhoIcOe1kh14HhKFjFW+6+xHts2gVqUerc4JBmiblrlTtID44uyeCtp4
NcQfTOLzTP+uoxUGqSIl4jNbAtKsI5vyvhEwdQen21pL1gZqzAKMIqTxJKaDFOVwTW5Nm1mmOt+t
sisuduiDAqiGZxiE48UN3wbjGSe/GyREix3A8I1zMFpyjN3clbKoE0KweigQRFRg1GuTsUvPpK7t
AHdHMOKNFvajp0V7NMKqgFRyCpRLA8az+EGtH9UGVavHaWdq2ckX/k8QQjBUGlgCQH3ZdIX5DSgP
Wkq25Ru1MFqGrNuaHU7O2epbEtq3dmT3u7JgxoKjFDtky3dvYCurRnRY86ldh+lkctTfhrB4MQiR
nNLq4G9j+579L6PHhMEvg32inxM8y6tU/ngZY3YULtdGJ8LYlSIjwmFJMYWlrEUGgo7Re1vN2dla
a5tvie/gxSSMI8KseafaYRMR8uZM1gDXstiv0wxWxXSBXTSlf2xrJ7v+vsJUnrZ/fEt1Bwkc6kcf
/6jrSXPH37+lQ1b1SxMR0xZVbDoKMBwmqwDEmNwxGmOwEIrllVCpdyZe0S63EfwMMvclIt799y/F
/g8ZroPc0cDP4doG7pBPqrgcZY0AwTls157cLw7thgEr8w/fm5jTsBmIRXRH/MrRYM94Sad6N/ku
ON969aE7DqBlyh8fMlMAjZtcK967/Kj6LMsaKO/WG4cv44GtcrWBoAeM3F3eZk1Um3ll77XqA2Rn
cGGgsNzAyJ4ru0c3pOmwluboi9oMrUUd45xb3yOb80UtsYmws9pS3GlJXx8zx64DZ905XX9Ut47m
zz8cr68PywIgJMUpJkqIqCjZD2kauQinFrLXtWpHctxawD0uMZSxLjU7FuW2zYS/86YHEIsB+2eE
02U5nQwQEDs1HdGj2ti08aLdABr96Q71INNB76YJo/hCsAtl1uzmyRUZeXvQgK3oIj/1iH2uTsHz
tBTTLUl5yNCZfrXlz9TMh3OSOaBbCNoANjRK6zFhTsgKaalC+5x31ZdMI0BhdWDosnzlq81tmrEj
rIwWLY2Z/YxTtLtKDzPmglSQQntlawh51cqJVRrRfnaZvewyaSmOyr/A1c9BVs8LS+bukRgFdM5p
+kPLszeTcbnejs6hyZNlT8xquklGRuKMWF5Qhz9PWUdEvGngXknadkes17Pa61lVSZiBV4L0d6EX
yNMt1iaoqIYIkGtEF6dfUoZN+pMusKPAPWeMhn5MCfpKUxsxCR9a2X0o48O8glR1MQHZydbSxvlr
kkS7Efg3X5IKWW76sdDTRk2OP8Q3NXA3ZeGsxvIE3ei7Hg7TMJOMF5d0AMuCHwYB7F6tZ7Oeuisi
WsEfWpc1MY+8miRrJdAtZD/36mxxQ5y5WJKZIAH5GmIS5AqS1/ZDGl6MCelyA3NHnc1qq/BRyUph
f04yXm+04qCkZa3ccpKIQqYfiTy0b1vP+VnFvAJV6rOhp5hK3lV5aEByIl1GTqbpsTrhPELnC5Ji
ZgQqR/c0aT+HnGu5LZEKFQ49Jq5uv2OS97FL0T3GPmyvNkZLH0jKLVVhy53TlKRdgAhpxoz3AORg
oL5K3mo9Iw4mPsKZ6rt67t4Gx301aqNApkJO/dKOO9UJD+wzAw2D+sLMemPZvfXMxvwKBEkLGHfq
24SP87HEMHLXFNahmTxSxKPi0ZaNVjq/4f27Yk7ADSH0JsjslXBkv5qI5FvtvTM+RAuzX37wfCes
7FshB5Xe2txm42AcZ0HT2NpTC3IiPQxlHO3jxHHZxDFdn42OPsogr8bsx4sWc+8xWKF9qXm6YeqO
EOGs5U7dru6cA8gHCL4NYVkSKB46tHvGz0Wqg1QZC9MdkHkiMYayp9IIvrxqKeW4eizdkCBfkQIx
M7MOIRLEpC3cZeuGhcCTmzDpSOt6b8wo2skuom1OOgnkJwdq1KMlGGaIQUja6Fr4iD5aziKWX5Wa
ZVRInZWHthZEKDFK3X6LdE18/IyDbIrX8CXp4H4PSXSThea9mqyquzYc+Prb1USOTLk+uOv6DvNS
UHlQ52GV0nbWjMgvosyWtCWz0/kAY77o6cDAqLXIDfEFlzf5NHLaqGYAk8GgfrSwTDvxu4AGc2Dg
wCOM3x11Mk8muA9UJBc3C/dq0Kx57XlYa/fs1/QnaoeAsx6kn4mDFskJlOcienDrdmNrdclMGxWK
XFnafbce4ZzQcI6c0Igp9KEOoQF4xVGVB2NFrtNYdddlIJlIQSCYqHLe53p7NWbrizUYZ+qIrdG0
X1QR6MoXiEiMVeXSB/Xot7eWh3eOyOpMNt2ULFtNTwzGfybvtrm8rhIs3EtZRZ8QYTJXl9ge3WNU
r9/1mLl6384G9KpoJiaJWbOhdb9ATzxCZt8x30Q86jH7o6k0gOUWL4mTvHaEA6njrCIwXpjoedTt
kawG7EFjvwjH26ldnDoC/t9h3ZVr7F0ovOvtGPfmh1St5BzQiAPYd3iVg9IYoJzqxZtaL6jN0AzC
emHynR582bcpEmTXotqaV0yFLAjVYacOx3okLJQt6XbKgP5L3axJqPAhz61veVzeEJb5COSCu0Fu
HAy7IGc2vJ1tkQXKOaRODDWUaMupPSVsapQfI0LxxQKD+GJGhVu78t6UNEjP4qdCjjF7tHp6zwOn
TpIm4bR1Q/R2VUHoi6q4G2rTqakHAhDcA193gqdajeEiPS3U1i4Y3PHr7IzVx2n78QHLTa06M0ez
3eu1wQhSnpC9jnRPJyc4BtOjbgN1OKvaFjlk2Pp4reUGqkHZf8qgAevFIa5aoiD8OCXigwXOAj9u
9vI4KPXsVb3JSrSoSz38nEaSVTi/9kOgLg61TJgX667Tp4x4sbzgr57BTJjEXWhYLvSUeAkzbrAZ
yvUXC4ZmqzlI12uppLA80IbRJunS8oyYgBQDKx32bk567kzPtOXuYChc3eR+s19yr7jmXnXlbHbv
zR6d5MhkyxbsXHjP1FuJ9WfhUCOQxZlcEjgIB4u0ZO+21GNMtFnRNl3y4Xoc+0YAqSFi/vd1pfGv
RlSnrETpbNi4e/8teM7ysHc9fyT1NszNp9oxvuEAY8/FxzM4MQK3JuqQVyFMjYq+ZaqO2AJJ5jbx
sngz2WxZ3Uj7k0NGTm4/1d0YUTEtG/h05Mv7Z90dd0Sp+4AVtiOexK2BiYo9qd3sowTxaIdZMvBX
4yvIpBYDMlEZXLr7378v/x4uy9Lf9OFd8IgKQm3/+RIsEAF2Woh+G464R9I8vABm/0vk4mFall2+
AvdSpl51HnBOzMd1/NrXPKfrGBYbs9f+kkOflW17JIavvY/voFzR+zVLcW4nJ310Geb8/kX/h6nM
8QwskYaLo8x1pBv87/0K2PYJBMkklxtE63KzwLjMRsJqJRPZKex429V6A7+gvA+1EJWwBG+3en0t
huQmYal14yXo+Ap0G1HugghIR29DaOfj71+nK0Xrnz5fTwhJ2rV4a13zUy9TMX9gDQvi3nDn5LDC
Qt+1VcOKNO8+bBrski58Ol+0KMXXA4wwmEZA85oWdnu9rYfD5DIUX1zdwJrKuTnHKAHdmaJyaCzJ
R0HGnTPSclbn46jpmmIJQnt6VNJZAVWrAeDTUugSS97v1JHXeDYwlYyAHjkaqJ1kZ5loRRiGIbYd
wBIPQKX9iu8+CcUbq/Se6sLMgnX02Jh34XCwEvsM7NYFNo+A5Rv53s4mXGJI36t1EfQlpLOxsPcR
CXWptnOy9qu6TpM6o6NHPguTtgq0NmJvAvF5tG24PpzANaMboyZPzphzFFm0L+ofMxErcX4cfv/h
/NeJ4NkC3gAWNduwfLm5+NtoKhymBKouH46SV1dyHqHOTWtKqdkpCJGpsNU7zcXP3h4uxsDZoMYO
Wda9mmly/4fXIx+GTw8L54BBfwvZUhefG1+c10WG/Q9P9Qydxa9mLaBzIoZhNvco7HoiiYjQLoce
WiP4XLv91aFbvmFWuIsrrGvCkCNtJHm/f13/YUHGI4dUAmusLZc4nw6pxnWaeR1IZ0R0CwB1Iegh
qsRGbRjxPRFzV6E2kA2gLmpCFP3sB4kRMNa6vDiwFmcvE1nPjEh6+SeMe+/Flned3+LAShYt33R+
5sLrWy9Fze39+1ePGelfbysmOxJUPJg3FvMBcBN//5ibrqpnsjF7LOkISfR6CBbZQ3vGAbJWi7nG
+qaMGgwamP5a4gdhBzi08vRxkoyYzhHDySj718nKekTkZVDX+XJDKEe0KcaEuCOrOCQ2pQPKwuol
s+jp+Au+o2fUpYTJQdYBKaVMl/2UVc5Lm1RoapFXGLL6UDKh1W7/GnBMERUlBwJR+4ii8CVPaaDU
Awn0iHn1QkIRWRVHaAmPhWae6xKdqNPRWxdglaUaX9LnSYd7rqTYVK0ZVMNgamVyEOLFsK1nHD+k
pJsVIAe9eor/R92ZLLeuZOv5VSo8RwV6gAMPLsCeFEVJlChqghC1tdH3PRx+d38JnWtXd6tcM/to
H4oiQCCBbJC51t9U1vekoDbeRD0KaCWzWkNq6AaCxqKHJZDfdDraGsKLM4zPi+ujruAVm9vge1Jm
t1iuTK/J97xQHbxI2mgKFkVaeC5z1VrpZm8fLWvY5lrFmp+LQ/NBW/tKcQuLGoMkplGK3oDDQHt9
GUuSvWdd816N8bNdDynSvkW4DAztk1xAu4bu/KsUYdUS0bism+w1mNOblqXZv4hBKUg1/12jsTQ0
oDRAEAtwEHNY+y/GBtgDTCBttXSzXH5TiLYsmFeRfUugpdh2e2RhObidjV+8vGjuoVzHS3JIzelN
7lCwssIPPPtCpPWNHJGBZqsqSvTYoM89L4g1WQdSmy6xkIIbSF5m5olHcvQhT90AkcDftT1K/0bZ
7EJkPFcJAMc17c1o0E+eHwZoOCr4BbpmfpgDTAW5XAyNlujls2SKtmQDeUAL7kiGwe1yUUAXFqHJ
GTFO1G4H8M7e9E28jxBTdTXMMgcC9Lu+Un7nXmkjYq8T3AaYPa+dtC7tQDNg7gEM7oxltf4zzyx6
JMsiv3/uFtPj/DTJdBWvcQR4g3aA2UPn59HLw4c2sVRr/7lRX2eiRGWhIx0WKBOJ3Nx8W3S70AlD
lNFxUONdH7U9SvhNsupH0sKFelJDsD2sjrEPStdRo9wWuXpLrQxcguWXfzxBItZ/tZKs2rZGI5KQ
i21lkNwIVCznGzDPciZ0BQamvM7Uw1qscHx1s0V1rStl24fNA5AuaR1Y/oPFIueIF+VikBZPUYAT
p678YD/laVoVRephScFdTUwg8pOYVmsB7k+WcpQFXakovTXs0dotYub9c8AeL5B9OKlHlkwptE8A
0vGI682YO6k29uQIjfo6l1M30GbXiLPmwVSQW2CIXfhw1RZhrSO/2IcoCAM/VUsJa76+AAK/yMGh
GEWxJH/3YWAOsFTwqHcVfSiXM9oMYGgLVCIhUqlYH51OlCRHmYwcb7iSjcW45jb2Tuup674ogV1j
qX2IQ58HP5IjRX0KSQ1GMI4AaIA98g4JEeA87URunnVtDUIlIxnla4P/pLLCc33SnRsVSpNjd8A1
ZkC+LQ3EYUZtVSqDvG4QcTDluAE7qZwg9Km70O6ylwljQZTE1V6Xn1XNr1/6GPODhqDMhDvoHGFR
gq5wnHYxJetKI1Aa6h2jsNSOJE3tA/SvBS7IE0ZtUeHmXnwkAlatgqZ1VRiESwMVryULHWdedBmd
hLgLaHC3kHHHiXvZIh8ILlNqwcy1IIExsyNngC3JzqyYD4czBrgaGp5lOSCEuUeSykIhR4WPHSOq
PWnMYlC+fhllcj9T5XYiATOzxPwi2KWF0bhy38fbuQ3MazDBHssWuKYyubbcpsTLcIG9ljNHY6Sx
XTcjerghJqautUDoOCbkiFEj4SYfbBWKpjwO5kn6BCPBpb0nVXibm6dso/lnAROaMycYIK+7CaIQ
4RI8WSPWvGJmqWbVOunkBXPBM5hAKHKqrK7CStvgx+tTKB28loCgYtBNyqjiUYrCaiNyw8Tht0oF
y0FvKHmvS7tcbfsT9EqjLuqnLt9z2xCgJ2nv4vMLtiPynohTKQjiKDBA8tBtEQ9GWp9CYaL9E/ZS
zZR0VJe5QYmEpYWEI3XB1DKSjAUh9AUxBxR2gc6iZ57JP1AE78w8sfhBTM8MN0F1w3NpyfQPDz8r
PMzBGgypxwOi0vVoNUcjw/VYzKiNjGF5UUGwJ0ClbxZopeCIDj4RNU7xQJxjqVGaA9AA4rWdQA0i
70xuC8/SWTcAkCrMZjNK1sy7F44cgmlJf7cDTvCtJROWRbx6G5FViEtc85BwwJs1xPxjvv/44CF0
k6qXhUHyXQqLaSVpekLo3b6a0FJJeirZugtaD6FfmfAS9JX54TEv+EtBcu8nwoNZVr/mWqcSbM2t
jYxDB6xWVmvBeDJGPdv7g3XBbOPLmMiKVgKPbuJSTHjFiTSeMjwULTgf+BCmoDZA5rJ2si+xbCEo
ZRJxWjBlQlytzvGBjbFESaESxXVg7aeW5bTnp0CSxbSp8Npn0mDmuid8vQwiAN+C2yhrcSLo3suR
ZccyKMy9iYsEaRZb6AKRkcOIRUmF0mDuTTifVlsWI6Ds+yZ5yVNi8/OKRVFNGI3weQWUQkcujDQs
vpgQswRPIrbVW02U++eJFwz4FgGtr8EnuMjWCgxNyNMaiiIi6/kZX0TPwq3pVxPi0JSOJiAGq372
vf41bnHeSFXI4tFgZu4sPQDmG3lOpTiVxc035W47d7kODzst735lyRBsIeNoB3NRQ6URLNyCkVzt
wYQ2IlgWhSUmvGCx0NUNT63ahMSWLIwa5pnenL6tFRiSmpr/RMPnobshreQuOtSj0RmfMRSFKUyf
5XjX6TB4CwO8Yl1IsVMKaksUhJ9eJmoq9Ny5OiTJBKeKjY8VxudqfI9wYaVCfYFono5apO2tomE8
HLMfimgvjRe/LF6jlOnJ/HTGsxpZSDNiiViSRQdeBq7TipHj5aO8hT0go0aBqnHwgJYo1gWdvNf7
FHbRIoFZHsnWShOC9ig5MDqOWHoCuJrj22aX/R5NFWMhEfJUWuZMaYC2Cqr5Izogy6LXiBclXvXU
Ln5j+kqb8JmhjMPiHbPhUy0Q6hG+II6mDpAQBCGwmt2jSBgDZrSyJz1ZvMf+GO7V/HVOYsz8jfmy
isFiHW3IvWNMWrZKcwKxqTBQjSTAafMMqhsG5AcbVqGlWUtrpYZuKTX+2YMFtNEssBfeaCP0DMeT
MUlHft76T0oeVpcf1DHkLGujaHm/soeuh82jrKYIDbUIv0KTyfapS5QrJtDePmGmCIHVQuBH9KIg
7NMtVmOw3XjGmYTGPfjVud1YQE7hnCoZSi5A1fBnbvCmHZdl2HnbeTyZQV/zaMfChVw8cRmS1dwe
QToTU4d5KfADDkjgbXgarPXIVMxNtZ172eKxQiBqk0dx6kRKcrOsV2moza+hhwA1LtwJNFRiEjef
Iw3z8nnOYBSwjvHUEBLGpgbTXv42ADc6A+JP4D+k3v1Je4z30SrJkOREWEedShiw9NrIFBYaGOEo
Q2GNpKXeLsp4Dk2LzKlMMiJzZlcuyK8YuOOShV4cZEOp8TSFgxZkoZix5zYzju69a7t4ZeHN5Oop
KaD5os2MlH6Umbth9G7IrwQrUEtQq0SWL5+BASoU9Ep6C+aGn4Nzs9TPgI4lAsa2DfeI6es2sdFo
mPshEmSfeSB9hVlZ7GrY+24hEhptiuZ71+NmpeEB4aF5rw6PJfKwPyEGqSLmT1A4dYa4ei7ltv/J
cefAeVbTu27mdwHvwb2A4WYe4AM4Lvg5muijK/KStctGfQNquzgSMSY5JIO+W3oCaWCnwROJ1sIB
gk1QuMMAGEt5F0Y6wiscbU5jhfnirKkq2DGR0ktraYPEM17NIaLlvpd9N6QKmhyIS0a6YiX35gXz
CAhPscFCMr+YUr4PBSh9ErLYgYiQ/kEuPQYhcrB2Gm67EvREi5wT/B8iK4sq/2WFHaCkn1okISP3
r9GUwjUQKR+oKVSDVFzi/HcdI7pQCBmUQRl/4x0JC9bgQW7J/a/MQGJ5IQAWBTlRN2uKF2WITnET
MvBKNgWZuEjbJ6eB+9+6RmOgbGhXYpoeJ+3jkI3DdhCZpDkUNt/bQoimGn15AkGyqsWMpleMe96o
jqWg+iSor/PMKRaCHWIkLWIsLebvL6b20NiAdGZOnm9199LEeVDk6awaeRfLwF8m6gSrCWupKY3h
MlpBup3Hnihe/DLSGkVXiBaMpcqyUtvvuUtC179bJvyzop98p2pN+CddTTAidmadVy8d9oRl0DJh
1Ng0QjpZiddpU9RXDbcELCDU15GZ/ww1mWP6CI3Fjqlma51kMMTvaT2vpecRAm7OsSSKt2dMxghq
in4YP3Gg5UxisfrOcg//Ky8znXmiMeLSBNqowRvAu8xTzFDMHebJaEEa9QAxABTJR0SsxZbi7Ux7
q0OE6Aq/3o+OoTSjW1oQw83xKhd5TrAhfoMfaO+6qv81LwlNq3j0QmZ5Rm17+wWWJ8uqhrji+5CW
SYN4xJNWebiYiAELLAFNxhb6R1UfPScpS5rIJMIwkRNqvfI9krPCVcHkk8CB12ySRR9EVjxMG7eA
ZV8ojb2cs1xhsUqAB4EGJcSh1wHuei1tFPG/3ZzLmYFdyVRhy9c0B39GDGdYtUZNvqssdQ1VP9zY
ntZgytsBYlGrAkmnFvIxpnJhkn/VNmFdrZeWQxjWu7ZpV76ESYNZKdraK/sXy/Nrlv2AWQbzYUxB
goC4pMpk70VVig6OzeI1bAnFYqSygc/dH/IMCQy+IPXDBoGD5hCqm0hFvbIgGl7yuNrqPFhbbDXX
hhLma3Si3EDH92I+sJKyIvJD3L4U5MGWWkfQYAYL4+w3umrF7LZu/Vd7RMxkxqpB5gzhDYPpazsZ
A1Ytep/7yBRDPvUk5XWeKBVS+xVGWrezu606EmiXGrEmyaJoW8bpy89KBR8Nlt/N06JnHMH9h5jH
mJ6yvnvsW9aHaoAlCimdZ72JXHOCQYBK7UayU+XobxY5wmzYbXXw2pTYlUsJhsIiN6Er5lIF4xvP
RB/dQ82QdGd2O8VLQ0HmWvg3TjShVa7xAFIIJC07c8B1Y0o0p2yZPoxSwULSLp7qzsAn08AOdkjU
6GBAnUXb5xKivMAjGWUZKYBO6A0k9xvioqqNBozd4k5VCqvIqJroBgI2EKGSevSNbhu31bCLGfxy
xM3O823u1IbZbGV+jbkp2hhJVhRcmKFyeYgtdJd53pgX6QtYCZ9kTA2kxwN22nXxPun1i66HxTW3
Fw0IwXRVTmO3Hruh20sSBuhlmeNGK5YvhTpSnQzbyyq2M4Q+E2Bx6YDhlQ5sA7FUxPfItWw6vHSX
Jlr+dosEtIW9CkCgONyAUG2SrOKRwWqxF5TVycOfSwGHjHFDphyqRaStWh2yBzELAHzEfN6MKtyj
rRk8R0YFIVxuH8wRNQkm5U7ShSXqOKX9ONbGp9FFxJVTSX8wLLan+EJZk1I7VsjTNO7V+ghqvfdt
GxOK6VfdRBtIItBKaBFrOS4VIJ/4O0lWZB6CYthXqGbhvtHtp1Q95kTUthAZFZa84bdZWjH0F1DJ
5ZTDx5nAq8OO2DW7ccRlQTWJlkoxSHwt5xO0H3pP7RzNBpanSsNi5Xfjo41h07rHIDhP4nsvhAmV
qNF3CxKo4zheYqVEPxXRnz1kBobxB03Bx7y3e2ObeQtWAintGecJYmpZ3uNy262AvU6Y9vb5gQqG
domKr2WoxkqbpOSQEkUYtAXCuKYMJWHKX1jx98tO4XmlBDRiyUZZoc6ap17HthKH1Z7aEBz1OGvX
aYhHy1D3OOgsqreiCtFVM4OV6k3IUrDuGq3EuJJ0SuNrsoib96nEqXJ+MKrg18vRytYLFe/KRpIB
mrTDpoFCsVIkcjmEPLeSVMZwZLIPVagOAwtZtWOAaWOL84U8EIbSUaLcyFF+bPLg3SMN/5SKwKed
Vq+W8mQgubJSpx7ohddML7KKtokRH2Om9Q+B16SvTQm6zTKkQxLL/jZtJ/0yZZi4RizoqyrczVol
MOIDbDTwZzA763OQmuCpsxkKgFPYLkCx8NwrS71GOjGRJx+CD4NxHDOwRwR5yMlht5wttC8kBOK1
32XRoZNJo2GwQIQbBDKkmUMM97j2RWeOiA6aQ7Cxq0C6JApMWlvj9FOTnMc883Zqlh/9rq5wPPLg
7GlptymI3DqDb9Dv1LHcQnRljjxFtlAZmcAgwHUxg+dcJT3dxf1D1IJRboUrcg+uy4p2mNiEx1RZ
RPBjvZvMqH9kIZWtxlzaqlmDoZ43yY5QHl0qnS6t+xqPHD2Ohq2cN+lugOipW32NMGgvk9DS3YUN
kIZMh3kstMJbxaM6QgQesELEWgXYXbMlWlGvGwUDOyNvbhbsCTD2lrwpsAXcoqiF2bY1jQdoIMdE
MrXHkaAR3rfeEbkWoV3aKg8sS7q3vguOfpjYZyEhFhKYG4t8cez6SHJTL5RJ0prKJo+Zx4kgOTKV
cb1ucRYETxlb+/nFzMu1WkXdNolVC4iyigxDTF40HKLwgEUlVhtRnYCGnrzDFCGjg+BesiHLwWBS
+0dakLadK2tCsGib+CEP77JOd5pk9SC8Ayxw0BXtaQ/rDP7tS4w1pysNVrdNJ6ab/qhOO1MCokC6
RjwAkp6Zi/o0u9rNbafTy49KHQAX+ga6WI38q15IKMDIgBnISZvr1FIUR/KN/gR/HhZaG3TLGRhk
+m23HmgDra5KZ7vG0nmSF9MpigIkOz3vJY1s+b0gx7eIgQdFXqrgKxec+9L0dx3q1eR7BciFogc6
lCO7bYytHU6maBq7OozqM8GjSzNSJ74fqc8a1OlR/ZyAdDzOuMO2KvA0qlAYsT3Le4uRxXSj9CVC
IPQF0hMrk16JNpOJE7c6CUGiJE2P4HaDQ8IKhSid4payrb4OUW6gNzBsfVh3KNlVyyH3cL/y4RGC
yUfxSMBh4GjviYuverwxZZjqaztEOsxvJA9PaHnXLDyh31JJ504OoQRVX8SINfQwFVfGpOvBzKUX
FGi+sXrMH8YuM5/IHxFCbB+szpse0qwLifRg/2m0QD0mm/5Q4sRhZbG6JxxgwP2ApeJnUBFqD1oj
2YPj/C7PWHhWSYDblimgKTMqBZ90zJrKWnkw8lB5UNML9MrqEBlmiq2FBhYvG9hBK1FVCAJ/gi2v
MHazHjiypF6DCCDRjmvNZkEI4yCVFYsBYDjbrmIuHoWBg8jIcI6I0KEvtBuLxluZ05dBtvXUxlKz
y3xoDG2lHxXAG+vA7p2F334W8hQ9Jp2lom+YIt5hKNYJW79sqVel5VqtB28Uwjtd0BqO5C57fMSZ
BjTPUxEvLeHMnLQvwwDwSPLHHQgYQYYBtVznqfWAmGvgoDoeQxsveoQe+nzdS74A3Q3hqjK8bsMC
I36kVbu6pYuAgpFtU+LAJ4AU3gkHqBL98HzYlVOzbMwyOSsDVoF9bsYHXSLb3uVGv4YmCT6ZfGkR
h/fUsAl9olFJhhtFvIUHf0ho3PcD+uBhT+OUlYdygDiB21Z8alRiLTGL/KrLUxcEKytDv6p282wK
gaQOGvUBTsGCJUFUpM1ypu6mCpHQ0MQ1YsA+tR2ZEcMR7tyQlPGS1KqRHTOhR2l2TIfn2emcoCUR
eCn7yHjQx+Y0LYiagRKTEA6R70NUaNce1XcpXoWlrD4HJh6zGQoyK4mQ/IqY3zEXPLdFGZ8tVjI1
Un+/eDITk1jJFYiiUoBU54hdUYyfut3ZR/zI7J/UTssA71aLR11Q2WLot44AvJEFlfCBq4qbrmf6
IUpDMnQsUPPR2zVqmn2SpgzgYTpVndp7TAjgry8Aj/Sw/xvgTG1XZ9uFJO94HJSs34gezGvbURbC
p8ROnKIo30lTQcqPEOsJwcpJE4hdJTVyTNS2reAUZ/7gI0FQLWd8xiSZl3oQ2eqFXG/jYjzneAm4
mX3WnrxGkR5b9duwX7T8NcphJEXNwKQKFtuoe96ls5Ho6vpdi1bDPkjI5rGoA09QENpqRt0GSIhC
Td1JV3CvJcR62Pm6IQRopuDRt0kuCYGZQuLaEiNfMEzQbI0CaT4ZMBrS0i3KUOaAnjND8C6NL8BP
NjZy3tqgZg+WPaxYdwwbxF4eBjvbKMy1noQkj5CX8VZ5J9vOIvf9o4RdEqqfj9Ddi51Wx49lNdYb
We6+40mZmGPoUAfIw5D1c6HlKIcB+JyDOp/nBkUX4RKcvKd23KzDFiZjG4TDRpGyQ+a34XF+MSSe
g8rAuqGLSbMBy1y3EqBfrFvTU+whnF4l8sE3NfmATjTz0ML4Zgnb7FvCL1IVlPvBarOV1QAX92rY
aE2rvNlK4p/VDJYrkely1Q5tuEmzEUIVmj6OL/XSWWLqnLzGDY6Z6qLMtv8Cf2H+fSqdYQ67I5FK
/wcAs0gl1CYDRHXniI7S4+7tpy3keSEoZ8iY0eanir3OOII9WHleuDSLZ1zkQgLPE3RCL4K3mWAu
VHcB+IauAynHXJNne3ZRKrRVNQyjnjXk7XZTEmNBKtaRXtWhsjAUL/NIgsDWZ2J3t2zgaRWiDLBV
lBoAdVBKTk6S2kmrEmucOPldeQr5Vb1t9nCEAwfRF+KBMcSnRAEiFnbh1kva+lFq35muANicmOGZ
dj4RcdSkTZxnGGwEyq3ypW5P0OCYkGtx/IKAbYEvr5NiarSbg24zH4FJvCqcsACDd7XyoehQhWdI
CHrkzBcz45zXxg5uA2LvVqE93RIM3owC6SfNPmiFkTDwoGGYSAXRjzR8C+yEHD7ElrGqRNA04Gon
Jo3AtVq8OuJeGG1bwLI6lSAiIqCbUO1uFWwMh6ldvzJ1k3gLmcda93n4IyyiQ6l8tLKaJGiV7AEm
R7wh1uMxC1wjl9aMK30IFocZ1Vrb6neYjO/zH4tqeof19T0HsrPIu8y8W4EVBFgI7gb5l+U8AfGE
VA5AaPBV1U+SxY8JvZgtFkmRCAmY+c0oMbUbq2DbF9JWGaxXnseQnxGUc2JtJMEUVCTnWReYRPKz
otXwL2cSKnC6YZzdDAVr2jnZYFOXmFopS1tThhWBQExkCWSWiGAiwhVcu0h57kcVOSxP/fKx3RPx
NvyMreKdZMqaMMt+HvMkCZwjjEYmSAMuf9kFrdqfrLGaYRhv6fUvQxr0f9GbtL8DjJqmZquaJrCP
sqUt/kZo2wzMJgj0YHK1qNorWjisU1yNyANYk1NYUKUQ572iiYCBU+y/qBZqooIRSKjZ2yaRXG1y
TV/P1UOtrZBM/BV0cLgMZseuvQB0D5++l/YKKDMgFMTbZzA/8xBigNDkOkPnYPp0mdPZ/3yk+EfC
I7KqIXOgohIA0uFvQJ1lQAIGR/PeDa0OL+1gZME0hE9hHP3yVKndytrHHMOf0xtzWGh+TIeEi1xo
28cQsjMEDRPOhvKlgaCOrOr34Hn3WSWoyIn4+sajquSp04oAcFF8Jlm3zyelIs5NjDqpmG9Ui85z
CkUt/gXcUBUwub+C95mWrFnUHfhjzbRnnNpfQIpyEjBKUDck0YrxLS7NfKlWPZKtw+Rv9ALmsCHo
842xmQNLcwh5xnBZqSAX+pW/i0XwLPZjNCicHin2jSYUBBsLngTIYTeZgq9/XiV/D5GkzLoF8QuY
Pkr11t9AJOs0XfAsA/oXSMY29qZdO+UXyBK6Ky2SaltMHoQJUo+jRvhUgty76vUxPyRSy9MnIC6B
W+APoO/fMtz6xy5Zf+W99X/ltvVfGnf9P2i4hQIIiAOwzkxTwKXhnUXf/68duP7H8+pl9fy2Wv7P
P10x1/qusj+94F72+ZeWXP/wkD8eXZrxZzAknA90LGZ5skZr7jnOf/9vbCHwRAPGikuWWVfQTYVw
JSZdmvZngKt4ZmHFhYulZgHF/MOkS1P/bGFeAamTpYql6ADq/g2TLtCwf92Z/tG9+EtQZ4VQUpWk
FZDJ1DMcNLK2vkJMKw4N+am3tSviMaG7UNNXI5GeIr178zB0bMkK1YYe7YFpsdhrM6RojRNZQsfS
hP1QfSIqkHzYNgKYnYSkLWgAEvMkLjfdYF59lQV4nBcFfuqEuNECnX6PgxaisdZVL1Mt4xqf4Iqd
DQDOEqjehVUQVAu8J1QGAe10ub6Lleo0DPgBm8kWBtPb2GdLsCOBx7gTwoMg4FQ+V2pgOsGgdA7g
8WEz9ilaEJYCliuL1jncmiprH5je6yCss2scBcVZDzUkCPFhArTUrepq0FAOC09lObpKYW7gtTO+
8HjVShvF5yg45Zp1mvIQvH74hD7mUZNlBILVTWUwOSQE0x6NDuGhDn1YZiTF5Boq2ZwKM2Y0rlJy
G7nvaEX6G8kEVil+hDgN1Duic8dxQvJV0zlz2qH33Mvydx0knzW8kyWhZYltEuq6Q2WsUwJAYLBM
wo0IgiAzBiEvKwyCix1OK3V86BVCDGHVv8Dyu7eqj7Jhkw/fVV3+HlvFsStiFcVIMyj97DD047Nd
WF9xqheOxgy596zHLEx+gyBB5cnDub4iJ4kZfI6XYQ/RoQy35oRMZYvAkxORdgchJUQfcRiqWSqY
QAhNGcUO0qubTKgc5kMQnXEJmvB4V6yXXrmbpk8KzEv00bEBGTqaFZMwTQYsWuvQ5w62pgeYDRw6
GeS+P9e5oS5N/Dk2eJfmDymxTdtKvhrVR7mGWCDuB1Zwq8ohOyA6O+0VPXOsyQjWgOQD3UWCa91o
T3kkgzVLtgsLkKxRPdc26qRWvxqHYD3J8tJABmlIITlLAZ5ZweI5jeKDXNs05t9SrwH1yZCV8jfN
NJ0Qqt5FXf1QLMK1qUUPVVAfWvy6dG10erU8FXb6CPEI0+HkYGblJkbIj7y/w4qRpq+RlwV59tJa
OVpuKjRmGffK3P8xCPi3Rv3/n0ZrBZi8glvhPxui/+Pe/umhrf9qSP4/3/sZhw3jz7JhmgvL1hFt
sRcCiPwzDostMsZ6tmGhSGiaOiP0H+OwavyZMdjCiWUBFAxhRzg9f4zDYpNhwORjbP43BmB6y9/M
RBncgazJNFwdtCHecWKE/ovpTEpEvlLAji9JOzlvH5fH2nkMncvgXO4f9w9ahvN4f+SFz2vnA4V2
566vaueuOBcS4c49FNv5XHXFNvYsnY8P2bWc99yxnNR5GF1SEg6yJfz5PrpP78Uydz5y8b5epXwo
9kqd94Xz9kYJxF+x8/7r7S12ZHfh3O+Pj/cLp0HncHkBtLlKlqr78bEQ5+IwwHwccZz3P75rOAfD
eYeIIj7J+WGfD84szjG67Sp2fvXOL8t5ENtyDn/BI14cS/xFmVPngECUKJDYX9yUfv5TlO2tf4qd
g+b8inn/640/MFN2Dr/EKzG95dPbL4TxN+K8Fv+Le4Hn9R835Z1CWE7HAcXP25so8JvB7hDXOA54
mo/qK3IPvfsmrh3krfPGpRw4I3vGDpc0it+9W63nPcReQHr4Zuu8SexHNnI1tGA9Hck4lv1Rlfex
vq4L13xlCORj79tmFCRtDom62Ew3zstZkEakuCP3WlQdyqCoLa2n9ft762KX4dRUnuYI7Hf8gBNl
aTmZ5Pj5vsKJ5pd66mFz3xFei6/NTX8YHtWH6RHMLDm1AO+J1gnfop28955IrABmTE+ot95Y6Zi+
G3fswlDnZOsasTsfhsFeqknAvyiLJ2/cZyh0+juvf1gQkEWnDkR97o6lk+61LWoF7sf9cfHTIj8u
F9/55v/LhmRfW6x7nUClW4smSlv+3/8m5/LzCS2KjfdHlvTs8Cwa14W2HoHQUjfexn/SSBjtSkfc
kjuKQ87meWCf78l55pW+ES3ntujcS0ec+vn72xebeBHLyafpUG4IGcdPxoG0++LakZVsdio9QTRv
iyZD+1Jd2sOvX7+f3p5+HUTr41gXmiJu6A5yPp1jAvTY4EmwVCFx+pJzz8XJuAjfWQPsdC68vT/y
13wRClfCB+KK2cTLCoAEaQ6QK9BEjG2yFhcvehDbRcMUzZTOMTjP32y4061DJ3fp1/fAvZvunW1z
j5j3utPPH+/0c/4SX36kMPQecW5x9g925kZez9yZS+3eKRdf4FiPpStOK77OP36tc5dX8a3dxMsF
wOWVuko/avdyv5f05wfVRYhi3mXgwNwVbvjcRX/OxlHna75Q+7zh6IxAnPDxzn/z35yPPy6P6zBZ
Jcgl2I5ywB1VmpbGdaKc3Dj6w0+/5CAj9cJAI870KMa+e7am0V3TvVIs1W8tZlbiKBd1hZEhFiEf
4oSP94cUWO3tsdtNS3nVrsyN9yQ9Gu/VkT0m53G+d3RxcVwOLP6Jk1DPYsATw4x4h1X1/CM++fmc
4twZjEQbmG++xcVdNt7yIm7sQKFFOxSNgLsnfv5oD5T6557k3DkKKO45Aw+jJEfpV++c//7403pp
rKhv80XRXMTlMqdaihb8/f28s2/m2d4hbKGizdBtSXTgUDOwg7htz+xFa3nu7qZEEswB5h1+4LqW
G8imO8ah3vSbdEt8z1nf7+JxQZPlWkRDmtuNuMqPO3ePwvF6XweM46Ix0X+/z7fr8/NcmtqlEueW
/Hif362j5U/Nz98LXK6Ur9OUqOe7uFjRWGhs7x9iN3rqT6u4zG1AnJ/S/lS2eFCRZaAcogY+xFPk
4UNUqvhBiW7++fXyJLrnQhR/4TzOpWZwoJHVzk83p3Cck4oVl1c6ylpcoLjSx+9T4XzejudvxhdG
l/kGz6UVQ+udPeayPn9fM+d2ux6/vs/eUhxT4fDiRKJZ8L1n2jtFFdfB6HI6fZ5uzxdRPcvN9xcX
2DnU4XdHjXxL7kCbGETJvkW9c8o7t5l2VIprQFZAlOzDdMWN4sjfMV+4zP0zdM6r2/Frcz6LmuWw
5+fzJoHx8fz80z7E7RcbqXVxEQyD389fYjgUOz8/z22vdmmgorn6zuZ6O39vzmz7RgjOiR+k5+7Q
bb1dumLf8zcwSfNXcRCNqeMnun81Do2OE5w5w/fX+XrdUIaftjhf5JnGxp5sHJwd1lFLLvw5WHIZ
c/MXhfrPnwvDAhUUuDQE8Zmoofm3qLn7GpMX5/KduzQb7iuVpzh8gW3izivUyzyVEdc4f0k0JNE3
RB8RH/CoWd/FG3FK+tH5vDnTYUTtnL+/UtHpJud7w839Pp+vp5MbOfvXwHkpnP0+cH73zhP/fr+8
fH6eArawyXBf95+fQG4cINBLxb0VzummuCfb4dWd3NOqX65uk3tORL3S+bj0b1HlnUMdWS4vicPG
443/Tq+vn2CWnd/inC+vx+uNs+xPt8y5vt5Ox8xZ8e54Pl4pnYNkq7P5un5dz6n7fP3knDTG6+1E
M8tW+8j5VJ3Xz8/X0+30+foUOK97mh/YVN7Izul6Pd443vV2TTiiyZvzlQYkPr5ev46Av12U8UWp
KRXXlDkcnQg9P6fb5+1zrzqnz5s4hCg4BeU4ZwpGFnB1MynX8XY+0wLOX99XDiva4/cRvyTHWx/Z
83o+ik/PGQfmmtrldXO9UgpKciOt6IzrE92KI3P84/V4PXNdx5u4Vcfj4FIoTszVsvWnTP2S4nGl
fGA6x9PttuLXmRLQQcUtu91YPDnchdPta5M5oXu+3V5P7H6dONqVO4P04+rKZYgrer1xxdyuit25
ozc2Mhzw/vRJxfNLFb2efY+UQFTdvMNc2hXF50NxDTYbOJgtTj+XlSKJ28tnP3eeNxxkLqA4DHcI
kpYYxH3n6ztxGm7T5n+Rd2ZN6mLNuv8qO869HYiAeMtiMTnPw41haSlO4ISKn/78suodut89xY44
Fydid/2rWhFhsYZcmU9mPrkeQIXwI65kOcp6FTHDMmKN97g2XTGVAWF2Mkm/B9PxcMX6nXeSixdy
8mCVcHN6usWUkbGV3hz0RFjQsdMpUkDRmjlnhKFeJUtvRWdx4Odp5LX0hfzjGX9e6+LpzZfeHByC
SULMu5Kp79JD8lp+5SgVODyIUH+Orpasjp16cYiSJhySZu88gmm9e/zy69z04mnq3pwGe4joSCz0
6lucM/motuWmcvnf39+xlmvIz4cbZUiVsxLJspYXIkARqD8y9ZsjtINhv8iHg1188sautyIrTI1X
pc+aZVBl4f62m3VLiBFv0DKUEVQVK0o+lUX9e1DDuMlTvCdkaJ7v8IwR89x7uTDJr6zZK6XISlg1
E3P2uvnwH194gEJdtu9+XQMRNd1Y2gfpKs2tqIZq6LW8Pfi5qgfPeJm84/YH68oNoZpAuN1R4uR5
pnTfzWMu3mjbjQnLl64qOIfMtOlappl8IF3699dLj2XIIluf6J01z47I4V+948Zu/OaOcok7lp6I
wauSZq05Vyaiw4V+/3J1MhkDmYYn9osHbSazWS39QS9r9ghE5O0u7AEzo4R8aOeSB2Hu7pFKcgUy
n+gt6h5pmQpQ9gTYLfSsNgPT20KniJhbehl9uveJeUMuMRoHDrreWlp392w9vXkIQtMzPPrg5Rsi
vGTUSLv46QtKo3ljZuxFYclR14CeQEaInJIrMrYsqRPDzbNILyESiV/gR3pkPU29TDG/Th7b15cc
7KxztdapdwmHOz9jkkhf0I9wIv7ccsWM+OlZSo56dBjBWbwg9Z//X2gZp8nL+Wp8U3iZPQqx8D0i
V9WPuVcqwpRkIKXxMi9/W8ylMnmsn6l5pC9wCfI1ae7ckqPj8e8A/2228hRyAeljaYc0DYG+QjyS
v8eBk7fCdKEtK2LU+fjnyvJHfn4b/LdF9dtynuj3NPnLniWn1hJZWvKE6zXE87RY+p8gHV9Wg6wJ
9haDnh1mPBTxRJ7TafiU0FRQK3MEqnU6cCt/St68vKNfmUM1ABEnNXroGia063nUvsVSe579E/Mp
cXPvePHy+WNAgjn120aN71s/bT7C5KHYbh587eBRk1PJjWWAcTMyhNS24XfPTS7JMZBjlGHh04v6
nVi0QxpEbgKn8XecfWfjS9uYUgiAo3sffqef5krTYW33ljwOiAD2tKjyJUYFZLnMxy8myVXBGctU
ATD1ZSHLgjirlwYwToEYrfWbvKB+1r23qQyT4PIKDoGoV1W+GYtCI+pK5nMl8sN4SzA55q0c/LUU
ateMdelCGT65jSDAI6fMPyhDofoKMCPSA+E2gLHPE/QGlIJ5tDHUV4XLie5Gw/gVo0GgHJZ4ZOgP
QEvDw77hQvLz5NVLGzzY03/6JEwideTIrfVEywS1PEaN0WGctW/h2YdUWZt+7sO1wNzMlAyvDPnv
9DW87UHv/EYEhJFF9uZ1azqln1Yi6sWQIXC+q89Tk6VyXVJFTEHnS3RddtSpTWpF8+60n0fCSH1o
Rn6YDUPKt8GdBwM1KKYZOc1D4kaPPuTozJkboaLq3rOV6dtqpwBV1VuvoInMvLRjBPWQnSQs/FdA
pGIIf5OPB1odY7LJWA3UGA4+yKKXjwMaqQQRkrePLZ9QK0UEoa6G+7gI+K4mXzEmRyaWHaCqSYhi
uplT5kiwC+o+NBE+2aOKkiDMlbpv+Bd1CnkC2kOkarDUEMiqhr/Ucj4JFsFOZllYRqneMzmzcM/x
V1RGHA/2wSVM9UkjE04oloRKqKV2GfJn8Azu2KIzuJQjUJibX2grubWyHqHp/im4hvyqo44hJBUr
i/9ifnkVx/ztYv8GMuptTLbFbPb0GWGxTBnqH2iMP6WgFrNTbIWzMrH60FkLCgUoNms2sXfbAp01
J83ZjO/PmjNgqRlveX/2Ns2LP5ss2jP/6A2bs0Ub60/Z01O3Gsls/rUYsVwo+6qz+DMrtDyPGb4S
s12CrcniqgTQ+xKxq4BEzI5BsmDv3qyM3E49pgosP3ebUJtD+H5T/LBrCT52UhtIqW3JlSC4woPo
hLyJhr+l5+SnL0thy1rnH9Bgf7vZbPqbfgQwIwf/9t9wuC1FXoqYTcaiM4pef/aABQEbebiZACq8
79PMtqHkEkCEfNz0J4IiimUnPUrPSp9iklHUB5tTDMj23/BJzgbK29AwedQGUuYFqHdS92bW3g0b
cT2WdrtY3uMqbBLEVYzLqcgrqs9gsfhldGm/vrLvSiUiQ6acml/m15t4KIiFK8qFhjR6f1+7B23y
EEfm3Tl4hHnXOKrbAmIxbzsU64FfEZg8Jq+O7MEYBrzi3UTAKlnJNU7dCKYAVCNPRsfRFTzfBKjy
76b05qS2v4t++3PJcR6MV53eahqKCZTS0dv+5v+Ia/T/jXfhL27l/9jz/P+hu7j664DAKfCf+4hH
Rfb1b/H9tMo29z/7hf/53X84IWomTghCwkkKNB2bMIB/OCGoR2GKp+PX0fAnJ4TzBxkXBKpQS9gh
ElRog/7uhOCjmuUYhkGx55rr1M3/iS+iarsShvCn0Ap8EdTwwUtt2bC2GE7jXyJH7taJkP1lYflN
UrXZUoLRLPDafnexuAtIW0cylOFVbyhMhoR8qT7Evj0y6gObzVeUul8MzdCk3kyuWEZ4JRdRBsJ+
9Kii4m/ZR1SpJi/90iOk5IxgcaRlGleiPLIRy3Bus5E/g4nNij2MSLEJRDXZZGzt4sPAGxcU0VI/
Eec2C5dY7GDCyh8BLrIrf8nsf3HuDldAv077gy6h3Pgcal7/oIbjZsFlFgD727dOOmiok06nFLeA
wZaLjGWnRj5bqt39xYoXD7bZql9FToDy6zYS0Xc0ZZi9RnRSXG1ie33B8JsNf1ZGKLqhf/cW/Rkv
j35z1m7wMHVv0abAsUK4f1e99VygCkG04xiE+4u0gFlt5vQ/60PuXWYkfMQ7BXwhemTpsT/fvVl7
FONC6Q/9/qzNZq463hCBh7QCrAWunoEz+aAlDW9GB/ldHChVPgoeNHzR7cWI9C7DJ0IPsfcVECsr
57aPERYJJ0KxoLMWCJGhgdy4BhuQqEyFDmYC3eGh+XgiXr4EuwMcx5IF32KjCM4eSOws6HabXSAz
kUVRN4hHgp0haNs4CHDyx3kIMiQqGZrORzExPhXv/JC/NSKjRtW40kxbRp/2ro3QWdxmdnQ/KaNr
EBHTvUTpw3uT59Mjc8iaXyiWGj2aSy6612dtMVoN8D8eP158Yqh8FZse+ZooZoIODQSjN7SB0mVi
BLKjXZv2SHc0RtgJUSqeMgBITQmJioPGBbMJZYLY1gg+fvvLB4nH3goH0yTNKEOsqQ19m1uxsXk0
/Auz/e59olxRTi28B8bGjX+Mqe6BgZW+aeAQWZMOFn48+AuCTwgZGicflQYMqPqy09Ofqof9IjYj
PQhqOeiJQt8BwcEqUElnissgpua9unRegRXfon14DJ3Y7TU0SJwWvdZtOb4xJxkoA91HcdWgEYGo
u3JVajXqiha7dSQHRiH27DnM2wIMppwPKMeG5o/Eeh2Q/YSyeg3PcUPZeD72yuxWJsvA7JEzMMfr
f4K6bgwsR5K2N3IUoOCP7XRXsdgfYDIZhucA3hRATNDFgy+28vdOL31OBTWX3bc9A06Lu+HTQ3Cw
0Cc5WoK/wGEgC0OwTmkibf3IMPrfd3/69GJLcUuGWQzvvVr/qsptmXLtH8T244UVNW3tAfrpEvwz
euCo9Y/JB1aIijW4o4Nd6f9r2G22mdaDgaCSbYRbBUWeAgH+4Eij5hR5VD0MUFduPvjmDUjdmV5y
/fUa61n32OzF3QTSA0aT01OPJtnpjIbY6Knfk97/fXRwWgDD1cu7YcfcVGu6Hsh8yX6+OeArWAbT
nRpXUXV7u591L/Zeh2xIrwUjEtZ0CJeO2odYyG+12qtlfPVBW7wlVRn8w9f5qd9SPJsZdODpkC3d
2QETgT55e13+AWOK6QomRkC/11CPJhPl2UyH76mp6c8vMlOQ5PQBa3rWpfcoCQVc4mBAj/P2Jzp1
9xE5mUgFWc1IBDGAZOIxsBS9B2AYDLCnQkTUnadh+mK+18Opxe0sJns1AUYBLBzXBEzkF3gARX/U
czgBswkYjy4Wo3ZPz8wr/nbbKoOaAvTacUWeSLpQxoDJoaoK8iUsg3OAzRkYGJAXPLB1H+D0rOa6
9Y10enJfb7htbjCqpqAqYhJ/VTkMathCDcMCFdsXuxXrdOjwwfrlC5CBBa3W81aIo/G7p6WlmiQe
NVHNofJQBjsA5KudisBb0aDe2hKbfirAYZ0HJJpUpzoicllt7nrTvAX+orm5cKfC24CGiIqHA6rk
gPjWsQ6lDUSR/Kh0aWyGVjgpJ0QCJ8s2IjG0fTY7tZ2cxtRpekVD7PzOuPQ2nTX1j/3CXyXbbVOk
8q/Ru0F9Hkb9lz8FtFHY6P5V+xTA5H57emojauV82DfQLU8h1pF/ornjyzgLMw3d3HtR0zUNxMpY
AF0IbiA/BQYbX/4wCXnYB8YbWxtmvqdaqKbNRLe8b60jNe081IodES84zzQkNyVJagkmOh24XWG7
oZg7tCAq2LQr2HtTwN/oxaf3iPw9b1w0LXAmaaR49mVPvvnbG/eHg4eFsUVS4LltbzPV3zYn/Wa7
GcwWi36SeFr1I7CkLpo/Wu+mL0jAbDYB7/C2gFZJQnw37QDSUJTNcqPLuDK6rY3FyfLNunf4ProU
4PYO/Sx5spIv3VuzEVJFrks1oVVF3dukm6bQXXifENatRlAyaVvX4Nz9zIl82Jrtw+L9/eoe5+Ws
nOcVz15Ys3d73zV3BF7rzaSgORvx9S+xP3cBRiQklE8qFBAUvbj169/v8NYmmSIqxCwAoAeUgiHY
+xZETpAi6mRg0ZY8wgerGAUAuhOZeSuUMPp6w8hefBSDzpHBu+gjYngcTbKQaq9+hBUzfXnNbeG1
d/4jpPSBl4CA64+gq62kr8KBToat1GtG/lxpHbJCWqqXdCIf43GDeN70JSREYDAjasRMMnQqhu3i
y7q7YvYuBImgmrBCM6wEgrzkmlUjbWsyWtGvmYGBsPvOe78K6b9lxbmX77PHnXhIo/rvo2YI4CSC
k/hJB+XXQin+c9QMdaFPaUHVEf9ltKumfxxUd82y0jk5kzyd1i+oJocB6bbBZ1ToE3sJGpGf+bWW
uYAw7EBWj+8SJEASNNZ7Ge0Rr1f/xvIXEQAFnRcsAeEdVvSVqf5AGs5l44bjrV2lWrhXbz437wBd
NSGFW+fJZf3uXogJqEx4HUGbriGGDZ4KWb/X9/H5pOs4wFuNq07Zn032IUMf9TPeR5dRlwhIdo39
wAINi0QnKPSXKDUiYsFEmsXg0KvNzKQMn60soLSuymJKMfmvkAQd/x00UCWM7RvLVtvNxY1l0t55
sxHgF/qWqNpsBohR9jIcWWhkbdniu9/4f7uL2AFz2gNEiAoloTaojd1udxEEzXbQbre7cZdAnUD+
tDE3kTQaAi+vGbB/MuTnxFAUi/G7EoPk8FVUGPRENMy7F3petx1cxVdPvESMExRsi7NHXwHmepXz
vkrdXXS7o9mI/TgYhV3uw02DAX/YGON48CUhIrnnsy/d23F38YlGi1GAKK807zt08HLg6EZrucqY
k8qlN8Q8KfhZmOiFWYCGGJJs4Nl9OJImlI15GurCZhYLgo52OO11ueWAm8RtQIAgRpeNg1HsrT2N
/tHyukGLpw9mftCNY9mMBvxfx6jyKD5yIjrmj6LSraFsP1qTWXsGSCOqttl+olRA1UUWvCr61QXF
f2J0woBJ4oepjzYDX8b8Naj6DMqd3Xfy7g19whpMFLGv9teCjOsVKbLk2l0J8gFMht5FLxVQyDV4
9179gN27ZDLA/8FipAp3VGlVNktVsdWpnfb3XXL7QOKm54ASrN6q9MbiD0r2qjFx7v4ZUTwpgAEQ
z5RN9fS4oxM96CRkK/DvNLjGtrJVqrNwK6BZjc3/4Wdxw7NUubhQlIIdc+5ObvNj8zOqB+bYUdXW
PkIoBzCAd2z6OWV2nfwYUMsbvUJ6PDgF8T6J9/rKIjsE3cE7QplEfUiZrehUh+CNPsGGDDcaClVY
0bevpyD592AZyBLEoXFUFsQ9oRnLUfTuyqqyenhrUja1rddp6RkxI82p8fdgBCucIhikPQNZ+4pR
AzFNKowPWdf8Em7FWhgRLBAs6MwB9hlxHg3RhFgEGJHNgN0VHzVGT7sdfwXtLhp01WuzBiYYb4uv
QTi6Ki7bHn2BvWww1QJMrZg1xULDiuLWI3pDT5i0PB9aZTjwvjGRMP6ScnzUhN3QiKdPIxesnvad
RcssJLoC5SECpGNTY6mIzTWQZxp0uXcQBGyFTZmU6NRYnN0BVxXFZ0DsEKv8CzN3RghZwGKPRwMv
iXQvDgJiCrsTwv/aII2jxYRF32YFcvzX7Y6YCFDqv2o+lnODBb6Q6CbCikIv7PBUAZ13VYxM2CXk
4ORLVwoiLurzwlJwaLGE4u92EPiY0RJysKPnRImjsEzEbVKWTCC28N37GmBsDGIiGkbx14KvIXdY
YvMBk0Sc/DV/xHuSrxgghEZM32D+y7CxLbZ4UgkMWGTY/XJ2PErnNZ/E+KDnzhv6iYN+uudc+Qzz
VmEhf72oas0ilQtKDAHwvV9l8qUBTjaxWp7Rtf2IC92EY0XGXNx11WYuQvyNbbAmCij10+Awu+FY
cqk/Q2UlIAfsv7xNqjPJ0i/YMLGCF/tFjaRrkOrFndpUVUUNFjgMq9OCWBX8DnZnxykHKhIdlIkc
pfQNWcZj1PLlxtm8epUVooINCYh7cImcYREUmKXEw1yU3S9m9+A9uDXtgeCXs1hCvUQh/5VoYWuH
m4ftKoyZESMRvT2QhvUuwSeNd3gVip251uz/eMq1Nwjp+Zhzwl6IS77FShgMBviX1/Ow1Qp5jUIv
Ftkg/u6FB1/OjXuDEOOq11rzAjsF4L6F2lDBtBS3/rrHBBHjakBEiqxW1m841J0PikbocbHBiAFG
uNdVTNd+M5h1xQQDl1RD7N0Qc3f0jb9TIlB6rU6L/7DK4Oj1QpxcrbkXh2EcxmIm6XDP9OTAYNDS
YTjvoP+HrUTh/05aIxrQa4Xhd0t7YUvjYR9qHPc6aQ2IQ+AlGHJvXsPvSXdwpKJCOkW876i4esA9
MNhSjUYKDqNW6LsD5klLd6KmRC20tqpFoInmy4PMS7a6g/kxH+OW5CyNSur7fYI6lJpOdURgwypR
rZXrhR4vO2NNgImWoJOeDjWBBV4l3Pc61qzSx9WPwdYh6CIMO15Hz1dqGupWr/CfWn8IGEp0Z+55
HRX9eu3HHz1thT1doaMJofiQNgvPUg+Ag/4hlqG16nTeWkIDRJmczw+0nSOqh00t35liuZCz6Tnr
jFXew2yDSMMLCwIyxJmIGcoX5nOZV+JX5ezOcr3v3TrTt3Z4UAkbOQkKMMBu6l0xWTXWQ4Lv1gn4
aJ68Ar41RT4z/tgmZNmpHsdb3G8e8pZhdfwsqitsa4k0wfgKRfslvMHj67oViqbKHrBm6p4ljoo1
r8MOwVsc5ta4OsXZSWEeBek7ylrhM2G+AR/ACVhH3L41TvAnoqA2+1G/I0+0wvygGT8RMujLvTnz
+QImhKW5YnCJf+FusehgI/GPp/56YDF0HZiOFM4mRlJcyKsEI5ZuKIIrUTfT3iuQRxuQNojmaMR1
Hgi7dQ0TDw5F0A02C6paIYXSgMiNnq2RUnqY9MeaB5EgGq5fU7xj2SW0Fz2ygRpC6M10PhYhNdVY
8sNhlOje1MM70poz93s9kbYf1tpRX8Npixm6DxI9XKo+NH0endkSYIo+TYO1VmPmasgSFLVTy4dY
ulUv7uClZ3X04rg7igdMG80I6PWALQDXFF0xCFhcujdgmuBvnvOt1hyHcMIQMCmYbWP6NkwI0Dn6
CUt1OJ0HLdND7hA+IxjEjgUFb6ji2ww+/Y/pPz01Byz2eLqS2J9wqqc4SgmoqavW+oFkqOhdG/94
7ivNGp6PWwTIEM9iBkvut8QXlOPEoyrKT0RR8IovDfVxApOQMGzUT+DApUEkyou+ZboVqDQ/oV6r
+cPTrL7OisKG/iesTAYMH4PPjF169LS4imk4OA17ahiG7HnheMdDrZIGJpoMHhNE3HhMDxAKtmF6
dO/B80pvEcJHB8sKniadshkN8R6qla3EgRXBxIuNmxCdrSm6QRJ7jWThSbH3XfbSc/KCmtkJHGb5
ttpOYTbs2CAjpCaqOnwLo8eAmmXIAZOpS9gE2c3ECxDy+BNDkHnnmAcrfHiFz4QXiv9f+qZGD43v
vQzBUnTdgLz5EeZwq7JNo8fqOMomWfPSzJp7Jq3lw1b9s44+nD2u+BLZLv56cRxje2/NSNzJEqcm
8WQVlnTp0wyJZxDnXOnl3Z0fSfPqxFFITJKElLSY5zw3zr5kp5IVYV0Z+IR0hfhPsdon+AVwdG7Y
SLsUnlvgTC5vSX2fFN2s3/LWEgiyCm9M1jBE1AhaU/jDvt/0ueQTKZls+1b7J477LGA/MWOR2h79
1JudMFabMErwv0YLxFoslOALXQbTiHvWMVzRb/t4IPCiPoGAJy+FZrytA51cuKWaIwcF1sjiZd9I
yHlIniCXMzKdvUew+AQAmC+xfW8+ThFXbSaNl9oNoWnbBw9QsDGZck08eoSo3IhcUacF1SB9zdtJ
p9dBMD18ghnKCAI6uu85voX37iFJWf/wIngADrfxzZGWfJ+xUEMDkCS53kJnH5DM+qRU0ZsD4p/e
4qz2BUFg4AirCKO8i5txaHgnfembxGAAQJ304ceXneLprvaYie3IiLjlvntrQ1+M1/s+vC0MFpwE
USFrZNzJDvNaqIAB4FMtzqPZFRTnBe4mvUIxNn7FzLTwod8CGCtUVI830VYiD4aUx/I2k200RiD0
YVVn0MW7CbgK8FWoGT7lFj/NAwZcFhrc8uANgcU7ktMBhBDfoxcOne2QMlhNsr9CM3q08cMT14/L
+YqMOPBKZhHqkU9kBZafYK+QxLXToDJwe4CdXfSvI6y+fQsg4LW6a+JNYqgPus8Z3Nc19Qga8RAg
gE4kCMd/4eCKiF4pwT1y/xQ9BrfOg+hBEkAKbUwuo0MNvMPG6GTekGKHCTaBmoJHwvdCxHJzM2vW
+W7CgkeBh9IR4FtMNER63cP6AZ5CMa94C/T0boWJyNTfNplabSPxjUF95A/xeISumuER3xQ4KAQ/
EicYbnRv8/QldYXisdEWsJEEluTiXyPw18QZUzCEqAYiElSlhbPKZZnRe7T8xvTO8VnRnXKx4aaJ
P5mLSdDNVpJYNk38b8ze9sSO07C/bfisSzlZImwYYcH2bDH7f74v2KWld02r/Zm/lso4qOrc1XWf
XMH40cL1l8bVzbvw7NE9989fu2mjdaA0MQJPZTN7uJtSZhaq9TNkDiU9dF8dYKManSdWu4G/LTIG
lK2ePXNszmXbhL5yaGF/ogRT5Gmnq4V32/lnnDB4CA7NMzTIUR5Q/ZDIjAouwqK594HFWnW/bJ7C
CEcigR82q+ygKj6dxcSs9WyfGtbNIkrDR2CFErdhhrtOgYysZ961jCu79akS/693kZs2+cn/uXd8
Srrzv3mr7Phn1/jPd/6RIo27uVE36g3LIRu79o/UvJr1B9VmTGhESI4TdzlpgH9PkTb/sG3TcBuU
1Kk6ZtX4Z2perfoH5UaoTuZWLcgPKBr1P/GKUyr3r05xUqS5PEXFHMd0TLv+r1QR7517vTVS96ng
7L5+PYq6HUE2alre5XOrh5SR2O/03t09wt07/QxzZ3+M70ZaWdX3TiUq4PP1nxfn1iqupd2GtQU2
Tfjlw8e9smtf7IZjJ8W1KLvZ5WS61Iis1+Dtcu4f23Ouu5vhUabAT/nWO6nCY8cWlMFc+P681sdl
+W0/KVv9obaMOsPg57mOPabmX82r5o2bT4HYFVxnq/JZfMNHPoeHu1mpv/W9rDYbV7d9dFgu7mFw
z/JezXoPj8f9t/lBaz/tonfBdk5ZUQoKRsUS2fwqxu/LYWScCqK2Urv1ovDDI6vBEVNA/3hp5/lu
QsBB/HwYbapydvJ7A2fjhVq1lypVWndwslTzlkOuuHrc3LbLUXV4VacwQeuX24hrdcgaHSjIygLi
ept0ZCpOrC7Wa1xYLEtoghsvN7BTOI4oWehRSnBwzi6t6uc5qBzQSCqg7VTmrRvlbJ++B5mLl8vM
g/cdwrvnHYKv7OtUwEh7PgQUt2h99ofosHuSa7GvUZbaxG1MVWHPWJol+eXgR44FHRGEaKdjH8Kq
0MrW+9rKdWZpWvGfRzc+wafuvIoIroHw84JS4mX4Zu0QUUtmWFBT0cidIbPeq73s0fv5gLbx2H8v
waMzEsL3sKmn+875cjfJRzfYuC72V+k6rbow6UJUSCI8gVlPQvdK24dmJ/w8LWFiC5YWpJOH2vj9
TlsUMAeirh1JVP5E5ET7x3oZF8d6tN+fZ+7hNEjdxmh/KGDT/nxdyjuz8pDAbBha7jt+HcvEPpLJ
mVVW+6Mxu6Znf7k3+2+Qs1NhwdNCEQD4Eu9WMdkXEKF9zpDylN36GXx/eQ1f9i4udjkR0fc7fJ5F
FbZCVDW4pLzTsdHwdofjAcL5ShEaJ1SZhzE2yLOG2KqBKzzfk07w2M/TC+Xm3Fro3Jb9k3k/eHWI
pmw3TS6vJaGyb3tdqboD4/mk3vCHCIwKRUYbbOQV044+dmVerxmj2/vV3OXXNpXeDp7xvsO9/yxB
HR6wlLmn3cw2TsHzYjRL1/4q8jJVhpMH11NlkKVWVIViRD2L9/dnaXfOzzr8hU77ZZ/n5cOKqGNA
gQdSz4pTPocYJiiup65brSVvqr6cXYK60mdjXjjvGE79vms4+AdMCCt3t+Re3MPdLY+X+XELZeTm
VoVLEWrhlOqUu8WtXnTe7o3UUyd7QY1P7VU7P/SL86mX3iCeqlOAZm+nrjq/apvaMg8b7/vKzMtm
dbnvwzZmUyXjPTruPiXELg9HLRuXltmo9QqrRghf/mxmHxc/vGuSdWhfx5+MUrufLL7VT9HnArOP
eerVShPCYaukWHzNrAWf43HZvhjL1HdZen1KsN77cB5lMaRKx36xLA79CyI8uVWhCr9Z2am7fH7K
1tEAhrpkbmS8q1n/Xtvhls7fH92oZ+cAYs9HZ2lb12h3yeBFcg4Oyadvu96933fYbOl1kOdActXc
6R6k8n2eOUXr5exXu08tudyMg3YKt6KsC8xUOyuHi/sJPW2aLgmPfpxDuK9IlryZh+7BveNtuTaO
/oESv9QHuvUty7m28915Xcur3cbxQKLc+bb+1F+ZRyAVIdiOiS2a1ea70p7uKucbKbZSsPsDFX/9
iezb71ZHuIYDaF2a5sn4QowRwlR5rBpZRhxAZVdoiiw8KP1s9Iv6G9pk6xUTq9U2iwOKmQujJ6TA
ZZI/K1VtVHcro3Fd5G8rvD1qzZMD5dOp9nU8Uwe9cY5Sdzd4HxpD2CX6+9pjdvxUzhAiMaEP9YI1
/jnc1LthvEC934WiDNtJXS2EL5wSWWLWHgSbpBBswORqR8/9Y3A+f2BGPbeKR9qxDtbEeb+jV8q+
Ubs1jio10zVyGBvQJZ+3UYOY7lHd9SrOBZ/M5ZyG508FEAUiCYoSPueP3e6oz/dPE66EKpDo61KF
rO+Oj8O6RO6LCsTXtFL3Pun5GDtl3qU4xdsrT7Y6w1Gh08uV6hy72xXWcyuofJxRPa9c27fT66va
cKl14XKVPYUNW3ZhP79gZr627y8pTpXlhr6WObqZUZlkJ4RHA/bkBZXFhy9q2KBXMmuoh1XFFfmk
QJ5Ty/FQ7sxXeKP4j18WxuZjQVZUkuHfcaka1HzW6szX7OnEWRV20bNRw521v5JSfYHao7weuw04
TQ5FTr8vcdw98iKwb2XkWPttpUL9rF11/qpXOvuCcGcC6Tq2URnUj/YxPn3MxBb6tfpeGBrhc3in
x/U1/7y9xvMGuGKbVJHK3x3nuNzW8uzcO7+fwcN0+uXrFJsUWDpy1+DgPlNNr7WWZo3Y4fw4vtjn
fHMvsr67q5rN5znNxzmsb6tj45o3rYZNWS77VVO384kK3lcHDmcTGslN7VAtR7Aw5fif3Xu4/Jhl
cnhfy+2DYqLEzdX3JHPf8zrh2znljKCKrerl8lqffExM0GWdJf2/XuuFzOm/0nr7q8fq9meN9+f8
v8WBVv+gDItFtOcPf8TfY0ANCIGqrm3ARVGtEw1KgcW/E1E4fyBIUGlRoWqmDVnQP2NArT8sF+nu
op/CIGFBlfE/4KOoSpXav0SAMmnQqKtVq+66xIGicf/Zr25erofCaSzv/rIwSbfL/MyBxPrWWCHr
a4rC50n1WZlZ1CfGSVkvPlTlOlpI39KAyHqJlbijeFFObPQ7m1hL9iM3K/67+p7Shr+00YbKw4VC
D9aMGoVr/yVK9fixqIJzpKqJW1ZGZRk9aukWJp4GtS2oUebGh4/V2dd3pBNXJUvlfSAqyf/TWP4H
EQgMxb9rAsUOawxi1TXrmBh/6Sbr+ICLmwo6/pWqdAa0nYeqO7o/CzScdDm6vd7gJ280lf/6riaW
0L/cllkBX1TDtBwI7Ij3/cttLwfr4MIMjVA74ea3lgHVeoIiI2Xibfsu1N9HqsqnNUsv92/frVfh
zH3Hl8PEzAmTPKTqk1e0aHjO7Tgtd1Sid/fR26os3MaBar4wvB6c9L8bLcuQ8fjreElZ2JpB8DL8
xTVDOvNPDCefDKIm67Gk3ASW1Mi9PFpHCGAXj9qVch6G5fSsDyYHnNyZKrM7vvLD9d35LJ9SY6DM
piyI+dM82N9PW+enKM3gML45nw51iqmKYyb78wm+yqeGHr9Zu5/buWu3DvtXp4Lefigzv7A/g/M+
71XKPLzY+47ToN7Y3l5cjEucO43Aur9juJgDmJQC1H/jfAmgY4mWDTN2nPHjWUJ/6ara0oOzTaf1
Q3AhqLewgjcMio8nysC9iE1qLX0c4sFOKUz/eav6uiuqgIcUYYyWlU/7/q61LKugBi2loY9GlKLX
l9s7tcYyZ9elokCn+k5y6qN/SiM8Xo66fCGRs5QqTtfg+jRVZbi7p4N3I2stl1aztlsGztUm/epE
NbVXf/9ZerbbvTaeUVq8vLuLnpNeccdf8xGkqjHMthDgpz62BhxLlf/L3Hksx61lUfaLUAFvpmmR
jkx6KScIUhLhLsyFB76+F1gV9fRYL6noHvWkDClmAtccu8/emxJdjqSqQAjGITNOBpil+kGthoe4
yZA9tHdOE1xajZRB5BBqMwADjaFqovSauStHHw6Z6iCtqT2UUIY3eoSIsbwZpXsTZtRY4vKxdCcf
zqw3E7KoQs/Al9aEeqOAlLqWBPDhXikIcJUQIGmHDnoUn4LehB2P6iTBR9OBwUmgPiZ4jzVv44Ri
k1vfRe0tuyq4qXOx6eN2XXv61naMe0tF4g9Zg0JlDCigitdbK3zl0tNu9QEqrrrfeFtEc3bJaGy1
eHzKmN4w2/hFSmM7RN1TJMtT06NYgvI6AXezMnssR8hRgLMqvkEb+wliKvIcp/kBhSPjL9UlKpDs
HD2pr4bOgSN5uuszmKzjGMooMpxqbysEmqilP4RUuCx3W5fKjQtRd61Zm1SEizlIrnhBW1SMzdva
k9p4N6Icn2o+K6rEj1at19Cu35qjjQTccIcsWLiYVxnFwBdnqpcp1L5GnNGws+KTA0t/TACqWBc1
5qao6EoP5ikf+eD0e0+pzAinswhQkAzdCVlCNNUWsvol0OjqCyhg6mc3GQ+WhYRK0/t2866o6TYK
oXeuMgjEUBiFPN2IQc9BlATDKXvXoU2waC2TbKMpjoHtPHae8xpaOsCAyaWTpZbrfHTRuYXHxoXT
LCzJ9rx239YQlmsDZMX9nVJ7aysN0TtWV/2cbmlH1Ch83Y52sUFHREnPtfVoGXLjppPv1sjVwlHf
yGEvVce3R6querRukf1cWGiHTIa3LLJhZyftGkF22FmLxWwap37Y1SNXT7R34WDdt8O4D1AaUKP+
IBuTDH3yeYSlG1PCV87COdbNTVXER72nKqrovokYWWOJVdSYGKZ+59XIkUXeRnpilU10MGV71wqq
hmI4wHTmz/ubhehohcUujl80iJU5Z3sngf55cm6ScjwgG7i3TXonY/ESChWYu+3cBk2+SpDWKO3n
xv1pFvaqjnl0BAFdq11XUbaZ92jUwMPEGupUCkMLDezTZXZTb7t22jR2CtXccIecyk4xxbFRtqPj
rLUC0am+XZcO470wQ4v4HBTDKoGiqOTaNuNzXy6NApqc1vR7L7jH6N7LXLyLmK1sDfNn7xZ3WgPA
Jk1Q3HAQXTUyTl9ouS+BWT0YEKp9iDlpRe2u+jD9Bfk7++hx4kLJBN/UKktC71XgxQFsRiWy8wVf
lavHyR32UZ7soOH2ndL6FmXRKnUNZ9l6NrKvlvIKgfBDkNfnkjVbGVbfraxQcZYjjsAa8ndHS2l9
ZsZJKW/dyvxhw6A2mImvxdHtODFlUIWZXDRq/qDZUP+Z2zQUD5rirbVM289iBLGBypEZ3mm52MIr
vjdjQfFNSV9iVX8qGx39u3rdqe0yTPLnWhHMRTTipswojkd0f7T6zkiHQ9pX7ULO6pFG+y1SUwx/
6LtJf5Eox81aQ1IPtkqeELtA2I6kX43UO/pL+kQpKIkdQMGxCZApMi6VB1F5SKMBbZRh4Wrf1Blt
180KJolGQ5PVa0TtIMbEjIKN0mvoucs6qiELna+eYqgviqjYRJeigEL6lEb5UZjHJtMeOyd+DzJx
KXSPMlyxGxqgghW9sLq8GJO3ifv8Ic/Sb9IxKadYwHdgNee2IwEXUD4g5isz3lv/joC5XBQ29fpR
eIsxtF1GIsqLlfQ0apTiMk7Zxe3EpUpfxzDai0wlQppVWJLOpvVpBrQmrfhW8eq7WbZ9GQnLV9Ts
DPH6o1sk74FM1gV0xYsxZqo1aBid7vozAoSdjN4dKSk9i51IHYgGlPi91Rs6pOWIbbPSVWHb8C+Z
38mjDrEmoIntY2/BxqiLWWUld4xh0bDGyAbWxVKI4j3N0f6DrmteqdxouK8BPCxDw9oiYLYUmcb0
AXJPiUeFL7PEu5HYQArnZSHLA3NqMJmkD1ulGNdtEWAfIYIsHSdc2wkzGRNsyZrFW8b58ESIcStq
BG3bWHnWJay5SRa8NFr3JhHInctjgO+QAIgJ1TTFYtqhBezYJT+cxpyWo5csE6tLN7qVZfiBH7CA
g0cf43c74qMahU1H/wdGBGQhIJ9kBStOJZKOJxdFq1Ufs5+2NgAa6mpmE3Q04hJDEn+ZGGB6YHXO
sADag07OO0/ZkuE0Jio0LL1iF5d8TJhj9qCy0t2fWowkU8qv0af2Fkkbv8/rV5QkCLY3PSFw8L3O
GopWmrHMY2cbIJeL/tq90J2fXjzLrgfZJQ+yU+V6kAs42Tlyhm9tRDdo0H3DG77lYYDoq2n/NMvu
XNaoqkl67mb0qJpsIHHJBm0g9D+98KQE73IwxEKV2QXS3QekbFBSpouaZtnFQ6xg4SLQVQ3KXWWb
72WrMWXjSHZBPhl64HPxoDVHNEqtxBHFRoIgD42D/KbqXGDEuTiaXVCtBMbORimhE87WzCjiORyv
sUWCtiesXonO3iQDYHLFnhYGEqGLKDP7xTT2bxbwnKRszGU2TIwLqAWHMQXk5ro3IuxCIrMuWHRW
vDfxLpYRv/YlLGR9gNydyROUtCoWZnnv9P2rZj6l1Bc/7ucs2kiSv1DRPUpNTgCU2d0ytA0/6/h/
+ZwIfSwDtQtStvk0I6q4HML8ftZtoqoNpWXAuknN2JVD86CaBUo/6Tti22ezA05X9IfBGsWi9WgK
5zViBwNT9HYyosnlPjb9T8dGkElWkqiush46525IKvSCGy3Y686xUzUuF4061+NcO4CoixSLosXo
wHvFTsZFvbVbeTBkuFaVrltKhfDezodHDTR9gvuyhUoAViVy2XWluwqLFLkhznXYCHjsXePeq5kp
DyM0HBQ9fG8CXBDNd7czQXsX2TmgMrI0ysRekhTsJ21ZFK2+1tXK3VIxXnkuRtOuxHvtum+FcLHg
nI1pvj5BrXfY21dPq6elTYAuvZFu0HzRjB7ljLx21zB1nrWOceCSb5mqsVrABX2OpyElcHUUasgw
oCEEQyE43gYd0lgF8iGLiWX2ZkOc0VepA7k0cvfR6fhNkxTZqojVtT1f494y9pC9v8ne4SU0i5Ev
JuICDcZuZEkeAzNiQKlOL2oe1AtEAsTSVfNz4GbvIRkqowvkKUw1oSBDm00QLM+8pON8+OOAYF9F
c4Sqp9cxGR3RFTFq/IleJgD0He6SwsM6Z0Xh6FQ43gSZzsIcTl3n7uE4N23d14Lgl1rG74UbvYda
j4wjCdCAFMzKtTuOuDag7i3vijKk0kptakJcYqXRxcPB37aCn+aj/agn9nkgykrt7KxquJA05I9j
5uhZ8YuixEckcy7N4DwWQ3bOswZCCbIHVR9eu9L0vdk1VRXuSjXNp7pqb3oPNSXef3RxNI0izkqG
XzHKs5q8waAOXWvwKEp+7Jl4o0DuVNGvhWM/qhGOyhzziwnLLepfu77yGAzAtmVIpUO12/2s8gEj
hJmh1ja3sKPNUNT8DzKCdSbi97qif027W0WisY3Ck15Yvoq7IheQR0XwlBZHJaiTCxcfhIZgdXVB
Azxo1rWMnz/Oh6j57BGzDg+pX+rRZVCoa2h28j5fTsK3i5TB7XxZAwOH6lRPCEPelIn7qMfiWFrU
Iea/Nrz4oS0WqA5f5l1qPHF08MpmR6pS1eyqdoq9tzxuN1r07wUOG56rdh9n65COBt0GQnosf4j8
Irq5ii/Rjl0Mb3FRAuIosP7p3N8pYrlOIpYrUpiWYXHqsb71UFL9WGFr1q/VumyXq9JHbgn3nL7q
GDgIFuNLHIRgaCc/CMTTh7n9+BtmOW4tJFU+zjqVySNaNueU9TVylma+PyZ76GIbqlZ5bAMcstYV
Z6EWZwog9SKfDVjNeUqLC2zOxELsi5LAw6kolAXkDVIAb5GDsyLXvcg2vygJ/yqXl5w6gZEE+9Yo
Ad615S0vRqUrF89BrhxyKg1xXp70oH3NsgeiJ31BoW5aBFVyZFFJq6XFNEn36hmhvRIN4C4TAHHi
IdUzvUS6uvl4g49XQYV16qWfW8neSamizSevtHkMzzN/JjeZ5Fh0HGE5fUPL7i2ecBSz+fiwFEqY
X1qk3DPD3E8JCiraT1WMF0l8aWrNt2IyzhX6RIiv8E+Ie2LCr48L0VvYmvlmUpB+q6M1Rgb9myA9
Wg3PYOia7+bdUZCy59VxUka/mox1QnCQecvabdC2ABrTmPtoQKix6DS6WNk6UdWdUMwFHPjL3mkO
k50D8MmgqahpE/ex8a5JFBgVfe3Z7S8UVB6NyF43LQPQnrbWKFo0Ne1ZbltVEEiW8px44Tv+4awR
Fmmjvqa+QNVb38wuOgzSS2iJ4xwr6q6yNq2aTpMFBSJ5yxzhdvH4Pmnd3soO8/3/CIzi2WvGEc8n
n4sufESheCMs72Vs6G9wrO+GgQC7Dod1SRNrEXkm4XY1+bnRYQOIbSJsZVZhfWbXR7n/kinJu2VX
SyuVd2g7XqwsfKeMsuxtcaTz+46IyW28mw9ropurcAJaz/WrxWyAq3k7HO7ASF14IW7att0Xuv4a
ENohUjzrpNU/gnSSK0fLdlEMwKsevmW6tpaafO0tLJdokXrBR29cb3p16d2J2txEOsPOgiEL5Gi6
+jLb1ILtn3gco1LPgcVJmW2GKoNHRVV+lSzxfDfmW5tmqJ6ENX89UNfhBARDfeuI4d6tXgKOW4Vy
WRt7j/N1yb32kGXx3Wxc8snwEbdXFx+fHCf5ebZ6VTXvA04utXyKN6byTXfyS6qc1LT0B6XbDq7y
/HG+vUBh3L9ipreoNkPU+klclmsVWUgrxCDPOzghBvURjBb5+EOMNu2+4jyvf8QxKYrOLzLrMpSa
h1seby2DCnXRQixUVm9WwFnXFGwQqnD2L8UgRIwYRZzvezwqOmYdSq+BTDWX0WXerTQXq1HqEWTc
DHsPdb3ThCeWWgRWISOfFI191GjMzgZ4Xo+hTt+tyrnBNTGYFiAdFz31UfReqsiXz7USmMgfgra9
+6hMTz0WzO5t+tfd07xAHwdk9iZD+BKIQa6kjtSoPcifXT8T67uswdBwncaRic4cn+9ZEPBPU4BD
KfpV02k5JqOG9F7lVKle+RBp2p0ZcrqGAUXG+Xcr1FleybdRvA/cZS5tBnzzASXjUGzFNAOfCljz
C1eluyzyiReN9MXgDofCiJhAi+ieUUaEHt9+riCmX6GaBCHc3OqreUarb8RWQ0M3S4+0PrtlW2Mt
siEb1wq+YNlq03Nq4AWbKE9vncaFKxm4l1PTphorZWnM3l7kZoMNhZltttoNuAO6c7y7B7W6bygN
DUuI8MuUOSfF8qBXlg01xAHPpLfMswWepIuH+pQ1YwN1WsgV+p5BQ3HueyJtuW+aJAfe0jLL2vcV
6IU0PkirYNoDfzlIp3sapXyywqH6ESXO95iKWJAP39RqFg2tde2x9tB6SbuzjsjknSyE2LjEB6eM
MrBvFFl0UONaYbPzXy1yXKfMySC5yOufxpCYp37+0WAf9UqEp4+fSNc6qL2lrVDHQfA5z6lFfN05
0OaGxKcavAPfh2HQrHAc1Z7nKX+rwQeK68QIRwPqpDIrulnQ00KTKNioEShDaNCw9Pj2va0mm8oL
No75vY0kSsj6yXLV/4du4D8TwPyNI+YqT/3f/tU1gZL/D7lkHLpt13Fym1eRzhQy/8QkM//lv3uH
iuX8a553pZ2iajYDsHOb8N8kMuia/cu0bIe4RvU+REP+0z5ULPVfHlpANlT2KkfgQ4XkPxwyiqX/
yyPSRqHEsWGfR1zs/6aBqP+9OafoNA4Jcyz7U1POtlCk65sw88dEPKbRqUsk4KRNqavzf+XIP1cO
UHcT6xqJH6p70uL6Ttp3jrFxOsDlBsMaXswtPbjZjWUQZNz/tpjnf5/1vw0N/53c5q8n+9Q0K6o2
DA0qvX4Jkr5nLpN8HL0nOupbADAonlJkGTZgcTAym0ADFc5oN/nyZLYbO4VCTTC7MWxs6jk1JYwU
PRPZIk5yow/PBj8sx5NDragA/2PBfEdlLGjBCP0c5Ab5yO0Ea/wfX8a8tsyf5p4p2luDEqeCjMt8
sjR94+rjwYi0GyVSN61e3yMeudV7/GpsQeDiQTYHKieyWqIIFEtwOT+kN50Dc/KBtmzLMt6YAYF7
Pm9O2E4o9emKuuhFcZOYpbUO0nYp6vTNzCZmVkYAvOPgLbUm11dBSd0viChhmVV/aqeS4fphAvab
ta9IiX2v6vgtS7SeVDXdKyNV8K839O+t6r/287MpE7YWGwjh+kmanxuTcfzUeFANdgDRKHK0/pTH
08pLvNPX33fl/Fjzc/xuOkFYCG/UUj9O+q1lM4HP8lqEwlymP5hp5+8N3v++k/WpRVrlIP6cTk/9
0DXfgrCCl8ZEotIix5r6ol+OhvJdQ5R42VvxYQqrtVqEF0s23bqkx9OpRP+6eHPL+K3J9HMgs9v5
5HqSwdVg3Maud1FUFCb0Rh5ztBeV1vteWeFTxS+1JgQBiMYfn6rTFwq1dhco3WufJ2RR3Ubrs4dQ
Vsat2r7g3+JF31V+4bl+Pp/suqwOut0yh0xRNoySJ7cuf6SNhiiPc/L08TkKCZroQrskDnHN4MpQ
bFJGj+vSeZwLbdqUuWtZ27eR15MS29M5RsEDRbXoxdLzmw4gkS7dlVKYdGXrpRIXN0reXDRpnuVQ
/vx6i2fVt7+85F/LP//8ty2uaivus1ymvptqW8vUD2GW3eYTJI8yvxNN8vT11/zdGf/1NfMJ++1r
6iwv6tosU7+15NboK+J1Ha377A8XY5Yl+cfX+IRKiFylbWWQpD5FgjXaPjsAmG9tnNxCpYCiTj7e
eVXABLrnbrW+mWWQnEM09SdAQX4yhc926swrDM3S2Ia7aUq/ox65NDx94wyZXAu7uinRgm7MEWpI
d6XN4KV6VMC0EUEITQJkG189O9m33rBM0V8tHAYBdPdWAfPfauGzkpaP0lL/I2V2lQ/i2vvOt+m3
9UQHKvBEY/G+gXGPiVYVhJ2HjUIHNiuSm6i+x7B/vXXaNSvwyb+ZBuqowLhg2ASa8c0yHaYNpgw3
EKE1W8G8A35snSQTrVwvVRd5Mcr7sk+r7WBHRI0eoLJUsyD8UPV6Haahufz6wYwrHuEzYqfKUeQy
Q85uSe6c1Boj9ykylUp7HOpplVTQNQ79Lu9jOAMSAxmQ8dTY9aGIwl2hgIimBmQMzhHTTZ4Plter
vReKqCuFvijAByAR8tBk0+NU0e4a3Fty1X1hhRt3jNA9H5dxhzKr1dv64usXurapnzycW1dZqYZT
6gdmsAx1OJ7HHmSwVz/oUj4oIrvVc9JWOSS3X3/htZ395E9EmvTOEDqJP7atu0LJkgSkrX8IKweh
Tdv762/RrtgYc37f3w6rG4tCBr2eoL1OC0lBNC2TcCwYYFOjzDjmDegbEV/mu2i3xQUkxlMO1Ao3
jmPuId4bk1VD8lel1v3XjzQ7l3+weuYnp2OGQxpUPIDfOq6OWadNHcEN5ASrMhPLioutM77+9Xdd
e/tPFhZcWwGctmdXnQJAufbkOdKPi3Arq3YZh/IP1/TKXprzz39bZG3UxgBB8cSfTYElq/OQFeoy
sLyNNTryDyfUmu/8Py3cJzur5Lo3lHaf+GZYHxyZPnSj8kJZLaL5mL5pocheaqAsDwZ9xlXTTyHN
VcSs7a4Ll5qOLpwFGIXOntbsaHn5Oe19w1RXTaC8NJTQBpepp8Ecbg3b2VuDxYBEA9kqJe289ush
/Ymc3t7ImCNr20MvmwBoiVfvElu/G3N559nDNnSgHEg1IgdNTrtuym4SL3shi30YjcHcmAPBYVlX
m0KpN2Y7UEMQP1uDe6ZG9dbtxauddNvRNf6wLfq17f9kqUVi9aNmu7mvAmFBf3mOuCu5IjOwvHsr
eHZi5k6gXx8qqiGRui4h8QEtnrdLmt30LTaE27I48Z/8Ye9U+8lWN11gbTtqN0X22I/u49cH1fj7
2M9/nbQ5b/pvR8jpgyQBk577U5OsEWs/lTmzmaazCT0LEtvoJQPP4M1qya6NkzuP3WMlHmp5rEtr
WY76KovtB6GskRBP04qi/S9LZ0B51BaVIvZmeWchqOtQqInVZjUp6jJPUQrqnD8s9ZUY4yNx+O3x
A2uIjGbKCj+x8k2iR3dBpazRvfv+9fJc+/hP1nmovKLpgqLw7TJcV61zR4f+UrvZ9uuP18xrX/DZ
GjtDYttKV/ixkWD4hH5BURwRrOilAn26KCv93HbZsSnc2zqh36K0HPQEAHreuMzKxrRr+s5G9sqo
CH+657AaIfar9MesdpGiZmTGVDQLlFmz9sT0zVGHDWBrWN8Tk3J/2L91ivilC3GSFQpQQ2/vJyvx
y8A5gYSdmwQw4jgiW/WRUS4DoupF5hiPpWDe0kNJuAdTkISHStjnKuhebQT/VoY33vU5vFON3Sa0
jHg6xdMfxrJ77IZqWGDmX2Q57k2tfNEs8WyOROOmwQlLtfeoYrghrOgoD6716kzmyvXUmWHZ27tO
inZ3eFCJw0eFPp40N5lMaLch8r0I+hFQA3prk71Umn6t59FTblkbRCqXwoD1Ws3enVRsVIOmn97s
aAACylEDvxu9rQTWUce6zejZsMq0ZBOZAnarKaIaHZJDp25LvybZykT/zlTabTKDXZUO7TNPoe5X
36apOAekpKNX7rwkfE5Cbzfmmo/I7TqrvINX8SL0m60Jva6JZAZ16RuqiA+w0j5ZzESkNFaTOlmP
4B2WUzrcW1Zz7BxxzHinxg1Pba7spD6emZR5MakglGl67vP+V8u3moAHnJ7ePArcBvAyyUG1eddc
acF6FWsj6g4hd+PrQ3slYvmwJL9dOSaQSo1Cc+G3YLGWid6iEJ1dSjHcVG3xNoEVUQZ6Qlitr7/v
WpxvfLojbWUUFCfMwo+Iv2QZ+mXhbMtaeyaNWSl6BWFOV1DZ19P3vHHKm6EAMNNH++5spM4Zhclf
Ua/eGxWoUd3qjjVYhkVWGuHSQbQZO+xsk3zam1HiDzqOqiyUX7Y1HsuoWFGhf3dT9bkb3UXI9gTa
uCu73ld5yxLAE4OI8Z2n90snVXdfv+4V3/GxCr8t7ziMjB6lmJwggoKvSnKK4HX7mHmUL6CkL1sw
z19/07UYzfgUEakD44AhitL+pIffRRkdwPICYCvWehb/YpTlrS21k5mZh4jzj7ztTZi2W+KordUj
bjL7sMZ8bFLb//p5rkQzxqegKTSdIU/LkjfXGNLJ2nFfScIFDFlZVn9Koq4t76eQiWQhGaeW95SN
uy317Fc0AwQ0wTBNSydHMf90bK9YdmP++W/7qJtCx03Lwlf0iUxQWzqOeWjM/wxYX00Gr73HpxAj
SpoxjlscB33AgxQR2iV1s3db9WCY7UMQjE9fb4pmX9uWTxECIrcRyrtcP90sAgAOytkY3SMjtIC/
unTd6AMgbfXO6FX4NEqbahoDPwxVnjySyMWgldsuVDc6Cm8eHXfpuj+jyUJzQfDbmh7wMmiSk2dm
61LJ2HZbYxBwGJhJSrbt3GXQUoesa+BAKk+eER+CZoDR1LN/tEF/dBuaXIbdrRMsd126B5mOm9SA
cpIVYIjolCpw0il1hb02ZxSn7S3HULmj1nwbVhrUboPzPuGFpsqIFkVYbsLYhiW/V49OG/ku85o4
YXWfhTbgy/x7Y3bt0jKZV8LIfStaWEdEQAMpl/qdMlbAw9PpOc9jCKr06OA23tJIiwfkUEEBNado
gNDLcADRq/VJKM1+UIOTaYICLke8Q9R2iCkb36lln71YO/QDIpZpvhpLY98qLJAJEzJoHrewqq1b
QHjn8Ke1N0Hm3EE+W2W00s1HJwq/iXhYFyE98LRWTkEbQhHrpvXardQamL+z1xCVbnEvpQvfSJQ9
STHXOXHnjK3PrvemwEN7pnWYWtBxTrzsp9h6aoryvgesLtLwlxiRGdARN3Zt8eY1Eq5oog1GxfdS
Kf2kiG+CxvWjytlJZDFCaRyYEN/FbXpf5RXzbtqmbL2H2XXhPh6j3rmRRBENM6SUaet1MZduzKQt
l145NRTR3TsFMu3ZxYfqjwRIlKs1GOXGYepTlWB8qr2u6gc1SBkGqPWV2wRr+phIedp3VKG8VZXm
7R9y6Ct3W/3kkbxGk3Td6sJ3o3QFJPmBIAeISfMHQ6jNn/O/GZfpfUqeA3IlSvg6hpky0jIbs11X
q8CCWiZupOMsM71ZAo6EutBjvNlef33Vrzrauebym8lKRmeIGjEUvpmUm4Yqa2vFD8FQvacBt3oa
QnTAnW3KxL+XNt9Kt/qVyGkTIfLc6dW6iIKNlpVbR5ffpvalqbK163ERtNbawiXw09Cy+7EqLiIt
ngyiGzf3nhutBexaW0fARMfZqeoEgxK8DcD7veBbi1E/VP2bOYZvtWo8f/2inwaM/pv06J/Wt5eG
3YyqStStG9swiG4UtfJz2qoLrwXNBSDviTfSgYeHOTAW1U/rSC4BWRwFYzCIudMCJjpoImZ0erud
lmo3wyeSARa9zLkRIMSBqFEbExQX7PrX1499rRsyt8J+3x9jbOi6ZIrwwwGx4A/UCUATasenqdO3
av1sheN6irSVJ4IFeD8GxOdW0007OPtKcd89dsoORvo2Z0pcmzG5WC2q7UN6P9JONzKS5GLrwN+j
xL4XPbbjIU7PkaovtYxOQ9AutcBZlcLzHdHuQsW7A4Z6GuS3NhwOUeCtIlv5Q2hy9VU/xQLMbehl
qLnCzyuN+AeCGkRx9OjUpPVWB3kQnUXX3hQpcL2sW9YOwqu002og/UqwdUZEZ0Z/GMy1Hb+PTDkU
0d5NU38GkLuGuywdpC+pIU5WeT8l/Z67hCXBern4ACaKKtda1ONLnt8n1s9Uux/rc1JsFSoeJLxe
9G+R8qsu3L4SSeufYhFgyqGntFSJ8t64bTOjWTIP+SugcLaawHX2U7ByImaNh2ylaGJDaWWXxuGm
Lgx6CNSsolgBdzU5S42ckWkLHGqZjqehhAo5sWDFqxSkzCKmJyRgz8Rg7oCcsqgzmkcNaquB9Ifa
3lbASOohOGfAPN0yWHsJTABMZxS9CdWOirPt8lWsPTMgtCpNJp1D80S+6Q+pvGh2T7l92CWx6i4L
4NzEcKCRSmLV2nez9pTlzjerorbp2NbGKRmz6BiNUBDqjLuHzGCksAwORh5tqqrffPwRiJOmmmGx
SE/lf6qUabMN+1+Taqmf4qWkgIJjGA3En8z2Juqy58ionmFHATffL2PZGUxo5Ddzy8/FUccDtH1Z
+/71xb3mLj5FUJ4k4KwUhKfswr6XarHTJ/Pk6P2fLsuVV/tktsO8UpXCGHOapBEps3vW+vEPH30l
9lM/1T9E0sN84FQYytHhuDUgBbPhaDDQUSW4/q+X51q57PN4aZsh96K1XupLq93JAV7buGSsr4Me
rB3DlRH0IJpy/bG0yqcqrB516jupq2+rMRsWqeF8E6l6F8TaSjG15SQgKC2zY9Ax9EWHLnMUtLyt
B1CiC3dsN50HaxPdqD84zSt7++FifvOZ3VjF+Cye3YqepHpLhXknvT9maFfWX/90cgAGubW06sQP
+wskBMq6r214W7wUuQjHWzFRsROReI7tgMKHvtGaZJvVxTHNu59eAQS70LYBcdTX+3TtVT+ds2Iw
YmqnVeqnkzhpTnufmNqtKM3xD5//iYLoL7f86bTp9kgqkNEwTFy92AaNtrHKdlszyGpPyntCp8Zp
YD9r0uBWjOGlC8efX7+ZNluB/7UO5mfSI5PajDMBrfONISPKBbpmjBNybjQEEi3apE37krfuWkss
JEzM9Mnuu0c7iXfaED1Qgyz/sAL/vN2mN//8t8PUqlnFiJhK3ZiqJjrXxa4y2l0pjEcXEpKv3/VK
4qh/il3TLh7c2sIZtiH+xo6eprCz12qrIoGjKq/wVnR/eJtrjYOP6fvfXme0mrZu+wEoCiU11xzv
MyI6MWcCCrRCUO4Evb0p62HfmopkXLp9y0YX8p9wD1Bx1w2dBbEQyn9N+t6oUE1kHQOOiaSVm6sw
0rk0dRdKpcul0sm5/gO3WmgVKzvNdrPXkyFV9Bgqcfwp+Lvl3MAEO3cT10zoesq0I5YD/wepiCt6
wtgXl38A4c7/4ey8dhtXtq77RASYw60iJTln9w1hu7uZY5HF8PTfoIH/h7eOZQF9efY+W7IYqlat
NeeYhH+E2TrXyGlkWljTRDRi6galfRZ8WkYbSMtNGmz5LuvOLbSf0of/fQIBI/z31reTauURfjFf
6YdN1uVL1ekRnWJMyNFBroTRvguNYyEQDalWT27QcQJC8CAt59Yo3cfBQdE5DogKOpSgi8YO7YVh
VhtvoIE0htamMusIW5C4KCZmL4OFfAH1StFDe2L44WBOd6LqLh5x7JYoNzPxyMNxU5XuNnVC3zCD
J4hTb2Gu+83gPM3//9EM/qZuci+tnn6kN/hdMmz7JlqrIkeQUmwwdRymWN/XFvffC7W7qMbCyL6u
qNmV5/QHRJ1numafK+J31++oYEQQLFCOtKlvC+xNFcOLADdjpqHVsErxIPFB4sRap55YhWN36DwE
PgiSib7T8Sq68ropcR968gbpDoCT8Qbmwrq1m1t38A5yBDs0yn/aMiBQ/PdWqw064mIuBwwOyJyM
tlZRLovAOiPg+X4tsz5H+l/fuqhra63gSrTVS2VdVuO5ffrEyvEpuvz6wZOJHcPkg0X95BCJKCLk
/+1lWPue/vxPi9Pn+vzlK7DVekzwutQfkrsgu5XRr7C7LvPrvs/PVDSnrs7RjpqmMC5UvOz+YJlX
jZvjnmqufv7jv1+9UaP9977qk+4YQcD1MSEWGRwpAL1Vw4sLYfHnLzjClvz/DfJz4/xyeaxOs1U7
Dku/7OyVJli23dphbtL+rctgbRmZn9EYsZIYX7D+y1G8m8LJfrWcI5Rxekud3Fq6zEIXsa1N29Eg
bSdMhnN/3PdNC+uzmfHlj6tErWeipsIOJId6ozPvRtgNSI4PjAkPdibhaCr1o5u1YHt7hHJnLsqJ
x3JGI37dNM0UHWhrKMU8tdpaIvtdQBcrjPxRjbMbl76i9HQCzuIGOsJ4HYfKYZ6fKK36K1bSewgE
GzlBN6vppZz5i05ciWMCSOAVfcPEvPDLyLvRnPpGaFDKZADLFcLeYkq9ZqEXzfXkiveeo+nPX3vq
Osz//Mv1h/eXmyGoI19roo1I7G0YFh+TiRtXDtspdrRz5fpcjn2z1KpHVYpt2XpCw6Hway48JpvR
V8riMFXRq1pwUlcKjCl93q09ZpW5ou0snoms1nYyEWBJh/zWzNObWKsPgAxukehfTi6zz74cMRSU
50qpE2dr9WiRDZXSQTdsFb5ndFuPsWfnmjeTAnhrBJaNDWlvj5BTM+Pvz1ffdL9fWUzvaAc3WtmW
Gpo3BA7BQdCMryZlVcfKW4IFaFlrw7VLbzONMlRkFUvn3FJWpuw2SJQtFmt7C7FS9UurgNKO5Qxe
23QPA2mZySa8mWuXVLXB6qURQ1I4ApMdP3pzGloNMxbZB7Ia73eJ5nHZBfJvKhzQhFaMD17D+drO
hrZRJA0sgwar8zhgjMaU1OIxX5X1MK6rePIH13xFpr+NW/nKOvGgzz1xmWjslKM7QpHRHmMrpD+W
Nps2cHaaba4raGJEHNYBnMPoow08dvi+2cWyhYbcVBcRbbTODJFaVM4KB/w+pn6aa2nXkr5ZqbtG
014jQ+AH5QoNFu2e+RW1neZSScaVHvJqNloZ+QIAwToru70GO2Ze5lJHQjMcMVMqVv27j/MbJVXX
XVQYm4BG1GDnd4wp0Tdn6VMj8B7Y07piPp3WFk2f+jI04h16IHc7SutyjJyPorRvKTPJTgJQucUh
grOd7nuUh7sgHy+44xduQLEoOj50jHHRdHq3nCwgn14Z3Ll2dBtNWGsVi25SHu1TO4NDZ0GYASRZ
9N4qYQxpuvJlVtPO3jyrwa6tgqqcKkHQY/Xk6cZzJQvS5jE+LUMzuTKD5rqLxLPVKHJh1Jm3nDul
weT96pphUyb9ExZfBiwkiovyqalxrHtj81AnWGaM0PxQrQEbWa6G4ASjm1HoV6kNUFQyoklzfW1Y
9LTsjMYn2yLGWStH2oGmYITZitiPbpFd0mcUDKCnIbizIKlsNCbMQgKRDu1pG2izJV2J9mbu3UwM
FZAkvaV2sK11ukyYerqV0yTXY4wcqXDIVa9FsS4D9WHIjY8inOK1gYF7MWnOVZenWDO6K0YTDPzT
YB2l6rSq0XMbA2Rkw4MFUK9NXd+F6TQhI8A758h6O6tLyz5Y16q8LBJUKczR/Sp37sYp+eOOzG8M
zIpZ2q+TqQ2XXEnkDx0zJFv1tnoTLsuU5UeEmS90AbK2JeRlnN5dBf9+KW+8MgfIqFWrCUQgGITw
NnNDYxYdcNEcLVzR94cM3SkXNUoIS8DNGSbh5z2tYdRNc23n1uFKSBPDo75rkSF1UsLS77oCpJd7
KFz1Gd6Dyf3C58zfm9KH67J2Yw3xEq7nyg5CdZmZ4VuiaxjCno3GeTC8lpAF3q0yxPmH+yYZYBmZ
vYdFDn2Tm8f3k9Hh1G+nbZzR0+5agLKezs2cjPGxwPzOISp9r0wH8ICANMms8jkddQIFIsnuRCR6
5pLU0gyrKDUuMeYR4WlPDPFKlM4s2kbeiRUHDmPpqMlTW9EqRJyucUrqPN1Xywzrc1E9pHr3hpT0
txlkryBf7lwNWIJpGmvXdreRBrUnyf9y6Hori2bbpHGHJ0psKm082Hay6wNybixz2+J6XCA7++UW
MKz14r6vohr9dnCDCmRZ1mgeNIzIeg+9LRqsP5Uch0+ZgDeLUHE0+tLJwZ5X3l91HB4KL9lNoJhx
atpbJ8+e522Ks9ZeSZxLhdEUs6y3mk/FA7eJugzygxLze1R4r6jMgIezLszfHE71Lc7Di7ju1loT
r61evZGdsVNkfDM0xqNlWQ+RQ5O+SeHhaKpA2GbVf/TBeo2leyXQnhioa+Z5uiXae4ZYtwg7Luet
wXIEr781Lbogvdb0SgUJQfJrFcZ+7kI/1gHxLPUqfhmSfB0O4c7V9b2p5H9SjVXfkQ6LJUu93aq3
7IPvgYqUbEBGt2wSC4Onms4uUjr7zBhztBsVEpggw11pZKRhpWZ+10EtQpHq/hKxZi4Su2bzCcCj
MhMy8hQnsFsumbwuOn5vFUWXVV95FxwBN7AScG06zUKlQm1lvqap0i3ryf1Tm/K64D6DmLzMmTy2
QD7b1jnQ4NvFDCcQkRxaprefnxkPCo0B+6rOkwPMZ6DT2TZUghCIpn0A0Iv1gudfmvFrNz8dVYyZ
D2Ik3CfJpGwKt3ZhXmHAG1eJC/oKjL02u25kYJA4JmmYDdV9zUzJC8er9nOdB6zfGTBMh18oV+9R
cV9VnljiBXmiRb7UhHE/f2Q/4k0fIcnwcTjy0AYtQqXaeiE95HFeAbtnExAs8e/j2zwyqsJ2CxH2
nvH2cyu8O8ey8SEbb0GvXGb4687Uwd+fPkxvLku+lH99SJujTgoa3DLZxGxrqdW/jtGw9xjW/Fzj
nPqKo7MTeiiTyycLn2MaqLDR3iEWe3Xqboeu4cz57EQTcAY8/ud3YIj0GqgqzD7b8roam99FOF4b
mX2bq/UuSIOt7LNloIt91GcXXqhsfv5tp6q3o96jmwFC7T3EJ31m0ORB0WSnZ3/TqQt31HNLorwq
mMajBWkJXka9zgY3hWvcZc+dk1TLuSYyUbjWVIxWx5Yct3gOkGMzWNQ3uWXT2m70fVm5Z1oQ7vfl
sfn5z788LfNuYDI0KPwul4cs6B/i0i1ZU4KrXiQvAOkec/T1EnUgz793a0T901xosgu8Opn+qE7m
R51jwJ+1DG52pU7uPY68X0bVP6iQYpw4exiM8CJA/6aI/vcIsbaXLqE9xURgTTbrSdkxY1OsJ72/
nvRih1tzWJpsqJjmpC+tMVhqYbVTJTYg2XFigub44FVEFxTyJq/bS69wDwkg6yKNANBa6W0IJ0w0
xkdYgBIWGguQZua7Ya56NZrUGQuOXeaH0oZFnZadhrkdu7kz0Q1sVAsMB0ug7jZbCJ/ATSh95814
mKid6A0O6CLyQblIHTBQdnhhFCG7RLTHbAj2oNLuIdlDZ6mxYg3Aobvqj6bLq89/m1Lt1orDWLFo
7/sakAG2+F8/P7ba/O7972HMdI9OHXUbZ7bS6pkfsxhWzeCPkogILVq33vXcz0wbFylV589c3iy8
t+h0jl575sh5SqjgHp052XaEcEu+PTerpUCub1BPuW6wNI2Nwd1TnOd8uJrbfj//3O/PuEgb/rs4
EBqQxVFGl3RQ/+joWj1b28y7gKOGa8cR59agE++re3R4HGSeealjZv7YE6cJK77vqRN0En9c1h8c
34hVwn49z0Y/C8jhikXfARCVGIeOxs/PP/bUUvh50vzykgalWmsVlBdYfM0hUj8CK96GYga6XbHU
b3TQ6CBQHAW8wznjwqc87bvn6WiNb92g1OJmynwrqJ8woD/nE5SPtACgPk469LvB9G1VXGWa6VuO
unf7ngSoQF1aRbGwwFF3CtehIkChyIOBIw4a2n6CvSmGFplSkzx0Ql5issr5J2JTRxOGdRDZkaAz
0vQVVUn3GEZkDldZugkBltK+gupR3ps4585c2BOLvXu0x1CXyDbUu9wv1L9J/YCzE59rtUQSnTjR
mhLGG/E+TtaG53fkoCYQVevnJPenhk3u0VaTEw6SEwSc+1WY7XmaeXLvcvVvHd7WQYDIFeAhJyJe
Y3zBiroKOH/EIjuzz51olJvu8V5kpoNwrTqGHIEtygoYIRSDAcY0eeco+t7WcK1Y4F5Lz3hxy2yf
jFqz5mxOS09L33UyxvAsPRWYeeRkMidLHFxojG2syKuZ3ZCVILo/kwJH7eeb9TmY+uaJnL3hXwub
IIpKyTQu9EH/AQWRuzyo9hrTXphaT6mpEUKB22Bm69sczRcBj2vbufeN1W7LEiRWPwmO6o5+qLyR
w3+GEh6zRTgq59qyJ54m52gJzuH7l+mQhlxR71LNXV/R8o+ff/yJ9c45Wl97Sw5DTs/Fz9T0urds
Ugz0ZNnDMW7cdKMO54wI5vctS2g1/73IYSSjCiV16I9td00LgmxOKa5EmKJVMNZdj6bIK0HaGv3j
6BLnXBgki8TmU0avMYXetworavHCgyUWVcumFPeZA/d1KuHAKdoD/eo1FF5o8fGwnRntdom0PYof
7NmvY+VXTmmvM6PBj6cYN16WvyQCMaNT7a22eJJB8Zh50b7VHXrIzXBmGTBO3bijZd6BI1ZOEYLy
0riEIwXPzNTHratXDypK19TZ9PpVB87VC4g1dodVj5k3s+/4p4piHJpx1URX9rRTJniKhbetmNVq
9g3/upZk26BJcjGjNI2xVmcrs34l1I1lm2jFn1SnOrNXzQ/Zd2/H/Nu+7BH4BwLeVB4+/lypX03O
B6fdqxwUf+Zs7Mg5M1Q6tRc5R/uCORWa1hMt4eP7+VMnqDot6zK0e4LtorJd2Mo4HKwJmbw0WPAH
+BqRaShnvl3/3Hm/+5lHK3YRMxb3ajP2xyitVrKO9WVS5496rdC1kt5HqNEaYfQYUmrkZIKUfYdw
KqEJa6S3Kd3WWh8e0xDijTSahc6IOdGS2xHuahnoL6rMYHO7rd834irFFQi8dN0N+ASKNmOSqLdM
4/uw2k6Zy6HUUpd5CxwvbMUTHtG/je/IbWZOmyCs9uEFqSoZ+EdcsUl62UxzKkJKwFFPiAz5E9k9
/+nKMTlBhY67LY2Xts0eM6nWKy0tN9LQbpR8oI1OVI+Sa83CLOtxYbbiPbXa90HBFDC2trmQQ/Aw
dtqaPicWMekrwL1Ke/htqKS0KwjZtFhvfU96B8ave6ChoBv05BcCsv2UhpfkUj2xz1xr6nSX6Nid
3Tzl9YTgt2CIBXjZIbEhIFRNcV9zgTjAmJRNKNqnyWt3dm0QzaSPfw3GACtjaO4cc9jno9IvvCCx
+FakwJoVEa7XoryGJmMvwhFAOetjMnUHyTNUKVG8tCrSGV3vzQbZeD9pNJuqSr1MBugM9TiP7k2h
r+NMqFdElFDCd4HB+a8ld9jL96Pn7jRl2paaXawN2V5lnr7Vc/HRU5elcbbDmP+ujM5Ta5TlIsmy
epUSBtKn3QbNDpCzxvzTSKSAKWJIS5O+xsoWpeFDn8U7spgS2sUkmA5JcW9qDM+D3omWiKa7Kxml
2sqovV2hDx8TasyV0pXEF7fdizC0VdfmD4TYPNlO7Qelwvtgh2/CrJVtRt7LaM400SG+T2L90ojE
R5S+zYAJt2af0kI2UV17d2nxbGJbWcZJCchH5qvJU+fuRXWn1cquScOPlru/mCqIPKJ4SAKXWBQn
6ZbC5bHNiphGCwdJr2syukPOtnHrC5ceBZEF0bPbReWaGaDfq5znCmr2iAqudbW7vnoxx1ndLppL
gIYNdwA0aqaEf+zaWXNixCQ2TQfaR9ssMXgNwl0XtY+aDcvUETRC5y6IzOU7s4dqCeZxJZv6su69
Ox6qG9yGVMyDuAna/jJK+jdLV5fw5nY4cDd5EPX7SOQKsoseZYKRXORavaIc3Ueeuha1txKNvJn/
k6DHp4MYZO2MoyAoCUpkKZtNArMYt1q96xUFcHHEyGPkVUxMWrVTHg2LINWuXHRS8dDG5BhwAqxQ
KzK19WsEN4vI9C6zAhSSN97h9CHP0gGQbmo7eBjXhcpbUZRWvxGN9qfjHRZDdnBdeKUktbxAfP4z
elRKzFZ9JthAiOstdrBNiEEB6ux9RraeJbNrjodre+K/ir1u1+u9/3OlcOJA7xwVle7EX9bLicIg
V26ZldyNUrsQQbxPi2jdcQ8MOCe2HZ/5ulNb51EVGeTCSbyqiP2e5T6urVdtTG5//iUnPvpTLftl
RwsccxoGBVNzmmu3KlpeHj/jzGefONjZR6WaYQdE5szT/7wZIdIHt3GGYJjI5KY9V1+f+oqjkg03
B/LxAZXchAqGPvoqtcNlrOlkPTkSbBenyBjTgtIad+pMX+4KFUodcHK7u1EM8rjU8N2JE9B8WgkZ
Lgz2QYqPI9H1larVyRabMz1cbeLVjkt2lg89qoMzl+fEQ/RpAfpy6TVc3GNLA9ov2oqAaWN6V+fN
R6r9vSUh8AsTL3+NmnLhZcSg/Hy/T12woyosrKOoUXUlgYQtn2o9vFOH7kC5RRdM655+/o5Tz9Rx
laSaHXsk0IOhENchsIxcPUekmP/MbyqTYxJUYId5yIg19gX3BD8Ea3jRPgRFeqbHcuryHFU+oFpH
09RICIiIQggr7dHKpD9vCAgTz0gCT/2Eo7UjoIFmjqhGfFtWe5MkOWZ+D03prH+++J+9qO8u0dFi
YUQ4K8y2iWibW8mBnZm2mtC3Ikyu05KuvR4DhlGHMlvGUWguKAxutSo5EHe5Yc7FfA5fhTVGnEls
kjyMkJyGWLsdk/AmqYpLQ3pPY/tLepiFqypB9gEeXYS+O4id2w1+7HQXsmuoGkUZbap5K2Eoga15
ujbB/1uTsrd1piFTcN93nLCwQt1pjvZsQnIZrGHHXgo+0nq2MT5U3TjvhqU9W4J3VkkCBGF4o2k/
zX+Vm2bUmkCwraL5FWbOqmm0BFau96Tyt7Ij/rKVkDzkwbssdA3UR45fKYcLYBqXVl4x+pj0tYaT
edPbpYcBldQWl2GzcLMcx1u5JvAvO5gJzl4BxCoVyWEQpFtOTnmttN6Lk9fDvecFT8x67xXyILW+
23n9v3ntzWMylGLTyHTxEfuTjC5iI9s5zDY5Ne5+fkxOPIXHUChGlkTkwBxEBV7t2ynG1J4pz6IG
EfjzF5x4k6yjlTm21ER6yRT5ntrdjq66IhPxQbTKSsnb7c9fceqYZM3f/WUFxZQT6m3ac41M/S0b
mnVQu5u8IJsw1abLZDIeVZUgFZZVXxMoxbzoTCP41NWb//mXLw70ok4U0ucoYvVbnXe4aOyXNqnO
rEInpGcwqf77+fD0MoW4wdhvBxrig1MGjJ6xDDrjX6djewiGchXV0R9DU3eUPwknJ4QZcXBZqNNV
U4Hw1opULjydFZhElu4xa1umxf2Zh2e+h98sMZ8S5C8/X/GqYExqlhgC6p7k0PtTCEE0j9aWrNdl
q/3j1xwtxkRi1lrXoEYZe29nKuAGaMkWc9YPbZ8+SM+smCf2YetoQfYio0PNWpBWn0Z/UrN7n7/K
GbVdVVj2CpLrHqPeNnTzM993qo9vHa3QYwP4W1Ze6EsNqJxZmwsLewfa4lXiOVvNUB5gqu+VygDn
a3Bzf35bTuzKx4ygbhA0PKMw8vVmjJeRqO4sxb35t88+qvRgEwQ9Xm9WE2F+WB1MayRx5y7X3PT4
5mkzj1aSULYOIDHuj8D40SviqjeZ8ZuT9TKoEYhYoG128NH3xQOI3gtRlnf01zh+9PG5keL8M777
C47WGajsHpFpPIicPg9pWl0Hpb7M6ppegyg2Uzz2cPHTc2K6E2/XJ73ky9vVySDyyFONcFUXJJfK
/BcqCpt429kvB/pcYvb6t9t2tMwkGs+ckFXkR60lYS7m5qpD1vrzh59qJR/DboqehNWRPYwhGbGq
E/aBNHBuoU6vWd6WlcQiif9krs9tn7TiO2fwMGynyJaGaMSa3m9Ud/oT0VIYq2klS+c6pf9pOMGZ
7ePUC3G0vBjOKDwtMUM/V9QtBdE12pMzK9epDq95tKYoRq8lbaGEfiwAfHupx3m3cLZ51Gyl7P7W
1EVeYD6ntvaQBnG8rRSVlO7hl+1m7zGSjNB0d0S/vJBysGC5uICUsAgqYS4LWR70ICCQLvCtrn0j
lWrXteJKn7THOkHG1YzOwlHEm+tkq6qcSOB2rjyc8bDqd5kd7j34Th5d+0a11/VAqfPz3Z53vu9e
kaM1rRxGvTNcVpcyq8o1wOMnbTSSva1WZ7qSJ96K/yF1CM0GNcnTpNs3ahP9bgwbn9ZijOKbrHLu
f/4Vpwa8x5COnJmai8Al9MPcvgz0WhA4KSiCi8vPApgMC8dBzsyekLb689TM6XmNs+bl/7fTwTGW
A8C/Y0a6jQfES/d9oi89xH8oQu3i326UcbSWtdJIo9GzUl8tmJ3i5b0vOfUOOGB/voQn6r5jEkcf
EPAJfZ9p7iD2Qzs95jF0dDR5aAnPlEenvuJo2TLCUUzGVKS+JHVdJP1FXtNUwFdbDfG5TefE4mAc
deDhXccAGTicS727ghk+EVpKuu0YG+84o9dOav8K6tn9JFaMGLdxIciF7/52NbqNYUiyM1fz1FN/
tEZhA9eszmwIepy7dAMib1QhyiZC92mUdy1a2p/v2qlS+pgzNPtOzQYxm5/YYtNGxszNh0rfIFaO
UnAOZXsRMIYZbfXBTtFx2FGy+fmrT2yux8AhPR+8pJt9iB25y5Vprg0Y95SzSfAcGDtydM7sRydM
yeb/cAjk6NHfGhKf+fZaZdAWtkQxXSlixZIymBPLZL4Lo2vXeGzc5MyDdOLXHVMEhKGb0tK5gVD9
1kRmh4PAO66BOdmUxP+0+XjG337qi+Yn6EvVYHThWFDtw2uqousyK7C5X1VTB9wy3M8jTAPRxs83
7MSrcWyk7x1Nm0Snh35ndG96Uzwo4zlz9ama4dicrIWAoRJNC/0pbcNfFZzZtVs096Nd6fsqjjZM
0FdNFf1BnpgiEjAvKzOD/tJO4P0i9Y8V5fk6c61obRjWn8YZWxp7KVZ5kwQ851wH55Sm4NiGXLW2
Z9c6f2USCfChirtuQ/mh5h5RVOibankIkgq4svsHccc2aYB2RfG6z4LXeef9+S5opxo9x3bliDia
svKYImPIvisnuZnLKmsoQcfVml909oZQO2TT2pwcRHyC4xZrzbCXapo+9mHiLKSjGFAz2mczBkc8
jVl9k7fwAFx9Z7oxnSKGIMvRMW/4masqroZ1USD/VpQ6ItKKkVzi2kSju9NKwwBCJrvRLRX6i4t2
AurlOP0qcAnZFMLe1RNJRaWrXyKeutDi8iFs64OFVQNRMJxG1V2LNFmxxZsLRy0fnN6mT2M+BLkV
rxU57ItEWxTem2KDj3P7XT0Wj4oBj4EshUPReL6Z539j3VsQiPHoxuNLNRF6SX8QZQelJjeEh6da
pMQ4MIXoNm7r+FHl3rrVeDNSUwMYqTeEajzk47ABl4d7NdwOOlnHtbKqrGLpFj0eVXsFv9gGNoTY
vuJOZt30Dm/AD6B6mWG+kXS0Fn1I1KiuME9ECueoLvrGeh6OIDKUyXjXd0zaxqq4m8LqKQ7bQx57
W5Xb4tiuXzbqwnDUQ2g765hEPzY2thPCmDEUmBtbjdZa6CwVzb4QHdDCeric+2QqkRgqOaoz+KhQ
lKvAta6riHguO3pS227dS2tYTDYYVg1F+lzlBmAhDbfelIg05r4J5oUNBPJD1+fXFbF782PqFcHr
xCUmz+Jl1ntMbnqQif55BspQNsuk3zWBRXyOunXltFbSdt9b46HrlN8JKtjOCfpNbYidWnfeIoWD
C/5VP0xWD9fCWUfFY4eOSb0TwbCff38A6yXIepzIDluAepivsinTV9s5lCnOYNhvbmrtrMfYjTep
hww6i+N1wSQ+ScSrXZu/lMqGjNe+/fyCnWgLfL78XxbUoEl7lFEhrU2kSV7Sbggs4hJni0A1bkSh
XolgvG3UODrzQn+WeN+U0J816ZcvjLtSTYeipsItehINrHJpmhMxYjNqSel8y1DXZd+QRdMvmV9z
AJWNuHBcEoDVTPEjBRNKHjbEnNjWSkMD4bjlnnc5XskwXDYOq0BQtR/z/why5DhpZm6MoDCQb9fW
i4U881k3YUiVdJ062CZ6+uLlReXrrf3bCeShG/ATDN0Z++apguMz6+HLrw3GNnZVyemLTNwrVPIO
cXEt886mexK1WM9tHivnDZJJeVNh5gsUnDI/39lTG9jR4Yw4N8wjluRwxmtWcA7te+XMQ3Pqo4+O
Qdy/fiDlHoGIZd70SG0gF50pBU989LG/P+gUlVjfJPQdcPfEatHlxH51Zk+3vj++HRvip0mFx4DZ
1XeDcJsp6TY36o9///ij4qS27Tome4ziBHOIqZjbGTBQ2sGZ6vVE7XNswk6wHdhZzsePTIIWYRXe
lCRQ9UZ8CzHksrTsdYlG6ueHx56fku9e0/kSfnlwjbYfVK9HA+SUzSNN7RcVhiP7+4Mowsepc+5L
Dvd55u61dnpIUSolnbHSjO41cuS90pTbOrT+wPq9MWGZrR1Vrm0R3nkkhK7wHT6O/CcLV7He8Z1c
oM8CfdlmG0Pkry30vjFB6leb3a+0C4DCJVBBxMPk9R8Mm8mP9az9pLP/yupy1BH0B+UjXoxyKzU4
C5PBIbJTzeHZYF1pPZwwwo0BWJvXc2O1bdNlHwz48zPvOTTaG5UNaiyQe8t+uoq0GnmCTT9UBiuQ
uP/UODSO3fm9URYOO0LsFyPDzqTGsqnl8Zk35lQ1eewRV9U49bKQt7HrVGfR4KmJydc2VWc/atNH
PSARUmWk4I5Ud+jTnhONcKSOpBaDTXnR5W69nC96lBJlpKZ7kRSrgIhpq5BnTrKn3umjlSgXsmli
yYM71M2T2/W/y7E4c6w69UYfrUQk/Oi2Qjyw36WY1Ito3wTZqgii959fg89m9TevgTpvm19egyRO
RgozTgFpIH124N9F77TLuNcPUkekOgbZS2eou3RM/dEeH0s6X8SHQICo83WU2P1iFoiWDSlwbnwR
W+bvuSydX5cq6V4LN39jE1xiXdUXOP7mAQsViRdcEDO0L0265ICRzXpYIslzoHeoj/PGb8v0Yh5F
VI1zCZ9xW3htvyg9psSQDH8LcCULDQlupBTbNLD4V3g+GLOgNAF2TvvxTfGCh5+vz4mD+7ErXQwE
iUiVPg5SqojULbbjQXuB2rfPPeupt8xzit1T0wT1aG11nTE109LgGNDUG0Tjr/MvN6Phxh2RCTWh
2mFLiDYmNbZ6Vgh5lP31/+AI5rEtfTDcnAkVAeRFBTQRyc2tQahwNpb3Tkf0eqX8LWLsiyrR9l24
zNBexyZgSTXeWNn024rbf+uXqUercaROhQvcJPTVPF7Lyt7CcPosH3++jdqp+zi/uV8ec6mUStmj
X/frHjEpkP0LKDvX5FU8hkaH59K+JyOXYCblUWRqzylmZDRRz9wkaR4Gzk4j9S7dYFhS5vbnv+nz
oP3dq2f892/i1BQFRViwWefV26SKaxQwyXoqyz29vU08BQ+enj11Y/9qh9pl35Z7j/o8sJpNFSev
NZuD05fbRG283SjlahIJ+kJR+wJGo6kQ7td5bYIiF6tw2Ihga2nDx5k//eSyof/3bzfJTBjUsVG2
pBTgkBY7Ywz/Gp76OxD1cAE/dp9Gxqsw6pXbu4uy5nlxXLl2ObCQqulnTtfSO3HIfCrIPDUwYhbh
Kstrv/XaX91UX4S5ZBaps20VBBEuerd+izzrTvP+loQ5k8ie37Z1+SaTZqdxxVo7OLRRiDO8YGoV
d+IyToI/HfkcfSBAfs0OdOHP186krAZy8N6ZMSx4r3xzhHdloQbywvJ3AjJFK4rruFJvtAlraGs/
pIaerFjdfCNsd2EwXOtg3fDWATdyb8oyh8NuXuUcMVYNh7kydRFP0LpBOjqRoVIkCam4o9ng9G3H
RW9br4VeXmWqmB5F6/0fYee13LayrOEnQhVyuCUYxCRSVKCsG5QkSxjkHJ/+fON9qs7aOkvWhe2y
AgEMZnp6uv/wVLVsFXOPMRgb3HYeEakfs4PM+6W9LtqU2cKF/wase7jtbPc2gImOpaOO3UEa4YKq
DNXC1IOJAJh/yEmkdv3kx0n6K7HGk+B8Do9Lvy8C7Qiz6Q31bjgk/Xgt3Ghb5fVnKrP1sHUOuamT
RJCpz3P4mqUpqz3SP2QU6HkddOjXukz2eF5QKW9J5YxLJOR55uFYtNHVIIgj10cXzYbNoBXPNbID
vmGaULRJoHpdgfDVPKZmpq5HjqNdlm9sebwcnqtQHKtcHOhhcYAfbxujQ8QGwF81bOWxXJa8gqi4
Nikqxap530fxC1WMD6F7Nl0VlIsc5JKd+ZoH0S3u4mxQ3XHgvDEhNL7ogfq6gb5ulQQIKioBbvWC
kLLuzy9JKQ5pXD6aIz5EjsIPI61cLeT1EjTTVpVsuISRccoLuLmtekrN6F2AbBFDubbp2HiV+2Yr
oIosDI+94Sg5DDJAl0pYLRwTBnls69VrrTtrspBrLFrGvQ9XLTQL6sH4TXvDrzbqjVVQWhEabebW
juEv6uW1hUUgBO6qRqGddHfAPyRBmldbxeytUYwjTDXoW1hjITwrspwKZjXPmie4YQzb0FA8XzWo
ouEyAA4fZi+KmDxlGCnBcjTKaYtBHDOxO2Dcu5JMPrTSIc6nexljUt252u6IUlHJX2WZ/8qM4d6l
OyyQcE4OWofgg57lOxS27lRXvdVIMv1o9rYOyvqQD5udxCFFlh5uKR3MPySC36RZXxWEY4++egbQ
ekNHMkEywl31TaKv/h7TvqkGGl/1g0XTeYqXEifzOsP+gGqf1UPQF26wrzGbLwyw+jhkLqsq+Oyt
4tFkSgZxfsVIQ0Er5Cf5wn9/SOOrIkrtefjQllDmsrh8spgNjsh/SFO/KZ1DmfrvqF3HSk5Wlymb
Pg82U2hvYwXrBmO8srw2ZIEnrHHurLq9QT3tMdFGMq/Q/eHlfTu+sg30jy24qYouy1BX3YQJLPfa
3LaaeawUb2tlgwOcvF7rM04XUWo+x6XzqDaQ9ZBtLmd7k6n9Dx3d7+oV6pdUPTeHSAeZTVc+0S8y
zCZtikW1BcHdVcxuIXQX63CD/+XFyenddZ0oP9QrvklCjK9s8yAitOatIrFUbb1iqgnf0wWtx1bU
uwnfe38quptsNNVtgzXLwhli149qUW2yqt714XBIxeCPRg2RkMIqweDvU/8PHun/ZyKG9yUTabOq
UWvVETejgwqXGTvVSinHGy9NLqmiPhQTygOSTZzF8ZqG/xHr9ddBzx4CFbETV5se4Dptho4HICb/
ClPahFVnlctOGR9l4UsZy51XlCvNw14Ttn2L/e1gOQ66gBbCqIq26TPNukk0iN6Z0/8C5vSkiOCd
FGMft8ntgLyDrHGGHQIyQRTvaUziiVJX6VL3UKgwp2U7PI9J85KZ/cZzudWq7ItVr3p3mZ1T2xRP
Fb0xH6tA96e3KQfn3wbtSwqEe2+fuZzIbnplwIDZcny9jyz2AsanHX6XgfWWVspz2SsvnE5/sfJA
TtQdfhp9dv3hxX1zC18mMxshZovwEtA1ck66lh/DJN3oWvPDYvkuFH05e6LPo43NCK6kr/Mz0M/7
0XR+aHP9e+/X+Eqlz3ED7+Ia6FmhwI5oTPPUlcp5SN2jg9PV30fnu4jzleYNsbHRZ7VD+yNGG2To
xKXWlTs0S/2unjYCcRXLba8ayZSfoNCyUJzpapOEZGkDOWsef+hYfvesX6LuJJR6bmU9to7Ni46S
cZlUJwvBFLoqPwVX+Ur+ZTJ+5XhziEEaZZDUAl3ZuGQBZQMAx52sXW5AfhqkZl8FUKCfddw5Z+vw
9yH+RhTe+Er6joq0EOi2RNgrap0/5Aq9g/Z9MjOMblsUYdvQqNaNba/jbECbKefAT5tpYs162jlN
na01eutIm16mkAjcqfPGatMHN4tXIcYQSz2qtnYAO6Yupte/3/K/F1SMr/xw1EvdLMj7COHNFlGd
AXI2GOq0AZH19wt897q/BNMxiKu+11q4wpE3AvxvDzjAgKRjy7VH9fHvF/mmJmZ8ZWMndjm4mslV
siym3J4Nq7YNEnRqupuigPHZkNJVcbsM0WAnxX8M7Gxp5O6bHGK7dk5Dnd/CXXqwpubQqP1rQ9kw
HorL32/vux3F/RKZ6FZXaYy6PPJomE+paEXpIy20yNOUJeipyOeIBjrbulUMba803meY6NsYyoQD
+7MfQARV3fjmJMrLlNsHN2xOdqfsp8J4CO0yu0171KksRVvl+JRGg/kqQmOZKNnZEjrCOLxQilVY
lBooYxTNZ1llL0NePrvu9IgGzqqI6nhhB6mGTlB9ki0ar1R2KXvHWMBaF5XtLMIwPSJ5/tGE5r1A
UUkSz4pyOEVDc9+W/dbVort0KH6I5N+lZl8Z5pHeaCVysNEN/Th9SX7J4zjWAiVgz7cjhGPjOXmK
hVn4HH3gGNerbBD7UDV+mLXfQKaAJv93epZOJlUzBPBvZtHj3TA2oK8DdW8b6oOXQ+SzXXuttBZ1
r+49rBCcE87bIKX0Wcx/nzTf3oLsC/wjQzS0NE1m6aMAsw0rPDHECCClh6JTn3olvCoc71y0bBAp
j5elEj1FarQrleZzmH5iN38THL5Sx63eUKciZtpalfUgs8NUnQe2gp+aP999/pcceOwUsK0ewadJ
kieJHwkhM+X19PTDCMrc41+2AUde9x8j6BQUDd2Saq7SPkfw0bGK43C/ZNumWr4uWhQjbhv7U9aQ
hZ3+dKz4Jk9w5Nf/cdVqGvS5Y6lxYBpkPu0PaUj75s0Rv4Q40dlFZWubZQHqySfo3Aln1in9SYPo
21nzJd4msB/0OLMUJNsiyB4OSu+GP2o4qosTXbwFF43xsG5iBTo+khrquvhJgPpPX+3fxlu+h388
eTmVjodWt7KBm+hzPSfTN3IQGGYzSf1igjejSkb8zB6m208NXds8qKDwQplH4ztz1lr5493IJ/63
u/kSdHGdx9t3AnFcates+ZzJa1o0O5X0Ls7cNTdiIsksS0zcaaVdW/fj79PuG3kMuvr/PQyuKZoJ
5jrV1fA5UhhyB9uAoWAPh9ZjvPEGxEBp8lNEm0IqDLETWPmyNI515O2tfjvXGgJCpl9DV6pL3D1P
Q/KT1O03IuHGV2qk4BQT2q2Gedl0NHB7QgwwGk/8XSSfUpSjTbdhDjO5NlfoeNuFAZtobcf3IZiV
CBfyYAgeKm3NLzTTfMqVB2QqF4PVLGsXfUdspOPfDXSkZJcj/lQTQC2OI3VnLqUqOLIG7nEwGui9
t0jrQkCHta5sDP3YWW9SBgf0+UYz7zzlcyqFX0JSiLqdbqpSx4TbTJqr4V0QVzHHCzJ2P2Sk3zQb
jK+Uzrk14fV4eK12XnTfafW27agSG562TWh2By01RnWOHoRRPDAEP9Vvvr3sl0w4oqwRmyoyZWXm
3bqOuoERoGAq01CSGp9KWYVCk5LzG0CT0Xn5++z85shvfCVoqlk6944q8CnI2ucqGXaGCxsji+3b
Aqo1+sY31tzvjICClWvDjCYL+eHK34Rj+0s4LuGX15FjcuAVbCcmVnPIXLlI11q06X1jbnekXMeh
jO5wR5JitMhf1079w34qR/VfwoH9JSwPMb6mbe9mVHMKNFqrmz53PkrbO/Yu9TkHy+G/P+Z315Hh
6B9BMER4QTOFlt9MdXVK1TpYSlExo61uswxdWOUn2S7T/S7rtb/EWzEaQdJODKhuNHdjrqJxmYKs
mh3AU2Cugmi8hDrCsSDocKM5x7aBYKm69lpzj57FCgu6c9aXv2xkOWj6JMuoYYNIZkiHXXmsw2Ct
DOaNE1hPapUdtdzZt1KzX4hg4xoYLoeDdZrQnzM06xdS1TPrVdkAN33TFJ12i2qzlHNS7WFZoViq
KLWJjBN9doQXF3HunGEz/2qRGBmH+gMdXBfND/swanq7GErlNVCzVRUWq3oSbzUed2gI2YtYSsy1
CIbOpENLfPl2CMqfOjRDBA9Kpns7UFApyXnp1apHzA984IB+ETS3zoyNe8R5T28QXQD51MQ9uhKc
vGEyxA/mBAApVpf2KE1d8wFZ2vk+0Ix1WSebws1Af2V33WD3B88UWy809l6jPolS3Qx2+YzD8d04
FRB4PdfXULJL3WndoAipOCYx0ykeMrfHzCswnjIFaSahBQcAl9vam97VIP5AcBe+VDlESBl41TKr
TZr5RD3H/iyy4dmkQrAsiuo4JsNjb8WnSC03UanftvDm1xiq+I4x4telmDiPZCtEabaFtKnXFIeS
WYajg5W3rzm+n74yYZcbAx5JO+uAKSOsWac+2xOjHeo1gs+etmo887fUC3PKJF6JwVHXlACKRQDw
Ap+dF4SL947jnvKpCmlR4LGjeJDgkWhepbmDXqiB/EmH7GmPhp/fVSptQtqKpo2eNIan2yg2dpmZ
t8AYRbwEc3idZvPBYmNpWz2AI5NRhq2lzIPuNr6So+ZTqesoydplGZKI1zEyxMXwy9TTj5ainGrT
C8c698p0+S16b4W+KlqBuXXW0uqxFd3GpvMO7eZT/Q/nNTp1jfJh9jFGyFb8ESsT4Oh2eB877VAW
3VZVnaVlMzSWreLkUHmvtO+3JVxFNZlvULqNF6ZnvKdOftTS8GroESDo8AhG8NVTONzLV+2pxjIP
odh2+stgDSvPCkJ/ngaynaz6mCbzGdJXv4ib/FxO5hZjjo8oqM+RWhWIMzkgFIvyZmR11UpV4y6q
PYsgftEKq1ll3JDSaJ9OlrxbWHeqQ78y0/FmRIfVFMBS3XBaz5O6jcJoJUJcPMYivBQ1SmFqdG+7
HkOoEy2qNFi7g8Pp0Co3Wqtc9LgZt3IxGQqgEJ0dFiRCOC/c2b06s1qtaQFzjORIhJQGgxDU2bSI
gvHCVZG3nXI/M7V9mtbnqhn3nhUj2TJX55FaBmaOIGHJN2T3LnDawwDY3q+9DgyKhz8TjIOmH9au
Ze5CPb5rgAH6omRR5Fl4b1ZZ7afostagTBUnrX1bH1khHp5NWdevEiW5a6hUd153ETp5xpjemeUI
xMXcKwOaNF1D1m12hzh2V3nVDEAKqWlHjfYkUHQxPXUvnzrWlMUES0ZKjnRmfAfW5Fy2Ne7rKNrE
vY6fVx4dDA4rpHPIuHDkgxktFlIR3BNYolSutK0Oqdq2VrjgkHaqq+YMxxr7enVj4RfamSXK2ab+
jivjocu8FR6vd2k/kxim0VWM8f3s5k+B1JNUxt6Pw2k5TVghhO5Vd6IbE0ua2GKW9MmTHDK1Kh80
ej66XaF3ay4dz1uXSnlf0GWdsetbEBp2Wo5auh6c+xAxCBFQWBisp7S0FmavLjWREVBL0CKAjNNl
SxR2RPoe6+ONUcJj69zsPgmCI9T+wI+1okavmZ4pUqfpHe02d5PV+p+kcSzAKWfxtrNA0aJMdNMI
9y0Qxp1mIR+Zphwaywvd2EvLGWGNkUy61+ywW47F8BK3BBQo+nQ7ulWf86MunMSFGkGATPEerYw1
etgobpbpxmxT0AdeeIg7ZOKTHAEgKY+toTExpYYLpJhhmWhixIVxxvwb87r4ts6CB3RTMQPLy2zh
aOIu1aonN61R4CkOdjv4aBb+rlpzi574uNANDcnodGVNaBAp+ZT4vUYHGn8VWUhnrdfv7Zyu3bQ/
uY29NEdO3OFs7dgdl3bvbXiX2wa1w0aM+iqOPqUOuBRpcqiXeMlrhi0s/jzIP3tIy1Thy+DCERSz
uzdnch4EBXVRvoB/VhYtItbZqK9LQ+ng6gz7QBFo5QFuHkCHVNW8K+wYY3QDVovZY49qUOsf9XJN
gh2bsO7GYZtQb0UaoSWfmykVtfTX+WShq/s8dN5HUd6ZiYMquYagtjWYi6Cr8Whz281QTc8JG42p
0HHG03bRAKpYmAwMLp/QMArU10VxRMF82sotR7FjvJCs6FIl5bisgXIOqrtOUsdP0BF6lJMZVbeD
ziROLPXVmr1lQkPNVJWNmob7CiiuEnqrpI+Ri7fLhyDsT03RI3Jg6rdpUyCO1Qc0pD3bN9itLZZt
VSbbBNketfkduW67svN2iQnnGjnvG1V3VlrDPu9mp0BMv9LMeI5stMXN+rYNBjq5be7HOHHXWlNg
gWs/imTcTIRKo2T/ojHt5N1zFyCy1SuTj9HfKtJ1f+xU5MBz73ZwkktrueshT3GBbA+NmXKi6ZgX
qN2SgrDZBfNnnCtvbp9t9YTTkqrfRwVe97W4gww0LMYoIvNCIHo01E8P9YiRmdNnjHKeg0zsS+Su
Zu+eLtmu8pSlZo6PrmKvBGepMk7eorA+qfQO8CkyfBOfU+SjCnTD+JCkrM6ROWzTRh6eIv1Vy9Ot
Jz+58UiQgD0v0O4ufdtx15M1HvF5ujEsjD3VycWdsVlLrR+916m5cUhHQzvzu7bQ/EqbgJ8YUDUp
Ysg5HJUYHwfpATk7n59aeEPxMAkpbCpe9ZRNHCIJZroI+tHN8CLzCipgSVMPJL0DeMIp2WXd8dEe
kr0XhHtQ/vuuiFdqYh8LpfydACdBxEXDo3RsylVtx6jeiwWY8voFi+fJRAw9RVQ83JcusSCyEAgw
1GqTZ9NT5GQbG/XhmjExB2PrmaPEhZ47DMECJ1qheucXan/DONxhd8fOhnhXiX2mprsXSZYKG3Fx
UDeXDmGrJM12gGPWeaGeit7ufKCCCNxn7EZJWHtU/sa9G5hn4ebYLZjpyRCR/WzgKIafqneAt60u
Sw8uSZU1yzlX6fo6yodsv6AgqP+ei/DUVGW1YdeMIf+EUbq2q99W7xXURcp+WXTTpcF3aKGK4U0h
qq2jqP4d5jauGkcUVpVlPM/nntJ3Y7Y3BXCIrg6xCUHovJpsjAuc/Rj2sZ87HbUG/MBw0tzIwpMi
+k1fWzckTNrRoMeNcBqd1b2slpWjAWbH8OnQrtlR0cknMzbRAwvEp9q3mxRnQJ1jgEj6GwGv4dyY
4oLdd+PnSA8twSk9KrZ+0k3zrsUZzuqn96QYqnVYYapVzN57QazSkwk1+W56GBr7hJO1vrTL1pcU
6aI0zgrizk47YonobsLODdZexntswIykZnfMy+mRyk1UYjlXZpUt2Rinesgxh0leDYYzs60by8Kk
rYRGj63QjauhiWChPuL0z+CWDhUZm4YlrKMTsLLqgmvygzKamxzvDGwXYlTbx+LidfhIUV4OgFke
UCzeVEW6Mez6kIXq64ziqweYSqTx2azmaydq8snEhwrAegvo7FZjd0o0XCmL/la3sDGq3LpBNsxC
7HN4C7LCxFihmvaDYxbsmlpK3oPxGoSV2ax22K09WZn7HPU9jXqCLPHe110PvrP9ainBR1AaT0XG
Pitbk72bTwuXeG8qzTGO03sxx3uhNOuiN38PSb9Ns75YmwjHdF7zq3O1zwj0apfrF3xdUtTa5p2d
tL9Ayt1ZhnnUcWCQzXWoCqe+cYNVrrrHsjXUxewp2N6BCgQfdokjcU5KDnPxvMXTN/3zXS1njsU4
D2zLqsSjRGjoP7U3ApDte2L0FUeFcvZtER4mVygLNdAQ9U6cd20e7/lOCTXEURderST71p4v/eD8
rniI1DVoS0ypP9ecCxr7KqQiYePyFrzuo4DOucLw+ujU4gEUunIeU2pJgXFGQajYIXQs3doMcxPn
0Ig63VDQwrHbJYCeD2hU164qr04NlR1qmA6wVhYOe7O+hhzp4ryo/AD472Y2W7FUiG+gNNAMMlm8
bXPUzU4cjCoA1qH1KtE19x2t2QDf3aAlcUlo+016CZzTREtobu1FJfegWD2AqVlFIYLuMcgPuqFb
NQyP5iCc7RSMxJrMVhGFsJXF3HYYKwdPagFfiM059PRViTGWj9jyxiqtbqEp+S9z6EAe/QmbwbCX
zBcditVE2RUO2FLJOdt4VYD/GrB0pwg3+GFuXKt8myex03PeFM7syJbvJv6vgrmXkwLLs4dARLjB
qau48VDRq+7saQYThKHqwqZSibHEdu7ncwF/cUFPDkNFZ/wt1XTVefqgjXUQFeGesiuqMisJcAuU
6VGt3G0yBttoKh7zriEJKd/0xiHg97uE8qmD2h4T6teIP+2iirxzRffDMUPhw/wK/Bwfw1WXAPdX
qksVC3Bl0SrLwf5n6cCO6AEpyaKJTYyHXda287unASuc8H7IhhEGG7+O2dYj2gP7vh2WgxRcmnhh
NIcXujqtvdk+S5BjzXFADMUOJq3TeuyUlI7Tydo0yAKMfZHvSH/8up234WjV1EHLp8zjfbPn7mbq
TYuJorjllA+mVmjbVLfQlIGM7DIKUQGdzaxXislQpDXS/nqPhQzOH/Qxxa3RJTTimxszAiCQl7ug
dG6Nolqn6KqEimItDKGc9Hjw5TSTd10E88FCImGlmfazHG41Fssoal5Up7xqJmDe1Jalb2JwBx50
AtcsIpXjaVFvCrt6syQFVWUrC94bMKMtXDgMB2H+pEtruIxpz07fvQ86M5DnasPxYR7KmzovznXj
vLpT+VmXxbMSB/Wya3AdQd9sKX+iCoqnLu33LqS4Hswap6GzlxUHTlGbkldglToSGVhFL2yhln6i
a7yBxv2dqnBPFYXKnXEu6vzaBPp9a1s+2C3K52xThdVtUo+s1bE/+gZhURR2IEZmzskYPzu9vgly
7xJVpbuwx+SkexnJX8YwyynZdRhHidzbNbW3dGcbo3bTWGQq/L/a/ETp79mmd8Fwro0iO9p1/GTO
HS2N5HHqnHuj8E5VnqzKkfep04/UwvmoVslZnRFuMtxXNdaPqj7dinFcehA0ETtvsDDITwqi55KH
obfUu5k5iemtglHcWKqylPjSMbOwyFZvQsNe4P1x0TLtvurSVW+7e4fCl/xe37x3QH1rLdzmmv45
RMZqHtHejoHb5nLeKdoSssg57IPTGNnALtmPizcrV55jQJtKNh0dYWyzMApxhvK2AuSmHAYzg1Ux
KW+tO6h+ib2dXgSPoNWGtRztdnZI2J2XadIPnnwF8rMkNq8DDbkwm7FfyuCMj9gl5aGA/nz2pZOQ
ezkvOVK/8FsbSv26Tvcnj381NnOlp3RotN0abma6rLL86pkRQzDtihHFVGWye4TBSe6t0rAv5ote
ce4L9QdmlpSC6gXbjUuuCpJdBruClrdWWqu0jR9Nhxzb7LB5zor2hLHyRputlQOuU/Z+oHBdOYAs
JYJ5KPGvmoqVbDzwQMCw82LyMI2o4pWL+5eDJTT4bfCm4z5vPWZNnLwmRf2kwEC05/Z+kveOy6nE
f02iPEyo98SSrTGjJEoWbhB1RXuj5MON4uF/jdGprxf5b2L+aZRI7dxChlypEo8hzT5VLeQcYlKy
7uzmxW5jbUUW/yJ/489ngeXdG3XL0qEMY7mWn5NWO8wxSWwlKj1ahncdq0EjaiKH1lWItrr9wjQp
BcN9xh8Lc43xhMUueOl2CBCobia/yodnxQb9KzOcpORA6WH9LrkeJdLyeZBSZkV1D9umErmiYdjo
c3mbM7QovOwho7xPjbglYy/WQ6VSvqjcDAFX564GhL9BxFtZVFP1LmHduWoATNAXLJOtiKzbDPGH
eYzvxs6+RlN6djzzJhBBv1ZjtV/k0Uwg0TA2SneFUZ/jtnzIIYuucqFtW8VQfYUcZF032AZmnjdv
NEXJwCdULeomSCrlXUtxUKfdoT9RtLxHC3Gncvqh50L0bTwEBfv005qbQ+eO+2BsIgBDhbJoWgrZ
OrTiMG130BCuXaLsJH4HmfOVSZus9dxzyVZ7qqZgNbXcgtL9nsCeRw2i5oCEAMmyr3Lc1PNFOo75
og9J2p2sQwYoB2PJwcDKg20z5geVXmWeyGKpKs0ElPhsWdOhqz3Kom4Ga6jLznKBtgpnepF1Dw3H
A1qZIqj3ehIdWivyXaM4e4bl9+1LLE55Z/zKotiX/c6Omh9KpVA7KvtVaZ862GmO2m1NgNXIH5am
8uSM7wSVyrgq1AQifq8eninrfP7RuBObP+T/YCnThlbhCA7gMW5hPgX7KZ03Mq6nEskiNrVx5RMZ
qoUKbsEakCuQ3FdWeM9FTXHrOJQ9PsJyYyDftZBi45NDMDs41uegUuhHApGPsSx8NnWlR+PUxvOz
MKgQTumillXWAgJ2GM9Hi8eilcpJaMMivLBhTrRLe/eDL1KXxlDlnYfvFAgPxqNMKOSJttKtNe1Z
foqr2M0H6fCS0cKR2U94arr08p7Z8R3iWkz1UIOJmM2JL7WLhB0f6Ft0EYVLS7mVfK+cnFveM9ka
4kTZIXLpegga7FBQF3H9mNklJ4EH3JmRbFinqnMmjdDl91r3kFrtSt4ptwIg98R9aex8HqrJuY41
DM/BcMpBpXvBNyW3XZ5pe7Tks2DampBOeGM8pDYbG3u6Os1HPj2G5onflARrxdMolVE3altI/Ldi
AnpEAFCrHXLvLer0/OMW1YMEK3CikK+wdoWvJWDo9dtCHhgj/Y3v8L+KfVc4dA8pDTarvgtvsyHe
NoXUWsyiU9SqnEfVEWHH+Em+6t4AmcIM10HAI9Gz86rqUk4flkN4AjIvBoVqIl2sBTaAL4j47BBd
uJOoeylMQF9wm+j9vTyY9wazSwzTyXVM3+iaW9rkwJJR3bcXKi+l8CDrsf3AAi20q8LQV80DQDZf
4fDC26pgw1U9HBuxUREkksiHhgjHH6Rt6hswxD73U2ga/JzXuLnl5+REjJA2ScIL3fnAu8iFIqnm
BvIckB+sdh1zJpwgpzLkOABgDUzNXt+j8N94jcR6GHNxCxi3Hq6Y1d3Ii8WkwCyNEK/tAHsop6AO
WHjLLn10dfWh4hXLKzPskH2lgkBcXUb0D/VizzWs6Lkb78KEwq0yLdHoXGjkfKROLTtvq0LxVMip
2yVeCV12yo3jmEL5pJMkPzepH10OJIRnZ47vWdh6PHJ+YRfUoNANPQ1Ce8nyYXXSbymEvsz7/jjw
2732iaYMb58nCnLivrMv0RQPULnIrXnZshDUIduZ0bMUNOP+e9E8DWhmeN6Fce619G3CbUMCIeq4
vG/GsFvUnrsaUYxgjrrlVS4reXNcQI7Mnxeu3/KBciVo1U4uj7JPTrnjkhWN21iFa8hHy+eaR5Jx
JG80zLqdtZI8N8MzYyU1UoRInvipAJGQKujZ7jUWlYUULrW5es93EiM8hdmdUXcfxJ+qMXZs6kvD
PstXaWrCW1JOl5oXCYQQGS95M5Ljwj8lyvkuAugmQfB/Z1xSF0sTIxQhp9VGaj9I6Atwo6Q/ylxP
0pgZRaeztvzDvOBvV7OPJoey3g7pSGAK9NzmIdDsR6mVxXBI4BJfjOryWdoy8tlSXKTz3oCt8AC4
Jq5LE+OM9Eo85Rm4M6l+WpDC/N9vE+EGWcPkVhlvGdP4npzeGe0dGcf6rF3xpf+8Yvk+Qf6tpn5G
4XqEdV0DALQWyFEvcgIZ0aiyP4P4wWYeJQyr2VlshYPPcTwleurOs8sGJMOqpR9pE77b6pG7ky85
iZUbVpJT/e48JEnm+dOhuRuIkpZ0tJQzkKqXnHuBlq7l8Z7ZoOubOET6XMMqAvcmPH6eEeQCqLlG
DIc4pOqYI04o//5BVyXPAJflqYdSjRyC0qI7wifpgbemmS1HMAjfVVQIraD3Qy9fxemhZ51YLB5h
hU8zRDU5Ss2H3NAYzym6/Hk76nPK0w/1Xdkeo0Dz/xRb/3hyyI2OiZLQLMF0BBwTA0k8IIzwQXIz
bpt3Oeq4fbgivHALctBD5y3FdFtm/zHyeIl9aZVfXLYaBxxIb1mocmXInYMdXpw0r1tYKv2LNl9z
CflrTHt+PtRv67agKv8OUBG6+52Mfkb0B3wk352cC9I/hOnFJ0mtNzkRuULFPt6BTuN+IsKSPuOx
S/1XqhHyyWAvFm4Q+VV3gd66KEkdeCwGY9QqEmXnnUvzXHK9DjBH9XrFjtJQHaiVXyWoNuKN1NIh
2GlzvQmjjc6xpgSYUJbWvZx/opAwLKp+f2aVIKciTvKJ7Mo9u9LcYPhqHJHGX8pAGLRPhrO3Wm2N
ux9VgbcRUjT/uByJEUbaNYJiC8e0oRhX3KRFRk+X6SRFGThIY3+BR1sVclxNtk3+EsXdUh4VXLNa
ypsgXSidPYEupPPIO+drMShax4l9GVdrV26Xcufkew61PiabSiUug0omRVSlhCXdsQV3zw/wcBMP
x83/8dnpQNqzGo0AGKC1Sfv3EghAHdLBLOsDnOqFqT0xPDLx4LIBz/ufO6oYR1yKZdrBF2QEYkrw
8cwKRmJOP/kqb4Qvyswgyo54s26wj2mGq9X1G9yUFh00xi7Amm9cwH5cyiBU6C5NqeEgb1foSNnx
8bHenu3CushsUHPOYsRtVl3nlQMZYbjMwbpK6Ds73rLCdWAMqHR+APTCVoSRea5DZSncj5mOVAzU
xQVXbTq3A8ipIDm70c7Nbsfpd6KU4DnulKneeE67TCLzpivMDS5vvdriHyjFrOyPJvnUYp51hJ2i
38oImlC6GThdMyHF2LNtNP/D2Xksx41s6/pd7vgiAt4M7qS8YVWxyKKdIEiKhPcuE09/vuzRuYqt
VsQedKvZksgCkMhc61+/udQAEiNBzb5El1ol24RHFvMQWHDqotTNM8/Yy6xmChGiwzfqEtUrWtRn
dZCoYzgM7TtunFol7LVe+O66cmXFMl7lRL0YBDtEOAzQb0/5ttIfav2nixEDeWeu3ggJQkmTZ5u6
IQOYCfCrQHr5pmXfjq2vBK7h/C2vwZcm3+bKbCJr4jtm+MeWKBkn6o6M53wq2zylUaBCsZGVFgDD
KYnNYlMqWVCyDFxn08vuIUdkGs8fDFoXFdPodK7vDAM5uMXo/Jt/CzwjS5vcwR4OE197fGMy52ra
AT0EQIZux//lkw/FO59wwL4lfeEbYqGwMLkSO3vicUb6l4qWMIgkcnrrZYJNXhn5jvnERgrKTpe4
YXG25VHUaJWJ9WVRiNpi5ntW8THclZ4QR75yecn1uPwsiIjl4Wr9dOI3PXJM+CqjTZL5Vv1FvspF
euEXyERX/kiTsIbK8tfU/+D+vPG9j8E7xNUPGr1tl9Rb4dB6/ajoPP3b8+NHOAJbkQXX3hTXGDzV
xwSvtt9kVdzijMY6i9deKtYZEUIOUSk1A3ouEj7bvcTrEL4MbQef0SXVXg9N+jP+gCiR2JX+pQ/m
PTeNKx6i5hjNGWKfamvg+bRBHKfu59wDkTDZ78Gk+PAd8mg6Ilf9Vp3bh6nEu013tmFWAG7GxJf0
sGL93T9Por/wfMxRWwhXHFPeCy6t1bHr07T7NA+3vbQwfTGpupOLi0m0d2bgJ0lfTNgrgpFBVVdv
a/YyGzsytdwLhfhTM7ds0dBFaQHqOXrwY3vhBy+scnUSSnmn3MjCGN6HwKJq2LPlWLwuKVV/mHZ3
DXm+fC8bNlZbZ5/Ct+TOcJxgwTJ/qCqMinJ5oqpUE8jWxAwj+8jJTVT3j/sUVcF6lhdWxeAnH11H
gkrZHcgU2QQ1ctG+3rfR1apfRP2a5shyQ3Vze6Mg9sk9NgSOxI4PCzvEtSs4tNmP5Knn8UsjzrwZ
Ko3Hnc6eYo2W15p72YT+P9/AGZf69DLr35LIXsMs7viuKj+HX7jVpiMeI63FYjdQK1R93Ja/oV49
vuxhSfCHEjgPcLvayF2TFHbouwGw0jqUE9GIDDRptU/xcEwhinEpACRx79/nms2khzOfLEwztq8h
eGdtDA8a+jOAE73fF3r6M+ETzIiDYQW0KIvGMjo4evOhMy1I4goWLC+OE4LPxPXgqcTmYKn22ZaZ
gBHotGWZ/kV4T7RyYxUVnmE2enWqluFP35YHpgS72B/ororoMhriZ7SqHYyjQwnP0CFdauHY7NZ+
PZ+hPrw703hrM/0U6NrRjsqJNCA00q1uIIciOZxx3S0nskqXMU2FGD8C1GKAgvNed2sAVdJPmTHC
9MnlzrbbNzMo935n7YcSpnKDbKZFVQYDDV12qhNMVYT6wvbnZSH9DvIMIc/YYRVLiY1dB39PfYqg
6sqlWzQhVnl1CyE8cP6hIgXsFV4e8NKruULXpsswFyuP8+mMgXmwCk29OBXQ7w5YAe1TUV460/hl
On247MzmPBfGdxgiWcEcHFvpgUGv6yK3skZq+8jDdDT7yg2TQL8ov9j9+MQgtFv2E/ib1o+foHKA
yrTwtaf/imaYjOWMtbjT1IdSmltUWv8wTryeJMs4cw74bsG9yT8aW+77sFh5k7HkBl0mHm6uxa8m
bYnssuc2qj6AMW9gsvSOw3uJgkbtnBWBSiVWrygGVnGsr4eEvWhKQU0SPz74RvFG2XwtRuAYJk0j
WTmajfsfm1U91saiaNN3phDFKhKSncZErV7d3D6klCwezFngtWtQklZmfE6tklF2Q0lETBluv8tw
rEGaCMlcyq4FKnfWISZLODt0xz6al2aiXRjnv9iT/+MHbBJ2fa15YzUjPzJEW7QGbncMIeif5Tsk
NNherngTbfoyYNNoZtmb6eUvisbb1Dq2f0BjXRutg9KBV24wmmfDhgdV4pwwuAxqNBIyXfMUpL5B
3lcoV7FjnBOrMNkf8XoxIsb2k7tJxg5qhbTue9054QeSLiIdZw/DnR5a6f7g4Y+zYTQ+B1ZarhNR
fPpxt/a8ZO8ZrXWcMovIKhNP1vBpGpyzQXPAK8jyyBr2UCrxQRIoT8FsNocEq04gneow2ZQnLfy1
h8GbCWZgSNcqNNzDySJvwD60CXYLd7DZJG1wrJi2lpO+H2b/oddTa6FFXrHWZEVl4TePlsqfKvSv
Jm7JRnWXZUDcr+Q4YhlEQdctMovGc5D4sVeR3y6deVinfdovHZWrJSRwbx8Vb65kzm8H3z6ur00L
Y5rYjz0UlZXI3VWTgoxXdhqBbdKhe2G0p5Zcki9VLKJqvuE1DGg+uNB4OfmHbCUSBtjufJ3cJDyG
gX90XKwQ6VQdLT64mkZBaBYkwhkjlI55b4bjm2U3V0N/D3sGwUbr7hzhnX3fV+PK9uAP8ypq9F94
ZqxtXn+nEYwKtWh8rJthXE34ui4GVnMEPwcDiukuZIQ2j/42KPqP3hIYsBrvacaR02qP7jSvJ187
Zf304NG5WTYWf13ZfE4ejimG44oTYq3k2XC0nQbkvnArSvUcQp+fm2I5WA35CraFk6TXb33b+CVa
60HTs36ptf6L6w2AeSQkZdY8A3rkx8507ovWNdbwvW5mX7zkwRhtmwgDJ4KkqkyCmHsOOyDVbA6j
ZzL7TSvTVUk/sHID7TmbkR8aVrVX2I43jhKMxT3nmKk6mieYlibrVjUl43QY+uJH02B9ei70C7C3
2IuPGB+shvi1n6tD7Q2vSdNgN7RmZL7pigmXa/fkR+mpKW6ce7Bi3/K2XqfedPKQ+MER23kEu9Wa
y+KF59yvsUuhiqDWAlYGIZmuKmnYULzRfwr1ogaLcV4KgBROW/5fzj3IefFMZlN8RxJEV1TmZZvS
s44Hqry2uEhMInPUtLmTwX5w9+rIhTQkLSYt4jzVrzAUF+osLulhUtpTn/53duGH8t8pJKrJI8i7
6Ip74flra2ivFjyiqPX3YTpvtSjE2Cwrt5UfnQxH3E1Dvw+JylRMTQlJRxVHWZSdiEb4ap3hvcvj
VwujPBHQlFjDJ030i92azPaHtwmn56Wo4ru2MN/srARCGr1lQMW6yAtjry5fkaa0DmvhKo4eSSrA
WcyH/64f+ikK1nY0nQuK7xF0kXiQOzOBG5uX6UcX2g8tFjZQjGttO2CLsuqsvsaxtr5hJRXgYpk8
Jnr60uRzdkrt6hpYI3DAHIeLPpSojyNrj3EqbO7+ItLqV5+Nt5RzeA4csUlC7xAE+Qe2tOwcwdSD
2+rwtLl5nlGHEGnrkTAkyUhf7cn0e1PqrV3bPcqhS3Y5FMlkJn2yaX16gtSeT7kDCWghSqdCsmkA
PEH5njPo4sXokKrKNKmMrFPuFhk/Dyb80Ph39JHWiuy9cuvn1s4DD2xTY+uR4YfLGDvNbDRvTQ3X
nc8QxAIOWOIfCGB7t+IMrbKYlePrKuTUyozs0sfuRlbY7GBrvIpLSoQ+ThlKZG2y0jwXeS6mC3WR
fs+wTR5myXcZhgW9+EnvjGOCz0wmoF6kU3NnpHO6pKCMuvxtlMXPZI8XKxtuqZP+FJzVbRtdEqlv
K3Bvt2Pa7Q3RT2UMGN125bQIBbOhKAgPbK1rV0s4yBixOcS3qxXbJ4zh/TTHd8LdIN+4Iwa0Ww5O
96JSvB3f/W4SOwYcCQ8zGlW9NO4SXh6CyDZuFL7Vgba39eYUVd3eZQ/wA93nsuKndmK7hR4J6y+b
xM0iL8tI0lNfd6/a7N8Thndr6VFMxQ8ai6cMVaeW6GfoMg/ZmDwLuh8x4NEBG2VO9He1v5CzdDRz
6EXIyU+qvui8YZn7+VZvkoNVtHsPD5+RReaZBk6qFBpmRzpcmcPbZANTpZqZdBt1UpskrkvZ3Km/
MZdQFDmAznFdCmyXw10AeLKqc8loyncBd/VjzHFDKiftoPAwOgfryTz9Eat1RJ1hBj7CvmTGhGMa
XsQ+63yW0m2XjDV0ReiD+NhOe6YDjYmsyg0V8WS+SCd7SSvn5HbyDYkHJ3BC1TFzk+rCu1mDnS30
KPGY4UxPRWg8lmVYLsLGRnihk1Lf+3tThA+JM72Fk3bPtHVFiPBDTGJeN32SJXRv89tzogaRxWGa
p/dsFO8oRW3gYZBCnjvE2CVMbQ7lYItc7kF9PXbdYVKnZzf6fHhDu5mY9Bl1WS8nQO2NnrSXVjgP
QVHX+G5hecQck1kfKDFQ5lGRjEXn3IqebEebYVKQ6PfqLue1b+/GKg94Yk64qpoJEft0NjlT08b/
xjCrWSoFD3SdZyw6n8LBOlnOT+hPr1Hvphtr4OaMKCz49LGzMguf2aITZbQ38zWVwx0t025i3/IL
cezC6lFFnOpNs23K9DCUxqHLbGYp1bicmuEH1dljrtufPUtQwTRmXb0VAbQsHv2pcZxNRSyol7aP
Da01Vtr3cVHSaxtMoUlEMAx9TQLz3oglsGtWbJvM3eSzOI6ldXV7mOr4PXXroXeJITIvU0bfOjhG
uqQiEovItA6jBTQWBQnZlmRgBJ7PXRNYpZmWaa01uIT7woGIX4jKX3Vtp23aBtASLGoyoKLEtjXt
kXIJ8OD+roX/twhmSWS3YeNCnW17skZSmsAwl2v2ehWv23J8Yi6/0rXmV991EvwM2E9wwDpRsAkF
GJnbWMum8rdGO8t9mzSfgVs/eVa5m6Fdk5l1F9TI1sr+MUotdlX7KRq7DxTZd4ofq5cIgEzJzC+Z
HpIx+Gin4UWdLUE2vJEYChczpzwN7E04d1fk9WdjMgfSVzF6FM73WCW8zlZ08mvvibLj5sBvV9VY
MoDLx9Zd5HY/VQjJJkGSvtBGn8rWx0Wenwg1fH6FcUQpbv+EAwTuIUMZ0gBUp4aHfkneIt/Xlr5r
v5Vh98LOsR4ieTFq/12oxBovGnfTSDtCeuTRkHG0VNUyM+brMFjlYpIul91eOlnu2AeWVVAiHDBX
WoW3i17FPVxx5p3/kNoViZ3TDDFFMRdL/JvxdwZvQKQEpp3p7GfcKzHS5aoOxyGOl0nyTCPWFdtQ
jK9jC+VYKssOG16s7n5YFPVc8ZFq8SEOvb1pp6/aBDmsdrEsCdp3FWKh47ilfo2MmSDT6nEcnKvq
niwPFwWy/pSgQGNh1wl+Y3nuEIUxy8dsjr4EI8KVJ+3NLOpvHSJtaTS7ugqugY5xeqwHl97prr45
sGsCskV29N5DRrMdALWxYpOMHMiiYJcrxbwnZ/qu5nUjuYwX38v3msbojnN67Vvz0UR9SDFb7PKo
Odgzrj8YWBPAnM6QcThOmal9+tRrI3qRocEbz8fLthYllkhDcTWT4lHTTEQj7dGFaG604y+Twgm/
fHtpJ8ZRyeWcZF5WacGqyclNpyItIXmG8k4x3VtRfVbxeHS42qobP8qO9zRmNrLw2poeKd807XRr
vPYA0r+L2/qlMqebI4qDWUQvNh6GXjGuIx3NGDIgq2epyx5cB6VhxGnts8cZXnFvDf2wbCmgFs5A
26tHGmzCgtGB07+5SX8nZucGLXgNeXyrVpPPCxZZ8DPAhHDHf5Y8yxHcsHbb59AVsLiMCZ4RSEDv
b1Ps7Myh+h6T4p7E312RUJzaIeHTtRNdG8yZenySdLKgSUPu0CSCeNSz3LnmgM6Zdgk94ZbbPHRw
QSb0tq3RryvKwmaMfnl4YyzbUDv66DvIRrgxdN9lgRjwo8BvER3ZEqL7Ic06fF9H8xk3L8YjgZFj
8YJeStAbQKx5i/TgI+uLk02cnArtVXV56doEH43dVt26voAhb9CpqPe7qB2m751NGpdacVEApSme
8+eqBQ+ve15xDtJXT5+fhonGYyYESZV7qg5Dp7z1Kg/aWbSXbGs5R4706uOUYD5ZyuHDLeSKCNh7
rZ43hT7rzH86inw+pweeVTAHsdvqvXSCfSVnaE69OBWkHBdKymJ326AzPrrZAyEnKpPl1yzLOd5H
GPnTGUYeckdufqyXnHneRp/JICg877EoGybtVEq2a3U7SsNlgBJ5mYbzi4AsUbf5iQToXcQxnbjg
ysrzA4NbXK7i1ZzDfpXmRQ+S09xoZ7vWkJ7PpzF1rvhdMpPKXovEvM+n8SlNsXOui0ev7Dd5JoFM
uAVplH0npn7WfYAGvkZeeFD9jev2P2ozkOCfVlGlB2F0B45qc0WhvRCNcyrLgdm7+aR0a35W3DeC
yFz4eI/qbkMg3vtwihMHey3dsO8wEB756OZupJuG5XxxZI+4nbpUTUb61H4Mp/YQzslVL+GzOPg2
Sh1xQ+1XR7gND0anXnGgn9y7FjUes6490FUwsQJZcuboyuDmkeRH6CzhoXR85GIpoi5Q0rSd7oiO
fPYiov54w0thPFqFd9Y8Nk2Awz16k6U+VvdhSDvDgyntHIozJsSSnttumPNxg3DPLMWblkO8mpCI
gPg9teE8kEMUHV1QiBZ1w2LSjQf0gzOkAucBpc2aCesTk8ebkSCE8vP5DXIlR1ghbj3s5JbvDYbM
zueSOaBjM7loIStTYIdAaZoBVGD0n/2UnSCivTuGdg8e+Zz1zifWmhRaUG1TkcNbUJDvDDeuQwS6
C9P+XobDpRHdhp1u7w5Bzh3HS6EQ4qouUr3WA+omdYr1yfRlmg+27kA0SbsPy7YUcAODxSNUe5VV
mPBFMxyy0K7OTogVvWfb7NCIuRB3nYZQvpXIGt18RmcyQSlQSe/zBrJivDIjHCbtnKD0Pnzt65SS
pisZO4+T6gzmX+qdbxrnKRbtLcqNQznG85JoKkRnmXG2x0hl1gLepOU2ZpG4I4/Cl0p7ALUiG4jK
rBOxHpgRTkPXLrXEflbNQ416E8j0GdhsLSvxYUmB5lBU2yHWtp1MHaYL9b3a0NLAONSiP/R8akA3
/B7ksqNcSVL9FlYWTzi5EDgKJSObob3DmWznjlFgtHZmoUOsgekXyfCLDmZh9GJaMHne+A34TYjS
YZmg3suoKUeWKbpqjFzMm5ZW/UrzzZeMly5uom5ZDelDouR9UffTR+ZDQU+W8AbqocJV40MoERAS
j0OouofixuyyakHcwNKs2Y4rdkbs3S5zLV8m8hsW5IB+GcPI6zDvAskuYQMPg/h6/SLF/GuppO5K
k9UUFM5mDG8cEoKvpdeS8nrsVfkwP4fZTOGbbCCSrYZpfpboVAOrf8M1ap+mziO0Q8a9stop9Uug
jgyNIJ9FEaMb7FrryiXgTt+NjxN9WImPhSPDI1ISJmrRusutZUeECez0TV0393UW/tLn9K7tuW8R
O6oVF0wibfljU/spiaw11T96aT1KJIlVxIij1oHHOVNmLd03ooXoYodImIebiQnUjA7FrObP0nPk
UjDznzL9xbaHejMGcP+HJHupudY0Ly0U4NVHWiGWZiiVzMMh6koXTR5J9dgTQF3GlpDNzADwbNEb
xg4IpGzlMndi4OHJvitCMsEgmcWFvY892g2gH9SeaPnLTHybHpO2YIq+Ifq/Fi6j47YYKJYTmDz1
1mzCczF0RxuWvOEn/6xOU2P4MXTyru7QxrTThLEQm15JCRhXDiVdAm+scx7Gts3W1Ms/7Od3qrfV
a3KLJ4dtqITMkG9EYxNS2cCrVREEymdhLjuIHkJb0l1uEwJNiFUF346jAS1rLFwk3d5zVqMvKlES
dBnj79T91NEb7A0LUoSJCUnUoVxoQkvbl1MxKLnuOmHSZ7kZwWxhfkI7G63U3eqEeZ4C79HFttMy
szfMKU+ZO1xRoS05eszlVIWMJfObWaXbwBUvDhK/3OvXndRurjTeqEnP2HztcNZ6th1nXTAhGnAN
YMHAlDEd+nKpf7MlB2h0LXj9zsl2EwlreYbAY6EnsOzH0oKRVehYKY4BJJEKTag5ndxCu4QmSHlX
N9/6PLy5mB8ABLEEwqK3F+rHAhhe06rgDI4L0LD0nuaTt1Gfg2MiZmLnU/ekTclrM0S4SKfG3vTs
EX3wdNFyaLJRy8SiSDfqCilqXj1UxgtD3W6N5lQdSDUbuO8NPj0z9BKNZEbG+ebWcNK3VNaQTaLx
A7d97HH4Fq0mKFpj2iVKqhpGZYcjBNtX40zIKaJsGfkabF8I68uGHj23zGNiW5eYfi4AkYlaXRxq
V38UPrqMqPkhLRmvfQ6uqpA86fQeBdjOkIDYllk/AB6cOMhwo4nuJpwL9LjbCp0hAZJS+g/rY466
WyCmdxx2b1kDp53chYcIiv1qoMjUe3kfUgfh9XTpRYv0YjpXbrvNRHKG4oQtP1mBYNQoldR3eOxc
8zZBMl0y8mzofzSYR7gSLEzPPBh1wzLFPQARlrEWo456UTwzaTsIN/3EcPs4u5C3YgOgJBTlVV1g
OyN0zEBToQfdCopSdFvObk66BJMB/b6LecRZb9zB0No4fsX8Q1xiy9+Cty0CNAta3eE8ldwKEzRs
ZCYqWkKZYtwQ5srPD+3YHMxAHjpiNAodIh+o/jo3hueyyMIFgdqglymFY1vXTwXgBP0rOGIyHAYr
OvSyvsx4HypLEV2bARii3TTgxIGoAppn80Qk62HK4l2KVwN9DEh+njxPtfWTt+gJDfTAfhYgp5hO
wVyehM+RE05NuiAoq+VYhIjndNhqTfmyKOYnq2xb7D4R9MoZpsI8sHiiurwJfr+nZjD6ejUnjF4a
Jm1132tL12phJSG+MTFnSKx03Y69CU1Sg9zlO89j0kAGj4HEOdFys1/qctzQuBzjUmdOTzKvRkEW
g4IpCw+8sQlDQY+XRpzZdno/sTPXmVy7EXRU3o9Fwt3Z9mMr7/D23mae2FXU9ung6lsr9cQmldiV
GHp9S+cWxCE4TJwGrlPDdO2Y4I/4WZsV24CkwfftYt0J/2iMxqXoWHiohQGZW4pSJr5X9mTY0an2
5VTpkfrwxW3yfZ8M+NISfDX29j4Pe0iEc7ZJAD6lqiRbdPrUHv7ANqlQrSGmZfQOkYKQYnuf5PKr
LOcdXPirPRVMZpvXqnRQ05LVCl5G9MWjbs/XyMhXCRhnYzXeWkwFcnEIM5LhEdICRbeFEFi4u66I
vsrWewi8+VxO2gPGJ0fTi+6drnwEk4OUjbDTnaaFBgHnMgVAreRZuJZkM8WrZMAqXE/uHTd8c910
b2iCOYeAl1hHOpx0Lz3phH5GDUWVpYFfo/5itlujR68sHO41z9kJq9sXrgs6MJqfzKTPQlEC7O6e
pQiWV9n7ygFIi730atRmvpeRQJbXaWIdx8OziyMWQeEEy7Ahj5n24DG6iTHgWccixzkm0b9Dvb7G
PSJPZbJgcW1DhnMIA3QtKu9F2qFZC5yaQiV4Yw895Lp4Vw8infD4N6CWc+pt3YI2aISpG2qnjso9
R1Josw6Zqbdb2xo/pIMMa7TdA63C3vJRNM2mYy51jKoWLXPHtacDEEzio0uLU1To0CPR+XlRNELB
A7DJwqZe1AM2PuZkBIsEEa8Ngcs2p/uGxYuKYuuRa1+7HnPJab7k0rvvBLrEcngp61SsdGx0pAGA
FfsOcI9uHvUYQbRbRLs8qF70eULlWho/FX2ZRcgM/SX5fbNbY3UBBXvk0O4N6wUf58fEc4blMCgH
gRaZBGxqP/5UE1utAUiog/jo98VaL9EeoffFESa466e+3tRafoyFzwOOLsH43ln2D6qln7ixX4uI
D1UV1Ak1JOaFM+kXvMXi3ZD7b7UJi1HP/ZXnO3stRhSRNfduWz/0fe8tfb/YpCODrsj6GrUZ7AIC
rjZYj83UcvgJ48OW47Oeu+cMVcpoYeqGBRwa/BQ+ZpVpj8pwyLGTU9SEdwhUGEEO2XOR91uzcyyc
JILHZOix2SRCwQKzrLzgPQ5rNpX2c5pmMgkleagO1CUsuMd4icn6PkdhtAroygLm2nSQL52PxqqH
iERDXDmkx7G1p0UWg5wY/iIMiKWGx/ieFf5PphwU6sn/tFL7YWKp555zdBM8ZcpyKx3zaHnTPkTz
mYXEKQWCiqryg18MOD55fMTyEXaIovXkVBNbmnXRTPctw1vIC5w7F3PIRVSUOoPCGD5lb3wBgGAa
xm6fdy0PVj+PQjwTcHlrfKIIAqIvHWZNCyty35TDEp4klElzfnaoM8my2AeBuRA49C8B9F4ss7yq
BW8aaQuYYr8YOlOcDn4zo1rMyTppJTgraB+DznJyZlh/MztFK+G/EgdMryav8P/YdJyVRFC86Nvq
Gkv/SWpIjJA3aLr3INUnbnNajaQ76LBHVpCH90akgbkGD4qeYWLelYGYjZRzFvu0ouFZVfbZD85r
VDrLzKf+wOV3r/q4DFwNutxwr1nJMW4RM1ZY1LTudGzy4aT8N+LRf89aeV92xqfVmi9ioqwZvFtc
m/CxzW0s3Tf1sIjiI4OQOdDM+NWovUtuGo9aJs9Nb9wqz1pLV6xi1pIltCMiuDdaZc7lApfjWN48
tQgSe3CYVRUfhm+Q1sqpyoyvwvAqvmgjfZIROu4q70fSzIuvRpnE1kAZC7Q6akSAk7bQyDQaEHQ2
5bAyc9Q2VnbKYp/ZU3pqKzwpJD4p4FVuZ/9CSr/zZX7sA3FqsC9fSsO56J2NlmJ2FsaEVLxmfDAb
Fhxyo76bEwtVb3Qb8exSN6cAUEQDKe8ydEJVjiu61/5M2HiosMoIAUET9/sZdFIW8aqNx2HZDRwU
9nQZaB6d0fzWTI54S2N2jQxFzZPsHscliV+FPoWEROThMqOZUb5gVS+/ew+yQlK55166H35Ac9e5
wdkSwTUCqs587WBiWaTgKD8vvum4TxUe/MXEqNQMa0g1eAuRPvXLCPWlN9c7oj43SV5BYIbdnOBX
YRtwQzDQRYQxobVIAuuojdFDwsGHwACawuTfLMgRul8/03JebIMyJ9HnfWy3rhrg77QOb5xZnnBK
SbBksr88w91MHCgua67tUJtXcPgw++kX/+5f9wdTVvc320wHMa6ZQ23e9VpyC6S/jwfnu+iHv3hk
/8Ed1f3NHDMK4gz/DZJ8wzzfcQ4eOs/+W/riH2y/nd9Me8O+tMtICwsW04ppNyEfxnSKTfC5FvDO
LV8yrCzcDKEqSPq/3y1T3Zb/YCv4j8/m18dDUkbd//s/xv/VgbabdOJ6giS9Zw6F6cetZ85HRCJM
5OJdjRmE194LWd5oQK7UK34HEznXLm1u3bCxOw5Ous5KGObKA4/AoK1hzdlfnqb1p3vym8lkD5Wb
cJ2g2KkheC+aN7eNNg5h1yGkhZGXA+nzyS68n4wmPbT6jfJbC2cUz4AZzFJhHZKRol6DOrXBBJDR
LONAPLeiZtnmvxI7e5wjE+CfinTEc21qmqdIYCSIDdmnQcjpX67kP8chWs5vZsFu3GeZoNHbBUZ7
74cWA5WuhQzVrWmDRjg2GdmDTBf+/bkaf7pvv5lVwovwQdaKbOdpw7M19o8q3kdr4wcYFtBGB3Zf
nDm60n8qxuDlv/yhv3lU1nmDY5Ukn12zos/aTA62Q5c8BfGX3kMXjpwY3GSyIcfUpy7N/vJK/uGN
d35zrOxcTXcLwkh2FgT6rvH8RdKi9pqt/i+WmH/6Aeb/b4kJpuPJcvbSnTFaOLoK5Jr198BE4t9v
m3q9/9Mr+NuO1XY9qmGVaq/7+QO5vBulblaV1NDzT5Kd/jH+mcRfHFT/dDW/7WA9shUdTDHdARi/
oJamEgJAc8rVv1+Npe7Kf7gc+7ddrJ1xXbSKMd2hnD3EHrIwUzId6ir3PdXBJLRiTb4Gh5lj05UF
ajCYiM86YgLVykvq6feYHxHmFkOgjpKjjvTACKxzlsB4w0RBn/Rnpf7sGwONKc55wdSeygE1h65/
wXeFa0OWtJcNB+m1f7mmP9wy+zcr83rIBiickgVQRl8ZBtGIIdeacP6yAIw/bML2b5sc43ThhowZ
dhZUATdJcQ3g4kgE++4LJeBR6L6rPxMqQynvm+uAfNF/f1p/iDewf9uVGHfR0IZWunPzaaun4SqO
6vsRHwYwtv/u7bHVTf1fJ0wb4SLSWXqKwYZ28YLxQyc0oi2zzb9fwR9v3m+bjoX4oYIkl+4yt3qO
mLzWrrVWruFqSgSR5UvJpKZuOmQg4GYb/sV1+Q8+ufZvu06RFsTzzmG6k1J7r/uY+G6A/dBor7kf
x0tANeNvV+j9aX38tgHZgPdFHLUZzBtmpfDlOZ3cCguUyH1RSucqsr+V1Q8uRFjCWsy4rDGqaV+b
z0E3D7ko6Ee6BsWfpfjyOe2Fcs1yx+oUB6i/vQYBcQMQM/byLpIIlk10XBVIeQRm56ba+9AWTMJL
ShI1ZTAzCRlJlyeodw9xXJ/sYViNsCC0Ho3fFE5YTNVL/AvKhV7MKDN8KCz0uloGfRSSRuk92drw
aKb+m2uZ6AfKDH6GvxxDGwfL7qmsxpcm9fbBnH+IADlw4K0CC98jf4a1PjGSx9Mz209e8j+cncdy
5Ei2bb8IZlAOOKahdQRVkMkJjGSS0Frj6+/yfJNnaV1dZj1pUZlFIhAuz9l77a1CoDTC3Bea+UYT
aydDFKhp4h7jMj/Upr3SADtNpAYxw74CGy6TQANVee7PIPJvLSG5d7K6Y5dBDKYmAZkthlVQ03Kr
w5FP20ABnOsXctfQLQjjqzXnT0i2Wy0c/ojKrSQ+JUnw1Gnds+tOP2HhfpBae+Naz40uy7auGI/Z
0J4tDE0APjgZUb0f4VtQ3OqlujFx460b96Xu9Heh1Ae9uNCFOAVGfZ0peCzQCt1scugMm+xIOHNR
M+2ynsawQ2SuaJ98lFv9OKwEJXVwkQV3OZGvXWVwqmy6VwnWo/FbBSADdNz3kXutHSiKGbGciQTk
hyA2hI6ZhuzV5eC8WKI4GLJ4FrDnug5yMJo2b0z3ZlydCz94wuYFkr/neorlxLHrlt/nUE32fsZw
GhZmZn2PI2JSIjrwgC3g6Lz0UX4NA08oRexZEggbFwWGmoDsHr7y/74Q/NMi/dc26sgU5x0e651r
hR8KJYMbn+E2/ct8/4eAT8v+a9802TItr2Nfq2xkoQ7RkSB5T42s8kU8uSvLh7gxGNmbxRJD1e6m
0gGCnBt1qIdb3KUXupE7FEJweYzdmCegg+Cy2EQ69gUdq9nomG7Ez9GwjMsFpuBtn5b/2xHJ+mtP
HqM4TOawZs8XwbNdtrdgDj+KOvyXDewfXr311/5IHxHYVluw5XN7zlkLjcylsVv8j0//1/ZoBeUc
271ODgbAVb9B9AiLMXCjf7t3/cPyav21Cepe7o9UZ/j5cYJLHMJPpOdnO04f69B61jrzHmjTuwcU
FgL7q58lv/6nEWv9tTMWwcQKHSN0ttFXCXxojuE/DWXxL6eWf9ihrL82xsls9aYK+fFjlZFT1vSX
GfmI15PtORvM2sJub//bB/lrL7Smpu2FrCLKk+Et9LTHQfeek6B6+O8/Xg2j/3Ci/HPS/P9OEKhX
Z63BXo8DMy5XliVfUNcPKwfInVpHKqvbGeW/5W780y/7axlpGgwDHCcIfkAvyd4QWWyP4i333Y1p
zivMexttKv9lUfmnifPXmqL71Vx3YxLvqEo+qTlpMwowqvxLlosawP/hxZl/TfsWDmI3t3G8a4b0
UbrjWrnXcx9KvRau//t345p/Yib+02/5a/anZRemwciFQm80A0g21cXEKD8FVseGcryd+mthhT8i
qAAXAKb3qA+bAFTo6ZBeFSI4UaAVVPTPgyseq3C6Ehu+cTK69x7PbHkhusbKfiDkEzV77v2ykulY
w3CqIqiCXhl99bQxF3ZmHxtJ49Ox94k2/oqC9tANXATr9NGy5uXMzSqoxp3JHmsZebsMUpWshTZ8
UajmkqeNmFLpWNWgaBGBucBIvejkdeMu9Y0HaBeV6zfKGHjC48lDN9Ep6aejk7ruaoxjcHMB1kNZ
vASU0trBOzid/yHtYl5O3fjqsmHMHfqdMaAaqBX8na43Xq3Ef/N1QMVecJ7t/mCHA9dz6KhOFYMA
DKn0WQ28CYwqcZsrzmhZkAfgQOjpzl5VXwYHf6ay6jqp4lihYXHxEOr5Q6pBFo/me9twDGtzUmuw
U26oy9Pcjyp8lNkzKbFrbyy1ReFIGmXOthDY2SjLYnuIWvqadb3XMu2tdp3r4Ix7k+dZ6AXnhKlU
LWtujcusSz5l6X844VQcyAO5l3SkRUc3NnENEp66Q6SJnwBHmRGA1ibI7qi4gJVes1PYSx+YmO8G
O2LLhwUgxrXTAPOeRgjThXEII3fXaDCEBhGfgzH97fmwaRKBDSOqfyZ9fkW502yzQqzV+TER0VFd
XOBlrdHhXjlkKggIQfX28KJwQFUwXgNtRkXJIdCaIZBadvc5xunBGoKLCSGWE3xxMSP4uEWPAdfV
17bsbxLb1aj59MhafIDziZCJDK4TDbPOdG+KRuGX6VduaofI8X5r0/x7Vi/I0eV74EMmab1nneoe
pnZ08q3hHH2az8gBbkiiJ6T02S9h0INRouBAIInwaA0CvHAc47mXybXG80k/uUH60yMNgSSmXp0m
AywLXQJhtNA4Vorqlz43h5kNpGnikLKxfDJHC49l7J4SoT+YLlSrqXusPERN1iYopbeobHA7CMiv
VVh0cLzqhhiNamsb2RMpopVCob9NDUIzI02+FAhJm/WLIgpWDlJQCvKz9M8G1wAioNN1EAIz70xM
1/qQ3BESALESl5IIu6XFDwp0Ya/axv2tE/lLM5N+XVVeRpNM4UzH99FN4TWqtAc5lKBXyD2UBa2y
KLigjEKqHpe7zMTmUku6505xSsv2bJbxSfjQfSXeRc5geLpM/0JaQUiQiDms0bFeEOBvPDf3mXVQ
NwWGRSd9qoP8IZ/sF/WWbJohTRhcK3ZEjUM8zgd0hUH67mXmC1KAsz5BQA/jQ25W8UoNAtiXtO64
mWTztwdVOWkQmY1u/BT386buNQ13TnDtLMLNgQgfIss/hxFdOV2D+9MjNHBz3otbnZwigq8cHgy2
5xqrDj4JrKkwud+80HtBNLSKvO7IYR3LFDKsafJ2lRcYC8cz0amko7vy2+BHBWmPY79pIAdnSfrZ
jdXFZ+FypyohS7w+aaZ7rEy8mNmEkhqRkqPbOnY2/0nP9fM8EXWAxbI7KrJwR+kpdo0NQoRfDWq1
VWxqpI3Z+ItpsWxpvG7h5a0i0SEVZOWu0Ue0jBD0/reS3QZHZvaNjwrxVTg/ZPRyBbaJZV01n3lE
bqxjh5SVSWfxUqQC9gPl+rdQ2SD0Mag2XiqeTXNASqM1pE8IhGTCQw8cF4xw506D+mzOGIdZLCPW
Un1PPPnJtA3Vzvy0UV0zpYPVSD9cpTOo2HId0eXKsfp1J5zfMw2SUscZIcheaTo6eW75rukIgW39
lI7ioZ9hDJbgUNxGALFCrG3UF8+20sUUxo9caopFH7LQz+6XgnPPstnY3Na8qXsVISK3tsel7BQ+
Dm/qDtjjX0thodLizu1iYYJ08pNl9s3zsofG9pVG/2CR+aoWhC6LP3UOFzD7ZwrCwVrijE+kG66C
0n30sbNUKbbQYIDn5A3mrmrScwutQGjRQ1AbtAPrjqjf/KcpQyI6elxx/sFrEqCjEF3bFLWra96N
qXwjM/446+YF9kaxNppmTbzjXfPdtcWahtoEM27RBCfHQOCeSR1+S08emNtY17jhRtON3nYe5bYn
E6Rxt402/Dacbp+nxVIT4TqyLBTtAybrclPHyN/rHIxdTzSsqWH19axf9uT9AvFO2M+EqrqN+l1X
m3u6zefJircKDl617cloQiwJpn01SwtCv/2uOUTCk+ktgixbQDgEdGdQ1Cng1VR9ARpmRugcoi2P
hm6jGWLFjy+oQRooXYebNTiPPpPKcmImBQkRSrTushcNZDjNGryUkMnbZvGxZMQNnoR+FU4L9GR4
GBK0lCMgVzwhDoS7/L22/SdNH5EQMivbCTd6EG9LpzpGcbRpJ1QceiT2YVXecvDuKKSRydZ0f1NZ
3MBUoP4HAA4RJyEamtQO/kPKi5nRt5sGDMACsDohIgfCaK4ZYWwLXuyq8L3FLLNyGSBuWtgkbYFH
fAnQxPaDPI0+P6qV7dG3+/fB7dqlaWl34j6oDpT0dNHRLkd3OhklbH/LsF5cLXyHxHkVFZ4ytavX
SUKDdMIwA3cAqkOuUWHNVn7uvvb1+NY35hOyay6mCM+aZNh7rLm5ln75sAs7Y1rPbftbGyCqhhgc
mtRpll7iHGKTDr5etjNKoh7H4mA/DKyAxaAh1qNWBytzqabSNJfpUm0vCjOdRclx0NJAVfEAMOTe
1hr8x4Q3sE/Y7T2jeC+aca9+UGm47yqfT3aQj/HgfoAcRWIb9PnGb9InIyp+J7hj1fJkBHhMMzO/
OJ17G4v+sUf1AC0nYNrjqe+NfNNbOoKeEeSuhQKGv9pq4mBQz1BHBhjKL71VQ36JnlyAOzW2AvJi
rKWL250jrK0AnPUSEeEWhfmyr9oCkvKIlbKNn7rSNkD98qQ0RiHVkBKgWw9EXOyqJPiknwBUUrxq
jf4iQmaS4yQcFsG/IA3ERqLnB1zW29kM9x3OtK5Dn4IGdtumaDJj3UUUpV98ab65s3kFnfIxBPFL
4VAq83R/lYTuZ5tVp2zUzsbonvTUbpdoRq4I7G54L1+1qnlzhvDL7dwt4pP9mFFMEoYPuJ/Zpbce
zY9ipb6qkEK8WzU/Gh2tha3JfUUdP3BAIKjxqk74Y1KtRoMmcyr29LYeorIs1rmJ834S1rZBy4gq
DOhTHX5lIHuXdRB9lpToek3d7ELcLyRUjdFJcN9qNG09gQYFi0WeFnNfloByY7t6jDPnc2L9z20g
MkOrXaJRfjqzcTElfso/n4EvmPzGnUNUsQJIkoOabsI6RB0EwDRnhLGOpAvBvuqm43sGBU9q49Mw
JJyoQ4BGjfglHcI1ENF9BrN7RkSHrzjoDxS7NlKr10HhbSA6s7TTadSdiFUKeYMXkWYhigVXmTc3
NI/oTzleYGmKhxz5UthamyyNQPcghlMD2PeZch47CBo+fVe10FJnYNt9geuVJs3G4gtzWvmERCNf
GXI6qT8lZ3RZRqqkbdmA5v30UXjtSd3wE+Iv1One9nXkcriXEygfktasTURBajH3QYpJJlxlnR0p
UCwOMI7s/Oi66Ua9b1GF47LsqpdS8npLrPwzAFqXxg1Ojd2EurmcxzUEiLv6yKbo74OobyZaGptv
bHaMfaEPLxFUKwJ8dy1ijY511Cdit2++CPAdMnOvnmEW06uRNhj607OYp4t6F56guDYE0cFJawjj
4Wfo65sZ/okxTg8tJ40itddmH59FNh8qg+XWrTY6hdsaaKA2Y1rzp/c50FdxMm/U+d/nn3FsBk4Y
mQkxN8kbXgFw40Rb9f7cr+CH/LY8dBdVyLY6pfkbrOe9xr0lq+Q9mw3yW3QKr3Xi7nLdp65sb3JY
bFWffogEoZ9Mxx+r059mM3sgLGTdY4VezIOSaqAATWaF8BI7ofGxzHbV86b6pFr7afbM9rmjkHGp
yuiWMzGpKV/bzGtxlBNm6D96DvbtgDSwVapQM4bpXRKbsApGcChhSbNFqAWIFf4MkfpFVXgoIMNG
0giRkXe1JkZacFTDRx0kHafYaK53IOtrZ7MRF9z1bM99wbTAFYicPx4likYo2905Lpt7OMh3wBUt
XKJwjwdKRw8AWdDBz6QwarMD0cnMzJuXTAd8W+vO67+dPgw3o0IH2uGZRXYbgocyu2nXB/iFpEAf
k7MzokKhYtAw8trdiEmn78Bn9ygOCMA5SoPQUFN/RRW4S9PsyRkjjqu48KjxdJyp1JEZsskmKiYu
PONnyMz09epNVFSxc4rVmRaNi1ZDiO4ySNQvbHC5j7jQQxnsZg8XXL5Noxo9jvXsSv9eO9bNSsFx
Y45D8UJ+vLsVLoIXzSQehQC1d8PWzmVVHSUjShPt0bPy7Qz4l3iUx6YN1m3krUDlboeOExOOml1m
K0Mpq7hln9VTdEjtZ/Mht32xNHSURIadnlzfWlnlWK+YzG8I1Q5JHHLSRibZJO5dd4OWRcAAd+Ax
74c6BQpWn8yye1KqrXCAvpR6F78aORfGMDKsvW16R3XwU3z8PkPyPHL+t2z2OBnqmAKK+ipc/J4Z
Nw8tC59nE2h7YKxkndyrivCkgc6AMKZvcyTHzS/bg6XX50aFkstkeCJR+h0G++lP3PecH+zJ/l0X
0YcnXTR+xaF3ewCH7rKT7tlhq1BHMN0sH+rWBAPM8062XMw9WSc+fSFkXHpHPcVZT3hHODjHL6T3
oSkXwUfuFVtiT1a5UV7zUX+Ie+tiCbaGWV0y+682EJuMO+yombe8rAn7KsplBZXEzqdNFgftKq0d
Vf7gdYWPnlEClC/jtYEYnpAoIEPjhxsmGzvQLmkBiij1/LU994cowgjFOeAXbsDvWcQTZ/CEIAzY
cmRKme8eNccwE89CwhMrKEMiIZ9/1UVyDaCSRA3GkAEXWpnjAh4NSBRjtLYy5zCMBeSk6DwPxUfl
cok3HZ90tfxuqrGgCX+LEa06TH4PULq/a7EhFhDhs4UfpIj1iGHEyVM9hqlcOJaxzfLkz+CZfXtj
NDZXYsafGuRNb57d2N0WrPmab53Vpl0PxYb4jHTN8fkhckjA4PdSxdjpamGozV/BGD3mTv/I9etc
BdzD/Rxex9xzQyKJGQVneTBj5z1VZpVRXwZ6xxFm6qZNWgYAcPr45irROh3PW8QE0xL9yQqKb7cG
NWiZmxS8vgnEuFDHbpkCXmi8y9jb+9ocNxIgD8r6dJVO4R2Zzs9c9NusjW4uyScr2dpY6OoMSQCn
L6fMr0nXvRqy/ppx25B4N6xBGB0Qwi7dqOCCGoyrISqORhmkdBXD54IYpAxAnFD7M88eZfNb2Zan
1JR79d+01H8X44w0eNw0lrk2GD61k12bkoBKoJejJd+jSRymLNpFMoXWgrKwrz4MM3l2avN3nspb
H0POyrqf0Qs3ZWsec35nbLRv0pYQoBW6ka0psDBJ6ELZ6Srw1cVMRmQ8f08SsXmLlBnN1LIe5FNN
uGTKfTtl/bCy+eoiaFMj4QtXE8bqvvsh5+c5SMhznLyXIOufCGvmOmhU3OJ75M3qQNP3T12DXRCI
rONl8FOs9iuVmBKj6iXJBPwJHJXoA+XeaJ2vtGP79ATCa3D6XxwCIbwRheFjQ+bik1W7SJl6cdFi
HL0V9roHYmBPZxHm75YOASGrPkpK1wEqBdvC7y11/belrshdlzPwtYNlDtcs7ZT9ddOAQ2Knmc/E
8CB/CqynekTk3Rg/I9HImsV5FWQI0Q7yisv+as6K/iHvRk66EclrKBLDezkgNMOFuMtqSmJj/5yg
ol6YpbyFQbEaaq5BoYt40Yxfcdlc6fvvdCu4k3z1Yscq8SlrEa7ywl1Re4Ag+60onB3JL9gd5Kvg
4GHWk3J6UkvQ3C12Tjon1AtFd4KLcaOPtjHqETpltc7AxVoehDq3O+pkL+alsTXL9CUMVYJcc1Br
lMnBgKst4zB8y7lGz9p0T7XmPWYfn9u7dOXB6MCWjcy1JG+eI836jlPXg9wSH9piVKHV4U09lssK
5alsagZI4hmLqBUEeykNFztNFUR73ZVvDZF4SNwIspycO2eFC26deEG25CatChY5ysdFIRkY0F05
ztl4fhcEi2fLoXPumhu9Mh8UeAmlc4iWtnHNT7/AsNQShI3o4IL/f2WORDCmIOiaATo7Amcse5qL
Wx3bhMG3nBHn2XrxCbL+oivlrq5/zMG/shnupiAg1Mp7n7J+k8fRO9k2l4oTTJ41D1h0cdTGz51W
r0JHbNmTceWkZ/X2BQHr6p+DeFulWU5T68dM8hP+06cQDf5gXmJXrDv5PTvwtyNn5XEW62Jwy+qc
pLZR9d9+/krT/RkawofBIToIr1OTf3IQzhqVPgfnhQUzZ5Np2g/1qrwSyy+OrQmQmsmIGTgqhyxF
icXqV5tI4JWyqSHNwXpVHxzW7lhC/4hNQiPx44CRWHtcrQb2q7IaLjHdBlwmED3Lix63n2YoNnXn
1aAxVW5IRB4tWIQSjpMj+2/bhMYVyVXFiqKLblWNEPPd/EWdc0OOANJnFivieLnW5bhKHe8cUQEV
kbOUqX4jlWSrHtCEEaw+ra6Yefmr0URnnjPE0hWlkuxJMjBIrypG/3mkCMAf+Zxu+EZt/ONTot8H
SYNqTFdzH18DS2f2Q47kESi/iim5wqkDYv0t7eeO82E11T9Ve9YssCFk+gimKnwPOE7FvstgM3Pw
VD9Xeb/gz6s9i0+A8ONIkRxKHI4KEW5nQ2P5sMudFpa/PDAloUsZYpaH0KxXVN5cjM2TVm4i914C
NlWXmSHsz9gJFkYfrsJ0flT/e4b9FVD9Uf+2nmonqBZ7YbwlxbhSQ0qd0Vr6CtJbO+TpSYrnPLmP
7XXhUiuBWbhIwJhiUds5U77icXOHZMEyeqOavJEO4RpM8dC2luoBOoZYW476oiV0DgDZqSYlpgBg
V2MfxtO5jAzqLlDcHyOtPKlXrB6REThSQ1WHkaH294zqRrgr9bNiT7sF1HokjxJXj6XpfedE+Hr8
qsSoVqWv7Qzfew/wzklOxOpf4QgNis5+Npye2rPPza+9CzvdJzMdJ3M6WBVHSOszNXX4XJa3cNpw
GSifI05tJ3mT1CDhcvG99GRykbrate9e31Hm6zYKPaOV8sro4G8qoKXdO3u/FQaRy9pXN3w0bMig
l+y1M+NVBW3feRQQ6d1QZqNAq210XRfcAtNrYGMkoFOFqnKlhrMQ8UktlAThqTJZlRAcymKjO+LE
r0ts801NX8ez92ObPTJZk8H55cFFas1LxqHEyv2d7n7h7X/i76shxbWNu0Tb6LhFqhMr1sacvUeA
aU9Jld4rzh3o0bmfWxgK7d3MT52d+Ut1rtTr7HJyiMCYzDaIxKmiqRdHj+r0Yon2QaVWGczqxngX
1qcqL4xm9GiPQPhZH9Sj8Ax/PhHse1/7HIkoTOZqa8TijcgVLgZQFdz3PoFLxdA05HjPwvAyEsTI
90coAW53NXEiM1vxkyL1rlhIKh+cGrl9aZCeo4jaOo7Mkz7R+ICiSMvvpFXBmm/G6qOdXk2UQB1O
x4wsr1afCNiu1KYni6IUgXs3lzKJTqVVwdPVUyRtT8HzU03qnAa35crbXEVr9oejPmVAh0EcQTs+
Sb4xvlrULCsPOTrPEjbZpnV+1KsCxAQuSH7yf7vB/1CrjTOJJZ1qCmFXz863FVE3BFxc4jAjOaLm
hcKUpxg65+FhpG3lssZ7BIoxKVS1jfHAG5gFx6oAAlXcLZTdo5zmfUshqEzso0qEK9n7osk/1JZz
UKtcTfnFlNaNxyD+58SV6rXA3N5rIQL1S+UimOKnDNNxCih9AFx38+lKJsJanSLBoO2Z51Nbn9Rx
N9YAahmv6tORlMFyme9nTPQLNfftjls77KmYLzfA+KpnFSEwHCKyBiehdknYArRUbFSlI2c/FAhM
ItvbxUHUUPZvd9yo4HhLFWsVPNlptWyc6jsfrK26Qo22tuNZoWJTwLOf1brnAiQu53xnW58+DQbO
tJussi68v5LB0XMCqWt6QH+Wktg4llW7Vl8F1FUblEDR+tfKoNjCEbk3ikfdi7/UbKmzZ34QEJ2N
5yVvucxveQfUaAohsZT808RyT0GBtd7hgbrHiVdRutN3mI5faoeVul2v9JrCUfM8+3Jnjj9qdKi1
0rLvqJgXo8jPWdzdbAu/S0SRmJUXGRtEhXyRhN4bUQBWnXz23KJt993vMR8z2z0OzzyeGtV6RyIa
vbyYRG2qNtNonZFNHQSHBVhZqynMUDFaD+oKNP0JF4u39ED3tU9DgBcz8ftgN6J244arLLNE4JJG
HyJ8bhPqn91SCvFoMlpLae7wst67or1MgUHuByYcVWg3zC+8XTQ2L2rVUYNDDeyqVgQV9uusa9dB
ytWM3WNKxUX9RvXgmHC4UETzGZusAeOMQ1RXQIBj2bds/6h3XrEaG2SBvUYZHD/8tjS6Qz26hFSW
+iMgBAgwFrG37a42+pPjfMcUw6jErzSyx3SqaFg2L40rflcYeRtyN1EcCkOdXA9FmlDKcMJFS4QL
n7C5pHP9TUQ0oshxY+ClrDXAxVER4SRiRylsgd+w3iJ2ByqRbmwaaE2ZYPpT2Ujaaaa2nQbdLvY8
DEXR2UvGryQ3HnRmsPDAuuYOtdF+8u8c7s7w36GIwWbEB4HPd1oUEaJUL5kf7R47OAeq3s40Cr1Z
dSgCfH8TxuuFOVKe8EWzVH8p5OVp1BUyTloZHQ0Fgl/bLBC1AANC2UVde9TJxgtdxIzBdPQgc8Uc
aibXeLAy6Pd8hDJqj8lQnzzctQV4y6fOgrfVsPeIAWGPw/ZU8mqDXjtgSEh+gbTlzj7Em053zFXb
EwhipJ+xzvpJNLLCA5j7hI5PNZm/OwuJbxLQD5uUq8p0Vw2VcJ9rWhCKI8upzmaA4uSjjPpnDxAF
LWXrqW/rmoUw4EKvSDYJrl+vfitAH2gdkJwujZu9qQqaVljxAX3WwU46H+EE7suj0lxYXN2GGHar
sr6V+aPRztMyb7J+lemxWKJwRutCLAR+QCymHGW9CFgRNsZN6sDQmEW9Yy2kNhbU6bWesXzJBghy
RoWla5xNyw1Xk9VFIN8L8VVAZfBvhDo+iq5d+dr81Zj9IQU0F/WIWTj0f5o+xi+n1RdGOh6pC7Dz
RuWz60c3DYGFJgYipanPrKZB7npaIouxGg5OkJ46PaX+E3goTFFyjXQR5mBPE/wwT90OGuCvLo7W
ORVMo6GXzJgwHCS5rNhqxDaz9ujAOEftvMaSNT3lwAJJER82hTJouh5adkBmhcqC0cVjFEsER7wy
t0t2pKCex+YrcwpYPrG3cdQNKW1Nzhq+QYRI9J6w+9psUDo2xZ7C6KJ2jNVsuMrnR2CYY93T3HwN
KGkNrFvRiFMDw9GrboerlvEZ6AH4JaZNkKnWMNW7qv+hC0pDm2L9WLqHrEtxUuke3vg5QzdpvevW
vA5K7aWhM2PG3rGt8ceqsknuHNIsYYYJbIll+jiTBl8LMKi1pu0J/cMKX8J85E/DuPjA0vPZyf4i
M7KmXYvuxYRoAsHO9JHExB+gxF/One2gbbbeCbitSffh2mE12cohZFAWNfItNmoIz9mahsfOCbvP
oAUjYEjO5ELD7C/N8bWJvG3Y0ZRwSIAAZv6Wpf1KG71XUgS26q2XmbeyuLx51FE7NPqrIiYOdDbu
jZ49jA3MciIbw01rDifSe/jRXvUiOvuJbvo3wJE39R6jRNAPsS95br7YBV7k2TKXf4IcWz99l1X3
MGoNl5ASXWgP1IAx4XK+SKwBLBl6kCok/WFaqWVCcM+UbU1mDPhFDgSLEY9Xn48jI2hcdVrbLUAS
V0tttFhF5g837ndsKdtOWL+72HgtSTztmR9q7FUZSGN9pMvFyTGyTBBWGgzucFRXZOtF0PjVs5Kz
NfDxUvnJDTplaqbL7wTmTpXSITBHlQINkqjKAdQZBc02as0t5WsrpgjIEdxUHasmPfp1dZ3JXlD/
hmV/QFxdaJlBRE1DciYbegWewHLuAynOMQVBhCr2S2XmEDcCfTu65hZV/qtvt1vwmwtVNpttBref
k8ehivTYsE0rXjlzdqqEdkHxvQJIuqKyv896KOYS1i5QjXue99c6KOvVJCvqZdFl4IisBuzQaUt9
TGB6TLcOyCnxEUQCEzMcBfsQLqdGAylQ9k+6NmVVVstY6o8O89PBuEGIardvc/jxI35DFwpJW249
2fdbOl+XXiv3MnB2fQ7Fx+whEVRrdWsw7Q/udhtj7Gm/dgc7adjKunppa/ZD5Ds7yjPnROJnDG6p
MT8H0/DLLwgNtiPFsyB+1Whr9OHmKuUGSUgweBgNlKALdSpvRyI5mdippL1cqBhDvrkIxLNa2TG2
UdNn2YER+WQb3IQ0J1/j3l762LigsVKDj0m9DwS2avr2BADlqPgJ0QD/1HEEdQzCAKXvflk1nuC5
36BpKUPx3A4jDvjmahlf8WTRUCOKA8qP8ICBmrgpFj0FU3toGTwIRhgdEZEhLjdjQ+vfKdrr0WNY
Ro+18gawWKtDVkTwihpuNROo4hKlUXhUf+4N1mYggdAmSMmKxF1UiP86SdUEqMlCGo8phSlGJbCD
Y8UxqQv804SUQTcuLaEs6tNTnHlBOdmAv2BxLwgw5B+ocSDcymR6iLdqtIFslyDUQWwQrQTBdUcb
4Soo6fhU4PmcqtShOSTCxuc5CNntXWfRqyS3lG4v1xhBO1gtHnkf0Nek3M4MHPhzYX+4XNWWMRAA
e8h/AnkgITJY8ch6Vj8V6bhO2VNcDle1sxKe0mySej1AqNdsmx0ylQ96k54ittSW4Oy0+qAG8lbo
NoUEW9U/FE0johxBDfRBx3ZvqWyS9gxeF98ZlbLGtdVvm+xurY4IaugGNvNIrRFGm5wbNgvNF+9a
2/7ip5de9nskeN7Cz1WMxK0Q4haJYmdL7wwSbGVPowIiD1c2Rcm27b85PjmrLt8qzrdllTbVRv06
tUZBvLwnKJE4QX78v5lR/AQJBN7RfrSInVtmjrs21Tcby6008l2kU6KwmpVX/56q4Tmvvy0x/jY9
3/uzoLt2tAWysmxY2pyp/y6J3rUpC9SYwcitNeHE0Zu2fOzdA8lA+hIbQfDQ5Z9OhyRV08oHtoSn
bIpWAovSRnedl9CkHMU0b/3kFPIWWaKXZUlKMeP/4gfTw8wCYsFK8NEagTrn5Q3GOkt6ODxBNqzA
8sGpKvHIODo5uKwNk0BOQzX7jQ/tmY6iMJWvbjuQQGyYpDuOCCEhgJynwAyPFPTIiJm8ZGPFlM1k
Nq2pzs7r0EfqZLQHOSCD1YXW0naCS0V1Baj4rTYQlYz5zq0IxvyjXyJIStr7YXSbt7gT91g6XEph
yrH3UenzV4NdVp8V6IeW6TuAF6gZFX7s3GRg++dYmh8Z0inKanBn4xkqBTyiiv6+FPGBBX9YQLAB
EWDlD1oN0px71Bq7LKB9M9zMfUuNMQIcXnG+Lur4pedlltkgKcwMhKPp8hQ583eaR8+cfXx1eJFs
zs3eIMmL1aq9YVNsl7NIN50dgGDM9iOnFxlhapKg5qRL7rZnWuc61+9me5+TYp3gVhqcoP8lUtSE
rFmm7d/k/7F0VsuRK0kYfiJFiOHWzeB2m+25URjFVGI9/X7psxcnvDszbpBKVZl//tCOaPUXffc5
BGO9VlOLyGu8TQLa1ra8zQ3jatjpIWnQeVp6sZuKVTTT1L8rsml73zq0HVZClI4ENvyApAKPRcse
3AxfibbfzTZBeEUEd9xs8GQYcHtwCUkrlwmhwjB/WYaU1j5Mw2DMcUJt2n5lK7356x419N9vXT9+
poUx7woniT6KlKXs6+4GjiS5j0Nyz4T8YbCJjsyMe5uQmIpZ5wr1GJMjs9uMBVnKynzENwRCLk/Y
jWssV/bas9eUV3OksKgYBZmttzU6zMtRA6BuHda0va8a9sytMdwuCoCO3M1MlWSc0Kcv+t3ABCWc
YSHgj1vq43efdD9+N93PjUuuzJCsfd98QJRz1/ewYWxcBvtlOvspsk9jID8xaoeDMyxrHsULLQBz
/hZsAk8FzFj2ZastNyOhLtVY3RohzyHMohNmCtgrJbvAgnxk+5hCjYwfonNI0lPtVT8NTf8QBdlN
Q9nYdtXDaHRnklyOZaJBGslyhPwRcPmQgthig7HyKuTofjl9dW3wpTmEPQ9N/WVZ3sY1aGUjRlab
rsGBM026fd0CVhj6gPiNuCTHu5oswBtALDCRYEB6NhlHI8VhFLP4lRaZ96HenxXJmD4GMdxcOD1G
fYitAVgE9xUHWsY6KfHpYfID6OYmuA6SCKyZNenBMwZYbWtfzbn4N0YsEE45eTaZC5DjHgc0ECZH
RbzxeV0Xt9I2KHd2kj2VUY3TaLRpsC1TS30yNXsVx0Sc8uga/ac253cTXbdgRUr3PwKx3IKVCrM3
xrY/uFpY8GAPvea2q7uBKNkSF7zJJ+EwTc4oR4AW3B0LZWaj5AySvbOFF+e2nNMwLO0wvsqfmfA5
1rXVbKTidtkJ3Zg6GllOzYRyNi9y1vTwGbOh2Mz+zMTUwfWkIW9hT2TBlpHzriWwS9Mk7qE762nF
wRs9D7H2adb2yaj6l3a2AOl74w3bnQVqkgMwDF9pCVed3G4zLElfD5sbLHFg8pRbMJGf3FDWVmGI
TsIcTPh+NCboyMTAVN0t7rffPV9YvhmxFQdQm0YbTmzIU4whiem9jBWaigkQERsYMceDWP0RuB0T
jfZORoQxjpPBtxzkGI3eDHj3ulwT0LL4Wvjaa++iCw/NHYG1ZwcrIsWE1DHT+8JYSCJ1b03qpRYc
LyPVxM/qd6qGnF+LRxw3S2vP3QNd5c4NN1ELXqSZ5S1FKdH01bHm7oet+TKx15YIj302erhTWrW1
DMDxMK12o3OvvGhTWe2rNJ39Aue60cC0H3rd+a3xLHA870Hp0609a+9WYb45HPqy9gz2bb/qvrAz
Pqmm+aGei9qCpp5YNr86SpmXgyLKdYvJwVVWePi7JVCzn+R3G/hCK8p3uEzHily8fhyZnDSkd8fa
bY83Q5/rX3MLZcmvn6UlrQz9qHwLm2Sw6O8Jvo0+RsfRzD6DGNqHMRmXHEcsVTMahCioedpnXSrG
+J0DPy2r944Zaqvc7t+Iiqp2sIGeZOU6k0bZVCpMDSHGcGtzDnzMiAlXZD9fUCcEE9IRI8W7xo99
9Wq29XvpNtdMJyfB11NgGhB+8nY9xAyiN/OfGpedDtqXzXd1TGLbGkYqocJuK+v2TBb+ZRQnDftW
a5DhjvLtqvP8RL1+XysIF0AVFQMahldjmj0tafw8w5IK4ujZHDqgvNY6NVb+ZUbavWW03n0ac5Ej
d4m3TYp9WWFhFoheiDwXypNh7r9IgMcR3ImODLi/c6N6rFJMyqt5vC95OLBZePSq7AKFyFot6XSF
Xd9suoi8iclUJz2iHEWZjE1rXm+tKOOxz9WyGcBg8TrFFLFiWtpp52ohMr2uC5yeZqLqgZELfXhr
e31ewxktdgbdVkiRS1yXtff94XeazX9GLnobB82JbPt+ll1BPTduBT0aOvBhmLWPMRgwelrsQ6hK
Mrv463ipbQwF+wvurNCTfXjGmt8/F0u9lrVXxvnVtDhNbCz60DUW+zicLoysf/QR9KXyVsRwr6bJ
31REtfM+0VM+hXdF3b37MY7LPTzKwax+Jk2/YtdzP9JK0z5f3HLYN4PFTCmtHlJ2ZaW7wM7AUMrC
Jtk35lVD82Q7WDFb7V3aBeMGIzu2ITaqfGnOOLTdlia09txnTlVtLHO6IvFkcrTgnjWofZq2W+ih
W0ijG8vBockKH+kYEnPcdsln09u3kNXPfUB4BxUfhN6HsWjpgKv3YNTih6yEA89x1+U+rsHTbd4F
p17ntKdKaxvzzEJZtfO8Dd1hu+j5a6T1F3ky2m5c65azXsz5obO1Z3lxeWB7mj1Nlcd6GN6WCB67
pQ2K0ZCJotpQJLvGe6duL17pb1Gg8RbdRwPvw+eRku1fhfm32xhfFTp9WBfoFuxOf0kzFgXIjJMl
TxmkiIkdkf51JW0fnvdMoMe1bIJNxZg0q2/HgGwp2qHWDLubosQWglRanWxhyt97Lb9fSnuV99FB
dli1OD+qzy8mOyNKvrU24P6V3naps+7H1wQ+YkHBQhLIKq0hKs3Zj7yTvKCRPIyLt5t5MXnjIqnO
KMH+tn3534KmsPRhOTnZWWZvHalrAUSjCIAozmAJW3hjsaosmuasqrDpEmpYc7OAtrB/rC2emqa1
7+bepgDm//NtG3zA8EBZt9wiDpDaZWZof+i4cwFGHUiqMeCXkDtfwzvuY8B8ke2lHMIME/CEDrzo
6IoPZQsLPZw+Zx+pCkeofHm+dOkbzO4B2ebM++65+22JSGnySGuecasCo0ms8lZw0Dh3b2m4dnK1
aDLp+la8TOIQDFXrKL3N+wTShRvCfw57MBGm9rVzDpLg/f+fWi5IiKMQfEMN9l97+9caEwLvls6N
3aY2RDL9ocNELuQeBjkU57z+HNW0m7C9Vb14L7svk+Z/VMECXlZvQhISrLb/MN35X2GizSkFq/Lp
3+N1KxCE02zgkoCC19k609TP6NEy6emRMhp/9sLaDZ32XWGepkxMnUM4zDEJ3EvxBjvmLWdflMPc
h8tnJdNBabit6hm78PQ5AFSabCI4fQv8sq1QJlRE+Cb01UnrvIcFqKgfTz9OE+SrnAoMNsJuJCfS
dxdOkb75GhbO4UHyTcDGMWJ8hjK+ykFWR7Ye6Op3jM3gY4crshWQuGT4Mgzd2rYhg3Ehp7DdNtVy
mqpi15KTPbnqTdOb34INpKNYSAoePewoviY9f+q6EmuhDAxHy8v3rmZeVw6vgxsi9AnIN2iinR2g
zsEJ9C0uJxwvjdu/dYM1NiJcoJ/cf+hd7VgawbWSxFg76vH2Mo+yctA20OpyYdm/QuCnpFtuvci/
VWOwrtspBpSZNrrnPEdJh5ve9C5srqi92IG2GfkMk5OvOeLdSp0no+fmQQpqOiZIGE3c2E1xwHPj
mI0hjj/zpjGAnGXGwxt61K82Q96hZX8WRzuO9Qm0cZk/mrb4GtriDHaNPXgefzIPQ0qB42Hib8og
uZO9IO2Nh2HUz6U3nUyWc8Ek2San2y+jLbbCtJ3BZzJZByKyLhRnKdtQmOTwrR3Aumbt1vSuA4M3
+oob3ZB5TpW9VIu9qXtvE6vxX9OTVYqMgSmpyOowanUKdQrC8naIjOcGIwzOz2fptFpxVCWyBSCj
NYjfksqwDbS/pzlrCKWVKvTvT1Jg6iDEYiMKD6lm7eUOFMa0b5NiG87tVq+LH39oH5HDbpbeOnD6
IFHrNxZFU2c62zDKrorP5UXTb+dPDz2AejIYnzxag0p/BxqnKEivoQG7loCOMDF53Ir7pYFcEdpP
0LPOITta7jKis4anHuMQQXkaNyNfEkqQ8SAlrs2zpfnpVYcQ47MtG2MBSutgHg4uV4fPFWEJfzhQ
HHJNzQ/ggk1oDh52iuxOJFMXi0J1w+yrZ0noY1AJiZPMGZMhj2Owh+T1LjMtZ0dpOxo9FG8WWl8x
lrK07tucZrVi9E1L5zz0S76tGk+7cVLjrqczSIPkmFbtt7Oo94a6tkBizkKlxU3atyCFHiBfQVkj
Y90Mm3z28Di9Tfvx1k+mfcxjWQCusYKho29wXTuqOj0Rlnco/OotdBr9kFAdjmV4SOTkUvZhcDAU
KPxtYSXzjdSfS699lD3r2ylJU5tb0K/pN6Q/xV/4PjM1Bkss8olmE1S8Hpt1n9TIVHCXSaCqJsVw
bFJ1KLtqn6v4ya7xSAbR0inK0dXdsa9DOaoS90WPXiz8jgMzhKg6/8MmbmVq/R1JqYBzKT5TPbOu
ygQIgCBk6PMxc4Krx7fMeu1O2vZ+CA8xTVepTW88kJB6MsLfGWCnsipH0rw5C6SxVloL5cp4YJRy
sEYfH54Muxl44b3xLg8WIuOV0ebwFBcYPJH5mAXI8Jh16nZ58HzrbajDSxotp4bccGSRxHyIYylL
zqqdXZWHdxNmmSnhJlmqAFJ8Jh3YC1WwQ3loRmYLYQz1zkNSxOM88//J0HuYfFPiUcmZJvG9Q6YY
M7AnNGgHjhkN02tUVxfPz39Ffkypfqjbbg0AT2o3a3nMqTkASDGKgOk5PanC46IlG+kV3aJ98KBC
sQpy5ilqwew1q6G3xMMGiuBOuji7xnUceK9pjHXtJ3upInTQaPrZwM5+KnaJQBQn9H+FU14Evs/M
6F6GEGXirOT+EXJFTRi9EFCykzs+lOg5rJTPTWoAWyGjyitKBWSY2Zscv3Gq3QsjTNDijKeex5Ed
cMUkZ10M6oDv3VYWVdbQHMzFSztlR9fvbvkWlWAoab6VucUE8UWe2kFnkAlTPK4XSVgXh9UQX3LM
kxT7FcT5lfRGcD9AypdXZwiPRvGlKB0DMgz80vxIJm1v12hLE9iiiZW/gvdOGe6dIO34GSCbQbmc
cMbx57FfvViudKgSneBW+9B0N8705duQA0HV8DdcttLA68p/RER5FjygtuxtG6oj5qJguOOXNOwm
KcWTCd9WW4zPkM1W0ACp50vo19JxygtDXXs0vPwTYfdO5kQojrEeqvZs+fK6ejTeljnNkTDDKXO6
YP6sjWBXGoguQ8blPkCOaq0PBLlbOdc6XkNujrFAgyzQKMk433cTHEHLjQ9PsjbMk8xNWy6hsFUR
wu41O30UOoE1Q7jk2uO8vfNpyZWqtzKvlxIZdgS5WNixcllRmW+kNDWU/oNe8Qb37n1UkhML60uY
b23UP3TRfHEtoPOCCPv2h88u92nw1J4WF8UvamyJpOOdAEU3/Tz9wtj4BUxeufX0IHBLatnAq9D+
ZC9QhXatp6SHFA00Mw4L40hM/NEwQMgq82NOgZTz4PSod/5bcEKG5aCWiyLQu158ORNxpFX0PoHA
TOyKbaidQ7BDkzGDL+m3E89NNO1rh+HxNJ20pLgkJURa2SknyoEgzg+xXX36S/yiqGvnotrmmCK7
04IpVIwUwySqg0KGa2MWX6WXntsk3NpmstGJwa7TGMpIuMc3HMxgPMpha1T+s1URWRB29k8eOXvZ
6o2OXGo0vDcGS6DKm28rQ6syDi9uhjLXdL+yqifEaXoO9DsBGzojxp2V8ZbsDHLDjCXCv5dZIhWO
VCgtB4RKzRuXY79Kp1O52B9aX9zCQji7E4SJcliXOs7PDJ3KHG5a5t4hpfpDWxQAcCEu/R1Xgvzk
F4fnIqh4AAv30W+AEiTC552NrK6t55jLPUcoYnEgptJfQHuWuGZ26W3YrOXCQKv7+yEPQN+vYqLl
xNh8bDKAjAHrA/tm4iUhSYOjsnvJoNUxq8dOs9em7AphN+2kRvVVvpGMgGZw1kHWXRy9eJBVzdgc
S+GGmmbasyDZUyYvWClt2S3eAC91fDXn8Td2lwv0tU8UO48dHCHb8g8cIc2A0yGbcMiVkB5tsAFu
HZ4LjoXzzAFpQiiT8ZhF9kBr/zSIlMAdN/rQneJ0vPCEuKxz6X5KlmZGTe3My4dlC1ePAHQQPd+O
j/J38JDkRwLHUg3DSS5VBGAvQ8XKSI5ovFeLl+El2zjHcGz/ykLpprwmf+AYGbEYnjpAQqRQfwhB
hsCS3UXOej6FCZ4HodbEPMQLXAyb2Vgo3mCVlQe9ZeFlYgZA8teMgJFxuCCzAOgxgeX2zmI0xRMr
O9Afr7fCBZ5KcwCAtSoOEbe5z2ZME+hvDHzKW9U8ygmhteJCQj4FRbIZ/KYGYDnMLRtgNQJVm6BE
yErCZfX4twRihHmcDCHZJ6lPYAyaYjya4SHX1qu8xtgwAuc6x6N3kO1XH6y93GG8K/dR5J3HfPgY
FaAXx6dcu/sI41tzGFfIDR51byS+hPlJMF1kp4SGKj94l6TkyWF7C3lSljw7Sk0z0gXJZ/P9di1b
G+vXj7S9NEcQkPnPOSN9kN+WhcoPWST80OmQnbz724sNOO2ZoR+skEAB+fxA6UggDDojeuY4mOcb
lAQmGywkMctr720/2zG9/Bfq3l3MS1LcYZyRcQ4xtSGhJv4nx77T/siaUHm119n7+Ida+eroDVu3
jVMMgi4IqD0p9KnxFC/Fg2vUH1K4D5Z5dMl8adJs60wpWS/cMmns5Faa1M950L2CEHeSdR10xKlJ
B8Tshvi5C07fB34YVOs5T+VkVrfYVuxkt2kD9SSXyB41JtKAXVnJXF/7UHWAMjMic8eGkaNvSKk6
RfShUqYIWVDDfdytX02rI+3AW1UDAkdGttBcbgIaBr4F/eGL1tlXrRlhTGPTD7IGDqzOI2POgLG/
VEA8tOR1gYvAHAzYQOQucm+F3zQF02aQngJJjVyBtsa3zjUwURmLlQzSvare2hWsGu461U5AvSiz
99bN107ofZY0GFX0d5cVkzzyIOgV+1cVeA+pZd1qC0Q33jlmfIQbPzxGntaJ1oDxtG9ZMPAGnr6Q
/4A+MAmph2njyZTWFh2ys6fYPUvZ3JgHOxou+Rhz+9i9KQnJpvNLvhzLDtPvK9tWAzzz12wCKFkM
N2pmeLMEKcjyYeY84lPIX2VpupUeST4HL1Sqfq+Ax+lh8L6+N43ySfnTTucZR1NQAvIrFB0Vej0L
yio0ibt0Qfoo+xvDEy/BbcSmTyxVCDlW2zrds29Pe5mMdDnxzGN8y9DqKjt52B8xpIcWL29ag/3h
Vo3a0wn3sOivCyyyWDYiVW0b69XqsAyhiGC1yYeWmf5Uxuup1xl3/0pDKzyfsoyvJfMWo8y3BhV5
XfUX+XMAdM96LsATLfoGl2JG1+ujdCMY0+6nVtE9VMeeHkD3utNcpbfCVqWRBm/DfOpISgOSW/QF
QHMsGMZ3ty0XRbZ3LMswmMg2wqAop/CqB9mrCWeFfz6FzcvAc9cygZLFxKdwJ4KwgckKtil567kz
jgKA8Tij5MpuKj6ScuxrzVGKgPI7NoyDBlnBHMGR0hTmaBJf3eyFJr6vRlwg6wOJZfK4hXqHLnO6
iLKtaxHnN+pRHnhozQoP+5ZbipPVRwoJ+QZRwG7mXRd4dvxqz67ag/PJgVQgXOJzls1HSp5EE+v7
kaNv5JvIQeSX+loYho1GyNKQbqAom+x5lNmvpcn51L2kSXNnUk3JbwfWs+sYT4WfXU1wbyiAWCe6
Vn2mNM2c5q1q/KMpSJ82aPIVfKu7g0F4zmiy5Oh1OvWtFxr0Gcz9OedGAKB2iUXUAthDyjw5CCEY
QHcrl1RoI/L5WpMyU5ZLxSCPd7IT80Ee0RRYU6fcbOgcWo4YoMWTtHNswaKxktUr+w6F/oOs0nIu
LzXIXM99lrNXmKU1Kjg3qj7KMbjLw+GSEqaxdpkVwpNMViUoiDkCnkDxWMvTy+JhFZD+/a0F1pfA
ZqqAq20Dm/UE97JP4nw2v6Yl+5TBpD9Hq8AWDOt5eRzbL23C2LidCkg5lE2s4nbsP/RYjC0SWjlm
5RPJJ7DAzi03WB5dRkVygph++azwBtGlh+EdZ9T7RVJ+ViQsKxuhGyeqqqmDUiQt5YLtIWpwOU4j
TkmbFJfEZAAAMcgBjOGl2UvI6mGO2P1rCTM12GWYDpGdFO5yduaOXZ2LODvDhIcqPER2cFXOgFPf
/eLuZBv6/z8JOgZ0dPXyHlyZlqLJ86rf0YC/ySru9PAN41sRViRY4/ftE2ovgQVZGyURP2OkrlJf
cpyBldASSJOekm+g41Tkp0fLTe5ibf4j95bW+AylfT9RDC5T9+WO00WPsX2h/crpGWUFDNQ/jF2f
GgSiWUwwk0bfnRNBI/uOnkbSqKlXt88/QMwvThx8/y2CeADH02Doxt2yqhVhUenY7M3IfUxMoC0L
Syo82fEUZGRnBL/yRC0K8Z0sNCM4CfjqpeXH7JK5oUBqWaMhdkMbs8NgRNZ9ygnA5RfsUhaoXHtl
qnt4Qp613LuUjqiJt7LEYx8LiwYDUjkhpWKUZi6M/Yv8OthXthR3LtAn1kjP1FBbG9S+BIUXfEY2
r5ImSo4swbtIcdr1lGcCRwvKIi2zgMkix4ZOsgooIHMNnqecmJxVjAuRzpLrovDuY57hQXZLxLG3
967kdUKgAE2Icv221sisnerXQcsfm0xhAZgYn87sfmYe7mCdq3/LNZfNsnTSUzvUeEh1xZo28eQU
yZUGltjbZevTZyWxcYuU9gu3S7Av86Fwu+eyXvajnR4N23vEDvwS5GGxjTr80AZ8v9ZDWZMZxSyy
MoF/tTE+dk35swyQD1CAdUIVO0+Nbm60JElEMA9CpQKgb1QFKsBNA+zX5BLAcWHl21/YCm8a8A5u
4Yr6e8KjSwiDUj+zKKX+mUVg43BeXyoERoLcJ2oOaHiME3gxHhtbfGswl2y3Y0Poaa37X0Uf4hDi
0+SpHKuzfLeky30yZvMqCo1bG/aAxmMjZ4jKUf5nFfZH8Lm0eWMa/roexufIgBtMybGZSuckOLYU
91CyL8j9rnriIx1267VI6Gvul3yBZimwiEh2UhHxxOFusvfH7jYYZlh5PuYKjD3ZxCvH3GLysqJi
kG9VLzZIo/QHzZp0Pf4LVzKxkkaMEYuscQpQwbNd4yUszKNP8lkH9CMzGLMxt179KsxCGT7Rx8mk
AU/mtZG7fzqX4Lt28xf/AwXcb+ObV3kxYfLabbuXvkC+Lrztw5/qP50hK3OEYatyJ4vfsbjpCYfF
RCmTNQMa0mA9LOPfUpchVI2nEecNFTD1lbx1yzeRs0HuXhjEK30cVqX3PVfhDmn8Vm4up4s+uVeU
+D6K+O5H7jBdDAQ9shlR/bku8dWoEAaGapWX72UU1Mw8B7Kr5Z1NpZ8co8FOQC5wqdbG+5rBhpRH
nJZBwuCSqSs7WsLnTfBRiyC+2PF0l6I+zuuZAYoI4Lg5g7sg7MYzLmMkHlfbkoBhXfWnqXW7v8vJ
6/XsLfJ97LZ7lO/Y1c5PaFXEmxKyFTXJOcI97cYfy2e8qa91HP5MPteLkBg44Gpo9yBWMSKDrCGN
xzrFfv0V5SadT1ocJ1/TyaKtoPjYD9Khek10rhOTnMZkXkclYuZ+PtVAea49fBQhQHeFW0i2YBKi
0geczX/yWCPUZ8A5qQ2IPWkLfbxxquw0Q5Ajp/o2WcA6PagyuBMGfrxBaH4/usujlXwnEQ6Nw8l0
XxzOWxFB4nMKVwtmIRIdtlkbaasfLnvVdPdy6TW9XUN5IEGZi97/88fi5GDSIGMuwTQ4UqKwxOBp
/JvRFc7w5OCb4jcOaKz2JEtd1h2lUK0GTEqpn9XkXztahsInCUeU2GkdPcsFkbcNgSkDzhhe1x7R
yDk142KmSIuNTzw3MO/uNWd6mJrlVo6wv9mn948yjj2kCMqznO8dCL7cNdl/GAAcBqKoBhNrQfBC
Jh/0SKw5WZOgDArKJOey7EKTmTzgWHYAW4JmGYi21SDbTyHTm8foYNHNGoY6JrBVwgbXcBlolvN0
tqyJtDNejg3nsck1IudR4/LbJiBHRXVOEcjC7Aws3jE3HZxUHtE0CfFKRZIF+UjRgFXxciBw6YYP
AzdZVm9k+jjtIEUoyIEczkMUQUrA2oqZ4Z0F89xIPiwvv1WV+9Hp9pXYbwov7z1LuVtcCQ7fbavT
51MRGF17SWfGEeVwNDgDZBpRTQpSNDhXJrPxbj71qZauSTEuNv3UoYUYUKPgQnmPgmFXjf2/2c/v
RocmjJo6TvrvhrImCFNr7TL+FLuppY9p8sf8WephuUNh6MGAzF5F6ckcFPAe89MG+yoCj0cMJvLx
Hpj8DrNK6qfMfo4bgDEtfSd86tceBOyflx3hbHcTOcZ0/GRfJEX+r69L2uvlKYG+zOJxHofBv7hj
+OpCqpkYltnhdD8odn3uDBtIBLm8ZWYAIjgn3CWjBbIeX4w+eYOM0S1Rw8WxPpy+ffekCGXHXmqK
rxmUOJ5wZfMiRJ5+ZIyrJsVkY7aeLRX/K3oPIqmHqteun/ucxekL1am+ulp09S0Woi7yK1b6xBkS
edq3BikkSAx0fFp+wV/thL0S+0EU3KSKbTXToq2FqGIv1yHIoFdXqUmo2cipjhFUiOtpy0GH3fk2
zgDmMD0JIIYlaK1AQgJB0ZE0vaVZ/UnBBRYT1nsYIscZsyKLIYwXzCsiR8muYoME4gvTTb3UH6WR
IoV2q91UFueWNtFutQSWZ/JYhcMD03Jq9maPZdWveH6nhbnsRG8FNXK6Ed8ZXa+elcOKWSilizy8
VyW5kbpvkDIQFxlVcPw6ldi+x4VYjgzlVzSYX0nKI+RkyuJx7a5uPUO6RXI0pCAA2MjxZCMBx1fy
24Xci0Er1j9M5sqN8mlqYVBMN8Tn7DKOdbE3LdP03Zt9CIe/+sBELVDYJ7l6mXDHirU8nGTUHpMR
f+REK14hgqJZnTc53rR8j/XCFWrZLUTAO09q3/JAtlH2hqf5tl3UneHZVx1sMbL8s8MRimiIxeV3
n8Xs7OQgCSznp+4LrMlUzwGBExKy0Sp1N2ObHxPuMpPG1Qw5rGbA2riAe5rRc+In3XMv3C5A9j4w
oKYUZyLAX6cFwU2okKdbApLoKdQxfH/CEBayOwcnc/EhHSQPfTs8Fhn53kvZcO0L/XXslqch62nh
2ZHHFqNBpjr5Srm0Oj41BgTTJ4ALRdL0HOKRS0Fniy0lOHUkkNSZicIxSCHfZxb6qOLo5Fmyjqrx
Qa6THzUnqx3eoXo/Zqq51+sMUyPQsB7iSZtjX4WnxLDMP2HuvTE0POApc3Wg2tmqeut7MhS5XkHd
XrG4fJ1Gop2tKt5ZOupcgt/XqmNLNWrmtpAJ97PO8+VRuOFwQqZwgJG9lsx39lCCl0GCbUG5XK/Z
N8arXcKj4u4ewiZ49znowyGKNzkQHP43p3wECcTcq4MMDXnhMHMnxQYhcpLtZOq3SneuPp5TOXLl
3s9OPgLSuCEryyFgjCj0/tKGzHMy3Mz9FltoNPwOGOjUNE8eYlGxADSwvqRbmVdd2cHT1x5UiZJs
6kYNc6eZ46EtLrjyQ1Yrz7SX+wLumN4F+wUJIBHfb65DPzpHLVC59msn1aUufWA8hfAtru5tJAPw
vrKzWTfvmeMjBeI9q9i8r6iq3Zwo1xBrzTrV/zWKSbHcR472CrlH8RP1pbOWv65wOLwJmyT7b5Uq
BwtScYdLgjSGYkKNnvGEMhMfPpwkew08G/MkTIpzp4N/7RXQSLv3KKO0UNbjCGs4ozdWwRhwUesd
kPsT3tKfmg3bzagNjFSLY48gIvbnkxbNx6lvd6igP2pyUGpQ2MGcNKaaHkZBuDEGjA19zKImC9mB
3vgHv7fvVGmunMFIAFkQOxsdtkzlPyMIH6cQrZHl4JYDsS/rqYC1s2zbM7OkbOFgLfxr25OWXuU7
n4qC8O83FegoQLxTXMMVHJrgYeqjH5dWADNRuBgwAOKKqRaSOox3Co8JTcSTl+FFU8rQNobHP/84
CkuPHDG9ypAYcQjj9ELvVYz9jUYS5ANhehwuRsYDX1Ufth+d8dn7l9IesmRRaDBDpfKYXyv8dYYg
OaQteCjd7FEXvxGnhtKNFL0Ei+wZIKlZrY1qejbZPKRUq1ANyaGZoIOSM5WRvjY6jylFaaEeuiH+
KgfoYQtmDmHavc3oaKImP9Z2t0+s+TBp5WkK1DHOk83AiBQvD58TiihPRloNOqIBqnJ/GIEnELKL
l4aTw3Jn1N98hFinxKZz8jTrdZjSO7K/N3Me/n3UWIOAAPQhLmuFglFffcqzr8fRpwj/qWgCflt8
CPw82mshREMiCMRVwMH6opu1terTbTKTEoKsachcLgKWZ0uxEQ9f1YxPhl5d/dzfmfOy7xGQOpQQ
RkdMCLg4EpAKPWxmo4zKjTvZ7331kAX1YeFfTCNUzhaLkAQFlEOJK+Bzw3GuqvEMWB0YBjUXvyPT
UpTXVzfoUBS250LmyKLnt23xV3DAeuL4zqp63GuzU5kkb37Xk03yYBj5pmjUios0uPFRJo/ROHzx
0SRygx+WuPHyp1SEMXPRmVEKakwxrljJsvIB7bxluWA1+Kj5oHRdSxeq/xHITMq/QoFPYPHUDc42
wP0gtnVIyLKv/FQOXnBd+mMEDtqRn3zs1737KwCDy770Z/uPL1o96r/VSAOUN49YqMFlRg8yF96D
LDPmO9SmNReAHzNRHr5dnFLsLWKul1hF2N5J7AfFUQSrszfMZ1y2AmT/32MJhZ531Z0n28a6lpnO
jZdgEznVmFS4m5LxEdzBfyOyr4YOL0FpBWtuz1m5ciMxO4l+xAODUdfBhMAjS2xBt9t1eNZwEIBk
bAbg5b9LD3OBniXGpgma4r1GnzlrIcnyEOLxRNB0fSuWQ1xieRVZjJNHRCjTB5zDoHktHCsz4yQa
AvNiAAIvS/ec0iZx2ayWYSHdKLTTNTdRc/1rNarnwGNomi2bABuJahifFsM4eXisY+owBO4PQv4z
t2crQ5OIT9emkFgaa7yRjGd8JPROX02F8eO4za347YvNkjwGYtabsB9Mznzi9P2U1ynYYQzmNPJN
sfI5LRRSy+T8tgFa3DA92Ew6ZeNNk/jJUz2gxQXVC6Vsj/lApd9OUNSyenoStz2jmO9N5MjyXhYj
cRl8XrzgvQSuBZ5AFQQnzn/T++FQGeNe3C+i/KEsy7U8q50xHcUFKMUv0sVPktstzi81tKLQVvdt
3G24gCCYLaVfcE1xWGlw4PCy+bFtETHL05hNyb1DGGppp1vx9/h7WPl2+LDfgwbfk6C2S7z5wKMx
x1RCY9zCgxgJxUq+UqZYcgw3FdsVxkYQGCHelXsMDNYmHGtRVtj1fRNnr6CYf0tjRLvjm+ZBYqkA
EPGzMTYj5wXOGhqmSmk+X8Sto7ZuHaTvSKd5A+IwaQx6yhswoWsDxowT8EYukc2BIC4rsr02k/FJ
LQU+RBR6B18LOYX8jo506n+cnVlv40iWtv9Ko66HPWSQweXDVF/Ii2TZ8r7fELbT5r7v/PXfE+6e
QZbGkgYNFFBwOlOkYjlx4px3Acpjb+AwvkZIqCkpN6OslvYwnIOdVhV1ShYh1y1kmAlZMggfYRGd
NJApnC44Uqs75rhSGFElRamUVdQw57l98j13qCshNoiNdbiZCRdq2BPY+ko+Vm1ybewuK4q+Sqsk
afFttPU3kbxasN/DPLtU2ugqMVH6REoTWEe1smIpdSK5zNjaaOqfEsgWjku8NoJNVDlUbRQWXuN2
2txRLY618dj2/UvBvKmTSL2tGn8urmq0ajo9ERqUc9GcVPpjquz9ephsHrSJpKNtBIjH1sVTSXne
hBmnpFUtKNkpFsf55CCbZi9pqGSUUHPL5ornQ/nzLzQMlm0mScU1A6dPy4N+FVF4K7P0cQ6sjVrg
8LPOIl4vHerTImhWOg6smsusBMHGSexNIJtjDO6eBhengR5anMD++tluhvsm0RadaN6oMRBBL8Os
Vh2xiIPDBRGvKgZq+Q1ZcufY7rLGXZ67CcpoPotQWtgxRvEDr3Xh+c5XmoSnajoRqj5T0kOO6B7C
IaNAOyjjsVOfXFDtmNjCx9hCvqVK4Egr3StEWzBpvaHoRl0PTKv5NHYaoyExMBRXHp0XkZQKddXT
TGNpc+yFTnYBjP6hbL5AJb7VvohXWROv1ZC0BotI1u5jB4qgHoA9+z24GcqyITfOIazp1bYDdaAI
hdLOC9AGM8rTpG/5tk26mqAdegJzIC0nWnf9lTCa72Q5iiuf2t54kw/lWe9xNW6jK5WhxT2mxxH+
476V4rESrnE/PulowNKVB7mGTrNFVX1ESgnTLqB0yt8AvCuXtJi1OZvJZ4sFH70tJBfMpW0HNy6a
Z6bj/RpGfaW1zg1zM8YAgs3kxPTFxhxA1bY0YDinkwtDaK9DgRGzZaAzj88amHX8ZGq5MnvrFm25
q64LUFDKo3eRYxE2etaFzjgNpXYte5ETNKH8m5teJGejO73mibHGcPvURmQzRjxK/V3T7daVoqar
2iTuIWIsropChHTB47NhQp2/i9jCLReQKm9WptOvJFJX6rDqLLyjrFiEHMEaMHuIU20OiGBolFX2
EQYCRCLngo4wYCs008YuPimisFkQ2Qi413MRoQTkIrPSfKnTzdQapfF/VkDJjgNO1krTT+oEhQPi
Qx2n11oMrA2JU5mHZ7MxFCdz18HKrADyc6hTXX1Quvd2Xz1kdfssEFeagFWDaLgnVr/jqLW2a1hM
UQCWwsJ7IErQMyCfKtBudhosWGC/Km1a9S9V87BGKBN9cLr1uN74s72qZgs2VAOeBfuFhU8oKJPg
QoTVTU6Wr6OnN7YOOicunGMdo5m8Ty/CKnwdh2SlstAAaeYWsSVTox0dD6uUKKwzCrRgNlGgKkk1
dozaCGQibtvHMPBe5jq/nPvwQtrDajCTU+XlOLswRTOTRyoKbOC4iyAwj+GtUrBX9ww8MWb4l4mF
rMD4gO0f9H0NvjNPapALzG25ijIudUhhNwEIb/YyXZONElaLiVotJp9HSou+guQrBv8STMcJtbvr
qMHYIky4Xpl1sCnk3GA5HhxbOlmtKSqqoBPQQNBT3OmP9Zm+aQmRhtyvK40TyeHuQ/SpcHMNzdFf
tqVRXkdOEB0j/QsJPzJOXWR9uQjdutFwX7kD/DbzGAc8QM9oK6dp8RQyOxPJCacNUikYeMRIbphz
sPGRE4bOi6gSAs33bhqvJH4oFF2AoYEDz5GQz1D7p/VOJoW3w6SnvKtXnCgHUKpSN+r/3F28f06+
3t7M6FOVLLpE+GjyRMEpQJZNkcCLzOoUwl4KrR1q20qr3NPUDs6tqn9XitYBeQIq9xyA/hLYAdKS
4Y2NC7zDQ3JMujERQi7K93QMVdLjEPOjhoCijHtk6dL6wVlMG8YvOoXPjWyX0ghuai41c6D0g1Mw
0CM67oUZfwrPfU9mbBCYEqhC7oyFDAzmhR7NxNduejCkw1WN19Ot4ZlSQg7/oH+c7BDemIHkRElx
PrHjV9sqrvWwXEBpPSnBMUxIpXiJ+WE36R1y2eyHWA8pnZCFGSAI8Rwolzp6Mkd6oypPWpWcGtXn
CKTeEwrrxBGhvMq8jNKMTRQNZL2Gpr2RXoeMaj+/CM+4040YRVztvCjnR8EBgwXIxss9jJ/ACfvI
MJRYEAq7vzEdlNIT1jAN8ZCbVfzpIoFAX0U6izKXK5U0GK7Uj4RurJHWegMpTYvA7Ci99SsKamuk
XlZ2PV5IbFNq1v/YaDdxysnqhy8DHqHsSgoS1FvoMqKtk2hrh7NLK96RwKO4PdhEVtrrgSdOggEe
Sw00y4tGrCwmeWvrzduEQJjHONOdvShLzI2srCJeTFdjgo1Twuv0Zb9ibNAUALQZR2KTTu3FUHGV
htb3GpW1QO2wuIYne2E1JgKO/XVqF+PCK01ILsNRmxkdZawR9ndorg2HFm6H3ejCcOn/unYLOzrg
ss0A+ZhBh2FwnnMpnJTCKInRxNULnMzS0B3IWEpIKjjTGgNiglEHx1oQnJtBe5bjoeTAEzoxTQsM
oWw6Oh/iy0JjfZnp+aZoYrTLHJJJy0vOWoVzUCpVmgM0IgciZCJlNPfPwzB9aqJDDov0O2PBDz6t
L82p7oA84zCbQUdsZ8ht9hRiIGvnF9x+P+tyQlwr/0qn7nmkEZ4QGXsfwymhtwuH9Cpg3ZjK34Cz
wEbOXAVbYYDCVzVCvTOex+BJjX3u6q9aDZgPA5ymQBJuIIdT+84oEcdRNsaV6Z/PaN6b2AuUaOHn
IeofyhjYrrw3Fx7KkTsE12qhoXkyEYjBydYTOyB3K64CfFQDxr7CvIZ1eyt09BvrcO3CZdWB1pue
/mzV+mNh0RBLDdQEgzRfpHa19CyKTHynL3fwfVC9XypvBcR4XafgVGvPojRuDre+sI4kwP0FkpjL
KonXjeEeKd3CqaICg9o+o5PDETHs+hk+LqZI3bFDLQFt40VGVybKwjVWSiukS+/UKuvRWbKU90CS
3CS1HhzXmvduTMRPz90UZO5q9SpXtEF4dzI0n+sYI92iEw/KTrrX26XNgcc+WjY9dsJW+x0qu9G8
xHxz3Y3aDcfFSaMFV+r/SGJAS/LFvVGgh5AK68mP3A2CCQmyfWiU0BI4TZ32KnO1u97Rlo2lHce5
cWW7MGrsbqnVyXlqdqdFT6GMUtNXgWKq03Of08SLPeoPwehcj5U7U86nw0c9l1tmfeoMZCFp1d9G
ffABLIcLPC7DDetToCPl4CpbNOlSn4byqFbKd2UbfcYoJUu+AupiYM/6CvTv2J0K2byhrDdwkXa1
RV3rE6UWWixY/yhDK8/xTjI4zuQGwUUKfksYFQEb/h5ZjP+G3S99teYeqSyaMWH5qN6p7CM22JQu
3NqmxlpQLc1KXLVsNnfe+je+jeZgT30G01e4hr9A0NM6m8dpFej9BVLDwZEo0GAxRxdATy7uZznc
yYA1BszWip6bSn/wcUPrxvKqok12lgUBZFJKXjpSTJDscEMDDpahomFmlK8QOjFTkCcDQF2uTBMf
zV79wEEc9yKu4x2FCrumd9Ib9mPTQkXqjQA4PvSVSTlbVRiV4DZ13iX9EgwcEggmlyol6DaZxXkl
EddiWKcgBHQS9U9h0K6n3r5TnxQrM2IUfe8jzje4auUK1Md14NGwhHK3gnf/iKdOsDAm+wXqegdb
1bsySq6GffaR4PFCXcHXj0xIdlWiLjBGfFvk1mefDIiEAw3qPWqMY/mrDul8eeWI3IhHDB6YeF3U
9yAWgoUXBKDRkPczWdiErLXnOHfhNH2hjvSRjqiVOGl9VpK7DH35gvPWeVQjWlBEM0Spbj3hWkw9
NCBtqyyUHKdhHQTZazTn5y3PMlv3KNRgtVo+8A6O8DO1C0vyLJzUAFlLlG5NbCti0361pPvqO+a6
8ZMGRGaVoYX8PS7k7hMNaT+xoH26IFVmPbj1I+7ncXjhWfWLX0I1BiYGIZnOiVNrJ0D4Pa7BFKKG
EfKjUjo3LBPbEq+7HVtBh5wMMrZBA1hF9zAVoM9kZr5MLoU7/LBVAtVqMJPVKi/rVsHB8wuvaN79
vv2l91SJYa/qi7p37vqEznEwLGuTOGSK8Nkf87PasweuCN26k457FEEdWUhPfAiNSryww+Zkztwz
wKzPyocdG7h1HSX3uETeV744T0cQq6p8ZbbOaUgvh25syEWtXPYopoZ2LE4zDHpibhAIGUbQyTBz
8xUiD15sQA41D8ELIo5sc0yf+nojenmfiPLM6E1gfn71Dro/UR7K4HkQQQxqKk0MQ5Fkb1EW3Vpl
4Z94EjspcO5nWPmAX8A2yKyJGqqa6lQhfDcGc4AfEIjmuSDwLbQxfCyC/kHP5pta105E5l//R6KX
bT0Ntr+0erhMMqQmKxDtRlYJi6X5OZqb2wjrzinLEXUYViYEyJ7bYGDaXPrKE9UvqMzpgtiHmswh
H2Nd+br+5MS6ZZQsOhaLIa1kpTnZJjMneyksEzKje+mX4GLJEJxyXOdkn6nAW0IzB1gtyPJSkkDh
vDxWwYnb3IsWGfFR3YE4w9RxEQEaQ+QvOe5hYi4Gp0ekxA1euYCmrL5x7eW5SUPuTabyWbmNQ3Ni
WVQDsSqKsIvCGcoY4XS7hQ0YUvbekSaBVM0jgY1yTIzrAXyymPbi/JwbMPFNfz1X2IvHMSLqofuC
dHJ6XuUCUYs8YQLi2xChONPFRjOOVkPR00nNVrZfPumT/EpLddsEfUY0y88MSkx54lEcaoNnry2f
qjy/6fuGcvvKlvNbXUBBVXbppkBNmKyZH1waE8Ux9qWbqMe5vnY/rJA/VJvGD6JLq24u0oIipD2t
3IrK+6x3x72Uz+aAiK8l2ldHaq9cntE3nuhH5lF8V8vhitsTKyQNHpSTaJbSYJZ1d+/pyPnK8hw8
FrCSyPuVFP0JvYrTgPxvMt40LT9g1bvDbFjfWh1J6YwWTTRtKSm/wliejkN0kJC5NB/++Nt//uO/
Psb/F3wW1/9caH+j1nANMLRt/vxj1wO2fLQDQQ/cLXmAXfRcYH0NAtkcvRd2ah+ytFbe1T+t8K1H
cGeIZl0bk5URtaqu1r44uHTMtX1kKcqzmb7rNQAGJymPOiu6A7R20Uq3OGNBv+sJdykt34S9niCC
pX1JawbTEGn4GLD9PZl/zOCqECF97wqPG5NXI7biklw161zWT6FRXIUypSpvVI96xxGSpO1VrlNp
5JpVLrJWPkTZhLnyzGmZHWkdZZTWcY/jtDpuh/5hDpqnQIbXZkb7I5ce6EBZ3DiNCSkTCXjLxUsY
kwcHFYWW8jEkp2mQr9bovrkpXa+6fAyp2DrJsO5FcF8UWPw6d/4cX9W4bRy5tnkfZvZZmYLt0CBr
qjXHLYJOVTjBHsfnc/80W7tspdX8f7yBwg9YDMZ/DBCXJB6m0YrOiX6S+eaTbw6vs9VuYnaCnlJu
TrMCizIHtkpMj3QRV4Xk7HNBL1CSaTGArsyR0nsVXWqFCVkTSVm3vajT4dPsbHiwMMcqZ2By0fUL
mi4AM1+gdwI+deE47aNVew9OJO86J7vRuu5D4Oszox9nDLAwbdv7gifzKDKzJXFsLhIKCqh0ftLQ
wV2nuc0N91fN3RIPEXb//kHZYRuub40Jt0LcF4ZMo4UXL3I9i8FeVFyjEVdHY/kyx1T3yO295f6n
7ZgBfcvavc5kXRcg9Ze2k+KgUR8PklJWOHXnXlud/HvP2DZ1H+3cqx2+kXJ16EGOqi4PesFQDYID
29nYETHE1vewbDiXMSWrVWv0D5Ht3jUILTvekyoCTtMzSAhRX2Eal+QhpRl0puiPG/UVkuf7v6NQ
Rus/xZOtL5mbvj5IXU9WftlsaKsdueb0a/SAdum+QIeZnV+0R7HZodNbpIjN+yphYHPZ3KGLnqvj
gCusNWb3SToDc/cBUgPqPh5d54CHu7FjZQnx190madhmE+DmZUkHV3EXUlku4wi+lmIM0QIrECqA
ggPC0G+79ZyUa6dGBRkYa0t9VWH20U9ZKIH5/YNmqMH5adCMv75RkvmjZaB/sZyC4dJSrlyAAlVq
MxndxjXp84BsgAQEDJ+eGD8ootD+Z4tdK0ZN5G+xZ+7Hbki0wVlGiM55iHZga0anFxSyE1j3CuCL
FRPVBMDtihnGoOBXoIYGLHYB50HRGdRA1lDNeTPHu20kdV+oNIoBh/fn/vfcNWuGStF+e09s7REv
91pn6de3AuqN1b8IOI/jdG6Au+SNSaooXH/DkguTrIRKSKHIFT4UZZPglh4ITLtm6/sNf3uTqmkD
bFCxuDXRhV+oBliUJ3DWU0o8aPZQwFHd5jIPrnsaFJlVnkXeutDai/0jsSMnNbayjsKohsI0Im0J
2O548DQEiGgw45zN7HB8Riieci3e/6yd33UrPYhLD38Z0MRLHagEP61lTz7aXDb2V5z5p3VvX7Ai
uTXSEkydU0WS3f/kHQH5O8D9NshlAszHjhJ8hDEHUNjREJKmjhNZjU3H/keoAfth1xlbsVLDkLbJ
IuJxrePpiUGsnrVXPeojykGPDXngdN+xwb6H9rdvYmDOYtRVqeFF0JxCNR8aeTsk1oFP3/UltoJZ
Oc76YFct44TnAR0N7o3lzF1Up2hST/alK/0DZ8uudbcVpKK8lDV4cY3+bLxx8I4Z2mQdiP4rC6eV
1fiAAG1vPdCT3z89u563FZhAv+ZoHakjGahQ5E6nCdKgMZWfSdCaVA4y0xA+dTR//r0l930J/G2i
Qlx6wsDlgRVLrAtQyFK9nZH7TgJF58BDdqwGXR1Kvz3EFBoWXjOrgUYM18MxPs1Qy8iURO/+Ydux
cfStBZHbfm0HKjyg2grUrVp2qPqVcloWRvq2/xFqg/ywcfStleBoGDfMNkGhpZZAX1ORBj154DDc
9eFb056kQ4x0gO8vlemGTW+7zYio/86LC2/rDOnC2aiayoFzUuvnbo2XbpdJ7cB6/Xlm6SP9dWZp
smnCxmNx6Qbgt3AjQlpnJTCK2f/uP8+r8FQA+G3haKXZJfXEuORIUOD7Yqum23QpZ1oLhgZvfP9j
fo4nwlOP/+0xTjO4nC6zv5xqdDta+9kvhjMq65uRfhvklkM5j/g5CxOeGsbfHuTnE84hEW3CIRvW
xgCeGxsMK3AqQC/9swjSR91Il05svBaRfqO81RRaZbR995tWHimbkHlG69dAzsvAazYdg9M8KtBD
huZED3E4GmQL8Rpp0sKr7lEe+Shb76Jv+gOradeEb50fwMRDEcSGv2xsuICJjlxNON3YsrvaPxVC
7af/vc+Et51Lj+CEO2tiLjRQqpnxoGizw1CFx+ls+lgkmJ/KPMHFWGQIAa4XBTQ7IKFfCHsdjaWz
1lGojo0arIXnLOIZPpbyEzRHLlUmxZH9r7lrxWwFnLRMtanSaE3LDNIRSB0qPEN52ubV5+CiH5B5
zoET6OfQQL/zr0um0k3XCtPeX0YGTUEzjN/7yPo3d+9W2AHBU88mAp0QWeKLvrRvRagBbo4PpK87
Vru7FXlcAMDQtzHZQrkMpQedbK1MT3ysMThwHhKOgEk3H/dPyI516W4FIt9Opd50TEhVoD5cN0fN
EN1kcjiQcYifD2bhbkWiyAhpagy2t0QeCpq2gIHaTQ505Xk4Ui5THYxFJ8ooMWO/wD3+0U3H21pJ
DpRC27SIfWeKI9jUGVpmadsc5Zl8VlTpAt13VzgbU/OyUwnuf1Q4uCEx0RdQbDfl4jX0l5rbHNhh
OxaUuxXsQl3vCyTNvOXsBac+Fm4FxkL/3iRshbe8w3hVTpq3tBEtD4ruzFHF1wQLpwPn5I5t56rv
9Fv8tDu7pr0WED9pnIKqmQCE0LTFlCM6SqnloyP6tf+r7Lh6YfX210dN8RSF5ciEW27+YiXTVZ40
sM3CCyQnhyPHSJ+iqDFPnW8PXIgLKIVHdOaba+WkFQPLyWIH8bswPJE4BbStebf/xXYNwVbkaQPk
g8KKMZ5GWsOgxZWaq41/qeIdKpPZ/Y/ZtUq2wk7gtFKmmeMtCQmvhmlcexjy7P9otdB+iPDuVtQZ
K0srMO4i2ZmbGyeKLyvdeY778BcE2wOztyMaOFuRJ9H0bEBZAm8hN3scEoP2LMJEzQjsbv93sHbE
A2cr3hiRUZTRyC4SIYKPpnM24PlnGUp/Cy1WJaJGz9gF0DSP7klcQ8Z3K/1p1qorR6cfPrUrvda+
cpRJ4jIp8IyZ6oVDPVar7Zsy6K4QnIZETMaGOhW3G6jFlJNwvYMpChM3GqAFpDn0j1mcy4aOmJ1k
uLckbwUk9yzBFhgjuSQSJ3MTLPs0jghQUvFbNbIF/ABKsgb6+3ijKjVA5X61f1x2DctWmBwmq/a7
yCQCELfMarzLIc8jeVReicy5mTiatd4A6+6/7n/eroneCmb+GAcdOb+3VIYqurCugKw/tY4WHAg4
O9aqsxXRYOKVBjqcyPGDqy7hjFbS+yyN9iGo2gM7bUe5QThbQc1B5EEEInRw2W3Pyty5UtReAZ+u
wBZE0boV+5weBDWf9F6ldxNcVc1qDuTYu4ZwK9DpQTNCCTEcmIawZNBIjAvzbE6NA5XHXR+/Fa+6
MajxSpmcZeymHy0aI0oHTons718AO0dvK1C1nofsbCng+4fiEs04D3NYdowitCgTrhEECbxSJd7D
losNpOHK9NwLcYig7X3gHdR3+SGiOVsRLapdp0RDB8JbjMpOThUfhLn+onT0mhHlggF3miYskYPo
DZjw7pXoMwUSEmf7X2BHomVvhbsUVNioVTRqlZVVY0MiFpa3ysEC2kKOHMAWPk7OeCgl3bHJ7a3Y
B16prtt4tJcNlw4lAUv5WHlfOPNZCMeqvh2N8nn/N9txDNlb8STpRGh1OLEAK3tGWIXWuHW8/5N3
FO2FvRU6RJmDwC051cI4WQEzWyuNU0yMctiKAHwNYkqS5lcj6IeUjm804UlVl86TEgDNGNoUfXzh
NM4ZF2xjkXcdk44BPKJb4sDa3rF17K3g0zmhsBorkksM6WFC6F8x9iqBNx/IaXeN7VbcwXm9SbXC
kKgnMm3V6N9pHtz8/cO7a1/aW2EFrBnHOdSyZY3Q8xQaa/UlwHauQKMhg4qtUAg2Mx7NMw9s9TTg
OkAP+dhCtuHAttyRKdlbkWcORaEjHSOXdlencBas45KpK/FqmyGQx+Z44Jqza5q2IlCeSC1rSyGX
UY/ZbZF3LAbI7I3THvgiuyZqK7wIcFQxdVvE1FCS8kgSlIHm/mna8e5yK3LktbBaA3WoJWpMG2Vl
Z8Y4wsVJNh5YBzsmQW7FiqiIQcs2mrOcu+Ad2hu6Edhp4K4YMPvhqF3v/x7GjoNabgWKctbmOIEr
v7QMO1nJGtgEPaRLK0MIGdApHTYAkCZWab6PE04okX3Qx+a1DwZ0B6myKw0io5o23oxQ+f532jFt
civAuEMZu4FseSU9efJK2tVZPx9Yc7s+eys0ILbX+5iLu0sdnzeEmN9KmNb7X3vXSKpH/nbH8lpQ
vFHh495Axli1NSgHUdz3pncbeund/mfsWnZbwSHVsqDzcrqROdS0LEXEUd2fzcI+kFPtGp6trZ85
iTPpNjmNS71EuLjAgJs6MK3fLdMfTnu5td9LDNQDNJSh9QPmAluobAsRUJkgMqO+lNg24r2yZ1VN
X5gCjSCyoSWUKBBMXAVSVz4lTnU2pPAhHf08HL1LbzZue9teu8pXUMNr/sBM7hqFrbghoboObcrm
brlg9QiU6179tH8CdyyS72vRb4ukzh13zmI+mvv4g9L6mtQYwEO1ILTsf8SOtj66jX9diGGQ5Cjb
84w50aHbF6uMOvZJGEdfc12NR0PevoxG3R9Bf0USBQ9QBBZNII4C5V7UO/pjACHV8f6X2bFgra3w
4vewMOiOsJe5DhMrjtPQuZTILe7/eENNyQ9r6hsk89t4jm7ZItE+8vk52Eh1P8OEnKNyXBgVyuyO
1K9ntGJzvU+OEms6kPrvmsWtKFIBwx7mvnGXQWWeBK4JlxvA3GAt8zT/tf+bWTsW4fef//bNIl0T
RSUmbymRL6Bzt4SmD8wobmnXIdQslRcVvhdWBPehbPKTfK7XpgaDRTlomV567XvI2nf1M9ayb2g9
A5XS8ChLPirlgqjBuEDTC9zT5GIQnIfruMOtMqmuM1N8hY1xy7kwoBjmvowpEvgoYAA1Gk9FJ56h
01/mPYwUbr+w1j+dUq+gAWJ5bZQ3Q4yya58t94+CWrI/Te9WvHNSs4RygXxKPNKrRAABMmF+4VYA
uKsEr6L8xQS6uP9Zu45Cayv42V3n4qOBKA0DDB1P1tdd11wK2M/d3BzTHbvydERq5rGhkU+/CSmM
/gg/hSfKA7miOOd5urKj4lD6smuVbcVLM7bDzHC8YAXd/dQeoheDwfbS8Rjhobf933nXI7YiXdFp
XhcYIeQdz8PxS4s2eEOcBoVSnopP9j9jx0I2t1KlKctkCTI2WOFr3ODfU12XZbva/9k71oe5Feoq
5Is5sDB5xgahXgjwgwalEiPGgi6BJW+bPQwakRw4wXaMlrkVzEY5T+DX42Dl18ZJ5WtMDAJywDTP
IxNf7/1faddD1J//tu89z+XDnAYJLwMDy6x/TD2ll4GMU1JYB44I9cI/bCtzK37lYBPbIU0YNgOE
rGeioeg7wZGOdPNi8qFxQaHd/22+ETc/PUqtit++Du6bI9h3mkjCCe7LPjwN0NQJImQHtUGsfLRl
e5T96QvdwgG5pEeGJVGMKpVmTMd9VMIiw1IZnkZYIEPCpQSdSkOeHXg5W22ln95uK740KDsXVZaE
K98fr8ppeNRLAm4BuTszTyYnflS2A7h/5/BK2SC0y26U8ExcVMuyCj6E0x1JMzibxLQu0C7HlO94
GofLFAqalqF+Y2lUI6tZPPilfzY6zrMusTStlB+V+o0gmxZjcDHY/Akm1081QQfE8wNiFe/61H0a
abdKRnld6gkq71r2PFroCA6Cq3JfBZtgFClsT4i9PuBzIn/RHSOki6oktamFHKL7yXOfDBPK24Ro
lSKwx5N23dDlXwi9vwsRc2+0AkmrSdygToHrJPyupsAFRoseK0d+WmIC9oqHkmt8GaFE/da4ckV3
2UXyIojTq8AsN8VkrgfEefHj4shAHaFC6Lf7lMJaa338S+bFSgnPhalzVjjWS+0mzwaowk6TL2lc
IH0aGNeTPt55uFi4w7x2C/+J82lVEmiPZNGf21I7wbbPArwPNR77aoW5sdLww5vKlQpYJr4V+Dm0
i94oznMY6w0Se6g+jdByq+x0hEkVR/NjP6FcxpR1qqsERY1E3YS92Z/pg494F7pW/vQS61A6FV8I
JsFrj20T/IIAX9YiWcYBPh6dtw5ATpUw0GVJ7p3Csq7T2871N1bkL2mcWidSVivNAFWMPCUN32bp
+/0Ggm27cKGJ2Y54V3r/oC9Q+UvhKhm5iwebpp0rzwAPrlTn4RYqrAK3BD1daJKurC8vLMQ/9q98
CAc/r/xvhN9v+zKOel34LgRa+GpXImhuQglvQC3gAjeLeQg/RFSelqHxwOXTk9VT1uNxXFaYEuB/
Y8IIQfGktzauA4/OmFpcocP5SXQmgK/pLCu0lWnJ8yyw3oxxuihUyqKsURCOg8/eLosan1Nnyp9H
6CxF46OEQOqSRjO8RCQ3EyjjLWoMI8usq3w8MWT63S2Ye+Nqthwoyy7ymc6xAdK7SIOroKkfwwiX
DrtD9iWLVn7iRgssKC9iPq6pKNQoSyJ0+K5M8qnGQOSosCD29ihlzWlXrB0drDa+QMuWW0eByHil
etI0JOBdn6Ch6pvdpsAEhJVTU7nrYLrThVSNI3vAfQu5z09orBsH1x0kbi30vORlGM0XhfSxQEdW
7UirNbm0kpKLc+vedoF+5oiWUUBaBblPEFEtyohUQCIC/uwHK8zGXiEkndpzeVFjR2GiTpCn4qJA
6yF2soFSiXlmKDZD3pyI3L9KhuCtw4glRpEkDyP/yKiNI+w13hITGXWhX+notCYzvvLTJI7BoDyq
uWlVv19G9ldTT3cD42owiXWdXKo2qlSyQog1W2BrUGV7cI1uGdf4SjlGe+mjy3skZnFaoH+CDhDC
gnxptQayqPmIUy8+NeEbN6CWx9rMTgWXDP7mKm2TkyCdbhqPPEvO9j2Wb+z+u0ij3po6MFs7mvbH
KGbctXX3qcr4wnUv50BeR8xmhzdTpdTacu2mQ98qVM4sMAAqdJmGqT+LQ/NUd4xfyl7Whn2XdPkF
jGz4tBwuDgKoWRdQ4NBvJQ4CcP+OoL6gShCWaP5l2G8keA6Ak5FD89D1QiJDC+neD511aGjTorLl
PXqNz6KDjmP5KL/OEBpgOWH24b63yhwUwB7CEFX7YGcICHvjo6isTQiWaNFo6AHDRAOU6l/pGKDU
GqRI9sFdl0e3ueV+ZrI4H9r2PRzSpVdFcFQ1rIjryj0vO+MzG2AkN037An4fbbVseso5OVMSc9uL
uUfn8aWS7E46aPe17FeGrK5kbGEE02sv1qDRKxvFNQXMpdOMH70/nmhucCCm7MrFttLnzBxaWIYg
XKbY5HLhhkvHMM+ScLQXgzc/VT5GCZl14Oje9bCt3LhKZZBhpwqsNpDLcXQoHbQbbbSnRXiO/I9/
IHfdlYxt5cftlPWdDCfAa1H0GDjOugfqnAbdhz8fQi6auyLxVn4ctLVn5EEKFAwJyqOoDC+j2L71
0dLg8Ko2w5Td2UmABcdgd4s2rimJ1TCZIGmPabYRsbnBq+G9q6wbBzwFoJd17tkr02YsrJj6ocQp
LwxWjoeEAbDoy1lvVlEtP23ZXjZw92G5nMW6/pyY5V3jgJHaf8SoXPKH1OobyvXbAeOOYW8YBpjc
IInvOmt4MQz3PBi1AzeXXR+/lYu3uZvTSR5AuHXak7CM9xoNfItlv//td1xaxFYW7nZNQ1c0pNde
OKvIy3tE2a3uUFK86+W3kmI8EUZc1D3lUBBfzgK5J/z1uGeGQ7lpQpUat8dD6J9zt/TNqxpZ8NmJ
1qZ5C2Z+//dTi+un2dlKfLtxMgqZOSHC2Mli1nEcAoWBnNrXSMLjkidGfbRBmGq1/3G7YEDbNIq0
zU0bf9ZwFWo9csjvfnClDbjkiUsU4ew0XCANxg+pliyL4lqNhSI7+wEM5mgZkwNBVFl0pLyDHb7F
qXkR+vT8lfBGDV+Vck8Byx3kvheRYDdD/c/6w3/+hVTXfJPsPopyqgEEtls//uO+yPjvv9S/+Z+/
89d/8Y/lZ3H5ln0223/pL/+Gz/3Xc4/f2re//HCSt1E73XSf9XT72XRp+9+0P/U3/6+//Nvn96fc
T+Xnn398kDDAhb39DKIi/+Nfvzr7BVHMZEn/D61Qff6/fqm+wJ9/nHfDW9T+r3/w+da0f/5huX+3
TMORrksH0ZDCZP0On9+/sf8upSM9Hca0bXiGRVzOi7oN//zD1P+uexKJhf/P3pktx61kWfZX+gcg
AxyAO/w1gBgZwXmQ9ALTQGKeZ3x9r9DNrLy6VlnZaVYP1dadD0zpUqRCQcDhfs4+a1mKPKotr+tf
Vw3XTwnvE4cBaXrSEqY0XaqEf/+H3/9xsf7xs/gn84+/+nv/uKj53trlLzI9esWO5NX95eFQ1GVD
zEDUgdsM5qHh+HkCtLVboyQ/gMWZTlPV2oytS2s6xZ2pArvPK2giSSFuOi/amyFnfNKr4ykKUcMq
U42nf/y2GVaGC+wUgFCB73cTS2c45dc//cfvw0Lu87iRe8PlEyWztBwce7a5NjF4Y/icjVJtUAiO
Nmc0teDJKmd1NErsrZ6kdqeF86yv3pps5dxTZYRVZDkHice49pLQ5Zvd2tmuWYiNrEkr1nIk0taQ
v7ulhf0oGhjpeDYhvW+xMDb7KJ63OI2fF9soucOrnzKcol1Rr23gRt0S0M4vHtwCnj6g+ZYn+MOv
F1Zq73WOlPkFwgwmePM0ltBgZN3C7+8aILpM3O2ZOUZz1DLE3JmM3EVmfz/XzNl7pntJy2RAv8HB
omgq1BxLBjBTrOiRwzIo6sdovgLdLQfgcXWxKPW/Fms53maNE8TgZZH1jGe3xyY/GjPYjUkoaLZA
cGNil0U1H4eSgwdQiPwGKFmxAZqX7/MhdM59YweFG40nWU73XTe2QHS8EcLO4m1ivXZ3VXxMi3p8
FD34R3tJmSKXoGyHabkVOfQvlVFjU/DCHpDoRZziiKomOxotT1W/112bndUKXSaHuzsYAKG6Bb13
dx3VTsYL7INGw+hbGLDUBQYUY3hcih9D1PC2WHTijcZFM5lRzpwnL754a7vJx/5LaXrZIQckS2YX
pTDqT79pszHoG6j7bGx2qZ4ubW+ghjNfVVZhYu+BEcDz6DogR2K2jW0U5i9x2vqN5ym/ye3KH5Pm
jJ0QJFQztqQKYS5LmZ8XJT6vi4t9t60wsDoGXLieEme8eIFcuy9RVe27iRHpau3XnZ04zJAPxStH
FybQ3Rqk/69/iZyYq488A5ogJBszPGXoApjzqqFwN3y1lUMYGSOYsCmT+864UsuADd3Y5g6oHdhj
17ozopjQfpsfGtd9A4tUBg5xZb9q2hs7cQXFF8weU9W4u2QGHQWqipHuKwEdA2/MWK2Md7r2MDc4
RUCeu+NPuFTFrSY75a5zsbip90Y63uMhj3dhVYKxXKyZWBKzvKuEgjDX4PQiT6yvka7Pyaqex9iR
qLAsfaTk5vlO09yVva4ewtaxtmkO8rAxMXeu6K1O3rKa+1ZF76MEW9EV1snJxBigauMg61xIrGos
43yoG0A+qltvPQvHRlIPAJQKeRhNQE1TWO88EBSAh0tADap8BZGg94PTbKM2qe9mDmv10U3lD/rZ
fSBTSBdyNEYuI1UDbYJmH1fMz3nIVA4M3aXrjjMJ16SXb6chhwRq8RTN8h+JRb40lcgBi2mBXNm3
z6EavIA7b/ABrtH7vV4HHJQiXC0m1Hio5v1oDwF0e05E4ts41l5gWRxOVgopUlBrmovGOY8eyU0A
lo2vrnB90cQaIL95H1amd6k99ViLqrpRhUiJL+zAufG2slCFBgU/OC94uCOmyEMyo1unTPer4WZb
Z9pyRYKM6psHI3JwgKQ2xZvFS4FbqMTvVlvtwppCAnV6vxsdbz9V6NPsvLU2CgoI1jL9TnvoKeRH
/oB1eitsQoRUH/uTEYoPpLLTg50080Obl8mRh9q4+fXfdJn9rIrJOnGZaMDeNF7y1BtpbuTDsZbl
F2U2WK6MuDvlLWgGlUOLa5q1Ow0l0qsDeduTKKNmrwzFDGvb9yfkF799mHMoykR+lARWXKDlxWy9
Ym26Etv4p+wo44Hfz+tbjFb1Ldx9F3xyMnENzRYgEjsNhCkOCEzd86gSzllpjMsNGuEW6zhXoRsD
KcH0Vjue+wWDAdb0kVWVQYhDN+XOye0m4mTej8bp8weGOouHLr8i4swZUl2tkOI06VN3/WSjdBPU
OntpZ7CuHZRYwghHqkHim92Y7ZY7ZTx5xvhCzzi7hLp0gnQdne3cCOOBCaboMfNo1kTXflQtvJsx
L9030JiXdR3Sn4MtvrmqTl+yeTZ2CcNI2EzWxFetNB/WmHmt2hw0dLl+X/d2flsYqFL6ak1vRlfr
LRc7l05PfEh31qmq7rphirGuceikI7UdWcA+1+1EYbm4K4rEeYLvIP3RTec7oxPOseqgL1Frluda
9C/VWi2bhdjBOydlUFj2z3mcMQ0aVfNog0VCii7K46SuhiwCdMjxLE5iLvD0uXV51ihxZA7W2JWu
KO/MSN30PYpOhpWzZ76wxpHuPrTcUrpo2nMqFwqCEd4xhNEeyHolobZcf0tHA0ZIlA44whig55Ka
CC9ef/nrg0VLlRCG3ocmbnV2VHWwJskkduy/unNIxHtT4r7ZFnHfn9NV9Ffa53tlh87u139iRGo4
Z7Ut4fFepRG2g/e8XoczIBdSkhW7EzT0Z8cMoeBTcNnVnjecxdh48Jt+fXTKOT1kzvyg83XZWj0s
8nC0k7NZHiO1hF/bPLzVLpdoWWVfjFpJP58TPKrNUG+SHuqlzRUGwHNFjAn50BcAXufUkK9hyTIW
J9RpVVEMe7ii7PwNMV7GrqMIjuClraNjA0TnNuOgC9QNrYV5BnfuQZrouqBEWez34wDqilMAK9k6
BKi1zK3Kp3m71mD4QocHanklHM4jqkfKWESeH2ZtHuw4NLi97xOLuGGcu+punqKVgV3iNuxWAGuH
lvwX8U7n9871dbMq2a262ma7qqTza57nT+dkk3EOe815mXUniXNIDgdG8dCv9sRzqzq33EA7UJIn
VkImJUQGjjVSAs6DsZAACb+xKPyojGE+i6g/4AmK6Mna1KsVaBhXTwdnrD/HcffVWErTB7CYnSE1
bXTeF6dUse9xJA51rCXUPZtDmMQ4vSfOaJpKSmRqekLtPXsehofXglC2+rwWfRowczH/izqB5f5+
Gv71TnimzZ7dhgZF0+kvZ9J2diE+9QneZln155Gd3p5kixnM2tg5GD8vrpswvJ0ZHmxhfLuTpHPh
CEjcYcP9XOTGbXaNw1DuT+76aOUZM1kHozCNL7Fst0ItFTXYNNwTa53ukwwqtjNQzkxsELCpc4gM
boTMqr792sG4Nk/C0m6znTFDmFWpLMmoA8UUXvrBRkzdMrz0appDfh5W88OVdrmvPAZ2KgE8xrb3
42i5zOXnd6LJqi8JyNYy1s9Dd6VhJkOJgjV+UyNwEifB0lzFy3i3mOCnMBRgaelLaMLOQGjdSe47
/Q0D3TaMe/ndicoHz1AE0DM4en0WdhhXkdVXg7sD2AovlfeoLCDYAfXelz1ANSZ82F+k58TOxk1j
Aui3l1puxo72w7ICBBLuLdkcxvEBI0nO3SYsPhQ77d6z2UvobECJEocHmaJENAz7u+vYdHLHogva
ossCC5j03ADCqlSq95WT33FykeRLBl/0ZnpKhtp3OJGcUvFStrI+ympOt+HaPDW0YPbV1bMGtAZf
Vqs75vLhOYVjcw8rdAnaLHsLr++t50KB6wakVn29dD6mJQgwQrRPpZrfGqP+XmeClwMj2xD159Zl
TYocyct0nefcSF+ckNc85QZKidtUz9q3VPwYSzDGkbLpi0WpvZlm77Z0s/iCyxH4bPJFLcp5Lu2U
llEk0OZ9QXb5UBiCyK7VHq2RXW+mzKdseS8MZuScsM1el7T4FxXVX4m33w+0nrI8EnjCchzh/jXQ
mksm3McpHgLEpBU+Od4q/DH3lq2Y44mfxZUKW0TeCvuQy4FdwtiTF/FWTgtV69244/pqAHlcO+U8
ugx7AUF3H2tqqOSCdeC6RxdRD6T1YzjkR7EyWwHybAPw8jlfxI1xfaKoFb5gLroF6lz5Kqrii57d
b3nPLlCPHiiqCfbeFYEm5LlfhM1msLgxc4ghE7OageVqujA0GprG/GmxBGxgA6ZAG33H7udd4ZUt
jxmadgj9dshinG0oxF0atX8LU/x3V3IuyY8WSuBH/9dSzm/Vn/+b6j3X2e5/Xu/Zf1u//S+6KUn9
W83n+kV/1Hxs55NLY1Jpz+L/bSDaf6/58BlheYozPSUhhYeJdf3vNR/rEw8219OKSTyLmhCFor/V
fGzrkxAW4TQuCGV62nP+nZoPKY7fCplKSOpK0rNszxbSduy/DoP0sS2juo0Gn+4cSCqAvTuvkOHG
7J32Ahso4ZDaTgc2Wiihizre571tPQnOT3Ujtt1QQN7l7LydmQF+m8FV3BurcZzX8o3Cle8Ja9ux
VLgxDRnpQqxlDzNDaIOKlkv7pqk6QmD0N/P8pbBSiQE52SsceqJErju5+cR0Q3o/LvPFIIlW1+V9
j4gDQ8hrZsB3tvuFTYw8N+voYgOigJFfAZVF8lIKeV+GuPmcJqW0EeFRn9N4k7ZNsWUPeksA7suQ
cy4f+3nv1PayjeoEdfhSfZ7MUW87C75hrTsdZCQdNo3ttpdaucBzdb/TBXjpZXkZDQZjNC0Cc9rH
phKgdpVLa5sA+HZ1ZpMevZtbl66uXeDjQw3wQO3YW28dHnYq3pXzEXZddUWzoieLqFqY1q5Mu1Mj
pJ/GYpMXt0WkL8w+bLza+8LL3C+9OAKXfcn63AIRLsNlZxeefUoyFX9p8iG9YAuinND1kwgWMzPO
duUyM8pbkfXtS1a1sYFxThW7EN0cYTC5PtQhKQeziSjX/LoZ/q1V4/9sSfjPq8T/EwvApmVKdSUD
/PNV4Qmj5+/rwd+/5o9FQelPjum6DmVWaVNv1f9RCFbeJ+Va0tSeKa6l3etn/rEocNeb/E9apu2y
nPx5UTARKJFx0iYFakWK6N8oBFu/QvL/eG4aPC2V4yrCASwWf9pTMxPhFLInjRG1mTiMUd/s+za0
9llEt1+njbvHOJvvs4m6YNleUWhR0u75Rwx+HeX5OWXyDzaQ8dp7brrNZPy1tMuvDEtVz2tvpW+g
ZIWfMETqJwZaW8tde0DODgh9r5OH2UHKkRq5NjdmvFT7JlctTUNR34L2LgJ4QOHJcmf7A1NZ4TOO
mgB7zUSz4cw7fSd6bFJGSK+YR8/c6oxOY0sf2p+EwCKppmcKIONtnDtg7bxcP3qFw/PXrNIykK4J
X2liHKRTRXWeVSVfm0QMbBOX9jCrWTO9JfWu1kXhy3Kdj9ogmcMELDjKVPdPaKtBBYhmeU30zP4Y
RsG7svWwg0UWUS4osambPLTVwIiYa+viMLWRwWwiEVGTHwTsWDPGQrtUH4AZ9uNVhsG96w+uhfto
MdS2WuDysZEt/F5a5czqu5JTUMRKRAvYl7rFNrbLy7QOumNTaRWHIZrygyEgSmqOKT+ZKSq+5mmk
HkmvLMAOp/VSgoTmmOBiQyMOu8tUxQyph4h80cmhlOKzN2fx1urixacmzyxLz5KmMU7sFsepTrnR
ItIqjCXeDbP6bE3zc9yke48S4waSXrlPpT4XPd4AtwX1Jx2Hwp2dX/hxzseaHRj5YiofiDDaqLoM
TrjunKFAEphwnGZynRrrmmMXt8mJMB28PBXJ1J6HvsweZNsTXe+6kn9crr92dm/7VT3YJ+QMmB/W
ysFqYNavo5pqxJTFiD11UDdNBm9wk9uIAKy1yX0Ot1OQzkn7SilswE0woTu5Zqh0IfK3/78W/rEW
/pcdsftvRp4YP+LkGz+O4T9ZFfnq/1gV2dR4WrN+ietOif7TH+0x1kv+Jk/I62iQzZ7nT6ui/cm2
6Xz9ao3xJddd1N+3SoL2mLL4lOUB4WCP9e+tir9vlf6xKvKC/7wqarHUaV0a6cHKcnE7JbEdVLIU
VO0T/aTSwrsSU7BO0O+KUIQMRE30Sp8iNdPpQY1tdWrNOXp1nYpz7Zp/Tqfu6zw03W09KeOGM+cz
lAFaUaS/c2SM183ScpUY1/7qGbUv4r48xaQAH3FTGFZAE0c+oTyIen+1rfLE2c2pgnFJBs6By3sb
0mYTsntuyvxreO1qeSsnuI4kJYL1SqB35qmfUlsGor2wKXAVIw0RohKBn8bqOnR0LLCXMoQ4VdVX
/aep4cpmk4mZLOkObmdMP9ykDJ9G1Mu0qYRrbibGEL9GpmSqMVvVtm5UExSG99MaDCQxXoFCYFPa
iCk6iiSvWCTkzqFuflsZqsVKUpY/CjNc/HzN34A1Rs8az/w211V1YGa82hbKm88GlrhDGSX2A14q
uO5klHZ5ng3ki0oSbWqxaSKZ/BLzB3g9riYf84t+ku3VCh32nIPZVlKWdHR02yp1laS38YM91cOP
zqZasUm5iGhMeuTyhdlOp2asqlNVYFFzdWfDgiup4aThWJxqV8/3iyHLewDhaK3UYMHUzxhMjSUT
OnZblRenl+KADTK9lV47vg3JWPuVESp007G+W+bcOHdZGL7oVspjW7lXtV3TBkVRUAjAOX+rKQ74
IQ6Mc6KKxE+ZDSffUMXxZajB7vfUADeFNOhsCNJZs0uo1fFWa2uazWpsG6tPjtG61u/jgg5ReWEI
cdxbXnOuZkIR13he3NaXuYqYHuTbUh4WpU+4KXpI2g7/CJAAtM92BAg6qYNw6d7dgpTXAFfYZ1Z0
+iPk8P/yZlFYlC3/i33ie/kefcv/vCj++oo/1kPDsj7ZLmkBTXHPVrZ7zZv/sSAalvrk2qapiBJQ
8tOOS9Hvb/tES37iUMeP3DFB/pvmdXDgbyuiJT6Rgecw6npsYS2txb+1Iv4eInOpPDrStVldKdWb
pBD+ksDq8AtYxmg8sEmpby0reZkbo9i2EzWRiZLMNh4nmyOfc+gpQx4yyxyAECPXLlMXax9qIO3m
l4KGru04NyHG4E3aQZ790zv6t5jDn7HONhXQ3864vE52s9cDLtVRk+P0XxFPxhSi/TLiczwbl0R0
aM8xE2ZN+mU1FuMyNOl3fU0Ta9RSdUSVVAtdB14VTU+DwqBnJR5Z0ch+toZWHuI+/5mDUd41uXih
e/qS9ITyhZdThC62RkfnUzTeh2zz+5HhO1/rxTs58YJ6yMUKvcCVSrPu2cn7L1g6D0vWIcq7DiNB
CL+ZomzP2Qx++2Lf2GaOqmYtqenklBPLFz3SpZOwZSuUhPtqBTRvzeR/JgQqpKV9GSbZTVoXBzZM
0QkmPo+R1cLChU/9MIUAy8P7aLL7GxO2dObyJFoc+samawflZbSnx3WqaA9GDkbUmJZDP0zmVg71
T5ND57lo2xYfUVFu+0qKIPfWB3acD3aWloQ+pp+5nPuznSxoHFxsJAaUkYRtpQ9zurhYYNOH64md
IvrC8Gv7NdTTA7106ucSvjGKZ9qwut2lniVvLPOjzb9FaRWd6zALFvq127FeaLMZYHjASGe7UMx3
Me03ApnmfPr1QcarsZkM0rMF9Ntu1fUetOx4dW2o2x4/JW2bU+Yhb7Zpd/hkHbZUzDcJMqAgMcab
aV1mv6Ckvaki+TlRA/TeJv3RIHgyp/haFs1Q3SW30kT549Yd7fwaj4xDN7vgEnCMCRNb1fxs8K1H
rtil4Hpae8BXVo7dBk7Lx5KsX+28OmR+nkBIGxHCb2g0Y3Lp4u+yLm34KkMZTEzGTfm9FcKRSev2
0CTJl6QfPix3fAd0uddr+NlYw5nMr7olHa1xTZV31/nig5SN3A7p8p2Uw3kqDcevUwdrjPu1uhpy
mwSFDFTejQshnCGgYddN+l6s/b7gTNCLpD21c/Oi88vYVN7BDKk1Mk7HkzGlpO6KvSHJlPG4ZUSw
Zdxh6jiQrG3c3vYV2+dh8q1MaD+PKoTWjvMao1UykwjCN255fHnf6VAQZV5enKLsmS8YDmMsCEXr
9k0IFEi4HW94tFGmQUxtbSy3LY8gMcHTt9rvafVvGSqgXp6jfPFMsgQKcW9DSVkkp36Ei05LiE/X
+ltJxgSfzPTEeoDUlmw+ijmmToa3ZtKCAQMS64rhKieSyKes+HMmbN8BL7hZF+MmKtJbxyjZJUzv
hKwfRTQn4LFolcr+8XK9CCxzulky4XdZLIN8ab4rg3lrGG2begipOnUVnRO7+YAjjsKzXLZegqbC
UoImQb3D90Vie5h3HsoxXSK2skY6r2H+XvTCp29wFTZ+N/vmEFnWV3ps34trrSZd8iyguo9qvjdi
31gqSnDZeBL5d5ksO8Ojr1kNdPvi8tajSQ7Z3S6NrRP2H/J6trbqN2HNb26TPPfZ+MMdJHJDte1D
iWFWm49Ju5xU1TZbU483pRtNRBzn8+R2L70Exj50KYwRZBVrmLzlwtotJluOcuQeC+f2KBO+TUa6
yOs4Aw+1iSepTyXajmZb9PLsTiN9iWLmfTgYIcvDOKzTrnX0U9M476ObhLsRCbPfxZXPmKg4RgaO
q5R+xdJMFONEfOJBlF3GXP6M8wc9ZcQ0zPS1rFXEXHCawKxAWtt0BJayOCQvDkgLsvo0Dh8mbeR9
lXdnaYaMDqSkIpqaVNKglU+5jvGYYqcXO7sLu/5cNfoYTSU9pHHrgcM9THrJSXpaV50UcZGQMrwR
+mB70z3MRS+IqyMbUYv0kVfhTWse56lTfjc5myJbsZ6EIZMAjnornew0NNmDVnjQqkpzmzvuceBJ
cLVgFXIbV+VdWKTzaQ7Xm5DqYM8FFSq1brHKf3aio6aUsOnYgdMd/wpYcriPEnQTtVbHJvToSw0i
2ki77hj8tt4H2AJNDMY5U7TTHYBv5lWCVJoziEM3/8HOncHf2T03EQa9lHmKqvzmOm56qszo5+TQ
2SwRKVbJdFcXrE1rdkA5DFO9AH+/xpm/Lt88h2EGtsecM/i+G+3R2eAXi98W0XtBJiUsaaDiBsux
k+THWlA0sqzLet3KAlJHVDFs22ZCUEPpdAGV76+djfpLHLNWP4YTCZLsKUfOsZOJ3SA26fY4OOKg
XWZun6El4BdpPx7L2R+n5Z6txHkek5GFIhyw5LSXMLo2FbVrnZR40caAu60xcb5kPQOqKDUokZf7
fA3KnimKRkapv+Jg2WelCJKtlxIDKnHLM160hLvB5TkYl/hfrK73Bx0agVPH9cYtu2LjkpQhKUcp
11zD+GDz0CCZiKU18o7TbGf3de+EWGRdh67Z/AT/0If6lqLwbEf8vmzAw67r7mo9VtuhCn9iFKHC
rTxEkzp8scv5YML/qwxn3zBBtGsVveaIabh1WOu9u84ZA65Yd6AmiDtZFNy8xVfdjPdKxW9hOk3b
0i3fBuYqtrW2AqKVlk9tknTFENm7rCQhOdiED6qVYUHlGJ8XVelNIlSBT5rFzuXGMRmL99er5iZl
7t6ZSO9II31dq+Y1S517B0zYAYkwHuZmfsw9ClBeRaJGTMIKZAJcPVNJdyMRf91i6vjeNr3jc23S
bnDS16xHqM4k+LuxWOt56cQN7ThGYcJ4nxiley668BaV2G4Aco/nkUMtaLPHhSf749o0zDrHzeR3
pY0Jlq505nmcHa2UmMU9uzjIb9cPaeUy2kowB3vMHWUobCZjVAeRbH56xDTGfLhvvDP9/++9A5EC
rAJsFV4QovTSITmCAebXPUmVDc8l7jVWYue4amPDQX/fG9Xe6+fvLe1E7rLkrp0/llIfXHUa0vls
m4AhpuxVkE9dMntfaQ/UtmaezvjQbjgz9rfgMVyfk7D4ZtTyTs7jfiIh69sGvD9awT5Huc+t6bGd
mKtTYTa4XMDUMzTDLbV49pMj9sod8E8n4RNqxIxloNyQO2UzuUnnZtgSzCV6U7v3Q5on92go2zmH
aTrxvO4ROM4mrff4NnJMETSFd2LImbwRXyyV6yKXie8ZkmoohE4TpVNO+oKAELIxWBqeQzJv/sZ8
pt44Q37vtvbDLAvi5cV0KIA+buKh+5xFfux5H0pF5CiGd6zSVEBdroBV54xRFjGWVFs9S6YZ5zus
3W82/Jx+7k4T990RIvIPnYTn+Tpb1dudRluQnUWf7UrJwTeeuo/WCMZxvJvK8TB6PFQtyglbiKw/
bW86Qbq+VB4A19mZIDqYbH+XIrpHhHdVhbH0uEyq2kP3lCSpOHi2ZJwt06DzPOPOm6W1A/MXRFY5
YEZJUZFNJOmqnvpt3t00MUNhomWWqaEpmxqwqgAdIdYOnfoJ/5/D8wR2eN8/lnH03bPpoJHLO9dV
M55lTbefb+sviKz9MUu4DC+NKeMAopERuBipGT7SuKv0t8Sc80A7X5e8FBfPhAk6TeO8HfUa+24D
WGlk2ipsch5ojayOAFvsXVWFt6FRkhSEUutHBTrNNeEVYbEPT0UYV4eYmisLWskAA9TbdMq9IOGn
Ukk8vJiAjCECctFhNYJ9R4mp2kuPBEK91H6Zr5TCYy8PctGLoFRhvx8ZGBX1j2qenUN1xYp7Sbap
E6pZWVnyBnUTo8tEc/hKu5MFW8OQTVi0HiHm5n7clYY/59M3sAsGNLF+5dr9waLvkHEzeRIDVbDD
8fPcFIzOXf8zvIqfMQO5fp3dFSNrKucNdfAm73sKEZVZ2OK5DOcPnCwbEuxH+gLYc/JTpV1jY9YJ
9otUaervlRGYne63rvNYRmUWDHXF8t+lD0ZObDwzVqoi+fNSOTFntrK5ohz6DfsaJwjjbkUKFSX7
AiyybyTZD6tH4JT5reMhAZeocBrXeyNuECRm7dsk7LajsCjrUAPyzZgev6B0Pa4IdLzs6MRJznAi
Ni6mlm6SLuPxWSXvBD0Ok8dm3NAggGWe7kfTCzctEOkd51AfvXceGCyLo0u4BLju6t5YsmHO2KN+
1H0lZZrceHVMbc2stvkaBS7w57zmT3FIOI0rfsqhVOkxDdWLVUBkH0NQ3mpmEnqdXlr2e1YXHnEq
NoGeaAmkQFD62rybgStcwNEaMcO9dZ04MPeurGaGgvmRH0SosFkSNCXlCBrnEqXhrZnG8mIuZfES
l0T6zbi3joSy/cVJ5GtBx2Rtw82ATIfLuvqim6ZAIc+ZVzBW3Oi82lkRnD0Dm+DTEn908yWWsXPS
TndnGiY2O8PazJhEMzV+9SY6tPbinREevvGYlgEFXXuzFKcxLhmvR6rG+DXFrwbZRsjYwIUHYAYZ
HRJjsZTrfRTOxGx6+4dl1cKv2f9iYn4ujW9Zw268qJqPOpkqf46NB+lWmLA20TbGun1pC4NXG7NJ
KxLLCXKnhcyZYgUCaad92Xz0NfJnyo4vDs2HzTx4ExvW7NLT66YaGyOPPtQ5PKnKstsAKVrmhw09
ncEeQl/PI1XJ6FR6yfI5crNHwynvlCE78p1zvndZbHlDvVNrRzcRYVEiTRb/auJEVQ/M1UoXyi5h
QKXjmg1t0S01bspsL8d+Fjla4i+sqqR8jesOTpHaqbsnJx2/tqkRdLMU+85KP9Aw+5qk54Y0MqWS
L4D/gqXG4sSR5SyWDJEsoSxumS/Ddew+z7rKl73VE0USR1kvkd907qlIXHX2WPLJH28rXJN+7LiH
MGdsginuKpNsuaq3ubDotNflXSUihu3dcLkIQWimnIj4QMmwI+MrsqxtWZBDaoW37DVhQK5hDv3p
UlLtttuD13vjdmm6PbLYhZ8SBVS9CBSUXRJU6IGpe/Q/KFajt23eDekF9srSOjG8upEd+SuTvzrk
+bFrXcJBdB6gEY3OzUDNl9JW0j+k1+tS42XH6kmZuntN2esYg/uaNQVv5BWxTsK6oGEIy7DNXLZG
2QMjM/joUIhPa/rARAwGpjZlyqRet16b0GYLmypgTWR/4flyoDQwpUa87efJ4aRRGazD5BQkWx5O
+OonxZB713N+KpSmWydeyV+74i4bnNM8TiSN3eS2yngQ9nFxWV1GS5aQeBJSX/K002YI2XRUKmYq
QY3pZjQodKgi+0ou96OAJE35A3WttF+rlvxyadxlbGTZChV3q5Eh9q1/dLVwSWOEREajxkfAeOgS
5n0NJ/la2eVruZA3zQtuBktnlJ+H5Ngqj1Zu2vCNR1VsEy+7qaDwb3Ig3vzliUAgP3wPFZk4nBUB
o84sBXJ5pyfp0oC5jnqo7DAL+ZNx83mvM6RMbs4A97YhxLHUN107r9s8DW809bLRwY/NqHdpZ4we
IL+SPA6tXG7Xnvsg7scfPQa2YB3YQtgjg9sc6B18ONGekA/zH3RZE4KMG2bTO+SiSAhYO++7zGgD
kyCfXMV8EHq55RzVFoWxTXkSe1N2tBpjl1WUgpxrf+d/83Rey20jURp+IlSh0Yi3BAhmUjn4BiXZ
I+TciE+/H7Vbe6Px1NgaiyS6z/kjU8tuFKSueJP8adqo3sTCJCoQKcnCJbsZJwsEMaecGY0Mtd9A
TmlrbiqkkXQVjreq/VZK/YPIXn0iwncxslPWP9gOjddNWbeoSc+Z4fI0dc/cTuOLQo0ZD9RU5u5L
MhrfaDoJ1Shr4jvk9IwLFtlaRERSpya/c8VTLUpMWzxis+t91yntfuDRJUxFHAfuEp+i3glTzbi2
HbWyikJlnDdwLEUTL36FMTvovabZmEtdBLoN6taJ+eFhsRrvjNBVbSgfXPxsMEhSyYadXlG9p0fg
F5BZI0llk+PwZrRzvtW08aVck3ZvOsYZxvbFxBMJPONX9b24LXI+yeeq90tBQ8CgOuXnjPqUaQoa
uYrOLwuxQuR3OzmdqbN/a+6sUi6Mhfrn+DhjGaFWsPQ51H+qGa1gtZjvqC21HTWS70KJ/SqGQzZa
J9NmBUB8fIrKlpDHSSnGEfLGV9c4GdlwwEUeaXPoRKu3nRqAvNJefjTrNKTZo5p1IrPrEoknVchb
4OSwawfUOAXI4ZCNBDPZh2RpqKKOCEQsbJFsMLFqANJc7Y1hZsGMzrMvblZvqBALfOwryJvFEbe2
aM+EpAakvLwnxtazmY0tXn+Sr2ZEsFrPNmjErInsbyjBbroJolwUL3Q6//FKmnJJKXnXsNrbU/wd
52MSREbyFZsmY2jHkz1TJVZM3M/mgkJ24dNoH9BmQxrZ3qtt50+Zy+MSU3WPnJy3zNzxnoermVw0
NYXc5MVH6jJdqciPee7+2fRxulw7A/d2IwmQNXgvSoN3ulzMbb7KBz3VGdRcD4W7me6qkaxIrSyu
aalJgv25Re30y5XTe0tLDalT1YyPy2Qg0ZYjbqjW7f4uWvVIHNjiow74MQeJorj/4iIX53ZpP83e
e0KZE7DFzX5PTMd2wm/BUaXxJo0gWCUuus1/hjPnxFbNr2uJQafHVkQ3BBdMhtOhvxe32pa9Kfvk
1MWNdUs6H9n1H0egmMf3joyWI6DoXruE4d9APu9LoFKajXN09NJbns36CarAC/ROl8G8cpSNk3EH
k80Do/2pWpHArdRv7lOnJpLMo+3LAlXM43yb9eZXO2HM0rNXbAQ4mir3b104f8pF/BeVdzzKqr6d
fCvXl1HQMry+e3SQEWRn3V2bfHgGiYuujuxxs+itG3TxJ6iICpCGH92OTOuR+GI9w+i0rCRO9DRw
+lHXvVnMmFEVlbu4IHekk57xqMofN/Oui4Ol0JgBN2eL/Mk69vYr+iGzr/RgYanggh7uzg+Jya2f
OaSNW2cX2rEiiFBfx9dotrQngNg5c+vNPU11a87JbYDSAG4HFDP7sJ7Td1V66OP01gglpR08kcfU
kgBUEM8WUu27bgm2labtckZVY3ontHikpOqefSi7+COyjSvUKuXkBvAJ6SdUc0Igp/LSLebfckGc
uCqC7h0KmO2B5npNwocXw9M4TfQJtWmDg0v/nhE5+VNWHdC07GgtvgoDrQ2AZwOUjc8+DdW6vBhm
+7jiW9zPOuEYqnFfoNhJ7nfZReo+v8Sl3DFrcRdIlISMKIZy+tPqjTvHwfWnDHtHUR/dnm28Q7hy
y8ntbpJHwG6EjsjgSQ8GkDM78xQnBd5zr30TKPq9AYBmxCRLj2m+GcsSQxTtr6C229myJxZNh0Vq
aDGFw5N06UtXrQihpr70u7uCWHearWMvpj+vLkXu95ZuS2Vbt3VJdZOnLk2oKhvJbEuW/mdsAFKW
FUzVqEPCV7mdBxrla8egi3S29KCe5A2zsLxGA8KITtMfxiFJz128/kUpnm4rs/gyyKa7MQlBC0b7
TB9/OG3d0hp9twEttUsz3dd924VDOwEN0k8SEwIzn8Zc+ztaiL2cFfBkoW6R6605TF31bdI5tjcJ
j2lXmpqpNCfEFP6+id6HlhQmS+J2M8+kLOKTrZZLY+gkalka6nw8WIHnrc/rqv5mtdjGc0JZtjBe
1YCZMur2YrCHcFHy5mZEDbJ0PSeaDaCjOXvik+gp7/8m63QpRgq5GWkg61V8SIuRSFjeskz117zp
33O4B8SA4GqwZi4w3gaV+WNuysafEZdtvP4fNFbCUqhRaa1yshh7kP3SJXon64IExt9Pa2NgYsD5
o3Mk9a0O6CyzUKvjIVhdViXc5vQDG0UUOk2D7XAZ/nFA0NpXT8AYbH5RhXWqqp5MEUkW4ZQ8FHMY
b3NBrI5u9YGceYw1Z/7bujOkoG0tuMHNv7bSxFGfjK0+ULBC0Mez540UXcYi9Op/esGERLYJWrQW
jM8236J9SgpPEAFg8hmf/sYPoE6CrIaammONu80raS0YoqLZ2m52nezppSVQYewwfiht7OBmCYvT
CvlG2gYmzUmjK345Zaj3JY4EcqMCEOon0pIiPxL/6mqpNytNyI1FJwhdKtB/8tHomXLT4l7cPSDF
fWvt8eagJR5YHlYzS89paw9bI0cBMvD4nUruFbSzk+4L4nFO/b1wmYjJ8diJkgAu2znGJCKxwkjD
u5Ug0bc4rgKq3hFP47bdj8bFTgEbem+dX+pM9x5y3Qs5e5cXz0zjB9oQzhN4Ta8N0+vaas4NR82f
LOnW95hT0195PTYgPlrolH1NpqSBL8Bavghfi4Iy0ZNTRQzYk3DV3yWYNIcip7JGZuLQm2ubyRha
Kp39aEonwoCX7rsavr2lvSWjOT7Wc79g6yr+RontfMgK72Fi682+AfpGrKe3Z7q/TcKKPq3RXnaA
dPVukm3ySojSkYIIdKX2t+YCyDhNVV4sUbZXaArdbxBR7nWaJUgLfsorp/8xrOhzUg5pUCJfAwNL
HUbc5tkr9GgvCIw6mFPqXTzehy1BT8lLmxA+qlp0y6a9xGeYlGxDNJvxpvLqXpn5DnRq3qa6oZRF
c/KghVcbHW+ihn2gsrc2yz0tMGTDpU0BuISwyR0JBZGoBrl6PUBuo/hnTHH7iptiCbSCdF1Zq/ZV
xya+zbKJUBky03Jr8p5EljdPstwp0/X4abp0y+GobR0zyrYl1FPoWlb9XHIxojc1K5/w778Vypq9
WWo3rwcrh007A9TdJhdjOhqqI15cMhJiduY8ujhqRacjWptPq6CjRBJOReoXg/DM3uv+GXL+CWN9
mBjzH3tC/ROu1koV1b5/ttwfgefXr1Rih9gzH2vpKj/txZfL9AMkRHmwdY+bSjxuZpc3dTO2UEil
/S5JXAPSyn/A9AmFqu/EKXv3VnUNDm/NxzVQ3C3xz2JifxCtcxj0VCOHAFNlGwvM3xVEforLCpy4
NDT9sCoOn1yl9lYzhXtsHPc+zQ7Pg8cg24gs0Bl7DnkVrVvNKr9im71LmXXxVDX5VU8+O2UT4UAK
TzhI9yWPWZsQpjm3ngSFTo9Qxs0qvnpJ/cqntsbliNm54EO+iYtenfJBEYA26Je5wwGd4EYy2JzO
6ICXYIjWY6Zk87aMICFK+UvSmQeD4CDISqt6mGX/r+3jU99wf0x50oZtqwEdVc7BMdfsPCxnc5hI
HKYQe4fbblO42xRxAbGf/DA0Trx2bv80ZWl70czxnGbEUGTN/GqgvwiRKJIDYJsfVh6RR2oRgG+u
r16EmF+sy6vDNutPaAl/8/+3RuEVvlOwTdlel32yZ9ddee0zV/u7uH9MHThpGZrskC/tqxyqcu9G
eeKPZGFRR3ya5mhgR2QkyCekb9MYgqd04SL7aOMW/Rh0zvK8Aml3jZ3ski6edsK0X5puxo5vRH/k
JPorxwG0VWFXQdJ6+bmYYDO01hu2RTzKk91mfZjpRzaOzz6ZhoPZEmRRZumDMbXnNBXeFs4j9WVp
nx2ngH1pko2XTKyCgxIorNcjTIXglXBjv+Rn3E6AoqwIRHwtNriNpaQ8ligbraKKgjytk73Rk98v
x4rSbUm2+8Kkw/pE7FzXbuDnXXZL3duudt2jVsZ+nsTT1uB12w5zDwJQRwxsGC1sFSNzTPf4hN2d
1s+3SjDJ2oP+lJVpRRylcUurJN9X2QTFV9xJxhEFBRMWFO+TlZdAgvPwWcyNDIpSf+BINraQvjcJ
zXIcABytfnD3LbaffMPkeCkrrn5J5iEQFH2Cfcrvun9JHOXSJu4i5MZn8gSHyFsYc2A1qm6Cfozr
I6uTFk5ef27v/5a5svrfLyg0URownVdwpNOrHq8X240hlpSYuiM56qvfa6w9Xs74XmEITxKDp1e1
h+6uyIn1/6QoMdlIqMU8OlBA3xzXuSOWN+3kpta6+1joWkciBa2jk4FSKMmneWit7mhBHkH4L8mb
gbg/LLQenzEBUt3x938+xXV31N1x58Jv85ggaBXERZpW7Rzhyb+8tiYa0fpWtmT0r6aDuXr73ujK
/bxkyB+0jM+CVhLmVU7JNp1w01MJdSqjlR+YO+borarZ67qIuXEi1pexuLbCqA/0pvvx0CSX3Fm7
XaO3l0E1w67Q6GQz5ESx0bIl5zwO+2WYtt2gv+me3hyFavCit4HWswa1wIqbGLVXuRBqOVWJ3zlI
HAe31F9L69IyvIDuVdj7oH055ZYX/qqh2QrzkFoZCRgaBK63zEaIivlH4THfgFabj54XvTel8VzH
nXaTAJpvNCpsxvTVElq5723vqyOXL42L9Jzrtd9p3TEhWO+iW2NxJ7SeHKGvGxULsPLyPs7Gr2vF
MV45dsva6rw5LgWq2jK9phZrRFSDFjk4D9wYTVm3Fm5o2/A39CBcQJqXnd6tnzWtRQCXbXuAHlFw
eMUIzW40W8NqLRJHDnEKhjOJMd0NppUHyrDcQ5q5Tykv2QmEDwrv26rzcJRtelVRtYtcYw4QRZNb
0nbjhWjrH69BBTi5Z6m5+97LITHZAvj7XZcyU9vczJjyNcI01io6eg5bmKV7MVD/9DJIYhrMPKf9
NkkezI4MBwWujh3Et5R5j9eIuHV1JFzrkuwMElD8FVBnZy2kzw6OmQeGuR6rUcZnTUvht+i2Q+8z
ERfWd+QorHFY1JEI1CK0kHBSsh8aHC35EO9Hi1IZu5TDRkQIdoTURmCByt1Xpj37diqioy3Z0QYG
7mqB8o0EzWiRx+H3ZEY1H/3a+q/RbMvv6aK7s0LJQxubVlAZhQyy2ANmHqwl8Eb2oFaJMkyH1CSp
6ESO4n+LLK3d2CluNEaQCsrjUauXM9aa9jry2drITNt7CcXvFOY+ZtjrRT5ZYWxk4la45zbL9osQ
8VEfAKyzvs7IqM9fUzRkRwXQd5dVUezJg4XID9mhoUU6uJur+XVkgj7141FIbies9U8EGEDhlMnB
5RUPDWXXl6m1SppoDvrCjdqMg3ygCpznR+EOoRnzoWy088pmhr/XRWPQOFQRzHyonDvdqM/RhpAx
OLKcErsZSVk75P48Nq+j5a7E4UT7KbaiA6Z/oB3XxurDLg6KdcWzUYPKRmzxpubz8/ld7jZvxjC9
uEVN41FKSvDjKOxyiw/gGmH727Y1eZqz3QfeHfByu+66FMld6piBX8YMgQjh7/k5dcmI5Lz1hTIp
TKJhO1sMK1Sx22wWlVW+WWR/5pjzVpVCh7yFrG6SmyLY9twJKw2wl6D+0VaHgIeES9K0D47oFLSH
m4ZETQRaKl06oeC+f+2KVetxfGq7RBgnU7fLe8c7aoXuWCUrsSbRuoeuNU92/egU+rdZmuqczvHO
0120dsmsh5DQyLsda5fJ5anQ2OxoRSjCTPTVpWrkVrOL95qXPtCjf2YvZqrPAERg4OtLTfYqHKK6
0cyQhROSw52VpsRQLNiUXMO4NgNDQu8ZYeUZP3inOx+Rv7bPW3dnIGPHB6AfjLww/WpyFr5nM+xL
aEmPdB6/zmp4eA2H0tocUL/HrLRIeTzeeQZGdDR9gvZfF0FqrAMAuN34vfBIJjbiEmmnumJJQwaJ
MGQXS8fBvtkCADnVaz+O2n4y9Pu+b3vbYSqCeoh7cgV05PPCeqopyNyIkq1EugQcWPXjiMuUQIgM
AhyCzo3uumJehkMrYt/wqguJKcnbE+7+EsGMxUdKBztKx8LCrC16Ekv/5mNfbtdo4J0G5umRgZlL
A5k4x7fImb9H49X1tGhj4e3l1tf6LXsG26eR/CUZOvvGPw+ij7f13LXmywSFwDGhNycn6V5IkCQJ
YfK4HPooKOrWPEBsQi2S3cFDmPqVlojNGpf2hbEdKmneKLL53mSlzmtMzIHVcRmb2R9HaygCnNBP
xWC0bfrTzIuzZYj1NTuF2Wc0ORLy81p60U+9tgrNERdhCpcHysOO4OrrQYcm342p+Z5KuCVDWPus
TiHIcvejV6Z4ngcAzo45NTNGUIHInP2lY63LSHXyButWQzFg/6vc27KohqMi+7CUykK9u2NOXP+m
V8kXr1GIbfsnfAMc1HQTbOJF0CpBeqGe8MZaWhwYJTI7O+V6nYbHVPbiMPbaFz6uPnDsLiXfhUiw
uR6YoVjtYp4WC3Fkl8GVrVH91o5rc8nc5FqV0FX27GAOo/QxSFMdlQV4NJeG3hPako786dW5xv36
gQOkxjYrn4u+1ENTIavKxGPn6vVeLem/WTvryTpfNZuTRd3/EhzB60lUGSyMILGmILXq9ws5kOu8
//2lLZNt1NoVsuAISbMsNH9gmtljY6wJPo7qY5V2KQ9NS8EwS2jnC+1jrNgmUDEsRfw3ctvINzut
ZdqzIxSWzoOWFA3bxPvYoSS1v9O5+4x6uRwtffi/L6hORhxDauK8d4n+GXgPaMHLyLqgANcxRsJh
hMdgcf+Cnbk/RpMHGmtHBtA2UUHbqnOi0JXJDdT+xVuzZNe2DalWGhyspnfH3y+/fxwU4E59TTM8
B/9Ba/vu6P7/b/n917peAWzTOJRrXMOgeE+ozuCxwJo0711EaDPrGDckPwVvz1z+GTSEVg4ShWZZ
z1Y/fjmYbLiUylevXHrYh8I3I2vl+muhlg1GivSvBP8sbFRAseYbc3rsW/PNHVgpXHWSVTEeyQXa
GAkGTSP5WGSqNnY6qIM7PmCDvxuHpo5hpGmRdxTgM1VXnCXxwxpA116X7kUOEHtxU3FtLes33InY
Ly6aCuAKFToT96XbF/U2kh0EVt++EO1iwzfODg+aeR21aTwNeTuFcqiXoK4ddDZyRtzEeR50JLl5
UzUQwvoZ4T8KepswLDWC9ziUCtiTxuQTWRdY0oeeICG7/GnkDFfc1+GM0nUXT4K7YMwOSTl0/40w
EB6mi5WdYUd8yWOiW0RBI4aozZncfLvaoezxdsLAxG8XkohqR/x4Tkkjg9udG9nLYLE87dg1D6PH
ohIZFqFqLmbPaeWoECQSsBksZgjPZvtubF2tjuWVPETqBr0gK+OVIi90gCRT+6AYlC77JGsk7mfb
2PVrRqcMigRuAGERAojY7jWqJfKpNreAGWaN3aWJntSMVoCklMpTJyyn3lbLm48qZeDTKwyjbtrs
lrQhzqZ5tOas3CHUea1SwMscL0kxetM9eUeCfDqvUWF8LOMDWbfwpE02PJpeFoVRicaJzf9LlKJ/
ygvwj6E51lMT77p8wl6nyFMp71OfMW0KjfibIls2s8HhSHufPODM+rkDJpB390twuUckRTUbZ07n
YlapYJjWh4F8FD9zOHjyamzPVa2hisAgrd91NJlTYZD2lIbMqnno+PtcW00PLG/f2BbK51XngDM7
X4m+DOMOFf2ST1cabdiKGwnkoun7mOcP2fBH3Ahe/3seoD0tb2rQyAAYvHOSmflhGbdNdWoUyKcn
0ht9G4fWMSmkq2rCvbAsblSfxUHmNvwIpUZbQL+G8cxy95tlCBnmpynI45LHuCVSbtipjplYHAwu
ZAh6rRN0zQi0PSJmR5PIe9WQXkgvyq5Y3HXXdMtDOVkJ+jH07L8/cGUDCFdmq28sHpWNmz+ZHdt7
NqJH1R1lP8xx+bmipejz5R2vQp13CwjnJlNgUkhRs+NoV6h9kYNsjFG7AHknO0/O/+A1qfWJ/uk6
qZxM4m3gpgrnonEsxGyF4Pl8H+M2TDMVCa73iJT4227X/CZzByeBjlw50R4M4hUQFWJVHsqv2mtI
BCW34g4t5IQf7uuxQLJmD+8lugSW1Pi7GJya80rgCcHY6Td2/ohznzwJd6wuTnKPB5r+jCP+IX3g
3kP1bmvELPfcFAkoR4B2uOC33DdYFwmVLM+Nm5oHsWrPJfIHGiDQwcwt5JPnPEgdADcv+vZUL0Rv
pIMeMGt+rlAymy6doZyERYdLVn7ICYzOE7dyrnNIpvZMP4EKFk0rGO1URvnOcLZnPljDuuwXhyTz
AXYnBJ7GWTSrx7TVLh4QFPulcoOpILDRNacA7xlVw6xrqYdCTKWaHlbGGE4wgaP3FZkVD8SACCW9
N0IQYwYbI788B+tSHqE/Gr3/zIEnetTnk2ByAYuazKvLbIZZo/iZ0zXdwTLIINbQf1gli2dqgYnU
2XC7r0JJlZV4KvC5dlmYupkMOcq45yJ7DqNcVFfPCH7/lEG4OX+BBrvjvaJbsEo5qQOeSEJnL0gR
yLL1Jqlm0FbcTLXBPM7EYsLwARSroaS42RmWAFQhQLrvhYPiAUBtLYBiyUGzI3S49gcmqPaYW73w
nbGOg35N6FVfCZdsy2GLy0Ju8rJ8b+M4ImC//CNMdS8QyTRf04+1ppnn3Sy5sNDrC2IBfF1pMDvs
ppsO4GkT3y0KOTbMc508WWPHS8Mr78/GvUV5kM/aGD9VU/qfDVkWol0cZyAgtKL7AdnAth4ANZwB
1rep181kIE2eM66gcjUOEczbZhFmGjpqQPUrH2sE70EulmjnmtUJKRRNA2RFbSfJMbh8JFqOsQCW
d2vVaJ2jFCVNzH/OjIqcSaPm5qNQYGqPHfFWh4kcIlct8VMTP9O464uY+z1ah+IJjIuOk/zknEdB
hF89RIdOGO9SVmzhqHCBkv6rCy0J5wVvFV7vZNPrenIoIHHHKfd2vSImq6XUAGl1tINQ++t2Oo+e
YpUZCKWGIcoem3XS4ZqTfCNbxJsuWHmSyOd0kRepGw/8v6Sdz+dm6FAbTstH2q/VBqVaffKE+4hy
qTsMsQZJq+In457kQtxG4xNHkwTtXYmZxrE4kLKH9DEbTtY6NoAi2T8zrokUFqRD3Y+LhPRA1jr5
qJf3nbqA3o0awYyX0vq1VH9lZz8M4KMnL8+2wzLUQTVYz5ORwJd2ZK5a+Xzpjf5ilOa7iTh5X+uG
T+ntgv9B3O5mL9sWBFThIdQjaGt3yV/jZBCsZ1w1rYZ0Njbccz2xR1Po1GJB0ZttmQatCTVdkCoR
8G0fYiQ4ZNckI58rtKmtRjuDSZa5QfGcvyKd0m1rfUhEmuzQf59byR3H3zE+tiRosFZfC53PpJIE
WU4JMOOx11pex4YGka6SD6auM+8YX3Ex24h60ajNnnepoxH4nNwOA9NFwGe2BoLublj4n11jsfbr
uIY8Qk7Q53y2Fi157bByHAFxwQRKLsf4MPOSDnyIG3QoHJjyhOZ83mg2R2aegdg4LOJ8gKBWHLtn
CdEXcfBM5weBIj509Gao3/getRx3yfgjXFGfFaU8GzdJn1GVfEZNPexFvV1Gijw5mYH4bCfbIfGg
2MT0EDB0WxkzkxX47DdRgQVM3C+epR2vzj13nVUQMDLL4zP2LTyhTFsw3+CKDfdy1micRRJH3kJc
vXR7LPyUsVsNM4A+eaz2No8Q6ZD+2gDfzQha2W1bd6v3ApNELRKeBJ4sK0J0ad4RipULdhPp7h/R
TeOlsR8XboDQJLV0Y85CMb1LKkam9VNp5KxEongwMoKBprQ2t/JKKHl59roze0V2qJA4VbTH7Bpv
fl2wWwZeLNNj1uVv9gJz25NvtfXcrnlR+qXJ941I6ouOtAJwW+Zh2+fXcZ5WEF7wNqbb+lQjYdiu
mdlCL8URCgJjftQ0KNk5JcBEc1n9zE2t0vVSV6uBXbTKwlkbSZmx/+huS9ZJ2X52SFJOFX6VCH0b
U8TBmsgDids/VHEoAv6t/wo6RIlPLkiwjzxzD4GEOaGqz2iMQOSxUaP2pPO3beuWEODGDhDSqbug
9VbHNCS5RvdiI4kYB9i47kSK9bSp5xEdIx5Tj+KyQ6sb7ZYIy0LiHmka5ZETxfyay+UDW1/3OGrW
bc2dyCf74a5hzE7qPm0gSoLTi3kqhxV9CbeqD3beHOnecIIVOAbynqE6MSX6b9ntaon8J5UDx2+3
Sz281MIi4nDV72nBi2WGJFwpXmNzG68lOXvG2O8SSGYUpc8lpNCul+WhhJ4+6DJejxMFUgA3MVgJ
JdNVFG3XWH1oAx5HW1GcZZe8TiqpsJpEg5+au5w19mz2ubl1KnGK4+QDV3q2iVcPvaRyMFYw4HDF
l8VJTGNx+v2VJPlm4Obx5cznqu0ZatLlanP2B1UMUtmk5XhBskwR8nJNrTR5MhPvIVPHVqTTLiJ4
laxxP7PVCbmV/Yoz0vWTBiBYdt5+Wr1sX1S5HsTVf3mBKWG1kUV6sfMeR05/YOXdm/qah5aoXqaf
Hup6Ny/j68IdGnQG1K49eH/rtC1g4nvz3KQP9mh9WyXQYA2xDAiSPPaWeAC1jk6rFiWPlur0g63J
zyaWu7UVU2hTvVmVzXTSq0JnVEZcmJSjOFKcCpPvagcC/6KznhdvrWwepwkL40qrwgQuEiCG+64s
O+wbqAU7hoFxVF9cFhTU6A3AnbD7AFYlqcJ/lgRVpHsXKc5DDq+Ke5eiIUuieXA/UjAV5Iaoe7NY
e6DGugs9Xd7syFxvaPAByqKYWMJ1KH2W/KdkXVh1VPTR5fcHoTd7UHPvNTcWDA7J6usOaT4MAldN
dW9cY3z8Dqujv1jxwvFmm9dpumOgaCF3Wp7wA4vURlzCmdumdZjMJjHr2fquF8SbgeiikcZG5IiE
sSZXzXaEdPUn3vQlyvWdsZb6ExztaQI8ObpxdLlD0Bq3wmelhBO0HZe7QQ60nyhDe54NIwUR5whH
xx/yR4JlJF0cXdTWKO1dNYnyiH+gPKrcusLkITufkz0qlHfdwsmB+eDs8CApiz9QlNZnL2e8xq71
VlYOSwEpi8exBBdhZST+bJXzoYCgy23DOJZ2+Ww38trbj/HS/dST+4zXRPHUj1Vi7NdZ88jBigk3
X7g6/LVrPsahtziev34pwNTKyZBLo3r1pwm7w7wSKd4VAKS//+X3S2Rgm8rU/J7fMaG5V+TDcJMV
4O/8ksp1wlkTjBcGQfKonwuMB3PPIZs5X1Zbvk5IS49DxsCN9DP2f//Q73f6/ZLevydZNWG5uLD7
qfqkMAyPESGis7E8zkBdKNkzwEyt6/bNauy9zHxqp9kD0+A93CzAAoxJ0sPy3T5LW5+w2lcDJPf9
FXe97oSuoNwhJmn2S/+1WBJsvrBw+pqvFVpkfYs5lM/oaO+rO9D0+2VyBr717y9J3IS2q08lH0nI
9zFeT79f1uh+IqMTqAsTJMzuPhIbYVNPd+dp6XDQcBJxxqBgOumUm26MTB1q0tl57OggGJELtoiq
TKdjrAD/n3Skc2IwfTnQ1GiiSfZNZyXjkxWydJpj2ziUVC17EpmTkPTAPamq/aZuHUJo9WSXe2u6
RYd2bnJc7lpW4em8F61ruAb5FH2gEKCxAbG85vVUDtlYXnoz7PU07Avmj3Fy9zl36oZYOALDyHoD
kiNs1sFYCOj0nzC5cXRzPCKp3CwdvkgX9w8cWKDSar+kiPWsMpgNgNNlMLhEBMZAhlF2roQRkHyr
u7W0a9Kt0UJE5Q3WhLFtMCpMzslrN3P7lHoRsmv47n7UDtlcFH7DU+inYhh38xC/dgXcTYb/jX3u
dXVcNHT5S5kWn3kDtJeSq+WlVFOMCfaQKTvxd3vh8MGBVnzUClfrkjBSFvet0Sv4fYJl1kPr6qDv
TUSkQ1+v7rYZ2QgkuaiDRfgEPaA3p5UfpsCJotLxbHHVhq1u6XvN1N8SjTibgrCjbQvE3CT4y+CJ
Hq3CQW1rfsxu99WR9BZM/0PdeS23rmRb9otQAST8Kwl6K6+tlwxtB5fwHl9/B1jVXXUjOjr6PvbD
QYiStg5FgZkr15pzTJeSaYaRP8+SwMd8l2ZmuedEVlPn9Jjfoajhx+s/GYH3TNvCXTIwOYndGZkA
oj2rygJJbhyc/G7lF9l70kM/LLzyzY8Wumn+27JbnLXs+DU+AsOGfdeCLyCkIN/UDV2MEO3EVnjF
wR7zVxuc8qbwQudoePFrWJN1yIQfiUypWuSo6yllflaURXjIkGYYeCQQv9Dfhjxd9QyVtLk5G4yC
t4usZ1eH4VE6M23p3uHFiNhvVjS5cXk6zVvrE2+qiQpvtY9rwdSI/mCnJIwTKHFo/tYiYJRWn+JT
ke1ZJ3fuMMpmV4ma8mQgTxNuj6Ocpzz05EHPqrvj4inEaq8IsEesgeoajh+a89gJwjC5jmLg1R2Y
Sj+QLP8j0M//mff43yix/2/gyP+PWLLi/wpKY2UjHIoYr3/mEC1hQ8s/+BcLyHb/YdFx9X3TsYnm
Md1/s4Ac/x+o8VzbAgDpEmxp/js8SONLrsPnhGGahgsNma81xSM9SBPiHwQOQQmysHk7YHOc/wkN
yGEm+N84OzDYbcM2Db7A01zQtQsv6D/wkTwHRpQd8EXPhIauBNOyidAWSVY2+K2RqZRnhdENnAnG
sI5T5PItj8vj84+PSO29D3lWHR+P3P/9Hf5Id6kweNv++x9Y5H5dfZqZfpeegLdXb11pus/YKdaD
ZpRvj4uPmUcvg1LpxZ1l/btW9CaTMVHPrl8x7WGMpzTEMZYPGs234TfU9U8zNNRWORA0iJjAfpvS
L0PtEiynlOhTy6HcBJrn/rHoetOv9q64C4zNBCcY5+1wZuquoyfUAqa0X4MGqlDgnDk0dBcwiMzq
jJQVpZEHasIHOp0jOB9jAsC1OT+0UnS8bhP/e1sGQ34CV9Js8L8ndxXimZh881no5oF1hVQVpow7
zcubAPM7WQeGs0u9NmScXibbfKzTF1SEiB/HCY21JvJtPTiIDuurn0baJdSEvBRFblyYToBe8tbK
m2wyQltrX454oDWoCJaPCUatSmLcNqHNGkr53h6o7H0akvpFxOx3yRDrX0q/kpyBahPiuogSsBd1
6+08KkuOGyxTFtrZrSmcu9aX6c7B8+HW43YmYxM2BfFet1YsIk6IQPw5Bg32h92b7maaZtyOyr36
xaBOmTt9EFUKedtndJM0atOlNDNjhBbYlWKMScJ603t2iA4FrEiHr5SZAa0E2l2sfxBhXAyTNrTP
vH5DURpS5gzROpz1c27V/ra1f5UouHqJyyVryW9vp48hM560SF+61zMQGvPkCDcPZg90moHmZ1qc
PgaJPXi3Vxpr+LRgmmR/YYfYRWJlQS9a5TXYGsyV0YpmjpfO6zxljMVhhlW5OLjAJKIs+mgVUR60
SWmT/KnbdNnQwosPsSLM51/G4qsa3favSWSxGUVbs/C/7ElGawN/tTZfNaNlEE3HJ/nMzPwXSFAH
V0H6WYmLX2Z/0NMg1hrsc1vTH40b02a6Q+bDCofi1VBMD/pMR/fq70aawBuJwHXt5p/cfpRuPa4n
aKN5wHSBz6Zwj8mbpqqZtr3LBu9nrlo7Sx3fJfa3QG5+nipff0J39gdUkU6t/tMbG8RIiAMwoNu4
WkEFrZQDG4Pzl19q8cEwenfv4oADPVC9T13nHel5I/VBywWUJ6OBu5NZ/uyl3OutMH/kc+uTZPkK
Q23kDzkqLCzdwdTS9PK4RKHwd3lcfHiVxXRfOdepS5N1gcJ+g/i0ZYjxPWntSOJDv0VRXu+gjl6B
/MUbR6+RVsXiR1a7zh9O1FANfMaYQWxm8dmUeAZy3XU3o+T/amYYiVt06pbZHYVlACcCK2OAiRkl
vfBm5F4W5m+qqeVON9aE7gHkSpBWSvM7NLOTHJqXoUPW67j+79pBvumWDfWbiw+hmZgy2sbJT0jy
NsnHWrV9fYKU8EaL+6L1aAmEh4+ljEYm6PKcJUxFPZcRStzkL3E7XPH3XqWpPhor/jWb0TfL98bn
jLLxSt6XlYlARDLBI0QkX9VqfupKm1lGts6riZGRzsnPsnUsWhoyeGRw7y6T39UpageWcYoDVzq0
czXvE3l7fcb+tB2UUxDX3dCEXoSRLQL/OO2YwiAk7Tp0pQ071mpOx2MnvWanC52/SW1ssnlGfGr9
Kxbu8REGRgQaY7bJGnK3KS8DmHMZ97F80aMPj2AmJMDzc9TgD8MItvt33pz0yaBLSahh8xTE9/IA
PMo+5LYmxLo9psulnNLDrMxhF5uiOpZB6ihmOR195MQZ5wBRSLTD29KbL1iE/EvVms8zBamNzYYi
rKLynZeR0QCYyvE+kWQsjRbrLfSMY2UmcCFkzMwCs1fa5jQv/bGhgRD/bHzKRHIyQRbVH6M94gsh
uXjruN6WKXGynT3+zDl5Vev+B2E1047mEoQKY2tliJzraOL39D9rfUzXpvkMwr3BR5wSNDBnb2SH
3jqviE5pgm/UT2hQostc9VP/rMos4SSKkoHh4ab3/D81G+wr0iFXk3v4XowaRvnlRjoiCo5S45Au
L1ZjBNwJ1zSt7nWZtGj0fJ9MsOruKuhs9MPcneLV3CAh/+EhDw/KSl3h5VBVWr992f5EOA46pTJP
FRKracBvNvf1vK7t6iWWzk1MMdMEv6RoiO/mgIPTJdZ3N0jM/qPLidWccf3Wxqcr5o9y7JMt7eVT
2oBmqNTnSCtQTss0SB/uUQV1mCSIraH55E7ouBfzT2b3/gaJQAVPdNVb4uqAcqGDR08WHdrssp4u
P8jHgyIcNHQauBqiB7EXAQG8lQ0oPF9Zn8BAmbZ5LUPn8CtbJtpghfUwvM35c02afEAmId4Behb1
ABTAP45aNG+Ej0PTqKGukK50cdP0XUPav6qrFrOqcW06tTdU++SEu8HobOwPcO5bJNRFZgR0up+m
Lv/qLY7PGraDlYjdk9JyBugl/k3B3AQxKZ6kaS2E3A3qkhLX0woftbTvYu8R02Yuwldj0Oy10fHr
Dw3nZYN8LIf88q5/iQkEy4eGzpD3N7O/FDE34G75fZudg3h0lSisqRmJF6WepfRRxyuDkemJtf33
HPXfuKZ1yIX1ny7xtzXv6M3YT3CzRffqIVRg4IWewfPD7ZQZiI/GL9LS3sra+XBbd2viS+hkcpNi
OnRlCHTVpTcvymZehRCwdTh/a6JFGIe36i9e47lnODQw+F0pktQ4oaEpZCe51oZ/tY0A2ZW+shrv
rz4nP1PyX/BNFWczSj4tRmTEnduEuaEisU37LXXpYeZflnLSVYd6cS+QYmIvq3AZccQGtUNR09NQ
k8kPUslXSWQJZEso2ZHrc8/kEyTx/JLY5MQsfLOi0cFO+TAtLW4139gmFhs+awg6VjZ9vC9vNCFK
ImOoCMrF9RJHZ5Ilnz0z3s6ad/aITioNzQ702LbgZvTfncPJv5WIWxNNfIHpP6Wjdo0AWp/A4ARR
r+TqZHXyu02yZtsRkQcpNr0V3glRRnPzLe2pEJRhj4GYKzx7nQHRQ8G8TV6FKMgm8LXvgijLjWNN
e5HhTe6F5m3xx70Ok/XT8KofU2NeLfYmxHIXR41PeVySIS6TI5NU0gFHNlDISIo5TRtNSA34TFTd
8G0S7Mne0TaIGjopsGTQel+efjYCFhja7mc7ErKjJ5fWN790Pz5zQtG22F9RYuh4Dps/rkddmE4/
DKYl/dg/MRUqXQ0jiB9/6FWMdlTZgRhKzJVTzZCijFfb3hivdUilVuUOUZJEFRaaOpmecTZVd+od
7btJT6NxR+Cxm0TxbjeSW91ErlJ3z3AzbDzOloOFGRlIwi6uPnpWQhoAp8LUg5yed5DoQTnALwHw
vEfedKPJ/HesJbuosQsNU2cQSFxSbcoD+zGGoIoZZn20aMaU3pM1wcsxSOQIipgiWWOcmYldN+Ml
I0btWPTJC22urSC8PivwmVWoyixEMWaPJabDVZsO+MvHXE1Y1LA7Dsrog5GREQ02/4DO8K3sxGfJ
v1nHzvSja0dzZbvdrsPCWMbeE0XaqStPMA/qtZeCmDBz/TXp/GMjGbpM5ou0KVxgG68iJuHNVL90
dt2slJ5seqdI9oXV/uod45yqihG31ctthd5JQMGhvgE5IJh65j2oYPUh/dFb2VPyyipCUGvWM+uc
KQU0aCeZaSL2q60ANaJHPB/KS3T+U6Byh2k2QELTndK9tIp7EaFSaZzhGutFhBFurF4VWoFtjeHs
WqCVOln8SxRucM+6yVXvlq6mrajoaFvj+zSFUEWlTOGegNukyEN/1ce/tKEa0PmfzTE3Dg/vA7At
cPau89QgxkXR0B40DlRH541MO06EbQnPME9KOFLdX2fCx4soX1EFDHSQCw0TiQ+BAXqWfCc2wAOo
aD5DYUAUkGXPo0E0rmZqZ6OhTVcuirxH07Zf2r1pzKSA8SYQ3B4jYQRwJnDCiPFHV1eISt7gA5fH
0ael2RdjMMrkdSiY06wbcaPOo/hR2buCY7sDrLCPp4Eji1tCZ20BRuhYHtbOkKJrRXj4uOh5Xh77
dPqmVSixdf8wHV5qAm03RZx0UFi4VF22owsIEkaf/8x993OG8w+eKSUGTCzdQ4VEk1fYb7vAkdkr
ZyoMRvGbcJx1BgpoxrdzaCoCR3FUluu4ChdxX3bM8DIhnCMxM9W/XLaRMy2185Dq1INR9Zu3aL3V
/ZJxafZGlw6M7LTFEvjCHYSioYwYV2oEiluCNTtW7p+xWUBXqDnXcIoY3zXFezgOat0xawTPxPxC
T6jOdDnABXWna+9iexmYYVDW3DU9TC5wLV46PUfe2dIqW3Q0RpSFa71H9urasUvhsa3bprzbHQtj
RctsDX1M3b/QU9tsB+1ZZmWygWPFRgaJbAOCAmZsPZwtqe2gmSJc5fZeQrxwbSEFuZtZld81MnJX
UwhRnhEcZUtzsTixHogk20wxitFKVKhoumRYj7oYd2D88nox+KS+v/eXeWNdFP2lKJl/ha3OlF8R
0FO6HbDuGI0ef4YwbdOL1G8J58XAKn/2EY74DCm8CivzPk6zuHve3GE20wemPP5dS2z+t5N+6QiG
NFmVgqznjZU2C1AzRFKKI/8bkRj9Qd948hNdPEF/oL3KyXBd2GFQYYLBq6W329xqybPo7ENVkmjT
uNNWUyR+9CXYhNSd9rKk9BsbO901eYwLtWxgSs2ze8ArtRgTW5L6mldp1dGpt8dvO9NvAEpf2L6t
nVMOnwjzSIqENj1Ay38yObNO+owtMJvHIwjov4CJ8JU5hbZrnT/AFy+i7hQSmvJTVEa5F7bvMEuh
WE4ws0ArLAOKzZ47ukYmWP/WDbibhtZuzCy8AlaqdoUzIhWlteoVU39JjCvSinGTyYTGvPSeRTca
TwNga+QCEIQoMsk5gkcYzAQH1xk0wmwNQJDzU+JchggR9pQ7HoUYu/EcXaswjo7sFeZxCEeav/Rm
IOitW6n8pWxMcVzY+tr3WESb8pAVH8ZEdw2l8i+3Tucjfj6YrQsdwy5HhglV/xl1GPR8CxO+iozA
c8PPqkzbbegm78OkvYITb7aDNYX7DHwgiAb/+LgkPT4uQ32pMh1/OozOmccg51tSC0TtVle7IxCl
hyD8kbo5mz64Q47Wn6HbbDI9o7cOsW8lc9daq9TSXjrQeWb7RsBu/rPQ4Y805Vw8paXD29WG8KqY
/9NBmm5gLN1Dj0xsEz9X4RNTH+/ZjYZ325nsdcFWKPOkOGEm7e7TyPtlcDPx3sUmRcW4z8hv2XiW
svfQOn7my89sQXiusooxCOwEzLf6Rc0uoS4xb4VOK42fNIeIBg1/KUkANLRK3DBNzTAP8klgd+jz
cHL97PzUOPeza3HMbMQWi68dzPO4U2z4z2k7ujs3KmB8tT2JeA3hiHpK0VUtspgAPKdzF5wT7y1o
/ztAqj1+xaE2zUte2eEzgQLuFcf9ts3oFBLPW1rbifcJTV/aRcxbnz0dCVLt1CAcqvBSjG6563qv
e00hGhC44t2Zgd4cOgarzBA/IoFioc2+Y3IVsGoUP+cpVUE7Z+Y67DtaIzg/QQIhOd0qHWGXIxPB
1K6STMayvr/MmY10RDrI9Cf8LGGbJ5vWkMUaJPlwQSnXwx2t8M+oMomCDj0oTANJMDyhBWsZwt+J
fQPtOasJtDtlbKQEbTtlLjHd2GiCcMHX1L0ZlK2XX1t/fi74kyAU0poLA+B/XbrU6Q9G452VpX6a
Q2/tfBC9l8clYsmk0ile8YU89bhE9lHpt5dkuUQOwsVVxXjukvXeC7b3fN43y0MzH7sL79Xu8nj4
uGShuuuGc6578kEryK7//IZ/fgQqLPOG8EqaBWdMQ7SQ3qB1j2l2LkAD3dKKaXs8ZjTGqhA77NDO
NzPr7OtYXtCJ6LeF7rCaTZ7f4+EkW/1GzDPf1ZvHdM7nnSW8e5SOM9Mdfv+r6+xbR010WNAi7goC
MCn2MIcXg3yOh0pLNmOKpdBIQa9ohT0HFiD6wE1Sccu7zlj4TlhqXOeQLNNST2rdAgRIwCyGWWAP
aXdyDYep+OPDxzA1noqBBhSZuVXjtqe4JPZxFaVmdTIOj89AWJBoOCyQ0EnZAsua2tPjo39fyCHt
cE1iyzZwv5zUxJ0+AlhGlFWikoiwSVV+o6HVT7Gy6Vj6cbQ4gF+ApQemVSlaW5maOU6C+yhGszip
HrkQMUXl6fHwcUF3MK2YOY77akpTBDOpvulVfRgaXcDdwP82Ts9DWKLXnvW3uTOr18TndO1cJTaW
ewy587WrdnXkzG+FWyevZv7NGFR1sPbcfNoCLcGmllTs/ip87in13iIngsiTa1eni9TbkPHEbU7q
OEX1pRsWH0GrIRGd0IYxzbS3/mLyyGa/vrh2S56Iz8QZnuOX26roh9DLS2PdWos+Ga2vKBgBpe9m
0vIOyiR0Ze6s6TRXi6esCv2lkoMbXson2zXUp1XhQ+5iiSPBmb80THjP1tjoz1F7s827wAlUS726
xqGM3rtMv+DEN89tYx3V1PjvFhDjaKw/Kj8U19onaSkFdB13cDW06VPjbiTBCh1L5gB36XP10vPy
vehhDri3DD8MbbpmeQE42oEtzpQdnaB/bvX0GX5Nt7FHDJkRpreBP2TqgD7GSH7o8O9ydkj9bSOc
41Sk9ioCFTLjQ5qtptkkNYJqLyv3Wo4BszV5sw0hwVZhi9kcEgwMA8j7MaVRm8P1zGh5ETOcbO2M
ensw5pPmcgv5MOmpi9FDVOq18rTvOcVuGtsU9Okivqy7/WhImCBIGKvJZUGa7elYtREIzu49sXWC
UvKZ02vt/K0i663rep+0BRZJ2wTXNLt0u2kKhUbSX7xFWO4nTzmcYytv/vL2N7ZrGIsB4EBsKT4T
LdwO+SEO4+/Brvep68LXR4vpl8XWtTm5uQi41mj0UxzqgYjm38IhpUY3MesLKUBt9E+pLerA8qKL
3gPY8ARuQwU8BWo77vB+lC9zDU2ztuoPU47XlENxlICf6JJuNzf9fUpc5JAT3EMfyH0adhhpAfWU
ub9lNF8fZCxR35UF5oKkX7elQtdmAnopwl7sVImur+8rC4y86LCym7+Az7/HPbpzbDqs822zQ7MW
+A2yuanQ8nNYzR8MlE+1J6aXctCCVCfbQqKcQG6Qqz2TJd4ShR7UUvPeLUZAJYaGsFTavcva18HG
/ljAM97XA37CWosdEOX6QW/m+sfEd9c1OJm6dSf2AWs4UfuTnzDTXMzy9NZRxnH0kUfC0IuvuTm5
3GlMJX8JlMSrSTPvytbHJaS7W6h0W68a7Q2O/mvfcDztUNncmgrkhtdTe+TI6RVqqHd0UjVAZcke
6RME+Zgkwo5ldaukcyw9WZzmGTp6XGgYiUOVHKZlvBhWUCnx+w07Oy/LNxOt6rbPBOpVClykQ8Ub
irhx1+UYL0yrL96ElRUHEVLOPb6KX/C5rEwsOypC+QBF4c0vhvrCpPTv4xF+JOsmZ/ealT7aMD+e
9oYkesEMIyykCFd6pNpvZVRHL4sy7fEol3W19x1ICUAFOPIW45skuPyNAu3xoJMGNSFLPNqEP+GI
woU6AWKKQTR7Yn1Gtok68KtO6+hYkb4U6Z53BeRYSRu8GNSg2ojfIzoTAQwhtNG1DUp0zAIfHBUs
8CTIl4WGKQX8kEngb8+rZ/RzTtBTTK7rqH/LpTjmMxgQBwnwyIiSyRd1zMywcRW69DgyypLRiS/w
4MtV4a8x/kMgjaOTkmPD3A+BQuJP8ZPtdQuApZLB4yET1hIzLw0ndL/prlP4V9XyfY+vjrY1H5KY
4/rjoY/k0Oadj3ddn8+NBAoY4XBZA6FO7rK6c6ZPt6NEG2840bipQrMJQL/191YNP3ojro8DKfT3
WvrdXRjphlQfjoHt0KwfnzcWZGWB6fTo4QTtG/HS+/M2spmwWkkMcd06RwZ877hV9Tbvx70VMbaD
yE2jSuaveGlpH6uC/L+o/uzmdkf6nRn0Y8uebETT2ZdfIgOlYAmkYD5LJwhMjab+iKC0D6r0qvls
pK46aq17jhVt30bkkJTNF6xaOmLTbDOWS36gJl47BbfWtbHmfSMDfR55szZelL+lqJwDmvIcIhen
NrJqEpT9Am2iIrp4Lqmav2hJ+LfHpZYxnC7QTwOF19rz8/7QTrRDmU8nt8LoAosTtiyxUxWxn91q
VT1NiUXvyKOX0aMnliZxDJZuE989O8i40bNj/j9XDRMGOXjzgXBxeqPt+BIOcf3WpjejEdBw8r02
0Y+khKbYRakM7UTw/8jPnkTQJTM0fSIGK8XivradoeKwN5/1pkE0DazyYrAArBQjuSYbnFMzJWdl
eOO2HeW+zkFLTWFyRH6NbCEJYsu6ldIree2ivyQjvlK8dMLFoEtBsymoXu6RGC6zuWeIvfUM+c6b
/ps8NHM/tEw+ay+jxQsSTaMFWRCbPZEcTbsQLVaNSiwB4aVSEtMoyrSXIemebUcnxkNw347bjhuL
4xLdkaEklLOD5BgkDhxtUu83fQ1Cojd9pE4k3w+Zu7WT5pXj9TWu6Oy4xrsztODonPHdMaZvqL0Y
yGO4hlkD+D3z85+1BsNdDuVNEN39K2u8JzbJgWLMC5ECMdwfeXu2ilG3lrX8h8a4x25uad6VJrNi
jlf9QmFifSYAiDZ2q8X7LhHRuusYjQ6EQwCUePZE/8PXmPz1/LR14+gbqtlPE2fgGno+/aYU892S
Nl9OHVp1vPOrnGUdo0S66fBZB/2s/8rm5hfGuWbT6fh24gRfOnrVTaon1ToDM4iODfqPCM/+3P/E
g1EjJpwnRCgYBupBba2FOVubz/gJ0ELDaJgT52giDEMI8UMV6PUqx2PYbTg3qy00PFjq9ySYNQ0+
TwDbxbqtxaevTIgtgxGj91+Gmr74hVIRdl32beQDQ8AhuWGsZsrs4r1FWhKB0nO95odXs2bJH05p
YJFMnP0QTSm5JSzVQ7OyLBqgZWPTjBXUvk0maWfT0artQyStbWmWvD49K2HnrNiMMfWOd1pE1TqP
5dMUwVMVAOfFfLO1NgNnPlv82N+oBxdVyczWZWHnllDUvNb9oBO1T6NDDxZmjS9rvCQZloA0vWnA
l/Ki2Y5z5B9UGv0tQ4tU4uQXhv0j0QQQqNhjlySIaNBTNqKSYD0OLsYHIa8mC1f7qw2zp1hWL7mJ
NXUmhy5dmr9llobbhGAS3t5asc4FHMrJ8p78ieSNOOGwjgurCBoBYMXSzM90RFte6790erxoUu0X
8IwjryY9ObSFdfZRZNVHqstPLBC95IcVegwhLwKd5I0/jJSRgEcTrO/BoMIOKYziIyKuDPvxUP8y
LV9t/J5elQQIchrJaTJq7YyB7OaCvVvJov6UCTs80yh9Qj+zPIG59N45gWYOoYZh6RPhVDUvuiqu
JlKFkb4rwymO03SAnRx3jB0/4/7d0m6zd5GfPftYcde0hu6wuIy922pbDH6n1EvfnF7U3ErQ+nrz
b43KH5vNE29D6JXoV21ItUtNGah6ZCaUwgsrtWtCA+IIJ7I13SenhJFTEYsk04ymAWWHMrOLy7k7
J72MEcYPn6SiwKviWz626UYSJDC2LyInyyTyI/TbbNY9LuiVVVKN9oy/ohwmocEYwmzeqoxVXYV1
tAldB32I1QWis3/r3XAfaPmhbxDv+CpjTpDoVy1fstYr7u1GcPIJeZnDi5Vz00Ijh9hP0Ta79T6L
wm/m+PhDDaQflKRD8mfR0HSMrrY1IuaVTgsdP/K2zCF7mpxsq884k3uHHIKifo8YnMOaBhrTpXA5
+94GygQt0RuH81Qb7VtCj6IluURB1M2ln6MMEX+gOoW02zjhNhGuMULFqhDvq94ZDDzRdecvWeIm
q9TGc5/ioXQ065cVtiAOe4Nl7An1gQbEt4ohtsSnltk/qBBH2+CB5/1IN9RQRC1ZYx0GXW9u3Gqk
1LCctYYAYNOw3zHFiNeEhtYb14S9jNEG6hH14SqmU69noTwVqkOKFaVftk0HaDGNl2i0mKd+6zZL
k9ONryJtgtYbkmFl1QNOC6evAgO+dtIunfDMRmpvic2osWkoT6SniDVhNxaGvZN1ckk4L7EaECNC
MhDxjgY0Frsyjho8zznSvAPDnn4rium7BUNEfbSn6lfHGWBJW0XzQTPC+oz9aGBt5kQfitE91hMw
xITXptIN5nHqr9TS7lwMq3I53zsyP+mVL495N4FIgS8AumU9JKo9hjasYdOm918A2yM652gXNA1X
KB7TtTEiCc+75JYPYGJTdoHj46PHpZk8eewEVuvSM8ZA6JEGgb1h+lguF8pK7TiAUQII21Q4GMvw
9PiCTlcXYXWO0UQ7JyYrE5xO5oCC2bqfaSfL+2O6ojlpo4rAgJhE7CCaVUCmKFDagDm6edQ1LTlK
lFlmJY+Irv518WZGS7XPEjQ+NO8sS7AVWrWPvXhmgGWYzXHWugYnMvr7xvIDsShkrOVCW/5fH2mL
kcfHHQa2ZJtlFfLy2qe5u0yMhuXy+ChZzAbSyia2QvEzqZRzZN5hH7Uy/Sl0fU+K+ARtnuC9WESn
Zrk8Phoa8AyScRG2UsKQiJU4+Y6l7bRyOkitCY+hdZ9rqAR0zp5oGiKJ9/3PaAjhs1vhzDUfYJNV
VfrRizlft4puI3BxvjD0YLBtU5mn2fJIfeicM+Z/4z8uhTNrp9g6mQBDyXxp0i14kBHj4HIxtP/1
0fIwxpfGH+nIOZiu2uM7PFa2UzmKFK+S9/L4VFoQcBD1uAj4EhqY//wJj8/pFd1OvwU9p8dIy1BX
j7eupgLqtUQeWazLTSQRbBtVy9zLr7t7kdVVYKsWqUaFdy3RG/On2cy8Zmn61DH6pbPGro6z7i80
tk+lIu1zHGwUQYR3PJdegSysdCaASd1KL2vU2+6YH7AkGEguB9wiqtCee4rpNSkU6gcjn3drdniS
orTOHTNErfx0RhOpe+kuzlZGpo/LY4LKSD46MvRPPer+vi7bPZmssNYRKF5QIaDI5wjRXjycCZcO
SkMnmha8EF9NalJ1HOUcprGBJfX4DgyMcI20BhOEPoiD51VfmtORATFyPoryS0/gGfCe1uUXwR/R
zfoRu9ynJ5ANuH6GXIIZ+iUSCxMklJT5jocmISuCLi1/RhZerpolEs1uTGpGntxHCT4gdOxtgytn
a3nGm+s5aPdQQGiprvYpbPxVSbIv6zNjCoiCSxRb+V5VJ7KlNkQWvMeRc0rIKAMVwWbBWBsmJWu6
ZhLi1R7mwpjp1o8bgqbsjdEYGGnc+8KIpXQIwU4QfdByFCjDqzTifemYf8Oup5DsDG2dVOG3R3vU
ltqTiYUTuywVHvOjQ6r8i+BgmlTJ+EgECWZ7/BQW/cHckye6iLuObiTa7HDv4ZfCP419aaiHjZNg
hEbdsqczDteaPrBU7sr3wWspcFi6mH+1oHQDqyEIUevaCzXVtLYg1ayAhpMq5szWti9ZmTPR0FYu
v0aD6F53ZFYwWn9n2R8Q2bwRMTGh9pLcrm7y3KbzTc+Mk9Nv6gQ1YWH6jGOkf2aPedYkby35Rsfm
Z4osErzhFwxeOkKRSYSYUSwrtfhrFcZ2SsYAeVS8rnNMPap5isLh0FZgG5wOTXM93jIDSkSiDWsH
ZqxOpJJB0DtTjd95hhFt0VRLzK/rcdRvntttvBxzmIlXiDKjbzd6hns6gqzT1FX/4lbQ6LPbOJlH
UMRDUGQN/SHmsQbbIb3LH8svwDOw17HOa4Xf6UZU3sobpj10BpjdsjsOUOdmLwVgat64PfjNLWwt
vn5r9OEZ+hmncXfBvZjaQSFjIyOk+ijwgBE6GKIqWnJgbCDIYYd9zFmVNRLOljM1CiQqc8b0J6xv
G1fNtykjkxN9oxueZyzhdGfmP0XVFaskA6RqGiZVe0ES+Oy2+5jeWSVs81gs2QGNAdg5cQNMS3eL
kR5rMlFqoroRSXB1GuKrc8xzJhEmq6LxLjy5nRic69hdrdpw92VIaINXv7KnXRA0g7jCnN7BXsWd
gsv9ElXJn7Kb32pqlCAuh2tiYNLR4VFU5dK6hgRi1E8qpsOnIoC97n+RdF7LsSJbEP0iIqDwr+2d
uuXdCyHpSHgoKEzB19/F3MeJUcxI3ZhduTNXNv0mKYNDI9lOemo9uNB4PWPYgct6jp0fNctmbfkt
VrfoV7bmd211mnaT6RE5k+4BOJY8z3bJ4NknTtcFR4y+vzlWc1Mgq4ocdrdhBndtzZFupK7Br5ZE
FLMsSyf4G1bJObYvrza9uBXjZ8Phx4snDDvgH8RgvcyQt2UNhca3MIciyjkEoNnv4bgk36/GgRa7
MXtEUbznWAdDaxpXo27ddf+Rukx/RlDczz3dYOHg410fOVjCp5XpdQCtvzUapAdkKU7PI0Te1PiX
zD+5VX4UCLUYmvwPuA7/AtaKOsWmMgKbNNHL4oxvOs69diff8pz0m4M9sx9YAcQZJC7zjigH6465
9Vb4RjNUpBznv5jfwRts7al4oXEU/gh+aNvCSC9k/oxfr9jC2PEPKSJYH8fP0u0Wd2WV8tblFsng
AQcVNVXJEB/yybJuqcrqjT00J97RxXPfs4hlBmf1Un+lNVTD9OBoSCNwDan90IhACrAEnhdYytHC
dzCdL6nd79Gun5lE2800qe/OFR+Q7W51QwMpsVl75HAVZ+chHm4OIaGcRGhVsHQpqhl4x2R9pmW7
sIteozH7YFcK94skn5xKoHSGxmKO5qPGx1Fmty6W48r9xwNH7doMmZzgxVursMlmxplPB7Y1r06/
CqsNXVZsnhzulL5+TTicrJbvEArBZk5TyL0U6bZTIFbsyk+tYi3xBukCPcMzqV/O1b8p8tYkY6gp
c6srh3pYH4tDpURBm/QTos2mN0lIJPIbU7kB5dJ786zgYkbdUQcVB2ro+YgHZyX6h1hDn+6i6EL/
5Udk/eYVeArQkz7P5nCfKpshYvGq+UdUSs6nlTdx3AyYNVn+01EQ9MahdPSJ2i0Ow5l7L7wBFoQV
3/lZhTeJAmWi78Fj4Lt/xClokBg1SANAAldyBay3NMVGfv+IEfVXaWpX+6Jmyz09DsuXmgz0pClX
oKVa2ZoDLWNVx9MTavW3hYSLKu7cyeopBCiyct130+7Ngyr8B99Q9w208FVTMmjXwlvnTv1pmLCn
wa0gLtiliysofWnR7Xgn1/X6ivnj4lKvsxGSR7G1WNc2cabd21CigbJRnSKB6T20zgS9Zyyrc7yO
eqdblCsq7Dw/ApoeEeAOA0zVEpADb9hqGw/JofGAxuBJAt31Vk8Fi0/dvE0+A7jFcMapszIZ3+va
2bDl5PexbYqaUIwW4MK4K9R0jOm1WEeu/84jh5+J1jpIf5LIxnXC1qQZq+eeK2GVBh0D8/SHj42J
vg7ovO8GUvKRxnMdWjjp4yD5ChMGbqPKbjnqoQiipzzqGHyhHGM78Vc6FhQbVrx1TApM8uqWudh/
onSlzO7PzLq3eaKMhiJimnAYIa1QMbZeJt0fvH4STPLVW8a+QVTZZ+Nh9DAAWjrmoWwXNFk9vHll
9cJGnm07cgejNC4T7xQH/OEt510T9WTMCBfmvt7brCb23bBz6os0+g0FsXrnRi1QxMi8iiHYZ4Gf
PAO3tWOzIUmQX+PyPhK8FYpE1neOePeaKTnpknSmOfxz7YB9kmJxLHyqZmlmY1fmH3VLvtKzp45K
JE7gqYVebahH0u6g+Gi84W6zu71xtWndXWVBPG68/Bv6+VPLUS5lG75Ph3l5PJs3il2CdexRleBY
w850ixs5jT3+M7qTi34lDbzc1BW3O8GTlXgvHT0uJ9R8qIMj6j0b5XnA7iw/q6CkJGXBTMZufoyW
bl4q2FBzKDaJ2CDuY7M1L2PD79Ui2kwuQNwuQ4IyvG03yejc57+95/Vn6SQvszS7Q29Q90qB4p/n
gzRssKrMLdmxXO0ocJR4ABkSRzvhDJ+y0lPNjgj6W4lvvElqkmXkqku/3QaxRPPoPBSlAcT5NPJ6
6czhnAK2WRuu/DbYiGzbAZupiR0z8jjlJ1rzOK0zZ11qr91P8pMl4Nkt2JIatljbGZ7/qWCc8sej
gVeSrV4kzUf6uHdWnN9olMNUOti3sLbbTTy4kIWyn3n5LGgbheSaDIfwTTVRyVzfrQ0kwWpm5SjG
NwFOZsX27wIfKmWOoyCyN9r7qe6hr/O5Z678Z3M0XSMfP7qJOCmIn6uJzc2KUAkEIlZMg0reeEwa
d01CYp4mH9rl/6qIGqvuZBgh/Vx9/sEp6y0PNOJJ8I2j/GZmIPYNT9Mm1pbPzez8TXKmBsLQNyUS
EB4lAM10KjlANxK3t7+x5mTEbBTfBlceLWzER16u0zoPpX9HmzYqNXHWqLXQ70NYp6n6J1oE7LEj
FhyN81NLtMub84CTHOM8veTY+gAnzsOl7+86u8MsnQEta4VzoVFW7nzfJz04M6osYlQwcwWU3Y4c
75+fGFypCY8F32GmtMxhQ+3NrYYwsOk8rg0MFisfE2PnQ/c0nMZispl3fGhEIafkiRc3GL2EiE79
PMQTZlu/usa2/9RXaG9dJb9kIB9Zr2A9l+MDujO2/tB9d/2RciRZsP2HNVPYZojqR1f0iM6ZFlGz
NtqAc0AXJVvKuRlp0VzWTetBYLZAsSq+EUldKEhFibRY6q011h3uMtrIQ1XxtBHT3imJP2Ds34AL
Ll6tevzKoEcjzGfQdbMi4khnPVkMagRqPv+rKRMdShDjfUcKDWWMZrdR4ZGV1ScjDIcCwRugzjGt
96W80FV9CePm2g41xrio+KwkdkulrUvtH2cR70zKINZmpUHliuBliDzznPpMdxRBH3x6JhaZlFxP
us1T2wcBsmnpC1kZTU9TUuKmF3YVb8mCOG29Rhyl2+8Sczzj7i2u+A/X6TQscuAS/g71TN5uppW0
D/y94BiIwPavBrGfiXYGBo0DuW+wQRJPXKc5SylwX/am7BUcD8NMTp7Pd4o5E2HHfQHgsZK0sXrx
bxf0zZqBIt7VQN11E96kUz8UDp2bJE+fzRYcZUJcblVyU3FABfGkTLUXFpYyAaUSUPG48af0NiTu
2Y6najf25r4kNHBXca+RQ+J/GVG9qSzOJbNLYDy242+f/UAfavq462A7BzBtlGPf0xiY4zMZvuca
EaTwUaZroydk1RdqjbcNNR2HkRvRnSV4D1IsijAxm99seZtdkbJZmswRU7+5z43kX8YjdOlJexIh
lQXFvPijsbzy+pxo6Cph3JChDa06xYJQ3g86FPDMbSohk/RGNSSFpZ28iyrjr1OU3y0OI4MQPxjP
/hBgMueT5DrJaBKYg/670TO34tKoY7G/z3KDvYeR2MQdLfrYDdaNikvLBiTJdjXdtIqXducmz66m
SjWzl+lnnpFR1DcHvXLn1XSWewEaHpY0OhjJRhmxxFsdxYcu9z47NliXJMGxy+SPpc4nLDhT40HX
gfNXmc69387f0klJ0Ew1bcH44hxkp3Ucl8laheYzscBsGzdF/zSl4+vgN9D/eU3ypChCLpSlHM5j
UzqXLLmoJVYjbhd35tBeKdSHKTxXI3+il4tn+ENQUiORYjTq/gVlGUPf4XcKrf6RVAH5aD9+jSJI
s4V2PooKIqXnBoD6zGDXRprHzbQE/FrzwxtbANFz9+B73sHQ6ClGPmy9CdE+scQnSLSPAFEMv8Au
ouC0MGqqeoeO8msBKjhaJaMAtKarr9yk94ydh0NuCavTRM0O6Zdf/r23c0LOG2bui31OZzdoomkp
PkZElnF7SMnMEJQyKfDIwnNfePYunOwrWJaXPIniH/xAx2Fq/nyHSsdsQieFoEt7Vz7t8Us7pMLU
tyzUgvUIOUAQiTkHAR24USX7XRcajD+YnkjApRZPGPZoNlCsjZNNoLq7nCBsBoxTP7d+Zp8LeESn
waWYvI/avdfTKlK2vNDJlzvnqPOe0xFDVmF0D00Sc5SdaSfSRkWaecvveySz0T5kAX1/4+hfAXCx
KXBmKO6Vz64m4VQ1yBYXVVfnW03uHj3FOJsCM34H/XHvNt8CwT23c2o9UpqAy5F3r+Wfvdaod+1S
ZVh1wV/jemofdjM8zA+OcCSPY7ybed6f6oo1p9G06Q6Ma7upqEfbEXB4R4wlQxiy9mfU2vWoJNvA
YwQdfVDsAWW267Dgd1VuXGBBvEtp09qUrTrYkfVg4yZbej77TZx+p2Fg0+6FxmizUOvoGzIbLm6b
TBEugQlu19ycChAAK7af6yxM1Alzps88x39xxFwkQjslBMTRryZ1tYl4AVGvSr+3mSrOyWZCYZm9
yblUXtOcyWyaWdNz6uGQK4oDatNB2zFw4UpQUuYQaY1xU7oO56euKLDO2gkNYIuxSv5Qbdpt0piq
vmTGR1IKUkr2QFQua0W1B4p/amZkbqis76JzH4VZsIWrimvkNPsMqW5dQOHfEEhVxyTMzhBwOTzX
JOXsXsuVB5fEMRwGT49NeeIZ+qQozCXjn1yCuDnMfSAOUZW4Gz5VVFejDTejQ9tgENYTe47ie3KT
/OzgdcaxyEQQAGOJiR8Eg653iKxwMSHaWv0lc9hbxnlDZMlANYxc7+hMTbsyW5dQleTpWHXzczxH
NEIPHKFzqgApiL3zVUYTLg71lgzxwQkW/nPu33Nurtbj8By0rv/gNvnJcFnXpxqLoa7eOwOxfMw5
UbN3LDClSwqPNKiCjOJpiqZO8+DnO/AAYCkFwRsvvVQhlq6+Z8dppvbOmXtOp1wGa8o2iL9r6kL5
kn+abHr1hhGvBahkvfDFHMriknh6KEyr3+aS/mAPwtbRA0DmBtEIuy2gpjQfPsjF70rraFvuuG+G
x7aQYAkVS8aIGY8JDBwNQpFLrtj+5lf8gP18hkZDYcbwgLPhE4LQR+XO5qb0DpxybQOlFljkH2UY
+MVb6hVZWQ5rj7qg2PCeojbvnk2X8Sj0am/vGcE5qORdWgtn07fmZztHaMjVQOkv0IS9pryqlSbf
hxV/WgtvQruQBnw5UzCd8orsaXvhxmQohqsi4LIch+GVohiGuQCzX03Bn6sYrRW0VGtwEGGT8th1
iNycgzmMN2QRJVfiMCwmuzY7lljWoLDUO4ztyGsNWmoVW2RSQ8wL8coqA5rkK3IeScSRQ9ijvbPL
6C3hbc9XYdRbr+keAVUfx3LJlGPF5w31HIZYMsk16S0KdLFL3Z2DYoua57+CEzvQsgpjEmwC7Fn3
wOip1yCKCF/CR2hifEUzsZW17Ny33q7IeOeAosAZHyDPdti7VLoNIsoqaUd+NUqdXQYa9CLrEEZm
ddF0pTu4WkdnlhflK5zBtKdmDk9t00l594TvgyfitcyJ1I5mljPTdeDAXBsnXFMeIW3ve1PXd1qe
JsmEPCibWoS2nLdjUwv22uUOyRgQRJF+Y+KD68Uq7Dg23rPbDm9BWby3pTJ4Y6A+arrDNj5heqsA
huUICWodgS91XReME+6mXo4gfKv+rPFvHwKWtmerDj7j0eHozQJ66/BgruqNEVk+SJOFwcsDaB1J
PJBmtNQ9B8cqPHCptFdUbhgf6lCX4ky6jq5wbBEeA8uBfQtY5bEWZ9Y8WGAzwtwSb+dKll1ynILs
S0UMqkQUcdUCrm5D5AoQVn08HcZqBEIr/so6hXVURNZWuUFDiyd6SGf6sMlDkw75pVOWHfpbX1jG
YZAIxEluXsJB7ovEq7ZD7kN3ThgaKZGAFVGHA1G6KXvSBvjmNqIVsDGe/VF8mQlNg66D99AVIVym
geTaktshHT+Y85+tYrQIAnMoP/LBEkFyFOtsBjXik5ROwh8jwWwhLB67dNTchxMjbu+2nxl2/gu+
GGfwb3o0vXMK5nsaN+A4ELjK/BnrTv7ITh6GnJ/c50kKVqKMsLaYE+0vyxOaYeDO1lOy5Xgf7SQj
emQK7q4MQw6po6gX9crVfXaXuOO3ZwPu8PvaPA6mi3EMh3EiGLicuiFpb3kOoOTHnDkJrZyrSjtq
3ge2/Q/oxb82xHbaTLyvqdgKTjYwJ+Awl1AFDphAo1xRscWs6sg7vVSvDmkLNZTjLKdYxqZBX4L7
Us/lpTEAGJbjYO79wP2CTMhkJCJ8H427Ixg0o/jG/dpIUnFc2hD949QBKywXLUR3Xo9rP9pztqRi
aQkZAAWklhL+bitevQKFKmLBuuqa/is2SVGk0t0l3XfckEHXiTp6gMcMquNAuaZfcWUc/X6IUDTS
51mL59L5NT3v5Az6p+jteCcZqJhREdRbA/9JTqlXkVMMFuD1CfuKl0R0LmfvlJQO8eD6O4v8F2on
jq2YnusmeNDDH9SHFj0DA2lZ3yJOwYQWrlZv8VR3gdFPHO255GrifeHaqQnu6EK/91l97QqsA2bc
sh2QwmGL1fpbqI0P8Em3I6xD+prMT4Rid9n8Z0ZKvRBUi5yjxEH2jN10NZy15TzFKR8uXY/nZIyS
nRmRbRhLh6/iw9ROcYCCfUeIM1ojorFVaGmcI4W68iTaz0hHc6T4TK1csYoPrL+4K6GYhl208kX/
WEaPFrVhFIbgADNtxZgS0iDTQBBO5/yIs4Wd2YQ4VMZZfnU0kiaKcOe49AeRr1z1Dg/mCqjKyv6O
FFanNEc7i9L8O7Ene1MXPJj4ahtdPUSNIJFoujRPlIXBa3EYWWTRCFJDg+sTz15zD/zMlvEcA7c+
Lb90nmYP0WSMWFahskifQ5sLXI7s0QmC2oyzwr1R08fjI+ku4zC88GOQFONL48CZ5oOvtyFXthvs
rNmn8K1yfwqv2ARzNvMSkxxZCHgXnYQWCNVuV88FDSEpGyEVxFe8v3+qjS+Mm5xbyvlfzny7ypZK
qjCzkbS75jHjl9sZWpzyHEqc1aFQuqZCF4PCWhfUQ7C0fC2LwDyZsfxcvJh8gxDBTdYL5vRFbyAm
i2pCuYhUuqpc/8MOJQHFYHwQaZmuyepSUdZm+T6D00IXFykCKoiP6BgxvYecH7BR4hls43/QXmPS
GXOGTvcY4nzoC54vQdmXG55sw7qnuCawipg7hRXug8r8t5wj4cooM7JVa42H51A3VrJjLAji5MdX
4qyD+nsSPeRW6XBr8jGVNP6SGPoVWPjwFrVUknFaDjg58aE8sRUCigBcnXQS8EpD87eSJ04S/3dE
5dV8smOmJ+Zh/ZtC2YP1xAfGALubRg+nDwhc0UG9nuMGkd3ZURpQI4OX0z6dAVbWit+XXrF7PFkn
y6XIZQ4JUkjBFjlN8BLbuNg99A9I5J3HBeMINn4Jcg0UhNmHnUxjY9m+t275qYfkobZRwQc/pmJJ
Zt99sbQ2aVYqAD/lHj6+Ik/R7ViDvkf0GIBvhS/bFU/5ADnUh5F1qKzwACpiBcTBX0fTUGG4tT8C
CfZv4P0f28FvHvX1Z+r5X5kL6yqkcfo8RPO1DYZTlDfpQUn7vUhg9haK+xwYZlMg9NnCeMbA9zqo
V6h8FRAdSq9qCATnmbqcKHzJNEU3mlTF3sv7u7np/6k4/5wnAXwlsVhRmp8eW02gVuCZDZ4lzPPg
7dmHl3b6Bv6BHQIbGBq2Q34WGox0z5jVwXT65ns9vLuatAsEo3PbWFS0xQux1DrlJGxjnhSYZytW
jVYYUsbkf/W1eGpm/ZWI8pK13I6ugfhmD/GuHHMHHOgbMJpTNzXv0lj6owdchM6IGyl5zIAClZTz
bXw/v68lDbZxNN3narTxKkbOaihTjvhddxBNrvHry63D2xAbhovRvWfCDKu/qInq49z4r4oRjWfX
frIT/+Qj52Zp/tMNyxqBiW5r+uXHoE0Svhchk/w2S3Vls/8xU92kq4VBGbu7eTFv+dRokJgnfd0A
qMfqu1BDnB1tXisbhnhvy4+qAIUvJfJzgGyBtPyGT/uJX+sYqPY+ZV9VDCUGNfzNsH/UZqi9O+6k
bxM+BQ5Xn8GFs6TTgeBN5o9o4K60vcyBU5C0ZAwk+UM6n8pa/6r2fWZvFfNtrOwgTXZKTu+uVzwv
Xt05dO90oCZq3YrvkdzN2imfJdYHC9TowQ1ALDd2cPF4KKsAvH7lZ4R48ZuxLPvz6GRnY83qc+F7
9HH1MM7YGqBX1UdKCURQDGcQmaBKeo5VKLbYL5xXlYB6UGb4mvZGdCv0i/RLrmXOUoLWNRZ/RrdR
wd5xuGR55u964q0oW+oaGBH/qbbaJU1vrB3mic3Q2K991GPu7GBRTw1uPj2ndPZmfMhTxqMGR3zc
ayyTyBtucueGbnPN4WhgDfWhdJKQrR0LTTVVwUpi31sXThPtB59UPADJFiMFDdhJ9EVGJd+1YXGX
Sv6NUTBGmt2JcFeNUKf/TEuypwYXts0T+5iO9G51Iyd7CZs/rRkDtEncw/Gw7QAvC0V2LLLoYk+x
v7eS5I1GACZXInjLc0HxZtW4Pop3zAU+6nTDPJxIHl0BOrvXKGcdLlSHEoV5NfmgYDrhXyCAImeg
Znohzgzb26rKHTZBNlI3GmNl5XC0fGaIr+Fb2MfQSyPnP0I5O/lkLTNHnBolnrj6XgQUcTYLwJqn
1jxzN8A/8r+cro9XbdWXW3Xr+paBOabhyrU/JrhlaxEcaV0cH5e2usqwU27sgNBzl/6Jcv7z5nI+
1S0v8EiIgyuGp5rnVrT0APUDw8k0eN6u8Bdlgb4MSKmwdIYauy8Vu8ufqs2OCrkp+x6M3tnpkLJH
A3B3LSa1jev5fkaDATa9j5n8oM1wkunr4hSMFBXDxQkMgCwyuo4Bpuoa3TrGI4ZGGoRrbRsvDsVE
r41HuRaMLG/h7MsItzRXI68TS1wrF7cMdXvUhwnvWLEdiPGK2aQFto7vsAKZmptrGZ/+xPpqbjiN
ksejLBsYJV8Z5qmsIcGNx8c+J+aCeQt5VePUXQ0IsquGYygEGueo8RAo2hFwmCVLTXGCKU1oMrLT
AoX2+ANtMWA+7ivQXyKJt3YFYanGRbujb5ddF3PDkMl5k8LYuKUAiALYSsZCm4QNQnNLjK+8BY9w
FSoM8BPDw+apguW478DRL2psi4mpdsTPJIHxlcHFnfBrNRGDzn+TS3Gzeo5H1MplEEswJ7lsQFXf
zdsKL+ohxaRJYsFgn5irq2iS514mgHcJ4PYcaQdGTW1ZO8wQyVFnEvCKDVPF1jgqW/nOa4HntrFJ
zeyaWzZrASd8pYjgNeyHdlPDFyLAfSlqWE1Rlr5oWaFQT86BngKnUbe0BouRYGtPpHh1guCCflHy
CLqraB4gAm4eaKChSKanKBiDNKdOgmcshHb06GzzxbicgqRdT8rcaYF/wOMoQmnmuxNaHpVB9qPO
XNA4QlwM2X/07vATxTjsYJVc8ih5qYvcBdYxvtYZkkrucmfidPhKqF2aFeZtp5frgcs/78t8kxvs
RrlUX2sGlS2BjFcjyS8UqjCTFfV7tgQrLXHiWfUgDDZSk7DulKeqnVeWType6njWGc1yZVvtDbiJ
q1hTrs0mGxkk+amM6WZFkzrMRGeGwX+sObhurS44U3N0y+vxWxFD7zvKY6Xwt2GuvHUqkX+5QDJM
Bt0lmHlyYAe+0T6HhwDbCCYf07Hu8vJrifrl4/BgSfOJtnDkI1uyvMzmvUdJ0QEV4Zq4Jr1uFENF
KNCeV94JPR5Z4/MzqasvocivvWpPtjjQivs3NlCTuJmg8XjiocCishxVLDAwgCnzadgHqHKrdu6u
UdXCA0rfKPA+ZmN3NcG/NXSm+BrAijMHfJWHEYyXwOHI1Fdzfrb0izcZd3ZLMBOKji35i3CzJOzp
IoU6NzUU7QbxL/ktZxc7zUNtiPtloUVbJItDfMlMdDBpRlwNM6yTbWmY52qAnelQHj9ntMtI60GG
XrdyCTL3bfgccoABoeg9TwEDbzJA7sRk92DV3cdU0qftSxSUYYrSDxqmSK0BwMRx7YlX2RgMk2N2
zOaQBfxMBUJcVVvSZ/epysmC2bX6VHnF7iLRC/eQDukhuIYIsngoanbLecaa1Qq+gzRojv1khQ+D
qYiJifxDUR2BGJ/jR15+1G0oPRWkgUrRU9KBtrIioZ1spbKgcBqeenJafR16xByMfYcBUBrIccgC
YRqfKjqi3qOgfzG1+zSJ9NETpjrEXUrYUMcSYoR9SGg0fW6wQV3SMuwxTXSnUcoejxXUpMnIq6vV
eeajn6VP/OT44fcw26JOinWp3JYwsqw+Aus7IxH5JsicnjyS6iC2lxGs4jCe0jB6xim1L8rEe0Ti
vO9Hu/qQExDpDHzJnsVe/cEhZeM5kbo2YfreJCJ5wHGN0Tv0XwTqFW8UqlkjnyLgkU0Q0JbyI6XI
a3nv0FRZh/mbicQxLf9Xi4rag6g5/ieNvNitGz4Klk3sDskMWxPiJB0jHjLkV8zCXKheMA5QV6HL
YH5JtB+uE7M+tj6eMBKYyQtvn/RgTpXc/P8f58490brorf77x6Ktw7vcDj86lhsn7eflOvNb6352
/FORBy2BU2N6tHk2OEFNNAWA5x5sR7cx1Vua2TCwEpI6IbeRjHP/JSzc7Emm7CTaprqb0vlP0Wwy
GAT6jcU3nSOyjRbzvh1F0HVzgvHLfs+GKcHZsV1iAdkGUJ32Ff0js/nh7rumonw7xppRM02AjbNW
ppGcHIPmqKFYJt+o+FjqSACgrNXQVo+VdRBJG9zi9oOAZLTI57SwT3dxkRRg83CIjwiItdljT/N/
GqcmmeORhGymLaZmHA4l/t8xtH40RmsRIqGF0wkN6UV0+GN7r/j1LP1p6PwaJQNqM05PMA+cFKyB
Lfi466Cd0rWahBu8DV9mM+Ha822mBftBlN5b0tBcnJNNgiRFbMmPl7/D/O68+RJkxn08GD+GodNd
JZBZ7P6NXsy/2ndexxw/kDU0b5FZ/+WpPPST+WJNdD3nnv1uYxJda0yeVM84bNI0gDRs4GGPqCOH
lkL6CWunCP/1Bkhzgnxj46QLD6BZtU7+ZcBId5mMk9QzVrbOG2D3zRHD2rvq9U8VRvD2cU65ylv6
gtuthVkZBUCtC1NXm8q2Tr3rsGodaOGQGWwNbMh9i9PbIDzZGfu5q/6Fpg9r06EaMMT7X2PBEPy+
kQgubZf+SHZuhkE1BVtE3lnVEVUQfpvJ7t32HgqWstRK4462dYpmDjAnRbLAn2qBmCqdeQck+yEI
cbzM0c8cehwvSMMUycPAKJvPLU2R47hUx6JzNTc7+bQClG0zYBmkGbBX/ugdagYb+pkodc3LTyem
oJI9SAXNetj4JXnSmj4iPtqYhz6lkY4Dn9W4k4skvrgsLKg8o/LXpB8O8zhTvFrQvxe6cUAEn5Sr
A0e5019stPrtYIUn4yBwK8P/Qtqsqw0fPJ/tNB5L1V7ov8BabmXgN/p7VVhrmwGoj+5ZjDyG6LWj
tDdmG7EvqCObLHnyMOeA5Gbj11QD745io/r6Jw48sHqY+bv8KKaOcWyxi08eIlL7MIZMlES5bnSx
k4SDDhoK45Ms80GD7h2RUkZcN2HA32AtDZoqfqin7Lkp1c1Bw4Aw9Jwm1l1KxpqmIxrvotJ5Xr5Z
x8aDa7vF82BiKTUrcFUmRvYMbwNs8LVyedIhED3pQBzRz96G0Lu6YVDzbvkoMEKtKdV5TJOGZnBN
jD68Om4Ffid7pqT8TjT+U6niW6C8L8zpT5H/IBveRoi5dHTW04yTUn0EwXQFU0Vo1BCbueeVCsmY
d6F1hry45pmwzoK52oJUoubUNbeggN6gBQQzf4+4EoTFYStmCTdM8NfFeF0sz6S+ndi3LV97An+O
MZZrcwaJxjdIvyJV18q3vkw/RUj13KMI6BsTyXYkTUi93LOpnoq8/i2HfsJjZLOoKW7UEHHfieku
LLxV7IYvVIUAoVAkDplrAsa1deB64Y4iVAnikeu5Vw/M+n+loiEJ68a0VgY7evpDr2rMz1z9wEvN
X3dIlt2FPqb+rffJD8SIBAbx+qSc7AW6yKMlW1PIyyFCJLTzCtrlICJhcFprgIzEUmph3ycwYDjc
00nlZiyu4POomFa3gmrOhPIIY6rpOO2ob+b4n1JxjhFRU9uFENrrQ52E/mMZpO+t5tXucQvRccgY
ECvJdgHTQWZU+672Dv4UEvurq0/ydYqdeH8ZKapbeQMrMCnUA8Nvu+pehI1RrvPnvc75zsb57FoE
f3kosNaLYOxGGcujOdKkxpoK03SEOS3gyAJYnCgzUTx7M+fG2fdjWA1muNSBIcMkoQW55ggZHAXT
mtKda7PTYDQjAZv3L7KQ1SEDYmIW1aM1WxCyqjHepmbxSjj+TG1u8C3Aoo55Um5inztsNqrfuG2H
XeDiQY8Vmzs7vZKEbK6+36WPgx/cVD3cqAkgtJ5ZP5yqq9OACXtLdSjs9gbQJUmf+5jlv05p5oiI
kMgoXOf4twZIDRs/NM6YMyFZBellIZCcZFmI0zT572bKmtGokdZMk2VxX8TlTSXFyRz1UoaVrqvQ
zR9t2tKI0LD2dtlRkcjaJ056ccMm3xi5G4FRdJpDWnEGh6EgH3ycDyn948RSMJ6VaG8oPDgnLT9n
/Ehn/BuUDDHHUk5tG2ucgQtExd4R5/XvKjpF54jpph7IT8GbuYORddLaKK+mjbY+e0TuLP1rUp6N
vdXZQs8gz+gsnXPkQKheQQ3SX747cDiJ/YEFCbbuRs4gRIBvcKSBfZUU7j04vx0C8be2J7XP8X7e
9RaWjxy8N9RC9iLQtFZkmFhI2nPAnxE1eyO6NqaLr2LazDV5Sp93wf/YO7Pd2JEsy/5KId8ZzdlI
oLIefB4kl7vkcunqhdDIeTLj/PW9eDPQmVnVXd353kBACOlqpJNmx87Ze+2eUnkd2PAlOafCY+ob
CurOZNZhPDmy8rdlJh5SB9AI+//aLnuW+ZCVY87hESaCNJH74aKoRXmqu+yLCWC8gVy916okuc+z
4iW32PiaEM8OJ6Gli5l2FTT5h8CkpjpW6LxemVxu/NrVuYGtThQOnFozwaaQORR3wYBUaXSZcHtj
9l3HPgadAYIabrt7wfN9bNRnbmC0NmKfJZZ8YRhDyOM+bIQTCOTUj1bjiWm97Dkx0/Yxyaq7Mo+y
s8glcGGf3F/iFzGHa/rDIDX9DmeWpEnjXUzZt5dBQwI2mnW5G8atrsJ+2UB98nP1pfWwo0Mhf7xO
5eeG5HYgqvFZq986Ce9eY4o/i29gKpJtqCfZyrbn4AA8VuuJD/XK+okzgoTcWtSoIll8CbdN0GDc
WMPKDdqan4E0c0wHH0Rswi0SM7uW/a4Qi6Sb8HZG0XfYksAZBvJhSORTMQlxaMkzW3d+eZ5KVnzC
NUF2aij0iIVbNL2xduANLTWtAyzBbLrDBmrVFZT/KXhEk78epoEnIpAvUfVlGgyDpVk9+gLCT40P
E1/F45RCpihEaax4Iq4505M86JK1pFeoxzjBTaadqnlB1oQ2LkIV4cvAnbfTZzK9XsE6I/4y2rnQ
nH1ODmVe2u8tyzGXWRU+W50TXpRaoVvDrkMfa2Vr7gHICXIh00c0GxgmRzHT2pVjX2JwQ9TgDb3c
F03evyKFXVd+Hz+zxWensXFuUK1WQkFrLbrwLpdl+lgLrzoHKMAqx61o2TI/FJGePppOle27ZuSm
gJL3+PtzQ5zFDAs44TXZ6feH9fnfrLB6TFQ+3f3+QulWPQi2cYUbf2TDdMRGkwoIx2gZ5yqnOCTL
N9EoQo1Gpy6xs3OLjv7IofEEZuRXl0QwiaLeXhSe9xm4mgJ2gvoDuKe1DGq92gDnfRdZzgp6ivXC
pY1uwBYz1fAy9UzeJOZDg+Zp6pvhthw0Y5kSfrRx6IO0rnnQ3RIxWRduDRaTg9RIVtYgjo0Z3O2i
Y9hDKOcbwDqgTF1z6wktho2XDJuhFA9F9tjj9xaaf0pjl1BX3WeBDFd2pX/kw6dZnuu2rValCMmX
7uoHz2vdFUsUDGVtHaoGFUUyz5tGmugCeSSoXv8z9y4oS9ZZ4qWkpII96JlQD1hUiTPIdgX7V9BE
h7AqjXe+nEjnni6Mb7XHVHdNBFeFdgihxnlWv1LQgWhKalQwNJwLMEptX+vo91tx6GyGck0ISjIW
oMSmxn0ELV+c2yHRb1b5VaMX2uZmj9e9bF+6KK3uhqTZoVtGdUJmpi0JTanD2l9XpX4nTVoRzDHo
qOfpa5cn6tjkxnixLFHxCrPcV+hsPYNayR9r2CQmEwRXVKD9y+Wkw+Fgk/gYw5593fsyfUpTP8Wr
X0rj3c0SRmTslGnwQmRiCsxPhs+G5X2ahXqpYOSvpRJcz/zdSjEyWNaMQyJoylEckYsOA2rSv7oj
c3i/MheApcB0Tda90vOL9J+yLs33toldkuAv+WxVNr1/vnYZBoc+wvJTmzH8qRwxcYn/bGEPFmVF
4jz3yGsgdUH3BO25aUNWNM8q27sufvVi50czJwsjH2oopu1rmCJ3ArocHMMOQ2W8RfbB46AS5zL1
XJl51KeV2gBGj4Rmw8JTXRZnkmsjtihxrfxRfOfGbOLIs3OOsowqhORsnrMNRpZXq4yuHRUa6kni
IEtGaevGYtZkuMYBDdcxNtyPAb0ZWau0OEmvv8IieU0qhiQpvvUF06NwnelsVkaljn2BMUUz6V2T
8RLxIOBj+DJbpjTcSHRw3pGnDSej099jdCB3hm/eNy6l+gSai0UTaI8z4X4WfUjnNX4ltaMmJAdB
TMww15+imQTGNN8G1bSUORM0OT2Qk+ettEloayvxNiAauK6AR5cGCXgLq403dVcTRo07FXeLL1cc
vTqqYXEwUnQ+hVG/6Wr8wQeIkDzKN6nitN6Cf6jNo05Sy52BZ4yewo9NaxPjC+NST9qPKZAhjioF
rzZd4YXji4/uc0Lav7c7C7BfV60bQnow7YXVNkD5uog89VjVSr0ICDFD716DST25defj4NG3JSz4
1WSfxrDr9tIporOrI9AO8SSCpy/9jSPNB0RSJWUlrz/4CGZ2cD4KXMcuh9gZOtsK1+FSWgSGtU8B
Yymcks2XZrvBptBcnKigZzHOHUVGha3L9A11kdyaVXYHPpFS1lasQIaLLdT/shsfr3NWtzua49l6
tKgUiKjyNqSZOtzmQH9ipPabysmJZSFecZlI72InUq5d1SBs5LZMPMIOhMSY0Ha5C4opgyKN9tZT
+s4U97WBWZv45dkL8NQrzV5PenoCPXjLY5q/zOO9ozv08Tbso1uK3ZKGl8kRM8FRkw0VMKEcRypm
GUR/LOaJ8QHEkziXqnK3McJdhpRYqVNOCsy5vs2gdiAFuMw5SsRxKJIgAtrWe46xanDpBjWWfgXH
8Kgi+xpisUQ/4+2ySrwQ7owUOaNrPAxAGSV4ND4ZQVDgqnv97YbnNtuYBCSTwXA0aF3sTNvGrQIq
o46a5yAq9pPMN7XbvfstuEgiJcCOt+E5DNO7yGNZpoYwvOmx75JtTh+uDs1dXbtHach7zHUwi7Hc
JRyTpOKImb96xgqVro/CTB0ayDTLJJY/kY6Ks5vPHiF5qD4R72qAQFggs3Br4CawEfd2YD2QAQjD
Ua6c2UmtkihDZaCGdSeRjDAjBxu9jgz007UoSOsIrsJRn45h1KtRL15t0uzfyzHYT55OJFgNtBa8
Y6NQ0xVJf3WhDahqzss4yzx3EMuEd7Iq30cLG5qPkyRQR5r2r56nnxhC7gODyIbWd34ZHQWmdLoj
iWePXiAeyd7dS4M7x9flm2yjq3BTEuv9DXvxum/79zxJrDtqvEco2evg3fKdWzjO9pB++AUoCUTL
GH5aqpzr3qegBKA2WBCxIOL5bfWcV8V3oDW4XPDhWtwOyYC41IAw4mNu4WxrvaMxpAmWl+tKdzRo
xNx5JZKEJvL3srLtNV18TsS12nge93bVOdYcEQFFr1WH1E3OgMtrZl/BDSMq2aamte5pih310fF2
gnTk+UqRsx4FSz2M9yT7XKzZzq64iVa1oz3kNMUKf/g01AAd7kVXDqL3uqbbkDlroL02L//JQne8
lBXsyyIvwHYO3buZtOuZngYGvfyu5fRcU1ImYXlvoMhdhIAtFF7foervjRE8ebQXnGPYHDFdNPkT
BVy8G8oMVxEH2kSP/HXBuHrJILd/trMI0SlrToWLKJQtNSEm/NTN06VpeUicc1TBrUQ+bCB8oEoI
LQaDCA3kQqLhiyeaIG017LIMyuHvBtmIVpC1nfm1slFbBuG5lcnEUHVAsUY0k2iZ6/kMChklsv0R
TR/NtB9zP5GwsI48Nmu6KD824Yu5J+uvbI6EYnJV5456KeOq2KedwuXVMfCWOTrlkJOB7YTvue80
v5wgYoZu+toVEQS1cVRV2xjt5qKbzQWUOcQR291dMIsJqI6I++HWoZCkuRikEQgCgVenbqonB9/7
ekQp+gDz4fz7zqnYaeF7/PjlcMsy7C7wVrB3UEF0OgNw9IzJWadIOYUdqhuYm4bpXkgKoP+lVeLO
Mkuom1Cf4yC9pk6kNhkZ68eWQofOVEPbZmRaH4gY2JzHQSiZeGxlE54qcrU3g6F2fVmRbWctMx6U
JaPdcEXLG3qvck6RqRsHPX6kY0OEtFGUFyCC5nbU2hhITQlKGbX3yhVNsfcn2rK10H+NkHa/dQ8I
eVMbZNaAzWRmaG2T0N7aONPnsDS6n032SJjqJbRvRiGMl3584ck+dk4HFVJqxq4PnZ8i8QBnTCtl
F+jchMeqFXyhLQea6G8Q8Kx0/6H2u0eTvNyVaXY5gTlPYUkXN5hQ2+awMLvRAq+jDbeEQTJDInwr
BRghh0TqhbH0QEGVNU7daOZJNnFtzxkcJ6VGwohUig7SQBovB23R25u4wsugTBsLoM9aVqF8pmHB
qD6kFaXXwCU0awg3ZAu+w3NZqtJ7jhqs/e3IucbA2NqkBe4dz7OYTchL7dJ1Yij6ZLfxa6mTAsXp
19m13XTEZ46cLpgufVrfANM9jh5K6GS4bwKwEU4Ptd+PixECGfAiy/Jf843TwnRoxuRdloi6NPXM
aJkZeIxYnbtsV6CsmKLX0aize6S4uCJM4AaauDXVeWpr6+DkI2sdyM0W0+hGJLiWcT9nKmwOfpHo
h7TjyQlkg4NL6PYmYcQK1cnYkwfNTRWi9BLJ5O1CfwiRJnExrS5m+BeBHEnZI1oH3oYoCMcJtDcz
r90VxYe5dAQWfhbyMcSbIcJHzuX9oXSrMybPLs9butARtqJRv+ZIw+OA1QC/+amsuk9ncJ9blHIL
UTb5ckqJFWSYOviYbTr9c8QaqJfGrZCfIHpuWVXT9bDsdeUG7+E4EJAX8xPbVj5IVEtDlr5E2bbn
uGqF+TEUKJtIkkPaMovsEueERgoPvd3eUqb8CHaweFs0zBmKyr0CL1nXlrvUVX4Pkvgtd8pj2JaI
fqaGSL7YweLa47QxkGnJqDlFQ8cMuL6rAuexJonQ1nW0/yqGmxcyKIVGCOsW5RnTCVpiTRudvcnc
RpLYkCgOMYLdYTo5dIkHZtuM+r0vJ+OQ8IghDpfhwaqLcu0xSbrLlM0htBrqJwMGHNrblJAHx9+K
MMDibyF3wd+LjQOlRpAnKzzMmPAGncNrfozkeIgbwjeY+Rhbsx/5MbweRuLfx0ZCxZRyzikmTINe
rtMmlv2KuQOpOBWTrIjzcFyCFc3kuCq1q9UPcPPKbOFOVKoWKNaVmLT1KMpxBc21xmyUL/MQCHSQ
JBltMqQVpqDGaCeuR8QFbrxz0KR3uEDdUyeNHTtgtG1V/NIjaRqG6hhPEhstAyxXdr/KCLlDR2w5
EFr+nFye647Nsp+8O+QAPKzpRNponz1NHtFIUffrN6MdaXC/jPlrkP/dUXLiuO38RTsQv+lN5c7N
sw8cqxJuY8jKIwj7w0Zz79Pm9upWkoYTGGQDh9rSMrF1NFHInwpliWdc2weBkksh208vTNAI6j4i
OsbjNHKDZj1YFTASOovkUdYHh2flSZUQ4GgyJfceVwVxJ6IeLnElyh8EvfTajOAldrOXIcfOhnIQ
n/DEyWEyMMlK1pxwgp7RFcgywpCTJQlMPRd61UvSg/MWyIJwn7u4lTucsulews/d2GHrvPhVh7gi
1T9GMTf8vGB4qD2vukuVRXvFnPQP/cWNiFBVVu+sGpSM+zKO4Lb7w82oCLaPhheIYJCwmqjhGeJd
rEzkgTp2uvn9rjPQbADUnd+ZgWvve1j13JmovDr57ja9dv/3N5Hu/vku82jWB8sdtn//2N8/zx1y
tLk6bTkHDuC0+P0v2KW0e9Xwkjfjr98fcchJ2Ms+JnKPcb2bIh1zQ5pSWlZ7CAKK+aYCzW8SUPgP
b5L6v3zs9+eFqTnzWADLoZWA222CZq2t7dQ1M8fRRt4LzWZZy3S82gMnAuD5PVJ6A6WrGujD2oU4
sk4HeyPFJp/ayHaGmZfev0oykGZUtbVwzfgqw+xxwloEBseg59/PJ4IqfFVW2zAEsX6mqQLglNTj
YZpw0SGQGg9jPgcBin7Wunn5va1SXBg9bceKaRCtG1AqGAOo8SKOSnmF60hGsAeIORDWCUnpd+VE
nxn0PU7HxVqT2nachXZjgVbD83r4KbSZl0HXTvdRFK9bssa1LH5i0xAbkzyGpgSC3RKVoav2figr
eqILIZ/jKmlXmRYyHav996DaSfrqjOdik7SB5luPhyeelqcor659bTzlvf+kT5CJKlxaQR+/4jhB
40GQXGRSPlugL+LxI69ozTnVd14C5K2galXlJXY5ZY58i6AVjGODk55SIOQQYBSgA4k6lpra2zeG
MVBGQCtrtBfXHu5hFnMM6If3JjE2WmLdEs+/g4Stdq3nXA2LgO8oxtPmkEQH/3ntRmSzZohDbBcR
Ro8CxmIK1FTud5cCoScCAcXiJtBj/zj/Jp7KPuhQokpoOX3KJGzWeMxRysgRqHCUPerR7A8y6l1O
fQXQ74D9gZ2he7Mi7o8xMcE1VC4cCcxRFWNB42xA6LHo2nZB8K5izOIZMQZrICxQhV+7bHpiSlUv
cs8EYONWXAfTX6Vt9avGcz1SFK5qn+/cWXMWToS9QyNLXNeGCyYKizsTw4MWD9Xd7zfUu1a2KiJ3
Z3lavi8nt7qr5zceiLrD/88QLxo4Atex+v7rXz7Ltmjk+PgdIt77x0hwwzF18ftSkZUefper9+b9
z8Tw03vOV+7Rn7bVv2GJey++/jdf+bc8ccP2/vB8UxiOjXZexwr1l3/rv1Xz178YtvuH5/i26zqO
KSzbIsW7KGUT/fUvtvOH4zgCX5Ju2YZAK/S/wsRt+w/bdG3BosP8m9aH/69kiRuGyd9Uldk4qygI
Puf7MNfkN6BfBWHeNk1+1D9micOPKiThfe6zdIwvXNj3TuJcXV0i7xA5FMeY/+tnfc2cnEBq5w/J
n8Fe10ZQrkAQsoPB0XMTRDmxFUjiUNsewvRg6820KTv/olz4PSP6yVYrp3s5nURQEeA3mCtob9Vi
aMyLq6j9zcbz9rjXMPFQwUpSgJY6W/Z2nLRtjtSS811eb0oSZwJFYcA8H+8duQbmtjaHaKcicSqs
ajuEitar69xVaXrFL36nOvZZkcF2VUn7IGyED15whrM5zvGex96x6IRaFzEH7oy9fdGrR7wJKUzW
9MMJrGMyFlsESwsv9s8wCsPloAXQ1r3qKR8JGk88+iDWxWjpLrYcckxXQbk02p0EwbywxwjJWAWF
2Lqge/xAL/w2CevQoSYevRg8dBbtLUV2RilQYxoch8Ik+HTmLkM26Qsawvd9muwCksb1CegxUgvX
JXh1JO60Dp8RaSRW8kqq1IDkz9ubufYeGWJvt9lPol5dMs/boHhKdPuEN2VjapbcM6vDaLW3TPUy
Sqp4/NnRqiJ/JDBLMsrjOYMg/YgN76oQvuYRXZ9ofNJNfttBkfhiawcjnI8QjfPLKiiXjPSOOnlb
a857Hao3zTaJB7HiH3+IfoioecvjEdDzA5qFgpRumqDkHNFo5s9LDJjuiNZvMSMBYUxvWR5c0Vi5
xJT5K9sVP0Ho/SJv5bUuwNyaDCJiL7vKDkZb9FYyx6a2xDGWuw1zT/KJiFQjF69f+S1SMzv5CmMb
NXn6TFYUmNs6rh7YJUJQ+uCsPgD8eCu6tmc10SscG50TQjKcIrvWN03pnZKOyGV7xs9ZOirPcE4N
srB7uchVkgoTQIJy/aDciqPDqY27YD9G5Lh7BRgKdjlcH94I9JwMPWp6f9XOIap6H3/CsoKZZ2YX
PSp6hgjmxR/sC/TznuI2flPILWtL6LtKi2AbTXLvh8gQNNo7ESiNWSFluHyHJOZ1HJsyWtm9BaB7
66DR3Hb2WlMMLxos1EtNiXTdmfEhlz1sCDCmRE/B8AW/Y1kRbhgJ8ViPv7TMvviCSdL4aFs+BULE
rJxsrp9Ci35kHX+3kBWZW1ROumrdbu7/wrHOudoqNB/xuu9Dgc6bgTOvXNSRDAYZJYuKs4zTkYbG
9NE7GBF5cuIlOz2XJ67vvDj7Eb55cTYiRfyqkLphN/MfAFvuR+ZDHOkSaulbafjZgSZLukCRussN
Z8OSRXHSdfdNFkMkKCgojEQ96M4xSfR1aI63DrvLtitR6AtsKNHVUlW0BnSt70KPh67QOWyFKIFE
9OiXivRlPj3jtEcZlr3lncDWxHWd9P4WaBmH+9UsKFqBh73ghbLpRyZDcVVduS2d+CuLBUshhyHH
s/aR8nZTki8jtJFn4b27IF8XtDngt3rEuIeVfeldBs34wSBqGZe0TL46G496cIGJqu965T7qgswu
BgZY3LJViWUIbYG5Hifm8bbaNnA4yIxOaZgZIMmKq+uiUZBjfSySgV6zy4+p4vIcjVQ66p5sR3/D
zXP2EjhxsjKKDV0H2loyPolmXFejcfNt0M1UKtegJs+XZo7oCKNpeWbKhBdClBy12EaBPHDD6Lq/
TqR9Y6u7aAzcFrVHJzkBr96n1Vnvu3t2nKWViqURE2PSDM4vaB/3QRIwme2LfeDjxk5RQCw4EjDQ
HJwtbY1HazSWAlaOHSDTc+BWr8oGCh/GJCHzith7b6975dkhGYfRGcOyoezXtePRM54dtxwT7e6V
hIGTyY27kGP1urMasou1Du6PVeKzb8onNMUwpBp41MNUvtVqugmmSowKTqNu3jjWQlnomUCJxkeF
RGxg3BR3jsNPwJZkLKaSphUbVbzEA2UkBg9JyIjXTgCYKnwcZEPAEqhXkZ0/a2i7Z0k/2QWOvgJ6
j0DiRTkU/Q3zJw/279JFRsKBCyGj56wzTa6Vfm9OLbuf3t6HXnYHBN9ZIpK6KgQhVMhgEPPnPGy/
dF+c6omrp/f0g9FYwsmcMZjEdy3Nkg48gat4K52VMBskoh2ecVmetaq9rzPudzgkhC8MHNETQp44
zmKtIRHmFI3oH0sQr4TM6gAvyTalCVwmdCFzXCpgTLBxeKvRNh7GMMZJr/OEoVKX5Q3+OXj5uII+
hAi/o4UdK+PRRV+IuyxlvjGc6hkahv6K5jcval/9kpg/jP5EbPJaDQ329fk268RT3S8Do8tXtMft
JYpRSDNzWDPCMEeeS0OTYPl0/EuW/NHREeYasiRDimvda4JbH7+d3o79LjTVBsmAjw3kqTHlsMcI
d2BCzYrCVwM6CHApT5sUaHPALZP7KNNELV8LQ75iTPrkOICFnd81tloeWuC+w1g8CTr3UFCgf4Z2
9yAibgZ/JqEU2QthWsCZRwHFzN04+mCutZgxp+pIeIDdLzr7yev8lZcyRuwolfSJ7U8U8rUm3xUP
3imqgnfbjX4C4nxxjHkSqM0l6soPUTH1jAQqzyxyjoPr7s35ttYnZ498/oqvLVyPKCWVymhkTilS
KHVvJGxbuc3FMf13BVcCmYnAKc+3jXpu5Ka3tgBwb0Gc/MAXIWNmfIbpWA0BjpNivPldfz/gCjIS
rSNAjDW3TxHVhViQo+yOW+0OqzmBs751opg9psziA750wr8Gbcy8OQJqDqk6vjkjdrxjWOWwn9Kb
rk23Srmo7jouu56pYhlPuHH06+jUwQ6PRGCE6sFtvTt2YFifRohLwjXbLeLnZOWhDEJVWhI5kRC/
pSa1oU4euENK3GK66+2cFNw0lrQ9wsRlS6DWvoZ8PwxetuNYuoXiFhxH4guMIBzXtsWLYNj6yY82
5lgyv3GHaG1GGG109C9owhAJsyXTGLqIxNmloTbbpJ/8HNmiZV9ab01EI1gfRcfaxveTEgXHfQP6
OrSDb9vsOfmz7zkTnLcUda0eGM5KA1bMJsoYJfJQRPBK1A4LiUvcdEOSr6lps5yHBr3pPNXhPvSZ
ZGE+/0mz9Kdvq30o5bYykETVbYPQ20FtrcVMmPEGHJjjv1U/Vh8QKGPawzqutF0Zj3KFwHDlzKdh
Q5gOs71nOKK02iebZLQvZZfRFgu/tbMSSbf5sWWNCDvWqkLjR/TISIlpuqbWupNQh9nXB+AxC9Og
KmRqQvG4a+xyP3XF00Se9OCkb5VhoeOJd2NYgWdy4g/waooGCQd7t1nRJ7nhpabMIup1qMdVshu6
gemeBYqdMg9/sW2S5iY+pPsaZNkhJ6FsGSdsb42H1pnwX+b9aCBCAm397M3p5WuXXPpSfQhbXP3c
/wygqHHo+QotGCQpRsbVqLLP3myOZUzSXJ8g03dLrHh+zEMdDMU5S8fbiGyF/L4NtH1EyzoFLt2V
tRpBTllF3S0cZWXwbLRv+Kx7r7ceggdEmF+arjUb4jsIGMtRkHty2TtzMmsH+vTaR+GXhuR9yat7
DTTx5sxeqLjAZtsP6nXoUSim+SvUgzeCHteTw02ghy4PkhhvQ5qdQ37EqizphzGsXnhm8uqo8ssD
Vbwv1KOWhu6iMMKjVrOFwT347LhLaPV1ZzNuSMnVaR+w4zpO+oV75mdkONI04Rcjbv48MtGBU5mg
zRZ1k/zksG4gIrW7JuKq1C40sf2LPQTn+bkibZwROizHPo4AgQn8D6qY6sUOe+MHNqQeAYxgJai5
ebPxUPXFhx729qr7DvwY8rSW/Py+2FrW7eEXYHruKUvpmxWteG7p8bu6TZ4j4WHLNM72ucPy5efa
tXXm8lxXN5x7x8mZXwaXsqNNWJaMipD6EIl0SF4wtAQOi7o7S5+r4dqP4F1ZQleyhhLauU5AQhVy
EH1smHLeMtOewFjgUDf7ZJ3ouw5E2sGOOg6dRvJW3/UTIs1So+RKEMshekJ8Srk9jKhvJpavWFTp
NmZ33yFGQlqO0m8bRAjBK99HzrEER4s9qR6gyjVadqYgsKmgjKWcGRB+QrFtMRFL45Y0UzM+4kk7
VcXsiPHFNcyKoxe9NbFDclbV3ZtUMVyUr6whKKW+F621xlBubSmZcO4wlQ89cmzChgKbHu+lMVq8
VjodNgZBn6rux/W8+y9bNdycmPubRKxN6QX4HpF7yc71FlOmXnOyX0REYewltzDhUXQwQw91/TMa
q9LjSNeSV0tRwJUGSxy+V+YcSVwizU1L/9q3RI/HhBKifU0SGC5J3L3iPuVG1iEuZhnz/+nmtPty
TB3a6uVbMgTX0U/QXsK7SVOrBdNCBVGEX3GqXgu0kxRffsl1AvpYD4+1OQfghRzCi9hkm3RQ8Toj
TGBTXeLQhaxQCmvjxNVtDDC2ti7VW9zNxg4LQG7S8abWmWBzNrBngpkNV0B0Vb7V/KdqwDXb1wxO
Oke/6InYBK54HZy+RzeXvvUlnnYGSW4B9HY+13c9rdtRzyC8y6fe995pF08x0TS5YlchP4E92oo/
JpG9hiQ6ZrnCDNw4IJ8DvCoxq7bXQBgODUQYmYiemIf/5DFubVv7NUoWgsZmDDVBV50rNtcCoFGl
b60y7pkSf0vfMFe6C2MQtIYHE05cRMj9AoxmFnIjkACqP2X3EYGGtJSpoqLAu8LJV0jj/BvIBgbm
sbUv0AUuocET61ytJMbeRQ+biAcswdtO9MfaZatBiw2RWIxqaVd4/LUeQThF7yoLbCqreScvQnL9
xjJ6DgkezCMH7vNwSLrZGNWa2G/VsE2a8WYXlkcFT0HZD1QGWfsb2EbSzwQ9N+/4RLxbJRvkkpMc
8adj+AIimiMWPAiU4QYjVUwbLVs8wU1TKJ84Dx0QzF2NzHhophTWMYVcGhCUDmYoBhbLumksI8FC
IMLhaKkHUlVzQGkoIMU21mfn0KGDP7f61xun9/GnLFX50/z7/6CL+FlWI1kIUfMf//5P713LnP/+
20/5P36jf/q+6j9+f5M/u5X/9M76d8/z0n7PvU7VZn/7Hf78zP/Xf/yz//l/65za1n/XN30Cq/2e
xu//1DKdv+RvDVPT/MNxsbZgxLVcR5hzw/LPhin9UlsIWzeERffTs+2/N0z9P1zdMmx8djbCV+fv
7VLxhzA9Qxe2g03EdIT3r7RL5+brP7dLddN2Ld0lgM1xPBSspvmf2qVTKKZOYlAwUzg62LBofuAn
GBLq94oaNmEasW0JOz/UjN4F2/YpdwFtdYAg0sY/WYj5NpnHGjGVab5zM5t0w8S969vulUM8tjwX
M288MMHnAD6vdKo5KR6ZiD3nWGiVB7GXMU3muSUZgjDkJwxla5LFCYwhwUJvmvhqpNOwIJndXBPx
DXdhiL09KD8Y9jyp+41gQrmvCe8iCXnnyrE/OloHfKeBY1vUFk77EbBbP2h8vdvai8YcIaan/ZPQ
T1Ne69vYZteoOlQTzCLhex7y0f9ucvR3KXxMejyP2OgZJsqRrDUvPUL+3aHvv6VBcbEz9hUV800y
O1iCi1xKGh9UPyRiDfjopImrD1NkuHZSBNlY5+gEAM+RtJfgYtR3YejUqz4c8bOBRKSrhDsD3P2Y
Nr9Ii/jKIM6HVvnZouCvUwi4PkAR4B59Xt6bWfNITuIxi4Yj4Q3PomMpyzyPja58rpTY+6L9RCvJ
oh4ZGyRAznqUw0zL2wBCO5szJSIOZE//B65EPPMTG14hn623/hwa75E1trKNEz0zPnGIEX83iG6N
oFuj1e/WA9w/yqahSB89u33AG/3cFuGmr24AndG4ZsFD55VXMMtLJpC/ktFNqXGJjy4R7M5GmDWG
YyxVBSHEweTuuryaHbfEYmEHZvpbLKfKpi413Ptao0/bRU+EBJMTPQ5oMIGisZXC8vUwCc4bow2O
udnmDjTGPMhopQGYRB7rbmU9QOjndYXrh+yzmKngsa2topZ5Je6GfCMirH1ae0X629xs2fyadNSt
WAvj0HgitYKAZ5ZzXWYEToJQzljKgTb2ZACqfG0jXIV0lB9TtnfG4nMMRTcYNBYor6QRUhn7QIar
Sj1nNZT0xCFTswv7z4CookNYI/LOInsRhX690trqtUwFvXtvbYKitntYGKFBhqkVI2QjHZBo1AiJ
v0TE6cTH0WOLL4MKNNysqauN+1ij4WGkWb1ph/zOzjJOBuDLaBP2OATBEXoJyNlAI5y51a1NgSoa
vjEUjth0HwNprA0ZeHSVie8gNemZsQCKNHbkJZGeD/+TufPocR5Ls/RfGcx6WEN/ycVsRFKkvELh
Y0OE+YLee/76fpRT6K4aTDfQ6E3XIlFV+WWGQhLvfc05zyn7gdcfEbCrIRnfGkUtOYW8M9eJhLYw
/wOf/iHVElKGu/jHYp0YTGl7YZLARFrk6PsUG8gqiw0t0986BCTcvHyuDbRiym++ELGeM3Gr2Z7q
g+KwfZi9e8lnJPa9RCbtPCVADassi0ag02DSmiBPCBTWomHbRaPtAOJnj8nQTWD4p9z9GYEBOIbd
DY5xB4XwqV35g3wmWfhpCS767N4ELKr5ZwHLQa3wWcZW4/IoMCGesTaqsIw0CXxspYoAT5fqc5Rn
Tlq8tlWvu0YLSqB4m2dqXsRPaHZRANLydoGSLXMQiRR0dPc1CHlwqe+nPdu1T2VC7yriKWPIFPsr
+zS3F/w+QxrfltyMPTz8WD67Zvaxf8Rupo2cZdSbPjPUmkRWnQyaHgCGppZXZR3ZIEnjRVtny1k0
wrBNgd4viVt4jj3xtJke6HaYnQTxAbMGv4Hg+cYcQKNxiOrLslcTcLQF86A08noB4gz9L29/Ut1l
QnxlG6VtgFVAQmNVCziCcoewXxJ2k8y1GLExjbZ7Evuas52tBHEttouYp3Nmhb6ksTtKJI4QxNjW
uVQ49qflCNX/nE0f+IwN/O46Y3x7cmSRPUArZwrGSAl/gg43WLNQuifxpemsLKgte9wvGnkVoQaE
jYYWtHGGcJ8f1kQkQk1M5qM8dEHjvqdNdx/oPKxrhV2TXMkuswOm/t8adPCi5plkFa4TPd09xR1L
Kq1q7+kt5XgNH+wI8R84pxX+NKxLZjRi3EtW+9q1zLFgyM49AsVuKBM3IkqOBnJy1nw5GwxzCeUL
t9GQMmu+O2+BR4RbBhHKCrBNYa/Q+BEflatZQMM4P4keJwKuzc4ke2ibLFYvS5cecWMe51UGYagz
PDSrtT3Xdc3TA4XAgvEDigDGH/85khi+w4jUbLMivcRkJqX69CMBNkqT3EUl2jJObNHr1HSSeIEu
mEl364pPqwYF6gtQkQYSF9+YlR9EBIbH/GYhjZLvUsm65y5I4uCPoUp1Q+o3Mjj2NER4S9wNZoyM
W1jX8GLLaLgiFLFGhsq0teavmN+/DcXqztGkcWiM24ScXWzEyXefD/Q3SLhapqvlkmPBVGVv7iGD
lkO9IP8iEF6vEybFq6fYzCFZHUL/IxUKvicZ2XGi/yljeKVpT0QmT51Ti/ZzJbcCrk/iMz/4pHE0
t6JgGtCX8DxpV9lSjP6IG5BtJPmzBQ2D27I8GqtRcow2YhTANhf5NBzCzgLDNr3qaqc/rNYzR61N
u8bPQrmVU4bwrOqmEXtAznpnNeF5KXx9MXeQ5EJWmh+XHAe6bRHTGCKLrVtioIsFRz1xEq5UZCQR
UJq52Zgw7u/XX3XJTxL0tyRXPSsTNlNwDqFUwUGTMBXS28H0MhNzRN8q4aauo+UwgmAjXFyqnRqf
BOnFGd4b6EYR80y36C3QGPQpMLSe2rT7YRbGCK/A/x0SfDLmYXsW4/wUmqmy4XfXnMqKEA+Zbg7E
BzHezwCIkJk1mE+lTb76XP6oxgWKEvzWawLLm4AcN+sGSrSu/h4SpOF4GwVurekLGH3qkJAKgown
v5XnH5l89YCF8nIpGNq43KF3bjehCojP3TCvZV/PWTfkgCiMaj1HbUeDm6tFQEwAYkSSPxCWohdP
e/D5BvnOXRmdpVp3NOgnCu6Nqi0PcWRcagOq98rXRCqW6VQDXCTLvd2tMiNTMi1oVTvjadHAcCjD
lbiiz4zgSvdlse8yRb6QqwoQikY8qJX+Q9jtz0i4LeEpEHZAFd/VnZVrrOyHiyT9wltFUJXdM2pl
quiGCg81HBpBzCPurV4N4bEihuQwBcuDJw3s7UQoMcMx7gAgwcbvii42S6TzaurP7PrZwBSY9ZKO
XUjTdFxpC6jnrLnbgFn72J9qhYgdUjqkZvFAbG/qsBzKyUkhECrzOsZmrZZAObDFg25S6VndV8fj
98EJNPIMv4T2bUGeqmgfs/Wam/e3lvaRpbm+UeOPZnjq9VO8fNekZRiXKr9+pfpXmn9a8dvUXleA
AxrHRpL6CCdLbqS+pqDDBag3nyNlTtWuBGB819FLLfCdmt6U/yCXnZQLQPvCdjRgy2qGAUdntuPO
Bk32epyH6QAMEfNGwb+AnDswa3NL9GJs+ZKGRgLLr5bdWqZ4vUyce62d8rw9dwgsxUS+dTb6k/0m
3QVayjk1PTIykFozlI17nuzCYZzLJ4/HFANKdOhQCo+L6smjtTVUcnhIsRPpJ5xEJI62O6qpl5Bh
CVhjYyKAGv2ZdKnoKx04uJQPSVB3dg+2AQgXY3FVfVnyCZ140CiX5jZp2CX7+TowyRubi4xLvTUr
Vw+XbQ+2VRTPOFWBeTCPpj2xi+0qv47E3rUF42spvvFJbfspdcsoOw255GRZ72xXG58uDAv288Md
CwaNhesBR33xLIg3VBQdTP9bORFeF888r9um/pWxBiezegOLswVDBQEzDgQXPeVNXg5oNbtDIY1B
ZaT7vAMX3K+7ZKWooMiLYcFZ5JGUDPVSJMSmdGVGTV/02NzQk/VX/Rd+UzO6ZHam33UKPivzeuZJ
5FrjHiTsGfZtjiPKLbGALa4qtrXwejwFBvSKXR0ytZw4mZ5D28PQQ9WnKUcZUgNAb+y+pxQJshN+
oDJIbrAyKVXywe+yfXLfSXoshCv8yumRmPk3dQGPvJkkzw4vkXIys2BJKORKn/yKjNGn9KmwGpLP
hEZZKkZ8CMhbKCTmITNITEp3ENKUzrMKayuJHaLnTfUy5hSRp5Hqk2rljnoBIMiq3pFngGCXaTlp
uPgT9unpvpiODe+TDvKgcVvSzEDHQLmWThQEkGXuMbTmYUSk+smXpd1a47NRP3G0kqkBuicsfEje
WsvUxx25GVzzAaUbTNJ7qRgRf5hvNcT82XHA7cDqcN1aBHOSpBz5d7SE6rdc0922adCEgMH+w4pe
A7PSe3xkpInH0iUU9BKEA+ySG/UjQnbwEgS+R6u3oh0wbyuKecObLbYO2bE9Np/q3oIh9Zhfxwth
Wu07B2tibAgx73uHlA9YTxwS0eKEOOIixzCCuzUQPzQNicoIEoEFE1MyhpCtMoZ1Y9ML/RSFsHDZ
KhGD0aDaJZ90hqVIvjgKJ7AdvpkGZnkgIpc4cUDVS8og1VuyvREyakO1nLuT4oc4RQRHFf1LswZF
8z1VP+l7TYJBUDaujMj7CiRUf8ZnrpVPPCMIS8kk9wwd49ApXzh0jmI6FIg+Wbnww3DguBl5VNm+
6b4yrCSTu1Q/4J/R1G+shyR/1EKi58pfFJwtMezpbu3ecnx3hbrnW5f1xzsAP1yDLH9UFR8FPl/E
/mpCEgW9/dFBPmzojbZ8/3hE4/6N7xnz8SLdzVtkAwYWx+IQlteCiMYF4i6vBunWuhOWDzkYrD0m
sHR+LM7MLtG2L9njOuDivHZIaozDYNAQ+mysCHAuUHNh2bgY30mCC2pj7VHTGhQ4zQaA931I71LC
l0SGK645ui3OtvtfOeDfo9CTybuD7M/d/xlGJwNWMWAgeWf1N+kb7bBdvMOxovgDBkiwsXbN53P0
EsVO+23bezIaSKiNBCZQFEFeRZBNCHyN5D8ntwLyIBaL7BBsoJ885+jtyBMh80MrL+RJrW0gYIQl
O7N2zNlDVpCtJ8QvIEVGgsHajVCd8rsvbpaxbwEnxJdWOS540NDgIEOwN7TfDXXPG6OT5Jezo3oh
xZbkN2ypqNZ4Y6J0hzGDF6gR1dPhCUHp41p8+gkok6MJtyJxl89F9VVA6LCIkbgrHO5zh2/Rz/pt
FoEckzfgECkybMMbsJ6e+dX4bE3wHCQE45E0t9NMXULa9HFCPFNjFWUNzNdeetZsn6EahevY7vvE
Q2SyGA8oawCiNrnfa4DEEdO6Rbm38U/I2+KTDy6rD3gfxBZzpJfdCDPhOUKYWDLL7oKQ8gjGHt57
1Y+kx5pXvISAEDJavxNxhyyUVIIVuiDmsChBve8zAiZtf2lfbIt8LMTrR5iI1hhkPiEzNvFLRN6n
h0m6KZzVcXLj+9Og/Rika846ZJ4fbe1FVZ8sQQrGQqabteteet5L4pqyo65Cp3X62O9AUSRuVuCf
OXJD8JAyh0DEzZgntfc6iQzvqImyj0bb5ssLPt6K+i9zJp8wTIQLmuxK8iNayJCkBq6VxYNnQf+w
aySimDfiFQwv3K/O5CxDBAcg0TXQ0x/4X/mjiC/sI81yy2St445JkFtCWyY4hciGCXSyx5Y6rly5
xPy9yfWAR2NRDyynRyYBsMVMp+d01zfTB2ReiiciG3u3Gk9Ff4kvNnsthlqUvA7xfTxSVBJo9ugT
MNjPYlvYP/3i5uljS35mxSIZ2/8G3QA71v41E1S4uNVLSsBAWd2eaf9pVF2RHeXVS+B1oYCWLnPv
URV1yo6be+m2ivljGF46+h0+79WBGkWQ3pZbN35I42srb+XKLzR/wpeoVz4H75Lv+mtGAPfsoFwx
zwt798zRGq/wUn5p2wfLWUmvzerV4UWVAzEfVmkfRyRh/47dbtD2RR4sxtaGeKs8kNldKQ9U6BS7
bh19w97mMUPX40ioMUqPBIUufOTu6biXWaSQGwML0p2JE4Ym3e8Jj5crWA7ERR0ScbDD0zR+NsA2
8x0KKCk9dq9pdqxW/v52RAloXTIQcA9uP/AQesO6w+1HWHd1vreV5noyzMDufeqAcT7wa0vSCSKw
NOxbxGCcfOnzwuFNaCBd0jePYg3dvrKdnMCu9CyBm629+fUeLE4Q8RPvxYynagUxBmpuWxESLt1/
IaUnRvQLJg0JmnwFCpz3WcBpDZEt0p4q8iGZb7WY73w19Lixub2n8VmRtkl00gvKze0obfmVhnY7
Wz4FTcWPwOKP8RmRS0qkJgfpqYIn5QMlUVe/N3ZG7WK1mSH7EAbJIEd/Vjrni5GfttL3O/k3d66M
3h8/S+lw9GAGQR9sQPw5gqAG8RlteW64aHlCqBAU5VszbaecztFyqtUbVSxwmUcJjj7/jVnEkPul
ESjpdh5ezWj31Vo0m854iQFINoz+eqbcwLnzajcaF9M61noAkiB67EDzwxpqnsn4UrrHmB8Owlt7
Vo1zxLiBw4vJKcZ84uEPjGMo176V5jSLwLQxU4HAAvyCUHVjTsFd7Dpe4AFbfxCZWc2fOw4bUt+p
3uoflCfwGVit6cORjzfct9GhNY7YcLU+iLQToSiDutOl8x2OzlCzPlT6PsYBTVdJPuwcHYGOKrzL
uZcqj1LtMthsKo/viIH7k9qo3y8SMRBbBuwDYkHmWLazGh7vqLCR6DjYYUlnpoRqF5uIDLdAXaC4
OhO4gKiYuPiIwTTwx7hPCBBHnWNskk+sxHf13t0z9WLYJ+ygI17Xzhu3IOdsmKA99hS/YIW3bJIX
oi4oSKhj1cITHcFbDn+KF1PcuKHRACsyPDI0SSw1NhD2eY28ulrBpIwQbjOdIfQygyUd577BX4P2
m6JzVpZfOMnwMAv9q+SZmUCb51ubsVnOTHztCE3V2sEtyOnTLzLydwZO0xagXflXRQIOIvnENoKb
d9Pcwt1w0/FIl+70Er/xL1sdAw/ZuDE/Re1SCRJGVWDSfkbhfFj2VgW8i1ErfcKlOYvvFXT6LbzL
i0iMcBcMOS7OT9YtHLVnSkaajMqvcctxgcx1YFYHMic5R2c6wZvCGbIq+H8yexuNhC3AbqiGyS2q
xsP4vcNj4oRJt9M2pAZ5Q59Qa7XqbpYsj3csNpxusB805l2lgsoPXcypzGuO+ztlZBcV2L9pEAe0
GhvRrWQ7EuUt6c/UX8g1UFbRAiORPNmYb9+06TFcd9nq8OHZuneb563yk7+V9qYgrPgkk9Lxsij7
NdtSPJWWT3KXTgAoIFD+hORR4NOGIwod39Lklr6HKAyp0amEKWbL+zdTKmhqcIg5sWuY+taI851G
NNbAsxjSmYASxBeYwaTkrAGR6hIXO7eXsTnZ2ArvL8kKPeQzS32dMG2mKlJ78B/p+ChIQGbeaKxq
INTfIbN9VU8OszG7zfCsjOn2RdO+7bnnu8ahd05wH0wYopfW3MTKAc7/pF+sBa+sH0shDOb3lvWE
fEr5RiE4Cy8SgxQ22qTY6eUv3hzUiagPemmP7AKhGdEHAv+XwS4jyoudK8/Yc9E3ddJ4bKwWxCjP
LMvsSBCHBHXK8ob5PZVdijkkGIvyNdjnaUL4uI4HOB+bUKaMvLSI8yg0TG+hUE005UEmRUIzeXzk
xH1MzmF9p3Zn+6FZn+ZQIaApPBjrATaXx2QapG96BPJ2UVo8F8ZwNOb2pkESG9KdwWE9F/VmDAuU
dk7B6JLGf1udEeiRpRDNN7knnHu2YWKKftcvICzRQ83lmnoNFaWBuIbiAOqXNi/KRlYJDlO6dpvP
N0gzPXb58JYUBQosJmGGIb3Z8Xufw/wIF1s6yhHFNmV3a7JfYNvR48uG2paWCHb7fDT2pPbsMKiY
50gqTvU6IVDUqWgmVZYcM1VJy0DpiKpObG0QzeaPzVlbpyooozGhbSKtXSTzT20RftEO5JF2ARle
z/0CrnVR0haK3kekc6lnpXxINUFfiEGeDDaOm48cyfv9LKSKVdEbMr9kzH8vf8ziUCEwlLTnNKnV
YI3x0Wr2SBwqeH8GfMZhNRlVagsJmBWq5a5O/oxGxqFppM+ZCTeCRGLuEvIpdbV4NFUQJNJvmzbP
BM3UsXYgmvHUD2+GVlyHgbSRatVwgTPOGRvVH2xxVWAInHVV9qkTYU3GQBEIr0PHsaYaLQ/b1r60
AQkSpr6GCutlE6+zHtJ+Jnfsf1NRRGVIRYzRzL0mvkLGslHMwG1Lwy51CptamAizBoZ1oGbfU2Hi
9uWdYEk2/MbVT4zv+oE8hsTVSpOFrsV4pMOToVEx9Unl9A0QFMXIAsRMf7K41hwwIKDl8oh96UTC
bQPEXrmTvPoV8EmOcG7NrWdSuQ2QkwR9xZRIuqCCVexW92UD+Awiq9a+icnesURY6K2L3agLtNrE
INhxV1BKcNEv2bLQabVws4pxP6jpqyKgyy0SWqq0AOhn3wOG1QIEVKLLT0aHyUGDdct2qT2v9nut
Gd9FL88bPacjI08nBc3F3FtiMYfEhhEogBUHgMuHkhl/8hJPSMvYnaVN/bEmOleIHeGmCCseL3UI
mnp80PQYXhahCVhhsRPjTorv9ZqmfhlRHxSpjuZtob7LFLKTkE8gQ2eeXcak9hB6GgL6wisMJiqP
sxdFq54T0/ImbF8bZukzmHEiQ6N4oJW7BztVNtO+ivQWfNlOhdnfYVha90W8b8yO+1zi6zxZLyT8
hizAeMyawXifyBwLNflLTqgmFom2spJ2GWqgQTJQP7Hg2ZY5PpgYcSKgd+U5upJkQb4azMRUGdkZ
qExs41Tlekzlg2WQ6DWCkiQTdX4ywNxv1WL5ycn45jLNSIwT6hZ24AJks/jJcvwLQFyKjUo6wjgu
NVmeOTXBwIygtCQD/BH0nqm1qBfJHKuUN0x26NNYwGwVgRdlPhZDr7pdnxP1O81H4/67i7n9WImb
E23KXYxCvre45rKxeBGD8TgX2jayuewrYAToBBO49pAaY6GeQwsKVUP3bmekE4EGpHLDjmKLmbUC
b1aIUkFi/7BwoJhxHyMDLj466Rl3WcAh92sm7U6JGxq7qkGSb3OyKyMdWJRrbBtSv1uip7mlTG7T
i16oJLJH5k5hde7pXcV3bMZLw1R6m0/j1cqXyzwyZMoEg14u7gROR4A3LclfpNK8EHMe++HCiCZc
eEljO3uane7MqCoOkJS/ljTxJ6OI+c3kM3lHjFKW7Aww8FeHjun2OjG6Q3cz1vTQCoGWFvQOjKri
DTCphYWDuG3zpYcnm6CSyGZK/TrjJIlZ6G8y3EMaTyGuijuvXmVaLIS11YZrSBSKRxIwcyCRHPT7
FrNYlldsZlepKd5CPC1uu8bkVFdU1vapCuWQeqxrXRgDGMxbNWFqTnSmlTHfQcvaZ83gjC0UoYJ0
LRzyG6Rg2Zad59Ys2QwR0PBmkB6DdBkDFUiK5xWabS9bG3nOHiWNiIo4YbCrDRlPu2Fxquarkzbc
gao5XdbQZBw7lS+w1GscU+VLVxF3YjGmGfRqmxKKo+kkDk8LgyOhyGfLZKGhKQkQcNjfE7HFckPE
lNouRKrG6iPa0o+e4lWl64ZasxkSbZ812MuMTH/BLnqZNOU97odPgwSbFAa+AUHVKXQPuqKjWXp6
rGU2tdprazABbmMNgBiseWu2AFOV75pouYXm8mPIGEoi2dhPaXclb9xpswYVdl0/x8i/Py25/FAg
TcSh8l4Ct6A1t7lm6+x1zmj5S5JnSsI14FwwjY8YT5GAOLNlbXx5IcVyJgJNs12lIToRFRQIgPw4
Jf0bV8jqSVr1BezwmSxoaT+0p7iHHCVXJMKEEDqQ/LJtBvBDDIId7xQLIapdYAm1x/JIUgPpEcvH
oIrKMzSGuIbRwj0setewigtUClerlGw3m/YXcXtGwPK2SuYK9377vYRTz8k90kOnj+whHyb4UiAb
ccPnzPfAtHstUZPgEAXyaW39Bm5s3ZfaLlDUYafo0UurZMoO0hXTIJ1s5TSbz3UKQb4YLxkXhpvF
3KTA6pmjW8bRNupvoAq7tkL4pDbMsYpoPIuiG/ySx0fX43YndDZ8SdtclbK/rqrqQsuxNoamSgTL
0O0MRBHy/YWWvPTobJUgoU8qiOLakJiBIkLMwRjGBhy72CIyArULz9eiXxs1lOnkzQ8ivx9GTfP7
tn6NovUPkgpMBRsWFuiqAC9sliZrEKbDa1pZ85gKyp+8Z+vR5I+oZxiRZAiaRlt8FrOug99HKr8u
Wyy5MnJV2g2W7sdcFj+TQfZVzW/SOKNgHSgTxueaRMtueuw9jLq0NCiMkHgOa36yI9ZSRC98TbES
g1IqPxvERV5XMajulsmz1o6WqWOW2xUhK3ROtzkEs1mXCxazEam2kLVANdonvSGza5aq85pU3JPN
t1wigeWaR21t6a96qx/i1GRVoqR3u2E/HIrCPjZcaYFRtgjuyfRE9YB5+d67liABCA2BChVC8mqk
8HmwDlVkYT2F9tDMR9HCW04EVIa5r10p7g6KwKifrRC2yIcAbRwLX2fSnLN4gcL4kZc/hekU+Vzs
ouY57qp4J2HyR/wMQniQXrDukV6qgoSte67t1iByFDWN5WcF91fa+SkUIPREQUWStAOADJHzRFBI
X7KcW5Y48vMvfTALdyJlMIKe48gKEBlZ+7Toe1VJSSDX8uxq2V0nFVkTK5QJbCXR2nb8Zisoiqs5
+qk1MtBMvK0sEPXBKxn2SRJNzRHSQQQwm2pJ6+0rERxXYUcKu5C3v/LIWYzSWerhq1Wb5waqO9d4
Izb2s1Uybm37/st4sAdcbEPSvawxYudxuVhiYUZK/CTpl+zMEeCna6DhrGNQ1b9nOrA8ORRYT1j/
dY0yBsJovKVm3qS1z+PcHduqfM9gmk9mTBLo8NMASoReAvTs0JdMYxudSUlkjC894OEt6gNE782b
ZlFNrpnaO7n5Vhsjeh6Wpg3jW/RnNWO4UHjGyNUtpdF2STDZRLqIUELhLBa8XR2PXtpCxOl17VSV
A4A2UnSphFOed0mFsfNO5DWUvtqDGXnhkHyJy0OlFg/RQvhTBPhv0/ZyR9Gr7RrjfsVX0ITuaOcC
PSWYK9CGI5VrVgKlUSNcGtK6Pq3tfMxmm8SHmuY5TfQPLF8ecI6BJW19KCug/aOmQL4guF0etMeB
BBvyQQVAHGb9UOAel7l7rguxj1Vatl5nWVRgh9M9wswjZqyV7OlS/WrNhaMireILUaycIwvIddnc
1dbgGjLLlbaxDk2ThyxaFk8iJXFT4yVwpolmwk4C1Zw1X1NKd0zT9Dx2mHe1uCWCgDWMoS2Iqof2
aE1EGAghhZAyTfy7CGR6bga3a+fvvhGhjwy4ZO9ks6WBn3cwopG2rLeFJ4n1j1l05Z7wlJ2CVyaQ
2vxzHWvb1abGyyQwBOZobGWFsKqwaFu0ebzXTRtKvh4b7WGZoX+uxOsOAAcv5j3dodfIqrSMeDgQ
XBBV9GdzepDnZpfJQhyyvrzp1bozJFz8+tJgNJzKwJzyex9+AsXGhDUaPxEe1g4a1jmIh5pKAWqn
05kVYVMIPMspE8cIu6eEwuBKMnB5mpjSWXYBNljuYHglCLLMiZlKRcIJKlypiaN9M7Bqs8xvZNzR
Pp8wbKcLacgKXUhs2CmJ5WSfGuuK8Wyyt3NEwR1zpBPYMzsob7tg1BrbiWa931cDgzZVz/IbOAXu
8DiR90jShvw5qomeJx/17upY8wAfjzdWaRxEjDKqqdZvpo5xEtkxLBrim0pBxoUWYSC2gA9v8oT+
x+g4UCzZCGQNXWelIptK1yxHTqx6lS0uocaGn0W4L7JpudT37zeOjU1bkfHIed143UipKEOXelVU
DIj3H1HOdotjg3UkzaO2JexX0vDlKGlKUmIGjKHrytnPO+VjqtXsXHfNbx/ONwSaBuca11JqFOOW
cDz4pnlFsvfKHktp8oSnksNKNZWBiRMEJpMhMrBZb5S7ZbcU8z5b8IeWogU5uDYHc7DdaMB0UFpo
D2tRU+rkIgvM0fpsQmPgsEpD4HNoASeshVWagG5VsKtZ6zSCixwDPBX0JwRPutPUnFBmqwxl+mqn
jdmnVTC+zZQClAPxpOTYOBL23V1VhefIWFlFZm0KdiJFhZEjhYo59UQR7/6KUq3u/dh4l+Bi/EDI
2hBBg/BhmdISfeJCPaKSAF5MuKanWIafin036ewZ5hjpTtJiIeDNw9otZ9ZoZoI/zmB8UAh7bwi9
/+xAFDcTcceDZH6axPpBhNM/NeQIRYtmDLPmdLHqtDjUUdvzFpX+qGT6Ycw7FGvawP6a8VJeLGyR
sfdqghEvxCs9yLuiurO++P8S7WmZ5fExKecAnT5VK4YXHp3mV9x5H534VVGkB3ofyAUgby3tv0yJ
EMGCOWGuWgu6au1pbLTvCRltNpV+rcviYEAb4YzUkVUne95E9AUNxM/Gmp7a0ux9BFiX4S9cZ4qe
pJ/e2mYpPVUk/d0Z25NazdtOrYLWqNp0bXYcw2zZKDPrPF1bf02rtL24nzPmjRRO1VD9Yo5jTcmh
t426nZ5Ir3qnp9TSRepFs+WtPa+3EXqBIxL9/2hjo2unaJfUezBd/F5mtbdNauI2YyCWzEwaSn1f
1yzz8ikie4HSPTbF6BS84HBdp0uqo08Sov3uYv7eaGvMOVKMS1ZcYjZNIV2oily6HUm0AvBhJjMC
ARK5J50eV/ck2UDcxIEGmZhJ7SD0ZNnaBVzv3mZDks44I0MlZreDf9URK1teHIOs0JEK9xnyDbbW
uK/GixXNrFBYrLY6Xy2bqLKyDPk6GvlrB6kcrBQO9NTNiwnolsSGwB7z6yqhPEta49VkVkGpZQbk
PrkKCdEshcPHsO/CIDE/Dfn+plU1LtooPMrF8MckZ2NH/nRTQBMMiQhuw+5iT+Fyyf2iwNctkzUj
mJsuOXB10HJA3GRVOBV1GsN+C/FLmA3HvIFaPmg320YxCSu7CRoJ86wFDVmXBN8+pGdZiaa7M+Nd
z2hPsB5craEJjAakZCPfuVEgm8ixsFQEfzY6427FzQ4KK5nuCTcTkYE98VGsDaGAmvO6L6M/QxcV
L1xmvtLM2MxK8649lMvAoE9Vc1x8eXznpJZ0panJd1ZMD6MyP5UwWh5sa3zgX41KWIFgL0ndK/d+
9DQwJQ8FTQaJd3YU+vgFSkfOWVbmM7tRKwZGRk1bHmQ5zP2645Do5WTXEvf7OFdbbAjl9W7WZNRD
fJsY3uwW4mCcRRDjIBQhSMDkrejd6xQzL4eFq9DG1bq7pn3rpRPzgrDVUfjXSOAwDtzZroh8JMsh
+pFxOhKSUYvfE2Gi6GqB0Ax8TeWxJkpV0585DpZ67Wk1ZM1rVIpJq7JREii+UXQmchFuCThDXmGQ
VWUmyeCOYrqlcYR9WMg3ANzAm5P5INUdhEEEdSU8n23CS8mxCwUdQI6e+B8Oz+LWilBn/Ih41Vjm
VwGW3md1ID8TG2WedOjoKBJbcgS1YjmubAHWhJgn/GjNNi/WbpdbbBViG9ML+u9w+593hP1XvF7/
ZBrz/1R3DlX3l+PrH5xl/x0NYRZoq//9l+nt/wfSun62n99/8r+TtLp/8oXd/8k/n3/hshT1b7Zs
2qotK6aiaCp/5+++MEX5292QZQkhC0OxDbxkfwdpKeJvCKGFhoVPg8AF4OBfnWGK8TfTNmTNFrqt
4OaS/1POMAXv2T9gtCRVIYVVWLbNz/5HfJYUwhWjJer2RpueUyL0dFP/NlPrMKXINRNpBP4kdmqL
eKME3L6k8We8RNdqmueNRBjUP7xx1/+L7fofpN9eq6Tsu//zP03l33kZ/48tbTZ6tZpwZ+7TGh+Y
1BD4VNX0jGAK8BAPxGawzgnhhDPgInvTQL3X6B18iJVeKlVfcp3F0EDtoYzKpy6YRykSa13RoRQn
wQ5pVplj7tVnBxrUS94zJWOWjFGjSm+qiKqboqPSDQt5nw/Je4fHl6y23Vqk51yKd3HOWlOdKWpL
OLZBAV3XW62qB53Aixz09Y9hhWwdiTleo2uDroN70ovlnMixgfkJhR3+mJnlIX4heCrvjaR8k/p1
zwU9zmHWe2rV78pcflwMlsPVyF9gLUeb//jd1f7Z/PdvH/L9Xf/+vCVlxGeg/C+lr02pZ++/h2NP
P8udOCj88nSMt9AiOseeiFCxNdfMY5c0Hjxi9REm+HtVil0Vod7VySAeu87nXPtUa3gsjYG28755
HdozPQwt1VwFVpaTa1JOxW6KmLdlOqbqujv+C3PnlRs5tqXrqfQECNCblwYuGT7kvfRCSEolvfcc
fX/MOudUiBkZ0ah+uUChUIVExub2a6/1GyuEOlYOuGR3Y4tSCLRlMjcDOCxVfzAkDAtao70tCmN7
ursytMmja1r83l29R382EibeiNvdxLG/D7Wxh9gfYZ3CS71FLsjxNdd4dhXUlweje1WDOFy2o4dD
aV1sOh0/6ty7D7t4rVnyZ0MBAUQWnrUGQvJKRh6bypy28/y/NkPjQek+8+3Tgv9b1u4/U2XO5Ozg
oLdDKIjFrnQ9/IaknRJ214YC+EqluMijvjH7J8OKX1tdfNIBDFtkvKNfgq5V7MQRq1jiyUvUmoAJ
sSQqOpVjGdldT/0jace/1BU5qTnpjmxYCfm/o9/JaXa4pHwEkLTI8MsdqRJgR7ojmYQ1jX+n+sA6
6t77LDUWD2zAWAkx1araKUEl4tGA7g7C0nCaO1vQs4vT4/aHKTenlX+wwutc6iifJuUOSiEJBGri
zeeUDD3967/YscdmZRqFg59PfQsdULEsd+qAUmVcXFT1gFSEjpmo1soW+cMU+AdcdrtUcXBrWOvI
mRI9UPL0Eup1qNpfu169bypyC1iCk2lDoNOIkZCNo3tJrjZZaHyd/tppCo597DRGBx+LlxIA7yAr
d5r01aeYVXlfFhj0iEeBhstKpChnhkWaNtSxlqZL5aAljdMwSNB+2ElZR+mafFyRMETeupVJEjfa
vhPlZYPrlqUNzunO/XEqZheWy5mW9nFa7DprvFfJMYQRuWVL9aH4dzrmogAGSzInj/jLOcEQbkId
UK+o31FAgH1Igo/1QT65bzVgah6+MkADeDu1H1bWgWgxeY1Cw07Ofe+fVua00Q/GSKfGqLs8YHd1
177mOOfacmDh/KrCxmM63tugnLS9HpLYevQ5p7A9gGgoI9dlQrsEXoTshEe5oJYAx1juolNRw/L1
fdcHnwUHeEdoahN2iItcEpZVIl6eGeg/XBrm7NIYTSQ3YHoVOyMvVp6GMjFYoSoF6qLoD0iIX8O6
gdGwo/S7dqkswux1ghYIlEEtDDOJ0iw2DdYHfVi8ChT6cgFCc96Rhws2wKnfm0xFYTq4GLTwXvEK
8cyinORHjy7K2emfpkjeJa5V7KJSWaYJCWKhwad1nCgZGJ61V1Y36kuk213H7xsyuF3Pm8DLvmrk
4+y46XAJlkAaJLEJq6ggsWFUuI0SzFuJjLabO7ElXBxolCpe47BAsVp2H4UufFJc6XHIlDdLQnWx
i+JJVvxdrCT86K3yLvVxIOpJbFAM3puJAS8jbR9zdPBPT5g07YAju9GYXR1uEdVmpmJqJIc+GNlg
r+sw23ULPIa0Ift7FZUvzCdgGWUF5XmP/RilbqpCp9v/UwyHVMG3lZ6addnIrNldhO8Y2GUEADmN
PZ5NlX+DX4hjqUDZcmVEpSMT7yJF/cwxC8JgCq4KMlzlWlcxdzIHbxEPGnu6+UG6B0bbJL5YVwgx
q8hewGYvmSefIvqCR9mtMcBAD+R6b2CJouTlPonbvYqQOVQNv0NkGHE6nGCtVdrIF2YOVc8SvE3s
yu+jDJhsxLoK6w6MCSUBPw4vAWugVErP0oSciP7aXVZiY9D65ZvmQnDEH+tGG3i5K5lw1ab1YxQb
z74SvcZBemGa2UZF8j3xFIge4D86gKSFr76eHmH5D+etMbvlDLHqTNQSm53YEwBXXoGIo4opRaty
6SmUMnpfrldKiTmh0NQoGOGNtcT3Dr4Bjm0rk0AF/LP6bvm5twhyNVn5Li9ot653Jfcn1rYEzqe/
Vf1DgGDMrswW2/uiVZp2JyrdBcj+vkWDLL1RlXifJc11NABJ18sLGT2GhYpUKEr368YYb0xokCMl
JUveFkp4BXjBznCRLgftk/QOr2qwoGmFVxHIE1N0Kh7QJboRMfVJ3YVFIqs7k6xLlL0N6MwVLrCg
wSjBuht7uaxu0AdYCvJtrF80RK/8oJa/9ZCWPJ3Ty4+Xp3v/x5ma3cHuSGLH7+ACaIKlrpGT0u8L
EgLLGm4lJWIsnV0M6O0MWyYnQy6B9QguHvR+I2njeyCU3kYN0aWCQRujq1hg6lpA1kCEgWK86pM0
GPrx3Mf+4fFlzK5x0quwWrljdmESkcTOLJSBET4fLqsoM56wggaAOu05UWkMR50yvJ6VXai65N1V
aQCAGkxCcIMecHPfJabgIB9fXlL9xikuzRB/6EC8izi9wnX6Oj2++nR7HjvrZlEAAmAYkmhWtqs0
cmejik8yZX59E2F+sWqtfFwq+EcsS6JnZBmybtEmqWnrDUj3xCsAGgd3RuFeU5B4zxG3ghpFKJ3H
ob/sGx0YMB5HdqCqE4URkhVZ9HilGzJ+knLIm8ZAwbmIjN6ppOC1sbybOsNdXfZIGeMVD89LLqBI
CS2eYT5/UEgJaFBxgKpVQ48vh/BOw8XBngJJFyHHhR9R/xjiV7P0b4JOIjccJ5eu6rN8vStTSJck
5jKUJhR4DYquVlt3gP1ZtlOcL1JaqFr9uY6QynSNzFu2CAs6SAd0SxSCldXpEf/jip5m4iCOkYpI
b3jR5js8rBgqzDDtqupADHUJYlBtja8aJXKEzFLoeLWAHL/UU4Wy0qbDfLzSlnhCPUeQUwJVw4km
xivKh8nlRfoWBU3Eq1NFOnMTzcRu/vOIMmahC6WgVDXCPN5Fkfnst/Vb3TPumig+qaX2DnCDkrD+
jHTPcwLVqI8xt4wziEb4mFNZTSnwY6N4UyXSO6Ciu9MD+KcXkzGLSxTOVr83UlIchRQg5BziMRm0
cn3vKunGF/TuSZMRBJHzQUOBW5UWQZh2mxjICSlravScKchwjGSQLj0XyC46Jt6Z7fSnAZv02g8n
V24HA0M1EUCQD+FRpBRHAbTy1kqsa0vCp35Lmtk2BP269nhBj1YtTvA9hKwSXnt93KvXfgPQUuga
mdwCYF/oSvWZq0T6w/mkzwILhLcDM2+kdpeq0baAoibnhtNh/VJVzUvZwo1mlzcUEJC+QRnLvz0z
Y3+IgPXZdZvIiSjJMWYbbiCt68hdi8mUEwvMPUJkmFuK68qyFgVCoVHfwht1H6uKenAAt1hJNWhe
FuQbhSvNr/dnPukPwa0+u1WZfK0rkNLdGW37qISxDpS/HSik9zdAzXjkVeRVtCj9QlV2n3JSKH52
j458iJga/AelFsLlIHmfWaA2PIbCd90Urk5/mzxdF0fOZP33O0/MG6Fvdg0aulNOx3tzCZZ/4ixh
7ZimagNuToLSqayCoN0j+npD6eEp4mmMalvrtJICi9ds89XQ4lpBPNnd1h7oPEWK77QWtUA9fDUM
3nepCBW4qK/PfPgfwip9dv+5saAZKLw2O6loH7XaMpcVAIm+RrAtL5NXKarfOo/7QR3UnUq5USMR
yV0CPxSFf+SxcIcJYMOrDcJ9HhUHm0GAz9iTXApM/dwenfbiseGdXXl6jkKM0GnNDsRDgkdheEl5
BmiPmP5QMFskIPWuK6vD+X18gkFxIWVcdgai07aa8HWFoj2MJtdV4T4bJcEYZAshl+v1r0GcsvJ/
Z4TQaTvM5c/+97//KPZ2+Jf++3gl4f/H9L/Igvhz+p+nk/dfxJzef93/P+6Cr19CdZM3hTT9vX8n
/7G9UHXyBpZhqZYsMan/Tv4rqMJxjqD/ZuDYOu3ofyX/JyU5zRJVTDJ0RVZklSu3ggeBwQZ/JGmS
bliWJes48fI4/3d54uavtfLXnPw9ZYdZd2namX8vKQP8tApSXxEVJGkpOxs0dHj8t0Y94J9ZiXvv
vdHt9kfXLpq35rH80C5FAisE2Q0nNhzx2T+TXDjasCHKlEMsRQZb973hdCoymCMw6mh81NPH0b0o
g6eDyfhXZw87d6wJNPc0U6VaIrHevzdR4VMUk5IU9wqQBy1YtpSdPX1zupHp2J0PoKGqoixaDKA4
P/qUUC3yXOhEhHnBahnjA6XQjZqhHlcWZxJJ30/Xv+YK2LksijyJcQ2chRHIYEZm5DbiXtCemuYB
l4kz1+z32+73BmbBU6yZulTUNGD2xVJuYh7GD4P7GSo55szqmcZmyYrfW5stvTEc3NoYaa27TZ6E
F/URYl89LlxSMtfVDeAgKgbF8+nZOjeEs5NUilupdjPa9P03dXwW0+0/+X2EFnVDZ3Ebs9/38GSs
4oolR3Bv++3Pvjqzpo9P0d8NTB08iMW9PiPZLdKBplFWIdGWUj9n6MvGlrj2wzOxxvf75l8zhP+P
aBoUCVni3xtLSTM0eUljLTBBiioJ1FkdbkTqIbZfvoyjaUfq2UV4dEdR2uTUNE0N7dzvrXo14msZ
HjJ7TfkylfGyrgGd1oPTR5emjz1jYxign6CMN8BmkZuSsniXieCppOYxiVI0JUCTmUAwBnHhSyl6
A5Cf0xzpj/HaIKkXdlj6NMAOPWEZqCmQL7QWTMCFkC82PVzcVo6XlninK6YjmzFOaeFFCf9PaeOF
Xz71w7MpBMs6xmQyIux7AwtLKcDHiCG9bgDjhH23qNHkiJr+quOajngNKyge9267lrDrMqJyndWF
M7j7ThHWAJ6Im7PLWNqrxjXmlbh1vGY8OHu0ncPgMwH3WU8FTUSca/ljtJ7DEda5Up6JdY+urINh
n6blYGVluWa2RiaKkAjDl8HFN4YLQcCjXtXz9eCZ/+TcNEwwdTpyqYY2W1sZPoBoKqnivm4qmCaw
aLVbF09LIenP7cmjy9iUTElnX8oU4L/3jC3Zj5JQcw+Y7vOAK5sPIFEI31zY+6MlbIf4Swp/AY2u
h7K7wjPU6RNt65E3UoB7unAE29qDyCk+49/xVlg/Gu8Rj2MHM8H16LYrpRleZYvcARjwTEYsI9xZ
CjwR9VXFDEqvm23EOnKTypHiiQDcIZhkonP2QIEVKZlsLZMLqskFeeJ9Jz255rgIUdPKkMNO6u7M
LSIf3V+mJmvcuqKozrP7YdiWSRMz0TqckmQkoGyJ1Ct5SRlKm4QlSWH3PAOtSf8JiZ5G9ld5qi09
sd4GkbaW0blRBgig3kWdIz6ikfqIZATAQ3Lbyp3by28ecihD0y5PH66zBMRf55FlSmBtJMk0OARn
ExkG7iDmuQTcMbmIRn3dBtauMzJ8E9rrJkKsARV+7HM3rK1Xr6ILWn4BK/guhfInm+o2rJL70E9J
xpDF8YqPvsvPLOtZcYooT1Q01VSJ0YhtNN2aHdCxoStlVco9KUfA2ZDGxhalhSEH5wNrTkJPwRvI
dBtLRXyWh2Yvlry6PW8J544CD7iHHAdKWV5lUnCVkaGPyTqFApkSX1mcHs5Z7e73T50dtIYVBMXg
if3eU5Odbtx7kzms1qzi5jNzixVMEs61NzROz9z885Pm1xARvuDYRnVKVWZhhq7mqS6XY7+XmAoV
RtxQijDkH2Lpp+ZaZxqbb/55Y/MoQw4KbUhobJIiw6rD1vNuleSXWeeirOov/DzZdWZwZmznoee8
1dlKdZUoG8D89fs0fU3CSw3JGrAGp+dvWkmHkefUBoGgYppgEE2Ay993A2AEMMpeQ8/q5NJXLMTB
zmIRpu+ct2Hi5oTbrC6TFZum8uBSCJA8FNpA6PaGe03ZxWkyaS2gsN53cMNla620CPdKKIPBW8qB
M7c4vIsQIDq5g8YQo3F/Z3Xw2+XgWkXJpoAeWpWob6b5BU5Dp8dDF7+/4v9a0KaJuaBmKSyr6al1
+LW+10tS6Uvd3tfBQgif4/jp5l++7lKSF9YdeQTLQiLJRCiSjKwBF5z8yHLAwrxCeCpFVwkUUA3o
VgaXUyk1xT7JTjrD0WSUC6xboUCYkus4G98k5aYEPl3I2XpMSGBQBTWrq7rEQ1lddV6MsL0C6OJO
DWVomYaje/m+UPdj4TlVv4bSt6kVfSfAHPMtDELQk4ooLjap4QygKlS0h8hI20aPFj+gyyEA49eu
RnfyoELMB3pV82pkSL2KLj5Yj9owpblJb364QAu9fBPiuRChtHCvInrkFzcdvqITkzESsFlAApMM
wSqq0usx1y48JKgSEtZZ2qM2RfiDB26bQ46ZBH1Qw9E7H0gSPJkqvEqHF0xP97nigjcUHDWAk5Uj
P9Xp136ibsQCJ5dIuR9wMzFf0IBE6SC2MVcE5dx+iZAH4+ApG/tlVu4NfRUWb62fIxYJ5bxXF4b1
Zo3KIkO+qcN3hRrRBjrBBR4PIIU7BT0jRogqujpct8kHxT+7wlYN+ersguQyaqhwkRUEya6aZh90
3jKE/q500rMoIH5F56tBuEsz/UkOkMoSzQtPDH4KdYuaU/DADl0nfnUXNig4oemkVXdDWy+GEE2z
znQ6E6H04CYUr9AFwEt23LShB42p3YZCT+kd4aKotkHkJ9mNVRYk4v1dX14m6pXak7CEJm5KwjrD
HwqApy2VD8FkX1Km68gHjIWjhb9WsFLKxGQnudgC6W+5eJ8D6m/QcMWcBbWdGKttH/OdqUgx6thC
GyMYtmpd6D/r1l0lVQSXV7Z7lm2vFndZtO6QLwohw8ogmMUkW7Wo4CbhmwYzXC9/umhhC5l1hQFM
kd8hzLnvcOadsGoZQrVhjIeb0WzHolqMkNql4rbVFLutkDVIrkrxyxjuInaH4CM+h4F1WF/mEuCw
fpmoLzpGhkX7XpnXabMRIVuhs7ttZZgaaKlhk42YxAbGldXftpXoZAqs34JpiGDL159ih5pT97Mt
i33jdss0+tDTS8xlsa5Cmzai4PIpFJddPmXe8JGCWwmTAOjwg8iZE/nPwxgsZaF1wOLhAQl7jzr8
DiWcoJX4sQfJk3mYZZuyQyJQor4S/TQEcLeTWi+qgLB4RARETP0V1yNb5HIyYEKriAfC0cFJKETt
iGuyQk6x4K3q4ml/l2XXYnOtt49+J65k7ZkMvSEIG01QN97oohb0kOghYgjGMkbJK4uUbSPvWrOB
UtWiQAVbCynXuroDbLbsQiR68hUeHrxYPA1hbu+rVUyuSCoTbEbKuk5RW+iT5zh2NtuGMdQfAByY
6ZeRbsoWVWNCzzH+kIVw5WUQgevcQfreSVHMYlYRpNzL8DOsdDWyvkLdQm4OMVCwZl28BXoJJNCA
xmPeepp13xp7LDsSlAHyYNcFm0muWy/1y2bCflcvQowUiunbVrqRLNgJXY9MnB5cjJ73BeF/pTdP
YZ/j8/78S6pFyzdJRXe+BiCICSTSfODYlH8k/W0PsU1F0xFNDKg0m1a677097trrwtpZyeCIMAZr
HTpWL23z4b5V38XiZQgMe/Q/LF3d5LlOslPfqDDmMjx2BKjNXoNMt3HjWhuZ6UluS4JvBVUoE4cr
cUj3weRaKhMatvVja1IKLGHqZpH/FUvKtqzuE+9F1YR17YLv5nyU6uchTTYZwoxxNn5qKu8C2fgy
0TkXtHpVZ+4kmU2hMBNgxurOqL4htrqAnrjoEn8/eOVnYoEZT5KN2FOSRAD8w+saC1QNbpsSV2Tc
6wu97p1MY0xrtUXNL77B3marWbehuncV6TNEwyGooj1CaEqwr9uPUrySi2dRejVA4Plhch2LcI/1
z8xEaMsq1qX3WvAFSvFkRepycNNLi7cMFCunax+b/EHLUa9PjeUvZExUrvwx3/eTiKF82ZYfcrsz
IYSNcuaYysSXjEhzX2Vo7PTNY5B96HDiIC9fleNDKbxS/1so3IodMjRj+6NOLzGntXuCLpX3O+q8
i8KarG03Imp5Ojoqsq7vhmYS4NRbrkdpFaITDJkRv7Qv1R/W2eTjIjeQeIkbdOuBCtCHj0BVJ5VL
nfMkyXlGlSOPkdzEZeunNSQrmTRSQlJcB16T0axE5r7qbCj1opu+ZNqb3PeTGwP0MP8hJmmXVu1G
NNsPpXUvvPzW1RGE0RA8rpVtle1dvBck7dIIKOsi/yOBhDLd+qUkku9Dg1rw6whsBSbKh1FVmw79
ujQsdi42olrbb91oIng/D5mwklCAzzRppeIk5gZwoiN/BYN+78GNMfzP07HQ7/GnCqbbNHRTMiQi
t1lsKGI815GNHvYiYiiSkSwaXDYDc3W6lQm4PgsPVd46hmRYBjRf/vN7wNXVoHLGglrX035wyLg4
T09ER/ZbsgQUtvJXiWMtYTLbeDYsXh9JJjvx7WAPZ0L8X3Hd9yiVz9BVZQr8SKb/evEeRKktJa28
SeJhr9mJtBOCN+i/9mi+1wt2rc3yXevJa0xGbrBQHQdYuzZtyvJnYn7p6GgYkjzh9bG5/YVYOPgM
K6QOHxUuATntVmv0hQWRzZAIdoM9hdzeqgtoP4tk1ez1sFymcraS6xvtzGcceYEyGuS8Db7CEqHf
f5+UIM57aGDJsC+WzRKG1rbcumtzl99Em2BpLooL/cV8sXbc7UvXfocE6ZxeFUeHgQ9Aj1iSeQ9P
f34wDPhRKIM/LQoxyK8kVd3UuIloFSJPYB18Bacl9CtPN/n7i5IuWxJLUTEBY8wRR2mel1JaIpQe
kj7rLTR2EYgYxIRK3F04JMGZ5mbl6OmhAQBkeg5RO5Fk6Bvfu1ggYC5B1xv2Dcq3yMA7kLHXrn2V
r83l6Z7NkzXzlmaDWYphZVUdkzkhALLxIU1+JBL1SOkskvfYGB72afZ4ijWM/ago0ieHjNaqv8Bj
ZYkWmCM53aJcPl8oTrluzmSYj51TPGEpaIjTtM0PkEyPsAoKaRR1W6NB+xMhkmRwz6Q2ZxSXf82X
YllTUoapU2fHYRPmAXrsPaO47le4MSxQol/ly3a5e8cX2m7OrY/fH6Ksj4P2ZrnUHtdzQcqm9px0
wetqbTjYwzjp2eXxK3c5P/oOW5qtRGSEjJqH21+zdo1p3SLiuOO5QXN4jJzr2LG9fdjcbDnWKLmg
59FNzQ3rclUvgOHZiJut3QUnyyLaIkLi4IvkxGcOlaP7gILAlDMiAzgHZJhSkI9t1iAGSpDo4dIH
vWCgwqZ34bk+Ht0IB03N+shNmaWqXw174sY197UTr9qNdpVu8o13oazlVbh0r6Jn5eH0Tlemy/K3
qTxod7YBeYFRPqrpIiL1cZBd6OoOp3IU5B5M/XHMVMiv5UIuG/QLkd2oMUpC3qPQ9G2Aui8V/62S
NLxho31BZKVEKNH3Ae+a5FamqJuUnz5qU1n61feIiVwZ8lKi0jamOg4NIsJb40INzxUsj+7uv3s0
xz0JSSgN8bRaMCYm3sMocXqPQIk6PXJH1oYmcgpDifuV4Z/t7tx3IWlJ+rhPuGS6Dsertt1L+Qf6
UmdW4ZEOwejVVUoWoqVgkvv93O96XzIMVx73uBUh2WAs5Ahsqfp4uj9HFsJUctMtDi6Yf9psT5Og
b4pKEYe9xFO0r9+F7kzt/dj9pYkWlRCuS2AE893E2RQP3KZTiIBFyXN1S/55iVz84/hoLU535mxb
s+1ktapQIQY4tdUvxEf5kWrCUlxU99LZto5Oz0G3ZjsIZQIUDlS6lfrY+Mpvhf4Ov/HldIe0Y9Mj
mSwDAg4YnfP6pFth55hLfb/vIGl44fSUkcJ3E6WGUree1IbExC2EJyQpOyeDR5zi7CGTgzTNG5j/
EpoEGWTKWz98EJDkRzDY8t/64b1HK6kY9jqlAq1HgWyw4EUbwjKX9J2itjsNjmGfQXO3pcDPnAji
npXdW7q+ISm70bHmGGBlKF19jbXBgCSNVyJPMA7oHJAnIP8IS5FzAS7YAGjaj+RV72sPhFXoq7up
vsmQCTs9UscCYk0ypyCUN4ipabOph+aviL6m9jhso6PhG3u1M9BHxQjBAzVXmF9GhnkpjzS4hDm2
PGRMoxiPDmAnpZDdoLlkD56AayiUAJck4enPm1bD7LzFH04zqINZEiyZ2SU9vY/GWA15Izk47tpf
r1ePZ0fgSCDwrY3ZVg7QLhDBrg37pzfBvu7tC1yd7J+n+3EsuvnWyGyYJWxx0VygkZe3jwdv+fV8
sfPte4/A5kxDypkRm+2vTKQk4VsBvXl5C+y79Xp98fjzx+lG5DPT8qtqdfB8SNyi6shVDft80a7k
tb/l3w6OA7bqoLKyFGyq8AQ56gLmwjLaUndfYTllv0erfC0s3HNreCpGnVglv463g88ZjHyoFIPP
4YFrP3i2sMQ703lENPL/OLqS/P1yQV5kQOCGlvaUZG1sCBlhklX2LnXOjPG0IE71aZrngz6pVW4V
CAsRaYzWYrCuMfmF8LX0UedKf4zj+vSMHomnWJ4cltSp2G3qbHlqtasgmMbrPEUEIR/TVSZQEQIr
6ep38fByujHt6PLRwM1hdQqmbf4ULMuwimPFJCVh2KJj2JH9FNkvmo1J04LYf4WI/gVZgUXFCCPE
fi2yoj4M+wfO9qtiadgfD71tOZaDmLWNUaIDxtlpl+kT+nWL1BZxc/6p7YR1aYv2T2HxeH9mMx+d
Gn2CxGlIBYi/jtSDqUHb1Zdk8mf7PH3VDXKhit9yCEavciN/BDlSKBgwn1l5yrF7kyhA0YHb8G6Z
lAsO10MZ9n1i5ayHPHXXmkeEKT0hgXelpC+i9dVnAwK2qO7iUJaq2jIHFxCP2JfG1wIJalPdjbCt
rJrsokn4Lz2pJhauiPd3n2l4Bz761fJdO7L0vSu1H7gERNU9mYDJ4ClAEH9Ey6UxzwB6j72LONf/
7tLsqIKE33VVwFFVL14+rh/ubl5N+/H+zD5Sjh6IULBVYBSgKX4N7MFs4V4oGBrytPsIaURVCfFk
xsqQFGHZj5gxtM11gaC5FgkXBXTUxjM/NYpbqhHtTfdWqFejQAHoA7QTdm3pFoFWu5L0i3jIbLHB
gqbrr1BvRc4Eiaj6bYQ7aqXdjVfKywIbzQZob5xId6c30NHbhN4Q3P61YWfHECIqZeq1w7DPlqLT
LyqkyxPnE+qLfVU7m3PhoXzsdGDNSapsiiB05oQNqE0Qo0ViNoV89Zbn1k5ZDUSKpFaX/ja+6BfD
EpOd9XTeVy/1TxR+rFvzWlxgSrDSl/+k8wdfM+t8l5WZUY58zVO7IG23RhaY0OAG9IaTrXLnH2x2
TQL8ZOrahGiZLdKkQZVDdUnuQI5ZxSH4L+zIiscOe1+8Jgpsy89079hGP2jQnIGuKkFOq7gn3RLZ
e9K0HxKd6znoPl+hVS691enmjr1oNY0EtKXqMi+0+cmvEoVWOJANe899Fj0qDng+pTEZfSSfUc+x
mn5T4aWhmpThBpiWebhqCtA5FVZvWyvfiPVaj92lDns7Qxi7E4sr6h/PSpffWaJg67F+a+ImZQlf
ZgmmqsJo3kB6vcxIuIYXGPnBbzybSzq2YAF2/mfP698PSy8pFChFuJ5kgr5JUbXGjnWJ7oszUf9r
r9lIjQvPX8Yz5st0+/ti0G0Xry6fXR1xdEYi0j35OTTtb6guEoXa4WdNn31wFBkUb1XB0vs9E1vY
+fZNdq7zVWD7q6/W/nxWbXRiST7vrlBs/rAWP4wza+vY0lJAJssmX6GI80drJIuDb0ppv3fDe734
snyZ6s6ZU12lD/O4hVwhwA+Z97c5P24rN5T6ujY7YHl3U5UTTexzV+E0e6eamM2uT6bQdXOrQyb/
SRFAsZEkcU1vmZg/WkNYqd2mBCkq9aiCU7u0QlyFBgRSqbE2KNFjq9Qk7xBRUaENKyxJu52ER5vq
okWQNaijX2mqZRfpiF0UiL+8h/ds2DmVNcu9t5CLpdwYdwJFQESsUHo7vR+PxRagYsiSsCM5a2e4
qyIK21CRXPpGXiHgIQmf04aYK8B2173RjoxzGiG/IfamVXnY5Ow89ZHOCKIM/NCwCzbFTtu0N8qz
eqNcjbfWbXxX3AxbeSNss/14Ld9lZ5LLR5fLQX9nYS5RbipjBd7t1fIphmdYARQ4PaJHFz0lDEMG
sKlr6uw8TUe0eAdD7/Y6d7OsUW4GB+T353j9Rzc3V+R/2pnNXOjWJaozCu1gB2TgrNuG0s6AX4oV
wb0UWKt2xAsrUdeN3t1ICl7QJRIE3VT0V8BA402HfCaTv01GyY4E+atCxb3GQtnE4cyMcW/R3uG4
blKsXE6P0NH9dPDlswWg41/apdMIRQBNExAbGbaQaNY5fiqeaer4dP89SLPpRhg9UJUE97++ukza
h6Qqz+yfo6msw2mYvuDgjBXV0rAqUeuQXdUXIGscHRFEBWmYEAAJNrbgU5F1B2xTAo0Snf/bSE5r
8aBxUO2+x13S7aU4WwXU79sCupx8E/tfpxs6Vk7VyAxqsmKRtKGM972lSPewcanAhWZLcC9rHLd4
CfEKIlQIFyRKnkvCoWj1v3hsT6vht9P3oOVZH2VueV9IAM9qNhrXRGBTy+ridXpt/Tjdy6Or5aCp
2UHf6mnTI9za7wezBUuFwUE95taZOfuNXvXr/DtoZXYr612VuV3DUD494XxjX5MCuvt8JsSxgbKd
W57nRm/2jBNBViRQQ/p9vcK7g7h9Ksmk9vv/JllxLApSONsnqKVC6DrvmJqhNC4CcH2ySMwYFgqb
2LLheT1i8MNrAU+kR8HA1xR5Tbzjz4yrOe3l3xbKQfOzrqp1p1mR1VFjrkosbga0rpGb8S5CvALl
4Cs2KF6KGLsRntUcb2HaLEPcPJSVnCP05d2PcXbVR29WC3UDU3ottBCprpyyQReleu0NDDg6YTfK
pSMBmIl+Vho6cVK/jODYqqG7dHHkMDFqkHDazJAusVDCbtzUkaSrqG7wJs1Wk8FTEskO+eI92HQH
FX8waB3C3zGovgtfwV5W71FjL+3EeB8bxfbEG+zCQUulWE+kyOhLDu4S68EiNBb8TY2TZdouUIa+
iL1hC5pl25gIWQi4+D5a2ojm148sw/tZvEgx4lXCZ9d9GFoIM2O1jPUrzMDJVH+c3kbHbsCJYweL
T1ZVBAtnZ4WER3lbGlREtH0ybN0ec4B/0gQFEZV/0Fz7tRYODr66Eqjqo2K9rxUJc/dklcR3gSCf
WVLHzgNYKP9pZXbogekYy7KRxj2xpxOi+2vK5+Iv9Vhu6rCN2fFWop77VxsuS6cwX4Uiugi820nG
3Ku826z4KlHu9sorS8FNwwqXvvmFmBASYv3SNRHrC9Il9seh+xDGABzTy0B+yPvb0Xo04s6upYch
BMTGGwPXk30f9hifechapdvMHa89LFhNvPWwHh42lSdcCqW7GgyEpzH5cpGRqcfd0CI2Wz0mxIcu
GsOVeFuKL6cXzEwE4VctXjMhS5ITFIFPzBmnEUKwiR65rJhbQNUXiEx95Nft5pME27a6Ge77S3w0
V6cbPTbwqM6CkldgOJGK/L5KSSmbWicLtOneoJAR5888VOj6MKyqdheGN6ebO36DHhxPs4c9UZWO
FQwlIoVHtrJRNvEqc+5623BA05KsLnHS7Pbu3Tm0yNHBPTiW5w/8MFY7vY9gOxCEYCj0aCq3injl
O+gx2c8F7kcoUSbPYN7OpZSPbZ/DhmcRqqINBSxbehzG+HoQRC1AYZ4b1qMXHGkpyK/iREecDasa
Chma/Eq/p84RLjKHvMxgY3Fmn63bHDvWMHHAmMPUKPTNMxf5EGqpN0j9vlyMK8EeV+kDoudLdVsu
xZXmgOBfnrvTjkeXB23OeicXKoTlijafgLs6AZmn1hmd9/vO/ierk4wMeScRxbY5AayTWv1/SPuu
5dhxZNsvYgS9eaUtljeSStILQ2aLBD3oya8/i5o7vUsUbzFOn+mJiZjumY0CCCQSmcu0IjTLN2pd
Pco+eEYJb0IHCPLTyEs4z0mr1FABW4vVP9TTgB1odU19kdsItrxUOSKnP2dwKw01f695Xwu/7jsA
/LrbNVCpgecTgKKbRMmhYoN60IAaKDjUEFDM8aHh1L4m3AEeiTCBQPkke08Lu/ZXnHeM89cTLGXY
taA+9um6Jvs4f+L8VwFUBNjc4Efq8EiFPjjroKigg7Tg919xW+McvMGgDehPaHtGL3BKZFPI/0VO
SZ3QT+F0l0GDNjMIdKs52ajhgP6VNRtSPMg+2qheYzE5KB/xruv/eAxMEtZBcYInHlx5uRyEH9TS
d+ywi6VN1f+p4P4u2hzzIkcXMhwZuMXYRftMVVhUR9mTxtEj40eHVgzgUwppWllDwXebwExEiU4S
GhHAm/fU5h8K+aWHsHp47WsLZFwtvEjqa1VsCxm0jiv7ECutFRaFgdKurcIaAXpIqDq4aiBaWvGm
VOdRrUJAGaLbwQxrFDzr7ADg6NJM5F3YoZohqCZ6BHrZ4HEJp2W06v33HDrTAShzpHpoq43IYRdY
BJaUaCVDE7M9DzWCt39k08uQbim8LZh9BIOXZJvTQ08vhLpxvJUDxoS8qt6pdhe6PDBRIUR04ZXU
HiIeTkbFI3T5c+EzBZolDrdDemkbatIc1RPwc8vPAPafg4GqtSF1yl4JueeeS18D+QqxLaNkTpi/
WH/e34xzYQCkfgEcaAgtg+b/896gdVt0bAxITuRdYEulixJaHyB+3h9lLpeG9gKYcKiT8vJ3ifwm
wQkaIeQqTgAIDgcsprjDe0B1FB+C3+IIBA8WZjX7KhE5BW87YFgUkBR/Tsuvs0FuSpSBeWHNw6Qv
hsSzwjwyEJYffDzTIRlKkXhKsIIMSWflFQuDr8ZIw6fIM+/PfRxqetiRNmqqAjIbzvskf2T6rIMb
CkrEHnxFfTC2iXDqOij4AaDUFj2OQmiXqLTdH3X8br9GFcZ2A9ZbUaYQDgXVFNoSWEuLPW8mcbIC
PmXho/JzTxQRsCPgkRHLuGkjso+kRI4pxmhMyYYD8wpA6E1olg45qW615g/eoTcjM9xR+HFsGFvb
LtW/xqzm1yxHfDY2L8h44vgLb/bVwMINi+E9SE7CMQPODii9cYPr1zh3Ye5Gl/trujTa5Kz0apwz
NRwPNsJHL13rzJDU1vEfOCrZCiiv9webPTIQTOc4joeEyLREgXs7DMF/Q3vPHpkZMDyAja7BLZWD
uaVxJndRxHmyGI2IokxiDR+MKZm4jUmBQWAsDtY2YNux2KUd8C2d4aFKgVtxaSPNblZgjFVchhoy
58ln9FuhBzMoGDbph/oqQ1wK0omA5ibG+So4VETJ2WaewhS2NvoH7i2Dx4/wDLQWoXp6f9W/IQi/
dpQsydCch1UYDs7PHQU4H99xNQOUEuf4NtJMJTsEF/LAD3u5t78SOHYsxIfZFivkc/475DSjZVBv
k0UWQz7V6EeSeE2fggeyl0/VM/ilwyX96B1t9QTHKSSExPnmLhql/RFtux4GzXqb6SljBedQv6QL
X+b72fB7OTTAXvCmEBDEfi6HOnSpWLHRsAncfCs9d1vOTE0IiAMwwNulixoIskWIV+CD3P8Qs/cS
vEH+O/DkO/DKADO1zh82ofIKj+JVKHEOVG2Tpe89F50lIKPQz9GQMnxfJDcRBIYGXpYkgKQwG9aR
ncLVDkiFMUWoWEM5cQNpfLt1pTXcI9exc3+OczwG6XbwSYXOh5tbVKv/DwiUbnOTbspVbnqOaJVO
9qhZstvaw5o7CYDJIIwfll5TIDjPRFAJLAZAPkXgV4RJfV+R07Iqa/AK5OJj9O2Oi9PAw1peSc51
0hnQxwS3iJgNCJKUUWDBVgCsAZf60icPKJ0hP6zhdLwNlJMSv5YyeoIQXq2yalOwgaP2BKZmKdxR
P6DdbpZtZaNSDg9O1UilVVluI/UVMBdwGD7lyG2S1gVlDmA+iBiVW47d8lDzyrY0+WrEwciFfSe7
lF4LtBr5LtK1ATG/hPWrIBmV8gErN11molWMklNXZ6tS8zddkpi+/8XJGsQnYLACi3avgK+gAlnW
+I33XzuoyQrI/dquNBIS2Zrf7iu5c2NpW/LHDBoZYmCLg7oK6D7I3LQTX5pIWKHJpLc1+KM14Jd7
FWkiqNrwJsrKh1RsTIDu7EZpbS99UaDslm/45gqQnplVnK7kG633wPJVbIKEsN52FB6EAswGIk2P
eldI1xqsPCFJalRgkIbMQ6Yxx6QG1aUjRtAXsJIJ3X6AegoPeiycS60cxAkPVEpOh1C82YEXXKuv
nQznpCK24Kej4yVkx7BpShui9zB+jEtGryi9RC0cf3tplUBNtIQbXw5uSS2MBf+3JgK9epcMmyx7
9EJb69+FhLO6IDiJ6pcWfIh8YOaQFI+gGp2is6YB9wyjZTxTqFHDcQcOfqqk/MkFPGHUzmJD2MU0
rFvBWMlLBStWUmuIYA3TaIYypv9yAnHcymx88Aiazm4z7xwOPK6+FoYyAmwxR2Yu86TBPV2EG4PG
Hqh/pn4In0AwgplL0McmixYRHIZ98VwRAiVS/7EWv9K8dwf4BWkyNHWRGAhhaic1jMLh29bxuEUi
yQpL+aFWRBQe8WHYF8Yjaw+MN7bOrEKCm2D8FWZwmDt5xWfLwtWv5E+hwi60fueyCyCiVCTIoDah
hfkz1NZsGAgMV/WbFl2PSHyOpFMvliZ6YODuocHeee798DObJEsy8lIRAmwQWpic/UqEhPIQcSNW
QtKfKcBiYN+7ivUBMq4OgRd3qYP+nbRMr5PbESc1lKQg+BUZkDdg4JiaHhixmTmd/gFrdJM34SW3
WpjiXGZxO+AY/m7CO2w9sgh6CbhbR9beO7HIKTA/XmAUYAOzsXCTz91ZSPFHXB7KDmgu/RxM9nyv
4EZcEYlWEUy6PPmJo7V1f0rYCnMhW8M24VHb4BV2krFlVVBHedAAbo7EMODhVh89FIJ36UV4UjPU
JBx8ywrGjpUDzYdtSWGr++aDBc3HsqlkDfjRDwEBxlPlTKVgTH+AM3cKa0rhHGSngUNGMewhC6D7
1QtTJ6YgEaNLNxqTOBqbWrV8zfEYFWBMJcGLtuIoyKijLQHo5Q1cCZSL1kDyqHBhAQa6f2Fo2hvr
9bAObb7itN2opStz1yJ86XDPjH6OxIWOFV7exyYGK5/ifiFPHjxNtCw9SkGEv/Uk5c1agGknyVDr
gBwBZUJXrZVdGJkK7NPhhMt1kMLP9p73wnPQp1IAKoeCsaeCgApDs7hInLrfh8p1fGm1GkTaWSvI
UGcpXuEtiAzMztjB0OC9qsveo+cnyLgFHR1ps2a2UDfWZTVxK2AHocu77RtkBgCoK+pX333GwlYe
XUr7i19sYBtiSEwGkWTfkHvVbANUnzsoXyn4dVBmyc5hhUoArGTa+N0nz1ni6Yy3TTFrloKm5YP4
RtNVG19D+VWsz632R4BSNoS/zFAqnBCkYWwsJkcsK/AnRwCKqA6cRgxeYLck3sc1hQoTMA9qawpQ
d8ibcx/yJix9BHZXeTab7eBZCVk91cfNyDtMp7dnpdxRWJTJQ2JTU1IuAj6rDC8dGha6GCP+iUe2
fcwqR2nWJXS6SlSpOu2V7aCYQd4Rwk1xQKU5PKk8dEk+4gZY9vaJZU+B/y6Iu6K9Qr7fjmEaD9EI
vQbvXoS6WALxedi1di0a5Ss840yo3uvhUOEergCUUxh46IAl0GgRQIDQL1ZQSYEVLLBSqGC1a+hQ
2qoM2xiGtwiUM8odPBptPL/dhmGhyQ5kW6NteEa2q2Z4S30NOQwkxvKnrHzV5DOjXbgEyq1qbleC
eI3z9FUU4zWRwKJ9GuTuxCITSWo8flIkK9h2pd/odfYgVinUruFFG2Rrr6pXAuE3HnoQhPEvaUqR
vtenWpCPhBU2qQadYx7C1dy54TO9QOauKZ5RiY9CgwLogP81G2094QJRhTI+VzS18A7rYVja+cmm
haEkwwm7SCsduAok+ZOQX/LgLQaeho51qBV2Kg13KWrv6UWBjVRwYpgrn26ldl8Ol8LbCPGhSC9+
t4YHcaFdZYAy8Synb3AZcaAyY4JVkZNtyEEkqzvXPiSb1ZPHANnDnOtqRcuDr2m632RnRfQfUzyx
SWzxcJuv9pJkgtwL2wszE8whe/Iiq4JaCbTp8U/6/EQ0CvY+FCoCJ+E+vKq31K7pIbCCMowGrfy1
GDhFimMFwxyADApY+dYgNPlGEmF7ojVVXrmo3LTQ7NKC3pXy0Gma8lFl4PBcy4DNyaey/0LKEgel
XgDkE1BwRssCbr4SasoKrORVb81nshGogSlrtckjHxW1Voe0APwb4YxRiTZNKqtRejRR97DAMIaw
WcFm1M0LmCmRdQOjUg06sqKVdTHsSUwZ1I6yZ40QOmYM6Q2tsDwoyPXQRcnRzRTlY1Qd/XIEMO8T
DfblMDtWwVEDUxud0grxRHXVCC4+A1A0KEINAXyNdS94K1PBaCkxQkhf1Jdazu2mjZBWdabKQua2
XPvxgTSP8ShDRFw4o3Mq48JZ0hzk/hm4nXMO0EuH/RTVqHSiw4pspzcKHkLC6RUNOSPPYPkRopeQ
B49QtTerRHXZsD6G8UcxuKSGRW+55sInmsJGAsazPnzuO/+BqVBnVag92oQnnOlzTstimcTilHlk
J6AGWkl7SJBaqGdbfQsYhRxbpA2OA2Yqsr6bcCsNSeJQnsIU3vO557TSCyMDm8WNJo0fYVc9ECBg
BTD7ro1ygTcA8vb0WlXwJ818N/CaLQ8ho4UrdPYC1QDV1zSFY6c2VNqQIuBjO26kwAFgDPoh/0sv
pf+0ACXtnyGmqRUrQ3XMy0FalfjCklLIvtCHitRuD8mLeji3+bPfVY7g+S9sVa0KnzglzCrjTjNa
xD2mhYBeERITQH9HzUJDhoJCXX0NzZK+wZhUThMy5CsQX4cYpQKE98+UBQoNAVzmsBS+xOpevgkG
tO7iCH5oS5Jos6UEkAqBnUQHGrT5Se5Hq2FAqS5iN/xOdCpXWSWvAuKzLp3jTWckLq/zqySF0rhR
4xV8/4vPyThA3uvv4JM8UAbFpSAkgRajqTrxMTlr9uBGmwSNy24DeTjLx4s7tAOzMVqbt/ltewgU
SALp6Qm6RM5St3YuLR01IVFQ4QSIt0yqGx6j1ng+QnaUrxXcuwAoRwu1hblcVBaw0ArKzqiPTgo3
eeuHRGsh01oxB0I+Re8gL6rcLY0xmYUcQ1eEKzGLqruKzB+mPkMg8f6Hm6tO3kxDnjxRctzLYc5h
iIhB3GVKvZHgtMEiApYArren+6PNvohuh5vs0ShPGojMYzhIIbmNi4f+ATXlM0xbrNBKHWL313Jh
hrNbAT17adwNAsdPhhTFrJJICLBA7H9Am6kYlsy5vls4v864KI58GzRC1G8+0c0bCE3gohQIRsjN
EC5mOShDPShBii0b0cZbo6Znkzflgnd0tcXL0yLrxChWR1FPUPfCE9zy3fhJ/lDWqYW+sCWs6VY7
KWv6gNQKLPilavDsrvr7c6ef3I9QkUNdf4DAMCAiMB8UPU+XUOS8/62/m6y/lgVHD0KWLP41pWVk
XDx0CcOxG0BfDUA2YGtdw2rtk4E1JFSj8txo2otIz1W/98Nnrly3tW9pqBDwNe5WCIgR9WOIQB2p
ELFo64bkFCaFkQ0okfJQurv/c2fpPhAa1VAZEBRk85NXn0xkqQpr9IwpKm4MXj1w6DLDhIXpMd4E
jIVMqw0e0yFxch9CUUxnan6wxKqeuy5AchV5eYQ8y+rkhRs2vswSFT8iN2vj+RWArB10O12cD+MC
I2wz2Kn/og58O+J4fG42L8ckxMtyjNiOhUZI/VWo2HHtwv0we/Bvh5msLinbuqDcuLoWfctdyaZO
skOtfdXaoi1uw5NnhQsReja0YQnhgjxeid9tgZuZaXAU8vKUh0htslaz2kqVXQT8WqauBZksOFmO
avq/73kFAsECrnkZepc/l5FqVFXYpkOo5iELJDJO6lVgpMRmgRoF1KIKoBqF6LXIntEub1BWI7G2
86InAmeIjngGYUqTE2OjblDe86D8Q3krbqSNJHtGPEq9QjbLS3lIh2l66ykGyYS1Xx1BfULx94GF
O2OZvJUseljJVh4gkcAoFsFxYsE3APEKjYyF4zK7ujcTntx/mdzKQ4ZuK+r67RpWfmZuD5sIn5QY
udXanYV3po1ixJI/yHgCfkUVvJ1GzCgA8+IknDON0kHdRWE34dbbaTZZhxdMHg67VYE78ktKdPYo
XtqtvIKwXKxuFWZFUauGuAiyvESP3hfWYTaaArgI8OKIKJoCivKwyFs+gTJ0bpZWtPdXshGajEHN
ytIczkAhzFwiRc0tPbShOAWoWfm3+nKdELgT5VBfjqAoJuBdLz2LKOHyUAYcsiX91tmGHeKhICEk
ouQ2TaVIFhd1X0MaozDxanPrHcUnbtbxWcXnXbqsZwuYN6NJk3wkGJqkUhOMVqFFOkpvafvzuKMg
bIl1ZLZLdL2Jq/F/HhK3A072U6cVflfEGLDGLhbM1MaD+JA90SdmVVqdXbhjBVU1RdM/1qaCb9s6
3Qrnbyse8N8dcZvYgktXhROv6ENqLbWwFhdkDDw3USyvoBRPAc3FKZNP8ZGuNbtb+Q5BijBY5aF6
XAqbsyAyRQBGFdc2j/b4JJRFsL+MWR8KJaBbGu/vIPWAv0xRERsJfv+qYn072iSO+Mmg+VWO+fFO
tW0eNDuxUAY1WLvaBxuontv/5sK7HXCSVCe0hd5RDixwiK7K4AkWP9LKJft+XJgLCzejfLOabj5b
IdRJiPosOu7BJgYRFzZsJV3CFnznrtNgeDvKZPOGMGXJU0UYgbD0STTeI4s6w6q6Xj0A/zRDvbA2
a8KeDH8xD/JCKP6WUbg3+mRrqkGaqTTD6IP2xihQuM8GuwKLsovxsPafGeKILKoQ1fH+0s4fib8b
dNoG4KEizIRjjOBPssPuSkfawLTT7NbRA4McOn3sXu6PuPQxJzkSw+e5VI8xwvcP4OP55S5Pzv+3
IcafcLtfRL8UtAhrqcJJkwctqyGnLFpq+s+CUW43zKQcEcOhzYvR7N2M9qToQ5y9J21DH1U3XXVf
6R6lkeSD2xW7cFctrOHiV5uElZrJw5qKmGG77ux+F14KdKI30ZZbgwP7qJ5jI7neX9O5l9/tZCeh
JaJ4oBclQkvinzrhlbZ/7v/53xvt3gGYhBKg+ggKSRhAdmSDOpkTHGIbMEnbc4sN54R7uIdY8Q4+
HnblRHawA/vOuv8bZnHiN5Oc4gugdVYWlOI3dLZitzvZ6K3GLraeUzvEyaFuIjjRsTkPj8F6cey5
XOx27En4SQIS4d/4pJDrBpDGzdbIOC3FKp/l5+acP/JLEWf2i/5DFeGmaBkAIFsfakP4oh4w9xKK
z7CCZJJVjYYGF3GWJj1qvoaCbqX7EOYtSeaWJHcI8f/Fq+kvZ4XTJl++isDxlTW8odt4DXFvnc0P
INToC992dn3/mS4wgD+DAtu1FIbAKCz0TmsN2/xSPvo70Uy2op2ecviRb+8POP7qX/v5ZrzJ9yQ1
yQCUwPLW2rHOvjzUufOAX/UAdLYQVc7YayUsAcJmATJ/lxIlxJ+TFAaOMkKE4Eqtwk2PwvYAPscK
ws9H6Vwii1bWmhNahUMuIYRf88d64Wl6f0/x7PgRbiJvlco09Tp12IiQHinQjAxe76/q0gDjP78Z
wIcbAAkz7BWZPTTdUxQsVVqWPtvk7ghIC/XlCgNkNAaAJbTYAQ2QEl6xUml0Xgkb+AENZmXhDMwW
eG6/3OQy6QXomSBbx531KqPknOwl+x0sPhMgAKhVIvWwRbAvoSJ2Yl3/WO39Z/XabpKF+t44u1+b
FkI3IuTuFIjmTjZt1xRSkMfYtCRZe+j5wtST+bz/BeeqMgrsw4GDBZILjnk/v6A4ZF5ZR5ho1h/k
/iGEGYCcr6Rl8/XZrXIz0OTGCjq28lKKswCu1bm5JHB30PkXb6VealddpXB/uYoLMXVpyEkkG+Cv
Lict5hawMOIJ3Q4aE/dXb1af5Wb5pgVHdLn7VB73SYusg4gnqYQMXbEK0VVnVLTng9IBW+0dKq56
ww1WIn2lygPX2hzseAjaglX7pjaiG/l7Eu3AUIVWQmVGaHBSuXIpq+wCaJiLC8nD/MX691tMpQ66
QaExW4wf3crNysz2olVclFW5i5xYd4IVu+UQm2AjvyMLbwdU+ub2tAK+wOjKMjoPTjZcwzUqnuSj
HKVsDj68mKUIluus2cSvoQeLBfpZ877D97Gh9LHNQ0w9iIEu0rZ9P+h9nbkZcGya8B6hnRmM7il5
YWcZ5BO5t7LY+1FtdJXFA5GRKJIF4X4dyL+agR1FGjpBURnoORq0eaDsUYtiS6IXVm6gSPIpAOBW
tOy56zmbg9K5j45pFHM2myh64ONYAA5APR69SpBICT0KUaHHULAvo5eWbHi/togKdsln1AG4nmYo
Ox9y78rEgKbEejnKrWshZNdlXU1fOKYz8mqbpusyhs47UApNswXf2vKrcxyPnvWA6yk+vN6hp05Q
LYgfB+moZKgaqP5+7DvmCaCIwcHrVSPxRSti0UxVn4i/B3dQ54bIKsvKEmpYSKdgusG6Ra1WKvQ4
OpmxBnTrcxoCzwMFcu6pCdQjikAGgCYL8YufPYE3H3tyAbYCX0vw5catC62k3vI39ExWQGjqH4rB
u4DuGZA99wwItJrA85gQu1jU217ccJNLsGDqRsQZQwujem7RM6VHr4XkPvjPIpX0glOwPk+k/rof
GWZnDlCwAGg2KqfTSgPpITerdAVqZ81zC1gEfB8W7qgxMv+6HG5GmARUeJcBUAtvqI0E2XYleujY
o0RaXQDKkW8/F2Yze2o1ANshIwtenDT5kHkDBNZQ5mh46JWZ6J8gauMviLXo75wO7RD9D8wOUUEC
Y9tI9SsQC/hLNWUkOTno/FC2dwKrXJWrz9iAKYa+lGrN3ZT4WeCsQNRO4H61LKXcr4oKfqkNgi/z
0qSVpRbDQjo1yx+9HWVyoUQEpvKiBqIsQKWGANqKsIEA1hrOiyaaC4a4SVANcU/31362+X1DCZ7y
kbS4EuCUhlSZWj2gj6IxJiLRqjR8q9LBcXBhnuiEm9z4N+Wkm4GVSY4+BDJH6Hh/quW2UXakei7F
pSUdN850F9+OMbkOiFzlIZ9gDEFXx5emER/gtmGyZmjB1cn5N0t5w3SefEBF6yLfk/ABM2tcTN5A
CTBzlDP74tnbLdpzersKdvR9Ydi5LPaGYD2tmDVRICQ8dIQgiF+5pQFg+yGyonXm/BEhBVE55eUR
OJgVOGXm/ZHnotDtwJPVFXz4PuQ+tg6L9LliRZ34C++q2YP3d0W/n0A3LwCqsGVTiFhRbjgqaM6w
VDA0gPjuz2O2Gng7kUkQhz4e8L8xJtIaoevtvJ0M4RVO98x8I+2LFWBb68z1oaw+Cq+EztJJmK3w
3I4/LvTNNKUAgMVhPAqFKZ9GVfcUXT5oyRvhnrpAj5pLAW0+1tws7OTlw1G2k7wcMy4gzAnjGBOS
yW7kZIYM0wEe3fNg7R+WXsmzF/btPCfvnlKpo7YP8N4C4Myga86UR4l+x7ciq3XQMzZh42X3I6RB
h5fMBixkR7wudVRns+rbXzF5lCgZzTx5LA6E0idEq3WYR+uMemmQVbeKZGbxZ1h/pdoHW8DDgnlj
yDUESE6jqSn1hStXxwzuzDLgSELjtHD6qQpY260l3xa9YxGdk2SpXLR0ziZ3cSvC0VYlWLYcFmjt
ic2e7+9/YfwDfoXJm90wCVyJnA2EH1/yQnfhNCCl6VM0nIXqBBN0PQEAiT3ADEPPtfdGW2cluBXC
qmdAayD7MMuglE31CIpMDcw+ODiAsa1m8WpkanVlyjBj6tFIRRbZDWtZeg075GjoMDINMLUocsfY
7RSgaJCUhcKoisf7c5utktx87WmZT0gGH61uhJDCbC0Be4zuYOvmiscEfXTGAsnD8Q3BSux4p56D
PyJUshZuofkgBu9wcIxVANkm2c3AZZHf50B4KQ3MCpvPoHry6m4hFn9H+ck3lEcpGEDmYMYDBOHP
GEKoENVFWQ0bmJ+BNAETHP19tABCkrQhyJoKXD/wizJa/XMxfs3MEFA9AVRXsAVZRZ1Ek5CPoQiY
tyiOr0sLQFEnWceH7hoZggNUjlU54kpatIqYudt/DDoJJn7rRaLEYdACVVvBrg7FgThwhXRluz4k
CxSYmSP4Y7DJ6tKBgPQKK2NgoGHH1gOVuoj9nEN6/BhjcswzIZEpk2FC1Kq2ij32i5tVhJaeqHMG
v4JTJTCI1v3jMQfe+THo5Oj7Kk9yocCg6RYlgfWY9kGEAGkfXkw24wYLOdJc8L0dbwo/pbCBDvwA
CwnVPFOLti0J9VQcTAq3P6EGA6J/aMGppBdu0HfCsGWUF0b64Abk+ywc8p58mNSybLEPUgDglNeY
AyaeoQZTqDrNHBEh5P4CzSRX+L0ySgmiAJejqT4A8G8qdB0gTZTnD5m67VhLJQYZ7I5bZZHrZe79
4ebC1Y/xJpug8YWWZizGC7YdtNdLqL55eOhoxp9io52hlGVBhwGMS4jAmapFrgBIL/yC+cP8d8aT
HeHFBSlaZpyxyTowmUHQjNbVhtt35zzRh32zRvHDDEb1F0fcM/ifCYfCVi1tYSnmFGxvl2IauX2Q
MP7zQxTmVYaABphysCovtNc4c5XsxI/OsVD/Uj5U76nnAfMHVjkLm3UK7++OJPu0KfcBB7EfJRiB
8cC+188i8+aVsAeMSyv0PENT40OW2JIHgHqKg8avg/AplOCJgPvq/rouLOvUeBmKdz7blj1ipApx
E9j4Dum1gRPD/VHmim8/Fm1y2WhZVip8BQwCblhdMKF/tKF49xCc6nxV2ilqIRdiEpBdgKpemOJc
XfvH4JM8Gh6QWpJ1o46XE2y1Q/CJzjpFO70/DntpF23hgbP1Ib9ELXkXb2v9jQPYaZG1PlNN+PEr
Jtl0BSVnr2fYEQkDphACmudWKBi8d1CCKg0gA51qlRhgRuBRHVo5fs8+WHHWaBEFfZ2HQdCX7IVm
v73CwvDluwrOTm4PyUtbZhAaIGnFJ04EFdU7hJK09OnHP+VXBnAzyiR0DExRaJSvR0Y8RC8cDYpJ
qLhuGtgYBPoXqoc7z1IXcShLc5uEC64RucHXMLeoe6uxn0lUoxi9VOqb/aZ/5/Zdhrt5IfVemfSs
hmuKs1tHuQYf1RGOvOZoEcDa6PnvxGtiQ8kaJb52tYj7HQ/NnZX9Bv7cjK54jMcHLUYvrd4a0Jop
0KstNs2KGq8CBLAoXvwt+scialREb0zOzl3Zge/Bqndqw3Og5K6Dt79jXc8mW+Jqu9YGC85Al3s/
PizfsrHd7QQ75cifFwLC+NXv/fZJQGBVFd7a497jDt8ZsF25vJVYEKAyOSfYB+fuaZQkA0RsoRg/
96qWAez7767/Tj1uVo0wSdlAMHp8VXcAOUor0VLs7EQdxlLGrPulfBAAXlfM3GTcevGrzaZswK/y
PH4BDKomhy71CRMOITKNaCiNkGZGqZCFgDdXPMMU/44xOXLQDBoAisYUA1d0PAeEMyxrYij72o5c
0S6MduXbJw039cJXnT/rCoy3BAAZ4Xr5M9svIQvWS7w/hnmIFEAUYlip44vG+Xh5DCzGxeP9uBTe
Z0+6Ch0UIIKBs5421TW/JnkqjIob0jkUHsPuUabO/XnNv2JgXwn8FYvC3bR3FHl81oSeBlb0dzFy
PfoPECu0IZwAROhgHBnj6huVE6yXzBDmijAyJCj/GXpyUNIONrO5CrGTsQg0gIKQrEsnQEkCDvYb
Ff2DhRr+XA3mx4CT2xJSa1IcjgPCa9eq7OcD1PQhHKsBtFmae1Y/LSnrzdn7YETwwOEIxWm/EKlC
KtYpJ5IxtetQe4Fb1o6sKd4Z3Qq3hfmnWSWOCPvCypCvFcBM/SZG2Rc6boDBaeYSgvH/87H/+TlT
yCqg33w61MFYL02QrbTjw/wF6IV9tfbdcM+bLJLMeqO40bV5Wep+z798NG7Us4fwnzK1Su1hDFHB
qmQ8QiiCmYP+588HLKIeL0sV9vE7/orANwNNbsgwEfpUkApUV7ijxF9C+sJ7YL2Cn9n24a4I/jAw
q4febNE4teCSxRtg/PPvjD+9OzN/IIrXfk909FGC3TVaKwMuJBwsE84EVqzvCyOwQLVbuALmzxSs
9BTIjAHfP2USqIOsNSRJABHZsU4NmAo1gObAFi/t0mScxokXeCDwuJ29rG/GnKR/YiumSZylw0bD
PKG+njgoP9WRxWy5TIc4S/cCeY7KptJe9Iy00XNkyjCG6/Sy1eXGykrbV49CaPLwKApWTGCgoiXW
Ziy8ZdSJt2SVtTsarWXVVNAg0Zwayi1QRPGdiNgabn8RfxNKMTp0DLkPyTe8bBWGVh0YimwwwWfB
bSrvE8ZCzLsabsrQrCHk8xjyesBDy2SbaA/wqi+/KISRFSBsLTxNoDQAWY/PQnyE6kdrdYeWe85L
i0V3GiYdXzTeo/0nge4guUJ4CIktomSXqHrJEL2CRnO9b6ttrBoNg9npIPSDbwuKdHMMJQece9Xi
gDLp6mPq6Xm9Vwa9yNexbNVC4QxZ7TCDTUMeIG2hMLWTL7ArsQOincu2zVP/pQiNrXylksU/VxBL
Zj7wiM/7bSyfZT91KQ9hOUMaepcrPhQNqtDZFtJY+E/lqwGjBZElXIfHFvrtiVGq5uAqZ8ArKT1K
8geL/1vCW0UFH06jeKC+HoMfwJzVVHBS6S0/8qfaCWFVAwb7Q5itRokE6P6ksEzXoUKTQ3umfBWQ
eEEzDC4P1AJJh8qXuvxUmwOEIfD/C6EHCdNiHZKJyRk/rN0DjBbgeQ2J9wcQ+zp0/nNLKzdp6qIQ
Cs2XBAoDyZ+21UxNee5aQY/4rQ/xs0FyuK8oR+TyINxDbemTy4BFNfj30v4f0s5rx21t27ZfRIA5
vJIURWWpctULUZE5Z379afIB7vYt1HUBdz952atsiiLnnCP00bq4V1PHgMziwBPYM7tpFauRqU75
sBhOOFzG+iUdkTnv5+gytOum85k2ZiAhk12qzvGyagR/ZKzczm9Cb+ielnCVMb7OKPlzSPMdDnXE
qLs73sDCeKzNUyI5109Qr4t8pT5NL0PkNMJqPGvdkfFs8JWxXPOu+9noGsVGYmtXTxZ/R1vVqqs9
BlHhpPVRJdbNPcOyy7cY+cmyYsA8TP3xxopsWUI9jMWhPGzMyesCBsQBU7rCMaPbzqgw/aByo0/+
ZPlh+1DwBqXblpu+wYKpbd4DTNEZBc8ca98Fdll+pOUW0ka/jXeYoc7FQwpACVi48BAEh2lyy+Jg
qqeq3ixBCPzh0uKbaDKY78i5naTrotxHTAZL9mA+YP6oPaKFiJ50Bh/q9Zy7yXvLyx86As6Xy0qO
nBEqBfQQ3NmDU3hpeidqXUzp5xreowuuo9JuLIgI3RoIJr8VwhvNg54Zwd5I1hXj5qHXDyv9NXtK
mfs0NiNojcCXv65D/ed8iPCX59uww0frjVIhlXFDc3BeDaxbfVlNA8uJh7DX2rsWClLhyDS5P8px
E/CscVh6WpiLqGH8HJrrB3a4QPQ0SB9V6y/TOnhoYk+Y+fpbaZt/ZhsjXouGQ/Eu/biyrGcG2jGV
/GS1aN26o8+i7MrwFkwV+0VgfY38AzB7fDP6REPjlNHHxHRPy6CUZgNRGGJPLnvwCQ5T/3gGyZEn
iEe1fSk4jNnBtQNsDvRGqNbNdl3nTo0WxYI3eKwHBwUUL9DYn6rWEVC/8DMSTUEn8BiRs1ZQXXsB
TgDitnSzLJt2sI3BhTTmtMl+ki/oCzT8SPKLYiIPPbXjrkxw29ikl/A9MUFaHVoaRwpbwFrbG4PH
x6j6bRK6SrPR2OmzzUCde2cqjlmBqYI8YhcFKhpbm/05OarpOtE/gmoGcLkbKAQhliEfrh8bxk/Z
BdqnTHH7+yln+3Gg0Pcz2gpfMZxS9kSElKatv5qazS4jfuqzI+2AkFz/3uPw0T/k6E4W4CIrPpd1
Eg9WdqilFcyQYn4w6JZw3r4Zu3ANqW7wOgV6rs2OJxT3IrOuX6rhNqe+cFR49L4q2MP7aKwiJu1x
iC+36Wt0KnmtU98KnWhyxm5VpFvVWOfJWjJudcXuSr+zPPjlMEAW2V38QHbm+xou/nhrNDf5tI0F
O1U/9RSbG1y8zPlcW/cDehVll94I++6xvEPD6vCDKZ9H8iidTQQL81OgnFvVrSJHT3ZitG3VCSzG
SrsxL8Nj9DHLu3rym4+ld1jsKCndMdVdIYTnMGtO0WGnWvGiwxBToxTdEyM4Te+SUTmjVtoLG0Bn
UbKH5VGK2iq+ng9AKiSFkb+wgDzCQ+XTZj1boc6gEAzaPmbTkCdblndNk9pD+mnU8VFluC+2GMbV
LwteJ+oQOBhUcRC/ZtNa7cBK9NjfTNIpn90W+zKi3VWi3tY6NI33OH0Ykj3GBEF4G3b7OLgEMHlQ
NRnBau6PYMaq9Cib6xwaAI1gRm0IZZbaG0TQJSun146DcMjn3gmBImbsE621V5fOXaxjnaE85GDk
yUwUT6fiy5SfF+lNDp5Ncz0Ez3PwLPVfGf/PkNZXqldcDts5O6fBKjdg172rWF9X21Km+Bl+EJhE
Yu8GfDbZZFraWuXhqWR6foqRy7C84I0HWCRlZe5K5j2ERC8Uaj/lFDaCz7aK7Yk57h66sHm3BAcI
aYdoRlSTUmpOi83S4+yk8knH9TKVa4shIiI0zOiLdVdlTqmOG1XlMHmbSyhccFSWvrptWCBFQVg5
vY1CuwFTuer4njn1BcAdteiL4CTogG2ge8A3yp3R1NYT8KU50zdN/xlw7/TnbCM+ZYq1k4axs6lg
gtnB1YsipaBqjoKurRHvlCC1wbTZgaDvrfisqSdDPOfMRxt15xiCiQAyd6JYPZDGnaJW8M3OsJP5
LgAgnCUcRN1e4z0YM8kVpk0jYPGQcCMMc+fVRzOlxALZGqSkYy6mq8E+mDESzDh2w4ApNkSkBSgK
XRhtCUxykxWe1J+GkX4QXlLYJPhV+p5JqqMm+rZucE2tTXvE50cOcqdUXmJ09UpW2kaPN4Xcwzni
rNVqR2n2Kfds5a9q8VWUozv08toweWMWQD3xH0iwkcmrFr8MmehE7++UNvat/iXqTlaxS8ABqbnk
JNNtmJivdV6hN7zS/BI3M5OV3JhelT6kcunG/UVU68fYGF5nixKMJRymKpShQJsoyNjnOAiChkqM
mDlxKD3LBboAIXwIFQPgEbffHxQEflEI3jQPPIh7y5LaYZh6KcaiJRnMwvwSd46RnFNP0bbkL8qQ
WtQ6WutNsBLCxzKv90OyStPjQvlHeCmiywheMEYG2eQ50CUOT2lbi82ptTaTbJ7wR14hWeU5PlS8
wFlzL0ePEfc8jPd6a6zngNp22Lqa/hSxSOWoWFmoRPRBsAOlcpdCAiWeriP+8UDlVBXXIszK9igL
szNf/0C6N/6kYpKfmqZTIXkMLawxw/I+Vl6Khgno2G5FdKzCF/JZu6wvknAyppe++ui0bdT5fd5Q
YL5U4XulUy1Ibksj9HRpA8FLkD4nw9hF1w1wOFQYVLVDgUH0gxHtJOPQYBytKQ+CTPFQGW21+bCC
rbncoMtMIFCrwr4yttlwEWhqVKlTtqotJlDS5vF9UdGnjExqgMcSdMkdmedNt0r1PCdnVSabwPU9
yN/6nj2iVm1h+pqWo5w8DNJ5wLltFEY3ZkoxC6dNpRAeRmxd1sHQEjdPGFic2/thyGyFPS8YPrLw
2CAf1Wbc3TFgMw9tSt2pRJInYatNlau8wlATPFja9LYr1VWtEXJf40CewDzF+65/mJKbHHf4bC/B
aJp20RSz5K/Pomf/CmDJCw8VQ9jS69ISae+LBdbVWZ3uU+G5bN4j4a2M11K4y5pHXXqudYlA4NBI
ktfUzyNjglfr7rnGHAaAivwpNjQ4evWzDSM/j8JNzbcmd5QYNIJ1QmY9EXZN9xoOUKIa1W4zFPCi
5Zt8K1pELUI3NlhN7XPcuxbYV/VSnywTmQjc182cRZtOQSujbaz8ZCm9LfIKhvHEmuF4hokljJoj
A9mM2SZTto6RQHkxbuqZBhqMsualjDZWMq96afCuO/ucsYLH5liClOjlyC8NyujRVxrson5Xzy+z
+JTEO21+yCBgCsS2bZisw+ozTy7jdJhIVBLoUpPiKFh6JOznI98H2op+3o7EQHKXYuFYuQY71xx8
JCqpI0TOSn2r0kMfIugsy20HL8JS0S+PB9imk3qKMSspN8lItzM/qb1kz5LMqNApo7ejz1sJpN2s
9AfMGP0Syz55jNwZGbKRRK5ULugMZorzXY3dImbnZXtTEVT1bYcvH8XKJX3rptqf+pUh9cTFwCmC
ep+Poy2r71ZJ/CJRBANw2RjPEfZucRxjtAP7QhFWcvA6T19igVm5/C5LG0sizFQPDMMcFRIXFWkF
HvHbrkXtUBGtVKVjquvRSryx6zAJmpwk26GQR6Q8c5TQvtQfayXyhhpqVfChUwnICFdLlRVVPej1
tigfeiPyFxISsVadpi1P41Wp3cGGDI5VEK0H8oihwy5etpy4oryud7emEdkWxYBIkp2alHbpRl/O
ak/PupVI9HhowZ82irQyKTokHZbTxApLtKZCZEWc7XN8Hw2LK1jbtD9oM4sGJOqUHrrp3hqPVu53
LfObGCtlmJ9J0gNDszAQSPYTxSPfS5VhHy+BqyaIRlthTy4d2giJN8JEsb82VxMofb0wyToVLxVm
t1bVp56MKqfWIajAz+IZ96jkqhQH9mSchRnUVuIF7Vmt041udE/qWLplouxCAvhgbB2r3ysz6rH8
fa7WBEfV3DGBYDjReJoGyC4chz2JslHUJFvDuS3znXFFwFrKSkgwjNAxYEWPv0w3Ux6tAetxeWk7
qIav1st2mZtTqZ2jRjqrWrEWasUWu36bFio5D8ku7RiiEHp/SDOoMkWTW4MSm3SmvnKCowVBNozd
Uk5cddgK7LbJtQ+riFQSRFcJ/CyWnE5oz71J5FPrhxgD6NyMfGvhe+olxxxMp+0nyjomKSfzwgQj
iVS4aZ0xp1xsValYTZ2wHePgYRqjJ2Mc3XbIHDWF98fz1zjRpdKA1CdvwgHc1sxupGABqbsZ9qwt
sxxpNZxKBeNQwp+E+G7p2T9gRCrKxPSM+GAJ9dNIcDAYJUWZxe5yNqOnViFMjXNbksaVPre+cdXk
9w9R2WCcuatSAQId7F3hMeNPlKHjxX2W2aHqbB10D10Zb7NseFas7TRvMulREJSVJmwtUJYy3oS6
ws5y3wbp1uoNZ4zeE2oaQNpWnCzQ+y2/nL3OOBkK6eHC7JlqruRUIQctHCut7CUU/YGkOg+Rv1rQ
m2NGj8f6OLPVKGPr99rgRrJq08zwFwXfLeCV9Qycrndq3hUt/zRDguLFWF+3AU2kFFamCflrOj32
8D7DlrlipgiDW62WHCPrDrkanceocU39qajXZnXdCqEMzMW6b5V1WTbENtoFg7EAynPWEsXlsuxV
y3BQwhMPzw4X9hO+HJB99qCEXkBOJVXHpp1cUXwpEYgJyVSSK1+duD+MGADjxEALph+lHHtDMVBn
yLajOXL3GKOJw7hvZMI82fSHgC1kTlcFD7Fa7ouSUK1dPG28zUx5FZbvXbHcEprdioxktiDXppSh
DoFv1UuuU2mpIdriIHnFtAkABw7Z5GjjJjdaWzL2QzCwI1qOLD/XVrrqLQbZjdEppOiPbbk5fRkR
miIqWsIQvreysh+or0Xhgnpx2HaysK1hYC7Ncui62GuFaKUX+l1CsBCL1ikYF0eyDkm+lwJtJ0IM
1brPmmQsEGAj65mzdOQ3k0oEELuSoewM4VlFMF+ITpcO++o63kLx0QouDXXWlIQ1UzI3SBW8ikZn
nGY/7mS717STET1E1mxrknBoF9WpqmNdnjsF681jyMgzxVyL0DR+0NTLkj3H9Gvmm7LSbbop8j6p
cHWQtO04qrfzoEBdBddfZmcG/DA26ez0Guwv0ksTpH9ygS4ND0oqb3R9eNKwAJf7vgVyhzMzL6hU
EbZV5zrBkz4HGcmxrDas4L7yElXwNG24DDgvcGVKqCq0V8JdIziUEQldsgKYvJfHxhGlzNFqcavK
lIDKQX8RhcKbsJZR94NurnSMD+NptpvFcKWR/D8NnHnSOQrGk9aUwL45VOdtu5zEZIYgijrBEnBb
qB2x0y4ZFQYrI5gs2sqeqnIvAo6uS2lrKvVRVHXYAotA0GQcG76iMfy0yMKkNHV6zpgquoQmw6rL
ZqJwohDIRUV2aAPqjJQnhHRrqEBhip6xIHKIoLaV4mWs7gsOhnkmbZC1VVq+JUVkj9VOlPYZ2+OS
QSEdyNeZYhRWmpK6qhGt8uimih7h5DpJZzoiMCoMMq7We0p57AaqtfprKzWQOGNbAOuaajBfrfco
E/bttClbwe1NZaNjZwgxmiHlr4lEjDgVRVxj61fW91Ku+2qfIUCthGdZTp1KLJ0+HRytOvYEfBJF
UqA7a7ZDR8kxvhFib1E/cUp2TGGfZUgHNFoBMlyvCtquyixY3rq9Vq7Fkrr1RQ1itmQS2OE9ZbC3
x2No6g9RUK1DnXSa+L6XUq9pEkeOsy+IvbY63VXJNs45ytsbqeocZLy3lNGz5lTrFPTDT9OgKI2s
FjoRdNfCj4ZPWaIwE+UrI/sSlnVioeWs8o1S1ttINHzG0066se9HopzMYALtj32SyeFWQABG7Cng
rET1sUR7W9T9KaUeV0hUMERqdJw1/ZCyGJU7hXjZUl9HE7lmDgPJElyx3gdBeKnkiJLKc5Jj4Sg9
ZLLhKyl7gsLhPtL44B1vSJewAjSbwDbq1K5HktmIQIF6YMdwXMFCrcWvqDjiHHj1N86XtUg1VEnw
PyxaL4uHkyDMb4keu9cSht4WROBstFZ26hNpNVDZ5fngtGdQ5qMGclKYryPGLiTBaRk8K5fSKxUy
D/O2jrt1ELL0pNBrwBPLKmJTyP2cgwOlRCxb9+LIcV+MnBECBkXiLlKrbQFG2hzGVc3uGefZJiIM
zCxkQaBnuyvyf5jcXFIIkjR+xdqvFvc5LlMliMusfeyXbGVNL3nX78TgVIFzL4tTWWDgFd9apk7x
CpNvaql1l+zNAfQYOWEogtsQh02npieBlH+iaGB1qTNIvIpB0qzwQdqkaUFN6iNYAt8y12aH1Hzi
ExrZLq2atTLHhI/xthQpP1DuMBdt1+rBto7mbUdxNDZR7avZLqlpNGGblaeaV009xXhWSNSuynKC
zSb5GvxOhfxyQjqn4mA5JmzboD95uf0pV/1ev9fa3G2W0O0E9peqA9uvHsWaNo36KizsZULvwjZa
E3B7rXjtW437EQOYgupeq9R2pMj3cpvd6uG7Sal3sGKvTFtf4PxusGwxQ3T0BWGl+dUYL137lETX
LCl7LrCML0pljy2uHXGdrjXQ0ieu2OJy0Y3btDUPOQmF2Ii8jeauxnoxLUYSteRQidFxDqZ1ZxmH
LEYfSRlZVXaKQA95VK7GSq4xMSRLlgzvmPYFVfc8HA5LgTIljNZd1z1jqCrbenofidZKsUhlVMwk
tK556Qz8NoS+ciXqInkyPbDGSCWvGacxxH6uLiSwDJHmMjJWEfCgDMUruRuWcN9WQ7ge85dRLtaj
3Hqz9ikl6SoUWFWSEOFDhvmAelGEmLe5pwiDQH367IVXfThomZ9lrCoJquRG5q3qu+BUmvdleFb1
kSDGD+EeS8GeciCWApiu4c1AXakZDL4fZS/Mohuyv6UqYTi+Vqbk6cpWMu6uFG4FPrG2LpozR3ss
3A+N7BrmbR49gurt5Lcm8rrkPhYT0qeTuWzBwXqG/iGgEsJ3VboU4JuVjEAC123xuRKf47hyGjVz
0y5DhFtTBn4X5k1M84RBAAfX+GDaWuh6Vb+VAQsL2NYO1WefjasS+FbWv/fqjZXuBgqWC4Zjd6n6
MFDel6wndYDGP6DijIrXMpxwzZYoq0b+nNF7EyfpUe6j1VA3t7Eo3k1MtsqxcNbas8TuUuhM1He1
G05HQRr3GqDwQr8Ey17KTS9I5Y9o3GfDAafYfV33B0s0W2cEzeyqWnMOTWWhs3tvAKEfo+UrzyGm
t9JDNQUfadGzqgfZGZrZDTjKLGoomLpNeXmsqMpbqbwt2pmvofZwMWGAEvBVdpvDrE8ofGsixZnm
MdS7YxlNcJQV0bXYuBPOrzG4i4Rsl09nndMiUtqV0I2kDw3dlIYmX5uxcOnLaA2lfHX0wqb0Zfmy
0A21Ks8k6xgssbbVwopW4XCjhek+GYpXE2u7Ke29yJI3M79ef98Mo6cEy6bm1y6K//xeFFRXraLr
HZwVIT9Mur5dRPw7RIF4Vl/WDCk7kvGW5wNcbWaRaVmkFZV3IX6dKsPVRUpxBTMkVlczeL43051R
oHbV9MGTdf2WyWK/Vzg06IKSauEJPN9MYKSlYYPD37WRapkzvaRpH0Q9VmRN4fT5CwZo+vQVm0/h
/FbQxW1byeu0ap0vGEKRM6rhayldaqbKrWE185014wHlgcfkjKsAnjYFz+DHq+VToT9oLTMz9Ian
sf8JTWkD7rIL/ntueipV/iQecs1wFGlxCwJkvHXpMubFPu8+huw17mtfgTXY4eJFw9qkMjiQ4sfG
RcmORfQacvSAdrHBzTfaTK7Q0yzLb6UwcIWRYHoK4rvBoJVYFYIPaPsYGZu+2lBzL+k5jUzw5Z9J
OJ4agdhaNB+FGLhGuFkqP5GNdc8RH4Qdx7ux0mmdSsn7mNOWn24n3s4JL79UfZzVi5r1J1MefMnS
3CzHwwDFb4AbTREnDzIno30Njo2kX0lpIttCpdoL3WgpVLx+2YhEK0K2HcbdAP9dnJotrNs1W63Q
Y7eVDl86e2nZVv4i3YWkWhyHicZWNcf9HamOSi0hfjdTuGSJ+q4M1yxXxbMgF63dAhy+GEy2Y2bb
p+WCu64ErTxZTYAWOQH2ZZdegN3uxzbdm/riRzHv6zD43bgTGjJqLT7kurKReshL7LnJRO1hqde9
qq0XmA9it1GVD4Hmm3KfzkScb630loyvIW0TSdmn6b5DxzH2ZMinWjvq+kXrjzUxsRxOJ4G+kkDf
Ml3ek/bRmh+z4JMIwS7mozr4feSJ4YnhG4y2N3q6L3DxxSivkcjxpDN6BwnSelOfTQG/GHit4kbo
ttN4SZtDWB3V7CBFh1g6iPM7j8kVm9u2j93SCiGtJ9hbvOB5ul/YcbNgJk+ak+exEgEvvgNSr5XM
TqfhXGrUd+p8ldFrpVZJ3VK/qRu2e/02NjdVtBVrGtbk595oghOKbvUGU0t6rHV6U02Cfe1tLJNq
Z7lJbH83UoDqlS3vbWABrAlv1OSmotRu1feVoV/6Xr4JpfwUqr44+hU/0g0K36LuBvlXKcXkufte
fK8F9VWvHyPjgO8uxWFeDWAT4OknhRA/VtdRoRFRtxuhOmTm9eHuekM5ClifIvzo79P0owL5uYSU
Y3djShbaNBvJEFjIiBzqfNhGElKcxdgu4eV66AJ8v5pgYJORWK992Z8mtSGqb1+m5t2qnypD8yR9
8UKLtl/9oJu3hVUQmL61UX5BquwH/biLwJoqo3TMtc4l5/Mj9V7CBOHqP1GHE6WCTWNuWHBEOEfT
Og7JvE4NnJWGcCXmDK5N/R02DI5RaN4Y1H6YPFrw6sLEV6tXo0WBqSnbFFdFoczfCCskXDJNR403
ceqI67qwESGQZinBG/3UIKKH4vWYrD6TgrpWwBr8iiv8DPDFOOXi7EaKO4+0BHxdoPmbuvgwjNKa
FXhWrE3PEVNi/SP5vbHL9kb6XmoHkSksDMj1r6B+DB5ThXp9kO01MXfkk1j54QNipEH2VPFNQcEh
UpZQwp0uL3u5CmgMcZg/ck4n94uFpImTJ0xutNFu2vfaAHab+bLlZ/OrZLjCV6R6uXDqUr+7JPTc
TXtInOVLQssDWrR19BMnikBtNEOK4SSVx6wwPySfTL8VbXL+iWENByeR63l2P69NXvPWKRYnNA74
SbALZriPjJspcRNaOl9LQK14JYx+qilrtUjY2PHutHt1pb/Viow1jBPcDpSRKushZ3SoyoAvEs0t
1b4t+U+OXsqKe4ExxXJHo5f4mVg3BTiKX0L9KKTekl2VBZRp25f2NUh3crbFelNL99QOexqYcrCb
H9L79ojBc4/0a5S3JYDheNeP95m1RWqWob5PnEq6EcTz1BJEYjh+Ccttz0NtqQY7Uop/bAVm63EQ
Nkb6xoHOpWu3hey2naqP8KTTXSoWJFy8HvBo703G8sUn0pEU973xolFCGFZS7/cl9yvfT+QhZAUi
8YHlsRWnCAKqPZFHgBgkdaLAjk/TSzmsl3uzWqnGXaY5MWn8VwusI/T/reL9UdkqiTB/dLxbJVn8
JsEz9aJQjeqKN4PnYD1JuK5s0UcgMe29em9sTa89FdvY/eWyPwkt/77sVcD8l+B8UYOwrDUgQOVK
3v7vFZtdvO9dRhCdyvkVAPSTtP7v632bQEwz6ud/MI4hxVim2lbl+NJo69hiFi3HFq54q9RzfM17
0hPzmVBVarcMziU4Gp1WZh59BeJhJv4T6YF3C82j+b2aj1Pi5dFI4hjZVXtbVQehPVpsGDOpbywj
0cEFYc6W/dLkGxGzM8M8ppPgqKK8HtW3XnyLWmwuPJDKBueVcoxinJBr+99ftvqTGhyHCsmUGWyF
3fFN+l6rjSrqV3yearC4Jvw3jaOs3UWUcBT1hvo+xtZ2amI+Mh7KvHM0LXZzFDCYmplEkeTp4lMb
NjjAFW5XRW41dkcjewnHhzI9DoYfW+pe0tpV1QjrqPfEaF8k1PKbS7VgeUKXV9PeDNRVy3QclLtO
2rU0QKzk2Az3+rWtSsPr33f8o9j/7zv+puOdhrHMw4g7xg6DCZvhtr5UJjUOO/Ku8wzCtrvJ36m4
3xsb7e6Xa/+k4f3r2vo3WEbeVroeXoGJkEHcfl2cKLqVL9ObBaQj3dQb1Cj38tv4WD8mh98GOa6r
9bt++O9rf581wHal00YDQa3uNz0Op+w1v9zedaX86xLftPcCRdAKGA0jWx49y5XkUls74doLDS3D
PZTrOrMvbf591V/eYP2b/j7CW9AKr3CQ0SI823XWbV38Ikf+M4fxrxu7frd/bUkWNPKF8dLrDIzm
RY7mgzu8LeAtYG14qQ8GDgbDVnX1O/U0rUjxOflqm4TAadz4VByiLZ2E3W/TI7890G/7pBYqE34+
3HhcbGdylAg7zf/uq/22M0aVPoYK2SLkvm0XP6fBYUx+mcj+cXrg79fy23yPNAC0FAn0dvOW9Am2
s3aj3JQIdJ+GLcedy7d30G9QBXtMpx5/e3n+DP7+68l+2/9iYw7T8Iq2RRfjEr24MwNfqB48IpJj
RXXgc3gs14H7HjrVIblkh/jUrJu1cO79/w8Oi/73N/FtY+qiqRHqlueZ0GfMtdmpqWP/+4H+OC3x
1zWMbxtQ1GqCpM3cbuNeASVkXi7+Ci7mb7Zoh552/vf1fppvkhRGtxRcMExJ/fZwk0gDCHUd3soj
JAqEoN22qW4za3cFbvz7Uj/O3f99rW9PsomzptPSAXJCLMCuIHVnDSriQ4M+fKGd19DWUKhvGbHq
mdKHhQYgL8qtPPSHUlp+WTk/rs2/bvzbs0zMUOoSnSFO0XwSyoe8vf333f646cGHgLEqYd5sfdv0
alEx8CBkDDmmqCQWr9N0X/6G9/3tGt82vSafm2qQuEaHN2Jy12WMAdz/d7fxbQtrq1RMMKEFLC2d
5KV3TeOmoQb/74v8P94MRnc0YIKqqX97M8Q4Fktt5s0Yt/HR3A5nFOLDW/U4n0kxXocLleRatKWP
Xy778zvwn8t+ewfUKGybfuSy83a4S3fkbnRXsp1+G92YO/GNpp5+tH4hLf1yze/re0hH3UxLrinm
x0hdt8ZvXIGfwyfl/9zVd9wo1oSSRZnvCglRbtFAP/Wr9uHKnFjeSDDFTfWFY7j5hAhhaz3/8o3+
vJ3859rf4ouEuiyFzuvdXap9uCO6vFRvyZtyQ6F1Q+PbSy7JfUhz/RdG6I9xzV/3/G21xUpjMtII
lGUYEL5Ai1TMYxwkdl39dqb/fBz+danrA/4r0sgGRlGjkI0jQZQvddaqQhclB8YOoxrEuh057GEO
LlF/HrTbEb00JEnq5gga59g2K4YvEoRu6o1krUSpc//9AOQfXy/NwrDIwO0JRs3//enQMpTCyL7D
5CFsrbN16lzNzjZoJ+zSaXZA1LctVhGFr9ojfru5N/vkLr98ih/3pb8+xLeopOkhV+Y5HwIFg7F8
BGbg6830y0IyfrwKLkTXmUIcu/5AEv56EFratZKiRctOw79xkm8YThHVux4dVp1QBFVpiSXnJXlG
s1JgQ1G8RdEbyg6eAcX/q4KwpxE9PQYoYtX2zdSPJv7utUUehfxAp3km6A7UFlqlt6lEL0A/C8a7
Ao5GH9zy2vEt77WAALJHR9C9qWgLI9r4WfnUxUg995b4FieX2GRzPgvLBYc9JkSO+rK1JL+mnyNG
57hptkHyqmgHITnq0U1rqo6Gq6QevJhSvRNaDTBUva0M005jGtaZL83RR1Y+mlmPtt7PFZQE8+bf
r9DPX6uuWQomQbgYf8tCZD01Q+rJ807Unxaq4Mp8FbXf/PsiP65X/T8X+bZPCOZYy1J6vYj8rJvU
+YrzQqFaUK1fgo4f14MlQslVreuI/Lctvg6bYhSV/+HszJrktvFs/1U6/M4ZggS4TEx3xM21slap
tOuFoRXcQIBYCX76e9LTty3nVamm7QeHZVUlkyTWP875HVyoh0BAwIUo1DPP66e38scVLkE7XkIh
VEGpeTPXZr+Sx7l5VChMEPHsvving+sPV7p4M0wUkwjQs93U1XD0FjvhroZWGJU9XlxPKHKXFKFc
RY0DZQff2lmXAYtNg3Dah4LdyLNgZLbPDLzsZ8AIUlMUKCisvWV+sYCc20oRRxEfCdzclVvyW6Pl
vrbhBF3eqUIIWmAIvKCvuth9YW0Fic0r5ujbeiqPVT3eQP0tCnh7ciRsOUjVDwOchXP2HdmFqOa8
alu4bdYC0oNpUwWki3Y4SddQIkKFk1poo5r0oHN9KEbUKD4OTKE0BH9AHN7SDDiIOm453J0k5VA+
vy7CuO9xhqvW5TOSm94N7M2zIO6fhREhZTKtWY71NKPVxUxEGDLrMHKcmwMU376+JwEKTKhO6bBz
kIk1xd0isxtMCLddaSELeP3rnvVTMM2PX+DcI34YFlEhoryp8AVw2NLD83dfb3D6fAduwc5i7DfZ
BvIatm1uwP7bPU+D+Fl3oCBClyzL0iq/7A4Z4zoJWYYjrdxd1R3axPywnF1vEAf9fqf/+WX5L/5N
vvifPaD5x3/jz1+kirrjrb344z/uui9aGvnd/vf51/71Y3/+pX/cf/Ld9F1e/syffgWf/M8r7z7Z
T3/6w36ynY0v3TcdH78ZN9rfPx7f8fyT/9u//Nu33z/ldVTf/v7bF+kme/403snpt3/+1enr33/D
jP3D6z5//j//8v6TwO/9n8l+0l9glfr0//3St0/G/v03jNe//S18O/9n8vt/T1LbFn8o0v9gBOlY
dXEOgazycwSkke73v6vq/6jxT4o+DAc5SWv62/+7wz+9hT/eyt8mJ17IbrLm77/9eZRC+DnK0RUh
1UW7CyBZzKHP3dFnbyFUx5n5GzlCMY3ZNo3PzP3nUfuPmsAf17joXAtjuAGJa5DlwPsv+fwSh1gb
EV/J+Fi5Ix/f//B0/3lvP94L+fPo9seFLuYn2ptJdYE6yIFgUYR7wYfyCooF5DoeHDgJ0M2F/BHM
w39ruvrjehdDu0ZWmlsyXG9KX/UGB8wufeaTn3ot5zv8YTjoZRbnLk3csfECorX7xX3jeH44lRu+
/vph/Xnh8K/vXl5MsW30hUekvYdFEjkmOPWB0zBrDr/+8HPr+ckbLy92hkFbXaYKHx7PCs+awhic
/c848qdh5MeX/NRHX8xcKS9MV2R4MsHV7ad68PSdmVP3zKefv+DPvvjFc/czn4eYdea4NFNZnKbG
ZR3OfvMyKkghyw6cz13vC5W+jn0xrzsTCg7x96+fWnZuNz+7+nmU/uGts7GasmnEY3Mt3Fo3qb6C
qqf2R+1OjXoBO9TOQ0y1ZvdZBqXV50pf5cDtJi+NvcmLD5q+KsBwSJ4LbnuiDf6+kv/h25hihT2m
wLcx2HnmBP6U8m2XHrr1ZEEH+PUtP3WN81v+4Rq1o1BPOgUrfiqQWN9ZoJeMBmlUF8l7k1BxsgYI
+Wd61VNt52Ig8umcjmEM87H08X0OOOZGdey5CPGnOtTF4NNbV9PG2fmYxhUM7cVBDJEgERsruL/Y
qy6GmyppIBZp8vloZqN31LGPzUrL/a/fxLmN/aTtXYLOqRhatzKjjzLO6mXaZOtx4inyMjI95bB5
B9k8swh94i1clo26as6nvinsMdGYb6FRMZYeZDL28q81quJiiBgmS0wWOndkvkVeVZnCZmmU2nMO
c0bIYUdIYX165rk90YKLyz7raQdZJySoUxeGDaBaZ5yITWFBGnIovGCSdl2sjr9+SU8MT5d1AriV
C5JPCcAjS/kZrgB667ICoup8afa5zaGhWObyrRQ0f+bunrrgRf/0cWiVEeifeTrjCBeYhpKbR14E
C6CDGUp1QuobPEYELgDyJodVPWIR9J8XC5X/xTh/eYC6ttzbzHt6NUvZklNY+dhCJkaqZwOln+iw
lwdc9WTTqRYQI4gEhJsA2iTs9+sXnFbLZ17XUy39YkjIKyNVNxbxKvFanmY1NdcRqRWvfv2Enno3
F8PBGAudZZnOrlS7xLd9DwpfcmIr4I/gZ5DOuD2vmJ/frIXVxYL0k0nMV7++9FODxcU0aVvkdVVM
xquc1/PyQKolkCsiaDW+Hdcp8Pcr3lT24tcXe+IpntfAP84RHYKumM364oqnTd7sOK3cfcdYfI4Q
+dTnXwwXpLOSDyYtrqAzTb90IUemphhULp9ZUzz1+RcjhEHL6kzKiqtedQPEqAzh7H3+XMLtE62Y
nf//DzNo0dOynmD5v5Kp4IeaJi08sd7vzFLWn3/9Ap4Y4tj5xn64BCvXdqazGU+pYdl2JdBcr1yO
79oEq7sw+8/tGOOzuelPXe1ikl4NXQZLanXCQ5vkvFnyMzjJSrsWL3kxy5ZuGufg/odrIgRnNmIZ
dP9RNgwGdpBWYAO59ZV1cLQL01biPpCFtubUIOVrQHUVQwgqvlyuwycSlkr/tVntd0HIDw+JIBJS
5tHHE60UfC4FM2Aqwl0E0M2v38JTL/piMFmThSujuTkNCSx+cALRNozfqHURbuVC20b/1StdDCyE
9ikENW45CdbZvRQgDCFZ3O4pbZ9bZz/VJy4GEBrgRosV3EuG1Xyz+tRvZQV21F96VJfR0iuOvuBr
1stpyld4iamEE2caYLltzfwXL3EelH943dKWri0U8ABlmD4yAXySBC5hL3linrnCE4/o8ow3nU3N
Yt7B4FW5eVs1dXbQtVfPjOBPtCZ6MSh18FvWvFvdSXSzEp8SZNFB5k0G4Ly3w4KV98tfv4qn7uJi
7MDej+VdBRUlLYeOX61dUYKTRvlMcrn/9SWeupWLAaOihZZr6PGgmlXe4FWoz4j7Hh8FFOOPv77E
U3dx0ffm1mPdgynhVCA3O9snZVUvIF/U43Ms3Ysz1X9tx+lFn8NBepLIGeryphQ6h2RWlR08cHXl
+byRFmFW+U5LnJ58Xotm1Z/GeS5StZlb6Ajf8T6xcDavzdx9XEBoUOKuRrFHP6oJiaIPS7cAUvfr
J/HEw84v3mdeDn1b2aI5wcCvEA4vDSvq7Tz0uUTVupScPjPrP7HEuDwnqoekEo0ch5MgY6UC7KWr
QahfLKmHbBObRlARENacjfaZ/vbEBenFkASigIWJuqanZJ2UPI7Ga9DUat3y+TFTUw379axGPj8z
XzxxufxiVUNrJ9rMQr4vaiQn72vXDUBFsYGH6wnwh/QNDIfsLy4Sfk84+WG0KifYaFoJuF3rmmbp
tw1H1QLmu6kvOHpj11XNvxVO+q92/Htp44criaonENuUGHo9HMiUD+GRQ375TKPIfvrUUPm86Iik
c2Zmg0He3sDpOHyJaBXU3HhmVP1AMKiAgJHbivjxOis1EE254gX04NlYlBIGcG4k51gxTJI9yNTm
vb516DXpANjfuKz9d0Sfew841dAN4CUI6ZL1MUgLxcZ2TKXW5XFAkO3yskCtxskXitd8iWBBJXzE
oeKAP78bVNrMxXvGTMnmZ8a4p+77YngINGFYN6K6uYGKFyuiTQXVKSxxMZYZhWJ5hv8AjKO2kqt6
ZvPy0+0FHvVFfzCkk7bNXdICHQY7AYxrM3AV4BYsS52IvW4HML0c1uHF/TBVxj6MS5/V/6Yu4p8N
6Qw7/vME68ZpSpfFxLvG9K57b+wU+urDmiZ1q18lmRjoYWa5U+XLGUSpGnJ8pDJjo1rK1ZT9hmd+
ostdaNO0AZctTYIJW2oxtXU7DJFYDOJQEVSCGV6XJNWlvF1rUGiHF2USYfp8Lo7lQn/wx21crBO8
o7U8PzcYDLXrQnjbGbK0za5aYVn9IGia43TNxXXG91pVKcb1XsaUwEMDfBE0OzAvTOsEylnwpkPo
0CBq0t3yUtVwkhkwirr2SoO/JD53Hcso2U2UNUkCmx2lYcpgMej4Mr01ZuXMP9MYkUP50wkRb+di
zxQlkcmkWwdCg0xdNmDFrgCO0Qbuzld5ljCF24qpmodyl2Fo7TK16dd17c0RJJDFE5RvBw9MgmKB
LseyY14nO1rDnaIA8BEtQ9zwkmuYUE7ezxAXw9EpWqp3PgUXiACK2Z9hGE0HYsVeDVUXbsY6F6jS
dnPFlqu+5ZG4raFI8Ry2XFEX9SHCYeY+4xxkndVON7LpMAa6isEiZxv8eIpxAqtSQEdLQyg5jZbh
/GUbkjYqlHEGZ14SHI+X5BqcldYjSREGGRaQSIo5sd3Yyfrq6AUzzQdaFhmn21CTkH1YXKtxkMaY
882eY3pGSmlD0YOulBgqbKKKVSJXZENlY0V3lU9oG4BOpvBe58BPwHorQChZ+gqUtrDieAZHeH39
fWlNSNdDvuhyOIgywCktkypv1NbABFaKfY6WHrtD6joGmiN6TtubAyNrvTzMiP5g7E5UGlVRUHNM
n0bkT42SLsAlZul8A278JD/6pWXlgwysn5F11dZsPBmKvNUXY9pX03WeLGWF81BpWkZOmUpc8nIp
vM3tDheYyJmLVPoxvhzDahU5uTDE6ktMG4wt284nlr+l0zzCNJaM3vt7acKyAGEnOx7fZaIVxbCT
eTKqV/WcVPyUs3IBo85A6QBX5bK2qAIkDkGzn5qouEHomCzKJcXT7Qew5oaFVO1dwrPY8l2lizK+
SDI+QGTCBcRWZBuGkQMkiO89Ipwcm6i3U5wFuB1sTG13Rdu05wT8pCYy2HWWyVWw2sNd+GYsFkdv
pbFOFYfGaYJUorTDInqbYx22wKkI8NKwFQghxudI6Ap0s/MROD8B6yaIdlsJAEyRgPKKQjR4iWM6
iB03ANh4cP/CAKpt02Zw2kii0gokCeqyz9SMzXiVlKrjH3ulqvp1M/dpW2zo0CXpQyhFCtlKnZcw
YxW9rBS8nUYOj1TUwj80BG/2sWJqKT9hUAgJKMxmapsvnlWh0YfVehU5cj8SFQrQRigmVLAJbFux
l8scuzQCd7h2tN/oJWp4Ho0wEnSDKsNZAfxgqatLelM3bdJ/ciLG6Qy4lYOYTyGRNUKGE92PgK11
LKlPptV9QLGNGW6+iI7NC8zv7dz5w9gy3a1wQ4wr4DwiqFVthAsGnKJFGVXBJZIlXXe32EydzehE
y4DzEFKqtNhhCV3NN26ABV8fRpzfAAJGFohJQKj2STUdytJYwN+8Lcb8bb1Y2NFgI0S3tyACkwBR
60hmhdRxFsUE0us4MHBougr7a/i3a7CzDjHDqgIIr7LpwgHDRQJ8cZ84AwthsQ5w/VYDhixgqgM4
P8DGQk4GaswIzsS9GbIJrbSqm6Dh4h7P4IzCiBGmdbEk8qC6KmCQS3tKYWwtYozhXvW8KdxGCOMy
iP27lMY3iWm8Y/C6GhePauH58AoRrOfUPY+uijptEt30hsZKRNjal+D2vcPoCUd24lBQ25YL8dVr
Es2Iws1UDQmQShadWB0yl9XZ1xLhzhxsoJiXDoOjKj0b560o1JJ/5zZ1cFjycc4QSGszCY4C4s2Y
O0bl2AxWcNZS54990uMY4Rol8K5C1QgxwF9t9Ep9KBh3E99MeXCgnvX5Mq4vUFGEqXIbp4iZGXi4
nmhI8mgHnJvgWXNGk80GbO08iwl/CTAJncF/WbIRDs4x49NXtTCAF+sSVnuwaArlgJ9tUhv1I3po
o9fN1MbCsl0bbMXexbody/tQAAd56s3aw12+lITBc8OgxHyZ9SIp2UY1E52AtiwT/bKGDrreprME
ohl9gQGfXa1xBtNSden8Bj7mQTabmrVL/rXouwnEQFmB4P+pJ2XTQkKZxtFvilHlE8AFRUZ2aTeK
8s2sG4ADWcpjfYAoQE4UQrK6DBSzitaQCi0Gc8sVJjpC74dSll11TPK0qT6uoL3AEV/rMU0+2SwX
TXosAoAB066eeAlTW0lR0Wzx6jGBHuA4z8gXs1YGYhrue4DcMGCBqtaQQQIh20St8ytReTMNN8y2
xXA3sMbm73xkSPnYN9WCV7UxFIAz6Oo8CbAn5aValpsi0Tm0i+AVjO/wUp38JtMuYl6uopjvcqVC
B8Qn5MJvVdL6JoJqsJThtMqiVuOOg8BnjwooDgKJaZlgZpvlwtn7DgWWcOs7LPVf9r2kcKCoOodj
MdcInIHsl0I2MWwwqoOjv1k8jPozzmrd0N4kUgIZk0p0plcyI118Y0G8M347la4cNFBCVqEfssK2
fb/tBjTfbMeySgNtA7VW3e1Jhb5r0L77EobBxGdr2cFd7HNwYAUgYKUxoEByvvQFhgKO/brEYsZS
/gZzaKYhDBww8Gzwcnng1820skAQgVlkxXHucbnrVUqZlLt0DSPwBCluaxqnzsD76jwWIo3MgNJI
cMhisCDAJjjFdBcnBrMeE+dcTkwRbAHWm0bdIjjGZflQ3yQA2QzYQI4OjVUMI7INdtqUZPraZTic
fIuZxQJjTc6ffiNXAFY+J7wfobntcyFmWDuHzLruuMKHjL6Z5ZKUNY58oYt/XAdALfgmdGwcvnOp
THsdqcPRSQJ0jQXccqwzFNmEcEP2gaBZo71TDa32jSWzZu6wjJidQZTGfP916VbUmJSvGlJs+hEO
uhOZfV0jtlogD2I/nVWBNw5UXPp6nFkyf4slc/2V7TMBUJqwSU/f1My4+RiWGvrPbBwiv3V4LdOh
wDhtPsyKzfyFX92Q1JCI9xH0lQmawxhg5wX/DdkSsjI36G3fg9EJewGq4u/YXsqG/vNkCAzn3MRw
VQS42PfSAgZ7ZxakZ+0JS9rppit77DhAOcyFtLvoonEHoWhG1MsGvQgNwuEdq3u4uyek9tmGGbCh
8nTKCUINSkSEwlbbqNw+5mlHAa/EFpWaD4Lwfn6vXUWM31ctiSPKHrSe5LjNW9GQr5lfBCn2osX6
NEVlM1rFtmmInhdbEGjVUOyLtMul3C3E1P5LsWSl/KYGDEPFse+Hfog3zA2rV9tsgKuj2wvqAfgD
1yEZIz9O9UL53di2DIsNhTkMwCqbpj1AAoSYdsmuNNE+mcG9rGIxw3ltJXx+PTz0cP5GDZ5GHYDz
qnYuQrwEfpmO8LDthWmgODlTDlMgOEXA8IzdJads6mE/TWU5YzrFv/Nv4BHS3l2HuqLr7bImZfp6
pVaDbIeFb2YegezobHjsCeZl2MYqUdVA6LQNSd8iPHF2N1JgsTHu3TyEnJwg7qsJOHkVEHTFPpRS
oB4Wos6XryEdwOWExlcto33lNCfcXlHMu32z5SQCVfXCYm9WUKgix5GpR/hb9Izf9kog7lyJnKTX
LulnZB8kQEmY6gq2apkefG0XNNeuj6iem7wDbAu0v8lhreZbRgGwxl3jDGXNdP6RLNJawNtx1kmu
WgmpYti4LKEBARfCagLa/trN8KL0k8jS6zIfJ9EBaFRMOQhxBfY/LWierQcNPPSR5RxsaE/rAvTM
QiRqa8tYsaTcKG/retnRSpyZ0X0VUuC9kEFFBSyhZhqRBhBS6G1xdFJPJo8HAZIbwMxrozPLTw71
D0DGhAqC37A+xynWzsbYAZIaFKbf3Uj7ZVLHscGiDfbWhonU3mC1BgjnrZbAL9oHOVCngeFdvUkw
Wo9DqXHnfiADZzcRe9dw1VA5Fh95DkXzfZWJ2bPtkqVjBVG+qHmj32Mb6Vj7GsNbhrVhql3pX9ro
lC12UpbUjg8d+m2BTdaYjUkJRFocygJgkzJl7kOPiOzmkOgyAruLmCGKVMOpDhBtj+myr2aOlT9E
4RSQBegfV6VmLP8KVNCODDNO81EVZC0RlNK0akoPJEdRpNrkwLHU66taO+VBgMCxxjhcSeMEsLCC
YLUBrhzKtNnn2Y5APyVYQRefwMkZkKKBZYmh1/NK8JI3PV08UhIq1rKrRWVj/Qa7ZrQUqEIZyJCz
YTMFucCK+oi7xxAEFCuaMMZq5IYyebP0PAnXRcJJ2DkDRhHsw7WN+TeopEos7ruhbe0hX+WcvWCu
lby6H7MZr/lG+QwHTI96oURmSAIZIafbcuPnTNy1ZWNq0GtIhdyD1KkJwZGqdi7Ku1XZMvmuXBoj
yJgBoQy0WDMDz9+0hjU9BpAX5UuBkcihl6sinfHFOOaSAqQESktkIQQDg2mWOzqjBED4+pBr4927
mZUDHr4zhoFS5bAaK99hFTTAAYBLjJQdmgT+aODfVeduK5DU3V0xrb4FFbBKp2Xj0CRKRLsnGJPR
n9SZV7YmeX7mJZWdmr9KVi/6TtFlQeZF3fMIB1NqFtt8G129gFdvfDcDsxPHvCB3qMfo+AVNNIVb
oW4qzFxFbCbQFaxf5nGfzdUEJRrKVbKKO5Uyoa9LDGGAivIhxRK2A0t6KfYaknDZbkE7JkV6pcha
rcAkWJTuPnMVS3NA7tPs71F6CBH7L1Nh9Y2NEJZHYF1pYpZbHYBm77aYO7hgD32ah2l+HTIUI8g2
GqHn4QHzPE87VDIaWUx7R2DISK+F1FPiDiTL8PRgP/ciCsQpyLiicjTWrW9rsEZBbTRbxF44gIlk
bWneHW2o2rzeJ6tzDRTRmcsBY57A08KS0WlPcQO4J9RrkFUBT9jXmlhAU95MClykkm6GsaF59oBB
iTf9HQ4XFyoBzcC+5yZBI8hgSG0XIaqdtFERJDRkYilfybTvC2R+wBzzdU1dhYHMZXIUCL0Q+fpa
Jk0sUATIAnrphrmULgif0RLqbcViApNHANs73ATny/Ah0WR9yyaK0mXCMXXCCYJVpDt2JpH5Y+RT
cGeBOk7FNqhb1OmHGTw584GlsTjvO5NuCtvBFqBhIrLHrtN8i5z0Xj22Q8rsCbr+Qr/NymRV9QuD
FaP9AMmjR2LG2ExmVXDgYQjaT0SkYjyCYIuTN9RWFQM4Gdp/5F/IrEhgBNCKyT7ZSmKxjQ3Y06QI
E2qLdcqvZagkRkpTZj0grV3hsiuQUht6WmY5ztc8QA6CLZu2vR2ONjblPF6D4DrL+UURE1++6vpK
uDd6TS0Wz96VzfyBObkAtQtSOCnhYsGgCW7HIBYPzyDcVACapTOLn3PwEsHJkJZYjm1rrxzwRFRp
kHONxpiHOh5QRRBCTlVIEHjEO496lwJEPoLjiFYH2YAODAVjlBiL83q6Xogor1a4EHi1WddsCJ9b
7N+LiNZI0pLscpJUKzYYuiGmP+GUmE7N3vuA7CpsBtBpQJJLJwR3bTNAenm6jwUNBY7PSgsCllq1
A5YqW/tyElcFjqdatglL36oPaatKjETobZp9DlWJJQ94lw3KhSBr6joTtzbL+oR/dKSWU3/iAgzj
9VPoG7KKt7UsRrNepZ3iOQiymA8w0hWlmHOwu2nI6/aoOZCO+2YgIE8P2GgFEKSiSx6WmZmRHGfO
vHnbceSema0cx7GUuzqWE4U2KASwlJIiY5+SbGg81ka5VzdCdZN/X6GfrMcltilO2kYeRvD0alDH
yR5G61YbRFogRfdVnQ80+YA6rBd+gxpYpRGBEEbvgKMTK70rZFVIgMUgKfdnuCbHohGbghlwmmRE
Le99voDPjYSRIGf52EF0OH4zjYjmQ7Xk9fB67LsMgela9sZsAOfu19ct6s9gCDm+CPW2HRKJ1GUV
ZqxJYr2UiJqaE9YigWjS/JwFUGd0mK59gpkagaFYJ9fsAFm8Xe2BM3w60D3tOgnoN/zCKRnfzMqP
ibzCuAvdzHGp5p4s57wHJ+lrPdfVavd6qWvzOTKFAfkAV2pdvsmwzgUJc11Bo7+ZgUGsujOXlnTf
5bjk/GWDpST45ywHqZjVshYv+cgzcG2nriQZIOopkDv13HHYMSo3dQ025sNgckhrsFPGh3kIuiLe
UWwV0gty31TiI60oylfYH2RVfjt5/DwYTYML7MhBXlcA4Jakr90RDKEuwCcuYt2fd7AQ2m08xUtA
tRbzj4/IX0ad9n4GPH+8ph2xqEXJqdMtGDk1utQbZzw2BrsFu6FmBQ4XmwIU+KBteb0sDnBgJbGU
FYjYYYrfcem6hOGkA/ut+rAyMuGlV35QkFFzLFXKfUBVEFMggdSHQ1sMpQfMeAJmhera2uaM9MVO
T78DL0+NQCpCXzPu82JEKWyXQa2Tla/QIqbmc/AeU/B2SN3UILmkKVCnP0RaydSfadeRArOb5Qmg
sCOnLUKJsK1yKMIXY32cc/DpkCMFUxRCwqC8HtuHWOcVHEOS8hVBycN8PrcpBuLnowpOVqfVYrJ8
L42poTIH9yTGu7qfCuwvkmEZGFKDoOQ+1RjMYr7rgPwEujewpvYfMGWWA0H4EdGM7k2lgaAHkh55
Mdc09ijlg90Ig8tXMrcmEUCmFx1Zr9YV5Sx70E0zp2HrCj42yxYnLbB5HVCrhPL9qluxw0DakxKA
kR2h9yNVgrU2WRe9meagJ3/MlzrjgF4PJiJlD0z9ae2B1PIzWV8wPG857bSdJ0o+eN0pIhnOOxQB
maojLp5LAVFZy4dPQ87oYzvnPQPcE3TWQSE5YS1AvuEjNTZ50ZU18cNjh2an6Q33S+OqE5p/tqDA
ygpW+5t6JLEElCrHaiMHTRmyQuBNbxlQiKGnCHKpy3oVeLZlOdidmBNgFrdyqc7V2STyYkSWks8y
nu3nBauFAdQsQlTxvscYeU5jsINcV41SuvD1eg1QdpZYxMh0w4A4kpixcrz1M4wbap92AWfimxAk
QwEWpZI54KirqdayvYsm0BbBNH6xxXzfZCG1zXs9VdF0r7sckivQgNK5QTChK/zMEJLTrlhQ7NMW
Jd7voy9Eg7CBhpPxK3bPaMabCcsP0F+1N/DengNRenzGwJF/8UCaRGZuN4ixBP8jXbIGFmUNISw/
cq8Lc1fqylFwrhKgJQxIZOfKBlghFoyhcs2xjAIfOTTnBUWoRiQd5iWVvEAlmCctuIVVsfgINA/B
7IBUmJ6ek+zqEqfMu6qP0bLTUk6jG7elEM0csGAcKPoyzvC097dDQ7IJ+a9Zg90LrkA8yjeaa4Pd
X9OiTEcBChd18roBuCF7zOum6SM0JAimOYsp+gA5NBUIObhb+9SD4NXMtgb4O+nEooGGniYlvuD8
xSHllBrO9AFWB1k8WJwqYbwrbQgAcZlYEGsOc2EArN8NSBQAHhBNKRlhslETm04qjqaEsYQMM8NP
YJAg5j5H8jiiHwqbm+EdZJ25VEfMESu2rB2d62LZMUnqATzsMc8timTas29rMlZy2YGZsGBVT0kz
cnU99IlZX6cSdqf82FZ9b24TT8HbF6uD6hbpodBiAyqf+yWV+7UjAQRimKvcJwmJzdhgizx5A+qW
T6aivC5tC7T3FzsIzBfvUwfGVHZtWp4rcmeRGKSbRxFwGLRGtJwuS4ePOm2Uli+ypLAesSA8YvHz
wtZYvw4PsE3kSFfZLFajxle1OCqVJ9RWGqB9JfZwHiT4tsdSDQMvlGkrUPs4imte6CaUxn2Dvk87
f0AGEqo2e+xEhcSeaZqKF+vCe3UXczow/ighJk13EAm1Xf8GwyFxt9gxoHK2dcuUSIXRMzDavko1
Ck8wdmkrR7nNqQIWbR9UNgEhuswZcK57TMNLWm2gnlpATe61tnBJZTgITOY3VUqRw3KD+CIAMzZt
y6GpuJ2gd0SoSV6YJL9HvQ2bhh3OL/N1uemKtlrfm0noDtQAN+OIgc8F4syuJsw5iEkL1qiMPgKZ
Uip24ysoJw1o1qyZJ38zJgwldOWRKoOArAK3eOfKopOv1nleOoEiucnzq6r3VlBsFHjRvcjd3PVy
A3ebzPKrNhvG/8vZmfW2zaN/+xMRoEStp95iO2vTJF1OhC6pKInad3369/IAL9DH/zoBcjAYTIGx
I1mkbv5W3pJNMYPPNlMCuCS15Vbj51osNc7lfugxnvZlQhcnUHvSPI+j4t26LcPUSYaBhD8nm9CJ
dMyx9rBJUnYA53FQXWeK7zyFdPa8Flno5OKFBMB+hM0zkChBzQsNHnKiUTNzvL5YDr5wW7rOkraR
pAuAITcW06lwZx5BMvz6lGzCPeY47Y9PkSRyHIlOACwOBxJaZhqTlLfVPFbhduzyuBPk26ZFFsPU
VpUDIeaXWSGb+y6yT6fVqm+W6TCJXCfxqg2GAjGfKRpV0KdONGoaPiDLZvXILVNTnJhvxJa3IxVQ
quu9NPWZN2unYmuBy6o7uXZYpIoQMa0XMMOrZOlgpQj7Z64K1vY4Zcbe5Q0tKOY1caewn6tNHJUq
rW/KqeG9iEZMI6bX5SzqbBfy1YQd2kKlkR45kqJ+8B48KN2ofFzCSnT+HnLf9qLnqsyW8ROoqVMN
D7r3R9MRVjuost1PrLaKM/mocTbPJP+GiZLlMSZOqVNrnde9DYQvFHhzaunW6R+HAYDGv/WHYaHq
QnlYfItHCxjGSq8tsMMx+NVI3nIzycKAByTCMUE7dESchEvgef5gtyLdmU7IfN7qPHVPgbdjoUW+
oT5Zx+QmykH6rwPanJaKW7IJFKyLn2hhI1TizQIVA3E//Yig8vjbGeWZ0EYenDDjjYoA6dB2Q+ut
EwLnQRXq3Iy+vDP4Wzt/7VHvs6i96+eItZ59XnWN2oR6yXixRKNbqgP0tqdrnkyhCKhuYUo5WCce
iG2xBlH0wQF0AY38QyGVEfowcEaStImgcYiJRxZTVWVHPdalU+84yhcVLgir62ET82mxkoelV0xQ
NFo2Q9PBdnuFAbPrvKnKxs+uD4KLDoRVv9yPqdVlLzigOhRYFWsDPjdiqqZ0EhdHJsiVH4qaIEA9
zloV3+xGL268IQq4pHIotjinscWc/te4fEniEtg4Xyl76Yj0dnMrIT88B8HPI/omE2ReV4rIuTTe
eo3rleJ7XEVQlM9VO8ZFwMjaer1P6BTgRU7ctsw1ypturHi5bJohLuSLamz4sM04wLSE93Pc1g57
okUPuJl+WX3ktX6wD2zRFPaNAmaEdti2pxNMD7g+RInws3XIYbOxfxsf+ih7dpRK0FdkoKTxdeGi
XV8rhDVU4iWzCij3s6IhhCMu1SDt+am2+rCtj4M9gietGvdU07jMA6olqCOfl9ctdg52tcfGNwFd
Py0es5NgSMg+pIUmLzP/JVVzmsXUu3ghrzW9aGYe8ksSptMraCgIk0PrEThM2LnHgfQJirCb/Y2K
Kc/YFQUqngzwJxvDG05YszFrEJMiSnglpoUqtpJtlxR9Xk8Qvc5MpliN6j/nTazC3A2+uEWAgRlx
iBVad8w2dUK94jKQzSQ5YVXJSzrJNLzWONcg+BIFG3ELjS+FS7eBh3xvyzQZTnth90EVI2pqY+Q5
kxMMetoNMPjDoz2UMXEaLmUaDGQu69MOyPxZnEjSJ4yYGb1mzsbSU+ZUFcMv32GsU1syaXV9mJjj
qPMwcmnKPe+nes6XbRv1SGjbLVzbQsbEBPRL+G7UoLAgI1WLKb+u4SJMsx9jwr7lXZZ0bjR8jjg2
Mw6s26jVYviklF1hR+HJGBq+zwborvbjUkK57TWYkk1lXiisgjOVB/h8P3TAuJKuVtM2gBtO6VlP
Oa5Sy2wWww9VHtGDOL7ZFJEHO3fqH1BDcCcwEsV37Aa5JRQlIUmuNOHIEGnFdzQRJpU3kbIUL3AP
VaBkwlsiCBD7E8FdWUCeu/SH+yVR7ObfITNOwgatJPIOeqysRcbfEoNKmxZgkKjss0GWE9CWyauA
MgNv8SyLNAKSsOfnFO1SbTY2p4zJRv/BcH9M0yBof9iFk6qfvWnq+Xfd+I05eJMTZeZadKIRziqZ
LBU7O5MhNS/WWiZhRnEQ8FLyWTI5cxguwd4MybvCb2/g4UR7YFXG7XedDG720kx1T/ywxXjYpSwR
kajbEfSjuirtSDLPu8lIsDYafzjAbVWUaXWnl8YSpyo+FaZfHavC6bOKKZlMb8o6jNCUmdrro72T
dVRyt7i3m+NQG8GJPLGcXn3LeD4dsfX7UU4htVZJ5YirMZm4v+jN635aF8gMT55b4AdFEn2a9q9D
MsX1a5pPPJhXmWPDTqM2iXKzQyUlqOC0mOXTZ4FdkFnSVJTz3NeuVXNqTnEZk8RNXEaaX1s2MYRH
hOE6+GpVoXE+t2MA2XsVg4cuNjHcuSKhyZCoHmz1NDQDcriWef3ZTF6mHqfELNYeDtgJ7kOsqBMl
pFHrVz8G6UhmdR3Gmuwst0dOXq6dJccjVml/ih+IhkdJv66FIS4fNkik/gaTQOieEOxBUrU71kIF
+OaY0a4Wq7CTr0sCovQLeBl0kmqrRmSEJvdJ71xnsGIhXrQ0afJj4EdNSEOJFcw30K1d+IlZwskt
mFYL9QNngCqwtlpoR6aHCv5D/5kE+BblYs5S6VctoiXBonoSF9GgWlSKbo7Un93P5QTSduhdId1q
zWZeFcfUqIwGjjQedEshok/Uy4031yETSWSHMUdTjoJmWDt9UkX+hrKSXG2crO1ohbRR7M00GGZp
cdvmw7Q8GdMTYYCxdJqI5Qrgco/AVV5ZrFO/6hJqcYbJC7/6RtXx41Quyu6OuRPVw3CVsflavG7j
trtD+jInWwFXw6R6GnbIQo+pOLzJfHtRazlbHT9HlTcdaUMRHVTOr1jDffsblwjQ7OdolrF6YHoR
PFcjeTEZZl0R0Q7XnobY61Zn5dhuW0pUrHTVV44pXjFCjMN3YzNUbziN+UG+c1QI8M1bsLFzoG67
1nybC/F2ovEpigXcIdjjucOAMuwEezb9VdkyyYnqq6ShLhlEBaU0RcQsWhQZDD3UEyrkZs69D/NP
6n4ycazkTNjLiuqKMG27fVt32dFaysQhwDdLXY9JMUqJgaa7DZIzr6XtMWCC/Y7PYbY44TOa/yLS
a37oFpwINhe1PLH+UT9/Gk7qJsRbtQKJW7Fc4j4ksMUCCu3YKnFfzT4iuUOpRZikMMtAOz2FIXNm
iMEEkxzuC8SPpxdJ0CRBvKks5pWDHYG6TjudTh1OYQhki/whUhB5a6+WBpp8V3Qu6l32IEUNt+ZN
1nICGVwcuWXByxwXzdQMDyCjtfztN0XLbSItyWGgLr2xyu0t+8kY7moIeMpEA6bT7Jn/x9Bez8pj
DF6JBbRkx2EKcEHxYksQ6om88ygrCISYKPSYe6tg7PRzR9w5GpCMPl3wwuI2FFIzfGY5kL2/6+t+
nr5YHoAP6e1drWjPKkJTAn8bL0iQbsRp2X8H5QwozjaFk6R76biQjranq+5QZgFHta2QAc4UpqCp
JIk4y8zs7kvl2t2TbUM2bWkF6KgvHKJWeI+89JLZWhlEFBaREmJyltspdExEs0qU1c8dp9r2MHes
ehrmm7KO9t3pVS9P5boICnexL00Xb/IgapHLhuQxdMfydAaj2wF3TLqd/doqvsgQjvSzrnVpdqEt
YhbPDMDFfOb2I8LkOUAEsA9HQKm11hVCITf2rOazr1NZ8+6VpshIBg77xvkSV5qusaKlTgj/HmqM
A7r/2JA6lpWZjPdslLnyYBXa3L9tklJAtNhDasfwLFmhf1o4wCkuqgufco20cO1+V8x2L8lRgtqk
HtxkWcbTGVB1GI0r0D7Yh9V0oso4tYGCzbeojuJ+pxozm3t74LZew7i19Rc3aGd9F8wmn/cu6llx
F1M9SeN23nr2lzKJCvXjNG0tD2kW+N21E6GgvjV9F6ufpvJHCga9YZBPg6hKfToVu86XsS9G7+cU
pSUXBV8cebtiJHzIp22pDiB6pNemk7Wqx2nw/tC65bo75RVh+NCrRWffBaVMnIE8JvgYG+ZochSs
Q5iPamVNgR6OIIhu+OTSF5CGmyTKiLYHa6EBEXkBluincZmT8NO4NGH6NPsqrcR2IXnTlyvqS5rx
dRq7PvsWUpHQf47yuqP+rubcRZKscqeyQA4KcEAPr15GkhFh59S8Xoq0LA92onT9K1mamd4Az0vs
nGJe7j6SqnGh9cnbqXISzQPSjpCWI8/BuQzzgYJ66NezoOPizgzphBCiZLgidmlsmky+LEb01n1X
u/aW44f9xUX0UD57VcJxEF2WXZLO1AnbhUOqFMYldJjwAPmmgGT7mvnRTEdSaazFvJZDXiy/PO17
8JPzDL89FbkgVoMR0tsU6ISnH1UfjRRmdf2V7Cpq0ZDI218bMU/dfT96D3I0wXQUOUwN4WDs/q+n
o824W1QzWxsPsogYfk6tw+htRjuFknIjzfs6rZzSYrrwWxehVIirbeXmHDt+1+US0F8RGaSuHIY8
DswOROIyRwc2+bJwt1OgPPtYdcptPxeyjbG0g2sv7aZYYhBlyMTAuw9PJM43f7RAtTeIKGw6VAPS
/iZ6c7klxUOjtDWa9cy8R4skCkNUN0gi6/xLzCb7UlFj97PRuatvB5DIsdnHQyeXu9b0gLQbhj3R
2hvttKl+akgma2LqgmIvggVRdTA9NHICet3JgcO0e532DSDJpnNjP390CoY2GqSYlmoStZYEj8R6
LFB7Nmuk6cv4q2whSdc23pEHlLC0/SQFNeOBaX6jskTelbspp/e1VmAyJ9FVjGEcuZDrLFcmS6L8
dzBrIZ+7tNVUawLe5CjuhxzVIixtZqEXNlVRH8Dj+/IbEzPF6RsgfORpO0p3mvahtWIho5cAgnuc
HltUuBiZ0SdaTbWrJKI7UtYSy2QVxUJTqV4GmcDIbCM1j9mrPyacQlc6SWBUmGvAUbp1ZqyIl06B
CjpGyWjnnrXv4o6TzNGyA+NV9OAsgG9rC60HBSy4fOQ9VxkuFt/hDvJhKJOWED7fzYkEG43gxUss
1BQiR44zzNnOOurorTT3qGM9+49wlEYzgGIzQR5LCi11x7cZ87CCHbTzaEjvIw+VPS22nQmLB5pt
4KrXNuobfYdZQWTbzkG3UG2DTCIpXU3gTzRIQuf46ZVbLa53J1kuFPYVSMnEix0C2V27ou3kjyCb
0jb5FnuLG80H22Odice5dxCo+bGppluvRxndPg94I4LwZbAhBTAFGOgoOGSJxm8Ng874uulJJe0p
b4/ytAezHxXN28ksOrqgUDLVSUt759xlr+GYSTPtaiupum0+W2So7is04Q6dlwWnOUUgrjtSL+ZI
QRhV6PYWna86U0v1wsm4EwNpeI326DSvEWFtHDGH+e8K6rDd5M00yXqFs6bxvyZ+QvOp7zhubK/d
LhuH+kdSRgZazg1SkS+YWWJR3Y3gDOZOKa2SDeodonPWOBfzL60mWuzbnPgRJZCiCqdXjhJde4CC
L+Ny46P61zd5jXTyVxLwdvNXg0ue/oMFpcdS8JAZU2gY93FciE3TmBhTvRPYWv6emZwVlde4Cuma
FIN0uY6TY4W3WBaCR8CpxJGtJucKQ3OGyDZOQm/JP0coKJhxggj9/VdjiSYkTdolbEnfLFnajs/k
DZNJs5FBiFkg86LMKzcepoWsvumArdLuV4H2x6JWqU/jGonGnJTqj100aJU3YVq5St8IXwfDSzt3
bTevwSKbFJ1kAZWa/BIgsUO4qbom+a2SqjB6hR/BmRCBAlB9Qh7Vy+LYD6nlzWu3LQK2WpVn7dhe
MUbW5pupBm1cJNRob6qbU459oVCfoHr8rkoOufVd2ijVplejNiEahxZ5Ebg19LyZxfNkTdlzkGqj
Hxui2dQXyq84gTGwp+MwOitHg9/XnwhmAzzZoHeBe8cDDvGJEUDVeRdzIAoatjSnovrgT8gAg/1g
5FTpxHS4x8ZWW4mCWd06xoi2v2bnHWx1QH/kA4srSbsUwFXUhzs7NOKnDGs3+Rk0uo5uJteag+9Z
A8Ah14PDHf1GgElib60WCA8Bo+b0164mbduUxlteL6bvrlupUyEkGoxgE/Xlack3njVX113QLuVM
WGtIg9lEVIWdbRLywahYWbByejbIZp/3X9KwmSW1H/xpJZKrIYcfIfzB6+S+1XQ78DpHYFDe44Is
/duZngvribrypP6UpUhdrDWEA2doTkYwYTiSkTpjlQl7HdN5K2NB1XvmpWO+dutpuqvj02TQo5Ui
bXOqRWd9y0e36W7LJi5BefVgT8/sEyV6N8qvGvE85ieDR9mjqDo5gpIpOSJe6+i5ngXr456/RY7w
Dmyf3vfJYUqo8UjQ7ZHSOguRTCYU2qYEbU8DelpC+E0Vxv4iq8LkNfOKik1VV7OzAOJw4i4PQyDV
1G4YFDKKk3x2Oe6HGy9m3uEqStAM8QgE3dWwuIm7rf2JU7ADb+PWHLMr3GO3fdfGCTOf54Qoyrsy
YDEDZkHnXs1ob53uKjX4VyjVGuYWhzDcL+gqNWJWFDUnccjQcq1e5afpkwhMEB9t3FepvCcOpFf+
sY/zPM68dYxa19ZfQ5bZUuwWjNQeAjIJGQGlXkDKUhoLyqZBYRInKe3wepaee/LtziZAfsPgFOhx
n+TidPwj3MMOPHJe+sKLthjSFuRoYnEX+QoySrn41eyhwfwpM5KJ8rUQAO0vstTwymw9mK8Y5Brg
ScIGZtV/RmE+0Aqjy7x9pYF+IswM4bwdP0l6sbD74J2HoYJeSHwt1zI1C/XC0rTusuFINo37xXc9
YVaDNTFzEqw7Nh5a/Vqk3SEYm9jfSuMo3gNBHAfxuINNK5n87GaKxqck8imaIpjEOE8yQjcIx8L9
zA/EXM8WpT9eWcHLj6Unp7Vrjy0rQOcTojsq9XI/JZs2SxJ42yKi02ZfzURWZ2sw/ya/x8BVVzdu
s/DxJ8oqKVGelQXupxT7x4zLJHStn1mLdHbniXBOvmTgT6i9VWnQ5XzmtaX0vqv7ovwS5xDOf3Ll
us78WfpmCmEVHJ3AjOs4jQF+ZYmYmxlRuGaGvGmMjsS2aZRNWV0x2H60amkN680jIiTgn9+TVY9Z
euBAE9AptVSogGnxycHY6K0sLHcar5rAMwIWDEo9/t2hzJuO3Kh+Kb4k+azK5SrrQsCdR+5otMgt
Kd0B0PJEW94y3eKpDftjHKOtsRlG68UrPwnAFvvYO9KXPzocoFLdAAAX6oZwllMjfELOqVk3MclP
e6csTXUVuUtpU4UHHTGsKI0UzffQoDaFGMypz7BXJ8hVVys0hq0PeVGyPfXIgcpWHvAOnUrRpAgX
xYC8hPUOEzYlmkk/2wsHqzmw7R9RlZ1KVMIOG8gWxgyhVDD0DXSlyJpYBbs+wUGEBbTOPG86oLf1
ypGuwJHAjPWU+xOAdIl5KjO/jAGwR6BqfB1mFGaKSXxrYNPMXbVYleFwFVsCcYhVJnn9Wbklob6r
El9oAV6VLuTDlH4wudCxQSArWs1xxxLUvQsh6pdwPxaCQOSNhzezuIYWIFFn7S64THZVWveo6B0G
Y9ZbN+Xa22gMQE2PFrhL52+NHXbl1yQP7TBcWTMr0Yfix6Ff3mvPCfwbXJu+4v2EzhBxWFaDVEFy
O6qfEDTiZuxAomZqLSCB3YlaNETQPS/1pK2bknJ7shlYM3jdg+gqNG0Rd1dugs/yKqX1W4SIiTzd
mW00UjTb3bjMcm6PERO0ncEg61jeAJt5HF4boELGd69BHbBPW1PQg61JoZu6X2XXN8X0pBvfbtot
LyExOwgf7QKPRT9yT927jqCjNNpU5YAv5y5aGNpwWFdBFK1HIIfZQsAORUGttkYhX5EzP+YUMPXo
3ezxjwM6kpe31ZAjodjWXZVQ9bxCHMaov/NO2pkIDVjU2jcymqXTU2o3xEMsHpjIVUP3TSYA8tVL
VgkTjrfKN349XWPsdHt/7bQc98INdDDHxusxBPFO1jx4i/o0KRHxN41zlRXmKCzZTMUuB5gWydXQ
NL3CPNm49ZKvSra+vGKLCyoUorwJOb4/oIWca+c5XmQQUK0tmMTINdxqbIgmCFZdH6dB9ThxrFbw
6ehj4QhPDl5ge8y5ytZ+TGUx9tRhyrbjiPPgTzrCH6F63uNilA1dVAB7Mk2+EdA0+90aAKdwvocM
k7GPSQlhQ7ZaknEGcognYYprK62Ih9tY7gi9mIrAycS2U9KmOR5RatBU3joF59SFv4XWhUIssE0W
Uctpeelhj68ydKzMBCsE7YII43XEAXJ+ArTWxwjd8qiPNntF9CBmy19IZPZSiMTXJqyD9rWvC8MB
5/PbeSr/DHawrPMgbi3YMvtFUXBnWxwtN/wnDx7yOHKGdq39YFbPSF8za968/X2X8ltOf8df+RzQ
YjROs3sf+OhTIlKf0W1MJa7TXeeNGuU7YSqXvub07399jWqbtnU8vz9kg/ZttAiS5DB/BG7Zxk4k
5neSCM4q9cT/jy9WZ9k/qHFm5C8VofqyggnQepemFo7NEIN7v6vq8NjRdho7gLv9CXmei23Thfsl
7zgoNhtwnk+9Y7+T32pdiC5TZ+kkTq9FAHcb7mVb/lYML72f7DyXdkfZfzL5tJ/K/E+Pv7QqAhAG
dB4IhBBsQH3DCq8d6g3yWXwNk+7H27/2P2MaeLrOYkMmO8W2YqtwP9jyGe84HixqvN/5ja1LP/JZ
Qghsmtth9DQHYyVjR1VGDZ4gNl0rKc9grkrqcABrsa30LmQVz08y6ZJplyonTD8hnVpCBLl55H6V
lJaL/ujrxK+bTd2y/91aJfGG7wRQW6cf4B/hpvZZmMhUhEAYLCq0DvOyZvD6qgEbEfKXj7MmdcAn
8Lyh79MyP2OrvBcKyN4OuuGdO3XhZ7DPQkAK46oT75UfFtmMv2UlCvR+rmyddxb1hU3EPkvjGLwK
CcBcm4PO9LKvMSJdaz0me8s7ZV/3tJ186HH6XyrPX6u66VHMGjIJDlmoOiTqfZquHNNa70QiXbpN
p3//6+MzS8Fq2MY6VNBzCVFPldVRqC3hkt7++y88sPbZbuGIrO54I+aHUefSWvOwBcuuHwsHpCWq
RWm902936XvO9gFXpNpWQ1ofvNI7GYoNIpVtlUw6oSf1BCi8fTmX7tfZ+hu8hrGnX5pDAxB+E0Ua
qIyjW1+sPvT5/+ss+Ov3iEuInEmK5hDMRXFF9wLFX1AyEFQf+/yzZZFUfZc1tWkOvZzHiOaf3vIe
JwgQ8c6GfOEG/W+f/usCRlV3DcNWcwibApxeN2Q6wd5xlPzYA/W/19JfX0AmRJl6LO1DqybNuAej
ZbTkgJap9oM36fSM/fUVCqgEXYEVHcZKW0+165hfSyzi3cd+gtOd++vTa53GJkl1d0Cw6r6kYVX9
Zt+Tj29/+v+yov6x71pnC84N7e7kve0PbU3KjVt76UNOzllKm3ZEVb3FDmvGMgOVqHNN28d0imRB
u/rBe2f/9+oIGzgpjzqylDy3fw2KVGYPwo2T9kPrnCzD/35+ndVAj7CGxyLxAmfvYi/LbkqraNek
3+ff3r6Jlx7is3e4tGscJu7gH7CiCDIbEN38IKoifecJuPDuOI/5ykQd4M3vBjicFJtB1uPTV5a5
rzwAyrJ6L2T39Kb9x5NwHueVNVMrp56lGLW5g8km4rzR/w7AYAjRD9wAs1OPCIaCwRMFXJWjUXck
pQyMRG/fxkt/wNlmQ8yPZcY+xwzseTgt8MEmOX08SLuw5vYJBBGd060QNJAOXrA8zwQqy89dnHfl
4e2/4MIPeZ6ZVbruCKoEms3h228PxTjI4nGuqW165xL//QXyPMJdgdnhHvbKY4B+sCFAp89jpD9Q
HO9cwYX59tR68vdu0eaICsdRRwcr0s3Wby29cUPcioMiJKb0kS6CTZcfW7zybOOrBAoXAxN6QL6V
rEoCYRD+2Zu3f4vTr/6vx/F0C//a97qB7DE9ttHByREahQnlRIjQffL02vamCzFiOLED4BK+VxVy
YSSQZzshOT4dBUapPtYmnYJfJBYXxYZugDR7mEdiSq7fvq5/PwKWPNvxEHr0aOYdfayaxg/wIIl6
35hxst65b5cu42wzKvKgQn1f66NV4U/g7w+u0DekG0LdmquPXcLZVAMziFrKSeMj7FTWHQxjTXNF
3J0j3/mCf1+DDE87xF+/vV4Exir4xwNmAJiGsGvtT5Nb5dnKEbX88pGrQIvy3y9JKYUWwzxMhygw
ybHnR39EDlF+aFKW4WmB/n0JSAwWKLf6EGVp/LQ0jvtqj6N8evtvv3SDzpa5OxYgx3k1HYytlQ0C
DQheEWU0rSuEHz/f/pJ/v3do3vrvJdhRCxkyJslxCbENxy7RewYwLSh/1iJ8ePs7Ll3I2aILOVxL
k435MXeLoVkRITR9ZvoLa3x+bvrt7S/595IjGfu/FwIc2rUGq//BaLJXXmz4VfMF5q0W7x20L13G
2aLjG8g8sOz8WJYRNkqCgpufrnbm38oE6p2r+HdQpSXPWzlIcExLjuTtEYZOjJA/GEDMV7h6UgNv
PErf6luhyroaN6Y2iL4AcdvYvk9RYFT3PsIyuSWAfVo+N6S3WTuvwXH0p1kyt/sdFiidmlWMOsR7
7VB9Gn3sMzaPlxDLa2NdwYpZ+kMzv/w/TWZkzNXsGemxzIhTWosY4SAJpmn+sc8/rybMe0xrXiXj
Y5NO+G8rt3LFtd+hdvnQFguo+t/nyfLtGpLB46GtOV4TQoctN/OfRzRmH3qzUv/332/AWZjGJKjl
R3JjmmGT2/40bh1Saz92ZpHB2QYykdRWtwSiHREOyruxCMH+CJDbvr3gLuwcwdnOYVB1IiDmzy+C
BWcA2U9qIdIfjdW9dNQ7v8L/sJP/OyHI82I04iOlLMZpxDucLP5DX7ipGXdxpufiNirliY/HE1Xn
n7Hlua23yaXIhwPGYjKVVxCKY4xhHZT9lsj+zhzSBknFLxS8ellhuhS+2I2+7fWPligT7wdMnhRP
rHOv8RBGTbO8L045v1/IUZic+yqN4AlgnfGc3fhwOZ9sKXzr2fJoGXjnMHNhHzuvQCSpMq5Jix3Q
y+JZ2sl5qNWeQpT5vVT+CyicDM52ygJ5ezakrMRwrK0opDHch/HdBLWd2k82rJJ6Fcs4BGqDGN4M
fwa4iuFhaUMf/zVmV0sfUlT7fYZgt8PI9/bjdGF3Dc5217lqCgTYQ3okbwu3Rk8eZEkOxB6+pH/n
ib10a89GmqpOQlD9OT3G6bjPNBykRcbEx6b+8yI34fZ9anSdHWXRjAcvx8bvlbr+2Cv0vMkNI42R
cqgoIANnx1Pl2mh0tv5URrVDUpXfEfz19u9w4Sad1/FAesMP4Eg/NLkT7ghSsHY1yoqvb3/6hV/Z
P9vzFssmjMomxguzkG0ekQSN4quHTCJ9mEC0iF94+3suXIV/tvWFae2FSLHM0c+Usy56IuQ1AYTv
PEiXruL073/NfT7nYncmM+tIHE78xOIPkj2JK5Z7Bw0+vHzsEk6X9teXWJPbKlPEJKgjELpFWRx+
p+IpN+/coUvXcDaUKTy0SFR0diS6wq0pnByGP4Jkte8RKR/v7TWXfoazrYY8gtSpCA8+hih0SUsP
asusDH6Wp4/do7NNAxNeg9C6rI5MTTTImTJzn2wIz3cIi0v36GzDwOdKi4U3Fscp4r+uGjUV7aYZ
CWO54ZsnZ/uhqzgvSrMXLLlpNVdHuehOrHHa5fWxM758751y4TrOy9EmcYqrWPL22LZeOxw1Dnan
3ZAa4ieEMHLr8uadp+rCD37ejNaS3ZV0XhkdqIRIf3YEOT7Ojpzv375Rl67jbEmQLuIil0oUhp6k
eDKO35yASz97sFy1WB/byL2zZ7bREVUEqD8P0l7MD6/H7buelsJdPvj5Z89sGCECwrvfHgNPlvsq
cU5xTESdfqxdUXpnD61TjgSBEVR5QL1kIbNDqKqvwgRR1Mce1/MiMGGnAIi6HI7YQ2h6mcIKn4Ue
U8zub//MFx6i8845paiDDFHEH4BN0mu/dvR337PMxyAB9+wVNOiUmD3P8ZgF23jiTEK6ALoEjF6b
j/35Z+8eQbY4blbB/ZnrpV0Te119kRadVO98/oVV4J7+/a8XQ4R+3CWYZDwmfmH9NFiJX2YOhL+J
+/df376ES19xttAQVU5BYRQdKHVVop4r5YuFjfDecrr3avMu/chn75+UwIEpHfV8RFku6zXuR2IO
0S0Nn96+hEuff7aM08mhaqJYlmNj4/dgBJi7I6FdiFze/vxLt+hsGWOmryacF/6hyJLWufFjzF/F
RhDVPOxRa0/uBwcy92w9MxWni4X+GFFeUtzTu0NyAdaP6L0LuXCjzlu6Qgl62HX9dJxQZd35pCbc
C+2/2yBy6ePPztGalIoC8c50HImCTNZOttCXEopYH97+HS59/tlyVm1J+m6TOMcus+xPJNDhoCRZ
htiyj33+2WpOQlybpIuoY+gVslqrRGu5CvIYq9PbX3D6Q/9xwnXOlrPESj0QvZl/wuVVNHdNZlwS
6Btvngq9rt0hqz/JBkB/vMpguogB+djXnu7nX7sIQg/LqbCYHm18KVuvGMatpVsbBVs7r02qmicj
Tb57+8suLBbnbLHj06RLKSVd1erABggQyOrXCJff/+PsvJrb1tUo+os4wwK2VxUXybEVJ0574SRO
wt7Azl9/l/Lkg2uKM3rNnCOaKB9AYO+9ToWoous2a0KZ8OxmavLeE/vgYgMyblykbmjGm6QdXwg6
gWZx+VWWxpsy78kCIUlHRPOh0TDr73Ir1vxbTbOL6/DCnKcrHWOS1pkFUj9E7ZBqSO1q9AT4XrNs
d9UbqMirAK1CouutdUgt2CcHJCuEj4aks5d31z1AmfKWpbtV5ib6oZzJNMFckxsv0gVGsjJjzr/z
zoxRxXp+G1dui6X85BMWYBN5MSBFHm580i4tuXHOEZ7Blu/xqCrvcKLGxNd5WrKKxlwYzJZSEUiq
GdsSu/OhsSrtT4R/N9545ODg+Gnx7Fxuw6WHKFXBAaAAB9VwDpkdlk+Wixx2g7WlummRDb5e9wyl
BOTtqNn4j8onz5pc55OVc8blYRXMo/J+wusFlODygxbmzP/JA/1saIU7OweSRfJw74ekYeNHhdZ8
3e8rU99w3cAsW806zSM5q0/RNCbVoSK4oVypXwsKCl1V8Mkp92JrzvwDiYud1LeZ2+fa11I45Dtu
ZE7Cz36qnHK8KUYvHh88zYf1xjVmilFwxzeX6FbOvZfGhVIdyI3MCFKzxaFxEN9uvQjf6a1FTIx3
gwcqTa+bwqpSLy1JaUgy0z2As2iAOji184yGtPhyVYepSrywqhLSdDPrMMwWKR7GkJeSNJO6/HP5
9xdaSVXiUXVQwhusBTglmz2MU7QteWaNt3ODf+O6Ua3K8LoKEkkHbPkwz3abHeCvJN/6Jkuj0+WX
WJg1plICorTzaqeW7GyaMflUeq0PaK4wCEq47veV6R/kfPjkZeAe0GBkWIhLksP23LWHzu66Byir
/jB2qIyIOz+FGrmjuybxwmwfdY27Mu2XelmZ9tU4wOyRaOPJCCg/m0LHOGSYmpds9RBRxEozLezP
VJTiwB1dPZiGf0oxQhlIK6Z2O6feFOyCsCDebACTQS5u8Ou6RlMmOG5Oi0wxH/G5rA2LPK8oNe5H
3GHXcVp1VU7YDEMYtKACD9oY84mdd8bfprWI22oJOnNWGu28Fr6zRBvKFgBHd6eBiPZP5DvQEwQ7
P9ST37CnlPqtPqfTdbclqrRQVlo/WyRyn3rMRERXlLAzbnVMVvHKGF7ofVVaSChDFFvuFJ3mvrTF
S0LUFZHXNdzq4RuegZC4KT9Fu3BO25xDgnyuGgX/tN5vdufchlTsL6MUgsY5sjlFe/ZIMh1htdf9
vjL3vRQntKuVybGYS1w8jTvb/Q92nlxpXX7A0gBQ5n5vwNrwHav7hpax2oFA/JziIfs9Bwnm17As
1mbnQg34d8n1pqEsh7M0iIHzARVXg8somMZbAA4u4aq6a36+7mWUPT8IyMkmUT4+DoERwh8jM1nW
j945rCvfTL1devuMnN525Srs3AnvTR6lBMCSl3NTlfazXs7uUce22WyyvC/XaJgLbaaKAHNoA45W
iuBQuvjtt8S4eT+jdoqTbQc5ZK1nFkaArpSAsJA+ya9DenQt0ANdOojkw+CNhHvFQzaSI96jyb7c
PwsNpkr6CAlE2NiRI5kUTE4Br/uombH8dt2vn1/wzRATOWe/+qQR0Nv52Iw7b8w4B3CSaW0hXmop
ZaH36s6ustYRz/gtQQiR3+wcsZMhiMSShh6yH4qi211+maVnnZvwzcucZd15gujjlJd4TwOi5t27
0rGN9jOxU5J0HlIy827tS23paUoVMFOfLPTZsp/rwYpewsGJ72xLtPdxFEe7KO/86779Vb0dEQf5
yN2S/XuQXPB+KROL/NONFsCa/Cb6VLRXqkJ0pRLEHBOnHmk3BzkgXtykZkwQItHWOWm1oiE44HIv
+e9XAF2pAEMtDajbk/ubK3H/Np+rYJ+0RSk24yDaP76W4nfF+/EdWIlFbGPTrhymvVsZkOSd/543
o6PvDUsryPx5JA/N7z8TdzTI76WuOf1xJsx57YT831HD/1U4nqPUhgy8KKelYfJixmgdjHNSiu0/
QWzypyfbIgvvFd1WEd8lvpY5OxlFhmciXEptwuM52cVi2hAita8hDxIoBBJy2vlUAHI2fWk3t+Zw
dvHe2o2B1xNS6AAgKLIrb96Q4GBMe6H3BheR5KJG+KVMGJjDoZTEWWxRRTnlXQzsWL+HyNU2YJ16
vT1UCclkIKsMffokcrvvH8eu0rpPREXCwCISIejjh9qd3DjBAknIyj3xn3G573LCNzoizZK4+3N5
bJzb6J22U4USducQeoLC/YDccPhCyOyfmnzcELhL2/wKZvfVzKbmFE11cOWgOG+N3gwKPR3GCipg
81gA7MJRhtaH8EUYjJUTfyaKYjRfL7/Zu9WCUXH+9zcPGt0+DfMerEfuuqBkYoPotadzpOLY3OZi
FvBi57Ymun1llr27bPA8pe6SYQqjQSTZsTIG43PG+PjSkun19/LbLP26UmmhsvRlIG0gjpwcNzvf
DTq4h/h8VzTGS62l1FbsljnM+jT+Q9ybHdyD00yrmw5TX/M6wvUcP6N7cvuv172M+d+umePRcRxs
3UeolPlrBX/W3U51U/26/PPvn6/QFUpdFUMUT7k+lMdoIvvJ3XQhNrR8Q8AFX1v5jGH31iWNW9uF
fpBsCd/Qip9FYQnjieCb8Ro5L3+EUnXDAvd0osn6iGeZONyGHDr4aqEm1z6Il6auUl4dj4DwWXqA
EzQAqvusZz8JNqGbRLOJyFttnRtf01rrlLpFWrZ3me5080oTLwxHVc/YJnwki8LS7mU9hf4HYshn
LnqwHa/dUy29nFIm0imGCxLjAbbAGG+tKTgz0MDt9ZUN66OFQpk6bvpZzn58XX+p+kazbYkAmWr3
jlTD6Jc59FAFiRPy2rvLo3KpyZT6wFpPmmlvhwdWGHvYFXXLlk+vB/8q5x3idKVERF6eF2bU1sc6
6EfvyQaxMT7Fc1EVK6V76Q2UGuEKDxS2YctjR54DwTIml1mPXqAl5s/LTfS+mJBXUAqDlhN3aZ5h
p9wYwSLzCIzYFtxRknXdVfOzFpEoTcJdYxMpaIFj8msC8g3ZBU9+meuwV2qoWZvLf8zS2yrzt4H+
WgVNYN6FYZmg+iL1tdyR/DPeXPX7qsQP7BwdJKLmmHeNrL5w7Ayi1wiaIdpe94Dz1HqzAJLaRGZ0
PrVH35y5OCl7Z7ixgLuZ1zWQqr5rgNKXfRWMd1k7SdxxqeQom6S8aGVCLixJqupOz2ONDIW+PToC
0wVkN6e+NStbfEoaOd6Ay1yzsS30tKvMzD7t5tZo4vroZ4lhNds6SUnDJ887kt3pur5Q5mabsEWc
qCnHDKz5rmPPtyNt5ppjK3wj6rzUUoFgphqOdRhwezT4MNh7juNWtgZLzaNMylEDg8l5RH8k5hHy
OYmWA2k35C+tjKPzevXOFtRVVmtyzm0iBELzT522OQl9k+5/NNG5EGHYMd1+kvTuAzRtgzF/4oYu
F48jXxbDt8s98+6RHI2nTHNRh8Sx+PF4B6w8M5ObQBjeF8/MLC4qXNkxKio+y4CHxoEv/JVXPo+s
d15ZNfXZ5Mx7TJ/goFdtIb8PFqdzxgZkua/faRN70j+XX27pOUoJAGoRzJW0jKNwfeu5TGb9hRyo
9jkhH+PL5UcsjA5VbhhnpKHmM8m2Ppfx1S8PunL+kIWGP+wuP2DpHc7l4U0ZK21C/b0wH49wLhq8
H1hw7qLEMoytAAG4sjib58H8Xo+cn/7mKZzIlRPhivMxmCCnA4/La7bxm7q3kvl7U0S6+RK1ld1+
gBpb118h3hfEXRPZ2rT1bW7rlXP0G6gthIk2rTG+UHmNTG7Alw41qVEorgVxgCz9FtG9HTyDG+7E
zNYGJliCxiJTto+hd+Sp0dn3gADD3ttfbr+l3bCj1B45pFVVxll7JB50/htGoMfGvW0kU3eIbVsO
G0NYBQgLNxDyPiQTvL3Jzw77nAx1mPNypR+XBopSpZBlkRwSW/WRQPAI8EeX+vUuB3m7dm63NFCU
OuXBIuhgtkxHI28pg2VYd6/6CGiUBEXSn66cukq1EgDTZkhf89GWsq82djb034rAhheQUkrW3mWp
sZSqlMkCRG1dRce+gVbLZjGYW841yuoqgwFGPfXjASs7jOagPgYcRgZ3TlLb8w/ZxF2zMqMWekOV
XY6A7aK41ZtjlWYOh49RmsXTh1kn2HLfZ4bZr1xhL7SUKsCcilhP657RfYZIkyWlpUQ0dm0tf1+e
Pku/r5Qf4WoVMTipQX+X07dxtvOIINixuW5xVeWXoR76mXcGahM8Frb3edkP1RHOku6s7AKX+uH8
Xm8KG4xn/cy/sY61a/ifHQ6FiRKete7jIK14ZQ04t8U7xdNWpjaWPAKn2z76VZxz7XfpULfiiTy4
yr5NugSYAmibfO27eumFlGkOGwfQyjhPR0BUfbKpDY/NbUtc+TMnz2m3Ms2Xul2Z5o1RV2JuivJh
8MLIuGVN5mV8YaQv1w0rZYI7GMcCO+z1Y+HXfNZKP3Vec1jPa16JhS5RdZhDXDt57ob901h2kfE9
g/Ca7Ub+wfvjxbHIP3XE8bQr5zkLOzihbDOyNBvjIDbNWwJ4C4s7bDN6STVfPpB0SDyOgW3meQbP
/DRFnqA8R87N5VZcGAtCOSXwuj6VBPaNxzlyjRMnEfa8SeOuv417kK0rQ2HpIecmfjODJJGE5BaH
OldPmv6FuE9wL45pNAeUboCjL7/JwnhTdZtB20SQhnVxnEtZxVuCFaW/a1xivVfeYukBSh0Y7Ag7
xRxC5qvIG8c240zJVoNMVt9efoOFjbSqynSJ7JzqKKZ/SZffE5LcQW4rPagrARdB5EW3H2HSmL8v
P22pU5QqMDhMmybWDQwDqfUHVTDANqer3OegG73hyjZTikB+hgsFRV4/GIMlPxHmKe2NmF2SGa97
CaUIJBrSCZiezUOVe/BWmq7otlWlhT9dN2r3l59xnoPv1GZVn5kPrQ6gcWwftM4eqocKvgrp7E4H
1eWDN5XR+OjaQCOi7WTVmf5tJqC4DFeGxPtJftwhKYXBAxHYzJ2r37LN/NIElfsHMHy06bKCKDDT
KPVfcWZw3V0OzkMyysqDzJAmX8cxMJzNmMXWvU5OPRs43ctvKzOf453TWrm1Uj4W6pYq/YxyD4hR
gWbJDXxZfhT6HBDG0zoEqUP2saqmzja4IprJ30psq1m9w+oRC1JIrQSO4cooWxjKqgI0rNiL5ZXn
Huc+EQUMrxo1gO3z/UlCtfh0eRgsPeT872+KGIyplNsJVxxgKohUbFwMoIm1wSwO+2iT6EXvrS2d
S6d4llJqhGNDU5qF99CbrdkTdj1AJXd3pBZOsLyCkRwlc2OE4SAIfG342Hn0rbjgMymrWlM+zc40
Zx50npDImxuECkFsrUyGpVZQNipJO8QuXuD+wQk7ALpbLkZ1//4cfVoCduigNq4cySw9SClP9uxH
bkWNenBN0YcbBln5CwtJ/BPStnXlwqTKSEEMdU0x1fLBdRrvtYHaFN9ElpF/h9QWmCtzeGHdsJQa
lYJU7YzOmR9KgY5oY40shKlXrAriFn5f1YbOlVuRdmzPf5Iqy9kpJpWEieG7XrHS50sPUGqQk8ei
n7VkeOhgKHiPeggKygSUBnDQ3V01uVSBKJlMAedXzvAQV+cctAFM9287COwR1hfM+5U6sfQiyj7E
5SsdAIAX/bU6UFlPMo6L+Jc0LILQr3uN82B+UyMcFGfEEMRpCH+m5r5M66a5v9P1eLxv57Fx7q97
zPn93jwG9baZZKQrYAeThH/DWW1CmN2RQX4ckQBkvw7hSscsLUBqOGRUamfqrZV+CNiE6NmXygC2
UN+BL9T8ndPBy+33tTVEYMDytidRZBumXvDHGdsJPpAPdfExgD3Z/g0ElqybTPa4szdlkxoi3nqe
5wK/zsNwVaqxUDf+HU+9aRvCDf1Gr0jhD21Q3dG25cvNcLdpImzQSF431uIq5ygJN8rmZrY64n/S
0XnwEgzo264hKuGxn5xwrZ+XxqtSOXIfRoUtau0EqULcyUrmEWkyaZ5fN1xV6anXgMNCqxGgnqnD
5NTDIohOkuyv1t8MIQ01XLdNU+WnIexdtMZSPjhFgETPGFv7RKZe7MJjjdZi2BZaS9WeDmZYZYgY
eIgLrZ5hKENvBxFCrt6oLux2VPHpMNlhEfi5/DhOtSf0rz2gpvIunJMqyPfQTOv+DqpvUf4shsSr
b3FbQ3YDSFrNSQ+VAlB9tddTWMebXJeOWd96+gRk8YGmmeJoU/FlpEUA52VVftVEqjspuIMJzdbD
5MBM9dg8aVYYPxhZDC9sJ6fEh+3oplo6UGpCrytgBVczm5JAOjOB/GZmEjxXVJXnmOSt5n1gbT2/
JXKcayYuPfYmCWxuufEMA1jFxuSCwD5YY20nH5y2cvhDtTiVw4/YJ27zYAZ17e7RDUcal2EBKqto
O4COKh7S1j6DxYZQF4g+8/NW6ZA4ctS2jRdTE9nzQ7j4HGYkJnW3lTAz0d16WVnq3S2AoFzeCbPR
Nci9vjZ9J4+gmB78uGlOJVny3F67kdnGv7tRTm291QOWnt9R39fjo2OhQJFbvWyRL26shqA36PKk
lWQvwIoDjwEmiqJ5KJ3Yju6AjJnRXQ/jhnuIOHA8Y9wGgW45B0lmb/HBnHp2rjAtSK5yZvJzZFC9
Evh05nbgXe0mLtGcxgaiuUWQVOfftdxBObftRDkmIGEJz4MoRV9qID1JnO1fnQa5crOJp76J7Hu9
SWAufkq5ngjWBNHGv3X+ne8TVdjpx76N86E0HjKHGPlf5ygYpKoi9/iUh2oe9hq4QTt3QTNGfWVx
eiE8bc/+uJh+4NPy+JyQYHDYj5QpAJM9N4YzAZcwq2JfbEfGkPvDsogm+GKSDSi+tiBPvE1AXovF
oGLsE5NasTOIEXBhMIBxmMb9+LOWVWWRfj20hvkFW8A8HrrKTvKfQE4wee8my46q4JbcBnuMASh3
SOt3LRRYjteqynVhzY39QJTQpq7nELRm0ui9de/gI8u/tTG77WbjB7Yl070EyepMeyuw0za4y/O5
ia3NaDSNZuy8LsDcup3GGoLEFlAfWY2466xi+MssTsZPUnS5Dnw+mJp6uDMbGQNngsU+Ro9Zoxck
OsLtEELfTfm/z0vNhMf9UU5WL34nWjWO8GG4AXPyD0MWmER19Bx22PBVawJPxFaj7znBGWBMd9j6
fANS5xawF//DrgTSPf0MLX+ey/shz+Jx2gaJjsqBFjXL4XMStk6db6HUVZW/8+D8QGJsGswOwf0I
ilKDwBVLYtz2sAsZYjcAauPoowgpMsUhB+eSPDv1qPsPucFRj/uY1cUorK01SG5Rt6YNsAH29AT8
6wXipJMON6Bd+/IhiPS6eyHNSTIdQ2O27W1oNkSW48+HRgro3aGic+HG24TGjRGB9ybkrXOBKGzk
GHPFuU+8dJ6/wKss8nHrRJlrDHvJDUk33LR8nod/BMa9Qd95cmiqh1mf3dKE8Ar94mYw50L/E5BM
W3wyq8h2T7UPm4WBkTpEJ9yldScE+FFgQeZXR+hGehqbsUhthqCGxXBLaGXk6fuoAWXk7czWwIEa
tFELuz0E3CTgjtdABppgb2jmLLhmIv/Ut7HC2aMf7XGSZ/HAH8MZv/Xtmk2bp6rb+NztrELv+lMx
OmcCmQPTZZMlfvN77Pph5cb//TXQU6N3fa6xOcKdjVOQVcO462rZU6vStr675iV8Q9ng+jl5aCEe
zxPHoy5dI/UXMwy1hymc1oRRC6dgxvnV3mzg8A+Yuj/3zgmSo3PKqIA7R8+7lxoO603g2flvXw/M
lfZa2C2qSczz1BYT1Sg94tgT8iYvI1dD3zZ5xq/YZ2isHJMsPUb5mDXHwUoGO9XxLIXFZ8ORDVz3
zBUGvF9Qidnr5d45f5C9sxIYyoa0n5FQYkpxP4o27drPlQWfYz95Sc+qx9qbEHs/577wbkCBZKnc
VyGaDXnlZlLZrILCCUsDeshHXwyQIh9nSzOnfBM7/Xl4J62jRyut+f4g91W/xGhNUp+KefrY+m5i
3lsZ8R4zjJjUAAp0uSUXOkx1MPhctRlmM9gn1AU6DPY20/eiNJsvkI6vvN9TY4MHMZS52/T2qQ/8
2IOnKRyk1xzAw3scU7RTax6DpZc5//ubGTUZXeCNrsg+spRr4iZOLTND0YmV9D4nx3nlGnFh3urK
vE3HKoch45pcImQBZ6Wu+xsFinhxolrczGxVaUZzTFeih5aOyNTk4IJrfs75I/3J91zt4JnkDVGY
dBy4s/098EsQ0hxC5rC8G7tKt21pVGRTlvkTEbfVt66h/K7UkKUXVyZ3j/pfD8sarGVRGz9iMMk3
iBbyPQGG2WkqQW/ZFUvz5YG5NPaVKd6xVGfsHaavYQZTeGMS45mynIfO38u/vzRWlFmc+fWYalZQ
fDwb9T9rHDijUA3hIm8709Tra/whsCrPH1hvRmQAdwA+l9OdnJyvFtiZvfFr0ro+2seSlKeVSey8
Ww4J4vvvU1jQe5voif7kmAIj/TAV/X0EZfdl9M7c68SNrjK88z7nofHmfdzcGUN3NMev+qgJeOwO
4O/d+XDgqtRvHnB+xTcP6CExSWIU5lPpRm60K8B/Y6sw+TJZaav3x5Xnq+e6qQs/zO+tUy1nd9gl
NF5725mp3Vx1BOCpecCcNdiaZRf6SaBF+tIkzN1NE4juBaur+ePy4H1//fNU1bqbm1UGTHY6Zb4T
/2V/2nM25vYI0JB/PETEV35F4uI/dlZtrmyIFuqQp4rUxQB1Vofoe4pj2xl/Wm46teHGKrTBDjdI
CBE07X0bdM+9NfQc0G6IBk66l8nVk+YoWIBFtoUZGNif2LrJl8sNsdCbahpv7yQjot/SOGmSz24D
iYS19U0g2iujZWFmqeJ1Jw4s4LjTdAqIBvsY9nXqQw3qCKTP6157yrm9WBP6Lb2KMrU4RwHeOiX5
CVZfbG01wfE/xyGTvabuer/iETX736nVFIGM57QRJzuxXTB9YcypQaEnXbEXUPqy2+u6RFmEiSAb
wQna+qlLuuYzFirnOzbZ6w7YPFW57gR+lfsFZRtMtgmNc5Z+S7qCb3UDTFjIiPbu8mv820v+/x4T
jeV/m0tv02aeiMs7zQGWJn+POC4yCUY673H/4MzO0fxllsiMbFdZNfeBd2TxjnFy00+hBqLDQTnJ
iYllcJm+Mhr/fX289zeZ//2bKIk62sM4eQQiNkbpQ1VMnIOPiZ32u77Hc+buAa9Jd9jEMfm70CS5
WZqObFehlm9wYFb9Uz0AvjT3cZ+y7d+ILu2ibss9XOrk2xgWS7k2oJfGm7KCi0T3enss66+NVVqw
9mRYfbU0x36dtLBa2ZIsPUNZxf3EqRrPacIPVUX0SripDEtaP20NzBP0ktEwV3ZhC5NTVeAPs5sL
25zjx9GeBN/L9hSat3YXYpG/PNwWCo2as2t4EF3Nrgue9ZJ70Hvsl7rtbjjV1Jps1xVji74PqrzV
r4jJlp6nVBuz04Ky5hDyQ2+mdZkACR7swQUEWURDtg1tOckfZpSiBFgZuws9paZkNQlHlm2u578m
P4WSysmt1Uy/0pJ5dGps+McrPbWwNKpWgDoIsz4pZ/kh86Io+4uecdSNXTJbjnzybDbD9ibyUk6d
SP6LzeRD1vi1tnJdtTRKlNJnjsh1S8hGz7rfez9MPZ5+6lapfbs8RBZa0D0/9c3WiDNaDhr9cn7u
8IEfsix1243rGuU9X2rdmhNkaVwoVS+uq0A0baQ/56IWH4OiLD850VTtI6OLbqZmck6XX2apm5RK
hhK8maZo1jmBtOKpeAV77WafPJQH9vfYa6f20cx7L/O3fGkL54cQ1WStfL+9jzog/l4pTEareTnO
gf4D0WBG9k3rOyv7CJbVQuxUEL4//OA4tmntTRfVrp1tg97LPYh9feJxFcl/TCD5pk78ya62eKML
96a24jRoN12eadYNcTPx0G2NjL0fS0TeOsmvpCgnb97HYYwr/aufOZxHrFSOBdE2udj/HRdNKN06
lBVBKkNs/wQUO3LN0X1u8SN0Qh66WvuIqDzcOXX/LAPt0+UOXBiNalqcZhEsWjszW0A8lKLnMjZK
iqfBGgayXQqrmW8uP2dpTikVvuht6Thz7YcbnENpecCnGWufPVHa2cp4WBjyqsMCZmLvwnRNv1ZY
Ln/VXWZ/5MC0kfi4NN/bYjnR3P1VL6NCNvRzOnjfztZz1A5ec59Ggf3XjizRrTTWQqeoDgtobnLI
2qj4NOld8OLNSfrXkXL4FMHnWNuELD3j3IxvylAOH3eKwlE8V3HMwS5Sofq5DEfzo5GiGbrcTkvP
OP/7m2fgcLFLjiurT7pfz8YOXnZZbKosEgO5YH1/FTcTTIVSUaeuQkkZlRbM8ny+h0TYfAUf4t8Z
XmXsq6FLrlsX1Gh7IV17brhE/5QIjQu5xgyiatMHTraymFtL7aVUU5JBm6IyRf7VZDUPjni7Sr4I
4cNrUb01wB2FO7ZieZXu8snT9SMYZQeo+SwLI95xnCXELac5wkjgdACCsbatNnrRd39ootTZ9pJt
yPc5aUg836KjDbvPcXfGBN4Evaa5v5n02WjvIl3vTMHdoh+13Ua6BHLLTdejq7A3Y9H71p9gwl7x
6BLGYj9WZt8G8zYRA1fH20laeu/tCh2HVfSjGgNTVts+xj3abvhZu65B2DsBV5aXB9h5m/PORlqV
OppNVucc/4hfGIf19BEURzRHW0R8bZDsgjmUdbuJ87Hxkl2OfWde+6pYeK6j1Gqcp47Xych61o2h
/T7U9bSbsih4SLzBefLSMtwHeb52ULlQOtVA7m4CiR0D2niO4mF8bvxR97Z55YRredwLhVM1hiSD
lFEbpf4zt03zuNE83TiZjWCvP5XmcBM1fvH7cnctvInqEHGcqTR8f0q/D6URt7uhRqb61451fb7y
Acp2uG4Cp6uTOXi2RpKDNrUOpRpmuT+tHNgsLdK2UjWDVPfJhB7sFz8ubde7xbXBhmBTuXlsgTDv
3C668w2RZlzkpyMWvI/g1Zkut2MXd4G+NbXaHLSVs5yFcqE6STCnFXogNe2ZBDPzW2FzoXFvWaRt
PDnzWK5sxM2lTjv/+5si3pVGUEVZbX0phFOb+ok7qLwVe668bGmdKhJezPaAtZ1AU7dry7NBowpl
1x5ds2i/c6PjVePWrGuuaXfTPE5uBrBospPqAYpzXFSf3CzXI7ntgk5o0y2ppe50sPH/yWLrO+48
POoOoqhwA1LJGb6i2DCbXdBDeu82btMNGgmal4fn+3IZT1XkI4PTTZvi8a1w+Bu2WS/7UW7jBvnD
s/Ahshj3Qs/LWezCpp28T5RYMcu7wWP79PHyn7A0wITS2pGW23YKkeInerX2dfZteVtEmshwBnja
D12Lir8+NQ7vWWhMR7xPob1pWn/1vGSht1VNP1prV6aNJmnuqHDKb7bmROmd2/nddfJST7UOTYVV
jsC33OesiQgmc1k++s3c92sJp0vlTFlEfS90EQD6zosMcHHp26JNq/Ig3QxI6A5EFhdIaFXSNVr8
wlJgK0tB5zXmmCGXfZYRgu4yKjihkdLyngr4ah9wwmnNxpoqsTIdF/pHTXOfCBhJxt61n4UAJ3zj
GbYnELWQur5y7r3wANVGZGihXuKksZ+RM2fVbvR0ZIhuLpvPl0f40u+fvyTflBN0N1niToP9LNNY
/LZKYme2Rjh0/cokXuh+1SBkSZ20+ymQ3wtqBnoWx3RDRFhn1Q5mgwpdc3VjTFiWf11+n8UZqywJ
soAgV04i/M4RtualG3f2k+KFownhfplJ+Z8OfWZVXvLRDPOhwtPpDYCRqrZt3QeC21yjer78lyy0
rGq9wBPpJEOA2mxjEHVTHJ3UzP0vk6Fb8vvlJyyMddU9YQ9B6I9GWb0OYxo7X81eiuSAZljD1+ul
WYj8So/iyjpkboqI+LqvCNUtoedzaSKGHV59ffbLD9Mcz8OfdArjHfcQ3EisDPyFgfNvU/5mYIbO
4MNk1qdXkgb7dJ9WdNOfDuiT7m90jdXrSCYcBwq7y2259LhzL755HLctM4CVyXkN7TpPbvGYhZqx
0XMRuk8Oh9TuQ4b0aX697mnWf5+GsCxqjHFuXzn41OvPcT+nItxpJoc251SXkVQPMsh9UE4r03Bp
qJj/fWCUTTk2RCl/N64ltGgb5XF+1poN+AaTPXlggzkRf5Cn6U8zMDSx5qpbeq5Sjn1wEYYdT/5r
YQVpX98WBQlqzy2AMG+8y9OiC/1tH/L2Z6f+OFrBle+rnG8E7TRH8yxRUBLp4Dc3sigt9LI4EQx7
3xuMIrID0rpNf486/3Z7uVsX3la1UoxOTNpPJ8PfFY6lUdvBxojdR6HFBlCgwfLORiwavMlvcMHY
yZqxf2HjqcZvm4gZHD2erdck4+rsvicmMUyxYTZzvxs1bhfXgt+XHnR+7zeTZBIWOzwdoywBdZxu
CyhH4kbGaOc2hbSnNSPjwimmmsSN+Rq7yBxnv2enMdEmt3nhciFu+ojv/ZtQt/A6P9RBnGYfLNMV
yJLOxqZJe7nciwulQA3qzto+GDhTl39SX3P8TwD0utjZeLpn6y9ca/csW0nuJ97KUF1YJ/5t9N80
qtt4Vet6Y/w7GcO22Ah3ROkE+wAC+OX3Weo1pdh4Ua4Ji6PDVzeeZHhj+5bZbho7as2btPW0eOU9
lppNKTFpk2ejQWjHK/6RuESJZAi7vA/ZUjjf0hwtw23stgThrjxuqdmUysLqHhL6UaR/5hgR7Qff
jgygIIWbiWottXmp4ZQi4idSK8wkzP44IffwX9NBm6NN6kdd98Gp6jbYX+6fhaqh2ijSpKn7vkqy
37lvFZ5O6LEHdXWr60A3ht1UeNkPUWY6dBKJ5HXNern0VGXjp2cix8Dr9r+TXgI22DgFq7p/7I3p
f+SdWXPkOJal/0pZvjMbBAkuY131wM0Xudy1RyheYAotXEGABMDt18/xyJrpqrSprpnnMUsLi0jJ
XXJ3EsC995zvOI1T1Ihv9AeI4rQpnQIZmK77/b9/tf/ic/uzzWKc3RHDkKD7xCFtnu9HGUgND74S
/27p/1cnwD/bLKZlhSRXD/w9ivux6naS8xqmRhcTjzYDT8XX7LYMyimEPaKBYvPbEG7EnFC7M8Iy
v3J4OP2bW+9fvdjrlfUP93a50j7mtW4/ridBceeTFpC0hDeBKf/NxOdf/YTr//+Hn+C4o7NSEZqP
UIWr3VUzoTNqZa8bS/Jv7rR/1XL4s8oV3YYmlDOibJOwaomzXXGOQ0BuTbWW7fdFUMrYbR17cbOc
YdnClofsz7A5+qENrJOPA0T3a4FQs8aMoKpeTxt5taCoqZKpg9nqBV4B4ZtkhvEjLDN0Jy28qCow
2s3HqCx7m2wKR5UlrebV7aDikMY2QRbDCTHsZIwV84+G0n+8L/+j/JR3f/Qq9d/+E/9+l2qFk7Uy
f/rn327r91Fq+WX+8/qw//1t//ygvz1Jgf/+/C3/9Ag88d9/cPZm3v7pH3lvkDB0bz/H9eFT2878
enb8itfv/L/94l8+fz3L06o+//rbu7S9uT5bWcv+t79/6fDx199cgvjx8Cpi+49//CF//47zm8CD
T2/KVG/d//lhn2/a/PW3iPxOkUaLxFjE1YToqWHdnT+vXwnj32MPHIYwYvDdBYCZ/PaXXo6m+utv
HvkdTjzfjxEFy2jgXScoWtq/f4mFiPuLGb7gUo+w3/7Xr/dPH9N/fWx/wdjgTta90XhRvzp+f249
Q2fzZ9m3RqQXzpeDs6OuCwwhZI3JErVHpLkdejXPiVqq11lb8LBBEFjdVzdA/EbkPFgxn4ZFHQw2
JlI377DHgV7jyVdYmm60WF5HJ4LRkP6o/UdvsjV4KvcUo8FkcsUXuFtPUCl/r7b5CfkkfTrFW7Zh
apD4sD+lUGfpVHvVWfLysDhdIsemKmIDBdmsyyQO210HbyM0Zn2bqVUXSzWNx3YMTmCGgXNsVbp1
XzF+41LWJz6tPzrj7hXSqpLNfaI6iFPP5WAJRGQfgGQFyN1DP04PpTt+r3Twvhj/dSX1p42rm5Xa
IQEh5BvcOXtE3mTWRD+7AW57b214Ak/4jtjw0kRobQ1TKlX1uAz4LaADSfQ0JFqEbY6EzgfZuU9w
jrvZysZP7c0Pah2OOkR67gzpU0IXsM1bOG6KNZ4g374OLco+TGYK5sg6TGfiYkoTgTMJMU35UddV
mA0KfhsH6woMH07GBxiOOpP0gJodQXfCIhGYe5AvYwgjz4Blu4eg9XYOCcE4ibc0ruPXkbM55xRz
4XA8A0gU5UPfthmNWozX19WAiW72JWxl6ULMU7gZgBgB1DOpKqW3w/qvdziqL6cKnLn9oNsdmYTN
1thOF0wt2Ado5GXSeO/VMkR7GiMP3S3DtFw8Zx9zDor1NKfIPUSC1eikCmYzkSBLIo3Woc+b63sj
OR32fhuBiWLa4KtqZT41a/yHXuf/52ULK8Z/t2L9qMXPt5/z5z8uWb8e8sdq5Xm/ExZ4UCP4ATxm
vySdf6xWlP1OvZB4hAC6HwfRlTn599UKwc6/BySK8DkCgBpj4cQR9+/LlUPp7z5IoF4cwd4HaxDy
ZP8f1ivPi65HgP9asCLX8zzqhgGFa4ihhvjz8FrG0vf4MJPEBwQ9D3yEgo9RW59J25FEt/u15+IG
3qQ1q0ILRMmClWPlttnDcYZh49AkGB0PeTQae+E07IoWuKkLlUoWS+OJC7c1T/pWfzPTOOyjaZIJ
hpj+HDZYbtZHDelxin7lkpZN9w20R9gglVfncJaNGTfNoWHzlJLtMlW8fgB10s202LrbTnn36P/E
aWx1cyhr2MEaH54noYvA00FuOktyD5KNdGIf66yaZ5BWALy/UiZi7Tunua9sQsNKXdpNnHwmjo6p
BHZ9bztYtwvzlapvfUf0I9Ig3q1Hn1XrqANOFHQn0GplrEHqiHDB6+CCntG423JqkO279DebRbqe
tQu5neECFLxsEmcoU2Cvl1cgDJ9D/haJr0jwt8FZmx9x0gUKJkJwGtOVHs3YrjsF7NvRZ/2+dJdx
DzGf3W+ReOats2Syb/2bdQm/5qCUP6gLj6EKJp2Klcc3Eo7ThEyMpt602gPrY5Iu2chX9ghk/Zip
yW0e/Ghoc4NMndS2k18sstMFXcbhBiMkaNgJgXZ6rm/bmEYgxZDPq9HvuLniE2W3wrcLi1WoEyAq
OHpv4BvYEdI+DxIT58GEUF5Hs7iqmPoC3rhPjA3JYZRbl/dz1Bw4MDOJGJ0pC8u1fIwBEs1qV7BH
b6tOeoivphvrPc3hYlNuVPgcLubg2fEnFG3DNwRurYmDKzwnA5e7yHo5OFcw9qkNPQeMmYm/fguD
OE6WQYdZA/v0NLZPte6xJ8UkR/0EhKmjvzGErWOT65pUyxX5jq+ldNxH9BHF1Vg0JcbfhpxObQDl
s3HTuLtHTMsN9WGlmXDXZBJmYjGXJm9s/UOOxN/pXhxtCdDJ0o3nmix9ht2vTk3V/Ag214GzcqIJ
/B48GZbuwDpky9AOBPzNYmYl12ve0CpPUIGrJKytjw7crApBd0bVEHF6+MgW5BEk4LN/LnSFYz+Q
8qWJ4jUh3P/ot6nfg0CPu60LCwuQWCVFdOfjX4mDgJYECnySbW7dZ8YM0YUDXYA4oPtAdfqM+6d6
4tLcV7P/Y6m1BKJ2bpJl88udgZV1BFopXVdX59iHn5pta/ZxTRBJvIjz2F36iX8bOEA+Q+C3SH7y
mxzAcXMUMLgmoc/DZKESsmcy7KXq9w3G8/dBNWZwHze5cMwuRo7LYAw72VI/4qbjMDZjYfBbyOyn
np1iC/1DgKuRVVCPbcp8IUgLe9kJJT85NVvEbieCkwgDTBLo6AcExE+7xo/GHabKNzVC3CE4iO9W
B0cEJaehCIV5W0pYzf36xYE/r8ApZEvYUsJZ6ehjz+Imc7agx1VfrUkUi1QZ2SPfqGq++YGARjwW
WYhQxcLtsFIRB9Z0PosVFxPoGWXrv04+QNzdiK5D7z8FpjtzrDHbHPBsUlF5CMyWN8N47vzpZznw
n+Xmu8lW6wfT8Cegj+155vWlCdx3304kHVG4nQaLN5JEpw1FXTq0atiRVeFG85DeW8ai3E+1OyUQ
vvkp9+k35ct0C9D4iNeMmLEpQGh+WHr+ZDbjpx3UtEk4N4Um65rEntfuwvDQNPYGj6jW+ChI+YQY
RFF0ayh2cCFdNGaNiami5g5heHqPTOfbFgs5EKZL1qzLsZro+xD0eC9H5LG2j014NzGyU30fp+1K
cCR2ApxC7fC1ImM3pbjIM3exKxSxbp1qZ7hG4ZLrYikLaBafHTnd11scYJtpvWQWLExN3C1p3SC7
oS39veuqHU6dXoI51SOBjymjLLmu47u4De/Rkdk1EEU7W3+IVwFi/IxYQDqMCfJ25R7nX34GXEil
oRQplbLP2hW8JzUBw93Zx6l0573XOhAHxrxAeSEvJZaoTMmmz/Q5asqXLWDncmrRAPRlRgYz3Ml5
zWajc07cpWgItDdV/YrwkShHPI1zEApilxKgqwwzwBtUCect4lFmplbvxzX0d45ogjwcnAKhmXbE
3ePz9s3FmiNDb9fjwl3mKHhWQ3Nfx2sh8Ew559xPoCPgGDQyBHfM82u1tm+id4I8qNzbusTxXsaX
maCx17ogT7frgvH54EGCHOG86AMBogKaiXJ5kSVuEFG7xxi3P0pmP9vU/OmKBcfoYHysJqJ23mxF
xjnsTr/+BpV+EYcWc7t6epngL4cJHBogMCS+rgnETU+HkzJqT7FUpVBgXqDURS3AoJmy1cITbw6G
xK35lMdwMYPzoD4mh9UJaTwn4dbpwTowaS0m9xjMeHJkrqTwfAcFd2/oppBU4si8hVkOBIr4PFIn
KpCjAp4L2URRMhEkbQStprsce/fRi4VMMIz4ZBDXDoAuwGXq5lENJAA4vF9to57JHOzwnqlX3yF3
gD+mgasVjP6bze0sTpPpb6BsOIRAA3+v3DGJ/SHVfPDySFT8aoDcch9Vh51KyONj5WQhRka41Etc
dhE2qjoQ+0bb8aIGxFTapergEKYGRAHfSSPuDWl7DcjhWK1XuV5mMQ25kfRuXNyxMD83XqJVsQI+
Mi7hZxhSHJ1QEqNeWVMTykdUmvMBk4UC4NJbigVnHwbjdz/cTRMgO9HgxZnRzZHMEzokdrip6jE6
VHGZUigyzKDPTERwm89HjO523uoiRIKDakxNu+fNx7TKIRem+y4lq3D4WvFJev2rG4PEHOvZue0+
/GV9dWy34baibxza/Ryct4tfoYpjgJ2eiQlfkeFt9jUpd9V0ZnPfPqymug0hMYNXNV52GuibhHu4
yWH+vmPO8FGHWQ8PGVTe6EmGkbmpW5zfmrJe9/DZN1jINoGTKLJ8RDCDFW+XImpomw0xR+tnRzwB
r3Irr28Aas6aDU3eV1Bu1NibJq//xKcjmwrOiT7CglE/i7kqb3uaERc1dKyGIR2uu7EbO2nLqZeP
lbqmKYoM7IA4aX5NeoXQeW0Djpluzw8Eq/5GcNuEOEKETV+f+kfUaBb+7Hn9EfbTO7ZillbqUbTB
kId1he4Ilv/ZUuAW1AmGazDHl/ug9u+RGfKxadPv+PDZwxXF55R2G2p9f8pKtZ2b0vNOkj2GhsUZ
xYQ3mRm2hCh+QyzHlMRU5XZTH1E5ffDntfFx7GZpDxlmwRx+X7F3hA12sEhW3i0AFx3eNgSqB7Bm
lnNt9xKGfIHioLcaTvOlBm3C11AJVl2O2FqV07IPIA7LFQ5bWbh4S8YVRX+A2Nzl4QU+lfFy2zcq
jcaY5jFyIRPuuApBV7kTDSKfTNWlyukvTuMb7FTRu2AOSEHsJ0SMMhVBbYohOsG2ACJ76ZeFL8ft
SPCgqSlTiPJZRspxShgkQu4MqhsuCJhYwZsB4yvB/sx3M+t2Q8DmZAmiIOcdhNzllLqoKXZcAYPH
APMLqP3ZOgMYKb73SvAZT5ifpbxGPwdkqBbJfGEBwZJIMGbDexsGaEe6cV655xrNgSzamE5MHxyB
cKoeh1qIArrQEq2MVACyl3ikb/DB1o/xNAIgqDY/1+0KAz15htWH731foM84WxBM3Du/ak1uxvl9
gz0kQUDS7TCzIMfCnBoXkJBOQmsVDLfGJS+OdF4p1EnJ6iiSGN2+guJ8YC6/BOwbaomtgPrwUta1
SriLPgtAZbtgw92zRjNuych7sI3f3QR0zrqY0BOn3Q8m9Yce9ZZ6LfouXLTgwgTzIWxNAWqjs4Ml
8Fs5gOosIscUpadzu853hMnC75uXZY8WOMXSiqesSusl26CLoSvfmI4/68k5Y56WOsx5BMQCbyUC
otMIm3Hq1/rs6s1Neh7gB5XK3ZfB9jGVjrc3drxjq/j0gg0vqNMYV5f27MwW1c64XQ863TMbwX/B
SLncURzmE0fh4qVD9VFLVAKzK8tsu+4m9YB8nE4g8UeRFLlbXoZrjaWLnv2sqyLEWVyFZ5V8UMAU
pQZX/WEKxctsnRm5YOLn0rJDAywAng1Xg6XAqNbsqxLxVCDB1UmA2jnayfOyGeuDF5fu4zT2Z/Bd
a/gesL+WbV9nfvndwtl1COtYH4bW2a2gcGYwrJr7yZZvHTLOxwByYjZhD1RbCvLBg49SNFkwYsrM
iGu9MWArot57jNm87oAZITdxjWVQ9RUrKHFxggvlDlgfKOOkqPc1C+EyLx0/AWnAOTgdy9TGp3sv
mM2Tncy3YSDZLC1+ewScJ2U35HFtBRpXuIQhdki7OYwK3kZ6H4Rqv7iB+Y4sFo6LwH6HMW3ZY39M
cdAC2M3pbtzlZUEPHZiWQeU+BuLwjoZvJqzvQyfGVNV6FzWpvO58lk3ClCnQgq9S8y4TzkjgwgNh
ZpR4B2n4Nlv/px/5P70l2m/esmCKWM04Js/bofXRl48fnBF5FNZBEbhAk3mjOv6il+hmRThoxqLg
UdbzHiC49aA46DZdiUY/wkNpxrGV3mJmE+WlhDlkCgYUXl6/W1pAhEYEnGBFwzsWSf1OrHfERGdL
As7vTI9GCEXUEtqsM5A0UAYyQOc7hNud+nk4AjLk56B5iwROhBEG/v2wuqlyDU1Qd0SpH1K8klGm
mB7g/FqSRwDG0hiy7oMpUX7F/oL1ix4g7FKJF/T+DQ/oe+8P7r5xdIPsg9GkZivndKzsnldH0KLA
zCQIqPZ7uCZlOWVz5Glg7Z655dVN6OrrJ4C+Z6Nfcfpz92iDvKoIFoLO99kOTl+469AuzhHNp3c4
PeAw6Nlb042ikG53osHybZv0Y0+XKtc4sqDFOjeXgLc3EaAnOLaE7AvCqncGmHFee4+mtOF907dp
tzaoSFd7Mwp/wRa+8HPPZhypYbYFJIecXI3GAWuWo3LVeyjzzp1B9cIHuSOvOLTrfRMRdGQnbTOm
/XM8WCzHwtvXHYl2fUDpsRlhc/OHOyTnrdehTXA0gXhsJkGuQ2b3yIvVkBhCUoJ9LhgBNsI7DLHS
9Q/idbkK5ec48cQJ+6tGkA+57+BmCeeHvoriJDK9g/7MsuWzbue0WlxTOCys0kaF1QWJECytu/GA
HGf/EEQIPUXk36NDpvd47tE3Xv1PPo83vQaMA3cozh7FEjG5F+Pc5Gv8MvmU5a6t4XyFYH1Q8m7s
7F1Yii+c6kg6AUOW2g2LmW2eKroiNtr6dzaYztvoXgujhSZQTELOBnTj1GGbROtiDdoHN76fqxZm
ABSMiQZHCdibNqW9n0002G+TOlJcVGIpm8cYxWK9IPIBSZFZLWSdzm4Nl1SN2s2pNYJpDdPHahBb
DqjIj9rRcY5BJdKX5NCcyErfob7vCiGWJyO8KV1JxVL0rzrMBTFxFH7GQkzlFXQaOWr26bZ1UavW
czvsDEMqo4VlP6ukD7yeR84s9OTR6hJQt5rg2hFb0hvVZ7KtWkSvP1inPeI042YMqxTaXT+lalWK
XctJiMYpj7hFgw33EI/YwpWZPoY6yDYPdWxrtn5fD8+xb1+uvdGD5eGSzwrb4Yb6s5HtsusWjG+4
DZq0Wb0gmasmUVUT7SIXCR2Ns/kpBa4PM4lqStb5SqJZo69YCAwX1HoQ9uA4IytwQEZkyfYVVWvh
8Jt4CkiCo1S6MLvlvdAwguL+KRZ6iWe+pML0P7VsC+UtPxobfAQuBhksRpNlcb8j0WcrxqX5RCm+
3q9SzohWv4mkwN97XoD18jThXHcze+GSzmxIfNIguhYZJClXI001pvmIf8VZgM3lccX8GzwJVEAz
Yz0aZdt72fUlzuk+aohOSRQvrdmp+cWU9Xiqg0rkkV6zvsJHFEw4HqKUg8OEXYFnOqu196Gmwdy4
6Aj4W27H9Ua7nOR9M8O+Jnp1/PUHaG2Y5SwiQ4QqJjWTeinRaStMXQ3HX3+MrkR616+/Uqqwhl4f
jxSMKJftpwlWnDKYrpPesbihx+HksLXbIf3PHJET1BXDikMQBkUpU8EH2s5ligPOrfZ5/dJyPx3I
jGzGGgl1MSCASQ+RUg4ZlmEbxG7OwnMoD+5YbatdPyo3U5G7cyfcaxNqmwREwv00hgtYYfJxiDq8
YEufeYQeOEe/vcDS0OQIATxLt0Jtgq4MkHEjNloaJq51nLye5ZZC24fLmrEd/El5DUzTYZ4w2eGu
P+aBfILmSGaYCfgZqDNAps9LkA+cEsDVXjusCjmDQyttBDa5Jm6jFEnCpxHgxmIT05b4MaCKq6NF
hs3tBmlFP2w9yaMKSX9DG/e4GvnActxiwCyOwHzAGXyywYn1Uw5QMc7kXSB3BBDkRDBpC1h0Qusd
DC5WDRbpbtyu8HADchvwX+3EvBuQbQ/baP0ibNQBPEWTEktefFrT23KI2K7HuCGREju79HPWD1Hu
VLq6g4iKFc6IcPhB9TiCIEowHZUgYNgFdsfvBuaUR7uSnYYEE7ezTqsNDSaGHgQ+We8Eb/i3rjFl
jrkd/L7c73MPErQjEm3fNTrb0Jyh4QXevMh8jDex5/oJVioATcJlx0q6Af5YD0W/XhakxbzMFUcW
DcKtwnRZsTsjdw5FSorJ8z5sJpZ6xqYxAZfRC9SUOGDPJRsSX7OGOs9Q2z01PUezGI3PVOkT9OvV
koQYapxlFXnwuHGGWF/jJFOE1zFHzq1Y0C4QNiiqrn90qbA5W9GsrZHGkTtgv2elG4y7JvS+VdLN
wUMYXnyfJoGSUYoAp/s2GoZ9G09573B6g6vlpUb6bQKWCv9BbFx4nb2wYQ0uxhu7pAcxJK1RcQCi
GHjF1uIQagUCp2XknZEn84rTlI+Bc8qdSOdTiNPS4Dp7ih4/SJCYUceBvvMWRKp0GAJn/dp+wg/w
WrUQCkF9URDwm7O5mVtErpAXCIa+UwczlwAtfsT/BvvAQ6LWhrdwFAqlb4vKqx3G+3Hz9Kk2/V09
6YtdgiWRvo72lbvuHdn3OY5mnxrgDHSDqpeGo2/l60NzLSqAT3wTa3jf1XGdN9h//OGihKezEgQ+
QBNucGlcU5tIFvYVvLnR8jmHXXyoIuhpJaYnsKkRPJVkyfN2bcJepVSJoONRs2HcTzM5SRfbKK1q
nvmuOTezzUzk2bRzZdGMRMLbjOlxN9dlKj4WUXnZ2sJVF7nYzwP04C1TeS/R0Kn0S0D1sFd8fUN3
GtGcYzb2q8m6GtnL2wChjDNE4KKH+t30/XuJggCRzKzYNvTWbBdecGhGdpRRolD0VsttSCkOBlkd
kz7FJ7RjLprGdTsJRK60O7G6NIcHmSSgl3noWLM23IMlgUouOgSlM58V4Q+t7pfdYBsGVuLJbDUg
qRVx06nD6sz50Bz8lb+O5Bb+3Pb73HvItVqIwjAh9C5jj+kM0K9bgsZdn7dli4+TiuZe+KN7VL3z
A0Ub7ncl2vHWI/H+1xfr63dYZxzvaHj44xt+/X8z1Nm6dPT8619jtTb3ji/v0fYIpIVGVYkmqUYQ
Wn79EcsXHBj37uBW37meGpyKAAqVtBmKtUVzHBHO/MjAP9i1AHbct6FGZiOCBg4cMu28drsPsmh9
6qrwecJavAfz+DVefZVPunbyLkaQZRNjEbkSJU2DYqFqWerc0piIp36j1aUl/i20/eKpCjB2ISBD
I/O+mtY6RS75cIBeGvVX4HVo8+GVTmzvhrG4aV1jn0C+R/+K7ghyd3asi3UK1dkn+8IFOD8J3d91
TLmIPpjHAzJbMHeZcHs4wHxnYcPM2wAVSQT06QCUVVKu0aFswMzcFpwzS6Ah01nVEBfL8P3q3b7I
huwqZ6aXiWD0KiaK+y50+G0f1dUF0SxlOm2I/oqZF+Wbz4tqaQ5i7u0JcVP73idIchxRGLUYoaLP
6OOSGuLhNpxDm5aS+9lIvQKdzuC4tZBKCGcdslKG/Y5VNkjGzXS7xRFAq06P0GdRiAaFSMcWA1pg
7uY9KTpJwv0Wlvo56OMzzLphhuL9Ac3uvBrRnNcuWvVWeN9Rj4W3sNb+LH3U/L113SOTNQYQa3k2
FLvBhBbfu2GFO8bzD9pJYMvLJfe/Ywpm0qCzMsWLiO5a0CQTIvHDbTtWex+dKBfTYxfcl6gDVRQy
LC+lS11jwLFVNwKNTVfNIvfWuhhDMjx4/fpMfb6ecRxyU0vKj84x2LnYWO+ID7NtuzoXwvDY0W1+
dqSe4Wudtp1AqX5GBJabI0OxTKJ2njK3Q7oLqoM2qacAr7gO0rAcPrWPY5wa+McK539CaGQfwcsy
u3ElHZr3YLpiiom5J+53TGpE3pemO1o6ntDxA05hG9fcDggaQEb0DGqxd9n4edi8exe2AQCcOPpp
G6UH42JAFnrbG4ot7wbx20XsKmxh2Cmqrlqyu8nCpqRtmPFw/IwsPglIUdAnNfKHI8MSo6c5HySO
4xhkGeyG2BcDD3EvpG1vmURqQwCAxTEoty9SmFEdMJTPnbXHFdA5YLCar6aE6V91rcoqjGlW7F4K
ek/Yymym/flBruioOw5GKjU9EaboIVRoZ/KmB/oZPNjEa8fpgCbG3Ti4pAjR7aPKUUcPWygDgxDM
Kt4V/dCfZgDB0srnIvGdcMmGGTVz/xatkDBtCCwCXm9pC8k/8RsCNFxDm9ngquE9erGQD2Fuo5y0
r4P7hswmhSYQQSCsOmwhOoV+lKvNeZOhfuiZguZrGBEozdhRd73C/KmMDy2czoNSAGZPs04aSn+s
1TsIJW1KJvpOCb1Dpb2fukhdSuV8odCMEpwYMjjkeQFhyB04Gh9xxZecuMNZRM8q8rbE6WVQTBwT
I2rIloymvhlJcGrHMEpN6b9CgvmybFsqYvHNMZFKtFyeKGi9qaExLJWriyIIcAfaXAEYxqDvhhZp
Gpo2L7f+K8QVn6GtyHayPLg4KXD09RPmDp9lD/MXQ7mhpb/kTe2/t5B9Xta5ykANFunGY7QMQp5q
bSHHgjwr5CCVzULvZmjvCuH8MBYSh9I7kaoKMWtBCxseGwM7eHAyV8OQH++gaTtFPh3yzg8lUlib
OOtmkHL8FZUojmA4m5Qrnj3ZmLI59dazLbs21wjylqJ7Z+B25n5dnyymP3x26U6iG5O4wQpSDKQC
o8J5yN9ukTgxZfCxmQSA3SLU0NGVWx567m6ccHF6OnwYxLJmemwtah7MUlWQ+NjRykl9EWnhNojU
C5pA5QGY6k86fQsh1clQ39Gkxj4YGwNDfdj/mum7dN6Hw/zgYdSdmKbKG+4kRmGgVasMVpcqnSos
atuEuRQiyHEC37x027CszUdNMO8SbEAJ4dgZJzggi2WHS7FslgMdy7s14BD99ddEbIJXOkg0UXV8
QqhBD+pTmcm6oXugzsElcOvbMIq+iHHwJSgNd/Bx56ZcqzvN3Vsbtd/7OXzAD6txvDDJqnULQawF
crWM0tJ4P921xa1v7y2awcUQAETgfy4xCpaoCTZ8RA47bGsegaME6hFsqgaYZY9BQefjQnXpLUUi
ZuEO4dlC+V00dMXICm3LFu2gDLI/nfhhdaANLQYINbPNMnoc6f1Yk5NQ9DHQ7lw4VfQMsRHOs9GU
Ud/SgzN8I7WD8TiIytmKJkdUafRCFoze4pYjMIE2e+qXA0aZ2oDxVn5inffxljsEyzdKGyDbQTVY
wltiJj+NXBw+gFc8kL7HNL5SwFSX6Az4DyxmP6K2xFF3x4HIx1R36FMxVcvNgpohjCB7EAFFG8PZ
S6I/5g2SQhAU0Ard7Mv/pO7MluQ2si37RZDB3QEH8BqIOTJyHki+wJhkEvM84+t7BatMLSbZZKut
X67KlCaZVEIGAnA/fs7ea2desAbL3ntfunIstmbH0jnKJNkkZKLBGStoVYO1dUJeMreBOm4PBUoR
K5uZTXVXVVKaazEMue/N2XnIvFevc50dcCx+PdcP+tn5ABFM4DUc15jILD7yE/uM3MaaaDwT2vi+
YsNakcjArhWOV6XbpFsQOvK+d3CWTYFfqoJmfhe6nMwYJzseRjA3fpzMor3tW25YrVa0Ps113Ql+
K7tb0D4FX5wgtfzRCC16R8NXVvE9CSjLc4FpeTOV4aeicFqfBobtL0jhD5HonB1HkuPUIsSYGvj1
DUM3OZaInaqEHaPRp3yYGJo1PiPt+KPOkJp0LjqJwDm1rfUsrJrcsp6/GqcwoDWV5X6WFPkaXGXA
N2XSxlpYo5t0aj8YhjHy1RvRevE4WtTuvGzmpZ3WXX4ZrYftdLfkmA8yze4SONkmuzTkGmtNzLSx
42guViIP1xesD/LyjjE/c7G57oZ1kNX2Sts3psc4sagjvcNRZW1lrinIodgcIISWwKh6tZZZf1Wk
fbFSE5ZjE5FOGpQbjeRrpfL5K4y2ax7sdTcn5mMf1J+LhEhWFC07yP20flvRsDjzxMzpMu26SL0g
+zT9uuGsnBubIeK5KIOWcWn+uqSFuyZF+aHvaYtxWCl4FHz0LXrbm26wsnQVU1I2/VY1dMpcM7/L
PXlSA9JVzxbPImPp6qzgqjezctMnKVLZtJ/2dppdDoI9KxQ6JuIZ4I+k+jl1xvbIsz+u+tThdVj4
LsfeHphTFYgYGEBMXYBqoTX9yi2/iZB+mRP0Lt3H7RjrV+Dm/a63BXIwPX0DGhbvu9Y7h67xua7y
EalyyVnCSxAicscCw9m1zgNnIzRXi11eE1iyXZ7q2zkhEKKnQ4/ao/nUakR/jHUZm8VFtrOkWtOn
s/fQ51GKoU4G235J16hWVT3eSc5im9ZpcJPJZdNkABOXLo/Wcmr1pS1wHU4uSlubziHOsy9lnuyR
0fdr8MbUCTq/NxQLqtOPxab1hpmdnqKcE9tj7izLcanFvcGatl+8+2CSJ5d8AQaCKd3n8o7Nhp2u
Ch9zUerdbBV0b+aR7E87OgvCJVgidHfG+RD603Icl2nZZiOvZjOlB5lGBObY8NYW4zT3D1GAViJy
u4R3OO7XWNSABU79TplleuYcneKT5YGFuPri0TvduMOtN7fypqzru7hJ5Jow+jtdv4Rt8cnpqFjG
ruGVSrrL+VquZofEYE1Dy1fWy1hY6bagmerXfXdZoRQNlKZl8DzFN2IK4mPTGPke/clXVPwMqOIP
FKv1Q9Z3W1QA7dahh3YYjHu3UDeh9cpEGZ1dZH5oC3RfFFjrnkMXp9fhGm3adhZ0ooJGPpusokbW
nEG/WVvkgAXiqLUZ5J9UGaR0fONbpyzvUH37UUEBMMg5u9FutFNdGxy0bvwlCjfUHdQcQdBco4Q7
jI55ZWb6zooyZvuOZ6yVTjSBRMrZGjNaap3ajGpEPO1ARjnuegwZWPbaMbZjanwVCdvFYsf1MRTw
S6z6pUdMux6UQNfUTfrIyhPT+dnAP6uvdMlg3W2zt6xjEpR3/a7Mvrcs9MEYqg9ejKRPzv4yZjQu
lXwsZjP38yCpSJmOXsdEz37UM4ao2fS3dtjttMxPEFoj385uc/Lrt8ZQN2u+r+CYs3UsJtOGqe9p
D5pvSR6jiKhrDGTCbJDZxbf0roipYJClr13tveDZuQqn0tgb0RvBENRGKucR0/e0qO7s1t3B5d+C
FmCIOsVI4qhAV3bLnIAz7HnO5+dqOjle1aDqLDUihJLEi4oEyLQFBBQ410VzqBlzrAiEuVBlWEyy
9HWiGInML5bTOQezGfdFGagN0XS2717a6qXR0UZyyKeLprdZReqSjsjqPC/coTBa9/PERzQWaPTZ
EXinuS4KOrJWi9YkV2a6GzoXLXKIfXLJDX9CqBwkNPZ0t3IrOJlNqmbaJs2wFeG3Qhofu6o592an
1m0Gc8O7TOQ6+oMtOZAbYgA/R3V3oLFL5eYiwo/N+7Ly3PNoLx8vcPC9Yxhr4LLU1prNYp4Z4QWW
saYeRo6VbOhuIz4aEG2IothDOxuf0Mggx8wSlsFLaInB/KZrlhN2FVYlUpl4MfxpnMYTh6nj0NN2
VxYPN9kw/KOgO8Gf3o5J4K5ct43XthytrTU2d0Q623v0uBuiU4ad2UUfE3xPq9AqPeKuhi+RQsww
xeewT4NNlUrlD/kRG5WzcydxTqo+8/HvQhCN6RHV4U6FCk2U3jTFx5lN5hC7KAOga83I2BBP6P5I
dlfjMyrcaxl8kf2IOKcovjpyQU7qkXpjQFRN7D7cZS7+EyFxv1hxxSk9/1AXUEtMZZwIxG3XgoZy
22NoKNiMN1/HhGmjYTYfy7A7E+493xTZUm8VkywM4+iFlkwe3Ck7qYzkFQ178JiX6bON/2LTq+Gt
MSNGlHl5rtr2C5P1+4YAEdOi91ZkBWfDmYnOUGywnLc3ueP4EC0f2dyrg+U9ehnu36CM4t2QiBy5
SHQ9M2DZosBFOtxWx9jZxfBQhiZ4LZYQXYIav7RBfIdW9CwKhzc3oV8eTXT/0VqDwcb5njh7oZzn
PKPDiq4PyF9xwC90baBIWff0PvyYxp/JsSyRwEP64m60qc2kLLZFlSP5lBOvV14zlkL4Uuv06wxE
BwEUHpYQArDKlp6GSvmSdYgSeUheqqrr2N7TfLU4wXaIGTH2WfQ5bJuNpwf0Lkt9aDEXcTZUH0uX
WiSztONLmTymZdtstULEs4RfGpZGgoXCXYwddK3Bg6F3Me7NaYh3bWUC1wiMD1ETPrsRFbdhkiZf
pNWrMOazcEJ695yc2niwqLVPynNO9LymFUDkYZ1PdPKpDZ/ADJsbMZcfC6JbVh7oQ95xMpI5NB9a
uXzMTOZbnlsHKyfxdk2Tl/syGZ+8Rh14Adng4JjRuhg9BPRksk19Ovs1BiERUlNpC/ldnSgevXli
Dq0Q3ACku4s6nLuJx3lpQEuznob5zDK/4T7xgPejX+bNhqbRpq2Rl3i280CDuPUbWdz1U+BsWQ72
M92EfV7HoBRuHT3LvVEs8dGZWsQTY38/jNQBCtKTYDFjgMNwNW69e9mmD8bFe3T5swrVjZhlslZJ
7yfpNSlV1tqiv0C4VHQE+eXtzKhdE0z9nIK435Orqtah3Ix55D0vY3prJM/pInE5UTHxcJT3QXvH
2bDwKxhGlSLknSPc2YvmfVmnO7vmtJrJ4qENxSNmfWqXuDVPUwTA0LEfpSg4sYzJN4r+D0vVPzQu
y3Db1U9jN6G0mp9Sm7e+CFDH1Qn8odbYQ/hUlBjDJUMIrUGvM3d9eTspoR6dIL/SSUXQV6DvE5NM
4NA7jj1VI5QsRDYzBVQheLRiNIAiko+lU2Nyc9tvi0Ujvq4tdo64pBSJILakc7pVHGlPDmQ7GuDM
m2u3/zpl+roZHH2y5CHRkqFTQlBTgKxrQXnftSEi1JEYbFiyy5p6hzHdvrFai3M5rVyLUc1YGW8g
b/yhydM15bVPs7L2p7iu0Q85+VWi4+eGabbv5C6OGFHedyT3MnMvEAHN+GNcwsKmbngKS+y2SbOf
dWReLWX7ak2S7yzMbyurjw6i+0i0c3MxLDxHJBytJBrAbWp3+yAzmN0H803iYc2ziuup8updzix6
DAO0wyoiSsoa1fVwqY0vnWYzTXwztWgqdbt8SD6i7c57hhPzKJ8s0nT9KZREFgbx3mb2sbOD4q2n
V+SmNHtAprQbO+VuMvPbMQXcVtq4RbdGR2/+SmaCOAxZeVtQUmRMAQ+JGLaB7znR8NAoul8q7E6O
PT4P0zBtOiGtFVTw3m8tbzx3Rs28d+rcS/cCIS5rU85mv+YoiUy2Rr6SKiKTIrv/0IQWsqkh+ZaF
rbFZGloDS/5FREa51ZxRVbWNnDEg+rd/SvR4byy23DAaydcg/nz6S1dNE3poD6wD1psvtYcWeCoY
JackQiHvG5EHOzR/02NmRFsnC7ZMIze9Rb7BxPe4LVOyICUixqrwnHNRPpFffupV7m08SvmtWwXF
OrBhkoWXunSpXjBshPTnHxGmtbsgSe5GlbfrHI1MgBcmzrRc1Yyc0o6mxCIyRod8daAiDxRZ0WGK
0yOfsdtPXGBMrhpghRsbwBcawcRBxdot+2zQ+9y06XCZ+nNZpgZiwzDaz2kb+VDSds4UVkcLhzkP
YcuZOlyunTTN/YEGcY7djBRB+hbSdDbEnWFSpLGWImrp2MNWC2tsntVvtRMj5nDr20uq19l7aK1M
3XNGPhqoZmqgxNQAUAaSGmsKj+ZaKyvYe4voWJ485vR93OxsmV1R1ZBwG/e3yqLlCl4EecNgMqwX
0USr4U61eb8jUiL1CwzcfhAZeNBB+6+GmXjfpdsuOuKYgKYnoE80md2DhwV0thAaM4fgT5fwGjSC
ju0xzyiX+OC0R68R01nUBoc7/QlbFAp+x3maomT2kyXjMMrzntgT1kmj3INlxXdQ0zkcjZa9cCk2
yBCVP2d71FcjQ+bBWVs57eM2fnHJPswzl5peI9HMhpOXuf4ydCMGj/TrMAZ+M44eW019jKyuXjm5
NzMhvpUCHC+h0WLltqLcjLT3V99/pGRwc67hl4qz5SkJIdyXQHB4RPNnBBT0N0mpQ2dPRTN6VULj
hBMis5VjUGA9t6hH17loIl+hdcSrNPIXRnnlNdPiZ/hRGW3SWhQ4tCIklQAA5Qr+zCmhZ75OTarK
NBM8VOgzYre6Drt4q6vxSia92JTD8jl2yxqDHmPJZPg4IIilgmbsbsXmdWeUR+3aNB3r4G42Zcg6
RPpZX8Yn7Z0U6WnHcmk/eC2y38vabYTjvpS0btKMHk40i2ue14c842VrDccnWUaWnJ+EkSKCw1Cx
xax7QMLPhjxMV+7cIqkU5q4cCJaSwZis486ocD6JYkOeYY3Oa5X0TrCveORWHoTDQzSPzwH6Yo6q
3G2KdsRKhuZutx/ztqvocdP4TSnIBzw0Rgsqk4H67A8iy7d5gLo3qG0EWFZ7mq0G+Svujp4DhmUV
y8pM7TtT0bR2k/4GJ2a2QSBa+6UXkBYhg3NjpztrObhqdDZebqPWAV3ou7qYjpPDfLHJphPj3iuM
W8Omdcd4E1npgYDAZ0nk8co1x4azU4M6NkQqRXN6x2meUz9ydFQsxEK2WXMTJaXwi+B+NNDq9onx
VXn039HHw/zMrqkWGSuZ5bg23ey8xKVau3bTrEq7uzOc4BSgdnMBcR1gOW2N0LtGTJL69WckrekB
TwF+lKZdAaNn0cjzeTVlBTdBOr6F8YdjuIVCreHQSuB9YFdXxBLQwZ2HQ9eJ1yZI+yteHta+9K6N
aHu0BPetlvI8hOrD2LfeAX3ObZQ31T6MttWocAOG8SfGLdtxJNdT1wUTLNsgTtBgt4p52wjHxv+E
wC7rgax3tLWXruVsNnIADW/BaMbHcKoYvgfIqETS3+fLfcFQN+xYPJwh91BtlTvQ2b6Sww0D852c
S3Nnaoz3Te4e0lJ/pt6ButZyUO1r55Pd6HKVZXRPwgobwdxmJEBdfgSxvJ+bzvA7hIkrvbEdvClZ
h4cH4WmBnAw3VZ7vXdeJVqi30Z5na0MDvaiicluXRX/mXMm266HVVCYCqihoVlbZbt1JYfhIK2cf
jPTKKYjXeUJngMxIZhqap94t1989yf/Kl/1rUMQPZIn/O+LE7q280Bra/wHMCXlhQPyfcRMP/dfP
PzAqvv/7/3Vuu3+5lnaV55kWRAlh48H+r3Nb/OVK6ToelAdpe3ztfzu3MWeb/CE807mQKNiY/jZu
u3/xtwrbKW1U4YiL3/tf+LZ/pK04/JccoWymhBbkCvzg7+A5Vs4OTeCUxzs07JPU3eIlvvvHrfgv
2uKfKIsfMUr/uYTleY4jLI940PexrLbrGUo2vFGIDMdijegfbWVTSX3XtbmQ/mglXvcHTM2PLKDv
12STFqYrXGFhe3+HcOJQ6jVZixUriQcQQOYBQSEz73hTTPYml39A1vziE0pUXIq8K2Xb8vI9/hNd
Yy2EdQJvYA4xluuAfiqFXevk56S2//C5fn0ly5U2Vi9FmfTjlbBvLLMX06RZ6vPSndo43YZds2KC
9YcL/eIG4vDXzEptSyPafkeMoo5aIGfwXFh18VAo5zWDpAfdlHG0uS/q4fz7Z+TymP1vdgDfl2Xz
9HkWDTllWsp9dwcXyva6N1E4jnDirYnKOtqQZ+KbOfOJ0tp68R9Q6D/CCi4X1KYSHlGmsF+0a757
QBgDL12RUKj3lbUPnBdzti/Tyj/cxZ8/lgbYrTyTEGwJzO3dXaxKwS9B6hCElKde9CtNQwlPenMF
5f826568EB7E38vOL961n742SyM8Ny+rhmUr5/1zb0LmCeK81SvBXNNVd00dnhKmGA5od2HoP3y8
nxYPS18+n+l4lslT8v65b2XXIj1zwLdTC1gJBnUsHL//QN+ZYT8+GVzDEaybUC8s9/0T70ayjBEv
MyIbwzW0kataoBwbYuMlW6r7fOxPKBnQtFjmbimoUJOJBv4jcgcOfvVNhgqMqMC1w0Fwbpd1mn34
/e/30wt5uQVAgjxbWizg70NXDGA4bRRyC8LGpeFor2pkmKxqe6nE5veX+sV3q4Vps+ALcamV3y3V
HaltcenQWohQKVQRdhhsGmlT3sct53d8P7+/3K++XBCkSvCDL9l994aoqB14XV0+2eUwQzkn5J9g
Yj/fPN49LRTpRTYbmnx3icroUwmJjoOqFDehI6+SuH8ssvngteYfPs33V+3H5+hyLYsUWaVwEHnv
roV/PpiXDq8rcHBU9Hb2liPrZOqr0LakIxSbYXoaYpNhmCzedGGb29/fz3dBYZclx7Ev/5M2DSOG
he84f6X04kxWQhMo3jwvrfwS1uQwUtOLg50nb0KGRxA9D2yKnyCGeWjey+z+97/Dz+sRJ1vEI5bL
RBZI/LtHCM2XlbYTNzxtoafoWp6ayX2KWvM6zVD+ZgudEdk///6iPy+1WIc9ZZk2fBrMSO/uPLJL
ORbCoicSm09OaHwTbnA91OOf+Ik/vx+Ow64oeEPoI8v3W5YVIU7rO15Fq/w6S4NRfLYK5g85VM2x
rP7wMv7q26RssxUlGAN77B0/7sQi6lM8uKleLUT3ML+3XhfBqIGwwWQ1tMlbG8hdZSYfBmF98Ap1
dhkW/f6+/urzckdNFgVSJH/awrTBPL2ZMKUPdbaxo/pVSqyYbm/SE7H0S9F2/63+Kd1/DSX7xfvK
QyMtzzE164LzbjtzRI30W7BpBmLEgOMVN04lPpv9+CWp0A38/uP96g67SrG3QJW2XeqDH+9wsSSh
lXWjg9t6O6uT5S4aUZR6IB3Fn7DqWYJGYWKt+9R9yujz/v7yv3hqXYs/cDLSzQeu9O7qiECIpsR2
UEWvFSNfVTywqvxhA/3lRWyhYDPR0XTev48qNIVI2cZRqlp0pj+HVCFF3Pw/XIWXnm3D0xDo1buv
zRCcfUcz4GtDDOie7PytDP60uF3+Gz8ur65J14SMHBumFGPpH29Xgm60MA0KOEekV7LXzEiyaDfo
z4Z9bnW6skQPO0g18B3+lL3586LGpS1USVrxrPwUPFpG1KldgQqom+UOiOSqWr72nbeK6q8VHeR+
+vb7J+PHFIfLOs71tGMryeFJmu/TdF3Grm2XaBZRCqvRmJnSBwgOX1ujOLrxjJZDbGunvv/9VX/x
OrBkcxAUtsOJhj35xztcCjXSdx2cFZztDYGNz3LW5z7U/gKmAi/XxWL6KvP4GCzpacGR9Pvr//yo
cnnWVYUhm1rv/fsQ9Fk4GxxLVhMALBx+bfgaMVT8/UV+dWtZw7UQls0G+f590BXzW4KKHMZCR3xx
axfGyZx8lRMxO+CVMjQCcvnTS/iL54frXQ473Fml39dVWT8644TmnZ69e1YKvfdyhHTnN8l4HaDo
XeI/RSD8ohjxNPeSDRikm6Ye+PG7bLNsTNtLUYtMblWjj0Tq/NSM3gmB+SYbvRuLpcZS0XGmdv39
Lb68iD++qJ5Dz4GFlc/r8sF/vHTdycBO+5KlNLdv87gGXET4+h9WnF9exLN4ObSif/F+K9YhHdHm
crqKcwas+FQ/I974V5Gel9eQ07aEbulYktfefPc+5CQGsDmzAcdWrI8Tw5l5JUZwDwHxu/+6hLlc
i0fEo13i2u+TAuhYwIO+3LRhrHAP67q9Y9hY39EChxvx+y/o522dT8TBVEm2dR7Jd5/LS8JCMWRm
QG7Hd/Zi3RNanK1ib9kVQf9N9yQp/f6C3x/w94/EP6/4rjDtpqCahxJl8qTRQKese1AyKydAHJ8j
4iuBZhj2hbnWBwv6eif+bGDf24O2GymWB1Tf9qQOBfKq81IHWJFiVz0OhhE/jvUgvvzht/15p6FT
xnHQptRjT3tfTjIvsxvkR8D3oG66XQj8T4Lairwv+LiOIk3rNe1UzARhdYsQ8+X3l5fW5d385926
tMwsigKPVo9mw3l/txis4eIwH2cCdTOE7ZnjMl7NqUf7Q54yufg249cNwLU0adB/NCm30aMTTGKd
dAku9AYea+m6PiW6sG7ZGws2TFdF/belVjL2tllr2vBFRA/c4GkW8OpwOMS6xI3mRL3lGSvyBSYX
e4qnRx37duCFEkSW3Q7wWueC9PgFBuJQ6O4TUtBsRktdoGj66GS9lU1rh8yl8lkIpj7Xw4i/qj4U
RWrn9QcZtRemjQObxCqZszUNIs5SRaGr/aoR3rTQ284WgcaAPMSq2HA0BOewja00sRkCdoz31OSJ
rN5CtZnVgIm0qplsDDJeEFIPJO7OKKSqMK22zdD187wHiwrtae3m0ssneEAiE1dIokcl1k3Ze1gQ
3JJiFDB+WfUfPaZi1pcuHhPnzjKjFJG9l8QCtGrdoOW6SZN+Ua+dRJGDhq0sGf+QtmyNtxXhNthb
VISslhydKLXE6zCaA45RIoclGteubtv460DHabrucKPIExSwmn9QK5S964SjE7VFMC01Tu8h9Bi7
ISgDCrEqVTD1Dw5TInsXksoV4HHLlyIJ/Em1TJqMxbA6bOToCZYbREBeo/2iYjJ/JcsA567SaI+f
RwX1gc6XihVDlKTGZsisIa1a+0VipBY9voV6qR7qvgcWe01aWCQYVVSW43xSOvXMdL30MiH5aBJB
u8TMElBqokwTdje9mrmawMhIbei129kVUuWqDJz+ix7roIHZ0VR9i37M44Fg7JvbGWiVSGdosuY0
zE9N7LTqRKi2XZ47N7bn7ZD2eXitqRnaM2JCazyUo5mDuFkE1E9sE1NZes91RQbCrTuQnOMHYW3g
JSOx1d3VVjK1G/BRHd7DBMXxVR2qJD+ZJgST2xAJWJ0dKncqx88zv0h7Ri00hOUK2xYk0RzgHBx5
J61JUAlK+02V2Jhb1ORNt3zL7LlCkFWEeFgRgCok1p1XvtGHj4MPg+zb7NVEFcC/guWKvLsVBkk9
veFXhsk24RNw/cG2SBOZeUKrE+mpSXc99+BN73sL2IQqiwjHvNBQOoyum+A3uSiNIKtEIQQSpcom
XneKkXhd0wFkoisMkDnVaERJvKpMu8k/GmWNy23eWJn2YBMUeUfvYwUjr3BfDSxcdXgYC4g68UWA
QOdpwLHp1V7bzg+67iJOSyezZV4oAZ5UYR3BNqp5/5nAjSXLYd7nbQWFJY3ju97LG/dTNmBCcX3D
7UDFLPYMmxmTtPiuApzFqS3SHBsLwiy3PrJqh95+doiL2OpotMNtZXBGe64ad3oIYpwRh95Ou/jW
CoBGo2wf2hGhZRThqII4mWnEnsjd58spPIoLsbw0pm2636htcaqvGpfJbgtptBXimzHIemJNpIln
+44xpZza7QZrxZZsYYfeto38MsJ6xNtrJIkc76O+7TJjJSrLU1+lB8sJYMfs2uPdkMWyfKFRyDQa
o5n24kfkz50uzyWkelQzVHpu/qaTtJPRxkqjeDiMrhWM9wwabQBz7Sziu4jBKxNwQE8lWvipFT1i
HdNQO14/Y7jJMycPjm1Tjxy0I1UX9PsTw+uG3fed5v/3qO1/0BCNTvs/NtsLGP4HZvt1HL418ed/
ApC//z/+M0YT1l90ms1Lm5BWksnU7O8x2l+aOYWkVrq0Yy5Qg7/HaEL9RWsEHidzGWFSKLKZt//B
tVt/SQ01mbGUfWkrM139N2M0m4blu7rAlNoFv4zNjUY/Z6R3hfVsQ5VLG5wRubr6PtEeSsdh8djH
eYMpNE2LXc+zgjDZam9Pdt93tzNor1v3CWNmcxGFz+kBhl8yQQwKTI4FlYnFHLYpNqngurFKOKKl
Ha7NhWbLtmU8tMFphAoiKYuXOGSqz3oYv4pA3trZkDcrVYNwEkuJViXuoqvvP7pBRldpNwf7LgFP
HMfiCu8sMA5+IOeR4y7Ju2abVgGOFd5C3J5DM628aa5xb/ODJRmvsIyLx3n5lOKNflK1NbFiL1+n
IprOC22aEQdbY51QokVXpnFRsA5GduygXvkqyPcG+Ja7ufbMuwr3AFSv8DS4ar65hBBj7pIIn9lc
ZWNnewRKoVp1KN4OqrPYuMdpiyxDPU5tsWm6lECksun9eUiZ5+OmgqEI5G3LJjth/DWmW8RQ1ZVu
cxygTNCbhVzJMvjPD1vFdxhsg6OebjRv8LkKTO/cVVVw/v63abOV6ILPAkDewXGma5j17bn4+wct
z/hcIRRojPZcOvpJKYLqcVWVH2I7MYBfIFuE/oye5Ggk41ceTJoUyr4gFjIwb5YRNJ+FY/gmeIZ9
KPMUjYHxplNSjHtIKKu46I0DbtMBTl8crQcq0g1b6C5f2h5/uPYnpx92Ks4+2rKpEVY53R5vZ3gb
drB5Bi8vglUYOSU6NBM3VpmU19//Cox8eW0kEXg7cEJF7w2nUoOm6CzzHkDLOZvr/qqLUVWNqbtp
ehtdlbNcvvXxc9O2065wQDIh0dkZcnwiEblH4ldfhcscrWvL4rGcEvPZlnR8Ol4XJqJ18zAE6uwZ
dY4+2Lob0D2B9vLiwyJt3Irw4wU9nF1i2vtlIaOIQhHNbQZSZjEnarhgxMME9qIWrLkLw6yxdCFZ
UObLxTZWi9ehiR/HwreazC8m0zslzUUhP2J+8TwCoUM7qdmgunZVu+pznJDfSB1url5Jji5WVHq8
Lh1nuxi0igmDwvUWLqsRvBE7B1CbIc82vZQY9pQ9DIm5NZUNnnbS2KaTazu+5ICMT5cwhKRy4m2a
qufGm4pVN/A7juHdNHGyhxN7laqLeiMxH1QvrpCMfLKG5CYwP4VtdSjqsqaDfDFrlMsV3r4jZLpo
TXYbSGhFrmnxdSiX24F3ZGVHUBCXCpxmGZwXhSUrsDlrJ9a3ABc1SuwsJbE6Xevc85tWFuuKFQiF
Y4dwPOw/EKLmI3q+Ux0J8JG/lKl1HWL8tEYX31eX3baJ4NlyYSTHhjrERvUCt+ee38negAb71nGS
IXQNYzzhzvw7HpnRIOVGPccb1trYb9KsJQpivtNIUnaTg6eg0oocCBsPIfCvRzPy0luPTPWbyXiS
OdiEfsx8HPTyMBvDh35xnp2gnjaNY3wpwi/zTJyFbWc4rBN1k6WGBVy7WPwb+DYA7KK2PEWG9/yp
sNuK8KQo2Zn5S6zK+tj0S7GSotZ+l86bzqn64xCFfFRaDHtT0pLMFuRZvAHdECKXm5gDOYQiGHik
1sK+MCoXyGaav1qCYjjWYKR4VeYVUfC7Ai3UoZYhdz4OHlByw5/s+JgDRQSm5wsocOQsyMHrUAYE
R1CMw2J1PkadZ+4DTzE2Db6EM2wpWkL7iNB6HpKbetKfPEYMT6lmcAnnhTtbgUiI9HzlwIWYwV2v
xix4E1b8BAX2xnCfwN460H7ggWF2X5nhfCnd6yeM2PfZa3vB1lghFhtIQJiCzRb0PDJUkNdj61L1
alTbXpCO+BVnkjE662hMkbWTkie6bGqWDx3UwBCntTkCS48x/oNK6bd2hOOaYnDLLDp6KxtA9C7K
1kGWN4WCqtXZ0lvNvOPWCLHTBUJ5KxVgPhgHkHEK3jQz+Q50SJ+MLk2gXXjCv/jtJ8W5E8e4OkH1
Brwr22Pd2MmxspOcJ0m4+CVmgP+RsDZYytHWpUF0jgtqXK8VGR6TbRh202G5oH06iCP2PL6iNO5u
mnEAvQA8fZuG8miKO8JKxLp0INMMLV6/VNa7iGTILd/jJqrj+DEM9CH0oOFHI/jWMoQ7hb+acjRr
nsHWJyrTWFPBo4JMenIa+5kM3Q2nnU9NdiUWOtGmwxLiFQcwds+NyDCcx5TBXvRSduOOJfs8V9T5
yqk+2tbnLL3KWMsYY/d+nJbgpcGWrjLATvUAEgunCF1DnPcLgSkzTPGNEbQ3tRFcabsAnFTJZCMr
ukWNaO9SLwYrDvzIcBa9QTD2vzg6j+XGkS2IfhEi4M2WIOgpUl6tDUJqteBNwRVQXz8Hs3gdb6Kt
KKBM3syT7X3KCKdlxN3Jd4i9sLqPPNV38kv23luNUZgkgBcGMRbwugz++TFsZd/6GRJHofkC17AH
survZHv7SJTpveTPXayFihAuE5jQiuWq6xHLc0oUD/C69Fs2ZQ9rne3Bi4Kx6p0tY+byLLLfwnZ/
/al59dPsx26QkzLp382xPriLprYE8ZIon2tyVVhng3HHtWXjUouw6VP7BWLMflktfKm9sTviuFzW
sN0pMvFD9Vo5BACl8dAb/nYOhg9Q3u1mUMXLYjLwxdYM7RCHarL8ZT3SqWpJib/TTE8SCObMsBtd
/hpdymdDAnIvrSUEyPGktxnnitSPyn5Cd/JByfstC/Q44afGot0QQG/ycJiH5OrHIIK0jHGHZOcl
6D9B2KXx3JklzWiL+z46Wfr/n2p2zXfrHzph7nLo3eVQfBh2/znBLtgYiw6ouu+JnNWkZPDlKl6N
+fJyrRMz3ZGYZYvM2DHIaaJgB2YT1inQIbSE114bz7jJwQAm+upMhoCPjtlsIezcZw4lvMllOPvY
kYMg/dYSUKTLKdNBahXZPrXbw1gbEYzG0zzkW9eb74vDS6droPfmF669G9ec4yMuzyEqeTfhdWoX
HZPpPDtZJDtfixonALIGOm+rd2zfitzSDvdCsy1FfTcy6yOZNWhDuGZ3luTO2NvQbWzLJnIPD39w
fPXkzt1zpj4HWasfzeZF4FoPxjtpQsenrwOHPti5Bc4Tpqlnahb1fSYSxI/GxyTRAMkhKv2csiek
+vxFlgbN3QQ5UIiiQNQA6KXPlg/Nisd4UnWoLH5yXV55eqpvDUDcXjmrPU41gNpgmaIfqXBRHQhw
5yvuzbsk7Rs03klv3BtfFoMKMlC+0EOguGH8183zcuNq1muuvYGgOJGUJhOr5LOVHguocFET+ATQ
6ztBB2LFTgchLmfE4qlrAL/S0I3ij2CCiHstSZ4tSaLWDUgfjfB7GYmdpd2LHLMzIwTdPlel7uxV
Ur+7Q3VDuDX3mI1LygBOPRv3tIZTlmnFvM31b9MQ9MACYPe48lDaFzCeJM0zaRDt7NTVrNCpWGOR
UkmNZWn6ma4NTj4gKT1n7pQoAzEHNFkNiXVHS9vW15zuSMRwNxTFpzGfm8kxCcfxAdi5e0PZWkK2
Anh/9hQ8ONRoI9vqTZR65p5ZrBaim/hkwnni514cbaFfyDbw6ZnEdkq/PORJcYWk6+/7cXjMaHM7
aHL5IIJLD4bixZCzd6Ag+NcBEL81/cfeY5MtsDL3HTiCHBbdJuDE0teue6/YRrtW0UIVBPJG9/wX
Vy3Yc8UWLvR01gyFtdbfjbNJN03e+NehUBe7tt/aMvmVUr5lpukyXATgn7LsCvJ9BgUNhEXloRxn
1mDmCIeJMivlLe22zbLvICMPZxHfB1XpbGrKQEOjHWHoFenr1PuASdrg1Gvq2S7gBDrj8MsIgHtQ
872+fCnuaSqmxsD5Rq+6SgU7S5HipLbbicrXzqCFen2P0bqQigLjhQ283RZ8/IhU6jkZEWOcbsqe
W+m9mgbIPiTa21JaLBvxBA2qo7Oz5g5SFHiox4x4lh6p2IbESdGWNk/0obhQ7jVyH+nkATifpohy
5ichGNjJotwRDakTNBP6asStKcxHrScrpyl/etbbE2y6BmP7qTJ19G6OqsNlSutHr3XfDHnkSg0c
O2aqqvw1XjriXy+xAOyrMTDBdXShs4BuFia+A0PYD5RxUOGQzd5mhO3G9RLnSkArty29N06Kh3x2
33JtODpefU80/R6o8cMcaENwanPnpUa562J41H2fAzupOIF4a36zHN03znA14UQIL7ZMfiuKzjax
3xyNkjW+aZ7Zu5wDsJ3D6JdwRCZi9ZbaQSzdLYA1E57K81KOYzijA3N0xple91l9ygynD2sr70OR
Lvqhmoo9H1mzMeq1dGsZfoK6ubEw8RCrhixj3e01Wl00MU8hiqURiSVdERI39PqUBFnXnokxKayF
S1dd+d6rLRQjOMfzsGVOE7P6wJSdKXbB5qMyoDgVV6L8Ne9ZCmU1bO3lc/EFyqPf1CcKIKhOwCI3
28V2TtSzNw4QBYaJS0Ke8QgnwU9c1J8BphIADGQyu4TzNhQUUg4BDS+nSfevDCdqdHgLq2HdnRY+
hK6MzwPRAlRVPcy5nmkuOUUZa+dszZaZ83AaDOdYDQRZOBe9qRwpjiLLje2fczEjCqvktYnd4JgH
yTOI4u1i8OTgiJGbRB+IzSc/nSuhE3g1mrpvErEceRspDoY6nYXtUpMin/mGZm2PRXFoIm12qk2T
qJcyXi/iDoI1pH0IBPYAC1NwvjNIW6znal8rda4r34MgT4d+zQPffcAqcjgOOA/4OegKsMTEctt+
oMjUkJu9ZKO3D3HltNsOEhiiIs0GcQ0gZARv461bQZA2H0IrXtjpzHOZ5JHfXFK9/cMN6bPI4c5M
DdiWhUSCcJqfWbn5OYYxsnHy4EI8+5i4Gsyo2O73wTtR0iWiO/JKMfzR5wkfaCyM4kw7tXF8gxvG
TUiR0EzKbuMuEi1HssfQffw28sW2qCdRj1QLWd2forarSWAW+qEpVH0qxvacL/7BaIJPk+FJmJqc
KuZydKIg5cLIPfDWE21qAoMtLUujwMKAJIqvJSESDzGIsqEL7RhO1IwWkb1WEQoaOCoVzym47tLX
r+XAa9XRp9MOnASZDUE/LLaEqgFctTgriuZHlv6ftm7LkEUBU8AClYI8/PwwlhYnqkmvd4Uwfpkx
fPYW6KLKgcbaWy+LI6ICR9ZUE2ealnWxneoP2nTS9tR0LEepyDUyFuYYDcxLEAgxj0p+WTY04tzF
xi7xm+UsOlo4pqz8pqoHGyR6BusShGeZB39xt6hdPnj3oTPGM5c4jhw8QcdxfSV9sbwhaO0APsO0
XdKRrt282BeiAhSl4nzDmE2yz4AhmYy0juaaI2HTqoBc9tgcEmwyrPo/skjq0A1y8F9me0KQm06I
0sTlmEDubNR7CLufi40UJ1rnTIHGr9Sy536I5ZYbG6urAkECphoERxtH0KDe6owjpViUjiThw6fT
SnXQvX4rUxA/PjM8zYBMxh3xmJUCJMT6Q+PRDNPHkgwfqTRnsS9lTyA5k68uyjqoM9iKrUZX0yxA
UZkGQCzqGtJlFlvHBhHYOuiBXcd0nhaJoz5ZwAmUahmJUjAlkxtQ3DjCGRTNnBo2yDrbPCPWKTUT
FlcM7A6Qjh3OnbxBJ2r3vVubB0YMhK3y+e6Sud0qotVXvcrZ0PptR+f7vgFtvyNiALEx3y9sI2eT
ShZgxde41bqdYtTgFtwee138ivUm2lrBWyXjr3oaTzmqNOdH+YevioUn5lytGsYWrs5eYabGWr0o
tp5TPU1mdfB4TolVZR/ggkj0UxrFFhjiw36fG+dXp3FrDwrlMGq+FY4edo7Ksg6N45VnJ56305Ky
oALb2uoCq7vSEVLa9k9vJoiaZQm1saVpXQgjmiz/QD0ZL+uUcpgHy3pqR/NfkHYUR7GyX12hU/6p
61dhqvGhy2aYkwnqotfkB0H3moBSW5WsDkGxp5ScsicjPSJWUSXE6TeyFSa3erQkDEzzTKIiIOh0
tHtuvXpuiS11LsK1eAPkEoAerO9sio9d+SXHMd4BCl9Qy1Co9PwfyPQszBZv2QwGmWCaNTjZdBf4
FM+ZPYLw8JAIM6M/oZiHC9puWE4LKPxpugImQvhOuw89bh4ck74saIcdjVQgQtmSWQqFCU+CWNsI
1sIdl3rrF7rPvxTIVNM9JXERRIkVf2SV/mWY0PR3ljkC8ykc2Aw92lF6yQoPP34KyczM50ueyMiw
5XcdKD10nsvCfhpxmIc5KOkN4bL0YWDrAvLFdmu9JFJH9JwYB2dMxOD1N4eugkrS9NR82on67vkk
+67s9pVOJ4wyjb8xA4u7zTQuHHoz6iRMOsPm8M49GPqI4YbsI9BRPIa9NYg8I24+WeFXKICzZf4I
dogbBCkzYostw1zJmxNPehACG75pIM05NDKkB1FK3q/CrhFg8Nl0on6QyUfiEfHuoXOToJwg8jsf
WpdGnWbAk8p9IJwQ0PIFEvmMoYOtTs/4YGrobs4KSa5odyimVXWMghqYgZXMhxZ3BYXxzTUfjS85
2yeXGHAkqfJBeRQ7oIWfnYcUp/ju1Fw1TaV/Tl0SR0RkHmRpJbuu8b7rwU3A2rjPLbnQbWalbaT8
7mkKyvGAmWfTjrm/M6zKArtsFMcOPJtKq52nrADONhu5L6iqWa+ONFK89+LecgMhXMmR3hmrh6qL
/5kZIVFfRkTtTHMgcMmBwMc/vNVzow9t92GsiFgW0JY2Zs/evoZt9Th/FWnMy+LEX2huX4iSx8km
91rhTe9NAxDj6INVN1IuvIseSlYh01RXal7UfqjKmzRi6Pp7rShv3VAh0AOJZDIbHLIMBI7Zpv5+
xkZqq50p29+s+E1mle2k4/+pElHtOo/4czlRA9JBxyCSTl9l006IUOJ1sKCJL1Q4T6mzDyhoDF1g
S968TBu/HH7yIQONkvjPmdEcaa4JosoLSoiWaUGtZHIjGEwBYwZPdPT8+1pWy78y+w2aRiAaVtzP
22qb8YLvxp5iKAM4eMbr6cEHwIgGotQHSRCAlqHMg8dwYFfR4wCcSvBiQTbYGJZ7Rw1nhlS6xlF4
Gu4J4Db1IPPT2ra46WV/pFFhkyZmyX7RtDtgwNGYQEeztPK7aLnxoO6yXGF38TXK56TkRKCmM4jB
fGOK8d+onA9PggTSnZMImjj0jPhZVd1PsoCcadwnOAfJzrHyzz5vgDxIopBg5Fnc42c8EDOPVPus
6I0AHPShpAarjhtjSKXoYXTz7yApOD8ryvum2YzMub0tXgG8REc34eM5ST8y6vFuzBBTFl1+2o77
Vi/TN6HZu1ZjheiXftVi9LDPzY1eG58axyp6Yp5QX5djWd5oH0/DlhwnzYLwjlv3aFrCCkttYkEx
l/V7b8NpW+J4Q6d4GE8JG5HRgHUmXj5067bU2+kWABB2lari3W7ai4cLNPOeZgciE5BwLnKpm0WW
iVtorNIoS0AjxzZnYboUWDZtlsweI4vrVT/qPFfOe8v3d1fV86sD4gSayN3LX5hMMsMTx8XAzj7w
brAC4KjYNUxow/ZlaJOrIqgR0bVzFllL3UzCOHNpBTplSwWxbfCCm6CF4XhHHYuyq4FE7SznDcTm
GzWm+6EZrs0rXsfhGDR6g1VYIqE01I0MT8GI7aZru0eklRnkQ9h3U36vF5PzgVYKlLshOQQ1R0KD
e/VuYPQpcLFsiNcbj0EAvSehf4q8NRUMxpEyNZLinXT2Y1o+lFI8GHOwPLjGn2rMy2Ptp8wD/H/T
VDLZIA7eiR52WjMS4x+fBrX4JIoTtHKz8DZ0N2xmi+ddHzl+ASTL2Ka5tDEpOmddw/XDXKACDMbW
zLAlyML4kL3zxVQbyiVm+Q2RvurSEHjx4aib5ZPqocWzpBUhNZB4uRwsUZrQosQR6tBDy8bcgebP
b59zoFRBzNglA3nUVPNd6H5ysYf2NMigjWbBFjCMAmSdm0EalA5+GMXjoiXNk+jn+yzrNsJds2wL
ywdtFXsqsjxB957PdpQZ9dY0Uj8UCHUj9OsolZYLsWJ5xybF5qRN31Xjb2Udb3t07L3l9h9U7zJ1
kAAm4a1ZQQfwfCTbbA3DDr/WS4B2esXPUQX+vTGdD8tPvhObbAQ86Uull0+x6M80efFwjnG7LXEH
iLUTnFKneSXY34XmA4QRfCWmlQfrySDh90E4rIAaSYSiwzJ4rxhFNvXKLGEyf03rFBpSp+FW1N4z
wSs5zg2k4raVWEnmfZB6f90G1yBHrW2D+LwZAuYBzBeACc9jf2mYg1liBxH6mjl/jBx2dfzGT9Ml
V/tnIai+S6EJRXOF80sF/ok5UZR0xmfslzVlN8HZ5hk9Wd0AcHhYeerWQzUxVfNBP13Mgcdyqe8w
5J+WRdHyqvUbz+sOFCEOMby2MuMObzK69AeIDXW1R5M/eKtgzgqq80sVhCs//1Oizpj1BCJQts86
NI4TnjbOdPzCZBleA8cnQe9Wb9OU/IHVT2eHE3+UYj5zBq12fvIxTmyLed2svP8xFBO0udq7m0N3
hJxsIxi026pxP+xy/Fny6oOWlt0Q+y7OF1aEoWIaMGlztNjO1xynF1igN6XkdzvI2xxQCuLM0x3f
EsTDXn0Drf6kkkNw3pU/TVZRitQx/O8OXGemiKGu3GapfSQ+3NzaMUEIYnkM7KiDYcNNYNUnA0SH
SfuLmOQ9pTglMj9BijcESHJwGKWdncaxY54R0GmY1A1np7beTxXe6qwD7Lg+NTJI3nKBzpmrocEs
oRj5ktDF7dRsqs7jneYO2fnLb93XDCpRUZmU11dbtFaE2QrZIWdYL9x97lufszMupPBK6jg7IxrX
et52hofvUVHKEsLFB6r6i23mLuRhhFzosBegq9yi2OQvYz56O9vQj8iBLQNrjsgx9/LTWJ/7eKJg
qzAY8QLko9Yu21YyI4ir6BYOlIuGBiZq6j9sXc/3lJiWmD3tsNDZ7gHFeUcXLphZMGejpH5bsw3v
nIyHWO/lb+8wNV8Ivm1rTbEwr6GvXCJDeW5DdYFOl4DDOkAYJ9giwQIqy4v52OhMFr3BCXYUxgFE
yHGnIO+vuLPePs9m9z4s3VNRPIPGyg7FWsqMp/zb8dkozdqAyTOKvWc8WIVoLthAs0r298lhEDEM
Nw3dAR6aA8kPBcTIjRTUOgBdqyTymf5mjv7buGv9rG4uW+4bvZH/Eil/1+rjVM1QvA2syI0rX/OO
op+WapAunlwIXZAaYhIj+0xvgARp3AD4P2CVIFGCkK3PjaHtk1iChoGixWmJGkEvby4dn/virVO+
7IHK22zPWfra4Ex0CpNyajXcVQnGQdUJQJzaOo5M6CKzb78bJMjZ8S+9Q/WNN3qP+OR2IiWAgnOJ
nRkahP2iy/RTlVxECjMXB/o3T5TKUB84W7C5uGphXceLUezcRP7mZfrHSM69X29lO33yvEquPsur
QIVFa0gOtFwuITNkrsiXzO9PxUATZml2G2/5Efj5CKdQLJ7DnDEmMul+m1/HNvhx4EDykP4aUxDT
dAV0dD34+xraKwAXe4Op/S9+ybC2qaCgZaMOMgtMKs8ZOylw8OLBGBwXMrv2ms7mI3SdW5UsN0bq
7VE8LbqrbUZh0v/mPA5Cjxa/fec0k3/gl1/cs6WsD9+ghtVGbrYWZW/oJdhOHZg0G/mNEftINTQi
ipiW0KiGw+QZZagxledZKi8TZ40qNqPY8T7gF24qOz/Y7ERz5z/nmoCYI5rXMZBPRSCPuKZ5orV2
a5vt1tWXXWoOnwURqABzwsEBacpON+zl+Lc1upM35Bpwq3ST+Wt1oju+8qQ/lsALgIXWbHKlfLWN
9MFsx/cWlJxIYlZ3hrDgqYyQ8hx9kw7mR2fFjyYwLELR8jZZ2UMBX0kAeOdaSVSXzGnmcgTuavWK
AQx305gu52lurA3LzrEvEMyCD03XUFZoESNtA54NoVHb0tIcVTb1pVPNUaUHt6dqH+DvdEs7YLBM
dBkKa2bEXjxv+mA+O0bUGnx1iJXCP9WV8+j6OKTyQF4LzflNDPyreCCPS1bTJRPvRZo+rxOb2OzO
iYZ8qmtrdwtVn9X0MvhcU5fS6EIzHznOx+pRuv1LJ3EciIDzWrIYP8uqrKzPfToa5KNgu0grf3zS
Rte6ujJ4S2ymtD6T9axmlYnzs1fuZTmdsKymEeaHjV7V73nVH0tVjFHRW4zcKbw+Y3o/Utx9GJv4
FbM23n9qBqza/u4TdnvVoZignW67GdSfEyw/GV8eUA5vY/G/rE22FraXAQmf4hwVRPNMvIbEK++E
K+jt0349pXOuNgeMb6OGieiv7UDSMyt5cpvgG33mYk3+h54VfweA6KpKaHYbzlQJbFHEr7bFllU3
JzOFx5lpdzoBP3zzIfeGS0zANuwULj2ikygi2upBSHaWzjYubbrtueF+shiXB8+vHjM5QAwLO/pR
Q011r/CtnqyYJUBh6et/OUrq4LFKegcQHaoJE8jUso4no85+OGsnAOYEz7GkDxh2OPNWj6pTwbWp
2uCap5p/DdqtmUzZdrbFaxH4f8t2WLZClnzTKf/1uFjP8UGUT25n3FyQ3NxZFV4nf7Gu6eAnV9c6
ezCpDrh2P9AGzG1vlfuiYAPVDb/bUfb4nlUQ/4V7ygXM097jTS9G+64WrF+VvZQPretUu7GdSMS6
L1O/3FuPuWtq+mij6w9JjgXASbptPQ+g9LXygFMQPQUEJR8ml1SCE9fKkNuaAILvd5sJqlXtKu1i
VdXVH5ujnRXvpIHozIJxvcdL+GNq4Kxc/dsry46vvf3TFYW5hwcac+4A87PWQuu6/U/oqyCa2F0I
F4Xl3GDIJOalu/XdIjfFyXU1SoKBOAfBztYKWgQ8+yaT3o6oD5SnTGTJQXIOZBVDJ1iRvW5mDN/a
rP/V6Il/nnM6j3FWwSLJs2zDB+0F+S2os+wKKBdY0aRhIl/CxjDf8ZL4NAR3duT6l6rMlh2k0m06
QA1thqx9T+g8RhycvzIqDVpJJSxFQ5tYn/HVKHh0umhxIlCIw/WPDWsO2gc9zajc0LwrSdYPeEEX
0btv7szc0B0lh9mlOVpl511iWIN01sP0xnTwnXEFcMnASU3dzcxpQmOkYKXIlve5K9itMxMYstt/
t9LvjgudJ8Bnz0SjM4w4W5EMW6vxgjevFt8i8WtMI0+xa8dhQiKUvhnrMx3KF2B0f5XWUTsF8K4e
2q82UO8jiL+hVbTJU0ETX6C1ciL1bpZPuiDRGdABQGtOuVM0XOBEtrPs8hMEzWWKGQ81CB9JlT/g
f3qmoOCCECuwYwyvJEn1TZytVtFevPclKYD/qwCzhdFP95QV8iVen6qq342LeZEtycAlb86Vz3Qn
6eLfKV2bFlpO/wkauNt9Q5Rs0Kx4YpPlKbVB2w/UmKXlMx0MQvX/pjn4tpSgfrXPk40d4Enwp51U
+pUbwKEbcYeA2fjD0H7FaaZZX2yttQlRB2SJgzg5JIP+V0dAh0j54lpaKA2K6gfamkJD3KdinjZz
y+Rj6R6VpGw4R0CJ00dWrXttDy+FXl2D0lyAOFg5XkvubzVFfmxFqGrjE+LCabLkvm2LhNXZfPVa
87c3s19iGQzOtVe3xNahy7OQzmVxB3pcYgV7177rufOSw9PbeAkV78bAwuXx4FXgKTLDmA7C+1kG
MglmOrPtk4BwaueeL8PNMnQEYqQQLh1WEZxLWV96aLDTgA3GzJoHsp6EWK653q/7Q/0AVvCaS9JH
MU0P2r+8se9Qo/G17H2OtzNHUVfgURL5v1G4l8amb9anFjcPmLzh1Nuq2MNKoO/yAK2fJ2EjkgTj
D6Kdbr93BCEt/CS2SOl5WoZ9bAxHIx2eGjvYOkb7OPX0AYCxM09xvsWPmbnBwtFFBys9VZ/u4l9W
9gB2qvgyz9WLVWRsxLoVDrozbXrfupTU1lAFG4cmuhY9C2tII1rPi16QRFPn3uL1wwgcuRG97m7j
Rh6ntru50jvloxWV1Pxumoz/0OJTXrZPeTO9LyiDe+w00tKuwmit5wbCwhKLx3FrJOz6U3GNDQqa
TPOPi1U0t11OdEyxygDTnFjuWvniO9rd8RmJcdB0PIsjYiFnnBQ252W+RXAqTKCJSf9la+opW7Mm
mh9A8EfX7Uf7asMNjAKd5LGY0kPX+i/M0f9M9RKOObY2G6kEcsKhbb0LaRsKNuy7lTaPqWh/6Se7
6nb+0LkFpz61Kn+SOoUpgeGtPgkH7+o1PZPYnwEPs0TX9TIvwnFU9eDZsrY7lBwS9BYUoJd2v7S9
7Ibg0qUsTk1qRhOHOruxkeTHKAjyv6LjMNxY2SNXyR9OmmReTXFIjPnADPBsb3OsW7MyPvMWgkMD
n3vGtU8WK+HCu4XEfTdoTJwcRQ0KY4O+qF/TYNpYunFr9OKh0J1z+YdBzJOe1Q/tkh9lH58RXt+1
cbz50FEji6vnZuzxp0kCNDyyLcFmMB0Y2nlewRrTNacQH7mNt/AfEQD2lHpQtTOZoVtxk69Ve1LO
/L+nf2fQJL5vLCqMCEZcZgjTeb2cx5UfF6NDkhRPAR7jvWtoT9+UHmgGg4XaRXypgNDX5bDv/e7d
0WcorHz7WhyN4Uhu3+hdfAHzu/Dlt5LLvKoC/CmOuHpu51zivjthLDm3OW5fXJUjUt7YkPnTaB71
SasOvKJ2XlyB8NxG0I8Vqj++K+Zy1ueYmMclsD4nTCek7mjhglxh4diPDOjom7blgK+p9urXDQuc
1dJnjmSuMHs6Yn6au1fuHC+Mo+4DrTcMAiT1N3SixD1DgsEhOlWe7LoA5F5Odzp3dtkUnBEmmfwz
3TFxptNg1oymv9UkuKAgcQCqQjSmN/zZSMY97Q0h+Mi7UzcwH7P6ggX2qy8pnoVtO046PeuN9Y2D
5GRg5G5T+wl5mchTN+9byVHcSh0TAql2Mvs+ZaKNRMc9mHWAE+zkIRj3aN/9ZJ11k+/OmEaKuX1Y
LC0Vtlh55ePcFPhyxTfulhetKL6MeogmnvJN3mfd1kmxPXQOYXHLOnkBgoQUOCiK+JMw0q5UYHnJ
2t6KQMNqx1qNkfmxLHB9gZ7FC0ys0HZe9QpBt8pD9s+SYl5JI+e3ToJiXZK1KaYJzT6pLKg3EeDO
d1ekf0VJ+0qn8a5YlItCnCVn1i6fBiM/LOdNiNvMYDpXP1Ru90djIk7ZK9IEfHBGV7fAU+9sDxch
SjfKuVJuYEyWwXBw9fJXcqk0GvVa98txBiCaqDJFaYbDXsbOOauzP7kNBNqpx9tUMXOlAlBAAemU
OmfVdxlkD7k7/Aricoi+B3J/J8ejHqjHGNDGHqpRZ7z24yPDXLQdhRvEXB8rPk66RrkKoPuJQT9r
pXuxqfh0py/aOv/fumIvQBtenvtYu08J6mUaZL+EKx187ljBG05n3vLPiq03O029qDWDA3GK0hVZ
qEl1wpVQ8HoVYeNnXzRsPDiada2E/91NvtjQ8Odxa3X08pH2Jy4gzBGkM5xkMlITSDaWBY5vWDEI
ro/JFwepbE6expk0z4jmWDQ5IXcNY3TU4LBuUqSbcvykb3Mpp13f1dx/a0i4Hp+cNUKz1Yz32NX4
u14gGXAn0Z41WgtrGVOvgg2p031cUo19oYi7Y07dpTsOOb6Mu0vO6YHm3edpNVyOWH6LXVfLMqIc
lEvLlNJF7Y2/sP2SIw6LU9Hx1SxWoUd9xr+xV830t27GvYs8efe07le3vTNh7nlLOMPjpmYzE07U
K9+q49J/EbOjLFsA3AyoI2jlyC2bH1ZnnUbmNOy4PmwXpl6RtgqwwQyq22cbz9/q9QTXu1oXkrK8
24MNlTi1fodW+9Jk8L5YdGsVlHccqjTlbKIvkDz9+mGMrceclWZYvZR1bNDQTccN5J4KL9s4c+cB
ZV0rTqD+GL+qCWmA9vHSnnYDQbO1cXc6Z/S4bvAR+EiE/s2QS7vLmEEb42M1xacsyM0LfuYfRskf
KnDNcDHfmcgyheeg6feQXK35kGfK5qCAc0sxkr52FrfSMkkLlPlmjOyFDl16ty1CDLSJj2hBoR57
9pazdo4LFhUl5+5J6NzhKIia9P8PNCWRc9Aes7b+JYMdzElz4vK2r9ff5Gk6HDq3vtN25eyruKYU
i6KLwjeyKNa96fT/D93YvrgcD7QZudp3KDarnWSfG/rdlvYrfzbzuGH3/982mg960a1tHMOMHNI2
Z82058Mstf3SoSi2qdI2TLj2OMZ9Dlwx9aMixT2tfWqyeDerQd+ZykVxA+JDz5FGu1KO55s/jgRZ
ynzOgz1LjOvXWvDjGFP7ktZWdVjdQ2muGdwD5bQJmC+wyLZVFFsztyQq4/qq185F7r4rT78XagEP
m0iGYYP/BOlfURHbXOem9/j292U0Z+q7Kldw+gTFO9VDz3V6BhS6HfkdXx5nsLvVaGTmNK/g/Mgq
LnQdt/LKRp4AmFOHvPfwsZF1n3BsNxTxmknFEWjB2jLb5blP6CgOmJ1sBCcsm5vdUTozRjLRb6Et
Pkp+wpyTCAZAz0y3OXoZyEDmNXroroR68MBc9Apmsa5itDyZ7rORYZIhkR4N65eg2wz9yKXCUnbj
Zy+l4CJjgqhrtR/2Ysxw7ELcdaaK0B39yM0wHAcGZPuUGlL+BcM+gdIVclQCGZwcY734j7ozWW4c
W7fzq9zw2DiBbqNxhD0QAbCXKKpJSRNEpjITfd9uPL0/KM+9J0unXBXh8MSDYlFSFQmCwG7+f61v
3RGX5WIuqg8DNd2BAF7X7WijWNiOlFI9CWelMFkzGiv7J6tHm+aDOajHPLGbW/6IhsWlDmHknfZM
WOyXwi6eqPAmgSsne9v2zZ0cJPF1lXqrLcZ2tIcfbLZx0RAmgEr+R6dQVu466j4A2qilcpVPrTV6
LEF75thiL2O64klI064p6dPZqJyc8TrXfXduCxPwN+Uqkasn2QIPpJK+JguhCLRCuyWmPo48ujHl
I94wkJaIe6oUkeesJWvfON5Gqv29TkihL4XBTqki3JjNPEz5+txT0cbaSf7hBA3bZ90EYpHYRD4v
OPEZGQJnjw7WdHL6srkhmBotpCPum9BBUgxOXUUv2o31m1oTY5KI+qB2VnfW2pxJ32AzFVPUVlp0
zWNDYWow3MwHBcZtoG4n9Cc702gu2B9/RvQWOOwBzHZuC5T3GBUQbZGIOIjYQw5Ij0i5i+0i30B+
odbKeBM0JWKuFHu4i8gWOZFAr0lElVXjZqh+OvT9PPhCw0GwW+4raW80C2URnR9rukOrwT1so+C3
qns7yvZI6tHXmMYuX9aVf0bGQ25fjcXc5ciKvVTBFZZA7neMrPeSlDGWWUQ5uElH9Iqon6rkth9A
N+N2J+JnLncd9BCP5NnnpelJSEoJhlQi9O9gr+lAt/MpLBjIURgSgDiRFDLAX3aGXseoaiUHdmkM
BjbDdbqePppOCB3nMrCLjnomNtGgVLTdPIwvVGFRaq8p6HM3nFuFJojRkonEd3VDuedra24Jx0D4
rmnDno6uflskIgCHaiKTHZ9jIxu5OVGuLPV9HOG/NOSV9KXBbxjGWpjZN1T6NA9c7AvFoQR5bnQx
MvslXUZaTURt8MrtkcYHxtR0BiTiaprvSDYGiWzTYNDCcquq2dXul6MselrzyvoLSUvYYVoqKlLk
GP8o+Zg4xiotP4H4fU3X2XWcmaP7TLQe7Loo0GLrPjPdyje06T7REea5sMs52W136Nv+WVcpBbRG
8xa9cU0XlM5xtmtJf5SOSZyJ/VWr+AKVFv5NKuGDrFUjGZbnGrHirYEumJIySRpolZIhSZ9yN2iW
IdxM1J02ValwFDWESnbNlF2geKttYKpGu8EVimU56imXmBFonYEKGvf5zRwXxU29NAeZKs6O9AAS
LLSGe8JOnG1EmaC14q3Cnl+VtDcU10o9kOsxjFjlnE9QRuj3b2ekSzfDYh7RwLF9ijBWjjW4uKI6
YJS7uOhI2LxFgDoUE7swaLm04CDMGTNrp+eHtdcqRTGBDECnoOwp1D+Q+PXUNMz5mkxuu7rbAXzV
fEXB4SXqbZ2iXsUibG3SiguqHLny1KykiqS2xF0ht+jrbZrWr4WpUjBLnZ2rSzwBfP+GS8iWhOay
ncruqRHGxWx5G708xWQw3gi8bGbF2GozY6UTzs2sc58WvRdE0KGYcrhz1rxGtgunWdqPeZJTgia9
aC1QTnVEX4vGF3umnQzXEAIV80bVLHudxZc3oeoL4HUoL/3o3pmob9MUmdQY1dsZCIwwxoOsz3GB
HTgMSUKy3h0bnPo86ISZYFTO46CeWbWXiZZu62znsPnasCje14pTeF2h3Ecd5qlmcO+bGT0IhhL6
el1LfjQx4nqlYn9Hut3Xs6dAdOFvbGGa5baIF+HZI+zRKezP6qQ+s+Op1/LHj9DJHtjpNbZOzyin
SaVlBxtJ5QVv6UM1hMjrrR1RXJGn6MRPFWS4hEnX7tj0Eds6iFWqj5LYkFEX9EoYndThXrP64ZgL
68c81avt4WUKZcMwKF8HUgo2KatTnYzl0jmMynhYPa8BEVsD1iOU1G6h3M6ZvCM2o6ed4KTbdYj1
HVG0x7SPX6YKJaOkQjsryfeGta83EknLJpQQzknHE0zZztPYarsN1b0mbVlg1ma90aW9nTQasmVG
OzhKqkPrjsrecs6TEePCgVHi0UhsD5beExspa/BHTLowc6MbRSYaLmmFWnsz7mylI808w2OioNeg
10ywW8jdU0M7OTlRdIihj/00htG3Ys36NiAmJV5MpI+dHix8mO08EbCDFvlL2xgdbW3zOOjtudWu
KaKxC0Fm5r1Ns2LQJf1UQ3vM2Uu7mqCbRSKIRzGFeySl5l4ryve5yRF9q2Q9YeD/2VGU8+xGGfYT
jYN2RuKltvdFH76FY+X4MJYezGQAn1IZRtBKckfJnrlGBkdfZLF+qbJbau/CDxulu/TS6vzaHbN7
d7Aj3yZNfCOzFJky4wnRj5gZJ40ldTHkZwMW6k6RRXecBtPZpxiF9r1BmAiDoOaR4NXtdGVwTwvN
li1a3CVwppRIdz1TeUbGytjV5T633qQdv5rIDtg79I+CQsa515r6JsU/9BwaBXUN/GGbZplxtjaj
stOXGBnaQuYLbXWWaChc6P/WNu6kosLqhPa304e3iH6M1B2SaHJCHoj9enArVl+wVnRfo17iVRLf
2tBinf9amZFxWMzxpnf0x6FwkCXbb65D1Efcx0RR2KRmOWlIiMqAmtVdGtDTJYFPdnU3U2u+iRHZ
7O0BR2xsHyTBykCNRiMopz4ir/QOuSA6SvZS6LMjzMVm299/PHBLQYkwMN2pzcRWdMju27Y8MISf
Y6Cp+7k6NH1Z3F/xYNb3OtvnS5rdd8lzGPbhRW3m7Ip962JJcnMGoso2LlrQyl3sS1137iVxKZSY
vfMQJZbzEEfIIytH7fdqqwYZWt1zlLln3EbprhOgfUMl3Lr0YR+srp8uyzD7jkv2S1RMVKSpL2wi
vEo+yj8mM1pvc22Puxyqmt8bfB7Deh+Cou8oIMRkv6U24QrW6ARVuv7KjEIHQQGbd9dMD0k69ZeK
kBwtSz087NmrTcpJR8bWhmJYeQ0ZGibDIagqQabDudk6EDZudEt9DZ2m5n5sUMBnxgmDujwIXK9J
TSEnrt5TPXoeiam/IVmkR5zx3oiIhIhmBnwQWx08HcpXsiwjtn4lNxsI2Jto1ifmuEX1TRTop+Il
XEkdGQnieW00pPFJDOhE5XRLbvjJcLYIiPD0dlg9yIV5ZBnLerw9mnZEm7wcEn+VlircwIbdvxvt
spt6AiUk14CjsjAuh3QbRxhawJlQ3kry+Bb8RXRLmXuHDAv8RlM8gwrS93phXmGInMsSqcr7MoD7
Qolxqw7GwQkt2jbhmo4iLCJFqPyc26GZNziVMppPpefa0WMZUhSwyjjQyaO9yUxefMZxjXmm9boa
u67J3saSLhmIhv2yNnJu+5rqgFpEauBqtq9q6W06rwHVDSb6kpcepDbgcVn1E9bwI5o7vmoMkvgO
0feBKR2DqGZLE4bqY87i+GeKmaqZF+MbUCSvtYvopm8K/TkWwCCmej7g37BkqgMG+eYuWb7nfVjd
MlmEzmTc1VhfPBBC9m2jOz8IufypEhH0vS17zFsKmxK1GGFbfW3cc069O7BZL6Gh1fh2m5g9GBvy
lBybTt0lrEwmq9K3hRHtCgHJohrZLWLsnw8LqtZDnJMUD4GdU5ikPaVdUgIMFSUqq3/GCkk3l/7x
tejmKoglHp9aT8KgiNszWaRiZ1X2uj53aSKbKmmoNKh78RgWpc1eCvR3XVBVsOqq9RIq3l4VpV+4
sNEBaguDU9FiylnIu6lxozro5v31RQM+xOPiJFC97WbwFJtVW6Inra8YrrNdOsN35ln6pvjeL5PJ
OI4E0taW76aFClxf2m+RwiyctQkCMCW0/bzId0at3JqMU69SJxigD40OM4Hpa0s5IGiK+h2Fo0dX
69orlqAApeoQaGvJDVgyAeeutTGSKgs6cLwvstWJzYJ1MEct+orqFQoodlOqXGlmtpeumfu9Jd4l
yndfzxAQmonR3Llx6Nulpv/QlfCBGheCIWo152qoUxp/2Fv6hqVQOpoPTD8pQaf1ZmJjSUQSah2h
JAdcTfs2dV5D4fYUOOuLWlnphT/TRItpb2F5hQo2A5dyEYmNuAGtPPJjygc3mqrqyIHxg1HRn/yy
IrW0HKrnWsNAh83TV2Pu/DqeAp2FBz4T99Ys1HRXJ6nYofQ6gsDRDsr6kDtfRCImP7doPvXhXB5D
Q31aErZiQxfSmtTnfVOkL+k0Y+Z0GvribGUNVrC0vSbBojJWmBvw+ySdU3vqrLQXFlhAZVSVbElC
J7unohXqre6CbBstiuRWVUf3sop/tnRJsAg56GKgGmSV+y5wQ7Re6Ara4sMU+yi88aCiP0+wmxvk
X6qOvhxx+i67JUn3UTKwBXInKvCIoJP7CPCIX2Sk+mgE2jOJGgvBvDIk9Mnpluu8zSLlbhK6gty3
FPiTi2sv0h8i57O7zVzftqsLyCItkhbmJTIcZdNV1peKKNA97Qn2ZPHkxUW8bYcBb3V1QpszHtre
IEwKQrjnuBqF9069dnbKuOIm9waQnBv2tPqODsqMfcgdWEsVVStv9Wyu/GSeuFFrlz5bWOI1qnRj
U7JqBFk+kGvtqiEre2PtwqKCLzXMsu5s3i6tuWybENEL1Cb6x0xBTDfdG9NmcZNEQ/vk6DUGDmve
WA7CryJVug1Yxs7XFCZoR6XH25IBr9jJ+JC4lIFTXUnfe6LIFHHphCK/OwiTetqPD3AIdhEyYi/u
VO3sllcMWlVQL8uFueyEzMFEdgkWiBy6IlVrX+glApIYesRUZUBG6qsGepGyUZhu7Ll9sSMoEbY7
sRRK5Zk++Re1GLZjAs3HhoxFa+wdXal71GuCyCxwetZi77UQK/UUFxK/OO2gZFnQ8uBU1QZXetWo
ADcQjGtdLg/ImYue9N45q79JCJpbM0twE40YGNSkPbSTedHy4Ucxi84ziI9mj9ltimwDELfH8Dw5
e7cs39n75gAnOMtzcZvMieMTIk79ANwhO3tSdVEHhzuDCTe1k8S3sZr6RsYfIye56q3NNmlZKAll
xYld1bGX3AUTJABnoDLappVxwHYVGYhorbD9Fi49aHHdQkdjf5+LhWVIDKDTUu+d8KlfQ1hdM5cM
AtWhS1WyUXyFTs6+sH62Q3w2M0qZCdVDZEw++1wvNsITlSqcETiSbjK3tO7hP1Re6y5Y5NP+EVqa
CU8QgGf74f8xKYJH00ZDAYPfHgFM2LPWiRgB0euzO2v0Oyqvl7FILo1Z9PeN+RFIuexNNmUINlH3
KhZi9VrxCQMJ0vxYLkOygwpwQikQsMJtNsOkAjA1ZrSsiMMwtZzrCZNFGJvKxWB3iksAfql+BdCi
XykMfFtM7NZRp28rQMIbTS+BRrTLCaMymxJqaXuYyhlVEFQtUe/clqigHwud5M4RES4CeAq9Ia5k
UUVb18QMT7nyQWbqwUjLPsgr43ZkoQnC04HMgdTeWRovV4u3ZJq0nbH4k045LadKw6b6jW23ivZd
eVbC6b5xmnt7ZTyxatolfXbsJ+b5Dr1RYLq0ERai6/CMHKAQEhvqmjc4iDNExozUJp31qiK0mJbs
tyLiyRQPD9ogn40ekbQpeocyQ3HPTKERmsu8EWXidSq0ENN+/SSN6ZsVjUQPziBzyo5dPLJQs3DG
rWDPqU35o6KmgKU0LH6KSei1huBS0L8sBNaoZCSyPqsRJiEQ3o7KMgalRtW8jWWKjE9CQ4jESS3v
MqXN98DLAMZQ2NnmVo3dA/nKkAMfmVTOhQiXlMJbm+8qtdxw4zm3NQVPp46SoMnaH7llMhKKqd42
BfnIup5c0vTHkhByjzKv3hQdtwg7Kh7M4YtmWZPfterTUGl24OqKDPS8vdRL9QTfRQak2N5Dz8c6
WSO3nxtKFZGT+ZS84QeEKxuJylhggMvxYdqdqCR+lcrZzpnNlCFixYH5wpAExhqYZJfI2jeh9q6b
ih7UXwciXTZFrM/XmJswLIzEHzjgJPwZ1UgyQwyMSVvjYSLtWUMWiQg422VGfDJCALsGKq4tyC3s
DlVfBtF73i7OfZKbfpIt2Z1kViGhNgQnschb16gi2pZ3g53oQRIVz2pPa4Bh1UZ2A10rQekZdTiU
lFUpTAL8aC7l1mxQXcHCo02cGYCrWkhCpYMBZSxpF/XzQC06/Y4ZgQum31pCz75MBhXqaAAaIJbh
EcpmxwiFjdSYayqrgmK8NZRXI05Pa27Pua+0rS3Gs+YiVzE6vse2NU6umo/bUMe2Xtfvy4hjvJ81
j5r+d4hhd0ig5xvc0q3fF0owT1VEGnu3NVsiNfWUYrtDmZXlK2umXOuvet+zSU7qY16MDSkKl65H
hGgbM354UhohverBpKRBSiDkwRxmHuCOrM4V01OxFc5ECZSjM3ktJCA6YOXTPES+pKK/sdGrKTqC
MSTeu74Fg+ZqoS/4chqWcanN5JDaw1EoTc4bZtcxRne7qPXduoViQbSxFJgPwoquJaYl+GnJtStR
Jc/zVwRqCt4XwGFDgjDBctiQqa3YlrGmPgxJEYxmcTi51vIAgwxuhGM/m+yuUWCz9gdamld0I9YV
d2mAyrOmZT8JPN403T3ZtCEDbuHNcPd0Z/75IKrpfkhNuQ+jbFeWDqv4kKo3svRNiS+t73HrLBYu
T2KYNlGIpZAo8reR6LQE5mHAQoaymaQSTDGRsliWm0FczHcERN1kVdRsMlNPPDdOXvoCkXtKkXvQ
0XcDQWNVZcKKtnGkqRGnC003PXDV9UVW4o4b5K2B4XFdK+hxDW/jPFRthXmteJgadKcgcvKbDaJN
1OAqvYSsiL7lA9d8mmFr0xE00RHbLsjxqIotl8XEHoa1z9ec+iUShXaTTCXmyfC+L+s9Rcp0N/fq
qZIZkhypbxQabL5aqQUScdR89AToTgsRRLLG1szChikAiykEAWdy47XXZG6Hyn6B3etsJi5IoM3W
T7Vw3d2iZT7ed6RXNgUyUaBFIBCI9k1NgjQMtz3UmXJnFIz58cB8qdnV1p4pl5Vp6gZcaDf4ORH+
1jFxsjl7pLTADKr0TaCtFpMl5R1DdgJdWq4+puIt1XCWjqZ2dfXyFQMmTvwVDpo040VFvn3TI0WF
7sx/ZC04/OiNUjlQiJ5FjeZ1TQmpbaaJ2lIzHgyWrzI/6O1rrYYbGCh60OIwqpf8UQNf10EGG21c
sSyTNA/h/0CWklBWxeNmvI45BU5wCTi4Cr6tqmmRQpngIQmjBKrNbpEd0E3XQFRWmthiEZ3ep2kq
vLpdFUmoBGms49/FVnwaNKpvrJSXLXj2m4r2rt/M5qOgCr3R1DyklZK/NLX5bOox7uIFbFBOpWBa
bSVk9gLGttnrWd9Rd0/bBC4UAxd2W3IXgJMYqIl1B9OxLXWUqXOrHugJMYaK+NwQdz8yTXimCmJk
TiP1iMGgbdRmH1clmaVl81TUJnstBJZ2bDyBROPqlJ6ryI2FLHOTpwbSLjsW3CToYmHJNBClWZkP
zmHIjJ8AUg8VKUEmTWY0DiYXwmqxH7Op3cxWC9sZh7oSfTNbcAfx4r6zMwkDtSmfc+ZGWgUdWzKl
hPtMFvQBQfSAemC+LvGUHtnU8WBHLxPjbCCG91x32FZEJQvoqLgDYx1uuuNcqmhS1naIhpGWdpD7
ukyjOH88aKMIajEru3bMj9WCQz8PoZTJyaK81OEE4c/0su7W+fSGldh2tQMTC36e8/gMB8jYkjN6
sGTUBEOkPcSKwoqsRPvm3DPZkdQ7Z2fRNzuhoK5QQ9CNesuWdLG/N062d3PqGiWt/Y0zTo8L1XFq
M8PBRXBNrYH7014llQaF8VkbiiPxFluxgKgTS4Z6oLf39my6+wVdutpE2N1mfOfhQg2qzdzCpz0H
3Spkey7jkbVF+T6XVKxKRsW0sX7iqHsvoUq2gm2SJps7Pj1g9FiBVOOeYE1bXumYaVDJaBc36c+B
ljDfFNe0y5YKtdg3EnFYZBsAU1snBBZXxogExvcGe9q2SjyWss0BTNIPYQv3ocuDAZjmHIYEvpc5
mbHWQIOpUhBqyvCR/3jtQsbxfnHtLyDV3AOKOfBrY3ZpjLoP+vFUdxW4glKiUxv165gthwyrEpxd
zJhmEaQ7DJLysOBitswpOcT6W7FMOWWOKvdH0h3pkM73ehxiMCejmJKKVRCjW3Equ8X0o0QSGr/U
YCyS0Dx+PLCYE8dGkawADezq0whv6eMPtbxYXTQd7fitdJYq9A1qjQfMHbWx+3iqW2O7ixYRICXg
OIX6NgirQ50Ra8ePBzEt/3yG/+Sfz9qUAvdNZJcE4jprIxBnBI0arbe747I+mLXsjh8/qnkniTJZ
f/74S5gKkrlUTMkQr7RDVeT6gQAKpH4fTz9+yTilH3TDkDu3pUitC+fw8QDKhPaxlRY6rVq6yauk
O3BV/V0W2PSxXqEGm84fD+QjZOhS15+NYd9Ek3MyymJGmSjpe2nqaWgzZrOPh9rkmXS3ZZW1hx5d
y5luFbsbrLZe10F7+9fLtsXyAqa52In1xf71e314JqQ5v6dj0Br9lSGAFIwxAnars8U2FRmfhFFM
z+wQnusa3liGYWbGLHM3ztlSHESWxWedrEbbVRR8hsJ5U+f51NsRmw0dVQcYjOgHNg3MnWPM+Kqk
wPqz1L7jE0Y7SppgpvImPo3DHca1DCRlQkS8qS53eonLC+CyeO3b6gjP1fhhZbScukK+Io+IcW4v
w12mIdePgMBiTDDjY+mo3T5J4+QY6d0/n338Llp/9/EMQdalqwQ2YZSdz/BOgkrwSUzypj0IXsph
tFBrU3cynj5+NODU0iHR9SdR4lT5+OvHj0PfW/spv19sI/YrczQvc2qavghR/qHhnYN6FJIIdQgV
emdyNotEDTRO7CVlkB/mCK+XUb4MhszuSBRiSy1ivLD2vAkd1f3SusPPlLSK771Q/SMlCM45mJN7
RiOIMgoClgp9Wa1p7d6ZcLj0g/JYJaLbipzSeOQ6xpG9Bwz/DCJJYzVscLUr9B/torSddvn1DNRh
azWt1+ph57mJNK9hMsvj3MvvHz8tC45ali0WrhHnWRNmdduGofKoNRW3TWo6Bydu1K1oBKQbHEfn
lrmLDIT+8vFgYPQG5G11hyXHkpMiMqddVzzmTv+1NLqE/5yfWBhEvjkSXAhybRu6S/3oyhk4mqG0
t01WNA+LEOc207NXxdFYQ7ja85SVyibB2vDar9wi1qdfBLvoA5UDh/AOxXp10+opQ11zTfpFP0OH
ytHCTvYSvk1jtGPBrrNTUsLAWTJoDdH4jT4J9F9jdtgqT+rWkLrN3QmyDWxB73U4xF8Sha+7R9Fd
SXi6cqG34Yg2CnSlzxCzyYQWFvvOXG6jmVJEUVjNttMX+xzj83Rq4XYbFc9ywryegXIOpqp0bw0Y
1kguMnPL7LskvPaVz4P5QHqdaTe/wvf+X9P5z8k7xOLqZ/854/p9/h/vVU1udxT3/+v/I4a/LkDo
/1ci7b8x/J8e/uM5aaOk/I99l38tv3e/0/w//t9fNH/FMv8hLJNMVxX4PsV+E1z+r1Rs4lb+oTrC
JI6DgGPyznRSA9CB9/H//G+a8w9TM3B7mKbjEKRpEALQ/eL5a/Y/LHtNnCL6wtY/MrX+r2OxBXGD
jkX2qRBrcjdHs4Y0vX+9JmXUcRT/XSG3e4pKuJNuNgZ6IrfSCf8mUO2POU///hZrLNlvb2HpAnHO
xFvAWT47VRzAxIEq5I8sk6g2/03e8R9Dzv7z3eBMrHFjrq5/Ti1SRggdqopHUqK2KBlZwVBUoCBi
L6rSR6Ua9r9975dfgUi/p35/SpX69Y6a5SIZRBCL7WrNevvt87kCbLS64DYCfHtkt6CycKX9k2mq
R0gUCgludQPyvIy2ZkzNjBJvL82djIzderLBlG7aGgmNYj389ZH92anQbAtDoioER2j88cAYbgkF
WebQq2LlWhv5Lp4iP4PiFq3fdes8Rfn8N1ll2h9Do/55Mn57z0/hEHDQpIUuH05KDBJGsBLNv7KX
xY2F1HDZQsCD74vVekihSrNwZmX71x96fYN/pVb9+wGs8X6/fRu9k1mixdzp1XRoUtrbsZn9GhIZ
qf48HVRbT9zn94A9SwikajuG9fkaSyFLIA/o+cbD6rKoJUtOc6fwXll6645ybxXmebSGI+mJYKqq
S6TBRi1/xab8n49i/SSfj8LGd0AONu104/Ot25piAGHawgMd3zCkeNmM/wsOh+zyXVa6p5q+KmV8
GSVYB10ugIGW8HNTOOTg9nd/fdaN9bb6t4MxrTUZXtNV216vi99OuxtKJzJGrKTGdCxD9ntzsUOd
SF2GCqs1+qh1b2ok95rqPJUwEivUIOSp0mw3AcHj421mb4nmW0dPWCLkHqpAv4R5gWQVmdmwV9P8
NNT9kVI/ep2F5QUyNxS6aeKP8Cn++tNof3YRcSuTPk92IHf2p0GkaevSMmkvsMlFsmMA1O8IZVRY
dehgOEBh1vQaiBlYTfy+a4qzzt0l3de4E5u/PpR18Ph8Xh1VMyhqErNhWZ9C8grYNXO4omjshs6j
DJJJbt22uNTV6BMj5RGkFsR/c31/Sn77dQ9hLtZJ/ST2jebrH79MI4Jb0Pa4IjP1MbUwJq14JzZw
DUGHlMOCYsEWG7+gVQRqLw50gA/4DHESKKd1REsrKJlSOenSPVFCXBnswXrzL3TalWTxZju6t7LJ
D927arlt6X5Kw3owpNyqkGCdNAqUKt+5dYOoADjxIr2Jy1oHWwk4zaPe63NcUsR/c0MZzp/dUY5N
5o5p26qufr6vlxgPm9LbLrrpbKeZ4PddFqIFkos3fR4p7Pb7cWGfGXp5aHmDkJu+D33iQvERDUEy
D/uxGgOpFac++zp0ke8W6SGF8q1UyetMvAdVIL+mCUenmarUZlZgduGFMdGPLo17srUxCNPJt9ti
V9pjkLcGY7ZFUkh6lS29ZWqSS6YAoyJFAWk6MpIb3c53sz76s0ESVIf3YUWorpRTTriapCC6EKf3
gv4VRUCkMTEq0U5ND3Y3QVISu7Zfc6QDKOK72J1ujVi5RZGARLy5G6MJpcK8s16jxzauj1JXAqKG
9moP+SlWfDMlSVEaB4GuLUMYYhnDMRvTDTFqJ9ce/ZC7oUr4GIbECBz566FZc0qfjKaQy/0MmHIo
T0ziB3r4G8bs3spfG9kfkeJsU73b4/kM1hwWajrUTNIDuT0HBatbiH1+kheVpvN65ns863SwPRkh
BwCQM7eRTzaaR6sswD12UHgpBqUbl847dlGyFs9OJLcj8loHmy/WGI824nYqokfZVl+ZwPy5Q09C
83hFwN/qEx/MdJ4LLbnaWX9nd9E1vI0qEx5pFxSgFwhUO3T1GCxpfN+W+SVCYmMDpHfNyFcQcA9R
j0ESRSPjlTVnu8a+OCXqh2rZso31c9h3mWrsQsX1XDaOhrnD8fi8FvlYud240vUt1k/AzIbUF2hV
zxktoZExch0vK+tnzLe7TkLrN97kdywlPaP0zeZNihB1T7urSVNMynS9DLZxFiMEMXeGxcG1qEbw
m7NO2K3M98UTCXew+qgm3IoMxPg6CtYyw1GZJvwOCuYo5bS+HdFjiJS7O5dXs1GKqG3umW6/yZ0H
NAg+7J3L+ma2kNsFUUhu9TSEYn9Er9sxGWRhsnHorDdDuQf6w2VMrEO/nzGexPRp2oG64bBR1hZ+
CnHIJYxHd09pae3qGe6xPW/XMVlJ1G2GjY4miUMMs84nahCARCB8zSG+5sgI27LYqUoE91Z4w8+i
m+jCZPcx3PK09+H/EbKnBCk+9Wwk5ORh/Y0Y+b75StDL7w2XLR/QaSGspy6PgbeiQxsV+1hMeQAZ
+yZmKYvamk8AYYtDqocVozj5hdbtO7JYVGbDkosTAOJG6blAgYxTw7YEh1octGj5+L+MCo97Jz24
DB66DwAJQHqlBIvq+swLGzFpN8Lg81PSpeEUmusbYW7kjGIAp5wgPUPmXoR7rGRLXUcgy3OmS2PZ
FPxTW4wylqT0g5Y/IxJCD/1JTek5D6DuYJcrHBz/DB3TMa8X88ESizBIpu5cLKBA+z0UD19rMuQx
IyAmOmIjC1ocl2NsO9QgI1/TubbU7azahzb6yW7okEngjh1vNccowhGUYVwQDEYAPC+tqlOixQkU
+iCGPVuPHizgKCZwFzLHdpb+6GiQ57T0IDTIH3y76xoiI7hGa5PXjjWDWXCQdLrM8BgyKIxFsZuQ
xRN+s9V5ZUXBTide/3o+/rMpAgubIwAVGFSbP02NCzZmihE6aYJOe2c7/SYChUWD9W+m4I+o8s/z
PiUX06ZSbjma9WkZm4KjB/EEnaopxKFI423MJ2yJcESOeFnHtgp4pjqiM5DFboQYpbWhX9GRIqsH
8zbRlyneLK76btm6c+hj1typIvxC+fYt0h6Bkd+EOO8hW1pO/8We81OIViBlCfnX50v7swWM64Ca
sB3SxIXxaRPSG2lcFiH4/ihJX8PpDnqj3wlcfLP7yDrinJk5ACVzl+rGYebfSkaeTflKMfrbYuhn
U3Djp+bO0foj+7e/WV396ULPJSf6YxGtWR8rod+WrTp2/JxQG9eTE6MFGP0OV7RZAnLrYSYUdJ9d
CEk6gY2Qasup+ZrY0Bhsc1cSGPfXZ+pPr6zfDuXTiZpHSCwdiipPGPPtGsV5E1f117SzH//6ffT1
hT5dWraqmeSbW7bGFfbpEh7zJlF0fIMetXgabSYqWQJMWnMXIsCfHJwN3HfliPbPlt7AiFZg6sr0
8QgeBj5RsE4bbtjuFXWktPa/qTuP5cixLNv+SlvPkQZc6EG/gWtJ4WQoTmAMBa01vv6ty8h6j3R6
0au6R23WltZVURmAAxdXnLP32u7Bx2BSYuhtmSKC9spxXrvwWNiLaYJ8VT4F8XIWe/WGLAqZiV0R
39miiVZGGLHVtKgVFphPvLnZiA02NwUIIMZ4kiKwYqxM8b2cFFP2Gx8/O/lo3j06XaM/YhqqqWtn
j06JKN2W+HoXqfaEnnYJlXcvTzEhO94ku1ZZuHB+t1VH1zST1Hb+n/OrFYadUz/HyxdtU/AYUqxM
/3VRiHGtF2xrmqePfx6i2Es/kGmFXTBzGyyMtzv/xAI8REftJblkGbMotnyqDhXLMF7arphHiXEk
1WCJjWFJuAm1R39N4vGqFenBL8ydR7aXHDJ1jB1lZ5TmDkEP7ESGxyQ2JnRXy0oONLHpnLuwBJpt
nLE5VOm7gqEocnXdpnAS+w7bPyg8nQggVtKhW7LlWle+f3Ss9NBZ7nr6Di50UaTKwxDjjyvrW22M
YE27YK/1oxOYu6bqKJyauxiIO+6cpVFF92nUz+zO3ODGWaoewGVUEy1ASqcJTsw/mBUPxOrlbruI
AaswvJqB/XwULBvaSA1rowNuV3fQJ3NRWb+QC7r8JuQOvOW/ywgslDNckXBUyPyjghHfKgAJNbcG
nu5ORvxNxk5Tp7XDSU5+ea3LMoxNSGFPpRRIE9x47ibGRu55WffqnAY5U/2UHHwDlj+trayJdjin
f3d8qzplHGrTJ+U7lcXbkm0SrtelJL7EUbey8Cl1Yb0FUrOU+2f4k3NPpXXXLenNbzw28cQcnZzY
X5tIupre3xFagQJH7LDY7i1vY8Iil8vNWBk7TzyFpXdKjGCJdz5W9rWLEUzlcefugajag9fRfYr8
bTIchzpZIC1bNTB/NKkGY3OBypxAB055NWfC+nFEQUo5jUzLl9PJGongXO6hg+5ZiR8sfP6IMpcl
xyU795eoaQ4A1VEzBLtebwjL5jiIsRYB/Inq/9xPVkXBaYG/IJzoSaf0mWFZuA8mMv9u0I99/aQT
tGly8ExtBHMpR4k4WA+8jqD7jnt/lTqPFYBimiJz2EWrRoXuzr5HxOMisetdav2wsif+L2KjBSOF
lFOStpDMVs24pje+0FokaTatsHZlNHutHNch8xWhyD/QMLKB14+1Mixc3/7kcTr2XA4S2Xgjb9Nl
7TViNkERw4j350NdcSc2oFWEXRW0QnpbW496mx+iiiNe/UTnbF72KWYKZH0eG18UKLBxdn3abYsx
2Okj6mxqF0EY30+j7HhRlqHkkpvxfUYZRlZ7oTFwsMS/F4ADNnHh8hr4qwj/RQWsYAg1xvgb+35j
WMFRXshioRy31kC3gjm46wk455uTG5DUrbfoAQ8juw1DTZEc9JRF0JSzgjQen49jzARnuhBhJOLs
RaW0S4vOB2xJ0p0J9855zOCPifjcmByPaNcth/5xDG4mtbn7eJJ7X72zMFpQitdtRKAuB9a3cxxC
ZFhDo8lJy1ce5KklNYaFMNr9xEFADjW53whj/wEELYDncV17Jv0W9/TxfbyN0aXIwm1Q87couuuC
+V3WoF4tbLlaYu4hRH5Ro3nHLE9qOJJaRige2CvbHF28W7hkpdKydaECmyOW8uw3a5mrZKh/nIVB
siA+TvDkI+qtsA5OcHESSuWtKJ9lRa024nvFDJYli0ygjzeB8rPn4Ak+8rYsg9OYO48xjAMaGjvV
fRxaJhhE+CUQU2VAugl/e3RbZM0pVDoHvPQEeZ/Lpe0nosufxg4eiWIpUDewB4z11jQr9DUNkANA
6/IkZlM4KDCLQwHZQDzdDmE+c0jr7emDyWrxZDndrHdGXIDTuu8BDOSoFT2PoFgOHLmtH3MoEial
iNoOT5xRTjWfZ1r1N4jY1iKj0g4MHXAC8pFafSJ/bdET1RMoNPz8DEoe4WypPc3bwP8SOai+LYsM
em286Rsm6DDt9oV1GGK8PWgoBDjDIWNun9IDTtZjjDy1hukEgUmJcyJT0HI67L7NRvth6XRfYR2F
CqaMdNfUDHnc6KPwTgPsOnmCG4onNbZQRSgkyyL2orkMiklWNxJOpqHmPDRd/iTSgBk72FnRtLGY
0PHYbwyj+U7kwS8ENWjhHMpGI8G17s6xqEkxgSiU6GpfOeGmecbjsi960ok77yG32InrZTvzS+WQ
xv6XRu+WoUshgdZ6AOCnL72fXtktmZ12/ee+4PQcRjvPye4aE+81jVxa0MFOZPldT+1L5z5k4a72
/VMJ74I1CPv4Elv1QRHuQ8xtULO+B4u6kitaqXJGrLCpjgOaD5MSq7uUX2GtK0uolyAKOAEz0kaK
XrrFzjQUi8H/1posLEWwK6J+RVbLSa4g5Id8klI0u0GilWAodgeggNiLCmXxcik32vhptQ0zY5dI
wwVmMLNMNnItcckFiImC8Og+WzWd55YDutwEjMq9rIFYYP28nkN5zM+vk4Pd/0QhvI2jEMA96yXU
MKTv3xU+3iTrvoO6/jxzy56nZ1iPgNwPKC7mvvObbBmyL/q16xmbumBsGR61ExupZEjsAfGHSbTS
nXEhj8iVSdfbeIjUg9b4t2HV3ujoLl5qR266C2pYAex7WJ7kgc+sqttCbb4bFC6CvgX9B4E6C79a
IfseEmMBk6fPuJlmlsC/PSb3TWN/LvUYD1+4qYVzMkz/G1bhJSnR2I2EzmO0Hy0nvTOaBOZkv+qQ
n1NfkrWBnkEM4eTnQPjtS/mI5Rych4y8Ynn3lxYo3TZHeI5W2SmYXpEUgbDf1pa9Btm1c9snK3QR
1dKqyG8x8wBejO6N2NvpCF7kVlr+r+gY7uSpnrrnoa7RgwRWdYRlxzYlJLHC0arbqlU+O8bA1kXb
BemdDiy8tmtKAoJIMa1DuZwu/Cx7ntAORil+JdVk92oEO3l4i5B1fjyhX5hjHdXmQIUXiO3zeR+w
oYCdjjWkFAdmVz6ac7k9kjXR2sgOspz08eU0OWe/OYxYgpYjJ0JdNzR6UWd9RxVx76A3mbvoIr5f
ES/lhjPgBamW3FgpuBNxOeebURFX1hPt/dpl0I9wHELoLdok1ll/ZHT475B02YvCGWcQT+cJhR6q
DxtZxSHaZk2VdB5q8ZOuPkNEPnCqPIRBuglrHL9UinzG7svT+LdkCv+aBuExJzsk/VCm8E//Ink7
/0/NUP+fl7+EnqFUB7z5D2zBw2a8b39V4+kXkqDmHx16+b/8V//wP369/C2PY/Hrv/7zh4xzk38b
5vfstdbAFi6yPs5p/1yr8BjitlIOv+rm18V/849SQRP2XwwkTSP1xmGXIFt4f4QKJLz9pfK6UaJR
USftkeHwt05Bcf7SheZSCBOCXiSbDIbC30IFxf3LcInJcGkK6gbeHo7L/3gOd38GMo/wn/c7xduu
HAPclsIHdLP8XYw9XR5eX+2YBtuD8lmUyd5v4BW7AA7WkaWATQqVU8YxQUvG7ouNQYNuoooFMQ2x
ogzpFssgtv3yboqezRp/5xiFtz0Z2ou+L35NHDIAclkZ2CFm1ardAWQ/DC1i6BgYOiBI2BmeuPMS
+1DYvb/PmuCBoJdhnoY1cQpdM+7V/jR1hXU7etH3PvhahpU7x7i+UpFW7VocVQDxun7Wur5YKqQQ
sigDkA+2Rc65AG2jzLBH0eip0LWrTP9EhbjsonCtC18GkzhzsoepUOEjruGyAvCtCFng8IEvduJM
oT00VGhCNUlOAKgRvQcjID0DM4CS4YbCabnqWwBVTRtWcACcOxXA4XIiSQSIYfi5DaffWuGArHLN
PfrVYjb4A6bZuEI1wZORyyQ5IN2XIomfCdQy4KBVW5LT4yoNVq0RYRswxmbpNNqzMyrlMls38Q8C
aWj2Cu+eILVb31PzoyqycMXjgujUwe7sAqi8arKlbj/RcJI07jDeG7q1qVVdo1xOpHjpEtEaBNgs
c+QU24JI5bilidUSLHqEiPEJVku5GqCsUr38UtZeylHDe6SwMbA2Xin90vx8M+O+DEA+Nos9O+Uz
ijJnu+hc8+Kpc4pir3gR+uJ4KjdFNwG7m6p6lSfdhMSL4EWCquaeTrii6ZSflaYz1noIxiQYe1ST
YNLLkJCCqswxVMG40ib2Snbn/9Ca/jFriSEaIbSRjeEtgg40CGXV+67NfocFpvgiwhRUay7RUUiS
Gx/f35RXwRflth6sxRR12uOoNSN+9GBN7KDC+rd0NUV9GJNmMybpluGu3iM1IZBGZZkcchxrEd4f
d0rhREc5vFdaTG3i6F+DDBCqS1vRtuiWOMgaF/ZUCmKeSsIGJvTXeRMFmwwGD7vzfNqMAQxksld6
UKJPJgO1FpF041HgIOgmXTsCagIVdEIKGoD7TXRUVDFt2V7oc07HX1rFRtzrEUbZFAWHUtTJEW3v
1AVh2STWJrFBmzl+rm5I5oJNAwZPV5t5q4BoQekRLSzOCJRXgIqh1CEMMICWGQHEwuedrKxRJ0Ns
CBFd59TCIcPd+oPP3gL+kU95c5F58EoMRYv3SmB+hhdymtRB3FMBXmtMI5sUy8M+Nq12NZqCEPOh
7+aToamPfoIdD+cqin78m9u476Ztnv+eak8APTZ6mJPkpmuojW2KAnd60lXbFvRrUA+/hirAEF+X
cFGTae9zcqDZBq4l8gpwovIfZa79ysXEoaHHUNjW9cHuRvXUWuFDVMVQ73SSJNzMlnilALat2ifF
3B3wbWLICrdVYj55eig7asPewcejVoyeuMjEbqqUDXsVe24ZaU7njZtUC2Fs8FFJrhYuZWwY32MM
AUPbJ1/pgs5dAO+EKGrKfRUMyiKLDlXqQ8m15IjNclCpUZoetFUFVgFj9ecG7duyK1Xc19HB4d/e
+RZjzxqaA8ziYZ53/DuTYq06f4we9cKKF6qVO/SxHryIhLM+Nsy1NsDta3Hz36uVQpNYtW8tv3KW
GIMKaobuuNTdNgQOYdE+iuJxFQ0lyk02/EbteBgAOXwonX7bw4+bIiEo1XqfxkYPD71PDKyJf4/9
E713jnsgem3EBoGSTtvYq+dWlZXbKbYGqm8u3ZcQ9IjiltlDSvd4HpGHePCSwZjFicr5oTHETrPT
9HPYYxI0yeho6rbY9iLgiD+qyk5znCdbWteymoLYWJPKYQ1kStYxPkHylhaEX3VrEevGwS1SuKOt
SZAIidOFdAM6I53SwLNWDTe/MTV6FCMcyQP9k10FnHsWw0o6aHypyEbtCGJX5K3aighji0CBWYWT
+cSY0lcJVI5ZX/vq2vfj2eB45kPrOU8NUb4oNAgFSzMLj+XgmVvDSjeRFMTTj9L2LujTvBcWOnL4
XTShb2mGpHvMX58yO+sOpoeM3EykZS7I96GVRXsiJBULs7xZV/cmQdMk2FZbHvePMq6HWVSo9qaL
ixFvLxMMGhsa2W1tgzEIkiVZB/k21Gtj3nFk67zY3zgG02hnmg0/1gSfVUeQxEnPcMD6Glk0rptg
+A2d58aYhh5CtEEQH5Sbqmi0eTY1NKC0El2GXNFiO9jibneXhLRqi5a8gFWkFbsk5uhIYbfkIOw4
S54wn7HbQmrvjvFUkNTV8xQcVVKdzJMtjYql8cV0ouToBUm6Mlr/ex0iCgjq7KARtMn+QH8erbS5
0U9Om8UHTylXtu7zIaM5LwguWmqmHm+z6LGIvpQlxEWKg+a9PSkNzA9w4/VEdSS24wemm3HvhPbK
yokesuv0qUAXvQVKc9+4vb53YC+1LM7VVH9JDOMutSP6yRrMxE4Buh0E4yc8Ocw8xnhU4bvPGoV9
SOtUj7ALVKIzxmzeTUTUhST9kUYWHT1bfyKx57aLsAfaTv9VFZ/L2FyTDq/OlQC8GhDD7SAogEcA
chdBrAAphP2GwYwlYhIDIwPWp9YhHhqxD631ICD8QPGPHYbjlg8Qjayy1LwJSFwnaWdVByBdJAtA
1N6M/e9DLHx3lvq2ugpijSjrCjq4+q1J5aHTJKjRC9N0X8asBWGu1KuSbGDAmM7ScnGf9y4+wrhF
P1GB+iFdSPtJrcsmEtXWaW9RK4YHT5hwDmugr8YOSTe9PlF/LfLmEOfDdmztYt7lCitEy/bRhlCr
k8+u9PapD3t134KpAJwfQAGPvFv8AXHEwC5Me17EWrNS6nbdG1ieGt4x9XuY/iWKe+wtTbb2sxZE
md0xPrGAYToUc97dNzYwFA/YznIf/cLoxBcWRFwraY8q3mYrqaRpSCKQEExx3xzSvHcgEB8DYaLP
twmprhx7lhnVVwuY4AyTIh6tcWQaj9ZeYJEi0SdAmPVwnvdjfxxALIVMdMR4KZ+IJp448QNRd5r8
1ovy5FhkiE2iLDCWSkg+a0aGm+7dZHW/wVnVk6oYrwSBR7WjlFvbg2AlpMXG7XxjoenAniBpUFyN
SgW7Ifu8GOv9HLuMtVE8t17X/oDBCZrOvqXnPXPbFD9t5Hs7X6ev1watsvfaoV2rgyPmpkbJJddG
bz2UBlYsTcnnjZ1j5qQFeaCVpoI8FPu4b2XB2WKbqQO/zIqhPxErkAvcQ0Ol3/TMBmDRPONIbke6
Jju92lodxBcKEyckB+NGiDu35ExNwUwwZRkPhVkR8oBEhN0mglr2PZq3QrBwW6bjsRjFJw9EsUrI
var/It/0PgH1HGrWgzqWR7Mm8rYe7QVMU9yBRtXOAsXaSELHzFL7dl1UIbV+D2xW2+xLcGngHbOF
mQkShzsaISxAEJaaCWaptUdzeBy61rk1wQKVmobPUvmpTPRxI+Ys3F+7SW9bDoVeMu/prM4q2zW2
cYf3M2CnN/niIfPMCZawZGFoDRlaPs75xPuZZbQR6OMia9SyA8qKxioJlwjulfCZDKJ+idTjp9aL
TRPQs4qnQ2GqMhO2/tr0+VZNY23WOqygUTbgd4axFsBR6S2Mt34IzBQh7QzMzmMTZ8POd7phh0Jw
F5OZxjwwubMiDt0D0IfehypQlYA+uqk+uFlKiF1anIJp3KVEJuGRB5Ip2DVjT+TUNFTjwcAyDQgd
F3JXrzOY6m2Xwhzy4HfohM4s6uiTLeDTTqAt8R7SsLS7G0Mr1ywhrl2skpGMFS0jN8e3ajpekG0T
/wBuvtwNjfvAofOTJmh2FEultGfVEMQLJhK5pI67XJH9cuLAl7ZGpgKBRn7kF6SWYlfF9iJmQy/C
tYGWEOM5NJhSXyPaLH0AMGFeK5yseAoEYmD0j4CCW8FPpEXZSlE1prJU+ZGa/oHxFpYas2htbcm0
+OzBDplBL+oqL4R3kD7D+l+is4eC2pJu35bYyUz7Kfb9eSpK4KG98gMRzjbJ49/QKuGCqNMv4o73
VDkNP0jBw2cme9gO1yCSnZg/cNBBdqbRXqkdibctZg5RjmZTKKBGhrBWhePz9hSPG7BKKrPs9n4U
PUTOxi7NRThMABeK5FBV7VPc0TQly1yhK/IQsCv0DRWxUdKgGmcTUBMarznxIh1TZ4bdsQfPGHAW
Hjge+QXLyb9fWPqflIxeV4z+N/lfXiRH/7ymdHxOfobdr/p1QenlX/lTTLL1v6QJQId/YtJoM/9R
SrLFX5gyXNumoymolepoHv4uJdl/aeiDkB6gHtddYdr80T8qSepfKFZM1aXMZBpYGSyEC2elow9L
SW9LpzaaF9fg8tIf8nKql/XNV5WkOpjKRMFeh4oLmU9+T9sefclDhP+tQ9HNYq3GBZmN7epV3e3v
mtYbr8jbwumfC+uqhiODX4n85mzwZ7j1yqzD+twaX90hWMJDP5h4tWPOFlK72dbKoqAn02AtkyJL
qTHgcwLEq9IV8Nexu7tyR5ceha5SSKYdySOWT/31o4BhBX6sLjFjqxa7NT4yF6RRoJM4YYAbUBYC
12A9AFm9+/jK4uKVqedRcURKRyf07ZWxp9eFMfEsBHCOWOza1AaLAF9nzJ+T3vnkKb8dzTyyhT/6
NAUzQQi3lWykC6AQ/lebLeyYjBxZgVsvNBRmH9/fW+Han1dluLaq06a1dMs5uz3AbV0W+NC3HKBc
w4PO+S4NxVFlGxOP2aElx08uPx9f9Kyo/+eqpsr7wL2EBN08K+oXMTxLFnh1EYMcp762lFqNfLxL
jK951RHRQPoBsdjecE1ndeltvLrwudHAchU37NSOkya63kkUsPOT5jaxv1omyo0QK2Qx3OBxexxA
VX78o999FNRyZS/c0jDO2dZL8/rV1yjYY3ZqwCodomqVqyyRydjmUYPkyup/dqmz0W5hHSUXk0tJ
2btUXktxh1chANb6K6+SOe5Ve4Y3ya/imxEWDj4wCvbZm+wKdSJ6F4C17GDHXbyRDS8ka1f8Ttpb
58276zjyxb56ek4HND00KRFMBsG+bjiPaEMigcEwTwlIDLNMRlv65DpPIyFR7sPHT/TdZyJ/ptAN
w0AUZ1kv7rhXlzcNoxjsKuMz0daOC2qmI8IJVZhvDYuMLBUm0XlK5/Djq575zP7+1a8ue/Z0g85L
XC1CHS52iQaAyKb/NGtVhBooEQi7Is8vnxmkuxegha6KEuUw+f+tt7+vrlOGRj2i67p59sytSFd6
U+fdevZXlFhzSyAPG4ebXhBorSGNs3aekj074FF++RaVV3QxDud0m8/XwLDBjnHf+Nem8ouvwsC3
ZJm2NFWe3xXDsQgbRkJdf5dWkQa5uq3Qai6R2NC/L4etBm0Pjz0RQFNMM9fYtTpQlyRf52Z61znm
MVpzxtun+qcr7+vivbGCo5XFJWaez2sEuPoY+llx5ZvSv6X5l6xPF1YhpdqImAmZgyzu2QbsNHDm
BtFEFN/GnDBSHhmgztkI5Xj6WVG9+/jOzvajf94lcGHpgRVsP86X5FZJBkx+LEOjAXHK65aqjTVk
+uwXkLCcdp9jOzB155FBfQIuevRngYDtD73UjayFn5qbEX4508EnsScFjnDo5JD+u2sRHxliTZSg
qHbl9vnsGy+9qSdaDBJMgvaypp6BNLOhkVrR7JJPyY4FmOdrA+ptv+PPozHYjLFPRzLE7uDtZS0z
Gv0x5NH4lbutB5aDFMlI3y6lxLPKOSK6aNXgyrY2GkNY5l3Pbbje5+ja2L40fF7kS0i3KPe78k5f
zTJWb3pm3nXTovCqzcAZj1Tsk+U1+9DRfoThM4cnhet+PDTeL8Y8dtm+RBjO0oQM+e1VU1WPAQo2
00JT3DmRZXrhUSfrZykro+f3pCwGsHBQLF71U16c32zVZhOgqxyU7LMfzKFfIUAEYxXgya8dpft6
fMRcRAmY2cV2t5TjkKpsLQ568g6kuPTKj397Tvvz8m2awRYWcLlbPlsqS6DeHr6eiU5jRxZqM8/T
ca2I8GRYZMNEMzHsKee8/H5JgVO+Xrn+pcFHC87mjGizUX6R7r965UkYJEXqcP0JgWGzHT+LKiGA
yp3Rs1ra6XDjOsOtBxNJCii7vDiECrkyWXXF2XpxEMDD4fABxt2wzoeeERCbju0GJJPnr/U22JlM
qZRmD44WnJDjHqAAHVAQHXCdXXsGtPHfrTNMPgjAUTmh6jv7AEk97U1wmsyaNIHLMZ2BzteN7kWt
KGvmUoZv2iCrCYQZtL0gviQarhkTLn17aFoMk3VFR4V+NhSdtCAwKudFkFACST1cFo7YhX6y0DEU
aegmHVglVHw+fv9v1TR/hh9HQYGx2XA1x5Dbq1evX83MoYcRM8H5wjPJnlSo1DbBIsuzSK+EVzaG
Zz6Dv6/Hp86xkKIkfpC31wvIYxdEYLMJ9Skj17PKSDd2s88zb2UqzmMXUPEHi6dtaHDOWd8O1KTJ
r8she167lUs7OjQYtsGLZ9KTcovXPz1Dh2DmroZRFuOX7cK7hUBT4FnEdpgW9a3aDzdt/BjjnURx
sP34uZ/JY/9+EAx4wYLDP9Wzq2MGVIYkxwiYDg4daFQIlrF10h9Tnt6XYvhBy4yw55FQgumgOsrz
GHXflfbK27/01fHpoyJSdaSxsCnePoPIidphMhHmKiUmNCzICLJdzG0x2EJiSxYoUubSLZwB5bry
AOQPPNvcvbn02XgHlTTWY8r2tYHgJ7e00s8ckCNleXdGqh/FZO6k1CrUwl01fC+a9rFxx3UR6scq
cmnRXK0aXPgCeRSC5DgmAnzZZ+tQ7AhY/z11+ZcD0hDtUJZtqso4kga98JCF1ql1tFx/J2VXUu8/
2fGmNlCAjTEk7nZtTNF9pnFvHWf7/upmXE5D50+MciASIJ3btKyz+4uUqJtSm/vD2LkaHRoZqAal
qzR2g9+4hazuLhT9ymuvLhIXr+xwSahm1BJfbHSvZgkfYrmfkTC/SKvgZAFhixtvpSn1PoZpZ7s1
1Phm/nuo6h8fD5JLu0aDFYHXYqB7Mt8Zx0gnCI0Eza6C9TMWgIACko6Rx0pgwRDR2zCje2mMNjHJ
1+TQ+N1tPeLnMKJNiHGqNn8XZX+DEev71CknfT214yziWPDxfV7aR5jU4fiYQQhgNTj7jhS358Tb
eiMPaKZX1YT+FNRIqT3BefoWTxicK5uLa+NjDwDRsNu5GK6N3wvD11RhCThCc4RcSt9+yxNSV1Cd
bKOkI8HEHjDE4X2XeRsI4BtnTBeeJ3aZE17bvl7YwZjym+Fnkwj3buXWEmGlhcWmsQyDtQislfpc
a6h/XUEhiTBCbOnSeDGVCg5rDy7JNSrGpbmUkprcPrps3t+t33pd91AdwV14WKgQ6m76lMAWpNbY
DjdjvxdGwFpiYOzUN9LePA7hibCdK1P6mePvZUrn6MXOWbfxrDrG2ZQu8kkLXMdkQSkd0p8hcmvm
MkIRMiMTDTj7NH6ySxW6At9P5D/XSJET255pRbcHr0yirb/W6nYZEiyO6jpR3Z9K1qgzIei+jTKP
u7y2+ZSr+9mMIsu9GqViiqXifPNnUpzNYnoUmCH9h9LtD7Vp0otDqF701k+iKI/K9CmKM58QLTQR
mqRv0h1DihDpN4liza98RhfWBFTEls5TRDuETvjtEI7MOIRpyVCinz/vq3GGD+02iWOBCR/+caOU
z4SH7rWMCFQX/4wzZE8B9m3pYgKVfGwynzpQ/d8Z4Ywugw9cM9grnb3YPqL9Z/pAMqLQ02eCRHYa
9/FmInxvVNixlHz1DTc5+cV9Btjagbvrq+nvK0/n0tvSXLy9SDSp3J/XgGIc5GM5MsyDEu+Pnh4c
vbizM/fR8qA/PCAZhGivdDedi6E1dh6iejq4sb5NOv/rYF6b8+RO7XzsCAr7nB3AQBnnqxHifk+4
MauPHVZ3Fo6qdHJ+Bo09lymVcropc/XKcnDpktCzOK7wvNm0nC2ATe3YfSwkqMSgWG4T9EbVljAe
PrK1QfICd3Tt1V/YJIKBsCjzwCFijpF//mrlqwqykVsfv7ai2V+RSC61Ae5BE6zrgnO6j7W7JJFM
8xBA8PRr8BtXXroc8uePWWcNxMmkUmuyz9ypJVAEDRYC0DlAzkAF/C9DCcNAnpbhwNhmvCHc5D7H
nzsaCjXBdt0Ct1Ut7X749vGtXFpfaAthL5cF13cfZ55rohsHLGoZsaEFlnm126M5uZ+cG3fcDKqz
oKi0+vial8quJgVPTTM4mMm3/vb5I3EYFRLHx0XI/suFg4H+b4sYeaaX9m8ywoGwYDggwDHxhvWV
a1+ajTB0vRzHXMt6dzR3UZ9bE7QI1KAL/3dvOg950+3Jgtp3trkJCLmx6ZTQMWEnBnIDm2TQGJtc
QQKiO/tCubtyQ5cGo2VKwzDlIs6IZyu876Ie6V3MOl4X7dAVnSZR38ICWw9JdWtF9W1WuOiu020m
MPeF0xXq2PsBwDGRTpJsGhLp5Jx9flHUq0Ph8zzyEmIU42BKdqbvPQAX//Ycq9Coi82VX/x+b8El
AW8x77q4Hc5/MV16JycMCXtjXj8L+piz2idWw9pXI37YemcWUB4JV4ltfU9V+BCKq3vfS7dg8PWx
SKLMd8/7Zw4loNZLkpHCBH4vZl59+NKTkSDLZBIs4/DcByNeTRSoDfOz9F1eeQhy8/h2CpBnEqgJ
js2GCZbA229g8vUqQQ7NN0Dostzs2n2z/VPXxQrCycko0g1J4cXPEiVLijUNAdrs45t4XycAN0aH
mbaRzUR0XqPLVHuaVDcfFhL/gRmMrk58H5I3VBfjEtn9lWnv/acHeZG2HGVsVza45VB8Ne2Sz6vV
bLUHDqRUxoZkUUo8UW/NNMoTH/+yK5c6V5t3KsmvFQld2P95gROLSXHXwEtXzf7aZHbpRUKTBGzA
ZovjzNn3m+tGataCS2ley7Ct7p3RXnUVEfMZaSjk7TRIp+tiRsYoXH2BMj83n6LKulF87+njX33p
W3ZNnjDFD5M0obN5lWoCGHvNpnkU5ofMrbekTTwGjjgGp6J7sn3sTfHVGt+FT4nNk0qVl8McNU/5
56/eak049kD44LCow37VdAwk3V/qtXIoYRwQ8bqqmnDTKV+Iy5ipRYbax/v08c9+v4NgKqE5AutF
zqPq2bjKOaVrTYoHEWP0kK8lZyGIv/biS8Py5UDe+PhyF04mXI+iJvBRjX+e82WMuiRrrAzRLON9
zGxsiLn3YERU2n4FtDQUQ1+NdraKXTzxFgH0enYS5Mp9fBcX3jV3wXmEH0wr7bz1QiyGpfe5gl8A
nISq+6ek6/cGKR5aQdpV2c3MMfxGb+348WUvTBlMmBqyUktn83S+mQcr2Ax6VPYLk3KITp+wLPBb
6i2ibKjb+EI/vtylX0ldhDWCJy4dTG8HV5cDR6xdxMijA7CJA6cN5qi1zEWsMZLSfU7PVnKVPr7q
hQ2KkDtgRDk0jSglnn3TU1ZQoojI4ejoGbXDo6RITIil2axl9kwlgdZXTxlySlH/NyZJwblXxfel
6tCSzn6xa6cG6ZIG0lDof6UA+OE1s7YN5vBPr7S/Lz1ck2lYagc4n533FTNRu8aYev1CkrEkA07h
y1HVcFtPwyoCliH5eW1wlXN6YcZErACURdek/+68K1C5WaTlLtZd1/jlkXMt6nhVluUyCPInnI6H
3H7W0TwmkCaC1H3oNfQsmvP48Tu+NGmgmJBzFo2Jd5uQqaxD30DUCpsBQJQEYkCGC2HjebBPJhcX
Obytjy958Xm/QIn5YuU3+3Ywi8gg3Bi82YLY4AWYCsIaatTV95HhL0xoJmiqi6S9shJeHMss8Lrh
6A5QzvNFvrcCvacRj57fBdbSwabwtXrjCSzayjqWtfm4QGRKSkLHDiAE9/fxr770oC12mOz5GGJC
qtZerw9tZ9dWDCl5MXrdRp0XLEtEcq8yQmOt/dDrV77dSxMUdUWXnRXainfz4qSbdUNsGRMUKJmS
hBFJV7TVT0FKUYaGy8c/7kKtHU+nybPFoUlO7Hl5yDIDR21Nsmsk2sMp7U35Cwb7MzXcdhxWY8wm
xyU8S1xZ6d89VFd+r1ToXmDNL1LANw81zGlb5SiOKk2bS9pNBp1nhJxi+VIChIdavbZhlXPemw3r
yyUdw4H7wSA+r5eYPXGKejmqGNQMZOpptVbyYe/myU1Kj6FwrINXTtUCfDCK/uGaVOYFD3V+eWZD
zu1SHMTa83YYqWWo4omgPKCoGJRE9K28cV0wHCWL8Zzwi9/jUH/Hc3KHGTNOlS+eGv80Sm1u64mg
RGnuw2T4IojQ+ngAnMHmOLPxWNCb8e4pJ9holt7eF8l2cc88goZHuD+DRHlQ2vXYNhtTRnMYJOiR
vdiAmMOCOHOdfK5h5xHRbWZbzuxLkKzd5HPSJQenD+6Fq/6wVQ9BsdYcI1vfhLTwMLYSKeTivqhj
g3S6CZqdjdkEjpiFd+LjX/Pu4+HHYDvmJVOH0TT3bIZq/cjokwbRQo2LrSUGckoxNIB9HFRACcU1
1//FlyrLH3IDKctfchv/au/YGJU14shVF1FjHMuqBz/0nAcPslsum6QZGEj9/3J2HstxK8u6fiJE
wJspGm3ovSRygpAWJXjv8fT3K95zzlajOxqxF0MDMTgooFCVlZX5m368z1Ps6uPtaDsYxg5e3aRo
JAevQuYzNZWVDOe0mykmAZQp2Q3tTMjbxw+FdUpjdXhMCQVfNF9lB5vU7Janv4kSN0VOBXHNnY5H
o1AlyoUSbLdFIyrfXP4Wp2mmeA6g3lTGaNKcBG4JRwskcmmel5FyC3MAvlZ25/vNL4IpRuYIVpv9
DV6o701nv/UNSJsU1fRsJXwLIf2TfQ+GQbYpE4DmWO57re36QTEEllNLb2wcNyFw3xrTrsTq1VWV
4A1J2ufIwRUlKLdZKT2VJuc2hXgfAad2pE/DBaQrZaEE8txz6x9l83kIpruf8ey/1cJ5EOmry3O3
YBt/7UqBfeCMZfpO0ScGnIdSwqgYsyjpJmANudjYvoV69L1usMKskhxDM9RLepq0G5POeBTD3Tb0
5iokp2+RWFJH9LjK7MPgj3XRYVk2YqEnWdt69lPXT6VHp+fwpKp++dFPu05ABWyFygSbAmjnsjAQ
aGVp6ykNQd3O0Mu23y38PJUS5yXT1drkvcjVq3IooKlmmyiSX2t9FbsjYtZxrMVxgf3I9YLyBBeM
4x0wVQkCdwViKpEivaktBzb+9D7cuGwYfmHm6HbJ7aDdjnl0Q+sjwRVrZQ5OzxryMsoEhFNsHE66
T2avSlqm0SHEJeUFpTZnzqFHDvfJ8B2to21TkKuOnh6bn5cHPj1WGZfNz5VKEYt9GY9Cq9HlnhcP
VehNLZ3IULpNzF+tASGG6jcysSsr9TSB4NAQoCxKsMLJYglTaWHj97kO07AN1X9adby1K/lJ9/PH
cCpQmNwU84AnsX6YTOj8l9/2NNpbKmMij84P9YtFCUofjbyP0mn0Ku5vPm4obYdpG6LkZd+6EbC0
y8OdWdm8Kq/J6uaMMZZHuB8gYAcUcfbUwP9sOSp1udlA3kECxQQkBk6667BEDZMnDRcjt20/uXv/
XHmIs0uLVJjAYLGylmu7ipNusDN8gUsMZUzswiHN306t82zAQO22TdJeFTdGmTxfHvekICVyAxOs
JCUSIGHLptwkKZKh4RYKw5SgTRezVS209H6CPFgrSJ17Q6Av4B25WjHeIuGeRh/NCdG2HnwhD9cA
N7Gc8leuPxTmBLAVo1fJw0vkna//fvktz6woNEtI9MkRWVnLwn7gJy3ir+xbPL49oV4ZtGQxyh8Z
CJxSmSupvjiIl2GKrhl1VAel/ZN7pITMjqQ7nChCnVmwHyAdHrIGNbPRvxWdQzLJu26t+nMuRhAe
aSGwhE8vjloej7MyEyPgV9PqVf7JJfUnprmE9W+ljxtYuYuH5kc4otcJzT9AwgxtyL029uRzT6rS
PMBhQSNNdv777Uzb16SUzMwr0DWPo3YiNYIRPABXoJ8xDO3DANswre4N0vWuW6uCnZt8QBycrSa1
CpLy49HCXpuiEWasZxXDFUAjbgV3pV/uCkc6gI1yEzm8qoDZXF5g52IIPWQuIKpAzNNBOB52ZDXL
ssQKM3Uk7aP2SipCxN1HWNeG4JrY38fYP+gRDtXVXD3KLeJJ4C5XnuLMFgMwQ3ZGTiR22uLlM1qC
mGDLdDDq8MXIgt918KFM4VM2xTtL28mYBybIf7utqf6zMvSZeafoaBC9aBwgw6geT8AUUxdq4phF
H2Hm2Qc7bRz3I6SrxroPHO2APsSvJPW/C2i9n6UfRdX+hiHsma3DN5qRn4+vgsG4NcdHwQZaebqT
ZpbAHFBLAi2BMRFGQsdPVwBzmlFpA11JT6VGJ6FPfvccqO4EQGS0yussklzVxIYW60PANE60ck09
E4EAiyByxOoAA7y8Uci12kwmnrQetOH7zLI/h4R2Pp4nMi4Bs7SyEM5EdRIF6iqgTGUA+ovVWPXI
nmhEWC/QzTcDCf40QS8wVj7UWFnp051d+QhJwTMivAqvpOOpDcFTD42QuW+VxxKDaYHrDHAwKDP6
NngVE5M8LbU2Yf0GylOIHF7+tucWHvQ7NHw0uIZg1Y7Hj8uoyJqAq2xT6Ugk1g8j4i9YzW38qfKS
Zrxvi51GW+O/HlUFQU+lkOIVeNbFThttO7KlEv7YmDXITyB3/qJJwc4JkMdU3/0u2Yzzmg3SuZzs
i1pHE4V/J4tICpC9bKoOpcs4uMNN5zYIpVepH+5qtCeVK1/B2w9oZY4cwb94W9gCVLqJ37B9j+fY
zIe+r0N6Sdo4bebux4hDZ46eU6Afyhw1J0gT/y4FpdoNGwceB+n+MmHw9U6bJY0vGwi34fnKb8LX
Hga6otdX6Dz737tZ2sBluLr8smcO0i/tVgvwi5ByXSTbg1K3WpkXhPIhvg4RINUoppez/aLMHSK7
iYtF/cr8nv+yVBxswaWhwCEuu38VHBQT7Yd6RKg4UVHilIM9471GOb7mQA/rFuJerO+06BMH96d/
8bZ/jbx421GTM6k0iYwxF9B4/m7ToSuqTZMa+3GS3QLxx8sDnomEVHtZRXBE6fAu48UYWJlvooNB
p2agitJdG0WzM2bkHE1OCm0lrz4TCanp44FnA6oAMrnYp9FUK5FsCUSLgXHNCGIPTOcoPfooeFx+
r6/luEj7KAMKmT3EeLF5WAQi7MsRd4BNhJhRtJfDad7AdZtRL4r3Yx3h81xP1z5+GtDnxlsDi09T
Uq8rw4ABWvcHpSv/jCVCC2Vhb5OpxL4GJ4XLj3h26gVZn0DJDWvZJOsNJcGcmMn4MmZAaQj0+d6n
XAI3eAdXdCUyn13VAklEWw4UsbUMkn08R2kq4ESIJ+wiI7sVvmrxkH8o9S3SZk0U7pr52zxyqbr8
oue2MN1mDgOuUkibLo57nLgrqwgjUk4LTW3K0CNhI5qF7BkKQNKwE4KVl4c8cwyRPnKHsnWd8oiz
WGj9bOuD78A81ZByUScgMeXeyunDTh/jWFIwmQ8ZZM3Lg557T5yLaKLoCqXeZV0gqMJqMgCteFqA
JLuNR5xePqSa7OH+uLE7PCf4wJeHPPtRBVCJKpCpn5aw6qqt/cpg/2LhuxFC/RZ1FqmjGDN+R+UM
g3OodgjqGKW9MvS5KQacBe6XOjsXncVXnTEYDPTZGQlTyd5EcGbCyB05CzfUZ7ePf8wVIkvGSkfj
XAChhwJfTlgDnrQXxrLprThi0L6MrkXhl3QHBzzN+xctVpYPVweop6ykU37YOHdxl2oMNRRgm0FU
5Si6BNRa1MZfifpnp5KBuPFDkQRxeHzepPUw4AvDBhFQARneaNkNN+JqOCG4xOTz9YIfk7aWl55L
FlVugf837iJGBmWGbrPELUGLb9PiXTIR/pBtV4sfJp1tkwEtzW8m6L7Zg+AfXl66Z3cLDnFkiyqc
0OUdrY01ObZlCtRVj5kZnmzCfyCJi9uwe1ZnGgt0Wi+PeH6zAP4QTLMzsIS+T/y57zhd+wlWZ6lE
e7xw0KSoH9IhuAot7QqG/rbx8w+t/FfpIsVr8ALiHkBUOv7Ic9KokoXxuxcOcKgxmQ/NvbCQS64y
O910CMPHdxBNV+5apzQKsYy/RGIFz+mkUKxJad+F6PV4pYamT89tdJqtGdf63NMqnMklOuudemdk
6j8G3Yog7K5GXF5E52Lq8tptUILqh/QObRvPHprY5fJSb0oLDUgNfSYdb4/LX+ncuoCXRGGVZQHn
ZTFPYVVNagrxyBPmACUCeniBe/087KM6fzQsT8XO6l+MSNdQ4KotGrXLbQCa3XE6dfRkbBSVGfsP
2PQtmYDRf6A7D05qjbZw7uinYu7wYWi2c2Acr4VGGxtUwhpiJ8xLvZbvFRS+rcl6DSPl4K8ugrNT
iiAL8sE4JZ8g+GyU5oZBR5Nfj4zrru2unDq/xaXoAaO7PNkGZrWS5519P3YYY9Eag79z/H51OztW
lPJ+Nf7jvrNRs24jxBny+SGd10CS56InCSX6JkL15gSiTzU5hgrEggkxW6mV9qomjsXmz6ZRgeJg
X2LthKb55TVzblCxOEWjmwbSsiru+y0Kal3NFzSgpasoZdWRJ6P/rvjytsgR06vVJ+Hf9C+GpXzH
V6TtQRA7nljDp+3YhAybTdE2qpInCchLiM+NYMnnSfoBscTM/JVQffagAMomqqjsk5NL2DzFgZEo
DBshBFs26BD+SucXYW3nwFKHvEjXo8f13TfrTTv+i7TKIaHSdYon3O8X75xj7xznMgdx+c8wG7tB
R5++digag53EaC8f11j5576tAyiEVj2t3ZN+c5mlWPPoPm8L6LaWyDXiA8WduwovhUx6GxPLHY1/
lZ5TG5K5FbGuzGX2aOoYX/UBsEzhyRHje4E2G8r+UEDxR5jl7ipO0w/F/p3N6X/fQyZT/mtosZ3/
uu8mWdPi+8UMz/CBkgl7DowDMCcRxoFWwtc2tzgSteRBWnCVYNIbQ727vLBPAUgiWydZBzUI+we0
8/Ez2EavykGo8fo44GgBBiN+dsV1G4k1wbAgs63f2jl4lFbZ12fTAirign4kFNCXvWvUAltoYiBD
C+s+KTCXbMdvdSd/r+rqCkDGdQ4k2CkwDCJ8fl95bRHpl9dUB0w93URE3E+RQaVCYjAHQD8m/yWf
8kfBLhKpXyD7b0r5nX7uQxwidv0p3C3Znp9T1MBHqFfWwJkjgkgtsFdfNbRldjI1oYFq5AgU2qAt
0NApyfLbPPAPlZNiQETJpVrDYJ3J5RmSlEg0u6BOikf6a9XJjlrhkzeTYJNvjIl/63S4VN/HeXNY
mWRx3CwmmWokFBLRApJPhBbSoHOcDHVmT7agivopl//Z1REGnJE8CaRyr46VZyJukHar/ofa2bHB
iYhGkHAFPH7LyBF67qXCW+r+RlhNAj1zx/Z6KOXf42i/OtNnEWHoZeOPltVPbV/ufPvX5Qk4O9MU
QQQqSmicLPa3Y8bKTJUL8LUS/kBQx0nvij651yXtz+WBzq4i0TRFV0PnbFxs4jazFWk0iWGF7qPi
TEFWxlAaIfHEE07tJgmwq5kACC8PK57/7+9LpiE601AGVHoeJ7I8vZyjLIx4tlcoqDP4XHp/NEjO
ZQ91toZ9Wr6hGArtAaIl5SIKGovSIJIsPjRPp+WsdzbW+Klh7tQOkmt3hyhDizOeV97t3IB0hMnc
6ZlAwV5MaTFoajMnDDgmH3bwMGIVHXqBeRA5Tvzt8jyeRELxdnQteS3uvXzFxUVUc2ad5N9uEe/6
8VH7T073mbXXCcBbKugd6rzvlwdcnrRf49EKEpx7qiZL/8UQfpdupFbr6dVnND53qKTKrBd4y3nl
tuGfxl+5Dp1ZKbAI8bfAagPc9tJBJjb6Ns3MAKHhuNlEeDfEI0qYnb/XECOfny+/3Qk2i9cTfDkB
UQFFcFJxqybJKUuhIK/Q24IWvs9NtIK7+mCi8eHEO39sNiG029mwb7Koux/vev3x3zwDwYcrjHCy
WZ6rbSbbmRrEPUZ1z0N7248+cGnsYyJ/LzT2ZyfZyaW1k6fkBqXXyFWTlVu3WKCLzYmlCTRRB/YF
Z/tiAesSVak6jjuvzoUu86+2/BZWzzNmT5ff9NynJWkjfQA5AiRpsXbRYtYUVJw6LwVNGTTZVa29
KWayy3K815uXy4MtTHe5n/Jp6a8JgDYJ4skt1QfVNBqZ1nlVDe0V050A1qU/unPzZFaP2O5yEXgH
HLWpg3dD/0BaajuAAlTtf1S+wHAYnHddXWtrniRRX09lA0pC2oQ22PIUTwYj7xIu/N5ofCrF8Dw5
1i4LPu3EuvEdFLO7Bs26GrLmt0mJVub/TKDi+/5n7MX8g9VrSmUiCOOkdjDldo/2upeqb0pb7sa6
/gjS6r8PjYwIdgNelY78pDh6/0ogfGsuq86vO48quiv0UvBxQvAXY0Rk8hv66qvw5vPvCIwbx2hx
pC8OUq3W7d6hWeHpIW6Q/vvcvdFZ2Avl9yx22M+/Ly+zM/GRN/zPeOJ5/nrDKY7rxqy7zptTIkWP
iYcjuw64EFmJt8VnmHS7Mf95ecxzhwDIHIqs3EEUivbiof4atMVJZK6LiXCvcqfUfmWldoWV68ao
/5E0bTeYW0NG2zpSDysDi7NzGSkIFQKqQ1kSNOnxwHnd21aOvDIXrgenDjaDRLamfITaNi2usnHv
5z0Ux3Cj9j+EKtteS+4n7WrlIc5NOa8vOAjsoRPmL8LMsVyUWedZ42OtKggVRTRkCtf8lqg+NwTd
k8tnE/l7UpnUl8UDudmooAVfuubB7mqM/nCDm1ZWwrkoCpSEQh7PRv9sMTcpZdrALzmZI+U1zWL4
Ct2GjHcT4NC+MgNio558Bi5iGkIzoiK9KN4ooRRgXetjNFP8E/0Bv4OD/EOcYFzpxUXsGnifZ/Iz
5qGXx/0K0KfjUkuBVUXj9Svk/rXuHEgl0RhwUIQ97naU/dhPXoqV8ICBzXX33v1jTG5Z7CUZk8v7
ItpxdDuvTrbR5evQ9OyVePYFAjl5Hqr/lOhEfrJMZusIJ5pcjzpg7td5r7hK8EjREtP718H/1qi3
k6m6qfY+x4e+fZuHj0DaddUPv7ijbtnJT2X39K0vMnccd2a2x7HI1aJ7fWrWPte5mESoFxoVlGjI
NY53jYR4KKCDoENG+GaEIiRjcjBvSiW8TXP5EFmPOEe6jfPLdGa8oVCatW/wWEh8KifS1il3YNQu
f8ivK83JxAmxY1BmNrnyYgG1BadE6pec+FWwaYAAm2N1OxLBuOw2bh5nV7J8HyhvOHRRPsvcWMqu
0zR1zdlZ+YZnMzCWMLkH1wIE1RcBuwlVMyWLZ3LQHBuDxpOD4TrKnxOsKPICOXOhlyMlG5vTo1MQ
8Lkug5Wde5KX0OCg7srxBLgTqcdFDKcNnc1DNrUeBS7U7BkXjEaGIxkcmW4l1zp9XzEYHVYavAQL
KAHHi2EKsFCt0hn/iRBdL6qR353md+Vf4w+rgIiOPAxHLTpmUI5leWWyv06/o+++GHxxHqv03IPW
YnBbue6ip1cL6BbN3ho7o5fZupvDTWVg/sFsSzvICZF8N9j4eLta+iTbG9yt1JgS/DuGUhsMlC2V
Owf+CXQW819qgsSHHW/prRyApuzU8LGcH6r2NXGeOpxbOlT0iwqtmOJV1tAgkYsNva1NHqYbbcYd
fHpSsm1g4UPzrneyW5F9Gm3vDZobcAN3QxuUb7ir5eug/4xa1TUSa9v7h2R2u/i6oBuAPTSmHJc3
yslRw3wRYwUE1yDOLMGRsZJmUpS3rdfGbzblpVTYeALZw7H7yz+VOJeZ28tjnpRyBUmWm7lABiIm
cyKrlUpSF8fS0HiOEmCElWM+kXxZtZZW6umdWyQfMZLoU/AeGit3kTPvi5IAbyykBHC1XCzOPEuc
ySnsRlBmFC1wMdzWnT+ShqvXBueELlkD4YpAs1iQRwMuFqSc19xlI6fxCjKJSObExPaVaIm2bLwJ
JIyY2BZ0OqHqrHza0xgoptkRJop0P8AYLmKgg9Mx5yjvWiJUYgU3WYGAAUJlhp3B8kK3RP2TMvmG
iYwbnrpCYbMeh221ls+cnfO/nmORldfIdjgFdjueP+deSW1TACLKAbN62XCFWXoyIfm6EvJOhOfF
IsMATuTkyHIhiLUIQ40mV3mEDU5fvbfNS+0c2uQVsxR4GpK9t7vffYQBE95UbeQZuH+7foW6zi6p
9gPy+PlPeZWzdnqai0dC5RU7NCE5u6T/q045O0PKI3EeK/XBsg7OdGPWO1v5UR5g0NHZTHADyD04
SUh8aPY9hLMicu3vhXZr7K1hkxab6tMYNo7/rKVXl7fl181suVT/eryvpPyv5KeodQ2gPZWQOPSq
eWtkuyRz68c43eDCO21s7lDVFk++KbjNbmVgb43ultbNXBzm/Oo2b9xEc8fea+VtqHhzsTko6o0z
PCnWSvz4AheePCixCuYN7kAwNI4/bRbHqT8rzKMy6VubWQspzztp9G1Oss84GBDuwhDUkcPtbGEK
ZteYealXqdMVm2GofyRB5eZK5Hb+nxqq/Fx+T5JmixfnpjGkh8T8g3rdj8Q6pLDBzLsyqjZaD6Xf
PthDgV0EQuRYlHETyLCocXa5nx9AuFxZxhM5wEZSP9p+RhzwR53+bMq3pNIfI1neVXTZqfhGyMO1
kvKTWrAr568qj9h+ixOvmsybsHuLc7iCEEtI44w7HcdFLLHQWQrx2+zkAO/Qx0D+02mPEQvZ6b2E
DmMqXqS6LriYFNb8FhbJLtXqKy1NNxiPZxxIl5eJKZK5k9mn8Cjwl5Culue74fjBOBYqR4Z4yl3z
M7ipnlArKUtv4nS8ibvDHO57zQvUg2Luc/y3pu0wbuCOD8EG4fgK+7wGs8jHKwN7+ThxQwUzovyT
Bb41DJiVOwRv2X3ak3LXfmS7qSU2bR2O5z9Qd3H5u6ewizVrrXsUBKl/qMa+jG9QxPLtHVax6bNy
X+2cxxC9cbP7NhV4J+9XJuEk4xVbGW4OmS3qrScUBr2ShkCr9NabumKb/+jyRxvL+V/Bg/TesEs6
ivzmT59iy8iiesrsG6W+UvStnh6qmjTv3mqvDPNbWPxInV0VtW6Jj2bj6WPplhHmQXsp306BukH0
Epe0e0W/csIH1dyi8Yd1IoaUOwm1LVX5Fho7q0FxJ9oEL4DmjAcr/hyGm7wDYr/J3rLyXXWGTaJU
WBHdI6+9CRNCoO82OI08aBhs1SWKaSi9dJ/Q3G4jbB4vz9S5iRLgWXqHEORObjCTjE+hrQ5kgwYG
4ugLin4HOvUYADYfEjfI/344qsbk2silcWla3ESSTFNiycqp5objlsO96MyDUHJPrD/CKDxP1lyy
jTO7wbBpajg4I+iU/o9jkdMnoTTIaeuVM7z28sMZAmwR1+4za6MsIt4IdrYqZkZRQ6KP7tzO48eE
OfrlyVs4flNRZFWTGcHxo4t3WnjIAKYEZRrSWejeyhRDV8xrZsLoSLVWScabbH51goceHrtoUSpT
sO2hzZZtsNVrLnKoRa48kEjHFrGGEicZIswpGqNLwLczBUMMhrbxuIUTXAbVvpZCqkL2rzT+Efaq
x6UygMqEhfDGb59WRj+TuzG6Ta1eyL8S646/rU/SjCmuRs1hwP6X3K1FER/zX1f1//ggqPA09oS2
aFG/XB75TMZE/QeoOUxLOnbLRdUNTtbHMbVLOxLK/4GrwmpPtHxjajixfTqe0fVrU33uZQWZlkYo
8KOTqU6mLiOPihuvqdGfCN+Q/XCdgK9MripFeKlQ7mILuH7froSIc/cBAVeFjQMQWUABj+c5gqst
ZxlD28n30vhMJXdq3sQ8W/Gr3D7YgA9yKfWEhI6UrMlFnLkbU9Gi5c8PJb8lisacDHOkZl17oePj
4ILeJ1WmahDAKwNf4ssf9rSwCfsPLU+q9QCu0T1Y5MLl1Ep2Ejv1F+DaqrODWoEMQtQ0f/Atadeg
M0YGthFeGP9mZIry2peKDLWt40lOE8sZOseqPa3oN2b/0TcGhhIpt3Hw1h96KXmp8hEgL7My7pkt
zGL6z7ji739nlXqtdrJicwN3Um+oP1sdiYC9Y3x0CotJ+P8w7xFSEmA8A8yJLw9/JnDCfSPrBqrL
EXRSB4K7MeDvUdOWNa/aCXbK8O6P0dpLihW6iFMETdw7FF0YjCzpMHkS5USRlkihf5u6Z4OKKBq7
0GByr9dBKMUU4DpXU9sHczTcHGvCdrRxhXy+/LZnai8KrSfKXlDLcJTQlx8ZD2xZmcwSpopGTSva
6BjzGPX3gmzdbp5E0a0H+elgQ2xzDzMkb7BW5uI0dvEICK+AyobYxnwcf2/DLwortfUS+ZPR1cDv
CqXUCm2CPiLvkwxgptH1nK6wr0538fGoiw5fYip1ElW8OHYSh2YWkrxehBomGM/bqswfV+b5NFgK
0hNEdKFFSetnMc84E2ZZmPjClDbcWBHXpFrBtFB1heZAjE54I/Dn8KBIr1aG1k6WGtnml6Qbqvl0
ZsT8/7WfjG5siFZ00Gbn2jRowBuUqDKvU7PbHHFeq+4xiei2OkswRhDVgX5iAiC9/BSnWd3RQyy3
VVJGZRgbYe3JcuBVEOX7yDjIISnpHELQl+COrC3t050MgZEWPScxKmtkW8fvXfVVm2sKDL5KKbZJ
kHmDiRqL1l4JWTlVz90SYaFSMlzSNLdQJa8b8sc2TQ8h5CktXpmAM3d5HofZ5/PzH25Cx49D3jMk
uKNXXm+E9CPwYepj71eK12ueEcgaZDG5Hgdosxr9zkQzS5yjPUe5abXbCpXuLHsYSnPTmTm3VYw9
TG2jGg8FqHvYwWGee9SJLn+0L4u14yjFo2pUZMH3EaWWXZVssO0JZF+FlV4MC8l0kYvxZgoPBV/Q
sYV0e+DWJrIHdrcNZrBI8qPFPSO6yruf+nzfcWTY7evY65uqu46DZJOgbyGqN3UYXiMvtA3U6kqy
1xQET3vKePpScqQXBOsCoRkRfv9a81XX1Gpv4QGdJx8+2byJF/uAKEoXfQh/JLPZY4IOx1gULddy
4jNbndo5nCWEYMlBl+em0o6dKWkV6444JpJAYUyBKzkixHvhmhgjIgkRZWc2KyHtXDA/GnmxxKx+
7uhw1hXaIhYriiwQiVDBXRKjW/o1xmOtQxbKb1HT79QI5s3n5SVzZubpnrDv6IhysoEfO575ztRq
qa370tMGXLrEdSBmhTvDruiSg0wxUaeW3ibTPtH9rfG6Mvrp3DO6kIMTundC1/549D4p8sKKVaK6
ZEIMOxiP0qy4IguPk7vOP9jUYZpyDeB8GtyOR12strSZ48iclJIeAl+5u2t+s0UUoxG+ul5nrdCJ
zmS/x8MtpniI1FGDGIFnsxq6IEjcKdzJQ7TBa3jT63jblfs8wIEr4TMjQwSUZ2WWxWF1HBZ4gK+0
BayxCVjoeJarOJ8lFmLpBdxdm/hVDXZygothio2AtgsRyLCF6iDsYpmq8crgYjIvDb64Y7XRFPuI
yrDA6LYoAAwwUcZ+xfHpbWcSVRKiufjMgaRdpw187ky9tmu0vqq18HgmN2ceQEghygSqhkT9eB6s
IEqivp1KL5yTjYpN6/xWzD2CAPlhwN0xaF/DrCEUrqGGTvrqgpYolAB0Gy4GVc3jcUXggxaaF5h2
V/t6/j2HDpIQjmtq09Xl2T6zsrnaieu0BniffPV4pNAqiraL28KrrQn/9nozVTpySXS9yj2Fzetk
/nV5wHPxQ9x2hAqt0FrRFmvLLK2gKtOxgHE0wunNvMyU92N/PyIUZE5wAkfqYDTSw13R22+XBz/z
tghPCPqtUHrg1Dt+2wyr9QzQAiQjPzigV3kX+jCHNqEzu0MR4Rfz+/J4Z5aykMkGPgK8D7m95Xi6
mgZaZueeTPYrT4bX4sd5eYivL7TYLiDogKmDTgdQt+zXDRwJsZ3XhSfpiDaiW9PGxh2u3ndWWeym
9HurIWusDAhV22/tNLhmZr9EI+o6RfHL0fvPKglwh5FM3fMTfA0d66W37wMblxijdbNu3k2h8+oP
/a/OyJJNU8UH6Mi1a+tBDsnS3kWxFGwiVX3qw38uv9qZdhWkA0FnsQzqdieCvaEU5501ZLkXhSa6
+v0Wq5SypIzPqU7dVORPDZaRcKmpu6fQHx4Bv7mD+nPlOc5sR1ybxXVONEOATR4vG+S8eifD88uT
SqQN2uwQ+sFLXUXX5tDf1OnDNPSujRm8NGa3XYCfOsFZmKc0JpbF3HMstVn56menBkyKTXzALYXS
5vEjxXD0wMyVhTehryC8V9ORjH/ChmAgG8AsK0H2XZ7ppsW5K2JVSFUqm9R9ICdrAfvMmUzj9j/P
srj6+HqohkpZFJ645JYjiSMCTU1NUhamt8KsMSA6R/BG7GAVFnRuh3HhMokkQvdRX3wa0mcYJGlU
fDGNpyzY6fmwG/qGvP8gOteFLm319yIwyLZRy+eoyMdyN8vB2gcRW3m5DWksCuk1YYhrLEJ2MVq2
Pk9TDkKr3WTGDa1WSvggzEeDFhNZA5I6s4lPSyYjp052Px5WVum5JyCm6nhHCkzHkkkfzKkyj02R
e4P8YFFTEJq5Qh15MnJXooziJ/3OGAPIM8FePRjSWl3/3C6BoIQANJhaQI3iU/2VkisZRBQtMYgK
IU1sbXKrzjjE3FnauPQuv+vpUJRwgK/oOnsdv+xFXB1qqWxlv8o9X5WvLDvcO8Ww05qAU2zlu57W
LrCupXKi0dPBK3ZZbp5LObbaWMerSpfddLLvoRfcOdZn6t80We7KWvw49Nl/D5hhVCEEBP0HJspS
CYjjGqWsVsnAxI6eo4/7OaxuaCJlEm7p0bWT19i19/s4z7Z+G91pknEVdcPKq5+p/fMVQaXjNgP/
CGbo8QctksDKe1w40StUvC7/jBvjiuuQp9GMzOH6wCwopenZVtIrbU626E5Lirzv7Nm10/lQRNn3
y1/9TDqGygsrG0oWDSTwA8cPlCOpIGFcn3lO012TZHhVXKBdpn9VpJtaZ9XlVKQHd57k/eWxz604
4RDAjUM3OQEWMQ6NkMIqZxWYBAfOoJClOI+W0BIIosfLI53eyUkYhIq6wt0WuNTyaps3dZdIUxlj
gFrfTuH4NPnSTT3kCX301N7O5fxoq5W9q2r5px44Dxq4S81wkzTZdcV4cLTyWQvJOXIUFLfVZD2F
VhWhfIpnr1yo+7opvtXXPWim2EsHV4NDd/kFjpMsiCggGWgD8xbUtdk0i69U5NM0Va0UeREA9JdI
eulA0SnIGRM1N3ZsrcQCQzuKvKfjLZJ0DOWMcrT9yBuyhibw/CYkb4egrN2RvE5F321W5xt5RvHI
8Sm35EX/bJZAO3xgHWi2e4EcPGNE/6RVWrkZm30cvA2ocI0gPmfb3wobyi4kcUK+v0C9DUdea+7h
quOSVhrXFvqX2axyyNsvwfh9surv5hi+x/ctMrydBEM8SN8HvUVqulU8HCcSqrz9aw/zylUiWEdN
Xv/sKJZ1tbkBWoXMWHXTNzxt361RafSTbyNsD4TyHSJYCntILPO/YvQMEA/0BMplTu7syircWYjO
UBIDQrzJrQcmajvOPdiD+qYMldtQ0+9fWyJLN5QPg2yBkrC6N0OeXCfLnsagB38AfyymGBHiQ6aY
L2UwPcSQRKPa1XcW8IpOEZT8bDONf7CLMzLpJpTyu7CtbxQ/v9Pwr8ZJ7qalcKhUaDeX1r4qrnqr
2NFnOwyTspvUw6hNK7HteDuzZuAuwXv7iiTE0iX3TB9jvXMk1kwwc90J4EVMT5n8aXefl/fCQujg
/w/EaSy4hHhVUqw6nnDN7vUem0g2c0MZ9FpXEDkbQDvmDSLE0bMz3U6q/dDiV1PbzospJR8O7f+P
0b6XcBHI0s0QadeVb2tuoQEfHBSSy+Tp8kMuksn/fUhafTBHAEgtj5sqaXVzHpPYC6mcyHH73Wyq
lyydQyiBk6tjAVyYqat392jhdVy082Tny+W9L1UrpbUF2vp/ngTjV668UChO+n51oWaUtfIYczHf
7brhLsvrl1mqv1fxcDdAO1Y763oMnGvJLh/7oXo2FPVBU5F50V7CnhvsoO5kP0e8oryLdfVWRU5O
UajGr8zYccr7P88pFLHQtOOCtzQmMA3UlBO9iCl13kX6tWL/quvryrrqjN8daYEfAhd/vTzmQsz6
dEwRB//au1oZSGMnxpTz2K2i8j4vjL3zT1oUO1nq76gQmOV1qeY3KSE9SiuhvHwfzs+zcjdOpHxp
iIiIssO1b69EdxDksYr9YyQq5JvxkYLp5ce1zkwRAEPuTGjgwfH6+vvfj9vg0Fr4fMqqGh8lvdo1
Cuao5cugl78z2bgpHf1ez4Mri/rdNGlf7r60V/baYF9lnXbXtR/p/K0YatA+1r02Kd+natNN6kZB
D6zXWzDt6g24j01dt8BfOtC5iQfgXS6Md1XrHuUE0YEg22ijQ3k02NvBdFDR+NOj1J17ZlDyCvu9
HjaNRFtZkbZGp1+X/4+zM92R21qW9RMR4Dz8rbEntdStVsvSH8KyLM7zzKe/X/be92wVi6d5vG3A
sCHAq0iulSszMjIiKe+sCZth/pti4ahlr4qrHOdQO+pDfHCQrKxLCPXdQWPgoDToIzTJk1rXz1VX
PUl/Zx6cb/rcfwrwIAum9HMRQ1syhu9ev4HcLMDgt/2ANT2iLTgewjZZFv6umWDHbLMfqmHexeGD
p+xnCr6hOxrVQwQZoZg/xQgs+i9qAY11S+P9KjNG5VvUO/inWAkt2x1premuP+n9QYnUs4h3+Tay
7ml/NJ0ETn18nmgdqCiIvL+vrsHRt3Xps4HKkZFftSxUq3PNWMUMvY2OgdhB03ALqmhnVuj82w0I
1otybpoSGeh2H9J22fgB5kW+ASWGHwAsCNMDZ5Lr/KxWB2w/ewiAdoZbUfFYBCPjFxENexhU8Yt9
m1cJ+Q49ACDTSaPNmj7ZJAnv/4zLm/zfv4JfAIjFx79SkqsjVVfcCE/4yh6OCmVeigJCrTa3TTPc
apV1qhAWe3/J6/xbnhxAi9yBngsk4ssINBhx4xW12x/iJLqT8nKCuJwE9+iW7lP1xo2/8F04S1vw
+9pWAwlCpQ38BWbAotwjD0YUV+eNj/i0G/QT5xZBJEPbOb7/6A4oQhvNLVJAGyHsMkn49ysGUWOT
U0wgQbB4XL8KcgdDkoNeW3dWiL113nxsmx9hp28pqV/V7rxZevMyCks9e6UgpsdRYVTpNBxGSgxP
YwK4K8+4ir+4OKoW+s9iUO+zpLsvzPqjMTQPSbUpTXgZr//1tG++1hp7WwhWl0+rtEldG9MwHPKf
QTLcyMK1jqiIpr7o3We9tJtdYX4wwteNTXWZvv97XRT4iO0GDFJrkZKyTc0orzG9CWA6x/CLh7RC
GDZ9UFummLwzQ1l7VW/3FnrNtrSyU32P/M3GqV7bYggf/c+vcC6fPtHdPoz1ZnjzjH4z64KeWyTD
bUGADZAAbwrlJM4QG0+/+tZR3wIIZ9LmKiFPsDQujbEeDhI9E3xW9A5PshGA025PRZbcI+G6C5Xx
rKb5xqZbeWRD6GQMIeEvfyX9pZZKMyQWniQWtIy6vcv9aA8D2bjx7BeLmwxdjg1cQ17iBUaGujFK
hNgUcGkB7C4qw9lpYGVY4QBzj87ybH5gLjebuF4d7whlYiNcra6moS9GSguLbZmjQSYyFL+kvqlb
azcOcG9MGsP5Q6W+lt6WN+vqy6SPLoQfzBeWGqJdpJdhEBAaO727FYWeCgrk6NCzwxN+xFtO86s/
XOrt9/ePQDBXb5SxFYQd0Zi6GmPXCnioVkWpIAY0iWbdNoXGh9vi0K5FfvTCKQ4gXVqAIAsoKFY0
RqhUuz+YSXB6cx2jK1c50V0So7tk4URgtftaUXhkZeMzrr5ZUE0TjWroccu45E/xXJQJ1HYJ/n73
PUE1Li2yBywZMx42cbHJipTT++915XYFYOSWB89E5GIJ+yleoPR4WwwHoSphu3vXRi+O3d1i2yfW
MN5/lVUwIMdHZFFar8aiUMxspsP8OqEaN/qjsEeC1ripouJTPD605plq/KyjHBpx0ztJR4JVIZ19
k1fOhiDr6pP/9jsW18DohlGC1N2/TMHy/A9jfA214BS3ryPIMq3+91/0Iot9C/9oX8idR4PsWuYu
zmt0aGxOqRWP9yJz16OLLU5FyZ4W9KdCCfdtmJ1jE9uUpPjk1+mXxN6ibK8llYAAyCqDi6w46vXl
EFidRVLZxtE5t0B3XIjxuX3UC+UwA6D7sXKMoL1C4avw2euCjfewtsuBF13E/qA0oXZ0ef+Q0sIP
BSugxJAhsIHmOtpSzV7VvkYwIlN637m7FT3WFhWnKIozaR8u2/xuGZhVPnf9wdAANdE7ChHEcc8U
Y72W4Y3zIRnmjZzqSgGZ7JnWgMGgn1T4ZJKXDzrrVaPGPbcO6rufpgKpofqminUIxQNE4pex/kxL
cJ+WRyd1bqXDp9rjucTkJXTcXVB/kE4/Hnwbu/66Ky0/C1iMbBqXF5Cay5/lZhm2H5GFBEuHb5Z7
y3B5F9+bfb8rS5xZqWjU78I2BsvZyDzWDtxvKy/tftWCiUs7IrmVGTjxcK6Cv/3oR6h/DwR6rzfr
l5WUgw8gMjPUjOgTLbZayKBTEg2MZdmReWMM98Je6gbKJyQq2vDZn75m4KZdtuUOunYfo6ZD7wJW
tZjhXb5iMw2ioc56NF86DIqqAQwJzTxSqtpvn7XE3wjhq8sB1RvcjoTxq3uji0d9GBmnjTjKhsIk
rkkvRX+y8hTJkS25x9XVcLS1sC8hlV9WpUlQZ3pX8HBZHJ6VloEcJplmnNGFKDNqW9zHtZMre5Vx
VfnH8hs6U1XoE23pQ95D8QKYFqnOqf1Gd26nYAsWWP6xLLfkJVdPiZCZCVPQr4gbl58whnWnWIPG
iLJ1CowXP9yr4U8vtChzlSO30pgWZ9U8j4230VNYTUAsclS85JAsYhblcuXO92pTgzhJcxNZSc28
if3mVtCGOfYfjO9jUx/MFhKiu+WRvXI8SctpwoGwwMdZUnHIb5iBbJSO2TWa6hY9ria8a9QK/W7h
nZl3A7yV9+/Elb3EN5UeKhsK5pFUTL8hZ27VRjR4cJG1NBAvjPH0Oj6G7UOi2LQht+6+la0EtYmb
l+lrPFmWATkPzLFpc4sRGgWN2RDGpqQXsb3Xyv7eOKMFC4afbjzi6qI281+ihs/Nu3hEp0uyycPM
4PDBgfyqR4Al6QzbTDnU9MtjpTr9fP+drm0gRnbepDppHIMkXL7UGu7kSGbTI5l/29s/ZL485Cox
QmgLxkusvsA0OWNm8N8si5cBLHt8ra6CrR+YvTEGnBi1JwIh8iya3f6QPozxVyW9R4t1J8q6jv2P
pSu5aE26b9BDRHfqaorFi91WaV0ikqZDxq4LVB4O+tCDryLDHj+4Hjol39q+OrfJlrnVWpwQzg4e
xdzyqIwtkshJz905V/m8RcWwAclsn1iUJV89JTvS+qRTNMqsa4xJhp5u5e5rx0cYUeLNiYHicvJC
aY1Rr01IkVmdHDUjv+OGvY+iP3sdBn4yb3FyV65T4XzI4KcQL5bXGkxEZjlonCCFlx7KwIPlgkMQ
hn/ajD7NTwhZWjSd52HTvld27KL2E0FqR24cmNvmIiRaE/oqWNjSJoLnInNZgnInODSg3L2zHHwA
aXjC+pEg5XSby68+N0wXimsmiIiOlwcKzGK0lbpmZxsWehj2PhowNCCBt8KvSKgz7cIYQhwc8QLd
gBHWagbYYP9ZepHB6DkN1hLHlUMOMz0E/vfcb0NX7CzGPOa2uhvVWxsTCbc4dWQ4RndvYkm5cbAl
W7l6+xb0EwN6mmipXD7+5HVVZZoZu0w3YfDDNFLycx+dzLT9aEYRsvWHMLsTAXU7tu/syv3SFf6t
W2zpEK9FUib0qI+FBwNSefk7NOwG+9IsEDiL+6fC6U8udeM43bjevPcwJI+qdu8rWwSc1XAqPGzR
6wC1WxbIo2Ekae61HWM1TGy/yVik46+iyQ+mh1gCx14N29s52QrjEjkWr52tDvgvvBT6botdxxRD
Ajkd7bEYcpFQG2v8USv7c4D4ZBTtWvb8nzTaaeOnN5m6hQivPfbF8oudZ7QFchk2UmtTYt2pJd4/
2JbBuO/V+uQNH6U7GnTNjmmOrYtkZb+xMvJu2NhSoVzP13hOOTQAZhG62mWOlykX5QwVuTo6Nh6w
kLsGRTnhyXCMypfhc6Y8KfOW6bFspuXbl14PYDjCn+z6y82WRn0017GPkl/8p+v+CmGVMaW5344u
8h6vFtLpGwIWkpIst5cbDSiZ0u48KHxmF4jQ96O7pggOusOsPIfK4phtnOi1raVhzgeRESQAuufl
wyl5rZKRoEnpleHRgkBnjzyabt70k/sy/DHuHeb0c8ZM4viG/O3zxvIr8RS+D2NMUrPAbVocZDdJ
JjtNOciJMhzz+mMwec9F0WDgW5VIkjATVPMv8Or2g725+EoUQb+dbAHWEWX5sp6oU0bJk57Fqz78
I2R0pFPib2OUPzmV9ywDJm2SH/vZ36lK/sn32vss8x40xoKDWQOutvZT0d6Hnlnvje65oOjaeDnX
dzoYHCw8BqClorvaD1VgDn3tNwebz+Cae4hp+6QJz74bPHchXVfT+ty3+Xffx8vNdj8nU86f/VWm
82MbKK8SfmmxbBQl15uUtJncWVpEiIotrwAVJ+NsRAj3UBffOoLAEA6nbnwJsu+6k9zF2SbRdnVB
rFEgegsouXQAGyb2qKeNb1JFkfYNpjbjV2LcYeVPvb7Ph0ySj8O8w0pqh8QxFDDRO0YaI7rpIOuY
3I8bH+Y6LEnp8J+ftNi1GmrNkT8g3FQ2Jia09s7UO2pfxv4qJsOc/pg11S2l/zNkgJ39R4wshWh2
p3Z2s/FLrs8PalUM9iIyBqiBCvLl8Q2SWSthWNUHq2QGMkNdruz2MdN3bjMci6g/lUV52/jRkSB6
2lj7OhWTtRlEpComFVqCt20+20rb6jUqox8t9VPXP2C4jSBYHWnkBtNODR/y6G/F23JBvj62FoRf
bmBcEIT3u3j7wcQsDLpq9cHz4p3M5dUF6FjN8/cfZXpaJKTK4Wnjaa+3IavSruM6ou0ACWbxptvC
1hozq9EisHczrTlRtyhxPRqMU2LcWP68c8zobRf8f08tGc0zvGbv9oTzCp+tIDwa7db1tALjAg+I
SzOD3QyFLjknpqowLuoHaMmSfFYZYDK8vVZltrkP7qTwkVlrWdcpkpu3Lo3zbePlXB8IChgEhd9G
+a/78kzzW5MeeZjK4loQtdiI3aHBqhff5adkuLr3WvKmtQU15i1PEucCJU+2joNU0Jc3KCOKMJcl
MJGcLwUjvKRuh6YykBVAJShuXtAeYiSBBisS1v5+zIOdTAp+jpOj6X1j97z/Gq7jNasTEam0IQBd
m6upHVKLCSP+oY1vAsBm86c+1o8O/NwIqsT7iy34a9JDYDWbUSJuLrrXb+Xob4BJCtWnnKKoYevX
b3ZjwvoX2zE4P2f5/J52p3xAu7WM630ikyNO+qCl+lYwlOO2eOd4bwpJAVCOHucCY3CtySyKCXvN
72Eyf1KwkZUx2tpBqQ+CXzO2H4VFIPPXksI4cY+an3LsU5pZ3eHXxkuRXOzqxwh+JIYsEHIXmbKL
uk6CKlWFHFIFK4lP8Mjk6i5LX93gb6dk/qeqdinVYnkbIERQdzt9F5dbkfE6qbJ4F//5FYtYMfQK
9+9E/dF0D1OaYEDzvZ+e2Zmf6/hOzZ9qFycTxWJ4KT5kjG28/xJW4qNQPSFwGHSXgLwvI9WU+9rc
aw7iB229F8jHDKe3NloWWXu95duM/cnXv/wXqyL8Y9ka3j9M8l2umk1BnBetxdRgdE7H/igfP2cU
/U1OD/9OhdGc2t7o5q8UxcAtAFssKH2sJW3cLXsFfgKxz3X+qG6CH1HC2NSdBymSOaF9W/ycSpQj
nxN0RDrN2XjRa0cQNhhQBPcRRrvL8oT7x2Ies+T2ZUwLq71pfEFgXBIBqQenhu5dmR2wAhpoxE92
tFfB+xyKtvdf/epbYK/D7SUKX98AA3OckRGn9RuRRpp4bb/PuYVLlMVJcs9CEpMLUhp5bpUdyhK4
sd4Cyhc81reIhGCONJJMbiSSg8stEHtpbnsjkgyFxlSCBy2z3ePTk38q448O5tG2f+MMfxWJsrP4
Fnn1it4c41mP7XfUygbDgd/5wpAkxJetLyUHbhEWSKVFogJTG4LUArcYzSxVXByCGdJiOGz+rp9n
F3Jj8Z20tda2BlnfiNTL5UgQCYcgJeSJiyhEC10ZSq2oDkNffUy8mfaEijRfWjs/9Mn8SwiLgf6v
O1pyhIybqNFzyo3xqCTOQ1ZMJFU+qAnM542tspIwSj1BSY0sGESYxU/L3bZUs1GvDrUxn4eh28sZ
FeBbtI1El8Fsz/3Q7wb0GDaWXonN0gSFE44KsMpmvdweWlc586jPFcg+OncvcYE/ZclNAEo7oesk
hedoMtyIe6YHoiGbNUafjQN+m5fPGz9m5T0ITCt5AmSHq6HY0ZtgWsIdZpRwPA7p57kZd6nGTLU5
Pco0owL7KKryB9va8kNdsOPfjol0HHBHAammw714D+i5Nwh3E591ZF5RsEdA/C7Nd00Y4JYCNjzF
exWebkW7Tsg7AN17p4BXMz4bdnK0STKdkeblDyWwD1nKLGY17ECPtoLKyr1ORBHbP1JKD4WPy89F
etvo+ECWBw8vN3pcO6MZdmEAI8D91HbKcTLRtGGeTo0ee7u+hc18R1V0tFDaiekYTaaxhYCuZJkX
v0guvt8yHjsa+yybXBlMZ9wS7Ecp9m56l3vfbaqf1qJtTcCTd8WxnuzvDcmnVvw3+xiZO/iC8Lko
u5f7uFbjzPAjbve2/mMun5T2kPTfdVSUGyLJ2Ld72cny1YSKWynpjZBnmhAYQ9tKNNa+EagUc93s
Y6hKi62kDn6WxGqIkomZcOt6X2qS3jjNH4vuY657t+oYfZVfMvXoDUXfhUfj+gzwIaIvlqLBJj4u
IX4R+RiE5C4m0JKdLkW+JysawrlAoUQP9yYK55mLSVuq+/RBzrXpP5cYjBb2r972ol0Z7NONKm0l
zgORU50ReilDlmhWR/qtoSxbvo2AimhEgFJbhZNZbFZHMzEO4aYN4Nrly8UiYrZsBqRZpCb5bVc2
yD8ps2GUh8gkcDl/OkGzF9bWgG5FyXSTW6ZYiD8MYYHAbXXL24S8vyWesfLgWJdJSOGoXsfWPpvr
QY+94lCKzHd8DjsY8rsJNRgP+h0CkDUGcjQF9olNWmZ2RyEQi4W5H+e0an7isnCr+e3WbbNyYvlZ
YqjG8CA2DosY0tDbZGY74MTm7W3rfAFtvKsG+6Bo3IYe6B4oRVtG6Jd+6U39zdVPJDG3g+7aVxLe
DZtSGATe0nunboJ2VJIacY8p2httu1ec7Nycpzq5Kcz2WHbPJVSbfBqOiaffRfTava1CaeVs8BNo
T7JZGItaqk7oczGS7KflwdT7XZ1nN5KpzT7kXlwqKiwU7YixbU85RXX3mMN0K/Hpev/aW4kXwJyY
jJKnSz9B/vy3veoVwJ1lHiHLwOiwj4hPiJzOqDR7fdriuK3tyN+XWiQaqOs5vpOylNd9rYPggxBu
qrDbizCoSAU089d/+my2Sk9Q6D1QCsHELp8tYUgKjx2tOAgMJi6nuqacCiO92Txt129RVpL4Lz1Q
iDaXK0W9qWa9Y6Gnm/ERu+/S/8PMeK/EWwdodSVwcelxIcG5ZAzoSpkkSJUUh5wgEur63TTD+wed
N4ct8GKly8NTCYJEfwslt6VgXWqWZtrkqAQPSKuSjzUj40NWeldCR/O5NKShSy8fdWVl9/6X21x6
sS3tMRontRuKQ9PUbwa1cwH4XsOPU/+00LhqjHRXaN4+IGRsLC3b8PLC4qnFCgKtDcRR3uZsfzsR
VWnFWl8hKcERbE4iFZIx8JmN0JnvndjD5eBxaM9J3T9a6E0Ir8mNspsMbbO4CI8b19cKlEc/U2jb
3GFQ1G1JoX/7NaoCv2lQkcCBrNGO1X5oswclOneDcSMV5Zs6pTUdRJ5yrPJdvtkOErBm+ToAk4Wp
xjgBx+nyB6Bj1rp+53OIxs8e4HU1cWK5QeLkhREyqLA0hxBELYlWQ7cpqb22OHOQXKWyDZekHCs0
cfvxXGR5Ek4wUnYNdSpo4k7lgG18d7mVlw8Ka53EScjytPMXD5qE3qDDxjz4QhZg1yvNncwzNfr9
BCojiaQfgFhoRCt3r1ERjfGGAd7V4WbinXYuJArQKsrTRRiZuAIYqoKKk/TBMeQlC3BAC1+jAHj/
aa8qL1lJNJWou2C0LyE6O2Um2Yjt/NBYjEG22SczaG+xlNpI0K+AJ5ZBC9CGFSLOJ8vCRh1p1o0Z
y4wjvcowv41sd58a4VOveg9CiqlyDX/7Lc7jWwP24lvKuuBAIqwkTg+L8DE0QRlWjZMfMsW8Qxy8
xEcQE4fIZpyR1FsBdtdV5Vih5Kzpwd0Qdvdk8MdQ7+6baatbfnXvyY/BFNoR9JGrfgGHKiFjZDaq
5Ic8+OQxJZYTrIP8zwKjmezp/5BirX3b39dbXHt9RqESeD4P3zyLQZS4l3CbHCp/OqsJT81RdZqW
2XXUeahrpTEWYnmYHI1iY5tdJ1k8O/A37AjmB9gFizu/MooiaUfiuBWbO6PEFDpndaONnzSRMe5a
VIGm9AYBb5KbXvs09eF9qoqMduxtBPa1wyX6SQCx7Ht2xuX5ruM6B47i5oypWJs8OrI42b+17wtz
47E3lnrzk/gtaMN9mcyu7gu2tnIUUb6OBpRg3fFmPnCtTiJvGLY2jwS+fdWur3K3G+MG3SsdZf06
U44dG6sVm44Jv28z/xwl1TOB5aBkxitunu7e/yOZpj8y2P1zqOwdO9xIa68uUPlFHnco+Brg71IZ
MdR8z5pzriwVTVuhJnVd/G3qnJ8zs9ZOsIWerO8xuh6CdAJxW4sbqgubPO76mEtCF7vQ6Fi27W1R
Bicsu48VF8dQgHKz9zzvc96hzG4PO32LPnp9UfPUtgoJimoLKtgy1EUM4Ni+TdqgKN9l0sqvT804
7ySKuxUjeyr8I0biA+vBGhGG0D6/H9CvMyadN6BT8JPEw19YYvxNEhWWMyDONWndbam1t2Pj+LtZ
POGYDjX9jx1NsNrHfCKcX99f+xrmhVep8xevH57j1fSeThtFKXq0dpv6L1FHf8vsYUsgUn/Slf4U
y6yQ2p1ShpRkQgowBur9UUYZ876DDUY3iIMI+nXTV9+zwN4Vw9/v/8ZrLubbb0TCH/q0bEwpTH87
kwkA9ZiriLUJxOnP0VH1mDSET6JQ8EyKuUcY+SRzu6aFemu3FRLW9gdCMzpYPPRXOR+X66dzUblN
yzsaoy/i7CQgp8iWxnN3Sphu0N+EsiB1++FZdZ+UOju9/wZWrgX6IszUooCNlpJpXP6ANkympLQc
fgBS+fQkn0zV3xl6utWAketlcfderLN40foUBWor64AxiPWDIUM1KH/FA2pfqAw2XiwUNVxp9m9w
g7Z1365+aoE+aIEisEhcvHxSA8ZDGJaIVSW096pjkR474yRyuK1LOgeYHGY/B3tGAnBLVH0l8NPp
YkSaQVIRGpc//22TVa1l9lbFylWondQhvEkTxA7JQ/J6y7l3Jaugv44sv6XSYLmivZq6hcWhYRHX
I/WjQPYByAkVGsed6x44I8o3krnrJgZHCKlfV6hvqGTqiy87+/PkhBUyQHpV7Hv8H0UO1OmNu8zh
80J91YFWpc9sajO3rA9wEt0JpRzWs1AhI5Rw2y35/pUU8+JHLaL/bIZFak1sNx8UqRlRIZ5e3jCM
jIuHK9f2gpO3ZW67Fm0vVl18aCMpM2uWV1Go+IRhGyaY3vxVwx7JxwcT4B7lViSh/zHLWj4BmaTK
TS+KZIvcLskTrQtGJAcq9XuuWW+ShzIuYA7WjUNjwjdfezdk5mWLU7Ia45l3EfdX0R4wFu/Zrs3O
DhRWnumhi+YyDu5pRCgllxa3upAg3qIk5UzhsVUpJmoNxbtbm5Gqt7KJOeA+NG8sqA9N1O8L5AGl
cfF+jNMliC2Dz++/cvFddLONE9NQ8LNx/qSrV6g3+qiDEvQ7CxFolyaSb+mH9lafsIFNVHqer/sA
8WbZrWIzAXl1VH4V2b3sWZlTnuON7GgtYSM4iVQJGDE94kV0KifGHjsrwvCtRliLlznDlnURgLJn
5SjldARTBa2wgxCFQnS5hME0jZwsg5NHgyiPlI268395beD0KB/x45b1UmZmYVi4SX5wv2BueDZt
2hZQLzFiFCaV/EA52qrRn3C1RXEQ62iITSrXtR2eRYhYZvSCyt7X1mNlJd9aF7ByUP2j3v7jLB63
V6obiF6AtldjBmppVE5iG3hl1g/AywfTLE6m8dP0tkZzruMrCzkm3S4dI6srPdlKycfR8ubo4KQq
bgXdQUXYL4zTm6mmaTDvB39LY3FlZ4CyabSPgFp4uuXwpRXbbkenJDpAC/wQQduLdPvQ43kVVBOW
fI7/Gpfmoxt1n5M6f/KAQ9p8QGs83CsvU64d63lrnG8l5Avwh0gxoAgqM8shEj1vwjFMMn6SQzNv
Uo9JGZ6nuXxF0OspHcVLPLlJw/wBNHDScHnQ6j/9MPiMvNpfgb7zJyA6dyvXXvk0wAmiek4TkzHD
RRCskNwpBgN/WgOvutDH5k3N9tr43FYt2qtHU9lacPXLgLhKEcvngXt+ea93vTN2cR9HB4ILE3/z
LnPVUHC/+DjaMWyi2AfiwNsNnlPrWEdT4FHb6n/CIAf4CIyTFnxwhn4r17rO6RwQOYukm46fCJUv
fhelhKJbSohsRnmnNubXWFP/6quvbZAfi7h9iarqpGbFXUPhMQ1/w8f95on7yND/VUz/PLAxZqRK
voUkjvyeyx8DE6gxEFgN0dtlZ4b1Y6Y0ZzY08sl7cw7LvVm63Is4tdra1y9oVt7OeqyizEu3AaHG
M4XjFjF0JbDxmxAJB4CxwBDfvDB/S8g6OiwDMpYh86f9baq2u6n2jkGlf60ThFzaJOBsZzWk0Vbf
hdOD2c9/mB52w4WWH/Fgux1q/2Nj3jaG+2pTTtcqZGrFoK5m+gHMM9FhO28R8Fe2N3wMSnqdWhbS
4uI99r06qn3g8ptL46HzJmqi+cuk+XeDDiE9Mv5CzPJOy4xfnhk+pVV6YzyFkXbf1jnN+Oln29Tp
vphQ16t96/z+/boCrDH9iQIFsCHtB+CUy28cdW2bJYgjHHpfeygi/cNzpeqPSTB+YUjlq+Ex+oQa
VISNkz6aZ+wCvmXm7aBWf/fOP5/sA98TSSJP5gUM2G2XvwUT9DRSmnFEbcv7EjXhMypor5Yp0k8f
ndp4UGPsKHTjzlL9Z6FabbwK+d9fphosL+NG1P0MgSznznQr9dS8jMeDgRIrokRIIsX7Xg8fSpqH
SfTLQTknwvhF1eLTJF7bXvJQu+2Pzgq3pvaldrz6KaCIjkXdQQGyCIiAq0yQtMH4pprgM+3Uu+1t
Y4fP8Zx/Uk0gAC98dEOQt3xSXjfeg/zPrxb36BEJx5UEYlFXBlCpVDoU45s8lDMAPMA4bXQUwpPu
RCYWViZ35ktkYXhpbHyElaMC6xtvdcQQuKeWW0CtothWMqdnHpiqLkgf5gIzjrw/JjHOmuLhBedw
43mvGiJsOwhCopIEpmsucURQ7lItIgWNKkAD0UVJ8ukcjchjBWg9e8yxOidBM9iVN5my8cArMAKr
Q1CSJBcx9mVt25nYBHSWOjCdY3AD+WXNlIODgU6X3Zgd0oBpZx/MCFcrTa3+VDMRi8jp/08bkeC6
7BIcQwNGFYs4FHEuD1/fxKNiZfZwcP3iE1SXp0HMEf38GLj1nQ76Bs0Twr9Vb9wy11wpXj+NC9oJ
QnGhxL1cGATHqFXFHd6ITqJLqyfFscw+JKC6gWHgHx//asLos96RldreczvPjIHSvAnbv/NS3ysB
9q+NHnEU+rNSxK9V2v+wjPFRRLXe3ypru9MTpTgAH5ELWgRyTam62VW84aDV1EREhyGK73oEJVKb
TRrtrXhLwvQaeuXl/LbiIk+hdDRqaBfIaJkQfEHeMEXYB/ZfLqRwScf/8fNxd0LkAE4T4fvFanZr
KyM67nBpMDsqdBMvdu+5x7y+786oOj+YxOL3V1zb/m/McjraFCtQei6/fhtn86C183gImh8GYkh9
onG1R4x39nfZdy0g7Ur1j1g+3Pdm8Uzf7Nf7P0AeaRHsoHHTGka1BeVtVT7Ab/mEqzDPrecad04R
3ZGb3QcW5B2nvEmR6n1/qZXdQ5EIc4qJLzjFy05/VuXNnE46Qb1A2Rr+XIFbMI5Lh6SuPtUDx36L
NbxS4zNAi78puRsoIbnu5dOp+jiH/cjb9ZhYSmkJOdVtnrj5vg/QdCyMOy2wbgrMfJOkJcVQXkek
2fCA7nbs8N0I2juXeO1G+LMckm7nZ6Z1rIug3QXu3//85SDYQyIikOpVgy/Mp65E2WU4ON2ICbB5
o/XGhwroIWiSOwesPfO0rWRy5XBx3zPTgJSro181iAMxv1BsIk9pzmdK5oeqRSl1THaJn55C09y6
1SU8LPcaGiOiXkDmCrPw8muEaju2at6TYBiveeyccr29HfT2ZKAMVUz9Y3RrDV/sbF/k6j6dEY5W
1N0UUXgzgb4RdVcgVYx/GKwGORfRz6WpQlu6ao6VxniYpvguU4rH1HhtgvRpdG/1xoedqh8r0zl7
SvsjYdbs/Y+9duiQBkT//w3sXIJefV9bQeGQYRRafCeyHLOCAXl9azZbgxJvWpbLd46HDERBtLhI
vhdNwnLso6JpySmdJP/kVeN9bZtIUtdfBOxQcA3Uvfg51qIbYwxv9aL/gMXvR4sb1kxORVq8OI3/
2DCA1sY/SzXd4PStbcDfftzS7ARqJ+53/jAemgErbLc7+VEEq1aBMZ8dnDze2IBr+0/MxcCXGeq7
muvEyQScqkJrJlNwz4Av6jvmnqHzDfBp7esCd8C5QESWkaFFSI/rtKyaEclAULfJMenFYF9HX7ql
PfvP99HvKy0+LvINYRa3ZIsyKypTYJ7dHXUr2uvWxqtbi92/rbRsACcBNcFQslJfMI+OotigIcpr
9JA5QNaYyZ9Qbn3/4VbaoBDJBaiS8pu5u0XwNrOSzmSCdpvwVwTBK3DqsrTuFOveuWKGwP01Tm/6
kvkEiYa7udqSeVndMeAjIsULvLnURcKwTdO8GDkmicABlPQRv02FJsD7j7p2DhgW+J9lFjum64q8
zQxE4gR37sK/u+QVPhQY6inabCat5LmiLcJoKeqkEKoXeW6dBWHfOujlSI9DyPgOTaO0wsfT+NCi
Ci8KU95/oYcKU4SkEe0ajXnaq9kpr0NjYOxRrYmy/t60aQsKwX/q7o0o/65E7cEL8r3Sm3d67768
/3bXMD+o48Q/iBL8vcwCGIH3az+yeWQRlWCWgCaljLj2aV3uui/oJD3H5a86SZ8ab/iaOWbHmA7m
SuPfijLdg0i9hmbyR6i7G7XPyqcgzQRdEiqcRxp2eR+ic+1U+UjBndJgy73pyVUeUmQXqth6SYav
TuxjT73l/n29pYU8TUqNLxiWK8vBncTvQGFiRKh0rz+ZzqtOrJ/yf943pK/GtBp1IRNr6JhcPpoV
q6OvmGYH3fG5G569FtlB9WtibnTwrg8Oy8CEZT9J/bqE+SfFgO2ra90BRsKuUepdWfxFK7YcP1QY
rm5so2tQQmBAYo4tZSqktstnKlytHNy5QiV7ih/VFBuSoHsYPR9Rw5+dA3BWeLs2etUhbry/8vWF
wsIg94gDANWiWHa5cG441ej3CAJ1pb+zFWhWWAaa6SndhBdX0iLk3+SQirSVMHAulzJTSIMK+lIH
nc2n0nwcSxXS9q90AK/HJA1RGqDiCHUn5+Az8/r+g17fMrK6VCISb6+6zXqTNjjPyeplvLPT11z7
EnpfIcC06WNsbPU8r44fqQBFNxc1MCrDrAuQqUHlH8kCGs5R2NxS2H7NnekX2jeHrumVXeu40XGY
iy0G6HWndbHsot7XADnVRJr5WUIbNzDLu0xPHge3TnbIQBx6r3lAQPF+cBHlVsbT+2/4Oha+rc5+
kuRT9IUuP3Bs6bFu1TTeyva2asvbbCp+5NF4Uvz8L4w2bixcp+IPiR5+0xitxWn7vi7qh9nGy2GX
lt+7Int+/xddfXP5QbSHgNpAPNFoWfygtKm1KaING471nTbdex04b8pYC17xvVrgtWZtHKfV7/7b
ivLnv5W8xdBYdlXS4tarR2g+L4qTvir1X4PPjk/jD0H9ua6cr+8/5fpX/8+iS7ZMN2lpVsw8ZmMf
IuqaKJvOUxIcChw8FKfc91F0auPwg+sFG4+7/snZ6Cinca6oOC6ft08Sy/H7kP5sOp7tIjsOTftQ
ZfPRilwGtuy7JMtPqV7vm7JAXcLdOc50MMpXryt+IkP2iI3oZ6PYYtK+kSsuKhM+PFizpCL0NfWl
85ZrjYmv+ATL0VIegqgPdwmjvL79KSi9cl/mTX6eI/phBTRleOlR5d1W/kMdhIh9Boe5Dr5GgY1O
lV+0+MkWX5q5sxnLS29p2/ycY2U/6c3HqNsiLMgBuf7Zktcj1iJ0+su36VbYwyh5UBw8vz2M7pey
2yGtG6DP6WT93h5+lGP76Gg03+8TVApiaAJp6P3Y2E5XmO3by/vPr1ikDmHSFuQUUHBt5kz4Xrs/
micfrccmmXY5JCEnmo9IKz+qQbwVQa5uI1ka62ASKnomEPMuX0DijG5aFXC6K0wy6nMaWL86dQp2
TlB8DLr0djC806C6RzVocBEev/qqdwqxiGm+aITwNt+IH6snS5gjKAgJN/OqV6DlTdREUJLqFLWa
/0fdl+1GjmvZ/spBvatas8RG1wFaY8wRDoedTr8IHkWRmkWNX3+XXHUr7bDh6C7gPlzgVCJ9ItLU
QO5N7r0GDJZysPLUjIZVjOhFylNak0Pf2tTRDHrhrPdpA4KHgZ0U3FpwSEFEPYteo54Qk7bwRowh
X1rbsuToZbOaDBEQ3uw0u6AXdiFfhUu8dqgao26BeHm2mFW5t7Ta1nKvG7Q9GJdBYbbXkWFsQf5e
SON4hMvS8vvJ9vU9/hryrEUGtppmjeAqACiDtcdo0ML2Cw4aPkpSAcrXFx7p55Lo/EzRE5hV4RUQ
g85SFBQPh7IhSg5TXWMJdKYzAYkld8qawuHSyaEExJvCAc3ntYZWDR9T5lDa1xce9Js+89lCn5tx
M4kZM/2T3KSAZ0amgoLiGQAvpFobWhLbdkUDPzozWaQaiPZtBqPE9LYVyYKV9OeotT8gZwIhALAs
qKQ8VTKYPQk2blGtVx6v0gZi39OtlVaBpQkbAPHkjhl3g2oEVtkG3djf5TCNcIbM7lF+GjelpWeh
1dBTmjLNbZo89qqh3jCmh2nWu1qZLqCKdAA8bXC+f+mf2xIa9u8zshS3DojA+eEkAq2774d09uil
99tksm5tloVmQ4Blle0WFi2V6tjjT9aJtRL3C96qfqfGy4amk4Pn2rjsWIoM1TzsqiII3i6yPl7I
Qx9+f6GfzjPYF6Oag3gEMMfnk0YHaFqVVEA1aeqtDqFM2gpHKhr/+1E+R5l5GKhAoUI/cwvfPn+3
aWigjgwd8ZJ7o9WsuBDgiDXeMMIDL+2O+axbrLYzfHDbKMr1hbE/RdyZtgWr6bkljEhzXqusqZCr
bGTcoxqUTti4ZipfDal1l+TK3jCyrY2DFlws15BddyUz9RSNb6uh28NddEGtCMIg9KKtzKc8iIuS
0cyHswqu6JNOZpRMpSpxhXmjNoaN3KArw48T1fZpXleOJjd3+aOkVHDb4q/xWD2aWvwwgqo4JZfI
MZ9C4nwlqCwgG6ODAV2NjwkpSVuh2zCm8qyewC+jXQpN3QNX6Mht5VYTXzVR9L89d85D2oBSWSjX
A5J7ln7VKKJdl8NoMxpiD76oUVEHWScCbrOFSS5N8a9uEFobSDE6YAGwIfl4g0yF6G7SyTClU+4z
c+bFCUedbonYdw+9ePknsw2gSHQGwHbA7uzjaGqXxTW0sDmER9NV0uxGiFTIHWAlre2zyFioE+wy
omoz6sQhMDRICQjO43BIZfgKWmPpkuGSd8XnY+m8AlA/wrPGYQ359uM1WU2WUjCOICUkw5bErDeS
OoS2Jk6UmoeJ9qEVySDjKwBgT2u0Ei4p9H0OMvDvQOsKp2L0kZB/P46fl4qBoyKsWwewIoup9KXo
YPTyhSDzeZ2D2gXGA6yiINoNYOzHUYaRGKUKpUpPLm/b8ljaOIVOWzCbgguv+FMlAwA4SGYjCoMO
C0m1s12LXEs6RXs5AWcd8tGo7mfSbd1Hjg1OSe1EwrcOIqIXRv08izHojHIzkNNnSuLHuyuUjhmF
bCUQ9x3Bim9mOIMjS9kCLZ51plsOHEe/v8/5eX3I4PNtomSCiglUuj8xJMZcS+QihkcnkCvLWexS
UssrNZqCzEy2WRddSJlf5AiUg7Hv+BPM+Ykx06ApXRhpxDygYnAkAWTYhLtXLx+q3vJHLCFBKp/o
sIYtVOP2+3v9vGvCzQIUM6OZEZKQsT8+3gkwgpbXJkytmggNDmhBRPJe5lDyrKYNtdW9ajYAlk7r
ROXOVEFVWW35hTr2p5P1fA0oL8K+DnPrU/VITro8zmVcAx0rp0bkHe322k7NnZXYPmhbj5wMV7y+
sGH8alQbyGMIA6Jz+qm0nNb4QK4RjFEk9Eoo9FaD+gOs3mtBba+k8iHLptsuev3+gX856ky9mWX4
PqstFK2qUcSM2dH01YhqP8mHW0UdrlhmQ7hlOELXZketCxHiqzWEcjFCAzYis77Rx5dMTa0y7AgP
uK3tQEmJN3TTrY2DaCbhxertjcUev7/Nz10Y7DxmOBI4EqY6SwGcDUk4tt2VxjywQ1a8JVsA9Ni8
oRggzrrURHca5SbsyULE/LWTkQwV2l/l9T/IAQDGKrh5CEHCpuK8cgVMQkYFU5EDZk9IebiqJ/PZ
LPhW0vor2snQpNF3mOw3g8IeBnKJbflFDsL4s7UBCvWQXzivwqp2gwTdY5sx8dI1jAn694s8soPO
qaIoLEtIBwAnZoLmCY7LpdDyebcFsUVtFn6ANCc00s/ORBl02OpSwS6XY/vZ8+Gq5BsCNn9iplsl
1vZKYgeZSj3RWj7W5VaOIFZdW4FEE+8fTAjgBAE/hYrCXOH/OCEMeL1atBix8ZPHBZrHeUkXKDvt
VKDGavg18lZ25/VO82oTF+R2Ai22xGnx+8v4DO3AvIS9HfYC6C+AnHn2RBoKGHBMZ+DmVPtaOh7A
d/ZKNLdn0RWejIsmm655ZP7U4B3iNF0V1Oa6tF2tij29AF9CfjJS+V5Xc0CuDc3l+BXtNF2ITV9e
JnB16HnhJDlvlz8+LVWiaT2AF+I1Sb+SyugVSC9Xb7K7LjNr3+jH+xboa3UwV7WdBSIa4Ipl+hnA
xbFoF/N/GodiWFqpJnSr9U1ZgnRWgOp1yY5NmxfyWbZUsZ+FcNnMDkCe/nilY5VkaBfC4disyL5K
jKsk6w+Nau66eNjRRnV4r8ZOSqln5IoMbQgDSmqWYE5B6ie7kR29LtY4v0Baomz2nVTu+qQ8sizf
5qQBdTT2xwHzck9EdJSU4kVvIwsGwdlaMSEQZputk1H9ZGJ34Est3+UqurlWAQZHQi6xuL8Io4id
gLrONOPPekYKKsCQFAb6PS0h5dlnbhXDwhw0yroOogFq88qlzsYXWxFAntDtQwMS2pHnHJkYIPU8
t1E7aIuXseBXJmJoVbMjDrSHfrIuVGw+w/vnxTE7B6JRhWLdedBO9Z5zcDLB9Yi1qy5tHiwywJix
XRQaHJKxoFzW6qEALT0Ga7oY89Mg1Ao1ViWFOzfoolhDNegZ36/ZL1Im6vu4GoK+I8ARZ9krKaKC
2RYYKFyRMH/ueVaupKz2Z9vloqvhzVYGNQu/H1SbV9j5vEbFchY+gZAzFBI/zus+Fw1F4TDxunEn
W/3BBjOKsKh2o1GR11p6jwrmDbx5mq2oIs0ZanIzWkA21IZM/ZaQwYklAIJ46VnkNEwt9WkrRR70
0fAdGXzQwuKTk2i9mE29Vrk9IxYApueRlq3IxJhDxPRsZWMw5uqiqH58f39fzWWoYpMZN4YWt3wW
jquE1wpAbphZuDeK1OAZfPqhZ9ktb4u11DdIlr0ZfD/oV1tdADJ+jXp2JIUOV6U1BcSw0f8FS/IA
BPFKgo3jULr9bEADir5VXoilX+XA92OehVImTQxsL7BkIKW4TbiEUkJ8YQP7VQzEKsVZG9tY7HjO
kgqAwU1lx7PGN9rwsarcFyKb5eSOkaj/TGD/8TT8Z/xSHP6cgc2//ws/PxXlWEP5Wpz9+O9t8lQX
TfEq/mv+Z39/7eM/+nf4Uuwespfm2y+digz/O//Kh1+L0f+6Ou9BPHz4wc9FIsar9qUejy9Nm4q3
S8B9zN/8n374r5e333Iay5c/fnsq2lzMvy1Oivy3vz5aPv/x2zyV/uP9r//rs/kW//jtv7OXOnl6
yP91/ZAVD+f/7uWhEX/8hpaU/TvOWaB+42wHPe65Z9i//PmRpfwu/+mZiird3FT87V95UQs6/zN8
hJoG9rGzfsesI/vbv5qi/fMz/XcDYCNkPZCidDh1mr/932v88Cp/vdp/5W12KBJEjz9++ziNTIjz
EUAcoXqDuiQA5ecqP3Gey0Ycc+naHAqYxg3oYRl+Kkg46RdWv/EhuP010uxcDtYYTETOA33Jqxzu
DYl03QKgDqNaN0YrG5oN797BX/f3/n6QpT6PA4o/aPDYbuHhnBdANB2ktyZvu1NrNRDUQ4s2yUon
NVOHq1cqhVdEkvtDv8PB1tfHxzQG3oPUzgh+asyWdTvroEJjKIa4ZxbmhHlG98PoOoBCrtWCh415
J1INqec1tiNYMmYLMwUg8IAeYA1zxryDmLS1ik3Z06Flmig3FvYSSYMgq1wlseRCGwcs05+crAGA
h950AZ0QwEzn2P7aWY+UDi7vEcC1m3F6tAso8w7PyBgQe8L4QvdiuOy2oPcRft9Ed2afHuN6cDjd
StZ9HEPuVwyveXo0ogcBvY2aMcnpueo1eheOESBbuYpavNgayYOCdjVev5Mpx0g+jdHtlN0b47Kx
DtK0RKJzerAIJrGGUmBUhEq/7C3msPpotFnQVXeWPnep7hP5ZHWxwwstkGzuGuPosu6gF8+IMYtC
XCvZRultlBH4OtEG3I0OeQ4LBNzCJcZ115u+QaoMF1ofYHSOnS+QrDApAAjCsa3rNI3DDu111RJB
BbJlPl631VEMxCkalGE6PUSRwa85vTYm5vDafqy0Y2Jcx+gbp03q64YUll3qq/qpAOYmVijMTCLY
PZbb3s6QAFCeU518WquT7LfSfRLXqwS1WdUuoBtJpaBGFS2b0K2zucek3qWTtJB7dT/BGjtit3Ks
beXKPObRIpFBMWKO0sGfJYKebGFGbmEofsrJcrJkp2sejPwlVTVI4NEQmoZuPGrQAVXD2URxkkVo
yjcW9qSsOZltBr2GjV3ru8GMfxbi0KUCPBPo0XbksRjKdWckTtpfZYCioW0IedegRyua9JVbdMqy
MA2XxAm8J1BlbysgNexNY/MrY3yhpglSOEFHnx44wG2oIzr62IfgBvp2x0IWJz4U2Byptp1uaNxK
iRazSEilayva2V5mm3dypPlt+1haD1r9s5TX4POtprx1COA2eqfsoxI2FzxbpsRCe7c+SITDwThz
c/qjs8HgNQdPmW77ztxG5BCxfdopm0mTT0MDR7wBboNou91ETbPSoEistNRNCN325XWb7iTtPipU
f5JboEhLV0ITt5JBfihWZdoE/dgBroCL5ydRqk46QtZeytzBimAgODv4rCRFdcdR9/NUC7qcLPqO
BiBahBm4k2VROXhjC25OARQzHH1aReaNGpPFON200QOvVijLocWfhrz8yWx00WJ3zIgPVKlLatjG
s8KxKTTKoidRY4mqxwmmkDno7EZtoQX9UCh22Bkv9UDvmJYASTH5dC6PtKpXqsq+IsamJHD7ibsQ
YPerdowgxNyFtIJeR3yr4PGbAm/ZmNYcQxWD6rfpYz3GMJsgMN9QYGqBZTtRSPBIvlmUjixQbG7u
m7zB1uoR7rGhqiJcDb1vw+e5U0foM2AjOU4uzp/wlUyCGAzzOsocFJjXlMW7PL9qSszobPTlJIXM
wINhhCwavQaNvJTqfpcP2zRbMrRSBHY8LEXEzXRMw2s5vbUmLHPb3FRlulKpDcc9vsiKftWxfEs0
tqv6Dl7vHaoTNHZ5Rz0dnF3IUrvDpPk5jpuiglWfWuILrV8TqB+A5aUOyUHog6soKYhnV8iRRx4z
ZyTbCefn0aBuGSugxNOA8tw1zDtFiVw9kUNEa1furxqx1SGg0MMhht93xtwTwFypezcFiCdGsJSs
XSmv7PSBEjmsZpW9dsSy7Ly6bpyp0ZzCFICabbTmOU6hpyA/07jEB7U7iZchDgYpcSZ1m081qh4Z
BAUgQd/UDlSAoGWIGIwZWk3UH1VrM1LNVYbaNSCFhpKlUwFin6AN1gMwh3KWG/POrcx6N/ZDoCc/
1fGHDOrNhDO4eJ795lITLTPyOnQQ3e9KvMksaOLRI00CUZ3KV+qDZthOD23miZ80ZT9aYdXLrqIt
q3Et5kD9U2U/2+xojaZX9acazPZRYwHTM4cqwEGWxEPXwgX+OWAK2qTGUuSrBDYKDQryNk5iot/3
UHFAmR4T8ppGAOI1DE0fFN2yba8r7oATmtzbrj7eCQFf4SBqmW8n3IFahpNi9etkSTtQVyw9UMDA
p2x0S7Rqi7gIRwtvpDjhtpxOfZCgHCEYfrEwPRniFrZkOiL9mWBokDUcLUO4gQlRIT0P6gqVJ0sc
tQke7crkDPK+KzjY6r0nDZMbV6ehWyaj7Qop9lIbylxiBUV4UKQhGlM1YGmjrJEcaXqX6YMjta+8
wVWlljv0sIZuB7+wt8yEiLAOqhU8aAu0mU1tKYPzxQeo2lupCyUeR7QAxjL1p4R+uphsh7IrVd6M
JpvvwSnxsAd1YYAxiFL5XvSZP7XPzQCtYMhNwjvDrXFmUYS6nhT9WsBCpKhpACn2BQeAs6SqK/Au
YUWNHFAvleoUIajEigUPVQsnZO6SkMl+3q/LIQLGiAS6ejPqQHIBNDjFZNtLNlzk0sBqIJKVEhey
485IobnIqNvC8XwC9M+YOrdOVeD04UXNUFHpGrcbSx/4S5dAULZNf8rU2sjwGe66baRFTjthoRRB
l5ZuC4XS0sCslvBmprscz5DM+sN4pO34ClNJzCAQvqMlyxW3EndgQmxzYwxNE+oS2i0dV3qvQAcE
fD2qBRrN/EzHigZ9ILWzDSsBropVkNAmD2rxTs4iaA7pkVeJH7Z4zZzcIA6bwA5VYIooFzB4ReV9
0hd2JvD+8kDIpTcUEDk1X7VEhCzl/og12ksbFJIdO8PpcMDO/+8zwhf7U2U+bv46479tg1HjR3UN
FHNAZc8prJreWp1kYnuKosay30beU+pMrtjJi2rx/VBnuIi/hoIUEpAhaP5i4/2xnNClA7CbQu5O
aljdolZE9r0frag7rdstIq0n3/FltWFHO+B7tmAOVuaFttZbafPT3b67hLODcFZCVZOnuAQdki6r
7gQ1ynV21S0azwo7E+UdJ/b+2aBvsq2zjR4e8sf7bklHyiTHoICoekCHgofrc3dwq40eaC9shVrT
hVPHF6co2BYAQQ6N5XnEufLxDnJRkbasJEPpTtR4hYIAeg63vEBi0MWFd/qxLvXXK3030Pz5u4EM
ypRCTZX2bfYkK+L3gRnwoLkwzBkX69M450DMrLLTUqlwQ73b+13mgncR2J503y25T4PElbaA/jr2
gsVutJMuSGucVaI/j342cQdJ6LLQMPq4kkfH2hfrctsubBc8pR1fk8dqla34Nlq00y7fdbs6vFSJ
++Ks+v59GmfTlqGmXCdQgjghdlb1Tp9qbLwvFKa+Oqe+mzPnWsf9UDKZzY/YQq06SQ6Wcqm0+uVk
gdocKIPQWv+ENpGZBbiWTFqsg9FNEnfAZhKLn/htUD+MAU5Vjrqu9pED/fWLS+Lrpf9u9LM1UUSA
yGOPNQe6biOWADsGaPqso8AKVU8p3Ny9tPDfJFc+RZt3Q56tDkWNsmgEuOWkdfZGlyRYRKYOM2dN
KdM+EJ4v61IK4FfgGlEZSKCP0rbf9OW0VAoaltLGzCvsk8NUXcscDm05eyjJM5cEpD9yP4q1C2Hj
0jM6h0javE66XsZytvZQdHOTe2MdecLRVmCYenGgLi5N7LPe+19L69cjOs8JgKVZvWI13QmIYE93
c4953UL3iiXEK3/YFzpfF+/vrFGDzWTDIDzTneLbfKm72kLxKpd6ym5yFTfFtA8u8eLPmsCfb3Be
du8iJCsaQNcl3p4af/D6XXYlFtJWc7Hz9ugqDdNLGW6+hW/m3LkM0DBC+4/xZl5kSoACRTCszaXp
Da4aiFBakucLSX0ukn833pyK3t2fSso4ZRVrT9B9Olk4wyKvSg7sLK/bLVQWHeFLob0eQBk7MpjD
OMalqPJl3Ho3g86yq6xIaVUNeKe9m+zyyLEC5CHXCJtNcdIDaB/+w13EuyHPQklk9sU0tXin4woE
D0/DpIXFcNi5tkNW0zbxLtHd3sxcPz1lE2VblEYhrnC+TIDWrSLTisQJFrwh2M5+tSvuaSD/1E+D
23sgeQqnXOXbdl1cSr1vOgbfjX2WfPjYaGU15NmppmhYJIqH6oYjx6esg3ATg/x67BNUo8C8zM1X
ZrO7yO5zt6TKSeSaazPkqqlZyUm5k0b4v5OlwvhiKh9mm0x1Iocu0a8ksGQkym6JJC11wp4yJDor
K5Z8Qnwu6VrTitKtxvQekq4+jdE6ZXm1jCBrw4dhOUrDc1Jl15EcrXLUgeyriuIwyRytCHu+RvnH
6SET5rS29YRuaecognuiQEkvI/HPRB/Wk8yvhrx8iloCtIaNNmazjPVjzDUnix+pIkGwRllPGT3E
vIJ24ItWNgEtr1l6rEZt0beop0HIVapjLys66KwASUoM+HjsyvKRqKoXZ/K6bl/G5oVrimvjhAjz
JIdoGYCPcWB1+oFkUCWHH4ojN/FiQPW3IiNgqJEXw1KBQNert4d7CTABp5/dvLu8kBxugGhEtbBK
xgtx5M0L8bu3fhYqEzJKUtvK7cm8z5f5pvcxywNr3WzTA3W5D8CAzzHjjRA1sFB1EFt+9ksSCpeu
Lu1mvz44mIC+oYyOFui5Fn5qMrvseSVO4i4KTQgeOB1yxbRMfBQ4xaIJu0W9yDY4BB+GGyl11EW8
v3QRXx+Ufl3EOXjDSvJpIhouItpOyI04D7vy0gpRFgovqtZ+ud97N9bZhhO9QJ5Axk2chjvDa31z
ZWK8YW0dpzC/VYPMq18uZuIvE8e7Mc+WeZRmChzeyvYtccwvu2dI/ZM7b8eSPb1Rj99nji93g+/G
O5tgcjnVnc3wPNkSAlUhD2u/Wf7THca7cc4ScAbc/QAUcHuq/N5nz8UK3tjoTi6jdbJX15fOCl+f
VN4NN7/ad/nQkCGupymKQL5XAmtRHcctjB5d6cUmznBbeNRPXcujS3LK3UtODnPe+bxm/14n6MR9
GBuO30DaM2QJdTuSxjdgYNGRfD9W1S41K39A2fH7dzjn1u8GPMu9vByLFF634oTEtYTklMezY2sJ
CFEMjtZdfT/Y11upd4/2LO2SPooR8ck8Y/gReltufE98aasGKs4N0uHSzX25N0UjEvVgYNdm6NzH
x6na1QQCSZLhxKDbrhVMC+IKP0Eh/m1bcTHJf7UC34939vqk0RBcqmyBnYzsTp7ipHsacPepWOY+
35sX6HjaVxsncLEh2gR3DDQnzxZgq6A612pWdop0FLCyJj1BquG66fXRtRPjwdKjazKYfj0Leckq
sIO2F+ViZg2uiKkFKhATwCvF8CNMsiFoWu1al0B5NsbI6csr09hDRd3hnRrk3fWEzgSRtGUXdRtL
w057aog7lnqQNrjdLlqadLh0f1/tTN/f39nCV2Jd1Zp8yE659cgl201KIYBXY1uRd65IIdqWwi2Q
6dDtHCsY05KgKtsnKRfbkT1OebNlul3AqaRbCtIcJk5CiXQh79gW278bkosfmOoryNFcacLyeRTf
Dll1D/bcjUCj4B/M/fc382kuQnNiSvCyAOI/xAuw5nxpZy5Lv1imvijcS+ngre53vrTfD3g2GTMi
lW3N7OyULuPFvcm9InOylfaDrMvrHORX9wkisD46vgsrRJipHOmgy07+go3g/pr5OYLcP3kECJ0z
l39mUJ4lxVbKOrWc56sgN7aytoejUZ1gWQoFf7KBW5pnN9tG7hc1LJriHpyv7uXCFZyHu5n6DdQb
aheQnUMn/yzc2Z1QW0jFWdeDoR5ICgotJIjXY6y4TTou+lyF7qF2bVrUjzjk9yKi3pVRt1JMdE+l
dF+n2LyNirWgdhK+Xdr/A0jMvnzJr0X98iK2D+X/D6AXAzPv74r2DKr5gHrZPqQPffIB7TL/gz/h
LprxO2T/Z+1UwJLguD5XXv9Eu2jq7+hgEOjlA/0FxYZfUBfyuwYIJwAw8JgCEhB/ewd1sX6fv/u/
gLe86Tb/WlYzrAWlr9kDCYy4mXt1lsPi0WotwFsgzzpm1NVIARK9nXYLLR80d+zt/FS1RrcvemP9
9iEwag54jaOX6Ym0/fVHHjXSNjFMZAZDqt1fH/D5exTMgZWmVNPCauSZhqQtmMml1RQXuxZapKIw
+ju51s1FU0UZ4gd+hJCNcMD9qnZK1Zgnk7IAS264o7znS6uFtVzd8AsxGnphcxz58ECQV8GGm/V0
QJqEYcLHJFtIaqVpErpzvJJu6MCSNetgJ1s3aeSljSlWbP4jbdBvSUZ+Vek1ytkdzOF7DX3bXrD9
xI3IY12y7Fn3o9DKDkAN9gLRbi/GphasEb1y1ApdYEGSJYTL7nUu3TATzWMzl69HgUKBRRy7zl+r
Bm3btAYrvh3JVTvL3KD7qpaGhmbZtCQsbaFcorTuqBhXTNPuJFGlqNfFTs01E+zpInWzwQc61U/q
AucQGU60khLC70Q4QzdITlsSP0LLC2CBuYptapBASdv1IE2goxrNDJ7IEOH1BuRR0S4HlYbTZAMT
w6PBGav2VMf9BED0lqi1PxF7dI1U45uyXdQ9/Gy5LlJgQUePJXZoUx35Fjcu4LWgFNKjJeTGsdr1
rJm9sdMRUTzBpKNgzGatLjmJAsFGVlhhWubMg7qY5eAiG2OofSpwwlek+LmtdXy7SMDKKTcwq7vT
czB5a5E4NUNTWpeKGvL60d6MpKck01xzKh4Y38MVd8VYGvsaIJbukO6LAjPRGHfo3K9y9BmZ2hxG
kQ9BwkcZ4m5eq0lBztNbzcSBLotaCvwnHKMU4pmshtxEkq9iQ+DIDawunH7apZVF12iINs7Q1gu7
tflGBpmtTKMcmZ8orsIn8P9MBiNrewosZj0pwKxIk8l8s4MFehzZk1srxk1fcgqEMZDi3QRFp7zP
uddH0lpWIzAWgdJMIwNdRKKgDgAiMngcYVJG27iZcp9JHXFLoK4llKQgFoe+J+KBL0ERCQ6qGC/X
AQGIhIr+trTHYQFnEbAw0WIvx8Wo050GXENS6m4rzKNSoR88MeXWyqjXRumG9VDNVTEThra0FrkG
WmtZH0kcaUsicuIAjrvFVg/IoYgMIfzyEnRZjcKlwIwggKzhhYLDR9ph+nUK2qhVjV61tYTR+lLX
xkAY2l6CbtiV1VfbpgBst5TI6Edga7tlj5xu6t3PaiDQ3AOuZoQMCOPtlvUjSC2cGV48gWIumx6o
B26dT2KTTPtoMiyY3MLdR2m0vT4pg98V6TMyYebpTCrdpogOEKtY9jE56hqA8Ylwp9GuF7mKbSLP
K+B/odBa9cm0tLXq1I0U04ysSU42StlUsDQDBloWmEYTFjpAimw2jgUTnGwrSq8A587hnZfcpIO1
tgkmU4eiTmoAAiQX2Kb2ZdDY2P2JOwsOFgpN16OswCW3MxYDIrHLBb+JYYngtqqMegt+sWEAklQI
HfiMGeoz0wp0Y4JLagiEnbxSJWnXavxRsgrJjWjbQTGr2Oh107jcmuyF1Mq3CgU1Hxe1tcf+Gp5d
+9gCgNswBYwECaTyLWkV6+OJS2rtSTow0n0ZQcBaAFEBLWXLqDcR8CcDlzMwWtWnrC3XaiS/9lkC
B5JW3tbwBeg7O8DvilfpYOgLGdgCpx8KN4Gy+rrh8YNSaWRVq/1TB1vFMNGMq7yPEXh7qNFCsAlA
B1ZqmV9lMRoARhmtmzaO1gD+5hDYzLdg1ZN1McjoTxt/f2rmmupNkmQ7b18mea7jRSQyRPKhxuzp
qRE5mH6AE0IHY5OpcbEx5r+ZOtP92GiAm9Can4UxojPSc0AyE0aCqLQAZtAfYR84BQTb9E46lbFA
norLej9qU71/+1vMIGSFOAfLGVXx3/6vX39YOvdsIZmzSWnsKDyGd0IitlPUg32tqie5Qbhvs2oA
VBI/qqOK9nxE5eDtx6qOb3DSlTxo02sucFnqqWiyetsm5ePbTzWzpCMIMcAGEdQ9uwZIoSGSoQVF
46BL5Eezm2y3z0nuj0WXr8DxzFdvf/v1o6JkQLI0qu6hw0MBXlNcTTLrNWRU07CQquu6wRQEz8RY
TUXuxkVjvADdBS5Ap9+ibIxzTJOJLSrIpmcCwQ5JHlIv0qEaHAaCmwfv7d1IQTph8E/NTLv8EQly
Z5u8eG1az0iv4JeWPatg48HApbOvB9koAjWpzDVEzvKNXEB3lvZKH2pYKV5llcBwtZw8G+1uEEr2
CuzHU0OL/jYrKPXh51Su2BAt0XVrVxGWSdhGIz/mlHh6qT0BnWRtsMsfHQ6w8kLPcDiE+IPTW3F5
VJL4JYbGzcYQg1O21U02duqJRoS5ESuLa7AFNF8X+rSNcykOuKXuTB7TpZ1KyY7AX8gnADMBodIQ
ZLVEvacYdVBBni2HG0TD6n54BJjdUbSsfR4t9iMvpuMQl3wpp8AM/h/mzms3cmVL068yLxANBk2Q
vJxkkunkTUmlG6JUht4EPfn086VOY/rs3TOn0ZibKaAEpFwqk8GItf71mzQXP+ep/9ktfvlYZ6sb
DbMrLtcov7PpJuqg8KUhF8AYD4vbq8DGoCjidNjCOlMPxTCGus+bH9M6WtjybDJaChbzkpjxWZGu
GorFdd5xhD64WdL/5GJCeZRm/9hmI2Yw3ShgJ3oo1BaogkNCzId91zhtebDqU+7OK5efN0qKIdkv
nSPOttU753KbBSuzYW9fDHlboTWLhirxHrBvmfc5UfCHgYjrvQJa3IvS3J4qmXv75MNT9fawVWsa
OWZq3sFkHDDwa/+k9MwEnbS0xm9l0sJaWciAKZfVrOjeK3kWaxmMpVuetlyR+xRn9rlsupbAtPmt
6sX33sqrEhgIm67UyY7IavJDW8qbnoLwCa6Q1pa6bYrmdZ7r9iVpwfHZyGvRgZkPd3qB8Zgvfxyv
fBUWJVAzChGMflFhcYrRkqnmS/oTXq24b1SWHiw8Nnc+jg1HNbXf2jkbbmDSsIkkZ9HZ3Rb0cXGX
1uUSpFVGkZBh+rD4zXZqYLvxp0Pfzg+qK7ydbPQWztoegm6DS2aU4iCNfRlP2+2WZcyY7OY5c5zi
OJa/vM0Dfbb791IlHkXF1T5nNrdn6XWHaUmRBKGUi3qE/3drVbx5k+73ytH3tVYMvE14V7N7t82r
RXPo/Rha1R2bAv+lGbp3CZl8lw/dQiJ2RtrxItiNHxeT5SFtcNpkXu0jSQJPPkeoH1ftQ1mV7A1V
8ixLI7mvFn+NeouVuipNUPGtN7rVBUfH50TYOaeNc90S5we5UJw1nv1ewO08x16aPQ51/GY6/rj/
Kp4TXNbvvz5MpX3rd21yKu1PNJVeRxlgvgwGxLkkz/yd4WXtmQv31lbABVlsOTupve5m3MzyNM75
DfYf4r71MM9Ne+EGltIQ99IeL8vNnJ4np5T7fva+43oBQbCNx+evDzDxdp6XXeZp8NGsVvZdOZvP
1qTeclNYD4mDcHjZquFgk+XXFsvwgBOlfi5Txw2NBdphZ1fz07ZeHAxlH9NV7uC55zdJRZROzWZ9
p/L20yYA0y/52Ri5NN4bTIKKfKZsFai+K0u7j831g6Vr2Li+SvZq5SShDcuPLGiYU2IqKSXairMv
1yFEzAvClrsSod+rZ1Ft5Vn6nvAOXRzVGFiiGsl7KuFJwgR1Tl9fFeN2zEx/ffaWcnmQ3fL+9V2q
rezDKKi5weHg1xHwHE3t1NzFomjuMh0VSW3z/DxAuQ5NgOU8xU55a2RzeSsgHdxW1yjQ/Na8fuLr
s13cwGz9+i5tSyeSXo2lwP/+fhw1+PLX4398T7NaO3+WJqRbfsU/vvz1m//jZ7JYImCGfv31KTde
zYvnAcXkFF7doNxLe/3w9dDG+qWjuOtgifYEx3195et70nwb4cVff8a2cu8f396N3LZCD8v+60Ua
EBfXLllv/KJM5e7rc9XmNHdejSzy+oXh2ZFx8qCtqX4opyK+pGZ9g/VL/fD1QQz4fC1Wk56QFMAw
94bXqnby5ywDSLs+msgKefHWg1aDtQR+dWtt2fSinWZ8dSHKpwgrZOq6T1mmvOfEgHWNE9Dj1yNZ
NSturPFMsCFftNm/T6rG8CO5PsTGdX2uh6vKtr1ZeCoq0XK45U7B3MGLvU9ot8DO05O7GSl0+VMi
Db1bXDNYWA2wqG3EIUw/pV99dGsTaPCmZrQf05SdJ09sTHVMMg5arH6XxPiczHygiw7woMFYrf9A
W3NLw3+Eqvm+bKg4piG9y2fSYhJ0vuN+8NTv1Z7LXapLvXf7mh0Xkvpgwp9uyOdxOr8/eTFeUgRG
pjtls4QoGs5jOsMn5a803CI+bEV+mhofvtlYil2/6pMWEh6mWFVIvvRpWEwrHCT6gHoUbrQAu+3S
+i62xHowjPS+zl6YRFlYpvROoFsjgzRpvPt5/2csyTCdx/jsjvqmcLCNcXNGDW6fXFxqhl0++88l
zmEE0rElJMN8imftHdmj587cQncYwLMT+eBkk7OD6fIMd9gY+idOndPo4BtbGb9AJD7tTIf5mAFR
m+gthyU5LY0XtuMYrZYR3xi6RJvUZTuY+Ssp0sU5tSRmmEN2s9IBwlkfL9qpSKF1Fegk3l8iN+NL
Zw37pPBQ4Rj5j6/SR26Qw02jfy3K8gN/PDQVpDdmlRj51QLf/YQ8Ih9mrmydt62hiBCUvONoljvd
FiMw43bnLr8I33qfYvqdFYgo3j7ixQgNJw1ni4ALX363auPXNq277GGV7bBjmnr20+5Dumt/6Cpr
bxbbb7xXf4ts+qXa7lX2xNJmzb0jx98mSXhDR90++M1rnHXfidO+bI21RKvJJN3R1X5S45OTTOXR
p/wmH826U6mLM4rHDWuvxam6JsDFNT6o7aKvu2o496xqa1w+4iL7lRBayLJ1j7lhH4pRnqXmDhnS
NY+mTv+m4t+Rf3LD/6ctAVlxHP/EYPp92/r3IpUXnSC+SFLo4wU2NtDt4VfKzDk5VPTGzC5QM1zH
J/kwGdlTaZI5a8RmHXRDfb/hoejXxmcyNB+byuTB0IAEEoJHuKnkLfexwiVLijdjnKLqZbJpNVtG
NJHDIHYU0wWX0/kygjZE1YgrWZbFJfXD4ITSTf9UAqZ5UxdBhg/kvh092Pb6N2gXEvAcwnQ21Dps
c/e7gakKQcnZrrfdNZCr4mQkMMcfn1xCJt4qva+llR06GcPvL96zdXzoer3s2dlPZeWmMJBfUlCr
dkWILZau5KXqOHIIgQtG0V+K1VNBWqT35nU45xp4wHked1LVG5/mQHnbLkHbr2cxNOrBWLejJupm
XyDz3KWEEbJK/0jdocGH1G6qpgtLp4p3xCwhPrarANOo38YczqPogKYQOHXFz9YQsMZ1pCZ3iwgT
3ChGQmyR8Bww7sviAX3iEKXVd+rcP9p3NJES/lMZA42b9mM7MtPIcyeMU0rjtavFWcfla6q3Zwy6
8UMZKXNpB3HaT5DPCFEiHxm7w0i2UId340VYw/1GwgsIgLglTxyCaGzqN5f329ryV6tByNI267Vy
T9UdBGxZQKMp1a+V20+xCwZ4VRIgt6VHs9bJpYR0vlXWcayYpvZ0P6vbYj7aqBunEReoJwSddIPc
Zx7ZjO5oPMjBdw/10v7xkpFEM596q+xNCnfN1xPr28zrkna8hFVpCu5laXO6+vfs0TPQUscrq5yg
zSp1aF0X7m6XPs92kDU2BBhTnufaSx+LzL53h55VlRHL4Zt9QERe89hVtH6b6J+KesPkEub+jkxQ
8tcCoyMAux3qLSjncxsDGy9E/tKomZFNKG1U57D5l/l75VRPpaybN3/qb8aFY8Ob1TejRB7ngz6O
lReiyyYkDbg2WOq5OxAMiCwEgn+C9vTUJIkmHOHBAcie3NTFVK0uKSURaWAb/kfnG9DJZkVVZ3rP
xZAEpnRenJYRHYKlp3U2cRcgkD2s5vrtKq+wCO7GMhDR1LqNZ1eZ7TeTcJci8+Jza4SW2t5FLi51
Bd3ec/QS+ss4B0Od3QE9fPR8Zif0dLVDwODaE/1Vvj+G1lwnrPqSw9MFWSMxd5vmIeqHCWnUzBnJ
xO/oNxZvLekWQVUVaaDSkknOtxyF4XmWmMkIMd8bjKGKFHJ+kRQK6A0lWf9cLCYSA9evI4nwq7ua
u6ie40PLU514zq2t6BnQvIVjAjF7NVYZDsR2B4oKf0vtvWgz8zRW+T6fNfTUifMK+j4Hv42/cyn6
c9xOoGut8ZQr9crwlQykVEVLTULlipPnhO8OosV2CxdD3S6Om94Zbf+yZfYbCK576EZ6mq7Pqc+s
q7wRfymQo8HabXKgNdb3m9+/Nn4Ji9BrbHbMYUeYWODhqiHIwjimtQf26hqnVeewf4ruQxTbp7Vh
reilzkmMVnVYfa+JZLawC4PZJZ5nsK2l6D9nRDqyfOjV+jyYOWR4ZT7mbcZiIrPw4s57NfZWpHOU
i1JX/lEo96WqojUfpsehMS/LaDyj4EmOZX5y83wKBL7QUSOhZCmu0ogCZud36V01+6BBKDoMq03D
zVuam2FL3uBjfsPCAiBE6WAwljfX7e1g3vRbLfwPQDYRNEX2spR9HWWjsk9G92ZjsE/aqosaFguI
tVCfIK47MQmNJT9vvpUX53ian9xlxjgQ6tfRGbvurrz+YtDDHfiHyeyPqkbkwF/SSSNrsHd5yU2j
6IQmjR7MGPMmiGvvVeZzQptrf3cMGgFuvFg7/j4f4yrAuiIq9YRrpvFYxqMVVliM7lav/RxNByyR
oIdyGnZ20fG9pXpX2vw1xUW/S4zhZFR2elDXLr/RKbEp/ZOejBAMVATzcsGCyr8hFuPXbLCjtp18
VKvx6ps19tpNKYKJPRmm8uhGUiCD6RTTA+WdOlgChL+M4ZpcUZUkaEr/W5XR6GPkFZFU9JD5H4RB
ukFsQYGdbNKApqwMciwQwQUj7RJwyxn+MDUADgaYSZ3liGVqVNDiGpytLP91SGfQ5R2QFJq/Zfjl
e+gbGbAC36XL96LujdutcH8olf60ICAU8tKo7UPU8rFfOzNQWf7mTjSV7SYPzZjeGxvVf+aw4Ne+
u68HJrNjqn7SGSBUuzSpnRFWIda99lCFLNav9mqhlzYIK5cY9TCrn00EWWpsG9/72QdqkR/dJFBO
N8aC+bd7yjtjPNvjVd46F/axhjdgra4RQdt+AdIGh2arL1MzrDz/Z6HaHxM57BYDKN/1Apg1jxTW
R7sUxdFrr+Ja/VovVFViA73LG7DFfvH/gB1XJF2YFD8BR604O3VTnO36o/M7GcQar5s+afP7NcFn
aeKsMOhQ9/Z2dVlb0mY3D0i+zKK498R+FA6awNq4XytAH5KfLL1Yb4wYmSaJa7mccNwrl2lMZPYD
0wYl/myJ8vY9EGEBBrTfPPZozK5wnyksi/yliT41djjWRkojv4hMDrC+myI2MIJdGOUFNs6wUi71
BUPXo01NFtamO0a6aXYZOvNuvdVT+nv2muERZ/d2tr2w7yVXPbteoawq6Qtv0Filoc6ur+xz8b91
2RU6MvuOjSNc0EgeukIuu84cP9OGgMbWIufFphUYrv1Ueh0QNLV550IkDr3G7JkWno1Cz8FSZKEV
d3iGTW0dpGCH9eD/AK5AQIvUlCboqc9t1ms5W6cMJHJnUBwV9APMzvSh0Cujh3XYLl1Z3OZEF+0q
TDU5uMY0qkR80yRrHagWw0hrZe8yMBrPzCaJ5mJFQtc5areA31DB9yba3JHBhrUgZ69vVnwEDhQV
GrAt+4jleKoaKzs3ZXqu2c1FPIznrs0QxHtVRQYrmwcmp0EmRhZ/w+SsIU4krV107rXPM5V3pTfd
fq1fsgWYGIL17nS6gmJwwLTyj9F+hxP0ujZUgGL1CES1DH0oneF1APLZ+UZyMn3305zjl9bVXpjk
82uzca96ddXjbWI/Zcksb2VV6SA3T1aD9zYudxZ3gFEwgjSeNqd4LO0tPnZ2gikbnJ1k9V/LXABN
OzWToIOdWcOhLsTNalDXrsU+s4uXtXBhX8Q9mQpb/p6TMhHwHmVB5eGjkLXZsJOVjywXQlMVd7+r
zLkT7fDZk2D2YDbKoq/WBqI7BIklKOo0EZm4qH3sZy+ZN3shM2WSrBXCbOcbjhXlXTYDiFr6j19z
7uSxuU+n6pAYGUczW4WZJYg3Zv3oGjdal9ux9XQWOcb2ovXA3VAk0ZgnvwQ2+nfpDCXPt3623dAH
dHLtSX6S+f2jHbbPbVJ24G/orLsp/05TaQcmHJtWKbyOy443yEJCa9EC3189yzcxvNFjf1pahgy2
UU+azhKsvmEdumb6AVkAQBPlr61VdgdsvXNsCHs4Emb7web6xQ50FTsD0O3oaILFKm/rbIt3joFF
Aroj//z1YeIMi5WX4EaxHu1Nn+HODdGWf+PIF3sx0w7mlXyea+BpkhFOrjeqw9wYI8s0ucdP8H1T
kHPMrji49vaJFlWr/HZNjAIF7/DhWclFz55xruaDDVQX9W2CSXIRubh/4c/OC2Ds+rNeoWZVqzh1
G3JfK8foYewfk3pF0OOsmAqxb/rLAOHLteAIM77bbAazS3xsCOsbu5XbImaJ5IkPsuAn72u6WAej
b8XRTY5+5ZrYaaUo00c+zFPzjF9J5MWyOIye8QuY4GgD+eyIYHtN5MJpbDAWdhcnMIbrZRrEnm33
3qO742QHPnDkdou7J+YAQt14fad2pX0gYYjm0fOO/kaqQJ3okyHmt4JxlI/7wW6u7A9LxiX0+fq1
YL5DaBYGzQMJunGnvltN353naYqU1UOCbq/Qt52+d7CfgXXu+zpPH7KUaZ5flseR9o8OsVK72Zqf
Jpvp7FLHG+zlSk1P2zb/qRm6jfTk4ZzMvzoXsU+WF2HSYj/n057UDePzwkWI1HT0fVXWzOFoqoea
YKnSZaeYK4W8WOUruUsNMzhdR2MKYb9tfOaNrKw4bi7JZHEuOBzjpLSePDMG25U5m9t0XGT7Uzmb
cSwmHzmoNe+TVNAZmL87H885BgWEPSjnWOGSSspSl+2XXuP+lqidswzILXjNmyzxKyhFOOOtQ2gh
oxi3iwAWzd2oEfQugr9z9AFWfLaUwsOXjfigdMGcvfPl7ZZjrCGnrQhrCYaqMFjb2L93eJ7WP+aZ
sfT9PDfdu3XloXCYKgAFCllvCg0xHtsmT/YWeZBhqednCVZaImU1huLSCTTaUru4nUMm9KdO7mOA
MgJifZCsutTB5N0Xk253bWDNGIE7iLyygkPlWSb9t4zO9MScdN2PBmBCwkTyppZ/Js6K0GnUe1mp
/ZpOr+lEpYspbNep5UknnM66qHFfwG6jHTn/nO0dcoCNQx6xedhNhmqBNoFj5AW11081O90+MT9n
GzfyUjvXOHM7OVQj4d1kfvzQvca2vZcEmkwfTuy8bq1Rk91TX+KF1r3U6urygJydOAxx5kh89bzq
4g4f8yYBPmeaDFWhd13FPofgEODEWUSwUm6KNDEgR6QY3ynQw6tFSJtO49UH2bupAF8WtJc7DMTi
gMylQ+Ma5T4r0DWpqdyvU6mi1ljHnR1bd77pp6fNQc5VNk9mTf5v3wzf/SXVgVX56ozbPtPlpAsX
04SDXaFxz1pU8kzkJ9lj91UgJAfjwmmiTdJ37FZIzr3BHRvSQJkeXAeDCz21R65Ncq5z0BNHLFBd
GHXiTxgHbj2e6WzzABDGw8S7bq8g7wM2DtlNTr1Oa4GhvTFfXQmp+fPVcgPTnl56lyiTrRTdoRgE
EKVHT63n+tZMMIhO8/x57eWAwMYJFfM00pOzb0V/tZNvy8+sGoiZhhOyrCvT9ZEAGrU9JtkmCBgo
aT1J7wmMUTNhixpiavaTIwVzleK28N0bG2bG5PRv+FJYLZU8sYr7zVRVsPbbUTX61fLDpqpIhrKA
MbFtoGStKuucN8ur4S28+Inib/V87DtHEaFxnECbKFVXPz10Iv+TC/9JiGJ9ttoiwoHUJzUQaxnF
GL8qdRbGwt/Y44cmxGcFqpl15TtRk4L4BVM1auLYp+E2aeuPii5sZ/j0x5vS+GbbUxIYPj7L5nDB
lG49JpNxO67T21jrx1j78UEYGNn3w+9yli0rpd+pheGnL55U4bF+GUwuNHG7uJQ7rzDrCyb1xJia
BbRyjEegKmsieW03cCeQ7VJ6902mPqcyBajCpjYamTRS2/TmY0nfyLwi6UPbExfTwo8HAuqlxPCk
xHs+gKP3Yi2lHXlLwWBA+UHi8ltmvxMUNqgsFE3gVl5ULk/OsrUHWgHAVpnipTAyDNgoDgQDn0yU
6WdPbNbadmSb5fUdzJoLkVPimOQurTNUnLWgImoWCNxYZMi9OSuG7sXVJ8F9spQ1h4aRP+ctW2Kf
6DFInT4iw8G+5077cLN23sWWyeVOaiwVsAYtDYh1rc3gGaNcXKXMeWBUQ7d64ZPbxd6Ywo7esXC9
g9kC9ztuxYWDTn/wa0ypreZ72zinPsfB1CjNP7MwSDRotz3wSRF0o6OvbiF+VHh2dQvEYh2LWd5P
WV1Ga2EBJI86j2o7h93IiM6pkl/L5k7RVnjHGaEVXsVNBlUieUul/VHQaIQ55eo+EwySUVxhpVns
cVNtIuTbf+q1JpF2tdUuZcUF2ENcCvzaw6mUrA3L+VWVZbRkoEgMFA1zy45V8dh5vXUDETK0VTwc
rIrwDqZVcpdafnHHXfYLA9JzvhUM45eENqB1KEOLkf7PlfEhZgth1ksZptCgJcX9nIOJYoMe1Rh9
h3IW4HJC/rZAREEQcUh3vS6Uix2zZT5IpTmvcKDCmaQFyXGgBlXshR55uvAnMMfYhvYyGk/Qn+D9
YY/idv25nThlupaRNpyrh0UROSnThEgd0eKz4uxqldCEZB0nAWwvbM/AQOHriB0uVAzWtVJnR4gH
zIjWcQjKtMB5e43Vw2QbR3cxIHdrcM3cEGTg4Sm1zOsSWF3x1ui9tifQI4OnthzIhOAP/XHuu8d5
CvrsaglW0ztAY4BZyD5Omg1wMNA1rprfmtm4rb1Qim0Ks3LzDlyo7NER7VGKiRl2rDGkWdP2ORZz
xLzssMUMo9YYdyVjMt/jpHnCqomqDm1eabov41ZUlPAf/Zb0bNE+CMq4nUGQGlufhmJaDqVdc28r
lNeJk/zIF6JSMvO1UCP5P4aKrzEYJwKtI/zqivM29Zi12TEtkUn1b48CqxVcb9Ztgha/9fjMYP7Z
9MUWDaOx16mX0Br579tyKpf8j9bbN+XX82GASdCiBeZcpjMi/rPcxYUfplne0BHleNXoJqzHRZwq
MVz6CqJrP8njVhPwxCTnSeSoa+sx7g/WoPClSe3vieVRfJpIwopPq5DbnsLwwbKoi0e3tDmGiM1q
5ybA7P0iOv0yj6g4apy/VvO7Pb6rJmdxDxACLWbW9O9WRb9UoWk0TEwcmROInLoxnvStv330lFf7
ajJ8zNfaSIJ9HePF/dVi3b2S8ChVNkaNVT5PVvujhjEndHti+yFUxJB4CLv4XnfSsPbDWjyMqcv0
EXJE6E418Ac+tx11X4FJyD4fXDiGUzOfTKuOLPSfu6SU3yxx47bZfMgUAInnDH8kpaevzfzUL86h
gxSyDjGCjRbkoZM/482Yjhk9wXUI7fVpyPrLj6hhMDiajB/VUj7Xs18czQWw2gCLq+bSC6lsloBx
7YlbedZ4dKmUBdwZh9yv+udUC5ggi6VpULnkidnE58oYj9SBmkPw7IGjsz4mhihwSMbMmxhoPvRI
6/Z9DKDi4cEmQB4Nb/rV2VBZeGOu2p64KbNDsy2HotHBPAA1psVdZW7t3mSPbprtY3E5nzpMdzi5
SugU+9qhzHAhke9FbU47vzLAhmzH2Kswdfs3mCzUUk6dHfqao8wrC7KHxqik8EHRqrdduW0f4wwa
svIK9yZ8VZyqtmAbay9KKpz2oKo8diT9biV043Ixb/DIDztrbM5rDlfAqzXGjLkknBfbApcR5jwx
lSymJ+nUr6bS+a735rM73FgTjBbcf8ozsRPvXZ+Vd9pVz7nZEW5FQZfMfhPZKQOLn/0295FLE79r
qnk+0pbeyBIrMXkrHKzaNybjQd6ztxNFf4xV9WQsBGcYyWF1MDSafHjDsWt+6Fojzs3XyFnygYoy
vV23fQXUZmpKm5bjZ9efhWNxs6edCU7dnlYfM0J/caqL73A+guDe9MIQZ7+VHaBhsxeDv19r+bsm
MXOhiPHcEYeG+jGD+nkQ7eacTPhSVQzBNS3bpzTTdDMAXNYEe1Gl9cktZijqw4YVF/YsMGXXc9Nk
V4KhcxxMcDNZPef4haWQHc7wKP5Af7ACZnUqcqHpHNaFenMr5vpJ1eJmnADYpSfetMeAJ2XOHywj
PUjWrbjNzUPInC1girKFfQmVTLUmBSvHZS+ccIAjzwCG/z7kJQJez3rg8OyS5oTOuNnVuFGTuPux
FtDAyZTG1HiBXDb783Pa9rgx6mdTJgywLPtnz6zBrHBn9tv1IpvlqXJa2DIZs31v5Cjwx49xpcnE
oY++HHLY4Pzs4v4Fl/5vq48TIoO50DEnBl60XPTwUAHbPVbBuNFVpsaL7JgKQ5+ajlPQG8h/UMPj
lm43iVwbKGnlEFYGugXGKKfS8j5jYE9C7XfJ2jrgTkAPKs5u7YUTL124hTIPT60kdYOV3WZa/ZdC
djJEdncYrOK0lp4bMNWk8oFpCKhi15pzD9qUaKVxnFOU77Iz8t3iEySzWb65VzW+ncpqT6qFBZVn
DTm9k+cDly64w1kFZtV+3jH9nV/y8d1qTHzlpDMcEqv5vVhej2N3dko8fdyKzryzsWzruiFkrEze
YboG5QqUxKWqrkFF1qs9eg4cPEKzbF3tupx+dkweGGZMbCUU+O6wQat1+kuVl7+E75WBlVx7S4ng
fGU8liRdBKv4s59OyYACguQQDmTsyZdDtTj7VXefqzm/QeAcL1e8N2OMHZOOdx6m4SfmwRQK8TiE
dq7YLoZs3unVfLfUhEVJMoe4gNmMTwExDCm76LrXLF9TQVH0gU8E07k0zJspdunYURebldUGUtQb
9SKjALNbDiJ1fnWO/wgm+ljmOZM4Rx50nUeeOTJKQvsBP/nf/dv/W+Kp/7MJ8F+shf/fLIf/P/QT
Nq+K1v+7tOr5x/gr+x//s/vxmf34Z4HV14/9Q2DlOP+m+OeTdOZ41BD/JLCy/w2fH1Q9V19gRe4P
up5/dxNGeyUdol4MX1oGAc7XDJ2++TITlurf8HgnX0cR1sD2gcLuvyO2uooi/0Nb5Jou/mzorXxX
KpuQk7+LrbZyLAp7xnCTnJsPRdTfBdofdGY5ANJuqJ/c3ocl42zu3ZRm6a2DZGKX9OZw50EXOuVU
+HBTxDFnShm2gCXrJg5umvUPa2JnD13TR3gC2D/oF+grSG08LNmQ3hj+hvOpW+01XcduzAvjFuWQ
ceup6bNwFjsqFk6JkWcLySG+97QzP/zThXr4x0v8Z9fhLz+Qv79yR+EybpNWBOP7b1rJBuYHVAOG
FjazPeQxwOLTJtqHFXZ1BIEzify6ZBQNxEHn0ezjnK7XlXUHUr50kZn8YKJWntB354d0Swg4nacO
f8nFw/DfZ6KnnBKl73+VR/NXAfvXBWMmzoQIzzKE3vbfJLtlQWVSUB0HJPjdWkMrz3VWnZYR+YhV
xPKEToAS5UrR/tfv11+FndfntV15dVbBXsKDQHCVEv+TaH/IRROX9hVeWC07mmO0ToU3R7D0r/qW
4wAV5V8/4V9Vb/94QusqY7UtRICwNv/6hIWEYe+mKS+0pfjHo9nUj6kcRywY4/8yFfI/vzrHlj55
H55J0Ldr/E1z6Cxe7vQ5HJEsXtKzQW7xLc6HjzFBrcyJofyYtT8hi2mMV9sWoVE7O2uY1E08m+8j
E/n7ouqOvbCYb7VQ1Oaqzf6L9fqfr7vrIu7hIpgu5ZX5t7/Q8pz4emzUwdC2+UkJBoqqas72NC1B
RX8ZNQmGN7GX3//ry/A3t4brdSAF07RdIq6QZRJQ+NfrMLXG6Pua+8Sz6LGXN3+u65fBGqsX1yaI
0hrtBwkdmTnhsy/9t5g8o50DQzUY7OZq/WLO+8rRVzCTh+NklE8Ev7wk/X/hs/BlEv7X+9mj72TT
xEGcRBT1txuDNGo/HXsiIcEfDJqeqrnhzvjtA9ZfOfrrTjLseRznUGASnpVW/TgKYwu7XhYXSZsT
VU0sn4bfrdO89PngRf/6ffybWpz30TaRb5qkKxEzdF3Uf30fC5tBCHMOwk2t8WLOYjqYZeufGpei
u7dBXpv/xdl7LbfNNV23V4Qq5HDKnCUqyycoBxk5Awvh6v8B0N8jmXrLqr0PrDJJ5Niru+eY3F1r
z6Wrhx14ywLhPbhy8phKdPmZrVKd9PFPRqaKrjFaFyyHYYXCYHibtBppjzyK1zWqD9IT/lK0yapQ
+v6nRY1t5iWRtdIjyHykx4o9kv//b8rzae8wylHxPaFR1uJt8vfeZaacO2ZPp5uoaFTq7lvJq35R
q1l4ebX0InnrRUr11oChKP3oW2AkT2nhSg9hX31BItT+RkRMW2KYsj46aVJ1wtjy7y1R8yCnswJS
eNTx3nCgTdWyswtb+YHHJsmURkvXtKQdTMmoD6GTftOr+EZXS/OArfPK9fV87UZadBvSntarjvbS
1i0pXKyq9SFc6ebAmLvXfGrD1bBD8yduO5fBVOWhPUDeL9MHv0FfRItVBBWXZDFKP8RU6AHULw76
tCt/XfIY3vD6UgBwkEtS7atLvq/kUNUkIyGtaNSLngsMMhQZB9Mj9Vi50r1UtW/YwukbPCRWWUAp
v7UUsfX1oTzYXY3xiIa4sVSTG90mI6i4J51CUN+F+h0mWV9trznyca621+RVq1E1JeAgfvn71NDC
nZCaxBEn7YZz5uThThkHw1U4UAjI3ZOg+LsoEivc9F394OR0pYtAVdYqXKG1PLx05Nles0YwnrJM
smqB8r3UAv8e2WixErhlBWg1N1Wv5et4MKV5ohQGTV96Pko1x5qi6d5YXnmTI23dN3ENqyns8m1S
Rz6qaBmDcJJ4tJLLCe1a9rAP27Ra2qlnrOC/MxQv0vbB0+lf9Ch6HEwGxNSBadOofT/chgFI7lS4
yUpJfPr9VPNJZCI+kKD6mVglTfh+bpxrx/5F42dwj6QYzi+g+ZRdv7eh7mZye++ltrmV6XT/98NH
+RTmUYYmkAR2ykOc18fVTVGlRmbIwdidllIfTQZ3ocsjOX+eJUKQtKeTXjHahAqkks6JigiKENzI
ORnHJHiLkUrdZZKmbb/YrKt7VVMNg55kOBEqxAqu4qunRl+ZDSbGJPKjoXDmXcbKG00eNrFGxcam
636tKpA0st7YDEN/ZBRbJu3wJgKEzvQb//j35ly9YsetIZ4i5MCSjgN1vTW5E9a+2uAIn+SKjZ8O
bgWBTyNyuaK5fttH0s9GmPkXpjDKeOg/3BSE/qpl8VYwVIdmAyKQv28Kww5iPyepwChc8c7uILql
6ZGLUx1Pe9Qk8T1r1XDjl4nYFqm3d8YJ/r3fV9yu0dGRTRg3gMcJj6br2MJMPK5Ul7au4Dup8GPU
5/ID3TkaEDhHHLo8XSqmb2CS4UE+FRsf1d5X4eXVBcomaPQl6zRoGjjggaT4+yhUhlW2YZ97c01q
f7kaT04k1b9ildv83zs7whL+PtyagcsIhHmKd7qmX90Jfh/QbVoCwfWoCPVR9NTgDJr26MjKupkX
skNYU/3UhPsFx+F/7KBpKmAcaNN3MHAZn40f4udWbnuZZ5k068Z0wrSHNK6FC2fc13/vovE/9hHu
N2G6AZ5jDDr+XlfsmkZYaSZQfc3r51mRdLdGa4TbwHuWE/GiI4g+FtSgN14cAKM0XBtrFaHPJNvF
MU6lnqz58Q9fzZNtq2jdmUKS7RzMPCiPetXBoXY9sF1Z25DOEM5BwkbcKalI5kqgnaO4xnJFD3eZ
TubOzvp9SwjYewma6XJDPz+tT2Wr7YLCs09hEi1zja6S2qC+IKNjaCs6IF0SId/KTqY9wtO2UU1T
jR11zT5KmtuIOGPeFVFzLjQexao6YNqRURd2vSJ+qUzELvTaiJVqRz9tIqmTEZsDHU3x8MUZvRoz
cMnqOv+Ao2C7xhD/6kpCFWfnYRXAgB0QkcsV8HoaV6jxPiU2uHyHXvLZFyf207Wrc8US4OqcU3zU
rs5rMMR+l/oEMUohHq2mfaQE/Cjz/3+v5vPlo5NWGKM5SEK0ZF3tWBiEep76pTevlZBxjqI/eCZ9
HqkNvYAsqO7RTVwhpAuAkPx7zZ+ewBxSe3SykzVuTm6Vvy/coIHCLiK6p2gFwTsCjY9Pj9XJNrCO
CDCk27UIVvr6S+jtp/cQeQAVjg3vR0dlyHq13qE3Y1KLCnvco+PyUS7MzDiPN5GUwyGuQbOmFtXb
JOJJnPoFjZelI1Z1R92XcFNZdn51++8jcYUzHZ/JDO95YeM/xQVmXcdKgi4+N9Qqb15WabJDyoT5
uF3uZKl3ZoNp3/VhIG8pn8dH309x0rAMPCa8QiDayIx14ErGyhsA+LXWucfBahcl/QC6PxCbf2+o
OgaZfz9QdYsbwSZ3BHySkfrf5yxB82wXEvAyYVDEbRJUi57ddm8SyVekYCclaPVFXiPMolRKIdBI
ug2PvwJsh/tz6aNYn5cOTYLYhewtkWXz3oK9EgwWozTJVDfDSF4LlIZJTecYy433RRTy+T7mMKM/
pa7mOOzKVRSNQiinV6GgdFn2j8qAx0RF63Ft1o/MlsxD/Yvnxuc3gWnwulcMFEKEPNekchrXwSv7
PfXfoZvuYps7+f/PXYzHFEbrY67AltXr81LnGOiZRkOvuS35s95rnvuesKnNy5RWgmVjjfQf2Y72
spVEX72BPl0TsAD1CXpPXPcp0G/r2vY0hbQabxmEiO1jIge7r3fx85njmtMZ8ilkwixGQH9ferFh
BFVdUEm3Bk/b1TQzozr1kXonmp7uQ7/+9e9r/fOZsxi5M9ziKieatq8udcOXgjKsHWdWDWU8g+SH
2arRkl748hE8hjt/31SjjScMeDIvWDJfr6nG0DHAzhIUiJam92kpLuGgZPU3vt/qq3/v1/9Ymz1m
E0Fx89A1rkPQpM2K3q066PI0h95iZJVVpNj8DhUflTHxxcWhfn7akgMC7wUhTuPJpo+H+UMoxBAx
CHS/pgFdxo+oo3icuKpBlzeo5BIcyrk0M2XlpnRzt2jTkSjFP2JTPpmVWx4qNSNrYKU3VqjwsrXy
n6LVDnKN1arj+Uctx68CE6mVmlbmXVab1RevqM8vR7aYXL5DEtRRDFhnf22821epa/WIPdWaXnhZ
EhlPJ+xT4rYbtjIozIXsdbSbaNodeo4vQ/X/dexM22GkQrYS/sDVJa8VQ6/QBCGhgm3ctYXP8BS0
0bTSzkOnpd7quSu5VO/lSB62ul9yx+vRj7yptVu9El8BOT9dOeSEFcXSyWfJWEhfJ92iJHT61qSx
UsuaEwcDbgZ5rqVj7S1fhF+MYj9FBwxOdNPCKRwPBN75VyMlifKf0FnbrC6HW5IJEJ6NpzzxVlp0
35qEKnmPcvjft8Z1mUAjsUKPp4Ox4xgSERv8fb6bPMT7pYxcRDCG/pq1ebVgr8ODk/VQvtDeLMKB
DIzdJP5PTAyxDsIn0bedlwLxy6EQWbUP0ofepBaiDt7ZTmZOg6FS3vnmEa0rrkJD/lWN4POAjo2m
rsQjeLpUrwc5XaNVtukVCMr9nM4OvT13TlJvQITLc6cucGHuciStYUNrAj5NnXZPjTf8IhP36WnJ
RjiqrYHI5FXwKYyUw9BmjKAR0ruJfwzd7mzLmDV0jh1+EYNo/2NVrGwkEoIw1D4Fxi5j+iwsMndG
VbzZNr+7mmwqEJpBpQYzJHTeQ2EK7uqofRN+5c8TEjg7euz8vYOzWFWLhjQP3k3qAExHT4p6MypN
bnNF3XucqFseLRb9FiDMQ7pfacHuvyl0Da+qigp7muY3ZqTKJz935V1JikofNblNHaX3/kCyavSf
2Q0hncv/vjavvBqIEbksqVjYjAgoX+AL8ve1iWymzPVRydNXNUZcJn16bSIWHWPfG9NTtl2eKCsv
SvuFq5CQZIDr36a2dkqrODqrfXCbAwv59zap147I00aNwwbHYqBNRHh1w1QerBpq1Fx7ZVZvU4w5
Xdv8Zjf6sC5tBOAk806kv5HwQHuYkZJVDvmKGLa5VRvjrGvOjeE18iZoIHFZgZ9h1Gi9BClgxRid
vQjdZ2GWyaLrsvZekxUkyKGW3pBJwxDOdH5Efa+eyaaAMKIj3QjFJqkG9D5QT/M+dl+Cli5urtp2
k5TCJjC91/ECuqP3/Xs9tClNSK5OqcOft/SDbHJajBelUYhZQrw0EnequS2ocPByzulicPKbXrV+
pQWizBgj55x+CayKXX1puCAbbDRHa/xCFn2Vp48WQmsLuAPCM1D11LfI2VevribikxwFcL0t95j7
9THxLem2C+WIxCc9dGlOZhlm7lF1ixkpFPtAcwot6rZ8Y8I6+EUTVrsfHHPYoVJy9knur/VRtSoZ
8pNopZcGDctZFEVwHjrvtxUfRJgNOzwum1WUwCI0bTO6ySoa+IfQ7lZ1PKhzg86arWzkzy3Yw13S
ZSmvERS92E0igHFH8zGtLA+K0jz6Mal1ibf8BgWksaj6qH/0KwsMW6NCyanfCghM97natzs1pz9H
1yx/1qi0iKOIMXahE1k01dJGBkvNu1W1jO6fNPsFUw2HkwKDPpkE1KnKs4NWVHvVKnVs2wz9GBtZ
dOAhnC+1WD2mcSw9JOmLWSIWMUNLO4KZuYV2YqzAEVsrXM7cA6yC06Bo0pGUA0QYGvIQYsjruvdw
hrOjh7DMerQg9ltTh+ZWFyFDFpIYHRU+VH9hewg9c6kOmnHTNlC5PKspvqE7iETd74WMaaYPSCQM
Wg2IkwE41GcsJAvh06RHP1RG5ovcsKutE1/7KRWB/yD7GVdqF+CWVLi0wQ65uNFQBbkeoD2rdoa9
GDQbBoit3GhW+Ko5fbeykNshl8O8TULvZzdR8ZSWKP957+CCZB5t5DsrxQPxWKAWm9lgXmbOEEc3
UVx9M5I0u3Ei87dp+Nm5rlr8b+ubaizn5an820oC52iPFt/m3mqEe0hrpTr6SndvZaGzrprM2tKM
uxGy1d8PCMWXcUO/nqm6R7dHsRDDzJB8J96hjwSsVxy1gCboUtwqGGTeJhCcZkWM2niwHX+jGUp0
Kzu0uVSt9FWe71NkAvxNAf+kUjIdi0JXsfrY0tWFDdRSF+NETyFeL3ykX4EMKZHN+OoVdEVen57F
07jAYtQF/eg6gem2Qy6bKkFtpZHjcxqZLJcgQtHgVTmRbC1pCijmKS9/UHAQtoqI69EInoRBz28q
pfSX/NeHcnsZKnxsb/g0NGL3iVFpENF5GBMz/f1qQGXK0eVhOotGZGAfx/SrVTHqATTBRWRn9NrJ
L/9e5XV4xsOWhKOi8gQak0fXBc6sbHFjdGk4zXNgD7oL0CdUhbYj9NDXtLA1udoth6B7/Pdqr080
qyUqpGxP1ZG2iOsOltCWgsGoWe2AR2eb2Dzwx3jcJmt+l4q7f6/sU7aetTkyptsUIBwEZddpGTcO
1KbyZXcm0ibbOwpPlUDBx1hukh48EcyWoavRT9tEwSgduDeUMPjivX99bsdtgIHnMLCngYXY++9z
q5cRmEANmdn02o8iMDZaE811PFjAnhEJiKj8Kn39KaScVsrFbYJ+5nqaIMUfBm00YIMV6AgphURy
1Q2TQ5OFeNJmol3yykUpEa2wVtZIvnrJjxTIWVpl8f0Xh/860Bu3gtIuly4Jp8/j4q7HfsOwUUX2
5hAue6vUFrikA8rDTmY5IJoEyl6e2kwkhxgB+irs2+CIwSlyLa1Fddk2q6FRjEWGWuOLgeF1jY31
8LyheDHmI2C4XidcIGeAFc6QJkxj9jK3m1uzjZZF2Txktn2UnQgQgpL8qhIlewwAy1XldqCe5COc
f5ZCHE9RGbTnfx+x6+HqtFF0ROg21wu1lesxk1QqSCqgAZNm8I9uQ5/BYMj9Y1RoIbIU2HJB1y0I
MW9aB6zAv1c+XogfsxjjyonJyc7oY3btOq8QhXkTZAifZk1L6TlLGJ15Y//jF2uBDf5pRSryUI3j
z3CD5qirO6IqbXxOs4EVpbTn62G+yyznzrSi72q0BVb3hqAMRVvah1gYp29+HPaQgNVX8mM/az/9
7lTNibElbcR0Qau++6IZYthUsgxj1fWOaoKW1RXaqZR2pT/89mLgouTgC6yYLZKtjD0XcdDKqxy2
50z1Uot2VZk+OYMGfcsAECGpbwyhCV9dKJuRo2SbtHNDuuPXzaDnyyABlWu40miuqtrLeBjJrYV7
5LTO4Hz9ii212lTJW6jKyVILXPxPFeenEtXhWhmURa0DXPDT9OjW7W8pzcWusPQXN3CbjQ73Vjb7
1xoPqkPpi7VL04hn03mnmV46i9VilZGPPJjJsM/iCpdnOmNr331Fxzi+pQCCDokJh7pc28lLLutv
ZZ+/GKCI4PHhoqtJ0Iwo1J54Wi7jqsiXuY0sx4jvzJaEkgz0A/MLdzMoiAiLIV6hHoeDJkZmDZ1z
m7yzlzXX0AlLqzX2h9tatLCjaMAB71Xcozp5ABInzzdOC5AKLdA5yPuHtAEnMdgHpbOyZYYUdN3b
9g+z8O6qUvtlDih8Cqc6qVX+2IXOEtm2s1GTkxFggguKThuEhWAh7NaZQhdz1ZFCRJaT4BOOVL5G
8DwzB5BRjWMTqShrlxbIJKF2N0IMjKPfPvlGjNkyI1m6/rAhL1JiYzOXF5ZO24HTwPpOtAgueYBG
S/e1mVWUm04mn+f7NoGj4gWzunLv45xo1/VLjNECGg80vV8YeWIu0xpEnNQjN1JjIOa5ASCmjsN1
3STf6yR8GTPxqzRFQxN4ybJSrcdEaTUBDFRyDoXv/WZgkeL/lb0C0wvmkSayJV3Or2Awn3Vw5Gs6
VYEkRiXkKNM/wVSsi/ZVdfXqUPnDolT6cjZUnCLDPFv29xQZz4ZAop0RS4ANzKGNub8rbWzqwl94
KLggiw4BOso2pGIGg4oKegFcKH0WW97MHr2WDSGGeRKX3SZI09GkuJ0juwHhlN5EYVCtLZokFnWg
PMshBZ7MEkdVWGhT0hiWE/12Et7jSY/WJ4MBYWhdNB8AvuIP1u1Uo0FKCs6yN+X1mCiY4WJfQS+E
u8GOchs+xAwU4dytgky+R8d6LjPsYlqCeIRVq6BGaer6krvU9CMGF0t2JuAgL1w5dbZOX+8CBnN1
ZCyGgUxQ3eRrM8ofc49ukVKJV4aB95PN3QDJR5r/0Fu1QHICVR1SsLFxa+kUhXK9sg0JVlz0KJXh
gBNIsrTLyL/r0+7Wyqs3NzXb+9jTUQRzoTFyffHQ44m6/SWpvbM2QpWNR3IYhEY5dwSGJn3R5kht
IMehZIqgCBB1N3QJ+NoCht1bWMQWrUp+t4hcFXW0/yqKSp0haMrnlFCVEDZvVZrS2hxAZsSGn9zS
Tu8vfcl5U30ZBi9gj7PVNy9Fn//0G9/buG4kZqVQkqMeoKeSs7UwInkTS3rxgGQElTrpEUq8qNgt
uZ7TXIObYdTIO6W5MakfzvumNLZoxdtZyBHVBxantxHWAonmbYUIZTS20kuZx+iac83dRv5QzZKa
6DX0n0K8dBdqBaZamJRPwA4odcYzHz3uEAKdVgTmA6Rm1ZnR6zRhMphZye4+47GCtIoRZtZUaBO6
h6pq1p4atuixOpjDjcx7WKzg/DyLmN6bCqr5YTAj41DHdcuDwhG7PtE3jlXVP1ovP2UgA1QcXH/w
Oj/4le0+GTy2FkloPxuJtMHSFNGA7ZKDaN1Rlm/t8Dp5CGIgkqJLUT+gEQI9bcqv0QCS0W11upaQ
xR80D35DpTh74Q+4iPsyGgQS9nNUW3BnLLgJcT2G1XYr1oVPI5UBOnKnjX8KPS92VuwEq07u81mh
W/ldmTMK1wLvYfrjlQYjAc8y9l3knEpgvwHhkvobRJJ74wIj6yBx76dPCT0B0OEQaPMkiHAekvIz
T9n2mAiPpDKfdEOeoxiTBmlVqtbe1jQbmmfVccfl3nMS88TU5Sbe4DPhPzsphn+NLQfHcFC95ww8
7JB6+f1APQM26EB2Q/yqqjTfaLXaHnBP51CMf1qzag94QwfQC80OWglg4dX7L57vdZdppu8uE8ZD
OKypMTx9+G5azvR5WjYOBCyxrstTn9Xd5mox08RX32UDlBQk0Tv8ydEz6tmWIKNGNcwfJ+3rPcZw
Sj5Dkcff95+m/6VWetsMYb4JVclnrNcmIemkGk1Nlap4GQoMQhd9puqH6c/ld3C4v+Eluqvpu/a/
X5UY4krpQZaJsmgbyXn605dHQjigpnMWCaSYSNpWipI6z0pgbkNFT39iP4+41KPpLqHXZ9fyhl7Z
nqM+a0WPOI9luH4lSKu7+tlyUnvbumGzMs24fa6kfD8twxZKPTP7yj2jBdO3WvXNtgfdfYB2Dlm7
4IZ1B83aWV2cvlgV97YZek8FyrmTXivA6cfv/UBTgbvL3mb6qBXSWUs9/WyWnXkuPBooxqnoDgk2
Q5AwWE+GFAMRkP/CPSZYmN6Fg43vgl/ctYXm38tUO+4jJMkzK8S4xC9gANLS0h/T1Lot5SQCFeYG
ODyEsbOZJg6N3DhGoqG1jVmnhdAjitQ6FhrxiTinWiM/qr+tsMvePMts6YQp03sT6eDalyxvp4zd
onkD27g0y/zbIBLIiF7+1ifg7w09eYYagRlYVNuHLiDkEomiL2Op857gIPyYFuv31sLxjP47YNBh
3hhWdBt0arbtQtWG36BHd4FVWTPMW9JfprqbFh8WcjmzIPjeG6LChUsV9S5TbeXE+58MdBfLr7pT
7abl84g9V3TJPMuYffIuF+WxdOR+T9Tnr/wgqx9p1rnsoWO3c7PI8h+DA9qh7GPlFkGYvVGw34FG
XnLBFIUPxsKpHhrsviQXlXKYEyu6ZZo+wn/FUdYx6SgN5fQRTwZlkdaVvJ5+lTo5XIVB4K0wjkkf
E3QDax2szGL61Up1eUsXD26Y47ydUun7ruRUYyuVPLYab3s36F+nH2vkM7eekuymOUm0iHteCbPp
0/SntB/7vnPvp6mHptkIywnP05KgLT4lpiRO02+FwGt1cNF0TPOFbQxPcJDcyw4EllItqrD3N5eN
KBqcVDutXE0Tx0FVrj2Gcn92oLQBdsdwX6aJTXRte9nV6PMc91aLgu6Yh+WvDLIx/blas7TikNDX
r730AJUtufyhgpIc6MEsUEiX6EvepzEi38K9ZJz88q2UncMyr4Bt/N/M02KmKQg5k4Mdqqzg8rOU
STCyou8fFnj57/s8l88F/nTQE1qCnXG5euew1k+LG38SON0NYaVvp1/f92P6+GHmQPOwJkk5f+Nc
77++b+j0w/TnfV/SuDHnFlnzMXzmrTru92Vj3qd+/6VVhlOTydmmgs4chGqx9VJPO1p5oR3BOIH7
EzYNKDWyP5Snlu/uQkwplLo8Vk7VleuakGcttaE3q6yi7Rfvc8suwsyqStLlh1+mnxtVWztFqewu
iygszdyqSn4AESzA6YyrnqaTK26DCk3FPMRYgGj/vy2bppEG79UpS14HfUSDq8Dc6KDSwXP5KI28
wqHAVUXIxYnmvu6QGCAC8rEuTkB9QwM3QXpf1FCAyDC4Q5EeYrqTz9Nk2Fid0ybyD4JCGA6shXln
Z7G9v3ysXO+hkBx1P80wLTIMy8dUb7r9ZZGurD7B3kAcOa50+uOl/kvdycmfZWiteIXG71+muGxW
ZH7zFNPeXdaClvOH1+Ta7rLIEiqFm5X9n49F17wRf9V/JqZM6REiFsSu/+2mk2vw1SxqHH82Ksan
eCDHvH3fqraOgbGT/d1epul8RrMI6eTttEnThGQFUOebQbu9bJgi9XBIrKT8Mw/5LNgHjZ18WK5k
ULwvGJBcvpsOlFkMjHzIf2/elx3HghTCYOuby7KFJgh6UyFvKPNSYWwUG6Yp3US0o4/nCv6+zriv
RSU0fQ41KoppLwFRHc/s5QzWBcVSG8rfZZmMoGGD0xi/ft9vjbHo3GxDc31Zj2mUEZyLVlm/b1tj
qclc1+pufVlOGxPxJ1FVr4tp3Qj+8HMwyvzDcjsvauatWsXry/ZFKhmJXvL8NeO+P1cChVHeV30E
OnW6ukwJ/xW7zkHtT58rv9PnGCQohITjMagchtlO1uJ8Oa23kRNaNeu+Xr1vqyfjGJXQSbn6s222
hqDaSJPVtM+qgpiklm8bIMjzhJfzutbBTxV7za+BU+Zlcx5Koz4pjPKnT6Kvy3Uv6Gxv8Ac+qmW7
BpHYQgh0Neeo//2RMf/aCazyHHVJde4NqqEyqB7KuMKHks3HcYrL/O3//Xr5GAnDPhqJvJ5mTcb5
p688zsT7IqevAr4CbtstcwfvBlMW5dkhVXtkWLrGsYBP4580sYKTllqraVnurmwNUhGaqq8YbdjH
2lAvy0XiXp2hJdnHcbnT2qf5p68wGPmw9v9mnOaZphKeZR3Hqd6/gupiT19NE1y+b3WfchXi5ihH
Qq/w5rGDMj9XhrBPSh0u3r9ySlc+deF3xwJqFLftmZpOe848aTjBpVpmRqbs/Th9nHZbyUjC4Eu0
khB7zkGDxeuilGuWy6Ee99Dg4QbvNEm308bYQLmPtex+2Cel6XFEKZz/OytFdpniz0kaP8qu9OFQ
icTF8YuvLme1HacYP05HzvXK367exEdREL+2VfiNorW66uPSXiuFb54bOftOp6cWZ9Gr23nBNvSH
YQneyHoNy+SYDKp2ysLgBuwrihodfM/QmXAX7NpZJi44KD2Xz10vxRipDC0yI8SBBhSr104d8CX3
ZOmAiiW+7+3szldsnhPVoB7jBk/zvo/CXa6awbMPykarc++bGrXwi+lChW7CR8lYG3hqkRR7SfQu
2cpVRJHfbt1XWsQOtCxkD61tRQesjTTATY53E1ojkEvApsi6obz1rUzcWGj+L9uEeVUxD0D5Q5qJ
onsSE3ea38BVCjsSRB36eBG0xpOtAKOVVX24FVAw1l2Nl0GTJMOil/PuEKOdAnU2/nf6zJjyz/80
NX6uzRo3if++mv4XlMU4bh/nmGbDqgfVje9g7jsti2p1d/gwz/RlFEfFgQax9+8vi5k+v88xfSwK
TBh0LH+wHBxX9T7PtL7LWnSMp9ZhrH57n/l66vdlq1JOslPEu/ddnGaDY8DOv+9KYqU8IT0lXHw4
LFern6aWGqvaQonavM/7Z+fHY/W+SdPPRWnd54Nkrz9s4Pskl/msoYqWut6BcpiWMP65TD4t4sM2
4CS3b9vdh2/+O3fXG513eJU5oGSXl4VenZj3daS5QttL3/36tDv/zTItIQ1Kc5tFT6UIbmOrz16V
UiUKlIv6NgmTZCP6vt+aRdydBh1+t2vq1lOeSj9qQGa/2cHMrPQ34EBg6xgiP0JdTJeMUUElBVUB
v50Mb2frNV1XcC1qNWu/DfhggOprf8OsWoeJq3/X2vG2c/T6Trdp1kFiEO4dPdcPgxbry6Yoh4e0
I672Gq3+VVPqE+PKfd8H6Sn8F4c09iKU+uYmUTx7k9KvuiENIG6mH6ZJGPQ8/tniUeWpV7+M1B8d
49we2nivL/vA0w/TitsI8zaja5u7abOmDaxNn8Qv6wz7cF/UpvgmUfCc63Vdn6ddRDtd7KbdNgeQ
hiIS2mNCUWJm0Xn0prgLuQ/E7/G44ahhPfUpgKGga9sT+pNhixdRvMl0pb6dDj5uSdlr1nm3l6Ok
hwsMiIKfkk9xIlEtcY9FR7EKitTZV57p7C0KFSthpe19UyKWLosh+KnYQFPHLR7PKzUDqg68F5F2
xMWuRDp3+dPnHYwnt9YApLfhVu7LpWym6SnFpmQ7OPSSDFqTw85puycb9iiI4Wpj+4pyk5RwgSLM
ShHQDbxEXRd1q1XWWBgYaF0ZI9UKjOcI0J7h3HeKU37HFQXOS2k8+APBEYBy76i0AWxUwVs0FXq/
qfsRrDMCok0e2DteWN9onKd9R7L9k1AkGIWptClwLiUGEunrYBWvQcjQvy61uYUH1pqmxXgbxVpC
0VetjhAc27sAay/ZpH9oCD0MUyy9OxpqhrlW6dgrt5I1xPOudiyGTD8GXbHknRgsAF/Km6SJlKek
0nedogGvZDncB9E9/U3xIhmKNZLs4S4tKGmEyOWOuyxyH9QOHGWlAR0B7Z8hcSyfZAxpODhpNXN6
c2OPPgiYNAe8UKJHAZTvsaxHfXCf3+dd/VMSCUwYyamOqS9XvGi1fDni9xc46dzXdl/cIBTqV54G
Jll31iX6aY+aENnXV3iT6XPaFfiSqlJ7KsIsmhsqZAk2TFqLqjZvuyiR51UjcFRDgKo0bvGQAVZd
Ka0ldtr4h2SSsihtY6+jQT1qZewde/NAPlYDUMM39IH9gslsEtnyldymb0pQAbDPEn8PZSbbOBzX
I8ay8UqTBIAUcVvDsp83FZEkWBp/brlp90JRKgitV9Pryp9DUTz2hSUe1U6mpxsUjKDX59jkXYhb
TK1ulQD5UWwPyBCsIHqWVcKA1iWNq+aHpClx4DOk9piZeUc88GCnZON0GBLPEXpwrLaqYi0RDt3l
6UjThJ9A0fS5SODDIbkzNlgNOs+QqM55K8lnP0WDrtM+a7h4JJVaGG67AlM1M6ejQYWgXNSt1M9M
EqGYdoxyKincqXLf/iR1bGPZpoTPvkrbUBZZPyrFIxtRqPGStCu9+Jaqb8wKQy/cwBSIqpg1wn1V
FpaQ/VvapwC2DUAjEU6d2wYTDtXd1Jbp/ihCa15EBYowA0iNbdbaLWxLfZMbfU3yVE3PIgg3qu7/
guYdnVInNBeDEiU02+jR2ktBZkyHKM89qok4Wq6S8WDVEoFHKdx4Hwvq8lnO05d8/ipO6+EOLeS8
6GPnFZW4NDMLimUQknB3S4nl6UzSdnmUnL3EyV8HPGdAlAclGTQ9PWgl+MtSz3bQ2kCIlof/x9iZ
LTmKdFn3iTBjHm5DQvMUijlusMjMKuYZx4Gn7wXR/WVVWv9t/w0miUGEQgL3c/bei7q3P6Dp2CSo
+veRkliHEChQU1b5Kgqa7oZpz93rpUNUbmdvjLzK3hhPTWs5moDJXefujNFbyqT3M0gal6jFsDoZ
/3qdSuh71pXBXq1IU1gXfX8LYbIcCsLOz2Zdtmu1U/KNdBkRtmQtrFUn6w4AYYtD4Mxq8bC52cI+
KaExgAwOx5M1ZsZRjC86P9+rV1NQrQrPOdRFGV/xsfuNbqwV8oQ0K88/6sHxtlNZkQQ3P+2q6bEH
zrOeirHcaUbb7lIBe2giB/RRoUBdTuqbMozN87LIxmd7muPKxpzYyjgxXtBLcNlNqbKRoGR1w2bo
63Jdq06/Iwt7XGNYLc8T8feCkeHBkZVBfmvmkhRbQrIz4N4YAO746pA6FhqvGF644cCbOiFwoN5W
OWLV5JW5yURo3gyBBFeD0h0b5XDUwa0eq0GRxzZKP0Lyeys6QMI20VbSs7vrqpvcE+qWfJ1vOT7S
/VRV0aG2yeBLNcW+07dhNGDjlCWf07kXevVEQPF0lT2ln1H5SGkMYKkgFLCiB6d09zIhwA263cbE
tr5h0D5tWy+EyFOp6qU3mN5IA2wHAsOVaU7O1WuJJW2KmlZ1UbxbbdU+ct2nv/lWz59dNQtDVa3i
o8p1/fupomv7noZxOPvui8rj2mc1tyZy0TTSdLkZqXpFQlgVnd+NUfRMV7p6zI1pbYVacOfO8dRN
kAhl7Kh3JXhWgSheo0wfLlZIYrNRXzlXc69w2TpqcKbJf7Rof4Hm3cANIt84Cw+UZi8ZcfYfccUX
vmrqUxUUJQrWc0KrFuWj1T9DFn/uRT0bN5uP0XobE8v8xAOo+RhtuoMVVC0SaoOLUOXmB6SdIMro
LpHoJYZNwlXeJ9XbOS6LISkwg8WvMRTL3JbNdapJ3xhrXb8F7ZUhXb5t3dJA3IpGC+nis5V38sPQ
ut6XlB32y1MGH2YO8ZJYE+U2GdpGgLN+H0umaEZoER+95W+c9vAaXULSYAcUdkmFISz0M+4a7WyX
UUqBnaaLmWvVUesIBnVpdH4RD7gTde+QJRyEfjKgHFPqyjoMGWAdyyMw3AoD+0SZgkKURpmxCODw
ER9mrzs0SAfL64yHOFP33VQSvknIw7k1quRuDS2iZUPXyTaf4+5h7IRg7D6LCm1N2tCrpNT7zIeJ
FzbK8z2u/HRbkIl+CmivYTkn/VQkBjG3bZttuCHTaAnjLwTdwbNDUi15DsqRAnt0cemf0vF1q4fG
KxTQMElAH36M12NK0NIgB3pATlNeSuPSjZZ5XOSroRBH8HT87e58eXOi4oVi+yX0hHYMAG1QAEqR
yhdpTg9OblQjHQl01/NPu8Ss5hUkEBfhhuBc8nJLiRK06zbyRz2Y0Fsys7mo5FB+kbFnMqoLdy00
3VNcqLvWGQg1SAl60lsoexXwqa7tdoXDKB8kOdpe1SIPtiYoJNEwYwMJ3iAiqA9pVKa7xOruSov1
vKy1/kIacfkcUyulduUM19w2y1VeKkCmEzTKZZmmu9iNCMPQh/6o6C3Ot5JGLtmudl2ZlzSoN2o3
IeYPSQZJEpJB2sTytrLmVsltsOKC5XZ0yJRgLcoB+ULX2tiIuXZu6gayVDy9pqIik1l0+peZOz+y
OL3C4R2fEutL6kNxdwJGCm7UtL5mkrpK8LC+sSn4PFio33e9SeS9VLJDSwyJdNNxjlUGSwxP7ZhQ
Ct6UXvzlVn15zpN0JpKT7Ehq+lrC0TlUysytsoOieLBD06IZRTatQG2ylp3TXtumgi5GbOg6EkPn
Y8xMKAcY/bYP0bbYLjjCpvfUX25Phdsu7FugU7Ux5+gTlcArP+sU7zZ6+6Sdhqe0QCCmTWiHZTUa
q7BtxLpB/H+N+virbA1z33fkZJheD06gIG60bxpjC1z3VzlG1ilAePcQNqY412VPPHE8gPgIAoNL
M0hWGRlARFPFWhFvXj447cjgar46AbMwVl1tBPaKQShxkhE9q0mzm6cgzy6KLELKKtmsXqV1BqUB
YkCgX0cGgU9BZvlSzd1nezA21BrEWgea+zAyUtmTIZb6WjJ5H6NXPBY6XnVHscczmo36wWxIc080
N7zh2LxWvaYDYVfdVcJNFcvB9JddUMNxnPHUqwH/jnYCvbYJy2Y4DwF+L6MMpm1eweYpDxDZdz0S
4/dOp8M8oeLcNNDJj/yj9fXIiY/q8CPxyu7WqaU8k1J04T/PaJxwtU8aQI+oWcevyBSovKtzqobJ
GXOt+Sh04aym2EXr1WT6UWk+DC69H/qq9GyxKgOkxbUsR79y9PSTWhwn39QXDNuBr3uvgfSqH1Yc
41R0xLjJ7BEEFZYV1Mncp9M+aNeYqvtVl/U0qIRGiBUkkYOuIE+xKOqdkTx+9sKrXxmN4I+OvfAG
f5tZhjZ1vjWgWqgL4uzrA5Jr48WLtYaaBQ0OiI+Dk5p3ZHCdu4ZESMqCIMO8jzLDJ5DERoBgop8z
xQFbrICLGzEHmB8VxF0xJFHnQ5N7tS6Luj9M82rFG/vD76cpjZ4td/6N16TyEDBG+cfi92tNiRQr
s4UDW7GTB0nHlVweW5P0IWyEK12zsYdAMgHJ1Z1hB/aBvA+y+ItBuYEanghdtpxrovUaN7mbGQUK
eajqTpH4qye7uxQI/MNS044aIqq1WpU3F0cgBQo4kwJg6xpsXcMMVqBHgT6yIlaazUidO3lgUBrd
JG85OjR43C4Fv0XICD3z5RYqo96foVXxWeS52CaiDUi0mQ29iWK/Go6DG8nQV4DskrNZoV5LupKg
hxpBVE7S3jGs52B6iEcfgYXOPgsukTMGn1qxV3ojPumdM5DwDqIzM4dHqxiSXe264oQdDv7R8nBZ
JHHdbyx6Y3PzNDsB05BGJU743BhpVBmZ68tzUBfEuhv2rsbRyQojMDeR0f/VxA1PSxMsniKpIWme
1eKNS7pTOy+Wp8sC5221VlTA0trgbXVPFUhz8hY1DouwlTyKWtk95GEi/EmtJuR185iKwLqVkyK5
Se1RdN8vBnmNXbQb/RxL4hm20rg3UtSPRkWEGxzUwTo7OWHZYgpuJWqlymKO3dWqcSTQwTguj7os
KDYkQP+9PPOc3Pzv1+fN/tz2P6/pDIHqh2V16qnHwBXVLgCa8d+v/T48N9X/4zBNxMknmgQ+s+z8
//v2y/GXQ3sd/q9YSff/z1P941wKax6CLFubte2tsxAS9O9tlhX/+OuW5//bsb9PAdI5HFuyB/7P
P/Mf7+lmxAhKif2+GotrDDbuB/QrCdIvqx+tMmQ+ltujb6Vj9qkFYGcRgP/oKuTnpB4mF5Rakjl7
Q5byvKseQRHqlU9i1Us/Qg15ZHqp3mRKnWrZIOq8YwoJ5FWYDpklemTuFNdLnwOv+lw2YJwKRVOZ
sqdyVFs+RTlthq5W3ii175YtNOoCK5M73nUKHYWxL+LyKXfSH065tgMXq1mMY7SwNeOUgiS7VKg9
v88ujHKEvlP0QZ2I8FZNRocgIrq4cAwqBfP513n3POll+mLmZrrT7NDYWnkF+i4Wt2UDtyWqJSI5
/rHzguFgjrnBDd92PqYZ7jh/NroYJtB/3AvSsq3PkcIIcdk1SZ+5+FRfoVWkflf34igSSoCtklnf
b66l3gGWdvbG/IppHKXR3UQ7+yku4h/LEQy1/iuPx+5JoxK1Nx3P2EyM9t+clK/b/N55E6KDcxzl
OgcPHQs5g22ZY34FzI3mDcIRhSZYj+BkpY1xIc+N8OH5DycQYQ13s/moI25gU6sVB4ef1CNSE8a7
867Ci55grbZgw5Elgixztp3VTS9DEzwux6agSak6rqxHqL0kWQ+l46fDNH4EQbRetpAO2r456f4S
mujCyQDLSSpGwqvH43vv6auCSLd30uftjVc22g44rPYydukFraD35cwxZryHfgHTHSFVqftVmEXe
l+LoByO2+1fCnbNda5fVVg5p8o6+H1QYG9QVnmGTb8uJlHblGpU5TIB+dL9Sq3hlXJU8W4I6hecO
qHWgw3zagFrn9ci0I/DmXXJs2yS55wGQ6+8dY2KLMUC6j0bEl1yVOXOBeQ+9esl0IQBXmOnGcntJ
2D4J90MWvSzrPWSmuNc7G570pJw6jUoZaVTel+hJMQsD5620bdA4uR4h2lW018BT9ssGrj2QAQ/x
+YwPxbmoZJczieZz4R9zzYJJvFCRs3ZOZACpbNr8I2fMuezphZ1Yi6GPT1Y9uCfXVZ6q3L0UVZM/
gcbJnuoJpiXYE9hL81MssMGx06tfy7Pvhc20LKmn/vi9VxrFh9Aj4VHVews8eRE8FgGjq2o+ZqwA
uUtjwr9FY/z3W7gKEiqlYrA3b0GNHuG/Dnl6OfrymhncRdnE92Ufsy16X6Tm5C8bODhgIA/+/H3K
VrHLMoTBjVYPRy4X3RtZ3LsY0uiTRFBwxxJEfT7v3qpujI9JQfV+eZrDjfO12kavOK8NSkajWcmH
2tD8BtRyd9Muf1WcCF6VrXwsR+4FSlm6ydN62QdxS7Vuu0Lul33STnvJlVrcWotoIKbT89Wre8Pc
XJ2LpoDcO78Rho18a9VmuOGS0b1lmpGtqlJlhD6/b21Z2zApy6caesRdUIFedrJxEBzD3BRc7tjJ
6YLJn6BN8fVgp7BnrA2/LTgvaxvzykCkepWmZlxreNvLRoOggk7EKFjVeZ+I7Nx1V0bj97kHdvHS
4VW/WU0HYHscH5atdLssuFEz04i/YqlP9L3/Z4GfFaalaKezFTuV7+X8HcvaZcXv7ZZHY8HvXUjD
Wf9ekWkDMo7luRiRLmdJGm3/8eL3w1qhHldl+v73jnMOA+Wv+JKS+XQK5zNKR09Q3pxPqe3L+JiL
0U9zDXfN792ivM13WpV+/D7z7yNRC7V8fHMM5/7YxRImgcLJ2H0fBrfkjOOhoFZoZCWGtBLyeYpa
6MEm0Mr2g9IwiV5gEUw9V0+2N0ZnSjg2g28zuDTckfgKFCtmv+onaUshOzXBThvE+GaWyZq6qfMy
6OHBKCF3goGJ1qpIp4fGCrvrsghk012lWUTbRhTWnyvSVNc2SmsRgv7vPUoXt0zCOa2WFRTeu+ty
KLMtFQRPJSXBeY/lteWRRjyrHxQmw/R/r4jovPgkDpEb9O8VXpLg00iSHMf2vw5Vj8jbIjcQ69+H
XzYpAJBiPnVoLc5/1vLaspiiIFtbyFr8P1YkfeWtyqpr/lyhNLW2wnqg+b+Psjyiase1h1y9zR8r
1AGDRx24cD/m0/290Dp0P1pTM3f8z4rlNDDckuCpaXz284rfH2KQ4dPpKrv7XrGsXfYYVYcZXTPL
hf59KARolEta9Ee/N14etbMB25iM6c8VspG/HDuO9n/sAGqLuaElvl+PC2xSoRUhiOMC8IiWNwMV
NWSPMsaYndld8igDrQAaqUWPXjKVvscE7laUeuUHIFNvslPogjGVuVHVa3xZ5tbN60P4Xkwtb0We
Cj9za+0mo7j3PbOYbhnzAl9qlryF1ER5t6i/yZpfX1Yr7U3q48R2bn0LC0Pl3WR1QwmrcTwzv8kZ
N4wTLL3JiW6vDJWYd0st1pZkJeiV7cOiC65KSLHQM1Pvitvd9WVn2lfaHN78bta1oFzE3xYa+MIV
he0U9RpCwiI9JxivYYtZwksCicVuAHKO0e4qQZts+BV1V683M9aOEHZzWgRBRpqElG25kUlRXLOw
qzYyKzLeTcVupgzJtWih9mX1GF1xu7YbYIjKJatrsZF26V3YpN9QNnYuMpvkJgs16yITZ9h4IVqV
ME8m1oI3DrsG0K4XU942J22TBdaAb9LVN9LLJI/owxsS+qPTUrOhnv5KTAIyoGig41uUr3pdqJdg
cr6WdTBCUCG6XLLHeVNiaaJDprjDalmrCQ+qTN2a62VXgs3ajRROvlnWDq7nrRVqY1v87Nohyppp
RQoyXGsh+6M6ePYLc2UMUG1Obvz8lEZR/ZBKdfp+ylR1trR52dkTtfNS1Nnf0ESt87JtWsdfzErb
y7IucbrXrkqi67LOUKr7FFXqTivjFPSQU2yqCkU+GiibK3nUkpJoe9YIwdjUH0phx5tMo+n1zw0M
aDZpafRHVDn/s3msRDwkcWvvKu5lOc6yCMcJ7iIh+9p6qHsd1izbfb/Z9xLTwU+6AsCd5vcul/fm
toubSgGTZshKnGOCLFa5jPMvabn3iiDO5zKOhgOQ2MQHn5J/1VMEY9JO3ttZCMUfha/Oy50PTdyj
SM2+dM10fEmszV4hCP3FDolVnPezjQlYe9EW2BAC+1ElRRi3GjuMVW7i+jWaa4Yj4TIRGJP2wAWl
qXpHy5HiZjLswBqmVz/CZHqsXLt8KZ2031kd8jG1iMY3L2IsvGzQz7CYcRovJV7LM24aC75sUf0o
RlLiip5+jzQGsqo9quPk7j9LtXxf9iybEPAakBA4phmpAmnN9cTNgq82/n7virSMtcw8SeeHG17V
xOiVo6460/eqz8ujlLL+yUCk9e+Xv5/+57WoZk5nF7B8lhWhonOMeW38n0dtO6HXKT3KEbyeaU0+
PPyxncXfQhVa2f5+/ft9/nM2bQ2xwxjNhhEIbD++cfPJ/l7MG4KewZqF/+mP138/1UhzWStGD7Xw
fzuXcjLGo00gyrJWu7czvdopy0d1XmTaRHvdzk9Fkf5Fkzbe1JZJY6vuqBNl7b410AuEbkboEbOS
NaGQPnUtCoJqF94NoXRE9cISV5UovC+vVUSkrRPiHenPqS9EpQySaViARUwLz4Nn/LKYQ9xoLuo7
EGRAop0peNKteg/70dzm6CkQGMW9AvZLritMlMCDE9wBQQp6rvjp5Z57UKdouBSxbuxLOT02KALU
TJs5lJSDKht9nxWXEodskVPmB3fXMVv57BkSpQ25nJNRyp2I66NUyO2P0n58DLt2HU76cMPvRXCz
Zd9DgOF0vSKXTA4FYVtNdzET+T6Oa2g6aa1xOSXSIAHUsQ0UkWyNGUxm61kK0qrKNq6qDE+yV8YL
UZpnRVBQ7wBQ3jXjMc7yj0GY0VXxvOpVdAOK4CK+L8/iaKv8HY2NeWu1cXic3DG7afVfCemE5yaL
nuVoKXvI4CE4dj1dp6GnfYT9cMhBG2KJD5u9rqAxNeuwXTshGnOVP8+nCPAQqe5wWxYdFY4LrtZL
NFjlh1Nar4gIHirG6HrSWteW0SRKW8c9KKoqfTpg424KKvNds6cNAZqv9YDCkSp4HDCKDFId02lc
7tNa2j732kNEF/GIpQQ6eR/0rl9hR3mQ0IkfSo1QWGqS5i51uTVEjAWYtDcTURH4ybIaz1xnfESk
Bq1NiwJqVc8tbOQS+N3o8lTgtNAuOtlPNPJnQ4uTF0c8e6adXpLI6Q5DQXWozNML99atmyrRpfKs
5K4q1UtpJNmpjq/18BQ5ffyOi5ig1fYwWBgDujL8m9gU4r3nSqImJ+KepVmfVHdThEn1nuuJuk/6
K+3C8JxF/F0d/bvXlNnU0YU0/0CqJN5SV8Vi2RjK1hryel2kbfuYU//cNSKo8P/jWxNidFamQEHb
ck8OZKye2hbEEpLB4S2k30dSBGjjMPzLzLO/NG/SCCVX7JWXrAkIzE756ARwtcth39eBtaqRifl4
IBx/CZ/KqTdg1Lk3cxM6p3qfm2X4WHedHwdlf59fyQQ/PdUSHwlF+bNC6eohHsGSWqn1KYE3nbKq
MvFyPSgR8pIqr4jbDBmxO5XFUSLF5eKkQXfC1Xg1aC6r8Vj+cEPwnDB70aq67aunpOWl7RARtWWA
A7mBrS51SjeGwhx66MO75jj5wYmcdmvaYXSir+Xug6ITW9I9H9q5+91Il6uH3SQHBfzzMUC8tAo6
0rgZZYhdE+n5Lozrgdgfyh4jZtwvNatfJ5BjuNg9g4CZQl70yNtoXOB0ZYKZmTkfTqxc2jjpIctB
UE967eDQ53zm+1+uCsKMaNSG2S42hDwVapHtwvkR5qWM3q/M9kqYH5SQ/ghwukyeFFldLTXt9kEp
QFEHhrMbGibzWdvW+N0TeSvJR8J3IIpVb8bJle4M0RhIIhBB8Y4mRElfTeV0KIPQWzHpJ8KV9lSA
TWDbIYBjhKCn1H8AorYkD7xETA1N0VZHY3b7xaT7nwadQpLjZu7BJLME8i40yWRwf5Z9ceoYJ58N
talX3ZxbVHQfMqr3WlkTmNd9FiDS/NHy+uv3OFlcBTfjW1h32joHXbL2msnw085r96FadRvwdh9Y
tCFjV6eqtJMPhIDaTrcY4VroIj5xes1+Qpu5ouNSZtP1Oxgae4Ugotsywn7T6A7c68h5z1ss9YxV
Oub9ueqPqQPquCit5yBDca616pumjspRmjjo9RzcgiGVV7vhS9qngL/QWr4pYMtenVj/sBzEn6o3
a0kUY22h69n2RmQ91bN4P/CSs+Ng0KKVehGKeRlkrp88W/HjsW/pAY/6eUT3bUf6JyFYwHdFIPaB
lN2KjyHfqRJMd1wV0c7R1BiHQm+cmsxikSd3cleic0PA4lPeHgen7Z+1ptyTcQ+Mjmlzj0H0uiy8
vD65ne4dBztONli4SbWf4vqmMIFYO/jj9o7D/NMt/1bK5JfoY9AIgf6DqLjg0b4kdMpNpbOelkXc
5W/wLk46LA98kKjAuqadPmstf+5UEftDrDt7IoI734jicKst8fG5+1jwaG+MdXFw1T65mxoS8Mhw
jY+4V38yFXB/NDK9DK4RINs3/g4jM98QSWquZ1DOfVDyX6qNVr2d1SyZLH61TTRuc9k8U7NVUVtF
ZxVL9p6BcXYY5pokN2ZtTzwjLjqvfTGbyNpYFb+NKEUPZKiW/hrYxpncC+WH4pDU14UiRkmEuvMh
rFINCYwW34ik6BS49bndTuvabXX8nCAc9LHJf7YoQQg4896rZLD82eXqNnQcB0WnDyCt4Uc8/GqE
1u0diJ17PNE7I/LSN1OvsGsQdOEj/Nx0sxKjj7zERytEGoTQD3raZOeDZbetr9MiRYjFrVRNw0tT
pMmJy8ZeSzUXCS4YvuWnJEPzpR0lVr7ZwUEVkSw3ZgdVq1xzEbkHO03EOhyD+im1kl3WBPqjmwzt
OrIY2DJUvsW4IA9ja7e0+NAHIWRNzz10TcF8A8vLRSEj/b00jH5VZkV67+OY0Lku9B3KbTuBC2vt
WRKusfuUTVY5A779JYfUpQb8rBUSaVsa3CKkr0I0sS+y7BBTn05HI/ywtE1Mb+k9bWrnEBqkcE0l
VdKgV/sjI2/rISss416XQ7YN66E9uF0ogYWWkASpOT7ocZy/an0XHDS1SlYyqbBDFfInmUBM+r2/
hdZTWMzqbctp+paQ4Z5cB5p2buu+Vc3FiNPyHOmGT+9OosOri4chBHYtHf2J9KHwiD8/2bohoQFp
rFFlNMfmNsAEAVWNANmNBfXavrJ3WaJrPgWebG0oircDikNaN/I4hFrOGj10cWtz99DFgip320c7
RVcIEmmTbC/nWVakqs8uUkd/jll86sXBcryD6RrhY2eL6tXQgVO4FDK4GI2KYn/kpnMHtlqk0aeD
unDVkEuxGcZqlvTqeIBhYiVVg6TMLRD0tFKusTKnZ6/4aqKifkmMvtmWKrlsyyIyW+2XpexSI3vg
44E3jHWm2Ezzj5cbHaBXEwnM8ltenvZlY/rEzB1RK2cfrd2saS9ZMCedw+SRL9QpVfxQKnFGaRAP
iSKG/K2nWtvLxvqrdWKwje60Vvq2YgCtEgY5OrjD5T8foPVBajRs4RK0+KpYZFJJyL+ZBIY1d5rv
ytZ+eVSQH2qFlB8SJ3oyZs0rnVtljYISBU2tPdtSHpm8eNfUjO98zYTfBR5WJ1IgJ13go00C58QU
wdwLBbgzNdx254my3kPw+YUQOr47Jg04U9ct/i1dfGf2617anFC3Ll873pwtEnfZptMUFb8YxQsn
539tdMjiKvruMWq0wG1r+Jj56atP/HhWXigtn2vXpNo6jPAFV416SOJG/ByPzWjKfSDIP5x6Qzum
BGNswyZ4MmeBryQh+Yh6f9XrojyNwfRQlLb1FI/KcDWtcV8Bj1yHLYKIsg/1M2FQDQgixdnTVOli
L/hKQj30De66hP012s2iqfvghEL+aIPkmgEP3FZ8g1cZEVbXrn62MfhvqrBqN0I1EcRLq1iPsfoc
LfQNZivumijVOaXRDo44eZS1DB31g34YBS2vfDVEnW1lqpw7fUr9Al/SR5LBkW+n8WdYS/1hCsf6
UQ8iEmgGK9l6JSEBQ+Skr4EQw8FpGKbk3Hh1ndTMjotsLh3rXZcU9ATX8xPNNaoXQ4/KBwX2hDzk
tQdbvMkqTEo5JJ61lhtiDzDaWBE27vA/Jm8o6rsX0covBtXySrCbs6YO4G5paPl6p6R3omK8pzSI
qGaERf6TGqBxWRbkx4oToeYI1bgZEI5UbVvsNYiFMmU3qR3SsNDE5Y1KxSe4UKKz5jXLkJ+CUTRF
vYBEsMx5VXpT2SSiS3c0OOugRVM7LwLFIRq3Vy0/8gbxJIBnNCgJLhQ850GWdnZk8taZDWWMUet8
pzKB+0UBbKLSNI4MR6wHQGr10cuScK84LrOZwYJ/nPQW/Wuv7uL3pITNWddDt2oNfdwkutcR3RHD
/nHD87KQSvHeQujx9bhpyH+sxrdQmS8VZnU2vSG9WmlgbPQudM5ux82Mwc90Mquu9AXpQCgB3WEt
iyB6YVb5XnZ64Qd5Ya1kU1evLbDDtcdN96Hq9I+pDeJrYE7x1RbhsJNj8xXPWukiidpTZVQefHVU
N2GZzF8/ZDx5q8jdWEx404byAtsx2SkJIpOwJ8+yjjR7XUt+vWP7aFhPYsTeonu19cidPlsPIjZ3
mGlgnVAENfviRgtofLRbOCiujawstZ0bsTRrYLzKvdA0X2mz8pxwCdfUaM/oEqkcNx3fdAf9aClk
u+A/WS1SZbXKlL0Z86G6FmPGxJ5J25B6RiskoQpk+yrSgujYqQZpRkbO3d6Z0pNoin0n+EFNCDg3
6RxpFYTDBtwkZjdjRPEuvwy1cp6avM8fckPiCeYW9oGlIUJH9YEm62eY4kTUTNweBd6xM+RsCMgW
v7dSQwhgAZj3S8944QMdHvK6BLXUf6FiAZyO6fM6W6sOqHle6sGYOFGAjrlj0bIGTnTxRsxvmAW8
yzSULffvOX61q6BNpWQ30ScebwgQ9uWM/hJ6jgp8VkXTIFu1EbaZygy1H8yruIOV4gNzyK+wQy1d
pw1DWpM5RJ4091pVgz2lvctQSEkaDEG1Cp6IB5NhwzHH8BdrLaqBcDjDMQnupHxvRm9QfsmjiMab
xSXslXBrctGS1Df6sH5WIhncjHJ6on2R+D214UsybocyEsSPxvIxV3PrQ5nGCnIlmt9ULZpN0Tfi
RMSxvR4SGuXeMygL76paIQTvgKYBd59VoGkhSWnFwyi46ki9r9c6qoJDy+iKa0823o2eHquqgP2e
Ah1pozNZz3XFoCScPC7yymg8DIk1rFGTGVuhivLmBPrPIZPje6LHezfNepRmyfgeg1AkpTIiRtJm
xrGoMycTZThxmiT30NTs6/ivOOrS91RJgg2uUJXQQ69clVbTkhXXY+CjYIQLqrDu3DTCG76hrVkw
4Rg08REFPfas/gOhOTOkUvlhElKw9oKg3Fj67G6xPoFUOnvNVa0HoZnqU0OxhuAZ4O1UKBpCDOvi
UylxP4Ed6SAKR78as4nfDEmNWoi3UsypZzN7PGkj8eZqg7stSsJ3yhxENQpne9cpLowQXBtbwXve
i+iRywBtZzjXqlZO17Y2n1sGKiX/5k/KMEdZOmsnKOujYlFH0mKqgnJQ35ZQ7yYiS2Ey2p/BYJdH
JS7tdaYp4XGYdPXBVMJk09L9v8q0I062r+fLqvtzjuh3qsr7q3Wdhyn7mdVDNIcwR095z6XZa0aM
HKF61MWT45SE2o49ydzzZZaJNQWlWnzISu1uoRH/Pen2Oh9eI4f6YO5E3WNmYfEXE+7briOaSMvE
toaZ6rt0wvwqSKn/ubl7z8e8Wjc9CqdSpMWGYAl6NUqNY2Lqr5aXaDt7TAem3t6LLWp6CcLapuqg
/xdjZ7YbuZJl2V8p3Hdmcx4KnfVAutNnzSEp4oWQFArOk5lx/PpersyuvhkJ1G0gIISgyQfSzM45
e6997Nb1Be8sNm0AMqfU6p81dgWyp1FStP6i3RbSt4/SN9YIfvSmLF16OxoZ8a20n8u8RrxREGBv
T88+GJ13TZmXUfh3add/nUfz42wb+8Gb09PXB8sTyJeC7tw4wr6xzPxznnoBcny+imxmZjSdfWoz
t7v7+mDQrbVMrbvxEiRLXurHUPOSi9D0fpdkmBTcztbuEpQ+OwY/A4i/jamy4btSVRQIkEjas6cv
7mOQr+VTkx+tcn1TaWaxd1v0ovv8ru6zdoutRN6V3vSaDlYeK20YIsRN6y1nrVMvhLepcT6tiIPu
lsya76bkfXaGARsL25BhoSuiEgZJ3PIqT30Xf/Vb8kYw7bvO/bSCpRPnTB4ZKXAD4Rb1JRsSCbuq
WE+5697WIDWwndRMlKvh8HU65vK4lMpSp8ZScBjxS1FEtbSyZf7hzq67b69QvgVjkTV07zUd5I1Q
vcGqpJG4Dt1GrPlOwwvBEc7Z9SQzY9SZnHNj0Y50vbqJvcKdzvYUdw6nDKGbQHKWYluJilz6ZfYe
gqxEN8E4CSk7/St9IUC5IuKQwKuakqjRT1rR7CcXb5VjXUAIGYDpvOIEM416bva/6xrPuJzdeEWU
H1Ncl2eTRvhkchNiWEi2Kc/4fmAEGuXxagmfe145T5NwX2YzAC9QsZPUKzb9lIxPiAzfU5dHUlEE
HFwFcosTdYybMtmPjrjBJ948VguoPnPEO9K0yzuHc5wZQX8p854LllBJZjzyUbaZ/cYIAkwMAgXo
L/kn7osEq4yewQG7aoaGJHiCBoZLjGNIr5v1e67ELYzW7leGzNgUSXqPBrvY1GW3NYWm3hrayRGl
WHEnE484r96/M/vHNZgxiUjPfui97h0S4q7XnGTfGtWbX+MR05DUPaSPwxXrLZNsOPewJQ8IeO0Y
Sz6SN63l8DjY4FcQuhFF8Tw1+LeWcbhq8PQmDEoQ4FKUP6vMes+t3DpnOSh6T7JveyLp976brRs/
kGUcGAw7OP2DBrLo9tjNt/EqIPJ8aRw4csG3T8xjMy39B8m7Py0YTN8br/dC7KdtVCWJ2BVC5pdk
LfHmYYkY7czb1tBQYF4N4XWgHNm6GzA2nYKzk0mkI8jvZaBFeiZMTIhijoFumaSHWjPyRWB2RI84
d9moiV1OVyekAlC2g5/A90dE3b0goFjlgoYKoGtz0Hi/qAP8IZVHQdcoHHoYRWFykm0eHFup0tPX
BwdeyI6ZXXbpxoa5p1qC05J3wcm4/k8OK5o4YTQxy7kZdvPLCibgOKLRY9O00qeqRbOs10RroqOf
HyBf4/OwBeeZcvD3flsuJ3jF9sY0as7NGnoYu7Crs/Lnj1TinkkCG9csA/lVcYFUKO8Z/gRKbslA
W/EHufB9cvsWxUyGYaPcYuE4DcGMdr827uQcFAd3QbGOGC27KR2torvjncw+WBgzuu3Gt2YvJlm9
3QoOApEmWDRNc7CONqfXXuOubyTsgtSzLSaU8oc51KdCWumjUyBgG7xK2y4qY+SfGEuMCNyBqI3P
lBMsaE+CGunoGPm2aIbI8TkBssqoh5Ja6pCNyTfk31yZXePhJdR/rpNHpBhjVUeHAbLqAnRU3TOs
KNp5x1P6tIR37ibFVpsan1IBCSyqZt7rMmICxXWTmwbYHRxXuve9TBvtBPPqMKYYKuae25rB0bgd
6/R6L17L0Yw3bwAo6As7dmX2aesKilm7oEbAJfQXwQ//juEmO9Ni1m6bruNBuwTR+yc+9KIvcCWc
BjLzdS2aZE3jOrOBYAegFxb1D7Lw//qY/zP9bP/JN5dfwfYfZNMKYiDUb5/+11Nb8+9/X3/mv7/n
X3/ivy75h2hl+0v9j9+1+2xv3upP+fs3/ctv5q//89Ft3tTbv3wCjjVXy/3wKZaHTzlU6utR8Dyu
3/n/+8X/+Pz6LU9L9/n3Pz7aoVHX35bmbfPHP790+Pn3PwyP1/2/OfDX3//PL16fwN//uPlU2aeo
3ujC/ttPfb5J9fc/vL8RCXmNHdNhqZg+aLI//mPiWvr7H9bfcKM4DumnlBgktziwt5tWqOzvfzjW
35zrV/hBQjN16xooKdkwr1/S/+Y51/hhw/INn+6F/cf/ffb/8i7+v3f1z9R65ze0ua4z5cU5G/jk
lfHrfk80YSQl56UUQYjDd44NnfBXo8L0OHBw61F4NGhJ9kgFaCCVWN0pGmm3wOo9TDo2zrT+HOuh
jdJR+mfpEyzR570VYeXHhSyDXQpYhZz0LoEcrqGqY9JXyvG2grBkFKM4UCiTccCmupHiOnjF+20k
V1xge2qyGWueM/pxwahGA4DDaUH7dDWZ30HAni8woeOk9fqoBFt3ZA6jzsKC5+QK/YRBsd15Kczv
VZniyaVnq7mBCAun8rDMYDObcifbo28PA+B2EY40Dsbr+Bfc+N8j0q+vrsN79BXyalnm7ynATI78
3vI5OCyYXyuAxltGL8tmbnvjoRuimUBtKut+q3xthS9RvALWHcguIdVArwjvlIX1FhjVxWyn59lr
/ipryf2N7v6Px+frLCCOaZm6/vsaglO6FtPih1Pw4gBzJCEkvU2EgX1xTo8qpQj0g1zbOwXyINUz
ayjLzt5hdX5Ey37GFQy+j47E0Stke3Je0SLcUwyb7LEV+oxBP5dB/wpto0ICfn2/8yHYdV35w+3k
uE1KIOjXK6Ae1/OKDJltYx53q9l91zP9MHvdwFbQ18d1uEvTPE6JFN3jWFpjzesJAEEjrnBMhkxK
RoowUPiEK8fp6FaPjpsZUUZrFvWQul+xl4V6l/+yR6XdUDrS/y6sS+J55m096SKswJKlwbg3Eob8
2erxhnnlGju0ZI5fF0hTr3+VyuZxD/8Z1n598V3imq5JxISMwor/1wWcIYg+eiWAf3Aqm85JHrsS
nIWbGnftUs+nEdR7aEk32Bv6ijst0+K0X57qwnvGdG7HAfPirQTaEo2gEHeOLUCk1zMm0aJ5CbzV
ZSKcGzGnYkDtSM185HMhLuwxbjzP2lrApTHIiq0AX7LVNcPauKv6mXrGumuH1YhorBuhlufY4PBq
1GSXf0U0Xa37br4IgFFNewMcdzkkCR2H5apaxXAnd7ldMzOYhpGbum8vIjV70mqHT2JXigtc1fxS
QuSzh97daa36SINGwopagSBdP7DDF6Hdz/muaqyJnzbcsFtTTsGmuRcQFmIJGXxbVd63zF2DvRvM
5i650sGx0SmMO6SK/2lF/+ea+ec18uuN+BNVXzd03qNrXDLRD6Qh/J4z0LlpPnPbkjLWo4NyIBKM
gUUUvUe89yCD4NCo4GlY+/qkyhZANVyTbekFF63xSuah11SsPr30SW4cbVu/R3AoTzSB6yAbzwvO
ZJ73jpVp5NgGYAnat4n/v/RPlZX+cKAn3hSsehtWb+NiFbUXmZBkoy8/Kv5B59j16SHHMvDg1dtA
QfDGTj5t13VQ2/F6d6m53we8XmEGInVQn4PDwf5/fol4Pf7tYia1CPc/9naTje73tIrJssfKUI0F
ti+bYmaakQfAL3ZUcTdklqBVat3Z4/gSpO2NvhheaE1rDUXWv/gEwm2XOlvDQQr6NtOyxLZ6p5u5
Y/Td3SQz0MDOHOnurQKXatFhytAoPLkTmOFLsIRrJetDxwIeEWGLCMBCE10yMNzJQNdeyWw9TcVs
ncj4gOmKq/7gIxjY5QQynfDEPvn4DfiPPLqTqEA4CoUdohI05NS2QEkEvr5BDaVP5rYsZ7HxMURT
jtqGZx2yZCuhbJxWB+lOXYq9ubB5oXpyDfBWdVsiu6N5RYubbhgJQauj9sr2fxFmNoVdahjQTmYc
gTVax7YxPhZd+BvbG99btGGhSNYp1P0WciGu7ZocawQjHxbKsEin+RU51M/bYCHFHDbtudCXU03j
bKrovYHS5yqUjiABYq42wTjgfHDUFGbTArovxchUuxVaKIlRtNOkFklTBttxKNCfVGq+W8sL6wA9
WpHufZr4D6uyHtoWF1GmPYEJn+PU1V484jmw5s74I5eaw7akpLB1u0fP2xQHkJpdmM3l91xaGS1a
nD2MrrellveRaA03ylP+ZmMKCezA/F6aSYKGYf6khxVsPK1ibUu2rlOsm6+HGfSaD7bp+2om0w4D
7afeIXoEg7QbOkoks1+JqhoZYI3Gq+GleF9NYLo12V+Wg8nOmfTLkgnvaDFGWzV0zfP06DI7zqx8
P4x+85i6aVztgqYZvgtGvwcLoVZVFXpo1dVp6oaUNTWA4ojUQlcds5BABVFmU9j1uvbUKgdD9uRW
cTW61iZl3n+zsMSjrtUPk2cce8NZtjZkF8qMLGfKAS6zzZOf1UBGmMr0Hfl9e5oqZ1epPuqy8jXQ
jRt7XMMkD3DLt4RdjQfOhebj4PQDvEcPkpbfvIFdwf5aoVs120gtmkDsZQ6nJgESIz0s1k/GkKlY
ErSBaejDTkwaEzRpkX/u5tlJN914qJThYkwLx95rMJICFxkmq9mQ6H1KgjbbL4m6G4LGBaphbAdt
AfzZ9c0p/1WD4D6MQfBs0ySwKx9zb1N9DHbwUi70UAK7CB3r2CxvRe7Bhw78JxxCN8gYs7/IJTF+
y165LtSu5doOdhrPtfWvRepPJVHjj/hzW9QoScZyEvBkLIwDoWFwI8O3VZEj2JWGwpz3QR1OmT3u
zbpFn821Gkt4U/Pwrkznbc3bG5OYT8xxJBl6tfkXpdvv2T5fD9R2LN9hD3cN9/dz12xpLacMJt36
fQKHYVuajfZkmCyfFPdp9MWOsIMslMiDNxNxsYw4/+LFulYX/3L8MAjY9D2SInWDlco0rxEvf3qx
dOyNpjZMGm6F/qDmkilpYu/aYIFFazjZjdfeJ2X5jYlBszv94/SABF6Ql5GWCPAhC7W55mxRVztw
H2w3VPisNqOwgRFet53FbVZYOCgnkxShST3hFUbAu2ubIAm7LNOOzfXD1//Yd+XOQYvByEIH/c8H
chj0Y0fjF50VeiB9pBOP8vF2xDh3NLOCoQYEBosTZWj6vdou6eYLMgbs5rbiBTw6QEW0wHeZC+bw
JtKRVtu8cawhe1xVB1IMnt//vAtepwK/v6gGp32O+65j6jh6rsXjn19UMXl+k2uk0qvVfa/ViMZY
1PE6Icr12uYBEE4djlQjimgaNYxqU7m12PRG+dIPxcx1y1C0r5l9HtfVbcK+Zm/U5vJslJ2/w6B4
P8OOm4vx2SMLGp1g9tYTUE9myhMCRc/Ig2925vihR25HOFdw9pT3QPRbE5XLNIZyqqats8mqEhwB
RrYDDv7bcrWN0B2cN1eYHLrG1EdvaX50njFEhO0EYQsXeLk6E6wqFTH7TpRIxyCvm54Wwoetuyvm
0QrTsty4EmBtMBHJkuPXVTrOfLdm0RzGAgRp9kxE6O1c58extl7Bt9Cxr7am1sa9Xbx1ZWMTgdfE
fpLLMHFnD4G3+MjGwdqhPSf+mfaNTTUVMnKklAuacOUdYL7I2kjIkcGR1ny0YUYv6RU4NWG3mdgD
fII/wrGzxmOt7YSna/C85S/pDqS3DPnAY5bnmtFpKB2igtBVllGCACNWMHg20pZLZCJwY4yVvc7I
bJimoseZEVL7gx6aulZsuNGqjcvIv2XeJ01r3K4wX6hLSTkFTc4EswhR+dU3LTkVmZsY+9IhV2Qo
X4nU+VkZ8sN2nJ6erGcfWzWd5uTZLRCNdfZobtLkjgA4cmkWLEVVMO4Gcqvqtv3Og/QiABrabfAh
MUS6jaPfeZwlsjJ1eAS8fUk+51u3Z3PzvPJI/C16zCiQjrMlVy4cpXevuU61yXLrvgJJExlVERyt
TDuYpXTv8mf6dz+GtMKkbc8XBgs/JodebKUU9lvjgbfhnbMxlKYg2JLAWdx5YiXXpGKePjfgXVOI
PPOIS8tNkFcFdYvq2K/eW71JQO3wOq51Mm2MJHhLvGYHX2WXIkll65eHBiI3U/i6uxAGc6nIXQxN
BkCcrfUTQQXrnq7b7To4B09WkvK5rc7z6j7qPtJfwDgvTBdeyqQjscZx4Wz5YLgLeUDTNZBxMKIY
1cgnLM21QP3hIxcPFpZB6Ww5cfjMSY7t8FAXlRuXNJ+iYK6Z+xDzMxOKUN302nYKnM8x8JD5+Tlp
R6P/Q9F/CNeuVyGZ2qtVLzh/Ecss4Gw2affsUAiGSAZelJoBcTjcmQ23R7QKDUFGYJ+sYCUnbJGX
VMOF3LOV01Xnl02GhZF7FBvTveto1T7YidtFpmduCX2lNe+bN4wDp42Z/7R6yG7YSfotupc04vQj
ClQBC7VvtrjEmqbVzkp9ufHHfkZLPJ2dBlOroZG5YBh3ZuEKhBMliZHG2OvxAB6Qqad3O00tZFhs
0k3H2LO5kjR1micld2Hk2ugwOujrhWEC+sCVBS1mO9XdL12jWxCsq8mlqLp7t/K2Vel0h172WRyY
41PH/l/V3uu8TE9zi7NF+mbPdU5d2pvHtdf62EEEvLH9HA6JJGqAY17VnVBDdbEVTO9N59P+tVkm
xfo+YtULkbJ04VBW91n9I1to8TLmj8RaW1GReqE5V5hUCDSJWIrDIpVvfVWlu45au06nVwNY+dkX
XXnMhhY1sBHqJa6KcqJ6sdmCIqdS/VZMdNtL2tXQinqSyPsOhBqO7o3REJele84ca+Vkb1JQUIuJ
U6aaUZRPVD+ZOTxbhPzU+hSvBONeBuWQ4ZkqDpZGEdLpQ3hXlxlLX87whNRWMn1oTQiGWKhpYzYu
xphFBOWwYpDTF/tFrC0rN7e8HMGoyuBKvMqpAf1bzRuJTaJgjwN/AfAxpnB0uO7pU96zJJVE7qxv
duCc2Cj4sRbNzcTELOQ9ryLdwFrt1OgX9TTjpknX4xiQD5RTMzRQgjZ6WzJLQlzDYUxx5g9OhK9d
nGD4MfsTz1YGjyi5yOtKg2cDaUoEHvz8RMmx4IN48mR2C4+mDM3BdLZ5S3JxPqf3qwLLg5Yf9Y+T
7lE+XJhmESZr6meHrhAD9GFrtIK2RuFzwPa14yydpzovPtJqZpl3FisWqbb1PSijSPusgz+3WyVT
PwqqtN3UHR45xqy/3MlbL73GfCYd23oHmyYgx8w3QJJavcaxt85D6kVzt9ajCGtVG7uB7jqa+/bg
j/XOUsMplform/3GkYUNfHSGyeA+joYBaHDtKA60dOcwvacDMvXbBJ5pBT+dErV7LJn+cShmXy3c
tGY60T7rPWVOR5fAeHFWRPwV2WWmGN/UeKyyMBA0fhoOPHnfGlT0xo2eltukwLtoUv3kJGrEgwZN
KlEML62OgPoG9mI9uE+GpdMTM310rfiervg5AoOv8h+aZhPZfACO+u8Goq5dMJn31hx8mxDnslmx
Hh6ybDl7HfdNKyoU9ylI1Um0OBhmxuykhxVI/RqyzgSMvsMKmtnLtFtX8yQNiZVcO+H6+x5c9uJ7
CzwBYso8Yoy8bP5p5PwZ5ieHbCbyLmjsNSqyZUvM5xo1Wfej1l2w9hZWUo0ItsE3vwv6BGlZ3WCL
WXDy058r06UKs9XIN8xlLyMBO3uM7R52yOQ1+JhH/5MF4JqBtnx6/i9zNf39ENDoVQFRfj5E/TV3
59AsG9paa3Ayk/rDQ8oQMbGds8JkfDSJ3Qxia1tZNVx44b4n45yDcq0ZArpkCySr1ewJML6Wd+Vb
nQ8fY9KrC7HsISDEu8Btq63eN2zj0NVp6VpnjyMDFuodle9ni+x3q7kI37VMjaiKLa45VOSrCZ6Y
FfcUoOhjZfXhJSUDkhQhIFc4Jw8w0cJxiQrS0O5JHj5Dg9uOGu5GOkJrZCUF7N7neaigtWIujyxR
qe3VjlasvYGcEvi0W8y8dkDC8zIWjVJ7S17BwAgmeFn06XGmvceWka8xaXl05Vmgr1b+zE9l3Ho6
Oky66MRDQmO1G/B9sqmi0bdAf3n69E0D3rDvl0Xu3RGnGoFTpGGis1L9NXyT0aBLt9WnLiata74Y
sr4UVLj3mdW/DBpipAbi6SDv1rV+NzK5J9hAbkHOZhT19Yme491g9X40F13LnUhYz0SAiUuqjOj1
52yJOZkGYFQi2XteNDWEItSZvclMxreN46LAFkgwUmYLvqc4sFarG/mEtbV1ZdB2Sp8teh/kSriE
gy7tr8IsxNG2dqzrOj+xvqzkn3XuanKj+be9l9FjwcMbEthNo2O9Glb92wB+5QlnbNgambZppYQO
JtK7bJq645i7+6JanI3ZG2ME/ObZEdneyNfkzHJTnuZeclfymQ4pEYV9hvdzrjhfze14kvacbxo4
GhExa4LMPhj0q7swh8Ga9MBW8m64wkDRvAYc8rt833bWQn9K/JgnhA/tALsRxtVyhHFYcnjvzoWU
vCZaqh+JVuDCgl1tMnp6Ciyp7YcaZ3ALRgzFVZQQL0WbxUM0hfIByMzOd4LXTFXOpezj2anB2C0o
gzWcf2Y2PhEzQsrDfepZj4YEYpJ3eVxoGIcJO3HuwP/EFseNkjSmaMSLuTMRY4cMq767YKOYDXdx
nssqMgz7SS+bn1gQVxa/6s1yMxi415EKDVnsLvha0xy9qzU/DM2cY1tpnftmCSIn50Q2wQ3eMWyg
sJl7Bv2Oow7o5fPIfDQovHLUt4e5uYGvST4fM5IDegVm/166HaHqRoNDJysHmUWmqWrDwpzkbTvT
wmMf/bThH/maeyFTADBbNctLnS7xqpwXPSjMY677913qNne+R2K3WXXHr4fgLFf/X+YebHowzGT8
TUVGJjCi2xLEaThbYKQVA2a8QEV4VdRExvCcYq5fFIyLabHj2TB+aUH7LWicMTTQy4QY+1KQPrIE
6mdW7+iyynMpa2yuCRGrTleGsyHkhX0Z9qZD3kehZvdWy+iQLtgDQyUf7M41b5opwUdEwpaZkaPy
j18YoAMIZ+nBK7r2CGBBx8PQB3t6SOLkgt7b9VZ/r3xTHFoXj8pKLEud9t4JNTF8Bl713dfcYBku
XVVVeGzqjcwycvaqpUMqplmHpWhfkgokZacPH7meoX357OXyo0nkgKUF4TBylmPSBDoWFRbelL0d
BcKt5EIj86B0IxAueoSd3z19fShNPHULjBwAnxn8b6V9qzoXSmNTPfXZol1IiNPIN0PXTihjGfd+
s9xk1bXPJmkUzjMJTZBgm4ds6F6SpW5Oxsxsk6eNv1tb3kmZbY7SKYw7PdPg319xFl1PoRi4BAQp
Sa8xQakMS0PcDPpo76ZsQdBfsNZ4HLV2NOOYjqE3IoSwhE00qwPHuP7JVEvEUfwWxmNx1BFJGqKx
vs1dF7faQl/Vbq+2QEo3Q6tJ+YAbUaWaA6iOiZnpPmCReCodnbyWnE1KODSzFwZgQ7C1JuIbq1WT
O1bKX/q6nJVpQAUy1Uy+ESfQgUGGyS4vXc6Waz7tZNmeMXYMTyIdN6sr8xO81uEEsitK4fRsjDzL
90lhi5NI8e4Tj4GxJNXKXQ/87blNqD7x/c4gl4ucrDw53Jiw0QNrqu4IrZXP6F2R/Ncv1yfRmNp8
Nxr4hkfhPa3jmqOTnR+g2Exh5XTAGp2VbdkDBMDOa57BtMGyo3lSUOeEK4OXsC6yYStTFq1Urz91
63nKvPmcRrwFuETXPkCGT5/bBHjBiXMi/9I1us2U8emKs2Fe1U1hFy3Ol4wetQIZZmkekbBLQ/1S
DcRj1CtVUlLtvHHF5WIk+64k5MLHOEsz9Mq17fwNlhd9K82NmIYH7jPgP22mAXtfugBzH8X/1BgX
SUdwU649N751EZY/H1vkoKjL3bNoJwROY3OhnO1ym2U1MMttp5r5aUFOIhDJne1KemBhfW4gC/Ay
kOrpMHj9xXMQMxHxJqPAd2SMgzdUwaJfCr/S2RH9IVZeP1yywKSeHkaOuUpxSpy0l54k4EORVAzn
6JouqqhvCbmvbhMWL5pVSUwdZB/rlsbQaI9TjIZIxiTLwhmMcJLdIBL8NWVZFbkKi8mUZL8yM3P3
Y2LeGFXAEp4mKO88hWCn6SnSBCLIsbaRFltTuuHOOKx5Z32DbXvGNdfHkH44Z1SB/grFjPWKMEN7
zNuHwGvZmS2TNhrSpljLvL1t58muQ+L1uBQsfpXThrptL2+qMagBU65qV69vLChvYUns9DOjMJA0
hf8qmMMcuqy/ihldqKNFr2962xZ7fS3iTq3zSyVkGqrJRdWGaHvfdFWJp0FSIo1zPKXt8kN2/iUv
l/kJFMARvaW97fvCP3SJKc/SNDu2oqMtTO1JJ/qbBpz+XV9si0iU8ojfVezHTqfyTqd7NBPPjGcM
1JiwXV3lvWv5dOzdNt8lHX29GuNi2MGZ3gWj+p6meC06izu802t+i9ezFwZEKYws8pHIABQ5S/PN
swt10HGUf1leQt3Ep8iw5Zy0I2wD/RtJ4WDpSWLTW+OlTvWHkicANdeiKZgOYe54h7xotWieA9it
XtVubMOOtbbpDvUsUCPU7XYtGYsJpqCEWwTbq/T/uh+LYN41c+ZGKuuPuhqIb+OKB5hXMZVAjU5s
wLXjPb7YMP3PUCXAjcNuQAvr16HhMT4UtVfEYqbPhV06TBZ8O7DUnK2iBaCcMd9BEjBiQBUd/PoO
ZnDbjzeq6nHX+tOpt/sPHzxGVgYHc2UX1D0h9l834bwQMMl7gut/5WHNa4wCww1xxb5O1+eBYpFo
WngH4kG6fM7SNt4ZXvs+LMG3tGOiN2WwEvkN58yoNBqw1+ZnP+11Kw+1hikMFeNKFO05m0C/6jYN
JIuc6aH9wEc/hUOTZydMKhMAkF177dv4JJnbtXbuwN0fR4fwZFYanC6DujfbieV74WXTnMbnlsGH
2DIbcseVeXkAyq0qy61jpQNsmST/xyxt9plBpsLc0f1qTxYaPXLKZ0R/9Xxl5TJ17mS3tyVdWVrU
1Q77Fq9YMp1MTGTbZBR8K4SkDT0fO/a1dG/QKKLxOCga+r8alKkHpzHqMDEzcbY93p2uee0G3biV
QXY/tnYWL648aK1YD+ms+ZsBfNqmnxcSWB0s8J13MSzjO524hK0dQQcieb2MEL+nl2kqJfDjoY/A
QEbF9epbvderV/xWeWm/tZpvkIQtbGDJjUtkFBWf3DY0nU7T3jLqZTM5VErLdTg4Taj2udCF1tzk
NcaH1SJ5uPcCROzmvJktNoPcCXAxlIx2gX0u5zrFv42GIV9NhhyNOR9qfSU/dx4ZAlfjXu9HosFc
1CbCvteskrwnFDq+NeS7Aa/B1vGXdWfrTOSQAGYieCh0HkBurZHutsax7EuDYcCYYmfLi6M/5Bc1
2eYOYt9PWgzeIVHquAjq4DVvaMmQ78pM06cRRHPBgkbB5c696oCQz7QfgJa4Ne3mOc+SITR6/I/d
jCR/6LCjqNKBRygbQKrXgZ+CuT1MIuDyyujdB1RIWb38RIwOX0ak5Hgj+6SARyObsHgkFW7BqQs+
bDWsJ6u7KL8zD92ofajGZUSuvi1t6j64evINiVJ/AydJC2f9KvYurmYngXDG7J2YcKI+WqqCpotT
NPcKYHFYkM4oBQuulrjxmM0mWpTsG4l7hKgQPRQPi/Fql+su8PvykJSWf+ra2ST3vf/GccNNF5rC
tGK2zvzdkkt7Gfk7EqjJcE3GbnX/ru44Y02TsFgDkY5bWllevj6kul6z/U84AMeCC6dwT4y/XyWD
uIs40HI7FUl5CwNiiIWJbmhakldjIqIPra+k7eZ8rLQvwnYi43LA9ZszsguxhDr7QAPg2o+cDxnk
c5jBFAnL5Ic9TMflSsrTMusxT1xzv+SM/IHFSW/CI0JfMnIsS24DrXXpA1P/e1wr3BhIb0xkuvrs
XdghH4EdyasF0j9g6l9uHL1/w0y7bFYSD+lVIFBN5imCublHHi63Tgf4Vy1ZfUpGb945yrzxUpe/
sOZ2VGWqwJmoY2eRXeQkYoW3ad6LxLt0TS1OOnFheHXEpy1k9l3oqAcsSwR7lEEfTmot1LnFu6m3
hwIxwDZbVXBTogGoLJ82Vf+91KpnalJ08iXUagDagVE3YCqCU17inA0mOwlnFxVEXwQQqerM39Dp
lq+WxdpuW9pL7axPS1WConLm5WyMNETwJRxQ0RlPjxPezE0yy4Ml0oKoc63ZNJg/OYiOR0H39FIr
6kkYoHU7+hFeE7mbk1+JKOpvq7n+rNoci71Bm4Ic5RTGTrzKCXC8aWMswEXOUqLQh6DWtHA3w71u
rgTscVhm3tOAhPfg5xL4qBg4CW3UNawmxeC+n/4Pe+e1ZDeSXdFf0QcIE/CZeL3elzfkC4Jks+GB
hDdfr4VqhcS6ZFRp3tURc4c97GmicBOJPOfsvbZRPpYT6mlpu6wdp3+BiYJbxR72BGOHKxAD9UrT
/IcRKSIUFZrqBM+CGMCttAlRJa7Kku0qcR+mEIp5YAWbQOInirjvqyO3LF9Rj7Qbk5OuL/fJGCY7
mfAOrIZ6h2dhOAxh/VTlfofSWE7HyXqoXM4Lrqxw4owqwE8EcANl2yY3GdrO47J1GVkoyxFP3pZk
DFFrDi+Yk26I2HwO6mFtSI6+YfPcmtGFIAzag2JYiz65jyINNKGd5suJdtxC7mJhJ0gEw3HZ9d8I
2vCWpcF7xO2RZTb5vaKTteoAnDFS9MC3knU799y+NpHBlK2maLMt2jFi8NeFLH/Q+FsauXOD43TT
CXEcfed7zuKYUUqE0RcLL8UFalsZV0nQvWV5D5nlP1QNtEVaVtYQFwvZWsO5bHMi0cXNMNnDFnkp
Bv/QUzuznbKlGfnjoiz0p9GOqgfTai8tmkNnPuXW57aAcJ+4qkIgKpKdr+Fkstkd0Q2hCorb8u+0
7NJNFg54neBXtEN4oobzL0HVgBCkhd/3QXIwmumHynpWTkODsQ6DSxfR7gl147YK6q9FT6NQuUc9
Ed+ayHnNw33ZJ3IbDui/mrIbwaDpF+BJDC5MMZGe+iMgNXoRZ8WT3VFQlXl35/VBsE9ld0HYjEHP
l5sot+TKCyFPqXHVmHN50j1X3JPW4cgHv29VDeIhq/xXtzYll+UxV++JGmuCB0FziBhWmW+aaOKY
Pd1il2c42+KTtwqLMxZtowET/9LReS/TQQ43dV0UK869Eu8q+yL8GXFH/3ZJBMKtVvIu4DQpOGHw
bE1SLRVRzktmtJxBKHpHk04MP6Av6d5o8rGWi1K0y6gIiK9MF//JL4qeKsZZUH9/QSR4a9dhTio9
I8zC2PbOsO94dLHf1Vl0ru+30uoR8oy3WLUOIV78BXSMU4qHYoH7bwb6fjMT4yUq7Gcb9ImSmJsz
c69Pf9thvcVd+GhhwSoDaG//qdt0SMvMpbQOBIM8esZKuQ+eVRyIdn2MGRSaqXNp/Sn/f5n9/01m
j4z9A5n97TfVfvuPy8/+P7ZtlP/89k5rP/9f/9HaG47zL88xmfVLhNeo5pFn/KO1x7r5L2ljkvCE
Zdjz7/2P1l4z/mUZ6G89Dj7ohoSctYv/LbanjPiXa9u28IRjOLPA8d9S27/XJ6Gyt4RNR093mdhb
Fv/S9+qQGt2sGmU+VwcmybezHGqs4/DeosNIm0/yGZvQG0qY4GKI5PGXe/YHIash36lT+PNtT3oe
Sm9UEPxUjvX+zxcVsqjc8oqzSNOfsp8lqpoG3i22JviWafKopb6iW6M92wbdCuCe1ost+u8BUmZ2
6fHJMoHvGvPH2DrTtq+0V81t4/0n1zlLj/5XcPt2naBuXB0/At4JV14powfXqGTr++W5JpoQZSG9
/A3Hk/jUD8Ldyslb1FFuX9D7vricUcv5fZpVMvpEz/MmgXp3Hah4DNNyXMuy0PJc369GoRoRdqOf
MR/BXp7RJl3LrmAWzi0QSHMbTkpftPTuzsIQ3+mN9g96Jq3lyGlEjwXzyLA9TAUFMQPY6M4XxilW
8tYz7UPi+RmxDnR6P7559ntZOTfPsR3Wl0PvWPCXdfUlD03f6DEzv7OB8RYyZdH1dKco/sfWe2kJ
n0WM3ejbPJ3KpYj0cUv1Vlw6pEErURbJSl8HQebuDeGvyxlOQC1GfiO4oLuobjZu36agxiuqFy9G
aGdZ/YnhFScrh51zqNrmpaAFt9CGsviuvBC6ztj+IOp1RW1zM2VGceAhcRA9jBoWWer83r7JPU4U
8N0t+DRucqcqomywpFfrj2+NMf/o779P7BjcHbTcAu6RfiV5E3LwbSxfILPTnsFhp6cHb26nDg2C
6YrZL6sMxFKfN6/j/GXrfehv69Yi8HtGRtQ4G/7Z79+5qn7Vlv++xCTnF65Ht2fdonh7ZH9R4RlJ
EIq88YPLBJQKBd5InT3ekN5Rokeqo8e4DaJHy1iptGDanugrCqpb200J9uFht3e+QvrPyfIJKKV/
Rx7AVvKWFOorTY/iUnKY++Qe/raHzRcsUflzuTZit6s9bApsWjcQXS8yoX3wpv6rKwtmDDnunPdj
a10grVj6gy5WVdH5R8/zfxYlr8xa18yDKAHaiamJN/lUP8UarZ0Q7AdTQSHxsxtPn1zufDnvvnJp
YVt0PZ1rReoo9PdbXmMib637IbzkWbBEnRCciKOvtvrEgYUneZ5t2D08ofhOjwGqe01fI7JHs2WQ
HC+VFfKDaRti5TdmPolPdKDmn64OoaDFa8d0UexdLciWxOtqAtx1GTqkXj20O8z0BSLLLNbalVPS
N/Nip9nYkQtY3gggAWj1vXLPto4evifnZmf2mD4BOa7szojQJTAnMKiNFiWMvgWFCdTjMdXPvOWY
UhJTs45V8IqjxIQXksudNTpy9fE9t+d7en3PbcsUuqubjpTmvEP9sqZ1VVd207jRBcvPhCFAJ1tL
67ZIMpyDGDfYpi2SciOi2aPEJnTg1iTs9og/+T4fzHWt+eOBXSNb2yZQzWrQGcp72Nsti3aK9rVP
MFMIq7JBWIA9VzLAra1TYiBG2NAgVWvSwTAq1Z5xUAUT6Dp3tnGlDy+hhWDfqQvYm6TAjMyNgLgH
e9cyDzosvdJIjU/eINZsoHp/K4QuOXWwI6Py9a4345mFpFtNFV9qhrIbw8tWOdvztitbQkBC2jFZ
Z467yATvZfbTl6ChqSCdliQnK9qbDSuyB2Rx6sYg2oawjlYtmtJ1A65rbTUAAGK6Ibs2tfULUfd0
ivsGvIOzcuAzLRkkBLeclGpSo1xzjfSu2o3ATdsg09YMlNyjRebnVMfT5eMFcGUG4RUEv8tkObOt
CUvo5ryH/LIA6NuElR2I5NKPuNwiicdpIlFyN+LFntrhNTWVgIwNE5EuTo0dsFfUPikpfHFOkwIX
NbUu7KwEfuMGY/t9oAbrYEyjvk1lzdg8ykgPMmvEGZMAASisDLaYs4Ivu6soYr/GXcFLGkwIjuYO
Ah8T+MHxDxPpVg9Zj8xjnJK/TIUy4u1E06n+394mPR5r1KgcGwwAZtfbJDBDzXCVFV3qMsvpE6v8
UQ8iwM908g3hPBVDvKwxN59sF8h6mpBP2FaP/tCc39iYkayyc4+6btU0FrPWKnkGt0LyYwOZ5ONv
y/xtjXKprHFOwJybdfnbFpkl/hSmWnyx/QjfYe4xhx8a954Gy6Jux4lZn2Zt4/hR69gwavR9Pkvr
3p6hh3AdfpBesJ38kf4XAgheYbx/LIsZYGbUYM5s3vAhIbelqE9yShViLKWdPv4Rfj/YwiXSEbHz
VpKCn+FKdh0nMZ2gETAt8uCbxMrgg3TBa8WXcDA6C5WL8RR5LdSdCh1qgmgYdqVPP6QhvXrk3gf5
YB9iIH9LGAtEhmdIWCst/mxRONe7wXyZgg+8tphur822iQr1Lku4TENuW2vSt8TR7WQFfSOa6As1
Tunf9Z5zUgoqmZkHhNPNLdeqvHW8PNqONdBFrQI89snt++1c5BnsAHPhZOJE/M0ETB+5NCTCzUtB
qtnSaObYR6gpFMnWk42edul5Zb7znFAxB00fJNFGCxxnnEpIzERnXmmf3CnzD1eEk0PXXWxSusNk
6f0O4mWMPaCQZhd7VuGKCZbumHULi+n3Uc9BH5pIydno6TEWjCoLmHjsCkxYUjxQTpdGUGvQdgZR
VK29vOLeuTUwPHIIN9Xs+hXMlFa6sU4UdMYqR57/8S115xX3buP3bI78FJsOB3HJD/L+B8gY4tiV
YyeXFFvaosZ7dPB866ZO3Z+KQm8zot9ZaNYw5/Qy/xhQuK5EEvAjJuI2iqb2gkmu2No4ldIIrpjd
eK+Q1ppD2zoS1Uba7Ou4XeoWIFlsTpW+knQ6jxYd9m3s19iJsE+8uSnKpLhpiZM6RJl9D+GT5qVb
mBSacb0q2aRWVY0CIJ7Mg1SZjucL7owXPPsZHFqaodOxJjcDYSbaGr9FbALiU+2Vl/Uom1wEJAFg
Xdf162VEzYlnzvIoGXx6iVV5zhi4pHOsel++9E6gngZCMVeJAfHaRV4CyKstv/a+fjLRRzQV8XFh
5ET//mLiuE/tjV9+PrXKq9dRUzKhwIeTXlwmaoQpxmRLR6uxHdSm9WBTtk9tjWA6sXjGkhGlrKZN
VJfqpUOrUlg4yJAm3kzwW9aUQcNSEBF2GgSNdWi2ZNIU2b6VPWtSU5+VLOaf1hHFgS6JXeI45c0P
yi+vUmmGWSWKOL04ie4zGh+Ar6jw2MXa7I92cY+L8mKXwGFULc4kdO0zB0pyxQJcC8v2163o7uSK
TmE5WXut/zroYf8UiR8u75l9IWnP6zWivCC1aE8CpzEsVEgfPwxXNnjOAzwM7myEN2ihcBa6ehhK
s2xbT+9S3jAGqcqDfvKttDso+i4bIwCrqVfVxee2rrSJ2Ug3Oods7G4QbNsrKrZ+5XTZQw7nrwgh
3aZVk31ShhlXxp1/LlHyvkZhhn3V8ubWyS/3mcdIxq6Ms0tjANDAWpNT6PDfstMI/PFja2mCMFNj
dg8W7Nim2FDmAeWuy4FLmSTc0tQkoR63/xJpysCQpa73UO1uiQjamDahTDA+94KSnOGHG27RYiRL
PCzeLkjppAOZTr9DIvxJmksHytRSu8FjXVEbeJvQ0eRzlVXrGgsUZMfiofMr9RBGuAQGG7E8MFz/
IFPGsuw44kja1lccp9hc41RfmzFrG/fy9BcCCTwXuUAPBpWhjL7bVor1Z4z7nS8JBdLjwkF/5CQH
4sBPkRffv4lH4Hw+iowpawpfbQcNxd+hevkLCUe7zFXmvdSqZTyCvWAfEBHYkWv1kBDvuqDZRUWi
Zd39aIx7PWtJv7QD+jnRJvJ78ythGq9Ad6D/8I84nlM9TdxWR3NWDHX7O9ft6+cxfjQVuLraGtAI
yji/7+vw4HSJvh5QvOy8fuazjiDOB7oSyw643iqtgmQbJN0NoPj8mJoICwOjYg5RpJ+cnf60snku
aeVRnlJlOlfl5cTEKAiMNLvosJ7wta5x0IBmTk6V66KuIZNjU2ZgD1FD3yFK4ZhKs21tucdqwn6U
1v5m4oHwevBBbtl+sqrfCq1fXkK8drAYEhHM8tZpMnhXV4cqDp1INFhnT4zjUhsw1Yb4M8kyDvON
U9yVqsuO8Mp2AIK2wk2tLZ0hbSFmbqjO6aN2oNpq/raLxvs6aBzoYR67odNXByPMD4Nl3qeGePpk
t/Cu2n9vl+1xS+mIoNZBb/r+WWxA3RtlLsZzOqDRHltquLZ3wOKarr7yAGcjly7NRRK70fesax+J
27okWZXvJs81F7XVZo+RTNUGRB5WC9nVdzRZvxaFOWISSsQ2NJFxTn23t3FcLxLILDeVXZ1M9KNr
4WcjNlxDXRjnIZ1AkMzcAul7rpJ9kqruZCgDiSDtl8hRLEQwhkgGRntB0EKyjbJRO/mC75nG3G3j
E1PmKVxlM1tMzR8uRJT1IGoGKnkw1QtdR5NBiw0prGRmUeN8vvnnIzbJwEvTcEuOmgQFabsH38Ee
QpfXvTQOXsuepbWFqqEpu7rDkn+cCpQtoQxnX5iTLn0RaHsBX2vrhlq1AWHR7HzSpjZxBZZ6kvaT
QaYZErLi9a2P8/ahkv57NwzFhgcoO6Z5+MPPCOvJLbfbEAxAnrtLHRJVato6LrZv6WnHriXJJreA
5uYPbBv4uDrd3jqjacxyxo3V9eWt1RrFCULrq8yacNEW2g8rsm/jGAauTVbTrdDcLxHdrpPT5PNs
UjZbqNRPndZWqD6dhcb45zyRxkan2o2WGWL3o1tTgRh1fuuPZsa/K9mmY49RzWv3gyHV0fF76GhO
WG17EoNA003PE/SofS7s4DwRjg3DOVt3dfuEvjXaR2NYXGQ7gTzUWr9BGjYIwh1ZGoHf1ksDRdEO
2qs4D3QwcfT1ZCO7fGmIyazL20ePVVyo58DLQHU3lcQfZtOPEF25tTVRkFXSG/6paalHexqUy7bL
wkVeMyQdTGkdzKiuXtxbc4ZRcxv8XTOFHrhOHTeY5juruAA2BugRu333PcZbBWwL9GnaEqdV0Tl6
NAq9X1lI6o4RB9ODlsPDaRt29SACK8CsN7+0gWp4nLArckHjMZR8vP3KKOMDExW82m34UNpu+KB3
z04ixCd75lvP4/2uRC/OcuYTgUF//fpVK2mqmiL32ZVMasmoDW9dl67NaEYhhRrtWN3S9U0VjePW
gc1Nh+KV2ph3lIITaoD7J18sjzy5wzpMbKmjUbWljbnWFeb33B+/J3ocLEov+ysvhq9mw4zxdYpL
7dmqkui2JAuyKsdN4jwhnRsXTpNlsNzQbX2yjf2+i7F32Zir2cOYKb01SX45UfDUgtbxBvTyVZ0d
nSDaW1HJVyrkhVKrBEC9ybuwJvu4cyCwttB+BRjWT67iquRkL+UQJYGY8v505W+vANaok7paYZ8L
ZgU3eZDfiTy3V+wPDUHpVY5wvQP5aBE0PXR0lWJCFlY58hgmw3ggCsU/nMl23KXYcD++tiv6kOTa
mMPxhTLooUFrSPP9Ps8jWbtmYTrnKW9ozkLKBQzpo0ScPzJi0NLRwPJZg6LqDDPdTnb9Uk9xuqa5
9IBcO8DS5ppPbpBtCeHNFnGIfG6MYk4YIw4ftpAN+9QlCgC80YAFxukRBokRdFUx3iVqOSg3WW08
eUhPV1XMI63i6m8vM+9CWUJaNibtUjmjjyM5EcvRtL6FrZvvEk9NjxjPL7acxA20hb8JGxD48zI0
z04yoWstCUfy+x3eZxgCVfATqT55vFayCzBU76JAuAcrdnDjrKF80aaVPc7NQVDldjB2W9U7uOER
EzlCrH04/IfQJKFk7I3pk87J2xHg/cOIdgVZoa0z/qQzcfWuNXkEVD7Z2nkcXIJDFe5V2dT+VjZu
uyVw8mfhuD9Dy25XYVH9lOCQdzXCfKS3k+K4iT1jYZb9K4efMfabnVPKcpl7oO+iFkLTDPQtTDEc
IWi/WFMVr2WVrwyq1gcnMi5FRzyASZbDOs5itMxqSM6jP+ewW8YhQLUHvJzTEtT7jYlTErFYAD6q
m77UYySeppLQPsBWN4ar2ZsmJerFMQrUYpFSB0V6LghYrJAMb2w9ParIfaXpPCC1womSTwjizaK2
zqWZYXgb3XJR9Q6t5sQul5OPrgxl6bOX+d4eP/s5NftLPNkH4tIvyEZg02IG3kyOH28hiO4bTy8X
ZjWOP6Cy0KXgYWpC756584POv+OMLAgZeNXewjLZJcgo9vhph5skbOzloO9coujBw1QxL3eJd1tV
e2jg9uOI1vTjZ+66Ncsz55HrzmiQMTgdluvRKqLgkgiSPLqMNHAWMWjHcuqNbajReUah15/fPsQA
REO1GdJ/DQtX4NfrWuJyCVpkSEnhl3sTgEFW+t0mnMx4EcbJD/7cmKmhOEnQAUs9nWzsSwUmS1Oz
dkFNkM+k2cA1pyneE8gbrIya80Ful/e6q2BIdtoF+Qy5PATa6F6z7TjurRKvnz65BTM779fWzHwL
KEjpKUEW+sNUN5/Sgv57WlycemLajU5041ZkWwyCNYBlcoXboNm5BsbR1EoMir1h448AFfAtJM8f
fx+Moq6vxuAV4bpIE4gusxkEvd8EnRiWnZFpAEfCMlnXQ6gtSD1Sm5SxwVkf964t5LYowleNvK2N
yWFmZW/R+TdLFD75SgdfgFo4/pskNP2QZtiCJRaaBThC1OeYKyJmdfe9pn/Fv2+snYZTB5QZcav6
RdHE3qmHi05w0wD4qKqgudlds8EahfInOWNEbg5QEZDRINULHImBklyrbRXjpsMub65GSwUbVw/B
tceFeWhjB2qw0QfbcorwyI3RTVYN3ovETLMrfOdej2qH4DBFdLmA0dw5clODn4g1ksDMkE6jnDQT
gFPmLL02PJSWV2073+jvvS43DjHlZeR7Pw2v9V9kTAaFFt0UiUuwCs6KL47db8vSrZ7wNA5sFqm1
0ecXhDl/KBsktp2aySICALAlochdGKrUbt4+osLQbtoIQ4WFZWk3gBTt4n7vTi1sY+S4ftI5e5d0
OIpkDXEapXmRAD40Cb48eGi4dsz+Q3p59asOX3Vt5EzDE9ckXz1pH+E438dtXizejlUBtsx17gaE
lrUmiDVNs196s2HUVVJVaF5z7AJVz3GeeBDpkexLO102gX2rOdr4LSkHhckhHPcdrGs0pwkcWK06
VC6uajRepKg34pMG8fVET+oGQHtOjFS486virXvyy1nGLDiBU6WWlxSZJ1JPqQ5m7qzzxM8flIi6
VSYid0OGUbismumrX8L1QMhvUWq1XwjmzPaeFtsIhJUFFIhOYogJaEvP0XoZnIh2REooPJJQFFWb
HLvOnmG4Iu+grk7j//wK8Tn/W9Bi2+1ZH7RruiO+4cecWLIbIAi7vEcUjfsAQxfG1yzt5T4obG8X
R6P/yR25IvhwdpnviOUa1NeoG8w3qcEvd6RNnM4P0H5eeKmFt/iljwk+lTknr5TdXRWX91Drc2ZZ
2rbOtR9214r9J1vH3AN/9+o2+MtjN9M5SbvGW2/il0uoRDjWyifZh//k5yEz8A2B2k2QdEdZ1R29
hgrSSKKIx2xC+Nl6vEszAoJ4569Un8SvXgzT/uOruu7czzdmxpxS3iI1mhsP7/czI3J0YBdDdQGi
v3XdanxQKkQm2Ef62g2tfc1CLiMfiICpj7vKHLO7rpmOTjHg0fG7ezQr+VrJ+SUxwhizosDdBaFb
Lwqr/JYGMrmjH9BuMKyDDxfRJzfV/v2mOqSGoRSbRVr8IPN5+pebGlReOc3S+cswBl/qKDJOed2a
hxSjtt3c1+yW3wdCIZda34pL42Pxp30Xx9uiKYwluQLaCYw1rR03kc/QH/tdmDkWRrNRPsOejNYA
gkFpzX9bat2tGZr1ebC1+L5spn5fFE23yCd3zxEdU0eiOw8DOUfdUBRUCJSATAfAxNGEJs2t0k+l
CJ7tXpVfohHBbe7yeLCZXPJWh0Ix/2qcc4jfIpc//pbf5i/v1x71m26RA8Rgm3nWlXABmfI4sYOp
S4/4vR3G4uB3/n0/ncMxo7JOmh1yLXdTSRwGi5Ym3V4zUoD7iWFepHIeugZ99CfX9Nt7nZka4zV0
HvAa0VRcf3WALkzhtPUliRtUY8Go88eMch24HdwPOoPYKX2PwZvjrQ1lnwilDnYApmLkWoP68vHV
/GEhSWDvrPUZssCFXV3NZKQBXX2tuZBGWG5y1RtMdPp8ZXrFCC29GC5FSZFidCGa87HB1VhY5mms
KLN8bXwezT5uecem2ao1mvrGL/9KIx8RSOGzTOzhQiDIzyIM4n3W6agEUjnb3wLz4kskz7Rs/ZVw
M3KXi/BEiFxwQpA1HlrQkga+vXWG8OQyIEIoQq87DLiGlijWYUCQ3YSNMtmTFdCsus6jPdSNiLcs
gzOFhkj349v0+0IydVYQPUrPdWYdzNV2MSrAyB1HsEutwfoX01nXxx9O7OvHgInTAUoAbjSw7/Gh
sPP0pMfGSycISkozdRMVwv6kHrrWY8HCRXLomjQdSeRjQV2NKtANi0QEJilVKhzppDOviNpWbimi
l3WpnhLePYRq/bDbFj124xdAROwQdydgJNsedlnYZqeyqBye47bdZSYhDwn2gt2o/JcyCLxDZ9F0
/PguWr9V+ZgSkHUiM6BAkJwo3+9akxAGygBqlL7N9N2Qwisi0AIkkb7NmJQuS1PV604dGtPkcJNB
liT4F5igJETFA/XMIX0Qh77w7ulk6nfxTHyZRSlBgu+ybqvvsam7Bzz+kEgSOsA9NoBkCL5ZqXPP
Ya5Z571jrocyxZ2d5fG6HWk8QYRdB2VB+WUe47EOPlGZGL+dnPmW5gfL9eCNwkG/+qGHMiAHNgzF
pa+RmQ1WZZyYTd7Ybu0dQCByXKv9SwH14/g2J25/BHFiX7xKfWu6WOz6kCOaypg1yaz8rMl1LTWc
mcqMrw1UUKh/bJQJ778RhnW2ZNY/Xf6RsP6zEdY14A7s4jedNjWzjUrfTZN6qQPYE29ClLePoDXc
UyQ+L3x+e7cxoXBp4VkuFT9a4Pn3f3m3xZkPKEsM5HuhHN3RXoBV+bW2CnBbowFHlj57IpGDFZ0y
NmardwQbpH9b9RSsoiGGT5Xq9erjlev8tmkjz3NpE7hQK1GgXPeALD+IwY7kxoUDvLYrvAC2QqxA
H0X+s1ETi94aUXVDhvapIP+nt5nD5enwQ+J5WsC3a09UqfeKOK272sKu3PjhtC+bhJ+tMOROEFA1
pek9yzhn1p+UK+ZN4pw3aXLqYHCpIBbLoK9PQdIIEEOddypK34VYMB2pcsHYzS1hY5ZS5iXuHKJJ
UdxxQFgY+Ca3bMzFFoQErFK3R7ytAVzmH0SmFhXqpxYc4okATgYAPxvcLCp27C9j40iKKJl8cu76
vapluj73+di0PFpp4mqAmcc+CjOe3ouTTbft4N05JFudfL2aexdEkvm4UvCl7ZQx/WjYlVa1l7SH
jJDJTzYj+7fn0pq1rJJGA8YKHsurZWZagV160PMurq93h15DjJhaEGk5owwr1bryQieIMIecJJok
CcMjpX+xGErdIN9Ji2F72cnW04LphKqnXCJ1MI9EFoCRg1501DICaOczFE7xamqJh5mp0TajKhQA
fE1OXc0haPiMpu6pNof6Ls8Z5mR2fdYBCXcmLbWxbNKjHhbhTc9Un3xiXJ0ku9Eb9M61EvmrmLxT
Wzf2dqijbhuTs7Ty0sjZ242dfXK7rD88AZRWkgG/ySHeE1e3K+xprEjUaReCb7RFglsm8sLZcvh3
VesE2QhDA1tkzdNf2DONiy06ocN06ArQlyz1Wb48tetOaAdM7c/WTIRI8varnvdflJF9rTqJrQAZ
z0pKwK4unSp6uTty825F6L5A1CEQfFvG3TNyH7R0dvXJM34tgpQ6zX7kjyifgJbZ7NXv9x3NoFST
pvQvqImzDVZJ6E29uTVDhzhc425GHh20tBnBFAQmvx+GCy0+O0VnHlveYEbfUfHyTltLNROmUn9P
ny9f4qFY0tGHSsCYZAHpL1lCRHuczBw1IW3ITjb5WkvUg01uQObg+fZpYVEV9tuY9tomz70OmAiN
x4/3tD88AC5Ed2lzLpbu/Cy8/3lBdTqtO7nJTVr3N21ujkAYBAPHWN6HU/UM9VCeiRPLEABmByVB
K6JYR35iRKeMGdMqgJ9zyLpw9pOB/6iqs8xF8WSF0d7u/BW7917SITjD14gXDNFHwnTbgWieFHvl
2Nw7Icx0Adn2gqQV01ynJaeQTKzVkOpoQNL8QcfTuwvTMb2tDbSyWa2Xr5X/jPO3eK7m2yIbuZ44
Lh8Lb7Ie844qpIpJ2v74Tv1+bkEdSp3o2qx+5GdvK+eXN1LQjRLAYuvzRmI+RaqcSQwd8IvK+jm2
yr7tXfA7hDBB/Xar3dBhzM2iKjqGbnOxA/kwESL4hBvy4AvrW4Pd7JjHQ3BjVtOtZZfWOpOBd9NU
WY+9mFQavxkbso0I7POL6anz8Esb1fe+EjRm4+o5rfPvfj19SVJMgAxiSWIIvM+UoTSg+frf1U4A
/zkXoJ635Azg9d4vj1C5UWoXQ3LTWXqzFVr6wxe98wx1rEbEUI3LSY+Ti8TohyzEAYY+ZOjjiUV+
AUXdL3tFOdPnPAC20+fH0Pfy/SSNS+gk402h/EXZK+uJ2DQGqxmv06ihVa5JrGt2LJgjkhffKTK6
tZcw6xrYBzDWtDSyL20+pnuHUnXRYc/+Cxxi8gD8i7EJpIBtWMtoL6znuGCsTMZVc+RE6j4rk3VN
mrAeLu1U1Te97tc3XhV4xDAX9kJF5DYOQ3wzGkZ4cZ2hXuqT7tzRSx/gVP0dIJ/jXc0vFB4koQXO
Bm7SQNwozEk4WuEcY7lmzxu+lj9Voau/zSdv9mIoAG5Jc0iDEmej35+HXFeXpiu+TE6nrctMVrsC
Ztddk2BwMim71OQfHPnXLHRlngOmAKxa95TpkWku7K64f4MUNZM4oZBsb0h+D/Y0eNaa0mCQwU1d
s0sjziZP65zFt53Xuc8dqN2buEmfAw1lrl+4L7o2MCBvBpzpjufuB79UXwINu2Hmd+MtCG5spZDc
eyeEjVk19V62RU3I6PCQMbDdeDbzov/9hhowRRAHg0dNaNM6HOJ4R8AuCn6X2UbV9t2514KfhtL9
27L1NnZfWuQ6waDljKHv2sEE65RsbZL4VvXYQov7ktcQg+FlLWRPhSxiFD0LclaNVZp64y4rjQNs
POM5tZmzVIOLw4sRxAub+k5OvCTRwqkjtjLqd+CSEU7j2XlVAA7Sc3UC6Ti+sk/TEB45Tb39bR8X
9Dekfx8FCePHOUppUjpQTjtUFzHqxTISIWu30MU5awdYCTSvv/eRhiMza1601O7oNpO8KmafdBHe
vX2QEhGTX0Z2Twrix8MgWzjJWQZxfPCzvl7EnRXsS9O3Vm8dR5kRieYw4DsEygHrWLrlxsI7X0bu
F1WUzlbLVLCVmQrvGje7h3z5rWhUdpclg3/jpnOQV7jr27y5pLUsH2ySGDf8lrYyiJR6cAcwD01l
A8NrH2AEVH/F8XhXyCx+mVTsrvuuq48AhTuUeQPjkCL6OQoS7EXMDURBNmNb/7tR4tbMGXmy24ul
RnPZc3+eMKyfuljO8ga4SCqODOivOR54lzizOofqVQa3g0EKNHiGcR26+n9xdl47diPblv0iAvRB
vm7vfaYy9UKkTNF7Mmi+vgepRuNUnUZddL8QmVWCtA0ZsWKtOceEeyQKExlAHu1RXYcgLQaYbVjJ
gVxpiku+o91cFYdUyK4vrhreV9SM5M8jfSN6Q0fEpAHDILxaXGOv30WjUhz14TMfPyqrVd41ikre
rGlwsA1/uD1QV0hDAotJLjBQD+e8TNtFPuTd1e+raPMfPzFfXOqkmy7nT4DT05EeNnkBUvmIm0nL
q8OsGk3DO4uRKR2TqbXP2IOqrXsWqv2BHnof21F9bfq2vsb+jSpm+Kr8p117zRoJhnX0GWAsrGnz
q8W+kZl1nCUkJIcOAAC9pW3Adu7Jfd+aARyEJBk5O+bPtjLQxnRv81HCoK2Moxx4Zal2hyJt8lWc
58mHyh2xhEG7tdpMWcGDBccUgxKsaa1ufTXAo2zi8Ma3vC4lXUCVO/o2X0Zr2etBcwElrcL6Gl4O
cWLo0wjWnQTfvrgzZgl2ttJZi4o162appCmMiBiWnIIHQsd1eyvReL7y8FOB6AKXNghJqryoshig
skkPQrXyS1HSnyAEmwdIJdJ9CcosB5gbHVOYu5DGDt1uTx9HE1s1JjrCDsL6FOg+XxTIBM6O4GyQ
f7xCGAewxVT7Z86N3WoBnXayDRdOYBcHMr3DVavq4YeiTZhnLKV7ZkcLdqLgljgIq02lcl4hldGC
5bX+ztq/sWyUt9OQJvcIgCi9ftgPSu68+SPOJeOaCqncolbHwlbgd2FbuGGN7PdxS8pgGRNYjZew
AWmhc2YZgWnEvt2chwKNsjXaA0WN+1XQZKJ6DMdDYo7RJclddRWSNvoR1/adGmD8jbUB8kZtrywA
dWcxTZpgnSBTzM6kBzcPf8Rk3wSIekudAWU8zSdSEySFW/1FyagQgSl6JEQl4mFL/SS16ea6RrDx
w7Fizm/JF96C6EpMwQW34yG19eQ8C8HMiClN7h3x3bYQLXA7Fq4VPYQa66eGeUEHqXsb19CKY+EZ
F1EW5qVgzvOnk+lY4bKYPJHUifF99kmWegDTXbrDdx9IxiK5SyOwnn6bR1eySxXdOrOvDuTWka2I
rJRSsjePXmcxtgpoyxh2oa2rQqv3KgTTBTmq/ZmMp0c0yksb1j7T8ggJEv+FnIf+CiizTA3nZtWa
RXGQRr+GsFgUpU0jNWxsLHXaA37b+EQaqB+BjSUrJSI+I5ki1HUvNldDM7Q7Elmsd33K1wZS1Z9M
tzsLaAwnJaShpxZe/TkUwRuuDf3opQk6a0H87JaUFR2Sue6uLMG5nluu+pUXxRZlrPGZc8+ASFfS
sxG04+LPMbxUIm48PDeLronL43xJ2FdWEarTpVVWyjmuG2WH4Pw1/zaaAxFW8xE+zJ1kXXYAOHRP
Ga9lRER6HPVPL7X8TyhFTJRsi5n/5DcLQnrHqa+LtYEqZRkZ+UNgL7srDjMLqTCKtbK2fChesClL
EM2Kx7ivzXv32k0Xa3glcZpi7cSxRL2xM0nYfNdUaJmaFNnakoH9PxgOxSQX/1vtadoETrnIbibT
D+qwv9eedcAAQ5ZFe8ldeVb5Bt9Jt/AgrZv+UR0ItER4p+8F2RA84VScNk3htSHAoySB96lKQzvC
WU3XToTOYf41rPP3HP39G7ifpx+b2c88T5+5DyTYkWMDLgV6XmDGwdZyUvUNvnrTq5vSHvSVJwL5
BJxp3mOjhMbO1+b7ccEuYyzc+a7tlWIzcY1ef/pnBXh3ZM7jV5H5C3Rs1udgwxAi5GZHDJ131Hj6
hgUVKLTbtG/XrlIFJ054axPi90uGhF04ta1+epbznmdV+tPiXSjwMB3P1X5X0fhUWDW+dwlMJbwY
/TsFBuYXSV5IPHrIJUrDfiipAlusU15ohPy3oUO0mUfiobZBdP/349Ef+fDfvi6oA4xcdTL6OHg7
/5xGOZ7aE7FqY5Zr8KsSScO4fFKIupnoCSyoImdBcxZnxVoLem1pFQbgIE0x2h1KzQ8yiyv8Zw1D
bfjc34yEXjRlqbyUEPh3vqm169QS8AubCu93VMijg1i6WFSK0yzJtc0R5zktFkvyC2hANNfW9jsI
881fugosjufXOoyxOd5iF/qR4Q/pT5dTZubsndxzXhXZoJcxCTvS+wzvolZFtKhcEW2RvpdrK1ON
NwSyOjkI4qJ56KFD0QhoTYY4W2pCuycjPBAqrHHiWbp1uePdDWr9O+BlfxLr7K3cqq/GdEnlyTf7
O4VB1BoDNQBygmoInqEAfTYUY7ywoOu+zKBxHggiFmSXfkcq6WwZafhQhMKGbC/NOpqNAm2t60jp
uVtt25DEZjW3crooHhgmbJjapgI1o+Ag/xEM3xwnBxNYa+m1aNRjV6TaLiBPkR5OUaE7VF193UgN
t1ReKO8Os+mlbnrpUzrA1Wv2gGtnt96mqSXp1a7VHkh43+b8LZdhGgoKq/rNvAtwTGnU244Uv5fr
+j+SprZ/DlFzizw7P2XSZMZW+OmEpMb3yKQ1f0Z04XdEOrSoJin3a8XVj+aI6rtPEeDrfVptCQ+i
2iOT/VrUw963x/ssi21EJdk2I3Ona7V56YKC3JCoQ+ble3zlWbV27CjaAzMuP838YpL6MZb6t4LZ
7sbKUtg7k4qoBka8iKwsOYwas3gt75J9hQKg6ZNkZY6ZC985ExugxulJaAjcjMZ6kUmaLNwy3pFo
3r/HJABc2EX+mn+LykAc2IfzZSFEv1CY4RKTwFc2X+gVOBgolWET1JJYyEyjqGdA/0lHYWsZo/ly
Tag5cWkcGrQ2KwDl2VdVjntoaMk7+b7Rvp2S04Yecg5aegKHR/XTrYP6SofCekcHs+jysbthyviu
5W26sjDuf6o0VGCxGvEFTidknZxFzj/1ZXxiRNyd0k4XNyurxE2pGhekYmpuZV1LRvFBetYzZ1gJ
0+vho40GL6JYmXB2Pyu9AmUm0RKSPnsjx6Rd99NPUYJ52y8C/ZYT9LvOfYMYma6stolWaicdGcUy
b8S48WQYPzqwwOe29s7GNAvyWqqsoOk/hMuXmDZ6ytpN2ahow3CspvgyvYjhdwZktGMG9Ujqcj1i
DcBkBX1Sr8yCUKB6zJFLwb7xtzLI3EVqfIY6wiPNLT9lGagfnJm4+7x4bw6pcWWGBkix1fNNX9C9
B8w2LMhUpNESZj8VHR1O1IbKo+lpK3i5Ua2Mntt/al3QxzeWVj40e+7fBYrJ7sD+UnrLxBSrwi2M
PSCeidQFLj7h4Lfnsyb1Sk8dGFGMszp/nYSo9Qs7R89HXMS2YHR2ZcthqR5BQXcxWtBBUesjGWLO
AcV7TZqBobx7fiOImps6GrI79Wk9gLidlsXpMv+kqv2Re6rYhdO9VxKHdeTk4C3+wFtKx66Wcely
1DMMMn9NboTGeLfHoVspDbabCPjVzYP+gZTKWyg5X2iv/RYhTQWXELA35xJPhb6poioPOwJWPWG/
Aq9qbmSJfTf9fM2qJPd1DzxOS+xPB1L0sVHGF+QA/WdS9B+eXRcXmQE2DRKo66ZaPMmNSN7akm67
OUzo1QJzUSwsexFLvNlw+S3Abrhys7UzI5a76CrczP/zFuf3SZceyn1ROHfENS/dqhDwBFpxxPxB
M7mAHBuxZe7ykHtNBzBKPFz/rcbasCDpsaYdF2J8KEp8FdS19nTBA4wuIEfdbWmIuMUkYhha5I45
i9ZCQzX/6aZOgCIk9I9aOjIG7uJbayj2DpmscTPDyLwFzBOasapBruY3J/KrQxZ24GiZ8ql598Ny
Q29jTTrUbtKhzhfZP2pjetKYjjEvrzLAXqP3c27UYOTji7fLtt/M5S83MKNURCILO5KPhKQMfNxa
8CO1eeYipUK+1bmbufBGUPgmivESB0J760PEvNGQboaY/lWij8qWb1CFtozQif7aKTAc8BeB/1dh
+cumRpLqFs0lmPpeCbnWWyQ7+qIq6MYF4fBqp2adbRDOkbvNuAtJOMBLlf1O6aMdMTtaR8uO7QPR
qSSaOcqxwCAMxVfLgb2Qwl44clKdxEsrSMqDlkJa8DXWoKGwh1WQ2r9L1dHfEHSQh+o5v7PJck7r
7l6QUXQl+uC7rMp+V9CSWaUGKQCMvOJjwMq3+XPPM7+DJg2L7NaCXgyNLKZZW0NkLlRr00pbvkVa
/BmpHNLx4GYLwL/xM/Srn5GhDmcTSeiiYZB6sAP03ONgWUTyRKG1GtIcMmVBZWeI7E4XAwhNaqs/
CrDsQdMk9LVwJjECDDZxo/UIlt3wQ7eSTzsN022qFspar0vSv7qm/hLN+KOn4HkIpyqPlpIiHQ+U
Rx1r6kPzA+1RkBgAiJaQXnMglQ0w4LGMNE4bfJnXAgrcG1vSKutVf18BloeiN9JTL9345Kj1X23u
hvvAkij7c2tP+4NBqp47P3TREdZZNku1s4O7N4Tf6BuODxIyPzs3fZ8/eTsmpo5sWhB5U2Unhj45
eU187omw/5I/LNiH99pkJKJWHAzwvnylTr5DGxhvRp9irZk0SuOwC7rSOg7jRVMc6xrrerMT1BZ0
bIGpBVlqn03voFSxdXHdke6G0PRmQ4e3XWdD7Z3KSAC3bJ1+NQ7jiMKksw9BbYwrDOPeMkNHs5j7
fmEcfY29qfZLp3cSCj8VirAutWWcBfE5zSh1VCyIZy00XgVt/yPthJai2wt/2XD0wMO2e12Bl47z
Wd2F1DarVP9m1ClJN7mo9aUfmRx2OcqFUf/bDZBwDpMBpx7BMMYWSgOrsZ6zQYZMlvLKyvAk5G01
UD1TQ+jUj9Mly5L1n7rIRPZ6yNKIaQfdyaylMcpMBBS8vSdclFNvKCUUCqLm+yr7bpV+cBJuOdyS
iY2hVZhoOrVVr3GufUiTrPsy0PplRYzFIKW2rx3jieCPxFyCFnaa7V3nFZ5l1tkRGNDscRIvs9Gx
Jzt0zJwahGhmB9kqCshkm90LoTYZB3tBJGegnRKcYqdk9Bd0Nj+6QRSfcaY6S4RG2dE54f3GRuZ3
8Ql7vsRxoBtr3Zu0JpoT/MBE9uhkAAbQPrBp+ntT4bMyWhtRStp8CKVb+ZA3vtQRDl8D6mwnmvDT
8uiasB0LDIHJh3Q83l+aFHzQedvdq4RTtK8hrFVsfdyKijCk3mujm9I7HBjHBpErVTdWr3Tfx2rL
xCK3b5yMf5k6iMU/S2pR9fF2fip8fVC/ev1Fk356tAif4eixGzO0pLzObc0fPCRFxbaZjMDxcdyq
huLeA6FeOkf3TwYvexlaNfEwGOIvCv/akfgRa+0oPCXZaO0Lg944sHTyPUJb3ZZaxzY9Xbh3SHcR
iAgMqwFr4Fh/kdwhV44C8R9pBKkmgpgwkZGrkZoo/ChX4W+Ppne0ncQ7OoP3HBUStBxj3OFtqh8q
cg7AUHCOfDat43xRgggOJYzHVQC2co4ZmC9WG/AvKL79Hb+oZBFHVtA6ZoxWjlVcbT6rqYNaWMW7
Ew6cIdw2OzEaWFfQg+5ksMslapHi0w7HZ1Z1R/TUYj8MJa9tqtS0MVlWeqIe7akAr2YZv6G9PLAm
nk5Xl9bcpR/HZmHUWfDbIJmgH+isQqpYzyHL86UP1HBTqaz/sB3rZ1Z2AQmPAFMSGt9zGTCOnnVs
s3Ek+8vZm+4v26ARlEV3ezpcRXIkDy/niQmaR1Lo2iNJ7GKrSzVbytBYSQOpQcXp94wBLa3H5F1z
gMlPzQ8dkPRaVk/VyYxtWeQMw2gYLWjqqqegyvK3YPg+/xtKotRPmd+iIi4eZU7o2GJUMs4LdEjb
uD+HkCUBQFr+DZ1FuBvyTC5QdUs44NY3pWvaU9BzGQ28K1VlZxvbi9oTUUiQW90h3YqYzzVp3RNw
+WUJNvMVVqr+wDO24wXZt8D2z43nVncmjDVIeZN+2qQ9wVm7FirAm5FEJn26vwCi1Jcg1J/t1Luf
0XF2MmS3WGhHKeHCTltM0rX2yazkz9SFD1MqoMjNysFOMRWXw/Rp56Wec8bOEG2pTDOIA31TFTrL
XZHXP/Te24FXJhsqHDhUFcPdVP1qj94OgGfTuXdNPWpGNtJtR8CSFh5piKS2jeum4ngRNyCYOf59
VI4kHKkXSLY7IriiWT1ZBGm6t6AIWdgTbiiMg2eevFHSpg8d1AoEZQ9l/mjzl3spW1Ed6OjN1Ggn
AnrdobavprIi86rh7NYoNaog3fBJgJfTopoIMhyratedhrm+smLI9fFI2oCaNI8g4h7ipbzVfst0
z6WF1/6fnxpmNQsdKG1N0o5ar00akagj/O8xRcdmiIJ+D+rWf6GK/KYjX/uRamW/oEmr34ZYwXLv
MX2I1WTqLIjsrfRw1Eqoz7/9mmBJLSMDI+qjHaF0jXcytYzZutKRAM3XeMBm4WCN70kTKAdbHOro
A92ct59/Mflw/739Y0+D4L91fyYEioG0bfJAO9o/2XAmM4IaQEp3HamoNkUXx5NWhRQMRsPsUCXJ
RVYNLZ/JL2ldUgcTFpCZ2njVUpg1lm1QFxtZ75TcU39k5s6Ik+CbFtBJTRNlq3q0b0fE0DfOfeYt
Y5a44HR1dpyK3dII5WsITXerqWRN1RaJY4XWvjLyChZmln3adWmu9cAkisnT5E2annsIrBrIiD0V
nuoLNUi3NAonu8cFtRuDBvWHDfWX727vqL1fLEmZm+AZ3WLsrXgXTkcjMuy7SbS89WzA14Phf/aq
VWxg25nEPAz6zuq1YTm3xyuyLEoMMCPj8K1ILfPsWJj6XCcvtrIbKKoNS7/35VfYE2Xy79/M7ED/
xzcjSIRHuqCiPvyv7Ny8TcgO95gTa0HELHGKlxsRXx152WycbU1EWFylyC67ladnn6luTeDH7itR
Rm2DOSndNHxOq6Gk5uXGMd5ava0XjAMuZFBo6IHznWqSIqi2Rrse6KUjj1raSXbWstR5oes/tRVR
ruSj/Psb07T/UpLaBjAohDoqwkVb+6c4oU1qGuwwx65/nkyn6oh08UMapzbGPNmXQLcDRCVl7O+l
2Yxnh1SxoSSeLi4K/Vx7vyg2IyLmVGXftpx7ORmMi7Ls7G2adbuoZygUVdqKBGR5KKT3XvEYHkcN
ZKSG+3trN9K7VPotDROXrCDXRZRFHV7axCAUYePs5nXFql4aMPtXVchNXozNk2ltMRowIYx8EvNB
HDRb8X30OsZDiXbXoi57KQ7PtQp6uCvcbiXV8S3hT+6jpJJbNabnN1eakmSxncqOAElayIXZOO3H
/NMcwy40FT1YpokFwlOB3bP0l/itttwP4X0Yjd+JbMMrmS+dQ+xNeWhoeZw7X9rkJIeb1Cs9Mk5q
QVRm1e8jCBfcPKgm7B6DJW5IY6UARtk4vnSXtUogC2OYX5YabePxSfYK2odhRKCdDBcmt8Fa18L4
Am9f3+day8qddj2OG4NShmTFI2gjVuG4PEU6fsUmNI6Kl2F6i5SX0DzAhkYIpDSXV5Eb7hZS4M7g
k9l34L030FrsrZE6YtXptAiGzkB27uB2+Pf7TZ+kX39/kEDEcfcj/9GEimiK//8fAqCxE0A56hEr
5DASrpG620HSMgpDrDP2upjIpAnz3zgUxTGvcLpV1gfzVW/p+4QQdSpOLi/SSTwlLY7EHBOaRfd7
AAN0Em3qbP7fXy22QRi+YISQ9c7Qp/94tYQfRaQYR8PViDodW3QdPseKAICYnjddCBkbdwTkJvl4
8Pbj1mV5KA0mtBThuroDHa2t6nioDyZnE/y0RPK5Gp7KLDjgPw3/P16tjc0TK4tg0CP+KQoPU6to
pUkyx2jG2ZJCMBnw6hrnKC61F1L8gujdyEJ2Ed94P2jCUSHxuFQDGRDevU0VF36WdoGIaTMy5iiR
5cn3yHK/e07KcpYSqPHvn+//xQyJXA75uoHZzAEN8E8LRzcOaaR5tnqF4/CtJR7m6daZd2gtIj15
n/7KtMMAtk5VnwbMvVACqZ4JjJOb8IBNwPjQg/DqpQZqNTMpn4pmyu1ggH6g179AwIPqm4jQvT8m
aNqmtrlqDhlJRVl4a0uiKAkUTLU2f9VlFJ2M+BXrEHSDOm3fOwM2kpo28Q9sH8e6oJ0TO/uMZIpT
Fw3uLdeKba3E8ijafE2oGnG+WsL6nEoZntzyW+WVEQ1l0lUn8D8KFWLBZ9Mi47dDz/aFVQBxlDkm
yhWd2ydkYfktG43JLQ7nIQQxT8QYqpbpLFMwDNlkRrTtNYqAIU7Do+5XwwdGBD/xlmNq4nAX7nVu
YxHtfstCoW2K0sPRqpThxXaAahpYlX8EybSIQfJi85WhUB+V6wM1ssQ3mpKrUkg8vxkBEKbtNmfG
lxxBC/ekO3A9ew5kt85EhDmfM0sq56wQB3fulXpKe/TyQR4Hm2aUtBRmABoEBBpU766t7CrP6h/k
C2oLgjPI+JyaGOb3dkiSq5NBGcRE+RXNg5SAhhyJDWV4ICaJ7V5VWoJs9JwVLeF0i65p69YeURMN
CsLCLIPlwJH/FjA2Sqtk+J9k1pMa9+8L1uQPM4QlZsH6P+26OLzasarEeLVF8hDECJzlUK4awCaQ
7AOx5rTHImSocAEEqqjuDaWet8fT9ntwSVjMmGC9/ftTg2n5vxSFts1QFw2xheFIAJP6+yrKEMDs
oYIZYGzUF4jnq0ar+DFOlyoI8w34l3Yl+xjhZCs/zaGlQTrEmJ80PzpPspNKq+4JjchA6OoPz+RJ
ACl1Zxn9gXokWYgq0peNEsTkSyIX5fTAjpnILyXq3qzaJb9dNvQD6/RNFWm5Z0CzMlq2WOmu6UY2
hBxF+UmPC74lpVziTls2hJqxYFIrVpq2slI6/uBjwo0i5XtS9drRIW0VyjcjOUePLnjoiqODogDI
VrVvIxigyBYKR0sv+HLHavQfrbgFDmJu5kodCab1X1HdMpyJcwQrE8XHgoOxcuNaXY15+MB23Z40
A5huYtlIiVXYDPOvIMAMdpMAzbWjbedGEzebeXBxTi5ocuFLRkCBuHFgLhZhFtx6iGNB2gHfUvE7
//A08zcP+8NhmwiYzxzaqmGTLkKxbKBxoeGPjzxXBmYgbw3wY0U98NAtolXLqQVQT5e5IkE5e/QL
EVzttP1kgJ3vjSkl0la7dteo/a/JtMVYPvYfHpTxnYje/Ca5FEjLkG5GF8t0g4Ojp0TDSNe4qZJA
H3JjD/NvUqtwy05mFDPV16H+WaaavxE1yJWKR2jX8RSvgr7ztk0HgoMwQ3poefjdwR0f6WlziOHs
/Wl7QEZHiukyTCrKa2P7+ZtlFsZBRBla3cKtTpoKW0TCcXwH0HwbaUfw6TnRyiMWeuxscAGsaAnh
LvZitKf0k9HhZgU3RCYWgDOZs2aWY1OugtKJ9m7jmrtYIcB2HJjDBmZFPYnb+g4Odz20NhJ/n/fF
CZuGVkjUcijaakHiknnzQ6RRfXu1GOes5xc0JD4hPXz4xRR9oexNlD2FTeSfRHS9Nwn3+AYxdm0a
bYl7fcDK65NZWiGWfFkR3Le09elWs8yhsKOhk9ZAPPEQmISacQfbyUkkTX8LO+mtsx6wdyumlmlw
pPnLkXhiK1oWsoLKiKurZjXxOrY5gGdEQFtGmR5zJfcPRD4hOUvc42+EYtGj54j8AG18tnMORgMx
eSvEIhZdUqhMo+9FZ4+inwqkzn7FYGPX/SD2rS/Jg8zKRcrBa0eA+/TqqFO0sobXBm30SL6We8gG
DsMkZjJ/9DEdhKEhpzHtIa7APs03t6UBR+3WwHe8L/zukoFIFd96JmWLPsB5GYAi35YmfR1INn5K
nNxC+n1+qSQzQqN/hoxV147X6lc3ivWrN/2U6uNXLRFCU0Ot54nkPJtsuRnxU9ti3xmpfugFPZOy
NdOd72rx2pVEE7lBPCXkKfwjvRiZBYhF1KPXCVtGo0qbREcc+oxJUvR1TbYqJhDJPAXSJ4FDktfO
UqFILpmba7+CAg2fYvjV0WD25UcE2TWKbBESBeaunD76mgiRRC2jda4mP3yZRcf5UkkvPFZ4L5d1
p4bYgZv32tXDa9WZsKhUlTyZgRCSLKPMa6OqWw+itJaBI8pDl5XPWXc8X2SgfmsDeH+RPV6qaGCm
aeftVq89VgxilVazynpsC3Ky9OKv3rKAWKWVfXab4hOhOAP0xqnWVQTgJiY34TyNoLO+OHVC+Cs3
pcED65aIli7KcCHCuZ1/jWnxKZOlWuXdv4V4hVqvNL4RjaFtgTCNC1f1aUiOaCumy6zyJsKG89WX
zNU1yKr6r0yNLgacC3TRaYYJIRIWA+q4uZbaLqQ6vXhpTaFE/4TJifJSIvm/e0BBD/jfCngpbSmf
XlHUT6ANOuFUSm0am/LukmxzsePSu8QA4ZywKUHmsGwTguYf8k6jHc2o+15JbACW+awUf5kOsFQZ
v7Bi5FV/npubsEaWshrcfWOaJA8XgI7bhhPUSAjY0RdgEMXYtJvacLy1ljQ3J7XLsyYhbcJJeYNq
M15SXPOGVY1bKTnOOaPRrd3UT1eG0OujNl2aKlT3WWruLF+0L60vysUYMoQNanrHQ76g3A73KfbE
VT31vyxP//S01j/mIXWn2/hfwbTcd60nz2iAF3MocGPAr6o1Ga//GDoM+fARrWCntpChMqaB1Ef8
dhHbhMWv2EK6w9xA5Yn4LpUuvYJYv3cJh8p5AFIR1IkXBMU2JIzsNkL83OQqj0ucEUwdKuxiKVo2
Z9F3DfQRezjyPWubWICmmAcUCEPp8odoYYiKRZKX1FAvbL++w+tE2NW9lDZYyqKTT4yIyR7hT7po
6dosAyNpzk5uWFfkgSiSILPNd/3Mb8MFTd6R8W1AODsLI8ckfuQpYZEkgbyldBN2jZ73V1DyACJT
h/BpLy+JFigPZmLHwIj0cRdUzRGbaRcsDUAtm3iyPEkv2MaJ1xx832bDLsqgW0gsz5vQ9DD2IQpd
xWXRrLwyJXm8aNJzmElO7eOhUpTmKwoysZDUPBuN8RrLUTdc5kudGiHd4mWQDxlIkiE/J0GRn1nN
nWUVmh0AfzVf/1GtwSDHau0jhJ8uulmKdYqHYTFPwyc88LoL3GEFNiTatAOeA7Cc5GoqIXO4DuqV
3ul/wTSi3BlRFCe4LxyypHhn9WepVusZHxCGKgyBeq2BfFzA+nx2lnR3kr7CNwglDCEnq5MGH83g
a9hUOGYJicxaMBB0r+m7eKve3A1qKDkKun+1Ot8+XqqvKB1hAEL5x+asB8GuCSGI4jdphY/sSULK
cuIkBBU4kPGY6Mw0TAtHZEYGdTTIrZUN6tJX8mFNzFR0AlixbNEnbAywSttW0+MDvV6Swsw83jXN
UKzmwJHSgP9e1P33qkFgxwl/rsJElckrjvWDjbJ5dgm4No0m32GzjownSAp0/93oLZWmynfkvVfH
tFfpj9vAE7kzFyqg6IOru7cab44gpdN9almE54STLU1G0DfQ+BgCAdkP0tL9qJKST4uu6aTirWxP
3CoS026FHmkLkxXc0DJxdGPTOCb21XeJ7Qlx0pS6I6GfKgTXzQdMRzAwbZuSYvEn0sPiFHf7rPeG
j7FG4U8vnMHRdMDugvhbTV3wysnMXWkDvSyikw/KJDs19LDZ+rBcAU6R25bbQl7cQa6K3LB/OXpJ
8uIoYVqzHBGlYO1bitOlH/sRm8vDj+vPHg7BeBNUTISEMmU0R/V7FBNu6KN/etZOfy2GfNhrOkEc
SOxN3KLjhS+9eaU4+g7qQOGgGyu/FagflG+1SI6VBRUpKQXjOmq80tKX9PHCm4V6/EmcoI9cipUR
vWwpe+9SjJz6lzai8Stw6pK2c1au5qGIQEg7dXDugZeetRLFYFDrX+bo9EeRMV1oEsoRxJzR1h4q
b5FO5Mb50lmducY92i8KtrJTTuLszgyIUYRkrBzJ/kZHUWp35gD5fnQnt77SsmXTJEjWdSPLhdaI
+og6y95Vtr2ZJU5x4aFUjgn6NbLgpXTaz0artRMYjHybia4hWcOO1lYvKuLxBu/k18OPeeXoJz1v
2A2HOKQ0du3jbGISBHosoMqz+1uJNR56M2/ujdzSaZgi2FuL0D0eNJrkBFsrZrRv2JhWLqSKExPz
30L1unUuB2OnqGQ6QDGKdllCn6bQVFZtsxxfBGAk1DxR+9sznh522RXpHvrV9/1DH3na76jz9mhy
2V5Vqzm1yDTvnlESodcVyWH+NSnj7GjDeko9+xNHZPne6964bu00O/l9ojN5Z8sdG4nvAyp4qtvE
jQ5t//BchQwk1XivE1FBFMUYQLna3jiCRTpuAFV0Lq+PetsJ8bZmsfsK/MJ/MSkdJidhKuN6HSkm
cRxZLenJAJiYS6m5qFLLXWTFxhW1Xn8zZFbvRax/DyZd53wZC2Kf7Co/zQuYSVXVWiYJscVYnwcV
hSvY16XWufo9DUGz1iG7SEwIuQiZZ8dMhhEfQ21pedNRY3q/h4gbp62bn53lWAs1YlHL1XoklbBn
at4Pw2P+CXQ8KX/tFNRlQTk7Jf+LsPPabVzbsugXESC5GV9FKlqSZcuhXC9EBRdz3Mxf34P07T6n
z23cRgGEKMkuWRJ3WGvOMaUlLpPjfkJhd+/Q81Gg98PRDbtpq9nh9H0o7W1raebb1HOZ1qXdnhr6
jE3c6ed1W+royg2LQLvXJiM8sD0NH+C6Jw9ExgZ7PdXFlRoPVq1BdenDl+ORLJviVTXDa4qL+8cw
t7onzQl8mTnhMwO3Ah2xV76r5dmCLnnn+rooMiu/DjPZPJ5apM2WQYcVRpn3x3kqtRez6T4mfdYu
sRmoj8MARKIzxWXI0wteGnFcz/rlLr3rDPo6JegSx3E2sJbjBxGp+ivDORpHKaIHNRuyqxM6T6sj
SHbG4+hKdB/OIA4jA8Sm65kJSnqbxxXNJZdT0jLOcIGuCFsGb/WVdaaleYZV8Nm2BrCbJu180So2
pnGTTGUx50+II+qTmRrxrjfp0xb0VGQne9OnrZjt3aRGttmiCdNruivlYF8nEqWREk8GmKwJAJg9
QNuWrXZ2RaMifxYvs1NUW4FsDzymiEk1hkK3fp6tEytPQs1OuUKIlZO69gb7jOUZpPRgOGTDMydU
I5PcJZVEn1GQA2Lqa6E/NqXEhd71v6oCMiC9OyQWjtBYrqUYrmhy5Dsr7dNzSNHewMCz9sQhEnvI
WKjN1UzNbmLHp1xgXZ1HTfuYm/h7HOjsdcNJe3ZYTHAJ9D/BvWKtgjh+6WzjUZvY5bu5DNkusMYv
QMR4FphHz9bDYZGWZRDYIYDqqpM8Y+CsNoGKqW2dbek9zWyWUSYwppBh33siroxfWbSpdbO60xmL
fesjKrrqPZ7G6FE3i88BGWWU02Jkl4nmFCntI8Jv/chyrWdnJa1nAkcpgaWDux+iEv1/3SuHqM8V
b/0/TdMkDEp1o2RPd2SbTzk6l9ZGqxSq8HLnjMG5qyri0PPguh6qlrkliM2dQWRmqVrjraU4hphJ
YffKrvtZSdmwMh1gV5g/W2lyCdq4hYw1k8Xi7XEmpd9hK56+x5AvQy1Gd1xkXN7I4UFIWOa9Notx
F0q8rBMqtdU5Kyv8VZWdXcdGIFANS/XbvNyKSmv+Rg79I3TzN5R2/deFYSHp4FleaLrKvQTNgJTS
aLc6XZ6NPaZYH0AVLhWv7gBSK77ScNmndo4JNTTza45jFH9G5FLEsCsiGFiChjQ4r13Tlf7XIqON
dLlkmCTAJBEKBUmtvoVB8wH7u6IcPvbnttY+80AEu8ROEYsHUrkoarOIXlgQq3GmVidoXrySphCv
FelsfZe+skwrtoNFVHaXCuWy/tR6gElI3DmKk+Vq+91KBV06SnJADswO6050zvOM7/0hitM7rp/m
N3l9T6WgoFJKcJ9NEDUPTq7a5wL+O5fzvOnyoXmxy8wBvor1MUu6ZYse32SomteMHn6E5/3VceJT
K7nUq7mxnuGEH9dC+QwvzscOYHqWXnyawmkrzymMb1XHODsgEHqenHOGD53eNfYhMI51oVk/e3jJ
Xt24CJhkSXW6eu/mQt4iDdtJmLH6IJxJomvkvvVgHTOrLf92x5RWwgPtkO7WZ47L06OEAImcFIxo
avaaSQ18HshtLuvJPunucPxrNJa0QfywZLzr8TzhvBwCvy6mkGiqNHoQbhAvibd2+AClmwzaRZmF
E9q+AZNdworJMV9XpOvaVG8TedQqM9usT1kP1cSuKrF1T3X4vEq3whIAi0/d9HMQXYekji99/MIK
S5wLktzH2lWfsByqT3KiRVGUIj6Wi4c6dErtiYLRmwgQ0653ZUXOcFmVP+ycpSs0MxVByi1o6vtK
PussPLFaReVufRBZfYYyHjOs3g/uhi93vHeQtX5NSmzQU6bMYtt3xrFX8RVSMme6yNDHr6d5QF5r
OcBSLHJl1xtzeYfc5F5jMAndEoewHmRkW1yjgvW1OEyzNr31em5vJku05/VLwhiNGU7TXjqTMq4B
9DrdAssKfHI4qz2d7/g9m9uT3YTILpnXwfrQJK2Yc1nHZjh9FAOr6sD6bZFqW6bV7MxWiu36aNZD
BtY7+nldqB7pqWlvTj/2OzRQ9S5iifqW0j30eUZ06HmzuxgrkWoZ8jRpar2pUr7OX4eyI1KnjCBD
LPcRk/Ycq4p9QHHLCjOkMVpkUeSrXO17tItEuqAcULD6XDGbHJtoSCRKAebehMGjtJisyR0wT1po
7GZD6d4cie0xQl+1zQhMerBbTIdGUAVH1hPvRKLoj7ECqAu56YRVwBqeldp+QVJfYRWis8ka56rI
9D2MK5Ic2dCewn7K24f1vFAUpsHMHdhj68EhC806qLyI1u6pNdLyVNqDjiA696jqRAW8a1EgquF3
9KaFGn+9WcqOUgqzY7elIvdTXxLEgQHlaLsRWJHly3k+aPnXnRazWrrAgv51/tfT/3rOet/XT2eo
arejJenNK3VxipdDQZboaT3FFs0vW8+Bu7v/uknDkHv/eur6+Ned681k+fPWW2pj5r7aolTNqL6n
fIp9cVKXF/x1a/lz/3a6PADO7r8f/Z/T9SmwgvgNdDHhEwEg/vpd66+JLHciboBukjhI2N2Daean
SHN4c/52c/3z1/P1UC1/5NA3PAlVfH5a76ShCsPM1jX/H3/Ierr+xf94m9YHSHDsdqjKnyj0Vqde
Iisfq7HMoJv+93kwKqQoqOMhW9ZKuCuX7wrFFo/2pje61XBo8knOnhjdbjuX1e9xtj6BH8YbWKt5
ANUppqiui/rDDZw9zZNr4UKhizLzZCXhtcuFXxSiYN1gfNgWHaSm0AkzLVnLkadh5yXt4mx4s/Vg
9GkjElC9bMJYkH/Yk42y070plf4RF9qP3pmfaz2+17Qzt4ATP4xqfsuGF6imn7SYX4QeHgsnGr1M
a9g3SRpVCCP9pq1jykwFRVNiOyJshHr7otv6vQwGstFhd5VuRnZ59VZEvdw5peqruvZWoSjbdEpj
e3mx9MnED7e13pystTZJ+oCr9CCaH6LSoMbkv7Pgjlx3BAdjP9lRuHWT+E7wybMIYKpl7S8E+i3r
maz10NmcCwRpmanuMtfchR1hART9fpKuIPBckTlXlzch1Wv+gc38KlN17ygNimqR8MKiftdaQkO7
K9WNbOxbAg2krhX7LDR5qDO780fYC5hngkPfaMhozfyMKWPfIQnx0fh9T8FMlkXWHcwqem5yCk6y
RD1XfZAQM8/fWeljkrfH51apw00+2MCdxW5Z6R/Be1x7dLQ2uVXM67Sa4BJS0TdEsZ3gR3tKaO8d
jShzFY2RCQpe78JbOFsnNgbPSvUZjgMPxl2wcQr9LhcXSGc9h0l/JivsoHVo3dAyRK90AHhPjJy+
XvQHiMIAfKDMkpG6kLZ4BW8xtnrSGXlP80q5LyucqNVfrIXJH9lnWJ6npC0/hdDfOkEPU987ZnvE
NnMxzab2nXdlP0Wo2MNGLX19fAiy+Ykc8RcXnTgvHuhRSQHSpcK7rcbwOzqiDqfhhuApem5uj0TJ
eSKY8URtvD7E2RPbnWqTt8X31Oh/5vB0W9WOdpX8KaPxgWLcWXXLaOe2me3riNa1WvejSKcwHSlU
sTJieHPtbjhj5NljBaqBr3U9gEMrzR3bet+e44/UTM3NgKJoE2eU6JpiP8chvTeY64NdENZjiu1s
S9+1U9626SWQbeKRadR6Y8qkw6/DtevExU5YhAMt7rTEOYOyNHYOUisp5efchOcmAeyQAUqmBRI/
MkT4RvyCUsBv0U3VLZbIEZsjYS7ITpL+Ebp6jYI6e2TyPjLZtCHf5TQ0KBNZwadjTw3KIJ2uYQo8
5X0dn7IqnomEWIY4PXHCGYEg5aIqNPYsFxnx1rFwFKMFYn550tfN9d6/PWEdF5HExdvMJWli1qv6
tB5QVtQnmZZHQy3a/TosrlPaOvD/dbreWu9bH/2/TstpCv41lfz1c3rEnqbFle39dd9fP6x2wI9k
KQ61Bb+x6ozq1CyH9dRIc4zq653r+Xro4qg+oQnZ5J2VHJURedImXmbrqUGgslnn7K/zZCwXbTAz
0HrnX4+05kBMa2k+/uP+r1+23jkZRIb97Zd9PdR1wqK+EJIFufyPX3eOrOwZnK3S64amOs308f92
WO+T//OAIIEAVWi7k0U7e7h2o1/R96oP8XxHvwODwlLsutM3CwE40Elac9AAm3dCA4ZgB20lOgCH
GC81pP9tLRqC5+zux2Brj46R0eYiNsq3jEk/svgNNrpsx/1qOianBLZ6DYlaiR0qRPMiOq4VnRTR
SW2uJermjXAnB+BO9dSMvbubxWgclXQ0b1al7CYoBoAiUjSt6B4gvRsPX6KXhc2zBuDCGigvCNNV
8m15Hnpk+VgE7h864dZBy93XMUhInJnY0zdqU+5R3E3Xmp4Q0ITsrYpqhORtRG2IA3GGWtSYN1nV
h2xEeiqz+NJ+y9vmB5rhgYZz/eZG9L/6QGkfUijkAELEuI3zxURu6aymgypDWa90Xg3b7lTpLeDu
RJnOtWUdqjbbGoYiL2xAkpupyPhWsf0r25ys3GruziXt0Sn5pkjTg0GH646qEurO3KFMbCb73oiH
Y5y8ywyjCiaq6KJntrUFb0dI2lK/NVs72eIsweW5bGcouGiXwaXbt9TX0xSgcGe1r2NI2YkL8Dl2
a/znVmt7qlFDNV006+QTuWXjvOfuhyOWzUxgFgeUe/EGxD4bpta82hQVthK6+04V0XwXtZ7CRkxu
wkUWE1A3phA3883vtYNamg2we3cgzWDqb1EzCh8uJtlTbdyfcK3RwEn7zVqwzrLwdxjV+dUtyStJ
XGKINJN2pqI6z2lwDyg1/en15PuMKPid/ADYS8Tc+HYd1Z6LZ/PFUrU/1DaCcxSp1RMqrG2cQIgg
24xuBpubxyJ+RU8LjkVxR1/DDLefUptm8MzL7eEzHQfFVDZzPc27bkl5zKBFb61pQEpICW+Tuo08
LVDWk+CSASNKgoEzXJV+VPZm4jpeBedh16sNNLl8SwW76WoW7Ejedrifpj0lvMFv5/aT8N5xZ981
aBa3aNZ+6hi3tis/U6QYzsKgYB0iibdLKmb9NG0ndt9smokRtNILCY91HoHlwD/cKItjoLC2maPZ
vwvLedGAFYSa+z4VkMCroEDXMoN9zysmv0K0vj7Z4w0V7u9ORXKnjVO+of3uUL0uxX5KJhTfES2s
KB5ODVMLBB9t2DdL+qszPCVOSs90MZYEpfM0CFt5jAZUELmi7q0QMvooS+00WvmwN4YTRF3tUoaF
fllv6ebI5Um5yoez7WmE415q2QWX9ZZE9n1OXNaaCYAc0Uv6ZcvBJs+C3pwWbh3Siw/zhEnXYWH6
VdgSOcuM0lSUjUtlaqtklXEkSK3eBvZEIXD81Q1z91ba3V0t5+SiwufYUq8vb5ERl7cqeC4VqwAA
zj2pAcakc4AWKBrE3nKxIdh1DWDEdquNEVF9l7ISB93AxFDI0dqYc5Q/4Q8qAj5G9ppHE23lOQ6H
7FaBnVmE+eH+r1PiyCgyOS2DHl9S3yAizm8r8+q4sXOwRKmf88TRz7PTUB9riny3SvcalSEG3vyh
Iq0rTZC2tkPI+rAPVTqE3buiSyfwBGvTryi0zmpUCEYuUFa3+GWi0d6Bf6XwYRrdMQOyVAe6iwG7
dDeyrS59bQfkjtBHHbBDbjJLNAddyb73LGtPUz42G5lTcebzZSxUadYidtgFwpy36sIwsHuGJmif
JyOv1bOWhHRfGhbTs6ojsikQZmvOTDyWallebcFdmvCz+ZQaryKvixudCgc3tu0SSolfsg9rdc9P
YYHuebEDizg0cDylApWzkU7n7i0Cuna0vhW04RSNLYp8nllo8T5GzbhHqkmzbrFaE//4r0PAJ2Sa
VXDS07okGptslrFVh22vjeY9A4clsPS4KN7zTutfZIpfyUTmpBXNj4R8953SGijKZKZv2OOFlyo3
Ql9vrO6g1+yFsMO5p2Qc+ns4T8XRVRdAynI6WY29C8eEcnpLYOOMwvR9vVXivXhHq8X7NpiMtRA2
t/kw8B3rSGvbau5MV6XOISa0gYYHyxGMn4VxMSonx0EPb01EjYPDUY+uZcQrypxZ+hmdo58U6/UJ
9kpnEvzd95sxr4zfA2Yv3fo9wuNFgCCsJ7d6NfWQiKAI2UpNucCP9QHQB6Ijf2yl3LOMIOEuhvwz
MybdwZ/ns4tOXtY6cSKUjttc7MG+9jug7+HezPpF7lsRKS+bvmVxgGrCrqxzSE7vnlmVfPrFXZm6
4FPHsJQHclKLB3eU9HTqMqMjNo/bUTNyXzMa13eqyHiwWNVPVqadlVI2cBprgCGIt6YUTqFZtS8j
DbWHypjGm8LmYjPV+U1JuuBXIZHkvsoKSf7Ke8KGsRG1Md6klebvWdsb3jS67WNeRwY94uVvS9Li
3rrBCyhAWDfMPE2DKbPp9PrRKtkJI7aqPvTwLm1IeZ0R5bdEZBuls0AeywRqXzWmR6AkjhdO6EFU
i+lHe6Pf3h7axHC3VmapD7UKT0vDaLhTkvFRSRiMis61duSwo2pYDAxUvVnABPTWliujbqK9kVjV
BdLHdJuaJEcorgw7JY9KglTC6j3s8bIS6t6hUIG5SLmYEWfo830fGh26h0j6CpNtHsXKAteDgZW6
Z3NQ/mBzMl+aTuhPIZXBxbjAu0Lvs8zs6B7VoX0mamjc5M2EzxtowhYs5oJ8K2kCYg63izo/aWbN
GmhZLiiCwTfWdQs1on13V/uRwAOYTNj0K/7j71W1azoVwdaigKV5ND6obu/cmvZjXbIUKRIWNzHQ
Keh2cAzM7AeX5s/V/Fcr6FmzMD6ZPTXWTYz7dQPJPt7VJVxyhYb3LutB6HxlRUY96pcCUw0lrw8Q
zF86bAr1tid7i9IsxOaYDfpRFcRYFo5F9d0GyT4E4hIth/WWRO/gBSRa+uri7RO6MewcjYpKqzBD
GUsDNkbL5FkBzfhtL/FXqotsihiEX2rxrcFX8jqP6ObnQH9X4hHNch2dGEVIX6vc8XFsMtr9cMgJ
oO18zOx4uRhPzsumKK4o9etcCgT0cohbrgskWxvVymsiOEPxSvbWZQmgTOZh+i5GLvImFuIxDqV2
YOeYbxTC/jYC7957npgUSWd1p9Kn81fBur14Z6wseFrf3X6xWxLefAKaUl+kHDx0gu0z70TmTWTF
XPTAehSLg62tjFsjdO2Bq3zYh0sZsrQs8EO0uHl3FO3T7LXT+r86BlohXa3BTywvosxNuMRuijd4
OXWD1txUkG+QzFAQFhk9MMLPxWsncH0WiS1+Nr2zn1ctjgjB6/SL2qj41YoaRl6Tac9o3BPqGWhg
G9knDznsnr0yEBzaabUKSwev9aNoo3mrWCapzXSXZNCLV6ma8sFObwr6vrnK4GA1KOSQOSjRbqxY
P0StfGdavAxBlu2Mru19benetY5AD+yiPuNVrO86YUo/R/gi05gYz9FSJ24MUGxW8RySP3Am0u9x
BfUMZofPBpTEZoX3dEFX7Z3FpsDbHV9kXQ0goWlkl7X6q4tc5wk1QXfK4AGRNThccGV/V1q8xplE
YBDb8au5dDLTrpxPcr1gEY4UGwswSIHg7rVWagdVrBLvafS10MAH10eFOJ6VtlWZLiAEBYgPcfae
v34cdRMG3SA8x8t8FaV5e7TKmV6rrlVbfXC73bjANJNxKQmI+hS2M2NjW5fHwKAulEGWy9EBA9qM
fLYhbOMU8bkybmBtLpkuC4NuInyQ4TOQFTJ3fP/SBivc5+1L4cZomrAW06HR8cvQuD6GSzEfYRCJ
ra2pnWSjAkYNcOc6RRF4ie0i5kijzzgCIqZgD/VXTF9KKRjCECCqoC0J3jUlsb8AOseUvVMWGS3J
47j8hrD6MU80MuZyeErnCk1eOlTvvSF+M/pGSfKURRbTrFPm3jxVw1MXa2KTj8gZrVF7a/UgwKEN
diJ13exQ2izl43FOEWeSlYXIfBn64wcIrO+a2biP+cJHXvS0qJ68VGGj0M4/RDB8JEXV3BUnuhsu
VpFGTvl7mRq7RlCf1Pu284M4uA2hA/UjiAhOdDOocX3Z3FMGwofJ+dAg7m8UQruQOCazl0ACPCMv
flVnAn78QAnla2trP5fL6qXXhm6f13l5WGSzQAUeDMk8UVGBeFNz6mOyI3deG9PxsesH+9ZrMT4l
x8czRfe9xa+UFMxrrt3+DJ9BwJIQaamOuGOVye+Rou+iLkh9N2CINmQln8ZGHiqBXwVbxSVMCTpB
3prt88SYvNqNm4OaWcnJxYi9br7tJps9NlXJRSsXZ02Z02zNzcYrXXPeYRCuW/VVXxqnQpn7g1hW
reuk0czlTmPmP5b2aGwH9in3PhuBNfMZqQriiTJghLVrNNiq9ZaOin2tjGw8BVX3tkYnrgdDEoYX
yOB5TSPqzCxGaqe03qRmzOb5PImNEqmEYKP0vDY5NAhgBhN1z1ZszIjddlWxX+406uh02BFNs7ac
+xB1gcVoFVPl2xFWZh9c3AUeGaw/5rxSnhvlE85tREQpRfjKUW5h0hxqIxq2zpTuWtZ154SdBcPh
mDk4Iq2XbGnLk1VZegP2YqTGabKzhAqjGXj5phuA3AqWZQwrEAaoTmyn0BmOAzEMfpY45ptutZgu
OrdPD2iRDOgSuvHYM4dudEOvvLGJQt4GlCzroTYq8gfN3AOq6JzimAqqUoH+1YoeVrU2W1/yMhdU
p1W96Ena3twIiBpOU2YwI7Q2NfPfD/qIHgEpOxhkTHrLSNJVXFpTtszZLCHcmqWL0SYOleSU5YBj
ULlgf0v7ASXIlw8dMUZyopEIanA5JJLIHaXVr0BxM6+EeiC9jvkdQr31Af/MEb6lm+YBNnS8raYh
OhppjaQyyBLS75ztEPQ/sLA9m7UqryZBrCnF0q1JD8oxZvdQK9YRvllxKybx2Tu5b1ltBAA4uQiQ
FoOOY3uZgt2RgkoZlEtuKT6+uofxJVO56WRtninVPKExHdFOaObZKeYRREvzUwyme8/ZhjsuwdlV
EDs4D8L8UaH47wNmbPxg2bDI5Gevm9F1BHwZJ3L+ljXvQ2DjCEN8HDMQksgQHKRyKtlKnOGrFs3k
D71V+RjoqY07dX0vG2wnvFl5ZgenEoWsP0rVayM+7dnRAZbEhu8artxSzfOMobC3aZBHW6zyGERY
Jtm9qe2YZFBLiNKLNNSl6qi7u86u+P5DhtjWpmn5JFVsTKqHFEUQBYGowZOdCWAaYw8JNtaaLZ2q
iKgP9BC4A91NIpon3iv3VKtISd0GxxythRk9kQv5AcvvwSDTUFcUEsASSEouNQQwHM1lGOhRTBWD
8bCcAmz7f+yc/54oY5ExrxrM56zmnH9LFcjSaLaofptE3aHg0ef3gFK2IKl1mNFdIT3LXGJkZsoh
XtLotcfXr9npLqwOLL7/2XKmrb7c/22Do8EuDBP5p7b++9+OM50cCz0hWPYxqosrsillbyV0jlO1
fYazou3KZw3fglcFKkGi8GdxF9jKJ8X4V0NPihfSW5KbDSRnPQtVKGy1kVqb1XlQZPNjMGV7bK2I
Vgug/oE1QXlgnvphIIYRmTUeHJhPSBuLi6vO+u8iZr0b5D4CDJVgtTE4FwGNHFhK6lsgtHehAAyl
O/ItanvznOdWTy5riKhJ1Y5tPhg3Wr/mRqzb0izYdUmo4DI1Ldw8TnMWill5Gf7Sczeb2GQYxZhG
bobooxeAXfIhKuQfvWCZO8eD+xCZk3VTJhNu4jDGPylcvgd0/0x5l0iQTsZAmWiKzOJ7T3krPK47
Nyi+5TFR2oPjhPmFuvw+7FiL80eg9lm2JG52pZBffh2C1Dx0jd0ghaKcWtoErExN/NZVfFH1sLqz
PFM2rGd/YyAdydCK3R1WAGdHJhwI+Dp4NbJou/hQL2hAjY2Zxu52dELgHEuxeaoV95cW/06Keltl
6rOuts2TPVJWVyOMGYThxWqDw4QqlRLp6DwGRz6Hw4ANsLMoHYIZPYauwpu3aLIHMSp36gX9JteS
5lLNbXNZb4kIjlVrW8gVRqXeNqHjXqZ6OLR4+OuNkRjFUS9GTDiFp2pT/CvA8UGxwDroTLgPI96w
5//8rXb+nbdhC0QSGNJVMKiu+w84LmvFoJ0NFeo5Rt8N4pxkw465A2DBARAdyyQ8YTcLIRYBGf2+
yyeB/6UU/pfQvyQtwbO74Jsbg06KKgBq1owuyTGRynzXsyy9tJp7y7KGnp09O2hkC/M+Th2EF0aV
CNUh3l2Clr60nH0fvopRZgeDlINdh3HFb1jIbNpGI3tXBI81VNsjKx3r3hTcTSFmUmt5dlWKKpqz
w2JhoEZBG6pmJDix3H1xXF2cyjqitwzlUVONdzce2200jmz0lkDI2bjGYIcSU5AcltKXlSBwz0FT
Mmd6K2WqGLRDOJk/A2THZCiwOWP5ljwaOZEE6U+6msbNWtwbrDUiH8nR5JNKs2jc9OaloYx36klC
5cUG4TF1sZyGJW4xeNz1Fh577/P/Rbtuhn/IusipNggDcKwZyIyK2OELpyj/H8yDEfSfnl7gYCy+
0PTAbXKslfbxN1v/TEMIrwrQIIkXQ+um7iicSN1hhaKuYkRIJqoqPtiKXR2QlsFamZJLnImJVXO+
dJd8p4OzrSAp2K7V0EIvK9/uG1IHrbh7UuRjo2rdUcuizIs656KYrfYOakaQhh3LB6fOv0uqg+if
TTu4laKLfSezjirTjE8poL/r6FKeKNt6SVbB9G/UYbPWCXvpF01TUc1F1K/E9SU2Gv0q4zbfBoTr
OkDWdarmFwUAqhNMbAFogtObd0Pfiiqxpzg5UyciOmapB7h9N56+vslkrNDLiir1NbDVfJ9Nc76d
l9PRtfP9Qigy4gBrLkuCiFoiWmr7GzHde1NVg7ewMGF9Q/bbsWUYjm1GANQKx1oPIjVoSLjwbi2o
Resrb/EobN0sKvdr0EFV1X/gVBfPDfVl5n0W0GO3lH7MUHgkqitv85wlO4SR7s7Kp8nXrCbZ63GG
k8tyfn3JWUl/8siYLY8IO6gG6cnvuYYuOzaEHRTNYikN42RT97J94pt6o4XePkAJifAtyNeQbRi6
8IeyrKQ3VGb+PGTD0zRq8jmNmaaapaiwAONjEToP9EAUpOvR0Uo79P25rr+GcXhU0E1v6Gwovouf
iHKSN9EceIBqQzMgm89qCgIrmn6pxPSxbrfKXWL+CHrXeqjM8U/WRhkjhSQqA0n/zzg+mE72tvC9
Tu2QqGe+su9o4qptYoT5WxhPv9H9Bp8BAlR7im4kPqbjE8aAdNvOlXNpFfMXdURMYMH8UZbszQDL
/utWGcf5rZxRfznw9eiNVId2VeFN+TOOhelJcQO/Z/3vQd2loLUcRJC4XhbbxBa5FYawGq5brY/Y
JNQR52yrn+i42Je1W9SUvXHUErNhY+Kox7osg+s8onLrJwS5FZJ3gIvpZzK6waGM2itV2RF/bvqb
/frHuiIoC0Cb6FAoGdE/SZeqUk1iUijtLQQXF7mVmR2SRrT3UObNWc+an7MyD6hYC6qAZWZQx4VW
G9X1Mzks1bOiQzpnsK4uYzA/MyfgEY+CH6GefQZLEs56kNN4bbQhvvZdbT+5E0Beqp8H+iiAnV2A
/5abNwejdjG8AAvaqGx7disXcswdzUP2AbdvPGhFoL7ESIKe67rZqmb3Qf7K4lYzEBG6oUVRgQJl
k/wClpZd8l5eKMQox68Lo4v+IJYysRlRgqqVmX4tPa/vbqxfigiHQzCQ5BAt4FDqZfJYq1wmUfKp
LlgMMywAiybhaV4q1HVbPFnYNA/xJJoz3xGi2ALhDXWGqlQ138akVfEDwNKmeEaB01Z/ZrnpPgvI
k+ECg1KsqT/rnfaCd43PDq7krZ6D5NrPXF8dqKUitPJnN1COtuFrlMM+CbmRrOar1G/BqF/08U32
ffHKthMIBj4+JQhZl4SgiQsqQA/kArBdCgijXCvHGlbIGhgOohgTMBXB6XvifVp/kBN1DnJwNwzS
+jZEbeALklLOLXKAnei1Fk7QMpqNKE6EwaKktopv0Ca3w0jpOIa0uha+hJJ1SNHSb/BwbU9fHAwW
ZW6yUcaLHlq0raIWWZ32gU/EOkYLQgDUEUlySJzNJnjVqIc/ruAEp4dLgZvOo+2AcDlUPFPtySOM
c/WxCF1ggdgJHTtvHyt1flegl19WAuww5cpmfeooG3djGmPMt2viv5iFgUtYHw6WDu4qpHPqjQUm
xq/PLiKTlJLtm5ljGHRCXZybFCgGS1t2vtZtVFGK1iRz0wYw4/e+gKBtq/JTKH86Y1jCobX4irAM
K65BCFU9jCOdTN2haot2LpJl8wTjotqZvbLIy4Tm91Kv39sQfKgsvilBIHBRs/gsQ97YUoR/4gp9
vmIvjIgpj5BH25SFxjG6lVl8a2G5PzQ69ZmkRii4MAvNhVkYdzHtUIrVK/GgNWW6t/WCDOj29p+X
ddq/ITtskv9MAU1GdyxLNf9BxwhqR5KIlovHKE/cU2iUr8p/MXce23Fj2bb9lRrZR154c8fNagDh
GUFv1cGgSAreH9ivfxORWVVkSI98t6rzGqVKppRCBMzBPnuvNZc/2IxrFKp6wWgunidLWkaPyZli
48ppLRT5uD2T6r7HdvfUh/XtF59J+ymIwabx6YDmMXTDgfh1El5aZu3YTTlYarjfxeIYXlrq7aUj
Ofpan1+Rx1/SYOkHbXQuB5q+zgaoBwDVxvOkQeYNzO5oMcqLjQYT8M8B0iiUN2cyWA/gTSFYCGVc
MNJSJ3CCyeDYHqzOKpZ4H6nsYBJ7k90be4Db8IPH5HoU+Rzl3vmHJGCi28kMV+L+jVvEPigmtaHO
y+igxJU7+oa9N4XD8A3iXq2g/9MGvE6thJTfHE39Um319syklmeBu8tGCJRSDjpknMZDowXttpW1
5ziJx3NHDtfJnPxS+k68FyEM7FkzcoTR62jLHDXeqr61hY5V4gm8p47zAeqPJH/ZNjYiRhWe2kLe
SMvKK6RrOTK7O5GP6sEfSdp1BPko8Ugm7NQ+S2FYXwaDfA1Vv1z0SYdDITBhTnbTeugANQOQDreS
XlxLhTIxHnWwu6KLcUEo6UDCQDrZdrIsqzbEgQBNsK7pR6XW4TiFsWM4HMrIHstYhC1BFuSFaGsl
izvcg6pyO1DG+i49l3PqTRPHd2R4stCjx47m4sIswN7RvRu1IrzJLcSC1Ug+oFz560CEpO4ge8LP
pCVD9hhgDhIZ06i4qdPVJE/1U1tLJCZk5QoBgsFF/IdPsuob5StO008bJfJFmSOCh1McVSfd8ePu
fwqiRipAYV0imQo8gDkIRP1OYtyaFQx3+9TtetFCkaCvewzkVE2I1payduQSyUsFNb/MJgTr0iOD
+wQ0jZmswwroZRMY6ubzZ+34aT70KmwNKo4mm+ztFJ6300dNS3ytbIrs0hpNA0OF4mybNNFmu1Z3
YzggjrKsUckLrePFIOn4oDE/GUl4n9vp87GqUmgsSkGcnyUGCDStlQEX6k22lWGVkfbTPZZqyXZX
DvVlpTv2hTQVB8cIogOD036hpeyUYHwg0tBYI4+muKlvgn2vORBWR7Sx+SQ2zC51XHzkJhf4ekpL
eoqxJLVWvzq+nJraFheNH9/gHAAfJ0cHpWbfdfxFR3i6TQPnUdHAAuOBZ+GelSFHYKU2UyuP/3T8
d11cKMsvzvApf0iVaaSZhs69YNo/3w9lpfuBRVv8UrKBcEZRr1P+TM1abmh1NN1QbBRlOc6DWMEK
rPVtd2PaWXMRmijukIIgJSGf8kwveGb1PPRCMEU3E02MHfQQ/OwpON9RsZKtZHkSfc/L4y8tk0my
Mspzx/KJwxvz5VAr6k6U5cVrJVvVleXUu+M8l5bEjtKmvlrY5nBR2wST+Xm5Oc4XizLYONUAOjC1
rCsrFy3NFDt9aQg9E5W2bioahCKP+30rG91eCgrxFVPqlLmIuFCHuqjIqgpbzji+K97tP4E6ZWqA
evqSal05eu3mRpSGkkDrK2wxMzunsSqvGW3qRuzuXmKXV8c2r+YTEJ8ptbxxtK9YkPLpO4rPxYfS
LFtRLUWB5PXxMfdFKyV23/SXmuXbF1bjdDv+3IuUBi/jHE9y/CWsWjxGNK2OiVaEyflLMy5omtO5
zRdEGl2bFqMzFdOzMq91uNCdXdTSxMzz+rbKhUmxkvcLOkn2gZd4tZbk9o6Bibo4SriKbNpH7ARu
jzaWrtfX2hFWR9mGL+749HSZj/OwUY3lcVOmt9RLeCay9ZEUcvwFZKMXZVjJ84rJUj97zbJhhjzV
UrI5/ojWoNyoAp5pdCD9YLhjNIDfq6RbTKtQe/fjkVmgmwgqY503UR6zHQ/RYRNWYEsrcNjyUgqE
ssqz771T5VdRxhSOH6RCQlTOPwTzzEXV1Hxd0gWgf7JCwtOc6UeJSm8oV/LsBzwq9+jW64tSNY8N
J+CzrUGXQEFQrSAR3gRd1VxD/lviOjjEtB3WxlBfm3P4Xee0oEUnnFU+rlPGPA5dDRzBixGUPvEE
0n2fsJNAw84mVUduabWEaHy+Lpjze+D9yssNZNGzNjTTkDVDPuWSNRnR2FlUjJfwcOC0hMNhNNWn
vvb7haOi+dYj65y93rFpQrfZWTU6fdrjfIf3X3EwUTEuZNzv2x6p7yoM7lKFrBNTIE82hXijvVlg
NZr6Cygid9HAePcohMoiou2M9CY/BjwYFdrNrImxcdr+5Ryes0TyiIdD0pMzYnGTs+M/iTgp1lKM
7lAvHSoXZk4dndDNyHzbKyt4AnRyv4d41FdxxrU7hmVcNxqMMuRpMmAE7k1bs7HmlLb63NZMRFuN
HrS+1zpm24BRbsNoeOY6sSkVxoFnt7mY6Kj2QTiQOiOFXjS35fA5Wrvjlfivl+G/g7eCOnoMirz5
+//w8wtR2DW7Q3Hy49/Xb8X5c/bW/M/8X/3zT/3944/8R3/9pYtn8fzhBxyFEZv99q0er9+aNhXH
w3H4+U/+v/7m396Of8vtWL798dtL0eZi/tsChsG//fVb29c/flNYDCGB/tf7I/z12/NX+OO386IW
4d8Ozy9vr0UePf/iv317bsQfv6na7zKcPgLPdE01mVSwhPVvx9+Rf9eBTVqOpdgyVcGcl57Pf+sf
v+nq7zB7CAtUwOBqhjMPP5qiPf6W/LuNPtexnTnQet5W/PaPz/jhIvzrovwtb2meRLlo+FqqzV/1
7gmh6LMp/U1KE+5uJs7KnKX+bulvlZitlw7blmioZWcGGIV7wXjLpl5CnpTWzNfThcO0hDWBjVN9
N0qopApCFVp214Ps7LC9MmkXPfPBor1opfCboaL2je8MMT12VgKKQyK5MPDPBRHI1lyDD8MiqnXM
G4r5aE/VHiWNAPKhZim2zzE8MzKSNVhUV0lIgCFDR6d3CIlLYmfZJateNgFEWLiqUocRokzMQSeF
z7Qyb3viD5ayr1AFGsDpArUk+GbK7sVgBmx1yTeXYpI2skTcQZ9+1sYYG3nICEIhkbyk0HSlkn3h
NDi3FnEr4ai8oIY9yIb6o3SsqzKMh1027KOC5772r33NEixyDGwdA7yCrgnaHyPgReBf7HMj4D2Z
7iee9UQy1+i2E+U8runINW7YnzauM/hPEdZhSq4eD2Y0Xak1aHVU8hB5wKm94BrDo01HIOKlYcq4
3wfsVnItKQuW316o91pqCU8huCORUlxhMbD+AVhObV+ywwjcYrKxWM5SkemQR91lLBXTMsIbgdFA
WjZ6oaBdoP7RtPYbWJdnmQ06XZ0p9PDY9QmuZmXOA9Gr2xgWuujIFJe+KcK5N0i+DdGiQ2l7qMv6
O4X4HsXibrDzaxKuwoXd5zeGuhiNiQ2bzOSkDi66pt1LsrQH5eNlcfpDL40zMpbPOzaSTJ4SGiYy
aLtKdUDxvRh+d8/EDuiunsWuhCJOIZLakcFDEg8rzVdT1pvLLCWvQNfvpTy/6kV6JXo1dI0Rdarc
P1sm9E6VxE1U5BmRx3nG+KJoXPzDd/Byb6BobkEJTq5o2N9iXSAXw/VLmWKL0LZygOyshp6UQMAu
W00mnHNJmIXp+r19g7pq03sRe0c3hraLUljBb6zq+H0GJFcyKXEqFX5eRGvSlb/hMja9stnVBUQ9
El6jBcgOZYKJRNNlcKOMlPmAhrbU9Q9arzxUqr6wyvbQaya6g2ydZO0tapslqrE9w6eN1T01gRa7
iRmwr9S2U0HkYaza3/NcucusYImGkq4grTN2Aog/SZI1OtKMafmlrENuFcAvDCYF/kl+0QCSdc1K
f5EGwSnqchrrhFz0hEhETXmJ0oQBZH93/F1DkCLSIJ+kkZ96GqLcha9p63bIdlKfhl6by6/s5jHM
+2fM0cHFN/2uJEWkVNPvvdU8yXb3w9bH7xGPvzarMRzIHX3PHoKwgdykAMdYdBl0DeBn2EB0Qqxx
F1u+a0j4omqxsgySmjp0B67Oi5QtKU8bk5/VaKQPozMus86HijstVaO/0i06mmSksjs6C3ErlHr2
bHRR494X9Im8UE32w6gfpiA4dKG9BdvrDU0Pmli5x2PUu9oA8UHPKy/vaEWqs/XVDggjAsXikRi1
8HvtoUvIp5c5uK2rfH1/k03z010KeelL6MX1LMBvIoFHCBpEi5g5acm4+oAfPM629WitHV/vPH6w
CKXqljDI6Fwa/V1phPQpp7wgN324nLr6OrZC+v8A2t1U7Io0nNyuxdsd2N1G4tsNwodHO51jYqbN
EtNitBJrF4zlnU1ukR+lP9TBRG099CNCfSAXpuoRLcxwOqk0t8zzjTXpOyhDP3TG2CzQ1b4tEfWL
TCYYWcaQkEBmrFG+imZ8I5FOXSJZuAafolbnWWeG3oRydlWQA5urovbULiccJx+WmFjydUeQdjIl
WEtQd+dl+W3Sy8hVnaZZTD2McG2KOEXI1jFuZjIfs3rKfettyBXHRQ42AP9qmu45aFS8Bo1Wu6K4
kPXpnI0yUV12cdaxfXf9IX4TBtYCxmZA4/izksYDpkTyfRwrZ9Ok5h4ActnrY+dqrCqHtYkYyMHc
TPWguqhxSacq5O+j/s2PAwIZ5DFG1xqDooMTZJcqekua1RJn19UyT6Bvds0eGnQuDedyyWMf5fKb
ryd3eZfeWFP3OpIxB5qBUK0+5jVJyi+C3dxVLNYWW23uSRQmoVjA7WyGu5Rf3GYAvyhF8kgK37VT
ojot5WGdO2wgHOLoCKtyMYGNhg901M9qr2uzDCoYoaCGD9NBi5+U6gqqWECsY9QzRX2EK8srlLly
5QcIQFEF00Mvb2wdSqCmyLvGUC54+Y0utQfbF+07JVi+AOBmLRrTv4PTJLk6bPycdEHN5o5pTPY7
fbxHo7K3hfwsBRUKzZ0uR29WdSE07XFKLJqxybK3M+gSevUNxihXxcgeKPZvDTU5a1AkGdN9XWZP
eCbI30gjn8fP9iqSOhKpvC399FV1fAP7RAOFSJ3VZQPB3CozhGRcVkq2l+pedgNIt27flduyzO+s
AL6gU3NGoma4n5tiXZPwRrOaV3OoSs/EDc2AuYD/WtAPmbPZTSza7ERd28zPO7NHLKXwwrYcPLCp
ZC6N0n4Om+ku1jXSPwpxa6LrB3SKS0InKTkA90flnXodc4YWboxbmZi040Yw4FDO0gmdmpYJcxv4
9quKjMCW2DqmZ0ahoA5Ve69qyBhG9ZS7ctqO9O9DQVQN1lGlFktWOza/WHg6i8/sGMM3gVZemSuX
6ZbJIldLQvsltEMnXQSTcxUUFTeXwR3WdsO9k6lvee3HnmNn10HYHVju1kNwj+CJ9p1xr4FfMk19
1+McZN+44O2ESfg2mx3IdUjPTGqufF2/ix9IQBUutNbJ7c3adEWarFEr7OxBDVxhA4hK7DZfyLG4
0FSNWzjnFouoLUdDFW4Id4Y79RA0xQOCMxV6Ye5lKhHoJNmfQYPaNb6+rbJ66ygTjutiG6iPx6IM
zVTXhMsYppHn5zKBC9kqja19kdavmdZdDzKaKxN1v58PL42d3mAjeCQE89WO7g0mpRkhkQhfKq8b
2OcoZX0hcNm5WhSRdc42KGsAplDDIvL+Ecdc8cA25zXf9oYq1ha+T1RiGyhAbdVqD671umrxl2SK
1C3TpmOVrcotVd5j3ecXRUv/oc2h9Ep1RI8UGKUe3ERYxnvZOBBV6Lgib1EddIuWvoub2/oT5LUL
RQQ/ePMRTZHEHqbD7wQC32KAu5jLxCwyt71h3g4Fa89gOKweVbEwo8p2WaS/xwUvcvYKbpKNEKfL
mlbXcCeHAXFHFny2OsIsA5iICbr5KqIMNe+00wUv5iKc3uy6ZfmKgyUDvW+qtoL46A/0n2tK3DLD
C+1bxHcXrXE9MUaVSnK/7VTmhVTGDxYvdiXHl96lazb4G8IFpLU0VW/DKEXL0OxbjP1+xgsw2Bc9
lM9yog8iU/suqlqNwEL66RL/5JMUZ9EyqgmOAcSJxq0pLlTtFTpW7cWNNAOtnDWtH+6BjkhEUyxb
qjkLTPaiIa53WRp4TdD6AkNqKn1Vbvp8YrYgjLMkzRS30s3UlUlAHWMfRImVeVaTAHskJHUhpeQR
kWh2G8CzdjVfXXTCRxwQsLI7Q3k9krTkDi3jJjLaXqUBdyjmjHNzktd5TDuMoOGDQ8m9yK0arbOf
bUwqkaUpwGGHMPRsEncnwmbwQvLsKk/ZxJ2W9BVZfi0vUioUJtjkgpSBM3Pzb8w5iY/9ZLIoRCC5
ZIHUajdsHYcicG8lkrrEkiKjU/RG4sFpR2Ubu6WyUBTKkIC1vG6ovIaYg5STwYqdRQi1i1fTamqv
hQ9SzwA0ddTH1ZSj13L8dF3LFnODZKdGRNNmGuuwMdL61OIKQZZ8FszlaVuPwtMmBtZzAZQhipyw
jZPCFi7XstY3K10lPpvC666JGeIUxiV5XG5hpVgOxHqobXWNE/S1aXMa3xOC9nYstlj89qOJwIkH
e0TkjOBOXlgEq6zbxngyYNUvSNAmZDMsFqVezVkVobyMJ/WOZrnBLqvfZdn1WBHQgZCLDWLB49bq
j1PhEyacXkVhADYWqScpC+xW6m8iqvBPWXAI1Oam6IsbuMPMVopZx811of22IF3eJMlEq+evFbhO
kSBMb6GE1CkRMbIs3ACdBdBgKn5bIWOIQYuBX3CUvFAaMTlrJutmHIiNI3ghOPMYJWJ6JJl7rbXO
qxahEtzCbmOzaiaKfujT/N5vU3wELThIyeWxqZcpFP5llFbbpGfl7qSCrYMm3WnRQFBVzaXUXRNy
pRySUgI7/lGysVE4naxRTZnKeixJppr0t6nqZjdhhClW+NSWXR9t5WQmEizbybcw9MDjw3FabhF+
LJ0IjQSd62mL4k5faUq31YrOuUgRkOUijs9E6DBjKcJ1hGh9Gekm+tscZErbL4dJQyEj6hbJScSM
/bEcc4cwx+wizPWAmCwtgEht3+QSub+VvdbNbhlSwuPbZpdCZlSwSLJOWZS2jGyEzW+Ttrghx8vY
Urp9sxjq5E7pizpmbsi9G7YxDTC2KmSJxufHXyYonsx44nDjCxXZjiNcQxCm2aVtSy+0f2Q2H2xT
XU73ZQ79PsY3GQN9rKTe80jbgrvhxMWqVQakrJl60NPE/IbVpUO37JbWufDTbTeyy87RIWiClrjW
f+fS1muNIcEqD0DLNGN1sEVlzcS+eEXCFWJhg+AVQgt4MU/rGKj4VdDCCGFbnGsNMHcjrl796ko1
8/JO7efE6dHZW8J4CxEpYeCISIi/g6V6G8m8oMn61cAbKysMZW9V1dzG9Vz4JBVNgLbqF23EQzfP
dXpZRtGWeGk7DxRaSrpWJcK1DB4aM5Bdo2VwVlft9TBGi6gz7uJUedTM4lrIWQuih1CyKrhqquxV
y8lS7K1rsnj2QjMOA/FprY/cPdNbmshDuwILeWME6l3B0ksrbJPIM+e3YN9XRWujVKV1QF86F5JY
qbDtA3u8qgXCcYvUrCVPFFZ3hyKxK1GndeVlEJIrTODzkqD7YTnq1nVeIa8tRSyjPzM3uU2ZVLc1
s0tmj7FfaIQnG4eoG5BkxFi3EGI/DiHrdwAghxovfgZKoO3yK3UcMs+WtR+SUaBcU/DENTNjSwGI
jPKNHXGaLsMiyZdCg8pn1dhWRuw5xgV6SrdCusidFwSEtWtG8aRbJW95hK+r3g6+J2KbVqQia6rz
IpLsm2q154Qjv4wSIZMd3As9b38Q/SL88i5hz+zW2nPYM/BV8RyST+YkJCWoPdVHOa+Gjplvm7F/
65W02bA5Ic3gouhY+WHMm5lEzzwubp2q3GtT/tqxxXFwiqIXH6hI5egpmDo8ss2CGALgL0EOnYTG
ANUAJF2djUpXFJ4RIXPVNNgsUGVnNcxKai+MvPvGdpBitCeRkw6ajOApThZGGFqbpk68TPgxTR78
lfD7uPTiBo3zTayjVa3wWHjEaQGJiCaAAxNnFgu7L5x80ekjhvYYg57vW3dGE8srtd/Xk/0adkvi
mCVtEZa0YcYCXVfWUCZZeth5FWaNVdaYrJi0JplQ61gfzWccNsYuk/W9iiFmaXL+vVKMr10ioXPL
yJFuu3qXBA66J/lhwPTU5CYmzxgcLlz158Csf0yqdanb2krxJ5T+CWt2g/UOeaRPy4tQRqpGv10I
ayRFnp3UmO3YS6d2Oy5QTy75V4jxX4qCpYz9nk8jE90TLaeoL5ENsmdkitJmwNnIELo1iQLDG9kC
dGRQ5GtwjztZ3ya4lTC4XSdxsiX1E8KeQC2dOKw/o1EbayuqFy2EZYt45iWUo/uOfJ1aw6ue2GR0
94XvEVCChGfIrmDVGSurU1/8sWo8Zt63UTh864w+WymIlSjGfUjd1vCYBnH75/j1f9Xcvy0gQ2cf
e/kfxwF/P0QvdNaKH+L0T32YB/z/MgBgRvp/b/9fPqfP7cemP3/+z5a/oum/01fX+H/UvDhp/tHx
n39DURWLUbVCuK1sMsX+q+Nv/04v35Ad02K/hAvYoA3/V8ff/N3Ga4GdAaGTzKiAzK//Rcd/buf/
ayBmoT/QLQWBCsNPS1cM5USKUAMtQDyn9HtKpQ2qOq8pg4NWZMtINF+Nbz9Ob38+1jy0fzdasBoT
ZzCb271RVXQvlJsceFbjFysEfFu1OlSsURY82VI9BLFYaEpyiU1i+e66/DXyeD/iUH/5jal5kDo5
vEtsLsf7T6ETRVOSRTXu5SmD4AC63da2zYTSTU+XTiBddITPN4WzhX5/hsTQNZXQGwZjORRw/VKC
1m90TYeYWi+xSBzqZDEENTKN8iLu0zMU4jDAdN4Hw9nnH/wkCPGv06fNtxEURvLe5tP77vTlk6L4
otHGvQrsTNdIgYFsX5TO2ift4m0eam9BaXtdr6HeiPdtqp5HCelAnbX6/JN8FNv89UEMzdIdB8cL
AraPH6RWCjtn4gKbR7YX8Op5ParksQg+kmjuuYE2SOo+P+SJIn4+pqFouB+RszOVsrVZUvfuy5Of
4KOpwfrSZMFKB/1mYg5Br+gZ6NAUeHAWHDuCqL1ar7/4uh9nxj8f+uSGqewsb4LYJzeoe2DrHmLm
7DrKIQ5e1OYXE2p1fgg+PpAfv+h8+777om0jW3Gnm/Ue27KHovxMzlW4g85Shw9lKC16FHNRNcYi
6qXloKFtkMCx4wsYbWObDPF5HJhe6kvLPpu3scFZIhnnEVlwUx8tPr8o2rw4nH5WxIKyahCdgVXh
RHWFNwwXp99AQCc0RVObddfk61oJ3NZ5kAzHDWYkTeVfgPq8axXzXAnZAIhpM0zdojKS89ZoMaqw
6fVXBcw/ty5pcvF4RTScBKJtHZ2AhXuat9ZcgN+b9QM+7psx7V7CDo/Z51/nFw+YgYryX19nHo2+
O/UGRAu1HwX2ql59HvRmhXm8JzRjSLKVXmUIb7KNAU9BED4RKvpNk2Ybqq1NRdRYw/8+/zgng9jj
Hc8LA8UCYkzQCycnt1CkfqxbPo3sjLtMlc7I9/HinI039a0zokUg6unzQ/78YHMC3h3y5AR0Qm2b
dACYE5FBGCpii6XrXCK7ue3Nm3BSvUIZQhro5Vdr8i9vJOR7Om88W8Op9/HMF33uZ8XQcyOZjG5b
7Vk0saeXyg5T93Vjo5Gzuk0SLuG7rPGKuOSgh5sofjb7aevYsI79ZEWdtvSba5lpiN5mPz4/M+pH
ye6fiwAxCTZeDWbs6I8+fkKlAxSTGQWLAC7/NhOXdeWcI4O5oWkWDc5LDfImqKuDQWa0GuXnMu8z
QIpubXLx0OfPF6sZ2alZ0I5DnocphrihKs+R1LfQN2JyDv+dRRPb/7xSQ3aa5ZEfPzQ2AbBJ7Ez3
gWadp8FaDg4WhWyrjueqhGow3/QYnCxkHp+fLeUXSyYHtonQQLZqKubJam1rvWynIwceDZK8UJDU
aXfZV9IuT2//pMQ3dMqVHDqEfLDI9Pa1e0lBTlBPD4kiP3SRQRpNN3x1n330VR2voob0h/eWKeu2
LJ98rsFv8tRvFQHKIdoAhEEwK0gONg1voBmoKgwIUXn5lXWTRfXBGLU7CUGoX606Pq6aRXixmxXx
LYXabaOm+2I9/fVpMx2deo/3KpKPj9crJC+Deaos9kabM/Gs1wEJYCbTXhLMF7mj0ttoF4YOpcJ3
lklqrZSkXCnINNCFDcV45uCPBKX5xdU8vltPlnnyJR3qVNxS8wLx8WNB0anIVZmafV7G1+G8WUvw
1zOgzultBsmq8glGpoNMD9NIlI0T0EyWfth5tYY2t5jtMH78kNr+3JLekjpwG4vouu6ay85U7vJS
fULNd9a25VPZPMaojP06Wz46jEsmTfMmDT/4VB4+v0N/9ZrV4IHIKERVBY/dSd0rMjNAF6E2+8E0
lyRWFEnCkJhRgmSdJRNz2SE8C+I3BJtry5eum7ggfflBDjOAIYspSldU03cEH9zZ1rdwgCUO0lbR
v3gj/eIVQLEnsxFALaSYzkmhlU+MZsfebPYJ0wGhw7ulm9ao53rYIlr4jhP6PzzgyVlJIaVkdsYB
LfVFpYdQz8ktoetjxYhec/ImP78Kv6rqPnzBkxueiN9p6iWO12chGQC4V9wYrmo3XMj+2pA2dChl
8+XfOigiUgjCliz/VLV0vt+E6IL3sOoIvTl04rbOc29QdcwHFJFSvJCgpjd1uf4Pj3zyfjWnJpLN
XuJ6UsDK6YssdYBxIUMjsWla2cuC+6lluAX8/Ysjzyfy9BHWZ+HsX9/5RDhbx3obdZLPI4yjFyqg
p8fcTd3Sd8ANtzu2DSU8O4N/qfqIaOrpi6XtF5UFF/qfx7dO7mRodtpoz8fPaCRW6kUR3AQO9oUV
OZaJeQHo6otF6/hC/uQbWye3cugrXYFgttkzFduwbhKv5S8FtGW5rJlriFWq+67OUNnEI2Xjj7C6
6quz/qvXzftvfXJ7y41dS2rCt07AggQEqvfCIDakXTA4W0tziI4QqwqqfUGb8fMr/ssTruq6zOom
y6o9v6Hf17KRI8nqpDd7QUNbJwFRGMmiZN8aWzlTCr66/t0keOrzo/5ywXp31JMbvIgZL4vYava0
E90xND2DTt0gdR7SRrfQqDXK9qs15Be1o8Yq/s9venJrp76tBxXk0z3VpVsjgeG8+tE9N5kZkr9M
gKjMkhL214oqfXHs+ST+dI/969Cn63Nck1rr1HxdmqQA3UN3MJ8mNEFteSE1T5+f2vkl+9mxTu5n
pcTlJk8slVHzOhmI+9Y98ULR6+dH+eobndyxWqiOTl9xMjW64Ha0maQLlf2cMl209IY/P5b61cG0
j/eohb07NiMe0bIiGnc4q3XmX05MquhByy+yWt8bg703iIudbyGTWHKfvngruUnTrYsoW6JyXJFz
tjAaddHPW+EMLzlSQZV8vwhIX1ixVR4ECnNz9fln/2Wp9u6uc04qSaIpdKnTuBzweI/P11zmxAgh
WnJh6BDE4eBZubS0rWdCv5dW912GACok7F9PPVhfRKTrLz7SfMjP7hDj4+lsIG8DHzeaPVUklDWf
9lS1LmScUBmZ6QPntF+oOFR0NHoyytGhJ21EYdqcGF+s9keR8Gcf5aRi9AdRZWbE2SFRaEH+ljI+
RIidFA03O5FKSvW9RFc1ZeQl4LMFiOilWecWQ+t2BMeXXy1L6txJ/fncaLhGYC1YP4M0ij4zBjTy
3GppiwhIaomYtqnjnmOJcNgWJeJAii5OqtFBZSR7qT4RJi17iKFcqY+XOZqwqQOscyf8FxvIxjw5
CPtNbrzGhQkOrl8lpI8j5MnzeyoHhEIM9BdxoEaLrL4n8eiyGLDao2jUtPhSockpP+Sj9dKp+Q9H
ZVcd+Mq1AuXHnh4wEyC4y4BWyrvREZe4na8h259L5XNXCZ4UA/WdF+smqYgGyifpJdYAJkkmPt+s
XQeoV6yx3DemoEaPNsQKQ+gtTNISor0i2kOZhjcwkH3mS5jS8WnWw51h9meSCNAdwaMD4xLZq74N
rnJJPydDzy2NYtuLmBkOuRAoOW9nRnvem8Bq8dIqFP66tZ8qbTXSbcw09SHYGY5+dFTfW0G10GOY
dG1XXs334+gzyrLKm0jNHzNj8jDqvUSMlgvChtR63dbMvDpneBga9WmKis1YyXdV+i0aqnUecEsz
6KumeucTkxCqhP/52U5XiIgkg2jOp6b3e1OF4R5F0DkRXJD+b2szus7ZhWPecukI36iNOAi/3iqR
fV7rYpsZybUUYvvmGhntuIOLsQGIeI4QfEOu4lMk8GYRIRl1GNRHZrd6MjyYkdiGXeQJDMJ61W5y
p7hSbQMwo7bJ6uAV4zKykpr9dbOLNF5/N3L7VAdE8DYXBfIUrQFscwGnD2jOhW6C2ND3ci5tUINK
yZLbQQ/utemt2qXkeyblRbFK/b3i76nGIbe4syhxkLxEOyMl1guR5Azji6rNrHrdywre8GPgJeWT
Vi6tVl+XtXqFQ/yyCJwtHmqY2Iu+yDdZPu1Be++Gqb6gvy2BgmHkRiiak6VL+VXejoQnpOkaaNyK
yOYZRxhHXjuwxaN9MAyo4pMDApzFWFqrgSNa0RpU3lKlLyYcJprsjTKhPPu1+hIWz12D1Aa6Ailz
0L9d4TBWK54y5SUPblp0OSVhg5mx6EK62yg4s/IS7QW6/8t+0M5BLW4yJL416tGglDatbPOzuZuX
ls/X0l9WT4xr5vmAQv/k5M1koh9G45mIfa1YCyw73rykzzodlKKuRoneyD4Ksa8a6/MK/dOy+e6w
Jy+VNDFkvQMMty90Hp+n1l5jU/miMP7qGCdvCRmBFdvKmOzN6EZuLqxsl9HM/s9O38nyjxLBjA0z
EHufu8BkLDD3ywGELpv+vBmYPzMIpv78dw5qK9hgjLnldfLFlM6IYonO3D6rpuVIU022Z0U1AISW
fHR6J3nn6dQSnx/1OCD7+Zr967An37UkQk8jgFDsJUTEPnX+/6HuzLbbRrZs+0WoAQT6V/a9Gopq
/IIhOS30XSDQfn1NKM+9J9Pl6xxV9XRfmKYlJ0kQCOzYe625KnQoo7+0R7Goa+YTnD1lRJjJxBnD
sOj3L//rE/Xfrz6XWH8p81MuxHEIC3Wa3dmW/5gL4m+6S0iSpGuByXiUevcPJ9A8r/zFWfrv1/yp
yBfINkLP4DXLdEJT5JBWRnUGYoPMzE72UHq4tVNxNdOVqnXhiFXNltoj5QVbhINCDF6vZLVekGia
jIjNcwRvFjKMS8Lq9b87PvPx+8vxiUaUWm5UqlOnfTBmX6ScjCPEoSI/Jka55SQcCVT+H7wms1R6
xYIu/teY4S+vOWlRBn2EXf68eMjGwPNxhyR00dHjKGfdR6IvMlpNv3/VX269/vKqP52HkK7TKJWx
OqUeCnSU3TTQqERfuOQ6bpJ63//DeTD/D//Lif+XF/zp1OvF1GiGMTczhhxBt7GQCE+RdZtccv+7
j/bTCdcUueGUUaROvfxj4MZpAej05IomMwKQ3YzH/f3r/fIE/8sn++mkadqGpiO94hOOVbiqb0lN
WeP8wxr56xr5368ifmqJuJ7beJFkkYRGBJHSIS6zX1qZs9CQZGA6QCoJ5SE2kLHuqscM0oaXPOYN
JcU/9Sl+/U3OE2WE/B7zl79fJDh+Aq7bWp2KFr+QF5HPRY+gRSfj/E8ux6/Z9dcrWT995qGGEJx2
DcuVsHdIQ+ES29t5ja5Nb88GBgsdCyirxe+/0F9eG5BpfA6qEDjG/v4BUapSnQxsNPuM8pJ7ERAU
9GjNpnBYEnJM+7b1D7sx51dtCVtYumVbuiF8U/z9NUNPkn0wMmoYvGlT5tnZYTNqAoxGOuv5pD0L
HALVvWtE20Gl297Kth6R4H5grlvR3ue9+T5gwNcbPFCoIOATVaes1U6Jyj+h1uWLznwvkUAjjmJ/
6dcjoHbmvkwoA/c6ZdS2ypkrpv1cphJyd7Rde0v3cdsQdK4M3CqwTLEysdu+GpG7z3WiAO4VCLLc
rEgVMm6Vnu+C0LsMUQTrUjFBcsszPXWsai8QFMA5dmRIIHBHDBaa/3D8vvpzPy8vNvs1vLIuE3H9
p34H9snAd0tHnarBeJllUIX+YibFti6bvay7e5+91CKSLuLzxLuPKmfda8NO9M6ur71Nrap7sKqr
On5QBN0qE1SYKTdZ1DBYSD5gWrKdc0+kthGxNz6p1jy5ntwQu7k3nOItX86J1FFabRlkLUF9Tin5
bElw8DOdDCO6pXgimM2uLbwZRCX1k7uHGYAvn9JwqA+RtzbGcFvD4FBgEoZCbFRl39pBUUhrYDaa
fSmyXcMWROXpxgSOrAco9XR7fCmVdYuBwkjDOFTCO9ZtfS4UexBB+qI0jp2PrPr314f1E5Hkz8EY
BhffYMjj+Y7z0xXia0p3xjhuT4Aet5oFtiaC5MxMe1fQCDINFAQw8pGxdXB1htQi/yzahpFNEnm+
llH+riqMXtpXrvWJUdKcjoQIdVEa1tEKoh32oCeR6fsGNlYYu7toLG5p9DYbLpzqkB8d9NzDoG+t
zFhnerTuZ/RR0LzG5BbSxd2XuMJKwJM2M3Dyyc3CfAVxhdEe5aK1bWsHwlv0msTtchy5Q8AlOun5
pqjIRBncS1u0O53YFSSYaIp/gKpOM4K8LWOJ+HJJ8G/g9gym1BaJ0t4vHgUyeKU9Ks3FlfBcphJv
A3Tq5BtsaripcjXV9r4K34GobcjkODFSRxnb3gWIA5rsR1289KQ/RjDXKsKM+w41emRhLDBJGfNO
TUsSCtO0irODBNh1NHV3VvYMsY3BcrPWo6vjEKdKMHeo1CqhoRTge+RM99AGC4XaPUD5WNmbNNsX
9AJGXstqzU0MRNGwsj/m7fgYxMeaUAyJKtsENDwUkoQcmJoj6CKgvKz5hyiQM/GdXMp4ozkW0Vbo
0Bso+QPszghR+WdjOufcMY41ySQxPeSYod9E0xglyPtARo+lbUvT2ce1hKyKZ6RQQD/jfi3jfDPW
3arTcAyGIax7cIpFVOwHxmkqHJc+kko8TEX2wK7Unefgy5YwAa1CWo80PvfIFbPBy5fWw+ja52Jq
niZlMaczj45zNIxh23Jo6iF7nu/+A9zKiFTMvDNXfmQsJ0LXtKJdZ6788Ec450R6prK4+lbfsSNm
AwLbn9RF/63qOfSg2Zz82QP5X9hoVSREE3da29m30MNQTuorhO7nUmVYhrIP8LxGhtd6jLd9K1d6
+hkS/5dTclkjeZ6gS0PL3WRGxT4XxS6mFDOTlwbWCzhgCJBMtzEK4RsZm1c38GPcXtlnp3lPRRg8
Fa271Ul3KwzJRJyUZP9FwonPEaoN2l3pWB9oXS8BC5iI61fVeU8SZ6BOSkQisYWgL45JJpz8U0A6
haBBCs7i0XTJrbSyU1og+47TrcfV60/Xrp3zEqudUyb3RLQA+J4YiGf+vdOIV8sV59KRKzwRXZfe
W6m+MThr6RsQdT+f7+YlK8KNkt6c2JkRLIzowtEWwYRPWoCJaT0WxJCLRH5MmbmPcN8Kdx9E5oMs
P7ouJ631h6c5F9HxNzPtP34JwWH0+kQEi1jAtFwVLQtj+a45zOTGJvqgz79NctinSfIZyGiXZLR8
+mwtJ5+F0w8/Ar3ewK14SR2tWESd9iPLPTI6CvwxfJG6ZT5MBW8tjk3SdbpVapevrR+ss6jAckKC
aadZzaIboRsFvMY+1c1vcNwu8z9MYUcvlKY/hH3z6gwU8mn4EWnxRzGeoUd/BmWPKjj+6KR+Gqpm
n3jWfQ/4iLj2RQ45C/USnyLTrD9G9cq3+yrz7pVB1H1rWpvRtJ+yKNwIEiMKSxxhz+M4ny45pSeW
xRP0YqhLY/RB0tTRJXItNWfw7qSwwAMCHJv0s6utB721n9CpvaQ2C4bRvJqlswUFsYCb9TTZWQUM
13mzrdOURB91Gn/YuKiGbmabQUFri+iTm8uD3xe7lomRobwnGxTd16aFiuKpD3FqR9EnW4zP1sF9
P8ln2Uwv/PJHQGAyVjjvw2/vBKY/GZa7tubtNeG4osqjwct5Uk3ct2jGeyL5+HrzeIteYe59YhOF
UW5iadTbo6lVr5Nn0jQvr4mJF9BMvSerSB70riQjmPWEixNjdJ+/VIj6Wxf7aIhDf4onIAvp1s/V
y4RdZqodkgiJRGFZKTt3Z5ScSnG8akEA1bZ9TQryFFYdGfAyulKUnkquP7/6gJix7At/LZCo/v4m
+8tOgc0gH5ySEJgKftqh9YSzRJaTtydMP4REf90btEZb9i6rPSdQT5FS+TUUz5jg1PAf7vG/HIja
Nt0sE7GxT9bb3wtSKuupcYO6PYG13UtuvHoZsj1NSfEdiCYLtxAnllZR7AH87HsrBpVq7X9/CL72
ND8XdXDPoHOh4gS/81NRTNAjDHxErKfJSFHQ/uhYHw1ZrSsjOk2m/kYa322k42sq/9JBOjAsrE7E
iqcyOIZ9fc5NMuQq7n6mfgMWuOriz9+/w1/tFFzTpf5HLmVQff79IFUO4DojCpmTp8lDEzSHvAkW
RjisizRYT+wafO2fmn6/FEG44LYgEwnHs34e1dY0szSS7uXJLeh+ovCgtCUWnv+OWKk6vHdiXGvm
XLr8Y/dqPuD/5Qv5y2v/9HmF24xRIzV5kqpah+ga7ThbWdJ+11Lrlia4kqxXRCHbUMdYY8mrZr79
/oA7vzzijsFoBsK5Tqvs70c8qcRkl1PFDFXuGxKIm8y75vmlERkQ629zIz5u5BlxzLGI2Mwk/nfc
RMUCA9KiC/W3MiG8LG3vHS8ZsetU70FsvktJKLB3F7XjS25iyrD1t4LwGdum21+Xn7mQ+8Swv/eO
ddGEcUiFfpt3SrbhfOpNOQ+BvpM1caphkACwZfswhjtL6myVaP3rVJL46d1LbKfbohzf4Nzeyx4P
pd1wd+p6nMCC/Haz3TiAt6ycPhyDOJvzFVm5XONBYofNTGMhAX7hYM8+8lzdHExp9Cjrm0x0EOrT
G6GU/7QC/aqx4bH6gB+Ejgej5u/HWrZOZik/aujL7jsqki7pVyQX7glkWM+cvLZAkIHyUlolOV3a
Lo1n82ry6LfGDW7n779577+eey7CBEoJrjUA9+ZPDaRi9DHGD3p9si1tUw3e3kFt2hmnLhp2kgVg
Ktx91e5S27t7OodmchCIRcAaboOQ+ZnhrJjc1cxqQBXUAdVeGX/mPbfOvnW2UrjpypjTJH3RXvQx
3snoY6iAEfQz0jhcqdQ4E4P6KKW9DwfnQiTYMWx2hgzW8LThYZN+3obpmQHeYTAIonPHrdOQYRPH
n5Fm74RK3z1YRIb0XkVhv0p3x1xuOyl3j31jDgl8KkzyV2GbMl9laDA55AeN+amy1BYYz6vqqx+s
QJ/xwA01k0A3dPmosuzSl6XJBqZ+bQbWgiKIHrWciEnRtyfdQx6l381y91BGd3qEOdC+/v5r+Trs
f18SXB1pnAscjRwA/+cLMouZY/EWKtR+2UFl3n6uTLMs/nSmHczA+7LwaakT5QJpwRjNh7y1H0AO
bOdmN+G5+/kQkJC9H0THJuZQI+6eY/KS7rmjgNIq94kb1EwjqNfTcxsRi9tx/5cZkbrzP+NtPSRJ
efSfLI1snkxZ+Gkp9r8+5X/LofT/EX5MzPrF/7f76Apf7f2v7qOv3//TfTSzwzzmRlxqJhcZQv3/
Yz8y7f9wDe5yNPxQxAIPs/6v/ch0/2OuEui8uES7wARj1f6X/cjk/2foDvULoDDkk2RS/DfsR/Ak
f1oGhOPjbppV3zZ0Mxc4398XpRw8YaLngaBxclcxQt7XEKrarEwhlEr9qLQR9G7Pcg/6/mzVWXg1
C/dBcv06oelcfcekKTZh/PU7a22zJXlODFyZOcZozlHLeyb3BKBHy+YgUN42MBP3WZTW9y5NvEuk
9e6zD2GhrJv+KU0N4JDUG0Vbgkxt8LsWkXnWY3YYEbXLMxb3dobqo1GZn+qs+pu6yTHMpu1d5jfm
M5bFcdnkVn0gP958HnP9R2KX4+Xrh5rymQYbpEvEmrMakqR5cnntKreMZ5j33Z09lK9eKI1nrIzV
cXTjZPn14NV6eUQs6W9FMsTrvhHTs2xZW0oi/LaKuNRn0C6EH8eudxAZQxe6FE/0sP6wJ3+8DEE7
PpN/wi08smHNT9ONvnPpmv7Fc6f3OA6zB2GWZKWq/rlqRXOO8YIu/vV0TA+u1k4oFCN3K8kaWXf6
pLYqKKEu8D3cEXf97Mzva7Jabfv1uX2JDEeJwjyWlT6nF+v5sRfetTbS9F4No3i2/XfDdvKb9Cvr
MbGrrSMz8ZwRwwzKPj4FrowRqvf6M+HQ5IFbgJW/PqfUFNEKTWutm1T1d1VjvNA/1VeAj3pSwL3x
GZivS/CwsI5fn3u0xHMfk3xStGazC4UhVqGrLzvy2Zlg9d88y4hurX8lRK98ppEZPkJVB/3GM9iw
aEEdUrvh271QBRTPZdJ4J/IXJOw2VTw7nWse9Nla3MxPcQ5800NtYrTuFquha7LnIZ+qbSazZm30
ef5cGiDr7DgVc5hHhjAEGnY6rchhn7buxBdTJynmO5o7VYjdNlHjbQq8cW36vbnSlbPNAnu8AWcL
N6OAavf1G17mG0QhOPc+o9E1fdvhZvl5svWlVQB0AhtlMebaRmGO53V+mkPMAO4VYwyF7rWqbLu9
JXXU7mM305fOmHe3SpHXnUkz+fOp45c3pI7apgMAscATrm7NgOZjhMgKz2FSN2H11UWk6u3r2VQW
9BEb46RjlDcwE94ycxAPNZk/cR02N9nYBPMkItpK+7uH/vbWVM9A4f1rXs3wpGq8FkWU3zAwH/w8
mu7/fJY070YeqLNtgLZr4SlpzNfMIC+OX0/zIXcJRfWc3Zi46Q1qjaQtDAR5pI/YGfh5VEBT1yk8
D1lOmdycITT2Ppkxy6+filkipNzh6tIzA7sY3cIqM+9clVwmEHa3Nh2Gq2/+8eeP/EE9yNHatJm/
TIe4eTSxU+K/929maqrL17OqD81Fm+naAbNx/FDCSyCIsCZ4mEvFtZPgySk06AUeFxOecvagJV9D
btGjFLBiHmYWeJk6wcm0Euhxvu89BVNZPVS8rkbR9FSLeYNsvJU9V5aYxk3iBUS6u/G1IljmAnLN
eRoTrggy5IfD1w9VyDqkfM4q5QzkJtr2U5VJZ5vP4uOKnw2plz2lWQJHQXTXbn729VdqrNZK9vGD
MdXpE6E69dIMgCALVK5PY5yRvsbnS4C0AwbJu6eMNxmnfHaXxdKbHBPtcXpIIHldgyxqn3qFlyfI
vf7kNPKa4zK4dOYsxWV13UqwLBsjBh2uJCqbrOgeZAH0QAWvshDtMu4UQr/Euo36t8ru660/dMOK
RFA2Lt0jUbPTk5b21o1NlUskBNYNq37oo3HvRmtgNJzOuA1v0J4GOew6gPLrPmFy0FSJdoiiIT8D
5MJ6puuHaDLMm1XlEP9qP/+MH0lRVo+DRgAe/Iktzbbk0AMSP309RORZrpK+x0Ng2/mhbAhF+/qT
y2QtrOz0wKC8Po6pWx+//mSwTv/5p7YKBQVQxQid3/BqB1vsFK/YIqSnbFbvaVl08NiPISBnfw6P
l6615Z8FfPy2ivUDxKboZFlvQBtXWunmD6JIwPgO7q3tjf4+zPbAJIqHPAsYZ2gk2uV6ZQAm5KGt
bb1G8rmssHYuGkRbD23T9HtEmckWo2d6S4LxW+hmBWopxmi2au6S0S1f2I4BOEo5zJkayfaKAyK6
6wIsltto6mjPD30p1NEabf7y63k9fzQNxL1tExgTGihNc6I0yI8Z6BGV/YDorEzvWqF+9DW8+z59
CRKdnkAGQzgjnPMljvWCxZxcoTQO2pe2YiqREwJN23nbxRni2CS56/Ls1MmYGL+Q0DctKOEzlIMF
DjCLYAj2Y3yepBfj4W2rXZGXT19/lSSWx547G1dl0FmHfz94tPfgoBsklU1kcgpRa5vEdfS7wWF0
CeuF3mKmv8dOFax834xJWlbjY1FGP5JOkGKqaNbmgRy34eCT9pgwiCSmG0QJspWz6dTEz/aV0ZAb
eJd6Vn6mgUukh3XSAsOn3Ty009qfO4oGJJtz3QcbX1TNkXjIWOAQTcu9U4ubqaqeBbcxN0LPylXn
s4kNSvsI39KEqRfqr3XvomtM9HdvJJ4+6rvhOGDuPPkpnFUJc6MjnP2Wto8p3+XC8JyW+VaCeIZc
Fg8u1FNUBCQLplH/rdHVc0IPx9Ys7Y9p4zmTualqZR2TqHmBquyzkjnRuhh1oKUcDIJ+RhhUjLNO
HsnUy7hvmaU1Ddqz3pp2cMV3cWl0G+5HOo1obqQqG+unAZbs0pN2/2KoQxtN3+tGeu9s1/kcDEz8
Ln+fWChQddjjnWIGuI9Ts96S0VZei1F1C51g8+9cUm0avnehyYggspnrzXjXuPjIRLoa+3Tnk6dO
ZLxaYok/O1O79qbwSfokHkUTpBQYE0tLMgtFaEhMMlFpy6onMVM6mNXnHVDow+8q60AQxLxMOmPR
anYCja6slqzZREGRCGGOBZwLlzTjLqb3BeiQnGV7n1gq3+ZQJotOd9daRiK1gfBPU5RDWfYqsuEx
s0T2AFiQsGdYi+1Ubp2aMUulfTq1CpZ2lz1awvxGQNNnGA+30emOqnVegNkXW5yq/YKsh7tREpqW
Z3cNLmmNcZ/tPBRpygxIDNcxcr9HCb8IkCfENp6dvanpDl5BB8Mt+La0yXvpO1u/c6Ca1oa10e0e
xgTpQRRDkqalNxXbJMpX0ZhVO0ulRxcG/6qXkb5IbcJKRUe73qYnHFAKdMgUo2EYN15vEabaZtW+
hxgkGvHe99QBFCByD8SQDMPQi9dtBOUVzU1CjRGlF31++PrT4CcmuDLBADyhdEgIJbyYgEkuUJbT
Cwi5Hoc/us0pkc3BzbnhhY1+oJlFJTIG964c+yNLyKYb4J2QArwlX25lWoa2KsZKX9UQIh+svn/h
TmCs6laPEfBwdYEfBH2nrOT050NRvVSoizZIfsvD2Kh/PXw9DYsU3OHghqvETsvDkOchKpbMKw5h
sBuNyVqbdSIBuZmMpqYpWSdjdLFgieUTox83JCq57Em9GTMPmMv3ySUJtOqK10m0jFilJx+lugyD
hCwlAFPFnTMdqnHVtnm/0x371KemdrbrKLwgy24XlhGKtadyPGVVnwOpMrKTdB5ku0EoOp6HiDRr
1ymtXVjNXarRj0Df6Px/J265TS+tYxrET2bfBns3p6FfAbBSMSaLpOlRO5nxwcdwsx4S7SwiQLMB
SyRpXgAJK7Xrmc8erOCACbI+i4ZJQl92JP8om17ZIHdDqYLNFFvfo9wAnj5o+SEYL0lkv1dEfx78
FAmhF9SPYICPtn0MDKCPYQ0xSjDDvIOcws1GMXhLWoJNOn/hDZEkItwR+4HkDA4v+wpnvC+zkFwK
s5Ib1QmOcWMYJ8vjtmkxx5tjyTtmamzscOCjxJmYKGUq5wy1uGnprdpbU6+taOJTgMgjoYMZQ1oZ
3mcsxeCarD3rOlIoXQXPM+FSCSe99xqClJ2O2+9UPMZEv56NbgLUL6OG2z93hEgHJqQHDNFtmGga
2a6bxmQwIKbEW4+1TayUQIsNo5LQHKO4qxs92tiGVi+zTBzCacbYTWJlul1LAJ/7vYVvdZzgy+EE
0JpFlAs2Wrm8KV83DrThA0bHPnLaNrAO3JuSowyGZ7uB/m9OjPPtjAALhlfl2piLaZOq2jaeAHCr
rT6Fb46dXmM4SzsjBrM19cxnQZl0x6oSAc7BMTua8Xz1j5q7kFrNfnEKZiaTTaa3dRoDygICWysG
7Wh+0qYVh6qUK/Tpah3g0UWB0QT00cZXQ4bxbqxK/xTFcD9DR8f5MSqSSeMOhYvDXYm46DVUj5U9
RdZiyKZhGeM82FNw6fldmk/+8eshGIhWcUu920Dz8y8RzZJllfIpsSizB+t7kp216GBUmXMOcuhc
2lh9eFP6Cj6IqI+y5Cpup3arq9C+0330C1oQ71XBOSnIylwXhtEsRdpdYh8sYTrHLn89aISIRinJ
uBqR9xM5AYewRMlVGzqJvlpkHAqr1DZWal9UK5AvFCbRWj4Bjxa7nzRr6Ch40ID90NuABIjI/lIX
tgNEbc6cK7Bu2Pb0rGC2rRis11Bwc8IKcy14yrkxr/0hHPYBYgYLp9TFxg2zLEoR7Vjm600vhifS
usNlUlXAWaPpYtbWaejbds9wslzG0vsgd/pSeQFbF2aeix7zgV4P6aOjDZvYSeXBLdwzJeJ0X9XJ
sWaudzJ8ZEy+imipjAcEJ82Z+2LIfNfNVuCMIxOJydThu/BTdZkoYLZWbY5HzlKV1dFF0xGD1uRu
12O5cfqQMnJuJxq5U7DR5ooAs7couHC2rdutPTHY+5qiaNkU1mc/r5mkkRAH659AY5YLJy43lO/1
OYonqmERXtlGJdcJ2ULPePE+aoaWDQs9m5IdJX2MSqhb3iPgddm5bck9vAx9uMq9ZH4LxF2yNyfP
NCRtNConONN0JGJyxJYl8Ii1BZhz4z4ksWPc2ZV1FZ5wjqnufRtIMyMlo+iIz4nq46SXZyNtnPtM
h+/WpGJfBwejZeMbKo1CcEgPYyVP1SiqHaRCOHQFyPrRQDs6pXuQXNECXGOy9q7BCEfcSakMtT4q
NlGCfiOvcv0EnvVK4la11ka2ahz8hLlHsWpSxhj2WOHLmdGPSYIMjaNyn1Dwn/M6oiQBYcXdPloR
NNZf8MbMCHSyiOxOP0X2Rmc+QcwsfjtDQWGBfAjAnXRv4Lr9oom68JzEDcZ0t4b/zQbJm8adIjR8
F9rZoVW+vIQgCiGQeu3G592i+b/za98/EFVrbEsrf4CNbd037XDOHPzsusEcOwidHTowca5N522M
xLvK6OsFGaAuN+w/vdLo12ZXISsYVt1kWsc6wQ1mQ2kJaXpVFuPhOXycoKVNQ1D9oRu7F9tzjJ3L
KMhI2q3JgGkLwv2NocR9kTezyyYB7hiWxoXR3DlPenmBnHlilvVAyf8EjvOjI2dl0RtD+EBaySPt
sF1NSulqqHLoLJZGBgGFpuSKqm2SBUqA4lepzGqXjugAs1xzjrlMUYtPrgsAP9BWWhNf7Fr7Y4hH
71IOxb8eHh2VTjtHOimgl9zDG1IZD41Fth5LDp2Yep26SX5ResUVggyAwFjrvujSdaSsbgEThj5O
E900ke1Fnp4MOeyd6tVrvHeWHWM5yhnG5t7L0lLvI7HqNTjD2sTTFmt3SeFvZWGMq6p1bgWZnoY4
so0BUGl03sp2m1uupgrNR+8hc6M+chvSYAPnQBapu2m9aSvXiRLaqyrW2uDEW8jjT008YBSK9avR
wvIrgWgvhd58JqV47nLeZWXs6IjCkJE+U7jOYyfRlrs0cLdxqCP4gNeNajRtNnbFDkMahKhy69cK
+lo+8xaWpHI7gvT0B32pQ9VZ08vim3KomDy/vVViJO6zD78huOx3GgRMTdN3UPyI8HHEtykABZil
iN5G0ZeLWWoh/IiivqjhNvbHSFFu1i2Ohrxr1lmNQgMTKg0NZbB2mqfKrGelu70Jk+im0gSjW8Ct
SWMxhweaqiU3oq6Fl6pXJL+2MvuBWujaBPHIa8Ds5X3Cm3DFpu8s6Cd4anxXW4x5/5aHjbuks3iG
UGUI68Hx+7OWjEdaou2eEFtPxLdpgBXkpAAX2cUEq96iB+VkLll9JGEGRl4c6tEih36iW0yG8DKF
4rMYNY523/onkLzOS649EqaJ/6hDkpSp19AHXiItJ8G7PMEjNsLtIGisjiWo/+7NjJLvE9uvZTOL
3UGi9ql9ogWcBIEx+9gw8YCCW5ii/RF6zkYru6OtEaxmu/q19upiE/oDwOzqW1PZj4lWGAfN8K91
Yf3oNZb6nJwJLOv+SrQTnkqPTarHv44N8SNx6Iyb/QkcYcxq4MUbQ44HR0JDKlvm6WY9LaYSt6xe
tBuN837ZxcarHqhyHaNHWNhZtjTMkJ2kyyLhIacLKdjyGUiQxpnYpMSBrqMq/NaP9R+tsltEmIO1
kIrE0Vq9WYhhSBXJrBXSWeCocbiKKAgWdcrwbpT1edQratNBlNz4W3DHZnDVneIhgiNzSA1aSI0V
kWO9k0bnrCSZmkvXKF+KyO+I1Jy+pwEE+Zbmd1oTvBnN/ORcYqpJbPDdsJDHKF4afsA+nnRelWfu
qXLyw+RWh4Ysxz2Lkc5u2gNhLcVGOEQA1T7AJcYYhulNe8fa+RnTzg7j1jRmtD3wdLgdmPFATqcG
2nxoyvxlm8wuWic9+lmvEaxZmGdJvLA+A6dBqjCq8WsYho37Mli0kKjrwi3ty6ueA0pxZOlc6CJ0
C090El5Vn62GLHhIkYVG0ZmznIyUhgU4z8la6gyjpRRKF7Tik3Xd2Y9djSctNRIE8JSai4R8rMhU
5dWJe7EyZC6WRmmeggxW7KR15FOK7K4K5Tswf3M376TaujjG5FQ/tJr3Q9W2ewg69zteiQ7ofoCX
zCMlnZHRYAuTeJJx2mTk2pA0AQlToTFdwXRlh8BvNhXnuypIMJi0x6xAppmnZMUQmDkh6cxAvqpq
I2hRLvSm3VYeVHBdVIS5+s275crnQfBzpbXwRrBaLyPcsXZpJyt9hG7K1RihX7J2nu2+A0QSmCC/
4lDkSxQ4NwUIE51cDbsh7R6mrPeIQS33RPT4i9rW6BXdNYUHlXoaogvW0ks58j2OVUjYtP6Hlyqy
qftiy8S14xt0SzRz2KjdFCJsSiINcIpgkVqskTVf2nrAtLfhyN9rCZC7mBX5PtIeI9//UY4pa4TA
Dh6O40mrm+Y5/gOMLZdYoeUrohe1JTspjuikKlDXTrGzxrTG7ZntarddpuFYvo1lS9yaVPbZ4944
RTQAa9pVdA/s+kg/hjazri/ius2BFvkWpOi8wimY44z0fJqY87Wm6jUB5+HR26GfHA5hpg/sjpto
k+ZPbN7L0dwNkpjmhLBFTLEQRAla2Y5q9I/I3HBqy8BcsHMsTxl+YKNsnUXWO8GmvVa9vNJvRumu
pdHBh67TJKSC5YF+BvQ+LpJ+uPfEvWGyya7D2t94Hpnjqs2dTTBp2CNli3BioIkzFujQ6Cz8CCNZ
bbjpbIapnC6O02xI+CFiwDWyre6Tp6FZxbAK7d2oi3XkuTpillBup0inmlFssFQ6lEdnSr+j6RyX
Ho0hk7TbTRN2i2zK2kfqRbmPreabLPR7nOfaLdNAxfTCf6sVSQ2J5kLaRZ12qLHzanpPDE3vbEcN
GWfc2otG88xrllnDA/3s5VSML+MgZ023mSOC1n/0Rvif7J3JctxIlq5f5VrvUYbJ4cDibiICMQcp
jho2MFESMQOOeXj6/hAq65uksopWy2vWVWk0KZNkIBAO93P+8w9LVYN7FEtEEsfpG5YvJjBjTJf7
Gy8u/W4yKmB7Bq2lsleJOxgsfGvbkMW4IoCbDIuEp7ZwPyO7ZixJ/JJ0IFKw0E27Jpo0mddF451L
q8V7R+UMxSA6e1WgGJjBop/CCCrO3J+DERYx0ZZ7KPNyRWaK1WVfw2VeVsXBnay66VLoxEMFjZat
U3f+rpEyl8SwhDWAIVrDfi9TGAxyCGGYeVs7hh/a9eY9mMC0sQK0TFEqmD1MR+rM0bdCFpWVTz/7
DAucJBrOLUUdJleXCnOCjZnWCc5j8X1oE907ddW9aODcEos6rVTSfo5KGNR5M1P744KBGI1hcsX7
aaTCPxlxAZiMy05O9m/a7kRvtpc0zYm6Io2NZcwgGV9wJkv6J9LV15P2s1D217KezszuwSec4qTY
m1bUoIgcZGmvslp8M2Tyig03wuDSvJ/Ged4KdKWCl1qPyVzdFzJoMMUH2uuMGiv88CuJRhSvfQaI
bja4C6YbnMNIqmoGAKf+yciwN89iiLR0hdskJe7apXkowr0ei5bjvSG7oOWJGobKX56jfSHKc9ET
YeDGzrGPoOCQIkRxWoYHXWVoqAuZbKoJjyekKOVGKOMJa57kFPfgPuV8zuLIWOFjgidQUWwKjjw/
IIpLa6d51wt0+1h75BkArEvdkTlfawtgO4yGjWpC70zAro4MkUHHNDpIToMNhvrOCdUy4gQUCQSd
k+sdwc11cNn1GwfRedvpr5lGKRukZoiJN6EG5FQJOz5orqxW2NCfZ2Q9THEsC16tvmJ2zABi5l1B
lyBB0KsZ3dZ4wesYLOch+jSrJzcJZ5nExnvZa4pPKbuSJhgywihuQptAVis/ehXdUF3Naw4nua9I
zpk9INROcWaGZXD0dVO2HDzE7XS1fs+wbthbWfKVrEiihgtKDbqICPhjJrFg4f3PWtOSLAnLsrNt
GhajwvhfvsC22ttDyTx0jirQ1xkvutQzGaUvFvBj8JgS8+xVzl3WxzdDVd7jBTLsHGyMbTdDXcAe
Sy1GZOFQbNIym9lIyjudIeFN1YQ4chPp6KboirIpERszvIngNW8yhSOlN5v9OeOvZJlmj7Uyzccm
IC3EKNHLC/XNI+bMK9KNR08Ibm60hCWV4FbwopjR3pou1homLfVKyBCK1GIq3rEyUlbDbrQ0TAND
uZcV1g2xMz/mqDF88OzbUXc2nc2lyS53N3UWPnUzMROlhJ9fS4tkuOFQtkl4jiM0OuD10WbEbEy1
2pdIccLm5J4VeNuvlnTddUmENHFE81OeV8lWc7UnI8zLTVSJ7x2F4GJs/SiWqOxqbk+9XjjbSauP
w2yjdCC6xcwVHuNRsHFA/MOaJ5+oPRAvrzp72ngbgg82sJvv+2nEZSBMbwEuiB7pmwUwvwHFepxd
KuxgINNqoq4zqlA/MDG6VC3vyZnEbpoGHLplOtO2idFXSJ68qv7WG4Aabg7Z3RqaS5ItLEQzf9aD
vgTHxla0noujPtPs4vWfbpoqeUx16FxgU+3tiAhmonZ3NYVDb/6p+1wU3iVuLbEfO/UtykLPj8Lx
3vOK5jgNgR8mDnIVEY330RQtR1zuHG3G1o55RNEm10RH0hM4n6124mk2e9JtrBiHRB4jOzeRpkwh
7uulsxHoudEcxEBJ5HBF5sxZHALVaBVpdzo6pA6ENHaTL4ltPQ4wUWh+iI6XA0F9uvLsVSGiT6am
gk8d5y1oklXOwYsh4Ahg26ntHEA4NhG61WgQzFWVi++HoW+1TJ2I/Tm4ejl9S/D3L8OXPJ2cy1Dp
tzIZInSDENqt3BnO2PpTJuhJRSURwUEyLWPfMrzzDVf76niy2XpscBj32BvTQdTUAb5ltRRnZvp7
0xtMyAHUAX0zIJpotMMUE5bVVlODh6r+Q7rNcyho6bWoHImnxRCgMAGRmPVSEs1fGTiE0BOz1zTp
LDBn9YCjd7wKdHgfJD587iqVooOf4dJhMRbXzZewSx+UDI9yGjBnXPKL0apzPAQr0215QhzxC1LY
q0UjOQTm0RiDiwGwfW6T7om0r3IfInFxjRS9XI1orq5D7ejY+S50alQ9RvmE/StAUv6QGeHjjMW9
3yqbIUSVPuje8DmydcY/djEf6j4hlcKsmONj6pksg6I+8aJlkMYOHmveF41ugJJyDzytv3boeOa5
QieX8Yeow3Fkap7LhpybustwlrnPPUzUTL/IdSIBrQLNlcmNE7XYsFGcBqQpJ5YWQ0Ev31ZVelTC
/R4UfC5Dir96ORebwPO+k9Zd+YDxd557sQ37p2Z533CDI5SGX43FMrJLC3tj97UpiMyV6fTdlcUD
8ZEXYFV0ntWLPToMHA2iV8cnD3NrK3NM34w0tVZ1tYtqUrtKrErjxn0dOea2sxuSJFFt1FwfAqcE
RQR3XddgzW6Seqd4oiXt10rdE+17CEon/xriH8ShRZHfOzsiXqxdVphfldShifclkmXN/Jabs4su
zsNfDt1g6el3dTJY9JZxvtEiwOcuSYx15cD3HwYy7c0Y+vQ8I/pIT0HLQ1aGzrxNteiTWuSf5cKR
q6L0IR/L7NBWRfyYKO8Ldna3AM/9fRWLcjtjuQlxXV4cZjHMhllSZB6wreAL0AZiHSah+0m4uHw7
BUqNoNWPXTGIc2Q/2HkdbVBgYkoUhqd+wkB6yIni8jDB3VSR/mNIk5Gxqn2MJZq7DgsYbdZwxE8Q
ltnAv9griNP1S0p8yO8/tSMxSUFY0rnGBEJ29a5klRl9ah2FZh5wZrAfKNW2ciEjRFV78R4gUeW3
xEDYF1oKQPXhofHCnF56rm/+cwYqBvn88979/k0Y7r/0yH/zXf8fUVlddCf/msn6GP36P7vv+ctb
OuvyM7/ZrJph/QP5qHQ9mKnIVO3FrPR3fq5m4Iy/mKNj7C6gpQIA/Q+flZ8CZRcgf0IScEvC7f/w
WflPjEApzWykPTZ82P+Iz4oz8xtFxXJVgn+wWTRR+dh/GItGbuZadU/SUEKynkzSL4t6L4C+Wgdt
f/Tak9cRTtFW9nMQpQiFNcA8gb6YdCocIUdlnk1SlsKJqJckwz5kNBpC+tQTikNcsrTxezXNZzdw
kauJfgXW/C2PqERLGzWpcKF+zvWXMXBO7eCJNUSO+8Qsyl2Wc2iVM4JuqBNHvAEZ2ixf/t9fo34Y
N6QHNpjMklJ//Zbf35dBd1eE5Lkox3bWVOL9FN3WZaxtWwxoIX8EJmYT3sDcijbneP3x6xfHhOFC
YF7mV+6Q7M0x3eZ6S1fcERMJcoOBka3jtnT9Anl2OkZj/bUavZdk2sbqcxChWht1+YlzXNsOYVkf
OwIH2bXiH5VJ51K4vq59KcysXrsV+dmY9jKtFXNA07SM4Yk2G/YmKTx4PQIfUdgi/7Njv9A649jP
uj7ur3+8fkkz+6ATQ87BO82nxqnjtdQxkXM7b7xp1QU/qJ890bwoIjrjLjR2UdLqW8Z6RMbyWlo9
f0mYwd5oEUlOeiNOlP8ZRf5k6swcux6HJOrgmdJ4pRnJjdN46tKX9bPVBcldJuq9jg5m31gEbgbN
sv/WO2e5CGsmmobS4HtkNQZ17p2ISf80SDHf21q4ASEIdo2OoWjZmLCFMzArWL7rTDT3LsZQlldY
j12f7+aa2JPWmRNoOtmXyjLUwXUm97bUdbEbG3lredVdbE/OLsV8a22RWLoobHZZj45b11PzIZ2D
L0BS9T6aPbGPdbWREEzSCPMENzEOcRBCe6k1WoNwABQNeziMFhV/MKonUEaTooN+M06itWfb0p/I
+226yr4oItaczluT3fKtUhiVTGG3kx7sFFzhnjWuI5DNnZUOzkXOGQ56NnzAvp1o6SoiHEgZOlRj
E5DoS4pOVAvfiepHsh/Uqe84IavKfnSxDThrxBmB1XrJi2VGP6JYNQyfNXKx2FCO0qOj7MwnT44v
yzzndunMh6bt/SYi+TPobhPMq3wv+uHMjFyiPhOgTdjJxI3QQKP1fHOX4Br8jLjholAlx0S2HWTQ
0ycX2vfWSdDXkI5JjjG32XJppPPoqcj7elUb4t5JSEEuurBZt8CjUegQbG3yydZ9r6HBL55ys4K9
YEr5FC/8Nt3GHaRTLR7kIQp8qPUrjOiAB5TTbVNYAM3CXiDGlNS9OvLnyQaWrfHj96IZjwN+Z1Km
Z1cCS2Qpz0yO0iYf+J0GzwEeX+bBUEu8EsFc0L2QAjko4HPPfK09c1t2YIWua5ooawBr43jy+6SJ
sNYIaIuK9rZoO2Rr+VBeXIuoexbuuJ+Dn6Hs5AZ46XPSQHkZzeKSjw7hNRrckdia7l1ah11K+BIS
IH3r6q61itCZWyQUnZ1Mf6n0O6jC4hTbub6HFLyPTCRqYXMzJMw9Q8ZSFFMIgzsP2loSbVi68IGk
y4AsILUxTrZWgSPHXLoHZpYNzgJkJCYdToC9HnC34FCey+hW0wAbm9zABC1iPwHd/zbpOARHpaZW
IFRi2zRIhaln7ZUyvGehd/lWh0qxK0YCBIc+xymuzIuNrOsbV8zlGrPIZuPgRzenW++TjtVR3bO1
sI+kPbmMU3bpjOmxyFUFo9xkUhtuwAOD06QxvJ1K7WYs5Q/dgZnqBIvCqY80dDbannArHRyufqrJ
z3NH0Pg0tbYwemefyp1Uvir0u9FUfqUksYO9O/o6WspDobSzE8nxk1NRnM30gxWu+5+MKZo2BU4A
FT5WVuuUF6+19e2cR0CuFcyxtHbuTYs+E16YIqB4FRWWtjYnQd3nYt0Qq1qutS6BpmTFtERLrpkp
oyerSZKN0dFMz4YRHusk2efueSD85lZUi5PBiPWIE95FQ5PuZ9Pby6YfUZQ7ioEroEuv4RzodDvE
AuSx1Jq9c1T+axhPTulavhNw/9XoxasC7vEGeL0iyjC0Nk7PxxHEUfQpdfl8jQK+RzqYvzjm+p11
P6O//8ScaQdSTmZbZwUbiQZXxkZwLG14JUSXu3vcV3rfDJYRQI6D1CBIw4OGuqddRM4fspLBPTW8
CojZHTIcIcy6qUl4BdMtAno/EtuPZW+FMLjnYy+RbsOvB3mIQ2dnVQLW4jyB++vZOkihSDjccWJm
JEC+hlviiGFwQogrhcfBtKAmAcM9erMg3yrHTFQYgcfR08Kvk95+KsFezOCSzLW1bj0CRGzN3Y/E
YZ2h5LhKfx2qur/IwmQYTq+86YJiN1hVfOMgtwEFfQlxLjVadUoS974zhXtg/EjAjdETuMDAf2XZ
B0tUws8TFpVlAhamRdP6hlFVB9ULGrF6/lpVBRzXJrUv0kkemjlztzqk3lVvt0z+SPZORMFgaR6e
euzLNrq0n+VAJ6gXoMlCC5+MfN6Tr+pcXEMHyhiaewN6ox+XyXxpQFRIG10nYRafC5ZbU8jvBjsC
c/xHwZNXS7t7DuNQu80i/QGK/GcrqO27KGdq58jpVcCS3Tox871Ygf3TVdkHaM3bJh8es14QiZxw
vtZxQT0jLr2b60+NNAd2R2LIzRy3Zp7JvC9ghMFXI/tzE2VMZnTVqCOD2OcUYN9PKB22ZeN3Omiv
0mH+m0Xc7TKXHdFsMPZHVnox82Qdj1156KgHCHSkf7XgmYzgD/u+jIpj53H0Ej10qsrJOMVDBfPY
iKu1VwSxP00Jibtmne/t3N0rAV/HscZdW70IJ1Jb9FbfhSjl0bQCRFRFvgNIEjsX+pINHes4LuVU
v3wZDQmmiRFnBJdTe/LKAEpDZww1hCwsflyIQeuEEO/j1LniqLQ6Q30IQc3yYnUMK6ck7pWhjGtt
QEPj3VSMv3qUy2NGWGXfYoIyGAVDSs0jbEG7s8krA0PjdZ2pp3N3ixFxJ0HyrkSIksuASXzZF8fr
l9jFZnSIm3MvGcwAlRZH5niKOWlBkmlJx2/azX2e5hidypZhar+w7dvlizHB1lUu7yQFHJMdE0vD
BYRDxOkyODZ+8y/d1L1tkxwXmiE5yaK8ibr2NgfVW1+/pLgwhl31EpozMF+cPxITTMJSqFJWEFML
D9BFzS2dPXmaBrLkrquOVW/WPg8Roka6xhhKDt7F43OYJ/OW4MIXrbTEaWRiTKwCPl+z9eC1PWOJ
tFTbPKeIc1xnlScE4YXjuecQ3SR2YK0Nu9hf/2aoed0NQ7uRWfI6sFrWLPTnKrFx6EmqGKvQz+Tt
MXKBVr8JJPmbEVNLI+7cjclgQKQee2L1ghid/1SO36qAqcagg3baUW2RBNqXm9iEJmkRCy6tZoUC
D4cuBiQkmJjkUARgqjzwIIIOhFLuVWdxEeMIlkuFU0A1YDje6slFr2E15gN7P1UVGoGco6UsCawS
2k5U2QQrZD7MY+rtOjM84g2U4BS8bUaJc0nJTl71unUI59sKEoPAngOiAkW6YWmvWVs0t1mfPEG+
ohSdVetTT+8GD22POX4yk/BCElvvT4yZjKYaP8nXtmjB4GbxWCkI2ZpggOkaldpCDsDdZg5xXcGw
ts/zaV3qUKYCgodkekyniuzDHoHupADJVWHewwYEjIP+m4sgWBs6diJYKkcDvydRFjDR9HL9ATDU
cmPa40U3IWv5M9GN60CLX/tS+2Z6+XdL2dlaOHJf58YzfRGD7JrcYIUVlB8bLAQ/5XzA7wcDHTN5
TVo2X8Mja5DhdMfMe6N6IJICVWDudhjJy5iRaTw7pNfj7YEZUktb6JJjNjgbTiy839ucikqRvYmk
byhpfkjBNQtm0uQhP9aWYfs1fGg873iBGlVuqhhVo1so+VfaDlcRtdHa8aaKJzgglsHGNYp9knbu
ykY4lZktYo3lVgmTEizMjp6VTP6MP1g/nxefEnamM4bdDWA1mRtzPY47EW0ZihNfqZeH3ExvqG6x
ghp+LDeqK/ldy1unbtxPc+xuwhwCTlsvRsdYRnYh/CMosuilcwyt2Xl22bJ6Efbj2LAiFvd7OdJv
zdbyLxE1833mkZHGS0uoCkrNZqUm4sjntMEO2awus8Ho2SHnciZG23fcXduxFtuBtOQIx8FKNIIY
IvxoyBpO7KGmneOxYQrzvfYwS7EsRdxyTg5rrT/baGBWKqe4HkglbW3nZoK0jwM+E3YDj9uwH4h+
zN3vVz4AwyaI2fN4rgsGd7zl6zcHs3M3ObcV/2KN7lFuMr/MpdgHClx9irKTcUn0xPZjWONQ/vbE
w1GbaS96xgedLB8e2+Jh8jB2KBzuuCD4nHSxEGepR9I4X2kIJj8rPpt4JR/Iuo3XhRMfm/7Z1ptD
Lu3S/1/Qq2jjdnqc1K//+18/yq5o6+n+V4gv71/12Iu73b8GvfDDautfbwTcyw/8U79t/QNQy4El
6gnXc20LKfZvwMty/sHfGDMu2BVi7CUQ8J/xkYb7D90wUVWj6r5mS/4F70K/LTzyxPgGF7s31/qP
9Ntv4S4mzJ5jGwAchm2Z0vLcd8ZxSdRZOoiHWPXQTv0e2IWxAlNF/M932EVJqPcihyeAG0PR/8xo
kvypDbM1kCzcYxeS04hmIHMpNCbQG1KQG4gjHAiOM6wd5TWHYlq0o3RLZo5boZWXn0TR/F6XYKTh
rxIu/xSWxZtQSG7VX31QlrfhkERsO5ale3hEvhOh13qYD5UDU0sE6XQbpyOhUFtzNsuD3QQ57RO7
U9QUw8kUOvG8MEITDPxBVJjqe7W1KWOIYYP3ZIuBcq4KMQ6bJI9U9XNIuXTbkT3B4QkqFLOMPzDS
MP7u4rmV4I2MZnBQWRT2fzGc9Vp39ExHA4+YdKiqCsfuxMOsbjlC7PSU2Iy26dOAovAD2NpD852b
G+/63Nkjqis+iGq03gn6l3vp6lIHNXH4/x8+R5GlOYRgwHa0Ko7OEdrv0AfTsdCMH2jADhy644GU
6F3VzCunkvIuSxARoEveG1WDJ7i2DlPZPEwTfB4htZtB9DlADZsZFmDenrtLhzx1PdNh3qAa43A/
6qgjtTDXSR1nSlDexAjvj6FZnCEKeKfWER8smPfurdc3yZO3RAngpkQU5tt73hZhk1hpQoGUzxXT
pf6bijxEqVJ7nfWBmVOGJLH25lMccez0sr0XI8R1NUIz0adog3FbedAG8B6iul/+snv8zWo2ltX6
FwuP68UBcrMahEOLZL5z9QF2KMKeJh4Ffwa5TBNwHrlV1wWRxhbdoosIuokOYGG3XR+3H63Iv1kC
nm6TGEbJ4NnYmLy9OxVpjgF6cDymhHOOytDdWAxXlRsVvqNGzvRqAplpAI/dvs9+f7hUXtKHybP+
4GYwEHh/Mzxh8FkJ4WHE+j6LDuxccYCj94TyKk6QnxG1VPAilFOcBWiu25aHJJ/kuvIAqgNFICz+
I9vrIz+6VrAdaM8/uKY/n1jJpo7nBZfDqOC9Ia2qWc203faqBdDc9dLFHdG4iRzte65jZs9IT5zc
mFC0FOrFgFvhZmzxTKdK3UPEFtsPLuf6em8XDGMR4BRMq4XJJb1bMG6J8HjJyGBY3w6+1Fu/JtEA
0sM43NS3TdNuS5sLVFFcY5nJKJklqE5ZZaktjzM+PMsmV1t0f73LQtP6IV7FWRrBfhx2MQHf2EFm
ON0ZxbeKynyc4CWlpXawEE2AP9THZm6wfkxnasCCHRRp7coROuZ5SNb7xL0bp7o8yLmkwm7FRgsS
GKrRRBslEdLaAwioHSiYyMTitJP+WSe2V2KrXI7oAKhaUWWOWCwtS6+aE2OPCCDezGbB23IdNGTN
vZ2V3614pNYjCDhP9JNatvxBT1EB0OavcfiTpFAuifWVFpMPbq+vm+gU1Te6eJ3LSpxU7Hg7PKak
Nf3A5A+hE3l8aaPUTpaJtkHGf8DgJ/QNeOWHaYo/W1LFuwr0LY6y4p6odsyfBYrYcKTGxJ7khxNw
S6+PLeBRsO9dzOEINRJpr6Fedc113c7FIVLKvbMY128He4sjBedVW3EMNSYPWYFaL8qrPVrhb7KE
jteKgIHIwqjKnecPFtLfrWscgxyKAYG9/vVo+MtJhLymNHOd3vx6Eg01mHuAbgeRRrnroL5Hhpv7
0SCPEAd3YZDXn5oUJg4MrbveUrcfXA1TwndPvlyM7mxSiqW3jP7e7kKycvtO9CHN/TgEa2tw7/kI
Xun2GTPPiF49iz5U8ryVWLjspqjSAJOCdfdIJW6XBeZT7bwaMvIeP7iwP/dn/K6wO6OsI7SYTJC3
FwYrwELLyWC/SaV7SAIPOjC2YbquDysn8L4ZwXRfeE4OSEjcy1SUH/jwLYfTu8fdZH9ehqhMUBma
vn19jCz73wVDstRVQWiehAVDMA2TB4xL050w4AZcW9jrCv3g3f/NIiFOkvYbYyFdN813R2eUh/HU
mGw2owG7biabZYUp4Ks9ARCpwoAKG2JnYLvVJpVkJhEO9QxSoSf9S5mYyQfVCp5+f94MCxMk1it0
U9O6+hP9Zc16ZTNqU6X9s1yJLfQpZd3Gi+fgC9KvEbXWQk5DS0mIUhHflvnLDOf/+lSCaKLtBgFr
luNcz9IbzRg1vxIcMteCOByIGaTXXwN7tDdNSERzqs17tbyAxfiIVAzNBo5i0+x6AH/DQgLd2SjX
0hJCQyYDiDklh2KsRZ6vNGvazIWXAzkTtiCnmZmv1NRXN0rjnRzS55hNr0iC/JPX6vmxy70Jdlqx
ril7fdzmdcr0yN2C2iOdN+Tgw1aF+4ayNHenxxzXnq891Ayp6/PpuhE7NIxeALBRJi7GgMCmAGiY
Z4ddOR07hNd9aYXHFGvxtg/jC8TLSz2Usd/K2Fkn2snNVYTtKlecNoKCqAr3WsBZPAaV+hpCLAHz
/WxSSt0FPTQsjm9I59Zu7MZuo+DIb6/l8xw4DBOYN0HHnJ/HxuP4CPcWoNwhzZCc1ayzc+xMIGcc
5pp5rL2E0L98m9e9cQMqIkeCJiynws/DeKT2jPzAnt11KOLjBKa2cWRBFlZgZbvrth/Xnn4DQocA
2SZ34GmMy7UwmJRYbR1CteSXui4VjKsGcWoD7cHQC5SSJuTgsm2fSl6mzAPftMZoO0YKsXyN5+zB
vA+TJsbvMzkzQTNuwFmxfaKpcUb7ZrbYrVGpXpg8RAzRPA07tJIxudeNcON6ue6yBAXLWHQAh2B5
yky+1So9mXrYHQXHN8iOB0TXFWgQU7ikbRBWfp00T3ORdJdy+Hmtx1E3CX/Wfiki23dkshR+1gf6
MXURsseGd1Qdel1LUakh4HjWZV1in03ZgUfzbwbMv2y63juSUiMw4DFI2RG4ojqOXPbvvzx52RgM
yAcY5EfprINN5FiBaDxHsJT5nACvjJqATofIMhSgeCYuLUCagGwUgTA+2pPpiN/viZDfXXgbkkYW
I7K3F+N1ZhdEM+HRBdFfDmbVt6hu9H3YtgyOSrC538/dcqaWyoH13XXfa9MUH+1Hf5bOuI7CcKF3
oq/4o5nTu8HtkpaG+vpp1SZa9sjDWsMgmkEwS2BiuplVOC3t2931lsyAgI4Gh/mDffpvjk+OTupT
DvSltX9XFMJhHetqnAV0XG688nAoQhM9rq/NOKDAwWqwowjG2Vv3OWYFi3sfZkvTEabBKmgFs09J
l1dMYlsXmw8u7s/bBFnHxTJOEuK74BlvPy47F+HQzWjjrqVnkc3x7voBhWmU4LwONXzQFJVUzRNo
quO1FtKj9MCIbP5g6Swr4+1pCiqjCxt6Ee6txIO/vRSkb20wFVxKOY3uhjGktwsHUG5YQFg/LRDm
9WP64Ab8eWyBBpHnCnmJjAQ6rbevKrHnsryohe1RTele8wRelK6tvjIGsLbwku51IX8meRPvyBX+
YZqpBYUeCBB6+E2SyfWA48qnD67pzxXjcSNAlnQ6G4EZ5NtrqsSYqJGhyMocvo1WLo6xDQ0745RK
kU7XMCIOSL3jHWN+7OSacKeGn1jToc4OZrUJqwHdIB5R123131/a34AScEowvLLlgvH8AfCMle7V
Q24ztRobEhLH4r7RD4Zh5IADkpm9rJgvTp3p66NHiDueL/3yqNuFySRjrjZW3DeA4MmL7OLCLwMS
G4zRPmcOSunOxhREFvRBczyobVKZ2q7IHtzWi79IEueSpCX1Nilyct6zfD9heMCEV2DX92G6199g
QbxPj/8t7p0Q5N4ti4ilRrsIcaJU6rORyZ8yh8IASAE7UmHfT8wvEu0Oxw4M2EieS8UzaRrRDgXJ
knr4kbnx3953qiqQyAUmvBLv/rrHp10PZcsauO+9i7PrlO2vu0nZ98DycaDtltnHTBM2o9L2ZzUf
dE/AfkLaSYc3m8y2UNOlsAvWSy0VjiSK4dAM+5n5BzI9QgNd/ZRiLzXVUJjIBLxBWjNKXduXYfoF
+/6XVoONdH0SugDKHOrgf8La//Ik+7OeBjl0wDmuYAuuQW/XvWMwvMEY2iJhEUsSB8N1uyA3PC6V
n7bh9toL5lgoHSZdPP77hb1swm83H8ANl+7dAe8FCX73eZeerAOEO+BQC6TnLYvz2kZcX1OmWHzp
BHEuiT4fwo7vX9oCMGWBEdqOaacFFPb2XQcoaTwvcuwV5l4gB2NAHGUOESSPfwUBx/i13dbhW6zl
MhNK8qw8ZJVxpxJhr/BXZ6IWoVAM5ez5jV59d3sZrAY1y92/v0Xm+7MCEMo0nCUhGGQStd5y9P+l
zjBUAV/JskFbKp122pLNrpYTNf0w4tg7jc2lbQzUS4z2f1/WNPCMxFl0CppbZVa7BmLUus7G2wD0
4bbG+ETJqd1Vrh77PUrodAMQ9lF5ZJI2+O7DxSPdo4vXHfZ5jrr3MBGaSowK65SZnWnmftFcUi1z
cWkpGqqUXttakKbbtMcK8hk1THG2Eph8QxRvUb1UNUc1JHAySLDP3xqLKR/nw7QZ9eSxNDEJmb0a
G8xGPNhGjS7KcTdSL5lmUaPj2oEwGZZKHTSoZdFb2RBVVTDfCldDBSx+BiOfdxtFvyooGINnqU2e
TE9dbyO1EvKxp0jLqIkndzzUEe1BM45PhgbWBxvtNRzGcD0198JUsCiHr4A7F4SI0NPRjKHITrCh
CBtYVv2h6YlaqS00mmbzeWotrEk6vMocd0LcXoOhzAl7GXwk8niG9mvIjmEbx5qKclOWyt32IsXZ
alDf8YCezs5sDw99rwzAhwQZdGnfN2Cke9FacBraWzcJ1XnKImyDairj0mmIfI1jv2LLSFEY3mKg
Ov5QhbWpebbWpiPtTx3l8SLpuIdEUkMQofXDjiOerfLGyBjzDSFtVuSgqvHqU5JqP0oTqV8ZVulG
LliNSguyZazKO+ipix4FkyRfQ87xCS/wqwD4WteUAlbJJMOH32hQGrl3O63ErxHDnF+IOJ6vT72J
Us7XQHbXUTxerj8oTSLeCfR8MkvcDHoSLWDBs05m07mFOPyzrCz3mLPKVvgdvbZJ/xQ7hEkNyzgH
/CDdt1VwtgVMOsRj8S6L4n7TED+a5NpZmxYt9tK85ulwLCwU9nOgswN2Npa4GCHuTfcsyN/zcf7L
viyXOcgSS9LFMkx3kA9e/2rHNc1iin/OUsY1DRr4ORc9STGLAmBIxDHEmceprAe0ae1TKGrbJ6gG
H1ehoCuPIWsu7rtjO7QXnuMms/vPmfJczsB029dzcBPaJs6EM67uUX3WwhrtskGwbwBBiP6/PvRe
SJoOneSY4UMBW3xvkYJzd93BrjfcwV8HQkXgwFrtd55WjKcrNKJaC0Od3vOLhDM3HWuUkAuAmerM
qJyCrlOh4TlMwXgykRyjpzrXCCA2EY6Ss7xjl9b3I3isX5osIhJ3V8GUo08xjXllB8Z4MsZ5W+Gm
dy6XL5WB0YSLo+YuW0qUGi7LtjQY1NtRG23jMDLOEwrxxZLrv9k7r+XGmTXLPhE6YBImb0nQG1Fe
qhuEVKof3gMJ8/S9wDoxPWeiJ6Lnfm4qSo6iaBKf2XvtcNsOxMjmmnlNOKY3HTP58xgyM7SYflOo
uZtUzsGmNvAdt4VBhTK1Vg+2+1uXqEgwvdhvIZu6sBrX89DHfyIlT2E4ATKz2keviEkmqbEj590D
zCx5BUvw6bjp4u8KHqVkwBHrt9FChocfw4jxRcUJMrKimZyNMVsP92o0nmric5iQwZAtBrTBfEdi
eZ9xRjAKXT2cQZ1XkQytV1NnGscaAxyX6UyH0FbONky15oqQo6zp+1sTG39vZz/hvNRqIZVX6ZTM
z8ziREbMzq4AmNB2W4WqENch3KtkWq9iTzzIFPp9FjTJOU7KDWoiy+Uhg/Elt5ZTfOCUjnfdXH9l
QQGrSoz7+9t8dqcDo9xwy838tj0dNuGM2FVzHd8VIbj2rPhdIPvfzKQK/P1rHC3yTpFkPD13uMF0
oC47zP/x7v6qQUi4borB2JmFXfiGlrb70rQvZaiifTu2a8DGAl5u+pkHVrebcJmi0JD4+vtsFwjn
FnjRATBm8qRE+Ya5lMOlrP8xI3Qr97NgRG8yownbGGZ91hKr2HkUpfcvyZDFZiL1aD3wZvBTlby5
QVMfLPCZMKuHmnkRKXQtFNx1niNjLd2s3DJFAZLkHIeuia/eArasiksI1GFA5okS0WyOgvudGHNw
GOMOwe6D4zbiodTijAC+eduwJ7yiY9pyQSUFbDzQLJBpjA3y7E3iZMpY3TT7oc88Elr0cUaaA3ux
nLIcqDV7pOWjpNDbWyRigs6tklzRIn5Oqr2eTqMv5n6AU0IWcoCYAwkzryf2vKwEngczjNdCkZdd
DdmwDZ10WBf2rK2ycUI9G2q8hEb4Dc6fuJbpuZHLoQEV++AlCQoUO4fzUM/bYGjmg6hJ72vKJNvF
WBvWcU93UINVvOE3AbNItooq7YBZzKIr08cW0lz/i7nNuiyq+HmIJWdLkmP6gqTq6TWrcLsrz9bM
3C2fMjxg3ttsxzRR4JOilIprTtKWoFmnPMThsevHjTkKAUqpNq5zHR2TyfBuVZYTUhflgIjCCE+c
AG5KBvyHgoAH2IyjNRxY08x1fivbAELGco4vm4dDGdIoLBjiKTGIDpunftOCpIotICxTZWi47bxt
UpV7VZf2/t7c4jQ+h4I4iQlsFJugAVLDVM1nK9BvxqIezezgRvB8vFJZWy3vc7wrlQCBJDhw78Vq
DWdCV/Fw9HKeJm3sLk2D9bUos5SneH7UZ0KhIFwyjuvS5xBE3CE0A2JzeG9NImqfLQ11fUyXgT7g
e7ZeFThPCxHMyywF41VSgg69i5YxtFAkxWElfKfh+gkba+XajJ3HrjK2NFD4gF37z/3sD5sYt2Uz
G88k3jJY/WRDV3W40OblOlHG2LaVkf5zfwe1QeQHMLlRBnBjyAnvtyC4DJFq9Z3ZmdrYAOifaeZP
stV/661WvWhJYZ4jw8ZWO2zv5UBTGwZvOD06ahqKO6nZJztIuK8elKNlrRNTuaZz2D4YXIDBI27u
E5D7wuV+PwaXZmrROTXhxStbchqdFl6YbrwHbceSahk9K+Ud7Uxoa5WBxiHDz9sup2Vlb+gWbIbV
I7GjocVZ3+JsZaRob8kLv09XDaXxLNe5tqqcacsYS+7jSnPX7jIQzUpYTExmkJT/AB51H9G0VKtp
IgVsUVZFAUlsCSFwIA/aAlZGfGalmO6NJXT0/iIIac5Yfxr26n4/Ux6jvV11+CCSHrwNoFUDtj5e
20m7mlZzteenhnb671YZLSjXl8zAGNGOsGNcBeZ6GPb3Sfy9mJjSUa6z1loIKNMb1woWe1Bw7t8w
43lwAmqxNCkrfgMa+r+vgSp5G3vh/n0+o15FJ8rQaxOpcW/R/i8l6o4RP26ZuTOu9zqMkQzrIzFj
/iyAQGh+5XQ+lnz7dL+mVakYIMugfSwVkk8xbnl6ikM3o2B1xHRqXHKOPKYh96e2TdoD2n/HF7zw
/dnrtKPdjn7t4UptnW7YQbNz/DwSS2DoLsUXe03b9AU7dr0Lihj/xIgMnQYgPyaadi2RCoLhLQ9c
y2c/siHKzeJfc/TloQzSERwtixbJRrVFXrQWuNTe3Gb03bL+yWxh+N04prjLYZfM/fw2leDsQtiV
UKmRiXPRvk/tFcX/WqvsD2GMzSFUBXhSSdfXEy9zAHD8K2ndp3YmCTl2xq/7j6QmAJQUQW18X0ZL
jujMihEX2VG7R4efH+9VFx3jvOoq3N9UwN+eGbCVrnBkEZFZ3FQ600rScN5v0fC6/FS44YH7310g
5WkrPSrTHUDOJZ0xaVd5bjU7RALx7v60eIkOJfswD5Q9ejGNByNizTGFbfHYJQHi7DdpxtBZI+s0
RKq/xFZyGyUD/MZ4oHFJL0nV0sio4OwtQ5f7PmEk3XWFidj19SHKoFFz+NZzhnoZlaG0kwYllBaB
sUwv7ZDuR5kW18hyEZjiGFaVORxxXi8VQ+CjRvslRpkf3QRmlWIxBpppAkVlDpt5BKtlQv1YTXYt
194Uvg918sz4xT6IGB//3zJP68MBFWPAS8k93wU4UW+sGTK3D/prQAMXlODxZhuSNtVNv3LTjFIx
MbE9B7iqq2a51tVkT7bqSSFBvSpBKF4d6EuL9JTjg3/uEGlfc2nvAp08ci4J13vrPQfjgL2CNXZj
aM56WJgKhSIuxhuHI1ra8/0aRFMBZjvLdwOY8FVlsCLVIoIN71vaypibkxY1+6lQH1XnedugNsE7
BHq7g1nCCoiYkL9vXIX/dyeCrqYABRtVBvW2nZa9t3JssiNhwgCf3LIg6ba5+VKOTIlKJNm+hvnk
5nYUu/b4mzeJwo/P3EAb7OjAHur+UklHcaSHhgDMTnF/PydYoTLZnJqW8sUe1iScniplYFRozZsC
pHKvPauyH8grgKAyOkw7kD18j7atXsJKXsIRkEKWFDfg1CnBqsTztSFgzTrl+q6ZGwOL6/ZeJxLp
gjESd/PJdtJjbZukwsZyi6pGRyhi4L7hMIY5PeC+X+66F/XaIRo6XuxdERC7oOHatAbtLR/4E/BQ
odsmhjYFuk15nh0HV0PtP8lLoKXlFUvRFYx4daQGUCimj40Nrzur+b44hNCs1Is55AWo/N+g+CX5
t3Ax6R7vl/aKmhRoT/tXEeABECbFhNFe+3hfsqqyf6x4fYWT5+7uBwMhZNrKNrV0fe+1QRk6lzjD
XrA05JAlPgYyOcrUUGSPcI7cr0lhQ/2VD1mzsYI03GBvULSR49N97Mlk5V8HUjvnD4M2/aa5KigG
EYMQWgrYxdxVdMwYA1CuZBipajM73x83ytad6jV7e/9VvLtaWvY23Roq0balF+MSE8RSZc5ZTxwJ
eBiuDNmlv1NOPn9oidANnKrdmuSobu6dbqm4o5HVf7a6/cRwzrjeHwUrNv/0uEoxZKJnSXXcvU5O
c6HzTmCNaX6WXf3BaBEOjTue86p1L/FsoF+XbGHcuah8CWMjLiNr3U+hdylQWZtF+BTSthKAlbPp
pM6cHce6NSlHtR3nB+Zh1jomY4nA2ZJzp86oGuZ94bQ2wgcBDGd55UyLXDHGu7JLX0XTvk4uyiS7
jLQMmkn4y4bivg8oiBuTiFiajXBHi87Us8QRhRhUsfo025ObKmTshkZ4YzLdgP7aK3wv8b5K4fkY
YphOcYceQFcJm9HBXqCeyUsyNQ+ziOJToYyvuZnSh6zTAat505elOoMuKnSuRVNjVrQRP2ucTYOK
Ez+vm/YlqL4yhwmNRAN7RpbCUsHIid8lcA1+lnkyKKWgvNVPpUuoGDxBta2HdtiIBQsS0FTQTrif
6QT+mhSijTMiLKrNqNrnBo4YMtGOXYBGIrXnDzOma/a00NtrOs+EblHammEyHOnfPuvK7R/DMdsJ
23yPFyVTNLsxhyv2LtrNfZyPJC4sJdlCAMrFlta1/ltDlAvVkLQZRpEGRdHfUs8ZWZnX4osCrDzw
ZMzHfuivGkTxNUPE9oWSTJckuoRtFz7GkgQNUtScC5l11V6KnCgM5hRHXTKHb6wjOC/SNSZjV4Ns
5TWeXpFakqtEGquFfvElF1H1kmB6tLJ6fBJTZd10woVLLG1n0w/04lS6SmcCFk8E6LnbpplWJEpG
T23rfiuXhUhUESGQ1i9R2nZgezyYmEQzt7yLq8QCSdMAO4uCw9CQwkDWH21Y8uLoJW/+KDbWoWmi
anBZwHpE1ejG9E9ixA9anQ0rcELaujffU/c8o1u4lJZ1zB1k+XlYBAe7mxy/KkKmtqLzLUNNO0kM
eK/lv3lflSBiCCUK7c0gwT3HJcYCN5YOu/PU24gmoUuZKccnMz4bw7djcS+xPZT0blO266fhj81f
ydMir/qc/zbjwllDVhvXZEtwmS4AygSkPpxwWYanpMZ1Venz2xyr5e0Q4ORdkUAYHbLMfa1oIldl
rOj75cJG4m0PvouDVEB/Wrys6Ppb2xC32Wk8ygFLf+mK6NEx2nHVHyJqf05qLkyrBCi2EAxAsioS
2ygnEM80g1vSsEm26XV2FVFq68iRI8aQg9koa5Pg1V4q9gJNncXOMCJq0hHMPhmE9PD/7UXm0Rzq
1opO+sFrl+lmrYPYavLyjDLpo+QZwyJDaIqn0WUmZf0BmV1nFBG/SKw9W3MEKTqb2WUQ61qEDdEr
xLUjYWZ9Ezw3GuGjQkLBwsM5VuIHC/TLFGruMZGFd4yWf+4fEhw1rEvNBZUw8XqcG/Nkzbn+hC5m
o4P2f7h/lPQMK9MOamwbXBpLnSbvYns8qHoDZcmiAaWlUR9D1NPZY/XynRwWT6NVHJodCouGyXPn
dGB9gISwgherwFpYfzHXuwFreNq+AOgNeIBPnkUeBaBoSWXAj9vptxl+Wk372HCVDJdWMerKftdl
LIEFxLVhALOeWZbapHqHRz6djzmxYb5qlrh5843a7EfTf4151mxFx8zAbojkbSAJShwdEK0G/MUY
90ULywWH3OsQ90DGsszbwGo5efYcbgqGTGsjZWJuJ0/u0GB2tFl3QhFausEnpYcUuK4AjCiqawbN
bpUWRfqgD2s9xgUq+hBCMAkqY9CZTwYZRauWoMt9AtOa8AE8qZoYo3PPqzC1FSnooXWTLaGheYq2
ZOrqA5ib7tSPVyuNtZPeFC+xO3arxMlIDp1+BpXEGwvpcU12wBa6449KwvdKWO8WB02azSCvSZ5M
oB2sLYPMedGPCWbdQ0FixloXeB1rfLPrVOnHzDTBQhEPjYq4OYg8DTkddQ/zd/Iq9by6xNR9o7R8
t2ZJQX0HslcXG3o1dFQ0DJhdKJa/BsNCcSOQSbsVB72r2x6YuGgkQCe+eM4OS5yzAjhVrN2spvCd
n8cgvM0BMEBmgbu8PvaBM13Qf7+Fy5JSlp7r2xyBdVgYm1awstG8j5i/cd2VHqVH5bIYw/46xtNL
V+PeTXPzeZDGb+lmznawgHdIr/xjatjGEPUTT+GZh9ySp6ZO3pIWXEHWlm+mCH+CBLtBaLDkQGc4
PSD/17Dpa+CfPW/XzLyRjZqxP/foNI5L1rlYAKW29TA42DSzIGhWRbQP2RVfysj47UXfSErTM9wL
J0pxS5uduyfnBn8gsFggEP0Rt2bSwJ8cTrM1Nw9eWH+CPHMPdil4JeE1h5b2AMW+ZcBYqb09E99q
KAElTvuWQR9cMB6/ay+kboTrITWGtezZl6beCNws46lifVc+SL29hHOr77yp3ppuwRpJfo0TsvCy
/ENUECwoXIxbnUHYSjXXhiGtP/SdhdzKXpNvyH6jJl9mAm+kzYcps7tfeoDGsInqFwgo7b5O9GZF
shtzOhDCcQWHagCEsM3Haa3FOAocjPXYpa5lFbgn6vv6ESsZM9coidezhGalpDb5SWFYtz624QwR
QRctH8Vhbd0EFcqpsykJ6XWH5nMwe5gXOh10EbT06lzeTdv1uU71yHvdwNfz2th6chdJo3pVOjiP
AVbn1kpAZ7QTXwswVHLNVaz06uAfvM/2qnGAIkb9KyPqQ6ehJE7ttgB1YIq3Rk/lJnBGbQvvXXus
6mbH29o6crF9dIc220M1thBm19GLarG8oUO69M6fStD0VYlybsacuTfPHJrLEHq7+6dSHZE3XtFm
LYhaXI+c+b6nNRtM//FJzCf0+zctH43byAOJ47Uyt7iAYUyRo4O/mpK85wy2ENOdJQCU5yqEr5aB
LmixoQlUiqsyzKDGhHn/nCvQoxAOgPsNTelrCIw2GCl6XJNWu3PDCI2dr9ExXkRJpgxToF/JlKW7
KngH9FhvnD5AD6OBf570N2c2vyyEYpcEwPqmaOL2RApOgWvXLQ9WBWa91zt9D6r0leu0OrrG4Gfw
Uc5z3w5QnmeeLmaf3zicE67Vgb94c4knsd5Tz5xP9dYTnXm8/wOWJzqgOfSR9zVbu8Vzi027vbgu
hFVZqg/dGdhUpXcG9t//J8h/N/nUVKsIaedZ9nWL/Q/UtEOZfHLqMl61k9T8DrugzMzxNCDeDLNB
UjemxNcCivQBovAycQ6y6Tn/wUusSngEF8gL7UWpwo9bhk+EXjpMbesDnBDtIM5CIXP22Mex5sqc
g2IGJ5XnPecP8bxAhC1dgGdJL3pX1htrjKFsZ0+Fpvvp7OwwZiktf9XwtRRJ/GjlvelLpz50Q/Nk
PEQEHZD3wrSAzTg9XPE4Nd67asaUzJ3oo+6hRtYJMWpZSsQO/A3RM9SW1JmlgnYUpS9AWLSVCn5N
SQBHG8iqSY7Xpj+lMoRwnZXuau7TBy+10Q6ETP7NLlrjfh+2ioGyr8/WtRaoR4RDitEwp8Opywtt
NYycRlMeQZ/IbdIdqKELZ6nSc/PJyatPybidGRSrG9kmm9G0HiBtQNGz6jOkenc3QQYmwQeBkE7E
V8b00InEp4gyA5YzYs9Cg2QkO+6dHXgU4niiACKNaHBG7Seo50+JeM9BQbQp+kVEilC1aKNpKxfA
NPNEuBX54l0X1q8eXs6Rrcez1NUtIeZxH/Sg9vIcnrtBgIiu+q9kjGDnzlzHnKR9oH/dkKfpbkIH
jWRtk9ZRqFehV0yOQHRudERXLCdNMAuF/ayP2S1ySVKq2+1gk4QKTcCW6olhZIB0IHgZxljbqLKm
rRLdL3ckClm3uh8BPJaYq9965uiEPQUbMsuaNRuD99GTv/QueMJWpiDP6dumI5MCzrzb2/lyOeTq
E2DzT4diXWYVqlYjZU9I1H3LZUIr4FLoDLAcIPlbO4FOC054s/xHxtSGnk6hS0V/8zC8rzUzPsy4
KIQmZkS/XrPp6YpXtaUOnaP8gaFf276LZvhqGaSsSzk9lUlDj2ca2wwcVuLSt0Xl3gzDzw6HmI/9
/5Xg1RckfE9ZGT2WRfqRVzbWesv+k1rZj0td7DiPllYAi52l9go59DTPEes112GcovvgVVZxKuM1
gXQM7DwPRGtytLg7CxSTSeWHKLJP8LLMWET6EKN5nocOo7usSB2DHtp1kVqXOaZdIzH92HHPyZAC
nGFOzWlWRjxuklAKLU/fIzt7khRxCDmmnlgTyPgFNqxdW5QdwwByxQEEHbWAqWDL2n3VeAMy4Gr6
8SY/ntNVlKW3MpDPuat+6sT5qXNiQUTHOR7CBxuTAIsgIkdKGo6/cH6szWl4Qh4MwNFeXD5kiTCw
cy1k5MPUHRAyDE/0PcYtqnCeY+8ia0PoJAN0lA24+Ien+7dEifkbLafCrcOngrJPr7WMT/dbv38K
0bwCWOOVIB6XXxHrwTm3NHG5f1WWORdaw/j19zfYBYCkspdES95/Yx+BzM/b6vb31mVqHUiAHVb/
dfPFuFTShEFC1uUeG3RaT60HETpyCIUakSBZvLEzg+FB39+giW3Gsf2prYF0AGvce4qDaKRg5yD+
3fO+I8NvR2DFT+jLomG24qV/JNBgI8QE6GXzXjfkSQBWnFCudMOH6cKPyuZdnSC6QWTwOcfhYzHI
2U+xi5cOz3oQMFtrtOS97rRzbTHBzQwTPXzMMCsl05OlMPl35T+pVr/nkU1KSJfmazVnD26E/Ma0
AIC4bQRza/zl2Y624YB0BwnC2QXa71095pCTN8dX8Hc3d7THK+EA7YrcuJVhGhdj7CI/7J6CBEj3
pKYtXryZx+KtvdY6V+9xdn9EfnO0UtI6BUQoWMFbQpwigcIBhMozIKWByF7w10qhHbAjXknME9gN
W6wSe4Opu1Als6hwT2jQL6LY+l38bE0oUjSMgV1GVMXQuNoWBXbt5wbL5PZUe+BV+upI7Nh77aYm
vlvnZrPI9SeFT7TQK/hqLgBbVJtO5HDGJAQFVDMMZ1AqQdKgvFxpLeoI4nYwb5WAy9FywpXuXHIF
v8sIJHyY0il1pC2s5kDsNC/hreOpAyuPfNfbEEjtRYioo7y2KBJXZmH+0ckE2zXI39YNnNM6zSL2
sUTzzNirkG8s1Gc9XQkrvlDj7wchbwM0qH3ZlLuUJ4KFQ/cZtbxHQXVd5jK8tQKQVJOjuvEM81iY
kM8Lbz0H1QIXqzhrrY6RaA7LyI2zI7nc06MNW8yuWcWGlDVp138FNATVEr/DXJANg9Hf7DnmSpuU
VPWDuUlFjAdMJ5zaJQcae0K2XNZos1T5jRgu8e3RTTaVi9Bq8rRdVYdca62OxzHUfikVfidQdwmT
SdCPuLTj+lisqrJrVkLS8aRh/sRFaKNpvYeOKO5WjWUHxzBl+JPIRx2jNIcYzzZmrSX7atwMTZ1u
ZPHAhd17zjorQppE8Yc7Zs3OTFHDm0+aAjLOa7JajSz2iITcFTp0iy4bXxxnBpZN8ggVf5SyqIGZ
OLTNesQWoexHwKofQYXPojtT9kJHzBwXEnz3qkupQwBdqzr/rRNAugljg2wbZH6dXPCKmt82NggO
grdVwMABG+SwDgPvcUjSaMuA1ce0glpxftEYGSaVQ5nSy26lgQMygdesop6MXCDP4TaOTTQ8GQJB
29xksbaTxXS09FmH6NN9zjzIdcpVJe0jjCQjr1yuGfi2MT0mI8hALsQIPkYBOnYkGijPeEcl4cM8
jPWjisbPQDXgZoCWDjI3tuwB0a0Ms0uVDnk87jwGT6zv5kW9EUH+j6xJHLDmnCpd4+SoUrhTtdt9
V727Sj/mwILb3Mt/JElU9QTT3+TbhcYXGy1awftjsDeGP8L1m8o+MKVG/Ge7LQ3Msj2PgzcNaz/P
hXaQEaRyk9Qo4M3goGrB4C5DEwGshUrC5hKp690K3TrrEw0DHMqSJElv8ZR9eZKjBXeRuQp4vUwE
3nhBCWdjTZaftReW1ZBXC1WzjOEX1uyIMQ8iIyge0XvTOudcc017fFVNv8dW849pQTWGxRatm4Hp
BLIKA6B3k3+mdfxmWNofnFqmDZkl1+s/HSKC9JGs2+BJz5kNlrn+CJ7gi+g7dB9uM0DS6Sh9BjtY
K7PZV/jx6T1JUtUIqLLAPJ0LwTA7JT1La1xCWhd+YhRq32N7mmxWtXbeDZ/OsNKz0Z+pQj2NXGQi
ToZ0Tn65WfsHaxp26ERyJGbNKRSOcbVDeR2BOR/vHyl+5wGDLnUsNWMQm1B8ZzNZgT3hiEXQycwE
FEj6J+nVFSJMdxh6BD1ARKZNLkDRlqWzAmoP84tScbLzg1kO8mASmuM3vU7JlpUbt2ETw7Qz3PfL
+Uig4Ym4jefIM69dph/K2TZWdWxaLLegFlrqC0eq4GI7PnZz77dtfHNDxGumLOS2Sd/yBRVIm2pg
+WIc1eKnpdHiamQE2T6hcVzxDmOKFEeMlfPhlIVsQJoSQfFotk9FhtUr4TIwZd1rbKG1z4Phhl9s
3jThrshpDRloADVMuV2bXn8FFfAz8FDK1tXXQKFSjBVLOgM0UaUFnxqyH2NZPhO5nZf/JGwOB065
te6E71akMcarmR8Ozw0rhDGRDAQwv21Ta3qhSN70sY61qiIqy1GmsV/ChBYNe7UpO+K64zwbTwI/
98rqoSBHwbMXOsFzZy2XjXmc8Gh1wXM4uUvQe5n57vIhsrv0lujeTmd6uWprFlPj8hIq9EydrB58
VV6Zznky5LtBDMXz/R+gHj91oIVnc9ab56QfrX0U85jev2i6bfsM6N5nBezc7t8RtRDsdFWwQlxu
I9QadRMEItw/mpdPEQaZsnUBtn3/XBa31onvJ3B8ubX75zqbFHldpZe/PzVKZ+fYqG7vH97/MY1X
kkqzp399A96tqPeWBauT+60oCMDVna+OQcmLRB6BKqPxdqQMuS9aWH+YU5P/Xr6hHNr6xWiNfE8Y
x//gGwyR/2+3IHP5pZZfYWpe/t/+ChQ8Qp+r/+4butn5ex/ud/K/uYV//4b/upN9MQ2bbkzqNcdL
9RA543s5ejXNVdSfM3RJSEfN5s1riTHD62CwKOCrPDdIFhyRbtRcNW+qWmStXhJs71/14E77vJGj
A4hsilVvyFj1ZYdINEUEZ+wKBBV+vuMxHXGm9p/SIFiY7llzO/NPSeQ9jF1OCQRrhMaxoWPUtErm
lKELQ9F9OOX9jzEkr3bi1F+pZbPPK53uwynQK4V4/V97GzShhzDnuUKeA7Od/JEajO4W6Rhhs6CG
V47CdGbpBIj1mVKvXWSEEFcZQ2Saq14NVKfnAmMahHu+KlFMX7gkYm9dPmQqW11rS3zKJlavTTCr
B7vRH+8fkVNo3cY4PpV5x/6g0btDVorxCpxgvKYuix+0EzgDgVbBSlg+ef+nwjWb5/0nST7yjSM1
KqJP263kIXfQYRPIVX8647LUGMrmxoxZ3Njt/9w/zx+r+fju5kO5fJv5rqOE/NSpCw9dDUFey2T1
94eNaW5uY0kR2ufEl4yRj4RSPvFXD5se6vu16sZ87wUB4wW5COcK8zVVxLOhNGmr0dfmDuFxWyh+
XfyRE91DDmXQ+ImLWmtpQwKTyiqMs02mOBwne8hPyZ/W1GP4npF6KQA1mjZAiCor4WuFGBBybjpE
0yv1dE/q0fQ0uihllwAOp6545JA8oYAreDeW76FpUTWQILFx8IoaLpurwAutXdhUn3MY/H/G+Z//
Ce7JEDg5/u+8p/NXp/4dcH7/gb+8J9P7D1OYrq1jl/KYLeC6+Yt7MvX/kA4YE0T3GGYtU8fq8y/c
kw3uyTP/kouwQ2Jn/194c9v+D24Dy4XtCnADKAL+X3BPFjj1f/ek6EKYtnRtyzMY93JX/g+PH7N3
FsaOdHwlZnYOfXVqNMJ80GWPxCt14Um30/CEfpESvjrO8pG85yUZfJ15OwO2XNAdmv4QTNVTh7c9
gNZsF2m9LVoMJstQDskiYh2SzAiWg2UoQYiHc49kvNeQjpG0uDak5hz16IWI01uWZcZb7pgPgl3v
bFDJ8obzBbhV1CyLHLQ/T7QtdsbrvNepxHrrPYtxG2chkuoqRJXXr+rJlkQoFDe88VQaVkd0qHVx
U3zdo/OemXPNtsHjKp4yTZ704axSJu5CBidHq31KrEsRlivPqbEElshwG+vDdTSSKScTSgjB2R1T
AsDefl7K7yIuv2by6hPrJ4SHKmDrWUyBaRcZJqpXh5Ugggi8JZEF+lVLt3oITF5YZIYVfhVkf3Lj
c8ysZF1JxOZZZK+nktK6zYIvWhNEit8R7VOvBUR/ZY8lVwQrmg9dm/lt9e660ZaUTQgLJnAFb1sL
C0H+yKpm2jkd0O+ZhRDUtzD2oAzn1hlwc75q2JQXpeaLMoTTFOyk86rVAB3ryaNWS5FctM4usWmB
A/XdhtuM2cTgNFviAVGfqg64bf5WF91bckZd9yd2y9vyIDcRqlY5fXcSEQK24T6osMqNS+GxSad5
tWwBQXZ/Kz3a1y7V4nBylbiImFWhG3agod33TJMH2yKjNx73CpVjJ8wD6slHxVVIi2bL90TAcI2K
llcduunA2wdxSDPPduDIHpAMqw7nf9HRMqtzPaGtdmekOe+yeEXT7M8wFKPklrmkanj5KUSGpkxu
KHO0Q4zGU+aEeVF/l+IjTJAzG8M8bdSEnYVyTouLr8ydt25kj34yyRcnY3VdWcCCTdfz404BpmnQ
bgnxqhSqELplZHMpmTAto1aJKsGdYA1+pbp+SEf107yGZXgiqvul0hFB1V5CQBl7kooht7L0dgvd
/cHW+38CrYQBEGkrkkZWplPCtWlNmvIM6gTOIczZKM5DrilRiBaasMkOb0H6ESHrRJonfiE5sMkS
kYzGZv0MSiraCWGTrWTH1Tr3XEIMy+LUVuaqGHaKmJURXV2ZH/Ue2EGjfGXTraovy/6F3EwF33E7
7Bg5JCht3RheTn7OdcM6DOxGVnmvpscCcxT0ffbJEOEzgDGBPBgFW+/RvOhtCknfiaTfGn2DWyB+
1UUuXvKwE8+wvjq3704yUo8kibPsb4BdLTzTdWU8yU3G8iGq+fn012ycW8JCIwxs8CUYUqUvfc9w
SEW/VfkU6ZeOAq5gx2zL9ERi/F64a90LMP7Pq9QYX9HULD8ERS1eTd0/NakLlLsrJ6HP66fNf3J0
XsuNG1sU/SJUIYdXkgAYJUqi0rygNNIIQCPnbny9F/0y5WvfsTUg2H3C3mu786sTQD0XMGMMNC4E
vvQLTROfPaN7ZCHIWT4WIwgVsTpeOKYqrkg/nWfJQhbusfOV6H000U2axXcN88UnubSdYF6YDbiK
ZOf7TMt0DkdwraubXMmAddsl7FFo+cCaChYYgD+3zKSMbo1lPcSz1+9KxjqD+STrD3ZQvAF/LObf
dLIepuZkvo3rqS0QNfDCCP0hSfXrWj8NT0PSEfuaHZ3Rp3Z91Rxaa3rH/sGCvDDn1TYxQOdkelwZ
GmDiHoDNY2BlW81ijjF8ZujH10Q98TFtc0TLHT9fnuJZqa39yggsb58y3b/CWWVehVcNOeKKIiFL
K5D8Wf1ed/LWuDAhPBnJgnhR/HnYtiLMB7BFIdNqTKzGwH4jQyDS0YlIAa1Z7PIyAWej3ioDbwJt
tvs72PNRY3qxDuSti/bApBMFOlGE9UfTF6Hq33P34gODFvwDGdWaiPqW3Ma8BPGRh9LPY6K43tIl
v6IdP8AwmqxjXnx3PoyTNFxx0lUUypViILkCMqQ5H3KACMhAuRfJGuw2Hk6jnC1BikQOm1I5Hsnb
xJmTbrvqffHzlxFEqWuWuxUVSTV9VV25ySrE6C40a59eWp/hHtrnNPjo0iae87tm3At140+a/XaA
y1b1O4ziuyvEBpJSvORPueHdQDRvR/RuoH6eeuA1smo2tK3kvPKyQT/iPBmQvBYeQRqcJnb1y2af
G8CJtRosl9FPDyZ54Jmgm9UJPR+aJ7Fo94o3RVxVejEiK9ROZvCLLeXz/79H/DBrahVNoru6sxEh
ir4PIdH1jBtdJS0TO5P5p82OpLOgcLOfYsMneVLZ27xaYFvQ9d5nhX3h70c2R3pavDhlErP8eFgI
GJHun8T4TIxHyYLPrP+OiHtz7uB1JfMe848//R3yt3pkerowugUYMzm4EphzmlMLsFszmXkDGfDg
2bzMkFQCYop785kkL2QIb6744BsUusPdhrle9DbK0X8n2SFd8BQYzV+y1GOnRi8cTDBj/M2cvyVM
fpg2hUtubiT5qspPcKB8epVELsajzUlXnKj2wxotFNxs4JIDL30GOAOTXeVyz5XFXnnVsZco8ui5
ca4RQLhfWXlPoHkrd3zUFcMZJUN88oP2E3C6ElfEBO5fzZEHezLyByuSmA+tXn2g8UWPyWQW/y0c
m8RYIr8ln5qpKxqsXaMz4/AJghWEocp2X95zq5qCko1+r2mB8M4XI+Fj0/vib2LFczd/OmOwq1eM
9Y0c6MuDZwwiZ/binPlcjOu87bg9RXNPTA9+U1vtk+RF1Ix0CAZwmeResOCjc7TdlyEJvjK13PBG
/l0mXvDM6CIP+UUGLuZSgYJGfMxSqn4pfV5UnKLMWGomclWl/6GOoZBMBCM9OYwcA/N0tTCkhk3D
Eb3YE8NtkgvQJx69Dmt5/bMK+VMGdhoxqnjtUvuaBMjBeQN8Xe2rNbcwgTrHcpbniQU6HpT5Oc1h
eg5xpgKuyPQMiT8Py9b/0Fp0gb7v7jFwos5OicgkK8bIXyb/HgqeqZ9yxpMZTPdqDkNjELyS5PNI
9bhPa/XsYb+0y+BFGsZ2RgbfE+JV5ALE365byU9EOGKZvymjnbGeQ29Y8EmoY79oP33KKdkiIO8G
zo+O42A6NXDt8Tp92MtCibNZ/eO4PjityyKEBPM5aeJBfDvCYkNV3oWMG8Pv3t3iZ5qtvdW5sIEw
h7NEUb5Dtcy/gMnhRKhAU55sRbo6Grk5I60O6XRWPUr1V0PsrLKnUrV4StrTZJfndpbRpLWPgCgz
zOJc5ewrDRDahn6nADifSfDbBM2ZaeZ+KWBC6Q8OrXylhp3IeDc8gyMRMf/6lmcmZoqM85ojq233
HNJ8C1iv+i2jvRXJm3VZrAWX8c/kY17FNt4xk+iaF4AI+0aTbx71YeIlUV7vlO7D/jO2chGXzHK3
01uHEHsOfvJ7vvDd2a+W/dqBB9X/sARFgdjy2txMH+MFroYEAnkzqn3Jx1ixzVfzzE1c3lzODcU7
lztfDblhWXNYbU5XLMHYoRPc7igaVnmqvJey2Xv+bS3ARPvE05kEh8z21iHAbl7YKOTNLUc1zm+M
EF8i5SSWJ7GxgMAYQHi9bfVx19ntx8JIIkm/+ZoetRoy3cpiedH3GmV8Zo1PwUT9kNiH2mAg3zF1
MvUJ/ZxZ/CsWi3GRfK4sqAwLl0mOYhzQ1rpxsERaQku3WMtcikyveEK6O6N9YNHSrByXwrHto1tq
H3Nrf/peVoVc8FdCWl+EC1/xvmViWcurWL76d/gPwQHr94i7pVofU1DXpNlvFtdExcjGFYRVxqqN
7YA1UYpSWzfZj3sP26OLo8gJJK5S4hPvz46jE6Lhk2ODGocYkZFyW7yOWGCMlnE3aZsshg+6j9US
mAy3l+nYGTSwr3FkT5XY3EnkAlV7s3su5HFE3ar79pYVEIsvdXHss5gMLowTirgHt7t2OsmHEAQc
p8WpT8wpCgXNS7YFmzlZHCQ5QoU+XXjbw6bmm+IRu+kC+GFVG/zvrDiZaBZsBJ2TTF7xkkRrsOyQ
dLGlVVuT9J9srR89Ypxy7E1rPl6qiz8+cllysXAPJfmekfNJ6u+jey9+98s6fhWsUoZkwuAnn1PH
ODvtbyrIok2OM9VGw6U2cljM9W/5hQCBb7+9XcUNTeLecjI4CsChUK72tf/A0vCSBruCKCZO831p
jHsDtEAlnNOQMifGYltTpFTr0Vss4rbfcgLyCu/doFkqk78EhW7BSuyNxnnVkbrT1OxMpuXkvOdN
+ZDVaejVz4b/NfTZhmSlbWt998TqmsFXbZxU4sfg8Urq/gimoHUjXekqKiJUBYHxBf3mdZrfWmow
hxRMZO95P4aJ8zGnxBRh1Jlge64jTzUhWMD2kUQK7ILsWUj3Hm8zZbN+H3hxVAzai0PKwwIcADtm
ZKiCUDSe7hCwZHlfWTAuKLuNkitVfmpYFpL5UfH5MGuLVt3DG4SAl9i05i78L1LMyDNK7SruUUDo
wV+kUUSweTtFli/zakF5ZapLW6Rbl6QRBafaukz1X7dg82L8WI4Lta3YWgNxBH3s5flB1Uu0emx+
gvTSm2zw2XoVzXO+TKfSDZ1mwgeAxMUcd2odY74YqJC/PEp4swTPI6vYvUvV64rpvqSSbLfjSNcD
vsgNKAw5dtTZr5+dnHQmpnpui54uuPY9ea2m9YCndONo5UOQBZ8TKjuZFFzJcKkpOxSSfleaDwzd
o4LPcGqmwzpNuBVRl/725XpRBHVZRR+3bDxzu6HYys/zBEVzmcCAEUUPOrh/FISURH2X7KxZ++sg
CCu1NkZAnG8WjeAdx2b2q2lJmFf+izLFzsy0WHbzO3BIVkY8wdLjyCCOeru0C+LpdCH+MzARQWqP
AJ4jXe/Q67/mtacRqhqEECyeijQ5+VpHfYhZrVQ713Fig+5FTtUxsX5ZcSLjJkQC34UIxmtPwRkI
P8IxHWu92i+SZeTQPEr3PNYuF+cYtRx+tj/EKWtrhwSJTmj7DtU2Y4MnzIibnijPsaD+VmwaEUKr
72E8rMxd2EeWwwj4BHeGzencoKRFfQby/2gpisO6PaQ8oU0gUYKamEL8XUOPEOACXaEfrd8WAu7V
qY52QkSg9SV5N3SeW1ufUCnt0oRtNvIJ4I0PLG3fORM2vTqYmf+vaYZ4sclARSnSiTmC2rlb5wlN
VXXKSDuWqMy1tghHEz2DuR5Bmjwk6sOdG4G1wUFf8KET8iKYRbfDPZhHRKnnhCmLrrUiahfLi52g
83RupX+PYjNh5XwG9j9V/ihdxNgo94PjPOGXgAoiImfCp20iFJ65gBqUJ93VYxqUkudsNP4l16Yv
L3BDkyHXZlZjiKhI9zD1bzAtNoGP2/NroXvtjWfM0d1RI9KjaO82e72K0M7fnUXzur2jSrXlt248
MqXHzt3VujvDZZyOitTe0yXngPudRxiC+uHmdq/C+9FVFyJed196k6eiuUlY4kyKiRKuoOoZezfV
1KaxinPmd/8s+58lDCKOirNHqy1HbLmWCvMUBOdE34/kgGrEu7qq33bU6JVY/uSN9uYQd9WIlJOd
fAluh15HzmzE03JoELbKjmkWMSPuQkDSAxVGqN+Jj5WKtUk/rhozSnf+zdKSets+TOax6fVdalGD
MQxdqiu5Wy+dVfDwXta62RvujyicuHf28GXRqyQ7BjOhP3+62KI1QlqD4Kkki97leyBtLnl2DmlK
Updy7yDHmp+DtDdXvyVmG5UpJW0Z+H8UzJAgOeoYzlHHHkex/tCuo/upcawGt57MxUHfeubOnc5I
kFqu/UT7devhXCUfpgavMlD/35R6J961QcRY23gzAOvUFjcwFYTz18xhl5RYxpd/uRRUjB5VIkFO
+bBGk/0r54ureaioFgPSgBFT2z/I/j6QpUXz1o+E7nmmzDfu8pgBGLTCsD48m6UCJhXO/It4G65j
WzBTy+QXSI7XVJvJcM35b/ma99oX/Zslhq++WP6h7N5YPZ3ZWm6ZYFvIbZzqj7mGixYzHtyZSbqt
7DaCXonMbt/xXSEmCgjrPe29wnCjTvXEhofCgzHstnX69xoHJw6pE7/9pIvibaFl1M29KYO9G5yV
GM+eYkQ9XmTlxMowKWhzIE0N4cv5k528oEw9OdTA2fiOMGZTU053yAjI5oGo+mYvWxtJWj88zP2N
NHA+QnQLd2eBt24xo75Uy8Wk2bKy5ISlaMbcQWKna4KSSPCaBW2G6BGKCMnNrwNJI2nlXLO+OpkQ
LuwSSW7t/A1UcGLRtQu65jbL8ofFM3rC5qVG32KjRBsunfieljQ2mJ4h84iMhjESEwAIlYMezrMX
ByjveRC7yVQnGIQUeT3lNmpokwLWtehliZIST3bxRmLlpsSCa3ZvTebtk7q7ERHGd+O7cv4MZvPQ
lp88jtPoxqp+c+xXfO18y2wGD18VymQF4XHCFGJm8Al0HZXMfAEeQAaDxEV5SpbpBf/3jr2hv1vI
9S6wEpdmEIk1ePATfBrBH+E+Vahx/P5bMPQQK4rRaYw9o/vnVMbOLo9Qe/aLCT56CKKhh2RkEGPF
R2QGz0M/obRYXq05JteKUGok2RQnqBDQuIcl0hWVtzsl/qTF20rPkTl/AofDzzeeEm3eDuJfzUJB
lCsmxDqaUjYibFqDVv/Jl/zgjviupqAnxMZw+l3h+ltVFZt+8GK8gMysizfAxEfVmhdq9OtgQm9C
OIG3OuFrb7Xucai5exdz1SK09j2XC4/KGBAs14jXjwq8+mxYF+FrD2RV3DK43eRXdXz7KvuxJ2IT
mtgFu+vEMA+T+KSl7QGH67shRrIV8MPLvP6ovPxtnEhyTdP6aheRVHnGIEN93ffOa08OF7X30yA5
4H2Rv3sj8UKrJyhHkSRXJfaPXsnYMqmaq2w0wpH/gN/9X052jIVI7mqMq9ZwIk+wjdRhyYZjiUsL
KX9MmNr9d4d634S1y10j0zlmbxWnPnmyKLErPT1WTJy02tgNnkUD6r0zbR2Q9WOCXiI5JWxZr4Un
PpSJLn40WcvWJeOKfn0nWm8rMy07/f8L09QEIZ1+BtRNciesR9s8O31f7FNrRv6exxrF6D1CzkjW
i5lM+2LOos76BjFD6MHd19e38ZQJJ7J08zFw25vLqUK8moemtKn9vy4axLqVAzRosDgqJaOHb35x
aqv6o8+172JUYZtS+zDBNRmJpkRdoHSpuL2FfJVE3OHwJmVypgSEdgRAoyWmi6HTOOAidCI9HNAG
yxrJIIQuj4vVynaDPKJfZGQsTpnLEQTvYEiWMw/+rIouzPOPmo1bIGDIEEpuZWaYT3WIZHhj8rZ0
OqgJzqF5LtAORdhC9J2jOTQ/LJy3qLlSILri0nu5OGj+5CD32tktzbJVFOleyezkuHUam878ZHSo
5DWBTGfi/tIyOAAeAemdPgZnot/L0+QtjyP5uvvEGEm+LS6VMoybun+LpYuQJGe93zqX0vb7W0Go
UmYVTIWNmcUbbisCBXH5zBozaokG3EfrAtR9cfdaZT2LFHqMSRBKoxgYrh4/QJ7pWZSepUMKl1NM
JFSBKxHKfV7TKeoK79syWI5JNkwPBeqAxD76SX1WMnJIJDjLEgNylzw2a/Iph36Iup7bvIPevPT2
6f9f9Iavu9bR9Onl+KzneoCvqnq1i9e09coX3Tt0DThUJ3WerMwWsRHs0IxcrGWe95k//46m629G
8v4qo7R2A7Cai48/rV2mZT9qfD5dwMTIJTz3/hJAchiIbB1zVhUQ1k9zVxyXGdTh4Nch8YrJsWja
eet51bhNR0sdUZPuZn/htDczNFYJt4DHs9jaNo+w4G2XXvvqZF53CObuXFhpcjYtk28vbCqN0JGY
H+1tGu8oVeEACfFJovIw/xDasOGF5mtd0tViqXB8CvDFhReECLfb9Qrp1JIDHlTdDJVqLgQCkOlQ
erKMAuvXb6QZTs2A8g3ZJaSi5stjuykqTNfYdb0IV+YjIjv/mJRafsCf/Q2kFiLYwINoZmTe4AOz
k9/aH2SH1efgPoQqKfjGBQkO7dnKEPOSutRKBdVmM0/rdW00cn8Ynie+9EJcw29lYwW73jABLXis
pmub93rOzH3jZXxyZhCTUNpuvKVsD+79W9qHi2tPx1YQilBaHsa+IgiIFcsvGk5buEbr6YpOMXsQ
1RqL+7orT/O/Lu5FwBbWz2x+8VEEbxjl7ktpiAVpXZ9xAJapFrwgZlnGivK76qM6KT9my7x4EBSt
on3zZ1JSg0x85rMx4Wx2B6Lo+IEg8Y48Tn7QLse21nPO2sLGOeuzuZzumNDiktF6kn/Ilx+DSDUj
KhpPs8eey8VKHQdD+TY1/L5E1xb0mlkeDkV/koL4aph1u6LOfmB1vFDpByQ9UoOhGb+mQfalGawk
A9mu9+jA7dTxFiIpUjTS2WNZszgLMvMaVOuydSTiANlkr7M1YbeZnAubluQ6BibnvpjKvTVRAKBL
5bBLsSsMXn1N0qGNgqD7yj3wWgPy2NZp2VJ7KcFopvYBUIUQDoeS0jWLsxTTe+0hpplmSneAY4du
dV8K37mWWSu2S71GMjWng6iXYeOlLN/7KsPmmBHL4Ew4vDSit9j7qN/EWCObN/9QtutOV5wshGL9
2qzI7+6Na2ppTdQOLWdnM9LOMI74/xcL+iIPvGOGa18XYMKn8T7rhOD6raXDrwTBaL2o4Z5TmiXH
vu8oSw/0DtneyiSte3KcuLeZTgB1Rom1cnpJhHaN9bRozKqSkvGt7MbLTFojibyh79tg76r6Knx/
2OYCqXfF9tVIMBCUpElWk9pWGopv0aTaQSM8LxxJ6U7cWgv1pQ9L/jyFFPnJqrRjI7tkr7nNv2GV
HkO5uiMVUWP+2GnHVU951zKEk7rbYjopxjerTzpmRsWxJ+Z27abuRFIlgmyPpswBco+PTS7ttFvV
nRdjY9Uu8yolVTylUCH9AAPMjj+ViBttfW2c+dHCxsJ90mGl1/TTTN6uVtQRZ1saLpJIO2OsjjNk
B9E3nxApUe/66V82S/dMTl6GqoI4AuwYnchX1XZJlPjdNckMEjcmDBWsk8CEOQ3lEo00kqkSTYOP
44YdFUxcDyZaEUTcIWOcDKjOKzwMopp40C0eln5YnE1R4n6y0vxDG0Gjgik89HjhJKOmTWESIj9x
k2HSTx4R4dGh++OuGL2XlKjb1K4YzbXLIQXqsGKgoH8okGQsrhvhYdDZhJh9VPaCbhGt6LZnlb73
zIjnjG2iGA/kSXcnXPDkoPf+/btrGTcXfXefLObBTucu0mzvRdPqfwjsJ9xRjmK5VPBImtTkuXhB
VPla/WLmifHs0MBsu5H1AGZWd981Jjp2B64RvFKeoBarpEI7E8wPmT+8asIf93VfgQKrHWtfwh7Z
S05b5DoVEeuw/RDEAQ2oQAc/iTkNQYbjnqh849ajiqIPLB47E6+2Bkn5A+oY1B75iVXF2eMHmjZz
23wnc5J+Qn39ozU/3txkF7V26gaOZiQelE+wyJ23ce69m6U4sxPsddH//7NVOKJLNUFXtfOXvLI4
YQj6CQc8FvvZcDRGYqznQMF88G3q416BjxW6W9/yDv5YabBCM8j4dYuCP3pBMq+hd921lW0DB4RQ
8NQyuisV8i73uGcbExd5JnNxcapE7RItI89O1R2zFwYacCeM4/+/ePe/yl28mX728H9gr97XzIgN
TPYqySzctPrfysR6sFlqdi4DKwDlI/9c7/54O4GI1aC5Bs8kmTsf04qToGezFeYo5E8iS+cTCh3y
rhavvqz4tsHE80s1qHlrCT0H38JtOwmAau6Qj7clS6LMDtRtsZHXOO6XpYnsltg2i+1E84j4tnAa
1IgiG6NgPO82xhFFAnxB5ch4cXqsoU13nQ3Ne3BYm8gxSjDsH5FNi1j1tI75WhZPRmbG3Vj/aEHX
X4pCHO8JVC+eWexGVwPDORLfjrd330/z/GDT3cVWV3yujNdg7FXXyhiQa+kZsKRW/hIyAj6+NLmn
87p+W9Om2RXp4vG1cAh3zvwprMzImlcmfV6KpaKV/a3u7M/FamjcgG0eRq6RN8cVcIDEaBzcjI21
XjXPmLLEKRiZDvlu/ewXc/3MUhZUayAwh+j9XmCcufncS5E1OTg8vZrhIwJLSPcgSHrTT3G2djsU
W1NU5r21d5nCRtDZh9ByXePYWeXvaovsJKZ9jtT/cTC7dVfN6yWXSkVuYHdHyrWnalnMSA7cPq2O
64EE8+zBv//iztafVZoqzFhLDdDwHte20x6N+y+FxBhfGParoDUgzryR1yHT7/m4LrMnNkm2FSzX
//++75FHhKafjGI1aWFLNNGmJ+sc+UFhG6QTBz4tvlNdUK2d+Czkk+vO8snxU0IRNfttHQjBtnQu
EZCk48Wu5XRpDRNNVEW4EuCmbYp1fg8ymWlI2wRnvZgGVgBTFYJ/hXIB8rjczBTaUb861kPgKosZ
MaFWbq2ztx+V+dZbpJ03JF7XrfCultL+eSxMubVK89FBkY5MTzDOm5s/KKOXburpDYU6ZzIYz0aH
e39k6smSrWrAg65oYPVhejDyu62/TN/ZMGCKNZX2OdLNinV4aG1K2QXA5IbJC5t79AFdkk7YpLTq
KAeR3qbeQUSkHNZ7a3nRC0wwKA8YqilH4F9HlUMe2oHE5uToTm2C+M76GOU0PDY+c660ghQt03o5
1w47jdbChrlDAOmBv+lW5NHTfrJtD+qtWB6HNsfUl475o0UccoHfb5et1fqVrU3IwZ28r6jvY9Rj
9pbv71+QFJRpS/NYJO7yBiRq73ID7YUFfZHD2LuqYPSuQcKgOhUaAz7hsLdGqXdLLem8mET+FAYg
GwOPvwNh8FYLe19gUC1q/eIMI1UZAjGoWTO971RSTECCYKAnU5puHyaMSwUfZcKF/G6O3VXNS3fQ
EozebUZmOudYc7SWvv3o700Z5qtJIqRcq1xdvYIpBv9K0K2+si5VLuNhGNIj9gvMWlb/J0ss6wIb
awoLD5QCKYbVa5J7/RMl+S3NtfY0oluL2gRVtFH3ZSzRkG1ImkBokSSP+UJJWjIzkV2dgwUR1X6p
5UthJk+p3wucZj57XruwP/BwxSC17zrsnsTwtmTUA22Qhej8Q2KE95EGy2VI3EcfZfkmm9lxpDKH
mS0h+aaFk0dlJ2gcQ9dc1cW/8zCkPgMZ9f/1pf1cOaOIAAG6d+8X1iTBhlQ6V6yh71VL6+qmXhsS
nkl8olb1u16ytxlRUGxG7sUoW9SHLpf8ld+IZUZ/bPPcfgQ5+24mzVed6J/5pN54QPlWpAn0gNo6
QxTpN2nDaqwplwcslMGrW427LFjsP2o27lcOl6asmZYDZAieXN0LV4jGu6nBum2T/6ybRnsw/fVM
PZJFs5+z2p7nT0Kq1mOfYPnsS+eWeTMIjmoxWJW5F8HPqAkcskQnO3GppSxejbNfFBRSnY6WbFhc
+iKGFxWngT6hnR8X2o+WKJ7t2Ovo2ky9OjlOWcZEVnObZRm9wmQvEeHPFUiDYIzv1kWbFRp+RfYr
TkZIHg71trCqnSzaJYayf1DV8oC7c+Fv+8WhSN7BVDtPWfqFlBZDt0r27eSfld7MLwAZ0Dtwc/ap
jrpFh3yxnHohhqMo0OhMUmZXab40GMX29oLwwBu9CxIkAMNrMx5av0KhO+WAjSwQBwwRLepxtHjw
xBiVp7DLiIYAEclZ4SfvHu3pVsc/GynTTE+4xdGc6Ey4getZ56KleZz9eqFC662tmTDzdbruZDVi
xdaEUgfklY/E7IJo+DnrBoNpJs36VJdLKDKvDlPfvktBrJ6DhZWBn936PmkuErkA+6PKCU19QVGW
TTqaFzScrWcVcPh5nRXArUqlxIT6MBz5AGxGwxs5OQkFeRtsiNOpDzn7SqdkXOPY6qFdfZ8YVg/W
vRM5/MBQHb9UY9UPRat9Tbo7RCMg+422eH1orcqPYMr/laBTjtWoDmUg47ZkADzWZyzMM/0d1l6l
p23c6HV1CEB1WPPTLCvFgtt2d0Z3aGT7tbqoQH35p7nLZorO+GcK0NnawgxT4PsPx3w0+T8+6gUA
J1IJq51vlRUI/7k5e11wn/ABLtBK2R8D2Z/1OXisGv3fqGttSNoLMkYGlhLOeWmj5XMyLkbkcQ6p
NqyYQCrELoMcsiInpkWZ/yp8zsHERW5FgEFcjCPgq1GCPCNja9MYSnth9LQRgQIaUdslGgHMw4Ve
AClp0CdxvC+ovw1MrgblN5MRmzgRtHtYfqt6EntQnnhH/fVhGNaObY8Lji0wopU2eq9Jy42g/r72
Uv120yTPQWbLM0gW/srUorZ1k32XEkdbUN5HrVBpmNlWASPPhfaR48B2Ldg7dy/w1Me2op9Zqpbr
c+rMB0i+62UoPmxC3fK7IUjqxTM7A4lURqnHfhmZE0B3iRty2kKBZxHM9X4WtXlJjfaUpMkA8h7S
fSeGftfa6tfGL/S0Op3/pEH/i4xFotfR5MM0wJdcPMj07Ljs0CjxyTHIOBA2YBy8Vt9KhptH65Zi
qj075RQ29vRpzgyeat8g/vwfB3kddT7A6cqRX8JntS5a68dxX7NAsozyp/VxJYBx/MiWyWVb4VdA
UyhI+twISzUiy5zzAnlkIKju8HsXtMdSR1bh1QETca7wrh0eOM43SH/lQbFDL1zqkzX59sumOWA8
hNthFIBHDJ0w1G5grE+/TQ7Bm2W/6w6iCXNmkzaRNj1iN7AZ4eUu8vGpe6hI/ySaXtKz9giitDuV
wQEcXC+aOAjLUFtmkMw3yOhAyuFEskFvmAuOQK2rTos9dOiIDBBrBAIy36TBMcqOwe5QEmhhNjZS
AfHA2bXs8op1d6KdA78zjiQxv5i19OOxHflsSz8KlgxvhtVW567CK6j6JFS2wJKe0v5ZeXMe/eTW
unqHFJ4/iI8Gy6WO1LJM3xq5I67j9wSTTsvMS4nchaEtEDhPxpq2ykPnNm8+I6V4MVFoWp3FPgpd
hjneL2kK93pFSdkkOd+t0pFn3PGv82g/myIfH+0Fk6RML5z9f8xh/ZvDCD8k1HWyFOfh7k4wBoa5
xX3HDYgK4BbFoptEIvXzyK5/OGYJa0xxW5Sz2+5p6s8NQ4XjTMGC7JmlGx5ixkk7PAM98u0ZQSKK
aLQ44oRYmygn5ktDb6A+0It5pwja0f36p0feR7gKWeVIWeyc692YF28zTvHUuvPBKdPncum5vIyK
+T+W2TCgUgS6h5lZNWzw8yZO17NcM/nrzZ/1ZNAZi2q8BOm/tEkYL/bEp1aZvglWs4iWEhNCzgBk
G1B/3ptM0DLQb3aQ4k7ArLrdAHayKnMq6ey1n6BX9C1f1/tv44gkm2AAAVSwH7OSf7lZOTt3ibjd
DZQ5gPkXNwgh68jdmAw/S5qh2DD/d/Jr+hZ5rxYP1SEXU+yPOUol8Lw7I9cEoOLGAHrKrjFj77RV
9qoo+rpLT011Eg76h9GGXjcwWBa3LiekMvDS4B68UOwGlw8f7teKUkV4EWSZm9HxA6YeUczO2v7p
RxwPKFGcnR7IZ5+d2W5p+wJPy9TsxJr+m3E6lAxEjrZuhKaL6zEN2v4y9C+LzwvPUDuLgF8+6q5b
houONsilH4SPiP4CTEACTQpFBH2WPkNt6EgBqxauDf8HDzbcIrCknHbfbaENoegQXrDpoPfOA+Os
rykoeSO/i0rfu2ry/z8E/FrodAD3fpZhcQZpwc+aSD/+R9mZ7cbRXFv6VQ58n+6cIxM49kXNE4ss
skiKvEmwRDLnMXKKfPr+UjZOH6nR9mkDvyDBElmsiozYsfda3yoHNDXxpK5xSYwetQlNTQv8fY6t
O0/RxcuqXdZsxYvRotmX12ptGdNr0AP69OkScH970yKrIivlS7oh4SaagfA584aVrfd7M+5vreEC
UGgSfacezdKE6+GW4Ilb2r1exnTR4QIeMnsSQ19CEwXODGWOkjDS33Uzb9deacllEFzIFJ5N2WFH
I4KP2++JEQaXkZ8DD8oCgM+d59QfuimxFVWavzS7iSdflVdbY6+gbcAb1BO/ARootJ2f6BBeCD5o
3kpAGXh4nS8RQA+wnvyklA+jDMSVxt1tYKM6hbgGxiG7CC20d1mYH8w06JhBDulTBB+twwWwEl3k
bkc5ih1dsRCXTnHLUvPaAdu7tA41UPHsNam6gniH6sfsdtkkzqOIm/JUdB1JEWN5swtYf+C8yavY
Ac3sF3KeoHvtgPSRq+Bysh0GwzyXfCS07fwcM4TlagA/RtfYmU32kgaVdzRczdmSjh4tzWZCeWnw
lvzyC/6v3xLH5N//kz//LCvVkNzS/vHHv19LHPv5f87/5r/+zu//4u938c8Gwv93+y//1varPH/k
X/LPv/TbV+a7//PVrT7aj9/+sP5libx0X416/JJd1v56FeFXOf/N/+n/+R//M2OlR7bX/9tYeY5/
fjQfYffxl39+uf3n3/4CFps/fsj2b3/RPPOvYs4eFjppWjZxYGSW/cNdqXnir64nTFsHz+V4c+7W
f9krDeevOqZHAIKAdAAGm+Q1y7JrI764/leh44YkXdpDZOTazv+PvdL8PanM4X+u5+uuxWCK8GyC
4n5PKhMZ9k87g82lV+4W0sCq94ER0aGvwcMj1T0G+S0M41WUA9tI6TYa42nwZncFNXcQDW+xKEC6
OYcyMKHdlWdl+fSZu/wa0Gz5b2/twz8y5v6j6Ej/iItW/u0vv4fe/XqtwEg4BYmx9tCW/JGqVlIQ
IPnzZ+FyiQC5vSRVurUKTOLh/UDNa08PLbq9f/1Njd9D5+bvymdH24g9G1aLx/v9W5ZbWumgzWOn
2ZhESWhgHTINpZ51AhaAyAPhQ9utTfneGpgl04PZ3aWZ9eTtXapbn6Zoq7tMkF1oLf/mdf1ui/3n
62JB6a4pfMP1/nhd+H2cRnW8LtcINgoeXx5qZwys0AzWY1+vof/uNcdeDJ5996+/9a9F8X8iAP/x
rU1PcCCzEvn1jwhApyobWopIOSUkoqpiABCgWeljrmxMW+ghQ7LlXq0gCbkk5yzqGYmPBH3rjAyX
KO6+PDU6a42MGIY+F9ib98jkH41RPYGreSu/6Lo+9668S3wcoogmcplpkJ3MK5ZDVBgz1Dmg0wbe
iVKm0I2ja7KCk2Sp593aibut7j/HGANSUPAgGtdBME9sxbOnGBYLNNMMWAu3JkZqOlrocnPlbitc
PRL9Mf/8kelKMNVHNDfR0imdT0dWe0UTaUETbUfcAFMSVCIFxlzlNvdG2D3y4l5s+Ceu+YsFzbzR
VT9DaaJXqOpNB38C0gqoZVpR5aJ9/9cfiOH+X4vBdV1T9wWrVAiWxB/JiIlJkyTzw2zTu48q3WfR
yggfm/7ohGsDtUhDZQYYdQ29gBWChFM+wyZULy5dGXqoLUULo3igSgv1bEyrKb268I/lwvxo/IV6
jWd/Ax2IpQZv08CruzMC4MskEq98+94/pNEuyy/5uCdbKkuopxH59ZxDIcV/Ap0R4d+Y/wjscxwD
R8ZAiFhA3RvxGpW1FhNKET+l0LjRc1If5T9lt6LZh1KU70jR2qLkMjcZ8SY4X5tNzfRP7GnL+u1G
FSdojUrfkN1gNEvGgS2DZNCUw2pMdlH5QDE0Jnuaq5p+afADRfuuvMc5OulbuNRBs/YlU282vpUd
bDBtulyPvGtFLWVtiZLSK/gu6thk63oOOzhUPSMCiiaEn91axLuRn6dCXGIfk2GpBY+G2AbxhWIc
UI5eb+v4nkUXV2dIjqP/2Ew/8vFljJ5CoIK8S4yBYwMIe0wwRnUaieiAw7PokU4DbDeGi+5v0v6s
gOD2G8vm8rOUn2R7d+LfbSV/5GLzQM/Lxyej1gXeRzrvfEr8t7zKMYw6syTxakOUXuq/iuHJr8Ol
N6H8wsxhMaii+ZB66BQUwyWM3aYJGHW6c0L5GCkNm0G6BcW0clG/TiQt4vJedO2z6wFxHp8Kraft
hlye0m7eEcE2GsOraxC16n7VEF0ADez87qHOGY1gx0hLfaUkNhscRzNkv560tcV6HbMvvbIRVSRr
P/sS9Qw/bBdTCuwTjXM0IHJkeJsVmCqQSW8IGujNbd5cGeMj29btnQbHpAgvSXubyq2un+GFjvmT
RlM624zezsyYC22qkJwHjJIrb1y0sJq67D6CiyHGFZdLuLVLLrYrqGybwZpWlv9g+eceWiTBaYwM
s8tUP+vtk61eGSw2QYp5dEDN8mrFP9t6XI5+gpW8gkAwHUoX5KW+rmNnF2kS0c+PMQepFoT/5uO1
fg9u/vXpCt8D+ucYglht548zPvaiJHIgem5qbfoYc9msRQW+My4sxlfzaDXAXXPA5c76y/V7nW1v
RVL6khZovDaUOplRedHb8c7v/JsIuJOiaP0OHLPbuVZ3cGTwE2TjyTHLBjtgXhMM8HMgc2Wd2VOy
bSOJFACa1tBnS/IJw21XGDfN0zDxa9G/SXinSPrzvKamgr5FeUS0usWx/cdaTtia7Tj2443Xwpr0
JZKDTvOzRaOBHAR8N8GY/8xN6GY4ZcixGQHf9gGCMuE27NrVoR8TtO0lW3/lfHptmi7L2r4xNOXi
Opz8QNy4GTQQIKdxoTGoXtZY9lst3UeheNBs7t0USQvQRns/gbnnW9O2ipnsh4GPbMWj4fpWhDZu
VhdjA7k7tVugojCBpGW04wV5zXVirJ0a18UZLWW7KPocjGOo7XqfMZIIr5OMYqTy9bqvJnSDFsAy
3z5VI09UCneBtJAUX2zJnk2wBxfRPD/RuufzyJtzkiKxFP0V5hg0W3B5dKaByFk4kaErrNvCwpRY
B8WirNCFyvo59ppjOfWgw1yWpuY0M8bJ184Nw5kkqm4ANzuSpiqIPURgEjqUoksqhouJc/zgVXPI
nK9lRy7n0AZjw7mqeOQ1ofc8CvOWu8p5MHUveXQStDKqiSDgIuO1Y/MhyBzzwTG9Z5esvF3tR9UJ
UB9WxZw42s6uWnJlMnsBo5rjerb4JprD2+oMe3qo7oFNiJGQ7V2AfnUPA5OJzrBOxQTBneGKtchc
4MdZHfpIxvR7JHPkDPJ0XEQjX60cr9loded2AEZdoaMBrIoB1oxa7BrACYo0ScEP68+hlRm3QEnn
xCdEvyDsDmibSsNq9kGl98sogaL+63djZ3IrjYeIIMQ5/aWNvwo0QRutDPQbMFo60RBDkIswxDEZ
oZ5oH9asI3oLCUa7tIqbTRS6Oar4oT7VgfHi8WFskk5yYJTRh5pHVyp3i03WRWrdOq62aT0bx5uP
mdXPnxtfeAdYtcnSQjGBLcqHFUwYkt+U5YbNX1aJvzUC/clNjYMNfpSILxkcDPlEEbdtUrPhGbdo
RY/RIcSyzMeVcfo6tykj6njKk53VRs826ZKkjVLoFQqvUE+bCr0AITOi8bfkckOYdcK9Uzjj0jA4
EnK/vGTVPGLKfMz+4U34OpaK2b+SDGO74jz0t4Atps1cSvYRlOmMwqMIRpoMwQVY+sIwOQdiu4PJ
7e8L3cnQyPcvAMXrtadZdFEdd92jKIs84zRknJ9BSgRFSuorwpUG29C9VopqWYTYslB4+ZsOUudC
S76QdTG6CUA9FoMFfPGr7nKgVhbpKAjNdzHM7RXWqW+l90xA+u7U5XNZkY3TGlkUHV0WG2kfTnPI
RvPBzEhdUUaXHw3TYrokLZ4Nz2azweJ1PwoIsVFVcpqZDpW8nt8aPic4E9N4yNIeh3ig5U9luR24
KZ59wgapnpH6anbuLN1YfY52ku5zVIIgSRFM9aSU4/5h6gMbV1fiEmAdyU0SGMk1S1cOzs8+4fAs
AjpO4KMeqwbwvZGTdEDZQ44pndZ92EzTNsh9stY6jox8iHb4phOiSwmxihVOh6hmaIs2GWF1aq8b
FLW7Mu8Bk4X1q+dowcGz5lhNxyBOCmPdSApFEWYcmxbBGmw/Qf3apzqVcXiXlF8wRJgNBcFbk6M7
KQf7aGHKQ6EEX7/DB9dYLwEte4rpMdrylKoNU7cEvCDhRim48EJZPFmlIAEqG7dgqYiTDRAXZyOb
5CAVAoCGCjBBr0xgkDO11aEuekBmmI/gR8aLqq0cLIkDcGeWwOysihLajp7B2KGaDW/cKVZwdT/C
TCcrrMYOyKgVTyDrubaqaWvLslxEOlQQVUO98DvMaY48TkFe4T1QQMO9EXOMj/w7amw81a789BIO
2LC9+j19QUO0SChaqtHEbfZ4j3a2r72pHqrFWFCiN4OkSkakFzMQiH99BfzwXUMWARoR2r/aM13X
sUI2rjHYWAsxvLJt4xyOimZ2uhBTgbLL7PEcawnN/rapt2lOkCsWB6IZu2dKEkgIY0ZooR3juW0r
sksseCLO1DERrJ0lca842wpxtPABhqbAlDtJArGVecE9CXOstBfJyJac+/VeNjHbminEyrXNp7Eb
fmRKOTvQ6+tqkAHKv3Ct8yyw+xd7aaHgSwrgGXlrXIPe3OhaH7E2Px2iWVDWk8vpBsGauxDMH7t5
U5M/btqaUNfxkQHAz0kvtoFD6Ri52Hp7jSvkkNm87Xm0a9AML5OewQ3x2dwc45whdSqYhJcm+Kf8
jnyMAKskRsCGsNROELdehTLAQtTs/SEwST2wgVrP/BkSoECKGkSDx02Arsyrz07XrDRtpqjyvC6r
PHXWnfmcD36773MM15ZXbYuQJqrS2gCVb+/eYVwIpG7d2WHAwDch/VSMDBCH0OqY7+0lF087Cd2T
kZNd22WGWESaR1yFHbyTqANCUR/8nRUb1GhfupEx5NO4PGS8raQcaIeU++J95vTi3oWgdVRZfEw8
CzFsPe7HzDMO4BCNQ57ARMnJHGYqYeCA8T59hSctTKfg2H5izm5PmlV2p1+/o85Opkh7kE5M6oxO
bofVrq3M1++IHksOThUc/F6v1jCJ1HrytceA8A8UWjqRTKYOHa4R51+/wLYS57Dum41hzGAAxpD0
WJx5qbT5XTv/8ut3v36pE3UddZ1nfnqB8EqsO+C5bxcFgb5MGt2FeJVh6W/CCTcRJnrCcGHl6wWO
q1LsdELhIIAl8akgI2POTjRjCbWrUB7qF2zYgIX0jQAsuohUkR8iZJOzJjuAkFRPa5Osur1vE+gS
p+Vd1aBXdCCbMxfF/oIe3C0QMPNLpsutmYblKcobEzYtDhF3qGE+udWx1HtupLjByYlOmnt+0PsA
3ueuD9Esaw04d2k7004oyOEA9i4Zc911XAr/qWhD7U5U6LWwDo5EVX10PjRcZIOCjrSDIGwwwKny
eMYgG69FKuEB+TA0GAhfDKtae2NhPhCx6x1xNh49aB/2Qq+Hdz3sm0sYORLL+2DcMXhsz+xGZGdU
GjwsPbmU1DzXirXLT1AMB6sTt4z34A4tZrAeNbZqxj77GD7GISe5kp6Y8znKaNj5ZTPdC2YRi9Ys
Q+bWMYONVNTH1AqWvgpTqqWM89vJwP8GXDI1DT/dKCDqOFMxnCfFbDAappOo4BBFWUGl3EznXNnN
IYwIpxjbdCsao7kghDx5+NZO2aDdgPVOu24OpANAIO5SoeOiTgg5UG8OileyH0oWSVUdeZPsWWnn
PML/gg4xH5Gy6+5Tx26uXatY48G0iXGvrHJV9U9dbV1xOC3JFkJW3NIx6YLQ3sySwTgq1vEU+2fE
Do+qnsJ9QUuMsj9gqCoBuxDu82KJYdzGCZMm8HJcYeEZjR233lFnbwnCGVCgv6D5AAEVvadpHe7J
TEZ2eU/Qg1pC8Ni2rHfGwebWkeXJJMgrxD23qkf9Q8bUxbp6ncaCeIJZJj48+K3l7/RAkYBGLLYV
MJzFmD551ibK8n1jWpvCJpJHGweG3+BsvWFmmwcdzlx8EjzsSzeM7mSoS/qI8y1JMulPFJOxdhwW
gZt/pV6MEWod1tNFguP3aaGgJgLNXHoCMNFwIul0o5DIqBq8ZYRHoB5QcELzXXBJfZ16WdGOIot9
KmNGwW+e31+CaszhWpAhMiFH5jwwzmPcroYe81CH03st+4r90m7xbhJ6Quyk3TOgb72b1ag3Yf4I
VQrNwcMcHJjxhUSLbGmE4qsnDcyuybvX0vxk9iB4VdYAIVM7afFXLGM46RiXJhX1a/wuhzYj6RNF
mOSGyYx+eKkMAjyLqEVaP1ur0Po1ZnejQG16DkW9faPkO7BQvMWk9+j0KGeS1wz1OXs1FD/T/EkO
x0toqlNRVIeosG46iv8YBZeyQ4FTtr7wadLzGpEVxHCaOIe4VEAMJgjOHGMonqH+1CXDpRvqJ3hW
lA0po1OJpKwaOIItO16nfX/69a2FCqOVyLdCq4LFpJH3ZhTzK0rQzCIYfKNSPhm9jQXTrL6nr4hU
3aWOdX3BvO0wUOUTWrJx84XR6jSWWcFSyy6kiTAkzJ7DafyRKPvVDcE/eGjKq4i90QMu51BPJdpX
Z6EsyvMP6t+zbXjPQ5GfEyDufhA8m45D9CGWLY/J6TCWO2uYrpYR/Ii97Cc0Z2oNzDmWo30FLcO+
jMnmMpl+mrZcMWO54Yt/Gp1q1TVgzHMItpaTXirHwBXhRE9DVsbLvB9utl6cgC/1Bxnke43Cn0i1
z0DEl8CwHkBP76wKF6znQTOM7Z+2wbA4Rpy5cyP5ioo9wsaYzIIL7csxbR5kF/MZQEIu3Tt0ajc9
DR4HtJC+7dwSi+/icAnX8n7vQgrJn6CHXeBNrwkJxvehFZfSjwmt08F36Gh0FnQsgMGQz63KYNkZ
T75fEi60aH1Klmw2CpJgjR6Lk8jO9xgn7qfpMdNw4s/fr0Lv4nmUagDByZs3uD25P4nyuDjlSz0Q
qNb2xb2mfMGCSTaiGU5e1bMCW//ZceN7zbUf4I9fnZY1M002HAkB/x+JtB1a50SSMZfbzx0kiEVV
eDim9eiYwW9Y66X5VHB6R4Q+r4qkvzZRfDGAOpEtQ56rK87Qu/hHZvZSudXGdCmbTb48iGFFbKF7
rFp7ZRm4IbqM8iay3Zc6c3/aKJSWpYn/i5CdWAMZOWX1STc1hHn68GG17qpV+PoiCA2TPi0WQQiq
CArxZYzzH3TVi0Uib4aktPQ8tg0l0dDptUITw6CA83RLbdstHVA4FOKYN0sSXtISOk9lDQemqZAp
LGeL2+Epy+Irx1q5mXCNlbb5OBjkSvi6OPV59BqO/Qvl/HdrOOie+oGfv8X4MQz7IcifR0Y+s2R2
k/Jfog24vFT6ICwU7K5dbPTIPbsZfKVcpqe8RYKBl+JD6NqXEZtyFWo0MXQfOVDIWEIDWBKAhkN7
3607OD6IuWfZRJSfYsdolz5RlXIqwfzAaxhRB3FhXwoCrlhrmK3CzjwPExmlBEQV7F1qy5Y4x/XQ
p8HqSXYV6IAyItmixQTrveQF4oysnG6/3nQCiPYJwSaeU+KaS8M7CUieYcqem3MGG68kZCB08TTX
kjimygaXBu1Qheqsw5ZGyG5dAHsCoAPQujVNjww7ZtKTo49LJ3YOBXQ1dlmb2U3d3CuFGUgUX0ra
H7Ocv8A6UmXaxsUSmWoCeqB6F35HTmG7tXz9Hdr9u9OfWfUHXNRPeG4xTY3vcaGDGekvaRHf20Kd
3N77cAqkN0Y6UP2JrdGrbZiSLxQ00JEml5LbyrJzasuFZ9U/EYGzb0VcP5BapiJ4LaZdI11U5yxo
WrVcVgui+KLP1uRi7SiqNb966YL4K5G0yTpqRpnKE7IJ2odB9O0V5Q8eUwS29Uc/8TNGQ/HDjJql
HuE5aOx3V2rfVls9OANxd6KPMdQA49kIzdr5VQ1tdZOY0UGb/HfUGfZiU8QNjSIeCauCcRP6460f
27OT06IwrbRYjb3E9YaMaFFL886q6ZnNA5gwN2n/QcXNomjTNPlrvS3pFphQB+vOBH3I1SSs5Gci
sufEqA9xTDR9H6/SODxBZXwSIwQwqdxoSf/+VRu0U6VdSQ2YVrbNjZj7185F9raeQKi7PcdZSmzK
Zk4SrsW6Sot3IFXtssACyJXUug0Vvnkro8vph4BqRf0eN/gaIWvd27V+HAe0fQhtkEnX6EH62TzE
JBEAXWC/oOCBdUUDdlZJaQmF9ECQzapw2BZIx8K1ZT2oQX9UORdEO762Q3Aaiyhcp/g20eE0Flev
XOAu3OdSbmf3aR35jG89Kq+m7o+Giub+3rjpnTmWJYHZ6t3AkkGKtDobwdW0d7vpe/CK+8wd3iqt
IrY4juEg1v3KFdQ1tBEpTAboB7DMEYFNT7aJPDcjKBWqZrn1BEiiWN38qthBiIFfkBFBNQOrYs3B
IdDLO8SwiygoH0c1frrcbDl5wsfAZZqZj7Ow7iVLR7DDXHlWBsJ3XTSvKeo2xE/q2ewYUXi+v7SD
YOf2GWxx07iGHPlLLSOcqjPdtd/CG1Bmz0gT76QGQq1HGNnDUtvU8fhVJNGjrbfQB3VuzfhWgJPS
S8GSDQ6v2MhudhrU57o+SFNF684mfloDU6GXwUsQ0trUmY17YrimM1vMkQNyUmG9h6yAZZTxJ7Sz
PnOF8FDFVf+AoB//NYneEW2dvidE0a2Hl7KTr0K3EwClRBMCJt9qQ1WytTXOYqICWZdas0ub4b6v
9AerBengJQ3W3NeqIdfL1aPX0vHuyCmFXZD2T8QevM4fWNDTLJRA85DhrENMXqPxUyDRbehVEN/7
GAcDWIZa0Eqs0o2NNims4bAaBpSOIvnwh+pb9V6PXZY5ctC3h9yigvcnFi2r8Q1omp2SYCjxKNUa
jGWz3bajxFEemtGSgS0jjw09LCRScfhYiCZkhxTy0JdUbbZBXAW6LqS22lHMua9Esq0n7NwLicVz
FOl3P5Mb6wZhuZP33SL/nHr7FXBhXnr0cnQa16ikDloaXZOyvM20xSR/cjE+NwD4RFAfHLBeBGVF
nCMkbMQxdMPYRTnqYzQZMiZUtv2lSRUtvbwOlkKqZ2uEhjPQWMfiCcbGiy+EnXymLYnCfuU/1QHF
jV+p56ghXxVyLPVIM9S0/wWkB8Nn2ePJNJkhrxqwJDI+kiz/XQTDWqXyw3FC0AYgD5LiM7fUgylS
wujSET8+xNu+7u6bRnRYvxHYC3klkPF7wg5rj8m1q6xb1Df9/HYCDxT0wZR7yjrruXUKJm0i2g5e
QymnPYjcMg6WR59PvikpVhZKl03kcGp1DrDJhnnw4Jj7bOhpaWvWTZv1juSK6rr/oXEBWQ1GQn+F
msTvD4ZrfCdcxkhHPbkopbF2LMcRYVeYrEjlxouzbqbKWAjzLcBzdYfYDZlkvM/sFipkEJJIhJvV
KTkYhn4kCsdtHz3PO6WGfnQt97M3Ai4SxruDzZ9RVXWNsHWviBD1oH4YXJ4R6lITubcQqXgfOR8E
9g7bFpfcQo+hf+vac+IbDfuhM6dYQ+KNaKKXeNCnnn5kTfMUTYY3baVqHtJOPeVTRS/JhfOVpvlP
z2u2bZt8d01VMNzsm5Ufu3vZ6nc+wxNoHoSRWCGP/qw4JRSPyJiBw2/E2YAJGqcLXuV23bkRKsva
/uzt8FLLte00BT7EIlyVVIX4sMmrqyAFWGqK4cuCBdHFcSqCaG1X+Hzw1ON1aGBkSUFzmUW8iEE2
9s5YLApLHxiR9jBWgjeXAnHpG+Ojks1nN3ICA/56JfMcJc/7FOdwp91g5j1CQfMCl3Z/ymZKP3ko
vGxlNbjYDe7oGzpTDEWn3FrjzTygxzIg0YbdQ6IQ1sMnKAlIkJBBkhDX2cB3ybm6DIhMY76oLp0H
p+y0c+iZQNQNjoSeGaDJfplZVCpB8tQkAUiLjACKcqg3bF2csFm0IQvTnqc+J1nw0gE9Vdupt/ZV
GNzhF4yXbukGeJLbDl29DNds2FpZw1ajA4/n1uZDHiIIXtkH6PY3RPWk0Yker4R2Zot9LvzhMkZ0
d1J0MnH6bMXVAxYi/C5OzKVCx35Fg+KB6IxXrPjLrkjdNdGWP2odY6zSjM+upd+jPD7owEjj4+Bt
J4dMtIJRdZ34x1RWTwH6wQ1jHEIW6+6QBHhUgR7shRnJrdLNpyqLcBSXxQOo3IdwAmoosO8lVn7S
M7weaScYC3MAuZIDPWwyRXgxfiFCoDc68vs71LoNrJrkpwGgmm6FB++eY8BktBWb40qP9IuscwY7
QMtKUYD4D3W65NT8NeASM82KUyHeiPiJN8zDj3hnmV/7H9IKJNQybQNn/FYohl0wBzYj2orWR8/J
mGglEuqEIuIhxFdLH0Il4XJoiENxs1tbxPBmA0tfcX3K14zhtiXN1rqinijHH64+WBQb4oe/JZnR
WuaJtu704tsBMEUQlsEd1ow/IbA+u12oNkqz8Du64SXuyoTcLDJb+h7BBI1aFiVkqmNP9ByHDM8Y
8TFrEsLSLX2LT9vxv8kvLxzGIGpiZFEGw7AIFaYvz9sBKrmjhsr2nI7pGn8xH1LDcTtlIN1QRQTG
Q17fQ//llhPp+aMT45vAq4MAhMemNx4HwAVVQIxjZ0YXvx2Q1puHKTRAeybqgmfuDsmA3KRhbT00
VdMcxlJ7LCP1QbbRMXWyAdYc/l5QHksRsfYrnf45QWLeKUa5v56qFmulicSj55qy6uIgZMQDbrqJ
n4TR0mwdLThFEOK4LGJBbReZgfYn1D6SZoxXQvMJribMs2TVUSzK9xJZMI6x8er4rb40ndK6w1Zx
wuAUcz5gy8jJrWFLoQ7NAZsQ6/KBxPo+Ttr+vsfXiApTHVR5n41uTOlKQWvYH7JOvsOMM2GOZW3i
zrzB9f3B+CrNq+QBaAU0TDujU+uQ2wa94c0o0NnrSGDy1vxQSCS8npFmWg4GpCnakXHzIPkAAfJa
Fz0puKhTUw16f/PA03s+qW4h5l8q0uDDwF2ydEfsIqkKjk1YU6zeLIWlJdbBhGiKKNqYxoRTmys8
FmC/v3ygPO2QYMEW4g7rwlVq3togIdEvbBj28keZE/LWfE5CkOeSYw9w2+c0GZ9KgmVYP5j6JxeH
vvJuXmL+sKx6B4mVS2SL7Q1Jm1iSStZin1CA5NH6mej4mAFdJ5fObzCOGw9KQoS7qFKPPgJ8bZpJ
5oXcT1O/NTXiTvVEY375Lez2sQ1juUWizeRSBY8MfftIlYhr1M5u+nJXA0HURyi5PfwYqUkCOsL2
XtBQx4Cyh3JQwNxFBT86CZRir+Eaji38YEyIDocpO7SObh+R5YEXlrSYcVb0x6oyWS2/fhs33cRj
VN5XBMVT0MHGljJt3yr9rs+DzxD3/n3l9XJbJM03rm2wXLG/NcMQFSecYrLmhoXPTwoQ9ZQU4j2Z
GrkfZGU8KDljHduW3jH+eIBuC7+2xrM/te4+6MJhi2wdak2df3OrxWuU2qsyJbkcvcqMMKFZAPNF
nhRnqNdE2rXlkOMiHR69Injp8ZqT/haC+/Ti8NDmzPTtVCPNsBxOie9/4IoudiHC/I0v9dPQMJfs
nfTFthLz8TnOp/zox36xFmVWb5O2/ZIDgYSdkT1PY+Ueu5lixxe2D+QmMwF26+TNHXKF32OMN7Hm
eejgUv+KTn+tiqL5EdOGyKYCBBPYCSCK/hIqWwutz5nWPrLmlWPvej06tL7HR1kSLGAbmN7zPkl2
tb1n5EzBMTjsefF34iL387JH313BcwIooB8DFbWLUeg7w8r2RqQvLBzSu6FV9qYCHbu2FU+Bi0V2
1+XOKxmR46702RW8Cn50gakIjBc3krDe1HllP0+wu3f+eCXKcIRRkQR7kTHwl1XzoLQQl92ARyun
SjBzsIsMJfQ1pAJvaWEChOsPfrumw/JCPhIik7y9lknl7MZQE1cEoU9lI+ttUVveQVEkFCjanhkJ
UlmX5g/PIeSADfrOgwdKCvaRfj5yuoA4trCob0WmKMAY+qwdW8zyxvqdQeujmvg4igmwVCVey861
j0bHaFAWFe+aO51JZQFEF9PMsrEwzc3+E0lbq6q3SSwh556eEYW6nh5N8nQW7tD2KFf7Fy8G8p82
DmM/d+qAMVDA7RS3uyuNswT9dCE4Hv11kusj5LAm2govNU956KxAiFyV0WvvULuYvidecq+hsnMM
qph5sm1MfnVDQMdYfnxpZHoHXR/3KOQojEVV/9oCrVv0svPgEhBDPEkLpJ3WXoxc69+6OrTWhuaH
WxmKlanr5rPq48fS4xZO2ibSU3zCUzko9CHjcK61jqpW/qK7ZruIE+yaAIpGauc8wk0HeyOM+hmP
RbOLmCYARUEqZPOpH724vkhLFRuQDpj3tFg/ZQmyUAs2jGWNDf4uLV+pwfoWbm+/zCjUNAm3Ahzm
SkVugWWFZzHRCJZ2uu4d5O5MVXWvNXXlsxYLbH9ubdxrdZxCvO6edLzv9zMMHCtddV/2NvVWmZ9R
f8zXPVVuRhdfUm2TPyO9qtxNgh3if5N3HktuA1u2/Zc3RweAhB28CT0JmmJ5aYJQySDhbcJ9/Vug
bvc10X/wJgiWFCoVWUDmyXP2XptmR3zgIOxwg3dgwZJ3Odr5zxSjm5jFr2k00+9xPN/aiXt9hi57
jwtkpKMGhBPWGUHMyB/mBSXhjkswixOf+qg6d1lsH+cSo01rwEdX/ezzYG5SPW4/HTl+Qi/AsZuw
IMkwoxvWjNzBRaEHWv6Q09rb3O7bjdHy3qaSZ7Vn64JzLMV5Rqs20NlY100RH6sRnJcm7JuDe3fX
8qNpeTmxsHhUztTAAM2rn5XRhKc/A9a2Ke7mQw5E5BBHaEVH76dmoTrSgcMvCa1q5anmllq6gPOs
J2skHeF2sNgxgEa7V+4o9GC8Kb8X/ZPSE9LDAw+K1hXpQAvDWUSbptPdaxEd45goKKwY4b7IFwE4
PsZdwbQQOo2mIwEqfvmW99XhgH6tnEEemY+vSLw3sGTpxHlLo92GCOJcm050bqrkTbdhLGk5XQjo
P/Mqq5rwZSrJT5vVt4bxoa8PG6H72dEvx35tVm1xJnh2rTdUhgRUIqC2w13XdgoNIA3LQsbGtyFE
P4BSa8+vyye0cvrWeooWjIp+wbq4M167af6cX5Cld4w6/Q+T/Ge7nM9C2An2KFFBm7QOZtyRX0+n
jlOooM2YwXmSYtMPcfJs5Sp5nsISQazBaevxZ3lWhAeIXr+1yilPlh9XJ/QOH4Zbwon26tcxJYp8
Ntz0OjTpL+95DufitXdJcuS85BlDDgrHa491/9udGFHhINmEg3XVHAwR1hSdbSfs9705/S7a2N6j
04DZgKX1Xg8Eds04ORFB0Srv0mLaezP+UjvV/LuXI57xi1CdauLA75mP7oIs+WvGLdYWpBnRMqfN
7SBeCUW6C/UUMKtphB8wC8jZCcPo8vgyuhqZ8xE1Tvc0xX51Mcfqoy0h5mae+HQSbQaCOjh4NoT1
6WObh5BxAbbR320rR/SWgDrsx2IrSnFowiTeMDaMtn4OX6ldOLBNGIpAbzyHdIpCJx7GzO6ZefYV
EiNJvAgAqvRS9xhlyfsFNZ/KZm9O4/yke6+ANAAlQnY4ciD6KbypOg5GZZ11w3R2UyAL/iCvm1XB
YkX3pvqhFT26kxMeUo4Yen5WeHjXmVH88SP0NEZinR54SqUiKnYrp2Su1Kk15hM0PcKqG3unfJRb
Pr8sAbmrHp4LmxvMcGjc5DJ/L9tl6JboMFOBLc3YQGjbkqMTLZ0W2tmwtPBZaHTvzGQGFG5SYdcG
w8MMAsXk+nulQ1hNbrRR70ZC/3Vu43irqo9hpNHiAZDi1EjVqqvoAIFWzm62TqKEOFPivwA+qKc4
tTDYhii7kA4NtxDSP0aQV5mBawn16GcdvmV5Sy0xvsSO+6PWOclVRgmQ/Fmfoh8R+Rpji1mAWOEP
JLuHQbPvmZ58wC7KabWV70PXQBTnxxWp9+l6/hKtDCPNSX52Nk1vTRt31jQQhpWkhwxTeu26bz20
Lbgvwz0Tv6fkRsYcIOvvNK6MIDTh8xh2h4alDH+QoHaZEgIDgOdhMe3bX2xov0KrQMdGnk/EHCRD
k1iM9K/oP5Dh4qUvWus/zxqwFAxQhN1mSwQaG6YONy2pgY82koFQM64EHXLOEYd6ZI2iJ7GpZP8n
KbVX24L/4xIHLVLyF8pa/FG9/lXXY73SuZs6o7lqNMS71qWjTqmcJBbjcIrVdW02G6bCHd325IX+
3qq1sne7M0E3saA4OkpkXKEPw8o//Hr/sHL9h33wP778/9JNiMPiX5w9i1vxH7bBxQ75f//PS/8j
+/rR/PpXM+Hjn/w1Ewr9v2zheoJpum+bdAUR8v/1EmIKtCwLp7KnO7bhoX3/Hyuht/yV7tmOzwbg
MyX/Hyeha/0XX4J8Mg398Rf/7aL8t98frsr/xZrnLd67f1rC+OYW/yk/mfAsH52KtRiU/sVBggHM
IPmt7nfDwgXMbWBPy8WwxxmweJQX2wli7Ck2Dkabr6EqTzgSr3m+4ILyFPyVT/N4Ki1rz3bVXlWU
fZh5eqhA4l1U6H2yYZQQ2UJOadOEpiJTjn1Uk36nkhzXPZVaLGq0ygtelD1B7Fi3ys3oMI6w3GGT
9H7MwE0jnm2mbZJ7HnUzRFztWGvfXRPfolFMbqAxKdIN27+HKttqKpHIYSOgfSlMtiK1T135VLgA
50qru0SqqPawKo2TjFKxbjToByIkWBxDGZ1Vn2ykHA7UMQS1xWxMENZimEfItgWQUY4qjWnPRN6k
4uS47T8uZWRstEJJhjB+EpjUO4FanArNopSNBR1bwnYjLFBdE4DQbAK3T7ONngjaGHC/nv/l5vtf
fqliuTv/7bdKgCe3jmVawhYGO8B//Fa9Jrfn3sakEns0xtuRJGsPhqSrPOMNWEJnYft0vM+ZbgUs
5KLG36KjJR7LgHjdFYuUfGurGWCRZ7ar56Qk4ry0R/3O5h5vJ7QKW0+yfmLgfIl9h65HgbS8Fwg6
JhleLTq/z17Sase5oAXstD5ZbVG/jlHQPjFSzoXovxCn7hq9BNWdwsWtJFIfWxBGu/jgo8SrSKAD
RIcUULynGPzhS7VOeKxcsV0ybkTvJ2fDbcpr7vb2NtUYfjF4F/ewvSVKWU/pQD8xV2TfIaJjy+ek
NnAMW/UiLp5sQ715ToMFjugMjmryNvvIwgtYxBWyBut73WY3VSTDeVRgXyNoqS8q3RpGiA7UK9VW
Z8a4N1ub1PNG6GdjsnibTkR7bXAzFdR6PoLPJ+fYVaeQpuOhEsZmdBVQcqtz4RjTTfUdu3ipo/ir
ynBYUvaDQJqo2rjvxUnNqJUdMcBoh4uuwWvsjJKQsWFBtOcQBadh1E+ikPW6xVKzMSp0uI8P+oG6
a2sOpeRFA7MxFrkMBEOHIx4koqY8GVCFz8ojD8oR1afIPaDjY/pNeANJVaHC6KQzUUoYc18vtN4o
m+qcI0/dUNMPPvmM8/K5j6jK1lHikyPj1t+0yhiPfgsQv7Nb7yRlDOC8MXMGh+RrBBUdz2xqr66i
nYRCzdyCwssIa+JMaHbnyZzWOhz+oLNiF855/+MB8xstAbJd01Cojf0lzlw3ICszp9kaVGb/Z841
j6JlBNI8hj0NUoaHth+HO2Di+V6HnDWj77ii9D0YlXwew5rkYh9k1IAm776MwFn84CssCCFO2pD3
tLndph5SHQmNHjRW/5o14SVOpdqK3J8ZpG+9DpNRqpnRc1Sr8WAOKM1i/NafdIMmmCrQD1JUPI9v
auLnX/dYgfep0Skibeh98JPeo8qtzgPDiKdQGJ+1L/Bz8r0MPxJvLrJL0pPWSMu8AKR1eBkNjig1
g/UebMvtcXEUdXtp4NQc54V/rezke0yzz+/SqztX7WuFWnAHSBLAOHKgNZ16Y99XfnztZ0DvMnSR
PEiYd9wF31p8mnHlB/TMumebTgnnhji+ArjY25EA2TwMv51QAGB2G7VHjl+cmdgxnu/r+JSOAIcK
z8EoJ+RLgqBfzPLewJZggQ/1vdtbAiJSQjdeaBIRa+Vg8yvVm13JbQkn5i9qaOENpSWNFobYNvgp
X0cO4kYBD/Cq0o49SIW7LrQWayyfpmmb63ymT0eoVInCtodPFdrtGsBsspXknF6ZsZdXzVcnirXN
YAnn1tRW/uxrw/Oc9agQTPXCW4LEgPoNhzMyhbKCeS/CrL0VFawc342JzSNogQn2BeuAfXGXVzW6
335A9VAw3xoH+Dc+N7qIkRczgu8a7Y8mXTaqstXonI187HzWKC/oxeK6BXNBMAXuqry7diCZgma5
hI0+ke6b/cCRQZ+JMp1dkpChtC0hCtVtvXt8ICPFpcrFEHRi6P9SIv4NEvGvDn3LW2qQf98ybIfx
FboonzLEN8V/pDWLvPAYReD8tpBGG8w4Lr0Mq21EnBsCoiY/DiOjShOFs2j95J44MNGajknfBMM3
M20mjnU1XeSRSAaW32wmCThkk4tF+qcuUGZUphmCLU0GBgiM79F5jJcQdZkL5ACScFGtJ5RElwZf
Kmml5gzMnyIWcq6CiZy2J2Xbn0NiaTtPJf3J1Lxx38TILG1pjPvQqs6LvfASVhl3ZS8dmkMeyTuq
+fQIJOnS0r6jgqOBkkU8EY2I5QvPE1E/CeFNOvJkLQ09COcGEaEc6sxQM2/IufSzpi8JAjmGL4oE
0otrzBjip4ZS5jIVoR9w868d3JY7i343PauZvFFAlviycfzhgGuJccpXmf1TVW3IeifiJ7adt4Z8
1OOQiG9+58efyMNdtGQg9JtIkBZbWxnkpALotNtnr+Z0a1OZIDyHac64n3E4HfynCBhjaA9/3E7K
i9HiuTI8Sz+6fou8CY3oqfMGepfSTjD/Du9aVydBHQqcGTXd8yLP1AEi4Zvptd3VQpwPb4jvyNHv
i58h3M4pCGctUtfUlElQaMUI8wjccQMWXyth8ziO92Q2hXiLaUrxR4O76rGi7LKlaOsdke9ofg+U
axjLyB96N0lVVW5tn8mMJGONkzRbqgXji67qTqOmKwjiPsU5j/dsldmFsbFA/YFGVXdR1+knXe9g
eMHD3EtLkcOZOiRo9sMvpB3ymmn9LS+Y2g9WZT1Zee5tcA6QOZtPJPhF4jL7Xb6B4l+8OVp6rz1U
G2kdf0GIPI7kBjvmaF8KP/KeDTcO0dGjFPCAGropjtBoLEOC09JXoaXpxe8YHk1TFyR+vUvNYYJq
0UZn/pl5nPDm65ZnIAmZDXpwHkETsj7Mne6fpgiugNEBiUYXGt8iQwcSY/D8eAjj9rXP4FxYc0oK
HZcZSV83+/soAdbZ2VK8goWyaDitFPzuU6wqhED20G5Bcs+3qQJiwVqT4fx+aWAhv3CSRvENbhxc
JJkZdss0DXwasMRcs6/TKFxgxA6EVw+53Syn8RTNYbPTJuNDlpl/dOeExSAvAFNlUJNSNFEvzDOf
ZbOgDRn/AEaZX5uywZIXN9HeCUdg4dKPbnmMxb92GcVbFSm2c+O9wsDNVTNeXSMh+NAqrw7t237u
P5zJHL4rf1YYJlNrZVF5PdVw5+PaRgYLYccem18PGuJ5cAEn0vTxLxOHgRWtPrANel/t4DwvhA8O
LEWR5gGjErEvbdLtJgNVsmbplFLoiMjuSa6xWbC9x4VP8OgoMSIxjLMNkpc6kSHpBIM7rkCqfctz
W9vjoGgvabvEzBYljF6hp2fqPcSgrCB6HRIHxH/QOgy0kB/EZyKyY5qq6JUqi0nYPJjyrNtGOwHw
rqatYxAMjhw2D8DMQkV0GOk7yxnGDHFsGVp1bj3nbQyJdsoZXN2znuSEycVeG+PQ1o2kvff66D+5
kNM7BDSVaNwvIl8+cEGKwMZ6uuqbip+znOdLmY3bdLHFwj+7QMeFfI9397XPqXAdn5Wpm/D7qzrG
oCfbG9TQ985HW2cPHi0FvRl3NMcXqXlar8Jab8Gmzld0/H/MKikPje+DFx9BiYxLlF1ITMJahekf
lWcQKYY8C7Ipv5ehkveqC/e2UbUB4Rrg6fACwpFEubOM59I8A4NJxX32uQ9Qu0w/kw6dcVF9hyXj
nhDXl1RkiVjpiKPRW4ZI1ZzZPsA1uHq17/NB8FwNxbtZPrxUPMImNLe1QVsQ4RqpqUXWfslYd5EL
NMZZsfKc+6RHtYRSVm8hydde5Jz0SBKymrTfI7O6j2CND7z74ZIsronKi9W2RtoSPC54yUc2kiec
lwX6A4FQdbALps8SdLCWvxvRgMp/NMUljFImY4tLmDWEjrQlb53/VbpqKX9QZXTG3s4Wj3htj/7u
cWORMSctm+P3sAylGBb9/bAqzOWhiPTAp74K8ApfEnK+T7lSfcDY6jZWyj2Xfv/SFYYftO2oHSve
o59Np8qOzBPKGfPUh6LjvwLKbU1FdXaiuDsIrziHyrdO/qxbp7xB/FMqyyN3yC8JY5qlLDAPoMkZ
GXOFjKd45uhv+Gfir9ES9Bz+66Y3byo3tr3T/BYy7w7JOKUT7Nhm5MYjgaQwoJsiPAe1gXwTYzBB
Whw/N47vGRcG/MNKTfg02NK2GF/HM4Sz8dzAhFBMgK7Q1qxdnrgEai4xagMbQ8XBgqmv/+kv8yt9
D3VQBqrDF8vBi4MCvn60JMBLJp7RVjeeGo2hIInbxgWXy7OWyXmLZL99KjXd2qUj5DQ0d2hOz645
xWd8VxhLwSuZqKXa6UgD0wselwnHEzDb4VaMcdAPdIfh6ZyqgdCHlTWrej86ESfXNEKeNuEaXrdp
ftATNAOrzsFn6XigUarEM8+Py1D43s5y6ietMclLdNAvGnkFRb8k/SpD/E0LJiYeKWSq0OAz2YyE
jVcunuXCn7RTF7vvE32nQ4TKEs9Mf8HOnN+KadqHPVk0LY50+BqVhkjDb/bFBJnHVO9OR2RLxV42
td14kFVGOJxnHYXm66u6irttj+mPoYalbQ1CRfsWXgii7Qvohw/MayQSCEuQtVzrHWa2dloPaUdi
xTBeOovEXsMgrOufVTgT4X2BfQgtTOkchCbyl6Jqz41W7xhnF1fU4O2hq1rzORrZYmWdvOXlgJAw
1YK6gaf2OHFMC0U2Zaee+8kL6qm6zsojpKz/qae5usq9h1X9Wy2/ZSFRIeYQjds+SqI3Z7raRXZ1
K7e4D7KoL6Isv2Ua4JllOxPKz8lU30YGDGH0cgUwRs5gMlWUQdP0g+Ep7nLP2YG/kNyyKbcBgtzS
sLx3OGxPDs79J33/KGWN0hgvJkHaMm7sk1PN6qyTdrEyKB0ODQqpOx2TFJvLcRAQ4aqhL14ATdYH
nf7auiR4Wo+i6eiKrg08T1gHy00RVoywwpMsv+hT94V2etqnMKJWtjlbW6lVeiCawtrWDYEF2NU1
a5XRPF93CQIq32w+CHkAj7MscE1Vx0fSnpHN2N7ZLjXnYEs2q4gYopYqENNF6Z46FxdNAi2PBDHa
4kbSqGuW1HTAix5YZuJa5zFGD6nGcvq7cD6+eUniXiYk+1xlUgl6oEOgRVGlxxMJz+usAU0766Da
kb7nkYxumumcaQ3hBO6odlGup5fOr9ILZfkv0SrYQYv6Q4s6jxgrFvgRb9jBr7/apuasp6ISXVlE
3ujj20O65wyeO8YTA2iT9hR626rLCJVIST8FBcyGkmDDPYe6CzSXCDunkTC2Ep7ccI4uRe0OzIoO
Nurp++NC/BRnX2++jCU5uY4qmh2VHvE9GiRmHG6wfAsHLUwVP/fOoAVWl7SbeEzhYS5LmmlCYeq6
tCEShbcoWAQYJ+mSoSc8aMPSXzKNQVgHNGOfJ8aPfpxbVlU8EpzR+qsWFpweWF6rBZEpwiWU28GC
e9X6uNwo+ocbWp2Ay5J5zxtBKzm1+Ly10Fg3pWBpWS6PV73fJ4sXFR63HVrgJeiQJEYsL4VLfgep
zpBZPSe9aVg8j1CjCQo04ovweEbx6cc3l1DkkRTZpiTCqk6n8Yp6/qZ/ZklWf3azrgdRD4+9N1+j
mo+/6yOd0DoTeFCHxxHJ6cckSvkSVmZ8S3v7MFstDh697o+KuTqMTbSKYOeuCVXZgq8pbpSl0LvG
U2OJAb1a29xFD4Wzk87Onlz9CZO6gRQ2/1Ky6H8THVOdPKf+GdcEOnsZvIlWvhbdaDxFRvik5Zgb
NVMjNz3UyVysqBc5wZ6ygm/eZJ23x3v8lmO9OdW6hp+qHs1jZH9N6OvhqNis3yLjKc1LMqfcXnwg
5Ee+xa6E+mXEnsR8/2JUmXOZNXfYVRggORbg3ZoSF9jD3Nz7xkif8gEAVTYad6XF04E70dhkXq7d
cPCrJu0uDAzocC3pppk/6Duv5PszAALVpKOkXmNTwKGj6rxckEkyqCXDvIjPdKNUzfYMLwBjzExY
i8kUbR9Z/R9rEO5ZDAQ50b7T1takME4vF4cx9I706G4Vuj4C5ag8UfBwIDOrKahKjL1J4tDa45KR
9nEYXfmnLrV6XdS0i/IhTCbEbSun5ImR+H/Oj9ptztQ1znPjgJRI104ZNv00xIKemR9qEuxTU0yD
cyjfs7Aqg8dFs4Eb9ygmVmx9+xnXxPlxCUP8V7Jp+EWq0kHHo86IQhl5AiaADh+KC8/EAdPSVRtw
OcaEe1wkrBhamOa8GzR3psQrUUphH13VpdB2ruQQ6em9RgBwSbxKVBYpkWk6/J24+xw7P9+Hvpmf
l4J/ZSggwH4YJ08lQoxdyhRj5fZATFay7UI8Z3CyDEAsN33w/gyhoZ8UkYrbDDj5VrmT99w27rGp
ZozK6A5P4Wyi0HKfgfxHd5pmPZ0fEui0UsbfPIE9Qd8h4vbekd59d3imNm4UNhuvTVE55KZFeEXI
ccIQl0LYv83eQV5TNOJizk9e3SJGNxY0WsTp3dFld8WAM5N/RKBCVTYGnqCWEjSZQEckWb9//Kak
Y34uxR8h32O5kxUzHxPv3yXsaXObPq0L2D14vrTZPI7a9IomuOSsrcsXuxFntwvnI0bWqxX75lLl
IbXI8e+OKv2uulNkx95Oz5S15wRErE31EWZ1fqktlI2tdrFG399LNX5UpiFOxXJJVGPsQEG9arMV
BqgYvW2BvHM5IhcnDkSXWGr9VaeDfDHE84i8/sxhqj7HXlnDd27SQIerQca0E8zQtFeugDLkhJCx
Mkp82bCtiMqKryFEec1On0KohZtcIxnl8SUKDvca+x8cxnqsUwjyss6w1gVd11VfFvuqU+lbnMno
TmTfnFxk1wy/tHhc6roRVSUV7Ypom/q1i73h2WwIhWb5cjNLQ7IyIe0itQkVOIqGSO+ca7xcNAqB
2p/lyWjq3VTyET5OSyPK5kAfGyjwcVXuaOjKrVkmPYwK/04q9RAMeGqJsy6PLdloNzPxcenI/lSM
TsZWyiWKMEnXI/PtZoAY/HhTA1FYcPLU7xSlIS7OdG8aRA/aYZXzFgAcNqoUd9MasHPPULEAPZ8m
XzZPi5+E9moxv9nRcHOj7KWjwfskzBQlsrkkecrEP/Rm/dPqQP7Xbuke50R/G/IoerKhOexLB70w
dTe4LnIq97Rd1KUs+E3aS97LbABCKuxASnKe6qa9pVIyfWgGd8/5wwT7x72EFUK8a2pAGRWdoDqP
v0QW/0idHFZiZWwlKglOg454Fx0SCFyu1CwjwuiKJh+52Rt2rJseE6vhUvqvxEiQvb7Ud4lRJPBK
xA/ipMw3vS9wDKUWt/ZkgsPkiObGeX1p4ZkUA10GbPU1pnxkouuxunlG6++9ifRbEoOA2Y3FWffl
zi445rpVJD+ZXb6kQFhTx6j24GPBddWYadGgtMfE7nYNwucA8/y8rT1utNZODEKPuWTudMpy9VF2
LmxyAp5eZjxGW55gZOpFIvaTXT/VHDaDxwWAOu2D2HSQC83NOa5g9/V0FkEeOvVqdhhTtYmog8dg
5e9l2COVzf9udo9tr3DIW+r1U1dUKkCkmGK/65kBKiwXofaltaXYDXkP6TEf9Q1zo/g8WunA8j4S
Wec4+W2E23eDlRGdLeIYIqN4YzN3fxwdRmlnj2bLPpLOxiqV9mnh1NuRKjPvPIfzdVXa70Y6Xpnr
pXd0v2Hg+9mfXrf7s6UOVYapWHCLr30J/IKuLvHsXq/HezgkL6XnqTOEL0WOhNQ2lsmJFadjC6gS
B4yD3N9RqSJTmlHPygijzzzCekFyAlY5HOrraXawunVJdLM9HOG2ifGup5uCj6oi0h5HJ/wt//K4
QI7B0+LKILeS5kKkWIfdbqrWAs7FBjw6VrfIHq45Cntou3CZjCp1g1qDNULr8p6EHmPxDjn1PHh3
fxFGyU6JfeFa2HSX8s0NM6QgpbmK7IIow+UDxXeX32h2qoCBzalOKDab0qG6dzNIMiPD/HVLv4js
PAvXpcftgxhan7dRwdHaWHIrWtbIwCVTmxhKJDdVj8sVmbB2NBOcYM7ipmq87sOecn3nRywt7nIJ
y44cPYMIN+R7OjGk0tVZGpf18fHqoVpOYzUCUcf+pi/Nl35o/BP5CDQRbTlse0010FVxPmZTzfhr
+dJ0wC7hr90/Tr264xOKaPe0acKa6WLTJf4Zn4KHyJ5kkMcrGTs1wP80iAkWYTiz1OmZ5UcXPrrv
nbDDoGi87Ki0DDuXhQ8nrTWSLnAT0v6ljZrQRgIxWgxrL259aD3it97SCqX/478AA76R+J1+F+UY
hC1bxTg6+k2NTXboQhWfKoLXLgXgsWYiJUVzz1JrxqCjB0whxrGhmehNxaleox6qXlBEZkeC7V6T
zHY4UVF5sIGT2lKA73eYDLaVTYsvDao0614aK3ZoOyr0tcyLX3QQ8N4SLzqXC8J857WIlIDidRsz
HdE/8GhtHyPdwtFMonig2ZtRSV8e2TS42IFoCknkZeFb28yj5UpPNr7gjqPmw5zbZHrweCUdwSuj
/NOSUbgz5tAO5uUSLyOnpk9uhizzfVyN4jQmjjiFcp5OI0reTiM53ElQ/kb0ekxtYuorTAP0Kipv
DjON9ZRI2vuzT0sF1WFKQ5vSYpQAnZVFTegPRExy1PTv1MjTAQBNC8eM8VLZ278z2dn7x1cuPddW
Ji7mxK47xllaHHxzmp+cYj77bp0cU88C87RcfJg6ByuWn+zW7aVYLh38AMev6GVOOL91e7Jfu1SZ
uwSoF3kuXnJBPweiwxlfbGmzavR8UqBovpnzwUk5zJSpz4wmz94j20mv+MCIMdYbQoX56vFHFOSv
6ChsB30AFKuw1MMzJnjtXECsdJ22OcmYOGLLqpKDHlnPgtYVw+sqmoLHxVZNTGPZIDFRcaTCpRA/
OZqqDtUhSsbqDAKuPj9edbK5VXKOD8z/gCpmrjw/XmWzzPZ4er5GDbyYsoxXZtHj9bH40IduV1KO
4a40M/+iNYPPdmydH18Z9CKQ39rxJluW+043nUWxzu5RRhZhpcymyaE38aF3y0tIbt6qXtb7aWmf
ZY9Kfrk4lR8GuYEu1Arfh0nI3WCA+NoODbkgjfFGrkYUGE3uv5hj3+x1zg2b3EWXp+K+XLmqy89Z
7VsoOezcOZoTkwun8wIclV5gzzZUvDj5SnJtGV7F8ONCSwTE+qzps4kjpFV+QJd4k3XWKXC+XUTn
cincCaK3ATUy2HiMSR+XcCLnJZ2+pobO3WPdeFwqf1DHVDUv0lfUesV0H8c2eydtnDNVfZqSrtn5
burgnfL9K3f5qivScv/4CPBDVFvBdBvHjeFBkCsMtZ0kQTHkKIBVdxx3n5hDe7Oryj2nUTQau1iP
9K3XR/7f7uGjhciK6ba9GbDBV/QWxhqYMKDHbTgmGxd3Y/C4UO2xhldZuJV9+gdpZx3889L2I9ZO
p3+udaZgJSE3z4+L8LRX5eFOM9zBuNsaKC+rvwOwwBPOGHnto/X+gr94iOvY2GCyEfj5h+mVWM81
UbbZs2fFKK/zlSWdodgoN+m3oda1JF507kk0qXuC/SZ2+Vh96vyPVw9n799LM+Z7VLPf8R58t7Sw
+dE1jEHdaHwrcJZtTTNh9m8iTx9N1LapNvfbrpqse+1y4HFkr917trPIQcwxK1v/hmOTCLs2kudM
E1s9cSYy8Ar0jEhC7BNHU9gOjZtvK1XZx2nRJDwuKMPKs8aIrBX2kRVSZ2qNaKLLmqWgwY7L24VX
oCMXaVVYkQxutQB0rTuZTTuG3sYpmyvz9Hj1uAx1tbY0Didwq+ORlSYy2uQKRGhCITp1u1Zj5g1/
6CrlMDzrHlgoLBb2usIQsC8Hph1+DcAmMyzSsEm4Qnsy/aP5i7kYTEFOkJBf6MVxqjJYBf+9udQo
7A7ZMAfx26NQgmXhPGHYhgLTVIFS9nh4jIis/DeuGWevGcLcR9hYGDJ10Ynv0wSWVEd6IeG1d1fu
A7iGw1q/xkXi31IYWscwIZ+sIE5z50JB2z8GTKVNTJmbMMrV+yUbksoiXs5/eWwxDpUFQ7GiCQ+1
RmD5TJgGqr7mV6y+OjuDH5cx8C/oxwGR7EUg8CcGJMh9xDWKMTKf4qfHaLiqwmNU/CAPvHjJnZn+
uv3iepkO9WPp7prK+2XXs3dNcyzMM0epu+kjIVO6f1ftMJ8SO1pUZVRNoyC02PWCZoyoP5qpACpH
Wb75O+VzkhfD6dsTPWMOAiFOtFKfJcYFVZ/GRiSnzgUVBR8e/sdyguBBxT1MzzZeNCQPlVOaOkzQ
uwqcyFKvPS4CMmFFtUQHfAZDJ82pYxEN6dZO4QtkwjRGQi/ztSOlvi2nyD1iYPvqEy9/svplbO1r
MZgQSiAN6hh7aL3QLbJ7k4dfGGtpcQzMokrls/tznqzqpenEJPtH0td0uQrnpkAurcylD5GqyLl4
xsc/7xw++Omkl2jrVvaQ5J90HahIx0DqM5VdNvUfKvdp0DvcGBnzPJiL7bNLI21lizBnI3TMbfHr
MTm0wjhc0fPhw47aPChych9TWbbHcWSS3plTf2xA/Kytrm0vbk3XOHO1cB/T5YH61g6vOoG39exY
POt8FKMx2i/tVH5NeqwdPEZue5lCpn/s/6ZBpp7B0GWDLeNb8/+4Oq8lt5Eti34RIuDNK70ni2XU
0gtCLQNvEj7x9bMSpWlNzEsGWbpXXSKBRJ5z9l4bzfnW0XCmEErXXixk4xjQyWTDpXRD3wepye5/
kJ/Yn+gtZS9BL2hPlQbQVDLp+Ov952R15TveFtC3CHug4s0r5BDRPTA97VboSX6e0LO1XbDNOJDW
yifQrexC/w3btt3UAtQzw3gTKlww/Bp7ExK4H5171ch3gA+fC5cJOA2pk04HXnkuLA7BgrzeiESb
wDyGSsS0LBHnoHOaINKLgvyl1aGN2cy7vtDq2M5zNp5tjvWbRoO6GTndeK56byBEnfrNHtIRzohZ
/584Xg8kReyX5ZEE6+lshOZ4Rjv7EQwjYWADe/02VE/aZXEbfPy2xqlsiwI43Fd+0zwwxXTEsdUC
3ID97EhVPxWkcR0+NXsC+e8ppNl4SbNxR7wxCCSrj1/bHga7bmdi3zV6/VJr6CuNvGoPIhu46UoU
+n2BAWozulQQoZNRzmTkPgmazu9NHg9n/O74suFkDIgYjssRerlqa+KY/UC687bMuC7mHjEvLLhs
U9FiOEVGdnScMAT3QFXTCXAkixqUc3y7aTPmLYi3Vuzl89lV1UMTmsElENwjdGD2sissJsA5BipY
3aBpo4tr6EwnqkaAZZCVt6dQY3/RkH4Z2SYXWnKIOqv9KD8GdocyMSSYPEiDFHV40pU8DJNLtk9l
TfcWUBJpf3ih8nCQDyRPwMIFSjmzgZBWy57TZExfzLOmbTMwSoo9wCRRwSxcb0wJWCFFe1dlGqxi
oVsXQEUaan5CLEi8bE5mTaGE6r+aT10xkoytLjTCMQmiBrKySk22WFMdksSYwC4Q8bP3HIhcjte/
ooWsn/2Mm1K6J6mEPGlE47aNfP9qsU3foSqs8wLnQzDVX9PK1y4CqwmJXzW8sGLeTDmRcjn0u2do
eEciCDhDNHZ8dXF07Qm85nyJVOUmuQo3RvojACvzsEm52A8cEY76zOG7m3m8EJAkjl2fkubZ+/2z
cRLFrXUPulZ17GNJ9xz9YoXEJj8gUoVXqZfdaz20qIgs0hfauTGQNtHuNRv9XlZOCoBh7JWqckCX
oobnhWBS4YTaK8YZ/55X4IoMk6fnMoL0OhhuPJusT11g0L+NcjSItKB9YbI7+p01kGcXfGFW1z1w
/mcQfI0KJh0+0HQCaNREP0OeievG1fXHXNjjtkblY8Z4HaMmOtigKzDjDP2TeeTegcXUd/r4Fs/+
3jWVzXXofLpZofto+gIOzMQ5TKWVbmdVpGSMDWyK4c9/CSU4LFp1t6GKfHHioYPiQSiiJdJy23cm
2QZNX/5yzO4n7ZHVMh5pE89/tIgveie71NGINkUWf161rYZTlNnOHi/ZT6uvSPwxQ+O+LJnL31yU
JJIJPf6Jp9F4I3nLfdbKEtTYGG4AA7+6pg2Fb6r998TlpKY3xqnphHlAYN5+McTE02tu37uKTcib
nZtmEX0mqlZZPb1n3tGZFtO0ATZBMK36yBLlxO369pt09eLAcKh+J4DpOYb5/O8YaI9K93+S18nO
o37Rxur5S4zqomPV2Wcz12zEF/OkMXqwAvqOKEFNQhHgRLtjWl6HDCeoukd7HU0oEJ91rTGTmYvR
3CxCNaRLJWMH2SCuMN+H0iTyT7f7m4cnb5KoAVMl5Q2N/hWZKOC7CUV7RY+BCrbMOU8fLMOutm0+
yG/Eze292E7QRfP8r5sCvY6Gdj1AUuVOiH1k0X2xarzTRhAPG2GlLi114saph/F7TWaw6Ygh2orc
Afo3jt6LSeAosdZip/uo9YQPl3Y0x2fHDO3ka8AZrX43c9s8gMBHL9WAD1Z4O7aL7jR1KdrUKAYR
BnvopTbrnwPN6cZ241cLL/p6DAXTDfyr56DsOLQgSTsKOrHH3i2+GorL4BRauEMi5b+QlV6c8077
Xie2ewoLyocAQ+mbVhS/zRY4QWfa8ankxLOG74T/a3Dtkzu2AXHq4iO3s/CeNsoZnbGk7fDFC5kb
S6OsXkNKkHUKOHWV6C72DxnHbxO8vheNrFnZexC+A+Mw5XzwKyds7H09KnaDp0dQO3oerknC9Lvy
TeRQS03AVYmgvc/pSsTG+E9c4nRAcN0/HNEyExJzfZB9h5+30/bLXum4aDN8LSZbBjWAbpicUGIn
/2aF4DaTLIWFGXk8oBFLP2U8v9AqqV9brd/9HT0HnKKhnUI6cRAeft6Glem4ex3z8woRHcBA3/lC
UhK8cBNo4aWUGV1CICJlIqGohy6SpSxPd9ypx6QfW4hoTDrJTb6nk6MMhQjd4rj/om6egyPDhMO+
/F12engXKradsRSUgD6HBqt+VjMgRLhBqG/tu/faBkCOuoBxQh68ecyeONRWxTsDoHk9urn3NRUf
vniR/YOHEqngVl9u9KSuCaLInuTNfiMuxEVrVZgfaJE32HzzUz5gSo9SDYhlmR3MdJQXXS1D3JJt
mViv/MekvpKZ32+ygtovSudiT2uNHV1taG7mefueZy/wJc95OGSNEQRonZbFUT4aAetxbzcNAJhS
46DNwqRTu+Zx9hHwmK8mWe9T9clMRa0p6REwrhyNeKAWwh1PAbqnk0WffReZuPHoEuHgj63srSB6
eUfcw0ziEBfECPJ8beuG84BU8ZXBkX7CA+Q8lgVE6rXM9Z4M9IuBq66DzkbDFBP2l94qyFnK+uTs
9rW57xMzPgeeLImRjMNVyTbA8ViZe2C67WFKNBDAaeoAmwBsFPfeIc8bvKoBcLCYIERbKUk7RvCC
FIojADE+g2UoRojkweavyPOA/Eu1LK+0UccCntNNS4u90+gNeSCBLi/LwlOTvNkcucxStjIw+VPF
WhP98cjvqMRbn4buwKHlOg3lfKWdRwIlOqrQfrFoseyXPtU8MAmmDfwqA1KQW5wUl14mx84z3XtM
kJZFukTLifqqpOCr0bd+5EE3nZclS60/rwr1qhQefVGL3A8Nhd8ata/do5gia3HX10Xw6LjRHp1h
IWGb/dcg42bpmB4NKDlevCGVexDnhC0Dm9HAuF74w/S+TJtodtmcr/SvtisZ5FTaaXCn+ZIpjcey
LG/16kc7yvZcYzsCRlM1w8WyJYgSynPa5j/dRo7nYfLg3vTxdPCG+iDyaOZaoICSrUk6x/K+Nl6R
GLSn2tdjBuTRkDLXzVdxBet+hdgkubgTadMMPHiEEEQaJVOV7cooMLDWdtCA1ILKiZhrixK0IFpi
V1tCO1nmfA/SzLyHKD7vEc3jjesiSITZY+7zQFCdqMmYbmXWDcB0h8eYMbtCRfp3F1LlDSAmufT2
x5x2AUNlszs4zvCB0dA5uKbnvGjwSdqAbcpNNl3dZf8Unh7ui7b6njcg0mwvqr+UAZPfrvbtS2nj
UUkUizZ2ZEUcAsPhZQ6xzHlau3mh/rT2bi8YOcTjxIeYjacWzU2H/CDsmVwWlM6CsaYa5+tqWbr/
SVh6ezmB8cVShWLkf5dmCBHRSVBD9qRT1KhRw+igrg2xWqs35iuaEO0sF2GcC54zK2MYAIsKoTOj
emvXkQJhTSeBPWePY0U/LQsJqUzmzXKPUpqpYldu82hkCGPrl2WZ7F6/dEoKak40c6zmKjq/vNmG
QRCnm/pIM3mb10DauhFhaADFxAS16+D54nINBuEf/ZQ+8X9t0eUVlhHkEZ2dbv/frduj2lwzo0VF
rWYYi+poWVKZ/Y7qyEZsnWfPgAnZwbS4weYxoFb3+++g6L76NJVf0V99RBqN4qQE15s17lNrteFQ
E/sIUKgjHyPWqZLMwAJ8zgHw73kwxu1N1W4cl0dRDhiNkOJ63jaN/W8YO8ltERaYmvuvr9tXoiiy
U19686YJSnMzKouE3zPVWs6lA1XYymri+uiMTb1JjKLYdjCc95OexqdoDKxDFnoW8qgOPLfb2Tvo
NijYIBsoara+sRtzPtISeaGn1N203iU2uJsxVPfSu7mOCnv3ceLtUXb1P3N6xzWmiqeWQjsqCGUl
6ZY6o5364CLD35WtI0MEiPluRs7EPUKHnyfw8sBJasxI6D2iTexZ77MOCWp5kSX6BmQCcF8/5UNj
1krk3BDZa/hvFVVeFG6mcQSVkk8XWs7uxIxO4VrUqdJmJAkZBC5GRladKGWEd8drDpMrT0yLs20n
HbyrPvt07svsUxHiR028kW2YY8kv/GdXeFvasNVBejLZuFkdkY+rSnfL0AnyUy3/EkTDqUL1hcKo
BxKkZAPLgheSbvYkdxbTlAVcVYQjX1LH8RbfqtLlBBS/OU8orVa4AjR02KioKdV/Jp9IJsn9VLsa
pTa+WUTyyXS9uL4Wa5XdYZSsaQV3+I4h3mgMI9vC8s4vKYya43LjLPdM2TC7dpuEIOCqjs6OWpZX
o4iis2KY7dpZMTtHCJ96QdzeLAId/1ZaX8FR4cazYnmqqh+LgHFic07BxNAZlN8yGgVria58Fdik
WiSxG6ABYZkAuG/sOoMDNpXtDigOzK1C+rfRCP034ATv16MInPS5LFDu0Bp7GXV5M2zMipkzPe1Z
nKzZhhGMkntZogoLR+YFYHmoNNZEC5TnUdeJ7vtvgWF2HiNysrr4B/oKgiArfp972LYzIPJJYwtq
nLsNyfsUDHQvMjqpl4w2EuCz8BB3GYwElBhojehSLYsZ1wofjjo5z6FF6zo8rT7Wp0cvjOAqquwn
/Wv30CpuBj487QVv9eFFiBp1Jn6Y69g71jWL7OJYoEE7Lv3o5BIaQXg1RaDyTDJE75hoVlNiZwQA
Eik8p9Ai5tA299Y4qWxG1f9emhdqYJEJXx4iXZQ7B6MIs624DE4tOVscmdAC0PxODLa/XrR8+npg
bD0MwJ/tB4wGVDH8u20lWF8WKKbmBJy401+bWdRbZJD2TdZDfqgAT/qj7134uX5tOvpjWvkuuMbB
bIkLw4T4kqobYFlC9TahEsJemAxIiAkYGSsNKkQJs5NzndoGnB9W5DxqsCewvXLxVmvVTVhj/fS8
NFiNyBeQ71rwoGLX2DZ05TRXeqeKamiVLl0/zSaew4qtQ61b30cBcMJHeH7NgvSyvCM9GgWFAQIV
4gpZBgPxkk5nvYus4K0XWHvPwi7D/KFQ/eFFXNllwInjfieRZfIhyunfqSZe91DXjaoF/VfGPcbR
69kroiqGWFHRgU5GHmd6s58YDr2VengqU9tT2VLDmxCt8so0mOdcb7t8lx3KtEc3D3S7DUmULi6F
Kalab92kESkyNhTE5ew6zq08soUeYuTj+7Cp/p2zFpTphN9159eohq0xlgaAkJytGf1QqH4Go8vf
LSeM5cxRJQ2jQvTmUepMZ5/nzCH3AnYbyTY8N5oHh2cA/jn53po/oK0+OsRI+Ym3xdfD/IROxqrP
7fCFKgBjq+zuE+EVa6OyyO4ph+SnH2HgVPdBMSQHJ3eJ/bRra61F+E+oGchD4pUkD33FrM151RwQ
ST1ZUxbqCz7qbmXgynwsC23ZACtS9N77yaFZmvta8BQaYbpebROjp5oe4jeUseKwqMs67VthdhpQ
1x4geBMWr1Zg/lN6SKimAWOA3WC5xiM/bmd/ZjJYa+C3qmGyyIMS0Yn2WXydETdtY+Jv0949Vx34
57ECTGJnQ/O9rbyXIc8+CJ6xD/BmJzjCekSRpB6TSgpEMhvJyGCxYa8HPMv98oVa2jkYWnKHjVuS
AR8GG6e25D+6W2wq6zf+CffrgPdx55L7c0it4mQDinnB1vzDjrrySCUzn7Vezx66cuEVhSvXFeLl
x/Iz2GDniUPHoSoDxh6xY+VwV9D+k1Wx6TMITQsQKa/C5lIl3i997piH0ibsGXozVSJeClZftDUb
4V5N5i3XboJXCyRv2nmirS/U3vVlnoH8x8EAkCxmWlARX0OF37TXwn/NBN6LXqmFE4teVi0tTtdR
uXXCRF//Nc8Jk6yLquLRuuX6FcdZyGtoZ/IRA+pZWQOXJZLX7CQ800dNPWsHMzOY/f03dPdj3950
BiDOwGjxvSfysmy1hhtmF+x5F0Tn/SZpwcosP88INIFneu0zSxlRgX2FkvMBx+NwXSRSw7+Rh2dk
2Tm2dlMgt+b7Mwr8h47DNE0NJcvM4MnQy1/oea+fgoi8VVOEEngB3dduo7k0MrKKln/FUCFzkXPj
hTK2IFXZ69Qukn1KtHml2wAJAi9Hy6ZKw6VIJGDhyQzb2Glj8GD8WO3doQrqlTHKZv2JMCDiud4t
o4FEDRTiVlEotEJZ68NsH3MF4xFru/1Ee/EAvAOlK4XQbk7K/FC4PHhFP6C7tPRiY8tm2ixv+4G4
sbGHRRSnncRbl0icoTkjXBgZQMgZljNti5HY8XuYgslSLIj3LeIGW58/+BfKH/fSr03PpP+tlsXr
UHVMeWYzfYkK/of0gWm2WQnSlxzTOebe7s3QxHCVyWzsvC4lZ2ik7bVOtCzfl3X3UfR0XgINzQ8B
jNZtGHWHAyvbUzk6hMqU7K4bLTXtI86aY1HRI1u1wXvUwgFPOgtEuefm7xmSeYY/FapVulxbhA4p
mLRMnu2kl2cPyBSYOXglUmljYqWSycPEPjVt/jXIQn231HhhmCOyqmxSnPz9iM5hmozyNRnq8hXN
uLY2i5yzWmearzKzho2fElLW9uKX1g/2c9BTUoUSuqMSw8tT6sy4TOtbYpgJgWPhqbLIIIxIVcAc
5SZ7g0eLqHE9Cb2jxSCDX4bBJeGohsOyFO5LDk/l5Osm6mVsQVAoPW1ACMAZLe977WQW5d1ZOuhE
u0f7NC93UyP1jyYNHihbwBJxQb14dvCrQce80xWhxecmO8J9xuGkMW0qeCZ+ttkNanp0cppM2pu5
PFIQCiDIAqyf1jmuhRkvOICmSzMY5sbCXLBbyIwFMXKUr/KlYM97kNZBuln70ftMba3RR3CqFpsY
uJPANVebnKpDw8QIhaL2kQQ0Q8FffWfjSk9lG75rNi5i+UdBh4zOM4/dkMvzGMp3NMvDXnHyzmGo
9WeO28CcUlwdi1dnUGLCIkx/uHH/CmIK5V3pXRyO12sTNFutzpYIm9i4a83eobD9UciEIVknmrOB
axq3m/0PA290jcO0sUr8ZmNrhOdY8Mzz2rbaGzPyxyp2EZ5jeTqa8DSuDR6dTvQuMShYQE0ThiNI
DeT8BVAeAB59ee7HytpOnfwdVjJ0tnZShGse+JTfc5IChrCNvWt75om0YIfeCkBELNXFpnCR+jQ6
roZaLaWoqaBoQkP4aC30ccr0gI0Y+jnK41UXO/bJERWjXkMfEBwHsPYFk0Ba3c6JOgvSdg0AzFiK
Ji91kP35v5DzmqccQcNpeWVQIB/lQr2Z3OfQWs2OYSfQZYj+G2a+Ot0WFPdz4L5gGv9lNFhYhRbK
I9jseR13cHBqVAFOaz1MECGrECbNbpH4LAuzUbGGyhlvabWt01zOFxK0QJONtgbuHpbHBhugee12
xex1F8v5d7FRc2JVUEtG/qZmP6h00LGi9ON6bqNb6BILjswyP1DpHVK7I2xzlM6RLnLDKWM31MLa
tbX7DhIOgoVIhItySi/OAnVl46zb1vnXNKJ6P0aFAPbuyXeS7JlrKx0mhrIaDpx6BS3QEtZF9yNx
lWoJghSLGZJQ8HtT7ZLDN+3ryOD34DflmIyCBwotZoQEfQaqkYrtRBv8D/oEB6Nj5AQWxXihuZdt
Xdf5zZSVBG01vAvsMbsL3zn6dfQQ2tjfCkU31GMceHajc4cWwZYpHNsf3L+9R3Ton1a6VTfTkQZp
AeZo2nt5Zb8HpHtWq6J20ovWV/94JFI+A7W0qXNKZrgukXsWppfch3EmLUIyhywory5/l9glSy5p
BiRaXmGf/y6kcLorESHHWbCIyzJg2r/EiZjucLHeolGLcAaSTWP7XBIaPrx2QpbWqF7kQOMbGurw
mGIE4oGpa0+Ug3RBQmZ1uFCu3dLtUT0eMHYGtXz+U0PUfkR/VD4bd2AO7bkTpFPZnC2O5kzcbXns
0Ygvv3wdZj3DZJZ0lvNOL4xf8RxgTmJQe66m2CGBG0ucgX3jIhAz0LTAkf/shgxhfluUXPVY1QJM
VdtRtA2jaq996TvrknUOzE/XDcjQUkdvfeIs0gl9zTNrPi9UkDhmHCXz+MTYi6e3eoQ7Jc6fynS5
WZJOO1aFBbOQWSnlKG9xHHen2YAfaxWtc6hMKKMLFcCwhycGHG1M22tq2R+uJDXy79K1vgqRVKNE
r7xqyP/RPBjjO7iyiICM4QN3vUTBo/+DFHdE8O7nlwQswK0x2oHZaP2LUZAP39NumOX54W5g+PdV
UiwSi+SRlybyDZcf/dkMJUmGpvfd+BYqC/OyuL30j1i611OcEFmfgwnbI8tf6blN920YxIcQ5SVG
ebfLk0rFkvfJ1kXU/jpSo3JISeU/9CBX5gx3KO9QwjttkJE9n9bJjdyaNZ3QfZx47jmDtkMjNUcw
o14xOwTl24Qe26mh7TNlpiWmTjsZxeQjP4z6AnA2c5lFNWgQBDZieyrjq+1uisRvUQpyDujj+Gmh
MCR5HsOSbvgPxwpGDpwVBkQu75bD0yw3AdNfzDhOfPPVsrwyqre2jTATBMGV/ZOiQTrdo+L3OHBY
hK1TwqvozQHRGj3W5V2ZmeaVGRKuplg7uYtPWS248VExcbBfiyz8OeIIe1O2sDeIR26Ecghkp3Wy
tA7qZyfX0u+djzxpHqLuubPL6ibdJML65cybRDfqu7lfms5R0jc3cgCEOuHSiToyAckOriXoapUj
1seKmeYitQQGCqwnoz1hM5ZpmAWtEqbKLzghyYpIa8htLgLPbEghMudoBpX7eFmmTLxmA1Qbs9LH
rSdskttpjkOPn3yJ8262AA8E1pegRUnrJ7N2/TMoc+MmZqey+xXd7+aF3EoQOVYxYf0M3ivNrp66
XdQ3kRBvq2H3DHSdXlYURoeh5TpsIjT+TluKU6cgMqFp0xIpHXko0vK7S77Jd5uk8bHO9uTJOSsK
voQHkhccGtfGy0zLHvEV3/ShseUtl5pz6HvrVmWtt+ppZuzwWLBlu4XID5NZFZS4oCpXTCr/HSRu
ac4OSMpUZyftTXBRzMm44VF8RYjBkBsgYZea1x1zg7Oump0JAzyfdLuHL+ofnyUtk5jhOBvmYxFE
D3ZSgifqi2tHLtOKlE4e8JoDAT6LyruvlkrXrWtLAE2H/hSSPFq9Gus7yKXipfGM6gyKQI0UitiB
VFDi36EOlTcmgdNtagizIEMASlwLJQaRlxeTNY2T3W8nug8y+1JOkSlJoIolycONvamL2UL1kQDU
peJL2WW0zJ+OIwGZn91vJzLsswx+GqoOsNTiK+PzFAjFAKkBXmpjDW6MnYC0jU91w0h+EzLkvyKH
Rd/w2ShtibA9gAZtJ4xAobhqUF9woc5vUL+4BzrHPmvq+bMsDKs6Wh7Ut1s/6WgT05q/AAMkqQ0c
ftEP/d6q4VhUDgObu9k5UM4D2b72s5mcl/C6wDS0szPVb4CN/sg5F2vDPGBABCyIlMs2ouRtTuhO
psN3KAXTqir5gnMwCrdCqTJJmsm2Q+oi1y1mjlZdbPzbd+U3InPmS6GASsuSFjjJvOAchXNx/bs0
rTlvXGqjDOnaIg2JRwopP8abUSCjvTR2Ce7BD4xXGgOobriiCxei0eSikcEuYkwknA/ls1dTuGXh
Os0vbZPeOKa4D0cNSLXYzR6TvbPyeGLHtINdDivyVsomBLFMNg/pveK4DIcnW/uwOCfCFDPuPad1
4gEanuNK5eylJU3rqPr56R/AYG4QUM6UXSHBGs3OzuQtzhWsgvzDjTh9xMqUWmmafXFTFzmr5+7o
TnPaRVu90Rk/Y/iuxi9jmeqfdS7fD3Fbs/VIzJ7IQFlNGN2ndwGCZUe6V35OFZMEnQrBTSHhwhYm
z2o15P42mlz/ACjuj29mpKNwBEQF+RH3oK1APFGTjBhQOfZjEqNNnDfRK9X0Ufo2ujprwmg+DPJa
CO1nlKWlihy6zjUnLzci2Yjttz4BBhzsAa8xKKkgLm6VRiy8RI3O2cgYo0e27zwDGlxO7xkJGsLJ
CbvqQF5BpADVPRPUV8chPa4gGsdOxBajXHrNtGK88wuM9xmD9q7T8H8sP5vQwXzK+WgEofX/j1+x
aNFR0BDeonyWXP3NaqnZMjraN0qD9tbM15z+7kmzcg6iWTV8NVqnh8XDtFTgfT+PqACmwbhnBuyh
GHvkLWxIwtGLRFz72b0T1Zi98dSnpzknjDRSjvlzUBe33iIajpMI3G7iGyCH9UQPcQbo1o0wxetQ
zD9tvc9XdJOQ2qnhpD8lN5yL+ktPdbYtCyPfzh6ud9Mh5DULJu1i1BhEF1mjVaccbP1x69cW31ky
ZGcjyndmgibT8TzmC+i3OZcUkH/G4MtoTvO2pyxd/S3/wBZh3UkxqA0BxrmaB/w6R0tG1QF0KFCO
MAgpO1EJdzPr3XDDsW4RN2/76zmZIC4utZAYMK0VfkqKnQfg0C7yXRPjbrPoC5LNUohtpPx6y5LX
QXNx9fAH7ClrL7okvTm5MqyKBGko2aWZA6QowPj/six56hzToZ/OmyIDJsZWNVw9sklROCOCZup4
ppb0zxVHs21q4r1MJ6R/YiTHa3m1LL6iUEH5nzeGEtNbagm4Tg5ZlnkI08p8j72cZ66DCP34+cPB
mj4PQ8sxKIny6TyodpWaqksjxiMGienzFQOfeKvx9bseVp9UDTz/OjDmoLVJIQBr/uGXjLKXf4be
9mtJaM5lQcThwCL6BuXBYXly5X4uVuYYYgzNppQvxTp35JHdlsWuB/2IguCZBGUDdD2yGb+NsPfV
ok80v4eMC0dN6tCLRGdXzapstTR+058y8xCpoTHJhvrJ90AWrTykIxv6R/jfhmgmrtrxmGk3cmMx
ZeUXGUiDndFqurWfgmVo2NjY+XAfAWbCQEMj7pgKbxPIKT57agFNhnO/1VoyoAh4sTrolWbfIsZ2
1EuUPIYaKJOKgb5tnau6HAk2nPCIwXPV+KCydXMDMgsNw39/uLzyOrfYfR5j48k88P/qkOhg5Jww
bZyDNrtnXdPt6XjQ5honOz/T0fRWNsmnG0s5DRy1jBWxnYWgJW3XqCW6erpyQc7HAW7JLbNwuhRN
DA6HwOi1a5HooQmMsC79s3fGDt7aRVL0qjWRuSEWSOxmYiy2n2P/ItTOBtWlEgLElv0dOVKzM7E2
8+9nMfoEe98QZTu3jH+kozGFmJCRQ6dg7jAQCDD7SjzlQkm+dHGBmGqesi/jkFAlKw9xyYHYSYED
dIu3OI1i4mPUQ31K4odUZvFlyTHUXGLlGBfwzvYVIbTzHnkfljGt7udzleYztKrohdjlZL+4GT1F
llpeLQ5HbXSzA6alA4Mi9+SDMP5cbCzLWKZCtAD8Uy1L/7OgTQCmO5PjiMnw8/m2POSWx502N2us
9e7J8BJoKmnTniru1uVdopAKc0RiTsgBMFOdlUXJU86YUlyURU4txsOiztYB83N3ae7vCeDGYdBM
Z2eY9KQl5/MHKICBLnkn71FAWFJOFhr0mq1tpPFlcIjyJdEuMU4QPVb/TxAhpMUlwmBr83dOKiqg
oUHsfhuAHh4DR36Jl65EQ99xh9vY3hNOmW2FCx569CzrYSWp/YAEHDNCqehoetCjmQAeO6QJ9NyN
eVfzldvK7VRNVvW5DMryhBagPnPBsoNylt3AN5aXZWmaeT5MXXNj3yKOFQl7M1beuagSZiZ0Z4gr
5C1ZGNqWxD6swjY+SOuYGTwkqr5oUHuLvDppKMEU+LNe2WndnVGHcqcAWjqZKUitCOAS8nJWuLb/
cp4nDQMlzDhmNDVZDGV6qoxYdSvb6NkmrYKkjdfITyY4WLLezRKBowhEtksZBb8NNjkNWRsXp8Gh
4Y+I3lpJdXfmlCk1jXTuVvbqfuPPHFv+9viXV3qDoGyWeIq+FrnLKMzKpjMPt+k8KtWS65TGEXM0
9gsClyDz31NgB8gsCmz+mBFfWgwie4SFE5M04k6nBLxQA0cQtwz2Mz6vw/Iu8qyXKaotxrapfe3V
jDmurfYMoZDwZr6OypZ/XGlpWd7ZbTs00gSERs8oqQEzB/QDD5lAuODBLds0mW/uh3bAfeyf0N67
T5HSD8zz6gePbAJR6/RbVvHBbyrBDMzy2Vw5yPVPUSHKkK8wA4ZrnljTazWQV1vSMjroPb1TzUDe
hpVfPAzD65i0zC30qrC4FvRPl0HHMvKYVdMkSK9ej+vFTMIK3CS6Gel9lD0DEHs2NuTbImEdV2NB
4PceXKF9BP50JIDLPs2qtFdFzAnrDnG5PTtoQXRWocjWuXrqhl4kcXAkYrdoeDo7lhe/2UYeFdds
inYXtWZ3azt4ULAHtV3ZS+OCDiY+yC99N3Vbj6L3HqjFoFOHadtJt60XPnhepl/KRpCJ5EPVqZN4
FwfOfB/DtgGfyPANcnB8p0PDUoMiq82CIKegvVdK+N3Aw+bhBiLC4xF1C+gubeaifa8dzeDv7h1C
5XNiu6GA5m6NiR6C8bau7fmS2J1zNswvIxnNK0NdBovKYNEbTG3/O04ScdR010CxOwMG7OA5w4R0
r9mIMMczdgO2WyYh3VsrvfIZxAmgz5iADURkpzY14MdzFgTY5ydMszTnc7ayDFiGSkM76eIbZgoA
91DtdAutbjlWFVT9VMP48uIF2K6WzrL6w+TTS59deCA1w6uwtDmg804YrXcsiZqDABhSaFFgG3dH
Y6Kpp+/V0Nhf0dJ7JEbUkCC7uTt0A1qTJM/JWapI8+yTr8DR32ZD+dDRQT88AxJbViH3kcouzeWm
YbJB9BwLjNOpNH+g/dT3tYgq+HSzfg8au4KE2LbrpdOE7C/57DnlDgGaief4O5JA92ls56d5DhIU
MS6bk42fFeyzQsQtYi5Pd0qUevObrv7xywdSK01nCVDoJOWxnX14QXYGra0yDUzvC3cOXKk491m9
y7zu/nlwA2BBnrw10J32IiRKzOSQxio06bLYPQnrdjSVDLSEODjImHeMHl7Ab0xHXAjA+KK8PiIn
/BYzN7/TyBVbTm4EfP0PYeexJDfSZel3mT3MoBxiMZvQOiIFRdYGRlGE1hpP3587OZX82T3VZjS3
EJnJzIgA4Pfec75j09Zq0oV9IoQTYz0xeV+rOV9Y1ihtam9vdNqPOEa9TqRe8yTmyN0MJFRtBFTd
0DH6TwHbEUWyy2QHTt3KZRuudkFcVsxEqVaHg4JUmBGRy2MwAkmSuyMODsKPx+ysChdVwjD6FMfG
TJ+ykQySISKYZ7HIEVpFGg3iVKfkpNtUrIAHGOuqY4xCghHCoGmwRySPLqp4g4Z0Gz7lsBUersPG
nz6ry44yEqdoWcSJRq4rpWkwzRaS0MhXoeEq5lfObWcPBMqaetl7mSM7edLacQPEwHsJaR/gfXTd
tZD+aQVGUkvsvsVhzGQvHT7BAfYOUK5HJqB8GG9OfixL2chP7bfaw1WgBvchFT5xDG22Cp0E8G0T
bXttITwQMN3HynHeBCnf28Q1+DuKdPxJE2Ny5V3kNMlqkIq13oKYje7xYWK/7tiDdleLXbX+ym/q
ZId7092Mls1H3IbmB3cRaf1oQsVg5nZVt8q0hvk3irWuGVxNFnc5Yn2C/tbrxUgzvcUTDY9v3wto
tC1jLr3LqzvxvI8uKTF5Mlj+ed0ktBaDbLgsO8f2zK3uYsHy6aw9Po5jgEanHKvTpMCTldW8yZHH
bRkN4zZ0g7+pxpWATrZ2ZQMSH3bLeRXxqsIzqcWb+vFA/RSttD76Xumhs/t5vY+c/PTviQuO9z/Q
s4VpY/8QpkHJYPP8bzEaiYXed5wNn5A9CuKY7Pk7Lv3XPFjmHlsz0j6FJFfDUlI10J+gL6Fo8U5s
p8XWN+vvOSyck69nHVe76NlEDHKbDJiZo+3wGXZQzPucwq9ta97m3hOowYrq1PcY8DKQ6v5okE+F
QWyWC9MRhkYuRGiEmOVZLRoQ9o1bNtFahV8sbW7AWuaEatwIRxuuKqSD6VDLHo6EC8UiaNm2MIya
tU1Rgi6wSv1zK8eJC9igkwt7cj8tqP6zxn3o9rFzNP0E1Rmn5RRrjP85RZpj/cWk6qWj5jiXGv/t
ibeqW8Pz2vCmZ9tCH/KjOiAM4+Xf3xXx35jmaLtci+reNoTt8v7857uyeIOtmUCit1aFWD1zhy2K
/45ZO0tRj2IXBkxEATL8esyADMqhMwYn9SV+G/V3+V1ZBqguT8N43bWaeM26Fp7pMGW7Qd7tOM0c
kkEzfj5ruaN3CfMsXOnS4mXPmn6Fbf8cW8xfN0pZHAYJShv0StDR5YMqyEQ9iGT+nwexpq0IGgOR
FzQccNTaiLKr9knN5d8fUyfXTp5h1WNWMzQ4zxndqy9+/zr1mPpi9Vikk+z876+3yQH5x3EgfOEb
lkF30jd0zzTlcfLbcWCbcc/+0Ar3GsDefSpAGqnFq9lUR0ILt+pCnkwTghmAWZGHJ9jCqqPsWXrw
KW7H8Vk+EFkhfAXPJOsjMBvwVzGCu7glLHG2loeBZAimMBDLXkek7Wb11ZkxFBd59G2RR0CDSuE4
etOvzgz71L+XhU3DOz+MvOJo1Tg0CFvKyqkBsOSIJT8WdvaNXvT8bJKwt/ZwG154vyNoBsOzHwYd
kEpbe45wh0CTVDVzqAH8r83ypPYIhRxsWjGh8UmkQy5qUgTVsKRMxvckpVdKrmJ9LnObMqztgX/2
wmQoLRlpMC78jT7TUBqDbrrl5YkWDLCamQEXQhmPTIf5UxxG2b3pXYih4Da37BIWuqFlDXKLQWcK
XFux/vSQ5OcSr9RKl0crW9riGDvmWm3FgNu4W2+MiQaJzeVkyCXEBQ8dTXCGID6kOHhj2e8bHx6E
ky/OKXFgpYSp02+wpVYw3bbDorvYb3HfGZpj3w3PSG8Dm5kpaoc7TYcYzXZmHvhPh/uC3fDo6caP
BYfmHs+bhmQ5nu8m11blf4ghyECt0qd9XtOfop047isMWQxaY/LZc7RmleDg8HM4t7UEiblFrO3g
WaUrSxKJ+yWDltfr/hH88R4pXnjuumiTyKamJdXmcWrsPRAu+6kOpt1CWPrV8JutaRjzrXbrfF9E
XwutJkSkFO0d/EiyCmgl3NvoSsoOqZtt/zcUw29WUcWrGHrp0RJxfwdNxMgXvWdrG5BoLaN+BE6A
X8n6NFd6svdk3xCIFi3Iyqj99ZCaX8qy7KC6MCmvasi2VUpMRd8werTsUj+VVSeew3JRc+IAqqJ2
jXi/0ITX5B+TAi2gQhN612qXHkXXJfHJA4dKc8PHgpA9yUciP0ZynOsRUfjctXRhEdgzBwkoUUa9
WPaj0QAnS+nBt2HMeEv0xy7sxpc+koqEwP3I/H9Xu0VIiCiNnyTmAPApIFREg+bb84Y9krHRJZO8
aYN+31fl9yWnh+j9P0xP+uPnpRukITjpaCY4oiCWt4YF6lEIrjyH0BFm4NNhntpTI3lValGyCVzo
b/5iOztnypJLbfkc0SbB5tLuZt0N3pvHyGmdYKOPTR38YFz6cBpnYd5Q0Y1weBmiKX51fNy2WuGZ
a9GF1t7jT19x3s8hZGdvqdS35AiC9ovh199o7YxrBVPqHAI8YjyWW0SJJRkk0KCRN5PuW1f2zaFw
35EhpaHVY1TcWvVFXTnV4jrDdCyZZ4DCCk7vSw1eJCrL+aA6X5mbDnsDUbApdQdElGAZS2g4a86b
JNn1lO1dZtZ3gAvTJoybeW/QMF0HSO7XKPKj3SCbvEEPZ9mNpMFVtATNmHkMh97G6XKKxu9jWprP
9vBaDgiOAYuZVyMyXmxCe1Zolmo+PUwWQUFmG38k/QSxxM0tg+F5MKDXIMW7chVjKfGnEe/XEdSQ
2ARgaD+6hnyf96WOjA+lbs07ZzAwxv2zIPu2wP95BXamoLK2i+e9JTrG7oNva/7GMwF+4K8ioiVt
RuugM2VdGHIiQp+8DNcd/NaPSdT2OxOVxEkti+BiMCbUAVOFzziWyprYcyMqTJ2hbovZuOG0Qg0L
20zeHRbCr2zslhtc+SR/29OEA7WcEdTF3n2urQNeifpStqW/aqmxD70TkJCZ1qs5yX14F8mZsxL9
Zqn5YOhsnSXXr4Bme2zhf1CEWMOpl7dqD+EQ/vWDjliCUzBMbPzqtyiJPuW23+8HCTSypVe/ZwpJ
PWa+jb3/0c5BLVUR7VmUiPkloe24B9Ohv/Zx9WQl81bM2lfIwfU2mF9DP+z3IRFWDNDjsxCzdTQ5
fzdSoaVJhLtD1CCf87NvEDOQRJVNN2IJNgZuNXBBUxdzoSMjk6SImH7oEu8aGTBjuAb5D2hJiHvu
yd02q2a+uJwjYIS213dIWKbbaFKMYr9Ee2LmX5vYxqXSclkfdK05eo1pXMgIQUiY4ucpRuNzZgTf
ZiZZSOPJG9IKK0GeTidIy7yrl+bzOuhGaAuN3Z3LEh6fzgl8W2itt+rgZi7LCHCeEy9BYA2o0sK9
d03SPZy+ZxLuHLI4grUNg3gXM615QERGG4/iagPKcGQsl3nYBmPx1Nt4SB3bONs1aPrOwOYbFm+I
wuZ0TazIRzUpbuwx2anBsejrT1WEDmZJi+bS8WJtaDb+GsGYXcxJmMFhVZI43BtvYWn8VRfQ8GnI
X7qcBpufklKeFhuI/dFRVY5T1cHBDjlg9dB/BMRmQrondypqcJN0Ro4NZ+QkQtzUWp1v1DKk3cfA
8qtgU5avyk+nuY67K0vjG0os9+jk7R7L73yvi9y6xJnN/tRIYcONWAu8GIf+HEwQ/0ayL2rga2uM
s9PGpd2+ZiDmnNhTxRuhkaQ+tuYMkkNkZxuCu0+m332MbXDtTM52oaQdjYZsCesYDboWzFhiWslP
emElI6TCJDsKKVRcmOmvR3mJVnxl+l0TY1DvU1wg3Vb+qcw1+xUGKps9VuftCRqlmRKSkQrXOjsG
DG9E2OaPecZ8pptAyoiF/1p3+PEUe8qnU0wuJpurORIPb3S/t2S6F7U5/+Xr1i3BmAy2ZjiRx8GB
MKQPuNpk4w4hKNVs2dGiqQ4lHfB1Ajn7qcyj5ZR2xT2flum4mGZ4nuQSUXea+lJclNdYr71nx3eM
vUEg4hG/2+adm9kO9TeI0NhzXewDTQpWe5Jpez3hGez9g5WrmRyjMhGwhFiwK0fvL8dJp0sg+yq1
WTBtN5iNnwK/M670sJrbgmp+U2bo5ZWYOQdEd6CfL8Hte9sHBFL1aQLcEI1yX7CvtJJRwwQKN0OV
hF4G8SpNypWaaVh6/L2hC7oLO6bmfY1bsBEJKX9CPA09WyMBZHqHujVak267HElfDi+ePu9zcPyf
NMtFQ01c/Ic2Kr7DqCQUiJCPpnADzDJtsS2cgZ6/FMdUDo5J5FKfcvqjxD6HJ03M49FkxI+BAMc7
23Z340yW/jQHhrahjbyP20hSusizWnkYE3K3y5+0DEhQHk4oicr0oDhViBBgI5omYcJmjLR81G+2
/obxgEGAWQoUcrcEpIIU77ZoWbA6TJBeF8Yr2mCBY2dYuq4CgxkebfBDSh9jJ+B+ErIXD7SlmH+0
gmghGA8SisAsOavCbxqynXXDzpwdEtqZ1IEgbtc6FhliP7LEEx9jI3iO8uDYypFrXCxLw6TVuvpF
mB78sPiMptbaJQRC7itreYEIAvc+icR6YnyT1fSlWwnvKRxrN/sUKwrTp5eeLjE9C+SDnAR4+bmx
wSXjlxe7SvbtGdoBcS+0LxZ8G8SO80F3UnHJneYhcmEedNlPHNFWn1xMd7ZpDBPp4p8tjtid34iv
KtFQ71ASxjAvNZknksoMARStIVVHm6x0Y8ggWjVPC92lS5fkCXo/ksymehL7Ydb3vpi8a1ISEZ/S
d9ii11apdS0ck9FMQaERbrTJiJfph+IH+LMUNuxT5A7x57buTwzM4q2W2sOhb7VpXeQLrJHJ0bmk
FTGAd3NTur1ByYyeULT9NqgMY5/3+ZkzmHu1y/pvBgyULAgO1nmD8yMf7B9JYdmXekgp083hBZ8y
jSi6zdt6rKwPHnqsmerwYue+vk2s/ls8aeHaALvG1QpOplnSNcQntmtLvbyGggumqYFbiUP/UEp2
UamHCN0n4KQ+MCYEcPE6Z1R1LuYx2VhZX1wsuPGIIQEkqAUD3qaPDJuDgAFnlhIeJHGhsHmw+Qx9
u8KIt4C+Ke+Wg8goEIQRMlPbd8wrnmHB7war6Xc1opWt5rU1Ccz8R/5izOscTg+z6Xy4VJJ/m1go
tfUgPBKfFIOy+IBjF1QXHWP+M1jkCywuIxmWQ6MX+omm6HIiLysbvlhICQ+jA4qsLqfkBSnX8Dez
O0IpyCU6YN8gr0ja8oU/fRiQub7kIzp+fGt5IT5H9iu+wAcIjo3SNxDzh2XHStBdMIUbiuqLQAGB
Gjlerhqt0I09eKDGg2E5m26Pzju0XmNQK1eyh2ZgOelw6HKnZwgcZFsamIhMMCjkzvAiyLoGAhXp
QJ77rw1Il7XXAGsY4yh7SWqcUfpcDOs1U7Xk2sslbQnLS5K2RQ2vhysuXtoh8wcwRFMtviaLze9F
k/4ytGa/V21ldwC57WjgQG1pnehkYkeUWPEu8BaUnHq5bNPFFrdBIvHdySFWg6yrHfXDpqmc9tIK
zrjyY6LmUiStJWeUAXfLfasHM+LzBD9USCMRBgwMEyFuwk4uIZ6zvaWLr4y06c9PWG+XIW3X4Ryn
7momgBAFicnAIA1TrlI071NG3RsPLT3UzpyhSyKKk96SViXyun6x3fibSfbdIR8G6yL64UOqkR7E
79jxTb7PFNr5Opa++RSHxa7JUPPqIGefiHv3yKx9COGTOG8xrNUFYRKcoctXawm9TVyZz5rEViUd
CWhtZ18xoRjnLkpcmdu27yMoHrkc3bB3/8gL7O9aOYllsJBslm6Z1j8tsa70xUYo6aas7jY933Ch
z9FcCJuycfhtSqPm9GgeNIeNsObl7WVAUCjdoGohemTe1RFZ5kpRqJbQIl4rtNZ8hLWhY4K0mOMj
7DAYq70HV6uQ0R8qr6XO4SizVLT+uXqSTeH5JyjvCLTjsrrWHgKOwY39LW0lcnPi1AyOuUwIkHUG
Xni2xY7dfJmcThIPNYMIXQAIJ12WJupW5j/4A6uHVuQYnbEShFo6rgs2BgxsMd/lbOhX+FKsXW8y
oycojnakF6NxK7InHUr+geIO9kBDphvYge+1bLKqnYYm+bv1spxtO6pPfa6fBZSBe9b7gPl983Vx
MWXJcbAaDBs2qV9JZcFhkKrxIcZjrlneq+4hJq2R0mwGh8wfN030I4BslKZ4kxdHGqrd9C11q7+i
ckovpdXEn2wvPv2NALu7VV5NsdCAu/ZsNlqWFu+WPIC6INpP6ppSaNCF2Vl5zzaDwcVrz9As0xM8
heoZSZOLv5VAx+I8NGl39dyP2EvEMWqWJudwnB4kTJPTkOFy4gIXnAxzKNajgcnrHXlqlmmHvs95
RLagOBTL+FPMkCZoyjSZDaY2ndAkGaupct5OAuI1GGYHiT0doTreVYHWldVbukTAIpup3xOadO3Y
WORSh6XL6tMj/XcGO6lgcqKHJTm3eAVSYxjYsIYfFIu5SREDDnCfieci5WVsqRBoSxXbhqTendGn
3qMsSXB0yPHcIFHINiibaJX5GPtjLgiBjJoUhtMDdKbE2EOfbLeL7CdCL/P589rp6HsfiL5kHpPR
3lebAfCMqEma6toj8ME94JWQmRt9Y/ohqlxk/BjX2kLE2wopMKmAfPxjy5HSDzB3g2U310CjndZV
Iy92Nz08kI3biF+Md+uveJy+1kY3UxRij8dN86VrSdjhI5yQqsf3to6p3yYPg1/opdo26lq8dZCQ
K2367MT5sYom9xj/oGkTnAW8TuiYcDKhaH1LfEJ0PI/GVj/q/EHASpBYLFfXH77VVn+MpOqlMJwV
1v7qlKRWtgvtH1APmstUFoW2rXMteur09GszchIduSKtFtcIbwJjTw08KvWc+GwvCec2awD9P98L
izkwXh8DYE8xc6w1oDd0ET21hfTgMQjepVl6dAKN3BCQsXVFZm+XD+Wmc3jZanIZm2Jp9lT+w2bR
klM/CwIo4+krv4q5ozbd+vZEBsoYtVe9KT0Cm/M9CaIluK4Ok7PekUsRd/YqOjryeLV1v92TY8EW
SzVj6Q6eUmBfSI9ash/PSU2XIk5nuNM6wIykvXvg0Ngd9dllYs9z0RvaEnGQx5TCfO8YQQ4cbaaK
VNvDuShtSrqDsnHYlMNHNs/LuhYQ7LBWDFvvpxaRMdUVtvIH0Ybz1TLHz4Ef0aWpF3PryXTbsu9f
NLPLDubSx8c6DM6qCCKV+btfjtrRaHR9w8yD1HKCu7M51d4iJGAg5XmlbJSROj9uiRCUxS39srbD
nVV41YI0tfX2JHM96mAI9nWKXhQ22YfWpDeCm/PH7GntJ1H2n+io0gwRYtktsrUYWMu9RDRyNFP2
ApaE92K0Wk5+aeBXjpjdMxL19zHagZtaCt7BBboHqRH5Okpq6z61ugkuByRVpjNRHo35bxg3yUnL
autGXb7GGVRewdgY23LiUMsRD6zCahxofbOl0Gt9N0ty7ajhifGZCq+bSGrLHTiMQsqTUjO8epo+
HQB0l5cssq3tONvoUyUKqkEFsPd0/2NqdeNVW4pDbLKzIgCGMPpmyOErGOlzntsUimFEZI2OxznD
QbOj0+pQST+7LbAyzZrJgJga8XIg4e85DDBL8vITx5TT4Z7BJ+N5If7SMaRVPkErxK3CPE9uP95U
7jCT7iPefwOx3KDvKRSYPZi80emQv2L5Y5KPTTJJCmftRpV0JKOAqI3qSLTxK5S3cNvsaKdFSPek
aq+4BX6O/qzIq0fmlFePPBopKSJ+1HThO+mGtQlSkwqvTMan0Ms/eBjid8XCGztJaWfT9V+U8gwd
1D7QGczI0B2g6SQJafCKaXl0JxPl5NpPoCJIYf/WM/1XfYjsfQylApMIon1ktziSAsxzJbhzgsQR
bp4URLhTLVLisfb6TAUi0PPMYFaRoJVr17dtex1qLmpRB8AEamSuWCPqGbWgiGkOKciT93aMuqU7
DRFMARr3xiU2cWSIdciahaTD5DnzdfF55pOTUF5uhvGXHg2gNjHXOYM8JKXAOz2PwQNhPzphGSff
Fscel8V6LNnG+h1MLrXUCXGk1YD4WOkaTD8jbyZ0mZnqCXv0RkvxATXjLptOqpMhFmM6YFTvVvij
J3A+A0WuU+AyYEqjuKKIoYmAaJP9XDCC4sR6neK8vdOVFHvbNh44AeEDe96tsib/5nqxxjv6pnvg
jQUtJOT4tn0VmvlVSzGqFHkegJvS7BfixdYFgOcNsgu8BrUEVMrCNpUl7jAFr9agz2JtZ161m/Ux
vPnEDOyKAsJ0H74gNmZjJbSnVCCtycPloyQJ7q0w5Q+RQsEk+YDlAFqFr6WXlv3/zp+D4uIFIzAG
e3hKEzCVQ86hsfiEx/Mu1rssL/+qpL8FpGZwUrem4awreYIckUD/mji3YxuCPXls2ZHcCU/NwGQu
9ZkEm+GFpjyvcsGYDinQSM4ridVTEKM17/H2tRksAKszx8vIsXeqEncrEMAOtq/ve9cMGnIvA5fJ
nP65maP83P2zLHg8OYazChdWijfqp2XUKpBAaLPm07CzPpIyZT0IX3WemyRbtWgbF6tsbl4b1Dd1
qzPEqi9xR/vwF2tEWHa0QgwhdoFjV5A7ptTdNj4NcBusFZV80O6Jmgk4qBig/GNpXLCPE+GaP3ww
wAeTALPJtKGzQE/vj6VF9qRnOAiJZnpzcTSm+ykeX0fsfye1tCOJH6k9fSwAlexC6S5QS+TQt62z
DH2KfMyX4PuErWmUJPS15YlDnT0Mqf71RX7zCnrKaCoE+ic7THZ2AHEflzqFABu8tZJGK5H0DJ+J
ihZTLn5xgeJj8FD/2C8aVEFeYb2nhdjn6SalHCfeJkjig/Jp1rJxjySNnF8rLTcwe38Zcrsu8/Zs
UW9sOG3+96jOr1HWfWmyscV0VAsQu4V/m330cL0YT51uCT7QWIlQq0RrPgjjWmEmQ7s0ds4IJ0Td
7fkENu0ynIrKI4BVlT7DGpe9OKXGxR7S/BRXgWWjj2HW2sUoO0y57XtfjCmFSTRn4GOYUU3yNR+U
O9LAbTgK091rtjv3vOl03m2fXaTIDqPfRc82lhCGeItHedd9sclY2E8tiZ8AB90N4xUIfNIYT4sq
vzX9G2/11iD6+Z4UXf3M8PxH0ab2vuE6cmJgsC3DDhvSxF+bkWCzSfysAO/SeYSlUORscGrMJ78F
ldfXI0T/WGOIoEJ6GiPGWZ7h20qjaTPR0dxy9RpORtRme2UjiXC0s9lOjxM7IroMTIzLWCfiYfBP
kxqcZYnGIWi0RDh58aWUi9NXWweS41FI4W4o0U29Qcwt23v8OvSa9cRG12VBJIqkhTII0eWVxB9W
aFtaaP9XutRrPenH80+HWG4ZdMBTrqsyxoMin/+77Y+TjmK4LzwfS6HdkAg3LQ93jK1zbOr31ou9
DfhSYuR0IMqN1GgtMDE2iGW9tWIlKUQIOdtMUjI0SZGZC4/AHbc6A6DUjpM5DvlBjnFURdrL0wPF
LdftiB9Dv288qSXJnfHkLONzDebptyEYG0d/jSUMFY/cX2hS8ZdYdOaMMvo85k1HtoUp1qhAFqy8
mn0b/HzaBci9t5UAZAbrkGkKn7xdWGFGaiUuG6kFQ2S5ZKY7bGxsIRz21d6Ve8KlgDDvWPTqVpU1
fsR0G+wgaJ4cIwsfnlzg1AHfCBf9UCy08DL8rxtSdLx7kjrtmtk27szJcu89NF/LpV0APj3axh3K
B2V39kDMMvVU9ufQHfepMz87ZmFfknwRO36jaOVOmDdzzXwOqcjOfjqyuJPLTPiTivpQTlQBkJqk
z9rfCoSsB2qHVeSGyYXwKWufRdbLDF9+WM3yDR7lEkyIa2Ax5FuSGegYMzFTrhxDdlma0RwZF4F7
RyRwSpdEOwYZmGPJxB0YPNzbOvCZqLvFrrA4Fpl+FM+I/aJDkY/FOoicT4PZPEGzb8gouJjMy87K
WU6CO/yMnlRLrww+x5pn7JYaIaQb4krHqhh4AD5B5Qk5S1WLYfO7FqXHeGVBP2pKu6QCqMQWEpKf
l5TGJEOkqnH9cQb1uu0c1oQHDzFet3EJjH1gjA/FW3uPkba9+Xsmpys0zHqAb2C1RchhoBYEM5y/
phFnbs+VYstoAedMRhR66qI5x1NBErJmWRgXLP88Ms08W6RMMcPeqtTld7Fj6CW02IIlXgdKeM8e
y9kEJX3ciAOEC7izgDmws89AhJjICCRD1EBSZ9lBzw6QVaVB81fAtWFXSf8ZIKGRpkx5mFqLyDfO
GnTHPByPBIVofeZsTRMZpVtX3TXEdkM6Bwm5zmATTeFxqoFMQxfQ9YhmpKv8gcRId5dXIXl6do8Q
v4NXVJCsmEXfMmQsoDdi5zaWsflTzhbVaNrSFtNyPVrhwZBGB03bx1b8nLnLcB9tQUNqND+YlJSX
weGDUQZmeOdj+6EL6s9NaBvPjjALiDm6A3oYr3yHNmLthbG1F0vxfZ75tA4k7aLErtESz7X0cjXh
3tA4NyjjdNbrpPDpHKVqIxJH4XQJIw/j9Gjam8XvsXYzmt4uFW6kBVwZEl23wiA+TJCQ9IL2kF02
yyFw411lI+5XiyPPUaIpPho9Coe8jeQfmfNlS9xumcL5lxaAzTGIo6O6x5v0lNjgxhQVPzYlSY5O
SbdgeegyDvpM66uHofXB3SPyCZUikmra5RVJjGs2UBNtXSwpZkJfQDZvwaHmB5I0nxRppjNnMrX1
cuuCrrjVPULZsEqAi0MZb4b+xYCmGAFjYXKxyP2EjWri7NbWOaT/f1AIHEt2dCdjOv+7ys0W/03j
ZpmObVmQInR4mobznxo3JGD8uk2d7SvMgCOzgINLBNG6J2uhn6v2kdn69yJsXtlnD+Q8h/wdC6Ck
TeRlJFbX9Rn103xqS9j1/UBHuR4AnmV6yoGNmyJK7fU40W+nggl2VJi8pDZlWRBhV+Gj7hjT0RrZ
d7kcoisHDTNmdFDkCJI2mgeDmd4N/vRwyE5pciilXST1deaukUOyN/m6p8mlBlDGjilqtz4zH1CN
nJb/l5fJ/+NlciAe0MEWPgAzz/D/FF8mnQ6qWlCa6SQQrWCBbgYp01NLLoZft9RdtpkzuXwnTqtk
EcpphVqc0uw4JQ1PSSf71W1U3cVg2wcaO5zd9RivEzMBLhCVnPYVGTxuu+LjiOiEuT35DAmimjqH
ct6C+QkLhGO5NjaQpbhYM8jsr7OOSM0nkWOrKsRWGkAuiaElbx17pkE7tW1yZlYlXuE8476lzc3H
16eBxwalU61vzQ3W//7KmfqfKkpHtwxdyBfPdDib/6kmtqkvTZHkw95Gj4rEcL45cqkoFm+LwykD
W4G+U0+Urvvmt2wXHc1tT2rpjLT7eUvdtf95IvMW+hv0qDcGVu+fueKoSrFUkM6iHrL/yRt/v6tu
ITYTm6nM27W6q5ZF/pA2OeiMxk+CvBRnHYdTfFZLZjM/AfLKJVV64icJaH5f3h8z7q2JfVQ9ZSQZ
xgAD6Ymlt88cFdodkoW7MST1Rd2NYVC6iKGzU26BaFSPqcXvcu84GdVf0HdWTkK/PGs1PvVM6YxL
36KGoW+F84G0gnqr+XHIWOEStEARRIN5yML5qCKG1UMqZ1gtTQMJ3E2NT388HkHr/hlHbBqEHELy
RM/xz2PqW9V3LEnDPpIO8lYhiSOU4yfbzxDh9WjrJynBVo+pZ9/vYsfCtq3u/7z5x/PqrlryBdKx
uvXz59Rjecz0bE0dmFw9MkBld6NZNjp+gDUDRgZlcplNGlAbdTM0pTooY3Y+yO95/xpT8snf7+LK
PA6CtmrYyLQayUfoGXFdAHsx0w10AKHyrsvprmXrm6E+DLDSZuUyXejFTBcDGfwanh0pK/Kx9yfe
7ybyiUiYA8xIMzslmhfdzKy5mWXBRbeJ7gWiIK7tGZtbo6MuFfYgpwR6/TObNJTbPS1eDsRnxsdF
srl/ZpbKW+ouxUMBuNAjdc/5zkm+fsw0zNAxUj0WPtQAxMMtatM5AX8il7nLKEWCLtoBqjyDlLcP
IQCMsxpyCZ9NuyQU2tEmODi3GjXhNggTa5ORf/jIZU4DKZEQZqSMWz1GL2y4//v5wvnzguQYPpns
whWGyxZeuOZ/XpAMohAMkVO8GVnzyAE3/dDuC2DBFza44U+NANbmgIqfg14qBtQCmxNwZI7dnOwj
M9gQKvfrmWqoMUSRkZjsmIXT00qd4kBBizJh1o3H2FbGAyT/ctfNF3XHxJ9/Hctoa8jmtlpaOcEK
Zav6/3t3xDm8ii0O8Dp9nTwn+zuyEAXizJcCPKasUec7NwK6fi1VhNK3gwWoHoJ5/utxC1kbXV9m
Onnl3B1J7FPWMtpDJuYPmm4hNYU4Z1BZ8lKg+VhkXezXGTeDjNCAf38/rP/h/bBtBEqea1seW4Q/
3o/Z7hKmM0LsYzabt9zzzKdwxDiYwlHJ0Nw8qYci4EDnQjSf3h9KysA4xBPKyVR+U6u7gCfY+XN1
Z0w5SIWCmloGfOKO09KezCJPJ7KqeaLO7anfJHCvV63NdvG3p7hCtzuiGKa9yMdkW4NrYnYPnHIV
ySw4v/G3//4K2NJYUeKRJkHm+//9P1IQxT/XNA3LdyzfM/54BfyUC5fuNfa+ANbZZN/1AY6UWmo7
S2Vk4vzrvnrQTSPCItBmrTyqix0zgAhRnJ59QOTo7tGlw49Td+NSO4JDJxaM/bQeMGyXyYRlGDPK
zNXqqQecacSsHe5kRYiouiG5UD3x29eoB397Psj9APhd4W07q4j3NYq1vZ1341uWpxhfIutDZpvi
7D7+l5dKvhR/vFTwygzbQL+nm7ZyFv3mmAjEnBr+4Ig9V8jkSOWXvYCSICFaz76HUWOUILR5YXqB
hTUpGiQSBeNJ+Crs+QEAcIlzNTa8LpxX/DRf2AeyqSsY0fqZhfHXqYhRnsLNNBGOwLEhbp5crDkR
bCqSmzlRb7YTQv5OlFIEJZ81nqLYW377SvkTfBK1BVv2e5ElH6IocY5RPmYEKPOQWgxkC6t/f3U8
uZf+/dVxTUOn32C6vk6qLPGq/3lqqzp0ykMYoAPvimT7fmFWF9uZ++tIo+HO+xYu5JVzPVdfE0VR
zrRheNMTgezcxfAbzn8RHofaJVmGV0JpIcvGSXtRdwXCsI0dVfle3a2MxgOGgYpX3TWqebnJH4RJ
cXhVD3XhF/XD8Iv8zz8sS8bffxgIuV8/jFiw5cZU9Un9nImMYDmuDbqjyQw3/i/qzmy5bWTN1q/S
UfdwA8jEdKL3vgAJDhpIzdMNQpJlzPOMpz8fZJ9Tlqra3rvvOqJKYZEiQWJIZP7/Wt+yo+YmApa/
HRxWE2PVNzeq2iEOrLT7pDIHxBLToTDM+vr9T7vGTtykrkjlXv40iDEST3qAJHZ5owzLFqK+RS+9
PCt7IOPVoG+/v1GuOztTd/KL97+1S9S5YTpq+/df53EiN17t/PX7r5rSg3DA//T9nYRi6dd0wN+f
U+k5b3991J3Pwwcjh2VpQqqWwEqnik9HfdmcNY5BRRxTDhfZRnDy/iNexNONEj22LA2oUaE5RqyZ
IO4lHf6qRAZ7KBpsE5xM8JXMtrjtQ5+ldR0/2ISLnWB+NVe5Mu8cuMCmDtgd8TJ54+8ihvd/9WZD
V5eECj1GjZf46TV6if74/gPmz3CknSlXuZZCwF+eYNrZH+vlR9uUr5FVrSNcqftqib+qOa0OQyVP
HMp/IKh5qNSLiMm3jLfW8hgxSfl5pDgQTazhLFHpKMtFIPrnrxWywXUXl+WqWuy/3/16Cpbg91+1
5V9q89jO1ZY9FrMGrcq7qTeQR2tNuW7L+ZrAluKsLyp5QHfEaqL163sWhDXiKWqC6UjkVyX7e0TF
2wXF/kixx950tIe2TU2aWZ8jW7QAP585yw87DylS2RWQ42ggJzFCw+NGOqnzs5O3FAzA6pyQ7vPj
Rx4hcH8/Of7zdfw/wVtx8f3ib/75X/z+WpQTqH6kBB9//ed59Fqjyv/W/tfysv//Z/+jv7opMv77
/EYf3pfN//h46+f2+cMvXk4Xf7rs3urp6q3p0vb9M/BFlr/8V5/8j7f3d7mZyrd//PFadHm7vFsQ
FfkfP55a7qo2Xrr//Pntfzx3eM542fatqIPo+fML3p6b9h9/SPOLJUzDtgwadRizTW5Cw9v7M+oX
FRefZuuLZc8ylwGWJV8b8iLxxbBx89lSNw0NCxUvagp0wTylfWFtqtHTsmxh0k7S/vh/H+zDAfzz
gP4HDOGLIsrb5h9/OIb4MMrj0IRM4li65PaHEIJ6wcdRHqQuqosOCrcugeft9CjyHzTfhAXFpTVC
ytI6TMh50J416ILWElDCZVYl08ZCIb+KdC3bqFVlrAvDYOqEE/1KKQEQEbeEStJEpAoPsN5Ghh+s
dTMnmZBG0a6iV+KqxJLt9cFR3bDK9a0WCsA8iPDkOq6jmBkYLOvKGu114st2BzK28YwyKfY2zt6V
mdf5iYHrdmXPk7Wd7Jb4ZOa8W6WZlKueqto3qBGDq4kakLYVF6gPpLGZ9DSia4XiRCqzsx7JCvbi
RJquIgfna9UV0i2EjYIA6Ga2UluW+mnUUafIiJpwpvxeFVYHwyIaV3EH3dq0cf64ZWb6S4p8sQ5j
DeymQs473Ultr0QRgH89bK4RAptgM7rWs9nAppjylzlKwk2H897TQhZFRUAvDhVrv25YadNx586L
XhhphGWx2nJMbhJO51wIzEdrnTvzNrZiAZMzsjfDwusWPYGus5kjU2P55zZl0Ry1Xh+oR47Oqshx
c8y232wUa1KJsKP/Vc7siCiQr1kdxxujRUUHEc12A3Qw60iZQH74tuXqmsS/EORPQoEhOc71vmz8
ib54SI+0hXoYtIH+Msk532QGa/yZziYKiAE7JQzBTV9NoJnTIVgPEcTQOVy2MM/06AyBPcwJIRc2
KpE2gSo7Julqu1XSLttpPcQWVVpUkHGQ0TQrjce8Ugg1iCp5g7XNObcHiQjESSjEceyh9jXmZLpa
UQ/bWLGMO3Ie3qtSaAIMpR9PiwTwPDJn+8GwgEgmgWYRH2vLxzHOgwX6qW6b0ijo/VVSuA1lIEJH
whjmNzyfKyVxeLAe/YcOpzcLJfieSBxNS/N6h0g5gq+1pwIw+WWRRMax1lGgpSZaaC6iPiPpeJEK
wVFwNlaUDkC29eBQlAmiOi2BWE9bJCMxr9NBjYTq1ZBVIUuOVmUZ0pcXU5WjEi2y4NssenDQETeT
Q1Ik6Y3qq/mNzroGeeVQPFa+HUAlFwOEHWveOv5EsTancn9AUTseGSySwkV+3e1Kpy2gWWgSeY6I
QVqkoAKSXDf2hkAKY8t2OKtskCymSbpyl8bNto21/GRQhui6F6YCVxvoKG8WFrBWWSzhYUEen7Sq
hfwsDQmUU3u6uu0ghjeRqNb5kJPzEqD/uSh7O9/SFYaqirWoe7CAlF8qZpje+xD1cPgxDT4fpwBP
n0YXbvarfmmZWdE3uwnGS2WYlQu7NextbBISUQFk2FpB2r2VGTooXxHhpToDeV41eJLSnUJmwEln
9SmhyiiTz0unC141JYtv7X5oNzDPY/rYeqZFrmb0E/F27GXY+GlZBm5iGN0T9Jfg0jHDYTtZRk4I
YWTlZ06cjVf6aBsK6Mt6jtZjkoQXQ1yYF8miHVR8U1xalMM2TR5bhPmE2ZtqtD4qtbBli34/DQ/4
3Zxty5n8gJzHJLQPZmd1Ilm2flWk2b72AyEvUZhoT+g7OJlAYWPFhjtBni+tyswbBaByEPw5aJge
IdDGjFja0U+L+udSpC1umNmunyNw0LOnN4AdQlAgbgVn9UnPSHq1UzLZEmsULrzFAgtL2WR7MNmo
ndK6/7rYLi5M36H52IshBv6r98kKTyVRO2mIDrGYC8YkzQztYd0FeukREKysUiUOt1DtC4JrlWqd
9/0I1HSqT7ldkICpULeA3UhOkdWyEoLpHFnHDCEWLsU+EkT8ZNltNCEc7MC3XwK/QZ4WEU1zBpIr
31vZBME4AXjCpVG2iO8hbSLibtO9NmnVPicG3XEFfAJKtoViXrMpmbqorEpiuoohvBuBrz6DdRAb
ZFnKzilBuRLlEtYIuVMVU6WVIWKxySVDrDnuOZ7FSQjt4HzK7MZL51TdJnTHFfThEsSBgtVkpSze
ozBXgNbUTR6AmbAZz1vJkBeJHpqqb6MzWrVjpZ0vfN9NZU7aWStq9WrOItwOZR0d0WL6tyN3LhyC
lRE+NFIS4dw35rcyneFIFfN0ryNBxWhoTlv0ytpFyI2jdOHGji8EdvVYLZMZw3vaFV7RVPiWhhZf
lZsqMl7QN9YT1xBUD3wkX5uSzi2iROeC0FbbdUiW5ZSPlALJVK+xaslxKuJPHdYialKJWIrgRXoG
ZrRPSYSh54mt457lDyAqpQzPOq3zdxJVwbWWET/u08p/bZXAuu9MvSZVOC6cM0jR8TlmOOuhagWw
SPwHj1pV2w9ZPIPFjCor9rRKVJswC5urKrBTaNfGvOWaMHa53cJ/8cuu05A5NvmJrcOU7dIKLHaX
FrtI2PM2wrJFXk/b4vCPfULhA3T0qIsiuRJZbO6ULIV/IxvjSjUncVcakb6JGpNdIQ1QeiprlsMy
NSIeutElc3EEg+ZqCgJw1HpiSM/gLNuo7RwfQOsFC9RVC47qaMR3EeLCryE3U6zPPXQot6eshnKr
w8CbwIZraxubL2jOeD3UqnY+2BEUcjoSAmIjHQPuOBD7AeTlrOlpvarnrVSDDfJyewN2wblInDlA
XFpNpblqam0gbd7Js7NJt8WZbOtZrB09yNp9onKD33YExaHADWDdUHkq0z0jfJVvE05PmmBicl5m
rcbMWhlmCTy2CE+K1qfZVaapJncaBqYMckYpYfAjGa02iGy5ixuNT3iYwsoqOpr5GEWQwzvzq82Z
/8T1y820Aci6dpokyU4x0GiNl3Uz+0mbiukA3x+CbBwG3PlDckFdvzaBGzFWEBWv1CHhqngM85Vm
twlIBYvE+cgFbjtsaaFTK0qx1ArPT1OodxRrMO/PihFcz+VL7n/jGkE5QTZBSzHcCJ5nGlUypqoK
AYrE3KR67cDqGmRb0iJboeGBKlkcGisGHn9dl3exfdsH11aPsIK5YobrmJOqHE8m660JrwgFYYxD
jEbdmUYR+M9zQMKHqL5syuvCMXeOWb+G5McNQjjc+faKxE8CuZk3GdTrCUJI2sEwU6oLrqn9VKX3
oqtuM6M7tVrthCL5TVUat1adohisV34wE8T9CtEpySdXGyBoqUr+VKjNQy2rtdG1N+hcoZPgrNgr
1CEfbfIoAQ2lugbIgfSBKMFAje8YxbqIfAKEu+s08Xd0UT1TgfOsxczypTa86SP9OT+frNsEl/ob
2WK0kSvSMfTxmZNn8obQghmh5K5TNskJHjj1DFgqQANIInDTRdhvYiaRoM2JIF1HelIwYU9vIjNO
XyLZZZshMjS8Vr3hwkYL3Cz1n2y/Q6EfWV9FNlyU3ABXnRW3q6EtN40x3tuiu2gzAg3nKXWuusRE
aeuD5V0hZprQbthr+klkbxRWgEo90NbtMJtYk8FkUlKDf97PQLlLi9KFVd7BtVRXQ9kzni2NcCvq
QsSbsloVrdJfBY3fXvQmkRyJyq0GkzwTT0CEaomgvMyryityQXSDnF5aVkar3GwatufQklQbErTw
D9z6i56vkAgcR+fEEflVKQe8R+io1/kAUrgb+gdmqk/t7GjrpIDVEs/IhBTHRW69MlU8RdE8TYDm
I2Pd1dztk0i+KD3ThlSE923JGFATaudGEdmdnYJ/T7I4c/PRYqQX3f0ccFUbhdJsoMgDrHfi0PPH
vHOxWVOSBBDjYgYFTkcI8hq1YrzusvKh0xIfH7oobiDahp6AlOcGVgeAPbNe6PaDZiSscGct7Jze
8Ys1Gk19qw4k60SO+gxHUqznapSYixKYkKkPqlmBXVbBmHUN1Qe2XbXGgxOOxnEcMb3RxR2bbzZ1
mUsDMBMlpl6cm7pv3EeFmAlqYrp1NjHhvhqDOnmhLW2ugnmQz43MUEqkmuMymQtMiqw15v2gJEeI
yNWDAy81dbvc78xtY6pQREwFNbyqMI9kjd577axqR9EqpA11kDQ5mXzzdigwnVp1Zu5MGS17DfSP
h/6Fu7yj+aDWiKZYagbxUkSCOix8NL2ETL10lemfl7XZ3gxpEmzsrEzvE4KmXSqHi8mKajaSxmkR
l2Ux802t4dX6VGaLJ7w7hk5l3/eUza4Vo9E3+ZjV1p66uLzFLebcNFqqnhLL8S7UiR30XFzfm6Cn
6XWgwjw81LPeTp6TK7rGlCaPp90APvyxGv3WM7plhBIYnU47GmLCwzGkpp5u95GxcEjqaO9r/XzP
4hfTme4Pc76Wc5Z7YwvqoQYS82QnUfk199V0GyYZKx0MgDiVSxgIrmUV+fWsOBlRbNbAsrjUQLS1
ebnLKTmcTF2J/3Fa3OB9Vy1ZvQ6hWy7aLeN8JMqtWAUUCYgUlVqFIL6TG2eACVBTWqf/PNueOaXg
UYPQ3+ThhDO6ESbOPFVbObNQvEWns8PF+lzBGyQJLECNYzsRQndtRm2F8U2p2vlN1cMSKsesE6ne
1OpZbQAd4DINSjCctnEOaC0EiKwgI46W7IlpgEGt6XZy1LNEPALdadYsp8NvvunkrIQGzg9AMQet
U+MLS6PaxquUU4aS6YAKa3rVFt8MRWZc4MSkVYQ1Az4vomIkTE7DSzPI8TpKGkCXFrU5aenVyTwZ
hGnLPBcA043xacZQc2T2MWPinIzToIlLbqKo0Kc4LjdDNswbOx3n5NiiviT92mqO+D1qx60ayfyx
6tPmNiom86ZPWEqukyGARD2NRfmtJMvhWNpNc+tn45IMbQqQbblPjn0oG3VvVpXiwf8pACgkKEHd
cWq157mdSJWgpQzxPiexrJxrqM6xFUhyCXpiHTf5og725q4Lb2Ttj9maeFJNMggIhUA5/LmXmQGF
WdV1dWsNfECASTJGL9zflpl9HGM9oOVMqnNcFPsWrCMrAY2ViLG8lY5VuaRGRYIvFgAXGlWwNjX1
HXxRHvjj5k6RQXatpV1bggEOqa9o9ngUA5F2RYf6YVluPTKlIDw3RuF5/+9XRP++ivmhOEqFcCkV
Nv8LSp0aILf/vtTpPocsFD/URpcXfC91GuoXtDFSWtDHDI1SI9qa76VOnmGlZS8Ncts2WHJRZfxR
6tTNL0JommWTlaSZmiYoUP4oderGF0MapokjkZ/vpdN/o9RpLJXMP/tZlrDEUoClerdUVRkrlkro
T90+telVkXR2tdYGTL1Gll+kzjPU6gOlJOFSuF+Z/iIc10dCwKJ+Mz4Mcfwa18a2CvL7NCd+c2DI
UvN9nGbPqsqNQmKyMjW64iSwWtP12OOWahQN2o11wL65S4PsKSUlsJZynQ3RnmqYlqQXcWBc5kTp
tllzruv+RdYQmasITAy4Mwyg6bJ/EJJu8qzQpmZtixPwm0wnLwkM6JcAKJrm3iRUj3ur8ZsG0McG
+o+9xECoU8mUwjLUj3vJoTLl+5lJpbdJLvMRiz2TKQoq0v3pvPlRif658iyWN/p8OHSLQ2JIoUvH
4TT6+XD0o4GdY4pqEgIfQZh7Q3oRzqFX4bFG4A8AuTLJtKy/tSboKyC8UTUcCjok1C3ajSnSx8B/
ofK1V+bZY72yqpV7VO6rSSRnUr4UDsZaAK0BZjAcS5bWX1IS+fVX0D5qxb7vKynpl9kaOxq1wcev
UFc9vZpCoIDRi/PEBoLPHHUODjKRb5mpbKjq3TCerzuQoQS8/U4M+bebX5p1XFS2bWmfDhVrAWQQ
EF5ACQQbsFzfLOcl0otXwmH3lRbmoHIssaprfCoCL1TpkBHPS5jagaCFgoEQL9ZPlhJ5sMLy99iY
pVfYkds0BpGWYDYIjXdlE92XXCM6XJpUoOGut2XR6auczlx9bvv1DuTqegynpVgxwZUa4Ad2sbqr
6u4oFAwCGDxcQquy3wgdTPujyvF99zuMKMuwQbeES/rj7gfj0FVxHlXrjPySRIjGTfocD3Y30LLr
wysb64tmQk7Ws32s5EweKJDJVA2paAfr3BDHQPo9N9rmOTWq80pN7uZJu66DfGs6KTO88tyJj/5U
p8zw48u6N22XpdMqGbXbOTco55PsXZZHCzw9Yjc8Q9iLR+fY6vZdvBj8Smdjl/kMEB1vktbuKe4f
KcPoqOgyOsOA1NQ6PeuckLigvi/XExZBrb4zWNFARUGtC+y2C8nzjVCBt5E8l71zGV05cGhd/B4h
ztJiqyoFlm0KgAqeAibnCBC0e3J3h5IQbKVF2q0f0XvXHhYJYBfyCvFmZ0BGGVrsJNPF0Af0KXQP
uR+xCM5Rn1j7UCSlolGuFcjZhgmyvBVrnZlXVp31yWVM4DUDJ1HjoOvYap0RDGj0XyexVTOky4Pm
HDufnUOUvW2v7BtJLPMsayhS6doiYEw1JQ2FYQ8X6kQSG1vXuFkNPIRBRYpeteEOclnjiYu64iDD
7gTWxKM2Sr5reB5N1c7S8hvqH+upH7/1DQfVNx91u7zJq2BbieUMhUUBjt53Sq/qNfjgwC9zi6hd
ZRMqzn2eZgdj6eiTThPSMOF+samJjndQyiJp3TbJdJyosq7SOH2SxhJhTgcYKQtT7rORDoRzEmrW
fu6onS6sQJSNe+wphzgQl1MYowoVpzLOvCbqIQ+W29YfvNonyUoSTJqdZdAHxsDYRbI/n30W1My7
CSYYIdVMw31CldUz1eQoqWjFoU4TQfBU4peInf2LuQhPnZSg1bhf40f0RFhtiUh3dR1u82Bsc/4d
yWqbGdc0UNYkVWwG5WrUX6r6ipbvaS/Uu0qAAIUmmTa+RzV7ee+TuqPvxwUdEFebELzpeF2FAmDo
Q8MTOjrVkGUmuIp0oayTfkpV67Kr06fRemM2e5yz+JsigO3EA4tZvXhJ0gJDM8nBrDGHSKXihGfD
4OAackUGD96lO6upqT/w4YEAZJjOJnkhanPHumHjVM7FOFt0IsQW9g6VHAdBnHOhkdzkohM80VMY
nIF9VsrmXNTNhV5Nl40+7MEg3VqcboEJHTcq50M5i6uG9iihIqS1GHq9q+L4LFWyx3SyboYxTrdE
foUr3yHYOOOGTTYsZiWnPi1y9aF10gWNpZouATUO6wo+ynIXVizm88WwdxRkc8WQxgSDstxkkQ3e
QCmoa/V4YPhgG/JcC69WU9yJkdND2fFP1ESnMlVobsAqxJ66c42mYpxz/DKowVARU25/vqLWJ2x9
rzg6LTz+L+tlIO9XvU2IVKna+3Sg5tqYe7VrN5YOGTMjqtBVE2AAZurF9CS4NRkGVnmy2E15pc3R
XTGIWwIUvArBA+bfjGEje7QCAwdfmxJQEXkxSj7DG1rjknA+r6mKLTrFbJVM9shCpXltpeWiebpT
HRxeBTfeMj3EUUswX7V3NJzMWg9ZB+TINCBUIIEIl/9u8Q4v0xu7rvftWGxzx9xnTnfuW4jFhajI
ii12ImFKAwETJ6m9162HgBaJNjrrbClxQOP3lLY7cUIFXkt8Y87tJqWx5AaeGsQnBfvZxZh4Gebz
qUJNNJfX6LupN+KcjLrzGEVcS0czdrpnJY1uejDOGCdcLupNEoaXFvO8suzu80rucjXx2kyjJX5F
5SijOQmxaYy83CqJMSiaV2suSsyyEns5ICLL3KPO47CY+wLeTW6QQ6NwtZgltf/4xYrBQBmHzjTW
MfmFUiOiwWQRy/g0kOetRIxrA15HStvOQni1R08UxM4HJU01WnCZVC7wjNck3lhnmUKk0mTu27C4
Lu9xbt4R5+A1YbW3jGKnBfslVsoUd3nG1X+PNmtXhr4Xy36VielYEnagOPRKTLq6hUWlK5K3s5U9
pHq+q/xi5/iKR4eXHMm92fH1fGa8ZmgwyULW7sTwbNpN0hf4zaHmGq1Xmg+OfU1AstcYGoKelzYP
XezJK6F1LrQZpITlNst9DF4kIDDSdCrIJ/0+bxCOVS8OvVYh7EPtl9diLB/pOuzUQbmmE7PdCi73
0E9L0CwcJ4P6qZVaG4xCm2UPqyGGIbWApmpumHecia7Yxaxg0aB5RX8TWum9kTNW4NN6NGvjkHTx
DS6WtSUE5/0hiqKVxsgtLRr0tQGvMHSXIxSI7HH5HTvQ2SLESuwCXLQevZEkfkmo2IVuwCsS/RFR
xYYIokfSGOHo6/QsXKMj6VqMnm6Y3Cy5WI0ZmgSFBVJgkCCncBvaDghV64dfQ7PYw/K6HUDlLsMY
ppETWNYXSmReCSIvCt0geCdZB1r4PCjKS9EhBTKyVbUMDSFx9rY+eiE72Qkt28UnfaUAh8zvmXGv
5ia/nkCgpPROU+1rOhqEGWnXwUzwNWvjOGivRGxuypFLsErPCuuc4/Bsc42T6XhLHOZaCY11xM7U
Cd8mk/Ikb1/rWdtxc2Do77A/Ul39lkTqkbbCvok5zNCeoal75GgHDsjZ8Y48Y4I99MsJvxSigF1q
ngaD9Jo2u1dArPvd3kBpqo8jLlF7Z8zRy+Q4nj+MNC5DmEBG4W8oyFIxZTRrV9VAfADhH9Q7IfRp
SR2QX6zi1adQiMMqDjd2HmSucNRdqzHD0pP6Gcfot8T8Cl4i3cTSumOiRFcgrda6TdqULq3eja9Q
TTsendFzv3e4hrv5tckUL5moeSp5u8XKaruDjHDd9soKoTcEttAL6V6vtTZb2RqZImUtH4JJec4r
8dJmEYaaEXcsqtDLsVN3hXpr04cuTOspsvgHaRPGesJJqtVBeKKXSUN2cg1RA/lEqHCPCSSnUJzg
X60Zcbup/xo42gZIyDbpiM0YILj/eh3zUejJPFo6pAqppm0g9hSmuiwJf1oYwzjAgFoTlItN/C3L
WwKnYBNAM5Wjufn1ppZF3YdFH5uiAIMxEd3TomP6uCl/CpiyEAK4buoXbgFkJprwTMp9hG8ioMT4
6629ixU/bI6kRGkKIaktLKv+T0j0JrMENVZmMWoL4yanzmhnX1kRbLhE1nlXPGmRcTc1kPuM7Kyo
MblH1dahO0SyJbQPV7GsHQ6/a1XP1iT0bmyIyWHv7Add3wzBtAMi51ntcI1kYDfV2i2JdXfYfVe9
Qs5o1A/ws/NL2hz31oQ3pEg8bax+s17/y8FbvqKN1lvHwUnt5dPBK6O6tUqNk7ogcJYBrGj2Yppd
Pf/dWfJRGMpZ8mlDywf56SyxRaAsroFqbVGYG0wUs1yIvz5ef1nQsYnFd8UZIpb/Py3oUEMgnAFY
scZlRNeiPvjYDui5nrBmcLFwP2TidkqD36yjP+ZHvH8xxN+Lh8NWTYHp6+MXC5GYzWXbV+vlwNtI
KyTBOi20HTQbq1jfysD/94/Zhy1+Oi3xvkB4DYZqDe3gMI36CT7osylRN3qc/eYS0P9SJDBUtkW5
ixKbqjnvi+ifDltI2IU9jmyr0LTjZM2L9VPFhnMhCp/xzLwrVARoQBiTuiHowD7vIsvtqy1V1Fsq
tIG5VSKVinuy1jMYyHrs1YP4zajwN6eWqjNl1Bw+p6W+a5J/+oyW0xC2kXCZOt29IluaNvpvdsNf
xp1lL5iqRSGR/+Uiwvz55O3UmpzMsGCPR/OFLjoUWfZVLG6G+TW6/vVJ/Leboq61lCZU2xGfikIK
JrpOB7C4JqOiyLcD0IxEu0vrxBv9cffrbf2lWLd8rT+3JT9dMNRZsWINLU3auN4Sa+TO6rTrY/Gb
vfd3m1msJA47Dk+q/WnUxh9q1W2M0ysK2hXj/abpMIcm6W828zenAfVZOlvL6WpwO/p4kBI1DFPb
oJ7Tw98sKpaGc+L9eoe9F3n/ckfA3imQ16KeNT5delo/5ToDP51zaT3Xfu9BCl2XrMJowRLCvkvC
aBUK/MBl6tXWcBH7cPkG7Tc2pf/mY5iIFzlJkAZ/+qpEtBdBYPIxCPDEPpSCNaNN7F8qznSpivY5
417UTepJnH7FiHuKjfG0G393UfzNwPfh7vhp4NMVE+VVm3HZhdrNPInDoIy7JEcD9K3b9Yl/+PW+
/7vDa6rLOSn51uLzri9M7MRwtJh+tV/leK9l/5Pz5+cNfLryDBBpYjS+b6BszjoUrr/+Bu++6c9n
z09bMD9dbxgBbWqnbAGh92lfgHTMwWLaKJ4pLBRnZjDfBCI4DxMFCMqoeaZ1Jn1q2spL5RsHifnA
rdXpppmmh3Fe1cm6GZuH1lCPBATsEmtrF9Plrz8yanKums+f+d3KIxn8NNv8dPGS5tyQmxDymQVJ
13UTropyPhuStgNVLQgQalovB8GyA6x8oqjiVikKy1MGWtfE6ipauuvJggBDipU0W6EOPfhlvc07
IonCqzbpr2pMDjKKX2nrRq45RKdZaJ3XxKoQEXU9seScnHK7zJpKZ7jQDP3YCHEAILpSXJS8qL2Q
0aIKLphVTTu8rVct+RihzPdwNilt5E+jNA4ICs8gnJB+QKGwQuhln+fC2fp4bnN/9lj9bWsuIwOm
qUkHc3k7rNEe2fGdq4x3vmYdDMXZTo56YQhMGbp6s1xrhCNv28Q4hDn5wtI612R8XlfGnaHIu4z5
WltwfFG77yDaSuvMHOHQABsXSr7X0nKLvGIT8DYd0LgKJbxUtGNbcCI0Kint5Rnn4xXE8UMsYcZo
+tqwWMkU9VOaqTc28Dx7IqnNiM9bPMwqz9fqVyEm7J9gsZe1bns5TnjpgdNaaFt6AfTbqp/rjPhk
M6VnXuxn6exlMsLxnS5aJds4xmke5U99Ol7GJCArg/8wyejeD4pvDsJli/Wtm/XUjzsTm3OYD892
ZgMrAuoG6GkqUU/A0KuVCz2jnmQ0zqoE5c/hQQMTLsKctHkTNW0spIMul4JCAAZZtbF9RpHs62yX
922b7/KkOE9RnemKf+xkdDuY7ZPaLIV43rQt+GzlNi+z04ayU0u/DMmESoxmVbkwu17R5m4b44l2
/HrozLUF1JViSGu7JrKjEATXLusC4U3DnSmqNzuZLnHPKd+v9R9mkovvV8gnc8unX//5L3R2/zU7
zP+i/i8+kJ9GmMVK88Hrclt3Qfc8/ex1eX/F9w6wYogvKtAZ3bYF9jH6YoxG31vAimF/of+rStvQ
ucM7usbw/KMHTF34Cz1jFACqRTsHJwq3qh9NYGJev5iCZYHFwwZ2LdX5dwwvTH0/3va45/L2hsBW
o+nch6j3fJxm1OWg474upTfXUmwYglp6DNcyLZvjnz/KTm0Plnb1/gixpiNaqOWhoPr+0PvjoEAa
0qB4uPQv/3zt+8NWWnaHMv/+cIFYjujHnx96/6P312A+7Qg2vfjzLd//5ThOR+Lu54eBs/QHYR4b
h5B383QeguqWuWh2KqbsTjLmBHoCXFRrkh16DeF1TroeLTncqFC2IW8M2ilmss5DnTjSjGZIZ+Eq
dp1qX+d9UW5qkij8SA3JPCluZTtH+yluztuucQ4q3rZesfMTgNCrsFEbb7RbDI9aUB9NSjYDVcqD
RoEyJ9bmJMAHOyZYVftU0oAFcusp2rvXWNdo4OgvehoS6xDGO8i43W5ASr2CWrqHXH9mhohnqzEC
1uCrqjtQfNpYcX1CRab21HRA9mfQEQ9sFH6obc9qO8g2DWs3N1+wrrFPSgd1q32Jg9UNFEY3mYL4
wgxC7duGed9PYiWzCYV/TfvLjJ2Qgq9VuiMfbDMb1qnAvYs00r5Di78mViA4Wpayr+cw9MYU2mPl
0xRMWoJOaBd6mKZQ6iFiLwydDJg4XimMrnOARBX+d+CYD2A+LowIrnaaTabXCUAyPerTnrbZGvav
eYi+EddsnqL9N08n2xz2M4v5bkm5qemKefjfbNR8fb8j1piORHwazyk1X/021rOzkpLXAkbZK36h
w2V76lpoLlPhc+jheMmaPFhoFYZbSyW+6AwM1WlkrXlje82cTGLfDXMvSxUOUXnUKI4YtTpe9bVx
I/PO2vT/l71za24UyLb0L6IjucOrQHfJku92vRC2y0Vyv0PCrz+fXB3T3Sdm5sS8z4ujSpJtGUGS
e++1vlULEizqCACxn/o7JIqAS9PlqXGY4xgMJyXgPzA3xbb3JvKqbVMFo1xI7i46PDy0z2tdbX0O
2rqf4/Jl6mjHLOmIBtSuqzU6cf+xE1pypN15dg2ghxoyCUxAKPhrix3ELWHeibFJuE7O9M21j22d
tXd4xMSjq21GA9k0wPvmANltfiJ+jVzHOIl5J+IJwpaDI3WKtilEuZBbor6DnjgFNuaW+27Z53aR
3g91PYWRqipa1kN/0CYN8HivMzTpYeU7sRjRlKMsi0ej2fYJm+SCmJNksfXLREBU4ee/0rmVh2hQ
2oo5YLsx3QYgpDVYq3bsU8jmZr1TWW3CAjGHO9vsg354KbrhsTdJq2Y8ybiIz6MttEcCN4qd9IEm
2LeRiD+2n9kyjUSR2bu42tpJ9NQUpFX0CbzhhU9gZVru1ofh8+yS6wkHg8xZmrkELFqF+d73jHP9
1DRoVtGbNwAoPPm8ETvNu9epJyhg7KAquthSV8aQZy8wkMh3qh1kZVK7k+SQXeU0NodSlDXDOxI2
BziZCb/+rvXl3jAndL3mDcG6lH1YO7a5p896Wjqru7XxvXXkas+NNrHZi5mS0ab40xb67drC/0Vm
4Wo+S2cCYwJiITAddXArfdqNzJKaAbtF3T0qslCIz7gTiyMDLtDfE0zDZ5Q6E9qaLTwuefR+Mu+x
AsOi/5ynzA5qPGznotDv6Qkkd8nS4iD8quWSf6cl9giJw+1RG7Jka/l1S8JsXu7NPPqTpYOBtL1A
1zNw+voMnRalNp59c3w0LaLTzr32WfEHS5TcyjYNeq9ud86AUs520D+4k1YdxyY+z5HHp9fpZ6IA
7escxfe1ZDGSyUj3fx7DWGVGYFnOvLOyNMHr27f8rIkGTPRcWq58t5MamwI2tpVmqH6fzJnDplEX
myXvnih3Cqw843QQcSxA5mZbvHbDXk1ggI0oda9Ju3h4StaEPxwjZ162eu3jEbQYvtQeY3Hd2cWG
uFdFtuyxKRUhDM4n6WV2aM1kHMOD8AF4GBZy2ySFe2U07uPY335EkZBZVSMTXkbYeAh7kRQL4jr8
WOLr19JdQdaXYXkHURrWVkbesykHBtUGtwL8S3t20oxMHfxZcwHAs9d8yn0dxa1l5vNKi9LhOGEL
O/78a26Hr9gpik1iIyLH+LRGYvHGJeocOrkne6a8Qz6qH5fCD03mF5x4bDCJ6gFz50LzBkDsCkSk
TQqgdLQOg+c0B1tuI7dLtk5KhCTxgCUdDVsPyCcrw5QZuUvB/UigxxZDyB8OdXaJG6bYeqxnO0sH
b5lUZ6O3iCGyyHxXjFhHRSimW6lu3ftlxgQYdG4zL/a6l469rqNLmyQHzRnXGU6YpyxRrHNctsQY
MabX9OTd0qrnjMIpEUWz5wS+14dGBI65tFuapaE7SM530ynXt6nzbqo9PGu4ZsMav+aqInGSWfhU
iHqX1OVjT20WttP0O8rEd0d25FMXR/ZttSyGbJ3qIrtvewyyhZiPM1dtPLJc3Kh7jvlmVR1D/tY4
Zr0+AfTiC8fsoUePADc1QIWaBkV54xQMDWzLRj+Y+E0MhLGBc5Otob8A7ETQYD6nuFPZeIzL2K4H
u+0ZjtBcZT7STXspGvcgfQs3G8xvS7Tea6Oxc7CWmqRHunQ4KMVG+PLRgMi2SkobEwNe0rhsNqWf
frXsbxJBJeri2ArcFNVaZYsto//xMupArCv9KCLkEpnQw3ryXp0LBJNnzdOeiaaTQRbjmNXrJRxT
WnNlkye7whjVWghV4MPfSjRFsOuNV8/HigOhHBbjzaFS20W8Wgy07Uk+A/n3tUeXJU2fCn1rFZjg
aqc/Qe7fR9lLmk31ayMY2lRee5faUb7TM9rZPqbGwdS7/YwsQjHGWpEP/ca1YbMuBYmrYtwH9bwy
Y7nPa2cIxhxBA+61Yxpn1K9eES768hjXWHWadCDQhwkmfFn4LI6/pesEWve328rX1swstkvauNMR
xJVGuyVYq1xDRBJBTJJ2UIzrtgcKReBqZNThYPP7W6fqVpHfrFvPfKhAWQU6UFIZd2PoIi5ZxWwR
ML9dnZakJ1mY5sqAOWa3xUe66KQt9BkCBnkgfQK8fWLuS0wrG2UwxkqydwKOXlp7fLZ4x91kgQUF
o88o/K29aBZVYqrN1L6MbscR0lufb4wlZkrrIFe2RPaUN8svIe1Pw8F/PPbkDExTxxQTxRUm+y87
weSZwL2cGH4ylvU+kyliim31zwsObn6jceicMgnq9L6h0d0l334znKa2vl8wfO2ywWB9Y/TvODWG
BjsiK8pCOGJ7WiBniytHHRS6z+nGP66n+ejkIG+TDtH/MlXhklS/8N+8kKMVrwgeY6c3ehg+cX0T
dI8ZKPduQ7bCOLmj8zGWuIIcOE9KlHyJm88R1xLTo9+Da5IfojFNVLcc2dKTNopsHfdl3l2tvse6
MKkvY3ifiu6dAagflGxEUSM+emP8RNLB95DGyCGFdeizGEHckN3LTr9L25tW0iP51h1PumZfpVm/
REr6oTSZKstxZ+omKgzscWw3o2vLGUeyBgdZa8U+0VFSlPVXbJXsBYlFDJfaeBg6RtupVz6mdJVC
+n9HPUF2Dlxl5RFo1A5TuZsS4LrjYcb1uGJ2OsBnRBllrxOo5dCm6i84/IGWLQ+RBipXNGrfkZKy
LqIeMf3NAiD9NyHGbjWO4EvrhIl7WT+yeHuryLOwo5bzs8vgy7Pap0Xx+2pI3ELqaA9FFio9gFf4
4ZDCELiAi9hCtBotHUJQep8pD1ZadB1gUvspXnX2cBsIfjXI4Fey0xzORLyxxKaSbhhZcxwCUsiI
TZUwtFTUhmWHYiKlIYKGxyNgw2gP7pA83NDij7kcZro2OMUwYaDuWbi1eDTYnLS7OjIlLwvL0aH3
e28N3IAmy6AVoTka+VM9lxcVDQ8tJtKVqRls7H0hCMhImyAKO3SEz0WBaBhc0Kpulu1iF3xmBpXN
UnH/7qjs+uTbypP3qKCRFEViJeyhCAi/u2uNfniSOPctjZ5O5BQhSOB7Bs53bafxV1XAjYDa27hQ
VwZjv20+3qFEWwHCAOjtZWLdDz5bNXXq3OndxcMemCgewlH6Ln1N6uoJiYvBRipISXE+4k3p8QhM
waIptYWoj0vM9TdNnj30xTRw+hM1lWMHHIRRBo41f6eFOSBszZ5axyMwAAMKh9lGfiqacaODVdAN
bPeQHIgr5WKwsI6tkilA2SI4uwqxMnPjV0lydaAzxFqlnDlZrqbQUHO1TppsN0R/iN4zA0xwGCiJ
iZrUXGyrDpwcft/ALxY9mJfiA5NCEYKOu5N/ElRxcBHMLPDmnqlO/C4hOqzaeRmC2L56ngzbmA/L
Y+gYDMTIs4ST8S5WoB4Y/CsjvzqefOxHVqnC+UDYw1lVI9kCTjyHE5N3lXBKlgAd2Vdx6JPW+jAg
Di+wMQvHf7PnHI2ZU++WhUCi3Pws51NZ5SYji+KPXUZXc26oCvInw6Fp12R39dxV3Mn8nghc+Ry3
1j1rTBlG7GsYR71DLUK9ki/bDMPeVSbizlm00M3HPf0TzlhvoNUqJpxvTrciefokSooqcITF2iRv
YmoNA+R9NTB3ql8Geq1rNbi7UrYW0Ky53LXkeao6jJruRVgzjs10XRM5uDM7/GZeevT62V1NdKFh
APsbncZkEJFBCiKIkxc7FGhWIKOC6MkO7PoAl67wgf5Ru8Co4J4AjiCB68+GPDaCeZq0VdU4z/CD
wqqfDymKbXoRXL8ePJVV2T367tQHuVNAJo02/hANyEv0a1/9ykT+Zsr2m9zTDuUdiulp9NeY06+6
2cHb4UM/Gn196R39G+/DC8AMd4V1xbuph0+Jrt0tGZ54AkVYVRZyNOuoCax2uk8dfVqVXCdtEXub
2JwKkELjGfveL0dVHzLSh3WXFW3gNPUFTSY3iUyglR6d+lNGPadx3DYEi2hftk/0yc19mTTLXY62
jgv6D01kJNe2Tc88vsCyYsFNbzslWzQs8KeWAOBQxc6xGFkBIWacegLiUdzbLVuzqAw3WuqGjC6c
rd5wCkwzWhii/JA4qpdGexDxIN/iM10uy1uWnZeiDodkv0VzH6/407yV7i5r1/XfAT7FQYcagS6X
enPa9qzF7yruj2q+7ewbLiZvvhKu4rGuxHurYcmm7P7deZ8+kdErb+kQLaDxGUfjD9xYzv2p/Zii
+1HFGZ9mTms4bx483382wQ3QA0itoCFso7fr0CQvkrQGEnwGdQTGRBJKu48MnPuNgwEg7++WPLli
lmO80HwrU70stCqUad0yUpB8mdEeqMqIIqTZqXp4QoT6qya7LjBmEiuiefqs2mwJ1eRfTCD9CMew
X/sZEbJ1i48LzH7QvugRD8gueymjuVzbmOUDLZ8fxgqlWYLJs6XMhnp1zrP6VmUDQSN/8iZZR62u
tTmBxbc4k4WMpNJhQ1ETdm4Ap7b0hD1oNrnAYPrHqZ2/avKDtxO5krLoksOQeUdsbqTWj/Mrxwz1
ByIj+B6kAg5RkApyezT9U/neS0FsJ8BiSDl2vh1qkkttULEgDIura5anKPK+CLx5tNo11i9jxRt+
aUkh2HhY40H9rx1OSPb+66g3RKAqbnWJcIGST2uvzNk/THDBVbKtYvIetBEuQz53pzGdP1hCLqLU
F3YC10x4xGiU5LpTqq6y2QhgzpPo5IMKKMZfTlU0QczVybl8cLPst0l5mzQzAJrO3/cFIoXeZsVs
KJfbuE8wyFv5huu0jtHDFx3rpek/EO/+IbuHPKphpuZEAUmLfcncfdnGcrQlV5T0099Ri1ZS5P5d
b5AJ7crfeloQ/tMhzfd7BNeZ/9vM0e1SC7MZTudPMQw0ZJozD9Ao1cDlC0tbK8UOwlLjthhxvLFv
w/ffjYHuGjIgMXnvTAS3GHb3LOvlouYhXZPqvS8NLsSqIgTLpP/RRm4BpLrYxxZ2wLZqGSgCjsF4
2f3hrhfYy0lX06fnD3vLc3AHVCdNhyKQy2pXKvB7FfOwFgtBOfrYn1P2Kkv8VNZJEi4sOXbfvEQ+
PImlnPmTyYxcyZrQkQroeR3LDc1RfYUhCHYt3mIjJd5R/90r7woKz14Xc0ao7iyeRg2crduMv426
fjEX47GTxLdEk/NkIJcrDIKNQLZ+WY6PBUeyQ039sxLza5P/GpntWd74WmkEXMroKWnGYR3HnbEa
63FtJ+2Tx+eDe4ftyxiZF98ArOAZB23O78u0+dTqtbjZSREgPRUT9Cb13hpaiONw5S/UEQJUrCUw
jCsUuLqEbq7HatvGJBmUxKi52SNho4TYj9lDxb0EG+SV3swb04bvDOK8zu5dlod2nN9i1ezYROAD
a7Yj+VmOpKaiQrA3vfY+TMaJrPuPlA3vyDKE/TsAlEKFRoMtYrn3yX2dFW6GOX8xpHofZ0ZodI7s
Veda+dZn/daioFZsqLkhsBLjmlhmcEmJwBqa/AHi9mjdzhWgmyy1rKdz4t3Hhb/zV62nn0RjoUtu
aEt5QDvJoyGxpSNIRyVaHEpyYWqUaIloNjBXONJj9zW4/YvnRCgM5LOqk7us6Dd+Qbp1LLCVlsVv
jdCzjDsTJp36kxBWwEveWhPWgzuayz7z8NBW95PMenJgbkNhCxtM6nRHD2NrsMjhmsztftCdh3gi
XxGg2ZoAi9+ih1FR5bLcP4HDdcN8AD0a2b/nritXhi/fS8nSnNQ1jnJvfK4++lF9mEb5ZnBXK2i+
1q1PVguZKqu5AprcXimv4SY01iWFrRx4020Qjd9qtr5F4blAaACWuLs+ppoaU+PqCW2POBh/hPnu
UpnRm2zE2uo1cvMmrj0mJ6dEK69VZtSbIXVfyUym+ZZ9+gpAwIg3HehA9w3l3gjY5nG7auIifLgF
RJf5wOVHmtWUQ8uBabMFRzQBrrDIxfPigFz69ZyP5F1qzpsoLcANg8PFxw2YOA0Pib3jr2+MARG7
7AvH5mPiQNFb8BEhVy7qX71hFcyNNbPsT0D/awSH+4zDXHf2llFNuBSCt2dT5KP6+gW41DyBXe5X
GSnl61Qm19ac/KOGJQXBy85zlp1Khi/Fohrm2fxuzyu0zNG+OvUROUszgS7Lp6s1lFpi2PTOTNxp
nP+KJZZig5QSl5joDCqu30N/pju1bHy3+uQ+K7TpU5b6ZZQwmHztoZvEc15aoNj8O1zEJKS62aeT
Go+VwwBMb/pVPky/QEg+uPSxqRPGAEDbYZqLhnLRObn0yhIjTGgMswHQQqz1NHbQ5QcVZBgomUv0
2FTeW2Z7BKHriOzrHt1/Z/rvmiAbNBUeHzZMKWDRB92aTrbXkPqr+zq1pfgub95OqCj2SpuBWFpz
X261yN+BVrxYXwkxyqRykmKtJJqq2q4Dh4RAGA9KBp6IXo1SP/ga+3lj4OQ2+vIT2/m5ZfQlfGig
FK2PDEpW+OCvsT69RrCFVmQfn51Wflm/46xdDuar0zdknzXQTUz056BE8ETkJ92tVWgYzCfMJu6R
qSXTZjHjTd9GO0ijQLKSgcqUwMgmi96JjXp1JUxKswRfNz1Cu5kAJjmYvJSxLzufy5TKZyJJEDFT
F5h0lSJX9djTrmCGfjWSGK+Jez1sqYe0ay9SMv1I2jcjSYNu4TIxoxfDmoiWpBVHIfOcKJ8gAZLR
6QrQV1QNwo1u6jXaAtYGfeob+Qj1Os70BwqN17hU+FbK5Mkhw281CroCua99ZLWln7oHZmGgQ/3+
Owe+ioUEl0iUcQm+1AtJL33MjUn0XUJaNyVggY44ZEt99MzbHtChKb8k+cqVRNNM/Q6nQIqiYP7C
C4MvBHJATT50bas9AAp3a1kFAfCRu7Isamu3mn+4LKGQ3At9H6KgbL4rxc2FUR/MhKZxL/VEPWPf
msLCSxkUsa4ShKJx2tSgWDxANJrFBLDT0MmLXh1uQRXr2UUYns1VkLnZPmoNyYyGVj2UjWfFjG8l
6LYwRauwsXatdqChwvQlt4Zt2rSKTy7bmnNvP7QOmESK74Qam1y6Ku3yC+CHQ9T0rPX+sknlMGwg
WaFJdx7UwPf6pQHEptSZ6qVXf8hHokIIZIuw5VldmW9NZSVhSj1mokkZF2/5iJ1f8LvfmUE0hNpk
NABNUDaMcsknGWAE5rdMMM08cxHUG5eBGhauJN6Wi94ERNX+1mOTagc3P522aVv39anRluyOwrcF
SlS069j50OPFPC0xRYgRNRvarxl2xzEQWhytuc20Qe08yVFfmH0O9IUbonKWxiUM1klcoI/9n8hN
tU3fS7ayZkc28LoXeLPpOY9B2XhrtTLkXO/x/3/WqX8sTMtfu7UDXbCvqZA4mGz9wZRInesU6tUa
J/N7zlZ7Z9FEnfSCLfmLxkQknInkIDZZv0VkE+/aWi8DiXaPg4c6SgHG8rVia44WZ8piO2ypKXjr
RDzDEq5IMacvm5VDSKeR7evCmCZfqKg7yJkbZ656StVGcBLOb9Oi9EtMHjDxTM4U2s31BqfIgnpK
GyahzPJ8Jb4T9Or0ahlvsrEBBqQZ57iFiNC3JUikaGYuWokNAJavoRUXe2BiPU6Ua3bdTqzLY1hk
w5ubeGmAig381VgEdtvSj7RA/BguSlRDjVfsc0eZvfYlPiEvAmxrdlg1/Z3RNPpWEf29skymWFE2
vTc4ZVcCrC5/5vIAyf2LKffOMO1PQmnkLlNZiGgQv7aX6sSpiU8IPXde3kwMYvWIcFA6iampv0Nk
9Ldxc5hvmN7BfpYkm+e4JKEapffTlHoPc1GCdkjJ5fXsF9Rn5O3E9Zvr+3vyrxBMQVIyZOpDKgF6
SUJMCOLGN4nBDupGh2xFx3ZjMz0IkX907ABVElI6DzTJScEdwXzSf3K8YdcMuKAHPO54wylfB2HC
jJMMvPm0+VeGK5+G4UZhsfNSNwtlR3B0Wdbrsc3zQFTFOxe1E1K7qkAsx0xj3GEel7Kaj+0oNm4Z
J/dq9D6pkK0VIW9JsEBYOWhSybAofACSvvjyUnrU2BCHHcNFek2dM+yyhmLZd8FK9r4WmqQfOyaX
hRqJRV+WlGgNnRn7GM9yp7s9lvyeybA5LOJQqNuHZFrFxSTr6azBn2FfW4VRHhOQ3OohnLbkvpwH
1s9UXAerFw/NMr6aMt02ADwDUDFxWCtmFO0c0TEZWxoA8kNPo/IgmTpoRa0HqMxx8+J9XlNq/WqF
893HprVHK+GjKuRaLSjGolEPzDlb5z1rW0UsAdmTEBQbC59cFdExEmz1fCKvIjvTTgDgjgYfZVYk
aCgITwhlM4IGAfgaqmpOzgYdVjUn+A4psmm9JsxQ3d0059GmrcviTgwe6oaaboYmq7Nmi/pLIO+j
2X/LWj07lvy2yuxXDOLHMDl4fk4osdfTColoS3G/hgBOeGRjp3d6aj6nmXYo3OWF8gY8itHv2X48
eTF3uWxIPvBDA+E2mQpV6hj5vhY0yGLYy5+BU7MhTYoP2HvcjVCslIO6VIZXnXXUnpr47GNsYimN
uI2q1cOcWs++kXwmabVnyN9QaiaYVRmSrBE+PNlkyt0stAgD4oesPEctVlnfupB09UTtystrb4Uv
CFmemkRQD/UJOUc4F9ZzMfpJAMuWc83ScX0lPbPtadMbnIeemdzhdkL5HEMqKHbENjxN83Rpa96b
RQHvVdbI6kNbpHGhU9HVMOrh3OejtSkd4tHIftwQpHS0BCocp0ifyHOYN4YOmMUkCyoFGrgC3dI+
1Qp9eJyWXcBNUK1oNn9qw22jX1g1N/Q/kcQV2jWOHs4NE7h6mBGTCixkBK9yo6jEECLCvCgUQCsx
I9JO+bSR6vjMMwD+zEM5XXMCQf36JhkpqoOZuM+q176127UvGTfgwQWxrlxcx9yngxG8zeJOL7XR
XMbxYbCQXmR14Op9FnoDGiGZF3jJwBeGzJqOlrG89J7+0kztBdNuSG4zOaRVKUNhIUzSRHf1De69
aWoAREuXXZx5aHcztUnMjFETph/oAv5XRWbaeqDJHzaSNA7fsSCPjTaTkbxW7CDYBnNQQ0D0p7z2
96MfcwI4cXc3DioJbmejUgh7MmYFF5pPGfdC6sw4utgMBPfTgrDC7OnO5hkewGyhJi3SDBCZqC5u
374tVfNGt5UK5bZPrir/uGjDMUrL6GLGDWwjPD9wo4pXqVvlV5Mk9wsCJViX/rHUIm2fFPMvWvFw
DZroMBtmEiAcY1BMCDiqBjpwazlCN3CkZZ6kJa1T0hu7TAP+MyASYC/OEU7wK3fOmLC/cepH36ff
23nuL4bO0SYq7Pi9zcazdrshZyWzNATQhPY60rizuM9I0D/HdBiaMwyPalVW2Pq1+QCD2nm8jaTM
m2ZPkfECM/2jVmz7q6Uwz6BhP3Ioqh91y7BJzydxrNICka2bPrMAx1KIS5HiQzRTTmYlvbXbVcX9
GJfvKXgYP1PydSIc4Tylql7lZpu8tnb34ONUX3VIVX919KpTx9g2lKRHZOd3hcicR1TZ6XrJ51ct
U+Z+hjzYm1x2Tl/6j+CHUqb2RXEpVEM4ie9kRw1ovFdUeQCFrzz6ty+MLMvjz39J2m7JU1xgU5Wt
POe1xc27SGF0ofuaVtPQTBuAqrDzRmvYIUtjbQf0e/WaBaFYi/CSIsZrdz8PTkpJWnyGPDs2W7rO
z7y/r/aJ4AvZ63vhv1433F5stlOoG8N8/nn850uuE6lZe3KDK2PiioJ38/Ol6BkrLdWj5ZTLY6P1
3E/tLNk5t//aYLCYBfLB/Dy7WJbalpqmrSLZ/altdm9um13deBTfToGgpJtQOMRQJ70SrLbLoM/u
yQlf+VhZ8yUuf6uxe0l7S8Klwi2o3Dp5s5gEBDHnxnMCl4Jr2hYPFD/J2pZWQSSPB/GajIvzDK56
W1jccjrYgfuarAf6iaI/GiW1mAPaWiOLgJhcwux+/vXzZaqTaEcmz9q/Pfmvx/93r3UyQjxYpHPc
v2Dw2Kq7xwRO70sylRetMpJ7T7b9iz4F8e1RXR/razfYjz+vmUbOpZmSi/un6b54o8jAANC/+Hk2
1QlRhyg70d7lWU3eGvHJWNz9PAsyG9Maw0bMm90jWo+/3zTpg3VW8AFRiczeS5Na2d6acfD9fFPG
8IVbajdsf/6rW2ZM59Ca/77lkgylEl3eNUtd6wVZze3Xoh5ariJ37n9+3phZwxEdT/L3HVOQtVtE
n0zlbr/NNa0yLGy7+vuOK9SOmAM879ybavzrG/z/Wu3/IZbgZp/9P7O66K5Vxed/5hLcvuOfUm3H
+Yfn+B4MBFfAe/p3qban/8O1HV9Y1K5/n/tfUm3d/Ad5V5aHDttjJ/0fSm3rHwZpg4xgSAgzcPG5
5v+TUvs/ddo35pd7G5QKXDW8CVv8N+OKn8KML7SBgFLVLzhycZe3nfU6VHa01VRdkVJaJ+8lNFEP
7OiHRrA2MgzD2betGC5zqg2XROjWduzma9Y3zqPRFd8ze6+bAHNaDR1zKIAl3lkehxi4Toyi49wq
RTvdHIiXNGAWQPmX/1NCk/6fdrrbH4bsVHc48PYtpMr7b05ax3OsyFMA431EurnbCa4n83tmr7RF
26bWbqu394XaTWnCppn4dbdpvqrReqjgBB5LocQP13T3byfHP/0O/w7k+gmG+pdRiLflAkO6JR9i
Brd0DLj/qYv3QTWkAmz2xhtnPSgaJR87s/tqHMeHl0gPxY396aDBkcQoXsEBT5Qt3s2ZMX0LXvP/
/m48JP78vn+9H4cKx4QDBBCOJZve1c/z/+YKbSZPzp2ZZOEMU39tt9HWMN2nqDNpQ2QeQpxW7GBT
lyfDaKLQ7OY8mOaqYd4yPzSJUxlYcIYMNEmynFpaka3MpupYKg+ljINK8fbkmNrZHYTOPZrR6WAs
CWCjSgDkRwyz4aYfnUmhYJtqwB/FPu6ff16yqCEGWeB+9eynF6rJ/irjhXLh9g0/LzPt/u+PtG4/
8u/Lfp7oDJ+gp7gUwc9PMiaNBF1gqBul2wbY4h62duYXJ79IGV0NXjejWk/Nc7n02iFZ6s3fl4yg
UQ7JCGH19uTf7606Yz1EMyT1uG7a7c+DMCFR3MEj2PzbgxrzBmjp9G1u3zz1lb2n8XCyUT0SMxen
2SaebYaDP//30Z2FdGCZzFcDiQu3Lzc4p5uN3ennfz+P62n2zyexOmChdqOPOI7xMcY2m7ds6raN
VazL3GiOP4+VswVScsnEvDUG5FXu0Njnn2d+vgwxpgxjnPc/j1cSLcqQZvrm58n/9tpWQ9w5ys/I
M+QSdnXWhDTuk5DAiADlJUTySBchTGsnyHJaPisR2R7SXL4gsV7O4OGapm+G7c/jRULLqGs6Lfx5
RYZUf1W0RrZxCMIO8IR5oVR/2ob+e4XUlCOefqTTYge9buMYMLzyxWibBYDIAPFkJPUCW1ODkqRB
JJ6n/l0MmM5o8jDq6u8cwdq6ZqFZq8n2QZJ1UTDZehS2dZqv4rJTW134Tjhx8AIv9558mENbQmyQ
n5GVQGOyOBn+Dadjufc0x5AZpDntLH9hQlozhSggqlCM9wuiw5qpxgQAmWlBe+Bg3jms4ug16+w0
06cgzqKcQjmICPlefE82ULTpvflNBzxh5dPJc5CbEkuzoL+MDyWJJu5batMszzQNXZMWtUE1xpsF
Xfaqmz30AZ3+DRq+phXdv7forMNmpKOTpgRIau95mGGYo+N48Ib+ukAWmRrKH2tmbNhqMfvnasO1
/lgAzycLDJhSE7WHmlZNMGAFizFUBg5JmvC7JHN1IDQdfcs5jr4yOT06ZnSaUErRbp2XoLQ5m0gs
aexF2zr0tFZGMaaEu5VHHQMFzYdc3ESN6qxS0aEAZHcllzGnREOUhRRf5dC5S9ThPm3Vnk9oVXkn
2CfPsfxe6PobJj/9duWsC63aWKZ99uf4j7ihXVvT/oqFatd0MTDRwVjx/WmLfnKn9866HLZ4OlQw
ufkbkveT5pIkU1j2uizfWTV+xbP1xdiIXIIcrZCRJeef48uN4wV8C39H1W47V1wVaGPPkg+mG92T
yYxzJQpGt7k65nhM0uICjfZsei0BWE51iZbRXVMcMofHzx82Cu1NouDYRXhkFhGBUKpJ05gIhhdd
tzZy+7vth63UgPCa9aCFPv8Nc60G9+R+jz6svNHhhNM5bIiZ6UVZKRplKznDa6qDCVDLVleI7rQm
3pFQn+zdurhkNArsxrjvR8TLqgf66EB8QxnXuDnipN4i4QoiM26MhPMW1RjOxTqlWOtowDEMI1jS
FBZ2jvq9nSoSNt2+Q0t/l/W9+C+mzmy5bWTbtl+ECCSaTOCVAHuKVC9LLwhbtgAk+r75+jtY90Sc
81Kxq2q7bJFA5mrmHPNFdOkjKNuUkbZDDkKdlzvjeVnc/DTgtDjGSBrivkr33Z2FIIf4RH/1TRGQ
M/izvghH35k2BD4RW4ckVcOe6FtE3okKtfADljfrV5J2I6LX6mPyQZTlZtgqwJxprqswdhMfSSPC
n5zIMjYSy0nF6X200IrHLGWn68tTS8gFx55ZvJIIduPYrz6L5NQSO04UM38OR8Do6tvloDwDFl7v
A0aa9qIsutN/f1GtD9K2hsgRypipnezo7Ueewf/5n0ll8fcMXNgEu38AO/Av/vtnUSqqchfHtnto
XHM3l2RZ/u9fYl/937/9719YLucQaQPHrF6OS52/yzS+tWX0ZVj5LbPshWk+r/nCZpmX3kOsAPG6
hOGQRtiVFsowZ31Ym/6X0KjSsHPsBbecZdYnaTGzZtj0xIZFop4qEaany45QCBE6D6TIpRD4sA/N
7jNqV/KMFSsz4W4TFBTsSXxW/cVd91cngZgT1PDxgDYAABGjKM5cNv8BuyJD9Odln9QLeQQOOsDq
gCjUnYI8S99A0GWbu/o7caGUs0O52aP4TK1Vb43We4BIQiKO/cpKBxWSF0c7Ixou2Zhu5yxlcWGX
h9FcHr2+mVGTftRa/rROezWFfoGC/sPAapaMx+7gKsmRs8P+A7t4bkJd22VodfxMuE0+GHujcug+
SAoWhGUbBTn2ygj1iAA8wmmBPWJXGO6IRQsAYAbVaxzbsylBLyKuTAG0b5XhHRmOgfXImqBNsMfq
AVGMIpm1Z9Q1KtSMM/j6Moe5p3usDdHLbJLoW6DXNqv2lwMPejO0LjSS1vpbd5jXp0dNU4cHCHWI
Y7mnOvzvC/MNO93ajXEkAoa0GtZl0WQDn9uIMTkwb0XATF21w0hxRUN9sblBjfS39plv95rwE81y
txUDBvio/WYQTWKTRjnV7xigP5E0mcry4ufGEvQGvztu0619B9WXEcOLCrGrETOOtuzhc8j68dHQ
5FCk3mPbNmi+OTC3NBMPTMeZ0c4Bov1Pf3wQQsf7ASSV4+EGMiUj6Y7Y6dzasGOpd81awLX0fpHR
Qg+dnfJ8vrkTmQucamZDsAoC5gxiXTVU1J4NcrXUG8BOjVuR62fyUP5VI6Mir1xv7eQ8iaV/7OMl
pThoHvLWCcaO+9DT1csIGNIcrTAbVx9iYP9L15jsOz+cIgpBwfUTWua2a7wfoqzEwYgOq2zyXS5z
rlFjIcKkX+ywZ+XkxlMe6o5HGlXF0V8l7Kw+IVtp/bbA90MB9a8eOEavscjy0pBF/fh7rZHY1oYB
eAlje2Bn2Bpn0H2tbPdRTaeTZGgfGM4hJFZ89qte31AatKR08CYmzZ+1yfrDUiPEWVkkRRqVONPq
epMU5HDJXodOHZiMTDZsTPgi4iU04/bHIBwCpTP4qn/dSvwO9GFs5kR57d0ZzT+jMrQRBB52ObuO
xdInAq+Q+qzjL3SOb5YRf4z4s7yEOhE8P0EervVsJf1V3If6/EbvxN94Qd8UJLO1EkEpTxk4Wbiw
+SXV68Vm+BI4NSMlazQIiO7ub9Tr5MbPi0V1oafux25ZDSJoQAnwyJb43x1PHGinfCay4KIHVGC9
F928/HGM7zr1JeJaJsagZrAbxkbNwo0Q60EEKcdrgF0BdXyl0J2SaoJIuT6rZk/o8LlyOK6skswf
3I53zwReJbtlCRndMYnIzCzJ8yBdmQWL80EkcQ7rEDWtv6qDuOvW3OmugU6QdeL3wOdUFQe3ZBvk
qEIH4/g2MafZmxzCYlDtyRwzKA/C/XQT69zHeBTkHc+JsoZl73aom18r5OXCRMyKJOlXBfQR4Svb
AxhqOyQOvqzUiQ7H5EnaDgzZNmnRJ4dZF0fiJeqDn/ZveeF/4yN+rcoLvGGD9ZVzQ7DQsDnCyJWZ
aj/0vL2m/zcnYyjW3j/hsbd0XGNnUwudYU8+2Vb2Q6rftJ11d659QHKRicLfdZhv8sl5kX9tcoAV
yYw7YtSx2gizp1vSyzbtS2r7+i1iFbP46xT0LEXgQziBynI6xbjoQj8X287l+3BiNFeJMz60o3pt
GrD0dlaqgKdnPKRHH90SVjlRohlyUalV0UYaFeYB6X8YUf2kRfN3qcbyZMJpWoMV0eSJgTsKWCqI
6uTpCZX3f/+TxRaWEyhoJah//vL/f8F/v9YeC1K4/vun3X//L1++53q8Rtz+wkhQkwE9LdUtilgl
IR1C3uwHsrVQ+c4OxjL/yk4bmYrzhSWsx0p47zqM7t+AXDzKGbJlrEtFh5PNy9SFMDi4Z9Al8lHZ
4QxMj5KDlYy9+jvp3tWKzS97sNXG6MR36RuXtsK5pgXxJpadB4VxTkcKKMvrL/boh7LyKL0NTv9a
GIGOWQ4M5lhyfjO/x6uImaFBP/hjMO8vxRtTpDDPWTviutBVx8pjUNdEJekOdXUdAFD38BtvyKXj
nl6akQm53M0MdlWp5KGe7JBNwCb21zUwufOYPEDkwOy2GWrVBmaTb0hleSlYDRIBtOxZOb+ONG7O
sLBb0OhrDTgjuBimlpvXM65NrbAe50Sm1AbLMQvHLRK2BfFUbxFNZK3Dt7kQiSOnYccm4bxQHJB3
5ezI0GSZmyiOCowgJCvgAGfwHuhC3fixq1NlzRW2QvY7yUTwVME3xCYTorPuegKyXMTycY4JjZhZ
Hn0L7QqGOL2NbPPFFGXF3ogsiG6e2dOYzcTjQc6HVxk7hi8hWbZMwK2upZsDVA8RKg6FGqmeZHMY
BRtJp5yQXpCKmUf2U63yF55esWhckn1zzwziDRl4nfKyP07gZbe1is9DiXox697RXpSBmRevPKPJ
nvnPDS8JlFKDOpBSBqJlcXG6yNkNuX9rEo18NGv+WRPxM9A/mhO6sv/5S1+WzyOiRlRa0yu4zH1N
ZlYo8uR7zNqzb4/GbpCvrQJKTD5Vh11qPGUVOhLHRgNUov5lZxgVp66Dfk8RVnsORWUhd/hK8TgO
4tPpqq2qUsSNYvrl291HRMLfpgdswN2SNyegMs3JakaFWw3r+FRVw/H+lNQVfN+VLQVlEGVXiu9u
k08YEUsxLdTQ+ono3GmvKnC69/9O3Tk7DJ0yaNfqZ5picj5hr24Ap3pY0oKcsgrd8XKqXZIoClqD
II8HC4eGZZ1G890wTCLwcv2n4jFgSLmyTad0K82vURIsk1vDJ2NK6Cox25SCvZ83Pfp2c1GyP+j8
qW0YdY75HSHkigdbzGo7Ret+BiSfdncSMnlQXZlhHm08scn4TJZrq2eA3qeswZGL/aLl11tv7YBj
14nqY+Sgeslk9C7zyEcbwLOQpEBtUqJP+rSIXvPHoV04eJUV2JGy4SOQoD2gvzPz5bdBaNPQGQjM
Bsm6O2r3gMJ+iHOmCU8hEhuGxntJujNt5RNuRGmonVV+Q2EfyLhT76unv4R/6HKbZFLbhShjpm9j
HbN1bW4JzqqQkB4kSVaDyKf/YTcC499D91l79YsueB0Gk5t/BoI6ITt229ssmd9GjvzSRFphvSek
aRD+N8XLyW2GbSvFe537E+xrrLw4iviRtQjhbPBSNfOWC2TmVDGvZvuSLTPYc1UR/lUjYTHBgpec
Nmzqg2pwjnPu2RSshgGElhK/mtATTx7z2pb4k0KFEj3GiaDZtywb7kojNz7k+XuPDN8jnexSzT+O
JsqU4C0SSKG1byolaAS9ho0KDoON4a8ZYiCUstVMTUUk8Aa1VtwOL8SZotnyOG3sEZr/lD20/CA8
ZqRlTTtSeEFwqJk0XIgTSmHzjnvUt6UtiyBhaRuORvraWEbGjA3zf6SmLW+HOrUaNkS6MwfpUCJU
nIWN/qPbycVJwT7e7ID1x3Y0YllCYWm5Q0L2Q3WkCRHnulius1PgvkMdvJmjMtqxfLvY6XNnHhic
G7upHMk4N17aFpV7M//2sE/ui8FntqIR25EZ1wWdxThi5SIqdTRtvKLvTjYvQ2UW26JK7Hdz1kfY
6VVYqkHv/T4OWuLzkIk0uzriUcuS5oLwYNfRroe4KsPBlA+J4PkbXPMXoog4G/5YJcVHMQq9Nxgn
MM+nyfHn+RR57oLmzr4rfwKceWAZkKwezSy29ob77NsFajwXCRnKD9rE9VCmQoUFJOcNsWHDxqZC
2raLIJeIntgxCK+USxE4biJ2Wh00AU6YDhGm48ZA25PgncZEP7fxX2oy7snSffUjlJSDhvbEnIbN
HQ4rO0/40pst8V/OaV7zW2TLXwlrfO5HZk0d+26UM5s0WYutX6N3jbKKZ0/kcONAoXfu2nL043ry
UfkByl7QId0jyUVVX9bWJSAcesCBt+cOCRxCld2x3z0QMGwh1tbN61MHZnBTDLXcDc5vIvZG8st3
oDpgoziYLGJstldmXL87q9XbocWFxmrmT7ta88l0jrQ6Awr81dlo2znPOj5mTIf2o1n+Ke/A/HU0
ntAgd8gTaC/4zVvD+jbvg8Ay4wQhLZakIINFIpYkzF9DzlATPnLkG2swNM1fywSBIVjspNW7lTt0
libgY0waoVkkTIYH88Md9G+cGw8r8OBNgxKmXhaSFy0ldnGquo3OPHJRG7VHxlUickGLr4bipWiT
/DQ26V909PKA9R76wj2ZgbwGd4nfLNgyPcpcBODpORqNb9G+pYlNjyqYlVrefEEx8ae3lnelJiv4
r/iZPPM0xFjvUsRIvj1Rw3jPnodB16sHZ2MhK3Jmz7q5Iwpf57XG0/qIkSxs6ugVvUG7VcV0aJJ4
JCfJZ8YJQnbLE8srZC4ab7zi5Oi4ThI9bXTake6Eyo32fgx5sGDloFYOFXIAhjUzwiJ2Al3ztySW
esbOnEvkSk1GXQ24bg7cdLGZFtcrZ7t7ixzB+EOir5p5imwbM3spDramNLLH8bMuRpsdUPteilGf
SK2Yb3UEc9ntFCEu1vhsmM23cFugPaSDVEzE3cW6FFa3JTv6WjBA2BFgzxSOIUpLh9Z26ia79eIt
DTuAkiBSAKM2JPN+YSKY5fETHurmnOc3HtrlUsHtkROZDNayyj2E6ivPbL3RVpHsRmpGXrvuaEr3
2bC2WCqys6kS2OG0lQZv2xaHDMNY7oHtoFAHL2RibxjP9orkqZyQa1/4V1kMpFV41Se+7g7QBN5D
yUxzjUSGUJGqwjGyZ6da9u3CJizP860o1K+5FFVgIhPb+o1F6tRcQlHkGOWluzk+fsKiRvwvEcoz
D+MdtzhhJbOFpv9D+GuH+R4/qUPLLdgL0ltxo9yH1ZWb/jP9ungyDWzuaVTeFPaewvVRXXIEmG73
jiuAVX9LC4vd+puxNde5bX4UyMm2DX0Aw1G6pNi4vznU+PCKkj1U43Uc6pdh/rRqXiPPRwchSXih
s0S1YnLolOrL03bOnF+P+zHvz/Fi/9XTEt86ld+4PVEEgjkIiEXjp2ynd20ZFYbZog89m7VsVDcb
FIOUBnUMBrktEAk7RI1ZwPsFU1MQU4xdQt1IF8/UgIIISPtmAe8S6ql4ILv0ItkUIar3cRxTizlG
S+xR48N5yU+6Oo2p/0ksO3kaWm0Ta6SBhilAqcWQK5kg8S3jBa8DiXWqi+/DE5uB4IEL8jOL2Jrg
Sv4XD1+cLtguO2jcIm6+fbe86dpgOteUK4BT2EFJ4+IxY8OB3XEf9eu1oRyieR4XEk6QRbpmTzCi
sU3iBmCwgyqIUHO6RN8MlswBw+9hsRsybGuQZw9ZROuQT4//fXRuiagiwgaccZQS9t23M54Ecs7v
ubZIeRILX240MZznzlar85nkeLrmDBuu8OhgZsz9AStTqD6YmydvbUMaB9zqCK1pgYgZZnzmt4Be
MMOSKZnFr9iwy41eUkm+MM6mEvp/nXeMFqzyVJY52P4kPVc5c5GSS4SNOksdiSPEhdAlFd8AUTt+
kPE5dx36w7xc8l2xYHLpFvE8g3hjKmsEfZEdlUBQBMGUUpN9FkHNRGLIinploDgTJntW5JZkXO06
md+cFUNOtkZvijcjYIb/0leYg/OWP3WRmUFXCPo99plQ8DHtSCyusMo/67r9Hdc4s4rIwqdpnkFd
MFtuqFA9f3xUlfM5jNua6OMA40CEfUJfpm+b0JAqwoAkgEiEAFQexpQ7poqSkCxkskFND6iafagi
bzyW98c069H0U0ZKEktS2dwcqzpjIjzYIwvAtIRsNpVMf8T8TlIgpMryy4y8W7lorO7NDTfykYqv
4NOiL2fwL3BAhAa64bQhJtst0d5l5dbB0hq0d1jW3zLPn0E04GLNw6bQiDUJFiA3XrBwTb5Ms/0w
jT0Jz3d8FpNCURl/IwL3DkTu/Muaug3pvDsTZen72rbFrvESbKT2D7faucSgXNiktHTL0ZlOohhe
ddnziHuEeyG0zUQS3SlbZpC7Fr1h+ryMaHhWhl4cNNu6dvZ3RTwUo2LjcUVgY5yIJUawZHqnjC0m
TWfJkciCPpRL89n05qkWHwtu/PM42o/N4AHbjAxjbxTqZHZ81oZJ7H3UPzMVw1XF3HlL9DUBy6t3
tmeKrKhPHmNUH+HSi8Pow1Tra3zCMz4H5FXI1s2uHB+xLuDQj+v33G2rc4UTH//QD5pM+SctnCDz
TOCbWGKysj7Sd90MXR+EmxwLs5EBs07EtQtqOXI4olEBoLP7b9OU4kNqiMoTEsRGVH/d1l3PY86+
aOEPzM6Iwdo841BbQHIlK0kRiPXTnvGHI+qPYs2ci0AFsDPmxXpas9oltqP457ZsR1mIjSHbiGc9
xX9dkEfD3clY8Ut1wvHcrM2P3+JtgP5LqMXkgc+xm3ENQhxEe1gnmGJd9dszR/mr/BXHOQGyWHuk
s/6zUrs7lhm8hU/abKZEE501BeWLSX+xVX5LnINXXwZk2HsFiAz7eGj7NQgIo35Fk7egtPM2aA2Y
bC4SLg65Holl7kRE2atQ2IsyzW4KJs3G671dlWKr8ycOeYZF5OzOmwmK2sH1u68KXDy0Gqc+RGxW
J6OUgTtk30Qe80JqruIl/e5mYBs6c17tua8DWOgMSaKfzkYBLuPmGmdlhBo1e2Qb/5hiooX0ZJ8i
3I172TFRcu7Hq1Oaj+vEHstltPvQluJaxV16LZDN7pYhA79a+8QN4+NlY2PuyhpIWRvBd5P5tC1A
ECsYvb0f5TtC6tIdtDkCVbgWe9qbTWoZLdoHeYrsWXIzO+9cH+fGm95WE/+QNCLgh/wHrTzifvC+
oip9g7xyL14QvfuyX4+2bZwrlg+c3XejnZj/1B1+395PxrPTpJxjXHh5Ue3qzAOvjtV3sCtr15p+
GqJypwQGyXEzTPVda5ArtmP/aJmx7gJ+s0+K1dktdI/Gmo6hzN6ZO/pIllz3IKz5UjNOagiIXmTE
/OUu+11YsLB9kodi20xOe2qT5qGUjAwi/M5gQB5YHGEby9Ntz/r3vPTyMJIcp2VbhNniKObd/blU
7kvukWuIqcweV0IzGGq0rN+ufdvcg5pZ9CuPpJlWnCcqXmc2icarnPWCmYbbDm5u2sbPPSbkGadE
AP/37x2VkHRk3Oiqtoijoibx4vGlqmJxSaX3jbGABRjBs7qU9OvxIy/a3eCBkUwRAMKInI1cUgHC
QG69j1vkOguL23NkTj+QGOZ+urk9upQo4r/BjW52w9GYSfWok/JZFuuLWvxzLVgj1wNzqOkBkM5d
AcKLqvIlMHq6c1KkmeSswy+NkFwlT4TowrBcDpDb+OzaYYem6mrr5lMze9tFEZN+1xnYpGTveTPg
csgm+2h4/mNN0o1Vln6wWpB2ei99uOMQCH7uHifAXkG9MtfxY+uPZ53MKfMPKS9qmKwT2ibRfqE/
YGPjzSdqsApX6uJuUo8coQovDJasJPTkTqc5fsT7/twdcvZ8tv+grDvYrCPm0k3VSU9QT+bELneo
FJZwWNY6iIf0ZSqsGEqCZV28nICAJMZPdM8bj5iYUQQ84BUIV3uML8bdMGBjzIr4Vd1a/RudUbMH
FxbhwbNBZ06v0iIQTWKLH4aAK78wqbDwiOeYeZVWrE9NIt+s+GPoRnAcVvnhFA2/T1Y+I2OCCpee
IiGaTUeaWWOafqBW/iZjBN2tVoO+ZyEZj26574aLVfN0ishIwO5DtCin6VJqAjgE+47AVcvRbWsb
QVX0rx7WXe+jq0Ld7W+wUj9N2k8PpSjvCGLePdNxn7kXP/KKJIqMF4Gqqvzo7Pofqh9/z7P9EdkZ
rRASeNozosiEj7N87vyzbMGCliRKVVb9Ib3YPPVeDhDR81+L6syxr8Le1Dk5XwDSOkgNxwrjxBJ7
81PkADtK+D0qt93CT8YoVNpu0FhmjpKsfC3Z3eEw7uJHXQwPgxPtCksSqJa76cEGCFGxDGXyhX1O
OXA1sS2ex/QNtQg8Hg5RplX6ZuDOcSTNg9uxR4kTNiqyxezTG9Ypdpt7EJo4Wn2OHjJoupRTxKW9
TotHVriaoXv9PHb04ormKBsQhtTlQlYWppg8coLWBzYg0+hYelwPSZV9WYDmYKVNx8arf2o1mNuH
yiLGutCaPLLVeMoR+/uSsQrIWm71dAagQcvRJzkdFmNi25E0GJD1GMjHNz8Vn/hNS38F/KH4JKN1
h90FzoUm1yf3Jiv0VyxSiE+sE/Zbt4ESSbbM0pYvOvcYSpg9pCs8mM6avxZWhOQzgqyNmzt0a/aX
WsOkYsYSINHCoLXS+0Quqo382Tkx+dPXKOYhjFL3cQUpwBYeiCA/RjD6+y4hn8lC3birhuLLZj/b
6eZSK+MpKkTLPZq9tIRKswUhoXCMLDAax8FoGcq1AHdSr33MIChIU3RQPVDYVNVqB1OX/mlxNmdj
/1HCZgvkDHfU/TC0Zz84Q/LQseTwm+zLlYa7k7X9wGyyvto+5bOBR1I3pDREyUerir1RE+rndvGh
rE+AOMc97t74QNf/LBGhbXRRXB10qwFeyVBiAm1hqaNvQycCptLFLMHhuobJQlJR5jCb8LeOxZkM
kAKhoC8ODYCSbqj6fTK632kMrcnhJTnAbD1E1AJBD/olsHvgBDmO6gmA4KZKbVa+stHhCMVH9SQP
VinIsHv6XtrdZIqppEcv02ynZAazkrP4cVST7KVZwAifhkM6Jd+lYf0QTs9IzaO1ZG9P2jTZSjGj
bEGtwCrJ+F3T6YZ9dsDalG/HQWMlK3jBBgSThi+nrWRhfw+sFxgtcTvj7hpk9IVmamuOSxBTIKN/
L9Od1THaITDiwbPeY6wnHgagO7ntQN9HRf+1ypoZFskfilGtV/PtzA2iCkv7BtIUjdWfpQtY83Qn
YnqcNNV94KnOCu61NVuOh14BQPZw9dfV/YMGUEo1yZRiSaC19jOLCNYyeKLa/quN9d/Rd57KtAfD
kt0KsTZYnTcTVdyFrJMLyAHcdzl0maXkrWjWR8+Is5OzAtWRrNZwwzq3GTqVsV+0C+CxZtTq24xM
sgpileruh09n8uFrgMnV8EmGIqqpOLqSqwHgbPE/WG5NF0s1u7xmTGkzzAAmyB4VcmaAw9kI7Eq9
9mOfnnM132K/ULs2mh5bPZH/J/w3X5x6svhIFve70ClacsjskXnd9CoNjx/9/nw7NIwBoICTn+U/
zuQ8E8tuHKSU3yoVXwRYMoeLjG8vn/6OpSaiCznSEtEKmutj3CUoZKMfS/Rp6OEpPRaGCk25PiZO
RhMI62crIqJvoK9uK2+C3NXy/1QmoMvkdy2WsyNJ+zSWhV9u2PhD/XJPQi5XGPhMdAby3ZzQWERk
Jm+YrL0a66YrJjhQ/Ks9GsONYiayJvNjIwiVHVf9spo1pkvjaOb39ni0ILUZw1WbmvM8mv8ONljS
LBnSbTyrlxY2AgtFsZOD8yDF+Dzwvvf1w+yPPTuK4aWVMdqH9FVEFtQNqBaBS5Hois5ip9IitWHB
SB5CJLYLD1A9wa+jST/VDVSXXjTspFLUnsgS907El44YhY+g9Ipdr+dHv8Q1C1WCrF9qqUM7Gl8l
l1lCEiIrzV6cGskyAa+ZWKt9BwcAdZqJLnoY4HjfoyrblTrS+XJNPmvQXmWQaPel67pgmPL5YHI0
pL3DfK/WVyIacF0lWzRkW9nSVUed/JEqT3eRea/yexO+NmI/gx88ilggrk/Wkj5x8jxj/9yAjP5x
es6O2laKYcMvJEo5zbsWu3zs32biV4EhPsRzWxzZG56qxsuPsSzewJe8ugiWKiwEG2yTzNU0eoCy
3Rp0IMQjYbdr8L0vwKX+pC2TOSGtd2MBwVG11FSm9vYO0ZNHCKwTx5b3OMdWexEZ9lu2zSVwOhAG
6RqHeW23ZNMz284zFPS6noprFTGu6HJ4QeTav3euDq1a2zsUXF9ura3QZvvwBoAQTiPDjckR3bPD
yUzBzWbbLKN/FRv2XZqkW2zUqBsUgjBESdhou3TZtva6Tb+yynFvvud+2yOiR8ivuUG5Hq1ELKSu
8YEMY5tCw7rEdyF/Cn4UL5Xx3mJ72HtG9WoqHpxcgVcdV/M7TUGP2JN7cUVVhdiLXudZ9KxXGB21
rOmPfLsoLTum3lbRu6eISqCdbABgi1k8TcQzhzVkgWGa/MPsQ5IbEuqtHmHOKtOrFcVX/NDRb9Ob
v90pS6hG12vfjcxip08PEda24h16SAu6+tp/UhjhxnnJrgDhALExyt8MSfyUG7NHqDIsWJ/vc2hX
XubVyTDBruecRfsVAfTNqu0/ojqw4dZb2wVsQunfiZibE3LiTbMA4E/5oNOCspgqfU8bDyB4nY/R
1G7qIjXPHR65QC7Uz0wPUnt+KJKuDCLh/7jPLJ0d7BGo90q1fGRmNoTlxMatAunSF97HXU+OrfDK
jm3gGCEv1Z8ZQ9rGOwBOfAdTuxsmll4Z2sexKF8gDE5sJZRHzT8f0rm9JIi+CcD+Mu4w/GF9HDvk
E6nyybGdyKSr3D9GJNhbwGbdGEPxWufo05QskCT0qDac3uPHEPW73yYShsrP8ll2+TsT12fE9hUf
K/mQGfNRbMg/oxeTuYtqLSLsOk/9sxjiY66nhgWTPttew8SZPEY2GypsyEuKlvoAeQ4aTa8JYBxO
9OBl4BlFF8Roz1HXzzJwmM5FucGNw1y/W+dXxQo7X/hTWpXF9qXnuVKRdcLok7IYHLYKrzKOWzb5
SekeekxB+9VCDR6Z8/eQGOcpG1CbFTEqdIJWZ6sNi/huRV0cEmDY3tskpW+XxHxnfqUg8SFB53MB
a1QcjKuboPCKVuuaouR4gtuyLafi2ZsmFi19/ZW2cPn6+7FQlpJk1jZLd4V0j54FlCXX3qcuTRaa
bb2Lh2wKtzvAMg3VzL3Z1C8SJdumaz3SCShzDUlOgId+ZtspKLQ2lXjityBVat8+uT6G08o59ACs
fCd+EzkuVIWhf20rvgOwwpH11SPhIVuUKbtgemS4Xc53JX4VKnpMh73X0JYIqd654gRxgNauJgmL
Gp17pKv8qyrUfJgNwVGRcIsYfhxEiXqa64gi2n7LNOsEzKdukOfJB3IvenKSXlglh74GBdVWKGEh
yM3Z3bdeJd9GT6yn9Erc2zIRoVZP+fQPPT2C/h4kqm+TcADAjeyJwUdGVb5IAFRTs1ZHRBfgv1pu
B5nNr2mX0giayVbZJsM9tqmD1s9FlLKsoSIy+pyYn7KjGwO3ZrWKtJyI+VzfkIq6+pa8qCXmZ0Iw
a3Ub1wWkUgwFf9QoOtx9uDSbCMAK/eWweNtoDUU01mHSgovR7mnM/R6u3fqrGdGLrMv3KBbBLL5g
OeGvx2ikCItSQh2htNAt5GGBRM1d6Neh7RMG7O2IhnoceFeBf84kQ9fpHk7T92TFn6Z6c4vJuc54
VMMaGRQeFe7eWVaPdkHeblx7ez9jtj7Uxb9M8Lgmdzmtkzq8LwK9cj9PDHWpzJx62CUWPif2/aBO
YKNtChvltZ10zM8yzTWbchL67ldCNbIlZhrVac2bvjbwCTBPd2R1gEpYX4cKraLLxhULnrnxTHGx
PS8sE0796g0xVY/bgm6sZoWH+PrsJN4xuUd0rjDcYb5nFsENyEIZ89yQFcQkI4+vTVq/pql8beLf
RrJ8WhM97tSbVHkWDigDds2IFC27lLRS/KzZh9UtPDj/3ES9RYmx7mXhYY036TofGGhdZ1s9LMny
bQn8w7axnBjCjJsZsRtyU/GUeMYvVdSPFuZyC9qJVUzPxuD+qoz8pZvv2HdQeLC8vkSZCOQe1OWt
5ofV7viryREU1t2fZY0fgHXhalvfGtTkGl3NOSd+EPRO64V5Yj03KuKrVHtLj2CZbNbV6XIl2+vC
5h6MZfLXmxzc1Gr4a0lp7j68dAXix7KjjkAjjtzIExRyIwb73lamg1e2mR56szwRi/DeSlG9rHI6
Kb+Qoe3O81ELHCiWC5/VS/5BAAHqYRY/oKCABA89esiMUaa08/7IgKbh9VkHEn0v8PKS1x7cSsTX
QYb2OvAsaPsw1DusnDEzJYwCIvV4hloWD0ODljtJr3GZ9CH9KGam/OjdwTyep0pyqeuLthoHVipf
cm30+3SIrgxF/h9b59UUObJu0V+kiJSUcq+UdxQUnhdFQ3enXMr7X3+XmHNibty4L0QVMAxNlVKf
2XvtBqFyAAhOhW+JFW6UH11Rap+V1z9IOnPi6iOGLAI+bUBuprxxMwWz5elFhT6iLsuZzeUnFaNk
HuPsOTTqR3b+uw6eF1F49oOHFyAq5SEYrJGBWfw2Rc2bX+BWV3h0LOB5bo8tZRH4zlgb6tE7W2LO
EL+pc6sxdhhAwqtYPwF4+p1182YwsI8ox3wWEcrxJaEBvtRj3VovLGXfph4vuoV5ZtUBF9mUc9Hv
hjQGA2e8h9qi3uyQU/X2qqClR4k5iVN6HEM17HUm+s0k5B9oYKPDJVEhG0UTUmAWqyjDrW9OE0xe
M5C+gkLHTp450wksy6crhKwvL9MfaI+ZEzQMmHJGbYPFOEZOMtqU5siPStWKxLaAlPTwpVdztDGm
ZbnnkuZt62aPDsxW+YnZxzX1p343z38ZIMYQI2lIyq4INnXPokYNX6njwZxvwDTn2dWLe9CIFVww
1f2thi8RSTS01fSStMXRdMc/eVXXW2A1nKOAp3TIH98qFTyW3MbAVtJPhGx3oRPfWaZcZObZq852
EPm2TAP3CawgLPDtG3+Pe1n2+yx33uyEM69yzefRS4ggFft+EQnCJyGKhcCUUTnInptNbAQ0OdX7
wI4eHT+0M3v06F6CneubLxbHEIYPiCKcESr6aF0Grnn/yp3+YIYMT6w++E6JUlnZbI2hgj2ZLfuh
iNtIx75Ww6GYIdStwFRzaXjZPQjJZDVzsa+jc1ABO8lapsmh8F8LVZ28EqVdJ8kdwt+1CmID98NI
+gNw7qjjTh4E+Q1M8WEKonZDWA0lLiNglOmy286xPW3dXP4e/fTY+MWtQISgnfhIrRNtINm8m34H
bjE69WnypksxPKBLu+t0O5/omLetoDXUw8BYn8ya0L/VOnlnMM5EHcmGo4yzLYYlZv2VtKMEnmTH
DY/+Ugm6pNHiS1ErUMF0n/AEgq0KmalxUoERTseLwBQ16wFnBLmUXJopHhePAKCgRzTKyBKdKpr9
IdoAbHzgmEBgEBprVTPpVY3KV8Wy7EtTexur8mkoq23UoDwO2nlnNGQLOun4BZsBMmDBOaT99GoG
xZeKSNDL2dZGInEpwli1ZmC01oM/Vo9Nrd5xXT0i6daEEPbFEeVP5nHDTQe4kz7jU0i0IMagouHJ
XApJFk1DU62CgtglO7AvtSTfyO7HeyeGM0VDhlvNBkTdivqkCrKXtfCOptUeiThapEY5rRdTL9cJ
PvkL3CSqyElMf8fuJZbV+rsi5q9qp3Flams/e+qMKbJdTUng7QwwRXfDTMmFUqJYGaNxzquA3BfI
zOs0act137UzQLAwvSa2bZ/KpNt3so7OOfq4zlbevbZq975Dh8TSRIFcLcM3l/LzUHPQ3mcG4Ym8
clA+/KtVeNw+wKYCjIg+01NYh/G1dPY0iO39Ega1CMr8vTB7rHFRYFGTyhP0GaxTYMXvZOGtJi87
YN+CjDj67+xc8ZgOe6tmpQH1LyFHQw3J11jxEhICA2NOhx/sjbn1We0eNd8lRv9IZM/ZJQsixfZT
fDexP5EpI19T1YIonZIXu+Hd7Fndq51AIWvqY5p9GAi2KIC7z9KFPY5xca8C8ilaezoG7e+xyxhs
6P73qL1nnCwAnkK0860DRgeCXVmeMheYOlN2MGDMkWoBcS8CXlnRFm4S33ruGEr5VVVujGrCh8eF
4drJS6JVwdy8PE7SBhHSfWQw5+/w66TBED25MXJ269STxiBnGNtFJh6KPi2PYxL/raVPVCP80IRI
jHkGVuf+waFinWxWM4OSBcxDtXdFzxG0BJqlU9WCvnEPeGEPNrx5B3/qaoiWtsdiWyJc969qgosS
FLmw0/yxeagq86EHWMugjXHgephrbBS+g4xrfCLo7J3B+IGqhViRycMqxOwMD4BRYMrMW7UpgvHU
4DMoZfHlmeUfv4dHpahj9TJC9lg7mgUEPLNDkN+YmeLq0stdDsV+LbCDV1djcP64Wb6j6AXXaXcP
LEHhp9v+JjB9fcqH6JLojHOvbt60rKDENSBR8SzxWiXXOZP1IXJFShijvwdft4qt4BlIiLGdW6La
yADz1w3w5dr7ZQV3stT8CkAG162unO04MgkdWuqSHtJlGirn0KJQ0nDfzl2e3nuIRCeHzYI1mh+O
3XiHxLEvrAQvVeacJRzro+0VL5Glbxa3rMYOfxVZgyLEDibkx/X9WDfVnlBrkig6qtywT74se5B3
9m9fzoJZMsmTSldcCIqsVWIcEPjCDRg8dXTK8ZSGKQJBRgZrwynGF67d9Rgc0PrEj00DNzv1VLsP
AminCWQzNT8PFidmWpaswgvfvZijfzGS+FdnhJpY1PzSWbOAR4Q5bnT7A8UU5iK3e+ts/Z7luUn2
Srgto/pC4NFfdDQkwyYM41J00GxVVwl21q0/cvfVM4Bzw/Eu7VwaRESJCaF1vMNPbh+nSL0JG0VD
B/DLwBnl1UXDEKm5l25gr0Zwx5vBee/o64DZkUEa2vYlQqAYZRImtYC1mPdLv5HPpxFhcjipNwUw
NfUquUPOt07ZXR9kr+k3g7mk4abXUA5W3A51XmD+JUmRflW0OySh9QY92VFkSXzuW4TxWd9cPS+3
FifxdvCt5uyZ9qlLnHxlWuJ1kM09zqDi5FrqIECjQgaG3RAjGS13YcaYKzI7Bs53uuCgG3vUb0R4
PKOnEmvtl5IqgGbfFp29QiwT3BXZgzVziyk0ZogxtvfESQP9ZlS6mZjyUBaU0VaoLWg2ucseYBGZ
OyP99BwSRJKoanZj7rwYWbdInyvAG4F8b1SKNzCXb+PaRsvBVi3BS4cTzrIs3IS8RUhJXrWWO5zs
9MMycOOVzlxRHrNCcdHnHqQl1ySqVfuw/pN3Gq5Z6G4Nr3s02vrFDpwn3HnNoYt9Bsk5szURInCW
8Xku0R0JM5w5vLCJe/nwUtqErWWoNhQr8vVATbDJcGngRg74PaKOZIoZf34f7Xor0ohT3D/sVXZ+
APRyimmNg21oZz3+iJMO3OSooeO67Vc0d3u9qBCz2N8iKeLFIRJvKPDHIur6JObBXEcU0XhKPSRZ
5kjhl1Cf1s0zOjIJR9h/lVHQbdLW+QWPyQZHOLFIGHKIoYBM285kmtSOVyGR4AThL9xbQJYCvbZS
8mzrDhtpNTuMpbJn6KfEjuDGZYyCxi0gzyPIugszgIjQiXEdoOXY1XPzhtroL1o8AEMluPM8RUxq
4Fsi7uy33eLqotZH7hNhSMIswyIcn8DOMRmmGRy9AzPUHZY+az3P7ZOhpo0o8bqLyUb82UDTqA2m
ZIyl14UJOCIQRA7SIz6Z03iM6vwX7tFm42fOA7vsmyaxaRGYJhuT40DN6FMNhsZ52HSbOWSH2bKt
WngIQK9nZkRjqs27gaCMvBIDOPFfTXhfd5NzbSbuYVnSMEVWsCtzcyG+Oma6lXmPGxzVb2B/KvRs
mFCnF3OOX1zDmNfBQob1XAT0erzZBPONggWmk4b5PXKr1aTsy2wg/BKOejc5yjfzhFxCzAPwGXlu
FKd+3j+SY7e34nZ4bk1swh6ZMJGhrrZWgrINp1ZrNnIjAWW0bbgrzaDaIl0DIoJgHa8moJW0r8+D
+Rzxy8Bk7baDqgHFRfxZZS+4XieohQPHfV+2gtJfEomQYc7WNvjNBN/j2spxV4x8VzLP7KasGfR8
8pZawwObt2RLiN/GH10uS4gHm27UWNAISSNrI8e5MYVnu8rdxyizwi0+pnKLhpRwMu1nWxVw0nuu
bzM7nj4KsNdHHzo1yZsDKi4u5t6ONefCI63uwOKP0ymanwyTe0AfCX0zNQByxmydRMrX5u6tC6bu
yL+jJgrS9VbK1/GxNTMImDPCA3OmrOv84dWzmHmOLPB6hGiHFpbH26yyQ671itIveUARKbc+gSEE
Dnwr5OMvsec3j5Pb3FtO7l6SOr/PM3qluPibDOZXlhfmwZfxE9LG5sGkPo2Te20+B7ACqnE2jn7j
ri3HNM9uqvIroBPr3DYeN4MqYKhSmNveiwZYfm6wK/1YrkYsE7gdsZmPPm8Qt2LxYOIUo5C75t3w
23Ac9LpGDxXQcu8AuaW4T9xhH0F4uM5jwf+s7x64i6F5oaoiDu+ckX12gnM2X8s2U6tRL6v7YH7K
xWnEgCAUNkJWONW2LwnTMuVgPcC50HDuM9dgQMsUx7TT3xhaxXoueH1sa8Qo55A2ZFb3hdmoTeso
lAvlQ18TRNOS5O21kmG5LkEWxvpFuc10BAKAOsAJUbmq5bUVBlBJUWQvfRE5m75R7ZnwRf+kvYTJ
TVOfjTiV9zO92/3PI4IQm5UbI513Z9PYZR6SIn+h8DmdSaqOIf2t10bRpa+aVd8MAPgbv7lM+NqP
tL3mTiMMeQjQ/bHBn8N3YM1tUJ2jLJ3eidNAvpl5/ubnaT3TrGFiM69mDHR4+TYXc8BdGwrrlvmx
y7aykv1+sJ4MzwHclifBdU674PrzqJ2Mm0L3fvz5lD+HxkqNdodzl96rAOP0+c8jXfr3o+8Bnxfa
2PdJ/1yGeCV+PgiYs2Itib3lX5ecfj4HyVPhFI7Fxshz58DGG1F1b5aPJBu8KR+F5kyDQU6uO1yY
cI0XFjgxQTsVWy6F8sqhR6L+eEjN7r3J+DWc2lh8Nbo+h7NrP/fztG/YhH54SZ7s2pp7VggN5pQ2
tthZebsxoaK+KEP3N8kzXygiv+HJwWbKnoj8kS+h9vCyNN9mpvWNhFFCcGK42vRs4ljIwlwVKQKK
DulptC5VMe8To19VkYvczclGh2Ldy7cOaol0Q8jfxk9F0FBHC4d1BhHqTJ9xiDncMEw3ZMiKBOre
TKsCpSVXiHD6K+973oyDY27MwW9uVVW0t37KLlIAgQbiIQ5g8NWDUUwsF7ty+sQe6+JIdTB9Ujns
WFbWPaqIaWQgoPvnyZAFEgeD/m15GiZltKkjX5L64nbP2o3qDVKeFxBcQOmX70j6GpKLY1x+nv18
V9xTBVlWfZsEqxDPr93NKFVzUk11qSDDpJvZaVGmZdxXOYMj1DYZW6PQ51q1WsClre21f4bwF4Yk
83sWgKAddIY3V9TurmrIH00sz74iV1qiVU1nz+Qm26jM+/bYZv5aHgT/feBbNomvsr4Z2t/WXm/D
bZv84xxkgnKNp24QOIhgm3vT8Edig83iEoR63MCOtZ9ZJdJG5Tr8jmWEcaCc1k6RlmcXlS5pzGFw
wqJTPnle+ewHtX2Y4I5vyomweAiw7sGty+zDgTkTVx+ylwKYUM4fexFasPi8pDJQvPl5lIWWsRSE
MQJte7h0RvU1lY67a9TUYvwZZHqZSfMBUMx7l6V/JfZs2g/mHDroPUwHP2NoH7suMNoD+LnmPDrR
sE7z1j07ui3uTVNjgxkq/W03p6b1ggsVW5FuiA5wAOyq5lr5wlsDNKLUXp72wpiPy0KptYmXiby4
3MqynN6nSn0HPQgpL2Y0K/32s41T/Z364qNbNE9jFOTFlYY9Pka9AVQAUiMjltcaDMWt6ZFSl7lD
zVe3/VUOrbybC0AMAqcUmBknCVAzubyzippZKqp6Yx96Uf9EFQjfdAw1EXvReJP2EwtpcS54kdeC
jPCvPuCMC2XyMVvA6bVqCXArcCv7plMCT+rsvcx6/nLj0EU7RBIJCVZx6q3HsCo/WHk4bKsisaV+
FPeD7MQ2pZn45xFeanvnp5w1juDlj4kk/ahK64Bwxv3dyvJGOazMMn3qQjs6t+hsVwOjnk9naF/I
HitJVJFEFxMCvRJeKF4RrsDwXx4ZRvSfz/181W/N8eA3gVznVfTpx8olEaXdN2XnfFBqs4ixu10X
mAXHctYCjK4ti0QNmbwLH85FZU2ffs7mFw3xya0m9RRVhC8PBr+mkq+TbQXHwjcl/zT/ve+d+Gt5
gCGmv1rMTgn0HC+d2afgMepNVDNRHsZqK2D0PFhkJqxQv55TyY91ksK5MuwAr0Q5uZJ8deeIvn6k
GQkh46Orr5lQbdF0MF0bdfOYSGBwP1+YRC/PrUOXuhxWXmTc6tiwzj/PkPv0F9uI7pdPazkeCgcj
aWZU0AgTi8ogjuV+lm55P0kjuU1wp85p25juLsm77c/RWLFbu//fh+R7nUTZxe0pfUvLKq+yQoaU
j814sfCwU2oxC9BD1u6UiTviZNQ5Ex9KsMgdf49uhO8iTK2nvgRdPbscQ4nV/UVggbQ171IweJb9
BqztaIRAEcGdWvtgQibuFdEVgixbGRJj1WjWW88d4HxZRoskyq+pcRUwO+IMZ3CBWu1/PsfmnBgC
4VsvhHf951sKFkXnXsNJIeCzfkxVWJ8bf2DSjk3bSrmHYQpKEBlzM/woSM+9LUDHlcwqAM8urGA7
pHBoesJho65lcSYkuW9Fj6wwrT7KWCJlibuAN/Myyf7la4vLQQr69yVXfm6bYGeikbuFcYbkmCX+
Vxx8j5G73Puzo2xAOK4lsfE7lDRH38u+k7F3fzsYTOpkcX+URkcP0LlIgJtwLwid3dDWZ4//Piow
+v7fz/371X8fLcwPSjZr1WWh+CSRc+03YfybGw+Djb7tb+44TvtI5JQ1HgsDN9Pg9Prk9nN/l7WP
353JwX5ezmKCJlbKS4dbnDovQNn4i6l6erfdLlnPrTceg4qOoUhozei660c7K5xTJPonwHj142wm
zSM9KWFrUcJJLwCCxhk9Vce26dpir94gRLVXlQwYnUoMb0QLW0efFaSMLetrtqx/Hpj/fbB8qa/b
D7NszrSWya1k9XnpTcWSnEEje35FA60dAOJ+WJCm5zin0CRUcDb7XaOXHxOyl8uG/Df93q4Je/sl
K1v3cXnWV27JDmJ2GqzKebMLB19d0JgpYEQY9fB2T3c/TyVHIp4XG31yXoAv3FCO56ufikINnD+t
ZbrHn0t1SLLpGpRozVzFj60n6R7tIR3eWucCXH56pz9BvBozTvXXmLiTy7BUZ12i05M5+9RCFnqP
Drsf8XddK8W5isxkP2fubeT0PYdxA4ffB9JF5hXTEQvxCDkcT10cLTMWoGc0Sxvpde6pIdMcDBBr
tT1kRfuFNLlweTLUJFGIcHQOqRlHl9yT6jL76XAaBHdHOumKreRLM9J56/GjqF6KOFgGw2jv/t9H
kn22iczkHklOtisFlguPrcOHJ/rD6Dg9M4PAPFQzY5iyKs+qnNq7dnllKkf976cZEuJlC4RAUDRE
QcSO+wseMy7FL6mIQ24Bnx0zVlxVPJL4A6f8wkDcO0FkXNcdO6c8Z09nNi8YVMl/LYZ5VVq7vs+t
vRuXn4y5EM0M5h59GCL6hhDJCobeECDaniNGqn3VD69IhzkFeyDRDQ04ER+sa4TPhYPpcuzVC7Br
aNzD73ZyL+i6r22qd6FLWG07Ec8A7TSn5dPm3vHwaTvqc0pd3K7Nrq6aL8PwNencSJXyvPjDQNIn
cAeLYbeXBm6xhDfwJpnxcVKSMIYJj1YkgPwlc8FsLl43VnwrBIY4J/5bsMwX+eAdZ9zaKdSQnfRj
xrrmmpK23BoVGq9aHeDRtBtRYxiZS+rvALWZJiguNRMXYtK6X6RgM+sDF28sBiOMzS4zULShxNvX
kEapW5AeYYvbNcV4D1Tlw1g2/Z7vE/0DfOLODfHmDb3+aJ3l/w00kwwCABe1NEHoKXRdVG3FxkRr
aBRBfPJG81inAcRUA6k13u1tqfxnqwOxISzGphYTAFA99S9Hmx1B7uzyM5ieph7CCwzy9yH7SCpE
kREp0VFET0O2J5EYMaMJP2zeAau422L5J2qihV3O2AOxTwN9a75Ne5NfLrYgYUVs76yYuTqJHK9x
CusshIJB6Z9VW8aQatldF5UgIrHdVnZIIpYmDKgz3K9yHrCflp25oXFfDTrPtkY8f3EJ7Av/y1lC
17u4KU64yR6zevl/2TbLW2Lr7+xXilqxtSiKzfnXIMbhUEAHhxpTQlG0o30zuI9FXRj7wsS2M8Nm
RXTPQiM13cey7z/TiNCRamKOROQ0b2eyLD2n/5T0C4bqIuzEGNeIsN5nQhAd19qELg4scVo3/p37
fbH2akg1DR6nuOI7SbLaR14w7sZFnc8AYuqZiIbdsBYR8XuIgoa7NmfHgU8rMo+6VA4KTf5JiU9s
wty+2/OjqnEbcmeMduX00jR2sGGjCwiYZING5s9t6DCCmZGXkSywQ/e5MXFt70Wlo1WpqluhZbPr
QnyFovURMfyZuRpXVtOkBzcnf4JN/L1nLw4+e3hIBGYSh8Aor2i2NKoDb18bGLyYLsLtUTLlxaaO
6RGdULSAd+r7LHdPNNx4vWzTOk4v9RB4NzvueXO7TX1oqUM8NXiPpQ8sqEyTfRz68bV2/XmvFZ7n
vMuoTDT2Fh1V3b73H40R3BzulUvcI3KbkLBoHf7tlmrFq+tdLWxEgIo4kzqtxnU4DIh0tLqoqMP8
wAmtJyqeJy8t/mimwQ+kgeEATpOz59zHgU1+UFSZmxy54oPrE6JSN3B+x47hd979wjKR7LzM+ZUj
mj/0LZgmA4wDRFC98uz+KRg5Ag0zmA4ea6+6cJfE1qQ+iJLG2KVZI/AWxhc7RmNWzhEyoSBx2tiR
a7K1BuwpTWdemKHYj+Qm2I+o77BP8R7RdX7JkdY/dlJ7F0wOWwYEb02WTByr2YHUvOAx1d4pZ3SE
TB1dKVxAn50JchWtqoKsM0di+wsEdfnUPglBiPdIG/QJpO4RzRzgGKQi3bJOxmf26Bd1/mmCO0QP
/xsQSnv7+aDRf7uWMV5/ng2kaN25IAkOP/V13Av7ODfdV9jBtFOpgOtbU4tSWTv3xB1y6AgSPrlU
ohd7Tv66wH1+R1JsijxxPx0df7SFcYI+Z79wPANmNhZz3HLTFN5wlE6hQSEE0Zk1bXHpIGGva3bI
L9w1VrFK9Lfou5WbTDW/t392CB56y2piHTH9PGvg/gyNbcK35uaq4zC7MrdPIvEJtk5/Z1HzkdCp
PP+nCxPT65A7PRK7JJf7zGiWTi3CP+aFeXrnWF53SDIcowQH9bufFkIk07RhdCRXP8OerEvgI/bo
E8nO2kNzSF5mqszFyfFLGL29T5BmrIU9NCs48c7pZ6KCK5Aco0bwk7A8GaxdzTt0+DkK8bZFXhGK
70LhL2rnUb8NrQ9li2iCR8kdexs3ZXlGA7cpbXAe0Crq8yQqEpeXRz8f3JzfnzyZErSNe7BlN75w
jcJwsiu1cbVhnpJ0ZKM1hExiVMuC0Zk4+L255jna1bsgJlurRAZL8J0nn6TJIBnPEYb+cL4f0CVv
c41Bnebczz1GR3MTtGC3lskSbGyW428jbIRra9byISL+5iHDc3Hnc57uf56yKpMP1JXjhhguOEI/
FWFcH9HQuIRsDNazbES7rx23wm4ww7cpiws3CLqgn4dJSP6l5Zq/QilrvFGaLoL26C5SkXlOlg8i
VORq24vpBrTCgQnDdPr5EAcjItF/n/88Ci0m2pjYYB+o6kKcbUhoJR98S/znkVMSySIm8seWzzc+
qRr/1LGjbd08abcAAYOW+RsmL27lI6vJ5QMKCg2QfalgGYNAbVDp+zi6wdPC8jy4rpdugX4mnwuu
kNkiTqraaR60dl5NVSYvCVQnaD1jvR90FD+TzfNNVrt/ZG1AJDI6IyoAKfbYxq2Xn6ejBqXO5fU0
cU/D6iBq6mfXeUJmVx2SMUpWtA/pvmqwqEamQ8hxNBf7tsXdG1tp/gCtb1jpegqOfWXvrKoY34tW
o8e0nf4Y+L7xIBPDgp9WNoypMfmHE4I4R8qv0shBWqq6vDkM5nbYxD3yfLfAft2TMbB6/HmUF5O9
nyblntCq2HuDYfSq92oIUcv8KZ3IQP55xH+8IBxX1WAjVLKtAqvDzJYO+Wx1Su0Wyg/STiKLAU5u
f6aQfhymh3q2n13ej43lJCd2niXKJB25RzwfO21l2bqhHHmrDYInfW3+qb33vChrNI65cW80hvdq
EOMyhAXrA4sp+c/f9d+nPw2xk2ruOGrmJeu6PXwI88O3z0sm5vvE+IvsrzHeeMYssKjVrymTyFuN
XvuucOtqPwX+n8wabeR7mb2rstTeuECs3xRlcUwcWIcka/vv8NQs9A7BWHDvuFRJVWJWJzWGf31X
dw8RqWMPsHH+/DTKEj7EunEHlmm2NBGqih66W8DeJMjHsx97NI5xYGyCHnge4hCyjvxltK6fE41A
sjSckeGdrZ89UHFrAiTvxKCMqz2wybPUpL8rulz2zc6HroIGJqGEAFBgiSemzMArxIuXlEEAfL3U
/wwUl/OxJzudm8LI7X4/WWW9Zwih9/h54icCcDgQlrbZG+JtMBfhhx9Pcu2TEYP/7zEc5bwKUl29
T2n8a9Sm/cer8BtHHXctTwYL96h+GX11rIcQ1RwW0g1+nf45lqN5SrkP3lnLU4J1eAFCTZFjTGwV
24+CKe+ZGpfdcOGFn/NibF/mhqZJQFfZxcn13+8AKRV+jnyHbZK58M8Fb1oR2dNt+xaAubxmjNBe
gYt4fde/zoO0HvwpfKRhwbbg9WgcMgZc+XAg+lYC2aMf1b7DC+RAK/3neJo5kD7ATZprCwwQ6/dF
Q76kW1HqNVem4Q611dLaNhP9NkpezvapQ56pJ6I9Ez0hWCihcBPny8DMM8Zox5Gu1oQ+hgRk97zo
VHxPiTESRg8M5HPKnXPoSN72akLtCW+L0yMNIPEu734sy9aLZ/RocAkG/fka9wVkvkkbHlO1MAOq
wjq5bpqjKNLPTHBz8EO1/gaOuwIrg9kSBvbdQjW4tQEu99y2rjNOzLVVh3C/AGlgIgXM1dSRgxB6
6HehNWKoLzqH9SLK1xGT0Gb0uk8LPtZ+iHA9NEL9dbqGqR8/IpgmuQdY4tSKjUTuxHduV1C2N9Ux
NBa/XdZ/j739NE2lt89w0ffZPRmkxqNDlBfDdo1hQN+iFrVcOjAok3N/wCguDyYpancu74O7Xj5F
Iu23c8EZ5jLp3VSLq2FsGrxuDWioqkLaOpFYMRjQVULGwU5arjE1gwq24utIaCebBO+NpTQxkyNK
dvT8+Z33PAYGnupGn5N6SDZgLjMpLUBOMsXyh9OV62IjjULthBB4aABP3ukpPCjucSSTevSiWFGI
hCL9VjPrUkO8Q35PUrBtvlq+VeNlirZytsRFUexms/A3DNY/STMEj8tf4U74C5iMdZCjIn9FhT7v
Le+xnvHnouTcjynUpTnt7wMAwveDGT3WvOMOspPE5UqPN5tnvosBkz4qJ722BeLioKRhHQyLLEQt
LsKwWPa7xITTrpXIJAkUZScSmt5NcT/7jbgo8zdYl0ifjQbnVriWu8NT1W2qvGvWPjCcKEHhSoQI
qB7Phves8FMv0QsA1thIVckGSjjY9coYaVnqa9oXiO/93D7YcOZxB0F8mCQ9Z41PbY3CjCFPiYCo
jcyTaYfPANIuyPTbg+5edYXQqQb4FWdnhoXF2RT5ZSycCUpmdaxDu9tEWv120VUx7xApYW7Fl+Es
abII44ANg4kd//Q2TYPwxDYc2YFmLKqy0vxWhBWTanAd5knsckj+Ke+Bdd36UNsjudcp6hKzfwzo
E/FPYX+SixfWEeaugFmwDZIHVfHuTvh2ZPCXgL3Ngg14He2IEagh8CObZbgxllqM6WuDjuEyjd3e
ARETR1hUSp+MijD/lCRoM6gQe2hQGyHHCmP5ZDPrLHaWRZ6aNQL0zi52gOrAMLDIqNZfRK58NjTC
dlcRPAdV6XmoJqbXTpevqTiJQAfwRCsZHoFY3HHw5DvdAVyCPNYwyYk4Ksw/eR6/japqEZQBHoic
fRyDyQIo0a+86KgnA8qb5VZbRL6Atyr1FZh6lWmRnRvCasO5ze6H3q3uQGtQhHfVI0K2RV4+OTuc
cD2X0pxsu8Cz91GR7BxdWls/Y6k/zD71CLD4bbdwwsaXpiIXorbBj46inbaRJHbcjjbjDGwonwWc
dITOGS5uAfgyY796V6Ln8dKXMTLRP1mDALVPfF8uInJqFq62cob7Ki5wgJPU4VnGwRTz5xK74Jau
zx+XPoSknHAtJoGCrhfuherqyTHjYe/VTXLxzAphP5hJS/aMU3r6jYIoFowlEUSFNgcvK75buXZ4
NfMEeHHNLKRlrxvaB8/zHrAJhKTgieGCaPYd9VOxEygSBpdbDShyvAlDcsBK+Serw4s/TlCipH8Z
Cu8dmt1n60cnP5wAIGRrv3S+Ow8tCnqksztDAMDlMu4oChUouMCw3qmipp2Niofr5EnZ4W0A7Lkv
a/B3liKroPBu4A0/2wi3d1AWb3Xu7zwH2rafolhxS1I9nL/prMFwaW9X/Q9pZ9bbuJZl6b9yEc/N
Ks5DozKBFilqnixZlv1CeOQ8z/z1/TEqqzpvZqOqgQbuw42wwzIl8px99l7rW6haaSLllz4bdQRj
YMSK2s3w8qyzoFb2cm/CZbozR1eIYOm+UQ/EaOtNhM0TqcNeeMtV6wMkAdDccNnSuiFhNDaXDBFo
NqmwPUMeV5EtTTaSFyUOv31Us4FqceUhK3SOCqo0Vd2ROgl+oflIKTzDcp/M96bWpB9so1CdoCd0
cpu7cWYhjqE6W6S7Ih9ulUI2t1jqD4YSbtDhdZR4uEOiqR2NWoe5oq+Seuyf+7B0OMKeaFJuy9Y4
eJKJ3TQDXBJmfBDmLlZdSpHnBGm/W2ktWSS/iWRtzGy/2BWJAfes6nRX9exc1r9NE994K5Z0ykXl
2paffQRpu685cyCX3GSVWT2RJYJXQIkiaik5OvofKR7ndV7rT3DiF5OYxzalDpsSH7es0quT0YLY
tSnua5Q8CWNESOEQsvhHoHNym2fZMABMtZMKU4WUgQ7gsd2jds+nxLA7lHyLEf7dLqoq5nR+4E5W
23JU7s6IY5lsy8xwWkvcyFhEHQjOx2qYYbtmNcAkLJATdEBaGrhZ9EpCXiOPYwRIez+iguSN7hzB
kr6A3ij0f5A4Sp8tUVs4iCqY80ENaNRAhDrbIMUGnIhIWAoT2ACDh41UtKbRASy87g0SBlPxRQkG
tN8zHq2SNl0sbaPZM5Mo2YpbneevwC5PMkqwykLlmhYe4nsL94KEnJj+LXAr+C8NI9ueeIcVyWGo
zYuUo5vyFVrBTWvKiqFm4wycDVID2wcCSuyOGWjYiqJoqtRtKscfQ215R6/1NrJFEr1Iy78hROg0
Ju1FS8RNKNFHnQS6Aa3EghvURmEz0V1NKviwLqxggLXjMtONq1pBdPN8AgjasaGZDSRSli3/zN4/
7zEZEHPQjxxXOjrxNVJOLXM8ma60VGpLvVeNNcN2nBsdvdlSKV8EqZiepJGAegvg6WKYVL43Gs9R
EEerKJaDY6CZyYIZN0ibuvmO8OciSpzy5zJ5JL2g72lQqOmmjCCkDhN25qqqMIqp45ZcYvCFYyU6
NHtqOJPcuFo7YhBvyGuIgj3ZwIsSE4bAPmenNSUTTpOEiFV6sEjG4rjeSK26M6kDl51MDGeJdTq3
0Mhj+d8gKSvJv9awS+iRO2969NwREONLcKRp+OoV2lGe5hHZJZt2Po54n+NHVIOHy0zplbjNDzN4
5dbEBK7DEJLLOWLAnNJVhidGtrSz4uvPE3BjpI1tsK5ECYFmoO+UMr5hy6MSmRR65FUDNBttDoHY
1OXWZzAB/xwr5FZxdmRte0MlidjL+vLhJnppRs+XxvhC1QxvUXAoxAYpwGYy4Mnl3XJqpLtaUGxN
tQntjmWFGNClQq4u+RW0gjD42+Dg5ZQ+uDg0+hmlwXONwS3oIphRIZztLoqfwh47LwPFjLGMaeIH
isaaeG904QlSIkG4RbmUovpBb2M2wvOINs42yWddkmIVys3CN41mIevUoYNmM//HnDk0+cJrM7cH
7EQnGXXYQEIen2NhWyRdOZIh9Pg169xWpEo+BsFwN3yGI1oFRgVZPJ4VHzWYZOAi1uNLXwvxVrTG
dIlFclok/vAKTVVkyklIdknbGZGY6LZleFPU+sNLxPmQXZ/E2n9PxqNWIXGauvfGAPAmMdKxPRYq
iilIOxnCaRKXJHp8yJK1BXw2EOqGcCvwPfeNjiDOJ04a+WM7KZisqfawljSfZoefp6xMAtpIJzWq
W5wml8TLHxwgOHtgH9FT/aCNAWdgHFCCjAewhHdUsZvFvsbDyAdHcG53FRCJxGOuc3db4aoDZ8Ui
p4F6jPRrNQi3uDb4XHsMzPUgp04v4RtGEhRXaK0MUWDZUU190cpAfclakYicnQ2OEClT+x6ZE0it
3E839bzqK7EbElMKKgLzSo8aiaHlgjgXrA2dtDE2Q1VeAy8tbpEmngZuN9NKDoTN2cDuOEBTk0SM
fROCsMcaK1lJzSns8SOsBkM6ZLHyWQYptpWQZnAme8+yekq8LsOenPtOJQpXxRq2piizKKvKYdCi
Z3xNayQPm16wbhHTcGJ4kzfiSXBvdzjaJJoKgeIKKOEXxsaAtkz2TzOrGLtjHuvIpHN1Z0imHdG2
x9dckbeE3rzwN3DoLPB85QaW6hFHXg0QIrm2iCxty9R3pSpzh6HIozxpXD8vN4P6qvOuWulMOQmS
Nw/F4UIKgUNZ5sB73KAxDGtgonIFYXxC2d/qAm5ZEEdQiKzuux7bTwKeft9jjV4w/nzWpBPJIHyT
DG2paRSiMihCU4EPjr1xQdcbZKk4Lk1JuCn0hwnMRrwQ4vLSCXbWgQyaXsiMhtmH0s93bLiWGsD+
SSvzUO/lAPBk15Xjxp+8tWoWnxp1U6das4Ue+35jlFe4zghArQt74rDqseOZvfFpStJV8TBqx2J9
bc0oQFQwXjDw7DVFeQ/8fOWVnFt1oX5DuLwUzepLHXsQO1pdrHL1R8ZJJIettsmS8a6I5iurMPpC
yyF8yK4ZnfpleZbLqP3geBxgEoGugroyiAly8OjDcgJcV5Ar/ZgTrdmeO4GZPWTBjMtUz3KIO1hq
xlMlMqcJm/GcB5ZDxcjtrmbfIwCrpVcSmOOJaGIikR10opPIYW+Ik7ex6e81h58FozrNpsvObYEc
TWxRyLSMJccXNWbUKVbWizYa70AqfgwDsAc/rxqSjVCFX7BC9EWHWpkUuRdMruTCiSdd1AYbHKKU
4FHNyGo0QOHjGbyVkfXuWZq1TKqXGF29Qy7Ae0T+N6g+f6P68ifqWUAS1t4am9Qm+W9CBsLQj1PI
0BePhj4THQrzZnZ31ejIeerqfcOYQPBojlkCA/BIoZJQihyPgI5Yo7JAaXWcUbE9MJKEHNGGazZl
iYM5wxtLJAYtx7vV1VdNx9+INjefJUnu5OPgY2FwoEhSeVrIhQ1phUAmOxq18RIW216VLvkgKngU
6h0V9Rk8HJZ63wTko5ONaMF7NCl0TZ/KkAA6htMqPp6amiV/t0xhow/MuSQoZystxDeowZFzW913
A3/8qmlgTCoPU84ShHpun+FlLQpc5r51TUThktbDuTUaaan4xGC0NcoWrVa+/SbaV353juEhClq8
i1LvWy23xB2W9LCzrzagSgdOldOo4IT3VfskSOY9HJra2/ZRXzlYTB2Q5RjRRS2GzE97mwp4ZRkD
ygshOaTY6uY9VW+ztY6LfZqoEzqoDZ4c7mbjbtyzK44CI17smG+ZX99HNTsFunaIq+QjxloQzOou
ZpQ+i5g41JgsZ2Ntj9wX5AIGEaqEyvLIz+rZB9SAyBfMGoiCR9uUpcRW1K8xHFTOzLW1qJtFWjOF
1UllyQW2dwqDg56Ur9VFGFUmt+ys6EzLFWTYp0KmvTPKWUlv5siAmQygpu6XgJevvQFSJw1+yB5N
sRHCuJGlhTlQ0fm4BKaJASjqFoysaYmiEXhIdAeEiSWcScai9aNXEbR5myKpJV4LQmV0Kui7LTol
+2iee3lpBFQcU0vCgOjFa7Uf2Ec8nvGiojlbBVfCK4cF4pt7YlV7M26fxdTK0aYY75oSPyCBcHwL
pc+kAGgl5/o5G1jgO+IK9fCBGBxxZYQpZZS6Kw/+Jcnq54pIEwy2nErm5LyxxYygd2QP6MlsMhcQ
lhWvgyBAlI1ysEfk58gU1YiGYIdFZJ7gXHpvW4azXnvW6xw/EHBrqmQ3g1FFXxUVvU7abQ410QSz
tRKH8h4Z4ZyCh3kds/qmylLgKFnjjqZ0UTtKwaHPNjRSAdeombmYzA18qzfQ9sKUMnISatIqkvij
MGUnbwzPIen9K9Pk/US5yWEJdIiRgXLK8GMFJdJ+M2IhG8J0mfgvbdPt8aJcdWVWGXja29wpNGlt
L9Aeo0C1mm6huuh7o+xTlIQnrxNg1Pi9BcPFiYnvAcLfY9RHOlB3xdZKkrcUKggGWczOI1PEDEj2
Vsj3fdVI6PfH81hmDxHS67IWp+WssSWexqHftvN17TMlCL1VvItZs03V7dDR+4KHMcGa7EYinVDb
ouUrfkoEOH0H7yO0pMDVhRhORfHQUgWVhsIRPCWatDHydS1Em1g2X1RmQBod26iNT3HT3qPRf4ol
8TBhcJk3y66qHi3qTkLCzkPJympE6Sqgi1V6+lnCc7OzDKGEcnUQY8417Fuur+qdPZCsUU0/dB/o
AXsDw1SYAGVDqm3aau0St+VzOssFS6liZp/lz1mlXhqRh2tk02V1Tt0QNyzT1I03oVLO1VPd6BG9
c9z4JuyVkTMLjM+X0aJqKCtC2Xwh6Jb00beI4mWcIeN7K33QEyp5moEqhbK3msLkQXJBSofUPOTk
YdQIkfZFG70VlH56oh8McuuWch9RHAsKOPCqZ1WPuq2vgzDPPUc3G2UrxdkarkJtR5jSyTOEmwSL
KdMFsE/hA93Woy/0lTmKm0o2PiPd20RdeeH92KObO6WFMdkhyDUMri9ymM26eCqoCP+TN1rOKDR7
2kJkKbTjLlQ1C0KKQkif+d2PRF8UOjyOZjd0bOuUfM9tKn8WKlqLwkPF76uobJks+sJNVHhQKh7Q
XOKrRJXd6Dybo6Wiu9FMKiAffr0IMcBHgYv3gPUeFM9YdVcPZg3s94NCoWSFrXgUdG57RG+YDpiG
g4PKnKzi9YNwusZBh+xd23IvfKF3x36ArxQWBG1B9r9MGntW8qc+RuMcDgzVR8+Cv1sBPOvn/vSk
39E3MZmSW9ZHtCmdJJzRvtDy84zjfB3DQLgs8MY2hRJRTOyymHwU4DVYsUj5i4Gl4TtFCD8/Fz5t
uMB4873wRxgjdamwA2VJAU6rSxtuPbKrCiqCPg9xd7E4qZxWBB1Irkb6AOlKfphRtuLCxpWxtw3C
naCP+PCl4/KWxMSsU0N9hlNzaHMG3pyrFpDRocbiFZj8EdY81YWnWnRNuDMYi6PhjddB9aMGfcca
NEOVrKla5ubAG+dgzAXbrGAkGi0qEag5IDCwSDdmepqkhqAAFYuahD8D43ipEB5Qoc0b0hNF7uwH
JnJJufSshjSUrG2tggq2RMquIms/qVMmAucUgsPRklSrItIeQjHuzLR2c5/4H5FpKa3xiND0RPVh
EachoyqrOk/Fviy6T+I53HKWe5hZ2a0s8iWjKV4X2IQhxCF4YV/RAvFBW2KvFeXVUrUNDD06mURJ
obCeLb5LvZAAWfQl3EBffS3Dkagr8WxFCp+ZxHEUuEzbZM9e7PGo0bRd6PnW0oNTKQvvTYlHHGqX
XBrPyVdSwhpPFXQ1QMnXGJFyx0wyHJdl/2Jm985sH6MsGStzkC9toKUuJpgY2+KzEIE7MJVLHRFZ
i7SRLD3s5b304s+BrIna7sS8gKWPBllJBp8hUvmUNiZRbOGTmj8yK38PGy10IyHZkwgM1goBrK20
GSd/2tw0aMxP/IK2HAnlohLEb4ITeGNH8T6gvfOgR9qZUD/T83/ro+CJcBzy5PKzPxKbSlYvSWXs
V2JIaGsqvf2+5lS85V134JiO42igvSQcjYnusz4zfxQ9+Zq4l7cWOdwoqrRLgn189GiopFaq0ddv
3qw8yJZwMlJC584onO84f/B3Is2vu25XAu3HGpyt8dkDkrDKJ91qbRw8xHKxPco1eBpKo4AEA9BP
4SOrcBH33HNsgy0/M9Z0juElDtOq21dW8AIz4ZE10LnC0vgZYTIxMLU06VCTQNYJMdHyprzv4OzS
9kL6mK1TIf4QJ4bfSrqWBdp/sRYjjsOLvMCM+1y2wYnxJNFtLAjSd5Hmb1VaffkiSDeDo2NK6xPy
wwF5e7Voa/27z5Cw5BWVz9QAntfHE8o9ArATFNcozcQUINfQd090abDVwDoc49YFYvEUQ6OLcb5T
4F/wZvauBg5JxhEiobJQz2KEHwZmYbamtYyHSGQQOCb3MbnouvCQ5YEWjiodQLsM9K2ZxjOjoGty
JDPFJk62dfwkeLJKc8+hHCylJx2ISr6qpugSMOBAYBDWs4Q0xjbiRA09Nt+MzxinTWrDaR6RuL03
2IY5LEq0AI4od4+avze95oNe1K7Hh7DxDOE5NcXN/OCm2nMuodMmKYvjHHWOTkCwxbO+IBYeHXon
3DtyjBemwejKqPMLMe9fMAGWuQoPS83BinPgmTOhiyQ/oXn51LJ2m4lwbKqC5nMc+a7ux47ZCZCH
e6SBnX+HinMzEv+rkAAM+tNceOcU+1Z3HcuJo0n0lA2ILdEhLXxx2LDNGYucN9diHZI6+YH5aZ+l
eyMjkUNMAltPLR4b01yhcpNXI07VWqOYysfDzM9baArnS0sJL14BfYLS0iuzq0d3kzLVc4GnHBJf
W8mQvmqzOUOsuktJ+CViM5zk6TMjJslWtPqZ+dhdUKU7M6pdp5F333A0sPD4Un04BlUeRbF5ldXs
a1DwSJsMb4Y5zCMK26tAQTiqxr1KWJLkvgK326nxamJoTF9s3SE7W5FQIro+YRJ0+myhn7o3KLQL
vNJOVkvq0kKTS2zieK614qMx7/CuXjVUZcCUaNAJSb0NWAzJ475048oS41mxyKakIFxA8k2IyVRv
ws7DaBpuJdoeTqCD6ydOYVk0/PWoPZI8P5G5yl/ql7QInoORE3av15s5gNhCeaqTcG+R2Y73L+6U
pUCbgM2fzWKY6IelKWkG0OZ1h3X6FBvCUpQIMTB92pbkXu8GkEFF/klKVRVpdzRmrtIEFejxYKc1
7dXDw2jGw7GOwCW21rTPCuGkrhSTkL40GQV6ReS01h0qxaR8N4XmTnSQeIJnsIsLQzsaXkfLJ1Xu
yRdjQ665PLIUEU4uyffaL0/RBIrUOGPqQqJr5JuyC0CBEwyFTwZIldA7hLCi4iMYUC/SjZI3Gx2h
qDeeFYt4FV/jk846CEga41qzZXwD272Y46encYgdIBQ06EG699S63DHhhBoHS1kX5c+h1evYq/O1
0MIvLljFRWw+2HYRyXV18iIB0IsHQEdDzH6aaCPJWHidu3JwwV3M6ovu2nDSWDXSmKxjFlS2COjZ
kXWRKXjdOCWcqH0pqTWriUlw2uquEguCPabNAdUmYdFMd9i2r6kBp8bQkGFN7WZOdQYFss4Gqqo4
1J8Mib5drt/0mDWtZE3DIjKn8SUPP5zDGk28vFTBDupb5NLynkPNXjGKajPPBwQIiU6u0OXDY0EB
kHDUKBLPniIyrDqfnIlCpluVMufBjdmNPPqQjCEXDodBiB7Mvo11l8fXusglpzMrTvFLT58CpNxv
OHto0A0IiVqCW4Dpk4mZ1CsBVoyoFls/XSGJQ9ou/lTdoZyyt7JPCzfqc8A5ikRkWMwBSjYBafTl
gBOnP8BFgfmJl59BKZkPjGQqie9OcU50fXxQjKk+qrwtVYXE3+pIxCloPrZK4abFnK0ifrc+DA28
Eo91pZQ8eDpPthEco87/6pH5HFqx3naffgPsNZaWOHRJYtGmT3/wmxWt+YdPyy7w09cuwbFl5Ogx
61LeERlYuqCjr2KaysAcsu+kt8pZLxo6FUeisSJAF5F/m8/5y8WnIQecSvmN6Omt856ZIDAi+EAM
Tjmch1H5JVZasgnrF6mleA0AJTlU/ttOBlZGiWN5PowGYQui6nkso3oVa6+6QJFEKxMxhNwATxa+
RwvzB9V2ZNMI1rTAyabpZEFB5dgNk7Frrk2Y4b8nJH7JBuK0wNWY53xZ5LssKAjRz+JSHHNta2az
Ile+a2ikuKHodtX5Z1u3IFp0qvE5ZdsslD3UScj92nRF+n8nVv5bVpRVnxh31PJ39r35M9MIrkVq
wYjGwgrZU2B0PtzfbAPbLTh6BSsmjA0pkqjZIf1UufkuPkMueuuJlkKux8zAi1HHJoSR4lBaWCiN
FvFFaycGt0b6g7KsXWALZKX3vnKvlBwvJpQo8L+ikH4x1Aai/BLwW3NSVd9UbNFJulWCHznuEDwK
sDRV5md+IUt2CrM5R+FYKUVpi1mOQw6lvmkgzkFBHzWmtfYV2qNthowROGIPrTL5aH0Fy3TAw5Wq
0VWp6q9YkNYGmmdY1i0DVP2ixKjhQH5Ig5Yzdt8w3OZx5PFZJHX0jOZpbOm0WgR9sUFHR0S7TKdS
DiJS7CloO1rHq62XdKivQ1OxGao0fa2oecoUbMn0d2onLhpEWFZ5o991lNOSayHTwu+/55ZANgM4
I86bJs5fLaQySUkuspMawmNJ6lqfkR1D+9/utenGmUBd/NDvfJowXCyaYaCZpSNp16tlXAP4GYFJ
5JOMAIb88qjpz+iigaBTjDQeuMHS/ylja8focFdzlbANknPslxfak3OdMvkc0qtkugU7oPww8ybt
0pllup5ycugst2pyVCIjnb0IsxgPExAO7ZB5MgwxvCJN65KxJmCWqL7D6MUf8d1AHHJQONyJV8df
j2jBnK4TpkjEXDe9ZBEl0RA81wwSf4x1dId5CBUoGumi5NVG6agFGSGGNOfCLwJU3Eqgv2OCbQC5
iJKlcVRA54jRs5BulETBaRdYlCjGUNVldUn6Z3rJSMwMTUZ4UgFzf0oHcWlBrpez+sFDtI5DaaQG
JadNEe/tjHOrsx+9pz9e6tNRnQ5yN9GOKAnBCKK5q449aytlH2KGYSNk2t8M3fcsR7fxpS/JW/VY
rHOiRifEhK1BW1YQhgftyWRRQ/lzhKZg8gjhmwJTB2BfE7no0/TpO2piet4c/wvwnQIxJ6peaEtB
JutnpD9Mj5gApRS8RDB9VZL1e9S/CMCaK7TQ5JJZXynxgyyBI7u08q3WsjOl2Ab1U1GLKYMJ/VKQ
tBIQOUXKJjN7dmYixZsacxF6EX4rGE7py2DSwm6NByHcqKriYklJg54sKc8DajEuyWAWp9RuNyin
ocC9BizlYjZ0qAEFv4phLKyTTruZYfoGrwmw2XQutA4yX4hiRR4+exjJAYJJu7UYXRekKzEl6TZh
oYGgI6wF/jc0J1EeGfIxEjT1999/4RUZMGWQ5x0nOcOHRwTNmb1SDC7x3PmYpL0V4AUH6cOYvyY7
ONO1dQqAAgIdhRsXFVuv3qhVsGhsK+Oz7Sd1q0DI9abposOBXcJzeFZ0V046olQ9rWRoYTFuz+hu
mZuwGd7odYxMS5M3eRh3A731LlQe3GAWTSsN7II/x2ngnQef92ymOrHXVvREBDhYodI8IEwdOP0i
xvKZJtR6tGai8dBbwVZjesNaAoU26U+sm04rTRcCgBaymqJHBo9FeRCV5LsqlmOMlwE/eioj/Cpo
49aldylF+nSgAV4Hap8yAEwiK8NxGkoFrGYW48VH7yvpaP1VxnJZHxV30De6TQtY2EkWXB+g4LtS
NqxX3dK3aUTbgGEKZC9h6h9mwvlWCd+CpmnmBJhoJRLT89aCSQ6b7KwPEi6mUinYOYRhqVCB3Fn6
XK+dNkJg5s8mgYPbwGN2WwxB/ibJyW1UyBwWVK3Yjfgp9n4Mp0qUqdmZ1T6stOB0nHbyChSnfJgK
Tr9yBvOAc7eGtTWpjllQ1Bv6VhRcg/euUeC89STTOQhwlZ3QpeWNuRJmWj15S6xiKxpGaXfsHptE
7wiquMFLFbe61DdOFaLstToP98RPN/uu0xbcLLbYfY1Ox66J46sLXOMhXt64LbZKqGmOOjbBSZ7Y
puOEOa8pG09VZqSHoiphA4apwIwQoQ8n9PzETrE0R8o0VFeIS+Y3ks4YP7nK2v2Y5eJ1fhNJ8PPP
uaIRLNyIFbwRnP1yGz5XWjn73nAZjDnZpyFqW6YphKjSNtd7ZJZhjzue4YElec/pVNHpsG69rwfb
pFE+LIXzG7KVJxxjnLYmxK5QYgwsmC2oaxHmTN+8dR6baoa+gVxjwLR68KOF8JdQMpDuh9ktlTAj
Wze/NFZxweQ/yjZClpb7eU7Zmz1wbTN+k/BULSHtegtogdgqddDydTSbA+IV/PEv4BfNsqEvKZfu
5ImBa5S8QXkdOsjmqI27cAnNdT5b0ppRrENkpqpjpOjeTZpyQeDdBUN8haABnChLuiWoQ83cFEzm
nFAjtSKc8g9lQrOOkIK2zWzoUbSvUG/AqCryORWU11JUuCP6g04i9loJ23wRjTBJGYkMo34j/FM6
9xSYfbYvVD+8dIKuE5PpBsSXL3ID6SLiEZlMU5rfTJLHdQZTW89R6goD6T/ZNiny50oCqZxsObia
diEokztGEubGuAncHiGwqYFOtiCWiqNMPr1a2fDzmHn3cYm7IwVmQERSesKLpKwQSVTkDU67QNEk
1wsZQVoYE4gmKlw04RmNXvryoTZBYw8EugtJuVQUcc0xrQuJMA67ASiOhlhaMIguepUG7LG9VSNA
7n6aNut4WDjgkjOCOJCmdABWd62bFTW/wLRFiJKHQDb61geA3kydj4HFt7N0TBytRldsEHa5lKKv
HAbVRvKi59KwQvvXH//613/718/hf/rf+Zm0Iz/P6r/+G3/+zIsRIhM68z//8a+3POW/3//mP7/n
H77lEH5WeZ3/NP/ld62+8+N7+l3/4zfNv81//mRe/W+/nfPevP/pD8sMt994ab+r8em7bpPm92/B
dczf+f/6xT++f/+U21h8/+XXZ95mzfzT/DDPfv3tS5uvv/ySNOn3G/Xv79P88//2xfkC/vLr8P75
nv9x/V9P//Rvvt/rhn8uKf+ii3zWzMclhVAP/dcf/fd/fAVRA5uqwUfKEIPXyfKqCf7yS5b/RZZU
0TBpV0uWKavyrz/qvP3blyRRpzEvKYquw92Rf/3Htf/pM/w/n+kfWZueiftpan4b5dcfxb9/1PO1
/X4BTZdUw9JN1C/Me/n65/tTyByZ7/4ffjyYRUlFtSOIZOlZR6LMngfl0Pths+jPnsYsyHtp6cTt
mmwfW8rr371Xf/t9/v71FS7kn1+fa+RdUC1VN/7h9QFa141c592OomBqtwmHxT5n7vEsBSbuYNkm
CbB698D76b7u1MawNvKtINKBeCqbdTIvUIkJY+lbFMk8S7KlNc9u9RNM9JnFuzasHC7NawvdPfN3
LZmA4/DxX1+DZP7zNcC0hv8ocQ0KuoU/v4cyRQgNebPdSSdx6231Ow2HVXCKD/rePGnb5CjuSSt/
MY/K7f/zled39+8+vWioFFWMrXYHlfVeHqvzcM3foKms8Gcfq2P6Ol6zZXWgJbv7b16Zu/YfP7c/
XfN8X/3dKw+6hFWBPLGdcE3O3rbcSuvgpBy1g7LNjsORkOKDdE7/u1eVpP/L/aLjbQRIpUM6EyX1
z6/bJX0L1FJrd8qJoQPHEbIXqGylF+sYboeNvk1uUN3JLkjv4xbUxFpfTi5ZYq66BTy35e/cylE2
9TbbW5+KSwf/3JwKN9xlZwb6WuIm9TrwDg0RHBLmemcqFr4z1/8AWEGMzMIhW8hI8AYpbNMig8sS
yA5VAK0t+WAVi/ZDyuz+Eg6cyBYWHQPiGjmlLaUl521EyaK9P+buxahXQ+y2JB1Spj6KvQwPfFEO
qG8uYsXcwi2Y9Ohrqd6SsgPpsEYBvjCorRFc/CAqYo+p77iqwGCz59OYheH2o+dEyCzSFSnkjKM5
Hi3M9/KpPFq7Ww0FFiwg0g3ACnZ8aNb4Qzo0NI+K8cl5RJjnpgJEdDpSW7YXRzgh3yPYkjR7G6i3
tlIjRyCQUOX44aBrJnLblFdlum3LbwthVV78WI+YWVoBDesuZz8+019jbUbr4VM+UBe9xoJNO0VS
HXRo+rbw1624qL7Fj+igbMKfGrx54lSf/sf02mPLjxDjLtKP4Sxe7mFJf2g3xG94q/3UmeXV+pr/
oSVSUaUkawSK/E9BUcPb8kMTd/oMj8AW1v66vCvlxVKX7XIgGADLwLrejTvKhv5FfxKfxEuyCW7K
AyLqInQDbtvkkK9bu+KBapyvypYdwoId/2SdefelfpvjfmmY/9hwPiHfgHehC9FsoGC68Spba4dq
iVHCnlyZyeSCE/JSWQDjPiIYEu1i37mDa53En+C8Y/68qOzQ4YNa9Lw8YtUN4/mldWrv+synWJDP
oizUZX/wl+bGWJJfuzC3XGKxQbBhz47o0BG/o2BRvIwn6ei/1fGqsfDrMw++z+kG/i0LUL8B+OOg
P3JQ/rZ25VPxWr1yE1AdlzHKShitTlWvTctWl9ye2rLCMmb7P+Tvwpd5hpMlCC4J22a2am442+zg
JNEvyJ81GkGTww/QM5viRXoSxysMT+UinqmPzOxJM13lSdwIl+o9OmqX8iFdxpO5F5YgQpd4KZbY
3OzRaRa0MRc3YDjr/ImYEFfbz28m+mHb2741G4vvjlzKYidzAzc+EGy7eEUz4rY33SXDcDmuS/d1
sD/BV7iwo74IA8DG/x6ek6N3bR8dhGEuCUjiOd4SDTP/NJRi22lr2J4T2D2Wg3f4ZbQloX2gl5AH
ZPlL6QN7H/K9JZ0yZCIdBrpiVJeCwuMJktw25IU+4uBkaPdEqFemshUtUCu4mdvteNrUr6ha5A+G
jAbJDwwo2OZsKQNFg9TCra/FQaeMHQmQWyDSXUEsgj6zSvcpmRKznXxPw+HoX0Lhnr8ZbrPv0K23
dooM94excGHh3FyL8kEAbqS44oDg0B0sVzaXWm3Hb7AP1hyp3Yj4H30jvUgv4N2WzQaznLmCYiy5
7XHatMfyyBHzLuymM27ET1TIWLpJBqhIPMWtPC4C7uTSFrpF9BkVTnqRkViSSpOTtLFCmQUkFfnE
nKVAbpCF0mrHWL5nBkEuk7Ku6t3UnGVEq6JdIqRtgBckZHSevfFIA3haDUiDh23xkl3jHZXtvo63
eXGXpdfC+LDi/03dmS05bmTZ9lfuB1ykAXDH9EoSnBnBYMzxAosR8zzj63tB0u3bkVKlSv3UbSal
mSorA0kQcD9+zt5rv5jKo/WE++G5VvEDNJhnsDiB36nv/PGLk0AWudE92uehuauz5A0dDWigJew3
zuOslP02OoEqCN9gFg0YnxDr0xZFORh8KE/dXXd2HnHEpQBeypdch3jtMNUhRyRG6xwCqQCyWH6m
n/azddHP6nm8TpEFcVRBxuS9N6/+MxTJG/+p7M9I6zagR2a72nIoVjQPRkbOWX+Li5yAEWSuvv9a
3XbKajrMVHNmeHgVkqvqQvTrsrm1P5sPaTJMXxA+EXfH9irfZ+xKarqXD2wxa8Ml780nJW9PR2PH
HfWOcJFcUsSW3lEiwa8tl/Q1d9BP2oN9zUv7kfLXISNsFX2QiUMYe3ahv5l/mOqhQ2qIY/kWjnX3
Ftcfo7ZTntKH5kneqDyKoJHLvF6Myd60l86b3q7obzNQ6Hn30UMUEFtwFLdrj78hDT58dRXA2iTZ
lRjcVZ7SvbobcDDYz3V7sttt3+6kzm2hNbnKGae0JMnsRlxAiFwASTxytjwZ/Wqag9mWdCbZhMpw
YzqXVFtn3kE051JbF+K6JYtedasDuoI6XphHuY2vy1sgJERoPBjBsq1WCS3dlgTEJRBCYhaawtUj
FxYFPIDBJHXeld1BjWdGBDFYQ3c/pTyEwH+e2QDnJv5Rrpwb793/CAjpoMv4UGTnMX028dwF7XrO
lmaMJoFSLDNrFQfoxDcwkWl3CtYQsUg/Z91dvTG0y+TcGM3BwoKL4y9aRF+o9OIzlN+bkcezQBTz
St5E4h1T+eaQ6EGBa+xqe0/tqlX3IXGQBTJDp9/GDXzABVFwsxYiXxnaYfYcJG9aEIE9YQcndReQ
WBA/0PlegOQLvTt2Vosahzz76/GB5fMGk0TNwqAcRIvd4iq+kS6MqFfjungS+QtOcAQEj+Ftfi3u
IW0igX6IgJLvkOtetJczy5bLaf4eoHPpFqXC2BDeOxKauWnukl1h+EuCvkdiQZ2tjcoURayX9WQE
PbZRdvA1baF23RKyJxvjZnLjMzoesrjHNz+/0W8RMKeQC2c+RZ/dtbcAH81mYT9qJ/UOMTf7HcqG
0UVSMwT4QxbDTf/O1M/CrIAEJHQ7Mpchni/bNY8mqfWuAdFqKR+tO3tdnxNm+humiUhsoI2B7X2x
CXNV14q+cYqDJe+qApkZotGFlfKSxfU22qar8k3S/b5HnGEf2lsUoJ8KcssTz7oP+4xSLVjkb+FX
dByeA0RNkNXvg2P86F0hPVBwOBiE2mJMXUwf5SOBI0wJx2KufaBR0vJJkFKzw/PirFXUNkR6LXV1
+X8JWiqjHGPZIfRo15BkulBpi5t2dKM8EcJ3H9gLNon4kwYjmhVNvYrqk2IGC2+P0Yg6+IEcJoNC
aN0D0A2wPwD5VdV+U1TKQirPWvnaYpPv2xSWBZJE5FIa7szKHfKvX58PhO781QHB1FXDEDYKLvWn
o4nloFCDd9Id4nA3UKQYb0n4oglXEogWZc/GsC6L90z7soar7l0ztwHhED2Sk3HhDFcOWW0OWVbJ
lfLM6j2eUyBfzNQnKJj68dQo+zKFnQQboMNsvtbFnqAOpmYZzGn6Py/lVyzHFUnvwQ6p5xZq0Qsf
lnjatboq19Vm3HouQ6RVPZeFq2nFE33E/bDwXSotNkxlGa1QT10rizdacwvS43itj9FRH5eNdHPv
0XAk+z/d6TubLffIVOWTd45rTrf4mSHuCd/Vv8ZXgFQAbu71TXLvXSist/UpYBeND1j7iF2fw5/O
0dqqUWMvmGccy1encksq9dCdWO9xm2xBNLOK+OaCaRkqDHsRvzrTCqHWsMvaQ1ms23smpTRQH3SS
FPu1Ha+KcjWa/FTu14IG70KWH9MbsbHqpdqkdwTSb52tqmLdWHiMSCxnI47tU1C/l9lFPNk36DLo
5FXeveKQZ7Hjs7f1Wwfv4Cq9cZw1gSUNhDethrfpraNqL8sj8aiyeSizfTxuBUnkxdYMtprcDt25
bK9hYaAYhwEoug8zH1e6smhph2Ff5R8GrwYFFJm8JAWyBKRb9IDFG333+1psjPgSTCcDwB4lG4YS
cuyNC9h9kmMKly2lQcZyMsmSBronq2unWvMPvfra1QAjlvjJw2dH3Cn54WKAa3t1bgCIvNPhb1BA
kPhqoi6qIwVy9IofybOpXQaqQkBvRbk033Pv2n6TQfKcbeqBs4W5U4Ztfxs+DTo8OEd77HnvVP+q
9jZjfVczUZw0OpJ9ufKYOcJdANwdgi/IDynZE2P4avKNICfaJMaKm4XJ21opRMqY7D6rINkKC8L/
SjxM/OKwd61TCAW7cHxoR4668ZUJMcZ5qLt1udbXqH13wk32yb2z1ffG2lkbawZqK9ODYLqJ37Lw
6re3+h+1AP+9/t7VKwKvr/x/Q3tvXrnog/6L9t7hMxtfv7X25v//7609qf1A/WZZNg0500bgSRPk
99aeED8cTVMd1TZUVj8aef/Z2jN+0AyUuspvkUUx9/b+s7WnyB+WDqhC5X/XdMQc0vgnvT1dt76v
wUIaBo4yy9FhlAqDyInvzRJ/SAf8l9QJxCB3HZr6KGaFonP+ZDVeT1KIiH4DichXpfCqcQEjAaP3
YKjQJ6CxYubKGmu6r6QcEDeEbUGYXIsAHS9KZQlZioWK1YlFDLFAoCN9zcaZHKhoKYmr0pKjUS5A
guFMHhw4rwunVn2LuZMAjNr1JXy6lh/GGxSrY959wf3GYe8oXsTu1bW1TY8e5l+xTJWcl2bEqGg+
6ek4aicpmeKsKjiSj6MtcMOPtW+mdP6nVztX1rIdsxRFL0CSwW9na56OK6HrHCvdlh0iAGTISTli
w9YaMN2G5Q+n0QP/v5aiq7uDF8e8/n1sNT7qUs5uut+vgr6rlHOXQhoDNhn5I7g4Uuy7pw7Sclu+
MtfLaucdE5rJVDOqHZINlyRvSyKjtVDr2zfVEEqlr2DoFIRqwq2JLMLYo9E6MyQiZ6ntMQdgKJRZ
T85oh6dFpFYHVDcwSgfohZ9iXkusWc2QFk15xuw09YQ8IlzX3LKzhL8vc1EbpNTlTM82ApFhtW8F
ml6mJ36JZ3eZ5wbovUWlEVm0U2FtIGhycsacJdEC6X60WyddlEk0gwvyiSk9gQemtclxOPkfyZiH
N9AjUPEz0s8Zcw+ZDtSzTVEKEgrGTyEZS9+2SZ9nqxqrB4FyY3ArYnOgEelVWuswL+usGZvStjWx
JzD6SSNMSWgodbczq8Es4N6iOtsEdHyjm0FTNBJDsqo3xpmYy3wKzNH4ApAeqLG0wCzedGUSUIVH
GTLTziO9mki9wc62UWIn7ALmKI3khiEyeQQGyQzNrks9Ty46hFEDkmLPyjjhlvrkeRvhm5hqt7mV
dZFzUBU8NNf4Q5jwkVUH4aePq1qs/JH50B7+mxxPpVEI66Q3NmE8GQ87Z0gj46Q2jKTWcCwmfdyN
6rbor0FSlA3jfTPC4iQH1bzO507nbCMCNq12ouPIWWW4mxqsJuxcdokIAl/HnAKmIE+AHogD3QLi
ZKBIrNG+1VtTZrTnbdWzMd+OgmZYFXWxf24Tg2i0Ah0+vCl9bHH/m2lMzvjI+wVkugYFSo+1MR5E
OGA3Qz1OvzHBV1KTXabZ6EtMEg3LizMIaW8mQfCri6HSKN5Nf15NWMiK6QQhIfaOiGXQn4WI/VSM
q3kenoAYMMgmiL23MeYRbQS7NGrtpQY2Bdd26IxfZlnn5ZWuqywuWh/oIygfmGO4uXlZMQ2aaCBb
TC0Vzls8M/qNSIhwOcT2VKfvjFD5Gy0SJRf+K3GxRMhhH7H156IdO2uTZgZcMkNLImM+nCoyfJAm
1EwEqaSET239DogrlAUM76Sr7SusjCo9rdph7rGWWuRP12EVa2S5DUlGm9IJZ/NQ3JEEO8WN6V06
x7ZKfZWW6OCUT4CcJAgQIcTq8DcTku+NdgTeTIx0C78jAyKVfrjxfQ131GxQMyuOFoyKOYW2MuOJ
dgQ40hSR8WmwQ/v2v2xwfzGT+b5r/H7FeVRFUq9maob8aZwxGkHUOWkWAeS2MMmoSv+iU/wEaDcm
cWVZevuupI2fL3992blz//8nUX9clnGFsICazpOU7x+0yzuQSAaXLfG4uNpoWpdeIVjl11f5q9sp
DGkauqPqDN3mD/9f5hY+/lxh6hU7S2nj+vJG7GLq+DmSMMlxFirFry83fzvfPpStse8ifkNFqams
798vpyU2QdgjDYqpFtbGi0ax6EMLnqtuCPfXl/rT/eNSksGgqTs6X9rP969SNUbIPL+Yjouenoj+
AZbO+ZvP833UxZfERQypmtQTFrWF9dPtG/h7a6XJwVXX+mw55Eils8l/NIbpYMbdjdZqD+Uoj7/+
ZH96IG2Nj8SQkucfXJL200UzGVtgcbiJXjXgHuvJWrNomVRDcYl9oNeK5wW7X1/yL743LmnPhRqD
yT99bz7ovxxVZQD9ImgfYFiwjmBEMcEUjqQl/jcuZmoUkirJPbx33x8SdJdpD6cGnNbAIc0YCu0O
jT3D/lqNN7++1F88JI5QTQm0Y15M1J9WE2IT04R4dVR80OEYzhDEaXrpP76IznBamJaqm9IWPy9Z
pd2qJqZFhhVopB4K0aun3mJM9euP8uenAp2snF8scMjzc/H9rnlKo/sytXkqWoYJlrZriWkEjH5U
gZPTnVbufn29Pz8SOo+Dbkmd3dWkRP9+PSAJRDoGdJKzon82RPusG9UDUSJ/s97/NJGfXzGuI7hx
ps4ixSv9/ToNFohcDeZXrJTKugsS7He5NKAmFUZPW5K0cM+gywOmBihB374oOK/zbZz4tnPnlAOV
ZVCSJbKkeOhOv74Hf3p8HNQQbEk8p46ObOCne0Cublir3pxiXEIDIGDtUsXx26+v8dsI99ua6Wim
ZJYucPpwvvr5RvuqWrb4uRnn99FbXvdXvaDzmcyzBm9ZBZIsTipUhLwWM86yUB/wbx2p/fYqINpf
/13+6js3cDhrlm5TQ5s/PWO5VpbEM/KMibECYWxEFBJLQXCL4qLZ78PVP7+cScXHtSSSDI5/3zan
uoUwYhosBDGVa7RPcDN16BXGguhEKh3tbxa5P32b8xTdxjTDJ3R0Nt7vl/MjnRhpm/eUcEHE+Lw0
Iv+bpUBX+Rl/+jItnmiHQPE/bxgGt6opLPSFao25WI3WU9U5OA2z+5BGKsUuY0wa5MzMo+F6qs6l
/ZWl8cry0OjPAI0uWhAJQG+ZUY/o+5WgF/rbTf9HTY1/Q9f0v0mxNK+4/7qlsX/N/s/pdfz8rnKa
/8zvbQ3F+uHotC8cwzZ5Dg1bZUP6va+hOD9Ui83fcRyJs4EthGfmD82Spf3QTCIULJsCAVWgysL1
h2bJUn/YLBcO6icxdyIc+U/6GlQa3x6q3368tHl4hYY8kCf4pyUyG8qmSjqbXCCj/FAUOa2mEA8R
GZSnesr7VevoNG0ZiValZBZqqiR8NsEyGftHQmrWkKmB0A+IEQfvzq7TFw/Oe9KWBDyQ1BhP9jYE
AWYD4zA65mY62CI3kBfPlzXtDEwrrToepvEqTRjgTcFX7CCB8bMXs9wkXnTTe/FVaVp3uj9cIqXZ
e0b8VcG7Sytm8cZ4q5n0e6OCWEov+PIcRM+xjazCJ2GiraFtSzGpC6XXydKqmqe8fJcbrUHyKYaL
rdT7SUfaBKHwCDpzMzkSSKy3NDDoRcrJwEXoi/aCT4ghpzTwXrXJRYn028FrTikdLOIMeRk92JIc
gvG94b5mKKeZySYd2oVGWvtCSyzjpHpB7+YdA5XMH4sT4IcCoKOfkMSJ0jT3G5LSYtyovj4+AjV1
1cFMXayaT1YhG3IXqHPlYK75qKempjmfFb8JsuK3wP/UCak1Tf+rq/rH2KB5beTZhaid5WC0G2Vg
uqLoTB6nlNwbkksfMq03Dk4cbliKhx0o4+qYAhfYhAJ6/OCNR2r98WhWl2JytK1d5RuzrDTXgIyJ
i4m2wjjF6gJUPSYyG6Z0lWUH0MyINZr0fkriYuNE0xN63w/dVAjLQ6IK1MNa9ckIocOOt1GjTNvG
aWgVOOCq5IfOnaBhkr7oVUuMYksC6cTMjjNi3vALwHcIdUTIzZ0IME2Gnh+DEOYVCThTzAx4UueB
DzChaHhMGig0QRkcnQ5Df2kr8arN2ksYhu/FmB8bbC1acep881F2kCYS23+vivzoTDTOJwdedjsH
pj/Y6bCEBgtqeSv67lGPGSj5gcHcE4PMZEkEK0acr8QAoU6DGE1PBJx6RqxuRUO/G5JDiER4Rfbw
pRkasUppNAClIWM0sejyWyGWsdzY2uRbxEwuKhWmSz++iw6aVaeqZ6F56sqSe2sY5ULqERbg2Mhx
SmhXIKo6txTdw5jz7KVEjroj7J5Mpuq6l5DddIUzPt0O3Mhj5faBYcDkVevFEbdshAfevIVqA21x
9vpEsicpLE93E9Ux3fbI2uZDtDZ99dL4JgoaMtGMMqi2o+o8SMN7zLseDz44tsWE0h4M6TGcIH6R
VAK33Bld3ytvapLHlkX23qrdtcWCoDsmMoCAKWXqReEm8jBHJNqTItKXaOL8nTZQozTp7wvLXnjB
qwcrehk7GAzx6bkTWzyUFOwhxIZdkPzayK6M9fwvSdfKmgzAswg5fiYtgS06S4vsCowiYjoWaaLv
+/ymk5O2t6qxP8jI3trqIDad2tYb1fAJrw6B1WnpS9v4X2RBuGSdXxsyOcuW2EFq1GXq8RobvU0M
qUOGU4p3mf5ZtTSwr60mVZ4zAgsWRo12zsBVv1DtXaWClwyyCeWLX6SYFTlXeV3wWtYGsLlj6Nco
wTzntdMTZhWigkYri7u+w6uTT3AXEISfm6qiIxyo96VCH2gwWNlG2R55jy9FyRjLKJTPrJeM+ohE
9rRDAYAIr9cyHr0QSKb36pCl7KY19wvP9G0orVd6NOTN+hEO/6xcFUxoc/ICFpKQHBRnKEpUMoBW
caKDsQRLkuQMPzxGZBEBP+wQ+zQttnC/Vj2GAYJLkN/zOSqRfQ7Za1xp6mJsMJPCrH4vIOc4OS+s
nqGBDrInBW4psD5x34bFc1ja9u+nvn9Ud/x7w5R/ozr5lz9o/uv8DxNUz6eGf12dLFFVV/l3Cfb8
J/5QU5s/OHnMtQn1pM1sQ/9/pYn9g8gkU1MZnJg285i5bfVHZYICmwnM3FVyTEkrzaSr8Udlov2g
E2RIhzkMDGzYoM4/qUwoab6fSmlOaOh/HRKRUGbPAtmfTgxqYCZDOTKb8+2TUpTrtAQwXksY/bqA
4uplg+MOJEmnrduHCGHifp2R1p3kuhvDL1l6gXzDSvCmlfnB1PFoNOzuLP4AkAumi0GMyoacRqlX
sUtniYOQkJ9p7t+1OWlpeRmA93XQxjWMY2QVEqIpUacUXcJc2pkwmFWu3wuY6Jh9VRory9HEvVb7
t6lu43UUCDRYLq6EQKLgaS1+lxgpqv9cdj6qV8s7Or2/DQq5K/riQq8o4GyaIlZTPlslv2MLi7cD
E3BVRafgTWg3fHykUzi+QJB59ntUJWOsEmdXkGJMtUPJAEV+aFEFSVrEU/pUetk2jCjiovn17krW
V5VA+ZQzYEu+8dYebVxYfZxsnRTwaIPiN2UmLXfkvnFMNLQRnV3TztSfY2g9tTGyoryQ+jp0SBzE
jLSYSoOw+xzUu7akvYCzFZow/f+9p4+vKGhhe2D6RJCipABS7cJu3KhFAtP4xi7oIegQue0TlA24
UwAq7sFl5c3tZKVnWXcMyHIstJUZHyyipKmgz0M0gegonK2SeOvqXpT5HUzGIM/3Zjq9OZhk1kke
3SWh9R72411vDxe/mufaY4hCBRtNb/mbhgVbDP2hInr3aejlbmwj+tITk2wvmU1QkI+UCNl5oD9a
yVC42AsIgA9qdV0M08bSu7tEz8Ijg8k1ZPd3yeBnpcXGyk8hE3YVZF4n4IgVhjep1Osb34lQ+UL/
HGT34U8MtBQCawxFeU0dX1tEmO2O3KlVktc8g0BpTRSXMKr5RpS3VkL0SzGKKZUAG1+rV0b2wiyA
sdtYfynFivEQamiSPJnu9ctBgFsNY6S0YPrHXN+DPHoMMN0TQsvHj4iVKALUfn3W7FMZw2hviyvy
Ct1u8OyDZgT6Oi8H4katZJcPOZkYkZq4uh7tPDDSbmtziPSH5qgPGprb6m5IMf1MnXWaRrSiJfjy
ICWqih8P3BSmc3qxC3/dpdlrgdGRtJGDabkQrF1ZFzsZAN0h4GPyJ+maBC40ZvVWNM0BuNKOoLVt
IcRFVvRv8n04P++dlQNiZ6C2GMW6isfbJsaHbRAw5Xq1SqVTUbwQtQfkwC1wn0GPRBRgrTvDiHaA
5a7LMFnPVt+VKbJh5cPP2NRVyz2p9W04as0uVyKS6GN0HlW2rQm7WEdNrC0Li8CjdLJwaqfKWy6j
e9Pzd6bWICszvKsyA3okPNYJT571yb/UI448Cw2wo01LWP9wBKWnLSzrKiSra7A89A+gcBugKAwF
EZnyffG9x0crKjYdnLC2U9RNS1Aw3Wd0iw3/FdS9syF9PiLwJLMb7M2zLNhKtlGKubPRiWNn+MTz
F9cr3iCUjXGMMgsBVV71qyy+y0ESRSZwN6UM9oHQD0FJzdR0YhdDPg8t/ZOyCQR6NNUUipzpyHph
AeUzyjCigM1mnclSJ0t+WdHs3/apeLP7Z7vOz1pvnRpMVZdaB+CLH/C99LqzXgCiTlVh7zszka5s
wn7PbA1J+SOQMFR5TX+wi+qgSN86JaSLMru7VhiwfWljtzJ5i/dOwe8Ylk7cB8qvKj35VagjfFLb
TRGA3+1Cvsw+hSSjaJbv5lR3nFOQFid+pd9qAjtgBavztZE9hhjODhKDpQvubIjvtNIynpqa+yZ8
+NJaG+SubVuHOi6cRVwg4IyV6qqOcRDEKKFKLP0T0Nkh8npqRivcm059UUUA3THXEPtqFeEOBdFs
KPC2oZJkrHNVRhCBpuysDDlfH8v2lKekQ4KF7m4yzPX47lfO3Pq3ndAgdQ3EC0RxdQOX41rzeIvC
omrwSDbiBWLpQ8yBgzpaPxpSwFIb373oPYjz+FlU5T3DJo2MX9BCdgT71ax5sxkRLqoCBV6SxDce
wbjXCXAJRAJ+fE4i56HcaDPhivBgDBK9fZ9a5oMK4t9kL3OJPz+IqbA5thBUEckmPXdksCxKTtsk
PcFDsH2O+aqW0TloH8baxABok5opxoKG6kQOM4i1AVpfU85PTs3o3FRLIg4592vTxGaMPimtL5p9
bTJeXuI4ltjJWWOyfjhVelvyACjwM2RNqoNDY4Gze0YeXy0v8SCwklTQV5TKfCyDU1rdJy0raGvX
D51frxrf+rSIXaeMXYsERwosHFiiUB+UeZOLarcehLmy9H5r6OYa+CvZDxFALpn6F2yjayPSPpLY
nP/Alyy0i+FMwSZvTMBU6SWqktg10+E+64KdM4ZfjW2DhgoRpJMlDokRVl1NNmuKqTSxxLICI8mY
sUPVz5pY1mJZN9lWmPq1zIgHG5T3PGgnzNLpvVpFH43zEojgnuMVSk0TvlVgfsUoyUx/q1YfOM2e
YQY8KUS+ejsvLS+1gkHSGF0CaNGe4IXbYbx08n035BsjddFN8RYdc4KPFkAWL7oyY7NDpN1Kp7yB
ciBcKQX9nyIitZAFWCM62TLjZjhTdg1OA7ExJnSKo0sCzCzxk/dAQqHzdHDroL41Y06N9a9M62yR
BQYd32fKH2EaYqxU7GmAvDUZiD1fdnslNd+swFknSn9rpDqrtjk8qRH9lag7Z1bXAMJwTqRVrvJ6
2teyfepJcR7xw5g2MvMA90dFWAinQpLBSm66lggwIX3DyYxWJ4hEsH62/yVgj9ADYDFltfCWMSSk
bkbn55LvSDj9bVC2jKkD47olmsCsxHU3Ztex4BEUASEDDgDJOH/VckOsxspEHjv2rmJrKQOD4r1U
cQrB1JpWGrmYeoNDqQOPgC2SLleDawI0BbpwieFk5L+SGmsCqd4AaqIpW+edTbyUFr9Fa+jw77EY
b2UavomIN68p7u28zVcawe3LTrtksfmu5oWyKW/6TFXgWAFDc9SUpxZRm13U+2QI7juM5yguIiBj
9YMTagEmfzHjiffx5H3assfGNtZPqYK/CjTE1rc7DMO0BAw7hbnBAH6BiIT2jvHSGZx9qTOM15y9
bCWF57NqLBLCwOkLYnQaSi9aaomxiWpk/dWImMQu93nNqmCoEkZdj2uthbZlRUBHSXce2/xxUsOn
qmRv9x1UilU782nSe4FqAJPaToOHQL7UTjXzGgUzT49qgJZv/UdzgCyQlvyizalWfCYd/3Amp/Mg
wK+JG4P4Ol5NV08TsIxesTf6MiPGy+jQEargriDupT7m44yNK4jsl9680ron4k2IvqaG7bmXa3Ih
72PFeVNVLI+hNe4HLd86BkUFhCdWVM3X3ppSeZeosRKT9bpKMUGoM36zxJjtu0bWv6qkpWIgg+4x
2HeakTwqkfnaRhXm9EJ9q4P8HKsVTrY+ydbmsR5NvFiKSqagYq2qtIZUkw2X2Ey8TWYV0EAV5VxF
nnUMuzynDJ6eW6BG8UjQJUTSc8U2u5z9SbZIDsSHUFIU6u2EqrPSUCK1VnltKrA1ep+HmhiCrPDg
iEiC2qXAXK8Jn1QOm5JRFsWqsnSmXKmNJmve97OdCAyIL9UEoyuMONTI94Z7tHR68TkY6n6IhQKM
b17Ui7dCA+TaDOKmb7UnRG0UwUPIHk5KI20CO94QBveUsAXS7KT2JiJPI6jrmNTZLulI2laGgmQO
nfAJNaOIL5mD2+mG2u2+bdWbvJnCfUTUA40Imhch47i659gwpLtECwa312mOzHlZSkAh1SPycM2+
30w5hYadtGuF0++KcO5klVRqsVEI2UVKlg+ug3N9rTjWZxypEmsE4EVB3FMFgp0AyCBfN5b63lle
c61Mx9KphnWf2HcJg7udANSXx+jcIytp91UNG9EX1yON8JVDU3WhFIjIhtR0GyC5y8gHdEEk7vX8
b2gIXP1oqljmvPiQ+P5htAICdkLW5jTxLwJcMndtZik31whw5ow70royhVcLid1yoi4HaJJ8TrVy
DGISy4YWZ07kqfVGH+xk5WtPHoXlypE5Vqp2nMX5/BHgY2NGWPQU4/UcyeApfIwWVXE13HVwuTd9
DYtpqD2FjhEr3dR16yQ0UJgPBofSoKM1REspJ86KlL1m1aj5i06eAFs19GDlumkG5ZFAilPhtGBH
7NuxGh8mnS8IhVqKeyIxLTZwozuQMtgsTc88lgZ7cKRbF6NoKsoUQsHj5slL6hdjsCU6xCN91vZc
qxy0MroAUORUaFHYYPwUPXfd4JLhhEE0UXZp9R4gA+ebZeBM20FzCH0xaaaVo5VhVoHBX3IwaHJM
KPwMzwxeQnqgKMLh2mdldRYQLWJYTJzUQd05FrjOaT01YUiBXGxbNhtI0LqzGjIoV4TugfNZRHq5
qiI8nH5T7NPSCjnz1MGDKMh9Jm2WuChV3Kj2YSIH4uClnPrHHOfjoAF5o364TSCCrpssA2pEuw0t
vK24oINg3nWts5+zypg9H/OkT+9J8Jz7CsSwkGl/36JM6zSO1rpJMLeocWQHFWEyVRevCR4+1nZQ
r9qJ9BYFoVvUcxSD3b8jhu+uEaQNeAb+lDxzVn5LUzNXx63SaZCfAaIY0i8XJrGiKnfcLfXZUZcG
Z5ZrEAfZajKqEUeEb7pzsFJhNcGuQCsPETMMy0s5Bc2pSvrLWI8P2oBLVET8OKJ2bgY7fQCtZ7qZ
geEtEjk5LtWEEXEUDUat5LFTimSJAIj2cD8u81Zj25jolBMLsyVlbEcs3/VoRP6hIDE0CE2iZCrf
ODkjTBg9PzuivAdYCDPYRlw+RT5BFgMRQ5P33FZI0Tvw5UGyoQSGQhRo59yPgq1a5MvMhv7jGclL
oefXQQM7Rrc3Xq5cNbTAtvUk3EGV7Pk2oc7e0I3XkgDfJZgKVptbWineNvOjaZUWsUmdbJKw2iQb
hUVPOsBQugDQKDcaNd51X8S83Dw3JiZPHkvQ5QUZD2mD5UmK63qcjpEcn/QqIamkPpU2HWZ0iQfN
89SD3zfbIWrW9hDjm87Wo2S4QYA26UPcIDNJzk4tLddKEmfXjmW870k2aeaXpqzeGfIpV1Hsfzji
szZHpjHFbrDqYusNJbuYDyrZxwaOStlFrJSth6feIbY+R6F4aIz4CEjxC2In9H0D0emQsmsSTXGO
U+3ctvhqy71NBjRuQEY5c/XKCAdbZ/mQ830UUXXjAw9nCgJ/HIdJNRfKtd4dxrE/Bp0IuG1IxzqS
fdThuZfldW8BxSvp+etiuFb77mD2Bhaeql7Rw+rWJPhS0Ax0xHvjiTDjVwtOJ/su5isaJRynnGxJ
OObaiId2k/dUBU00HLQsxRqmyreOcWE9oeEso49CiS7MxQc0Luo+buJ1XdVUiEY7sH9kr/qyMdTg
UBvxuQU6EoMnIHSl2mh2rK95U/l9kgg2mrNWRfhpDVq9MZyXiliGRRtjNtO76qny7OMUUYr6U3Ff
K3PUqoOjyRgoF+jzWxw6SeICIidWCDH3Wm5Z+6Tvw+tR5KYrCjEv5CQM0ixc5BFb4jhQytnKANGm
bRaBre91rHOVDTxJN5NpmzsF1j9tie53m/sxxONJwfFimfRfAA93MMFOMUy2m//g6DyWG0eyKPpF
iEDCY0sS9KS8KW0QpVILNmEz4b5+DmYxHT0R3WoVCWQ+c++5Q2WLp8V5W6Dz0xqrrc7ar9KhuGH7
EEnXru/SqP5rWusxK1nmMfDEOqn/2Y6XR4nFcRc3hXnp1xwgHGrGUptPCeGP5xi1zcZEdbgZXEVt
0vrWMe/VdjFIjV+W8BJ32fBWkm10DIgLgRRNSPvUGUu0jN36aHH8JKL+C65XbfgCYDKWFMQMjE9l
nRFR0MOAGPwJ0rB+4u50z/4a4ewVhDaLdnkofbK5fBIyOUdPHVHzp6nv/qLhATcl3OSYNeA2XYuG
zF1QpMrlkI7sfGYpI1PCy+P2Kg6tEfCxuLTPbcLiTmLkTAGQi9w85y3+0rJitinH7Bsc4efk00Qn
mM0aLITbyc9+gy682fmyN9vU3aKcBv6EQZKkh+ZoyfgukfyycSamDvnPmj4EuyCO/2sGB7ycC/Sc
+jkKdGFGyDecTT610dwj6NUZAo5CYkQagD7ZSGwjjqDn1Edj3rIeYytrfUvRV4xKt/DneyChIKmT
yT5Oa+Ij9TphsnTUeTsSMHSBf0bVYU7YXBqMu95jSURfDkl5n8T9Q70AEB4VEUQ2M40NSLzzmAKE
SNnpz3qyNq3GhJP2c7epasn5NzgUKjO/YuIGL3SHt0SMGdFJfJRGEZNlM2Z3j6z2GDhQssjTHObt
qR8bEsb3CClg/4REK9jNT2dWR8H0KMdSIPH+pBUZ1SN01kzS9Wu+2pbgtNanqcFFPmwMEI+1AVmw
s07IidDLQZuPskZ8hHNLzgzUb2rZsz1gOhS4k8hy2EoT132uUJBmsbk3Y/HiUkdZZKLwRrfZ2deS
2UEttvGIktmIvZlfpYd03FtMJCbnScHG7ld7pF3pB2nQEJYxdTv/teWqRiNlhGUcwvlqpna17R0+
qbR9mhtmeUFa38wMKuRsM+gqRqgbbsM7UKdvfR3Hf5Bc4+11aNdkS8wZSWQAXwjpGLKv3OjqfW6P
N6frl6iecNozHDiaAeaOaQJeJV/Gvsh2vZm/QdU0osoO2yc1qgtn3IYCcUCS0T6QnjNu2la9mpUx
b8eE/wdo7H12BeWB8GpGAPCm/PSlV/23q+Uvevv+lCdXX1SffEm6x4qS0HaQYpqcQns8Dp77WPIv
5W1NHoG9Nml63HYkERaUpieQ+8MuLF+z2CCI1aQYw2CZB3375Ka0a0nxbLDK2SICvwive/DSBXXY
gYvEOeZFkezg1p5y4ki2cJl4bvOZzru0d3XZXJXrDAdT4HV2L15X/TCaokdw/P1cSIehIvymQBSK
m9B+SJ1u2sU4KjelrL6yll/c9Kk3FK9USt5Z5KIn3A2G/zWFPRkNKS8WeVcmgBJrihpb8JVL7NBk
XBuQReWeT/burGlCuhlubtL+wV4WbIyw+a5s0gsM5X81LiOJLmt15OC9BTs4s/H1N9T/a7AN55hm
xtuwuf8XktqHMuG5TkGR1jiGdmaIF3qa8kvnGj/0RiAHFtLDB+5QRBlrMOVjblH5G0Nhv5Dkss1W
BmFAa6K6Wr9qslv9pPzJR5nv+cyY9FnDuZZHjA3BHr0SVnTsPi+eLJ8cVd5AmZcnF5PQNowhaONF
xUrZOgW5bwRueq6E3xCwfDOhCYxiosBvL7mb/CTDN59/d9Flc7Ho5HZ9BzxTOnI4uHbcvUsM+ga8
xktp8xQOEyMDj71z4/pky9pzAFRteNJZBQxxFk9BWbC3XigigkRFTdeC36z7Dx4dZuiduxoPlL2X
NVCIxC58DD5cqzEjRhiNjZvsxoUmp2NxRLlO06qK6b8hTvAosVBX077XmHMaVIFsgFZjo8LvEI53
4b/NHI2FPz4FVW9u7KmE8NJKLqiCYS6GBhAf0zq9IKgqqdr54LHUC01/OHeD+TpaRbnF6UCJEMqX
WBMLnPK7USrYEOKJAGzrxr/OqY0NgGecDM27mru7A5Pu6rrxO+0kgsgW+rsLZJ4/G1qUrLIoh58Y
Tzf8jBk7bBVMF6tk5BiXAyYPLtSQtx26xHqlKWalQ7v2SOZPJ0oSCJsBc6tJRAdJFJDviHlrih/p
zOkBwSx8z/ji8W22ccc4sCbezVmjYImRnqMp626l6mF/ags2DhZnVCw7L+fFxU980m6rdxaJBJ0C
PNASR3og9yfceC3gX0freB8EWNkHsZM9h1mxTG/xzOkwGWhhgrwfju2MD7bj1dkW76UFStzk/dvE
vvPhARlmeghVGjVkefglldci8To2tl5Y5Ft9tAqfcTjRjMDOH+3OhCHkGttugP07Lc4X7rqWGZ4D
xpGgIn+J0y2ugoboZv5nL/3FC+c/fs2Gq3fSc8BpNtWO+dFyBJikVpmgNQbG58fO+Ge4A8S9tEix
8yg84LOHONoVOIJZ5i6GDvf2wJwK55a/IzcIhoyb2btgaW55amC7kn+mvkSkVDc7VXEVBopxpMs/
x7r3j01uO4VZW+5bQBG7himlqcrhySdKl3ENU9eiBLVSuqTiGXn9McVNvavHNhrQNZ90+EjGpnX0
5uwS+8s9zcB0Cyjg+5JyBADfCOTFoKGx6nUvF4Dyab0h26W+cSUggfgzHTa7aa9cX7/4+KEHQpzt
eCojBybg5CYg/RwdqZ7ivBQS7kquDkMdM4XI8htg35UjqlCqYdbbOQ5TjcCaPirl1icxdumur52n
LAg3Vojod/FLZrxsktLE2CBkhZAkVRsZgCrtqfuts+ErzQs+jdFvdlUrslviwybOCJ5bWbO9JJMJ
ZRMmggAqg1k8KiUlYxabcV3sX5KJK7LM9aF1jZdZhuNuWLfuHU8ymaloCR2x773K3CF1F3t3RBFN
62vuSvLzNlNIMRAYNbkrU3B178wonkr8bKCvjKvnSX3wvUHATDhavdmdpE6Ttf0+JeFwpVLqj3R7
6CNjOCiOc09yFpUEBCDMMrJyuyxMJh1iausCHvU0acAM0nutRvGSLvRRBsU7n/G2mshQDAgvYphb
kofG/KjVa140TBgb6I41IT0r5Du3jM9/SyfUBww3zan6qQN33Kdxc2HRUGz4MwAVab36FCdnWbgh
36uzD2DlRYjR/y0VcCwWau0RDjBV7IjXqtKBROs3HDz1Jx/FXlrxcDPkyR91dmgyj2jDlJ6jUBcc
P4Ct+jSFNZx62DiKx6FfRgahBMLGIj21ozjio6I3kxLKo5jfc4yRhGkgLK1rRSBCz9qI9fm5tV0j
Ckb89yMGdk98AqRLjkjgqLg1QQo5BKt+Ko5zCHUo3KuGP9GQ+eZWUXemunMPXRq+D135nycrYy+c
xt+mfnU2mWaOpkIUiOyj6LiqmR1+5vpF1gtZ1nPLFjYBHsrtQkAObNdGst9l3V+aj67PvMsulENo
oktsk2R8WDZYPByEMgeTyRzfbBoj+2PRwNrrz9gIeWRcCtIXrH6djo+GO/LVpR1txVfs+C+zkx4d
N4PU+1ALqpQq2zcNMsQZM2lvnZmk74zgXJJax3ya8eYw8kxQKsrm0cv8L6ejocUGKeHHrDT4eaMZ
E2TWqttg88nYB+ex8VnEYh0rLJ9WFXzXdn0KvOaZvTNismx8sxbnM/V4WhIqaZ14t3Z2uVP0Pzku
3zX1GpMs51W3XRLZiYSCVu61Y13XKWuv/bvT/LRxkNEbjecwZOvCqOeD6ea2B+Ad1h6HtgUdym/I
e5zJwAjIZlmoNErsvCaU8aF8Wr+YnrOH2f9fqpondCMnPanjurbEQ8hrLeezTsNHhvEky7rDLs+5
tEr/2oHRtqWCR57PZ96IdyGeO1QM3jvKjJZFN3wUO02BNt3cdHj2EmIVlH8F/P5sByd0HzVo2v6Z
Yi8CfU8Mc9g8c239ZiOhuqWyXmL1XRMLm5r/JfMrkwgoiOlSb/vMuRftxQ3dO86KDfI2lR7YahWE
PZDPKov0lfmM3hLKtIUOu+PcZjxRxi95wt+0DaAcIlgZnpn6m0ZouKoSZe+oHqvGOhEj+E2OGqzo
zK3YWbzUszqIksGyPxHDR+z0U1AQesI5ZrgxGF9Cd/hx4L66lljwyQvXPeRXYGfMpf1z17JBsVM6
0MA72SHmyRQ6m4qB0ILowqX7b5zd5640WkJEyX9UtJz7rj4OmcuBb1vYRHnMck8+2gTdIvBFaqTC
z1Qu75lrHFNr+spMce57huwtQ6Ed+R3r9AWKflG4+zYLdGR1JIx25ol6lm9Tl1/84K96dj7RXlBZ
q7vtq0dzZsbdO+UdSzko7AzwzmW29cNgD5AsfDSUQh+cZPxltvbKy8fiTTvbIRxPeohRERqPMDuE
mc6cyEwb498+JZ2yH7pLOwfkOGbPlsPH0smZapA3ApcpuXYppVdQ/GYOFL3yOXWoOxMtvxTSkXJI
/7RB+dAlNi55by8Qqm5zc1z2xoI7RlBPow4FflSXEdcYpmTeQMGc3EXPoPBsm01HVnLO5itp3KsV
kIbTOyNEQ6eLQjIN1k/E8UFclH/7NeFplkvUYVIlkce66QEpggptRDO8kybRZUYpn0pOeLZyJjeB
9eNRc0h+XuLZpLliuWVCsMI5Y9ar9GPUWHCyYJqYHbATI+QiEQORHL2e3/oyfRU1I/DKIuoFcfo2
6LhbF8IGQ6YeVh4+CmzAkZr1VdXyI/e6w+IykZCL8Ug5vkMb6HLCYA3WiqNpiv+k/fI2MKhj79px
VDW/na1OnHWXLHVpJKAtNnH8WLg+s3GXaqRMuA79ih9v/GtvtV8D25ct8xef7R/v0sZqFdYBo3qo
ZyGiXvfXwGm+LFc1G28JfmIyMUzTwONC9tziI4nt19ndAk2trn/DLnxInOIkwKJotO6RuYj3uRpw
o9tA6u2MjRp30U7ZbbMhF+werkher+ofSgzSac9ttwhK06B75Cth9SEBtTE8ZHY/M3f2hltKCsW6
7bwggv/K+TlHNbNJUVX4zqXrMUB5SfBXMfxAC67vlZdZV3p5tiKQQ8qB9X+/TDeSqZmmxJ+VX3MR
j+bfcJzvRMuSIVCUFDF1Zh6byQDwsuYRTVqhn0ouXR+sXKagjIRYOhaXexnE3oFZgrkt4+qBpMEC
BI5syTUVARKOEnHzOluf2h+mq1CQx5nXtcu+rSlhpV3mkRxBOPH7boVk6D4J9ena2YevEUeVFsR8
9++yzNfJJL8sS7JgS872GaPYziMlcOPZTFXqqdzOJgW0mr/DOHM3eKH+JWFBsps3J/vY915lZwK0
0gJZWPg1pwDvqJz7zetgQWjoqlPrLKeKiU3gFi/VkqUno8UOkTDUsC38UxZhlYIuEJQBagSv3PeV
++BLMkASZCPAA9Vfu6fMSclU2Kw/C+1aBz1m28/EMCZtf2Cmy2aCEaI2nD1ls4cqIwsiQN30evPN
ZVC8lWqxTjE6NgY7ccBJYRTyCUL2tOtXek5mEISY1j8Fe5w1EVCaA69T7W6dzPrb4uqjzSleM7N+
HgovKkXRvRIEs5e6+Oqyan2Dwr8B77VINVzU3v0tyTsxvPbDrM03L4nPU4WUEs98eUVPQIVmJG9h
Xr84lbFKiHj/HSef2V7a32OSPHLHvdm0Mly2qaI6GIgk4lvPbF8D0Mx3nOyr6ChhU2FftKKq6NxH
Z9vzNnJUWka/C2cDgVeQ0FWhAi1qmkVlpIfBTdkLOyFEK6ZLBjaV1I2fxpooBK6WJIZ0IOBcxJIv
WEu10Y0kV8ofmKAguLIJz2mXpdyS+njChvHNBvE7W0j9noWZXNwsfa8gQJw6b672LguFjQpbcetF
fzQT9S3mHoDZijhz1XIU5pK/+8y4WZdvSzR1E7FLCGj1W04AIDfNkBknXo25458xu/ZPM6eMSXVt
n2uT25wWiVQhBDKu+VxWKWjD0PqpKt86SzVb58ZIRWRW6U9u5AfHm8JDoBPy4EaStKT+NTPvbi+Z
v3dCC4VgxZo3sRCVIqRBO5RfZFPxNcMtCczgxiZY7krTIdssNA+ebZRHyeCIyTIxGFnwmFgBpdb6
l9onolj3M6IY71UxH6qZoOzhhXEDzq085dp57FgwE3fXraRa70wu/ck38o9FkIeVF6KG8l4e8gGU
YjxYn17QiyMroUQFyW2B23IjM9Hcuz5gKbcTD7J79ltWUoa3DadtQ4ww4CRwTnkY/GOz8iYSirCg
2WUYKW6VbMLb3C3hzezkU58RAihsmGvcqUfcQcbZUOZJN5T35bAiC/oVElyKIw80fK6y/+2C5dGK
LwkDK79r3lpm1sTNga/r3oagePL7vjw6zvxVC6wNHfQV5gR9sp/Gb7JfZp4duKxxaQF7JzrGt+5F
4n+6WfgY53rHeP5M8s2W5KVbVuGhQRaKVmkzkQonsuLfknqffArX1vS+EROebfpumsPvoG+o6yBK
eYtJ7vZo/M6B1+5y5IPjhMQwGZcw6gXxehY2trRJdpbnM87lL6nhkkIjfgxAI1zgcO7IPP1T5AUt
ROB9NyGzFsJYKQbit0DHRzs0TonHgiOosa5IArhhvqoTFK6PhJqnsmiThhLBU38I8ASl6B12aZ27
+zqOPN94j7Vn354GO3/qUaonWvArBOkevRwlReP8tOUqhUCovR+8/rWLlyewHyxnR+YphIXB1CNq
Lxl+FqPmFomTjIR6JnAkYcGcedE+UiGPMbPOTwbDUTxt7i+JYzc3qOHzVf5TStBn0vp3ERwcEXUk
Dzg+xbwwgKYkJRGLUDsQ0Q/oGoJ7NxD7Ug1lVDpkkeUNvbsd74pEcwW8FpRnm1zE60jhEzU9EsfT
4hWQwdL50rpsCOGZLW+ptw5Ze9anjQifsbI+54jDtJ3dEWo+6CXoeUDiJxILPs21TW2WQWzzuNhm
MRvYMp4vJLF9JIFxm0L1RjzOiFjethhDxU+Wp0H6aUChwA08BYaMlf15NL7jsT8glqy3AQqwYx96
F1V2X4QI7B32qzMK6iTj8MspMhVR6n5LA7Gm1JRT/OJ6/WeclUefAkLW8WcZW1HXkDsXymtc0JHn
eBTgY2pKmmVbknE7x+xtHJ/GXiPQizJX7awZYZ29poAJ3nQf71M7XQZKLN3ln9kqz66XKNFPFimp
O89kx9+yFpTNSebjQxbUKF2sJzcx3phLeedJZvcCPJ+tFMMFJ7AiAlr8gijMngvC6LN/wcii0zd4
oEmkJZcFxLY5hPFWVuGvg2VPNeEPwv/8Zg7dJoP4PhisUpqKM96bf9LS4khM+2PWdWf7rDOgTUbP
YQLclc0ZMS+mHt+8Yhm3DBe/TIPVuH22rfgTav5vgqIGycClXoEzFkunvvFw/gzduU+D5mjMNWqn
BBBh/6q19ajCYNWj6+363DM5Yu5qggXM6N8oO6QrvxV3VeRX9gnfhhcZzAkBPHaPTmEJVrsFqPuS
ULYwPaABvqvabrccLED8r/Hq6bP6JCPDi9Yk6eLD4JQXM65L9lHwLtMqdYmBB9pH2kB4AB7AfCxG
V1izEsd/CDTWo3VGekt2OnshAsScIPwgCOO3iL9m05p3lefgcXDNX5dwrxL0nBoAF+do72K//zJT
dDPYYQmpV+phIQUvwzD6WP/kLKCuQ3dvE032uzt/hjivKPycb9NiOF57NfYN59kdGhI/4fnK3LmM
ck1QGbDfNmyttgzQw/2YtRDAfJ8HV0q6cemEO9ti6hdjGeVVxWPZ0v4OIBA2XDJjNOdWtQsy19oE
s/ql5EOYVuhlHzflwI1OCCK8wbJs4Z1qBiFjbW9JpeN+Fyo/+PGHKZEM2L2G76envVxwh3Uxoe9h
uFJGGcuYil9dx2ci9ehK+6DgcSeL2oF8SI6ovw+0YVzSLiXTuFLXVIg6SiQEBrtLX+0GgZK9YlZC
FGQHDemFyaVJxxr7kdJAaHkrv4LEPXgu/FGTthWGF65bK4dJKYqPLuc/NWTjbzAI8pyEB9CACthR
TIWDYiHDWNUYAtA+TmHyvkgzwMDQPo4SAO6iUKClVb3DvKE2g+7ag3Syc8XYf6C92GZ9SLRRkZ/M
YPBh6fxzQnb8TtCtI9YU5OUcpdDRtoLxWJrr+sGbLHaR5bhT0tAozdpjmTxhf5CHxVc/w5i3O6XF
V+KM3yTw+Mw8FBIWi8kfQxfbUN+o6R8IKL96pf0XZNME3ZCNmInKb8pM75xL8NxW/pkM3Y/0IE36
9a6agaIiOUds7j7OQ7ijHwLgC0TRsgiw7ZePoWjkvkF6obvgs8oY5ecpffVYvLuOiy6w6d4qlwi2
ECtMz4TvbHfVi+x6DI4tqFmd/uHzhUsMVYMmiX8w91CSJuVhClabUAfmvkHFH9M2E9vGKOtIxg5A
znk5m8HyTI9uDZrdLEXaVcNu2AWmuCNFhkPPSmHsSDQiUOoifTgqiTd/5cWAvM8Mzkg0gVAHwCzR
4WE6Di651U8H9w2RNLzs7g/5lbekmdr9CPSu6K+FT4LX1HRiOxKJsRFpCIu0xHveO//CcDiQfTwS
C85j0Rqa3zANP6aKENQiXgcn3s0flTp0FrCEwn1zcIce3VQUGI39Hdra5Iq7mTraoMfNXHIM8zak
h0R5mMmYHYdrfInGbXY2s/mttttLPOXPRdZl1zpJ/0M48reu7U8desz4NjgxkpuKCVsoKrVn7O1x
O7fXKaw4s3lANh5nKhdRl2j/MJClWtZEbRrD91ihcPSb+QMXGgYQN66jxmQAQNwHgyXcxkuGK6ss
UzLCUXeZg0tX7bjk24m0iVo1PC5x+dyJhVl9iUGsDUNj22tkDWOLkxi7SRPZKNs8sETXuhr4ZZk/
dPzQEhHZjkCYDQ3XfEVVuR2NbDl2fIIi6Qjv9JHbj4hP0F+NPh7//Fk3jLD+ePUgr45kh9+u0beO
a/11rPlTZAy1AyV2lQVPz/NZKzH7YzUVrkowDgIkSkzB8hIUufI32k98uieiryZXBduk6DkoFazx
fLwQfFZufF1EiO7+y/vkbHV+cfIq0MJgBlxR33WV361udA+hpN+kCBAn8ZvU4oainefXHMVTm/gd
8zbSMmMfXnjPxW5rrr9RpIjPMfzTgRT5o6p8BoAoMOrmKdBA0qdaPS91fdPeeOYdqQ/M/NWpYqev
bmFCOsBgvNu9/Z4twOuMJIiMdIiaYKkizxuT3bRk/YG+ANJj2j3iSot3xhBcKkn6WIoSsHxGte1t
5T6oDKAMDcmAgsFMh5UqQ4Xo5a9D1nM3ztuymt5qx1Z77o2P+eL68sfvSVFkU17tQtPDUh+DX0mT
bOdpIPmWRV+ZeBnynpg4BxckM1S/Z8+7dXVzbSrMjxzd9Aeah8WdbHcj6g7bID9N2gHONvbsiLbi
TTE4PGQrWTA1iesQdgvbhqFkw+GIOIIBN28sWvyHLvbnE+TI59zXEZfpl6nFZhgITcgyVm6djm/g
J4AVD9+26717uf5ymdKzNNePQxAtHYWjw3x18jFeiql58DVpqolP2KARlztZpd++0x4RR/pbG4YS
rIHg0wZ33izVi3CI0BVT8EKAOS7Nsdj1bcGfqUq/mrBO9rJ0nse0PBtD/VPh/e7COkaydTaMzCMp
g1d3RoKW46X2DHUZx3HahQYjjZoBW1hxTuNS5WvJv4fEXVWD5tpBkYySUP8aNBdq7E9zwg2SB1V+
Hkbd7FoZXwwS504eW/1N6jiPOe5OLib/tfARCHXo3eqRb7xi9m+SnzBWNdzbHCMJgxkEX8T1oSz7
61GWYgoowG6X5S4tuGj8zvivFa53sHyPp8of9o6N/LjMjLvVxEwTUTkBnwiDKBX1aUmClyGPKSpL
9eORu7dxSScMJLJrrC7uQc7ytbfTQ9K2b6w1h2hgulgpAcuAEc+29TEIcdzJvdN4f4irJgmk+BVj
8+tbzrIfX3Tg+oc5XiTO/+AoBrTAg0gBM9f5g1oO3N1sr/KHbByXQxxOt9F2oqKdGXqlI/EUVBGF
QupS+tYVOby7WQWPY9v99WTwt0lj9NFx/mbxbkieZeazFN5KliiYvLtpjzDkGwtVBYdPHHIp0jQW
mTVGFoLeLv7P0fLu5zaNnuYb7I2HEdlBaOeHglTbO9NAvJtojqMqBHxvMNutVMEGiZ1+OAf+vmZz
vMhYHQ23eYZ2S4QCa6tdUzsv/oBh0licb4c3fT838q47NEtiMb9mtOa7AeGHi0CSvverYts/zHW7
ccXaQq5Bn1r8DZhE3WpUkqOdTKwKjV0M89hE/xJqrP3VbE6wL8obwjjAdRrAfjGbdPOrcjkP9Naw
ppo8xyQKYutTNOotEN2KYA8JsV4+MDzdm2Hm770UdXbPBbA0ZOt1RbxsASc8SAFsiGCs5iBmdBuk
eibB+gIQFnEgFXZHl8PAibk6ppCNUgHGRoHTzJ6Ftx0Df+dSeiGhZnvtIo53wgoWrT1Zj0ay/IuL
wN71FQGoRTZHTj9+E1QHZl8yckh7MlYbY+3c5crJAME+xfZrZphUMeZ2Gtv0XmRpi/BBhFs3sZ7F
U96u4SuF/q5iHWk1XFMfcTlqDEQ36XUI6EKqMaFg1+pAzA/v0LxMf506+BxFHEQjKSsDSrG+HgO2
naraacuJ+pI1XwnWuvST/DKyuYmAO7bYjxjG90V1Zx74OY/gGlpb3ZoAN9dCUbxVanXkducZRSRG
LKKW8NS+FNl1iX02QGQ9ImLzmTggiiOXL/nPK+rrFMAQdihJ9jQbrGefCAd8dIIec4dnT5wtYLKn
FjEAfZafn9JwDjctUZeLO477sba6rYTmEtnubGBTTU9xzgsXZmFBo1RGrm7nhzXkLz/GCSiXNgMd
0ViLvqO1v7mt2ZzMvGPJn3b2vtbWf0s7e+dkYJMSm+C9l9Y/sk2P8O+Zh1YmLCKxduNK+bQbN7gE
aHwg6sfkZciQgoSo+pGZF9ofm9IAa6fCk4FtrzpSd2cHpS3UxfnHYOb91vInPjcmtDERomNB6iT3
DFOzZ4XJWk4Mr8lbIwR1WYMi2PTRpwfBSbjqz+BzLYEXOcvQ/6t6/51ePGQuXZEOzLrc4IqSjtOh
tXBusVa/XtXmFz1mh8ozTzXmEiavgH5F1+36iadkLkaiTTGtzMXwOBiLG/UGMctywEQitH6ovBhQ
7tofc5sYO2yzcPNDsVOKFANDtFHHJ4BO9p6bLfbekTensBZ3U/fBaXCZ/yok/DuGgfh+Zr7LxUSw
qMaBN0WiuEAoADeXxJVWcDp4iulGcnYAQubs6roYcmPF0C1Ky1YyWuIv7jidYuGmBCC7/5H9jUIZ
cVVpIAke0yW90Nxyn0jT34jFfq+LnD22x62yJD1v8OJd+5zkEAzyL7FT/XqMkhFTytfG/uOMVF9T
a9r7xGG1L9t+OLeCynCWJH+DOt5KUf4kM3EAYvVUqD7cC5gyrGygjDit4x/QmPFnXVgMmTFvdhGS
Wj9jpdmweSFLep72ZjK+ayflt7PK4lSXPkAV2aMEUO6jN3jzfsjDfwau8MgQCCPmNHdRw5bfQKRi
dpw1g6aYsEdVt5d5RCbnBI556FFxxDBwo6TNjR2+8+ElTZvzrxwq7nD+Kb9GaoRE67t1mihoXy1f
w3BxaCDp7b+Kcf5F9s4ArsRnZdDj3r1Z8WcIGh68rCyJK3H/JLr8WVLM91UlvtqaMJYiJ7LM5NbN
SA5XaHWafLmJUTyYznOFyHNXq4Lcgdraz0nmRu6ZAZc4tCZVGKz7v4HdfhdGkERjhyp98c56tB+m
BF8KAi83QjMOuNld3Vy291WVJIN51aWeiAxwnfkojKzHaWkNUTEuHg2o3Uca/jecqfcQFkbk1a0R
jQgh8iUvDogKCCyJ44cwM85TGnuRv+jPgDDUoDCQMDeoPz6UOyExdA18+wtvW+9fQ4UiWiwIE71M
/nhJ/8w0GD1Kwfc2Mv1IzAaJ1bVIACEUvnVpjOIV1evnsCbvkH6Dj79mQFjTrWwNTkmdmf8n/Ocj
lmE+bRpvCBae3Q6H1GZB4/r2fbL4b45Z82kOXO0TeaHrB6U4bGi+39xpuFQJYA/+JSJtTOFvF1eQ
7pQKrAnu+NppUGZOT7GNY3obTHg4RE90dRIDJaaObki1JPDIGrdYPDxITI0+TCr8V4ftjy/Q5LW2
jDl0hl3lxs9V7IW0+PEr0QfyOi6kM4XgfBL93IryHWUB81LhniprUuccRYlfCOPiW9kLrKbtzM2l
hRzokYML3AGgY/RZ7Uw6mnZg6freLQ5PQtO0JiT99ES2tQH1YlwhozeK6stMwp8+R/EqFUFugUZL
NSeEkE8OttlYBhAN9l2TgFjG97QZi6+EyPaq5BYsuvwtdOTFJzWX9TpK3yVgHYumgsJrIjdYkFtk
0ZT8j7rz2I1k2870q1xo3KEObwBJgwyfnp7FSYBVLIb3Pp6+v6hzu6UrqBvQsHEAHrJIJjMzduy9
1r9+42xdeRFpfRbYYBLJLlUOqysxocdbsFu6EszY7CcbJrk/C41fZ2iGFZ0k36Urb63RfskVooYF
aRM7We6vhiYGRlr3dptEvZ0JrNd03ciXTRTK8424YhCt4rQxfR/gLpo1MbPxfJnMYmb2ifkQBkeE
ttdPcjEF0VjtIy+QiTn+1nUkvf0eLF2O+msl4sK1Lh1MDrKZD4CGuQs5G5VyQlLXnAlexApXhfWu
I8LJBSD7RX+lcEVWpr0aVqPSzoI/Tsz6E9gqTFRNw8ZRWb2OLfp7fSVJhGwpwG7ZK6st82NR5jUi
KsRRFNzVkjS0hHNoNvprlhQP2nGMWDmVLJ4L48gOgri3OcZgSU/x0KG3zBFjjEt7M6Sc/ao88555
XQtLQEwzcECSqSYS0lohSXDKAqyO1+mjmrZAjNSCtwjCkZy/KLCkYZn58zSjD043JuYFOUxFKd7G
QTdgSVsv3LnpkzroAgyIDf0ZYqR4JUUlsqTnkumcHVnJz16CyVO+kGequaJJFnKMCnQqjMtkacR/
gYBgKmks91ItfsKOOhRS+x2XCcwOfXmSGus49/jfwJmkDMfloUYDby85m22pIKmOUiRJaQo7GjbY
jPedYmpKUCJhhKk+B3JKkkgHGx1yPXOxDAmALJPXo6+vQ5R+a5X6ig/NWclqk9n3htdZpHubQmWo
xtNJGHBfT5ARr8MncMZ865tNCioKepEXcE8oOnEBGOFGxyZOMYozGJYYKOaDLmegUbn4vSxG0G3C
ZgsRcXRdNr+3vdUE4tA9gBeYECDTi76KRZASWd5iSU2C0XoeojqsI5HUnI65eW9uAj2p5KNXpAXg
3DhIZWFdOS4tnNeihegv9WZk7IQ1gD+2cqdGTD5iskgw9+8IF9+cLJFSrysVxVGl7WZ2MDr7nm4n
p2xNoWK0sFiwzOAgGEud4fdygbmHkBuRlY0tMrBcCzgp94l8qrWf+D5/pzg/eFi0R8e+Vd0k0rpj
SkiPWsj+uuS3HUIttV4jn7lTT9C25nVuSI7cevL6wJE4sQ/qDLuB3OT4CYkxtCFRyn8koESNKF2s
LAM8hFipqjKw7tzcG8t8LaSJgj4Jl21+AsTDBG7uj7nwagjKS1uUiAC+0z0icG/8q6INy126TW5X
VBvHBTK80Mt3LvXnmg/g8ZiptBPuNa1VQPLHbc1I1NGvrOznGke8+dAZqDno9awegaI0m57QLNCo
WyM7wfvhmyNDSCmZPi1Au0HgFkh5AGuTBUfv8SPGuw/blWXGOmQp3VYFdIdTmYWtbKKjHAYqegFe
KIlIX3r+0Q7N04Km/xFrIAU4HqeIUtBZsGDPUbv23jyriFJF8V3rinvR0QpWVO+eKEw9bWqZOqpO
I1onsuCi6kpdCbHJVkLSZoBvlxbQkiEvEUw56Cjd8pwlTNw3zd9vvmFJHSPHTwWJEESCYLNifx1U
L5/WY0y9z328mgORWy0TKgkjoLnf7vlKp9nPwCYopOeDXO7phMJ4KsaY+DaqCktcUZon7HmVOTFS
EPexlTglnvs0Kwu0YW6MQUkWSOe9YIsrK95oqChFtf9o4vRdAXKpcskbxGDfHaoteRxVrkxRqm+W
RUWIZ80Xsk+sIzJUOJmGL20u6iRtIRS9CBCk4x6AlaKbKxUQ38UIl8iKk1aSa0FpIlL1UPsnj6Wy
QpNn+Uvz/EQZWx3aEnEkYaMSGV4Y3JDvIGOMlay/eiL7DJP0sU3eZfFb/hyPSQPztXs3JcNB+HqV
8b9ZivwlpRdOJuxHULluvK2QaTEyQWPtD4n6bCz8mQkl/YIt5xghqGlKn4NYcNYSK0ccbYJkZvyv
KbtXZvplTPVLpurf3UKqwY6WLxTAp1ok3GJps/5cb2V3KCdSFpfahJ1L3lCfrxdrpI9lR4Pzg2lD
Wwk3aAK9O2uvCCjCLobCNopcBlP5MiKLVlBHkQ9aHRuAKNKIf1WivcY/KmP10rZ530htZm3vMw5F
cMypJyVLGnRXLiwIWlbq1Z3UPyjN5ksNAX+GxrbbCdE5FvrbJiX0kBsTWMJlcNVIDSDMzdXk1oWs
BGI8x3Ug0vlp9OwHTT+p6qdsND+WxoTPKgDe5JPfWslbmUFtUsTcZfz9Ok0lpGbqxMWC1G2cGKV8
ZLHkVonymnEVllSlwQOOtGn9uMPb14zBISAECv6S+m6OacvnUUMDISXPyHZdaSRIcI2n1jcUuHLL
CulIbCQnx45yFI+jIEbeZII/KEIy3Cwon0kkseNBG5rBBENdYzAwFtxAAtEFrZhctgr56WSMmDnH
NI9SP5q+RCKIk+pzdsyLjhsPoH5gey2UPRg27wHdDVWysZNK72aXQhGgAplAQ2wEXBbECK1wzNY0
73Wv4KMKv0kz6NqNpqVn1LoacyrRrjFqVJC2/Ya+6HGJCb/KWPtrvnyaA5bScoqbm6K0vjplCPH3
KYfB/Mef21w9yuX8SMYLMqu6Xw/1iLQ2mtZzgRfquqERokPU8Toi3y8ykPP/lNf0UV1b4Gl8T6lY
2WUstAg9Y8WMGa+V3/a6GlLr7yWBAKJzjEoZErO2JOK4qjpEdtDyoSoOOFCrH5qQ4m5QHMs5D5I1
RRc3GAxbFMS4HLJY2f0QGYczn2dYoRbhOkeQByREJyP9C2UCXP6WQRUAcPTUyFTlpRBbYcN1If0G
zElE0BXhTZ7rsCsilWxFcf+kmFVnnwhgVLC8LJ2ZIWWkX0X9+yDuAyEuYmBs4FFNkYzHJl1c2Sp4
HxrKJD2N22NP0Wfoqd+tlMfXQjReKyGtT9iMVfZxGClo81xQXTFTbkOVbgfms6ib1Z+tIfzSo5bH
q7VXfL2gqWewyhBLlZJuXqWV6dQY3/pkzWH9ts8YkbCn6bxMy6wA3rOIMMV1fWghJhBkpKQs8QFd
ZJ10sB9PnQwtuasxhNNqZi6CZnw3Ku2f2aCv36o3fZLDLk2AOMxh8tMpu8cRI7W5RA2pasqVRhYv
HrhgUEohKsM4f29MHE0HS8BQtlkq6C1QbzjjoUNlYbkyJ6vqb9mgVF0Vgh3LybyIG3GLEjJ5/BXk
Q9cs91H9JSY0dsas+kxcmR1FA/bqlGSTCBDQ1piaMCsHxtSm7CY0AILqdlaj5SkfmKosZXYeVLVw
a+nebIjGW4tdVdTEV8EUU2/BWzZd5hcrntxFSK7Lop83Ras8RkFw0bInc8W3X0DD4uot9Ia0Jj24
HznMwNQJQB5tMmmYZXQAc1VONPWLKMEkQVtCYrSpfMa4GPD2ZCjLrEl1lhkmHO4DHEVlZ7E346jS
YJlQoS1zo00SDitBr/EKIT/dmtwBjIHZwZBti2ZfFJf5IMUMCVUCig6KFqEbqtRAQ63ib7JxnWba
AqOWUixhq/mIp/GDKUD7GiPlYkGhfdI6VXOAVBenSTuYevPUeDgdM9o3GqbGegTGmzOzxyr/Nui9
dmqhSaYyJB01wgVOKcr+YSMzKtviDCnVsFJ14oAJxALGZlQ/+35T8VtqzHPGdvGQ1DN2FItw77vl
fTIR4UkCdm0jOyUMAvkUmaV0XrcEen4EWSPZgLWxdgFxEzBv1OcJtGeKGAikfeUbawf1Frruj8io
oTV0dQ+xKSZ90rB0Zkwbuoi+DSWsi0rHGJPvOZ5ypD2QOCsVs6q1kc5NmikvK+nfxBxV7EqzEm7D
Op3XtNLsKMUPpNj6q1Iv5kPbKI+YJI+vkrgcZL1V3xRFPxJrVV6EzPoUMhQf1HJ4U3YmwUlY1wbC
nA12VU/oe6XyOxXnQKgRxo7ryOwPUc1hUxcabPJ4Mr8AO1wMg0DlRJRftFV6ndtCWuxKH6gKMcN5
ynAcCIGZQSqHwFKmxY0FoG0dN/RLFhMvZsWJqxlC8yOJuGKbEl+YPWApPk33bh5zPkl+CDiFQI6F
5ix0BHG11kBIat/+rCm7KW6lIRJvKq4QDwtZDk489zOhBZ3KsEHNCSpEnYH7iMAlkWpqJUMAgmbL
YA4PCnKQgOQOGOxU92qW2dBLvLmnTTnJa67jux2RGJWr98aszUdRjfprmqmuXMkSg9UUjF2p+mOT
QBWekdIcMXf/HKBbPVRwIVB4tjcIsL+kgiKZ+pA+3JTbW8r5Y0OhmhyM15BJKZsLhhqHCPEsZ4BA
EGqT8XMUjPieYCjoiG0lej2MxDNmQG4aJxIAER92Zu/aZScDERS5I5V1Jb2Bl1VYDOh7NLgufoPy
RZ8U07XKmRzRBangAh7wlPcT0ZvLTirGakxdn3R5/gUpG55pm75G3Shcm7TGRnLDiEaLzOtsIYTT
5bK+yiKn6Fo/mjo+RsNEqZGmAaILlEX1EFRqp16V3RhITZs3URlKHOlH9SrIxCc0Q/MmddoTsW6U
BUL/uMUJbnsy+KaZSoVfwH16k3vlYVmHs9BmXbAUQnnfMGgvzeoqJ4vCgJQr1cwIDrbMNHzdRJKj
Rb9BHn4Pay68LKqIFwpMWXfR0dwXUbs9wt17pF5bX1SMk7BvSqT4qBB3dSo3kd1BhCYxMCI+anjj
ggoB4Ki92d1KY2OAq6Xpz7jrbkkVk/2ga2/k7sGgW7PtVUu5faKkz57SCNMgEBPrVo2i5k1qdzX1
cj4ZZkVVanTdh2gNwWRt4+9V63xDM1iWVXEdyml6hiar2bogzIFK19HHi3WL5tl4sABghLV9+PPF
qMDDw4/4Vlvlc9Ln0xMb/vTUK4jT8NsKZ2xjzDpfoVX+7w9SRl2SFcc8n7BVV5L8FsPICVClLUyS
MCqSp/ii8azDROS++3PzaWrqKZWqkgttKlfBwjv4r3ulN9qwYg9A1Kjj47NmhnGZRUZpZbre5bhe
zk2y+QQZpbEzMHBAdV/Ag3Yb5HUY3O06gkprzqTZOcWClw+HZWnhwfafPgVDPmV1r/N8G6AF8zAs
TF8s0fyxCfSkmbJwGGbUyYZejI9jR/Rz/TRNAp6W+hYWWQlJdKxusQmhtoQoa6aq7AjZfM96bPnK
XdNubL8s6lIZaqVEQ3EwNL2Fn8l8uIQhL2wgfqoZRhsDA7VKSD3YrgVYN76yjlKZDwIUazxHOMRE
gC+Kj1LyxZS6bZr5N6yMdiCmd3llwyGr2iFoth2AynFHjdUIAqjxc4YJycrEdUWJkVENWAQmxCUs
hH8NzAvYa4tgq/CP0FRY6/BoEo85M70BStwi058ZmrKB5OnO6/pMtEeZTvyUTsLLaCJmf0XG4U00
eaIwvBkxRT+mtlZzFS0cW8wqUumOvucojd+qCmCzVlyWRhlEfQIdetjxxS5KX9Rl59vC25UNuT9x
qGJbF5NdacbcJ9iKmOPM5HZc/T+/YcaoOXeRXXX88zUe+Jtfa3mA09reQKhdfVCkOXIAxbQjygdY
UwZGNwmQ+kYogMB0Gk5QjvViP9RsoyYAp6pzbmjS4vz7N/589teHP/z2IvrQcYYItxJ3NbWuxxD/
TBH8QetXStTEaI9/PpNWIrGTZmJtorI9ji0wzm6vTnj5/imbEejhB5L/9NqVMSaTTHhmLTV9fe18
KucmnKbx2zE1lZYwMZXqSCVRHWWGJ37Wyv68GGOw4XjXaMxO0q79WATk/eRA2SudFoSTYFTGp0Kn
SlyACHkzcjvKm1Mdl6SWyq3fCbPgFDkiCUa7B0FjBIZsvx2R8OB/GXnwoXxlN1DIwziennIVg579
90Cn/XI3Xcya7Yckz9jfMmFaeqg+sUj/lBSvOH0xYYDgbBRq5bXTiknaKk92WcI5UGS4pHUTGL0F
RltnoGLlVzXGT5Nk/lZhNuQRZKqtZoIVZ3WKc1d+YYAkhX2mf3T6+FD0HcggC7mi0QX+wpAFGacw
otuiU/2siuWIlhsZ/FPEgQiddzipIhmtwzZ8l8t2IRWgZZKN9wmhEMOmoOlt1gNrDc5INNxzUgok
gq8gTW2vq0yVl2yqJ4+UrHX+KK8qBYmuwg96r6Abz0SulEurU3zR3hml9vFHs6Pj9Fil7MumnycN
LeSW3CTQRH/OZWySxytM1XEZOyeXBxKM083r5Dfg3/mAifTFrCV4d+Jrogy/Ed7f5qInLhTPAzmR
PrCVZWtiuqsZ0x2XTcJVdiFnXB+zwviFR2ZoJKgDJMWBNoZql7nrYYNzr2A6WGtn5b3D12LqVzLR
m/EA05dYuW360QrLI+PNdy3pUPZmxLvHyC6o0ONLZWAALZGHAsrIoyZlgpcz9CMzC+Xxrkm4Y5nQ
yA/kIswINegEj6ZZPDI3f6B9Bq3KtQ9VR4cTe2IyesbujaOJHT5U2xvv+sUocdTCnzG1bPGx5sCF
WTM2/buhNj69CHWDgOl0hd2ugFVragEA1My74+Ke46ctQZwuV1qIKGtO71sOwD1n6PtmXAxMhVhd
hE5nBHDIv7IFI0b9N7SDuzDR26dluKvNiY13NWkvJ+p3K4YEtPpYtE0HdYXfohhuz2inKvgwDUzB
8HRmgxPhLs2weWdtvqvt9Iy9Ku4FUfNz0ZXBL3SAyio79SvG0anVKY6WCrcoOotFHDmIOkrk8NPI
kBWapCgw2ZvoZCBNcR6IrfU9NyR9T9lLO4O5px2mzTXzMLy8vyx2rHrGHbandKxraJxyLJ5RKy4m
03RcPAxz8iNiweBwWEdObIYkcs9w/2tienujq/+5bvXkQ/2vsfpCUc+uQ4cpAxs07bXSYOHq1YTC
jjge3xq6RyTquOmvy0hDpaD7yUawqLSh5ZIIK9U05aIJ1nVEb8CkGLS+besjVoLzIa710Y7HkW4C
ho1pjogTzI59+AlzPjxg2pohcleEkfkwGdJrliKgTkABDibor81hBXNbXYJuGidnruHtJ9vdnIpg
XTt0wATTwtoUnDzDVIZ5wo3AxBfcq1B3fW0bTK+k4QDE6+s1rn+1hfmmTcsSwHXpHbUwVa/fDywh
Ls64Is6idRH1/KUpeH4R1nqHZMFhUMdTpjDM35Fk4aNA+PkoNDaUQHA0DU999DoE5PpWjJO6YaXg
zXtBhRUWqEG161lJKIl/Fqb5KUvljWH+gz6PX12ItQqVdH4jBAe+4hzAvdsj7rRPijS286gNtXx9
V9lQzW10NuJpGG/BEs7XH8PqJa24uTgQWmhPWOW6wnRCEjCcaMUfTccj6n2n+K12auSE5blov5re
vEy7DZOGFqbSO5x14491ykEOhvm4KDBSuvKjJYpmXXcLiFUPpll6Jdj1tm+BwoaGtJYfF6aTRiYi
6f1DW2/eS6U5oqK+6zOk1Z7SZ96ETyE/WZr+TGjWm9Q3UO1MQB+qMGn9SAqSTrECexpLaMU5igQQ
6Q0PZoPEX2UwL0pKE6QPv0mbvQxI7fEt2uAGdNlwl2qG31U1nWN9uugjKoZS+zWgY+s76VrBQxXL
euI0sbwm032jzTF8V+JH9C/+NqYve1qBOCpY8IQlHjNzeuY9v2tlE3BXnNu+f593r5lMPC9VzHhT
/TVS9e2ctEpjWkkVKtsNwdBYwTliWtOuGriJrGv/pJjCb2WmYB/l12j7IcZVGA0VVvnkGg8zDrAD
jgaFjqCEOc2BpuguPM/aJHPvsmKgvqDzgA5O7JTfN8YvWbOet5QFmJvY5PXoA3rrliXtkfn7l65s
sb3F+AAI0/BgJSKTi91Xsdqkr0xlvmMyDWE7UaSjKpZ5uEJNSJPEEbO8DrvM7CiCDFSfphLDcdPL
a58Ji1+DS7nyXADSKHJ7XKA+/fUh3r9M1umROcYTAv4d7K8GZxGoGsURQV9rwvUZKpxx/xRIy15I
QQNir/7zqYbmbGGu7eUwM4xkmZyYrD+2Q6L+cBtJm6O6f0gjxOaTgvIpVqAWtu1pZkjEfY0sQZV4
WpU40j5AWD3++VDI0FEGrhVjPUrDPI0oWnoM5FYzOqKUhPWkwpnCiNPmk/b454MowxPLe2uCaKTd
yka4zihKuJUyt8vr966flMMupWhbxce6+kgU5K9mW+RgEDv8ATtNdboJCBzPZUesFbiKMsYyg/Aw
7HOuOEqeR0ml2y5pBZP23RThDFLcYYKsKb82hLJUme9KOTxZClUBaRPCI5OZ/JDmQGvROiZuMlkK
ZnAkOOcjmiIZxda7ULCd9jHkXnz0ZcPDk+ANKTzYIruRsRS3HugKDDI5ZsNGLaPPjw0WXBSz2ME2
Z3PeDEjkzAJN5UUe0/pBNJFGV5ztGVp8S9jAuNXXjfwkJ1vmxDaMNNQL6wcEdEHOknNU5ah02MBi
SDoebBnIuPhtUN1tqtU5nDz8Ds7nolyGuqWclw24WqVnZqs9LbN50XrrOdpVWD3mF+ucUT2Y4ymL
hN99LBMW8CXBLMaeP0zUCXm+nSDZqyx8mmst9ZNBvejz+ktSpFcA3S+N6sgYZ6gpreojWPYFIejS
EVFwNz5tlULrpmTBIickaauYDuOKa5PVinIQClIEyJksneUJy/C+0lxxqdkJOYRctUAM2S1piBSM
pCQZVQivZUSXUw5xGyRJ9WIlzAvLfmH81/n4KjOfWliUkQA0x87qTBGvZlXEc1PrV1z9IYmMiGEr
ufjuperNqOm4OFLw+bb6mAXG5kLmy7JQiuvjnF+wa3rW10fN4IqIVAOjiTmx1LcM6F7Vre0RYKi4
GIoKD0VBb1TCQss//9ILyEbEn8KfNvpzY2qmM011KGRJekTiUIGlUwoKU6CNGkDOPENFxkEK92Lm
2c5I4tQ8nDMrLV+6ZfFbSXnFsRVZO1PB9DJrFbNc/oCaxz8JSacXQCKPISO0VCktnQlBDEc7hLG5
crV4+zCAnaC0Qx6S4OXUjck8ENkaOJSttLBihm46NGmhwFaYnupiDwBkerPFnX7NJwH7Pqp1DVP/
FbUS3B4TSIkJLewz0RU6xm8nNOE7qQLujAT01QroMNoUY+pajM9Npl61/ksifmxTSGrDpuNz7Ogf
hJY7fRItV1K0x1hVXrSMPweKlxstGuNBPROZ/TSgJvGHCtHgMHwxg37WoVI5ssxTijuB+ZDycyWj
O8v0a7RR/EC8js2cAYzKwE3Fgbn9JDyZcwyx3VLSl0XFA6a9vr5VTq7xg82IIcusFa8b1ohI9mWG
l6xEjUotWSH4qlI8X6dVxc0aKU6xtKBzde1XEo0RsvvjJgiVYzQlzfoshkqvehFBis+rUEieKUSX
ep2fUIY/ZiVWgm33NQhSjhqbgmCbeM4jnovYGyG3GN8xz4DMYMm/xykBRhSYY0oyV4zpVu9LVX6t
lHg+CnP9HKXJ2zIbmZtp0x3YoAs0bNZ6rUX9STKc1xOH7QDPXNXk1g05dZrcclw21QfM6o/VZAqj
EOJ+aFpsAMe9WN+hLKJ+JMeUKUCybe2RkIBv9rzR29iQSVGmWMblvD+KpKCcpMztGObBiBD8mvQ+
GHXLDDNeuKZm5+gb6hYYV+pJXU2ig1NiCYSEQ9poA2woQGCbARMJTZt4m83KFXPGweoIqgENQaw/
8UJ7nzZa9U6a0c8qxYWNl4CCtKRinSPliKl6tdA0JhQgSosoKlPoTlVN/UEwZYiVJ/TjiWG3KcpY
GGLP62QiOUkAbDehfJ2n3gKvo1XNIYRrw/KANTGZA3KKnVDKyG1ujd/1ipcFFK3fQzeeqNjbv1Kj
/1upa8+7ZUb5L/8QjfZv//Ifg9L+7f+ap/YPP/X/USasRb2MGc3/K3nt6XeVI8v7W9gXn9VX/z+d
9LNex+Ez/dvDWH191mSwIY8a1vDrX//p/zzc32PZZPWfNV2WEDAaEiRVhYS1vxJjJVn5ZxWeo6Kr
Mu2WtMfM/j2WTdb2nFkRspLGd/Q/WWl/j2XjWwYpaqwTMqB1U9L/W4Gx6p9c6n9PIRZkSTV4Etb+
x5tfn4+wrft//Sfpf2jbrBoMGZVLFqYnEKmrcBMC5dA4iHrMi3zcv1SvsANdsL3JI1I6WI/SEzeL
dIse0uvkRW51Wd/WICK1rXSz2+ynRw5Ipz9m5/yzCJmI0zNgNkgylM9p7qKI8nRb8gjvcGRHd/Xj
FObuFKj2yOeLI/uNkz8iN3Vbfzkl9mq3QXtCf20L7nRSnCQUArzHHClIgy5c3cED8T8iMvAzB9tY
rw70Y/MEgu5AFbj2frocxovkNGHjNZ7mldf4iiJM8qCJBaojXGb8VNgVzvnFCNqrfDRuut9e10vi
6CFF7LG4puEU4AMS9H7hqa4QjEfzWD9Ed+FaPOVH61pfAB6PQ9C5eFfwOhM7doma9Q07Ck2qECYb
l+RWmAfufD075C8R89b5sPwsj0OIDsbNeFjF6w+/Q7d3Iu+ZwGlb8nUndWU3+kYbxk80gf7naaiu
FPAIDnCbswV09WHvueI9Oi/H1Eeb5qL245VBoHISb/bakOmNj4GAI/ldoP/oTr1TeoqtO8qRYCqX
rdJn4ufP9yqY+K35sXxIvM238O08YEXkJQ/0q3bul0dO09wn4MSu/NXBe4h4q+xIMXk0PeVbOub3
/Ev+ZX0MQc3z6J3uMD7btEfOcEDaDB26P88e84GQs+gAjdmHf+eVThKMZ+Mhuq3n1cEr3BMdILZD
6+i37BGo4mt7JcSEbi3G2wG2JADNVXQ6V7sqV+vSh/lT81K5bbh8ix6ddmg4NIpeek9Ok48/ta+F
mYuLh5t72UW9aA5m8UpIYmyjHtIn426EMD55t1NfsbF+ZKR/xMXRyfzUEd/UoDnKp/lNCEsHJyue
rOkOv8A/+E8M1MfypIRjYCF/w4nxqj5Kd1aiH7mEibgt94nIv33Bw3qR7ulP7h9+MnswwtWnl9OP
xNF56S1/yi7ZWT4WZ/1Sn8zH7GJwB3Rn1B/H6qie+tN/2LHuf93Sf0MKf2e2OnAPK8Y/BjD++62+
h53/h1t9RvGBCB2rFoyBXRzs8Yh04IjafYDe9NDwHDrn+3vwUw9DULcIm3BzmDq7SPcd4VkJEQ+7
5WdyJ6DABkB1kCG6kHHt/PCaOqlHbo4t2zKGWoc0kJwu5A7z8kAKDOYMv1IXF3sbi3+ntSVH8dB7
uTBGHYVVDuCKp6GPGy3/ERtgI4T1l6B+wE81gBHgxH7sp376GwklTFutt/vf28/yZQqwLvTzFyiM
SwCcdGsCi9WPumQ6PQo2iYWv9GH82xBgcuXpYXFSQ2Btp34xf8QXOZSucXo2WUsX/caCDONQfmYa
9wiG501H41IaAVPPY3yGvnyNvN5Tb5qv1HeTn0ZSZWcH6YJc2ZZY3ihYbOhItnnA3OLwjWm0/fmj
OPyq2BVm7oX1oDm9Kx4Z0hy+vqEhHEjhdvafjWzTzmzynRweye1D7Tifs2DyYc5ezCsdmAeRzptC
4qEJAnMBlu2UyfFhDSzWo3CK31hxTmN/6gcxTO3NhqbIk/tiDz+DINvyRThV581jnOvOdu2OJ+tO
JgNf5Vc42Z7pmo8qjGLfYjnIvuxrDmRghzmYW7iVrR3Iurrh48ffLS7rz/imU+TiBc6fzNzaS1xu
gRBNpqv6xFi5i4Nnjy073RWir1PY+Gk5cO9t6ZS7oq0cUi/3cKU+dN7qjxw1vSsABY+Hb4ym7Mlh
1z8sThVqDpNyNOthxk+1gfjYBlifPxs/kMmw/NL3jkfHYyCE9+1CqODZUYPZhhM9GiEBhwfZFwJ0
m05ybF4gI/1VJVG8xL/r/+I2Igxyv1/+qyPzPwWYzkaK969iipfW1S8bRxm2gj7GJA66eLonrknn
ANA7ps0r4K0cbeOccCUqziokU/yr4DxRbHujq/FpyrvxiijQW93y8AVJxUZzf8Bswqc7PtAJ+MVx
DcbTyG04eJO337LAQM7ifDD+8SePo/mA+6oXuxBYWGOdhwh+Xzb7Ick3HAL0cI3Cxobf1n3J60Lz
GLFRdZ7JVh65WGccxI/xWIT7A/aBzhoT7fK6eLgS2gmbZuv2/De63XIy/dFVDqa9/xMr6HNfz32g
OTVfi3YX5o8qD9S65CyxJGT+TBaSRsSL3R+8daUQ3m0wOH+9kIxCAWkUm0HiEEjnUPa7jAl89YJD
vW0c2lecig8yy0fnxbC0rrxpHOKYqrNyCeLh//Vn9szj875CZbIZCrqiP3gb7ycuxS5uLa5uU1Uc
eTzebtaUcC9eItd0W57S+s1lsRuHG5CUqAMqKeDTl/7UsnZUf3MYN9mFg0VxCAZvIyxn71y8istp
sUxBoLlnHSS6tukPXNt1X+gOEjoHIuthtQWuzP69/T2DFsfFJPOBs6Nw94NRYyEzqmfj1FjKRlhx
BO1LuXYtfk9yav4IUmwXUyDtjHeNEzlRuL+cvVSCrHpaA3YCrh5DLZ83iJ+ASczSq4P9zcOt5928
zEdmoF7Ps4br6FFP+JHfnJOwP6Jl4w3H1f22X2nDWYOKPcBgAcde5xduZz+ResZrWFlwlf3N8PlA
hOIhYVfYxzf7e4E2jycNFPbnTSaNl6IOGw/OAZGKppF5Os3+dAL5NPh6oAcDpzIWeS5hryf2oJNw
n4M+WFnH+98iTpJrNduxk7nJn4UpcVSQacAFavz/Rd6ZNNeJtPn+u/SeupBAAou+i8OBM2uWZXtD
SLLMPM98+vvDb1W3rXLbXdGrGx0VFVEl65gDZD75DP+hka5yoCHJ1YRnsfPWJVGciU37bF3JRBeI
ix74FC7Q7DoeMXmHC63Ybb3l4/IxOpSehFSwI1ztwaThk85Rb7G+jR2VYcbKY2rk1y/OwTw0vmDP
ih0qNHuFXbyu1PiKwfxx8Gkl+fvAHU/Ood1Hu3U7dPxK4eJBSwQevJk0JCLVJUQjXx4duleDMOyc
11iV7RiksWTWZTnyaONtwRNFyYpLQEshBEqXeZvHXvTUW/txvDWuiGm863yrXfLt+rwrvozhoqO7
XpfDJd0ypCfqBS45kg/IeFPsEL3dAJ/id3D8ZUMS6neI+nrjlcan18Cv85nq0LMTAmKRzrcaOCjY
F6TR2BlczFfJ9lVv5x3iOcTdeVs9U1cT1ko+03vlB1YAWT/9AQLPSAzG/4pNuF4ZnKIveFPZgfzV
JW3bIyS1rXyH+wy5tnYA9bMttyRzbsZD7nwe7FY9Ii/FW4VI9W1za0Ss9eRZdys4uDUMQSnYsVNd
7Jc3FbeOCNm5NVkkiLTwTGt32ARbbSM8AOsRj5F0Zz31+CowhsktUEnYaJv0LvoCWIhHzQieL5rx
GIie/HnlOaTk9i55CEixq+t8V5OoRFud+MR84LTIS3Gd385v035NFEDzezHpSrMncrDVg53GrzlX
QCgwxSIfz9jH6SU8QjROfG3P/x4LPz8iwngsd9l8Rtgzup5O9aW9tG8R2fLsOzu5AQ2ym2BkPWY+
JdWe7+IrG/DSG9VngW2i7bhDKWMTX6iKNuAEyJLKHWoEe/rr/BbZyDahpACa5KIhymPRtgr1CdTr
9R8fUt8XrA6oGZB28da8pfJ4Qf58Ydp8li4ehFskZz1n15GoTXvIQy1/vfB0qpLgALfLuUI2aLd4
NSk7armH6mReBQ80Zjr+Q723Hmv5ODeePJOIefhTT5t8Z1NKIPWDesSBr8hjsbeOJx+QczYO3Sk4
lI88XxaKsRXXPVVIcRI3o4LF9AbEx0GQwemfjS/2g3ET73g8/G5yD4zsID/Fb85Vc5I3SMx4GR0h
euX494WwcG8VT/Gafb7jiCTNXPNQDUtOL9wpXs195mSKIT9m0sp/Y8HiIku8ee32KZmUueMHm9pt
Nzfkps/FM3DabvbSM0KKoEDd3gel7Vcead6ersFKlEB+6+B8NpGh4mMfkSJWt5CMff6jfOCXyfnW
16usRR9pGHAvVrLNMwTKQB3mfHtvaBHscWx5NqaT8pn0lAWotOdgT2t3Ez4wVxWHuDngcONDGN4m
nzTWw+vESwxe6a/6k/cM9I6gAJgbOPfG4jtaruUZG7mRrK52C6DCQ5Nlg2sUaehA2o2NEpsK3A6X
QOsiBy9DzUV5qW6dnfA1bcdPZ4VhylckkVEbxo8A2iZfR7yC/D80XnS1mP70dfYbL+Bya3YLDXei
/Kq5ApjuDeJOfMdv32Lj7EJ7r9wKX/q1v36Njjw5gYj0JbtDSDHcGX7J4bamdSRBhDUEPN1qTyF6
sTxWO2E99FE/3UIU41qqj6sDiWex48zhxbF23Wc6yRy0fHl33TTAKPl3fQHwr/012V4X93Jc3Mev
sP24yPq41hIEkQK+Tk+Zt54e6pNCjJKb4ZjxxAAicOZ9Cygb2KXcE+YoBCSycwoBwc+gH/DIOs5F
i/gPZJ9Mes3qlBMjC3JqOBEEuy0eexyj9nofPHTK0F3hMTzyGeLyRSoX4uZ2TQcdkuiY89D264eS
4O8cUGbaNXx9iFS79Tc5ft3pGqsB19g7R9bRQ33geXEojV77YfFBPhGUbc7exBt29r6i2uAg3a39
l24XrWHYW58yJQBBmbTgPMBf+tqSMSp+xYUSb+RsIXHZ8AG+MImUHx3UY3yVHNYc2wbN44sNFYix
nbgZpNy96o1SmxNmLRcVsopfl7GGWNPsn6Xf4scyFousOJ/LSruQpJJp5kA9aCxxrntfyFNwgXNn
zpBCdykAeAFIVHDIDvSC6BwR01IioOE6HHUQzUlUIGzvcVkjtZkOSO7S4YgIcPSn6CWRmW6W6+Ax
uASX5uxcNwfhDQd8hOhwOGSsrUuPiaR6PJr0jNoP2cPshfvuEJDvoXVExAYdsjZq9vmxvWT+cGr2
Bf9iT7weGpfuJA9rROx9xFnWso1vODxNT9PmxuIQynftI5IW1+0luW/f1mNAe1jPNxT9tqln7rVN
yRHQ3lqnafM6sLnxqPoWqpyNyT8AVSi3waWwnKMt00aG9fzxwDZao1ruYuPqgi3mXOBcwUzzpBAN
abUf5VeNxJf+0bZiqkXcLHh4NJZo0q1HykJhOZKicn2Xzok7+6hrUWcAwaeqWQ+lif02bgkT/M6a
owW3k79mNzDz16x5Iz4s2zU3WNt3WKH4LYFsfRCcpTtlh/nhdvl2O5DISQprwhRvpOUYMTidEbM5
FvptK9nuG/SFybb45AayAMJ0dBCSYtfTIGp9ec+tEwaQafCGD8rtwkbTvcmjTU+pb3JqY/52gWBH
vNQ9Ngd1Vuxji8rhP5H/NP6aRzpbUPFUYjNn+8w96FT2JnSjm+qiPiW3gAJiCGlechnZ3msQEeBE
XOSckPME5kV2Z22b7bomQWttEbRVT/Mp9B+hFriMoTcMmokRGdhwNzo2awDZr6UtxTV7FvoVJSAB
xhuv1xSxJ/9ZUzzdq1XfQN/xmHmoZ7lrYjjx4PoDRyuxBDIKX52IQFpGJ4ekrtLPa1ECAo6QSgRb
49g5eM2uwptxOxGT1pZDTpiBYkc+++vdqpn/1W7VftytmHyZaRbZ1iV4066No4NwIXky+d6jerfc
gwITl8FHZIgk1SY0rqml5hc3SPTQZe4+mYf43rwpT3TVbpfX7MzPv6ZXlq/vOeM9+2iTkkTXAf3j
NXsIbsJjcY9d20nb6cfla0l/E0yDi1cHXU6IcwdJYtidKaBJYyiNDwMpMUWc3+zn64xcQ940J+tx
OdLf27YHDk0vPZYskfjMUJoS8/KJw5FccqtepQS8xfNguRzEjfjUHfMzpxAJreAsAw9Jk7OmNYHZ
5MG5xUxvfEUiqj7UvnGqT841QKa1oqFeLei86dfiqj1ZB0pvby3wk52z//YK/tFY5783s/n58OeH
WVD7f7/NhmiVbJ+75x/+h7OLCcht/9bMd2+w67pvc6M/f/O/+4d/zlEe5urt3//ttewLDLbv3sK4
LL4fsWi6890yXL/Jn5+7es753Pnt5bn4ySf+NZDR5R9S6Jrm6CZDQQbitEn/NZDRzT8Y00hpC02g
BC3XmcifAxnd+EM6mmOv/3wburCc/xzI6PofqskQRWVYY0mN4cy//XXnf7aTeGj/dXuJ/tIP55sl
UKG2JOhWOkkqf2rLH3dOEyBDF6Mr66qrRCTUocbrS1O+alYu3jp83HDddOKLaaBpYOotYhWdsS/k
cjeiGwudpJqv4KOSTvYLiRqaCPYpbMPbUrGpiuNV/b7AN0SHu+KLXGWcMqJ545RN48vQnlwUBbGB
xu7uSkNK0zMzzAEn8JkeVlbOY9ZrX0rIcWCWAbY0qnIdApK9YMKOnnPdaZskE8axjKBnDI7a4Dff
0EBuOwNUbPOwzLDipsHqwPKCagFB4xy7DEFAaTAPluOEkMEcdltT1T5lWrKvCwMKRp7BCVms4mtp
O/gSN2Q0CtoxSBBAL4YZKcNGc9EzPxdoC9ISFsU3UWk1pPE+07OsNczbiuqjMgXdXVOE0s9MwTXR
s0KC3KTtPhv3CVzOD1pVxwc7SawP85KTfJaBg4SLaWoneHBnLQNIZ831B7XI8iu0+eatrLNrBEVP
zVh8Nor5UiiQa83SQEoYKuB17izqHn7MzhCct0A2EM+tepzwbO1joqQjYjrTB3ueP8zR9Bib8PKQ
uQbtaMp524U6vqrxcgdfZdrWowGJNh6vmyI7A0TxulJ9qKIICrs5oh5mxa4cY2q5vKeyl9x1HopH
NLzQ7Sow/VUV8E89ZCqvDhFiT1HtPaRj8Ll15lOMOLXsUnSkGvuuRADQjUunO89d7xxwULu3hzF+
RJ7uk50FGVQPpGeVsQ+gJqJQgLXzm1ljcZ2OHUMuU2HdmsjroeezCxU6wFZ26ROLarwL4F43VMt6
fqyL8HOh0n42V150MBhA3uZjbCiP0eyY3liHfjzN2FDq6YyUtXg1Urr7VV0+91WNmdbqMTOhtzMK
mAJDDNJLTgb9gBQP11ZvPg9VCJBj6RsPMY6D1UTFzsS1cKMvTQm2utXvmggQTJM3mTtE8IuVWv8C
vesrymAgbZE+QQaw6846MLfrahYcq9XQQKvTmttW4Sx3LGrrCoCtYahe4ljXGj5ho1PTWJl61GH0
5E06FlxQE4P4hFqWsTEiDQpFmCrZfU54COGI7BBJe5ry8LmY4eQtkB/OvZWvuqPjR10MtCAzLhZp
ynxbTpI8AgkYZOvoY6QjFQ5o6dZwXutQfiwzNlRoMtOMGoROwil5Sx15xZq/d0pk8dQBhpwoLLpF
3YhA7eC0p0jrka3q2JyIe5YeYArNyxhLo1bFuaVCyT3maLOrwRRhSoA+DorruBdGyBok2owKzxwb
Xhgk6VafFbHp0krxWsui04fa62mKpxAb3PE2MNVtNY5A7NCa9tIMRv+Sk+wmCPZJGyiwpoIXDpSL
qsX3AkKKa9W4okyWoI6ctM9NAQOhN6u3NJphxdSIUshF93W95uRUR6wBYSPtC7V9EM5AzwgBRQ+/
WSYVCtAvODnBBTxwd8BA/RoyAqUVUug4ThiFN+fmdGeOQEzEDB9UNVCAZiEPe1thHFm3tH1A4+FR
Z87Z84Jk16FuC1+3l0/9lDt+rI1XI4NdyYAdnSJU0Goj/Zgny9coAnGnqQOuO+XXMa++wth5gWJy
jUwQlV25fIpTqoM82S5W4CVKjjvz6I96cAxHuqRLfdXiqAbHvsSqoUHkWqZDg7dIS7g2PzUGVaMS
PTtw16ArWX6QBah22hN+iqJ/NK16h+Md6sGQcjZWhaJxq8qHxo6/1KX2ORXKvrTV1Y1aZc5XLMER
Hn7mz2OZ7oEyvAyWrHaOLdT9PNGuwPBvM8qRseBcJAd0WmldWJbujeDWrtpFuxkk4PvRFnfJPOI7
twTDOZ/lXWuaFetGRPs8M0Ecio/BJDCOtpEwDANoInK2X3NtPtpImWC0LVC6gHygDp81LYPrPvZg
Z2PBzGi0HxYwmH46FoCb+ubTWEE56efhqmmbYzIjrTPCutLZ60OV3odTjhxy+5DmOcSGOGWgHXSp
s23q/qz1IF3B+VJKC4Fgk7GUYJna+04ilDDr2XS1ZBPeuBZz4gE3emsS93qggsubR4rpMjj3Mr0L
Mwa06CsCHNfrDdZk8Bzr4sFOeuMU9NYCRq67t2o+Bt7M9hOl/VSV9idUdZFBsybKEZB8kQF9W+Ch
y1+woF8v5ucoxGSoQ5kIR4P7xoBzoNXVo46aJzw8GkzOqlkhRMzN11CsB0xTxFgq4KKsF7BR+7q2
0MNaJAYuaqWvWgJ3Nnx+/IQ0WhyTmeORpmAsgCnTdo67B3T3km3eMK3Fp2qZsw9OXn7hiCQuUUEs
iQFEEsb00Mnr1gluWg3Md9/7+CJ8sNXhDrOKN723GrdHuwaxrOLQa2DlMC/dtJkOakA0t3OIek1k
WtcGzKptGI63PRhChN/29YiX1qR/DrrpgWzsvlPml2DCJmeadD/RrQMIcVr/ZkvFNFrqUxFiL1MM
lYOwOQRtRAfp3HfUPjWd+5FYksx+EtP56MF+JMk+aYz7zhqoT4PIgr7YXGUoAmKdA8+2XKYHGca3
AKAf20buczkc9D444/5xA/ZsbxlMCYIwB5o+pXdmqt5mTX8d6lZ1ZYbJF2esASMXGHdBd1G8UkYM
e1ok6o1JrbeZWD70EqRcbC2cBSbdzkkdNo3RP0rKMcBCfqF227Awoe+gv5E2e0LDvu3Ty6QjGYUE
xUs8T0fVAhZp0Ltq8NtysEZk9duq3Kp9emVrKOhArxWtcTQ6RteoXiqNslWb4gyR/JJBfu7jeJsD
yNw2i6z3y4iYX9kuiNPqTIIExxnDZLOttlmv+kHkXAUBzWOzOw2Wei04O3N4cl3nfAzCYHaJqoi7
DOv6i+R9NNhbjEpvR5l/0KsOOQw83jCAaVoHvma0a6GPN0XjWjkDKSxxVsCdrtAlGaetJup5l8Oy
QEHzvtcGd0w0HwrhLpgzX9HAiqS4cWnZPkqbbTUU+1EaPpKbliu0+gI/Ge9wnbnrItiQQXvrGChy
SQSygwaASrVmWiadc9gr06jet0QGbEZoUIt6T+59o0Bo3ziOg4ggClt1vXxFK+fGyOWpRJImxLWz
VrBnNbQrAOlb21CuS53WZlE9mFFqI2Jif8qMjuFnRKu3luR0es+RZyCdFi5HMyYXqtBu1cfq1TJG
ZkNzwhg7sNCKmN4WLAPSDsZqQayu2p4evQnyp0suQcxUU9bQ5IZDRQQqIGTb03Ii7tT4Ri5eNrYE
c+wISHjKnR4xFwzyo2HaH+a8OUaTebcURNewu2R18GKUWO8Vs/w61wuC+eOIvECKPo2NTUo2EMJ5
2AOHDkMIswwfCbGeOoldt2hHtdAuOvbkvhTxExaKNw0uogjy9Ps2ql/HVg8PuaZcd7oF8ACSytIy
lpPpISaxKVBwIK8nRYxt6xrnu0sjk2NJ2pDIWzw2tjn9c5xAc0xLchxsRpR2JiyCUcJ7wkZ+lyDK
skE6lmM4HhZklBnkzNAm0/6jXLlwc/otIsrim/jhrkits13Hd6H6lPd0B6RKuq61CNry3XQZ3bNe
ibUpCNQMDh9ddGKGOnyZqxlhtuJQxcbXqaMJoQW3VslxMN0VCy4OQKnz8avMi0sDHzGCnN+jzWND
LFfbmq4nylzz3cBh16N+mamf8UXa5DnNqvK2LB1ejPkmic0jOqAD4hRoVJdOeHKCx56fpkCWJ4HS
LH7jrF/IvyirBi8ysv0uNw55C1q3cKt02shG9YeeweKQnWOpPQgsg7Ec3RoCaBuQ0kwJTzEKEbjl
IPpkUYUH54Hs0HSsbQS90+DblYbjmgWInEU7WHr3mrTV0zLSqIZCC7nLU0isw8U4lAhGNyOCauj/
1XHltikhDaJ6Kxk+k+zZjfkQYHdrQMbN0esIK9gTwZeoZjZsDpei1byhbSjvIBNGJZ3FqN9Av4Z5
TV5eXaEic1h6PD3RyYOiw7x/LFm8xQ6U760zfC1l81ITMpNFx1E5A8eljLgx6wv2pkr2kTfizWTg
GUdDPjw50HYlQnrw+N3V6nuBddewTFQR3gvMR9JM2TuBczv2ePU9jrgkpSNjOW5Js8Xn0mA0mJmH
vMNqGWH3rTkX2xKrJpRuX5pWbMNJ/WRa4x47xN1ixASq8iOqAwdHpL5aqXtYeKC/aEDGIKSQS8hr
42gaIBmsOtzmkp/UiAC4IXYJbpxJHZIs8ESHg2QA+xKtCpdDcY858C5WUsTqbBAbdQVugCKJ0Yp6
B6Fpg7Sh28KLRaBr1xc1R1uI5wG0PnSAptS+LRAmKBz1hrLvKhnoDM/IV3XxcaS+muV0IyLD9NJI
38vW8udJw+MhsBgV5Q4LA5X1qOq2wPk/kuvvTXQYrznRzd24Yuo5UOe0PwEqxydb0V66uPFmo9tn
ttjCkWWaQcYFKF91hwpZ4DxDjMOMs/hQqCl0tsTCXlOrOfEAaSMHineUoqpbTbNfch2JKSeAvV8O
yvUwaNdD9dJmxM4W/UMU1ThmTlNFQzUe71pLAb6iLMAbQ/uzoTl+mDaIZagVOqy9shcqiUY9Lh35
R4JtyXAxQsOHWUlzXObSM2Cv9uAB0TaDQeVGTnqLxM2mtZhhov2HeAm2CUwK9MfJ1j73DBvDpAb/
rp8KZBGl6PdG2JLemS3tdQJHHM/toVWAJS4DQqMxRxH8LNNvTHTXLBOUtnqxkoYeypg8NGa/jaLo
YYqD+Wj09aW3EXdOMDpP8PfVlke6CV/oBHFYvSLkuTWa+GulqoeprY95q54Q0vEdwzmUOdKYMsKr
Y5gg1uYb2xihdue7KkKxXzFe8Fexd2ZePxd1iHxMeITVcTUo4jJZ8LTj9g2ftD273yBk0BdQkzbi
TmzlS2Cu6pID+Mc5gTlRY8tQvIk54x0LRN6qXGCTZMw3fd05+9E2rro2gc9orATmgr7MPAOKQz0C
45hdTQUgMrAVWktRXzwkqvUpzqBOTt98vfWMURMyVqeqC9vnaeHcg4pLI2Qi3egMiDUFPsyeUerd
Xu9a3EhjJFSwNdvFtmDQMAY2RzZ5szZ2xaVcYuS1wi54Emk1HExFXmlNk1zDOET+JkZ6YSnVzC8s
OihopSNsRk/HL3V4zHjUEAeWCKVMuArgp7QRCFE386QgKSBfjDMhStbkyRqEa7stKxxDE1AHYmIw
jp+fq/QmiATsB9zEFsrlnzdrf96G/f8VXa+Zv+zVXhASen39AUD/7RP/6tUq6h8r1N1wHMsw0F4W
ts7U71/dWkWzaNcajukYmJNrpro2hf9q1674eaHT3RXCkKqzgu7/ws+rf1gA8R1coHTrW5f3n7Rr
wer/0K01aRbzHVSJcoyQyA7afIkfwLWzaYytCJ8TReC4kzezdqKpNIZnU8vn/nkpl7Z+DmQaguca
+bZl6ptR6CzlTSDztrEPZD8pojp2ECN4Rcyv0n1ZhIX40todSZLsFwF1CcwvyzNMMXGUB6FMGt2u
ScUOlcRshhkMqzZQUCc0tw3JZz1CECEB63L0D5O+mT6peo66+y6vkPgYsKoT1uLgb0xcbnZzXpp0
4PJwGBqDANzXWI5YGt6EV5xKuvOsqrSdD3J2AoH43qB0RxTYp/axD7Eu+JCNPUdlPletwFlPYLB0
O+pJVn7JELsRfmIrIjua0OPwXTItxBg2Tmb35VVKNwgZYSfph71EDdCvQzpbfttUBoEuG7vJt+EH
x56TSAQvVBVV7W0oSrv1Fex+0twLzNF5qUtaoegIE8RAaKR5S0h1EJ1JGs8pU9vJ/SIW8apCjTO4
ep3NdRsbOEbo6ugqZQKTsnZa/UMFT2n0bUnOj1upnX4cp9CkLkSkEWgr+T6hTCzlfWolZrS3QqHf
jtWiAwzIZTvgIbtSh0a9geQcDJZyg0Ikym1IlnXnYSEgosOWPKdjlb0gZkmP1sw1rdlBOaSdXVVq
Bgajr4JzVCmAlLVOS7ho0l4wIUCTdp4yGe56i5Kd+a01iMm5r6qgLvY6MjXZVWk2S+qlcxaHe3tM
DAUwMkqjiZ+EOiJIZW3yeTcdTKHdU/12GWieALsjzxlEPPHtzRbZTPjBE+tngeN7YIEY+tbiMLKO
RoBR6amz54mCwXES5QsSzrX9ioCqJJWPpTMNJMehYcOCUJMYLl4+tZXX6Eo0echxBfLKqiwkGmlP
Wsqxw4Uc8t+cxwuFXNPX51r2mM04cuooSCMBemvCGCrEdcrsKW2sJsPYNAiLxrizRnVo8IuJe+UG
S5zQoq3VdZZX60YSX5Y2dBA7NsyERgvdvBRhb3TO5BPN9kHZoKXM0GTuHVO9sYqE9jHdpQEj4ATO
cAcRDj2KQuwdrKDnG6WLF8EIImUR6xRPxpk1OYOO0U1VRdB7DOV5tgIVSIU2Lk9omgbD0VYRhN9g
alo/wa4MScWj2JuZoySsDedpWXm9mzhqw25XViJENrhfkDdfmqbSD/gUs4XMAnk5A0PnUE5Peqaj
fh2GKN9vOX6wiW1CdFgo32rT0PjbR2V5hRwsMwYAMtfNhzJUe/E6BCi23NZLNp+Ij0dM1+YWHnnb
LRW9UXQjMD1Myp5SO+kz19GyKj0ZmF3A7yjsNN2PRaPVfqXginJa5jmGkKJNWeCLSjgg6WXTNy7e
X8JCFyyuoa0rC6UlkgaiQdBtQoSGyUm62A2+t9WqkITk9NCMtF9CG3kXXi1CmFBfnUkvYZLSUGoW
F40RpedjsPIGevVIZ5WnxJ7g0nYiTx9NZRqeFBGjlEKusSDIJEPUv55bDSV7wOwqqsTXhWnkpody
YjbfyEpgwk2UCekmF0yz9mo71JjJ6m1pSa6nNk2Jzr+FHDG2wlVfpYc0nWtGwFNU677ZjJHcwemN
GM1XcbxcW6nEBiqizbcs2zjQyKLCokDU3nGijD4Y7bsBcNNsmOgS6pPCQKEaO7T/0HfuHlAbQl5h
wDySJo9uhMj82/asxtdQDfXkTpdVRWpWV5TMm6Lgr8QzqawXsGphuPQa6m4F3TjXGNpJvWDIFBH9
GQ0UqUODupikhgtu0k4PpJO29JksoqeRRJgPeWnZxPNDaIRoMjhKVsnY7fBHpscVo0PSTa4yDhGy
iXPRVNohbSscxnxT7dUS/WZtFMNVWWVLtMfkLkSFYIpwOa0R9kA9zjZ7xuUtJLejIVK9ADrlBPjG
2JgiPDd44bxkOGYoW2MS5Ug5qhRqc0Z7QEH0KQnbqQUlREMjAiQ5NjP5qUSh6BDXaDDhsRJCWkbZ
ZzEw3OsXuS8I73DCRFz1ED5DR0OhNV+y5kVgrTnzo3JJLECRi532XzQOPSo8S0ZmeCTRRaOAds38
if6IAkSbErB+K6PKGe5sZNyK21jpFXrF5sRDAM88dlX5lgZVq3xFQHEGjC3CkVEE3cfuSl2csXlq
aQiTSqbCSB5bqZqw48Ye8S07UvBZj+uCgRBegxKHo8GAPnA/zhgzbrJISasDkleWemkHqYYPVlVq
1XOWWhKSh2qJyltowToXZ+xwUu8cZhQM1vJFqA/jSAP1wHwxjG5ogeklAmfI0noVnqzKh9HCjIlp
nKRqGgqnx3bIqLsMYZDYng1UBMYOxxHEpIVtf3Q6p/yCvpPRe//b81gJTOD//DXI/xvkwAvpK34P
UVh//T/wBrYjQA1gM+I4QrP/gwAKM1Q6QAcghTq6rsH1/M8EVvtDWhrqxnxozWxVQAB/JbAaObFu
gkTQLcfmNWn/JIFd09P/BNMBNjA0C6YpNgOWtEmk34ENTEzc1KYUGZDB7KY7gRMDKDc/dbvvnsaf
MIfvyWfc44+XgaguVcQCHMuxLNtes+jvKGjxYNo50idMSar5BQNh/azhJxCr020VZo8Nde5dmyfp
5n921XccVxWhw2hcuOpIVnCOYZfDJ+wBkB06kk88co0vSh4rv8E8rX/rD4/03b2+e6SyDuRoj1y1
qTHuSMJIRwACrEDPXv3NpX4sPnh766WgDtsmSBbWBIvu+8c6xVWLUXuduulSWAyO8mD089IO7n79
HH92RxZlGek2MQxPyR8vYy4G9k0Gg1YzzK2XSOjDruI8Rcak759/famfLRRLCG4I6UQozis45ruF
Ypsj2RX2Iu64NBPmGRhAuQA6oqeiZ3ZcBRMQdSmzS5XM8+dfX/pnDxMYz0rUtixDiHeItSVOO1PR
G0YqwYgxH9i1Y9nMzvHXV1lfybvVwfq3NKGZtuEYK+/8+xuUFg4N/Hidtt3joaPIj5krbmf98deX
+ckrW6tb07RMk6rUeHczaDC0+jBwmSC6GNppqT+I+v5/dol3eNxc0XRwRehzL8BiTAkJpYQm1TS/
2cS/u5N3D4ykzIh7hzuZm6vZWScYFJBT9ZurvH/50PDRibAlVrU0DDTr3bpL5iZnhKGn7lKKj1S6
Pn4Pv3le677//s2vl2CbokUiVDoWxru4MGUzc2abAUbYRjiOhYqvZcxV7ILEInHK36yz94H929VM
Th5D01VdNdeN9t1GEmnapwntWNc0w/EcFcXo5VUYgEVItfNCKwK3u8w4IChM2Rz1jEJ/vTp+dn26
IxqIOHRK//ZAc7oB6tzT0kBAajsjoaHZTnfIx/lZc9vyNg9RjZVW0m5/fdn38WO9bXONVWxh5n7v
132nVhpyX13KzDRb/ZtIWJsNMnvGs4YTKNOLZDIPq/BTZBuIvvz64u+X6npxAiQ6MJykoAjfPXML
jVX0gxDQzAZ44Ix3yADVnbCD86+v87OV5BAhCZGGqevOupi/e7easwxOyqTYFValQcNL9Ko8gg0Z
XltLa+BaJGkU+7++5k8erKnzHg2VNj29rnd9ri5VKBVrpOZt3AiZ46cBCJkJzZ5i1xiKqrn4mdVQ
I03gau6Shv3g/foLvA+cPFyTs8cAlmkZZBHvHi5CGti8GxXgmSID9NdGEYJ3WRfmE9otQ3nHLBUZ
mVKtx8L99ZV/Ehts2+bmdZ2bN97feqJBre9zIhCW5uAd+xmapqjawz+/ikN/05QrLpVY9ONLlUlk
4B2B5SoSohhFPUfR119f4Cerc0WvSrQ+CEG4qfx4gV6lWYi4HfEaKJevIU/HxsBb1AL++Jsn9pMF
CkyMdM/isanqNyWC7xaoMmo9XUggJQgEKZcORW06CuikPy96PCH9XIr2NynKz69IUAU169jG+xQF
qd5AxySYTKisxTaiL+RiYiBPYtDJbPOm/812+MmaYPfRQ+aAtUyNJPyHLZgKq9EDhTtMRIXUbam7
OKi1/3jJG6rQJP1qGtY2r+zHi2iozxpLPzMMA9bWYJqA/Zlw7gKd8TPOEb9eHn+/I7DGnIA2i88g
AXu3PBCf1zQQqHAEQvNeN+RdMMjfPLS/vyQuYZimabCZ1sb9j/ezNGM79XWRuN1qR4GNG3AwdizM
GGh7//RuOAIEQO81HGu8ox8vVdOZoYsdYh4CwKtwRaKhdp/WjAd/fZ2/hUWyBd34loCb5OHOu12r
TihnlXES0bsKE20zauIlDXq4GlN6GNMRoOfRGC3l9ddX1d5jxC06+TRghUpKwSTj/ZNMUw70WWFI
pxTXaDxGhX4stfRKG4z9NARnkZk7W34Gh/SbU11b1/UPScx6YfqblkmWTMb0bklGYdXP2NiGLrZA
UXud0U+KZHUKwsc6vAqBJabtbabUroPR9G/ueV2A7y9tC0dTKXlYQ+/vWYqlGwLHZjC5TYASYAi1
lV+DY7yPN9fT5g092E0vX5vNEbDub2Lz384e7noNzWwPw9Ed691uHwLVDDn6cXaSHU6TADfL7FjV
EaNhLua0u1/f6t+24rvLiR8Xb4UxXdQsSKn3lThFItlRfv0mQmu2/u6mdOZjTMDY8mQr66HwbumO
WWRM5ooNnTS0AmUtFvjL/4+789ptJFmz7hPFQXpzS+8pyks3CZVUld5nREbm089in/8HGj3AHMzt
3BTQ3egSRSYjPrP32qlBMHjGjt+/aoN3fCEMQGWbQc8zlrbGA98Ky5u5Y2CYXLRdP9guxjCTdL6V
ij0gCtrzclgqrfglUUW0hWzXlj/EP7WdA/WMfbkjatI/s6v1V4rnDJZ9hg2fIdlicLz8aAeSdWtn
/5RiYjnuTV+V07ww8nrKUWrwYz88hfvH+Ynm59KFzjyhLXeqczEJxIqcww1M48a65eNJ4JIMf3k9
8VYxZJA+PmqRrx2LrCoCZBZNt70rVFsXVEoNbqILt3OGPP2ltTAJliCP2PQmfn3sVY+7V7yUzpN5
l6NF3cHBaOCa33Xjk7y1d7OKzQcYRNu8IXFfSUdsgiFYeJ5xzoW/YjO28jz8Q2m9QfHoLGs51CRV
j0en9S6khe0i/1VW82ly69MI664ZU6JpfXtZuKUBzRLVnevCr1F2v+S4QYhT7lAJLlxW2mxcEOn4
xATCYblDeHt1qfod5FTG/s+D952KZDNW2YsQvreve/0dQvt1ufkdnd7KQJMEi83asVCBAAkmUuLk
J/nWJh0s8zKSrYc303P3FihDxyPRWX3YFvNpVgI+CZlOqFf+2MLLJM50hOpjMAwHFe1nuKiN6MDq
c6Gd8WQ3fzKBDz1sKIgrcFphyZpwWE+eszSwMTAaX7TzS5QMh5a4Jzb2q8icziZ58ikm12IPZ5M9
2z2JbEjXDr6H8CXBpZk+jvcUwqXbnkOSde3dHXScIQ8lyQHZPiHOtmTLmF1K7HPtF7aERTCuk+mU
oKaftoi12IugFiKfS5IK1TstrgAAEfUWfdhCee56II8g/dHFg8i2M68AWTUqeoSuz1MJ27/EJ1wZ
i8DHQOoqXhC7JvXmA29sUNlJ8rACQOhBeOrAY+TEJGxJpQNG4jt7HR/m/pnVD+I4su0hj4PrcZ5j
URwbRPKqf6+Nm3aB/9hb0yEaAcABMlDRs5JbQUwuCCAF2GhnyUs5REvtnmfx4IS7oXmMUDlb3s0F
eOZ2D758BA8vW0JxiEstAKgncQKWWjWQn8+25x4sT+xt6yXTf2ZPYuJBnWb+mpt9Ec2rydxaCZSb
e4z3+NoQ0qLY3m1c+DMhtHFw2srfOPnZuRtOXupx32uNVvKq532Ubjx/BRt9np6xO8Bsz9HVnJFa
AUVfhAzQZQ1zNVhYkTyYsbqaPgK5wYM/xs4mI7VYlZuR2Oxy2hfpR0RWjEE0jCLP/BAMD6mEQR+9
aOOYBL98puv2F9kELHXJgL531s6Rs5r+sw/f2HXx861gqYOrmWGo7E6eVAQKkn/EPxlsXl1SAFlP
Lfl1Frm7d8tNJrclS1TnmZgo97kAFpF8KZAt4bkciC8+MJy6hxO3mrqsXGn3RBwxGNXfxgjFs418
ohrD6NsM5bV1p99VQ6KfEbyS17cYjBobkkM2biERkCJlcwnffZgYQa27voFpYmi8GfZAbDwyJcJ8
drqTlykbtr3tLVpStos5/1EQfKEbIr5ySFdSk962pbcdfdhqufsqUR+z8mH5HvCO6OgWivpaFu3V
KvjG1YZ3my0C1FH+qkiohYUCYXF/wR5bL4RRh7HCvTo7pzzxXgDV8ukBIpgszO6IV1HjIDfjiazF
plPdl9PoiOPqwIGyTwVp1CiqLGALpd73VbjL+guJqtdC7otgPtjZxuKTr+cD/hoHUopeMAxjQBAD
uxR8J8xHPyD/8TSya0ft7kT0Et3aUJsifCFj3hiPgN3LYuN+5eivblqna10TObiroptVckxjhhm+
zZ6HKT821bnK19wTqXsLutdOLgWQh68620yov8l2ZXbKpGLycJ5YB3YqZETel9hE0O0cvWx7HCOX
eTzyqAX1TvQrUg5J7pIJGoyKBY+BGD3eZuW0jW3oKsGHlxa/4nh4ckd1idXvgZfRmNZCxdPC6tub
OY1nKyq3ULmv9oDEqCP8zh2tkL2juxG1PzGeSN+bEhpZYTwNDtw5gkXZDC7ulFSurkS9yPxkAaRw
MswqyNSN9lzjGcpf8/wjMm89TGT90wAg8bYhvDSWQffD7gEdcXrXzqurGl80xFMCGAmjWkfciWPw
hoWAnSBxrCXjohAXdv4jw5ujviNCQg1EbclBhyQ9Hcl4Sc1jURGpDMJfpB9xgGGJTM6FzGK8YCg1
McHAjQj+eDkayjU3Ggw/QLwEJ8dvdAGLPHk05o1jX0RPPmAEdn4Zuxv4qSRbFYhvB9bM9aru2ocw
fmu0Qb6Gsejn19G83KnSsRUfmd7fAeCnqkbK4HBJil49I60GVeDyyCs//1WYctOP1apj725lNkMw
q1lJ+o22tc9jlq5N9Rqjk5dp/+HFjy6vPpb+2Q+KvRbpNmg/kKas7wkxQ36zsmnnG/CgZ8IV2m1R
X22gC9mBPeTC8oDtYIAc6ie3JKOBcTVrn5eoEa/QgS+jNh8982igpjGvtnOeEB4OBGCbITkfzQtB
kgtZNSvhTddwTA59m71guIVEHx6zsMSHdxsGzvEnM2Vzmb+E/nDpan/bTOaTw76c++gTm9EqHeb1
1EGc6jxCeiHZEbsZtF+ltcNzyF7+Uk1PGkWwb19bs186ablWYMx9LgJaP2LmkVhD4St+lKtXs8A4
yAbTqM59/FEQ9y2gn2+aaNOKdlVKqqLyycH5ZYywA9vPfr6Yzcton73qKyoBRSLuJt5u04zByhCc
I1l96cx05yFjmNxfPgkFo4BZEKVrSqGhfI/kr85VJ6rfbdGe5rtx5mmMPkIWNxgRF4CoV3U9LyZW
rpPhXFmHAmnR8W4OzP2U1zdvmg6ZqTfCp7oibqHuOYRm2CvJmT3uylBInu3+Whd6x4TqYDbNLkvA
cYUhcsR8mzrsywP3SfbRRswAbeiJV8bwF4o4+uy8ERhLifwbpxjex73EijHeaxXesZoSASfGYO0n
Ez8GYJzxyyZsKkjT4xS526QlNKnhgJjMtencefn5E+EOR5s5WVdCs9DVhzf7DZYddbJc9zFxXoP2
ScygKWS+MccM10d6Sv34sQvGLY6I3zJ5L3gOm+NcuKtJhCfE4xv8UmdBmKFMjH0sv+vU27vRWRDW
NtTJSvf9Z1bf4tF/K5IjypOngu5bTvdLYFj3GI1boDT3JbH7bieEfst8aXuBvZi95qZ72E0+cdn6
JVHzphb9yxTbG8swvqoRY8O8DAqYxXJtWF+WTURH+4hhbp1SjrrglBnEHArAmM0z1hSKsmSfEzi0
gIIsFyWnKERocstdHJWF+sRkOgOhMR+n8Ut1ci+dkwFThNsObYW5qtwUFmA+a2oaGopZ8MqshlAH
FcHFGhLvWZKIwlJijjZdP1ebHDsEHzPqqZhI0SemUopwkq46u3lsLDwDXSvC5/Cq/LI+mHmEP2Xw
j1VmH406tdYz2ePrOcc+5bvQGlvc+4htVmFnPRmzcQ7IK1g5CTDMCXq6V5ZbuoaN1cWvzQRhPyjW
Vlm95rwZfmJca1/tqw6DQU5y41BcbJNg6Dr0gtcgDdGcM0ywZL8w7soU66RNHhBfXHkM+SIOUGo1
MR2Ntc00+CihH1oMQqSkniBDIz8hDPknJPGeuBNASJshfSWguyJNXIPoJGzSIIlh3iOLoI49hxY9
kskYhpRWKwO2oINF3jhv9xzeAO8464NVZz9oGR1nQtuH5IVkID4BuUor+B6NTz9XP5pF9dT1X677
m7SmqCB7Q8e4Cnc9wZshhoXExK1Gv678Fy2LVZNDuCnBeQ/jyui5O4KHQAQrUt3wysGJjJsleXkI
iwF88TxN4c72FFcO3WJjvcd1ttUxWUqT9cxX9q0kyy3JyCgbw/AWhtW1MBxqF7UI4/pXR2CPhw8U
TRZplFtJnkSNkDgR8boL6qs0BNokvuXeZ4Uku8/OE2YkAk+WE8NekeMPloQjfJaMm2tUXbV4sH1I
bWFzztzXjFNUIZssanflRVzAdCYR/UEaPtXGISIUsfS8XWNI3AHewaxOU861d9VIf3T3YJO562T5
lQac+NMO69Z3N5K1QEBFmrL9HOI1IQcLO4n3DtpFbLjbLI5oZ1joeN4TihkcIlm78VVxkHij0FSL
XwQgPwgCwhd03kvcNUjMsEmTtsphvi4xP1hRvSn0jPSUz8Qr5+eumv7EBjmgLyFS9vxoBQ/hhHKO
O9J1T1WGP6r/aahjLUoxnojAI5+KyHo/CQ8EidQcFXnebRr/PMX0EOn2fs1P8VNVPNaOseNzGHOs
P5I4H5RPnJMj/atH3AAs0XfHep/HnRc/qPhmMdrMUkUKS/wdFciSKP9KEjiLuIPMv0y6s3aplWmG
22LrN5Dzqn08YxdaTVlBZrV1dmhRCJFfasl88e5qGs+6TpdlfMm7vUYO1d7oxZxyl2I8LetFf5/k
vBXusG2TU4Alvlv25pIyq+rR7u6t4hmbtAr3JgUqhoKJIs+Ve/JSsabtsmjeFr7+wocOjQmRKN1i
v84F6KHyna6hFit3OChn2wfkOhpNv2yBZfs/mieLnCucajeVRGsLv73zp0H6ZvYpfiUSk3HzxI27
7OJpiaxy5SWHRD5kuHDFXnl3zxCB6fz7wsBJju/SP5KXd+9ggDuQZBJNL3NkrpPkJwVNaLKswNT3
PosfU12taREk5LxuxoIsuXBR1l8+B3APOCf9EfXSTzEZRuQMvmGK7+k/fUpbfcwrqGbJIegejOgy
ZHLRT9Tj6nGQb4IimGX80SjKI5tAYnRgFCDlp2OtmPAMQLna19EzDkLLZeSQppf+FuXTyDCmCKdD
Djhbfk0MYiYoBWJpW8+dwfkJGTdiwRN9Tp7YtR1DVPQp7H8WSX+/H13mAPnCnRC4LeIiWTYwogfU
fOn8wiBlnsHa5fT2KLxYUZwrszsM4pDOmITa5z7m3AJDyCIweZIBi6ovl+Y9LnsmQos8ysizRl6M
+zyjQwrpzB0I2YCI44073rIJHz8gseCovW5ZAzgj5qKg+llNCbW7e9ClxYCeej7DZl/aF6Q1xwrn
Y0PMZ4CLQKMlttlhEx/rlS9jaPBToWJgGY3cae0SRCIcgdXkuTEObm0s+ylADgocyYG2ioI8De55
WMRIYAks0pOOu6U2t3gT1hlPdSa5jRGCTTbpltYRt3sXHmK7OVvmdx6dbSxUHoiJhIw7BZsHA5XE
aYg4sIq+GzH80aG5J8R+L+Bb0B8Tvzd/aLxqXZ4eHVmt2SpxcmM/zdKLYIJvGHKZ373SJpwiz1ug
QWHeDVQ72CsDrTNm0v4iu/Kg2rfBuoU2GJw43hf13cv024nPfdc/UK7xK05rPcOhzOOnjqRm3KrH
sgA17BbNxr5/W9xlHxT+Wme5hpwn6OSiQC6lSf0fhl26SROv3ZA7Thi1Ybv80um8LlN0xgsIJ4Rm
lAOzsTFiI4sT1P0l8ZXla2vy4An0NGq3wpts4mzYiyx7dJ441EwVPZuB8ncZYYZL/Cft52gxSBP8
y82ovkYy9n4NaA/TZTVrhwOijY3HphIuoYQTAd0zUtOCA3sWAAyGEqRTfr+X+J2rhwl3E7e3TgXh
ciNPIypfY98Td3lMg2z2uMhFSxfUOt0m6v2aCd1wV2PXjDs8pDcLvzPvZpvUYhLpddmnG2bzkZwR
/4jOTIPSNuJ2Z5te8SJS7VX7Hq/5U6m9+oHpLBnZY5V21z7yJNGvrvVoIG87yLGfoTQFrr2u237c
irhr1620pld0naByW8t+IRbYeh4DU36XpV/9lmFkyqd05DhZRvi8g63Ag/oriMlr6pImeWTbF5Gt
Kbriy6xIZ4RFJqlrWpS1G0OKfoEdx4TAyue6wIZAqIzSubm2Wz7FFUIyNspF2LUfnp/227ln7jhO
7KD7eqje8f8Zl97ld4rvqdCRHQRPnUJhnLqMWju0/8wAursbtHAjop9td7iRF2QtKiFwdfl26n1k
DFFPiWcxfByIG7y4Yd+BDY9bdKhTwtXFdhPshiI6LGECy9FkIMJe2Y4zflcd1JbFKFHSL8ohZTKu
irF+TZWj7LWBaxdIWtbJg4G1g4qtsG94D9pLO5X6obSt+jOILLJjghSj3FCE9u/StYk5j4YxlGfV
zy7o/3nMePSRC/crbXGNIufRcl2KmsrIik2Nujmr1GWqAw42fxjMxzY37bM0fQi8wgngemta/qab
sBlSO+GTFrDahJ1fDZEDuaqmOVvUdwKQ6kfCAXxu0VlY/Wc8mMaTYY3tV4B9/pR0mc+cH3Mr8wLs
fq99O3fbJMU7vFQ6MOBkKMWY1eFoLkdDPmM1LNYjAutPf0RTlY0FJ8aYB/qRQPa/LsGku4gmd360
m7bwh9rxbCN6vgtGaocjUxJhDefErRczqayZD3OHsa1BXqXsWhqJFoM0fuEWswNrCzRlQHYSGn05
mA7JEAOgj/1QFCYgiTTDcEEklwJ5nSsJoqJL/GbfAhhZTaXf4bKfu/vP9LMwO1DMlc1Haaq6f3KV
KKtDjnmVzpmC3XpC0dzaHNclOVs4OnVzRixd5n+qNlNgGpPJzU4jATn9WSdzoN/RI4T2opVSggRj
JxkcvbFw6mcTsT5AQCOv6CrqKcu9kx6H2d/IYsr0R2pb/bjPUUc2a79OaNUHJEV6i5jbf2zLyppO
PpbknKlsxS1kpIY1HOKc6p0I7mr2Ng4hhcMdftIUFzObk3YT64ozkwQqko7pOzw85F0Cb4jBM+wc
VP5dGlxDVSSggh3sIwsx5lgHcohL2cMYC5JEqIAc/46hYJmBgdnNCRrP3cQIj2HhPGbjvbpxYvQh
mKvJ+IQnTJ1iHVvh6G6n2jhUGCC1+x5jFoWhk6a+uUhRTMFKl9oeFi2aAkB7cUIbmNZe6V0sKHLt
0W4S5N5Bp/Dp9a502wN5dTNzrKGz00uPfLR+KPFiAGXIFVnGX1lTAcIYFJJURnpqKlaZNWXuJeyS
yNhPZeR2V9Ppm2jvxrhOl3yfiuKcZ55m5qVVObyX2hhZrlhukUefFv8zgBUOpZn6ESYQc0gxNNz7
k6ZNpg2oyQ216DUYZCJtr0aq6Qpf0Gsy1CFG6di1fYvpuyvRai/MrtE1CykkacO3VwXa25t11MA0
mM0qzr7HPOVOq618hG04eB3u23lOxpci9arz7EV6PxWBjzdMmcGwNPEFgYbpJw0ZTFRtYi4qhbdx
fVe8H3sZW09ZheGd9Q7go7V7PzyeMq+S9YsZtaKImRX74uSIcH530qSkPwQsRFR8bBky3tdWk+rv
UbZeg7m1boCOATOiaOJiKsExjTPFp2Vr9n9h0CM4I6jZGualKHkz0b/avad+j7nu8CHBu6GEzbXr
3+ZaFyBbXWVj27bn2fdPzRxI96vQU9h/NpYuc5ynvE5oRFNnHGOMsOE+qlwZHjUdcfmehNL0Xr1h
Vpomyi9oC+0UF+dhaJNena12asJD24Yy/fYJHoaFEd6tU0RERVP7UmsyLrdRUAij3BhVE6iSJZjJ
HL9MPLPYzNzECaFnAdM0dY8OBg88lIP7HcmW6cMcyVx+mJPkqQOx5YZ4RuvEyRhTcpiLN9zZmmYq
7gz3MkUqzrYj8Y7mwcbbQ/S8UGF6QRLtyC0uKhF1CIWFeqsRkTSbrnTj6hhiHKZLZI1LROmbrOpR
WhDaSRv0WhaIjWUMH0EtY7f8xtA1J2JVW2zZWhF0M/2el+asaxdmQYKm6wNsiq1M2FuL+sEugeb6
nftvyeH/ijT4f8u8ynv7t839f1P9P0soQunX33X/f/0f/xb+m+a/kEyjlLtL1gIS0RE0/Nu66v/r
rtcmGR0ptYEQxkZP8P+dq/w35rU2EkbLwKR6V2n9P+G/bfzLIowCNKHluMgMHf9/I/w3/ykyMImq
QD5uIo4J0XQY/9A0dHimkpSbhJVgX21HJ5iOhum9o6pLl/Ek9JpoMi9TMRnN3WMNDmBZpm5wSoT1
6sKu2qPkr1d/e/ce/q3l+LtL4L/JWkzUYigR8Ld4CIU88x/CBwvcHcnPNtCdanihSvHPwkqytWvo
Ylu3RrsNGqlZ0Wl9m3Vsbalmov8gjPinoMdEO8asjUvHIOo6/Kewa05QkmF3xXOXpHDNHAZxgekc
8TGFW9WRctjnPfR3x//5T7/7/Q3/u77F5FC1eEzQbKNxD81/SJY8n0MIwiF7y9x+rpu630dZBxXa
jGw62VQdvKH9U0SqPNeDb6M1ED6oKLhLJf6OQ0959yLusI+o9kvAgt7Z6pLwjn11JshFebkivzw6
a6tnapoD7oKVuKkS+2GeWvATZJG9Jj1oA6fIPn3fag+985MDbgT6oBMG/l5Fz0yp6wcNO9Wg7K95
LIZVbxgPeZeV6xGV9tasybvFswRpB97cMuu6khGV6b5OAeB4kpznvfnajQV9mS2bg6j4OCtkBKuk
MT6jKr3PrfXDFDLDyTp4rp6vH5jK70pz3lVWInZR/Gm2RKnI5icyIlKekvjozF72mCF02U0M+uhX
Uif0D2noPBoZqatGbc97knvaSSxSycppSCRsGxvo3NzP3700+yfUDPXS9ALmFve+NFGkBAkg6Ghf
HoYKxyD3+FqVE5looyqOHNWAFA2ECc6cJbfWronIAHu2uTdSz9S78gBvAatdWMbX//k5Cf8p40T9
5BHQaSNydDhCrLtM6m/aysKJk5o4SHqb1Ls2OPQuvghOWWsS7VwddWJUp0GZb6bo3uwgmm5pWdzM
juKqTuPpQub7vemKGHYpm/9QCUx/pfgUZpQe0NW2YOySHmQGJJi8SeDF2yXCV3QQCyO2SSMcivoU
4LhbFb3cVJjyTnEqvS1UCZILWhJsSDGOeUiCjZOtbdgnN13l30VGrW6o56BQ0S6boMNbUZgd/dpK
9qYZbu3Y/sME0z3KNPEP5kAPaUz+Cbf4sO1yk0KvvzcuOAx2FSvSQSd8JePsUU2ISBDt1BH5tmKo
j35VBrtK9efSfJgj0X50fIRLPdXFTrhxf7PNel84IHkGsx5vRp1/4Lu7pW3eb2XbrGjaCchBXGDc
I0fzwg7W0WQyCc/ciDWycauCKN9g6rYfB0NSmjhNAMlP3tIeE4QjQwfCkIBAfWynKjr7MZB066ns
nP+kc7cQn/3jvECAB3zADTyOccRc7l1t+bcHoXap+KTjfSe+dQNFkq9kDM0V7xHnYojaxfTyU2na
0yNkhWsUT96VrBOgsFhrRpOzzAwPjbBgDNrDJ9+ljaeN6GwMfDeCBLsg1g5Cn6V7zbR9LOag3Kss
Z/Irk5VUct6PQcNk0yejJOx3MGmA0NmGOKZzftPZkK4sc/iZc1QFWSE+ZArhS2bz2ounu2ZGQWxP
YoDJqkajNaUvGD3NHTwCWpOCfhi5Q8xct4kGnmSK+NU0a/dQFC+Tb9lPgUvNKZ2PNLWiK40SgUBp
MZ5TCuP5nnyq63A8mrJ6s2N59GcDKm2TjbexQOrmsDONfBjONNOARaenIQCSpIU5f3kaKE4gSFaO
kw9SmUkocFkEKv7GtpbPbnVHytSvykY1ZUfWcfLvyE2vWhVTESJKCckpKZS+AnVhBQBqNW+BmrlD
pvbDPCEbqsvxURClVIaWvS6AmiXViPSl4utQWdVwADCLCoF50JKUUELpS14l870kINN3ML5GZmOL
kFEgKcukrBlGvCwNg8Gu9v5wWMybvpu/KpRlG7PJdlLvI2QUDObEQXEPdLkWW5AuiPar4AFftCgG
gDqGmzLE6z9IIz7DPBF7gt6dpXKHYd9MwXoKT17putfQbY0HJxrac6nMg5uD3q9ycwcRIVm6UZ/e
nF6yHRzhut3om+qTy4TZzKwHcqX1xTbSfNdX4BuyDmo5r5Xkjzm/0Dy89FU/Pw9K5Sudtb+sv1iw
LEjbsa75gNx4U9/Jr1McQ+XKb2Oi2kXnx+zJ7qziqmn3DVPn1k3YF3oFmU7FsEoC7+g2XJ3uQGod
AC6GyQRmu9kutST4GHu+gHQEbTSyCFKMvk3CxplCs5vVo942PbsAEHLVfbP7wd7SYuIMELdV5q4F
04HSLmcs7xjHMi2mBWOzX02i6pded/0iGQvFJL6ApkSHbLgbHMwJm+tMHGuTrV8qU5jKqAgrL6/e
mpbuZ47Qw9EFkrVUIFYRzrhCJgc1Kzx0TpFfh3A2r7O7LDBdd3NtbjOSxQCKa6O4qDmbVvNYQVSb
HeOhG6KPAtsN4h5i0Wu6xAW95MJOu9dJGcFudn6bde1cPchFKsvkvlXw1gABkaBZtS3ADbKgUUQo
B2m7HBpCVSr3lsInvYi0J2DGfi5ZDgGPC8dNPUUrrWWA/CPnXSuyXWU3zQH02k/tfBSQHVhxGXpZ
N5zrJsIPXvAGQf6wT9iTl0l8CgufWKxGXnNmOcuOb8kS9gJtcG6srNFK90n0W4XNcAim4IESTC96
M8rQvIiLlTGZjgZ2Q7lJA5/YcHYdrzgxXfojhBexlEgL0g6r+dB3hvEEC+rVnuNvO7OcB8cbT6mJ
7tOdxJuHRKJqqxtNbbYETeTe8nD+klhCtipUpBpJ3zt1o/kGvvcc9yLfYiLl+4VBf6nL8CKsSGy0
m2UPma1eva57KlUBsyOMi7V02dqaUzhvzcF7avwZVYMLns5vL6PNr1OH/XCB/oUBoFvbDr9/Ig6J
zafTtAWDc6sZLy7QV+bP4boo3NdqgjQ78ek8himAQAYrfJ/FipF9z5tdEYWZ6vJhTMryYY59tQmb
aVi2MhGXAcCxZw0XRIrryvdA4kfei1DjW6+clXLT6VDJUa2D0Bu2ohn+5EyaQIBf66n3EOXmK8Wv
ttUZlYTS0PZI2+mVRsAAl9Gwhblthox81znsD8KQ9TKCf7McCrM9tpZbvg/ubxgt6cvYf1dxbZyb
nsdpaKvqXYfuh9Vl0SnInRV8LqSezK1lhPwDP/wWXQcrN559ahvwS07EwY1ilqGBagiw8vB31bW9
dRIWQ52q+mMWB+bOziWqLWPlNcWn3xm4+WcYs2VpvssqIrYxYUMDbiE6uQHsrsqu1rZNDnoFp2RX
Ofe7PLNeK05yBK13JIflnNU+syeq6oadQeCMh7CKWaKGTXeTBpQLOQlyWWdWJyriS2cgnfacaK+D
ztojPLpTYrv6AW49GlGARauwZrTpFYzqQjXARUTPpgLuS2ZypKm0TKzh9DL6MhR/Yy6IFLAAT6YG
uQ8GA1G74foT4fscl5vUr82LkAfcsoArh9pcSF4k1A0BQawg5MCuNlYFTLo5epNr7BGEj4QA6TBr
HtIkkNfJvjh+TPwUIJmVyIzqtTHtF5cj6RrUjo9RcW42Bjp0tFCfEQfiVjseFZ6YP4Opa8/K7AO+
AtDwZNsZZ+ZxTzCz/bNVG3/we4iXtHOsUzAYyzgxH3Mhm4fy/keijB+WtNhHJxfXzpg026ZVzzIU
HwxWIInSDq/8NvkdD+hyVdGzPDT7XxhJoFPAYNvaYHSAwqHh6xQhUQGSA5GE6X4oN1E8NoiSgFxC
wlkNVOvbKLffYpukLpiHl3J26wtjuyW4hPDC4DRaBJnp/ZpGIsiYDP6OR++VidmfegxNFEb+dPzr
j2lmQUhg96FJvPTgAXZjCDTj8mB13PfBvihYCZUjwFxlkkqTOi9Fq5MnM4tWDOSqZVkkpLVNTPa4
/OuX3G33NtMuYClxf+3arr+6li7OxozE4+J2bNe7ThjrdgiqCwV8IMeA/PIi3HTUK+gswjuurfNO
DcdJBlDgxEPwK+HTmSc/ZiAYndrWmRGyISi2lEKAV106odSOkTnT2oZJE7wPJu0QkmnqDXVonJDU
82ITOZa7m+ZPc2r94wx9aakd1LdDHPyMfVrcygolsp3z8XGL6R0Lun4Hquc1dCh6voL2LkI3BBkk
LFBxwBevWduf8xL0vu4pIDsRlhephj2dLFWA8FZdkA9ozGsudDZOYO1teSsqezwbiOu5zZFPal4a
dvRpXUUIxbKooORP5da3m/ZS0Tkx/u+SDcN179CYImQDM6r3PmHZX/NlPpZeJteF8mOApXe1ZybV
ixUhO0l005x8bF3shdq3TKbTu4RJtslZz22x5il+RDluvfhAOxD9Fi5M/apPTEaojUYHUa/duJ2v
QDKNhe0Y+Q8HNtx2Q3/VVZSDRY0yvqE2WbnOGO3aRl8xFVUvTuL9F2vntSM3tmbpVxn0PQ/oNwlM
z0WQDO8y0ihTN4SUStHbTf/0/YVO93RVVs3RDDBAIVByyQjG5jb/v9a3ilubktniIs8YMpoEiI+q
Ux7X1anv9ZOIQZvDYurXRd3+zIZuPphafTVyqWw0m9b/0FFrFXb7nuCax2QXSVC+3PABXZvaAWc0
BIVe5NXfaCij7IyUxzlzSzSdZNO0kea7powvtjkfaEGXX9K42uedJtGnVrupAiep2nTl5sU0Nk7X
vLoIJvZ0+0Z5yKeGWCgohl8c+mBpWGrPpn5vlnXqQTf65YAlSvqmtqC/DtX0Af+fT8QGQus03ShO
BPPR1ZKHjI5chDrzwV5OspoelCUftoOSSc4Tju2Fqvm9wwqxC/M4XIewfJ7Lon2PQDOjppjWObnk
MLAeecgnv19qoj95zJDQkRA62s7W1pzi0JjVYXqFFqSczMRNH82O6FMzv1mK0Hdh4xDuRTV7X6oK
c7CRbC1lNjYcMplm1VjFslEDp2wMUjMjU3oYvMwzBwYyfVrBptdGy6VVtNld5wqtKTw4CCiWvCDt
TdPY1M2PejcZR6tifxnS7lupuWZt0jQxKClEhDoKWmsDqRyeWUzaLl6+2EXYHAAJFeyNNqkS6iga
I0JWh7jYKH3+PYyrbE/P52iMMyEYISxndJY8QFGHEYW+6pr3Ir2kbfpbPOePsuyhzjVo2OIMTqOw
jL1uhRyCYX35buMqfk1wxJEyIUacvnxLeYpYiEbSOEdJ/Lqe6ZcaABDozOIS0554Bkclujg+hYMk
uMfJMz/qp2hX6tH7CAN0t2hOy0+OP4xhtm+1EJtKsgNMZ7tYw5eKtnUyGPt6Tm+EBlCll/O8ThZx
Vp2ufkK2o6gkssPZPRV59lIMTRksE0r02oB1j7tzrSooMEYLfcg4lI+xYZwmx/ziDIpx7DGBH8Im
TwNZmNm2wPgaDFpytmhEIk1unhWI6YdBFykCXD29TiYqtyp8dJTuxYphzDXMNIGRZO5mcuu3apjU
jRxVAFFDR0T1MqRrIiOyq5NzXrRSeONVZwdOYyfXRp2kpxkS1nBanDKjds76UCAnl9W4gUFZHG0K
TSu0eNyAKp72gzXLdVa0PFBYZoO0F9YO1tNjEct9HLrmXunmLYDX6NIsenQsyuW1na38DNfqXVPh
vzVCLH5hLqQOT4a4zPld6B6qlHH0+F2XZfFdUTLQSjJmYgUunAyp8xC13XEUZnFsESiz62v8UrKf
YTN+oMuPIVjTjrJoSGSGzH8XeO1/LU5FrLI9MXJcK+jAQeDlV/rtJFPoCgxz+0cuYmKxmplMcYko
uFV68KtIcxFYkQvK3IrOgaJt1/H7TYEuoA91zBSjZW3KtgsmDqTfU1Y7jYZS0Q9PelLBTUuS6Qgl
FAGwmTzg9yazMf1olpoUYkyGa5at9OB25wEg5M6mYL2BDUWiMicKX5OZcdXSOt5FjvGWLNW4LzHj
0KgxllXbaPXJzfr60kpUo3bFtlBVRm5MGZ9p/nePo7n8GGIlOVLFQnJv9unJBVwXKkX4IEOyQ02j
2HTmEB36UrO2dUY3vkq0o9I3ChKU/i0vaUlFkbCoipxqUlJ2Ya19BbwFIlVmZ4DPb+VStMdqYNrs
5zn2NTNlsM65erJl/7Fg0NqQ3L6d75oQY8QBNmTzcuwWRLtxWe/G+1sp5PSgNST2RWzj2rGnZZQt
6l5VMeW7oRz2VaKWX0bONcYdvsiwGg9GVuG6NTuXWo5qfaPoudKkviN2oX4qJM6vTsmSjQjN+rXH
CiFeWbvUd/QvmmcVgzibpWMdhGUiLu+bbZ6aSMPAC+6GUYCRTee3yhH1i0wLGy/RiFHA6Gc00kq4
Nq517DpbLVKWJ5silOfmRA2VIkbe0TI1yj49xIM0+XeWfTS7wT5W6U+7tmHx6vGZxIEYf6JNMLOd
Nr8KWOtRs0i7ZesSqPS1gyV0FbT0ZNzrnT87inKraY95tjIneycKyY8uo/AELQEzRjxeigx5E0Jn
e824wQdXLO5BsWv3AI06W8fA+3XQIGf7LuoGwsNinyBTjIS7ihYqPnpX6Oe46t5C1egvy9zRSunb
k6Qyv0L/X7zSZK8DqaE4CemC+6MbL1cpoMYD/sBAas/Kqe1LIrpl1gSYmp3dAhR6Rc+OipsujhDL
EODJmtzoPKoupWiqyxBjJlH0gr1rr2yGzj5ZTq0g8iWVMTVneIoRzUh7uSaKTkZ1Ayk6h5O8x+Kk
SlJXlFENfV1BYm4PDB5wfddl+hq1FFRTDutC2M8zB+xTKjpxUlEluWqjbp1sNFHpCzxZ90ffsecj
sECUbsvYPA5RdklGXFdLaCdf4LND7a0QfMo4z70cXWswZO21SHOHQCQLNxg5LC65ADJPPzhdLis4
4Zc21AjDM03ni9rjczOQfOdJDMp8qfzJoZ7Ktmsd51nz2CJN8bE0LF4sEHRkOZJ2dLAUzULyX/NW
U4/U451dr+fROouM2SPf61lqd62EluWHvHaUVdZm6NRjl3O6RnwCGCzeaj/p69aqiyCbiq9w7u1b
Fb8WthEeayV/KUKTtcGm+lu5xygNA1XMpN+08ZdIVM/GXR+djmQWpYzm/QjcsEFVaHuZEZs7Nbyl
UVajGoybWw9L2VPCKiJxRZJMUkdfRnruLpfeuTzchxmjjYoVFEpf8qJ248+hns9zbOW+OAErTa7t
/WVKqvfBCImPVZT4qBW7pUDqhxzOZQcHwnvS4o3Z8IwWk4LuSq9fjb6jgpZa1lYcOtWyTmTt2Kd6
+WjKO50Pa4vFYw7hYp7hyCPQUxv3APK7ZNdwWsJ7UM1CMQDJyrbVCS1ypKtvBaKTy51Ci33P2C2y
0PaFLr80g+n6tPtz5q2qehFKs6nv0EGDUvKBmWy6EWx2reYmObMV/Uqnqz70ZnvTcyO6CcrWFQeF
SyumZ7Pvu6u+5OZKUKvHdoXLZrHeUaxzOrYT9yiWDp6nViEZJuTFkPO+b9Vb1gtnS1X1Jxt29ybE
dME1oD3ZORG9LSzeB0J1+kWkG0MxB2SZDnkLLj2k3PG1YaH0pgzTUSNG61xQR/bQqVkr3NQxdjYY
5zJpGi8xmubR0NmX1y5m1CjfZ8ZdIDlY8Rl4dko9ntyeWGwKqwPWbiLGG+yFopAOE1EZ77JPNWFj
g2Swv1fuSkGl25xldejqugd4XWMPDc32pLpdGrh5nxxwSIsH2aM4kJrdUbwxzCM00UekuvazgPa3
UdmFGuFC1oZZmE/lDNBIEwNl5Dn1nXHRDpxW4lWk4WMrMxMpHhzXqE/ZQXemekykA8HAmjHAWQ56
WTV/1rpm2CVF/JLPMe1Zc7L9mCPdqjaWmcNLv+Hoeyot4oFGJ+TpQpuLCgbjRWdtBk0hLZ7MEpTr
CPMz6etM81C8RcgsZu1cgshWs57VKHRbOkNxhHkyUz1XxdxqyoF0xbZnyyeeo5gGi5ZAWFez8G3k
xBNEbU80fbLqClkeQ4xmQ7ngymzrmwh1koi1CDMJcvAxZ0JOwnGHEwc6unpE+ty0xqUinmOld9EU
CHU/QiwPKLuQvl1HGyzv2RoYcQzbJh8OSRJ/YETgVY+Apk8O9yI/ZgRl4NOv3pdoPkICiCLivkVW
H3PC6qwSX4irvudZrJ2UAgk5gMwcaToqX3UhDjyMb7WdviGrSdZ9dINvwH6czZBfl90WaRdHEpft
QfEjzEf2OzS64oSY1jzFTZFHG8coKYQm+aG1IJ3gwJk1QUjskrAxbYg2ICVjubdTch3oZFKBqLdG
zh+RI4vdWFZ7Wx3Nr7UN2ziK5dYQJPaIscAHRZFRSftLH9bjIa6uI6bePKunLarwsYkQmbf17A/a
2K47khdUxEtBEnODFf0iaD5g0aBTTjsJ9Shq7qqjuDlECYuatnMnUuGazEVINbLTozFyoaSByb2S
BYdo+cAkUPpyUPzIebMwjoDLvTuQUJcdpduJFXMbWcjjPk/42ushgaNlhl+g8h+Zzn8oWoU7pGmB
CeBRS/P03LSaj1qL+rKYzkUzhhiyUMCqkmrvXI47rZn9TD227bfeRbfVR24XmELR1rnN88dywt1h
ydeyfp1wjl07g6y3sS5fShg6O8uhvi6rk5riA2FUjgcd0rQSbzIm2hUkDWgAOmkxSZ5TS7+3YSWl
dat20f9SbNdbjWSXrqMXJ7SfDW2IuNa1E55zPDqPMeNmXbedvhqX/lyrZAOyWQX6aqtsHeqU5kjJ
dz2HuHrxD8ZJdYvlfBlJTnFa5TTZRf0UJWuzw9MWL7e8aZgth/Kd8pbq2Y391tXY0ysLT/pMfRlz
MQo3AgkauoKO/mK6KcXcQjyDHQCsUNIvoq3Az55JMZC5VnIDx69zXwOFaF0SfAvHn8Vgohb9sMGM
7lOs/L7iVmReD0OLcnuIj66KoaY2DlmhXiY6e0RiFZcmHt/gHm9KkCdkIyRv+rCY2Kujc4UrfztV
iCfxTmFiZPXoDSdaD9ikUJPVfqXG/qKP5crR5nQ9TaqXJ8k6Rsx4QMZLrnuTkwmspOHVrRwWooFo
c1nRDADWtso1nSYApXjiFh9TNy5gXAw43Hq8JJhEfC3EScipIAwmFPUL8oGdxoA4NFHqA6petpUy
v8b9veCG7bAfQrrc4GpXVMUdz6VoW7ftoSuLfkPLB1pzPgXWpLKxK2yXKUtZdklv/kxnOW6NKo+e
B0q/KvhWTcN0j8VHjRLrYKn9Qv22eVOKytjP2d3CNBJbWcdNvl/q6IonQS3qwLSKm0rC4VlrDPgX
ZeNZBo4sutUwYtyjYrbqzlGZdOt7ggfxZ1j9HEwGQ3zqm7hcI3I9DnqvEkaD45UYFFfPfVmxt7cB
D/NIZjisF21Y25qsmDyf8LC6D/dtv1YJ7aA42XNvWE8oJon8rHp4HgaMH7VpryoOj50z3t370fIg
l7g8Ji1UhCpaVraczy7+39MsRfKYhJtkoVoh09uYDNADWl/KKaIBESFFiAgRAdPsTa5R79qpeq+j
6GjaE/F4SxTdmubBRXOvEXn6CAn+tTC7RxZ3DCZ45JRcJU59zom7KMa3GTH1Ks/ZX0Umms37t55b
q5J8M4lblb5+hScnT/zFMKFzMzt69v1MmwaoP3/y9BmYfaxzy3PBAzu79GeLazpjXOpYcda0UAWU
CJIhe5ncbOLfWMcBfbTA2Qaq7qsQyQwZSDF13T7CqFjh90qszgoIeUzYsMSvEKR7jBDWtAEoxzm/
aa6zRiuixqipEnYGdZqEYjgioPJ1WiAJULaJI4UfxSyIrsLaP9rqE0rdY5dLVnGXc5xqKg9OjGI/
jPgqWgxEnEFaTv/lXo8FGyCz8CvNBfPOxL+Om+49K+wRu7uXvohRm6+V0vwYc1oI6QAs3wXcsIzk
OuuSRki4E3NZb8car0DIXTORsDO5FDrQFmUXfwlD82WMjGUfzc3bIhx0EaLwQ71JsYsGVPZsTwUI
A9IIANpS5CcW8ILuXveV733iaYo6bMgW8IFiOnImY0IPu+QMsECuLD3Vg2lwGsRQ01mJu7uxNFt2
gsQOf2TNAyqwNCd6r/Qh8SdM6rbqBq/GanUps8LkoKnvRJZ/KQfVuNpoyPc42b4bOcXO4Z4uyrTn
iWj5HmVqgEwfonenv8Dp7xiZ+FlCNf9OAEN3yMJsn+ThvTurK8fq/qKilsD0hqCmg/6wJbRvVXEm
9pJpatZaI6VHYEt+RI82BzGqNj+Z6sdIJ4F9LgA42Qaa7WXdG8NC+9pEIACjbxc7ZLOGmuABcSnP
ZlF2jHv1rKlA37NQHIA46fsp636wRsMiHDhquar9rBu55vcoA1fKfc7JHFqeKZJ9WgHpwzTj9xxk
Gm1GPINVuoxBLtIfEQG9KHwp8mT5ci2NyB/I9VmFevqUGDgMlGXv9s1joaQKCUO5dezn+r2o2OcU
SpsSz8UGcHpJFQuLiHVytEQNBrIEWAOrmJWTBkubm2skCo+iAhRDOtuTTuuw0HUsaJrarV3mGYgF
RBZmldF7TmTsh0wlEnQxw6eoarfkIX5rRNE8CKhzl6ZiebdJR3gpYe/rUpRsrK3y2rsyxdtb4a5J
wqvdVupzK/rXLs7yHyKfLnnFLqfo0Ge7wOT2NUqE/a//+/UypqW5n6Gp0yAfyd8lFxK3fe92B1TY
7VYDHnHKG8iehOUo59muRGBQCeA86VISp0BCP6IgeNKOd3VVhPshQXZCYF28I7l4eeZvcPar5suv
X41J/Dx35i6iHHoYnUJ95nJfUN7r56gyIxi/enc3uGOkdsw7LL6Ca0SAQbGlbzBvQjcaXvI0PqmT
PX0n1c5cSbD2V+EqSHkwjdQNjAW6UgP5i7wkKGJ8E2HxodbN4ao3I5Z+3SYTrFBoA+nlJZIj7t06
ireIILSNPWTxYzhPh1om5X4cWkFe3f1/Yw0ODm1dqAKCo9WC0hL7JuCUpVTAdWWpmCkvhvpJtyrj
JPphr6Aj2U9GcgTnOV5LmYtd7ba1jwYw/ELYiOV1U27sYxmzx6PhizrB3g8RbRb6aNalUa33Ks+j
V4JdkYdK9IadMUevTC+02XuNilHnFp5ZpeF+tr46vYhfu3EipdNhffz1ywTOmW/NCclPamvfssQ+
mCFHMBKFHg07Na/KPYehU9JXbAbqhoqKEoyE0b0q92skCos/56et0tHnFBSuyMeCZJBq4R5XDvGP
QstfbSeN/JwQiT2JpEjAK35H90bSEZ8nUXbnrgXhQIxv+ZqIzglkJEO/rvqUvL958rvReXBVvX3N
svCaOlp8K40Z8V6XvnBU1/dpyaaeOOTuYI2jVgOvSdBoVIN4LWecW6rOioHNvbCx3AyT0INqYjqj
EW5dTcepA73pFlw/s3WNlWoNqkY/NL1j0UAhzC8GPr+C+zZvsmk6u1Z+NcdCblCLnTQp6T5geOf+
mgb9wqohEi1ehWqtnEWvtlf3/lJk5sBmfilYtOivEcdxSsZmoqOgTRcGJm13HHfIaPQNIb7x2hlB
myqRe5m0O9kHVkfvqspxNoAFTrp6GfR2slcMBmWHYIZEiFa9tLYtcKR38SbWk+OcKOz+BpPc4Zg6
c6Jn5fWfL1I4F0yVbYtHha5U6SPkohBr7BvSnLa0VWlaFO4lbtzkYFTiaJCL44pbr9jqYQjjAaZV
Ua7h9mRAPFqQVOry5tg0JzlYeDH7pCyocirPLWty1MphLSJDu/x60UWsXxS7eUQZ2u+mhnhA1gKv
5Oy3we47nhuX/mCbSrQ09Bsz16iOuYq+y+HApLlFcR4r29rGZUOg1V2ONWzaEOFBWSH9UidDv+TL
zGFc44w7V1ckw7cuNY3Lr5elt5/HVC3YzqcbACzch/xspSGpb91SXfJaIw5UKBjdMZ+L7J1ZuruM
T5EIfy6QBtg3pt3eXpabQVFvZSJgxqVg+3rV8YTVNEeUKtI2JTPuP9F7/79NBafkvWXb/rP7n/ef
/F7VuJWiuPsF7P/vX20+qvO34kN+/kt/+jfyf/364+ijugv+//SLAORKNz/0H+18+5B9/s+f/59/
8//2D//Hx6+f8jTXH//+b+9VX3b3nxYlVflHIwG6/D8Ig/9iPdjJ9ttH/pd/8J+RA9Y/wLy6OjE2
JlvNX/6C8UN2//5vhvkP3QbLDCLVxchpaYhG/8t5YPwD5rqlizsWENGxZO8Y//u/6e4/qFAAktZo
SJv4BIz/F9fBZ9MBV74TOXWSEFBaWtYngf9gu12T0cUigP5ilt86tAN/uAt/YyHQP6tiP1/h/g7+
qIoNzRhDV7F41P4DFAu+Gswn+lBfJXG83hum/8d08Yon0mVPQHGe8mfnLH7jY/hEVtQ/v4dPylxz
4KA51XzK2her5pR4lT//5nNqd5n3H90CXMPU+ap0nS08TMpP9EYccoWoC6ZxWgoejuS9cal32jZe
R5voZAUUXDx1vQRpQJn9Nx/vb77EP136kwI9Scp5or9KtYkzuFH9kMXTv/4Stc8a918fzkT4bTJM
bM345E2xpgoygcr3BM5nB5VyE17NnbYhhdfTV/UGWkCQ/sb3of3NwDFB3/7va94/9R8GjiGKrLUl
1xw9iIV+FChet3o3V2+1J/zfuUyM+xD4y9eH9kCDcClsnH5/vhpd2GLKFRgFfrOava8I2VYn/st3
QDqC1P/OQrMCZLCFkLQGRLlCprRqV9/27ar2fvYHJ7CDfvXyr2/73951G2sSsRI8neonAwqiQhGm
Dj2tJcO3RwIme3g/LW7/+ip//8n/+yqfBq6ZJVk5xgRK55RIDLlp1INW802b/1w4mN2Zb/9uJrjP
JX+9xQ4bKaFaWHnuH/cPX2jrxmrimFyIfm/w4mxeTY+Ux9WwJeExKLxhde39cdd5+f7x4Xej6e9v
5X9dW1M/YXKjPL2bJO/tQfuMTtgm+7f49q/v4y8z1P/583Gy+/Pnc6K+VDGDzgxYdXOf54xtFNAh
DpqnyJu3v7naZ+Lwr0fS/u9PdL/bf7ibssNR2/QMWGeTrD4IYd1QTljJbf2byUX/u68NhRQGF80i
usL9NHmmsu1zm9a+1wevwy72d9UGkM3GDQh3WnEuWSW+wvNIQ8prV+PqN9PA381tuPd1mktk1cA1
/fPHVHEXj4bG1WPjRYNXrvxm9N9X8T+PShfjnXAt2o0OEOPPD1k4p2PqxBx/gZr6GAN+sHdqB095
VV6UvW4elY2zMjwKM5vqN1+h/pfPdk/JvKOqHR4IxGufvsIGD7ICAwLc5ApTvf81hXYpV+57cV7W
gt/SvWm1ug5BmK977DSvEGUC73cL12/fxeeZT7hUoQ3exeCPgbsyfyrvGDO0tXx5peWz0la3m7G3
X+tvcChfjb27sbw4+NeDWf/LYP50Jz7N9QmNSKdseQ+cJ3cOm94yYHcdiJXLBLGLVu+9L4ACKEF/
1Nf66sdvLv+XIX6/vMHSRkCF4+Dk/PMgW0p80lplDSw04abddcdw42wIPfzqri7EXXoYLPbpLb6l
N+0nCbjr/DeD/K/P2Kc38GmU622WhhEdT490+t2wCzfxNdxo6/4lfkI3uS4815O+PDIKIAakQN28
5LdL4F93MJ/exKcHfappElmE8LKDgee8E68a3YzgK1Ic7ylaIWYLBrmWVgAK4LcX/8v87OK0JCuA
ba3t2iD2//wN6KJDuYBp3Wtpiwd2LH+4YwEqoCnz3zx1Qv284AlKJdo9oZZZxUA+/+laBEBV2Gk7
GF/IvpHagwB4UjQII24PA3eu1epRk3P1NW0M8QwzQKRAkTU1CXqhGfF6Isuj2+e2E1u0bAarD7CE
FW8poXj2RriUCugJAW7BXPDWU2hTlAmGJe6aKIe0WS5tEPU62mBXq1vNm0YiOHkPDnnkugCAkkyE
fS8kf9bbKF6yZke/H6pZxqR2MCNqh+ZyR9wai1Gekn4On0fko2tdSP1gJ4JYR2VcEvMe9DB+DYk2
hwKRufuiDlFZAgSqyS6lxbVSY6dG4xFrVuEVDlBOSo4LiCFpoTrxxmjgsJoMqK9rIqb8QkHNdYKC
Z/wkp7a0g9KJcu27yolH8dxBFhWQXFndnGHoh13RphH6TFFTcuxbLL0o8GeU9Joew6Z1RYGsA08m
TcSoQRS1FT1ZY7vZELRkbNWQPlH12bF2jfyxTrTqa4v/AjJfefd0QaskCMoI+hJ8oVpVwz2nDFL1
VGvbUkk73Fsp9HTXJtVa0OzqCMV0V3ZFW9kzIMNjlnC7iZ+mTa7XQT6hOuLIDEZfSKEEomT2hTDN
8INqCYQ5IyoUX1oZOJoFuxIwdTh+XGMpCM+lyZI/DlWf3QuLz5lBTzKOC3dndhraFPWOikiV4ssQ
9tY6pkkUcOQsnloErWjxrOonubEo8KokjwC7UaPIkkkMHsl1kK87HV4PgpQULI07TzxyOK5Wnd0/
oBGgXCJimOVTV4PSKYnZhquVhKGFH3MkYWEk5lRflg7mSEvgMKxEqp7jm1wwLoP/RsxcvNmmNW+I
Gc39MoIzk7QdlLm+CKAFJ7RXZeubg0k1aCajOKeckhqKlxKx6LWZola7kZxxZdXpCq0BbLh14xGi
VB5grgCpLTjh2itrmMdbA9kB6IJrvygSwG5itO1zjjU1CRC50oUU2NpyMgSCCn3q8xBa0iPOYPA7
eEqAzUZg1MgR1zMOFl/OWQLWnGYHno0WNkQJPb1HsagudbEnyajyoEaBJclHgxFX8cAinFiRUkCb
rKJFA59vRPAbNgFABt2vOggghtlUO8NEx5LRG38A5lhjIlKUTS8n49SErQyaloJlh1WFpoFLsmqe
Lg9ZrkXbrNQXv1aR74wys5gdm2zTD4m2D3sHgj6Q/VUx6PAME+yRoIUiEF2KFj+HPQX7lVTK4XHK
5/JhUcP60Nk137um1X7eFfO5SjW47ZhyHkCcOJOPXSC/yN5EpS0HFQlrk9/lJvBoVrS/1U3fWaXw
prK01jLR1EOoZu1zZyB/Uouo+3B49JBzRCHMbfA+9nEglAltRGtuSMZwt1MTDkjVJudLLIXyKrNa
vwFpug9t1ICwgKCA60Rf+y0s8DUNtArOr8XwNeuuRyzbpCBsJ2U647QbNk4eZWfOU2VMcyQxf5Rk
rGkrp2YbN6gye2dCM0njbBd43/dY96Iy5zUUDQHKFo88UCXbeE4W214bdpevKeKOuM5pM9gkyxcU
03cIq8MvWDrPVNrBoqrO+DGpexSwDLuM7hAaXEyawvqA70s6/UqYB8KCVx3oH4NelNbGpA3emuGA
rmeNwPQeL4eXizQ79L3FcAnJjm3Dcz/u5mj2O2z2KcU3npbc2In0XZtAUJYmXlkSr7YqANbibDsI
yn4m9dtQ4d/5hp7swYj0y2InxALPxLJZtr/E4NyLoElwO2l6sq6d4whUiUqvN8zJVkXBF6bHwaR0
eje6MR/OzYlBhrEDAuDPHNU4gVYrrX4Zkvanqk/XOD8u7mMb7lJzX3RgCNcajOl5I3H32WBNQJT6
pnpaetAJyNu2GssKjPGlAUBrpQ+QkTYaI01MENWzwUzp5vRTkIk8C+SsdA9ut9abTRw9WWRNHZj+
NIY4OnTwSruIScBHDheEDZ6nvqRFUq6LEUgfMImHeAQoHiXxwZmaN9opT1QoYFHiGI+G6VwXCkZ0
K1h6F6+C+zp0RLPfA5AOhKCVpUriQrZzqurQi207btr8QVCgDaOP0fmIzW/kC3sLS5ITZV7SaFuz
/mgmccFkxudEoYLFELIclqpsXDcO5GAUTjix6DhX7k8mVLh5Mx1JKOzGbah0YjBPZr8v5p/Uiq5G
mVzoP0VKvbU0zjrGOybe1HPthbkNt5uZMPoJqKgRGucTLpFvHMYISwCwrA/0dB8b2MUon5Z4J7ub
KTfjcpFaYOmbxdn2TGycrR33u4NMIxMPhfqly79mxnaokaAghi7Lb1P3niLtmZ1zPLo3cO/BkMoN
vQcWAmOfFB2xB21xsByC1ciNPSwQkIX2rQUv6sDvFu9AoFjiX3HNr0T0vRteGvtHAb0xx2NhsEOJ
sWrVJVhqo2Da3xjlbXHqlUu+SFyAzEbyj56ohIKvm+9qttMlLLE6DcCVhsNZi95s9aawl3Ccj+G+
giIbAMjEeto+jjxHJJPE5rbpT5MRaMkIGFue4My9sfFDpvA1HnTPzPVzXjdf3J5uRoUkj22Z14xX
gfhy7KJzYXe7cDhU9gN2HpnXMOndrqj32R08RdbDyc4IohQPegzU0rF9u7457ZMzvjryUU2eI+pv
ZJ90+UAghrKak8hD8+WFY39O0mNevUZwy9ttkn7UxXvRFp4eI3Sbr25zLfFhJKXj2SYs9equw74M
8yVPbfTl6aXNx8fF6dZdVJ3k1D6DL1tDITm5XVsF0rL3+diecmkigLPMR7oEazHBSp3zW73I56x2
zyD6ns1pmRgwznNsq9eyHl8tczhGnXUex3691I7rgc2lccQulkp+TpCR3YClTzrxqtKxvFaIIphP
0weBEkbExX6ynS9dY+FacAJS0teplvopEpIceq9pmGxfmk4L7kHiaeNcok75krSWr/VErBvd8pEb
2kvUO9VRcbFxLLLE9pM53WZBl+pg2+yc6EW0aT3u5azd6cFNyd53BuDhhqryULgas3Bh5aCRUD3B
M1RmVBf8MvGSvAbkpiNumUWdr+xZbz1H6shKXLvaphrCEZeNa/IMQclC6duG4I57mjfqXdSCATAt
ELajN7iDGb+HtQPSHiUlG2gtuROdBlm2o9fb6AK9dhb9jrSP4luqNXcLnxomgknXArS0MiujWpAb
uClqUb0RJtZajIKXtp2NL83cF0+hURI/MkRh8TQndoQl6RdTDAkPXU+hNcpt+Q/qzmu7bSXKtl+E
HsjhVYxiEClRsiS/YMiWjZwKGV9/J4q25eNz7unu0X0f7gsGKgBUIImqvfeaSwLHkrQR0Se7g0GF
bZZv91514zpVYy96oDH6cgKcNVHbazaPkd5am9kCkQUy1ZjJdeP4v52M+f8ozWKwN/+/2zrfiLcp
+kuWZZ5/TbIo5FIwViWGa1APTywHHtMPvpPiGP9BesUyTLKOpLjndMqPLItF/sUkqkUexdI1B5+1
X5kWxTD+g3cWoUodsMvsFa3/d1It1wDgR4Bw3t0aKB6JpWmcqpSz/XWTa/IB61O9wyrHHQi1agKX
G36wNRyJ6LWh0j4gG/5FU+NsKag7YSlS+acuosRZDvgdHnBQBB9LvK9uMph1s1ikXADLNJ6muMhB
7IhyYeWq8WSiRNnJUdLz+nU0zyh5UX9NZhWKqj2yvnsoVTdZZnX3ht501CP11o2tBQ14OPrkQOmG
mPoMZnWLBtJHL9oCqCzs6d2al3jQ7PMbMdrO7rdTLcPPnrxu7e6yEFHsFoQaZYkmz81co3hgZUDI
bLz4WxdN8ecpbu7jvOFB7UI0qSmAVQa2roTkXw11Yk8TxXOBeWRCxFdGnG0GvEuRGW9LavjuZpH7
yu0z/zKqlEAlRZh8psZxiIezAs7wqxpN58CrrydhTE/HUFIKRw4VfYGrS9pBhm5MrbsJ9L4+GX5a
n0ojv2/qrttFc1ff9wNuRUZ57ZMz5Fw5+muu7B862Bu/vdX/IYBu/xVIJd8/vAdVTSehpREU/eP9
M6WOi50nqyS2YEZyBP6084ax2stD0JXV3hJGxWN87qSw8PeRP/o+rmsFjM66+uJix/3ELqGgDLIc
D4jh2ydKjKmPyzQBjFJrn4awzBZTq+c7OdrVKhH8AT6AHA1DYx8E7bEvWxCrmnJW4N88jXjGoKSD
GlU1tEIkE2OXXMcCxz5HWW+c5MygLC/swapT4narMSwAYU36k9LwkWjHEDJzk6A4cPLiMJYOMQKj
Dr/UjXUDK1V7DcuBRS0lR7eNAn3p3//w1hwC/e2DCy+OBatHhRY8NAdE3B/ZA2DEXR0mTol2t4lv
iVSGRym2lIcs1cSGL/dy4RLI4TP2bRj4tJSwhh4zxJBruD3GXmDtefCTbRmqfLrU1D0qIVoK4iMD
ZO657VJGENkoATHyQcDhdAr2D6l3x6Ybv6f5U5wVgDm9QStWU6CjY7WtcjWVSnDpKiO8IPQSKQKf
oMra5WTZ/TGGNYhCO8R6AL2wjuiyrZamqHU2sk1wdGe9aNiPbNuhZ8WisvdKHiRL6szGz00+XfrR
aC+y3w+dl3//m+r6Nbn8+5/VIa/lGUDWbPBTvKP/iH8HVq0VSDMq4ryN/9YVVfvFtTJnMTW2CYSj
E/vcUc2Voor+GUophI4KIxxRvFa93T+ZZWiuJ0Io4Kms+pxTCbOQMwwDRWI5IcD2qSg0ecTbOZAj
PcRvoRyz7lOs2hcBnOa9t7tLkBYUw+lFvi7tTt95fjOclEmdSWI4syFqkvdsgIcs+C5pz/lYKDA4
m69t3vczQ9o76UGgLAcNdlGrQaMZikZ7noZ5e16oyRdiRXe9myMN13HHKiAsofnDk1h3RfkdS5t7
ihvbt96IKc8S6JbCaM61sIW+hLaZo4uv69OgT+UGsnt2UKnNu52qoL4NvUw9UKnvQy1SXJTuaPsm
FwNP6rvNddZqHQsaq75NMRVk20KTVVZ50rCrcLywf5RdjgJg3kXhY/hF9ygU6GNmVll7OdgWTrgq
jA7V/ejujKpQD4jK8zO/gYX4IWfBPw5BuYIAdpO5cQudpMrPcsqc6btOoQocvd2vKWOqZGe/xeMa
tcKw16wVpVjJk1Bd/akHR/Wr4SorJzPip6ovjXlENurUR1WDk1yCi7qfERfjRNgGJ41xSHREUAhi
D43s+e/OKQjAPnjKOKFDi4yFF8HaK51We8x7JGgp2f2VXTvaI4Bpc+dEFpnvedSE1XUKsnovW/JQ
5d86YaUwbpieF8NbnvrNUQ7JW4s26Zae0wJqALT62sfE9YtEfUbsQQmV2/pLQ0eLamvjY+hX2kNl
utMxolwMLVvqvPpWblG73ld3o14493yjENvjPlRPjktPVcddFgTGp4R4gOyfYkzmehAAEN/a8TkE
r9AFm8J02f9iGmZYgpM+39Qsq+TJvwxZcvK/X/73OUlT5EDoKC/+/WX+Pu/vP8ofc/6Hl/PbIn8e
rCB6L30MTfwg0B7MwYOTXtThLf9JDwl1mS78ODa+DsmhU3z7feyBWWmJql6nmqX6Y2pWEcn+OTVo
W+e3uyqx7m7k1NIv/bOcGuAM/uuu//QDyKnyB1D8Sf81Vf4APOIsAOSgsKC3a/duHR+GyLc+6RoG
8gDiR6wOabqdGLaRKvSl7/TWJ0C/FfGZjtiDnFyCoJ0ye9rLURvlZAI75SwHidw1fRZ9qgPYY1Cy
76iA39iViuUjdhg74YfKKbFM8ejYMLrwkMfHA+/vR6WKcdghxLeUo9gDBsC2s69eVYtH2SV8AtWm
cpHTk44wRaiqzUGOQXlUcKzUzbUcbf3KuTU6HG3lqOd36nnq640cTI0oX4LgqrZectDSsXvu0gxz
MD0QgHVpgk6scckc8B+amz0mQrMYTNvLZjQaa8cJtEukmu795JlHfwTyW8bR7Elh2igMuAiCL5LS
VANhP48GIY6BUMZOyNv6T7yu39TJkYI/9rYVFHzXhgyqWE1wX+BnvPBZKr9Tvhul/K+jhO107cbR
WVeBvVMGauKf4GZPhVd8mfKhfu8ra6cMpvbCOipZhW3THTw/r452qqnLKhiQXClAMMZRvBtWEMNU
U+LHZH5dvyHCn5Z4HFod8sbGNVZei9Pr5LATLlGSgijmD60hgCCEA6eih4+Pkd5Tl5n+9yab7kEy
mLOiVoNs5mRPeBwgLWAFeW7cAvk3X8UHy2NboRfgNuz5VXrYkTeBx6qCHU56FFob7apSYPgiOhU6
bUVdqeB56g/l/EUyGu91bJNgKVAJJdaIciZJ38oJRmqhWf0FkI69opxKbHQtOk1Jnp+Jr9UnUznY
BMbPskce2lEjLpSP+epjQE7FooVwZlu5wZOtzrH1qVp5iXDvZRdqoOfRG/O7CcXnE1RgcKq+Eexl
07Dt85TB3dLj/DGKLPOgd/E7NPns0Zy7TMF/21EeZI83ppBRjQmx3zyWFW27Ho0+WynA+reVNYiF
gz3eA/7Hido8lFXRPLD/QNbQESWRTTnQJ6QkQsPDiWie0oLuB+LRmwmGPe6jkzn5vhmKQxEkzake
2vp6QO+4DYn8sOgfPGz5elSsmyAy3V2LHdDMHAUphZ6tSqhHmpt6Uv04dAELTh3Oenur64A7yXyg
xSib6lQT+biIadg5sP9eWLnm26JNdTZmYnwhafTuNVaxC72Jf0ha/jg4JkXlHv5Usa8l06dC07V9
YAf1/dhEMNTI0MiWIzRx3//sSglNbdHxkRSVP9wK/EN6V9ps9JZdoyLdqYeDfKF4frXIrVgexT6h
Z3uibA4k0kS4RfFuy6rHBj1Kroc6QIcVsS9A+jr2yaISFtXeNYr2KWt/zNEsmyc5hD15mVe246HN
2wd8iTLXn5mBCrgfyz75E1qh1h3GFyOblFVjx+5GNnuWETiNxwun6SfgGKhpnbFGP8tDednBT8Hg
100VKr0Z+bMtO+F841Vlh3d96Aw73xPJsUA6uIp6ZXgsoFHeZFVofuWPsPB00/w+GtlJI1rx2vCP
WPDswUdvyrrNx+V1XKDZCOrxMXayDqfO0fiqGNgoUfb93aN8+OPygdr2+6FREASTs9hZova22ZQd
2gjyR4RYd68oLHvHQi23o+cWdwZmrKvSyZoHKkfRCUBKfx5sBdiwF4kv4RQeFBHNZjWsjLF54KSJ
0MrZ41er4mulzPIXl9zsgmovqPZpk6/CGHcLMj5UKIkE98s8+pSpg74q23L8XKiwkRsrfO7aXtx6
ndBXqP6mf+qX8xE5XueT0hW38j6Bafx5n+v9gdKtQhQRt7jPg6tXSfNgfhsRuGQtHmkUwzva59wh
650qyfRIkaq3FOAlT0jQnI2msOg1S3JpTmcUmxIzgXNMdguL2lZ9ihTMfyNFuG+gJ/YxevIbgyqa
PdmwGXpLpKUe8hLqPAJVBcQWf36a4K0McJsKRIi5adqY8w2Bd/FDP3to224PoKN4DpCnEuPJdpVZ
IuHBAfGT4wJAEu5YrthQW2BxYKDWpei3smknLFAKUeJXPY/6WXMgeYFUqQfWg2WN7CVt055Vu3lI
5xuanaru5f3Z1x6A4+r3cKVr/lm52HeN8E9V4kSLMJ6yr3aB25GZOa8fM1SipKc0V36bwRNleOz1
8bG0LPxDUgCuxMF5DEyDfR9R+rxnA8H6dB7I1WKpG2PzMgxps1EDFmD8CXj0ajDv5glTwIO+c8Ez
QhMO7+UttRqbBzvPBpz/eFKYGiIL1JY8mn49K1rNHXd9rT9pxHlJ/c7zlAZ6I06X07alyPMsJ8t5
+JI8yRnXrnnw454fA7k3jTvxc+5HfzR1F336jJoz/zKO9tJRAuVbO5qXAmP6FxfwNvxndbzTIqiD
vjCmTTaVzn2QJrivBLUNmTV31e+RhsS+N4N0uDchalSDsMBD8X3TOmWJao0mhtnNrTJz4JVCIbs0
9/kkNzX9kk7ZsCQH2q2B1lK84mTWqzxTCB/9OIurFLoFK3sicsmhhhse+4OzK+ZWOmbJoWktVlMu
qtfrFDkiD+4ECclx62ZPcb92SIWBw7VWaQekJbdI5zEPnruug3M/ut5g08jnWTB/OXS8MeHO6YeW
j7axlF//+LDcILnCHL7x7js1bR70ACF12QsAW+3QPBRxlj1gaT0PyUNd8t+zkTvxVe4oW2R07cIa
oIAGZogjXmiMLxmAF4R6LR+auTm1KA/dXv3EnmiTtiijWWX04QyHIM1kOf1KQ+UGwr0rJ3RrYm1a
5SeEGd9CIk93qiOKu3E+yDO3mqKt5YhzWDnYG1Ej82iOlgB0G166QWTqBqQb77ZMMe68znQBscc3
JB06XqqJvZPSx/x2o+CXVfq1NYB+N+adcgdBfe3HurGQG+eP3XONNk+vFeUou6B+b69vEEFAmISH
blz3y9etcR6VK+Kx6Z7cwwFKqXho8OB8cJX4kEy68WxZBdJEF+nwEJfGs9ck+dIRyLr0pHUvRh2v
UhJ94ULLR3slzA6ltWyrsKxRgVYwJAlmL9SmrNby3Y/9R3ls4Ev/9iHzZqypFgA4xUTWO11/3M7Q
bUw+fWMlkkRd66GqP8lm4lS/N+Wo5gUG8cdwWQFf2iX+5O/bevYeL2oMjuem7Gu0iSfuR1t2yoPF
A5qo5yZUEBzeQBLTj2ms8iQPo3qFz9TXMUkBDqmgOG6ULIzWU+47C5N9+n7SpCWphVOLRFE6Ayby
EBWHVTlWiMM1/FwmPRcniyTDAmDV8Oa4EYIww37XYygSadA3j1VgOWvQL/kuaPAuQW1U7zInDHbN
SBynqPTxc1JH29HSjG06+r5B1QFLmCWLZQXxnx8dSIGNn4G4uI+WQ5BDicgBI5O1NzWWP9R4BApy
53MzBOYq7wVWAthqE7m2lP5IfGdelUeutqjwJyT8/NAE+hEHrPGlSitrQ7oqJEkPRxE7pe8xzVNp
ZZAWML1ZRYUYjkMeDkfkm8Ox7ESz7iloglFBkwhwX7DcHBuWvHSGAyq2Gy0rZluhLF/xFZAczKrh
+0OeZsrobD2i0+U8ILvkYUx9COilSA6RWtxbePUQiiStn26UmmoAokokGUGBa41u7gyKPk4WoT+W
ILr6FSosyuP4PS28fOFQsXYOTSvfKW4/rL0SYKXtF5/kjPlefLg/gSVpF8IS7iO+bmQrnNR5TyMK
S2tf+UzsTqEypvBBXvfjrtJLAKaKdu4VdkOkDdMbqKvWRR7UKcL2ks2CbNmpC2DcU3lsObl1aWyi
WERrcB6nQpRc/HvjovmO3fIrynwcHvlrP5K5hFQeZc7BUoS9U1v+nEqvjPeKio1HXJGuqP3umINw
OtSUfS2hw8OHa5XkULH4eCaICnSDmGclqMmiLu4dRqDxHI+Zu4HGO63krGHSvmauQ9Gh0Fa92fXh
ygeqtvizHVoDXO2Rz/zKUVptIdtWkz8QzbNOo1a2t6w74ETMr1HM5Hpv6qqdbIYZeJh0CC4CK4H7
RGBdb1fm8x8XhVHk4wkHNfzXRRllO5cssYE5/7woRmS5AMywbSqo5Us8e4Cm5Fg3F616OwzIPmUX
HM3yx6hsh7GwtkOMn3qh62vMXGBIoBJ7kIcqDkgh4da0J35SPyTxVJ4mogFykKI9NmVBB+IHU9VN
ref9qxoe5fpxMtBuj6Xlb6gK61478Vu3Yw/+P8y25u6s8qhdYN2/5S9o3umqB5lgINdukkhwiL+J
CZttGPbz6OhYsGa1Q+UNyQYSrbsOWIK/WpVCCVpSP1KDkR4bKgkX3LDCtV4rFx1Pr4PTD8ETeaFN
QuzjtTJ4/2DH+FQMsb8NlYa44LxupNyoXw+AKddysQnmCbshHiN72WwSa+N0YXpx0tJ/8LJhe12D
dqxfR8c916wNCUOm5cGcCvMxR4BvQoR5rT1SK0JzA2TdNFvKp6ygt59zPUl3KRTAJSJDpk32Z5u5
mP4CqIiCpr+Rl9uWiUbBwQmSpdj8mQr8iIUMSIDbMKGp61QA8O/E4HceHabKuFCp9OvTJ6erFoHs
vg7sP6f7goAwwt15SF5jpehRE6y5tNbctnNeRCMnfGyT+OTqbUbYyqwT1ua6uY1FHF2GgfjRAB4e
OBGj/TwK876Bs7uSG38j6UkqWXzryI1/kKfO2Zwlp3MYQM4Yqu6cUJJwJ1tjD181s2uDB5HPVqCe
gCz3pbpskxDQmz8/nFKlrPeI7+/bDMPoH31RcWgCNT/IPnuGO7S2qbPPRv1vag9hh/tjp5X9yhxA
uC5SykSh+HcndUY4E8Psb9Glq2i9GxXkEHCgG69TgJzNw1NtJqeG4Ol1FMDyjVdSlggrznDygzU/
QX472NNwtNvPhhm317ECk6rrhOzXWer9NsGMv1mBMaLPT0YYZ9C3JBrX84yeWpToTbY++v9oWmWT
KgvZGaX2SaVOeafhI1M2yolvL/Ncz4eKxOoNIgFK0wHJKPjlevxFOntY/mjXU7vL2TumbWCe5UFe
zJ3A0M7uIWF6T1ozXrk8/1mpAUohaplsx6Aqzp6P00Squ+1LryVPcic9jM/NpMXfkpoXVsemPWXE
Nm9IklArO0R8EFmCL8G1hbt+qhxqihaye4T+eBvlQ7RSur56VYFRNUrhnwfPSc/yaiilwAZSDfW4
2kPmMIv8ycBmEbpm3h48rXL2ns6TcEr15jEP8BmG1tl+y6nVbhXr4urmvWal0wCs1yZpgovdjTOE
Xs0yduw2rRI+DGFYWASIxR6uWTwbd9j9W0RNF6v2w5S66qGyfALUsftodB1L+0mH7DQSdjxkXqn+
OJ0EdO5U+I9y4G+j820or8UUnBjK0rC8p+v7y4x8b+F2FTTO67uRuh83qR/ke3FUggFdua8vhBys
1Oa1Iv5HAKjWHoLM7w8qcAPiLikRP7MCYR8H96rR2fu4zO/VPMCPw1eFd3JN4nA2Y7JrJBNWdIBn
Fa8NiJhwETJ82Ha8029lnzcP6BGcERag7vW+cqBv59STxVrseiu7GuptPUCUk7eRhyoU35XOE7dk
LWMHK3aXOnAi3dsaH8MTVVCRw5KIWjazDe6uc7zR13eoeO+vTVY15knEJoyZInUWfN2aJ2vgfxL6
oG/9pqUolDdTvxsra+X1bgCwdgyO8sxOJlwH5OiUmysLL6zZ1+nnnGv7n4blHLfKwqNRmE++09Tb
xmxnY4mxv5Ef+RZDGMiCv74CqlKb+Sk/h+UH/uPzL+fF3CqLw3QjifjE9UroBn1T7SHvUn8gT/9s
JwZW7wvZG5WbeFDsXTzplCxEAVXnmPWSvLVdtFYi6tbtNJP25j2Sg26PenfDXAmLyrpWzrHmOWHY
/phzzSnOmcl53mjY4khJB7iVZjplJtUMa5G3xgquFTsHkF6Ha6fJt/CKPyvVY/NzokgpK+4sin7n
VmawFEAbCZZhboJlx0fS0PcfH4SiBTcs8OFcyA+QHLh+impWMmsTK7d5T+UenNAZsTsgqd620RfG
8jNRIoUtfWMH1OryDHc8z7qut9q4Uxdkhl3c21lYKY6yVvAwvVhaH0Fi6y5yqVeBpQOkkpKzxutC
bi0oEjBjxXwVlDgRrKI7Bq34GV61wCTxNatAXHuxS83+2N3JMKvhNnwuPRZgMrxrYZ53Y9tk5SlD
b7NwWWq+gkIkoX5ZhpMjUQT7Lqq31z1v8rMpB5EOoSAdtAahfPdejEP/PbikWWB+bzXlzQZg82yz
bV+2SlaeYiWwWbco4W1XsgTX3GFaEk91PmHOTqVrnN8WWbjKfL7Qb5I5rBDO0YeETQSlmwFfTqaW
hRs9v6ZcXbPT1h4gGMKW5GOLGjO2XhXE0OZmDFrllGnjXuZuZUa2qL9QNlRg/8H42CRvLGy6a3oW
G2advZgKPXgexGAMci37GhkHM9mTYSaZvqEJwiEV98xDlLb+ncJ26xopC0E7A9b4T2ZE8wzhzS6r
8z3aEvsUJyt+3GN+lf98RjhBEcKX4JEqB4p9CPguOl1zXxQ7ixYohABwVnNK3SAP2FNfrZHm2ZKP
61aTGLyXppi+p7mXnjNiGvemMB7lrClsmnVoUz8umwkfooowwMWdrPpunNd0wcDNwrbD5gTUxE5O
q9qDqk/uM5zt4bbEMh5CCZxh4tgVrFsPnZUT3juqMlyCASh6gOZpHXTTcGEhG91FdXOWLTkDc6N3
MGzpwbXJTngK9lBofmBMz/PbKagubH7mW8nZfmQBARVOupXNqqR0gSIYOEXy1eZrTNM+emnd38ku
OCQ5AJ0sgi7JTdoUIijOoNeWfA2XwluWCjmhgvknwFhOv5W/z8ctQ7ZEYYMbFXvwl9IjvDhORfk8
tYSlJqvp+bExl7AnKzqTJTExV6+DIwpzf4uRTbGzCtHvG3zL8Q2KmzsXpt3K6hv1vglaiESVlj+F
eKbcQEtPX43U+Wq5SvcV6cdOiaPZ5kA5RqOGXqfWg6Vih963qQMjNprNGzrnigL0brox2IPfjp3W
7VjWAlGZY+pqru/qoKueMtaNO7sm3C1j6vBKd+3cb5nQqfkNvKXcE/2aH5jNUzk6Goa74XRxwj7e
+a5B2pAa3YrccIU6c/DOctTNapMiI5xvAIhNl6ru1SPvu4uZe4LC6s568aiCPsi5bN4SvgCh5Ste
Q71RLcz7BPHSda5uWogY2KjiOsSoT4LkJtPi18w0x5fO/BSwTX8uyeYcokQHaD6nrQTP6iV2kcPu
56zGF9lz4mIXNflw6WQ3cfcY95Jk3AVarMwpGawB1f5L3qXNC/ZF7QKjxulBWIm7MuEqHsnjwz0o
1P7W8ch7lhl+tDGp8oeoAOpNEaX5bIOLnFS1fB871Ez2RLJBB+bXhWbwzS0AlQVYy3rgrHZWjT1e
E76mUNFu5/fcqk40B+tY/2jVrXdJpgqkOBIRrC3pz1kG37RK1JzwxNXOA36AgHEZ0Cn3X+qO2u+V
ShNPfppuLZIFr2XsFetkKPKtvB43v8bxiu3UB/kW6h2mATx3Xqb5DIeQ4MWNfby6SkV5lmf4igcv
/4vz5Kv1nk6GAh4cub6g3v4/fsnerXe6ivucTLlCmM93WNGA7W0gby846MR+hnrTARGmaAwNyTjG
4iwzsoZV5jtQ9D9ns94mSBVW9UYOy8OvKzDztjetEQ2LRiOlqyE+vK4X5N4Szd6Jcj0TmiNLCHfE
GsP4NUP2pTA35Qw5/497yBn5zxkf96im/nOGBFVmNGWm01bw71Odptl89DXAptOiMXCEIF8a4UFy
hwBr85EZrQ3kS6Nq5Yuw0tq9qQbPH1lnBW4/MoT0YGBreLLmg8xGz/2ByDP2KKxK0BvOAw5KsrlP
TnN6R7tVhPVE2aJytF1Mv6aUlVpmEM+WfR8Hq7HxFHVKVrvM/Th8zBVd/RyFaDs/uj6mpWGL/TI4
RrJQqpIioOmKOxnAlWdYACe7ZsiOf/QP8zQ5KBiU82vKZbwKRtXH1F8T5PSP/r/eWl5tRKI8BB7A
8qbmj0I66Ssstvi2r0picHMTBs/PZtN316ZcdBWTGh9xoF42teIcvLaiUMSNH+QhNEt73Vd4KX30
ARtzb7ImVXHy+TlvvjwqfaqVRZE8wJAyD/1xmtTjR9YevDxFhFrNTvhn/0e6/Vf/R6pfrg9lf1/r
x751zV0fk9zgQ3XnzAc7qfw7s82Xoz9pB9kvu+Qh6VDH6h1cMzmglqkFUlMrZ/J390X2GYkhDkbg
wenqukcy3xWb6seQ6PIjFfFf2NomRzlUd1G51EbX3Mhm0sXFNnUmfyGbFIpax7prnmUrBqt91Pvu
LsNfXguS6Iuf6fESbxb70LeRdUrBhiGb0cIvZWPfZ0oP1c8O3G2sGsZa1wP3Zb7SNJJ8BYBwAF1G
1TfG0Mq2c613c64I7xunPskz1fKVLY6k7/E8izUNVZCy79dceXmPzJPiscHdsE521nXWUzeUkxWq
dUcDcDBRFWEZfbudktY7yRG8GIy7oH2VjdRJmaYI53PnT9bWHAuyFI6eFUSuwVvzRZXfaICxSQ9o
SbMhZZKDTB4K3I3QgvN1c+x8uOBta7oYFE3mXer4xvVgOZF6m1gKIbK/9DcZfNCI8kIzrl1tPfam
OERlCT7Za6LwdugwwlNacbAhFiyJFPvNbZDAguujb4XqBG9Qwd//fkKhb/g2mMpvQyg+qRIKkuG+
UL5JjyffdYYbVYUzrAVd/NQVzWqcUxjCM7NbU8U4DLPYehmUdb5np70PSjv7FgTj9eRXz99P/mGO
Xy11NGJen+ePjYH+x82cFab2/lm2Ipc4Ghux+jZJnOwxRiQPG8fMl7IJ67AHvucRmtKGnRm2WJUq
Q7ruSC8cgL/6t7Wb99jBVOadMJUISeUwPvLMRb3UK80blt0HKrNQ0Lr9fdyO+PsZ+nNPIPZFaS1g
kl7QPPi1ma5TIKC6qiiUZ1D9kqrVtw5E3Bu0HgTmxlSfS9tzDrmpeAs5EETetjMy41Mb+9XWQs67
RrGfvVJVfSMnJEPrLp3JxtoyBFweqiJaF5HbrmJA62d5FvTq384Kt9LOYaz/87xwvjaeR/99XjCU
JxPs2G1jVtHOyIgFjCDAHxCSQ6/RMucdLlhYJe03A8weSsTOveCuZq4rkRkwYMfkTkw1MZOsGF5i
SJhyLkuWPTZD4+vUhtkyjJHZqbhHrNLKOY5O3T1mZF355AfZgewBhnZYlCzTPog2ctQvlOBW1VHf
y9GhL627yp3Oqcl7exH2EWzLyX0oVbvDygBbhsYr1yPyv+duFPnWb/GpmqyBih31S9Lo4k0YmDry
y0S7rvDEo68VDwqc/TfVwo+oF75z7H1VO6lVjUvmPBB447eEePEDikF1P6oDbFV5I17IDtr+TCXg
l3iItGVIdP6hoMh6GQTFj7OiV4qHIPHUpTz7Y/S/Oi+e70yujDv3yNkLhUSp74TdZcyLt85o+oNs
UXLhbRQLSZxsEobpLjbera4fXa4TOjte6pAIN7IZ13F6hDn6SbbyxCbcn2JpG5lQE7Ev9DwxbSzL
T/nu6sbPP7vVbJo2pmnglIKR769uOfsv3bo9FtgL1eWa78fhPCEWOeiFOCpmMp7druS3sD1xVtWU
oDQl4phe6TY0MSs2l/KK3E2+NdilsDgmes2bUF9DDCJyR6nJ8donT7HpnfOs+lqbR2VrHFyuKOP8
xXJjDzl3UJCmLou9DoQBddXcbkwWMNfT34aicAA9gt3UTeWqP8c/rpdnmmj7tVY2X6XnXiSzriQi
gHcAAlv3c7pWjuT9jJ2U7Y/h366Rp/LwMZw7FGAu7a57alM4H9ZySNC6djhnnq3AgqA//y9syi1I
Muva3R8DfBsDDs3qHwN65f64wot4wook1O/0cCLg4IeYwd54ed0uw641l2Avof/G6hhfoBrgIVWK
fUYRXXnXKoUJvrLexlEGnT/RtEcxtsNdEGWXYG7lQgyP6KrHQnuUHUNi31ch36+yi6AFBrtCtXkW
MdtVQgfriVFZydFQTzQIIykO4ZYVHDHLfAtaU31ohq8dutB7USXaQ9bFOaG4pkSIx5g8kOhFi5b0
GU5cTIl9jDLKoDvJQdmlK1gbVXU2oANmBkCJkBBidIgJUeZt+Zw6mn7XaWzch34qnttKnbaVC81N
jgrik8vSbACQzqNqkL8mZm2fIPBOn0xtbYo+vf3xZ8RMGASUxyMYr5rkZpyrm2Zw3bmdPWahaHwe
sjzeRYMPIuRjXiDbcqJb+6/oUWKg9VwrL4vwf9m21qoxZ2fLOkGTGE/RJ8Ovd0HXizevVTCU8Kf+
MBCPuKe0jRDXPACLQdzwBNTPncAUIxIdAsZ5gJDtIUy0gac3qT0YFNFa7Zv6zX1J7JZUEAGrtcvX
xbZDBXENOKoukIU4tt9aKkrd8EtSTvmqT1x3R5gsfrBUft24FtEXRwsgN+hez87bH3cAB6igy61s
a2S2WX0R6SQ2UaysPMAxj/Kg9eaSmJRxX8hoIPqZG9IO+UEONl5ULYNU2Bs5alHxuVGTpF/K0dpr
3T0KahR18+3GQC3vnQyafEp2fHAG9bYrJvOk5ElHis9N1g4cDOdGdgKQ/z9sndly28oSZb8IEYUZ
9UqAs6h5sPSCkCwbKMzz9PW9QJ++vn36vihMkLJlkaiqzNx7r4uZOt35+qhNQ+suQ/h9IZko6DP0
hox6+m7vhdhI/r7E6wrYhY6ugjHHYdmpNP9ZO92Tmw4G8mXS+WiJmgeAesPT31fgJH3i8Pr/vSJr
EDrabUHHJj/g+2EsNOawPJuiGLdIu+hr9k1R7gC04N/XS5J4iBKhB7wqpWJ08odBjMRQhAJ50N/H
LArNAzCm9sGsW7XCRi6pRjbXtWfkmmzfqtffMiqaQ1GRUn7tPRXKJmDd1d+I2uLYvL7+ej30/rn+
9/XF0H4qIkFYOBqneiYTvd0Qe1++EYZs7Y0ZKHKzqie7VDf9JENlozlt+aZ73Maij7mX3fQlsoCf
rJdNonwv7P4tUgydsoQj7cahnbyVCIm2MaNcYmMY70WW9Xitsa9PplOEFvL/efJaoqdoErehwhwB
eGVYqpsMdOSjaw5v1wa/mS6uTyFQ/7lOa/O/rg9D1ezdTv/M7ba6nXXyyvnkJR/tQq29SonmyPrs
vZ54gH7OdxHV+FkUrcPtVuq+Y4busyXj3Z9z8kLzXEiltuN6PNaXGVjAYOe3na1vBW/t41A3UBR1
91FfHb856rjroz9GQh5FRew9JjFCVyyY0ZH3BqH+Iqqf4wi5ZOXtEpD7bjI0fVtiQwZD0zoXFqD5
pOdS7S0nzh/TfOdoWnjprLJ9YqG69XKjei9irdlJohD314eVzkbXaNErp2B5TlE+++OqbkB5bsGN
IlUECctOycF+WKzy+6qBSkJ6cEyeMiLcU/tBy/o/19PR6H1OENlFiqH7v8V/bs8Z4wr3NE+GjrSQ
X6WpdnNXqm+BkBQAp8gf0Ci6BzYqdZiKuXlES6uDn27fByeTz3nNu72E7Xu+iHlb9lZ8Np2surdq
KMR9Odt7kbVkAF43WjeziEPHK8QHehVCXXdWc/Vy2rlzjw+v3mFGtAIxyaz07R7VsaVPD7NHkNhU
IR57yMhEWIP7Xw05VZwotfaxrnJ5iRrrfH10/SIYHG1XkV5wfbjMlTr9MQHgUCGlCAm/Cfv2jUU3
Re/jmDdLlcw3s4HaTHa68Wap4V7Xe+d7fWkNReBaas0R6oSdBv+7Cpfowi9C3fTlM05GBo6Qhi/X
y3+/NK5Gw/E6EepdrNA28VhBgWxjdy2TiqgeT1USA3NayyQzG/pHu+LkvlZU19qqtKsPnRTvy7Vw
InNqQze2PQv6l9SWhIjDDMMUz8G2uUFfV3GAX//opioBS5hSnargehzJy05uC8OEZto609scxn+u
x9Pyz3UrbKc3wXWtQ0Er5iI7OWbP+M6GMJKFlKzrowGt/4kUASrN61v0n2et9dkwkdrx+uz1xbnm
HerZ0o9AeFaBrBsjylp1bdrU0PfSlpdiVbT9vX59GPLBOWl/1ol4LJeNGuD0iBRpTOg1bOC65xwc
tKYMseFpGWNWvAFf/coLy/wNkx4A9G8OLt8pqJDX6/dSL4qyDh91NAfAi4T5hVJ9666Kf7NpzwWY
7I+ROoBypY2gDlmUfbqRnidpDDezVcYohM2KHl3C/GSw+VQv4nOynSNBIGBYyaxAv1nn314E1ISd
HhsYvJLAqE1+xgn6lasK+9hk2UhfqRfbUHbyCdodkPcKkxWqt/qWCfbrgAD2wVVdedfVI7kY64rA
cbwMZNNbJ6LsjbeW7Jv1cu909kGKBj1WhsnTMElau6C9NOovC1eR/2f2qBdatBVK1328kxnoV5nG
W50K7p/nDWWRjzgiqGZR7nwZ9fnxal9VRNXtDOSowfVhhdnvZsJvQKoK9lcO3eIxYTe8Pnn9Aqb1
jhlMjPe/HJ6TNo8A9oTUOnEZuEw+jKM2W2imO524HS+bGwLmeSoNo2PWSufmujF2RTbfpRMDhf9s
k6p3prsE79GfndUWw3R9xZ+H0fpsxrPXLfV//B1ZXWDoGopqd23LAYGfoExE4/7ar+twkTBXcvQ6
2XUkpGO19brjMNaP+ipgXtYvahU1Xx8C4AX805WPMCD++/qfVwzpl4XpY//35ndamxOJtJTnp0jF
g+sCcV0q/r6m80aUC/NMZg6hDWlwfYZcDeJ2/miMmNqJbUwU/zHVw+frT8R5Cjl4lGnJUXHt7w94
ffbPj6p5P5Koa/1BX0JmXWu37NoRa7QMoalwAZatfbRa2fKOWzi+cxgm/u2sFRnl/fV7x8o6/1n7
skUrjlWbF9OlB9fnt0aD/jbWubFhEPdnHd5XqSztVhSY61yhorvrn+T6J1e0sE/+c+1/vS6L2ugI
3vXzX6+9/k1y/f5//Z3Xv/1ff9Mqb9+26Ahhz2enoijtl9KSh+uU35nrdFtRNp+ocv7ruu2kBHZp
cQyVPe45iGJGupqPDCd1m831MXS+aD5er9JXui8t6ymKbBqr63TC5SjNgKk6aFUTY/pHGrcsaHQG
Mf37Fdcnr9/09xU6aE63BzyKJ6btz3K9TyK1/l7//HavN47oBCloqCn/+ZU37gDTPLMPV1EJ6UrT
OVpoK0wTpekfoQk+/Gluf7OaAW0p46PRQRCZJqSUq5adg9F01BmNBQgvCPHBy+hX2MNP14eGzE5e
pXmP8yBJUpzaaZfqiuiG2XV9TwHNLFwruly/XJ+4/ikWI8tUDQp8rayudVKIJ3wXNxowjfVat365
/skyl52pG8mlJV46UAKwNWrNbmOZJQP1ypu2+J/KS9dk/WnyonlPsGXyoNA9+l7pje/5FN0jO7J+
Q+WDajbInzLGih0tw4Ye4YqGGYenhdbyYWTg66s2HZ6S9ZpTfPEvJgSk8ICbZEI+YTq72vB4feOG
l6WaEYGvT65fZqeLN0lpmue6MdCTJerSOB50YIumm11l8ZNdyxgvgP2W4KC5yUHRPP19xWCCXvPh
Yr2VVb78eTZBvjWUxraQRX2IkIy91xmyzilft6uiRgNIj/56fTKSadNMibjVpl48Kit9bNAAv2eU
s3++vVofAmH997dfr//99hAGxt9vF2IJt9n6r9tJYftmqsFkwkN5aVoo5EPcPZmd4V7yqkX9uV6/
/ul6zc7XCIYMBPj1iU7GHN70zPtoBiPdG3msARw2wzNG3IxIjk7bxi4Pr9f+fvlf1ypZ09O8VqK2
5efjCAluaVeQCfYtlXbDGctsFfqse8M5HHEBvDidPMyk/DW9uavx9H2MTocKQG+G25oa9+Smdb0r
w6h/KePmZ1to9vf60iqaBti68c0EOIccbk/a50QakV8sAMD+66I1DeU/z7dNzUulnPOD6BUNYb18
UwW4Igy+3a1lqeotym5dZRSvha0n90JL3q5XSdrTjxYpiMH1e3K3jrYAuduDGZvxIQzdLKi9TjFp
WZZTwj/ww06eOdGWbyDq2hsB0cu/XubmJLbEzI5RmD0x80OCPlKW+nibzuShmHf4T5jkz03+M64d
H7No+mGgDt9OxjwfCfpSZ7LvWg6649QxB+OPepf+MgqTxIv1UVVpQx64btbewBNrb64Xrw+zubtn
uw9GD+I5PS9kMZ0P3UbbW72TbwaLChvx8cG0H9TSvJKzGG+jqnhhC+sunqa/2RxVz5arNj2w7b3E
CKj3eC7reHyN7TXRThdQTdHwHwy5NJvGNupdQgRDhwNlC5yh8CDKGmQElDkob+Wph1QvKTxtxVrR
cNRo7Qe0K3fKwAi5cCB2PSg8FIBQqLt8PxOfBLmQRNQyjW6zTIYwZpjwEt7ZlyYSOZsgxWHon/Gc
o+HJaIxEkfyAnHsROmIUdBFNh8+u7RYOfyAZn/KQGAMnbrZhYlcQhWrE0YXMj2FsFIEnJAGX/bNU
A0VLiZNgqrYD0oxlWTBYI9ST+kFG4xMoyJtsSPHtlRqnr8kkt1WzYZJpiCo8zTnXLv9LsmqMk9Ew
ac9MsghcNLtihD0Zp34KzmkzTk26Z0C0ZkNiuU+tTZE3P9wwZaieND/qWIkNXfFTZaTiPq2N4sUZ
zB9IKkqf2dnRDpNfnlYg+TKeQxu9vzeLKshTaEhDiIEHlcxGaJ9ZJ1qfWiPbE6wsgijf5Rz1HiZE
JcwNNpONiCmrTe0ctUmA9qjdaDGxJm0H3ZduhmUQ9px3LeGIsg6mzqzu5qJ4GAr7XljGPrTChO1H
w6AKB7WVFcDtfObMmOasf116U6QoccpwApxItLBuronI+ZEDr+2XqXo3xQMu4WMt+Z0Jg/Ozk+FS
FoSBmouevxpt5DtYCMkMWVPiCROmrgwJzzNvmrlxeCUhtrP5S3rhRDnYEBG7CqcWGLYBuLXHsLFu
zPGZs/tvNWl3OigsmbvP8xqbOVKUuYyR66nufQ5CxDOUR63WSCqqnop4QMcVlR96rj0LHYLWsI2j
UR0ny6VKp1HSekDxpoJNs2vjj4Ss7KPyyL/RZXEYY6h6XeUYvmLY1Zv2IXFmsKUGsRSxS9aKk7R3
roOUZTFJMNaMcCd7sQRZxj9UiH5rJQDbYvyGcTYccDrfxtzc/FLvO2tGM0CcKALzzbAklU9mLkJo
Y7gwNnhiFP8y02jegOb7Ni0PZ1lTEDTQ/SYVsnsjBLnzzck76cmc7pFGlDuDfhviMFNtaXhMwDCn
b+LmOlC5AxFZocNE52RUQ04QJC1qtzWqjSmwUefLG42wfBfSzIk6vSak5zI7E+w+JzfpFnLB6cWD
iOyL24bfmoyCWhDUrAu6BxDIfwlT4CIv7GCgB56YxbzvnPTeLT2a7C1+PDBUg6l1G6GIIW2q4tub
0+9yql8d3Xqux1UrhmBzY68R0K1Jg4WaKqKo5GeaLb+L67dsPvQhwfrw8U6VYCZh33gdsZBpKQ4y
HS+c1ZhEEmL1POKNoXN29sxu2IclmfwKt4AXGflWj+WGcX3sO27LvFxOF/h/v8c53ofis3fMR8dY
wL4W8C67of/l5vNjZHnfg2HvlpiY26oywJQmxhfccJhMKAPHKWzQzPMfkAPxV9gs0Ru4gV23UPxC
HKsz2ieG2w9Gjy/RWWiDVUsVOMbE/ZzjnWrmmSEDDm742dCbx5tGVtwKRadviBSe6+Y82snqCCGV
a5mf8U++l4pc2Caq7hOSQGvQw0fXtT7ZNwhypcp1mxkKQ9STFGnjPxsOnWp+RISTE12rPaFefYRQ
MpUPWpdCcDOnC0zQgm7acJNr4XtYVk9GCVe1LJovpymWnZepz7zblotR+uXQFbROxC+r/2H62Vz3
RwkLO/Bo81oZYS0ODX08hBFkQrPmswwGCrxh1z5JCWBYS5CGQsHiP4jTklgN99hU9i8nIw6WXUb5
UTaTXOLFlAIwlOkPPOYTeXZNZiRb3Rl3SGCnDd7fMYirGFGT863Qbu/Dd2eZQbPlJLu5qXOSeAJ9
3YKA6g0Sbb+d+J2FlM/lXNo2fDyEEmT89jCbM91HOwPw21yggmKgFg5uZsdrg0J1W09PEyKdytYP
0doZCI6CqWqSTTmVyz0mo1eLw6A0e3fjtDnhNt20jef0y9EkRGpSFTZ2+tCwUeztGO5BNIs7d2nS
w08l3E8ahj97yv4tpe1o2n1QQLfchmmc7hicDn7htPeuPsbM8pDzVcsZERL1qyJLm+2j9KfpNW5m
eXJpnPse/daQVKZ9E0NDF8gHfHzBmZAcYakTtDAkIXZJcTH392Ot59s4i94G/q4H7Cd3GrESwdDz
BpjFcNZglhAPLIFN5/p2pp+1JfCfMPKoYWFxF+VbWAhPcVM/qkgL91VkTwdLaQ9Y9mgKYrimAFp9
PCtnUNPvEj3nZDfuFrOVuDxM+yId4zwmgxdMWJy0JX2EcZeHv7SRW2AJl21eWyNhS9ZDl5zqKJM+
7tfRD+f+lt6Etmkd+3mJWVd6BJ2CtVMQnOfPDbFT1+hYCLNYVsVN2ynM9NmudJdd0SAfn8w+3NEG
u3FKPn6ONbzYSfsjrk9N1Zlbg1psMG0ynBvKQP6Ptj8tH45lBsXUs90wAHMjnHBIE27jdOj82aQe
brBqEpWafZdKRbsJpyGkSUirI2cBIuDesSu/YtGNDuy7JFSh6xuTH3zyFQpXTMSWCooQzWsmgMxr
C/8wiojbNP5cwoTz2yIkHfeChlkUsfYzz64YCPZjvGfPAETbwg5uKFY8hnx2mwf0ksKNEbpR0E3i
tpG4ERmGWjsqESikbLK10scLIMd604fJg1FynhLjS2rWCIrb7FGg8VyKVL+Ucn4YC9MF/akR7Fvb
921zSGaLGEhEoVZXvNJQXovClAPFgC6wweBqGtAJXLv2rXSSBGCa8pAa6UVor8pRNzW/wk0UdcXJ
whu7cQbxPAya3LUifkX4bx7Mat+LqNnXTvxVI/rdlHmX7i0yH7z0DgNQuIeHuiNia++RGBDkGknK
Tpkdp0OGkGH9lHEg53xmNRsqldsQszPBo/UHI7PfDhwOvS5PaHg32SJU4PbGz6KsDrpTfCQekhx3
QB9kmaxUerNzV6BrUv7KsoeKI/EuTRxsdfZ8q7Vuve314aE2sA0Rjp9tqljBa1Cr4ZS6Ipik2KFY
wF9MJF7gDWh8hmnclOXSbucimndhVgSaHV7MzMrxJzPPd9PpyUSvHyxzeLY87Zdll7FvdAwDcjpd
Tv/UpPKkZebvovDUKf9oteQljYFXU4IgCyFGPbS6+6GdhkCb0qNpIDhyx8vsVQRvT/P9HKdOYIU1
ELsGY5zOCZQjUiifssFEdzWajT8hY2ZFRQ3ChudxEzPFk4A3SXJsqzc8hISCmGtUzOjtCnFQekOQ
KIHBQlKZe328GzPW9XrqnrraS3171F5GUp435eJE6xkB6fAILcs2vmxpT7ui1kc278dwmbdpmVKm
uvyXlro/VJr9E+DCqlCfmCjE4r5N48TPFre6XyDcB3aZ7pNZt8iarvdJZadba5whb9ml8hHIDL7X
ySUg4fM9k812FJb1o7bkkYRkl2hqZwjysPyOU+9T6/oPMpi/4ix+aTgu3K15q2acoWRLhhtPJyWi
hNoTJTadCbboYTZeelKcfaxotybI202UYmR0aZPvMyc3Ntk4FuQeOMk9+YJEOzCPMvs7aTn4olTl
xxbj7zgz0qBzujtvwTRPKAGtUIIvrNGnQIoDu0/SrZbp+m4ardfcvs2JwUqmdzsNH2CrG2SaE7BO
q2Jrhm8ZybfbOncf9DAKd4vB57DUOe/lU8jdhIwP42xtcBuZDwRRIi4gSpIUKsjvQc+MlpNm9umY
drIRCHC3TtLlW4khghsEhYy7EH9R0GnCugoqvc46v6S5s9521TGdSQgdjcAcUmgRbXHxsmI1YncV
7gt0S7XHiixnwCZdNP6IBluiidIQzMgPPWSKi8WJPC2XdmxcHeeMno7XBFXqoF9FWTOhDjzLNjlH
BSCE2sDl2ZkRDpV2Z1eGDcMWdF/IkT+yZ8ATJyIb7MMYlTdj1HxxFukOejPNO2IOmZVnsj+ZiU5c
5RQFdkbqTW8yhOic29FYxUtNGtQxZ7IwNdiQas4VciCJ1iEE39jFKsepSqrSjpC35dDlboJqKH1y
XXwppj0zFTA0PM4tbZdWK7f6bIJNa5eDV8FytZf6ZA+lwDdckPU+yMtg1M+YnJGAii/bcLiVSkY/
kpxacr0+QsJxKfjyMBBGhFwwR5Wi2vbnMIZ3SrbFj9QUh3DNv0icNgtW3aKhYWRuSYLPs5wMyeSt
JZlojY2Pt4UFazdTbYCGcgc5pqbu6d4GGq1+qD7Hm7GQ4ZZ4Wrm36sHHUun43BGgVmax0TUTB2iE
fclLX0q71vc5mqNNRG90q+XbeXH5NDiucVvlyVMxBQshOQShLQ4dSpLdx9ZMABVgOYP824aRdZw8
Bfae83c/DHxKTT3yO/jxCbhhEufcz4Vkib1mVd4TPHqfSc+tGCKNNJlBkiUKSKOs7/Sl/jB08uWd
+RdzV+wFZHvuVUEx2kojhqXyqw7DnxqOqefQil67mv+NN5UHZU4/HCDeGMbplHheSJfXADCBfJq0
nmJCENXBHslXXoLke4VZka/0THsp39gkFz2NA78WTJtGmB3Yv7VA87Y05RmbzKynBm+hm7b3Rg+L
A0zqb/TCmBvd4hVFpb03EvWgZL5su0TdFaYJ1pcYOl+l2T7pDLGrXNZwl2pbAnL3GDlVFZWdK4Bc
p7xDI+n3+9pS9wgBhhsDYEITzkugIwYMMk0cqjFx6fcyvOWWKyq07J5FAZP0qCGUZpyNZGaltOlw
GXAQCJKOY9q6llX4SccvX8QdHLxlAupAo8I3Nafalob+nEEp2VaWuLVAujx2lnWopnbxWU+mIJcz
C4nRf9R6fFcT3L3RRUxOoG5+ZrCTbsI44T10GH+ObU8Vk3Da9krrZBjjS8VQbn0fKAtIAOfeCm+X
jAVy4QgfxJ37zNb3aOuRt3XDNd/pR0G4LyECjXFCAwkUA/9r0KvXrLN/WqjefE9A8y5tEe7LTt2o
mE9jVNzZunWf5+kUNDo0h8q2vlmv52BaVsFskZxx12v4N/VdWFk/dKMRB2eYP62cn3RcLGeX5w7r
jDUHTrMsu6R0PnDW75q0zc95xAGoHb8ahQV/NjwO6FF/Cxj9UX+Aj84hkDLAgMSVlsh9q8GTG5uc
jI3XmE+jti4JUQuCYILD5Jhm67sd4UHK4+yeET+Y2LG2iUIaUMhBc7A5+bowXjKvCbecKhibi62E
IhOW7MB2KAe/XkNJ4uHG7utp52QGdxwBykn/ZSi32AOjt44EWRMph6GniIinyJhFaNFdqQ8yADZ1
qxr4QIsFST0e2f+xI9wzOZGHoql+DkpuRkVKdUHYyEkLDedGWyE1+hL57DrZJsmNObCj+D5166/R
y7Bkt050CqfmkMYvtT3AZpLpefEEqozOPRlqSnwnLJC7QgWb16g6ukRuKtq9KJgR2J05sC0gn7ZS
OibyFMbT49THWIgGjyxMo0w2MyTMI0qfY7HgoEY6chPW9iNLTrbUmLoWfinTDFHJHOeD0XO9HpLH
VBuzc1tPn0QfqlMxAjSJyZGLpqhgqZQozKdmU1escgv7ARw3wUSkbZ2dZPXDV6v2Uwtw3IJW3ehO
CmymcwMNUUBYHSo7K54ghvoanFk+bSpIZFEGeofI1GBy7eFg3UvbBd7rhW99S2egkvTRWgoPQCj1
nbeWnVlkI2OcKX7jJL+btnl/6mjfBGmhkm1XrviYuEFKsNRlQH/11RWpGyBQag9x3n+nsLY5hOB4
nUZt71Jmb03F6u8ucQ+ZnM16UUr3NbwK+hTrR+z11RaMkY9VYWtbXJGKdYeFFKNTRhMjiQyHah2x
G6fPeuvYW0pfcfb1ZXT9ZMbMBuYoPgjcdtLk3jIpqokjck9E/M+HeRIon4hfj4TSdi53+tjtNarf
QOGTR3JqP5nrRLRGS+Pzeae561T3akGfLlypds6cqCAd4wOyr7Xfm8lz0397y1yf8BFcCkAWO2W+
GkX76Vrprsw48ljRUnNSoUda17gbS3aS2CVfQBikYVtR7YcDI+BMea0vwj4LNKBPsoYARjJJvVNx
/D655njyvOWw1LSiciQObTIGycDKhwg783a1sib4BTHH/gQ9PfshVBLIOSaxmdlN0ybwmUCsbSYo
I0pkcK9m1uZEPkVJmJw9Mi69UqYBnnW6YdwsyKKdvWqxi1YqwRHM5yWX0y63mueqMhVyjfoVV1ZN
eJCg0d9cUox1QeNtiilHSkXQld9YbGWZKglv/3K7adk0qp4wWWIYdOZvMQ787s3h91jQeY3DM1tv
G0CASUhnpSlApt2mmiugzpl8L4TkHRHggZqweok8SaiNi+Co7DmCxUCgJ6M/iQZoK6anWwzcb4yy
GRqMboCiz/EzLHwD4UBBN9tsz1n+7iG1lsOTnYtfdWqltKigHQxqOlRZA6pkSbeRpvmuU74bzoCP
xkkgebdqN3blSDxBibjMwSreuVQIqMw0YiwzCl+HWepquv+ZlBk/mlzHQq1xF2MIlpn7MVniQ7MW
aBHzcm8MzZuCL+Nj8X53kubF43NNaGK6aScyUTHUkiGlfhcJhlD01ATxmqgjjbHbKUY3KES9O7Lz
9V2Ca4nWxKn0mmEXAbkPaqc+ZRarkkr7c5NA4AFSVvjUY5tU5tzK45a+8Q05eBfwMW7OBHEcb8um
3YWSZrXTNi9OBBanX1ijRk+xxiHnDzqTMmKRxmVBZYS2koUTUblW9Z+KBljQFKOxWcb4JLT+qW2t
yF9GIIhlGT1iwv4eTmYZwd8pSO63THDaZKbKnJyf0Nt4MRXiRC8pZBfhDcU8YVTHphtPWs6C7lhx
skHr/7swq11pjskegsFdaDHMwjdyjFzj6JRonBA+gvKBUpi52i9jOHnxHk3dm9Bz8Dzjo7BnWmvw
tPZWdDuDltqVHTGaoRL7yhaBSlCA5lFhoqO29xnOWY4J/AIcU/+iGgZHlhq4LM3HKis+1NL2BMKH
XzSejK1TpwfZx9QEo9ODuehw6mlFYIrqEiE7XHTW57rZNrzt4DRCixuP/d4sURhrHY10vf1RWA1C
HTEEC9oEc2q+9TqCmO01ZzTMywYYDoDFNS217BbfDD2ijBw+WJ55gSF+QVYJQtutdoI32C+Q5dIj
0p67OWdqFM43g8y3hqzBJS7vBsBWxEkfTBJ8t71FEYhWPtGeSZZd+wW1b2N59lHt0bi2i9vI8w5R
L38VeCf8fu1zionJSatTOkmUljKp7kV/sRY9O0x1/auCAd+ggemQHGX9e+jp7jHuRh+0Biyv2FOU
H9FvhOLDZplujLQFe2w249YYCNKbymY/ec/k63g0Sp0fuYEgSpBiQLlOgO70XQm6yMVSHY2cQfDI
HRE6eXxuTee5ClnyiuVXm1Jeo/VY6OZ692GUn6pO6o/G4EXr78JP+tQMRsevSJHcAOCyKKB7ppwG
ZUm/bDW5RUsvTh3nEg9pg1Zx6iZz6qdleWALhMcv0dpZ86qITPkgAUziP5QdQkY1ut23W3d0yiPm
8NLXkKxzM+cITvi3tTAbz0ZXA2uBjUCrgH3R1n5n+cVu8nI/GjS/FIfQxenT0+LhhilbjrCNWdFj
HJHEJgsJUph1asZ9gZNYJX6S7hdjxyfX6yUZ9NEtilJuW5ZTuoGlP9SutrVSjg6eq33pMRUhGbzg
JXMHAnIUpcWhoAG3TUlD9bBUotcl1YApamAPLg2Xdjg4Jn2QQj0BnTQon+ZNN7ppIBpCujMmzH5e
Q4cUOVOmqqLxpCWfeTxL3wCGCkzD5RYHqEnvdA5QHh/dBesRgXpkxebfTWmtP4RLNuxCD1OgQt7o
JUyailTZtUTXw+FALFEPIjB/ZsCDY1D97HeFRVIee0I5nsW0fmw5mKncC1iVe1KYi8cmar8hWNlB
lVWbaIRHWibOhf0tDlz0rKAOUt+R5o0RFcU2VRV9pfLOGlZNfMfumI3Cb2kjiKYRBBYAfCPQ4dSm
3akjZz+v6mblsp0sjyjudU/yqWZecn25iJnQhDKxs+1geje958LEzI44z3yHMJZz29czeoKV1VUj
CnRt9WIbavZ1vQA/mMZPgAfO1GsL7w+/ykbNn5RQGOOdgZxG0sGSdngoFrb4whYPlcatHU7dbhjz
AHbhd8gsLXGLE2MT0oxCfriiX/ENeOecik4tbbkJ/BBvXD7E9zEnw01aYGCUU/aVheMvPee81RjW
c0nYVUIKcJCM8z2bHu95kqid5xjC1wcN0ql2GdzytVshKGRCEjRAAAHr1+9Zj24N209bGjkYh/wu
nO7UWD5XKJ1kvLWHbthmrb6cwQ9dMvkQWfJXo6ZV7Zl+OKm8JJPhOxTctYDNZCsX0or2Sfjo6Bcp
Q7y25VRooYnUJ4dwVsYb1hI91uXoqxogJPEmeegBy3gScThvqA5e17/DdvuXQUjegOjoNdkHItl9
EbVfpKzarJdegKT1QooSQVYifWWkfWK84kGIDUeajd5PufS7zGifpkHty5DDvWUtGFlGNlPKOz6K
PfzH1cyiqw9EToz0edcn65g0jBdzNS++03gUULTzNjkxVxG0YR+pE3dLSSWaVzczg/LTugl0EpaN
+W6oAqOCRbq1OZc4tLNjrhW3vJvC7+gxoaRjrDIO8bduWnsB0MOjSvfM917VNxCv3xbBLd+79d1o
T8iozeGbaFhGWToeZ2csH7qqK30vrkDw8uEU4eqcFVLukJV99It+wvFH5Gv2RtQvS1/PabTCxCN0
To3C0jaKoVDZ59bRKeJbs5/qm1AbKNGTMUSAFh5Cm58cW1gRyNAut3OftL7nRKiPaQVJpnuUT7fW
EE3+ZBf0Z/MzyVH/h6fzWk5c67bwE6lKOdxignHONr5RITDKOevpzzfpf5+LLnfTGKSltWYccwyv
KzRmOXEPdqFttYZ+fDICXRqqOFobhoFJJ5DZLCPTlRrQWfRtLuVXYeSfuU4pKE4BkYXmY0w2gurr
qnZRXlYiK3roPNi1jWCCEhQZSROe6pgjPWf1hj4CcrYOGLD+OzcXNMrhFAAzxMUvsEDFMsIBPPtI
zIyoKu3/betFE1XIaduXSBmgLloApwAyzhFe9nAQYjP6GXRC99CMydNiMfRxPZ6x9uM7KpMpNCOa
ItpHFjZ98LUHBm5EFKBdm97ykMBwdQPuDo3S5S1DNm+YzDdYYtYMOLg3kLcTf2vRW2+5sPmTIUK+
svJQx153Vr2vGyYqy3x41KStf71k1P+MVeMUe42UrqnIvjR0TW76CAYnBN9IXNmI+dL82pB2TSKa
0LndxoG9pSKu66C+KE1L2aSdsSu8bk+594Xe/98Q2V9ROEPdlH26arWnFP7nqOXzWBuMoDkpPD9l
bayb1Ny01rvmOOk9qtHPTfhEvths9AkE8mI/KhaDwUAaO7qGlD486hJyeKnPmU2K6hk9EkhENnNc
BR0oJAs04ADAHCZdq9lUeX6OmmoHfDX9dcpRvErxnHYOdAHowNqxkSNtRpUtotDkYQvtYdw2zIes
bViHbjwV18MsBtFtGhrUHwUNyXBw3pgpuTY4YKeP2Lmj/VSHQkPboVzbjTydKUKR2au+qR1RjaRH
3HrGHfpqXwoMFTN0ykRG5mND+nSjZRMxs6s+2pM63DhxVKGY+AZ1MPUrb65WcUIqQ6vYGkj7+uK5
AhuTCVKiDTVUl/TopkBWyjOKywzniTtTlYpq/FJsmMdcmEjBmBJ66OcZNmCvLNMbcwb7q1jZdnY6
HaVq6jdG9aEo3WMRIk4AbOnVsyi8wwrarkzb+eqL+Kmt9DXAbX3bIbO3rldhMgDrpxRDRADzjEF2
moX7Dkae3qW+PaXZO4CYG1hmYf+exoehKO21Nnbvg6XC9ByWSLLHz0lKZzdxqRwqLXKTNSo1Q2zr
HJdiZy+MVOtG9alrVBggL0M5/GnOwTAkLg44cpvzqIbYTl0HkTDflqFb3dhqFm9z/6FecjmoPbGk
twSGaX3Ew4M6xygWWV5/O1bJe9yH25jC7qpU+/Ng1i8D498rRNHWQhE3ov+B6hho9ahobxZV54xM
CEhV6kIy42oPitm/qC6qgZTWPxymd/iYjy452rGH+KQ5JRgh7UhH9S5DK3o1JDoQhk6tcf10F0Pj
3i6q5970AdGo1V1Nwknvsd3IumIxIJwdja2Xl5epA9ZUNMtvp3s3SKF/kPHfK7l/LM1oU0cvnp76
0FtDgN1pDqNA8GEVTPYkU/HsIeAEp+DNZKOcHHbei8Sm0L67q3ADt5gx2ebtpCvHJYEzZ8p/JpCP
w0SjamxoY/YQjzV1zZW4VMdr1X7T2uau7MZqe+XbnheAVePUEyRR6K8ci3DZV5mO1eeboszf0Aau
dqFj4vOnhVIz1bbMMB49HSpsDR6ewfRT6jWEwnnLc4FiWl+bdg9s1U6Ow9KVNC0oJ+dzA0+rugRA
vz+xinAIdVlFc9o8Lah8rZzSCsYW1UCXqi3E1IGV9pd69PAQ+vAOnd186wCRvKl6zVxpXjBMFZNL
ae5+tNHjIFxVbn4/TjVGPqSs2yfZqzty6/D9Bu1Ia2/0mxcpS0Y9eqlFtXNn/6uIo1+tTM+k0sYM
VI9hpZb2ur4Lqah3sIpCkpHdwFpnMqaLO60mChvT5H1bGcLHE8za904SfTrxs+ebQLLMiF7OzBRb
+tSZ1d4ogax6/mfC7MVKsyGLNOF57eHiRnsQvqVYvTFseMshYrbXIDF8tlf80XiweGYUPEAavcet
/4eZuNCB+IjRATap4M91casbmyIDZqc5txRLpiqGfwYaycIp7ysqqUy1miuTiAUx4QQGWej1Ei+D
ajFPPqZFpwNU/KoKllI228wDTBz61X2b1zu7GB596HatGNavWX9ghPbZMbtPD7ACUpaotGurtkUX
hNL2UtOgMzvaNg3FtPo0ubD1RzpIOloPKDC++2hWAIsE8BhJ52eGfgIhgIjx4RiXkZ5tkEAwB7V/
FYMffkE6HacgY4qu+4zAqEH5Rc8ata6V+BR3cA9FjPBtOeJUPNrVYwJ5tkGhNezMO5vKhYe+0cqw
QdrZfv9COZu+ePdkq9+hl9Eqpn5iLQtajBkkbmG5Bl6RslUqOF/odGPlb/QMw11Ayjz1FlaCOfeb
WY8DCPaYbXTKdasoVAz6zCBdI6yvZh12hPIChcLez+K3tMI8dLEL0wH55TyMa4CCKAUwHre23fyu
LRl8dO/Gpk6gFzHpm3YV3VYQC81cjptQMIIUhXfeoG/aprT2217BBGkKxLk+PGWqYqHuVzIEXSyv
Fu00EFGpc0uctnO0+cEk6c6WBw/F4H3qGftwbkkCvchY01sFOVR3+zYb3gtyJhotFEJc6iVAOyF/
CwGGdt6uN50vayFtQhBmBSIcnFunfNdRn90NXTiguuEZm7Qvp00/9tgUJnQ6w9WfjZrmsEs1IR+a
TZeO5gPKSIVewOaZsG1d5CYgzFjASDe7qmF2IRv8+8oc2icbAJuvJwi/RaBzW2U9prkKU4vykKiN
hgIG7sNvkEoL54TNgJAxveABuBWDBA6cEkoByzKDqUw+x0wcA69YqQll5gVVTeQ4RoIWSMXB+5QM
u7nDwcnp1Tvc6w2n/6tLXRrkaYSSgVrctX2/iccFDGBnZB99HrNnKNklveoxeeN/ASOmjOF9xgYC
ZNoIraJfz8BaugNDU1hipSViYWCGGsPNrCGKXIIlgs9vpY8YlnR8rR2wmXmYvIwlDUeXrpRpE/qy
g6OQZAFlKwGHU3F1u+7dBTBwo3EUGN1FT7SrL2izcvQr5dUzVap/falwj3zSmDyCKDSQ8UsL0IDx
Rc2wMXYaH2Fdc53I3NFFIcUuU4Y1oTc3O6hLVGOXOB76MTRxQY9GGxNgaFGs43Rp15nhP1YD6SMu
r1nOrq26P51Be9+x4NWUytroAKSYbM5AaNxlnrax5xAwaemuF5scjVZJYxlwzKC1y4yvetsz17hC
0gHdeDdfVUN1l8UQ/I5dvTUr+OkJLPUbRYNMzjf3jDwwwT2QqnSW0b3CN/aMENwHJEABKl/2lgj0
xqlBcuWDQg2mxWqrxXxTj5HAHepXRTHvO+kE0G2gTAA5EIN90ZaC8B/oHZjEKjQ6kP8tbe9Dt40P
pB6eAUKR1VCwMczpDC6INMq+LRyXnpx6Lmnpyk/LNl4E6ta3kOFPaJYwdOuOtNHt+VhmdjAly5F+
AbUPdat2NM5d562s7aAw40Dxi4BhY9LX+cWYsh+lGi6u5R2GeL5X8c3WbAQzwUZWz+e5+VZG59tu
7PtWwVZ281n3q0PaaWfPTaFnQg18dg6tqZycZvgdKkQSunbLiQuqaLhk5fBbt91NOsUvqu7suxIo
SJ4FUOYG8hPmu3MMr/xsf8U6ivflfK6cImjr5kOJLiRbdt2/RlV8HpssSCUaVEGIjRcDseJI46eZ
P2R4FpDWmLnl3BhJAEvzZQbs65t0JUXOIAncJTz7FOxKieS7KFzVaUoltMtullJ5smL/JL/sLCgg
e0ztpFDwj/BK4wGiaDgmnBQCufGs13mAZB3gMuODwVhpq58BH67UUf1sl+k4d93F6NvHZXaA2eZ/
8u/FV39iULuzGchHJEr6bZbPfqafJ6c/Jk31Z6b00BQ4jo3xDGX4ESaAx0xCtyIP5LUYKtE+KZ4i
zTtBnxHU8yjkVUGYSnLtvhRL+q0B0S6mI9HUuae05sY6XU6d6U/nJD+XnlnU0duqhbKXj9CKcKsa
9p1WmYEz98cOzpWidu+SfLm+N7G9kx45QDdLop30Vm+1b2d+hsv+IG8xjOXY0iMkOnkrLa4kno5I
1wW2DXLROmild4q77lful0N7g1Dkc9GFMN/m9/+WjwWfjOWM7uqlQfDGTY9aRc+u0s8eNNl9v0DL
PF5ih6YaergciGPMA6XVdpkVG6oEE9+6nPskOsP8GlK0Yhg3rJ71PgtojgDXtwck1NBu5UuYdr2P
cm8nD0/2Qp+134tx+O95ygNfFuerpG3MmNwqS6bXNqMPzWaQTSFPQH5V7XLAJuN+KftnCxW86++z
RErTH9OkuatbfISwUbAAsghknYG1HJLIfNf4q5clARWa4GHKzJOsYe+zAx053fm+yavDkppBkXKY
wzH/rLULlL8nYFYHQJZgxMKd1863SlIe2lELmrb7nKwfYGHvjs/gdLcymL3StWd5tkvIwnIBLao5
XiDfwBwubf55uqgK9U78vNmsif+6gZFxxBBHOheZSfhqUKxFN4okrs6QT5NflT+jHwW+yGZxrZp/
kp+pMb4VI/jzJEX0lKuU2wtbeNYiNOzU6DxG85mwdMVozqevoCIbGteVkYujIvloQbC1pOgFgd/y
dO8EvCuAGOli6uZhUaZzY77PZf0ZRytWBRW4Tv2O9ekCJX+g63y/kgYAr3fzBHxyie602F8jY4K0
ZxZMQ3YPWcDaUNjLMDcPmg0rmhaEnA/5erRXgvBjNI1fKwadutSPfvTvUFGAutcd76vRaVmFXXgu
x+5X7qxVNOlc7pTu34robX/JFe1mhoZviLisHC30tLIeeyiRr6uNNsVFFgoJmXJKf+UhXg8KB8br
8+uSNa13MnnIY1kw98MT6a3DrCfEPwnE5S5TI5xxhCJXppm/AsI9p014lgfssJlL9GMYD3+uxp4R
MZjpS/UhGsdLu+RB0jKw4vfltinpZM0zxqEM3Fk59dmzGRcf4gIqxcCFxId6K5bbMMeLTk1ilWcZ
mmPgrj2+isEkAgHcjZP/DfZqnuF8wY62zCvRa1yLCTNa1Jvz9ugtezFwcoVJUj0lIcVhFlVMktx6
N6XBUOzR9jiqPFx75NyGGbF2/G5m0IJ0JtYp5Hyz1avlrPbj2ck2uV1/pfNMzsv9aJoVKJm9Qcbn
vummC/OtAaVjnGSRYMJuZz//Vll0hp3I+eeOglp0bzbR2cSJUnIKTDBUMjQiFSgsYmP2R1l9Tal/
i/KspjFqLNZBNkgz+6fhTtdAHfOvmK0zqd3JJ1FyYI2l/Gv1y1kspJgH+ZmoSSB/nzaF8Wpr48fV
u4hxG1r3cPU3qvZSZ/5Xhf0Rp0B9NNa6XyaUjrK/5Hvot2y12Nv5ITPxAxx0w3S8/qqsjFyaz4QQ
gNFXbHFQqlkApuStdT6hfz6BKDygYvhU9qTwehjAk4ohbu5kiyWFeh7y6VLk+8VUj97kM5vA6U7h
lesLaxvvrCT991KTKIRkxV9bDXwU/SN5n5xmX2zVbDQvCWi5SIuvPsLWaGe5v2LLki/LqX9kj1Y8
PlnauVa/SKK8RwgSz5EO7S1U/CvU/m5DE4o4lkC8m8NCih2VW3Tgei6OIwWN2gX9kXTG4XrnKJAx
l4FTYZP4SNLO7yGCqzk7beHRMQd+Jm35HLSrCZIzJmtFqffZAbJQ++NRbh7CxksZUgmL86dymc5p
zJ1l9UQc0a90XXlZbP90fVEOLdRL4DtuXB/4MbtHXpItRwLxpGoJlwA06ro0VxOeFT9atK3H/mLA
8iDrN9TfVaK96+RKWuG/Ihh/pgWPmLB/qsaaluZqnuZjLNcgR0G+I6WIMiTauq66rVzsf9+r+3+q
y77hV1VV3cnH+J6mrZJEfYwWbDNPx60zyGyTeyZoXmy+82qg5cOvN6U3r11PQs8qeBHupXWWi9F9
GsI9gZ+W1UoHHgEVD1U/Kl72xnDKqmnCL7ERaizezHmJGPWTIEJ2a52GZ9f5VNXm7b/TKp+STfBI
Gj0j05AZga6QZyFvV4f+tpiTXelpZ8dkj3cHsas62KPMrDeRZj/y6YFVsEH6KIBO7ysttbMYLokO
AUppJL7Z4HAh5iYatXvKGV9atBer5SOr07bfYvayJjkp7v8HWmKq5HAaWXpn0fsWi+zr/55EF5NX
JyD0+otbFRw/uNJGxTnlkAnlfQIRTLwX2yFnp9fnpxh8gGyb2idq09I/m3pnyEP67yWank1tPMk6
Xu9a07/86rXPEqaD7AfZ/hmfVIzpt6+8KqEZEONeHTmVW2a7YfZR9IOWLWfZ1qlKeJcrt22pb1MV
AVPnnsrlKRf7HE3TW9FOX8MfMjdQ6YA0HcAUxB/0jlayWpNZHJShujd9lIkJkRaGW5okfLCW6o8K
4I+R7iVolUOH+BuZg431ya3r881o53Uz4ZTTnFUt/rTrkUoxIMyFbwZREyQ6Tn2yyCi9+xv5Ni1a
aLxq51ZRzxT0iyx/b4giQjx12TjwoRu7IcH0LyDkMJ12tzO1613M58VzweE0j450erXoLte9wySi
rSYQ9MEqAttv1os5P6ZO+yvOi8nmwO/piGboYHV2gK7rMcfZasc58bYdAxOya/SkPkiqANYPdTTv
riE3uX5nr8Vfhf2BNtVR9s2/+7SUuxzSI3kBtoLzOPxMSvc50ovTVXBekijIaiksUkIkyfAzo0XJ
iyyUUUncOWRPOmhhMf5KIaKg416CWBX+TzH1IzbOsOLnWbUB6pinjmGVJBjU5QgP41lffnodBDN0
INdgsI9xrnOCBK6yHwnUdTbA1cX8z73Ibm4N/9AVO/GURgVtL6Esn9jokqDgBMQZ9KjbGGb3xrzA
SeJAidl87Xtsq5+ryRHzMPftm6bFV1NBhnWZMCWNXp3gm8BYiW9dhvQ8rfIWD9sgP6gqNK94WbxB
0mBG5NzYtAdntLHFOBr45zCddxGITj90Dg61vhUD9/cNyIw4NDYJ4Nuk6eFtq1ctaZ5UsxHMPDs8
bz0lqwTSDpLxHvKqolZOJQkkXf4zmPajm1i/XrUxCPxQw9gnoBDFEHqmhei28+eH5Z+SKyfP+Izb
Yq2VcGD587HuDELKmBAM01t1jwocm16hHd2WWcx/DXBquqTLzcKlalkdxBNAIu0oVzRmFOGFM5Ad
2SOVih4FLaSBaXr+b4F+AZDFX+9Vvwp1I96D4McdOD3AB5gSNBsChfUYy62EO/Klcr1yjUwmrI3c
ht8HjEqygzguuP6+rO0c+n8DvdDQ+g7H9KN0N/JbmZ0GBrdA9ey6Vkyy7Aa/2mee/dy5Dq3e+Pp6
RDY9jj2NNJSWOJctmbqb/fu/7NlQwiPDCeflNh/L43VJcPby2GFOh24HhsKQnaeUD4y+Bj5K33Ll
LqsjP41+AEpECRndQblbxn8C8TzX/RTiVw2/f5YgL498Kp04q1HPnlFDWDkGc0Ysr50W0PFPF3lT
21ASHpx3cZlNjUObmkNGEsQukr15jeLy6QGSe1DcmAuxwgYpVEeDzu+Tt+tu9z3EFOQMhkVzQCTp
n/top7MasUOt4R4E4Fb+PgNv7avoVg74bE7beIZspeNjr+bRJR3JnS1wyb38W077SKbpuuO5oP1l
qP427dFPIMFlgwYS7CAg8F3lOwnBxB/kpfvW1YGTMhtqToz0c7dyG4Xln3ogk/7sbL2nSYHWoDa4
gv6iztB9JPpP1t03HmvGg42qW8ccvuUcyJmQn5re/soVsOlzjsS4fMlTkf13fQRLMx5DVyEldHYm
PBFzBYu3PBvZSbJvwBf+GGj/4vcNXwzZMsLgSPecuR/xRuLPbC8PZvBocit4cIkHAJXv/aVlEICM
BeshP43G2GSIn0mcLlmUWpHXU3jIFPp2lh20yb8wP/X9Pd2/TQe6NuyNew9PN7rj0WgjstqR9gNu
wkj/qmqD6Py96ihriYdkv1z3P2uzxOmeQbad7DpZJ6eihMUfeQ+UQY+0KW6gdY2ZWCC6qJOAJvOz
kkECWwu3avYo3lOCQonry2xCSAQIt9ofJfcWDyuFk+EGFPVR7OPc+jsw3TsxrRJwD8kezc2DWN1S
qU+prwXMrW3UQUXYiMDZtu9y5t+R7SDc+FcHkQ9sW+TUQBzBUbRqVZWh/H+BVWIvTyMjWBIEK0hB
WOz2sspg20McjpNwTYT0YzX3n1Xf3antsIt68nV8qBgDMWxuar6IYo05JF9O8eP0dVCSv9F+waa0
PyG4aDxzqBRYr5m8eEaMPIaRbzl2OGX0DIKaepqCru6MtE2bjg95gcq9D5Ips8hyK9Q9qHqgiyqQ
/OFXPsWZEDQBKDzhSDXXO7iYkthsPzU9EFsIJPqoaCmg0O5JrI+tOt9J+iyXxWTTwae6aOqshB++
j573JsZeDJHVTk9zDGADY6aoTHJY/p0YN4gG/sAgvcEWT/0dczmGF3GPred/ecPXEGGn2M89wJNB
1X7C8rMHQhgm6UvWYjz4DQnkzTxfLZr3LkHx1SwtuD0FIKxWOG+SbHq+zWJSJ4XRlrDq/ZqmS/Ku
wKLh0WKWMI2AI+h4jbEAjJOk+xCfngfkxPwZXXsQcUSFEile05kiGbfQ0DHrpAXyaOe0DTSVPgzQ
1BKYzGj9GYWxYZB6r7jTFzW6vqHE59a/qWpvnMXYiz35z65AlP+qaLDrcuLE3tSazXpq9yojbLLb
9TkE9snyczoRJL/z9PpXQnH5yUfLN4CF2Q6NvV7A0UtdqlPR0czx4DlVURdnyscmnoHCNiVoyiDO
iJ9gb+q2yXANbI6D93c1FkB9HuI2knnNa6Z9tSyKcYQj47BM8W9dr2R7iaMeHTcg6KNdXz6Kh4FC
9jDow5lhmaBA9NYyD/L0q9R9YDiRpuN8hlGTocHlntrzX4uHRrbk1zbaU7a2XLu6s+xo1ytut3Xx
nxWpIxZR3hZT/Cnn3dJoxyVTv9VpJ452QULqavQ0tdnlzKWLqZAsTLJZcXBl7EBuUoK+aHaSiomf
kRMG0+j7mKFd/T8TJAcyqZSz32/EK8kDva7FkCzI8mSP+myfJHST5+NZ2NPyVyqxYFROc8Ymac9a
C3gpi866BLmhX+9BWO7yQSq1/SUJqZpHL4pgEiR+lYB6zPWdors7KXvTcTplUxGAiT1poc1cSv5I
F26nL/O+w9d6bHTFmc5dsut9k06YcZF/pjhV36leZ6p4DtsbmO07nBfX3gFt4HMNeK0I1Rf5CinK
SwE/VR/6uf6SOJlZ5mCx3BPgT9Kh7lGuTGJkBoQDKPiioTiUlO8pfr4ARAs8XJCNC4LUb53WCvrg
pKBG+2vxeNQarHc1M3eb4nj7W/nGpRwu0m3II0/q+ZIvQKL5p7JvevYJsycvRnoau3t1UE5mfOj+
Gtd7k+uUap+htV8a6EA+KHamS09sFDHsyvynhoOEiv1nUW5HbINUDB0j+dbN5zjihvjnEM3XXoni
5wfT2I+3nqKf5L3ywR4Bqk09VMqIXc1Qrn+bmc5W7kyaEiUpjVyD5cV7P0axkNcXB+fLPqbT9OrZ
+L354tJSkTuZIxtlCkJWNl6GgIQm5zf6nqzoPq+yrV4O52hh5VkjW+2eLHcGnU6XVv+xe2oHCAXz
2Eseu1Q2Hb/6qdyHnD1faTPsyt29MXub1ie8LpSTLLg5Tg+F4q1TjKf8ijqh1wUUQLw/LCDMQik3
smNCXIlck0ooCvcME87+x/XfXXXw57eZkgdciO8liOCWvT8tlCyJ6nN21AAYACapV3ldfiWRcoIH
4J0RK2gLpxXQONw/Q7PgiY/SfmJoX/PcszwYM60Db3RPSXWcoulTVlJ1nAdI1day4HILqed+1NNf
mv97Z7MY51YFYJKA7yXoBxH4oOfVRp7TyJOXO5VPVov8aQSW2bdkfSqw5TSgIUzuznNVTKoyqv1c
lNNN4VKMcSlT5h6lbTbC/xa3YyzRZnrEtVg1LkU12z30xLeys+QJgt3EFXb3puodpJvVTMA2igDi
sGBpqTv0FHAGdd0M1QOUF0e9ygJK8oSBe80wDpJGAkM+4mHexzingowZkBD0mmxqqXqcQaEzH8wM
2NnXIkASyZ/UuKR+yDDytVwB+GIN7xWjWDE5uiSR/8Wktsz0DbS/G//0X6wKQdueYaOdfLXsTtNV
AwMeo4SZlAXTOXPEe3Z06C9fTvs5JOQTywCD7aidy2LLyOGvlMzldXdknLgg0qS7JpWfeBqP4IxX
ZTug4plJyYJeB8euqO5ixjeGftMRDJTDeJS3Uxc9mLeto8JpVh/EjMRx8gTRAu1w+gY9JwfLGN3r
ZnxhUhgvP/wm47Q3FGUjpnAgaAN6FR8p22rczcRdSvdmsaOXCiTOf9G675Na5/VDC7aNqUAp8tMA
vyQIs6963BLFkNfrOV4egKf/yIbLCLAbGurNoN2JLZHXlEHFGrnrxiHjJMIYK/iqtPFWzpNYYJh3
z6qn3yC59JxyFuecMLZk2j6adxUbWnapbGzHHx7mSFlrnvY1pUTI81nsXdU5h5hyREVM5/yYtKXk
VStmOeE7L8vX4VOshpjNnKuBBF3hC6/myG/fmH1ayXaXfzu8ZQrn73R4kR26tOVxvJVvVjo2vmxi
sSuqVvxmKbDo4daYM7Sos6uhlzqKdFqZwWJAy31XRiMwfe3Y+u1vwyTJWA5vsiLmbLx5sPHLUcMX
q+qbVUxf8i3ySQnrJ8bfrfInnyEGxnb/9z9yRfIOzWAIcr7XfftHDv6YJlvdyO/lHq5vjZJHY4YJ
kl0hrnC29TPkUpaq/spCXes1g/4zAgzGNli2/4lHqHv8egOwJ0qT3dVmhA+a2n5J3anBQ8k+7Vpw
j9Z5dsOzuGBUec9HOXByHEJDP4c3tbEw5ZvegvI4SacDZoc+/E02heb/Sg/72vUAdPnmewnIrMCe
rS/ZdnburpQseo34u1qCDlUIcCnoy//Ja21E6n+5dkcaZmSV4VOOaWGZQVy5P3V/919P2a2Wy1xF
wZwXr8kEkVB90IrqS94tGenVRnTqxqyVA+KxZ4t6leeqOzdEJ5rDK8s3+NGp+WxhGi/q+j2yoW/S
08CnAEnzGnDnApQJhzVG69KKHntzehsAUFdVtCpVA/ZJ9cGPX02PHjrRy2Rp5yhUXjMr6Al0xQkU
ITupVhLUL5m2Lt442heBGIjxT3EsnvuVEU8huXCk1xbLJ561BrK1ft7L+1LC79GHp4FJEQb+H+iG
rXspNxOxyP/Pmn4P6h0MPnmbfKh8gOOlP0O5raV0RP27Jtoi/XzzaurgS/HpwYgwwo1KZfjebMsA
JNWm8r37kCDdm6KvpXD/VKQ0RpvQkkJzWlffmn0701CpPYhK6vrABMMr4kLYuuUYkaUizXdsJnvT
98md/AqwWcqEziEpQupv3TOWiTDDOUwqBc1+28JJYJAjw0RL1p1+uCjOyIW3kuDLi7lZ0faAzQYr
X9nNiUkkcjCyKHP+lIcj1+Cn5e3cIkQrb0pJf7upfbMtFE+5X3kTydnBmdD2NtJ3ja6iLI+sWcQQ
gIOhht/5O6L6SBbSLMgAeu5dV7rPdlIDSOEzLbP9AOrBpB3VmIaHs8TJW6vJWZuRJJ8ucvfTFL86
MYNPXKFcqbWwYD1D10kEvh67C23WSR3avZWjBjsUf3ZXnUrCYlcPH0IVsDz3Lb5YmLZhOOz2agXP
WKYepY6cWXS/aD0OTB2pIXxEFFzEwv87hO4PBv1qneXA9hRoAAEw9w0dAaJHGH7quQ8mQ1Xyd/FF
crYdlwF+FfE0hkVi/wouGVPnOc/pKlTEdnxT6I4f0qL3O2oPQ3yLM7iTnlEI+oooKA/kpOrNI9w4
sN/9usZDJfAvmgJyfKXhIG5jtFhCZUZPyIFW4hqZL89xyaxr2P2KWzM8egweEjpR83gtMV3LrTS4
anB16Hy8SUqlsq7S5qxoWTZHyUoleWiL+VHRmrXkZ1LalWYorfpHm0FpN7upkSdTKGB0YxlUXgdM
IYFWrbuV4orMX7eZ8iq9mpxhrNbX3/+ViGX6onV+K9hMaeRJ31AKN7atvyQh1UtqwdJCkMKI/KxB
LYYaqSYtBvk/uVhJXyT30/zNEI2/0qzTgTdIk9c2vwCAf167l/J09Z80bv8kOhEuc9eAqSE5CArF
gH7CLY2ba9GIoor0cqQzXWgzhCft3VLxXTJT37jXrtG1DwzxfVJa1IMpwlBqkf4wRoeeRlh9puGu
uF59VRDIEArJO2RzSVdZyDaJhyCJW18hMpBoobNUMW4hZRs1ywMp13U6o2P5dDtZA4Bu90U+QRoy
shYpHJW2RlmYR1Bn+Z88nkVt903a76Q8fl1bafh4A4Duofy45ng8N9NfPrvxV+5TWokaGI1SCKYi
ZlMyYibD+7sW/Ow6vxln40VyyGvSuEzuy5RerkWGvu7fpdCQQMfkVN6zfLh8oiT/UxZu7abbdzGd
UAr40j6KEvU9zUv4Qbpbs4q2UraSJyYr5glnIVI0PNl9bQM+NNmnrFk9K686UFt5nEk+7uij7nW6
ptJpHds8UFqqVcK/EKMtBqF1rzymufK9DFT2jPbp+sgBsb/2CYOk/8WtAuzCPOz8WdmLs1w4onaW
fDvjmxxueYnB/iBTnYNkuRLmyOkNFTRbCIOlYZW6bPpo+UUSGY7zs3hFN6eMtHz3qvoZ0biHvg9q
SvV4PX5XQxGpd4tnf0lowIQ4DUGsVSa17m9did9iZp8lxOyn5WVqGcbslQ08kffXLo9Ehz6Urmn1
G8tdSF+wdqQZwzC5fZCvN7R/Htwc+zuwPrB7dBfAnLeq29yGfseIbXeRBn80gcqNj9JpEatR2t0P
tNHit3VLWzuz/yBVQtl5crKkvFgpM5QQHUQ7xDSUIPPw6KvDp8A4fA/hneZdnk4Tg/jivMhv0dol
Kytf5e9mHe/yYrqV/7tix8ASRA58zlyLwJbk29A/ABbMeJl/uj4xObhT/RJG03eTRTuzcPclTG6a
0CB8yodKkbJMnFdvhmAEIyOXJq/LwWmGI7jXd2M32fNJuvFyuOQ/BIsjVY3l0nvpChXqNzljpUaP
nmtBFuIk31v3+iaqPEZZABgLQE4+V94gOYuAqjJRuxqyf2YTwO+ght9y5fHsPXUwai3U3mXx5Rlp
oL828t3yIVaZMcPh8yaQN+LkpDg8ViXi1g2jgB6N7prHVgRSgnLYIdd2B9Qx2YKICnmaVCBb9m7l
909Vla1dIwFbop8zWnM+di1LHyI/OxSkXoyQ3dKzgP9XB2KYnJmbO3ugj0F453T5JnoBaW+dI2VZ
x5bDmKHLfmpPUrmKDAaVVmY+7YkGANMCo5FkPHdfzZoxEeqHUma/3kCjt5u6V1FZJlZmQ0FeRJvE
MXZ5FN3+H1fnteS2smzbL0IEvHklQe/auxeE1GrBu4IpAF9/R1F733PixIoltSEpEiiTlTlzTDHg
d/orRWsYM6EntXSylPby39+Qrx9pT/1XfPfGZ3VL1O/VsFB/51BAF6++Jq66BSS9544qokeqcFTu
OMo67aj0NGpYKbWfWr4VYLNrtZv6ejCQtxA10R/0Yd9E3+5pqrhrBNVyo9Z+tYQEi3XuEfWoHVfA
ztP85smuvG9VFVU/UzUTVR11NetmMMGWaoTM3N4L+01lXSCmb9Weq9aA+2lY6PWngTKQ56rxkqXu
z1CM28WfDkp4pYaB7+Q0Fw97NW6XwnkEdgZig0/Mom4gQBy5Qk0fH2CpbLORi6o2vWDZFWV5SPL6
M7K/udmvah+o1T6jJhHtSkkI6TRcKnudVcFObWzqCK7+QTVZ1BzoaIwbuGx0v6krrCoe6m/1kCAK
NoJKiJreSrCnFABUSZRYYKuywKrakkoSdZW7rizQgiQi1OhVBTNDJSrT5UPY1iWVj/R2U1BnV+BX
qgSkcpn24F5FDLlCBcmErKpwMRrESNbPOLhPqeZ+qzeplgLsDhgnznrRxotb4kI4aY/qSqpPGbn+
j+von7p/v4Hq4XUWUTdxoOL85+m6/WRBfVZ7kNtIxJ2XapSQnaqfNomf3MK/zW0DaVIVueQ9aPAg
qywSUzHqJmpqqm0ndnpUdAQizV8UYuB/njKkCuqiqvephrtUw9HfOZr7qm7cON+KQHtx8jykxwnT
leaddVetuZxZaCqfHqmprUhY3ktx90VObZV+x3Sd1yPnHuRyv+/CDZKd4CF2wnOOautWOVtfCXLq
YUIy+0+8AdszbJP5rERi9Hv8UvKkZMp/dYIeVDRhjI1hwBClsdaaSxmFiEMJT22s6vvqWa1OpqdC
Deem8g/qjKk2voJu1KDPnge7/K12nMn0Xk1xz/+oTIoKfpGxr/Jserkna3iKNCq1TMOX4k7XnHfs
4GpccAwHvPBHj423/yyQ6ioYifi7Bnv2rWIydXXVCkmNC1/x6Bi15p8eQgoy/PnTRjvH/XZpH7NM
eCTU59QovYd55M+TFGABVQNVolIjluWaBtZopa7ofV1SpY4u7lfRnNxrU0rZdFdB5RFHknh5Url0
FdMEPrGxt8RbGVUnVU2geexbpoTaTVk9p9ZftaqpedT58r1zn9SFvd88NSQXK1EiFlU0W2q6+Ifq
Hpypd/7fzQ17jle7x3AEMYGuHdUsVFHKfYGjoKce2ljBgeonBb2D43gvSuR93/5YgZQ2WB93Rq//
Sgpmjtb/NYLkaQ4wZ+W2qZOGkr6bHT2pot6o5Je6L+aSUFD5F+4kgXuoHXurXlL9X3YW8lmSIwAr
GJzqqna+ffHNOrzPPo8+25IWO84Q6i6pj3kfX6xVdIrCZfqJrW6b5fL+VPV0yYTVW+9xpqlEjT01
QUrVU2qUWGuw4DOltOw5aLyXe8CYtiv1iipHmGb+AUDWvWSjZuS9Ku5gtwAwF+Iwt0bdJ9ADv1XJ
tO3qB88p6AsMDtLViPKpgxBDBeyU6jHamH8ve1Wq6V37cyRjb2AYn5Gt4pRK5KA6ZvS/QrTUKRLn
d+qjnRqmR8mFNi2xHWJEpchDp7G6alDnUrX3w5DkUso/EVso/sKcrWpMBpXXSw0ezf4zsr26LD2S
xUz5qdBOd2snb111j1rdvedt9kf40ef9tVxGPK0jsDkX2ksIo9iH/bq5Vg62PdX87IDR1MfmdzAs
aPo4a+nmpracE02Uvxal/42S9wYfJAqZPXGi+mAxTspar23Tjapdqhq6+vj3wmQwfHRyo9Zo9a2K
Kl7GUb/LT5ZkZI1cVtzoX4L8u1qti6V4K0ygf/92+5Z2XQgTJyWLudfI7JhMW+88qxdU4YCS4FGq
eY44xalppxYgNR3Vtgt0nRxT+aIKoOpxNQi50kZLQSpTbSRKQW719UZL/aM6M6jnqRMjqtd93rQ4
CXPn1dKXSvkZ4D/go6jkGKoqfwFYOIw/YUvUP2oyqtjKL7ZtIb7dKaMNHtYZ90GtGAM9AmqAKi1f
n+9tExu9BsbXfxYTFU8oDawD0TUru8t/ZUbq05SJ9dgn7r1kmVawl7wFy57pvsw6QqyHMbtOc/bz
3y09i/3PiZ8btoFRlniyZInZNeezZPmrQg31Lr3iOR6aZ7W7kFjak4TbqemhHobt3A/Ce/Yc9UC1
dvgFFgOBiTCfLICKJbri0rLVKRGWWm+a2Q87yfo/NPRMU7ZN8f0mbjHTIgR9j0KaZZrH+nFyX77U
v6TeiCmdfY42wHYDgBPP/xZVgq64/iwpi8q6vUzIdHv5XhvzX1Ljn1xvTuBf6lSowr4ghfQyZLc+
IAWq7lOUdLfOghKq1mGTrgtGuR6hvBcDFGw+CWeMKR85b9yDIpGOBwiHW1VhVCuFull4kr2BH1Zv
huazexxk+8YfB+TQED9ViDGUYEPU/dUWmNkF7IWRsstzpwc1HNX/d6mTGuRqAHsaTJZYC/sWLy4i
EPWAu+S3GpQqCQo9CTml9qWN6r2mV2w0SYoyuP6bdhDRgi1HtlG3XMWtozcchn7a3qvSX1pcfqh6
t9qNlOYxPteW+XF/W3Yx/+qb7OTSdl44A4JbrhDw0z8rA64YtUK10as6baUy4OSWizlvNg2TZUWh
BRoljPtzNvBQw144DVo5OvflpMWadzAj7QHosRn2cQQcs9agNI6tvW7M9sdJnOrBNWDgZ/qhbOro
im0UPQAajhVe5W8GD44UuEZYrkhv7PqXjqzn0RPFtsqE2Hg+Tsh2ILJwyPVyl0obZwlz3nUSTVtc
yeygRUIDSj2spqWKH8HJM9LkQ4LajOyMDzp4a1txc6yRxptIZGddky+JZfw4jaEdGruAZ4h8bVMn
zdHGi+wwRbmiDlvAjbrS306oUCbzhHLvQwxXkw+wgnmE/Qp2FptsjA5liRrRlE3yaMhulXlw1zEd
plEMdGni0KYWFaMNG5w3rQHHZH12b3Y02SejmVBxDc4tKzQFDw+2hdU/ldHobK0SkaMuNk7WmMAi
MmfNgQ9Q68rTKqTv/ZNRmiI0vABmIH0h9OBjSKuZ9VsxCmu1xP1nVtA9Lb1lnwzS4JRKXwgH/wgG
0K2brFsnyPC4WOpsaxUiQXAoQswip8uMOKU2inDs2j8FFKyimSG56VxrDBhDoF36iqbTEdH0GFod
8JpSlnIlmnkEE+pTQfeyozVTrHXtutq4WuKuZ0xqMaRhXenpD3Vl/GoZQdhb0OWr4hXCCyizyrqV
xXjI09leBfhAw4H2n4zAkjxOfA9ucaWV0IA0T6OlNMy1Q/imj/Nvy5/OuFUByEusbGOKV42idpqn
p8FrpjWSozNQ/1cDCuFq8CVPhtGvOe5etumfSiS4Ww3lM9DbQmX+q9BrvV2e+4Iwjj4oOE0Gq8HM
5yvtVz2my3PpNOjV9LYP+jusEMK4KehDmerDCpj2tkvrt0g1v1jgQNoWnwqmghVAiYr8oTgvEX2Y
ms76gPOtMixJ6JAlk9xRJw+AKmdjTrPzQn/uMmqPNY3YUifXU2jI97P4kFsMmgJ2QTLT2GjYh24x
pyPQWFbpgnZuky40YAS/krE3rrRtk5SZ4/gwMAPiYAxH+xdmyu62pylQdbsfCdY20+94WM4++9gq
tQe0YY1ACGZOe104gMTq5ux7yLYjZ9a30cBiWkYZHB1nwXSi6o6eURRbLYf8F7EirzJ4lhtF3vci
dijNMaCL6/VKs9yPeSluRj3ZxzxuN4BuaAtpG0xRAIwboxkmoytXU2y9YEUMsplTchrRtJlgwiGz
CUAVlaqK4idpyb1MPX076nRLxE28FhniTAOs/tJWzgZ3MnASHdJ6IUd8gsV+LMt6rxtltXKqdKKf
90l3bWOX8s7oLCH5yLsYexB3pj7Pu4lQazEknVI16OZhHLJdZIzzCvDI7+WvKeYPsLS4R3g2DinQ
oydIGkUvtzRsM9RgM5tKrGZJuW0shotXZTsZK4fDHCVSqptvknZI1Wiq07Z8FAuf2rM6b0W5/ZbP
dre2Czx1Maho6ZedI8qKv7Slprtwfq6DCunK0mpbHYtv67FuZ9x/EsxeygksQpvRmijktfSQ60cT
hKRAoGVMDdoAlNmA3lQlgE/DCKupcbYSaWXSF0jNLfxoUGtuK+PTJlF+jJxxMxbwAWYgo+HixC/G
sMzI3s1ybaczpXxv8deBY55QiNQHP+povk3lth4NLIsAThgSWqw1YmXg04HGcMhjMTxnoe4Eylt2
ylZuO0HcxBbCboJxZfltEDaeQa4592rU6PScONlQwvv9G0S0Rw3YOZXFm1U48b7IB8QGM+CFMZ6P
SemFMhExOjH/saHz3BKQJ4cMouNckD1vBpubnAZrV1a4c17ZMo2V61FdLOhjWxniOQn0q1SJ/ATq
Dkrehf7ijJ6XQTepaVQh9G4Zdq7x5rb0h+fs+2QEoqTxmOAYUZiV/RW0OqRIR9xkWb0ZEvUATjBa
kcsNSJdnVxt9cNMJIGe3/Qv6GHp/E3zhc2iFvXb1KJmzBcevlCCDdR71yB5xjcYEaA7AryOOvxjV
t6N5W+pqWu88aoLx53kMNQ1gErgbhxZ3828d4Yw8uKC4Ok4IkWPsFnb8NDOp8I4lxg0QgmrkJMT4
86m5NmiBXlzPZYH3pz1SRKw1M+jtmYsC0LbB5QVlexgNbSsG+5UsoGDUTj1QuGObTc/GJevqTUFQ
SSgQZDtAt99JxzuU0CzsilA2sLxN4BiXodAodpHA26TFo+v2e9/CnNWbH8zi2HdpuuVj08hnDp+D
62BHV+lfXdRvsrlBJkZpz53i3+CBmo2o3sp4MI9NWZjHwbbydevoFNTy6dgMPsvNCLHMwdNdAzww
MenA1NbkDYCnBIW19R2/OVa+tbemRe5oNX6sDbopJw0EkAvSkM3SAvyqOwueTiDYOayvZBIPB0L/
YGVOLa7U6dAe768DeDtfYeQMrdHq3vFI+ahskIw2rc/tYHwaeryESwm4VzfAqtMopRfDRy0pJFA3
G7FEhSVX1DRTdill6y4QHE8rC7Ojl8mtta3MxQkYBY1COLE5qbHro/5FwjhcJ0XxVAwF0E/1R2KZ
7REGD616efvT2oSjUBduTkcnilmexy6zD3W7dMdAb7tjJ/IbTouQMjkADRlA+CGntj/SMVVrx6nK
GiC84uCgVliBGKegbCLUMqHgb4pVyxmhjKzHIl/Wts95Ymlba+e57d70aOc3dAAVJTbZiHdKsbln
OoTLUIgSliuP+FRv5Ya7TGZZXcW8TOqtZunPchmzDeE0O+Ekqepbg0FJvaKp17XqnvNbVLNe5aB0
gppY0chZHpr6CHa7Po61QxqJ4KqYMc7I5WStzMRbmyZ8x6nCC7CuckxoypMnB4hnhIjWMnw7FuMN
B4qzjWqpEeyFMocPXHsMnch+K3zaC0hLbxML36RAuyKQQbI7bZcuCuVivJQ+5lIVFm41ygA1SsbG
49jVkCoVTpdv9KakoDAu8EmNVT+ZIesEAUdSrxo6Y+c5Hzc53Sxr3QarNP6NFVUM/5JkS7fr1bKA
TAJGL4uhpcHhPpdeY/agbxf+w0qfIScmXQFGuKNOG9vzyiaMXSca5im1yi1KP7T8/pyNYK8q7WRZ
BdzeqYOql+X0w0RnYc3f2bLQxDDUHy7hidf5Wy2zFO2MfSiJTSv0unQz4znBAuicEQIbAGWzL62A
ijIaXGSt+zFcRnZg6Vwj+ys1uENDEFyFM9kbT5C+UyhGe15HGoFJgQ1UM7g4BeBPWSbHMsOYUX8T
BW3uq5lpdzTHEjbKVI9ADU3yo+v7T3X1q+b+KGfgfnuZZPTdvyyy3AOGox7w7wn356ZGS99k8yhd
pHkaea8iIVw3E0fd7woxA/o29owql/slEN7aVWgXywxeDDldYvwHmP9cgwlTzq4SHcE5sUE+2GtA
A3Ld9lhkBEO37iATJ2wNc5XNG13vL0MWk9OakMY0RT/gKUmiMet2PZlQU62sgYvJEsE9ah1HbjJZ
/R1T7zEzy+gUJ8kOwzvolX70k8/BwxL86Xs6HqNc93bxMqMwBdYw9faNXVxbVdU56YKXxkcvJVA0
pUuz79nssWJL9n1M5Z3cfLExF+AltXdkK+iMajuOKFUq2Tv4RqUfhZ55qzk2N33TfvibNoDi42Qy
IK4k0ilM6xQX/meHC9mKPtXu6FfB2tYibyf815hsyLqnzrgasYncDxquOgkNNrakBgyCH7vqxdvP
I/0mFf4YtNO8OzjrciL2OEgKuNsTySLV2Boai+2cF43Fq5qNc4VAH4XncnLb3TAHzckznHaj1vI5
NpI1tmP6uhwMVvhQA3m5rluqhXRCDetoppoc26CUiofOx6diAPdT4OlnGcWTJ4wCGpX48RvtJuFX
0S20T2VHAhls8ejET532kncY042aFVpKBmZqtYnTx3Im8XR2/CCUbQWcuhewyNsSx+XRX5eN/aab
oLnKSlxdQ38Ci46zV8nGv9jNkdaf93KWr23Zf0SyhB5apscc/2aWGOT40YwGwp7EzWwJ7Rd12oaC
aEHMX340M5tXWJNU9V8jnUIvyeyNLiIY+MVad+ssNEZ5NkBqr6KaTCoosIepcQnWWqzXcpS4KFLW
hT6I9Zwtr42XcC10BUXL1eGiSYJN64qdO6X90czjm8f5D6WVxjGtiee1U0e/U305BPhJhYFerGot
uFr91G8ox31rsk/wRAbDvpjOQRvTkJYPFOQNFp1ILEOtGPz1tKQkC8nMbWNtXxE57fvW/4spSVNE
C7aqGmEqQtqG8SDc9qPTh2DtSyPMbOMUZPWz7HwEIgUYcrO7NBZWgtM0PnTSfgyq5dbA/lpFHvYb
CGnIY2w6w8YipANPQY4F0bRzQG2wF3rbwGFCiOTvymK64Zx9bOf+WZjOhxvk534EgQZvha2/PVWO
xb/oG48jXFHTyKi+j5e5oKsTC0OtL0+u7lwQBEI5FK0I48x/ILu5wutufLCs4TMmd7duyFrWkUMQ
ALuZjIW5GTSufVQgC81TtzoD1R/1xxTDLjPjdlO76SLxXWVYIgFtM1dGSRZgbLrTon95+P2mRX0W
dXEVpm9vZRB3K3bJ/bs5IxBNrXxgokJOc4ND0szpxu3HMcQpxyT/mIBOykf+cdcfHnDUwdTrzzBJ
81hr+Kt2Xv1Ruu7a8EE/dvOzVukUyZnrqcBKSGDIMeQxWxKJ59WSDQ/o9jd2DXSTjtgHX/MPAE3L
TSeHk+EiZxzFSc9p+KmK6AFn3ZGPHWy11N3kpLlXhmdoYR3jC+KZrREuVvNeOd1jZwnECNh+VOVc
UX5oQr0glmsZ31teZEsDENYSCbGq99cwsufOFtc2c/+a9nvQE+BzxHgAWLYPKr/d+HTgw8o+25oT
bAeBaWQeGy+srrdldgGckS1TIdjoZLfUQTNHoYXzpMhXcP1BJo7r92Yf2aQy+gYkfbQVaXcipHIz
iOAAW1rK7YhIsCQMkcOIVUZwaJYsVi0uE6s+AbA1EQy4LImmzUcy+qfJAVOZ2DQFxWfRW5wm0nmL
XhS9ngZtUHjG4/1+RVlN3EUxuWx2pjoUVkH70WrsRWZ3wy1qLwo2j74XITygdeoAOTNw1Frp+UJ2
yypuXRV9efiqL03x1rnIU/L6YND0s+O00x3/5w+NPNj/+vb+i8bRt3U2OvtByqra9lk/4PSIScB6
lqZKvDf/fpaSIz8tokjJb6ovsWGK2AZVjijpoLNNcyCO9z/8atxZQPz3mhs8tno2723uPkltkuCt
XaOjOHbeXH9mgX5z9fKltUd0fb57zFJgWwZNJg80jyasJ/Mxr3w61nosujQ7CTDjzYDde1G5yWE6
BpZFO279HqdAAyWmikQgARApKlmwbMhde8MOV9H9YmkF8FQC6tr80hLeB5jTb4ZtfBSuvtG6Gscf
Dx7mmFQHsKDFMXqiV6ziTEL4BAAuXeME8JD1vf5s2VdULfg6yBrurWw+M0vHaXSOd3j15Yc6S3ws
V1bAgqfdPEyA+GlElL3dcbItAPZ5mxmuo8SMat2NVYEa0XzUg/6lKusbLkJ0PbTxXp+qfj22mr6L
+gHQr51eFjurNtCSKTgxY1cZOrzFNYoDsPUf4oaDL+CfmM2ghTFpllXbD8T3zk9klt2GnlW4Xyls
NT16BIonwmRqbsRmNG/HZhaCe3FW+AV6KjS6ZVGZhllUX5T3h/IT8Pz6oalhpUEfNb3o0Te1R4Ml
F/3DwxC3u3pyjdVUzm9U9gQGWfEl6DllzpGoVrVvfCP4+BLOR2kQEyL+5Q0OZzlkNHxz/M+qnd67
G01UqA0CuaNeUa5h7moLPPHWcr4Xh2qYP8d/Lcu5FBq+RvSfbQyk9wQD07MW/0Agfa38cyfJM5kB
KTG3qg7B1J2ARhf73NmAZcUeZuCyyYyciSZpVbRBr6fVRjdffac+lS0UcqclC9U4i7ZTL146/TXp
YDmr7DKWaMG58/vnuaWS0UE2HGP/+W6TlqT9SaNMve7hSNR9Uq2bCAGD8iIqemKLoLOeJ6feBnCm
DpaK9dtY28xRvM2leHCy/pgZ5ZbarIYlBElAqGjMfQw2tWn8dG1qkWln/AiE1qv79ZVCo3/NxeTI
cvtwZNXDncL7KJ+bOD5agb7sPdcXpCHlWdfEzhnkx0zNZmv18WM86NF60siTToAxV07T5GfHhPKd
5saVsF4csczA8zZvcJXp+2Vf0Ja8aXjljQDZuBqHSG7NpZ7ObPyPOILUu6EtzhC0k7CvgBf5LVbw
euS8xGTp17rOyUUrWYc0hM5ELuCivaDCtD1YyPy62L4gRHfg/Zc/JJuLEItMc7H965wQ+2dJSUZu
FvgPGTjcRRrcYzxY8bIaTOyC7YFLHmW/qnp2NmiYcTWlRlhD925jVib8iPJtFyzTanZG/+KzrbJu
S2QA6tvWzJthx8mGTMh8uT/i/vPcKzjMNyX+lDxYDydlrY1TOIaYALp1JlrYTVq6cJBonYs3/xpb
7D3NyrQv9z+gKjr/vio75b6Indfq/jN8Kmf6jsT1/zy2XAgVR7+jt65ytTm8/1qkfXuarQJkoj90
yOd4eTkEX3bt/8JtlLGSgU6fsJW8mOqr+7cIhLuzi7/j/bv7z6Fe+Nhok4SguQacKxOEtPriZ9t/
3+Mrd66T2DnMhmNe5oDemiXmvDmP5mUwY1LAqdcapAh9XLL/54fgeICa5KW5uf/w/uSUiolHHHek
zOfiLqEQSEauHaV65biMxBwS/7sHvSoQQaqH3J/LxJHbKMEZohzs4JKTGl3rme2HXj3wCTOdA0yt
fjMyaI9CdIf7L6wljS69g3DDnMTD/Uf35weB/a0lVby/f3f/eRvhBoP/ixHen9TU0t5iHYnl/f9/
WduUB0AL+bVdgLayjCdnCL94OcihPo3KmKW3ZzDE/DJFNA6iuJdPrODtQVQDZ/C0iEJOyeVZi+Z9
rrHMYW7WrgfpvODzvEtFwalPpzRQZ/UT5BVC7ga0sSOaik49VLjoPrZ2BlsC2Maj3gmxjSPapwCL
amCeFyToaQ1MeYR6mSfdvoU+sopQo6x9o/hcsEKVdocvB8krfJ7WjUb1fylwDjKTRxVI5gVRypgH
n27kPfgZCwv1FJEOJ1LnhxYzJMD33TaelgCbkTHsfLrS2ipikqRn6t1SMZ0nvySjEZB6qAjYcfa4
DGpPzjGqX0ydAg4nGebUk05lBEhJvMF7Aufa5ih9sjBe5F2beNgGUXozNeeaD+NWtgucnyK+mC62
O5r13EdYZuWt5a3RoXxEmEfRFUJjcheRnHBboN8aLas4n1PiOZQxUf0QL7cuz3mW8OEddP27WcK0
MoDopHRs2QNK/dx/H1PsTQ2vOZRDsbOmah8kj3NRHAapFXvfifauq8frxpnpWaEU3DvW1av6/dD3
H1biX73Wl1hxd0eMFHWWadZBiu2vHmLYIhPnsrDe49Yjzud2cvhCe8D7jacHyoCExj2t2xXyQuoO
VIBv+QTMZyk4RyH0J/dd7oHgVyN5m+5ePJqMSwBjyeYUtOF+2xbONx0QQmsabxRZXjWvgRjtvQF5
6DbwehC01BzWu561zIlnmOvtrXfbc9r8sgqoeBO+DDINfa8f9l6mXXBoEmHZxg+V+SuLcKjBYj7B
cN5j456gjCrf36ADAjWR2F1FJl6bqTG/abJ9hZVZ4AtDhagdtJG2UT2k+Z6DcFN9e4zIxFIF2HJ0
QTynP37p4CBJKIVJGx6C9fiTzCZduGyAouZG0yfIqUGH32z7GzbrY51wQgpG8nAWXTphQxM8bwRB
UgA2NSU1irARDVv/x2scbRW3qpWzslFnLDurncK6StvDALqspQ4qJNtm4qhkdtCTfp63chl2FYWd
s6uRCRqdt9mmRm9rACrG7txryaM/pAfTox2WbqRpVoheU3/DvOZm9kVYyxmKSnmg9AXX4L32rBz9
XnuL43JLefQ0AiBZ+eSltsGAD2jZUyvsOBJjmPI+lS01abxE8xejEk94rqlE0ZtfNOmW0y861k7j
2OljEZEvFRm6JNRn47UXzjOGrlthjceoKikFAMnN8EVrhXmmghKEzDnq+hryeFw8i+VYQrvFPZuA
oRF7v23pf/Fx3hD9g5c1dCWho2Yx3XWNfJvaqKP1ZPowUhH63ET0BPPWy0cq4dPa8wOQHDbsv6H/
KmD+QoxNrh5O46AktUvUWJcYrLhnlH+dvj1L124420KJhaqZjvmwNiy60g2X5HjnN1ifRbTdk6DC
iM4xc6rteX427RYcS+05K4P83qm2Qde3i3f19f5WSvM96scdKN32AMCHskD9RccMZPHGeAGLW+3l
i0SyS7cBCFHl/mBbC5xtt3rLibR1n+T9lNXQbNiC6+FMW2xB5obY0xl8mLPFY0cGN3Png1awjiRz
Qg+dIszXdfu8CLyUKMvRUIXvsNMtbNCOR7//m6SG5UMpPGIAThmRpHDb9ttAufn17TXT4zDH9w/u
Nojx1vafXD94yajsUtFtb9DzcQG7LW13ZT8kfwOtcpf77nM7QeVpFrwI2viPnmQPvaDSEBiUDX3s
s9To1UvSYyWOZCnl+qwjAwyx/TUoXZQAXvtKWgK9J3kUiOD8vaUYgdlAQuqkGOcw1eYPnz4a8ugP
GInSv4NB4gpMIwEZ1g1Z5Id5D/fSeWJQIZXAbSXL7NXi6Lh+wzonk0pCJbDfU6PHgKZLyJ/hQyyN
8dMRfRtiOIlLoZcKsfIM0p4VmW/wTPObjct1QqdXxz81GPzhUOvEo4Zi0QICGquzdjcmYxY6RroN
vOBSU5ZceXH7SlR48CxKsdabEiLNMebEruv5G5z0qLWKB1OvvwKXgT24D0i031qr/TMvdJhpS7Hv
4Gm4KF53lvHUDUgFyi8/Kxn4/fRNHu8yxJvay74I8E6D9A4yzjauI9mwi9hbg8J+9hAGLUX27Hh5
QUMz1bh8Pske7GNrdzREliyWubzBSPoqiove5C+T8dsVNRKRsTzEToORjgGAo90OHvl5ZLK3IrZ3
LvyHDa8A7MOet02TfvhGRdd7DL2Yht2A440T/6JYune8mY9gYurUZ8P70ItznRWIJPGo9L3qZKCw
cGPtMwnMN9wpP52M4aEp7DnW7yvI2O/BNHaoELgbU6J/N53+MXBuQXQNyyRfldBL8Mk4FziIl+ZE
vWo+o604YuZME/9zlY84tvTDG0leAFLpm02OZl1m5nPmZJ8tWg0sOulRp8IusuLRFvpTbdKRkBCy
NB1sHbDENbbJ2fIVNZQ5eWOHAcqw9MxvLaLOllLrSWyCIkc84w40b/zyqxHsmB1o+JqtBZsqIqid
OzfbwitxUOnFXneGD0DYFI6s+Uu6PSerqniKTNGTuSYvyxa2HlFvcCymmK4zrEglHczhurTeJstP
Oak/wyBBZwBZr1rMO9uZ4joeUts+NbW1O40byM7OmoSzcaqG13kyroHGLu0JrqzbD1g984Wel8fB
Mt5k7r4UbUSHn3MiPNnky3ijpFRf4/ickg30KWlGzrPQApd9TrvFU/ZChHwx45YUHqDstWzsh5m5
a1Zk6bHPwHH0L0amfdjp9EyBGJciueW6luFbO4faWLxPsA9Xlatvp6g7e6jEUZkRV0pOxd3gvpoO
U6ucKd8ugbI1Lp23uAJJVhcUpmny+SIPfRAAwK28EgdrqV8X0l1TUzd72YA1t8XRTnQWe+cty7I8
NMzxOroAlOihILBC1dTMsAjSpA8h3bw1C+f0Lpk/enzYkrE+LmwXU5eyPMabURbZlvT0ie7rblVM
gaYM2GmMQs1LzsWX2YDgarBCTpOgv7DGrJMbTV0RlmQ0G/Ta/s6mJbYsIHbipHQg/4+y5CPzIQQv
WCOo1gxrUkKD2nvzeAZ5jIBWEXgjoptPyKRVEWJbSPcCGYmtj9Qc45DER35ZDPrVdT/7amhTjmwq
ccymOX6yzeVoNfWvXHOZYdSWm4oOCDN4LHX/p5wmn3MnYgaAUcSuMnul7PI3IRZQO06PZ4nPaV4j
uA6slxKQSNTVh9SXCCRQawudwa7FuzLtt+QLHnE+XlbVQtebPebrPs7+LFNLRXH+kf37YI6hzsCj
c2DxDm53yDLnQbfNKoQNW28ov8FNcyB0REhW1ktPUFPnwS3ryCDwXxjr7d7Sr1iGFWEzK/uqqvQ2
lvMzGdZHYv0/os5ruW0kSsNP1FXIaNySAJOoSEmWdYOyPRIaOTfC0+8H7VbtjctjayyKBBrn/NH7
FbfeNeuGu7EaPrXTIJHFZeVqJrOx/sxc3lY7cfEBoh1xbCpwnCoHWNiES56it2NZXjyLrd8ozDfS
+yNdZY/Kr1GPFTi8mYLnpbr5a4nIYiOY5cz2Y+hrYU+CiMd9P9gjpwTbXeVrVvRywgP8Rbnlu+s6
p6SmkUoiCsTz8WT08VaFsaG9rnN23AIGriCG0S5f+sG8pguxfVPsP67d8ti2Y3N1ZvHb4ElNz+SD
yrjMVl3wLEKOyQX4O+vte6P1qBeh62Me9Vc8Bu9SqCjr1Dleqv9Se+HeJkR35NGOyX/nc1hExtbl
JdrhOMqcATu4B5e8Wwh3yahMYHCZycA3IHwo0WtibmXCSB5i/x526R/KW2YnWM32PwDGfeUP17ks
nkwxv9mW/uTJSlvwKbUs4NoVfypiCV+hnzRkcQmIi95SNGNgJ1G75V7WExxFQiSwYZ38vvzsvJys
shyYEbrBF2Tf1/l80BWlb2K4Mag+F+36HiTtQ7DEJ5nPBKAMh2JJBw5BfYfOL0JQeBXNZKPQY5Iy
rPIXrqpPO26PcZ4bu8xco9zlx0f/CFjeUZsKl240DrjHhrN1ZzPgWKjT7kIqEzKH/KXITH7e5A15
YQbwRlcZAa5P5qhYNbAMxcVw9kzQQcebAR7pDQkyGTUmVg8X2NHzb5QC7ih8IMO1Pxu6+E9kRD53
VsC3gdSYVkruS+A8qj/fqP1CKMYnIm0f81gRDVuLeYciiTahSyrUa4wSgUDKO+XbN2cqT24Ta5Kv
14dksBknOqqAROxQKwkvlxaLuNPMp7HvHejX6tY4LBeL5deeb3REuMBSznGxraOdTlQ2k2lrh5V2
CEIB6p04en/exFT4pIwjfeMZmaoMy4hjPhubdXxTHPgLbfcwG32HX7PqRLYRSvAzLliX4JBzPX88
MKqB2NBDHdjmI1VgBzvbrliVujvuJgZZWHhGqXvXkDdwA26navqwx/qfWw1wqp79SJYOR/a6QlE1
ZJ/R0yMHKOHN7NyN77YHVFnmGkUE5Z8wADFBjOWnrz8DCrzIU4Ngo/wL+UfsPA7jExjBMQnGA/UN
Lx4RjBxbBjAjYZQsjKwp2fRgCP3UoqEJKeQ8TeBz9ihfXdXn9Pb+KqUTpYFdHPDh1jsp2LJSQEEH
6/yuD5pz4463dHbsyFr+sQyx70lKZGrkAEwwlULuiEJVhNrsOCvLh94kK1tJippnk4DoHhVkB30e
Zy/tAu0+zo91VUTTov/Rp8Zcz1zO4kO3q4O3h7z4ZU7fNEjpsbfkQ5InUEYTDYSLeUJVib26eRYW
gOZiyq9KEaTfY73ZOcklSdcbEhmLcJuGAZMssCZ5SxfxV81kvGn7Ky/oc4xRkMx0Q9LF4e4qnhlA
lWD0ynZ2MgFlFdnnXDvD0SeegaxT5hP6fgaNGkgsd6lw/GM1zArEZf1YV/3VLihYKs6YjBCmetMe
x3P+wTPvkHTxq1JgwGU7EqCr/X+Bq2/0DB16OP02eRkrUR6268SpuEbyJabfFIfHuEIaiz7+k6zW
08qqWKj2ySCbbkeA2BcBfCFF8TzH4nEX6/rsrNkHVUI0HqKLICYWgST6Pz3WnCbFGqL/49Hcqjb0
p+C5r5zv0stviiNvp5e3douDtIvL2qvzSseuV1fgRD6JY0MTDVTUbH9J2B3tpso8bTeIq/BhWHou
sL1/c+8TlssS3aby/ndND/YZ1+W5MVx35wzzb0H0RR5/jf7i7QbNI8WZjgMeTtZgBAuNmXxCsyNN
rEsM19R2BCS1WQpOO28IkHG6k5AWXaH8AccX1/z2rBrj9NUjU46pzn0YCo+Ar/JkrKRBV2TYzYkT
6XZ4K6YwHuwva3s2JBKqOk6Xp+3s1GK9tTGvJxboM5uW1ZZauDMb/6cn65O51CjYZ3pb4+FC0hXP
N7bVna9R4Oh2c6XCldd/y0U+ut7FEClt860ZI9rgCjfH5hcxRkaj1uOigQkXzWw19gTZJLn84zQn
OOU3nVv9oWBrD7DHWBUxdg2xIdSwg5rNFqWmihjovOwPfjFdemr8OA7mY1/0rzKZQlxJ/6hyxTf6
2snIXWLzbPjlt1fB3+btnyLIs3sfT6raUlBXVvq7tBK3kWORY5+xayzknyXfJz1x9vF0GxGpl1n6
JCTC4XqgJFzpPlLxtTEEQmtAy2MTL5CLtYmIInsl9OmUWbniRMSFXWi6o4oKBbmZ6F+6FGyzzXjx
EqyNw/jXmNq/bUAXSprX344/28Tfh+ZkNnuItnOAhiNpm2Ptlc2hgZzeZ4WrT7JyaGJDWuErqgRQ
WZJfMN5V27YyNHdm1p5kMd9Lzz8HSMoGV1Y4K7IH+n8OkH/QawtO3Npedl5TXAcju9br8rDQTckF
M3z4hHDmlU3ckIOlm3oyp6GH0FbZ45J9MorGO5fuhe1CmbLg2/ZjvOvOh2/6+7bNnj1y2A1dS0j8
yoLtjRxVbv1ALU+NjCraScblcY4WwLGznQQ3S06vgz9aO2IEizPBXGjjLFqDyg7JSjej489c5uPu
1lfPuVHw6OPEAsXl/qTa1EQzXGhKehkgoMQddNCagpIJ/Z1hwE3U46Vq3WrvcoRNTIXJjPKXKjzC
6Fljw8yoj145hT5aGyubaDYb/Y/CDJ5HnLxYuJ+bzdYcJMRlF9ySQgSPAoQrWkSaRdnLqjzqF9s4
DZNguPB8xBfh+vHeqGkONBI+JGTCDtVehAuPbU1qpcy+ZP/hFTFWJjEn9Hr5z8Bqh0D4t8rDTNpW
ExVQS3YlH2EOM4+ViOzJTePrZgfo+6NYfP9s1FuSe0QK3HBPYHVUyg4WrLWe5rzGPrQ4HzUxzCFD
8YNVWKhiGPcyl+wLtx7+c0c8mnPbyx0F6CSFT+38uKKaR2n831AHCxJ0wjhc9uF169ek53o6225/
amrGqaRY40OPxHUCfwPQ6q39DB5jWfF56gwmMqd4R84+KzMygfhpb+fbmpdpnR7rHnjPZiAZyvHE
xfnXGV67sftwsuKGrALZGb62cE718LB1ubjSi/ejy+nyw3JqNim0j9QC3fXoWA9tqZGgUC8oaxpz
zfZIqtU2UkjUWm863RzJduj6CSKz8tzjp9whi3ol1I9s226fI1rril+j7NKws20z6iUfnjUH77CB
kr2UT2zKBywalXphvqOuWBgOFy83zth0RP/T9rGO5aPnCB46+O0GOIxK5282PstIYxpLWMJGbPQK
zN8ulvOcpMyfeYG+zdHPQNsR0qOA8i/Ue4YukxCSL/RRHoTQEmo/pqBsdl0eVYI/aSOM4NUiZD2/
yCQ9tYYaWECneC9GEIvEzPdWKt29GsdXMkxkSCV4EQVmk1yVLEIiv17KIn5b0XHs6fkLDq6YH0fh
GNeEZ6PatPtBZlwL6frXgIOAu2z95Wa9+b7k1DlQnHBYsEye7G2Inx3uX4AgD3tH70/TrrRrZsRZ
gBWZ4rgo8zWY0mgSqJ7AQLPQcj1oqCylHVcCH/guEEcwiy9cyXg6adragIExID5PZ69ZzKkqkmQ4
CVGz/uTz84yKo2g04UeOeaOigp96BohRlUH5dtUmmFNMi2cYFkrJkBb1wAEh7Ys5C2rytlpxaDic
31p/wkDh5kjwzxholu0KxEx0GRx+7+6y7qE0EqbxNRo737g0qfWNbnM8924AyifZyeYUS4XI9rmD
AS+pA25yLghzwFtSL9WFReoqi9jfuVQpH9AiRm5Dh/aSlXJPvokZ0ip9LOyiPw++dV3tvjrk9FO7
Mj6iRKVaCotWMnl/mslv9robzwrYcNcZ4DuN4/ph1hsFaJIRLkHcHA3ahgmYH/ZLZX0kvNG8EBrF
UaffsPLsLU07TJrheerSiVAg3CKxS8rBJusvPe8vaNEhXrvflOfsV5tGMkREwEP5i0h8fTKDLfeX
p/Z2w4nAB8HkDVOVxS5tArAFhMNmGeEWjJsBS4uud+g+D5z1d9KH3DHHZVtO2js5xbehbqlBkMFX
aYw3uriqKPCJlneS+8LEG+cSjNulp3EF5cffEXLxrGAu3QcnYskwipaVw/CAv4F3P17NE2vEnbTp
Jta5K88zOs298gPkm5IHVU57ny0J3IN6QfKKdKBIG+7vwT4Uw9KdBomNr+3FyZaEYpDeuStIU901
ubknVYUPemAIo+DtrUcXu9jzn2nhxGn/Ajm4uJ2oarZNGDqiQOymu3MaOvQQp3v7aQBt9mbiUNsO
QFM6hX/00/k3TckJn7Em5c4zwIJSgf4j15toz+aFYLMDomMA5RPMDnm+8jDhmhhoI81V5gFdlzSU
O+zMk4WBsbCWiJj/5LkyPqxYfte9RRvv6rFfGAhr58Vx7snKui4migVjmF9iPHP5XLsnYYIqOAvS
DN+zphMB4h8E/psHLDeYBL1ytzZXe0BZqdLVCGP669F6qAfyCNzdGgtC6o0v+jYZqyHZjdnFv9Lq
gpr1l7Qk4bho8yNO0p7iHzOyfKfaKR+uXxMOLwIEpzNGtRAte4g7+454qmd/BO2U5syO57+Tbr/s
jbJImeT4SLWwyJR7HIvAZ7ebk8hdq3lnNusN1dAutyE14jp+Vs6KsqxG2k5SPragEYkuRVg2m39v
hNIgUbzq22OxoERiDA1NCMJj7GcvSDtCxPuh54tiR/THq+9Owb6vJrSL5vqE3JPC35TtnzaqJ7ux
Xm1tvjhwh6QBfmFVpC5NTWenGe5WZcNd84y5lDTQT6MqnsCrfredhOWbS/KIHTYDAlTzrdhxOOLG
RLq1VHeOkb4rM0NQ5Q2XtFLfLTlCAL7w0p4iPH00v+Z0+c+Q4z4bgHvHaqXfkFHP1i3hyBVd3zqm
eFfW2BViHHGXoJ6utptMR0KEX43yw8EvUDu5vbcU8qR8IFtRzcheUdelaK3UWyU6SqYJimPULSRx
Bj3VFVb87k9uwMRNpSIq38X7VMKYce9nH/0UD3eJEP9NS3XFbV9DmlsnatKn0COqOXRjn7j/kjEG
hDAEJ2dCWBXNzi6eZObgvfCXeW/Rb1mcSmPxzi4QeU/JeYSVyt5LxE9+4KCibsimXxWxbuss9nPN
gE9fNJW4lUZszP1QzujdPAMswNVUP872C2GUCIPJ0LnQGAPtYsREzVTkBfvteVbkM8AMlwafr60N
M0KtgpcynhjfqmCm4dNDFl0c6Y2uF5M1SU1Xp83Hg+XgGOpNA6/tehGGWZ6gTwBG8bCAeNbndQLG
qVVMsUgF7isDkn3iDINmpx3MHn559LZrVRbqfRwZyAJH5ActZ3HJB/PmlUSPT85JJMV8mcEqI+/B
6KcmHOBn9itWy7QJfGZLgmcF/ZyN5E62i9DmyWD0erzHROocbQ5rgbo/a0AnBsz++olJ4aVfRsaJ
lKgEBTcB9gW82/TMS6YhQoKauFgLheELQz/N0iMdAakmuhA0qR8d/ARZSz/uKnDiO/O9Q5krtBxa
g3kC7O1t6OP6H+mUBrLm5d/UsfsFI0qBXhjva2qjV7P5SS28tTsPLxoT6T5oJj5BuHnLANAlCwr6
6LuY8eTRuKpZYanAQZS+a2tZg9g1w1YcTvNtVmkKgUE3zDU9renIP5eszFw9zsZe9eJieP6fDlzP
JIfg6lTWOVZVe++lnOxS9fiiAOzCJkMBZeEKGZs8jqTLc96Is5Oqx4a12jgZlvEcuzGKhkS4mI9X
hox+s+f8/FJioYEylxg1vHV6gqya2EZx8LjbLz9f8vO72prrCwUwiDO5uLe/Cxrv/74KBRgzKFhy
VOGeSCfF1LZv56A4ZTFp80a6ylD2KCedoXwVPlVtiHo0TJNHLF1uXtrm11JqJ1SdP4eNNF5kBaFp
d2Qk04+K+nr+VwknuKuXKycfK4VLkHM/DGHpoqghqBGEr3XbnT9jWkIAiWhpZbrGw+Hyk9Lp1aTJ
fdP71PcW3Z231TH01RoCe7aXLEuepCymuxmmoK4YqKTvnBDxEGxnnBUWvjezLAKAOz8I3Yrq7CG2
vxzcl9Lx0r3XY7p0J4lBQGusIPPbsLQwqMZmeUer5GJdOnPy7adWzzTyCDA/z8W+5ffXIH+q1cC/
Ifpz0WERYLu3qZkzvwRCj4jIZNy85fKlvG66WnL58JpAnTsxQoLODLKphSIiM9rN09VidBuxqrpb
smH6pA1/uVV4rZzKNqDrJeFWhtJhMw7gVFCuQ7J+gbxrrhC5HPImfiIo9rB67svoUc5AYuTzmmq2
qsnpWFjFXzeekqPhqAEHUsazgRbZYMxMlENAdzb4M7uQf9ADJ/icITLHC3w/E12F5dVBFRDM94Fw
GNEm9ShG9YfMvuqClrm8/PxODpaEWPWb9Ji5053nOgH+vc1u9L+/NTxMnmyjqLu3K/Xnb0wM/v/3
RVZnI7FySaH4uXR/rtqfL/z//0yn5LklqOHwc+3+/xUeYFcqdq7/KHHB/e+F3W6X+jLSmLBZCI2j
HMXx589wp13NZP0WJerFkhGCdZhfSpsqXubRN6vlsnVrs6UvPOvDNtUU7+YV7RL1Kc9W2BBSVYuV
TGIq2ENOIp4nN5GPoCLVK4VkcQrT6LoRjEOPD139aQSoOD9wxdhRd3uroZJATyJKaYWuxexeJmNR
ey+bI+VvdcTF+t00YgTDgnhYV+ToxbjvqsdkXJaHJMCX5nIShMqoyZkFx1uqX8uAoG4gGicTmUIy
9GBP8pPL1aaiPWc0Gyr5kmfDb3+6FWbBHrSS9FdZakftMeSrsimUa+mkdhP/pqQ1njY9nZRwh9TT
0Ju5tNRK4olbjEu5kTZjp2D3XW6F3LkwoCaLdSBN6C0Y4xaHHaLQuTt4c1nRf/xiCvnFrWRxXRFM
gi/szhvxE7Wx/VKZfkmT0FiHcgpOFl05BJkzygumSM+FBERBwMQFRjFNWPc1ZezwTSVTGFzAHqI8
Suw4fv604GdRMTek/JpUKRpoVsdphVypVlBn2duHyR4gF9Db7luh4p0kVWw3++JAALhx7JZDlab5
Y7AEbGnUOcVVg2ameC2G6s9SjOXzlJ/AoEiZQHN852njq2xbzXSIt8X3MpyKYAqaf+Lal/xf1lIi
vegjOSwVKLpJAF4jzUNTQmRgsUlP7VzZMJrGuR8nHfmOd59XPRBPLJn0qiCsNYScow1GBq1PE4UV
WJUQgS0LpEDtdief3o+pT3kQxPk9N/835iQU0XH2a16Hdddmv+XKUQsE6wVsQ2OA/0HWS4E1goef
rtiX8HVy5nRZgzfASCO4oAtQo73TRv08BjbSMWOhx4ojijCvr5hsBrtDNJ5o+ZAmjbF3uqNpem+e
/Dca/aOVM6ZQYyd3Q0+m94ir1LGXc1HR1J4OBHIAYvfEUoqj6WPfmUGRPB+f9EhB6KG8zWP/Wxpl
feTCJPMXog9uAMk9IiikOel481P7PTMHN/T67m+csz2UAZeu4cvmAaSZPvA/0p7VbjDS4ZR4jNFT
+1AvUx5ZADUnS/3h6Nuy6TE48QYg6oLFSCiWzu+oMEhOPsmF5j7xY4wDE2OPbQ9XHqWPGGfV1lwZ
EhYgT7lXOGFvIufrwOtJZxvqS17I6vLznyvSaF77uPnaIGKEZ11Ih7MuXrFYF+05ZJYFHQ02hO/n
S7lEjUMvscjdY2GmBQajCTVMz6ubmMUuDiPRCYcOqQvD46xndZyXGiEVigyMuezMfN0snBOGM0Rt
w8qLyRGppV5wGkhvMb5rG7TZsrKDWeZw+Tifs6Ou0/t58AOEeylzTeJ+OIRuHLqGRMUgEFj2TH52
qUHvCJfT+7phJOAUxCxLesTPd3A6n2R+GBqxzMMl97CwsWyOwanzSZ9pGtT+RSdCB/8sQRXBVsLj
c1HoRDzWWJWWQU5nZWTzIej99FBxOxyVDVDQvLpuAsyMc9XIs4Q6unpfdRgyhtRl9u8meTZL43Ms
9WPar9NrIcTvfEk/rWCIeRCSb1JYzaPLcMIkCA0uVP3Qdd67lfsvPNRgP2COwsI3mU0ZO9mJGa4x
PahwXMpXtIvnDBXxW5IgzEjm9AgS+Mtpi/rUupzjXqDwpWnf31XkL0AVYqpy0mGftfgGVU+Ez4RB
blrY89X3iBcDpR+rZtZuZr+UeYYMKdah9D7DkUJS+/KJawqCxQxwUHQdbvP6kcCXS9bKk/Y8b2u+
skNJvW4uMeAuf91yfCDUorlzW35c1x9vQZ3Sx91Nr4GqWVAc3RziyrOPeCrZv8jL4Sib7GtPkAzA
EFFmid+TqjhXzwrtcOI3j0bWH8pVNLQlJN9lxfOeUNsjI8TNtly0AwEJNIoRWgT9N6VrARmP6S3X
62W2xznK1gzYRlmoOIKOImocV2KVB6/pyVuf88uSMZjYnUskJF4uiNVXSJCMVxH8sUgS4RDq3tsk
Q6brQkXTIej1bovbiVARIUfzLhdslUWuEzyq4VKgbSNWB7eSn6Un19a/zR6fjLBnOO+iJPnDeZV5
Xm2Rvq9Bb9yZTTyQ9PdSWd2KrEQ/l9o1d4Uw0BUsA6YdBv0hJzx2YW1xSfjjMWgeuth7Uk4Lvk4q
nbdmX5j7kK6lWBmkjhx7erYa8cfOktDCf7306kERpGwsPVEOJmuH44xvWF+91YNsqpEk5vp7rYKP
dBoekqw/t5SkB1V3167Dg59xY40YJXAJEd6AtB0ejv2DOL5nTNzd3vHzZWe79bdlncagv8RW/pC5
RPGskALhmBBSv9T3ZTxY4bKGgadVmG6KTcJ4KIVbj9JuGFJrRF3uaN2qZX2OSXHJyj8rhGVle93B
jtHrxqRJZ495EOsQbO6aJ+AKqsFJL3Hs7mvLj3jkEtUwOmEul7+rVT/OaXxXKauIRu1Tt2I8GPHS
n0qxPKJNJehMNTsx6auPGZopHjqObIwM4VAiWaao0vRAFmeL2IoUY6ITuM9snGI0eTuW9sMuNYCU
yq/tVLwDkG7+ZO89E00S9WNH0RJzau1g3Fp63K/Z+FwYkrBLfOFVxhup3Om9KvAlySJ/w811LVMx
R/G4/CO+6rdpWdcpg9sUmfmSQFGHNOR9uC1RLRZRPnNvHJRwe2J6hbEzNRUeeW4dZuLkOdbAMXLs
knAPJDWYp5zyqn1cPlSDVxJhmNwD/r2nTBcp1ZnkoY2PRh3JxdnkX8Xe6vI3BfK2Bza5VtXmqNRd
WNfjewlojiPe3uGpfsj7JApwlNpd84EcGuqCgzsCoTzo3FPnyTThm4uTVUNWIIEfPWi4OIce1F73
gK/hi7GyxTA9FTCdQMWVa+I5IQtstPne7mhreK7sEXl9FzMvWXzhPmHKbyhDqhzrn9vhZq85fPU4
kGuexPZuII30RwAFVOmkD3OGbhH5EnFQPRI61U3mwwIDLEz12OkRGxFyxGgloZ0wRPOQZZsHp6uS
KJnbEh+BqSIs9Dj2OEqY60wsulQSgEbl5S6n5Rqkvw/r3nDOHuR6ZrATrjVzHJIXjg/DfLJVZ9+l
bToeKklRj2GbPif5asDhQ+VVysT7XKXkUvc8ciSYDe6WKJlQUQjU7IU8y3pEcekWzOem9cDzEQlD
jIpAAHyBwnA7pTRqzbVA2ZO+zwZKUdHh8GFa3k0+x2eAm9Dq28emfjSqOY1ip0TblwWosICczf60
BIqfoTKfEgMlpq9jCAUfJt9hAg7InB7GRe69GecHkZdcGmu9Hxfx1QAFRQ2dfG2rfGooYMZLDoeQ
FMgP059vY+ac6i0No+05hq3E+p7K4ntKuvovweLpbqnFQy3qGTLlsvRZtg+KTzIdGNhhDHYDTtax
jKB1QdjRVrId7VPPMO6afm2iMdMhZDHCTOc2BIl9GdlqsykGRYqdvVsW3r6ADEtN9HELMXzo2nf9
TNCRMf2cHH6U+uaja/HOVksa9pZ/nX0bgL6Y0OQu7GdkCTDIp7KG8gXpgVpmW+6UH7Wi+LCL9awb
wGCcGyxYPwpCpX6tZBMcZ09crcDKzunwnTmed4dU3DyrWj7HTZwd5IDLRk3lQc7mGdNMHK1mk4do
AIjxXeoQOQJCAFGQ/mjf2qCgX7jOD7aR/LWVdWvrmXEOTfbNLYmCMjuB+vYnTagNcojrHDmyXULE
cDsMdd49zHN2n7IN1bY/U9rn0O1nkgwA17Os6dUzBZdVIFE8yYWkH9N9rxeDULfUEfu8w/UapwKs
aHyIE50dytlGRN9JJKon3J5skXzDfantdh90CLzjt3YLtO6FeKcwsdyBKL9X8SbdQMVSQBMSvKE3
WvNQFQFKEhhpVEwda1+mYPP60GMqDWse/8ylKa9w+1YEAp0WbjSKE6+m3fB8sLr4NOTut1u+zpaA
IiBJsQOzBN7HlM/GFyT1K4DIh1+RYZVsmxZxf/vc/bASgwZCBvBWNVFONsXeYl/bWYVp70m//G0P
qA1pWziYfNC99hBTpONfgufImezDLCNLaY5bVIcsQUY3PK1lei5755aK5pcplYNWSCFdz0CCqOhz
sD9YpNetrXPIWGc82l+wOCDcYIkdwgURySVLOMwriNylgV6W1e8q580OyOUxumtGBsLql78Ng+be
XiOEYmtj9FC/DJTMF5EeO1JLCWAJyOwpm7Nrf9sjnH9RQzjVtsd9urZYKps5JBLhNJVIPhwvdkA+
sQfUgfHk4EFARVw+jZ1UoR7su67KXpS3PJMQ9VLj1dy5ov8oU3aCGaHo4FyW1EoOpmHtRptkrpRQ
IW8rqRic2zYtZTMtoEmFQy8R2RDJABF1E5uXvjr2rdnuu7K9G6jXpXr0o+egiH0XB3tK/FPnR6Mi
yT61a8gwIMUxLX51I88zYTlMyJpF2idim+cO9Sp/CvUDceUBAoXyk2KH/9pA3yNgw789BO4pbt+5
5MN6Neo7NjTJ9piQhIIMWtAWE6u3pgA+2xyCjPPjjcrc++310MLNxiv1hd2O1PqqItAWSXM6MHhw
zX4mk/hCVBgiFveOwnJ/K4Swp26OfeKhQAGZkcEDplPeBsF+nm81qsrjmE/YXfL6o0A05zRMhwtj
OOZYLzuMrdxKAaguUWUfOgveF1Nnz3bTfCIEkV3zZ/ExPmpSRFRzrR3EwLmNBSrnthrQk5vxcUlV
czCFa+3aKU3ChiSAILAvU2o+QbGRDbgCsWOUx1gquxrJP9kRM6PU0AOiu7MHquyDypXZYTY9qCYs
s627fjlU6JwGTHTan4846b8cS7wrZTFd6ZiZxNJEQjjlLzXdcmvC2depEuVNF5lU5uzJz/vyXSjU
luh/5O3vszWSOzJ1fyvl3Om2/JfhaUN0czC7Ga9ku6c6kJ4ZXm+X+b+2MC7cFhbHa7la5JUFGsHr
ihaXHQ5mvg0796XQ5DEEHQVkBTUrADHthinB2hKNuNfZVJyBNXmexyhKOyg1SDt1iHOwMwJhnylY
QkXXxL/zuMcOXi0s0thOsJsDJWTYHLiWuOYQ08zdJ90kJvx68qsGhN4T4nhvIjKL1IKpAz0EFNqM
wnQR08EY2heZwS5qInbg9tJmhwT/vyBLcC93yZVkse9OJg85pVKY0BE0rQSWHZSGYuhmN3TtHkpQ
1CsGqTJMK/cfArn+sLiSZuOjaFdc2M7QHIzk+nMJz1q/NfZ4zQTHfKN9oDdw5RHyZipRqm12p4Zx
CwNNOz/1+J2kYNtqp+pSBeqtq8x/ox0j+K2x7I0IknFSsir5rQhtAzWZwB8NE9s8MydeKlycdLHZ
Ibkjf9NEbXpPh1P9b+nj+Vo039jOWcPdDE3O4FUwQHlU1kP+oBZo/6Ty671HD2vaouMLOHr6oijw
YOJAM8q02hfxi1jpRGdNRt2L0xuV5DfwS78vzQnrXEmsR4O2hMpjBHVAImJyWc4CVNbDutyvmCJO
xfxbl87TGtvxPplidXBH/w7KFwmu593WmW1rYpZg+a5P4AiRHlh3HbhTJGykFM+fzoTIRAky+dz2
Wfi5H3EpOREZSmvYF/W0G7L6YSrmj6na/FzoyITdRECibWSSCBwqyXZtNfaDxZI0Gn71ONuiI8kn
nPT3VHvPrbW8GrZ9TmP/zSXuvnQMMvHkJbfEXYKp5+AOjr3L873Mg5RR1dp3E4mjhIMiyxrt5GDr
+Z/sJV7Ab2O2Xmc7fWU+58e1k8u45n+6gcOhFcNroIdzMgK2Bf7fVZIiO1X1X5cu6FIGKxM872nf
We+lyWfb51DIPbbJE2JF7MZgXzHIp+5IKDNEH5Yjye9MxK11Ni2ebN7K9Og2s3vohcsnhcXRk+6f
YtLGsSGgEtEBdUH+EwaJq0lcc5ROrEMpApGpzE1CE+p73kj3urQCFIc98uiUeAFRmU4xzrxmIZtV
YNG8uCr9z7ft/wplrEdwGCvMfMJqZvEymh5B3XVr7xMLLaYf4+rzaUgXeWKcPQOHRPE/XL3ZcqRI
F2z9RJgxQ9wq50xJqXm6CSupWgQEEMzT059Ffb/9x+zcyLqq1N2qzAR2+HZfnvffwsWiKA0/EVI0
cvfy406knXmAQIkL5N6dZkUwlOCcNdnHbCDHTaq62HIY4ucR1rWUmc1Yt+inNiz0i0XnZTSPgDNO
42iHF9QMLrrNwIx9K031Fc99d0qDcn5wcFJJJfJdrsRPmHwNtcfW5CYgZ3vKR3zF7QjCzIn8zRKO
vyLct2WF9dQqzti9UNpmr9igchA8kwttNEK+yCWmAWR68Jwie/YM5yNZE2pfipy3BkQG4oBd7uIB
eIzS9MtW6Pg5ARpOx++JSvCkRK0+BbnPKnFSBWMtBxbMTM4uEMiYSbv8JoQ/umSmMG3DMwwvThAw
JbcsXRrJoT/O/oBnUCcnR5QgXq4BFEUhcSvjXuCBwugJa4r+ZP3sOlzkZeFeTFnRWYG4vMT1fQPJ
UoaM6e0bkH0eWQpurBswXbMKguwVkQz1Ppe0kFi6YGbYBmGpdeML63L7WNrtRbZFeSckTpvZ2MG2
tJDsRt1XZ0pINxCice54DLQgSzZ1QZ42KnKUw+E9nOIXEdSQrKh5I0aUfttyJLU0lFAA+FTFTYFZ
qfWSw1ThyRTJeZwiQ2mKOei6XsN83i8mQI6BLDshLSfQldageDJ+xAWOC7q5MeVXNYfVqAWtu1pA
nJy7RL2fOFLeqsxzjsumCcrsVrv2W4yx7iaqipSniNttwzI7Djoqtp1Xwh7sgvf5X+ooMeTwWXAu
Ps4c4pagmTlYobLbuzASKIltfZwK4jImYjCdSXzaORb8aNzhRQ6Im2cvxLY5Njdkk+ryBCrhqRKw
PJIWQBrAuXfHG5nrJeI6+3hMMkXc3fzW6GS4uCbCP1Kwxck5yHmCukGuhptUqlM/VOEWhjWevzq/
xLBKjy1uH2zaqoAY6d62vSoAvLYp4FzvwFaHWXLqOfu/FQY+CUT7c1miKukeziIpbdS4FVuwyHwz
qSy+sXP56Vkj72cVfyaCnEVXNIpcvlwQMOwvZVx/Gw/lXdpEF9B2IXo8kgqzc/eiMQw+B3o3pj5a
ZsM2VRgOzpgNf10LxyYPbEb3rAgIrsv0c6aCLbOHRzN4t269XHBKfA65R5NaEYCi5smEq5gbU4uz
U5NrB6T2tPTzeJDtyc8UTqPhc45wqfixHHcBS6vA4iXSdUXf6RL1uySZHwO/jjcjIQAE4GPddCRM
guENX/3PAmCcEwN53MhCwWPpx1CQevuu9+IzrTQ569b0Nk5achU8bsrU0XjdxJklaHgo6ROTSWbv
slizLNAQh1qm5Yueyg8gPzsHe9YJA8Y5aoLocRhepoHi9kKLB0z3wLQ7mH1ibg9l2pdX1oN3rWk+
pEQRMa0udkW3vMQVYa+lCeYbxCG269MUnvyZMQIT8jHFfLNZ98VYq4M+i+GZThA/Erx6lP/eDS3h
AU+ZDUXM+gJ24TsSZj4PvjtvXAtfMuMbLSelCrZzH7ssi+pj26TqtsnmSxJa0zkLQUl6FtuaILCP
bk8YpTIW/HOBMywR2aUwc0vRBJ9E7J3ORvg16ZQSD4OdH9jCPHXj8sFHazo6mXNOGrc8eB2HiMLP
nLvOYyWhcDLf6Ij1Phyan67GGWt7DA5l+eRgWjoT7cuPGDWBi7nrojIBM4ik5iUuw0s6ILXNSwu7
A3yGjty3Fm5r78NSgMvWsmFk8qgx1JXDRBgPlhcnbi/dDjnsr8BfHWpY8VI0GIg7awVAbBOPrFlD
z+nKdeo3ccPKt8IFHVFy6s2WYklT+Bd//B4zUv4a8Y6tpv+YN+1RFfwX/fYu9ultYn2Z8WHAeDJE
WCUiFNhjhy94h4F9z+xTXaqa1I+Q+qPwJz7GHkXBkCDSfcq5EhllOhcJUv2IuYk782fcLZ9VELaH
oot/LQBOcJ99s8+c6KIKHtfsz7Yw3mBhF2Qyg+8qJRgTC3CyZa1uR9+m6RdVAjwGVNyexRmu0wjd
zl+K/aT5WYFzRfdlDk1typrHBg2aAIKL7D4s60lC4T7Az/uoRqj9ogtpAzX+JW+Qf/Fhc9LsIR4T
hqKXIy3OdZR5F8p/vCADjdHpHy+b1dUNUaC7ApmnZp7atjM37ZZW8oMoK4J2Fa8lDrHwUo1ilcHo
+4HCBEFR+0iR86EKSzyvkMu5GWLLy1paaZL01Cad+slCJvE+uO9l4gNxEZclsXERR+XKu4M6LmkM
FO6sbrKOTBurDpJjzM+ofW64/ys6rNIE8+DiY+S0NU8mNp0mq/90Ita0n2M8j/Bzev2BbQMiR+f9
eNUerPqCiqE/E8f9mgdbMT7VrGkViYAyPlrL8KgziOxt5H7Odr/sask9nQzrPmAQJJuAaqEn/1OQ
eaMbIXmr+xqksdM/MboCO8lW6NJIEZDk+hoHzfii3Rfe7ZCXQVx4wG78Rdaw1XmoziTXetdAXErB
aRNo3XaCEoMsxBcQCabusIUF0PMUcMky71rtvRjFhzsYXGhMAzi9GcBa7YPcBIv3DdvqYbbC39kv
rHMb6QzKDT9TTp87R0AV3AZO/BWa9NjUg9ypIHM3FgLyzGdkGxi1KkN1sR+q9jud7a23Hn7zkaNF
G6iXuhV0LAb4mJhX9higOtRSy2ET6mwnS3n7lOAvtiYLvgL77Qpsx+0c998WaCVikOE2GkDptEl/
lBN3xxT7YtuyyhWl9dt31Z2CkX/AW3tNjDdt+0nAWiyLhxj4GuxE+qY4LItpdreJrqlDpkWCLU0t
Dg6hsrTpMk6y6u+Claaf7fGq03hTZ7reo2d8xzI2m9TljNt0KFJennlYDfe6Jw1Nsqs/a5g1DEcd
q6h6+I6ojro0vvcwx+G4ARy1I0zCU8bi8uPE8E1b77lxIGiQNrGBYvdQKFVOSry3D24yl/vMDS9Q
yK5GAjwsRA+XDm5CHHcHdwzcTSFBRcBTBfPWt7yKWf5SLaHZcR9+7Ix1Xe22YcJT0h8RCqcw+Q8d
tuhgbTjB61g2jKIss8pRqHOAAkodNttE8r8OFohuRiMYCe379UOK8nwsuecvQfzXwRMIxi060AOF
GU8AaS8k7mEWwYQ5IgCbEQ0RiT1eTECLMJtf8HgLNn8t3mcVpLf8HUaCznHGhbTNUi86ZTMWKD8F
mxAWdzY44SNpg4dehvalcONXTLOEOPyR6xABzM/O2ni3RCk5HdP3Vw8GM3/CGl9Et11R3Y6OH24H
8I8E00jahlUJ1wAVx0TFzIvg3AeCHSap+UlyMsmo+66D4VzjZBTZeqRMevu+WhKUZzP+ScEOvAWa
w07hQpBWFIdMRFS3MS5aezRkU4N22sHfXuNaDPlc7JuG3D+yR7hKUZDeoHFzE1zNlQ2eF8WAzo7X
vq4E1gtaqbipJYaAjCfdQYhpNzXxxzjpacdx/jGpGSSFbJ6moPnDcRnqkxsx31f3sQWAR7XmJRYR
b2hG2kY9O6XBeWjZewEogTcX7b2kwcAfsHBE9Af4Dm9w0dfXBSf3tlVo7Ng+n0s74or0p1+YOVQQ
LrQMB6Q8ML+v7gtMbFm1r+nF8jJWWq0HjaHr75xlANkDNMxJkxfhiLvQiaPjoKKjGJfnAQQqqn1M
lla1f1uc74hBjbPXsKh1P31lHEHusihDOma+O/VBdQKRdMUgPe7GKgZfDlehTrmtLUV7i1gx3iix
XOvKz7bN4v+KybzINbiMLlCsEJ5rawffzTBtnDl/H3v9GQUqvFG3heQdia30t3dnojlrB7xv3TXK
erPH5ZUorN5P0zqgGwR5X2HDSNwnd4YBlAbVX2D3MRulftdZzQNTCXTcNbjZtuNtH/IGYHd8j2oO
uc5w8tkWoZzwYXyf1HB0Rx1s5hzXPJtnKuH5YYa4YUIIKFimo8NO9LUGjG5V9hNqVxOym43G05S7
1Faq+UB4nU0KNbion5ep+nId1R6on/M31H4ON7IkSFJ7XnUZUMMkb+8O4O23EpG36TsiTNM4cGPn
0a4agS8I2vvOjVsYjyy/WNv+yXklWx28N/XeVggEfky0tCsBmJuKeIDRRBeXpuKgMQDnLh6qwfrt
rNzezZXdHY2vXrsw7C+YflBy5cWKgp2VCjahczASG68fCWfSkNEQxzl0K8txXF8L5vmIaqE4CfRp
iXwC8uSaHJcyeXwkdIBiEiV1d5I8X26yHPqyowN0pKTZm7X9KJ9BSGRso5PE5dCRXz1n2HMlRFhq
bXowfPuqhoWbWKOzw6rvxm3AaeR7yjF3L4Stb+R9EHndwUdy4OjsLMfOap8w+/Pw6iWOgZkGGcDC
G9lEkOWYG0OXB9/U9pe8TRzaatu/Y7Fcg3pWnAI+tKrMnXDx/1v5gwj0PYsOyll5LOFmfXGGGK3Z
vvclGwRNH/w+p/vFM7ctqa8lcw+ak8yQVVjYvGpTMrhaEZlsrw/PkWqfBmCrtQTwEPbVqzbDe954
y97x8fla1VsVYjTz8i9rAubiV+9dhA69TP0RMqQtIM5VPsKdqQR+MHNcsg6/FWXeyBzTpHfxdG3z
hXJaUOOdE0EsVQjga0A0kx3h0VS9xDhEyERjK0K+4F76B6mO0/k0dRzdeQaWMZDnmH2Wddv3zm8o
+h3AxQIJq3rJIj7wbIV3CGI/cUg+CIN2YeSHtSLJdDufZnegl2WkB4U4M/44yV9c+Km/Jb10wdoy
O2WH907txql+L2eIFkU+vOPZgUomD/hKj5pvYaLt4UFRU8QKFCe/DiO2aXkV7kTPE0BmfOZyRy/8
2CyD3dDj20yyb1ost1FwhSqw7eKDU4nbLgXKZsXO7Re+c7NxY9poklqTn1n4ZJerA4JkB/eJ5stg
R09JnmxYQuLslP2DLsVjPLn20Sk/pZwoibeeQ1ZVVY6Kr3X17XnZxJEZ78A4OdmmbwPmj2H805cT
s0w4P/UsX3QlCLLo6T836p9s/ESDY5OmT9Pqfhx5lx1OPJsoCn7xpMFBQF0sdQ0bw0nunHAod2UW
PdDNECCD2GcdJ3AFSQshBntcoEkZzpuMHBpsyvNcGKZI6Z/9UBzyBSS5xjbAOu4XptVnK+UtWiwn
GJwsCwceCJiEBjmYLBKBrZO31HK929q3DpHdfLu+3tNJtA3Fc9xPZhMV5eu4hmSDoORqC81hkuSG
dfs3D7lIB9rLwAC8l/7TlJqzxdBx4y7Ol52m/qnxNBUTLnpuQDjXr98ICdPJVNOVVopyO1AOhtTh
3qTWJfDwXqCpvNcZKPq6K7lhfbcJIjhk9Kutn4aF+0dKQPXGMjP5+wFMosI8kqpPL+veQlNvDdXc
uuTBHTHZ3WQT7VxpjBA/XK30EhWTy6gz50dj34F5uaoq+JzmloLMoCEDal7MFHyTA/hjOYx0OXFm
gHMA9dv1Tc365CVxBEyjvTKcNQAu/MlNngLvaog0psWLO9Aa0hJbymbHuSZDcoxKjOdNRk7FW0kp
VUksIyB+1CXJizKEyGY/QjoHsMfm+sV1KEdzNZURGZ6KJSxfyf2tL8+HzQV3GnWEWLaskZAaXbyT
dybWv93QubvelwmXdrA371aGwcdKezZ0EMcHF2Z1xcwRY3cqF+9vgBRE0yZJCaf4TKDOW8r623vj
mT6jAXcu+jmZ4p2s0nsRsthcohtw1NG/9xAc2oMKuvHSfQ5TE3B3RktHUcR+pB/iOX9qtY1ogE3e
rfXO69B58oI2LGe5z7lHb2bVnZzBeUVGRHzyltsqGA5KojNGMctIHDVOsWxdljQ3dTKYbe4gPCZ8
FExPID4K74J6YECYGk4r9dWljDD38UTw2mX+ua2rfYiFuy9YBrFvw2TcTaw+7O9F/gf0h/FIdDUp
gb/AC148ioP2TVOdMCxu0tEHEhYeiyVHA1D1PaUQxMyd5tFT4WlVHdIQjn7JiFn3/T2rMj5oPcOG
Kv6LOv9u7tb+i7I/xZxPvXjj2/VdiyvcJC4FYF10HPt7Zwzv58U7NBbDCsiCG0rhMM+0NIpU5t6E
5lo4M0lSCSR/kA+LDjnY4InFoAwrO/DOatUIo+44RHj0XIfqkXS1JpU173TkuP/NCmunGxGs1bup
SD/DfLlC/ti1IVZXR1RcJhAva04v7JTCm6HjfBGwG3E0swpgCB6NHna97j21sfw1HskHApM3Hr5A
op7jUw5XvPSBsq0XobSWq2XTfYWMYsv+DIRY4Bubjj2Lujxxr8xJA8/0MSByJW5ryXW2rP6KFJHX
r/ErYCNyEvfMcfsKGw74Xv/cCMYm1Pi/Y1N1u8Vjf9ki4+902O06e77GLsa6KeOcRAZpI73k7+DQ
r7BMmxS2SIp/yZ3xN7EEvcJx2bQ1fRnD1MPhfRiwhVJ74nDiAC/hpzar7uXXW6yCfdast4XpKXDq
yq/MD+gxd79VI1+lvDBHURksQB3SXOTZCHGA05fCubSaF8BXT5Md8Uy2cLhK23ud5XByzO/A+8HO
hruetRRfudse+2o1RoeLv0ekZzmapAOGa02FS9/dea1Lu0UIakur6Yf/E7t++h0Fi4gxG7xz7VNO
0VfJkdquDYXV427w+L/qqt3QIpIc+553JzIcISt5GVcrFCFMHAo0vNMmdXAQaSksvHPW4K6NEuZm
GsxbLB7tgRGtTv6oniGR/kBaHkLvF5P/MawS7G38DywBiaf3ALavdQNgoxzoDGkLPiEgMDSTego0
0pLjHkAZOLkHdLYBO6/9gHSLCi+UPr6tKa1aXcy//q5anGQq2j0oAlbG2rDSxc93xO5zazX05Hix
80qScdpnBGNnSUFRXqmHaRLOpuwX5nYa8jZyLL5HtKptUqCXUYu5dZrV1bUCjC04Ezetg8/arqoP
8hz2OWaXYk+UivWMqju/V+Ud2v/iUbbStuarskf3xP5FYdECJYAjfGYfEeZU7jbhuVB2e9e5bXem
2+sQYYq9cyV8g7K11yDJ+qc5JMPN+qE9Dm1anlurLs//+6dPBmh1Hjh9QKfhd/994Sfp0O+9cFtZ
FZi3Nz7YnMWWENpfbr2Z0so/e3puwQ0b68mSZCMHGrXvoogqmqVqWG6gq45VOPMA4Pm5xnyfRtZP
G50r68Nu24/E8pJf4joI5EtCwlPrR7cFh2W3HoFhxkg/7/RbyaFsm4mmf7Drrjgk/LXQnfiEQ9KR
/HWz4EBhIhSG1GE90CGCLHXmYmtzp0tcdf/fl0zr6fLv95LhwhoyPv/7s8zEzwYz++H/+fZ/fxj0
ZXxWze3//a/EPNYvxKmJi8+iJaPXcePD3lCyHL0wzcMk+/+/OH0IYiYuj76Xe5dhiN3/fQnXX7a5
zvGKct5DkX0vRiqy/v3+v+9NxiRGa4/FhxoqFxdW/zg3JBst70FYbFFkNZ9i2AmHvgS2CC504i1d
gFu1MQc3iIaKcxGP/gJOrqQDwXFZ3i9LcE7rPDx3tvstfD55KQ6Vs+LAitEPTufZNChkOdmRbUVn
cQB+ikIX7PRrhICes/L875+c/yUKxDYC1HQEPtWeleO155l8wfnfL4umy4/Is0DGivY8rt9RC+7d
0UL/Vxa1E89kxbrCaB4XE76VWJKzy1k9zuHjLMl0YCFT5JHc9jK2vxTfy8vSdes1RAmYxw8izF1t
Wth3cQrmGXYFdKK2rXcDgVbySL11XmxlgXRtPev8vy/rvr9zU/sGmr48F2Nu/e9LnbSIBEWP6ZSg
E/oem5l/36LXb7FXy9ZCH6/wAsjcpCAZjP7Z9TbAatSh6OfTgtxyDihoN5NnLuUIhbHvby37t7Kd
5pwWFku6EPOWM0VnXHI8ezu86dJJmtuW++yptMq9IfZ/xuWGmsDy3Mx/yBUP+1n9q1rp8LcsDusc
ccPqRbEtQTOwJsGTJMvvHDtmc3wCh52SOaH3QBLoCaXLKx1e0NNGUPxgP8Oh3vqh422rUROljFBM
bWd5QVrDoxq0f5hz7TsKrUSL8K4m9cWdIt6gK4lLyhEpqfCtTtUMNsWjMKICKUQjRbrRY4AVGz/y
1vfDNSFCD27r7nwbJEeVA5dw5gbhorFvpo5S9DZAhGO/f4lMnV5s6pA3Cl+OE29MY3g61lBCV/pk
jH0POykR8j5/plvXWlYCZzjtK6fnOEA5H1JuPG74ESna+M9IUZ7CEeh1hX/Lb6hYM90r8tIt8wjI
btg0EhvqVtFkCWd6mXZGvqYi+MwKeTRl/VF7l5p6jinU0Kqo3yg52HFUt/Zwym6G7D8lOcJBYiw5
7MKGEF/lWB+7KjhPFbEKryTgNfnytgDanrSpe1tYGfsjIU9VWwIcIlPZv3CfG2yErn586D33L5vK
fsskf2CBrLhWy34DSeQ1cuDOE6XhJ2TlUDX0TiZMng2LpzqOtk5Z0oPdPYtE/AHarXdRnV7RSBIy
LZ9FGkv67dJNZYG57MaD0EW/9pEdUt51bAjBY4DdXZnkbDpxrzz6ZDEUMi2YrRhGeMCGUF3VhdtG
5Y+1193Hg/eruMWh14Oss1OUK6jcVLrbR+yeFSzx2ITlJhHF01wOwaEz874N0qc2XAXpIt6lnrzL
psrduvGZB8V9X7fPlhHDjduCuCvcRwIOb24YPMdr4dzaBYBGyIBIenAgtcxjFF+kRWWIou18SeD4
VRCEiYntxvg75zAJRcWvivdwbT3HJB0hcaqSWNbcDZAg5a8RIGR9l4URU1Eef1RF/S6s7B0oF5ZE
qn0ZGjrHe4b4ypMu/8l4H1lLeR84wRHaRgZ8F1rxzeTCvp/8+DEb+Y+VHcYmb4AvBLvY2un1qTlV
BOC9AMENL0SbFI9VNPwwdHs39rujPSzk1Fkmo60PGi1C2mAm5oxH7ED5jZ//GHZIWqvfcVHiVJh2
31nyZTFQeQt/17OCvSNeYKDAnfK6PEZd9E4dGluDhMNFKxlTZsTAePzbZwtFDwJ5UpqrAxMS1zY5
h1Q+svGpOaiQZzcWS/iQDI0FVIkBzvFoSgxOdYLdvinkvXQ76m7xNx48nz1BzPIsgzE2KDABUxay
U7TYSuOkY8loNcMnvVh8BtxNWPowxlJ/V4zZFfM+CFP7j92BkumE+6NSbF8NJjtwIQsLzsD/EFSg
ItGAb6VceOeX5q/v9dbOph+7CrkzAWQqYHWVn67dQ8INz01vQF0WnDUb74n4Ng7IHH60z7ynu3kf
x0QQ42X4xpd+i3l9XMtESUQBX8yLJABCCNqlxYVcFwEM4qX96Rf7hw1GslOdQOth2ceWmSl75jDH
+nTDSpx/GFhauKpVG69IPhoYtv1EbWLl+pgFi/lzHsInH5WWw0lxHjIck0IWDECjwIg45fiQl+7H
mDY/j5G8bziWS5KqJ1l0IH4WsdP811iALV/lhHRdLMWI7Bc/4jiE6TdWV1Kh4zYX5bfL05O3gRe0
cZh7AocnhbbfwnghrRY5b6pud3aX3HeiehkcK9xrczt6Ijn0DRQdjFe7NGw5WmBsa/rDYgx6b8X+
EpE6TSd2i+7JJzDjJ+1TOD/bfXcJc/0Xdx+umwKzZze+siM4lRnUjMl5yOu52aQrItMvIhokF+/o
DeZPBAUiDJL97B0Td7wruyV5gIgP8M+NAA8hHcHDJ3dFYS1jnPL9q5ewSqji3ZRk57pc67AnedRO
PO21wBlQjOxnAaLREAYvFOLr3dLC4+pKkAXhWOOgidpN7mJJXLLlHEmMhlUKZMMmBjWq9A2TKeSm
WWZnXBhHu3UfW30FINW8EmCenoFugM2JF+7WkEbMqBRGeVpDwQd5dlDugUcAf+3sOwdHKmc7CNh1
Xj+WqSiuouKg6XUNNLV+SwUO3eqziFl+lsNpMNzUoyqhQZzcNaktcf33pfli2RFtOpLTtTDO7TIo
jNU18BtPVPY18xLcrrFCziIZb2T/JP+QN750OWU0QRHw0i0STYk3s0jsTeY9Y3FgK5MzC8ouui2Z
JeS666fVBM9+Vo4bh94EghzMg45FGlMCMZjGryT1p9umqkBPNmxoeNkOBbltfBu4U/ANsP3KX4C6
2bfgx9n4ZuMRnRNAgy9prB9uRwZ7OL0ug5g37xtK5GJ+BN/Y6AAloqXvlv1DrlrcnLLn4nKy3RDO
/cO/348SGmMqt0P2E/0Dmex2q0JMTLkiUpJQGL+X1hWAdvowl7F6HNcviNG3qqYT3W3C+H4dNsq5
TB+thLQkDzBmqfWX1fqFI3vD9ple4mmgVNmdhdn/+9Pe0XLb0W3NwZDv4/LGGiSnFrUyTC5DlT+K
BZtDQBFtmHJoQsYL0cDmlEs0R+dm3MZBkoWh4EJ1ToV0z7UaXvskovyEvNCWhcZTwDVxdOfJWn03
EV6ObBsvNTpJR98C95dXaUBAkqSCtdkkb83qF+/HkJLSLQuF+L4xButbqs7itYH8zoTlf1QDcXNR
rM0gQXzrVP+10KF2kozSlk3E+Oq60Gp96+XfL0Y6WSb2xJum0vUxs53ptYFkKvCePP/7Vd4l+2gK
5EH5mA4bHU046H2FjyW4z0TsXdVSla+Vb/0X1EVz9+9XSy9cOr4qdfBc9eT7g3nlquCOaqMHNSoz
r643+zivhunw70/tad4s9hhtI8uk0Lhj88qnZTgYjJn436rq1ZZxekrn0Fst1iQgQ8afAJvnWTsQ
SCB8V69FPM18KliHzFkEqxCX4Vurs/oyJC1xkTG+YzulrxwvwYwrfW/rJiB64ezdGPe9DnjQTpyc
HI97+8QM9BOGeNEufV6aL4A9Z2CrLEGKUl+DcpG7ORcIA/54qbtovq2b3oMOEtPEsjSfIFsISabh
ph5pKSip+DwOwWzhU+teLJNbD4YL1uO7a2nFb7kBo6Q5XY0ECI4c8cAaUlJ/01GFxUJ+fi48albl
+A63HLdgnDF38dnHk3OYSSSwkkLfgylDtsb7afOx3xGB4Fi3OhYSVvqHKok8ulQxVoCQxaCb5CwQ
sLfUvqhPXRLvuy7dYWV0kYZlsksVc2sEeGBuh4eyYp3ferHccSOlVffeqPLddbWPNBI/s8lkECw9
niYO1AwYBeaAVf5OL1OzpSbwUUXEPm3qF4u1T9Ktx7+a0uaRhd7QZFyWnVoHT8iZJec7EREb5Zkq
oRsytPDYMr9yma/0uvs7KjDewP9hvMUdWcqAeUuuBmGHNHo7dR/a656tig93DTWMjjd1O0T30q8B
77Lv8IeJ/MXFGLIEkhPZyi7+0dy/Ap+rSYws4GeP/GvTGpYNXgDW1Ld23FV4joj52ecY003j6nGB
qzRgz+Wk494X0xhBpESAVIHZqZE9QhjdkXD/k1QWbDrB9s8Jwid3Ch8dy4ARDYPvMYbTpqS1zeBv
QFdwTrlRA5aLzjmsT0OKMZuD9QkWVh7HIPhhQ4wMXfRw2BLnEI8OILGJbDCgNt7L1P9SMRzIyjj4
KIg1OQmn5DItFRUQ9bNmKCx8CAoc2465YTq3JJujSAw2dxt80B67ryV3HvABsPIRDetF0qFjGkHm
JHvhmopxTYePbbOSLMgnN7QXIlkh3ncy2gFxArxaTYIYEjHZwLbAlWBGSxGF4mr+zZllcy++NgBM
lccBMZLALBN/YJdZ/9RVxsfX6qgx8TlE5dri84Y1MOWEHQGP7Nya237KRIl6iT/pMdG53iINf6sl
FDsX0zgTAMR3UzwwyL/oGgynJ5CeKjM+BELcYLIyu7m2OWAKciElKKoeYI7dOT+1dD9kEo0HKyfv
Rbky64hx2QxFMV3KlPaxkGeRimjPpcTgqfNwtdPIabZD2qE1+Q+V3//aQn632voLakDNq3tSsbYu
nOFOj/ZHFjA/zYlFBa9735ewdVHUFYw2RPsJLHA6jkev8cedl/8sS5Zv0Km2Ih5/1bLLYOJvcnU3
8nac+IHQwoo/VZseK9V8CBWPp5jPO1jJ+5j/1U1X0KaFRXxp0s9mkK+ZCF77tnF2WVldcV/fT3L6
yyqjOTahy5Yy/U65DZ0mWhJTg9tN5jj1eZVQR7v6aqfJK+SJ3eL2rH/FBwDS/RT0l9Zwt4ndkdpX
b8vDxT9we4HvvYtIJx0Rj19o2GttDvnaM9ZHT6wiARaCSR0oQz5FN9GbzuhmZyuIfo0zMi2c9J4o
DpjpmSNt5z8ARQMiwdxqLxmGgJDbXOEOG+IOSGTxJq8AwUXZwlNvYVOAGLD1vYryo4IHZMKAYrCF
c4A91lHBZFYED3Ll1ug5uroJ0RCP9x4ovHsRaqIKRKaY3FmOp/Dwt3O3BHxw4/dlJPmNT/9a+UAU
XRwGiOkzcxiorB2IF1xpmb3nqsAOjVr2tTgjc61/pezpvaNPJBlx8KDJEMrAc8+Ordl5kCFGU1mb
IEW2CmKFmdaqAB9rTmnwi5sZgUZnV0NW4Bjzb5WUBMRYFIhwEy3OkIFh5BxyV/OEM7SrFgj/1Mxd
ig5jRo7YveeAejeXpJQrFWZoQ/m7nVQfKgyuWs/PJu2g9srsdZ6LYKtN9OHzTJjb5TVrl1WLGSkS
iNi1Nan9GNnR8zIajjLp6g/HztgvVMIEuro0bvdGUpHkLR3CKm2oCsDLDnvOVDufRAkypU8yH1MA
kySFliWtIGHyy2YF/TsMkQwXStEd+5vVWtkmBlxagh2vno6xssAyBC9RKsU2HGNY56Ak5tSBfljE
p3xIsD4wuRcO+BwwpvjAMf8EETtGZoP/w9F5bTeLdEH0iViryXCrnC3ZshxuWA6fgSbT5Kefzdz+
Yca2RHO6TtWuJe1IuCJM8RJ03p3NwyXzRxrEUn+PbMuPO7ZbXTNesy76l4oqWJMqm1jAN1p/TX3r
xhiK1pY0iJH5P6Oh78b8xeP5HcvwyR0UWvSUkfTRqKpnTkM3/zTryNl45Asx++vkBWFfNVP+kmD6
4Sg5Bbn2ZNjBUabNh53QZ+l0XMnC7HNwUJpKy1h1gIWZGbsNb2usZaGFs05zzpSeoG6UBKonWZ3G
sBi2c4BtXV5ch79MOrNunNH8R0nPXE/T82NrtHTDZltCjcHB2frAUpp2A0OIVd8cHMlgcgO4+nBj
njSUhogwMe/BFmiG3+Y/aZf8q3W+DqH+RshslVFhDlOA6cVE8kw8b1iaffEJOwBpcKhfpBXtrfYa
Y41i44NXyIE90ih+G12F9zEDi8qK5Z54JDpSnwy6jm0VMcSj7TJL7KNXJ98cvCtHsECmOv5g1IhE
3I0O0JvPid8Mu7IpX5Ro707XLgnS3zvzWZTTQAkV4Xtfz15pjDmEhv2tRd5xaHhDaIoQaaXoY3Xa
cx1w0e9TdwVB9tQ0SD+WuVe8tnesXI8dNeK8w42t6wAU6vGidNWiYWgoMRTwlDdPHZembQ/zL8h5
OIdYPE2erVYE+2gPjD6TqjlZlJzxhkQh1Y23pjVOXh7WKEizzG+1HDQRDSh/Rc7rwy8pmigs29jV
GWa7OcegehRWyG0cniiYuskMY1jpDFoDw7diZ36J/RB26y7p+y+fkiLuedgKihG85xSBOdZAdw7Z
NpMTC+H+U1ecuQW2CMMHsUZo01Dn0eJH4N6qcYRVtIRcIltl6EDxh9tOw9HR/Bt2qpcE39va9yOq
Sx2quSnrSqWHOY+zsBB/lW51W1qwyKHFV9+s30ipULE1UHnn+V8N6iLNLaK8+dW9cShZGCS7IgR1
1/6pbG7/hilOlKr2PK6G+RlC02Inw9uY33aX2zCwLBR1lSA6NzUcvCqQe04hICnBux/KeF3HnBOj
BtnLjgQr9KIE9+ola1HhfzKcj4F6exSNlI8M3EUxU1m03yAWDK9FshoDDTeoag/jfDeycaR4PdMP
X5W7bTDaqU7/Qj2clI1qar2PZfdjhvUeF8FTbOgbkcSfKfqG10JolT6abNIDDfzSG2w+QQfHyWWg
mmLjp+XszqUF+tUzHoXdfWUjJ7aWSW4AzS+1uORfkcST+i0SwRm/+4PeacZYqb8hav5ihNed9NcZ
cBVOVf09FpjJzIKSjnoCpW6ClKsGla4sYWN2o31kCoJ1Wplb0mn4bLVyy/p9/f+eJc1R5jhPhDl9
gFs5hg1547FyvqCyriPHf3hhd3d4it1apDiafsHZgCucAOpIjjBRSKr37L8nZM0zwJWtlyP8KrAJ
1J4vyPPhRbflye+AStuBXOOuEAjeLuI1sQY+dcxyNLuV8lCGTXtQ7s1OY39V5donJXn9DqknHqbj
WKkJ6AhAaiNsbmXifqOuP5mWN6ymqb6NdnkO0uTFdoDJi4g6wvEhxmClu8JZ0aP5cFNuG5DL/RAV
Fsck/BxSnU7lfeqUAq0QbSOYL5xPJmYUMtWfZOnIijfmlxliQ9A8TGKSuHsbtUsRcrdJUNEd23jU
UpU7CqBiHFYUdjkVMVy05PU44RzzAGrENuBit0RMNd3+M23r/ZgxnXiB+rCaCFi9+S+ejFfomc7a
zmB9RNaz8sc72dKtLrpX4IrtmXUCNeVY31oVvRY17Qqaju+hutkVxa4FamPre6vIuFLW8Sj7YWfH
s+NT+f7KoxJuyL4Gv3zHyJSB6dCOWC1+G9TzQ0OuCM87d4UmFRimA/bkJWE7j2W5bDEFQPg7T8RT
F8rgtHGCDKdHne2kRcUPCD6khhzzbffhJtF3i41h2dlpSd0e3q0xPLkJtSU6O83eurQt4rkjXZC3
A42lFeVjYwRKr3gH7Ei2jiTHcv63OW746TOeOHlMJAYy26BY12Q2IkMa0VETcZVYmFX9Sg5s341G
tK31BP9jQlG2rP4NIYF/sy/x4lGZCyCQQop91WDv4g9EKPW5SSLGXzjTJV/63Ks+ynTu9pRkEhzo
f9wN00OSpH8+uAfy9u7dYDfVwlYnvmdvDAj+DAGkF4v6NkXhoTLCHbSqJeVWZ01Cnazrms2O7XyK
cdrHSf6cTH25lW70KyasW2zmGEbKx6AiB8dcaq+s1j+GFrxMSkpe3CC4M6gzkgq9hDlA7UK+m3Qv
oFs3iVfYBRkhw6lZ0f18sGt1CgUDDcQLfWuaaKu8F2OqAUAI0vBWp/qTGVcgg1r3ExJodPSynp/Q
w7pY9v+8qvypnGIEqR+tIKOxQANluerahO+6VGsYUh8i7JNtrXTMRfGE2VByOEgz5yI75auoNOqD
CBlPWugVgiyBrWj6BIhJtw/9YmoW/J9aDa9NmhHDNM32bGNhz3oivg2SOvE85x6LL4hdDv+Xcd23
AZmGDk+fCxWhKNhutAONEB31Up47WZcUfV6QssadvmqTGmmvbV5wJN18azj2+a5VxCP6rPH5n0Te
lSG0TFhMgdgL61QcRkd793th4fOj8isIPowaSMpQDEhf5iu639xJDjJYWq3aex5Oo/IwqJIFskyH
bREY7akzz5mGz6YZvGgTkXevJ8EfVzLSe+ahHRQ3bvgjrvPWEXkmrxRSCatnEdln7sm0OYuV3kri
aaQy0s4nhp5Yb7II8WeVx7T1yl+zt5+5u1ZPFn5JtgYsdR2fhdyoyb0T+gctJDes6zizGwnhBDq/
Md9lwpWu/QUZhpO4PrJ0K3YFn0xfT0+9OzirZrhbcYs9iAfFm8SxN4kciv5ikao/BMN40ozJAS1k
vZAuRLVvNVylKCF2CA9lzPHC2u4WEwT9ww8hIQJrUlyCYoTXFso3J/K2BXgXfMtAkzobBImsnNXA
xINqlPw6rllvWb2XzYSVgiRm5I7HOulICscQZszJ3AwtOpvlNi+Tz9cjifqHVvPSjsyOfR497Rx3
fwbXJgj/ho/o/pPNVkqE82BnxC13r+pXFbO5sgPGPO76k2v6T97o0x/kZ6COZPUDAGc5uIL7m8eW
TjMI1NbjuXN096A3SbkXDaCRok3WO1/VAS2xswIPcgrJvFqJnF1uYP8gh0Pi+dEG019hU3cWlkpf
YTAlT6lJfnz8UU7bcasN63VVa5tglMUJPefLbAV5VwWeIqgpG+y7I9dWTtieGt1evBQVmoDTtuOC
CyS9RGw+uTCOi4EqsploAWuHBCsq3D13SWZqt9oHzxNMKdsh6V87bjIixxbRgI9AFX8A72Hurz24
2Dzo/NFoltIoDQqK7E3WWUj3DA1DI/FJqiH9D4yq12nQj0ab7K1kxCaEwwm6mI0ui3/awx6811r8
/tLh2Z3WesyOEr2tZuLqD6Nn0dmcwNwsi3WOeHbSIQ+tJknaqONwO9d9eM8F/I6xsvboN/lWtxtY
UJENQCkssfb7dFtiqy/xPyxpzMJtO68+MM7F7bmwiIiP3V+i4mtFen3ZjS4WmSS5Nx6zX5zsE4to
VeE2xaYiRSkIZK4FxClkPXJm9JPl1XGiLGVAb7CDGQamXnXD/KmldmQ1twpd61ZieN5IjxwA/VlR
+Omib6s0/uoSFplAJy58oscgS4J9VrHXDll+9vg+VlKrsTb26SoPWZvWHIBi4ntmiBwYk13/8rYw
hPOL9btaS2NjaFjFwmAzpjwfIcwBjh6L9PRwjjAmwHAagQfRrlo0R9uZvuM+Mxn7VrqfvuA7h03V
1BuZGK8O6Qs0neTHjoj79hUgVdPk4XOguq2d+dMum3d+aY9TtaZBUng3KzA+Jz9/tfqfSY1fSqbt
oUyLr4GKvEGS44fbII3hjKurXfMm+qhd7yT68SM2SQPiWiDQBbiT65v4zVjtLrGeQ7XV5lmvbd+S
jN2AP+/ih0cSujnIuGJZtgD9ZY9eScTrJe/kGy1h2Cm8LSu7V42fFhg9jcQTIxS/BWZ3Tb+oSLsQ
RVlzo8LDVXsC9/uiCMdoR4HwtJCcD26jf7D/HThigEtMXM6XCcJp1BrhEsLYsxwHk7cOhoA2qb7d
BA9yN7bvmgmv0+psHvzO3SRNP/eO4CbhgKU9oq52OgSm9SScg5Hp/Dt5ShlrhqPARoHcHsCbd3gu
8sI6Bf1PqVE6SxnePNOzMbbkPzooPyIqoxcO3lYeBoJiWWEhV3bTtuqx5qJxsfttmo/BBjljYABf
mrbxNfaKImfk0ylsF8IzxhXnUEOvz1m33ase0/znzaWxDt9yM442aiYUiPx5KDKuDbEUy6r2UHHD
39TXfytCQQtryHjBKps4WlPjagC2hkOLfE4921vYcujliyeN57Jy3wqgDcx6CfvHgW+T4c+ScKFY
dGXBe2hwpvF7JWE9Mqn33qK+ZkjsuP8C3pAdtyRyrotwJJRnmM5+UOPJKoA4WudBkjLTsZUtdJGI
3dhUnGUZsGaZMNQRXuU/mqZjw4pURBHOR8+ZL7406WUpyVfcGAQOMNUwai6FldzY6E1rjUln2ZiX
3tc6NnElycZW/OxC38/XroRQXzr6mTwiHbVFxwbDdE4UCBZbt3QuccHXFrKPsS+djo9FzHWVFcuf
gXV+GSPtlYLBTPPDYIdfGyCGLv7U4HhPikT4IjKfx5TxKUTXnsi5bfKc0l5CPI1m3fn6YDM2yl+f
rQ0L+omxeu7OjB159Rk3sEx+JUOyFZK0Q0XtTDesOKm7ZU+rILcPNhklTxRa3TmPzb076samd9SL
HmoHrxNrUEOrAeaGnT67JNIxHclvU9LlJO3yOUxI3QxuZixzcitl3/D9KOlHojLdnH5b2tVAP+EK
Sbto2/nFdhxzWhCr7s+sOSWdVAIL4BtrVwQoJd3cZsVhpnp739X9u5TlG8ixTyupPkJ3K0ditYXS
X6w0scg4NudEQlsBAHCJIgJoauR+pYJ+IyPDXoUvYzpaa7scMcrp4VWvwQoHyYcMKqatlrcUlT2M
+T724mIC0oeN+Hvw2MpXk3kra4OJNWloh0jTW+Ez/CtyWisCA7zLWeKvbGyvhOmQ41Djf+2B6G7F
uhe3froKgvRXOuVXaWxTxyB4IHjpuN64DSzaojJsJ9xCRsgRqn/G8FvzFKUtpCK89cDLI67gklWJ
UEW8wAS3bGzUctjU7ISfWmWBcCxtholav7SNczX5ZxJdEEjRiGVpSJ7OKBLmTX0Lh4G2s779ZWvy
PJTlDTQHOGb5ovOm2gSkbFGkgTqaiREduHRjgSIjkOK04r29bEZcSGY/zgA971AlOT9Sl5PXxf+m
c31vKEwKZg8RPzoI7zRhpRlmOBad3oHAWen8KetObnVVvk6q3PcKR5VPDwozZVbwtU8ZQygT2hJO
hxAztCcDPjkLMzUZ0zr0CEmbwqRz0sl41vRWO6aaPOhenG56LDPLBK7FWvDvWmlB8tqjjO4LmT+Q
F+qdr+9tB8GAvTqdD1RampH22iiBxGrZaF+69e5U1cMKLcF+jhM3RR8sWxJnQ66SBZa6DzYb14g7
Tc0MyZZH1Nz2yv/9JQZJ24WZh9NmUkbJdhUz2jgaLbd4D2xWmf41s4ZTDChcQ8SBIPzsX68bFmk1
40WcBoDQa1o90pVn0WVfgyjMScOuo4GTWkfBt0yYVRiBp13rCF4Vyrxlo4vcquTAkgC4cwCET/Bf
Ur2w62onWurRoC+sLDyPoc3+buB71hFpSTU/JpyRzQcK5mueiP83SFzotbmxIVuqFmuxb1REgbCQ
2BxvGV721OQt5Gf1+wDyoKTPc2TXSeGnE/vldYA6s9Y9K+AZ3wzz6axap4FF1O55R9hUiRBRh0aB
scfDOtnV97Id31wB6jMS5KobTnkEIvqwjOwj6u715MG+Cx+h379QUfMLh3AOUZv60g15oVTix2yb
N8/GsBDoxt+QEcu3ez1Ysv+AjKiYLu0QNdJRMAGrMFtyPKAS8mC9lMLFIsMoHUWUsUaoQtwEWKYG
bJqK4LOu1A/lkwdgM3uVE4qmTbDQXhQHFUwOUB2E7vvsDRP3Ina7rcWoibYkMA6jNzfTN1zWV0n5
V8Mmmm/kHkwUfhENLiVvtEK/5QFI9HCK12k4vKWhBPwViWqR/lRh/WL146td6mdJScziodyGxmuw
LpZuPBVu+9zboITNbs9qYpd72W5Sw8GJsGyO7q+fxA/Ruq9FxrEZCuyhJg+C/EUi4tP2WRhUecP1
hOsHzMqkc3lrAJ6EohdCR/r/P6BLHdqaLt+1lDFksjcDSNBhTE+iwyKqWRYeu9zF6IbePGI9jk0Y
oKSrWVbxrrAnGpaK9GZirkstVjah9R52pK9U+lwRIWB5sOzYMLS6PCHMk5Jyh1OcNJeAprq6jHaw
iveaVE9+aOyNBlmfHMMk3yRrBiMGzmnGZygLDAezXMJGPqFRDRxJ9RZp8SOYhqtyN1PV75OyvHpD
vynsYh/FchXPiAszPNUtfEe65rhnaVH8OUwM5R2GQZwnpH+TT/Ac994Jr4DyiZnsgki/Jm54k+2W
cRzbSt88m2578ELvtejQvUqyHUbxGrUF3bElTDAeCWckOOPW1Dz6yXasQbFNslzaFbUHUcppoGia
UU4PH7cetmkjL11XQzaeUK3Ep2CqjVB/YIEeXIiOcuD0BV/Fk1rIn8L+Z6aCpl5EoKyrfy0P3mxl
Ji1dv+Sc0Q9lXjDOSoJwWWZGu9nPywWU1JmECgdbYdniGGk6wJVD+uAbcEpcgnnBvSqTVwEeMkrN
a0TZk6Nnn1ULJhMYOqEZa1+x3O3H9F3ZH3qe/bCvp9stGK9jwomr8zjOtm4t+AHiAA4jQbUzMwEP
W21tf14aVHyp5XPJt5RHfFzkRvEO2HJnjdkp6zlVYmv8QTa+JxS5amN9gftIN9yI3QFUKak9ayXq
PCPaB3jPyt1V54YXamGhQObkPeqIv8M4XNKpNLctpsNFYs/+YP3cG8D8x/KfS9fwKKwXLfGfu9Z8
JhGEKp+2vxVp7hF8R1hAoIfbsphycQMS9dDn1vUS0YJSrGXs0piWbNNMF2sWdofar//VlvZHKm7H
5Rl0eOoC37O1U+5wu2j1wlx4QXtBReSKQ0UfBn6SMBgUZNqt/KR/V3N1dRhaf3lCoN8bMfX1R5yJ
WL5nYoHHP661IXeNAT47lXHbh2mzgOWXlCMM8eiJ7ee4LLxtrnO1jWuaBFA3Ci17rfp2xZedbtwi
3rf+cAgTlzjEABxep4zSKWZoychmtyR5gpwQMx/Y0Y+h9H/SIhnZyuSBpXNjpD5v7hoqoiAZ10z1
npX/2SrqFwaJryyTzc4R7PphVFGokrybE9zwPMN8Ww7vuFSeUm1XG1yXyqS/cnn+0jRdcQsfUffd
k0QyJ65mLVDFw0WQTls7MZnLLOB2gCgKC8cyc/l+7vkzIs4dc4xuZupv8979SHv75rTio2RBtSKE
HGrWpfPUX9JRfFhgD87t8cdPzH3Jl1C0fzH1fZxvwyX/rO664godst6z2+Ke+sNbM1rfbhw/S1u8
5LQMMohT0OFWD6qnj65JJt2HShfSI9DZ2trhphJa+UGiTrvor6iFsJ3z6Y/r3bPpWf0SVd0XzpYd
Bj3rWwk4sINQsZx/a3pm061XCrbk0dFKpguLnIuRVWuudQc8sDN267eumRfIqvTUs3MTtrFHL7U8
uGQAIlLWXeZI3eS0da3sNPDKGslj86GuBzH8cE3EAMtYr+ccHClksWU/+dfJgwdQAGCyAJwU05Ov
zLvUnc84SBIOo/GXFI5aDDWuNIMEBJebg+onwO4gYKTiezWUsIgp78vRZTFlvziRwJtHcm9ot2Hf
3mhu7yC5Flukl7vHhzkZ+XOPQk9amrpAC/+/7PIVdt4GG47DMOj6cGJirplhP6woxUzWTpt9E+pZ
V2m35YZLIaq74LWyZgnn86bIsqeh+MJ5GndOtfFLT65ji+fe8cKHbqRPSaERS7IJnU4wScho0aY+
PYVsidm03YEv8hDDN3LS+o1Kub+WmlcuSjSQ69PabbjES/xkC9UwJ33hloS3G7cGlo2IEirzlf6O
2WPFncpp5iEoOBgmddnIYkN2KG2d9HXKgQW+ejFl00J0FMTEVPMwD3OvYE5CSIv+5bpwlnZd3kb4
Qauy5hvt8dljqF0ZvN1XORhDuKzG2omKe6zCs5z8c9ftqSd7y7p2axTdtQ+HY1hlO7xqNcVZW4lP
LW2DL+5XpW5Fy2CgCMILPzUtZpMAw7AiOLGIqNAaG7GGJrG3tI5iO42NKFRgQsw86iWeEeritrFG
w4Ix6uuBHdIkux5QY0NSSSYtOkO1bXH31U520j1XX/YZ1QY+l2iiwrDD0RKb6p9TyLNV62czQWCc
ev04cD61rrlOGvBdmP60dodlGxM9rcVpwpqpqKCaN86nlniYESDVFmV0zFUDUFPHjaDat77m06xk
jsnlDMiZ6xzz/SIxni2P5G0us4OpGmJ6t45zbaLfdmF40d/8DI5Fe4s69Gym+ceQ9GdZazR8W9Bo
ws/etw6BU96D3D6WwARWwpiw2wLir7iWnHoWuyu/Ka+Fp38pDUtjxSqttToiQcV5YnlkCXK0AvBE
ZvHL5+W/3vrNU/NROq7appp7ZwzPa99ZutzsF/FA+F3W+8FizW4RwtRUWy6aNuML2oEmG3H5M9+U
/NF1m8BATmf8GNH+GxPFF2P3lnOqLcDP8t/7hPPnxixS+PnCyKyHxXSnNSySub4vWu6VXSFe2E7v
Yra3dIu8WwOm7pAGkMm132Pizi3vijVFA5Qp0JZhIJsTHlt0WQNV0z9NQ3e3+4lsQhpsCqJ2li+h
kwPwc/lQrPL/LdcqDq89wdQ4+kbJNxf+CH2kZcplbfdHBuweavSrwu6k/ByyfOytrApynAA8GNrY
CMqWmBi05tqyb55gFGUUgNzXYu4Dkm1JWl19LC7L6CwmXuOaERAYAsCBnvNCMuwmCOKjU353k3+z
CQBxAlUtrpZrGv/DrpQshdLOoztcIhqH9HjT6sM61IY/Zqhy34ao5fqDksy31o5/RO1sW+Fvh4ZV
pmauIGYP9zq0r/xztHVQAE5OnfAQ4pYWukmfm02Phy6aa3BUovzQLJSorCC01zX3ssCSrNvFV910
u8aE9RC2jB+KVnM4TIJswFXa9UXwut3YpvebNxZRcudEawArfiRnQl7FJm4YJAxtPzYeGW3f2DQD
3TnIC+7g/0wZA43zm8ewE2cHZ6KzSEzz8uRE4NcE6P1QlGcYYVdPBg8BMq3xpxe7tcd1a8hnq6qA
pLs7LoJ0FmbhJ40N73SjU5ziLT3cdKVnwcZjkcP2SbvrYvolo0Z0rdyhVAGR7bpbFsd7UTGEJD6j
TEpyU7HMUADXQ/fE1uFCXlIeMhm8GrSrLsWIiAZXCsP4j2jDP+WT3m/iHVgo1i6UbpZkee42HK8g
wsnAlmTNBe+QQhgy3WPVmjdRtC26JQUinkabVE0jW4E0n+rqXJoRwx/LLQnSddGyIuGb7K05rzOI
hAS8PWc6lPQQTho2B0fvhz0OayJFOU4t2ZsXbTQfrZ2PbMiJ6QQ6dlX9ak8d07lz6QJaNTBXu/34
66MfrEIaIZ25U0y4w7kEJdeTnxBe9UZW4FFM5a1MuaBTKfoPvNZ16LGqNpSc4QXJmO0JmGHLZnPa
10tfaVvV+idsp0sQLPRGRewDUl77YjxM3CZxKpJIN1u1qd3+bKjPJJy7bE39ltKq2egCnXVa18EL
+XLItS1KlT2SenIpRQg1z1xHZqkvap8GYFlfuzi61rWJXs9ExWTy45JZN+ZQj3Kpqga0QbXPner6
q00zfaL7DyNc07b3YsQBPTBQ7qb4MZb+nfg3WRSubroarlpQ3Ew/3XawooGNxVr8GsSP2k1vVqEe
Vtb+pTRkEDuLdeCIvMn3aRLC6njplbyqXq4ri7t0RCMFrepXwIgJMS/ew/MDR8QaIAomvTILfvXs
XylAPBc9qu1QsZDOUvIO8jvuoo2jyfespDmio3Bg45UfTlt/l+W0bHpIFUktHqHtXHkkZsIOym9c
6TheXbhq/lVQm7lSZYinoWjfwRegF+vGW1WFdzNNt0L0m9jwf5WVoV8kw7lA4PGt4CnNjPcOwxlQ
p3XqxxsXUCj+bBa9c7Cxlu3vpPUrSC4jDQ3ks/D7Avz3O27PVv1Qev4l8s/Mo4kudLnR1gzaaF+z
BWRNYPKP4MsGfxseq0gfllJdmdWmXchNmebqp8ELnr0wwZheUtgn1Eev23tcFbxqaoY9W2WnvjcP
KcxAeNj+q6n55NN5VuOKzIPIfwpnetjjrQSKELjDIbAsdz0bJ6VZ/cUEjtLR/8lT8Q1S85so94ZU
y/uI14DAIN9JTIyvdl29Vpzr9G5/Dk1ws7QIuSRiY2hRIOT00Y+mjzQ6AF9p727ZfvP5YG5qlvAC
CZcHMJibIkNZwxgXiWyjex1v+p7LZTc6W97qJ30CCxL/hbVTLmwzfKhuz9i4jXUFU52lBH/Lufih
z9eFIf4iLkdGJYH7zMqd+VYqsByDWYfLybZ2ZnCkkOTbNWi6oQg3ksGX5wdv1EodCGMsOR0J2ODq
04V4pxMTrc4RZ3QMlBQdLbf5jkX3GJx2rVqQxeIJHv6TIxioSibI+kzX6PtEO/t8oeIiwB4stt+6
nNFqqF8r2h4aEZ/ShFiw/m6U49rE4BtDONRxywrP4f4rr6YxfuNiOwXIbUUP2Md0dhIsqcqadwru
/ix374wucoQLCaC5uVT4lWQDIvfEKbfnBrMXtvk0/3CVuOi1t8kKY9/J9JpY/iFjym0YJQ0WhDRy
JleiOxpBHbm2LQZnvYuRJzLtAa1JLu8DRwQwlYPRWv+seDopt/5xOx85y7+1M0c3UXd95C5sz/Ng
kS+rMcHRM9+fkBvQEmlMhIr/QdyCrZK6xGoVRylXl2LeI6dMbnVN++Zv78ENSnS+l2ZGYwF7u5fi
vSB2KRKOJDegIMzDXx3HxOHDEQsrXEdVumuHoZ08JEJ9Endwvbst592ldbgBG1CIgw5GsqfNMNUG
bxW6Qg01u5ajuTANg0hCv+tHeaWK4VfVxCaaHgR1aB99qA3xJYVju2SDGbAQLq7ABYkpNxnMIfvP
wwHZC/xQKvka02iEOsqI3PkwMSvFftvk9sGRq/vxrxnx7udcgOg2HIugf1VKP8oJVT3Hw0kOaSAy
3mJGqWJqe6Lxz/Y8HLEDv052cSPxkVfOFR0ZRb8+s2lCPA5ea74eUx29Q3QGRqWCcxgyADQaR/EI
bM2bXeozvZEbGaTvb0kq4+g242uoEMYDB+uZXsDnyF4s8sd1GLWLyfPQBEm3/Pg+TledNz4D279O
L85eLznd5t8nTF99xcObOJjm9Zjt7NgShuEz2w3RW8aNZlWC/UZ4EocmqsnwcplZYh2nEtNAkEUQ
juf0fFxhix/qeOdU2i0R1p8zvPl1/SkbPLykqKBCu1zip26gX0d8lR1RhjLnGU8Boo3k0RwL0nHb
vbCjeY+VXSKY0bLkiOHsGckTffU8b+5cRkdcI8w/A64sxMk2NF2iJsXFuKVngLhb/yh9LBXdwDJf
w3huxMNXgbTZGekxnC69N2I77ttuw0h8bYqChXVF9N1C0Br40XLL5/tKU3nCGUaa/yEGK2PR6p5x
419YISmhvfdeX/FE4RGI7O6iFSDkpvBVS0gN4n39M3S2y+X46VecJxJeHwg1H3IYVd4qyll3Epg0
7FnkKlbUmV9V3gA8rGHxMGGiPQdvBApfgl7ojF3ys9PZybjxt8pGeyGb4NsjyEbW6m3yiHZ36kR9
1aubIKzQ+dcsBT5Rq3Ee8/M/wIFdqBgSvnBJkoRN/m0xhk9gPpC2MShPlfem5xeuRPyp2yLaUP6C
4xvEF3BN+hAmSDBQAmlCT05+jP+ox2QqBxq4OsXiPal35pxuDyKj2Kofo7dYZiWok6RLl6CQbf7U
5tGf8l1qzqsJY+VOE2ZNoJALCrs+CUUT5B7MWevX37Qmeh85sDPHW6uCEhxfctMhlBk7yNckxNXS
RrNv5geLuonQOhOu3oHeeOt9bvC0coGsqwBhcYfvJ9JtfLpKMD6xizACnrpiepNZ+VrYTAdtbakl
QRrY5nwVsyFfdzAiVyw3n5FRNiIGDZHRpYZch8896eNtW2pvsVZzPWSx71R/0tf/Gr6sSBaPXHfe
RzAxoSHmhQR1SZ3+atnqeZTbaIgvdTguaYZ9xWHx6UM3MJ4p5vohJaa4TNdL/HWvrlms3bbSCP82
QDOm9Ff4JckghT0tVU+1GTx3+fgsxvbijinLcT/irKZtZyC26RfOP9DonyaWcgtWjG5BufW9Yk/L
wp+FyuMIcn2zEd53HgnCU695P03BHAiFBMoi7wTmCUiv2rNbeBcQGjfDfJbkojibbPIoLdc4PT+m
NO85gkYs9ouMUvmbnQffVOBusIw5YfgRhSTNDP7kAwWisIjlxXJ9/tn0tWATAMwfGwfdhk1Qxx1g
WX94RRpCYF2MuXidCPzlnfun2WO0itLpx9SuPbl1HmpJoAlNc26LHHi7LdyEwMuoNcvyP8bObDdy
JU3Sr1LI62G107kP+hQwik2xSqHQEtINoZX7vjqffj6qanpQfTEYHCCReVKZGYogne72m33WMgGF
w3uEWf1Udt5nA6pp6YhXN0Nr8uD6tLOHl7wOpcto3jqWrdr8jCPzBWf5IRpojnPq+Yg5Bjd2we2i
apwWaORAPcKtNXiMj93PWjVfvP5NNpOXhOjUJiizH9dwf3IO+XGLwzXr8RDYVb+2iEqzA7VemDYg
Pa/wpb+5GgoS7n4qhnXjnFv1Wz1x1Q+0uM6R8KUe+yuHoBxh3py2VPB1lY3N2YdUWM3LeqkjwDJ+
bfhDTVl/qkY81APJEf3bLMJDkbR3adl/WRwAlpndfGEO2sKHWhKSX/pN9UaGhHaf3ud6ukREgtHv
iDMZNSZQ2Iz07J6JyOPNNDoCpsk1dh9jYvwUnNMv16bUJ/GKXNc556l8A2CHM6J/j/puL7BelK7E
08qDladwgI0QY4Rv8FG6yn2Pmu5Smv5J6dHZlYJ+Vhq4aorZQAEtMEHgGenbcZXG3UMunR/TbS+j
420j03rkH/9IGPnhHmOWT+uUodE4HBrMpPAyuSPTgEr/BLe6zSPrzmBIDY3CfFdx8qYvijA49US2
b0hFXEIV3WUaIC5h+PddNN4yssPnuDAYIDNlHb68pjlVwtkM2Glhs7NCcnFGvGQV+D9I2Wp6l/os
Z1eUtZjcEqG6xqmJZZFgAs3O2zwgQJXRLm5zKq8qUCJx9TIOFR+ubbx65qWzoK0yfbkxWKwXmW5/
VZfM1d59d+KycyUYMl9tK6orMEFVE+GmsmTLiXobyfYn7aaXaGLW2qmD0c+tjvrcfksNsCz4MDrf
udqwEiBWM9J49M4psBLAZAOoaI9bKQevUWHq0bWXIGMkB4GO47oDvDopMnoq23ke43tcXlCO3ZyF
j30A06yywFxdXzs9e3YLslDz1PhAo+O49HxxTTq+MNV1wnB5TD0j28HUL3dxTJpi1FkechfWXGa5
31N5Kizzp6lxTftzWApUGstqsG8mwpAu09Uhram6wXNLq0g4otLbwqFRJaHtDVsId7rN1h4KrEZU
Kc2bI+BTsbI81H+rw86VJsNcpTVPK6nTwjvO0xTeUMAErZ3CxyDneAreUWd4j9c5le4NCbQZbK9w
jxArwuTLtTTRxxVoV6dKz7WRj6vSp3rL23RVsdMb+cAeDiV44FsMJM0L0dmLsqtL+JCp/4D5gtMC
+HpnKdmJNcn83hv5sogedLP0V0Umv4wuvNdiBkB4t9Z47PchAUFk4/5K2/reEdfW1jBmNshjFqHS
kcW/rSe8RTjjeX/qeOA9NZPspnOLK2OenRLskgbTGNBFdcKa5mUiE5q3NfsM7zyaDAGrkVKszNa/
/GQ2YnU2kSvny5W4Mu0YrY5g43Vygsem81+9OQVFCgfjgI/116aZstCANRZcHqHsLwxx5n4mEiH2
LRDJeoVp8Sggk3P6ZaMdj/abUyBcxOltZR7iWAxoITHjM4fZLAr6XesQTilKuHIWLUGpiNYVauoC
sjM7g56aPqc58XYQB5p81j/WBZaaG94koO4DQ8vCoWrXicoVIZHj5NDCGPs9c9Q4fzJsMpSjW/2Y
WnVyJ0K/HnRUezDOWhwdqT/H80eKbOUI7W2wzZ8e/1Jjoq1N2ZxHqyRjfWK7kWCc2+YDXkuIQRm9
UY7WcGCexFaa4FKMBhQ9Ewkiv/5e7+2lGUxczyO7p4iM54Lo66MmymUWaDQ62y+TAI9fGm+JpJe0
Ds/Ctx6FHj1ZbdcC8Yw+g1ziZIJOkxGoz1zcri0ir5tplynA1SdI57lD/TRaKRxWFa194X6PPOPr
DI+8yn3uO5IS5C11hgw8DhnDPVDnbdGMGkExvwHJUbOU6FDv9LMw8y2mhnubJ8INQgxJveYsRgOv
nQtV0GjSY8mmGNMErsYSPVraXrV2mphpl+AkP+DAXDUjd4GWISqNaD15VDM0Ya8dgxtfNFXBMacJ
7oIg4s0Cck7VivVc8HQUbXKHAfzNrtlImMjb89CNomOvXKvIkcsCjdHiCubZEH9oY/GZMO6DHRef
4lM6JFxAU6U94RQcbqJkDN9haTNoKla1Y3bPQio4ZS30bQ+uv2PmdNRzmWsEp2H/m7dY6xjuN2KX
2xQklC54BBwJdVNlJyt5aSfOz4DHnUeThh/EvGkG+2ZnXKoM3JR50TnqrvqREkpTFOkqSNEAQg0w
iqD4h5x0lNzQ5Zbs2VuigIuajDKSmu+BvjIH0W76qdZAYve8q367bm1Ym7qBTlLPsG0fh/EqHTHr
tkWQLmd2JbGrgbWqcYCB9OHZEhEjQ4/ORlD6hPqVsLnIuhdvYmCFK2pduka9LXFatZXErReW+zFn
cx76jr9upDs9apmZgX88YeRmXinZOzU2PV+VyzpU2mIz2dXGtJF8EocASbZPdVcsk8rollNLuhus
HJrJFGvbNn6GJ5AA5wVI7/NteO13aA3oX/fu1OmHxNPeO9F2S0vMd24e8U+ThA+KEGau/uD3fbky
XOPaayZ6Pvs43CvUhJLbXVapYd1EYchjKo2fEFs/dXOA32f4z/Uk4LRzQDGvOj0Iy6ip77oheoA4
eolCsHxpFLxl3r1f0JArI1qkjAQwE3kRG9qFw6kIF565TeyAu6KIxgVo4ws1sysSAbtMuS9kzIFp
oEZHOANrNyEAiu9BMWwfZTGsnRFvB35lOvfY5C3BmR3IGN5KdMqhwoJstZW5lHyH9bSD/luHn5mU
RzlGxAjC6YVL/h47wo1ejRfXR53W5lZcSScjxzGo1IRZNAx9eq7v8KdeQ6WzI26g9OpjtQCyWS2r
il1BNCJjDT8uDdMxfi5TiHzD0AdIacw7VwuBQOPJb62MJEtYR8NPrw6RMHdkNFGQY43OFSZBreG9
Vi3taQ7kBvwU3NxK+te01/xLMcz4OKPF26axQkcD2I3ZW9OEEY+8VSvdw2CzJTPrbJeaBjpMUGw6
u3gINfVmsc83J+w08IrQIJKPIsG3KFzg8aGFb1o+1Z72MEA1iHL9TkzTB+mysa8/qqoFcRpMjFfn
zLOf3evSOwTAKDjop29oozlTjw4hGMqF+qgy0qgd/MDZKdL721bejJN4TY2YsZ4xfOJcvJ284taP
3FNlDBAAQ/jsRaGvAsUsKetpzSJz96YsHlDEPmkNFKDpIhPLab3tpWT3GTC+5KicYzHTQPZRc47S
nLHeDRrhtKiv3qfAmWATQjL32KgUnLWVz5YDlx6LQU7Ql132dUyRPeFQr0zA4tDxzdMU8LQOzWmD
kDnjrqOC8UB3SNpseTZxs5FvAKRUiEAuerv8xrlKodKIrty4yQfQRdI4zgtJzZIq9fxeDcGBz4wd
GLi1VTSB8LCJyN/Uo/U6i7487bbEgO7HjNcPXB8+wW7KXHDgyvz2Su+haZyTkc+fd2XeiYEziq83
90oduZLmk4FnLkTHSiVnNVrm19Dr3s1rLNon5cY86V0WMN0LX6ORkI3vW19Jx9zFNp3lhV4kSKq0
/7H3zL4kkALSoJxhRvMh5H1WYXfvRGSiQHrtDR2vHh8zaga1VIv83OjopCje03Ya5YPo3RWtPbeV
Xn64vY1VQcuOk/6FWs/uwu78ZUwHxwBOW03hkzt5a/Jcz2nffFoJOyqS0hVE99s2Es9pQAyNCMsd
VS80MDXYqiR9bzcu0VhWcnGgVS71bsfIPaPoM4TyG3GDyvlUORP91slPnctL5NJ8QD3SVxq4QBA5
Efp0dqMr8zBKN8y6scJR1DS7NIHLpc9AbohbQLKl8OsMB+HG9eJtA7Khwy6fE7/RGvneDvLQaK9u
1dHdEGYEmMuJLptqU+UEeNPy1giHKzW6O5EyoIoXlvC+PZe8ZdPc5w1Pgj55CALP5rB80TJMhlVg
HkQwbjhlkesayXgbYnyZaHsD5oSIrXtoYri/hv7Vr5a4/h6BEHEQKFdZXH34Kj0nrtyFHinjUFIK
qoyFI6lZJPn1yDR7pWnwycKq71ayCJ4Gbl/L7V8Qi27V9KaT2vew0hgmMrlhe7SRaJ8wzmaBkqz8
YD/WIdv8qQONoGXPHJu/Oq2ecIrKR24K3ioF9aAc/fsk/dbj/HZIsJmipvPcqXViGuE6n/Kv4Lfq
TcDbVrliJ+JRSmK21bMasqUDthW5CaD8FAMR7ol/9GzNOvjFUyoIIoSsETrAMQ3KXGwdG9pHWcM+
zOlQW/0iSJofsyJVWRUIAppRzY5KnkfUyJKoaZG44BBmkpuvz4wtbOh4FZTTnc61Yg3WsOYYuaWZ
Gq/uRPDVMfCc9BoMgrHfDCO02FiA8iFDsSkierEwvR8nDA5erD4M4Ly0CjDhiBMPkxLA9RGJ26rp
e+qJeIaZ9TqHVzqdrBaNcl9mWLMmy4nIbfNZhZA5taTej7Vytp7xkGjeu254D2ljvqfVEK5wbnq6
ma5B3gIzZIPeWAnwB4W8BlFpG+K4W9IzsbOT5KsFPK5hFYhAScz4rjfX9Ew4MOS6cezqHi+5zcMj
wR9sd939lJNjLo3uLh779zFVzcHvq/s8SEBMVyGWooKJEfWGCImhcBJCCZqLF2MWzSgiDH0UfdOD
3CLXFeFPQN7msz6TMkySsTzsPd/9tI380EHWMVNieG2J08wD/IbGsuBP4CT23GdfZ6JDCw4Fawvf
kiBbFITJcGB179VL25OkbRN3HzCW2BWDXKdeE236mgBK0l7wmDrroUf2BkoTI3R8OmQpeJDXcumx
0WQUjV5qipJzC+odKVAAoySpQLr2R8fOzKXyTlMFRCAuxUMboyBOpglxhVO0ZXFOMq7FLB1YKfHG
1OR/lNRGTYKYc9tpd4FRTks/mxDVfHwBCskEoNlbOgzQbutbWCI9RO5A2wosXl5jYUDPN14onou0
+layvVUgEZjfljZYYWlaGIewaHik6qUN6Jme+tqZj8XKL5ccQwPBPDkG/btI8uCZzoWHsp2j1EQq
l6MPLrR+r7PcYPRj/XTECUQ28AFPOEOb+jP10q+hd7HzO+G20m33JvHvSb5hIVJkqYag3fvBq1XX
R5v+4bpkPbXY5C4wib0KZ4LmqKMFI52zDWDdjFEiDYAA5CLvtAMZpfBaag9xMD5bKXPJXnkrUdFO
Bg/Vnvf3y0Wi/Hzp47nA38WNiPnqkPYj/3xg76spgJTnHEK2oguCvg6WU5+jah3clZb14OQ4T5Ax
fmiTWYSIxgHrt+nNT8BA+5QBdxTIKqY4dvkRiwaLqu32N7dWVd7VCfa7wNe7lYVzLYzStzbuj5pk
zakyuGWZgfsZLwLy2nAeURHI6kGC0hPOHgn0vdTwTxSJsejwjIWcAsHU0p8bW//W2/IuJI6+FwYk
grEO7nvCux4QfGwPfgMgpf6ORXot7Vcu9nt3/oaYn685rXByByyQNRcH6RfDDW1wkSDCmreKyTWp
rcp+GhHv5+MZ8R28VjGkfm0KwNF4JScTjzexq4N1OfIw0cU+EcjBJE6hkpp0vxHbEVnvLqgr8tY9
DA1GT7OrYC+hFNwULow4D/CCiTfdq5rnIhzLZfXSWiq/zcLaBIXs3LYB3aJKlM9wI+nOGsgLxHwK
PRaRVaJomLHG+lAgfo8DkruWIcjU+BUADw9bewqYxOsnhusK3PaEjQ8FZ0C1EJqxGoIqX2qVeeak
8dRGQDEo2SzWMCR1u2I3nz5CG5mIufv3KHU/WYHnJVOHltJURXkl6gGW5RSZxfauxkC2Na73vOp3
VHzy6BbaA8BjhoF5S4GtQ5i9ZMVMTc0ghGG/N731CT3pQqlneq8irNOQPqxW37WSBh7HMcgHBDNW
EwFJM+8rxROBfV5LqUz86uJ3sSlDXWC/oPcVTV8WJx2e3VKl5XvocDd1Nd6xoqCEc1TZhnZBQAAl
xytNGovW/wmr5FYfVbEiPs7hCBMgnisbFjGHH4leK3BO31g207dwoH4P8VcTLSEyRRwP/XYlImbz
AuE6g5nLQYEsJU1z5qIsksco4xBomeq7pZ96kTDFGATIkyajvK5MEzoRPMpTHSq4aVTaqG5YZCQB
OWUN3V4nAcculqdcYhrrjpYtknugYux5tIbr5VWOtO7OQVs3wcHIyJJibHySOIyGwd6YI+89+YWw
AANdNVqKadkltdmdaWTOsJw5mAywnOdh9yjx2zcsuotfblWW1ViKo1cQPN+GAi+jyB9J9i/KyhwG
otOmjYjdp5mxqadcPmHZnBm7hSfEQWocAKqITwtr6QM5hDvJ5PAx6HBHFbNZlIYTdxX2trezQjzP
Fu4Nh4KAbDLEs60ZLdNSehmSENCArzTvYnfRwyhhGEQ5zzrYZswIm+k1HGlOqhicz4e2BBCOCpbA
V1acDnpCpUHDDQzyhBvfyj5rqzt6LXGRpKCfOIL458L7JawIt4ZtAZI7wGrANqRhAdhCQqtosSUB
S2ojQMYz3AITf/tIZwVmAPEkw7mGKUC0ZdZxSXG9OR6O50lw6WDrvQZQNVAqOEd0+EOnatyyBHmA
qKYHTn2LoC0/6QoL1jwqrZXg6ryBy1dhMGF8u+sj0quM5VxjxLZOzpRCBNREc08gpFtGbn7xPWbG
WmM+aNpcdWfAaAEI9Rnq3bHXarH1W3bUlQ0CFqDLfYtdWOoGvI+wvw0M8xbjgMcOrHwWmnXfOv2h
cvEA18j7QaOfyi45Ww5865GTb1ckwIa64tvpg8e6MC4M9FaBE3uLPmte9e7VI2NvtNwMZdrcD9Bx
qFYLrZtUY7gcl1l9w8Ytopw7+SKlzgOt+hhETrGLzWSefC6mOfs9pTSc2EvynWvmKjd4SmDcc9ja
DNt6ZZVcMnHpPKuoeEsGyHARc1rcsFxI5aD2vePsB4AeRjzs0t5giUOIy2z4dC2YLsvGN59P8iGZ
++CVBgopqPMzZ4RDHX2XfbUp4nMNxGRBYdpOMzmEKdTCWaJhZ+5+FPB5GaMTqI+QdG3b+iTWn0J2
phRUKQZ6Nj5UarA/Smt4M0TySN1lzIaVh0LTYqTpe42YBEdZkvC+2XBd3fVpfx2Dfg/dER+CTXho
aJ/6tH1uRPg6gCcipZGvHaKldqjLlUfhWwtTRLPAvyIbvEthgKZAYLRqwyKh695rdb4EGMnzNmj6
pQjLTV6wjlSu8SABLGs9rSMtI0OQBnKmUCH0jTzmV5rXs2vBVLBgiJ2vMllvBHZ5kmPMdA3aJ+06
fDG+TIdjfkRjFwsbKMRsbh2KycwWJCwNGxiKyVIbBQw2uOImCw9RSTnZQgYM/1oyxYrzNe5SrCYI
S7U7XSljhu2K8toaerN1AU+LhHlNZPnAo9z6VIqmBaw0lC9e8gw+YlvY7cHI3GHJARuYpuf+QN+7
VD1SshYw20tniyw2fsaBXEsrxwMzHQv5Ehhgz9poMwmewuyAxhVGn+i2i/3xFu7YUmQRM9iSIUud
Rc9u6DzZZ8/1X0Zl0SLig9os9H2ntzsNw+NdbokNl221tAltLgjfg4/Hvp158WcZwKhozNuQ0c9C
b9kqTR69mF0i1jI3yHsaqHGllu4MUbsv1oAjxzNnJ2pF3o4sndC1LdaL1prnqBIoadFwPpWus47Y
mJM3xVoZkcOUEcOq2iRGoYX6TrblSja1vZYU45Fb1qlGApZnmg/0Rg3LJh5AfUuxN2XarKOKzhVJ
Rps0YIQdpySIuDd4XPVlmZxZ/lezomiM1iXR2+6xa8Zv+CBfnP87njfpJVAQlIKgPlJLWYicNEFo
TMu+hOzgai63hGEzqO1C9goWeMypqTeWg7MziI1z1PtQO/hy08iejLiIXpNonK9ie+Py7N24dVU/
xla3ylWwa6e70KH8LiJxsEpCmVDAFbNDrmnPq0WCCuHUBms10jIb5c+B1NMRCJPVMZILijbfaBp0
7yIofhIpNz3z1ovRqGe9IYKt4whZWKTIMds41Au4aUR5zNrPIampOEfpw+Sxs8XBGWpzF6TOnTFi
52nikoSBsg4woZa9SnSWYs4wTLdjXdq7srCvQSI5kVnZWrOybF3J+nNCpd4HhNj3vz+j6ohnncFY
AZA8e3v+aaRWupzRY2OQSna99ZmhyLCjzdx3qZ/FUdNlzq6z2Luh6d+6QXhQAsjaKGp9qaEpYA0G
eIV11l51rcfQsXIuUYBm3UnL4+EXbexwzWGYsYoLEMIqq0c7bbLlkCXTFsX0rAmbG8HVVwrDhaAr
jmmrmjZ2N+0x8lq0P2/+/O0//vGf//E5/s/gu7gvUhUUefOP/+TXn0VJt0cQtv/tl//YfBen9+y7
+f1T//VV//5n/vFIqqzI/p9fcow+66Ipftr//lXzq/mvv5d//V+vbvnevv/bL1Y50D917r5r9fAN
iqH9fQ18H/NX/v/+5t++f/+WR6Jyf/35LDqGg/xtQVTkf/71W9uvv/6Yv2/TP9+l+W//12/N78Nf
f/5XGnzX0ft/+/rv96b964+u/50KCQtNAAeLRaMkf9PwPf+O5v4dHI/rCDQbaOOe1L0/f8uLug3/
+mM4f0cvcKQQtpSW5Vr8VgOJgt/S3b97NtlhfpDCEo6r//k/3/a/fXz/9+P8W95l90WUt81ff2Cl
yT9/K//5Oc/fmCPnl2XhPBAmmofl2jq///n+EOUBX6//j6rkv4lQsBEEXwYR7LzLHzKHILKWIaFT
lZRSR0DCVnbjgfAV+01AJ2s/1ot1B/ASjw0dD5OK1XJSHDzN1D8EycWWWXFC+yxOAYjRLrTSfeMw
1BQdawqtlSd9TP2tG6v8pDmVs1JdGAIzaCNyKpIyaNq2ODNSf43zOgYRuOf9+woZ4hPEqjyGrhS0
48V7i7uyJftyO0kSe9nAbifqRHrSSVScNMMk8mDWUHASwOJTFm1SK/3gUEvJuF4O+8zjsSJoUACq
sU0DT98FcZUcO+8ljesdGJJmF1tqWicNmA2VW9UprCNtrfeSTXmXBSfSOlvGhFtDYi6i4Xg4hZmJ
94KczBJxZDxW3VMwxumWM/lJtuaym2Ba1lklSfNM4+n3B5co48m2g+nGppds7TM5ydxe25o0Espl
V1hz1E3OwNb+B3dRcNvPb2tWOcXp92eBJHsyRQzXXIkhOpx4k+JWMlD5fSvCnCcMltq5Cw4FkeZZ
Ck88LTnVzpMf9NHRSM3o9PvW+11TrvQqmw3wTbdKKehgtNPbR1mm//rh95dl62FvipKDyBLnYIRP
mZNrR4zAnClC4qVAZlN4pfP/pNpcO5rMLE2coIe2mLLTqEC+JVkPJ7hpzF2vJ1uw1M6R1hbn+Psz
ff5ZGXRQZ4pphXTDRjxUJF4INVDCzM9+fwBbD5nK4iFZNsEK3DudhTwN/aPHiD7W7ODWYG++xbum
B+ffbxDYkFxx0UW0u3o028w//P6MLsNNkhvB/vf1TvOFM7GF2vi1nJVSLagWiMgNZdzzrwO+v9ta
wz1AMv69q7EQsIczFn00jmc6tMy1Z8Fypwtr5mf6HIPRXDcwUdo7V8cBINJQ32LfBfwCDOWm1Nro
Pa6bO5IdBlJQzRQnw/SVJzgkgk6sBE2dO2HbZJ6H1rt0LRUtI3upox0F+S5yS39jhOiVaIFPla8y
ULFm9tImxrcNf+VbM7/iwGqQvx2Sjjh+9MHJP8JxwFoF7Xrl1aO/sQtvXAyj1T9Qu4MHOa8wF9oj
p+gUWzC1z8NWd7L+GEypszJtL7iMPjNsafvjax49aH13gjKBRjy3o6fz90HJzH2ceZiRMobKUcag
2/UTZxlEibdK6XE44lQKd5PCitqBhDP7TlEmSeUFeYXqPGjyGNiQ16rOK0jN4MsfcRHlSJEMXlm/
tPixcpqdaU5o4pXPs77RzI0xEwoxJ9yC95iBWKRtVCyibeNhkzOIIC+iuCo+PIHK3zX5T1vk9zBi
X0ILtY/nOaqTI8gx+kW1+RU5h/n/uXoDo6mCV5FoyU9pFLimR1Lm/qRzwNMTB19zWRA3zC+BZ3mX
vrOZoU9vLljWnzxQFzrq/MdZZR0DCjIRw7V74Qr8AnAwKuVNp8jsSjJjw2ck8UGp0AlP5RwLS4oC
c4fGScxFsrw0Fo7XcB79O3b9g4vlsa+IJwd0mcyp8g+GgAPNBjMfUBHxtq65rY/sQ6xdGmFPLsEv
r/Q0+glhGUVsmchjt59RVo47WO73Na3w2zykm5FY7r7T1LzZz6mldwlx5VsFMBnUQI8bTUn1plC4
6rhNn3tQwES65wVsJup7bbEN2vCeFuVimZc53lyRPecxHQYhkvtB2f3FoFv33sDszxDSuk2tebnB
1Y9AE3ZbqNzthLBFdeAegsJ938Xh2UVdVpx1QJMMr1N1zocENzVdJwz+qeiJ46fJ+SBRaD01fmUd
MmstyD7gVDPUVVCOu/SmezoXoXm5mX6qOxbEJR5ZxOhIF+tWFW8F5n20yW+7zcoLZiJwJ33KRruM
93neq2dQZ8uy5zPxDCfasq6HW3DoIcjKoLtSQgRFkETU0Y3y+kkfLD7NJt1WpdSWIiqabZpqNi+Y
l+OZHVqO4KyqDPc49nawcaOMKLqMbx20+FWJtA+qiNONimebaZzhxqNVfhWGwr3qaf0F3BGRDQD1
WnLiOWP1vPx+M1jSsLuV8X2e+DT8Ou0IwEE9MwUuzpEWu7d1g9lXacVTMpb6VTiltR6qmVZUGvq1
T8QDYMb7wdLcQ5HV2p1NJodAKrchTKeSQzc1AJJZ7QAmmwYtIFfk0rQXmx7qEmw8N3HK45bMwiF2
TUrgpBs8uZZFPzUzVt4Yj920o16Ed8I3Vmyqnu7qwet8OomguwxN3awJDAHkqekXc8LCOk7Slney
CR9EzXppiwG0PigplXvjlh71mZjmfltlqa5WoCDbxBqc0pzBRGhrxWOrTbd9EtrXmm41aRnauq3J
RadW0l5Nj4cxXJDplAtwJ4Nb9stIqk2Fonr1ssnj4FkMK7t/qn4/tWL4dJnA3ldtiTwQA/sP6ulY
REF/bmLj0cYosOn5GYe6D1N3Uam77Bu9r9v3Cg9/IM2HSNC8w9J1lU7P9l/kjwBytbUxv/yRwxUz
vP7MHXMbdrVxdPLoSTlthyLb5JvSwonhi8rjlEx3dxdZ734zQSBoh/JBB1kxT2cRX2G/xuGbVwdf
IorbVfjPAHD3rbJuOJvTrWy0t9YBv69J1KkkraZz0vf7FLH591VTptNukDTX9NsMrNapvNZ++I7K
Ytx71BombuSdvKi+t5ugvhID8zd6hg+vnYB2DJ50XsjJA9mq6uBYpdm1GF3rzi++RMuLZZv3Fiq+
kDEhShTpPd/DMWHEOPrI/IXYDVJj7eM/L+e7J/QYJ5WFe0wyeuZh/Tm3jqrTM+6l58Lei8irXmQ9
1fP7Xq27KGO8ZgVIdoZC0spqdoIjz9OsTNIt0XbFv0CSKcwPU8aROy2i6FpplbZEVn6GLYn/PMPE
plyuk7ghWEaXjJEXz1hDQBEoStlypt9mhpSTd4m5M1zN585hcv77N4e9LzgBxl+hrks4pqX2JLlo
fSY411Qk3pYKOXR8Yg54jUxqQ9kDGdG4b0fL2uWa7OdVLBd9+kIv3m6yu2pbdLXLEzBMr34c46Dh
dYqGU19UAEkoQoIojnIhLJX5A10e3SIx2X3QIfkzDVZ38Jv5LnUd0shTgigEPj3y0viRAOHFDYz+
7GkZqdqex0WWtwf4KWTShRDYTG24yrkYlkPR9As9UNbeb7jsLQSzfUbSsGCc/2K4G3Kd1rM27POp
jY+NgW0Lp9w+TvRsP5pTRvTPdZeZiPZ4xjhY4xd+MlASAsfYUChqXzS6XO6H2HiNDWAOVka9urBZ
ABIvT9Z6WWXXWuLTLUKekTwUvb0zshUwewfoW8+7wll3x9TKp+VnRtOUjb6zNCtYMlSvdsKHb4sZ
32S6EsPh8P0LnUTdAtRGv55E+8YMOr72kQFONi2y9YClLbSD6FFoZU/OkHswNOz2xSEYlUhz7ym2
dVOWRUdPBaQSWHpeGMg5qylxxEZ5KLuheg5Zn80xnu7iWuRPNIktest7pjjFuB/YNKLaUORlzJ8W
/kAafiaJ5SsroU/SQrGTfePcmG6kDn1W7OJUGUQoctblXuyCiEWn0tlWWmZu7bhApoUtvf6FO563
k6OH91s8//vZaPLbtOvkboTuL6vnRj7m4yheWCVpaGk9UB4C3N/8CPFCwl6KGBLG5LFeCz/x1lKo
x7xU3r0lcVj1ZhKdGKdqRIGVWgWdO9B+ijOk5aF5ot0JCmCvpycvZSGY8K5tRIPpN4GHRvCwchhY
zQ0s8ezO0Gv8Qw09UxabGiI1yaF2pHET8sT0B/clMUrKznPxTUY7W8jxXAH3qyZ7PLWN9knmJrmz
qgrbGKM/8FndUXUd1Q/c4gztLGyKvt2s9Cmr4YVbLqRNmxl10HkrxRxjy1BMwy/rMkI2lxW2xqcw
1g+x1Yf7wTS/Mf0atxYVP8to6oaNMsx4jUkWYyeQrz17f3B2b2NnwGMtPUA8Mqf9T/CVzREtsXwI
VX5g3DociaIsu8r4dJs2f4Edcw7ozAL+RxCREelb2KCmJ8T0NlhToduMTHgMtzIgb9i4RR21pYs6
W4IQsEwGTQ4H4pVXAM1XFPyMY/MGqpdZj50Y+xwoTTTFi+E7qHHN/v4QOuObnfvaIZvNdbHhzlBI
vFzCMCmg0pV2EX7hEkHV36XmaxeQrs5GmcHH/+bqPJYkx9Um+0Q0owa5zdBapKza0Eo1tQIFQD79
HOY/YzM2G1pGdd/blREMAvDP/bgtjHSXdBJMe2w1m2wxopD3JztIFtukDoBOMrl2+LyAC0pIYo24
moP7X8bwi2lPGR3bxS3c2fOu4pxH9JmV0FU7p+5OdtKcG2CTjNXK9BfL108ofvYznehLKfLxNvvY
TKquSX5VlqJ1ynTfTacpdrlp7lLHYTLUDO1Pr5nZnJryysDhp10ZJkd0vHk97MKV03df+WhSQU2I
xVuHbf5K3WF7y1zE76ZjWDAWLuqYoR5O3hIdiZn8N+riucwHe1Q8F/ZsW7fMTqEOJlWNERXjJzY5
/AIJ5dAhdi3yNjzjsJhixN5n+cWfaaNJlHsWsTlD9dHPPiHa4RnTM/PCe2UI9PZyfGM67t+/L2NJ
SMSz3IChDVwJOB/hTemAqTK9WLjC7XjnVZBEwpn5ogn05kljEVwzmgD5GCEgEHtDqAQidpf7us/e
+XWjbHLPgfRwzBoWFQ7mX+2F2dZgExOJgWe5jx+5G4AaOG2uH24wkoElWHNoJ5MAqVgnwdIAQ1at
bLX9kCNm/tJHKvAxJff2e0W+kiTpMB+8IfgE/d2cq9Tq1/YsxjU2kOLsDARkWmxsndVHq8UkQ9oh
OSxAM8K413bI6nuTUhZGVfEe0Ysv5PJ5UlSyMSehCVgAbW4kGGwMrQYlzkX/arQKJixB2F4yY2+t
YtiJatT3cGx+bHtVjQ8UdYxzRhwfCEXVm9FnQWK6FcHSXSVJSdvZ1Bqn/3tp3HHNiVztTB+ajTFF
N36LcFPypdjbpI3XloeffqbqyxVqenNGSoulB8gyCakWVsxmp+ziKPNvIX3gYCPwGBO38V5acf8M
Tc2jkrpmwEbZjvMdcUjABO2xJRvxP5du+QnEK1UbJeOkqe6GQ9/sG0ELXvo6Nl65LlJ5TXGaeP2b
4BhKTLnPGJlSRXCcyqo5msrxdrr1Nx0iXSQ6bCqAsQyD2KKPj/nYp8sBk5JyCVtapfFHS6AIkrQ+
Bh3IAUmpZTZyAKIOlfBM8APzdubiPJzoiXfA/JIIiJai78Y9ZJRq7fQc8TgPeWZOWfoamP2/7+gy
WhXDYuFScBsv6hlWXaqpYWmRkdn2gjCMlTbWWc3jbkjy4u/cM3QonMl6bavJ25l2MKF1dbiTYZLg
MnhjW4COHZt/mMLDhWE6+NCB9c/X8HL9WL879I/BYYymp1cMjwE5PmrtS1JN3QchTfBionbeQKyZ
WwfMwbEJeDYVfG/6nqkvY7+fVZElb0Xln4aorr9Ch3ViyPwQs3ecXmML90oKd4vzrwkvXlJSEfWY
3JLkbPdee3IDQDIZGCOUNUmxpCXPs4jKTczc7aso8rNtar4iKeH1icbbErX13RhGSWrM27kuZEBp
J9j13Qr4mEfFHB+Ca3jvOdCPGwglWqUu0SCJn4npVxh2mpYdM9hKht4qZ5SaV62E145dREZ4L6wc
R9wcV8UVtu9VLccCd4CV09CIBICG7MKITX6NANEisVhi6/Q0MqahVHSqoASYtG21CiwqDctPLA1f
Q0bPpm7TY7D4qnnCY82xKMvKaDhsGsyDpukwdRTxDtKI+fRaeaQx5tAMmu89baPHkaR/74Y4e9kR
BnMVvMIfETunsNK16MKthq/tLoKOqrNoH5nVPplH50raHsablPS9eD6xvsK+115mLBCtB9/9dDX2
bLUSFfwzHIjpMULDe57vdVGdxgx1hwh1tyLQUT/7yOfM0jogJgHvTwE0l8ZiotxNzaWbyEFCrcFk
jhjp+U9Aj/az8Z2T6MrfY9YU26kLGLTnk3MCr3self03Jh37LALzgzAH5p1+MZAkIZ11BRpnZAyv
ulSfgpZwIBNbDu/9WpgBWmzs7V0J0igoUwJiYW9xLCKrQ280omyYZ+JgNt59KozynoNyjeEjrMdo
Ye/g/lj439QZ0idAjHJlqXFtM/2cbBXd2Lb+Yxua0frmGRia+pMuKx+6cR3u8hQ3IYcx75w4pKGT
ipwBkTsm19UthLYiilkf3MLfWaldXivbe6ulTw13U/0otL9Nkkbe2xhLcAakfD0E8cHtu/LajwBu
bS2sbYNNzACKBeecZ08r8qcrneLk+8VhbkSwqTN2VoCLPlhMxTWV6tXO64sMFGipCYNf1qH/Wj2k
FwhI8wBilBsvyij2SCM6frTxUTuzua1k3ayt3sLdHg8frMHRYU7FMesa595kas2OpjoNKOVochqf
FyxdtyNOYBbhKzLtRQTcDqzYf4QmaM9czIC1O5aXqPlbLUFcWRcWGZO839BxD+Grjced2f8h652s
0InJdtvIOgYmldxz7vwJSrtJICS6p23dwZTABsPoFJcwGDCz1+NiYVzHv3QbIPOjS5VuAdLQbl/T
DO/OksPooJ0fQ9KLITlBChbPBrv7fSetZpXbPoqg+3MQhGQ0bP6hCFwUao1XIJB6j23zn882I1bk
iAmIFY74l+ZtvKUrfilHhdZSx1m80Q5/JcflGQ/3BqoKmZOdDqOJFj+Gkv4YHN2OmK6Iks/Qr1+D
YJrODD899p88SMgvDvajw+WiYGvyJ2xwvGq6J8XNAxdwbuzg3cwtalynlKMbvPdb4/zuRdTf6HeD
Yjk4DWVxQP/gKb+2tuPcaBLeOLSXEKfv21XKE/lWRKa6ff/kEu3EoZvfQunCYYrEdOEzLNdNhy+h
hjB+hIoVHXVc0JtGOfamvVITKG5E+VZ1pbv9GJRMS3U9nlz4Zf9zCXy3eAlId2GTSODtlFnNULmF
DxJ9AXIppP2n48i3bU3XwLMn47OtcJ+LtoVcxBt5kjVe0qgFxWyr/8w8Dm42DQ5E46goR2dJT7Q6
fcS8l7t8qO39FL/xPz2V3G50WMYHD7AfRA/liQ/eUm8TEPOfJSMJvypo6B2rR5pOEbavMliFaDHH
qEhfS+DllQPJBJLZEdtJvS8Yp71kFo51Q4z6OOSVPibB//kJJWHakWW4RCFIED224RUCwEYmGrLK
8kcFfdQpro0jWPlhi9b2GIv2gOcpPfmNc7CZ212bfmAa1ULv0CggL6QfrGuQsGGaZ0q+I7AE12C5
fP8DLF7IMwVV3hQkB/nQXBtgJSsEaW8n88xk/0u4pk/M7CNSaXDKpg90Ajg5SZJ/uAZx77m21jIB
HJEujBAm9VTprRpO4Njtc5sEj5luyigl9OJXN+nO/R5dYGMMy11ILdoHDl21d426XyfLS9tXctcr
XEXzCFSU+lz7Laqz5lCm/2aDbQd8ffvD4fu5I+HQbiQr2b1v/CN1qK90SdKSmvzriuhJ8dJvWkrj
T4dcR1VAdhVGvO2pP9oWbejD9nOHU06FKl0JaP5efLYsdqdtS5w+609dZ3zQUI8QaREccB3US62n
+1jNatt7aUvbXePuU5Pdpc+jIfPikpjHuLZG1z8r7e6F2xB69vtmm03/KXY+9OVONOjhe8sy6zfj
w/TQ+2pPhxWbiC77QfEFPnw6XVZ8Kam7aLx/SmAUGGX1n1XXbHLm3njpYrxXOi455raE3pLC3IyD
t2Y+FO2GCMYUdkFgLuJH2qbXpEd9TNyKw6iof3cfthtTqmXOxaGuEjRuys93bWOC/6775NqV/tpz
PHPr1hNmznlmx5v1RzPT8UFZFI67Hza/8E2L/A+oq0GQPWFnzTyrn+sbyfCaBGxQXOv4M65o9s7M
8mgO/juNHM7t+wLlgwNhfWcZPpTzNJEAc+BDUziz7TjivKid9FrznlYto+na9/Z2WJZXqjyRmMzx
hnmspoVg3HVZp3cyxLrTxRPlyHXD5AUj1aoIMLHqcTjEon11BLkOdDDrfy4J2vjWljZ5USoVG8Pj
EGgt/8pYtmoV+tXWz+wfWQ9n1lNzfmOqUW1VlKDvGL55qkLxdF1uouCc8uU6gRsPbwS9mZEE9l4k
zpFmkGvPxmfdSYnFCHGiE8Ets/Pq/n1pkyjigyLt7zpWcOLQczabnp41H0dS7EjzVhf5Z9wOxuH7
1fel0TY9iA58F2TrcwpzarK0eYqT8MbjfIlSdclWdzOCJP/FPgfI2zaWvmWq1bdgzPxLDRyY41+5
qXJOR9FgSozVXMjxGle1lDi69Kd4NR5WgttoMl1HckibF0+V3a5xqzvQ4Sv9MkDm+hCShUKpkEPg
cXKa7FNK4ahpTN7dIea2JkTebEaKou+NxicMyMfegBaWWF5jzJk4nCa4x80ovibCjJQX9f/v5fvP
8opAVpxaNg6qjF3Dd1DHSp4F5vvIZDc+qODBlBf8aj3QfxF35KMEplUZ+9XXIAVIBboArlqU6l0E
9so1q/qLmsPSKfKjCLJ4HQgL+R7ACgQcKzpa7DS/go4045AZ76k50MluNL/jEDqE9nX2hS3T2Hhh
be7YcPBS6E/Xz9w7+9rsFeVnmb4RcJf+05/S9pBhal6Hg0i+jKBqVwOPg9P3S2prPXbHx7YPS5xF
VnINAv4bgzPFX2FHVXHezO0ORT/+kqb3p0wcDyYWx6WWLPaROwPbVRJ9DrpwjqMxequZ2cpnG8pm
XUMHJt7jqvvkpOfYq/JjgFtVjJL8VYXjBMpQZF9MdOh1LAubriCfedy0NN6gcOC7rY458x8GU8uP
hdFWtCnMJ1KUyascLWs3NXGyTzol3ul8ujWlUWyxV7kHp6UODXfACHdQ26eM7fK60cn4Wy6XFs2A
5Eq5CkJ8/9yf7b2JOFtbvLG/KTG50BIyfqQNfCPVW+Xei4tioz12X1amBriV7nAshQbqAASYKmdp
X2Gaf+qgNN+ZlvWnuXcPOk3ewR3N7xECw01l7uP7FWTY5BBIQZt4y66jqabkQDCIzTJFik0EMcRV
Lr03PiKF7EODvWCX7OzJzy9itOQ+o/CWNmzRrE13sok/wfBjmOm6R7240SIWSNiZHN6CQt++T8Gd
GL4EELv3JI14ytVw40NgkuPkVXenI0pbJ+lGEJn4kHVEN2tjakq60Q+dtPyV1HI/zm70xujTwOdu
QX6MRyICtA5zDiNZg5C3rWyWRYeJYRD6b0WQ6HPmeq+NhFLZ191/frMUGQWTxj1dm4g8/sXwfJSX
8SOfdmCiszNbCoSLqfkD6887M2g3aIjoXqU8IiU2LB7FG2NJIu9zgkRp3TmVGpualOmL1uXfJpsV
HxCPxi6LaUDBie3YWfaoaIbo+L9fIYurPYcEoi85TrjI9N/lCAfDVpJWyJxiToRwxO0qOCW28yho
dJ9z/KkC4izcCVyVoTQOYImtgw/1i5vHmfdRQC8AoxsnMR9uQoSCciviUoW91gzUN+NIZlnbCqYr
TtttVeARB4T1gvkq2HMMblZBwpwfA0N88ZcLmU15MIcSS1AznIa6/j33Y0vQhIcSoNuPJW27wc66
MUzrtwh4lNkC4phd9KRNit9tbVtHIs7OvVLVZxw6hxkyzZkKHr6w+Jpy4Zr7xoj/wIEWbdheah8U
BkXk+doKcffNKe6M0p2vvWu0uPoam0FeynliMesMjU/Yq1Aayr1HuwPKgdTLyL9QP8dClDRol5hb
NC5FSE+rCD8SY7bNUHjZrwgmB9UzzivOvx81JRNHG3N2TF+FcQhY/NZ16Hrr3gAYVmdMF6YKMmof
H/FZ8WCHJemzipCj3Loj739s938rO57v45eIYYPAhOyN8Y87KToK+H5uSqtaDypaujyqo5AIcuD7
Oyi5oDmIUr2aPoPdMEdl5IT/kjDLUonzpltPr1XE+a6P8DvG0NMIgywLMya5tXAnMN6k/cOU550H
eEZCfc2tHNqg72nElnnYJGX+1dP7u28NzKhFNJHkLkD5RqRJN2EuOeOGGaenBO+5rfyryBBt86FL
n7YwN8iXPKPiAIv/BLi56st7yjCESL2C5eaLqzBp2GghWZIs7fDKmzG/FfI68lCRrksXJjF2sGBV
W8zq+GIm+hJXASlMIoGrtOfASoznRzYRw4lL5gst279iRKgClveK7emLfVvwqsHH+tYjxd/0rGO7
WPVWwlhI/iEg0B7wDTFCyiDBzxD3AlSdU8rbNgAEzscndaMD9WeL8M8SNNKL7FcmQtFMlATAson2
fMbD/ug6JquB8odD1/R3jyjKJlsKXwpQS5wXxJvIK4JTuX0yIx91r4oevvM2CWaXsgoYB7dtvWkd
BjrM7QyqKOmn6fG3Io2JpsGi0Qfnvk0qqlMiFHSAuRnP51XL/DU0BYhcj8QDtqazQUXCzXeafcGS
aLeO/aBTSV49r3wyHdtEkECb+N4mbXFMOWWtZxwOL3FVO0enan/Aj59ho0rv1ALaMjwLEwCoKBlh
5dbxez7RMm2l0X+NqswDanKIukWa1U8KXOXEBoaqhMErMZwY7dZl6rqyJL2W5OvTXYqHZmslHZDP
6auoh3kvY8o20jxmAj2YhzB0TjmmebQoDt9zSMhBaG5UnMoXdNNiM8SvkFhg3Vk2lkbHhnPX1dOH
woHPHAZ2pZFFd7ztcjHIlIwFOEhBId7SfrEKl74G01aEqztu2qUYYCnAGdIs2QqHhgbfArtfdMbG
bSs2xGV6pcvRPdozLUoD3d6F6naTol6u7stbgTO+yzBUmOhcTfbLct3kzPhfrhKqcdaRH4/rKe3k
0fL/pZPnnrlr1za+oF3bwbDsMzxNncfcUJrO1uKxt/YMP9wGKUmsqBTv8dx1R1l5H7glOaJw/KVO
YReRXAxR9fBIGquxJeQdUCCtxupPyXeIzPv89HrvNeE39svmjcf7pdTTeiipOE3S+il5EkzNndJZ
sSq5C7bacRIysaCAapPbl7jEtZVwENI8oSJmzF+H+DNtbIvhIB2ilvtf09pgQgcyl1TnAdgAOANr
l93xjEjjd+UOVwthK9OU6wI685K5YhC2+LP0KZjx7PX1xadoGHpZWh9Su/vocpMnYyuyLRHwLUHp
HWeR+MWrBsoPxZJUjsN+02HyfzG8XwTrbcp4pwm3qDZJB8ys7nZURqcxVleP+uCVZC2sZHIdeOIj
7pFsthcBUHh/JbGspAs+iwlveElDLYzTI4kOdPaw5zmaqemcJQF//wEiSt3+lCP0U6chVhJ3jz4l
CVwG4KHNyWXbT6hM5mG5jzTHpsqzDlkPro6iCnhGNqSjar6GyZDw4GmyHc2yqcMbS9iWrvuBSrnK
kVvHHiZ0INibwB68gCbk2tGHgmUgwlbrh/rW9qmzMplT7TLtvaiu34cWWRkURvdnzQikNsxy2WrB
z3Ry/Hs264HDCsvfUXz0IIOnjs+6hRq3sgmnQiw9W1lanAStuBIvIz6GbEWvQXAkykgfPLCqsfyb
heJMoO0YTsMe3DwEqjjDDdlB1B1hLfnZjyktn13eHn3lGkwj2OfEFVvJkvvm4oXmHx89NQ/Cm+O3
Z6qsmMIUu6pVZ0zFzHJryuPpDJqCDycenZXvZf/m7XKNx2FEH4JbYsQi3xZNvMts6Pa1SJONEx6p
ZdYbd8Gx+bV3MzKsA+Y5hr5Dz/JBCd7gwOWg5RXZT5/6WxQ1+ZxnCvgi29t4llWdESRVPSHyGyY1
6+BaEM/1KtYpdtKa4b4Zb2PLJKqYOdGhjTBZN1CZzXah1tp5w1aL0Bz2g0PD1IIFvBsuuuJm75yR
vm3cwJwEMRBjHUYO2XqFS/4vKIyTKAt2r9HFLqHCpx4fuwF1LXTpui0n0AaEJT8o2CkZ0Qdby2Hm
q2sMaRMRZcRS19rARjQe3XLRQ1PhPy7SY5haP0sMXxizXSKhbtNuoZJEpPITum2t3CENM+rqEHEO
AR4vjZ3qDEI3KDsvARmXE15rGm4LuPPCk82bDAN9mEsTzaFymzer6ea7xUjLAYYU9y1HT9Py7t8/
ueRFaq+ZLt+vFPVSt8zjMR64+4qWBAyz/jnJNHdiVmDU8bVnLeytFFqt4B1mnUqWV+SNaBVJjirQ
NL4pmW4TM/lXULu2A1hPtq3r5dke6h+57U37YsIOWiyowzkbvL0jFNQD1yatS9gNIqy567SmJnZC
8ARr3zASTPfGMlKLK06wIw6ENyCDx3Emnp2VVnO0I+nvYeSc/cLbxjQC2GHsvJtK99ANGQSwVygF
asUoyCnVAejTWudL5drEKSCx7ZvUrSYKnZf7qSzZtWUM5sXoAalXHIdkA5ooCly5cc2mPuI2xF4Y
3BrKR++MxtwVHaLJzh3KAkK7SfcUlhFuD2R4X53ogRtOeNfW7qjNtcQUu+p1Udym3vpQBH8IVMtn
YFSQ4sUDRni445jO2Jfd+W1qG3TtHrjfFCXqMVuIB7kdhzuayacfOjulvlzX2ZR9qcj66lv6dnyp
zhIZT6Ub7MH1W2VBs8qylC0Qz491PWEpYoSZH5F712OQ4paxS3mmK5AJV7lOLF1dhDrTbc5ZhxKy
kT6ArUIyfaFYOLp1y0VRtgj3A39aa/TM3jseV2KJOFBpX10JXP0D8xMfasc3boadPNJipk0jtLp9
qkw2imOuPvxld1gljI7wBlVqp5sh3NFCDv1F2N3JWi6T032qIc+3QxwxFDDqVz+bjpktsksFjn+L
FPmgWyQ8p0z/JMP3NZYGavOayNl2df0+YYUnAsyNk01Wu3cyVP0qOHtY3piJd9EJEQ2SOzZVZ+d1
UH5kNM6nLMX/GwfctlWufrYODxSji+wTHpXZa4ddFEJI6f1Pv6QX2RjdL2VH1iWd0qesImzlQ8xg
zCLRHkXRJ56U+Eb6l0xyCVnCJ+yVzEGy4ygW34LlwjEMaoxT5uuswfoUK9Yge3LVWxzNe5+b5/79
iq9y9tJ4PmtLUlMnEQ9XZ7l8//R9UU12zf20ODYS31lv1jiORIlTmdkvHjFqxAkuQEW0cqoL8yG8
AZKeDw4NnS9uaJZvvUNuIMLvTT6CU0BoRZ+1osbYY1nSDYBFC8bHxZn2oY7aH9YUHxyduO9i8QFb
lX6xR1A93eztsrx/jNgUHMOVnzVy2UvQGWsx2cXDQpJ+KxVWq8QvmoOzvJRFcccHUDPmqO99JdQh
qsfkmhgat5rRfRWemI4JatlxQiM7ytwmcL2UM5uN4k0Ii+HahNW0snGIYXUU3SEOgl+hqqo3/kPF
OiyEu4s491zLvn1tlkxlq9l4dL40LxQkRDezr/ARb6dyxoTpxaCGeg2TIcj6M9jZ9SiJpInZdF74
BoExgJNygfhN5Q4EPSLX2amvQv8Vhftx6G1b/Wo8HDLx0J6qgWwcW/5dt5g1fHc2737c33AERzuz
xfLsWiq5hW0J6V/yMEs4cb+ST83rEaivOselNE/Sx4tiTHmA8jUZAGQiMzsFkcxoxEz/908Ch8EB
PAMCBL1B3xf8VPqUpB0d0al6MeYaDJjXRg+47vqmIDnNVtaBnu3kIx+yn5nkG1IJN76EqxJdAviZ
JBrD9JQDYU+RLK017MfJ0o2J4W2opadgYxj6exzMO/RS49DSbocgAc3eaO1iMQCdpdl1F8uYfvRo
aCe5XL5/+r5w/hyX+RNvIefqdxZSqL1AJ88hdd6xwkKAatmxryV1O75shhLDrx9kBscF2qROQeqd
VaH+sAFuz8rL9avd5zxm0nHtc6TaklLqP/q4f8RhXAAbxqzTVa58lBmgFdrLs31ZjSOtOcvr2OAm
z7sErTXvC/Jacrj2Hg6t5RU9Ix9FOzX1qvisum4mHpTMV7dHRjR7Voti+bPvfzCG8bSGeQPERjv5
1hjSYt1RYHECCvsY+1qdtTVefWnJh+u4bKUsbwdbMHxUbf3HNIvhblrDnWI158hDyDl6tTcQf5yp
W7al87R8Ee3gOA0LiQNkjGtxVhyxADJl8CrzkkG7x0LKhgE4IdZxVRUXT+riYrB67PI4/oMYkF8S
TkYE7vGwBWKXpl58C03qtkZ98l3cxLhkIQzheybV6QTnZortXVK4LFRpax0szJ0vQmnz6A3UMQdC
qOdyz6kCQ6eYbt9LCkZ05xKVem9bzs3J5/Bj5Li9Z6ND8U+CkR4z7LURbX0r2+walQGx0+9Xqguv
DrUOvTKPIg1Bx3Ydlfc0OLKZARTwMGkIY2O0anOfpEPoPpnROKucHDBUujG+5FaaXJp5llv2RKxZ
bhjcvi9WTsXd92VA/V55+Gg3bAzDi5J5s/MV2Z6qX3ZfDtVIumNv6ZkTNVYc/655BBBY4BvLJrQw
6Xe0rXb9t8iQHr7/rmZJMWgQWOnGmzJYjT6bpzl3sQQm6jpQusuwpuL8Oy2X3k4sUCmvoUkE0EZZ
hOdcMYJsWPF68KocroOtr2V5QCv3TuVgdIdcupuWGAWrY3/juMnYNWiAkiq4n10F6iyuAZvUengN
9ZhSlre491nTkCrbkgm8RpoL0Ptm2TR/PSUZTtTFkbJf7KSjeo8BHDMqMy+m4btEh1p7y/0OjDf1
QNZlwWye4WitNbPqL69JKPpY6tGcoYYQWtjHarl8/9RMe2MQ+hHalX62lKOYKLf3aLlLRpdBhQMD
Y5tx+t3i7fxTG3QL5BGETO5cSqdM0m9WIQjoF2G87xxRE1b/ElbYvllEyt7n6FN1m9wXybE0Gkzh
lVyNo8jfkcjlfhINjP6SgGVPOuMlAeqxyji6riGQiwufurjYtE6/jMb0R3QFFmWA/j8pNGtqT70G
OLZpbcqePimqqW0fLaavfdQkWOf8aFr3s+Xsx74lv1Bh/aYguEZjUOOmpMz3ybcox/DdxteArswF
UxwfjFipp6kIoyM4XLEIGZcoyK5BwUCehFz1ToqUCVftNzuh6Yt2gwkzlgkTjpNzFpnOxRz0Lpfk
u7wkTfhSP6iPmn4IkVyKtAVQbka/fF3fSC1Zn7oU5otO0NIqgSrSt+o1JXaNCdnodmMeJNu4kuIz
ml5dGoJUXE8/G8S2Fbz+zexP9tVOVXrXgwEDdW9A/4bJBAMpiSv1Y6naedHtR5dNzasJ9fKSMQKi
H618+946CM5HVtMEZGBRBDU7o/MyuNrHhbyE/kBvdUryEIDRdYqM+DpHvXphB0c9PWyC7djZDWe3
UezrESQa7uZ+3xvUOFA1g17oUPAmBg3WU/0Fu+fuanaC26TnVIkl65fFYwIYZsaIMcjrlaQzDQ+q
98pR4QxIKEqT5I5iEuITdeU6LVVxCyL2YnaJVavj083wzSkz7bbRFFyzOWASpOQRSzm2qNHasetp
nuwceS/m/gmUuvyFTYZ+ErvfVE2kNwlS/o2ixwg4mKpO8iNxfetzDur3fui9VQfHjEGC0q9tptCU
9He3RS3Q1EHvAMzJjk4B45k5IZJzNp/DhG5vBHGLA1+KRzjcSe17vxzJEcXH/gjAsnY3tpNiu1Zw
uWMmc0dOwzbyXBes8Dj/7404bhciALZ6lnJGAcHtu+cwwAYjdx5hP5k/JCiKF/jh5otIzXnNNBOo
qi/ry+DCIbN1EdwTHd4w+oL1jLHsdCPZzFLMuE1r4yMoQ3ePZXgd2+jJFKf310IO/4beRaDJwIc7
x//5JBwTluqY/FMhQtMABekYpEICsh3l4//7M76u6uKOxqP0NsqMKA/2zfZCRm98TkQfXyjHeZjO
mNEn7EHpzfrkmKPGMPVH5e4yL9nHvAkXAzTslPhH1MUDgnrLtoPt2DAO/dZzNTpxbtdbK5pJgCU8
RLOi+tTIx/XgqFuSgUArU4ixUyPwfUUVZdkNRQNd8nS7RnzODiG9wOO7iyM3xYXY0J5DGvSlCd3w
amilf+UVUDgwxXfoTS7pZmsEPhNcAr7s58rr/RdJWfg2dWpn9b2JcwfaUaJJnLzA5YAc5zCdoGeA
zWfH6OlyWeZ+UK3onriVyyeop69+0snSMbqskaOb7U0ooky91KktlzB3QapI5DrYfZ/CMmoVj6YW
vyxlU5ERzBzjU7FmWAJIJ+fXmRmElwWEsZTW5r2rtM3UN9uWA9NwCmSmVdgPRPJAJCUW5vMFHXtW
YUpbe7VlyYINzQhrUyTlRoe+XlW+ua+NCo3X5XsscXixkHv+cUhpVFigYmJ+uC68jpiyc1b2/Hcg
4/DAJpsqucKh5yb+azSVtWb0GDF2Ia6XokMiYqEppfQfk5CM/LVp731AYqxnp6goqyNMOTRkVLw1
//bGgZXEmEOC3cmmfNUJa2eEE/BXqfxXO2o+MtpZDWQ03DGXsK3LG24DDANQPi1r0y228hjFeKCS
qgozc0MKjT7pEE4MWirWSWbMbr9kbCk5VfjoaLH/S+N7iikmt561mBP2dTDyGmbt4WSvZxrhU7gX
HOOKADkcisgIoX8uKAcdRJNtGba3/Ob+P0Ah0LMCTz5wDZMULP3+Z5g3p5Fw4n8sZlt6LneAdW62
fPL0dDitNdhq0206BfTpMaX/shxzB36g+SOjig1JndnUr9r+1oBaG+NfXiXUGjuy35saVB52BgzE
UlxMHMQQlJLolBcMibM7O8mtYPfinIM4hEMU/S+izqM5bl0Nor+IVcxhOzlpFEZptGHZsk0wB4Bg
+PXvUHfxNipJ176WZkgQ6K/7NLcjLQ7pL9+kfGNSZcupJJJYmfgtTNQN9j25Ae6J8q+mOacpc7eJ
EUAFNVCUs/jC1BFz/iEQbfwTcQTKuR38VcvR41iwphEgK6oN0LX5FuOffG6xqHDRzrfCos7dzxMq
EFRI1wOm4GPL+GJV1C0T5sIHbcqluekXCxRm/vZEbo3cNfimtNlZyyymC85o3ZigbWdGwDDeEjrj
uH9Tlz0ZcHJCtenOdnyXaLkf/9G1Zx6Mxo+uHKibtY8Najt2yrx4VHcz8lWbuhwbsuetfFJzlpxr
bwROOnyGOTUfiRTlmw+mzPKnTTqa+aGXVDuNHt1yeQJRoZf9JagccsR9fjImTcsvz0aSLvnJzf3n
bK5fWjbLZ04CGTtPrDNGNf8tS7N+yVF2m1gvnr12i/D8i2krrTFMTIIpe+sAdMoyiTZBPoCsofxx
ZaQLXFmKbD3C6jZ18LtIfH/TlsUlLPA0zJR67Zqmi7jXeDSLrj8WPs98JMv1WEb7QZt4vufuLW7j
m7C7AfHUjte8CFieh6vRdMbOi4lYd8LftdQWoVX5X1T0Zusuqe1TPPn+zjeMHiPzJk6iS58mPV3s
KeNlLUkpMRafHL0pu+AJm+BTpRmodFOtd5VTAsmymK/Llr1bPlBEa+n5M8uZ8aBcvRqJMx6sTg5b
OxpugcYwJ8LfTU6IDwcHXYfJtbVwrRD2eSRgm27U2Ot3x0ti4GfDcAZ6y61RQXYlQyNWppn51KPo
P53bcm35KFd4un9XgncNR+MuaSH5kkAFgegSQzDiHTm85sDGiGSjBO9HwHgt8uEC7TdYNy1V3uCL
doVMw4PWWKI1O44a1yZFmycZYyc0e+7iafnQ/av89JZJlyu0aORFDQ9OYxA1myyxgVSjv5o52c/m
Z9cW9X3oe2PThqk66Vw3bzqI8Ue6OxxZwzuumSfbhgcnQapchRlbx4ICsn2R9tkzxDOqvKeX3m7t
k2//COCYtDFrM+uY02PaFRNDRnMh9frWDs1qxKc3PYQAznPSYDcL5AkuA/NpIu4O0jc5o8QBLU0N
94PDK1o4STAKQEf3owvETWs/J4jTwYdPzXCrPA9ao+990Bs1sNqHAaJv5X8wzKYnyW+u8zh0Wz8v
m8eek55DeGM3ac5n6Vh8D6hXL6Wi0GHGAkmdp/ViamMJ1s90QLjM37v6zwQD4hEQAANbwq3DLGC2
RQ9LIS81PYspcIiYxCjYAT2q49oPEd/YH2wGUtE6pWTdTXr3iPXwptOE0Kfob/AZwVnqFqNrIXFj
UOrBXvTRGF1UwWnAPKqyWxGGDCvmcJFB7GCLrZDKDrPyjmNdZxg2WD6xBbLL6ug1widqTtF9nsZX
yePlqqXhXNJg2Kc5yxbJsmOLFe4UCfs97YOWGEcKsmHU0Ym2SAjx+WEIWlJMGN3wtpBuzcoR1teX
Z9W/gc0R4EnCVV/KgB+GViiT6f+6mps/boBJJnQLC6u4mz0zwfEuZm+udDngNOZFufiL59Ip6nOj
suiCz58VQYthZ015ex3pMgDjkfYr1zUfq24uWJl/ZQDkTaG4/2v4tyWGCRqdwuZBzA8JhLuLY4np
Evq9sx1wkqzgfqizmFPwELONwD3ZJ4KsIf7FGjk4T6ijKPWWzU91cu3Ov4yG8C88vSy8cgbA2ag9
MM+Z9srjRMvZ5vzzgackn7XIE3ivzpQmuVvcicwB/1hFFV1zwqNbqyfNV5qtc7EKzoi9vdTH0hmF
GbU0zmb/nNHmdErrtjoTP4tPRYY7Q2xhF6uTZznZnreKyvkmPE96Cs94ijrbH46Gs/MT1zupQnsn
myY46LIVQvvyszngqtZ+uRz1UMYrq6AOiAzT0bf0e8n287kMouGJlQjuQ/dsu5VxpF33X0ZDxGMw
s27n7bjTNbns0tpQGdxd0km6/32oOGsgWXbNqhtkeobn9CXw4u2Ek2WIZcG3oOSdUhiauddl14Cu
X47N6UCnRdvQj5EZwttgAcSAjgbOFBDTh1P9UUHAKzUlf8aWEldsw6iP2QeEe0eENOBUdDvFTQG/
yADzoiHWEnlZMwGymd8myyDFS1bNiNhax/7ToIMjMBqYyW5OdHmmlc3At7RvTOsN/0SwKXzVn1r2
4Cv7QzQW3vPeOOu8mi+JE2Cu5vS8DvK/5EfIKkzT0S1lAh41AArouccIM/SWLUG5hk16SkSDVwFa
PRRReAayfbYomaAYjQPN3GNIzVn5GYA4r1k+D6vOS8N1azzPJAbWo64fIiK7KGW9fYrKrNxOUwe5
pPBtDJnZie5vKHocFa/U4I0u/ckKlN4+rVL7ISjpQRftI0OBHWyApZ2CuoN5uWWkm6XX9rvveetk
HF7TWvf7aaytfd1kMIFmkomw7TE/vI4G7njTCvLtAHskqrE4c6u424BmG2LylkBEHnHqktXwXT2s
lO/Ee+R4ufJSNT2SURTbRNBiybh6z0QyvnJemI7Kks/0IKmdkKBofE965KP7X5MFuknnzbfy6WKz
FyyUJbv8+vOZ2WZfQHL1Ie0OfhG759qC704S4QKi3tnldEoBLSd1VbCmBbysePsodPUA0G+AKK9c
dCKIt2STHOFefKzBbvuYzwYcjiz84PfcNnQPnbho3gczwesxYpZNOTuetG1C1NoVY/0TZlDnKi6O
uZSYRaKJrQrJ7K5KIB+SCs+BS2GoQBZPfdz7pZw+7dT48Io8o5vIIiapIehMCjFhsMu9Ktp/EXPU
1Tipbz/v7HWzQAM5KaxwfGAQ9cLHKtG3xAAiOuDZ3IdWtSdh/ZJ7DJgXK1wWAnIXprcdcQ56bZqx
CS6WUDtKcM27s+Lp/tzbMfUq7cZ1a2sXttMF5NnSS0V2ni3+og5t+/CPUUXddhJGtssKA8wlceTU
kOZBbAFtHwFDTVwLcUwAqltdKT+MjiploNDa3yC6ciqGBJZwSKx6YIYO5mUEhopD3RNy7zSLlg3e
beWaaB/GaD+pKeFoIx0YnnX4XKTuBiwEVnezJNdXLMC9dH71Kis9Oo28iz55cTzxp8+kufFjvyE3
rOn8jn0CtWspkkeNPR3ZmbO03zxjmGCP0G9qJotG1Rq/O7L8gG0PVtNZzwnbtYQijUztLOrjAD3V
wB6tfDrFpmxQGV+SPPN/WbCBYzhSOfOB1XLUZlbbPdUDXUDtiIQxYS9fdee+H/XjZHJwNwxPbQ1m
9rPR24856jrliSQrQ3JL2uGpYOMb1lBIiQAzT4bJGGR98hgHmbeSOcg2lX50dkx/YXAH7l3M6mQP
AssnavWTGZjFOaf5Yapc+qM6e9jMhrzA1mBCS1gapx/zWoSBOO3nmz18WIVQj4OjtgNX7iksyr/C
851T3S0bEdc5a5O7TDOGpWfeEZBfffbc07Qr0jK7GSmZOjO7p6qK4dJnmn4Q4JZgz6YvRFvgnLRl
9EyWLlVMU0LnMjT345rU4IEav+yGw4SpaGC8EleAhTNbw651228ZtcMuZ4jDk5BjYz/8yamS3Pd2
1MHKMBnWNeLJMuTT1GEVVKlEmtHYZrAlA1A3SMfaVoBO9SMjV9liWJoE7pzlOTcrP4cmLPhmM4bY
L6pHskBMY/0i2ViNtUzjFnMnbdqH3lVbt5Pd2k1a1N48HJHxXHvVJE50jZdVVldJDZVA/I71SDyB
5lNK+QKMd8zea4tGVBgR2bboAn0MouQ5NrBmZQ7cRYwKpPjVve1LizGnIga9fAgNxt0ZpCEsmh61
GphjPAodV2PS4Qup2e6FVfUMYdp+kaWJ6mN+Mt4rtipKjlZZWJc6golf2S2bBob8Gz/yGXuBxaP0
kITiUNTdZpLGkeap5pU8GURcpiW8dutu4B4flsPOFH6QZoQuCqr8yQ4syBtdiRAw4Y2drFifLFdG
Z6eJbvkgGVvp9pgaPDtiY+qPmQfsBJHkqkgrr5lpMGO3m1NQuN3rUOrnNC8I8g+h5oxafoWW3ZMk
JADtYZHDostYjZDjWro98xTLZDsJQHGLYPEPDLJ/Jtktb/yQlypnTmKlOBb9m3I8liLAb9mC66N+
wVBxdDKN8ROj6x42GYF3kB6eBDKWWbLfRTH3XZzl9iOprH8OSglzcCKSMdlEW/E7EcGkYz11qJ/z
FVqqlW9iujSBXeSPRtQBaW5wZdoKSFY/cnlgs1xJU5lPHtr8hlEnJ8BQn7A0uzVtda7W9daeu/wo
0ejX2GVVkWVHmDLfYwMIBEsbiRbNc16koF77EA6irOW4HXmerhOfZaWxPqr4w4n9YEf7cfIgKa9e
wUt0t4WpD8qlwqgmWlA3pkfsvuk32ui7i6Bha9UWMtq4BMxPuV8fxobJ+UAnGTXHIC6qSh5t03yd
Oa9vZnPQK+wH7XoalLe3SY6zSvPn8wLHRxaiFce9BRzMWXj7nX2OaTZXul+LSadvwkhvowP2hS1I
DEYLK3bZLA1UDZMr7Tv2bnDZwVnLczj11npJIJg4Q080sF7RSwsiV+NTrIvycXEt7fi9kbAkEz0G
tkDHZWmd6jliYkX9466hZGrUUI37OSf9zTo4hiGrlunu8Mmt1dBZ27ogUFVGiomya7+St1p3TCB3
MSbMB9NL8GX6uBg409N/lLnnfjrHepoOvMgP8yBe2ay/MDx8dQu29f0YssBF7s4zDKoYIiE4eUMC
ht89b4AZhly1PmaHKpfx1ZXEGwJcpbX32+MYNpk9LULRzUoocRmWksfYMyiYnHp/6zkDp/HSfvvZ
CxclP3c4gi2vBvb8o47RC9qW9iwFxWpRxHHf5e8j8b0C9Xzt661PJPJg1hx82xiTt4eO3dc0yAeO
8/GNL7m5FnQ1n0iBnHqQuud+8E81F/E+IuG4/BzQ1P4G7QTKU9uXaqhhuZUUY6eh4Fl8lAmNFgMD
RQ5IoMI0CGjaLuY3qu3h/UUtUVe/94Ekh0QvrWQ+JW7IiIHcU+BSAN874ikc1E1UPN+nloqPMlq2
wLl/bZzXeWI767YwnpI0KLgtkg8aqDCcCshMnTseCa95B2JIHE6JQDmo+Dc6b9iVa9xYg2BShF5C
gQEv+6szeOyMxvAkXJZZKFUKoBAEm4Llcou1ZToCHTwHgW89dpkBJT5dWNf6AUJB+0VTbY01fGHq
hNM3bE1/p7DbEZRRt9DqxVFFU/BApGcrq747UpsgeLqO9p7KRGs7NkGwQotFzOAFUUkRnkVJLXOf
tKjmFE4Iwz0NkI32dL/hHTSS331z74z+bzO7+atbe3tP25QPRfWZw504SMgHdCOQzWkLqtBMZPkn
E4V5Qik4KzeNVjOTcAH9/yug9pMdJkW/ApsrHqeyCQ9F0UL4q1maFfQqNpf+q0lGiPF/+I7LNMJq
S67Qa04dhIKvirganXKn1h7qv6nQl2iu94Ca9JMiwvnIYvvbm51rVnre1ehhS8ncBthPTh4KOmxN
2f6bDVdetSpeIQS6k+e99IjacvQJysKO3PycEgdMF8achg9e+dcb6uBNGXSZedUIpcdlrel6v3zI
G/ZgyAH9RwcZEc1JnPwCmuFgPtVjQBc6PrBLYof1DuBFzRmkBh8U4HuC/Dy/yarDSQQACVIBrbYz
3moCpN7OCMfi1aOdg6P7WzgZ7ACoA2Of1xqPDL3OQZZ9oynqZxXyh/qEXQqPG2qLMsYf4i8zsfcA
Y8Qbg0Xr4GXMr6u5JvebJfLQ9KN6KZDK6UWxH9Ft+5cCs9ZuYE5p8fyo6tbkMIJcoN1BbWOTfr5F
CKDFLKeTXqgJkaYKiaJXpTz9fEikh+L282mNn+wUdm6zKzUiloKkv6aPy8btXCJj4sM15OKBbX3d
nH6+rhmbHojD7GjhifHWmslW15zIf/5NGUxwNZZ/fYoxwcsaPByZVEwbGMZ/PiNXhDv05+vBU7lJ
apD/9N93u2bAd5Vg5c/sxMDUxgcvFjFdYzNzdts/CYm0xLP3SAuyf+qEJmaYjMm6w2p9spMA94Uc
Oq675eufz5oOyrb0mBm343BC7hpPP5/9fADamdEV69IO7gcukDdIdCigx7Yz4/fIUNU1xYKwcifp
fbgk8XdpghXByUVIehIbPtRkuZpqzK9uGZcf6KIewewPUQ3JgxE0y2M7DT5s7ZJhVummw6u1D0oA
8X4NxCRunUc5qOTSjlBhMk1BGtHVDyrFnF3b+b8q0VCuVM7Wh+nZjFrcFJVk+bJ1w38Byt9jm+ry
NbCxMlW/RiI7Hx7C5IUAPIvl8mWJvLbrRNyxjgT2B5oONbXZeJTjUJ4dEcv3LHv/0SQL7drAm4nZ
/CiW3ZxExIkoOaibkVKY5QWIM+df2KNAAvbNLk7ABlrqv1PipR88z6zrXJGDKcgNdb2jn9zMZUOi
kC9FW2YfHvibLfUA9YHtmE/ebDSJ4lPtkUf0gXBgA1JD1u49G15//rE0J6Y+BwRjfr50CCht8RWZ
ezIDqdnoDyTpP3ZRj4+6MOu3ZqFmLYKpMcJLAkgWbcGfqXXoc0LJmbCRH6GlZaKH4kjCIPt0uwTY
HQ61oa3TJ7aOv6Nexw/S4CxJKVi+1yE2U28Jeboe/JvAL9PHuu3C1yDCt7d830YEGLyl0gWlYOM6
cfk5OyOhOVHK88+XKVKmOTvvQqp2W5GwWQNwCFa6MYJPAjkQQlTmnZhPup8FMx6+m0obk49O9jIg
XUEXBs/ooTgiQokroUKyw1iz7pz9T3ObQlAU6V2FFpAO058oHQElMZI4X/dCnclymbfeyaZr30Kn
8jMVfuYzB1fLcEKAJH74Sfa/kq754YulyHwIbPYYdfRJ9We+bqvUuXigDdfYCGy2PvUhp1aYvF9I
I2lvH0UweIcxT9QWiSNacx5n3ekp5AMnfmxn2ExJ4DdPtlv8spdw7BAGnHS69CvUVKli906+0qhC
eLHTzzK1D4Qkn9g1TVt8M7zrQqf3FEl83VPGCOQbiZOuLGBwxTokJgsdxn/EcQpAoSNfEdGhhNCA
uKLgJdT6rzQyuanrmTJH+DaYp2L/inhNqG1oT7GunM+2DJGJMiYmmePZn1Ybfqt6ItPMz/iS+fIl
6QfjDSrWpi8ydntLv4ptF5gJnDwCXpDS7WhjSmZMveWKuUkGqlfqOxnYxiZIJDxW+QTrOackm9c6
mV25mUn/kBrlyzLedKopXuRQPbKX7i6hMgH6R577Gptq0zFNhMwU+cfW58YNsBoHRh7diUnI9ZSO
C/Y1QoJtk5ewGhl4esv91BbDlchK9UJk6I0ownQXM7dDi0MQe5rGnGooyrspGJAz4aIiBTnESsDo
f/l+2xpwQexRXsw6Kd9pofzv+8IWJiVA4DsdFoU8l+3nTKHGMusJYH68Y2EqL55Ry/XPb2Z1bNkz
txEXy3WCd2RtzEXYuctRfNBVRtUNZaCs4wcH0v19wGPod5RkhFGJ3OZGNxXkJGSnIUKhjf27bUpQ
4hP3Zmq2zQvlzu8/31e24bKrsKqTcLrqoyQRluAFvJvmvNaCEU3iNv02mScNGmwpI2OIt9Nlf0y9
Jnnr0a3PXjFG63T5SwwDGCfKxj9rmT9kjq5e7Dh+CODrr5PWM8+25vgzhIk+EJUc7zVJcCq1iMzH
b7L03IOBHEr+TMx3p86fuEcqjEYe0JLGeUkn/WfmtG2z7Z7cmqmGoHsmDDmw9/PLJIEzMRdIVuE0
NJ8YlnsAkzjQWH+cNc2qqBF+9yY/Ooj/nwUOD7z2CMdtxeIZc7t55C6gNpv9vnP6W10wRqaMd2J0
NdUvFYxR8yqy+UZfcnvzIWJuKrNVp9BnubKya2skYN6crH/OFQt9KOznvGPR1qP8A3HYu+doZo7k
vTMkivRIPxJP4n4iRs35ICUlyQq+M1scBFLHLwgtClgeyJ1+efP0Mjbu50he/TTxn0mJ3SVoqr25
PEudhmvccRd3DiQOnnrhPTP+JaouPkse+MfetKrtz7dN0T9VRdvfQJ2EsHEqeP71L0TW9B5PRbN2
RmaLSaaDt4Ifz25mcY+Et4XGEm2TcCQRpSMUo+TgFj2MeAY6LBvBfMz6ydpYULk+cXyT5Fhee9vG
nEGj9WPW8tgcXQ7mdeICqUmMzxF17xCrydjCT4nJ1/efIkPom3t/fBKO+DOX6hEhm2E1phZYa0Ai
iPnBbqGpA5BBb+8iE1oXFIE14Z/63iZExOecAWDpjvXdMKZbaXntixoGcYp92DKcZA44jdmc2Fx1
AnSUE3YH07Cq++ARuTEu8G2Q49vWJXhU31oJJ26q/YOwBHFzGc33qY8fYydvb6rv9EPLDH4dtXq+
I19AN9QV5kviKzcHyurPn68HdTXSQWxYzDaFQIBtyUmz/n0OK6RuCw4C+bJiopBstCv0h9A0P4mB
L8W1FxBs1tkOnPBQV1y/URQevfFUOkhAqcOd3Ldy3jjjABnTc35VRMaAAC9jTO4cQxAZ7uv3dnjX
ATiDmvnoCePcyH3uqXvU4+ZkiwWS5leTeNgGzMJd4jyvUpecjzIaNzv4BkiE9t2oUnbZkD9+/uSk
vVtStFCow9dSm7+zCnAL9Y7Pddrp3WjkZ04DmAHS6c+Uic0c+PlFa2bdhmKTLYpzbccY/of6w/HK
cScySX8blRErHzmM7RrESu2095BSnBWUEkqEDfs7TXErJIV1Y47OnSxVdu48Hg1utu4Z2W9GaJeM
df3DOBl6m/As82aL35yatSzldi5a1R2wkznbBsoZihLb8IB+WAYOHJcjWRPLwvyzTuGirtlKVaum
I3hhhCFRMR7jijRhr3lxwzoKz6BYnVffmU8/d1SQk8cKw/h3Q3lia5X5voyr7Ejj2IwGvbXwTpN8
uM4e7TNkMzpw2PGrl8LdSkW45jGSono7AS057VtTSfUSFsu41uKUbo6WdY+j5jlLKq6xKFhFHq7Z
BZE1cDg+WNJ/93u8iAzh2bFQsT523dFld4uvIfEPBT/RsEwPXFvobToFL9PkrqtuwMeI0sCpL5Xb
oRvHlRfn58QNmADDgRgVAWi06lCN+QXm7zv3+h5f2wexzg+QFTP+K0xYUTXLawxmZaV6dj5lN0I1
ZNpfmQ6l202OBD+xRDPteYtrg+4P4x9bPMhEYctjMkR1HzxgoqTfQFe08o0m+Y0ME/Om3Jp702SA
0OfxuiCcCljG6fb0+eT7rDXlFmMOT2DV7jlBD0wHTfNYTkBbJTtjjtpE8d0hA4STx18c5K5E6ejn
8MeJUEZzdXOvPOYW5t3lNQ5lWty7Iv0tiAuQfS9OmH4eXEWog7v6lM0EkYMcZ4QXbhAgyXcBrIYF
6OPBX/66e+lK8qGxXvQ7Zoap/WYpg6234Z2SGF95Hvbuw9BAIySBnYPq5TDr9N5bwHseL1JGJMeP
Zojrbexk/B6gyz9EAAubt4omw/ggXGqG00F/gBHH10zNdZOQV+SGXYYstZFrfJuAJCSrkbckFMZH
MXMbuNRUILpVBo9UlkWbOe6X61lkcJbQNmXeq9k3MqZXUBCk9caA3tklEhoo6pF/p2KT5ujgOdNG
9oSZrHoQPjvyzKyiL2VZ70meV7RScHIxWca3kBLKZTE+KKfVLAHhuKn85rOzTMmTzCkebN4fI8N0
KGa0Ma9nq0QAmG6QpW5URjWZBhajUJb/PGVwMLGL7lBkuiMvbBJwcOmfrfoaQKHJvhAV+Mp7fWFw
BG/UmwlDXSPOh5gfQtpzhAp3s0HRnwSue6WQ518JTPlkKP81Ia/83PAir4K4emgt1qJgkM45bGv3
DPNdQkfXpxbM8VdUhtm2M6f0ZKW5PPKIqjaKKtOoEe0qLcf2qdR+uJ28B0QYfQBN1d2WnD9Ltz+I
5mprgzsCANWhc8uWvbztb2CwnwlAyJ2ZvZYVRldfnJsogNfkfaGBTDA4+FeS/hrHgGljtPJ9PKd0
Ar2rYtBcmh0h2bq2H+olZBbwNx5or+SBSItsFItNUdnTnuuPQnh8t+tGZOnW5H+AN/8Ga+8QizK9
TA7BO+pR6Efi4SkFOI64qbbsArtVH/b6mLn9P0auA5yPwAdQIJn61oeIXfx6APOwEj21H228NHuZ
3zwi1lQjkuWSOIl7cZhN9rYR44NVoyn37IPiF4lR9YjfEI6xNl8XQ1q67CV6zHpqLgiOcb6cY7f6
oqF7XQXM/0ufR8KkgXqNQp4aM2JxtlGfYCMZNTqn23EQ6zULFGhRf41SijjF6xAZfzKO6jum9uAs
esyUYxWtu7YCpmGE+S8AVQdG20tvOfpExjGd/UJfHHiKnCwakcCexRD7jRcw2/rahbTTGpwOwGri
QpjmF7+V1kOrExtnGZ8Nbgw6a6OJJZOohnYzG6QwnSr1mK7zmGdsziSGIkVtjfHGwrKE8meQxhd+
eQ8FThgipfXBSNWHLOxoF9j8QCmT5NqVR9ew5Cu9NmqTGuqZTb/cDYhuZGpgxPa4cGU6/LLnYbFF
nIw8cWCBTX/reDMxVb5bMYBdxBrBlIGKE/49LltiEJyMW9qC5ySrN0aBSGwxM31oySsSJsam2YC+
eqjEUO0dT1dbELTY19ioGwxc9uQbsRQP+cvPbxfhFVwWSKfSw9nIR+CXPjMaJzAVdOMW/0phvTRR
DmuzSUg2L0st8h0w4G5NB5U+h7riog4RFn7+CZJQz8pxKLc31FM+T/7T1JjfnZ/Vd4fiDYQluuyd
7DgWAwUUbEtr8tcc8ijj+zmY24CzVz/n7v8fEXPcYWczm+M125SybY5wU9JtlLH572s5bAIYdPex
zVlywsa7dt1CBk5wqi2XlWlhkBxKdtimNRT70W6Su5cYZ5hf821geEqyJq72VUpU+mdjBfH8UBpY
zHuP+kbPgg4jgMYl4Yn7On7wKOytyLKPY2xtMuonjfKMUhdsI+1f2OXjrlb1hkCcdXBVVe+bLrgo
ls/zGPIFP9ZR999pxZSDVZNOY+FyjToGaSSMk7DfewwidfCTLMXTUpj8UqqnEQrMSN3zfSMo6UXU
Xc+o4pRQ5LcqLeSeWmB7jUV7VUH2D0of8/AGHcJIrJdZDy45i78x4sOBXqLdNCmKcG3Y1j2dGF7O
UCuJOiBbGoGY51LaxWui9+m673DCRjHNgj0HR0SK1YRBaS+EUe0ZqpFiToZ1B6UwXGxZFZKAVrxU
OgrxaTp8icTFO445GNp2uXXHYoZTuJ1Dx93lVX7385TQEWO5laJ7jF2b/9wOQbIGjkUVL5UOMSae
rrzNmeT6Y6iFksVLZjT4gzyfNU+N/I8yNnWBCOShM4oO5xZySOUT9MwNS+1SXuQDIIXMmrgJSLkB
A+mwzpsBfawL0tknG7UBlMvPUODw4SnlYIOew0sHmIVhSE3RT1BxzJrrI9XY+1qlrAJZCGktfhlp
Wx170Dd9MURnngZv8K6J11gTm9mKphgv5UgKammboFLdHTBkVctibRcTDg4w02tQPpvQezSGfNxm
bdLsGmMkpuJ/YuN4GetqY+ZQNzx7yDfimOQ+RhAG4HMuGCnZ/cO8TILMcukeD5sGw7BaZ1+hisGh
VFSMcpTFGmvjisqWiRmWPME+Y11Q47P60vgbSQDazFtF80a6ZXA00nl4GiLvlwY5x+Y1ODD0n4fg
5iYzDoNlClZT/c7U1VtFjTyMZfak8/mZNN47G++NCTaYxvYv1yXGXCfxA+2Rx65/QFnathSjhBYc
SrfgbDPm30QhIXykCcSMch/2yqBHMrMQ7sjHl9y5JnjQCDvmyi4KMqLtU9z9pq2g2vfmiCTpOaew
Vge8c+XWGb1pJwXDiYjz9BBj1KQZJzJhE3tttxsK4nJafYcV3sNqdH7hBf9DKyaidIZPiTgkU5Sn
KjuD5a+PIlMfDlb8PW8hPEye1/iZaesq27ORzRpfV4QpRiHESV+Np5ZjNjcGFGCrnKZLVY3H1OLV
8uLBOYoR1TojLgfBkyJbDGr0nNls1/kdxlWjgq0X9ucazu3sWN1DRjNvWhqEEqyi2LmFfiktxk30
j62pbQXyjIy5aoZoqx2x/Fjmtmg1VsIZYhWcFq+NFv0i+Bzd4rc7+xeCzUhyxic7yF7XtAab0y8W
Svpx8ThtICqMK2anny7WRqxTyRbg3MzFXKc8Lp11MCAWmsRxmPfUlGfNe1u6ezsYakzQXEyw9thg
ynGT0IS8qv3YYnhGShp3LX1fcxPvOrt80HQZnRx4niyXmJlZX/Gg89P7TYNFdHmTE3ziHYeJ3vdx
g/vzcaQPkKK054R13hizf6UHLB8n5Anj8buTWjGiHKOYhKd6fyc30K3b6feQGgC5c8klSqdA7tlb
qZJ/Kq1QusUUrIEnscULxWsZJ5g7ccPsqJ1WK5zhE+as+blJ89dhqHYaNPTelcjH2sEWhjBorE1l
tGx+94Bjb000pjsXgXVTK6JgM9u47CHRFgIbmc3RL066oC5sCGnx9VEiq9BE1sN4tkkVlKe4DVhD
bWzwManFaApNhsEerPea55aHXGwZ+ilAI9jLtv3bBUa3pka93FKnpBoTy2jH3CJjFzv7EaZd9QBA
ZENRFwMFv1pVvvtNQVe3yrq/zDTBOVmgkMKxfY9ib+/4zpod6GtoVr9kQLmJ6/wGadabF58NQevg
h3RHb+eZJrtWuIUbU9JdpsTR7vDHp813gPcEcymp1Hgi4hAbx6g1n//H3HntyK1kXfqJ2GDQRtzM
RTIN05SvUpkbQlLVofeeTz8f1YOBVK1fQs/VAI2DRh+1MpMmYsfea32rVMBDQgbsFhWnm5tPDRgZ
huDnSs6PKQ4Bm6eIJ5g9ZciBCCdtrhgc6Qkcrxx0oTV/AeQms+SlsqkMxSjAtMUI8WX3NR/bktNq
USFzsD5sLYJ8am8qoWt7gy6CB4b/XJvLMVyiXcxfTgMVFRcbe+VBYpTLexbaD9k0v+OebDZZwcQK
rTU2U/j1tPa/m+RLbfzKlZSmEAiYVTrXPeBNWWQRFxFzSQ1taIPifk7oi9L5ohggMY/FI8L4vjAX
XL7Npv2aqf5rCvLOCsIPbcj5mwT649jkpwxP9oRXAh2HuQVvjMV5eTMdln1rHW7Cn2DmUx4shu0X
5biEACGW7bS2ArBfhjs9/IZapAYwgKMW7pa1sfvoDagbm1kieLqZ1vYGCdX5km/phrR7c5TwBb7Q
fvJiS1VognGcikjxGNbtQTf65LA4+akyHChqrronKcLLiQr0euhLtmhsAo2Dm9Bee65S3es57WdS
cyd2ydGsvQ4JTX5rpFjXB2clM+3JLjxFg/zOhOmmkkV7RctuPma5OPPSIZmnCW9X7/wJuHMw6CNj
v7TYoCqZQDCnwmSl+zaVxuS34OsGw+k3MW8lB1stuETpToYI3mcZ5lsrBcckJS2DctQuSYbhKUdE
zLSlILd1yxXCg6aRIIeRJtfk7JsOyQQJFOMuLL6nqZlt7yJJ7OJ/n/NLfi//+RzO+3M27//6HyN8
f/lT/1Ng8P+HOb+G+aeg381XjK1f3z/a6Oes3/X/8++wX2Wskb5k0BmuNMlxF2Tt/jvsV8p/6YY0
TZuZoiGV7vBvOMuugb6G8y/HFMqSlit0R5mm83+zfg39X7bLKyOlTTNbl8Z/E/Ur9F+Dfi0Et4qX
3eZzHIlyeg0C/inoN8ez6kSaiv3ZSQAB1/ETCtRN7mo71o5wp4IEVSi7+K4PiKyZZCT//VBxr38f
Niy4MD9HDVuurmMUtWxXEltsSvXpGxSmSNuhKEJ/DlbxpFC7PG44X2HHYiFnflJAJRWoGHfU5vkG
HuCwNU3Xwsdld5tWaN9+unv/Jw355/Rj+ZvvwzUXGJoZyFg/vu9PV8Ro5UgVYYW+IQnvLDLUMBwy
FnIA6qN03W+6RahU31MZ/PlzhfufH2zpBoNH0+LFdZz1i/30wcXQzFQ4RuwDs0zKfZA341EtSBSI
HrE2aswfTcYCwbiuG2buV8NIBN86Hy7XXtKgPdhRcqYhNDw9/Pmbuest+CkNWrJB6sqwhGH8+H6f
v1nVdYIo6Tj3mdw/D66b720n17HeWU9m7DI5CrrhUJtJRX8Hn+ZgKnWxOYl5Zh48RgtcA4JxUg9y
NBRdbZ4Q146IrUoXxXXoiAN0lorehBUSWJNg5rJGxtJLe9VDpDk7EQFqU3G2ENLgx+lWM1eU7SDf
OCfgVYOwtdsFlNRDrM/ZDqchnkpw1d6sjMlLM3QeNlUZ1Wx8bFIM90nPaL/HyVuup55G3o2O1A8R
vVkmFYlEYU9aWdCYzhcTpiAIOE6ipnK/QnBAAYEWtW2y5trliOOJerSunU7zq7gabkEVgPUviZiO
5UOjaTQo47FHWlOBejDSGiWAulhMbYli3LhN23p/vk0sCf95l1wbLxpLh+7KT88P9roglVqU+WGD
Gt9lTu30FlddApIYYsf/86cRNv7504QuIEAL01EW68ivT6uE1dpP/D/8es0Zm/sh32mpDtAjGNJ9
4ECzXEylXfFN4Wy3KCL//PGfXpb1kRS6jZqXKs0UjvEpoNydwJUuxHb4+CLDKwo/WPmMMUwUwut4
UdK6//MHGp/WhR+fKBzLgThArDiT119/MI0dMqe7IvdpcCaXxRpX/cPoLToa5XDATjxM4XghpIWQ
sIhEYdSrcl9yLvEcW9T3hqb8ZQthRaAnS8d97kwdGUJYM5yV9F45EY3NxdnOaqpeaUzY96UCZ2kw
B9oEkPU2pTX+5RYK+zf3EE4g25MN4U6o9Yn6acXRRsdNSKaq/B6GYdfxmji0xYn5gFUdEH0S0tw+
oqooaD3w6pahrbY14N4d7q2rFgrTPmwI+Vj7Obs/X22x3r9PS47gUXbIn+dG69L69asZ9FUdI5KV
jyPpzkSf7VIJWS3qY6Ua6jqZnzd+NtsjQjzEMH/59PVv//zpjnTW3VXYhnI+fXoB4qetc6Pyu7oJ
rjBaeGaJc4G7oHDAHnK2SlA33GiaTwaK+tCdfuhrq11DG5GJGRbAP38l43f3yjWE4aClYXOwPn2l
WqbZYo9O5RcFctcKrhHAJg1GgpSU3i9y7kkYCG/6ZnKveHELb3LRqEXYXDsgVMwjt1lNfiq540s4
BrT5xvhQjwrrUM/sh3H8uTMXUl0E4vixf+qb4ObPv0D87qKCsLddW7q2cK1P69PSymAYpF35VkRW
6cxqmcxdeFXgD4uz6qrEdxSOQJ0QD5YnArFGxkUzgSwNZ2+g6QHsRf3uL9/p80vNPi/1dQ1Bcs/z
//kxs1NrGTOb8boYhycZERajjRZW2JCMpiZr6cJmxfd29GnHl14eLuq6M98mJbtdFYbudbod0W1s
U9hyV5XFhEfI/Z+/ofl5naUq5JoJy7Vc1+GfawH30zuajoMd9A5QsnocPhwXvwZPR+YxmJpI4jD8
krnLGW/gdjJnx1c2iUguThy8k9sx/4Li4Dmde0C9iKuRF98xgOlIQVfc88gZL9qw0EUCgWF0MWzP
pJt2XZ1GR0rPF50uUg09k8cs9pcKvz7Rf77K0/aSYafENDyU1zyQbP7GPhIEkekEnj4kHXP6P1+E
z1WqXC8CxQcFsUEHlPXg14uwtqzjLtO5CJJ2clATt7SCkOuvKHEHQrYsKOcDWZOyeq0zMMd/+fjf
vXs6D4dpUAUhvlr//U/3IEfzEJokD/tDAZtXxG9xpG7d0dFvagqhLcjU5BBnoIEdF8bdAsQaneVJ
jSXQV+D7Pl/ufpHZX16oH1vsp1VKNynaid0xBXrJtWz7+Wv1LhBUoCF+g9drB7TYPYbg2XeIbSEf
zQIf6mg1eLmMAL+Psjh0QjzfEx7i+jOjeuY8+qbRaUW56FvoBGReyXTy4gbtTS1QNjdmik39NZVi
u2aAmKF+js35FM/g/sdwvmVeCADEIigyG+ltps3eqtRyNeXVS8ZAQiGCuCg3ZxczzPmQy/apipz0
iFYl2EM0xfUQlyDPzPIbxoVsPyzEzjoLDJfaBcggF/qntQU+mDj1sEDqbrp4W1K0dps875hQEblI
j66CLDO2q1ecslG3Ia3pLt36iN6uymoK5Tkmj29IXyP87ptgKIMr+vrtUeSd8ZeNw/x0mFkfVGnr
kkWO85lu2Z9uCeZ+2Q1d3/pRBchEENF00znEGVV9cmrCliFXQlZSP21AzGbg/aR1T1ToOWxXOEkU
WYjS6dMtIy3wIo44f0nU2DpGg8FMn6px/gYnidxZoonoNWLK1FqmZDUZp7bXlTVDH6xsptVDHaCP
adEXj4qO2sNsxfYv78TvVnOsXgavpXJ098eZ4aeHT3IvAH5QO9C7czea6QqinDoIRIVW+iWUHDYV
oPeZTiLuWNnrEW7NjNYnzjfKyu4amBwGNti/fK/PC/paFyrixHWuP0MX8amkqQTO4nSUJH4XjDAS
xP7bqsC8TbA6E4TnoicdGmDAX1bp33wqniZTF66kZJDGp/UpV2ZjLzn8C4r9p9nBNYecKN+aMEe2
jDN4nSYE2yE5kX+5C78pgxEkCmEIwiKV+nwXMhYbnOwjFdz4DRWQSTQQgRpOBgpGkCfJBLxJEUuQ
Ey+Mes0xhOLGqLi0WMnD0DI2QkfuhGUfDfNCH1ZL/vJGiM/7FzeE4xFvhOUqxT726dI05ZgO04Ss
qcVdGZAMt01FRSYgh1pY77ry86GPMQ62Z6UX3aHXqESNju74MABTLMxL6tjXKMMl4VMcxV2jGXZl
HsbbUXO+/vlqrs/Gp/XUsEyaz+sVdYX8VOFr1L1mx2LuA9PFZQvbERv+bi5TuC/MQf78YT86K58/
bV0qdFsBH1Gfn1SQRwSSEPrqNxJfUY/F3i9GLdpq/XVUuI/gL8jLuxvpgewX5trHXCMfIeuHv9wg
+zePkElTSpB4xtGGhtSvu0hp6wnJVDm6iWhFUVv6E194Z4DOuMl4lubG0F5mWsYVT+ALpBiShiAk
eZiBX4CBTl+mMiO2sXmfsr44DKoKr5EL076QaYhWKaJVvBC2QLfG8GGknNApxxdmnye3jJIrwkLD
fWFJl4l/7R5s/OYb1RE3INNCkLmHK7WEErRNcvUtzlu2eYFoEyoRfyBhd13LgbSNXeKEGBst+gm5
CUfAFFudNdWAeOP4KrU4sTSEcO7Wca5xsRZ8Y9h0jqVb7RWjXC0kmENLZOz/+Rb/9spKy0AxQ3PP
/XHlf1oiFwbvKWHUBdb/wtrz3ww0DIWNF7J1/CQvDxCf07/UKj8Ovp8eKxA+ygZYo0wahZ9vZzRT
AQGt9E0Zzt+aGUILAObqoTasFvc0UN0uFOykgIOTShs4QCBHTULXWyr7ue/EfIwr194YsCWWKcq+
aBYgmDYZ0GmNPe3m2igvkbz891eKbwwXTrGIoo349Rns9YXjndsVfg5yBlsgIeUm+GqCYhirOCUD
+IQMwL88+eI3q7bpsHBKTlTuWkT9+qlmajlrFyH365TpEdHxzrZVmrvDmPeS2B9LWBfXcyTJSaid
mageHv+uerUzPX6edKdE9ocpo6gofcqlPRnMWLw0R5b652vzu3MTYxJFTSGU+5+ndKVRDk26m/tu
UNkANt4cC/omGJcIaOV6XmISMFgIEWxVpfs6LB/LqpgesGA/6rQfrkSojv8vX4m2D50LwQH9cz2O
kWWKZkD7fgFxM0NgdDJVfce8i1TIGc0qs8DBMwfODWSUv7IJv0izhKdnV3srLh/od9/++Ru5nwsv
lmaT85u5tswN7MKf9v3QdjCrE8nlByZJRQ1O+d0y1cW9qwGobYWqroYeM20cQEkg8Nb93tU84C2+
xmhu3qHNp7n+kII1u3QmBevs2sapUoHpD4pyPiF9uwuD0M/MbNraZD54kUm8Lb+u86yBmoLu9hME
/rQsmEHpCtRl1DXHyMZgswiiwMoY7UPWWVhZltnyiZlhvFkvrb9kguNC1LdruKW1nwway45RoyyL
QWni9kEVZOTPwihpcwYJQJVOG05aXXHsSEfQr/xjRXnswsCGXRFKcZ7KQ7tGStmFre0nZw4wxBLm
1bSW3M828SlzE59mMX2VhTPfmKJAL5jTe0dqf20X1ngcMkP3JrtO/DnKn2Ptr820z03/tZlm4bNH
0kiDRRefVynT0dvOKvSSV28ydqoBIWjjzzWbeIdKFkNwTf6Ga1mvRJndRjR8wXCa3SnMQCehexZ/
2Yx/sxKsbQmWAYMHmrr915XApdUvZ0Z9voGGfDsNC4J0jCIL8ZVb5VwnofquwGv+pWr8TWlk86hT
pTI3oJf5af2ZMWUUs4HvvyClAkXjcufM5jfs8jeNo266DgYAkTGjp5N5+5dFxf7PX2zRzKe1QCvG
MWl0/fqL8zjURn0KGj+q59wLOjV4tRqJoomSfY2LaMjYsuIl/Wq1fQLMCyUMISInFG34vkJOg1HV
pntdV/02Q44c5W+Zws1kOm52bVDHsLnoxEAicWWo7OhfQ2GgiQmn4n5OSwbwWRmgnWyHL4tzGs3v
AGQ8p6LjECKN8skZsHk7yE5SomEwmmL6razEuZJ18GwnGI2ZWW0IRTZu0ym/dRZCBbOUQNKYeLg7
K8l2aQWSh4N8fUF7WD3ThDU7yJ46Fg0cUIk/IiLdGMWxKBEW4rp5//Ny9OP5/XUXhqi9dlZ1Q6cu
cj49UPXqYJzpifja4Dw3c9/Qm06OFZF4PmemaTPg+QZyXqGVuQKpk98NBbPxMrasrYSVumlbd9w1
BYLqvl7sU4S2Iktaec74uQUNEnThAWKWzoZ2O/UQTWZa72VBGDQZtxf68pzGZPsGff1qKfqbMGae
bg3JKnkjuhvhvn1AQMqRPm83JUXllsAE3DcaaWtMJjbwBVpG6bPyG7s7hKH2WluWdimDEXRzuxxG
56/jL5vuLs/crxfNtW1huAwDcZ5zfP71mcRI3QVhKEofHfyEmV5VtxkaPhAN+J9yiN52fI/7S7uJ
SbNv2ro66b3C68Xk7EkFrzNpgXbSuigC7PHcRY7tTWtcYthjJ7ZG0V6H442dmzpHCtoR8zi9knoR
OUzL9ZRBjRrtLykRrbYWZucwfqm7wbwtP0oa8jdZXZDYG+qYNprsPRkZKJHMtXErl1OsbM6VG/jK
Fe6OSRpimlJtM2N0dqOKfDnAaM1XVPUE11rP39AteBpyFq8Ha2UCZNh2KrlCrM3ekFn5IcAc4M4t
+TXLsutF+lQT9DKV5I5Hzr2adEZKVb0DqmFgBHS9sFkTZdH6DzYMdLLazV57DoAhX4hd+icsIvLO
erXvitE6SCvVN5FJt1+ksANTMikIlf8g1ZZvoofDhhBVRAdgflEqdwgyJmKaggIqWh37UK9bWoTO
fStRMOEjENF7owIAElPzz5xp34MG6bwdHNIo+6dyo3+GsGu8ccVMYZvYFk0ObpGki22agJ7JtK7E
iZdf6krl2/prlRbhLsvlRxKIh8DNd5g6wOmOwZ0VoOnibBjsIs7SXqebD71NgE2WjbfwQJg3ts6T
KfHGhDAOoQynXtKpejf0Cwy8DxPUyY7GKr6G+CwLtO5L2OrE7dkPbjQdoe5fW7L/AkELn7lCMZ5k
1MwSYwZvRpBta2j2QLUOAysYfFtskLocCXOdoWfJj4ia4xKXxhO1/o4gvvMQYBtoZaI87KoIYQam
mo7uvGPbRoyuQaFzUpQbcxuz15uGNwLh2zdanRJLz/2uRDFuGyAG4Mu8GGE1yzJh6iNBd0Oe4hjM
8Zcki32VdmXjOcbq7QVvRKzDyZjic+oCe3c5EHmi2LSuuQrhk/rU40VjlBbDGSJLNwtHfCuivR2z
W9WkzWUKh+6IG+kyEhvhAfuMEaU0JDzZxu1sq8sSAhVu5xCgdA4guUBGQERoj2gg0k4lkPkdceV+
GIl/gJSri0GcDOHzNchZLRnOEz0G3wTYKJLJPMiifta0wtlJFAeksCFCak2CiYpBPNZQInccprYR
bautmMbvmMBf+iqyN3ZnlKQ9BosnZhh31UyOVpX3wF3jCCDMjKOfQAy0rjhQBGfBvH63Vp5MXDgb
PbwbJ13z8zAhB2cVkRGrFLpxfa3km0HKOB1DkOczRx6icDNGOhDHOrJ7NubgHmTmHAJZvIcmtV6y
sNOMRbdLxxQvZEGyo+tcAwqLyVvqkQ4TIww7FNPnY+aowotDbEewjw7KrOnBdo19IGh6V82RdV3W
LQxmxpZmY9w5Yf/hyvqStRPxQfMrOqZrbQWM9mFYImD9Qp267+oEOw6orSy7aGSpYE8DLIFDcdgH
IUlhOZaNDRSO0PhKzzQ+jnhCDeMFP6d5HEhvjIwEq7tGZwpP1/ccjtHGNTvhlfyMNDZ2jSRtiwTv
jVuAOJt7VoeqPQJv0Nmw5dlyK/hGxZ7aEnJ/TfQ7YbEIX2Gg4PDyTJd8Ebdoz4K6zrYqg+l7hltb
sx/sNHavmGxdaOjGW0fw7pBRd5tVxEHruOz7K2cyCE+MFmT+rf7YJUi0sHmF6K1hFVmC5JoW+ZOt
B8fFcMurtBxvjWp9vJf24jjDddw2L+Yk/TxYUZjEq61hfm3dfxcOzmmGKGfCqy6UXIi7nJFZ0nqX
luE2MJcXXeKYTgt4HRqNitFKjnWk35E7GKGV7oh/d92YpJ5i2LtVdrIN7SKsb6T/lBvW7G+NwYqM
1i/aD0MXewnNI88tl4bwvPZ1No2LodOydUp8JoFlb7rGGDDSTcjKqI0G+NlTsaEdhTqd0Ou0IlEw
T+MdGyHRqa3VnPRoeJlzDEipgbmNu4W69gOf6/dJKJw18S1b060lQbxxTnuCDYzXeZm564AJHWVc
gyYXG85o+VaLmselGc/wpC1IZul7YsZowcnVQ0dIIJI9HI0hyo/dQj2AQXsjlHwFnv2Qms4jJ2lv
rsVtONLc7inc8WeDOUYITi8d/aztRboEUUZbo86/L3pcow3FmB2V5SNHp2SrDzZvaEoNkjBx3eqj
86RCY/AHOyWAfTIhLPDkVW5xWioMQjkxZkNdsSXMEHS0YEtAIJTNvhEbPeac2QID1AbzA0LC99rq
n6lgHzUMoR5VH7N4khy1ZVohCQkzgfiCrmQ+LKnhw0o7t90ElKd4UWF5b9Fb2/TxXdQPOrtXjFWO
I3yj58RA9tEjzG5PEw7OI56F9UqXAWlsuflsC1TIBQmCXNvxserzLxxeIIMQRUTGJPwg7amcOAWj
vPjuiNhnEVhd2s2jbXMPNbN4w+e4byr3ii7Q26iSQ6OY1+V882rWCTbiqa2nVX2KPtE8NzNx2dHU
vgVW+zxrEt8mnMdWRa8Iu7dOcptwKN2YVfowjRlElUo/2m5ybeO5c9c9VqMBVxc7JoxqNfzv6trx
rWraj7FBmoSzH8wcraegmopVhNYJMGgEqnvE4AFh+zyN183qFyCtzOTppRAYMKTngmLHJMjjEJup
XwhyaC3UH45ANTAnvW+1xlVdTl96MT7xHtb8sugwNNOa6urlvX5nC4Axlr6HN5FvzBD5dTGzyVLI
VYKdEm5wqyc9UkwLukLI8mo2V5FlkqiMNNXIo37vjgz/SNM4WEb6JSpD9GLsu149ppvK0u5CaDmy
yx+mIXru0VPAyomGDVinkVFEfa8KslRbw8A+K8Z3K3XP9aIwI4VPiRNmhxmzxIb+NAGXUcHc0SEI
s184ZkduwtRdsV9EwMym0EwwCkS5Z43xuz4xb0oDl9PTjBGOPlsqcCRV5O2RqHsEG3Ai/lPwZ/Hy
VLKjGJhcQtRXGiEsR9tgzcTpT8pOgd6z673eLYgMdugD51K+WeqpwiC22sPTDcV0h/Euwodt7bB/
XweyIXKjr7164jbG8zOHbDyYU4DwPa4PQ0e/VEzQc1IyaZRQywZ6RrNP2+ymdWrDy9PynLjLSYby
luCo/Vix9ObJ/K3LquwYFWnkEacLdbodmq1MSuX1BiV4zR6xL5fsmFTuR9/EGRpbcnjtcUKIrVNs
pYB3CTc/loMytwWRCitOmIbV0m0m5pH7XrLCtioeQRLG4ipEMnuZ7SdaxNfSGa/KFC6dzv4SEQa9
kQ5BeUDE4zgsyGxhFC25OkfdpDggkZQKYep3mvjhV8Cl1moATZyReC03APsS4IU3oXsS0eKla+Fb
ixYybj5vDZKnNimep20YJrdNQdKVmVdig9OH2BfqLNLyCpJ+9PG8FlcdFiqFcaFN8ZOnlDgUY6as
qztQyB0NacJa7ca4p4kGjR+O5M4ggZL4GHVwumRbV5TUJEaAMnD1o9MS3pE1BaOzzD2XBNXZVcpo
NNGvNWSYYliiTQBfiWM1CgCL07YT3nZExGyw89KqP6ASaM5NwKvOawu69c2m8XxeylUw07FPqhbF
nR4cLGeY/NE03kHJZJLsYDlilJgc9zmN1kPXUBi8iOb1nGrv9RTsMNF8C8u3cij3jR4HmDmKhzbr
xMbQinsnyfd01Kiq7S86Z0yv6J8gUq3hsmQi2tqx77JXNXxNegolrameImPSsarm+wjHMgy7DZMe
vGm8Hnoc3STBdHRJPWunnJfSwvuYVh+YrnUzb84RTfNdeGtEXyerUWcmMz2jNf2Re4qRnE1veQ9W
Lmo4ArotjJ3NaUuBt8jGmvI5WQmwI7VrsxhXg4qYtkr5wtvDDcHZFp3KvjgDS9C2S5lQepBfRhQF
igmdFUwj8a7SH+lfU10m5lufgSGvx5dMBveJab/3Avwr4IKt0bAxTZb9HusmlUiBcSM/646GtbXc
5W7ql0l9EyIZIZyjeA2lquFSXk9ElVF1pIdiib8Honjicl6PP1ohwDDTsrtO4EMMJIIibIdEyoaO
ZaiHxWJmZDVl0oBgNkgv6mCZkVN8HZkG2M/io+vIsq9UNO8MRcMvCG+HlrWM9sxCzM6uboMPWrMM
xx1BpJF1p4fawaioIx2tf9Bz/G9yIE8gjVPJxq3Ti5PgoDn5N9QimzYO+Ho0NKCEYYR8mksIzO5N
bQwe01+yxBfgeUV1M2AcIrP+HSPtCZPyUQ2duR1KvCAc9fcUBVdtOGsbUWrPYDE8zS3LbWOn33Ba
PeAZ5bjmMsdQ1fucDkf87CTsSrYGTb0GNpwkkB0J2RVK3/LNc37cPbgMvGoyz9fTxbgb0sTdkQJT
F/iYIVv1O4eETfhHlLBe6vA/ChXdQ7IHCBxxWug650O6K33MTa+XyDK82F3OarCxGdQOvgh6O9qm
R8lMg0neLE7xwMD/iFn6IxCI/zIRXZmV/AfUawzFHRkxblNV0UWprW01reksbXBpMsjFPTLZ1Gwu
Gmc9/J++UeXLxSoBwyLr2s+synw2wI5WWWea3oVnJQmdLBy2ZwcDi9naz0vIe1Il7HsjntHC8oKs
8FG0ioMLtd7TwG22H1ZvfTUzG6qEXZywCD9KxV9dziEI0NTaAtehXPLM5qELhnDXBgXaxsR5JiwX
L7r9mBrEupNis3LSQF4WjfOdGMl30AzWtiDfagMn/SOpBBGsurbtF0CBDaz+TdOqV4BmsP83tqPB
+beNdn/EM5sz5q3p0lfaMQQmxok7Y/bHij6GDcWgK8sryGOzX7bJM8DShgfule1yvyzlg43tfJxs
fDYWxqqEAkS0ROLMPErV8gXhpw1R2OLwymqyKY34oioWJQHPS0nOtV0yPKVWT1qLNX+lr0sUQjrv
tQIoRN6DN5mx5MXdfd4YV0B+CNsKVOBh/uv92rbvVd5vsWJjDHK67pBSdkQVrIHU3hWp+kpGqtyG
NTn3LE53FZ69jUvLqZo4pM1x6CNjJvVHczGQEeMlQjSijSM3cSie484J92QitVi4wKkYOzeNvjtR
/cHcpEFeWlHfQenOMTN2Un+ci1ptOjKFvHku520VFHB3QUWRST1WnJqGdZRL86bd03QhmjNKjsYs
4V9nNjgJ2668usXEVUbTrv0RlTbxm0h9iTdk2N+7aFSvF6N4Sckh2SgXzEus22c2WdjdJqbwOC+P
epOirMBj0vTGx2I66VZxdkarbt6wzyGuybahzAgjZ6a7FupUBJKyIBqiQ0PoICrqdg0a55DGgWrL
YHrcMj6y92Q6tWcJsCO01wh01t4oGzBT0Rdeo7ie46D/xxBcvqmYyM8wtF0YJ2KvRp1J8Vit9HW5
hymzC5MFNGkcUqa6i8aHLrc9qzXHc3M7d8vVEM+7pMss2qa8Y6KK3kVCbhOneBxRMV5GE8n7IZ0u
nIIgeFn1bQbQAr4O5zUljfLajPIHoynb+7j8PnTk+lhNgEuQiOPFtvNTpI1+oUeGZ2lLCx56uM2L
jPTqocIN1TogYjjz6Nq4jdDkeU4MRp9FODuvqNQ84ECYuM5DROuIDpTRbtsWJZRtDrRgOAemXn4f
uYVFYUF8dpxWwH/DiA6ZzjOrBikfZjzMukEICTBIbxwnmmpF6hWB1B5inpBEmJT5CFmRqlE+IprP
BwP8ImpSxnbhZsrFexSH3+pF3I1Znu+FKJMbHYaoBnj10Mm23rwBEl0jDZ4bgo7Kk0hL50m6QDZC
znv7LAKajTV4A+aIyjcRd3PWvEnWon06U3j2HcbkMpz2LgtXNZr0TsR8aluqnsh9Der4MYrrXVDk
tqeNrtomBLnST2EPDxrSuGRt2jumw8WiMK8TO0J/zLkedO4Dqv4PqVUnoqnURmHk4zRLHLxmWxdC
krjW0Rjt3Dxt7pzW8mlEhyeD6u4ykRMHjAj4eh94ehNatHXNF003drOR5ZfRbdGn9Mmr0shgL5f5
nKwpV+jjH3nxpusxexzURFd11apOkXpaXJ2GsjrmScKgrnPu6F1ne+Zt8HxozxxAXz9FY/3FZeC8
IQuQeNOeUJJGFEjHkrdSsNjbZgbmkGxtF739TitBTshmvDLSWvhVUMVXZF4ORdodoiJ5xAEB4pls
uIOsBBQATuwm0TGpG8PLm2nGWm1JNi5BMpUVYi6x2ocsVmjoXGPYR6HJeabgJKw4Y5dgLezBmrFl
tPgBdZi7isCTfMIqGZWFh3Yi8gydI4JJHim9y+q+mmWw643Q2IKfHL1s6py9kdTPkb5Pc+DyvTt5
0AVKogydjtUJcYGdBKemG+hhMJUI0Zy2uO8uUY98mSb1KhkUjj8lPBwondQ9S/Au0QOkVBxoj9OR
npF9MYNNOYnySTOKm3ICZyfJpaZWfpAFcl6iQK6nrgcaBMEPdzG3q7+UA/Je25itqyjTzwqa6B7y
0nFwsnY7zhgzyCFgSVAYqmPrJs7jF44A9R5o0y4PW0jAVfVVmzoWcwyiaMsUD44N+0aKmtIxH5mP
ELUlezDHYv4yGtm1kA4lZza5HlKmvY0048SKcWKuZu6mVDzCP/YRZT2SYFvCEUnoBR1Czi0pQXaJ
C241dO6oylApWGQryia70mnpxjGnW15vlZac3s3aJFstPhdINujRTjxETYivOomIUIqm05otVdFj
asgEZ+m2OmCGzktObvqDkexi4jBPel18UU3H6gwjnUybLxUg04vVI8URpfBI/HzNW7lxO9c8uRIe
JpEsM9VrYCowoMRDDwV89AxOSQcSkXqqQbZsuTc9J1wXtlKg68FFagcmVWIDLwnHqWYfYvQTnlFm
uS9muFqOTTVjufNbIyIAAmQCb6YJ4Y5B194muJIUluGh7qmESa/4MpTdmj1Go9Mxb2txxvXzNmWD
tnez4SZ4TXMr2TcIYvaAhZPbWEv7o5NZHzX6S2Y0GdWdNIvTQLtKw0GDtXuX05/a6eb/5ui8mhtF
wij6i6giNeFVEsqSs63xC+Xx2DShgSbDr9+jfdmq3dkaW4HuL9x7Lt9q2ypqENNiD0t6rQeZ7H1I
TzQFyXtdMf9oh7rZWrrr9nWQ74feDi5hBuK58+aFE10nB4xa3G3sq+nEEtoQNz5mY7jXCT8iWMY/
buulp0xh3IeAA6GOle+cLO1W2fqaxM373EetSPuntPI/ari+q3isHmwPZH4DuXGY/LdZkdM4BU5N
gmqaHlrI3igPCG+RQL00vqrGwLjnaHkgQtCMfIzpZY9bAUA547781BO8sqZmfepjOMAk0Z5NV2Md
UhDS6Md3YQFAntucMFqxfLI/j8KKUj+L7Uti+8xGJcVi0JEHPlZcfHLZDmVwraBX9nbZHtHNU4cT
LrbH4fyRWEKdSoWajHWl0TT1uswJPQ3KPkqJxd6S1FuuRyM+eBRNQIhodCjQzcd+zKhIrWC1IE84
5XlnHcyYsJMA6dwW1zGplEhw0JMSj1Wl05dJ6ATL7WBrNot3uO+Q/cwILx5ZA+eCLcrS4J9YhuKr
92frImxMjtrkZnFTaja0JObOYw+mOqu9QMVrL43y3HUdApvj02GbtfWEkUIRspjapWTT4NKPmlQz
16OhxEkNJphlF2uNJ3/SZ1GQRMSk07em5DiE913YnQHA6gUgFy9mJ13xOBM4eicPpGufLyLDEkCg
XekRCpdCEYXHzAyD1qwDlHU15N181nOTUsS8h5dFDqQNTVkZiXFeNZxgdwtcHY2ifOxjoLb9NDVR
XzJOH5ggLjzKOarYFSHBr60qvwAjZhF0GwqjGGJdzd40GB7GJngQPak7gD4Pvu3J7QzdEFLAA+lC
84FUwRtCpGqbZkweycgGkS3NadNgNUlF+RvLFEo3aDxaEMbA0p7Pi/Iv6LxiHHJoBYygmiJTjsN5
qanAMGkQXILf3uglEbO6ewwcbtOxV/cVsLXt3MEg3UaC88go0aA5MoYq4T4R9DZdWN9Nl5K8W7P1
aRvFHFmeVz78/4/ZLPKHZNcVk4yQysPaI6WFp896TgJfPxDmfmPzoS4CQC1QLuBlhQlK1mVi3zWO
uYNqRM6QJSTWCxRzyJBYDSaU8fQFrBmX4LW44yOqCnp/TzSCmRGutgzWvJ0rdub0TUIZIRnYmgVo
b4CA5zJCb/dNNluByg4sUB6X3KZ87f4n+5Z+hc2JdVRjMzR0KmUdWFluoOLswqp2DhRSay0nbwvE
OyWKstFbPnNnlTOeM3rxlrINYE1lvCRdslVV4xzZEZEH8M9tG9KavclivmokEV6R1ibjoOhYg+fT
RWfLiQQcf2W60ue6W+xHc5af6p5eMof+dvbb/mRw8C1xOx5JnmKRPYp2Y3offNe5m4Jmb/eaeRVg
6BUagjXZtE71PJmQ4i0YI2so7PzC5DkiJMx5p0pj5xThr0mYIGX+bgC9jsxTnGPnaWD4t5tSxr9B
6KYbTPLNznVyJl7apXMq509qtfPSUi47TfPNC4g3MOD2IzSdw5j37xmD9mOWwYUoUTgNI1piw6SY
SVwwt62rnSPK42Ne19dUQHLLlAN/Zyi3sR1yo6GwpAYkLNcJa7IzcmYZGT+W0U9q2GeQ33Sgy1Om
yl+bu2CVtNLeqOneVRcnZmrPriZhsiPbMoCTgiDO/WRPsIaHPm+EomENRu/dI4USK/HGL7sEdDLc
q6SpSLVo5qPnGsRaVV1EF4qTx39P1cyUaCCabGaq08EdhABnvY51DPPTDW8IByPymKcozSqDMRcv
piszwDwGlWYD5Tsa7W1adxZ/vRdGXdth92YPZBT+sg9650FJfBVW12cM8hEeuYoBcUgmahI6/5KB
yLmO4h+qgL9RlXcDjtOsZmrStS/7eUWjtmpLWHnKSw9marMp1fUf338tZpfigcRO/LbGUcrwyS/6
aZeJXLE9iTd9CHM3w3uEUHqG6c6XK6FqN7LypUKx2wbgzuzwGcHJmpwH/9r2P04V/gtiVrh/ClC0
aRZcVE1pQO1w8VN1NSvJAKVkRVFwstAwANECfmgsH3x4RLdN481e0ucmF3SVjAxXc+3MKzJaRslI
BtDu0ez0c1mz11fs85q7os/X+XvjqCN3SnicB3A6TnWj3X2Fk022iStJ8GkyoqyLZ9NLhqcC+pll
l7sR0w0wq3a+27fLdZMFfsQeDLxTQTdfVmRbDySRhBNNB9nLw2L+ZFNxbbVNc2ZLvKY5k26nimrD
sjbtxO+TDlV6bjo/jCr/gd++XmwegGLv+4l5TO8HNDvCM/soGbXu7K8y2Xx4I9awwE3Pku2PaKkc
tYGOq1rEW5PY8D0C8zRQoFeLug6pONkyG14IXX6Mx6esmeY180OcQvU9o4MV0aDnp5Zrq5EIvloY
znWsszXRjiW7W2LXe4MfNJ7nEh0xMl5mxW3kefxApxuZiRf1n7G2P2IvY1LlB/8aiIuDbfdkHBJ4
SRwBFYQej3Nqvo/OeP/bxSM6oiSq3PiU9NQTsR9DJZzWHdQqMrss8MlNuiuc3/9/PZ79epVxMHEv
h4/kD+actUX4yhYJCx/QZo9KIzTEyHuXvugkFdvOf5p1tzUG4s5UxrQgGLOvxVloSkrjZBrOstVO
wPrRvWOLc/8PmzIWTF681zGJddlrgtU6krHNrqTaeYvtRSgy6JVxNSXFtzllXzHK4ptZHCl6FQpw
4sr8nqfKomtGi0BUXQD6fjOg/+vsP1ztcJf84Tcuwu7kCIsCjgAukzGeo0/jyMOj9EAIDh8uQQL0
X/XboJDJKLMkAk2IctfU9lvOipLF/FCrCyjFP3Gg8MjZ2VEu4lAapOx0mplI8WUN+qS88scmTfzU
gAEmYCI5FkVRr4w6+GKOuQAuX2XurRyMkFDdseD+TZ+ZHbWMFHhAajf9VxadOPFH95EAIh+3xKgR
YH1n2AWDLWf8NzJB7D0GPRlI2yU/ggBttqVX/Di+2+xUUqFoHs3Iue8XF+u7DljdC+ES4YP+EETa
GA8PLqy/rMNJUyxKUGP6O6+2PqopfVuS9BI33Y/MmMAFZvHDQutRCaBuo2ayBQ8HEulMNI4sXwhH
Xjaz8CJVOT8TcOdxVVbxsCV+hk6hGg5lbT4VxXBKAq/hsm9eUdC9YbfD3NbcgbeaUctE+lNSfalC
V5Fjl69MNlc9ZM48tqeNbTNrDenZ0WjdUvUKk48/KG6caJ8DmiLuGwJnjGrYida+9jXPa5rIX8v6
NC3a/ZZzm+xIZAQmIcCrwTARVFtHF8kTCfcZcuFKX9JhJq21dVlkjdPNKIcLqSg7HRe/WXaX+dVm
NOaVvW7j5COD7bYhQYPSXs7LKrRRW2lcWkmTTewVpkgFORrQsmKhJDTPrMmGNnsKVP/ii3TrOV+a
DcZp6vGRBghwwvCeu9Hd3JFSvvbymgMAtg6RbcGaRTgVrEeCjXsfGLPCpntY8n3eTOAtgTqWY0uu
gEl6XMseUuWkf2fLn9SXxCO4w+NCJQs+bdggPn/UWWZdhW0dZGXDTaYHHxIAwAhc9FHoE96FcB1o
nID50KN0zkZzMyfVyJMbv5BAyjLKvQ2DkW+rl8EkEadGjEZ1BkMEqcg4myTDE7SqRPvs2KynswIs
kQNrYq0k8GmDrfUIR2y7pDjdTVq93JCspf2cFR60gQmzKy5lkE93JVqvAYkmpnERQ7x1BVzpxrDh
A3fYK0ZKRCwHZ2UHA+vcO6Kz4MvBp0lj9T646ImKUA3nuiZuwQnYuSxdzHEpUcyBVYbtvep9CZEE
3UskgYUCFnRWpOECkU4Q8iVlHpBDPzA9xNCzCuIQZYH+wwRhx7XqRGzmeZqIg9gsi/qKY28v7jKe
KnzPSFNT0D2t15k43E1L/Nk6kxJVR5XucWMTYJLZL2VlnpjQAradvmrTRrbU5p/dhABCTpTimCnY
nQzGS70gXg97kv+q4quaGgoOT70J3b+WHCaRzhx+F9v9KVzzRTQamXeXfjoW8FCQKDtLNRXST3vn
ujOfa5s8DUPx3tRetpkSPa1yL0UCGPTnFLPYTFiMbSHwkk0A8nB+M10y+gJvAS4t2u82J8wrvocd
96hkw0cRc8KG8Wyf7MHmDR26TV2nrx28UjtvLkx/+M4PWeTgoa38gJDUO2SLIYbaOkF2cLnl8HwM
DzrrrlzsUJmoi30if1tQshR0WbMGWP4zu2G2am116SzEMKJzuq3Wdb2WE7nOAp7U6IWfWrK2S/2U
+MpyIqmLQO6AKCThiB3Sd56Jgvy4sg3xHnBM2HHeQMiyxDaVDaeBSV0vi2RtND3ZEDmivS5TK/iW
Fk/wRyH2tYdIYu47QZFVbtvS/R2R42Xz8OJ23DzksbIx7t4cZ46IwEJHyIwAFyOj4//DQtYEhqzZ
cDUrW4TDseSIiEPr27wHbRGztmk9NDYZVwIKSv9FaImo1MuOCVYKuIwn7YVi3058e9TZpxznvtOP
RCDQKeBEhqQ+vaSFdeWu3JQd6lufGbakp1IquzhLcJOjRfaAa1IKFpQI9V9YgmRnsHQEJU9t7ntn
glLSLdcf1eoFBUy1Bilzavp8OlrTkQd2WIcZH6dhYE6TAye7FXufdozq2T3Ywr0mdMdp/GT7BAOM
PgPP2jAYavjvrlGzI2jlUyGYKc92Qq35WuvlWmek8YbDps7Caz87z24Wo9/Q8daQ93ur98+yyAHd
ADab2I8XLZSX3uVutM0cHUgar21dIlNp/hXICQkH1pyiJWdJDzxma9SSRjv0u8j34rXnJD84EfG9
OV0bFUH9lrlkP4DTweledaB1mXzbvCtcZjWPuUeYc5wTMTU4kV3Ib+TlHrW81lvw2Kh6jeCfMJDP
O4a/mVJ+Og91erDtHz8HilaXvb36SvPOOWiIm4kHFj3+hlN8C5qKct/0FNyLSFcBBGVXGFEN+K4e
WqZ8yI1NIBKrMCN2rWdGOoSM9s0yP0F247+Qc3JgI6YYBPAbuUUBY1MwZSos2lblks5DylxptCez
a8Zo4vuQ38OX5FXX9+s03pbxyIbZbK/uIu+Kz+lzcOaHsHL3qV9ui7i/2EPyD4u8x+bfBCqUsBpI
mRthE/gc/OHTbVni+IqYCES1vCVkAxUuMR7uK4xGZEzwoyHRKWR1if/YtP6d9M3yx3N7DkcA6xkd
eBmTMTxYw9bJwn96LreJtikq0fZVFVOj1iWyhn2yaMVNQsBc6zreza15LBJ3xzQsWZlDu7GRdFNc
R1NYfwqZPwIZLIlUCL+zka+/qUhntNG2I6iGs6Xmh8Re3tDWzitZqtcZSacm516Q84H0gkGEhZ2x
KRmt1wQRudOuFzDaW8aqvqE3lMu3gWKcIeTIZ0oeqCe8bS/Mcl0yOt+KAZw030YM22fLay5kYFks
8pKbiaG/Npx/Vsvmz8pYUZphAmxOvNbV+OL0E5cFWS8uGoduGD61yXVTWyePYBaBUJhRDFT2hgn5
IDaLbb/Hbh2FtEWrJk+eCukZUAUb3tDBIf0PNdVcMDS8B9aUAoy8SQDqPvN4zT6yzjbJoSAyGOm6
7nUmHZ3PlGEx1XoXNBvDrgRTLPRMIhFvbhzlnpVHWolvO2PX3PdQb9X86JVc26LHMFBkHbdirtDm
TcmTkU3837V+oAIzuLzqd917TJT76aORzrdTdB86xwRhG/W4kmFIG9eWgFzZwAFeYdRop5cklxVL
quXayhikJ3qpFdfrb1NoXBnxeMDLQkEC0mVLhO5ZKG9PHjLFG8vmc3zfuuGBqb3iwMKH84L760Du
60fJVnWlm347oWHTDqJ8KJz/8pDpl9Hxnwwoh4FsrGsWDpg3OkJJl7Ms/RRlXfc0LpYNmMvnVGJy
N2sHT4+oL93U/k3xb66brUwFBGD0hWvC0zh7AdbjF9+KOWCAx/UaYRS4wQSJyCbNtsDk6w31IO+E
JD84MKdtVzPo89zduOiPobHLjUJzJe/zt3wI5h3MgDXRPWY+v/N5+ysnhic/+ERfNcAJ3Uw4ADpB
qM1IxbcAwM+10Z9cCPnUUdkR7fmVJJibGbs0nHCsnDgItmKlUdTtcAnRtHXmyQznfemgY+6G+cyG
u+QL17w4ln2XyVrUzIt6JN6VCCCmSihR2shqCtCOicvvs/DDORmtvJ/2E5/D2lh4W11vCTY5z7ad
BHC8Wj2Qej74GymWrSw/AulMu2pGVCKsmLIRvR1Q10+7DElnvme5NzUqFWtIo17dlSfoCisfr0Ec
Dm+G+s0CbW9NWKSqImC1qkNSzrNkm8zEKWa5wbjXuA6t80II3RuAy7spR0/UlMPv3LvvlWbqGTbN
L0ZZsPN8PrTVa6+BguLQkE5MFPbzrPcM5HnDcqRkJSOR1aLr3z5BOmFnp9xeXJYHDH2sWVjsnJvI
MlPvEJvIUusEfKYFzPJYLMVfbyjelLJvhTTHY/NWvRoDDg0jw1Nd3sc2SQ3udQafTW8My8xH6Jcm
A/LwAcH7ME7PdtXU52z6U/TzsknY3K30Yv3p7IYYmJicMbEEf4eSubmBSWybE5CyFnGGA2VpsnXb
2NtmtB8WAr72unN/XLNlwYtKd+tMKX2wuqIo76A5APHNq4UsTbpR4M8M1e4bdHKW/NiZWCxtfY/B
pU4FUZJUtMmc21RCFYpOghVzr9/Ufbxth/5XsefZ51igEZJ8dPBEOdLa49ByUFpYrNe+mR0dljjP
lMDfmCuSlSEwWCPpgE3SGkjoCslkkFhOy4lU6J0WFf4x8vw75w3pJ/JQE4vIRZTA63rssXfOnbOf
E+6cxkz67dyHb+wcjub4ko2jxZlIO2GUt6pzjZU0F3DfaQ5ya3zs7MWBKIPIuWVutK2wxdnCK6O0
T/CFttVPD9x1k9XugYqGPWupWO0MhEc36mASdLujanpLlWRGmvLseOz4NE1manwq4jrNBY6L38w7
MjQ3hsPqiVilQ9MJlzbXvJEfc6P3RZ+jY7U2EBrsFwlxZWQQqEx9IPocnw1C+A1V/afMyj/ekpOg
UyANt7Liozdrb+OppGbIaRDgorgMRkcfjKn/ICYe9RxAc7TWO3ABVP6eLDel85S6+f0Nc9+B2/6l
bUT42tbBlrf8bDDyOpmO+0snt/VC9HAdS6nRPQ+NIv2wqxBYiSjt5rMnl9/Rw7URCvVRlIxgcR+9
QTIDL9wDV/GVy2zOguCXvXRkLnglsjdYPtTEINhElzBDAa8S9fylG88kH6qoy5Ejw76V7EZd5w6V
NRviY/rbIuXZFxP5K3a1Q0l1i63qj4hJLTCILKnRITpYTdcLHseobAH7p4aMpPNl22omxdz+HHvx
PE5TfleA8vMtasvJR5c4kSMszec06MShnibmeN15ZC+4wuJiwuORG7NuH8yKvFZLsx8SC09YUvk5
Oqw8O9bm9GqVyEit2Hr302bddrz8ycM2xQbilenprm5ZWxsDhP50EAdZq10692QGTUhvnKRpjr5T
vXl5u8+4taKJ2G1ZngbHvmBx1YSSmjNpdx6bUic/NpaO2pGUQs/a2CkDgwxFJw6Eg6iBFRf3pwon
SFWk1Klx3xEFOH4WySu4gm83aDHODFCPMeweXZN5mUQ8dO5NQM/cA0TOD+3VCK4SzeuWTVW1nZr5
Hw70DkEuZ1R/ahxxMTOjwArDpMiSoB0yWNhk1ZhppB3edXZIJOOU1Q8Jw8FruUCvWjRTAd8dWOmm
PtLUcdlpn6evn6mKp+Zz6lscrRVjwD42xjsPYCbRCvyxF/AVBQH2Vgb9Jdz0JiXsGPfBwYUzeYLV
f87jJT45PX7PWBN/VJkr7YbF3pqqdu3qbjk7ebKpptCN8Av/84MxICJMXoaEnX1ThSLqGRPDjJxY
JRklq0vcZDiPlpHOOPgencaJvNy8BOxOVhLK61rc00T0mHCpcv3uRJKITdwrsGVdjPFMAVrV/sWU
pP10GQlG6NjNE8qxvZkjC5hDdZgN8UPQCPs+l/M5deiku2KFkEhGTEkbdhPounOVuOtQF5BucAzJ
2qDBSpr14lf1LrYdg2LDJfU9Dh8LR/wR6X22p65djW7Zr90bIsrfhM002yZO7UFhf2KdumuBIjJn
RlHW+Na2ThBkMDcy+qXZVxNhk1Mlzng0n/W9OETF8TlWNZxLXPCsk9WpfibzIDmo+9eF3Idr3nHh
5RZFoTsCnS9MmPhgBzeEAsx4/NUldrlu0oUpUuqu737dav6AgN2u+6FgJzunt6pwyt0yTWi8tHmp
zaGB2e/zqYVPVBD4aIED9g33sT9leDvIZQirdo8ZamC4VR6oxOkQ2umrJAjMz5CiM388xq14xfHk
Rm6hnhJ/vHWKXRajtHJluB33rGo2TRluCwMJEFFeVG0t+QXeay2uEMfee6OmhQsS3NuseZ3yWsz4
xNF/06sYrKknKCArzo+btAn4HVlDlsj/NyaZQ3n6px0x+UwT33HkH/FD3jVvsg6fhtwTm95R+M0u
2g8ubf53qHGRCBQNXasealtecfFirg5IbdZDHh4RDnB0ZAfV8Yanhf9to/JnpDCzxBxls65ql0mv
N64ozcgVEAG1ErG6066z3T0aKDBgYAiIyRRkLoV/W4uxINCAlKGMu2qlfCl5IDZlZisGQ8m+HSt3
g+RSUd3eawkTJ0ZKYlg330KEsGtIGMV6tMto7PQFWTlG5hQmeLCQmZva8QkBvknktmOyLOfxN31s
qDUS5UL+jXuD+4XHCVs2Hx0C2Wwz+80DpeJP6cjiQPxNb+PjnBwmLfT0903sH5ViuyYUcJV1/Tch
5pvcGKmQ/T/FNH2HdQ0/RFnELtXfZsocGjmToAQpfqbQgpZ11yhVZQ4XF3CDPezsJY46N4Mwwuy3
5bFkKjg8tntTGmqV6v4t0QrmF32WMzwYtHZi8h/spD2M9Ih34Tr5ruOTij0803Iruw4FPFUxrbGn
6Io1GBVBZBOhjozrlj+QPPly8OJoRl5J8rgWtQ3nzjM+PPtQ1exlYxfJS+Wo3zwlnKbr58vQhs3J
cqbvwcrJFSYIuqi7n6nIqIkc5k5L8Y01REU5DeS6VCzxiV44ZqL3QKaGQ9T3vLfTxUC+zo8OvXWY
chPRXpcKeD358fGm9F9oPDxWnGCRvAU/WJg8ZgJiPsIM5kJ3cwBHdjqJvdBsoApVPsS6fCwmYe79
9h8u25iXm404Qcz+BlMCIYzJ7cfZjziP/8n09Xls5YthUjM3HHF+PpJw1+MKcRhcDXOymd2e0YHx
t5jVzVCMD9J0eiUZ/bCY4jN1/ecSjTwLRfT1av5RPS20KE4eCdmCnmgoN9i++eJhxF9pU/5x2Suu
7L7BY+Ti/JPOKcng3s/NHy/0HnvPg7oTHmYv+bfMtMdMYkVJimmcZyci9dYkST87lewiW3s03wQv
e+Oj5xFti79ndf/qMDEbd0WIdM3he8zcdDMZZG9MOEFWbT/dm0VixKx2/udq20SdhfpWpqcuqZsN
S+NkTaYeE+6V7vN3FGU5a4b0t5cl+44FkbGQhyZBWDunD3hb2Xgz9ktiEKiq59pBYzsjRHeDnan8
5w5l7taxAQXquwIEAaidLNZqnMeVPah/Y1zgTCC9hZNONugKtrg+rPHGvUFoR8ecH5+CdEe9NVHM
M1b/xb/9axm72iGroSXqFZjHJUYAuZqn8hOf0dPk3TNekMSM1auOyUSSzn0v1eBZ0Yafo0nFGxwa
SIXsqv2pmtEi3K3bm5SJGxuaDZzxtiRqYH7WB5x4Axi9BRFXaL04Sf1WfA1eTSxoxQRUtBxjQyPw
HDOSKmb/aiWjEc1O/DTP5U0TKsC3aNjQvqqopgntQ12uSVVDjJ9oXAZlu6pt9rnj0h1yE50Bk00i
RlKkEdNd+iGt6uCZ/k8+IXWsB05Qb0ST0gfbOxcEU62mee4lan75lXYLfqZgHtbl+DSGjdxQjVx1
ZZAV5f2QbgYgoLJyTBT9prPNJ4JHMPPW/UZ77raRvB3kJWeJtpgmjX00tqjCF5u8E5509wlNwFNc
8RaS9bGe79EKlq4OJBJdJ0yKfFRheaEFJKgJ1ZKPBXjq2UnTf7r++C8WmoaibwJe9sVojNeJINit
nBbsf/WjKSQ7GoNhUBbe0rRqThNq9KxlAdk19InmV+flPzJg4UX+kWkB5Vm+ZhxWvX3hrPe3A0wC
Olch8SU33ER8B0PNE1445AiThYBqzZvBCnxnjA5Xs5bvmFuZT7KBv/9o37Pf69I/j6L1o5nTYD0l
4eMINRvp1cGXtAQyhBdmteGJm01iupJ/nQD7AXiRxEH4w4lwanNFBk7BNtceu0g05b5rzWvvOVjd
yjcfOg/y9RbPC0NwVoRMsVs0ouSO/c3oOXGZvPkmvOpG2O/wPfe5TQ5v0YEy5QNZcF5um45XSXu3
x1e84nWPkciHCxobsnbuRJRW7Jue9b8b5HDP9Fs9WHpT4WGhrpw+QEjyXgSLhcRgrTS1wjB2T0Fb
y8i9E0PUfcZkl7QvQUe49Ug8LLMwfH4JDnd1T36WLA1d76lyJrGpZE28vdUlFDThTTFwWwUiS/BU
7Fjfpzu0qeA68JkijLLXAcLLmUZckWlU2CWmnhIShFdd7Dr9zav5B9n+VbmYfJJijWK8vXZD/1y0
2UNQehRauOZCnueVY1tq5eLnRq50f9wRLo/ptvbJlWQ6riNeHqYTgSDNISDYmS96Do+BqeodAx0o
T6s4WKK4Sn7mmL2wn0zvbio3VYN/UaEaGOdsx3H0WLggUIPhiqqeoOf8ITWaj1z4u6RSxQ5/Cus4
h9+/paClfUl3pgO4Z8j3jlEjPW8rEbU+VhGdl4iExRdbnQ5cn83ybSyayEeKlM4Z6VxzFe4Hm6IF
Rjo+MCsGV5/ikPEEqDyljE3IThvsCtGupQML3xZZJPW/wVu+AnbWTZn9WI7drGh7EAgJuJaB5tkA
h0mx10yIcny5bsZORlBDQp8Pw0Kuu/k//VX2tAG1cH+sLkcCnHk3b8ZIi/Ku2ZE21V0rtO5e4Q9c
t2RKzqCClQE9zElKdsSEJZFrtMSHos+vGgvshq3ZueXoSixDXaraRsTlBfI4Nu7wLElqwqdcMsLM
w8jQZruDHXKoNeyCsNbhZm7hHIneeF9GcpkMrT46NSxvDsIejgyVOpTBtT1GBmO0LSE4H2mWHY1U
xbfwRHK43uV97B7nY1Bs8pfGcZqvIgse015lp/jvAO0CxzLWUOQy1mEUrJtd42GC9lcrAzERSWUR
xp4tKq3k3Otw3YEwOLotuaMeIIuoFNm16lUBQ4GVnMRrC47mQ/agBnnjHcp048ERTLqtqnxIHJin
QT/IOwtM7RgpLXnD1ivlBioWNBJyMlGyeg7c3QR1uGXVB9zpf9Hsh/xO4o1eHaIMq+aczFzesd49
ZOLJskR9TjCHbXo4zVA6g+wkvOK1E7ToE7p9VeUP4Nb4l2l6bspyfIVoR0bWgu4H9D9S/dRrT770
Liadzxnh1boiFvBShNQ8jE6dU6O7zVT3fx1gilOMBS1QTPSbQZnXxqYARfDEpZhgzMfDkK+RGS8X
26SlMJb5rR+f7gibPHM/FuC/L4wIsCiP4VlpxbfdNXY4TNNNA3pxY3Q5EY9soCfbXtZzp7pzZbnf
yahIUndyC41n7J4rFEArFbiPTgM15UN6SfvEMkVG2i6GCBY3jJfeLF4kkvkyF5gS0rB8nmiLdQHa
QlheeLIndqm+nngLSJo9VZbiJB1fU7qYh2Lx3SsmhqPRh68Lj+FpYdRWWPG+YJMNSxhNdB+jM8Zd
2T82+IuxhrG4wpj0lWXTgyuGibAJQpVGAn7aO5ce+lC88VsGJsi/Wba4ztUrHE0ZwmwLDdAVSUXM
BCr+DvpPoTkdjLA7VvSRq6qtw4MZgNBCPZlEeVWwd/fa8Vp64pWE1vhM6mG79hP5p8lYDwF1o2db
wGLNfsDf2boM1Vokm20jdq1gMCEhg7OFnG/gSR7DtC9OISmITswgx7iOuIOr3Bp3Voz00i2yb2Kq
nnqll3NWcc53KXl08exEKVLqZgLzJAO+krbhz4fEA8l4j8BGogJASx+9ktluT6W4s6pJocSfbk0V
Z2RIV6wRRNnCRaiKIHKCstvjnkXzbPv6mb6VuasL9rc1y7/wSUaO5zC4bhfD/As5pzyVkJwytySs
jj3cToX9HSMdYu6zb3Cj3kkittkHuueRz+IxVjHjCmmVGwJXcT8EnLBxmrhRos889uZIc5fPk/EY
lhiyzLY5Dbm8UoXF1yI+p+AEzjDC8hPB3hs+X2+PBXZjmfIzHouXhHy+K3BrCBcCxKIanF+zoBNJ
zf7dMZvhJK1bNxOdqayx/8gd8Aq5SUxdyUTej+lJTLu7dI6OSvzGaxRu3cELM/qzqj6WlegvQ+dO
T6KU1DOgveREOd6EdJk4Z9nV18SEuy4rytJ0h/NQ+3uuQ/tijUH7jAX9gHbqaDPjdBbrP8bObDdy
Jcuyv5K478yicTISqMwHn2d3SS4ppBdCoVBwnkfj1/eiMrs783ahqoELR+hK8vBwJ82OnbP32sW7
HpKj+SbdT7xH1lXXoBJAjhO7foiTKw3GeHCLtR3V5Gzze09Bbv8iRKXaeWa6xtSYkVyV56cB0Q0M
iWqZ0dp88bQSBBxR8ytZJGprD5O8ujoXJAwYAXBmGld93Xz1lnhl4E7oe1oXK+HSZY/sWRgfI/Qi
XPCpROLiqjK4Ijf71fq52BpOci7bKbhK9as2NP1BKwSpyaHJ6Zc+Q1h04lhr5PxklMCLKZs9XUXx
QHPwlyK7+XHUAk5pnuoxFg2Im40NqbL4pdr4XnpQWiqvQRCugQ1g72THOeTJVzYl8Y7CL8YOqOWX
ZDoGs6PVtVuEMNS/C5LIh4sXl8dE618YZ/W7yLW2epx5B2P2MBLsmnFii5dmOiE5gA7cUtRVXHLb
30k7LvLapAMY/yqbYTg6JAcuZevKbeHT2gtNbbhmVfhbd4iyG2xTv0N4wH8ymXTDA2M3Uzb3NqSj
Ba1L6kWnZsRoZoqYPPhdSp/EJeC0RIIeBkHmpQQHIpe1EMAsE5r6qz62zKtTrogwDR+VzB/xxyAc
Rc1MSZ5siTmgvP5HU5Nm3yxIFU2ATbf2F8Jg5k1z6oL5MNu4LsBo4AIDcHLtOZpHqZNb1ejg2Mva
1tJPrXttJCgXSFOQc6OHVvbe9ftaEVDC999OTruzUWJpz0bDH0BqfLAjbSCmuGTcaeaG8fdPw2St
Eq3o9kYkh4NuoqMMw4HOfIGyVIXIY012IS9I94i+U6rQaZ5djepAWsImQOuEzsd8KbA/TfosQAHr
/NQhqu578zFQ0vikNCqNsj9YJaxMHZYYiDiu7cnypg8QxzM4OOiY7WdfjYclv+4BDDm1qB9SFb9U
U74oJh1OGZP5pVN2b7E5vsadjxOykE+DG9oHAsLplAyfKBF/goPSt4IZywKFe7KOU9Hsp4HAS5HZ
B/zKYtsO5tsYz7GssjhQMUwrv9Sfhg6Tn6js4iRdWq9iMNq1awWvxgjL1SxoIBkZY6sMq5QEHYLV
a2iWVJuEWya0UabMibdxqLlwVsp72JcoUgu/pR2V1ejHlHf8fsCUuh4KwlIMLzCf646GXpL20Snz
i0OZGngGNXQY2eTX634kJ0DXm5K/pXT2icY8zo8ttKatMQeCeuOhF3sDdcrOdyLGdzMPRffwshaQ
WdAQ06E1TCTqdIqfnTRGkzlGt65pBSxdjXaIyH+M6eBuLfdX67C1oF4Bm2d4N2+obUwF5F1V9EFV
3jrgkDDLVPzeLiE2sk21EkR08qbqTrtVJYunP/qnrs+fHH+ahbmjBc40Irtdv0Wg04JwSo5Gm3+6
7qjvcxGAUKHv2jf9rvGAD8Q9TDwzoCOf1wz0CArZenSXL6oxSE633fHotIywrD44NiHa66oVxF4a
1W/W7C7tk2erK8JNPnI+aS3vMAbiyyLrds2IyV76XtmurXak3VpcRt/tbwn6UJzZ28qLmUwrPLsw
ChG1IPcPSCXYhZX97rfk/yUkYJxD5NekdmxEiu/VtRGcINgOU8KwsGh5CrJfTVBiVOZHxFEuH/g1
0b3VOIbE3stXTTKEgeqNRzGgqG8Dt7pmff8KsI8Tgr0hh63/KT10OGha0nuG1ZODrwgOjl6c4o7D
RNBkzoPVHpguY7Cr41PW9Z/OMHzkKaBQOsnDDbX32Lf9faCeVVU9Dpgqxb0rc4fgMts8dUN/jBt0
8wBnByAznXlP59B60DrsHMisxDBdfXIPV9j2xdq2IhCFojZW0icCBoMkuvxRd6453qrliNsk7hOT
tq+hoUt13CMH0p8C1MhQdN4+HyvO5J02Bylo4UfjopRBp8b9HspzgywLxM57mPkvedvWW6tz+31q
MwoU0kH775Lzk5qsPI4H/naU2xEdKFqqKsPDlxA3+6CriSQmm0a3WzvOtlH5ulWtveppWF6GxLxl
Q2Q9kQzCOHaYTkXQUBZO+6yScuVNYry1tltsDMCICByQcMnk3aRWuEzAyqnq7O7FBt6PiwIuUcMm
vEDwdB10pLuFmtfxvh8OLn4waqng4IlwAxzmRgIlgpJYXRgI0xWqcbZovlOfGK4dakdzyNa0q4Nb
QRM17CxbJjrH20hRqOIZqU5dHBVbU/DXWqWg69pU6QmsR7AA7ES2uxEhohnN8gYsrbqNCe5aGRhP
okPWYcU4H7rIj47Q79g9lTJRIyT6EU1jB1xT3Pq+yA5m/pDkqjgG+mzjqrp5gN9udSsbF9qUtwiX
7zIk464ltXIhU+fdJraURbE5gO1eKZrtewcPxJTF2ZGjMJeLnr7qEkaAnSQ7Erhy5PAMBebiwZny
A0d5fQ9J2dxYXfaRCTs9ObYp9togtv3AhBPkEgNIZySLo8R/hrNzJC8VhYzpnboOvpzd+pfI48ZD
5EHcHv64Mwcqd1V7Qce4QUyr0iSMkIMUTsGKw0UrPzozeqI11G2msF3WjJ/OWFofbEsv7pSVuGnF
CWkMIooyR3SVd+VubMvnvCOGx1EeK57ww2NYlL8iTPHQeCBo9COGisSUDzQMgkPm6G9MEeik6uEp
Vml1dwxsA8jiC6UPu1TLDlkP7noMyovyxcVtWudTJSeyyAsjmRgoB2cra5tjP7U3jNnQIQbjlV7g
jqRVOH2YAQofoG/t2PtRDlciX45FFe8n5VXbgIp3ifdQcoI4mkxDuVA646CLfhcbonvIKFJbKZ6a
tLcPgixss+MQIwYTwzthr1lig+/rqTKyMWseHKQH+Ng7ZBo+5r3Sg4mgeeuONQKslKfO3w+mkWgr
Dn3tzkp2TgawbXSgPQEyDg92FnCvZrRd4nC4Oz4h2HWzL2KQ3Xot1NkJ9Bj3clRxFmR0UFXIonxT
nbCOb40EuZrrBOqSmnq/F7zBFrpFfEs2t7JRROfvB7+ut37qDHsKkewU5xNKqBhLPB5LotFiuc8y
/PaZytTS7YKR1nt6w97gH7u4e9adxjz5UX9WcNh3Fq3aHZEJv3WLtO10JM1q0rB0tnpcvdC4ZSOU
xy4ovfeuq9Qi4DcimR39dhYWM4HdzHR6CMxQi0uiKMaKynKYm80ACtZoQOnMW644NTYJVSotD0aZ
1bSG4aNa2MPxZAFE1Cg28UgPy4i5YVirk4/Uoh+CYoXOmVB4UXhbL4eh4wfe3YK1+kSu/Bo3+A9k
AyBIcV4dahfMiVyQT6dfhEZ3ZyAZe6EmQo58BKEsPpzbndkU31tkQ/vJoxjNAJRk39DwAnxgATFU
Nj9ORR7QaTZJm6i0eIO3IVyNiXV3Cueu8GUvQ2UFh2g+/OtDcfRqEQEm0MUms/BOG1kZrNyxPnrO
QM46xLUoPMQZaaWLHLKPTKHbRbIhb7qqq9WsBLXzaT3Z1n3yBvXkKs7JzJKdm2ww3/t1t/dRKm87
d1Q/Gj25E8khHhzjiKWnOfgV7FG6f9UucVigwnLsl1aNeoy9aUSCJrAzO154oDkcYLUC1u3he/ih
C7QtI/smehhioWhO3NoMF9KqdKNLVo3hUzN0Awg4UL+NqVAee8h06Zb+4sQvdp6Opaexu3xlVPEz
zX8Ud1navZSojc48xc4gqRyHW7IB6DYLDorxkuZXGszVCiI3N1LcT/Wqc3QkuM7sArHTZmEOMAaQ
Ix1UFWGKtGZPAObxja4Yz/ST/zqkc+JrFZImk+EkNRoedCnHVw66PGGxDnur3RrxmN0tRkpDyKVV
6Ly5Sce0Jy2JYdeDGBZPJ2C1ziEXBU6swG2LMzUAYvZtXbRoMgCuIHDvp/deWVjW+vskyB0L6e+d
WjUjchRalhhxs88ce020JMlqqk1WeWgHyw7m5MFPA1IbRtgIWGkPk4/xEMk5ESZ+jZfWe1ChKd7K
ctP0Tv3uTUONg0EnuMQsmvca0JaL414K6DQx0LZlGIMtCsxxxNcq7HdM7GAQe/dBn6AwGRMYpbGL
aFPZhUEGohMiBiudH/jPqqSu3gDhdntbwk0ZiSM1OXKw1cqJw0CFtNxlLNEJbr9WG6nKSv/LIGdD
wmWnIzA6+zSUqOLT9KbyrLySE6M/BIG1oY2y8Wy/vAdDy6l71p1V6G7jSsaPBKPL3PBjmFxMa9s7
gj/jDYL9kZG7vItMe7E6/dUztOaGhAl6Cp6fvDHkvi1Qlgrfi49lA7wzsAmYtcfqPKWm9jyL4Jat
5X7VSupnz+u7VZzbhIEIAZxw6J4yPCbfKXKBirVLFIUsEk18GocYpyli8Iursy0Kt0bNN2Ens3DL
T5+2YYilgJn0NtT4rSP2oSgp4CwRV7euwQ0sMVqgtIh99WJAGEEV1WgivH4/eMp78QWaYCaw+srQ
yRhlc91pKFqpZNwVaEEmW0gXDgkDhKsP2ptEXH8/DMTk4G6KUTyghtAYA6/LPhn2xIvsXSZQj9wV
dEg4PDEuYuBeeAgIGeFvWxPeodZxf/ScBPeOgj5j9F8olJqnMoTTx7zpEFiRsbKGsnojxYCZnSvB
0rUGFSI+p2ro3EMTTRog6q9O2unPKIzIjJhRR7Izh51DxtCmLGLcm41WrSOt/EWbozkMiVuu0e71
twBM0drGtLVFB4LlPzGKZy5/eLz2XZmZth4dbsax60bu8zDZi7SwHgQOokVsWN4WwZFxNoAt9Vbh
HXX3YFrKPDNnLU+ToXZeZCPLctlDA808h2b7YRM+dGd+hrulUic15d7KVMLbc6zEVjs6P1UszY0e
DI9y4G0znIpmYYaxVvbdT2du6NQ5AAg3JhbAVmDjJCyQZVtl462RZ9PIqmOPSho1K5VDSJcNuc8z
hfRnhpNmW2dUiRAXBJPYa1RZgNxAB62MWr9aFW1pigamtKTotB/tV2QPCMo57D3Ibtw7DKfPPWCi
hd7citCApaQ5aC8EvKumiR4gSaidUeZogXADc1C9CBVABWsqTiM2uXEC0FQRel+2lTuPPYswgjGm
j0h6Fnrtg26i7NxMettfIqMZjqIPb3kR/0oDuOvKcqlQODFjEVQIB2p9HSMHXdlmtM+Kks593LAJ
owowK4sJ6uhu0UsOqElT8vmmLNgUUbcjpg0FnhmnavPN4cfPVZ1a2ETM4bByolk4lC4hjMrnAIhf
8jHv4mdbH727hzyU1nxtUS43HdN8g5T5TCBeg3yJPmSks7bCMDbr07Bxyzo0bihhdqyu4arhKxrh
5W+wL/GxRY6ycDojvNNLEnjrwSfqIrm40vY5d4XZBr/7umMO913juAYAAcL0GLvpk3nU6gr10/wn
4L2v3dDEu80kWdEHAdxa09iv9BQkRocl8qBTtlM0+EyJ8C72EXoWw2Yskfigbj3YdaIuzjhKmoNn
Gnyc+h5qQvZomAWxHFZ7NUCEYrDD1zqZ0a7Tq0v5uy/jn+0IL1laIQIjUR+1XmEt56Uccqff0L3d
BaXW/LB7pHTaZEL9t1lNy6DLD12Wr42i62/hEGl4/GPM46hxIhMGpjYdJgMGjRcWcinKyT8UPv3c
xgJHQ3LvdAg6icl1ouvbujE9y5pucIydzqBG+MhrpCbtWHwwQshPKFSqjUZj9BRx2xxjXbc3Rl+X
j1jQ925W/WzBs3xW2Tlhyb/ruvMAcjW6jsJ/91GC7gm6eNWKssW51Db7GHT/qu/hIkR1LelJwEWw
a725dMKrHqRh/kLBLu663+wJFyk2Zl4566ho3Xv/pSbb2ckwjRZCy5+LvJuekR3gHCva86QlxcZp
puB/CFj5L2LgpM1ByyHjySSbz/tT1glvnqbrrpvvbAN7YGXNLLiS5n1SG9WqatWrOwXQo63gEac+
VePU/Iiph5fdXKR6GAFOHJqZgpepBBqGGbBDddMLuCqs7d/hHf/xb5H0zd//k68/i5JjRRC2f/ry
7+fosy6a4nf7n/Ov/Z8f+/df+vv2q7h80B78b3/oXmT89+cf+ben5W//56tbfbQf//bFOm+jVj10
bLuPX02Xtt8vIfgq5p/8//3mX76+n+Wuyq+//fEJyrSdn40M2/yPf35r/+tvfxgmITD/8a/P/89v
zv/Gv/1xJyow+8qjpv34f3/t66Np//aH4/yVlFQDNIbNo8Py8Mdfhq/5O7bx15nSTsyd6QqXjD2y
PfKibsO//WEZfyXS2CaBATkvCi6HzMym6OZvmfZfhUVaErAlggMcS3f++N8v7/aP4JB/fG68Hf/8
+i95l93Iom+bv/3x52vQtC3hOtKzbJ5KuJb5p4yoanBxl9u+t1Y0cFYNHavFZKAuljRQr36c4xEc
z0YutJ0Cn7pIxzI4iRooVDr5MGSJu6YvozayztyVzkAeFd+MzuvCX5VhaLt/eXP/i1f757zx71eL
KAh1hbRdndXu39NQaFPkXQIsau3YvrvVcjAgXmNs6VA3K1LYmKJkwVtvI+Bg4UbtGcX5Seg5+jM0
+nUD1dlwHWTi+kBArIqeK0WjlzF7fBJ0DTdqyO+xVzo4CxPA1bB0Rk7KKtv1hXdjJyRyo6dG+O//
UX/OxTFt9hoh5qxMYZBmJv70ESSurtyuHOw1Pgj4DANhqYtiSN+D0U638TyPiwlzQLsFZrI0Ig6S
+uiz7QRErgkj3kRmj2G8bIxhPwJJZoVtjpaffMQmGjhiKoxLmALYKXOopHAg8p1r4KMFP+PdnAhN
Y1R3QA4xLTAxP9otsX8ediYvDMHtFlQSvCTL2Ok2WLOx6KmTc7XscjoWYhq9nZ45By8GJhUJ+15P
ql/1fjUyQJclyEqEFqq7UMK/oU0p/odcU1sa8wf+L/E4piN1bhCGnGgXHF2Yf1pCy0zvRe2BUJ1G
qJVmg7JVy0D2BhJFF9HLux4twyUbGrE2ZRk+wSopl0pmcI5z8y0dkNzEZJYHfVojaLAh0zhHJsfy
JDhbrlKHd0ygv0NCmq11d9gEGISg6UMRaiaxhNEBtWgFhTbaTgTc4mq0sCY1FgZe2ccxXe2gRWDn
H1uyJDa2Upi1u4AukdsczAHqajeuzYwSn3+eSx8LBhnuwbcIoVbKSdEdEMrNMpsgHDLCzEp6LPP/
YyjGMtgOB1qCDqLHscuHG5DgEkqIna66EOyJRy/OcdsACuusTK+GF1VN68iGhlj5Yb4pzGYdd+l0
JNgsQi/jwAdOf0sthuFRpAbWxdFYOH3Q7GgMcB0BwVkTAOiElGEgTmNM+EjMdHW2kZYFVXT0q0cd
/BHKYnrCuI+/SpMnphoIN5E36WvH6M+OA1KgC4f3yiz7lXJ5D1VjSloVeEC0qNi0Lk4jza0IPsaX
WaB8y8PutxU2D/Ycd+AV3iJnAmno0dXLuYfdydlTeD5OLbFQGDpx4Ic6HRx4BksDB+PasqdqV0xW
teryuRgkrj6zfZCwjJ9NUXUHOmUHrnXIZ8a41Ar/ZuuYRvMegapbkccK+klfEdC39f3uyVYV5pwg
5Syc3L0YkiBhTE2po9lt6SYoQ+zYWpex4O2pMZc3SW6u26h6C2LaCWHir6FldQsCja0VScTI6RTC
7qSW44OMNDwsNjItgGh+JaMHun0YT4UadgDx+0sSTizSKBWzEWuyp+Ha6HX7CcoQRJZUe2EMaC4D
EWDtlNMrrfhhx6p8Q3NyhL837oTl0KKJ+se6CI6yBHjDCgJnOd/jemGKNaP3dbsftnBqKJx0Wzs0
ISYve2uMdX2KiKNA82o8No0M1y5ly6bNov00ChTCnrnNzLZnZKpoYHmac0hDIocMiYE1zHpxIGjE
XQNAoG7TuTYhdx2AGMdITKp9IFt5zvXgLZvKEXtbFF+mgkzxOo3xSNbB1h/R6eoqqS5tFJSw51XM
ulzHyXIk+6Zzg3RjVGQYcpoEHScR72EJs/piC+OzY0tw003G8287WvfmZMl1bfvOqvTQI7oBbP9s
TEBe4SIFn0wsxCD2tV7v2pi0lKpOCfHJy2CmSiTk04yyWhuVvEvTfy2Zbl8Gm/Vh6mXG1A9ll5X5
gAciMyKmmssDhCqe8qD4nMJpvDRM0Pfd4D51ZtOREW++eoM5HY38pZJdgcjRJMGtQqdbGODUjAH1
v8uusSI1MkBGHk2bpoxuiIWxi2fNxnKwrfU5Td80DLa64Zwz0dzqAhp76zxr0Ziu6zBMdxFzUPQa
VodegzxOWvU/0k5vT0nln7XkFDV5vMXWEWyxA8pVI9SRNnS0It0DX7GGdyrTdMz4tlqZDJWWmQen
sUX3F4kULFpJOsVEP4lb3ZvJNYAeEL3QXUqQmAbaMWeqxHhdvAGMbdE6RrsyEHTYrJEwEFoFsxO+
p2u/8abq0/V0EC+axd+ixUtLSvWm5dGHVCYGAzdUaLEAixW8Ht2K21snkLvpNYdHVvfhKFN1ot7C
rFQCgjC15rehe6AEy2anOJLvcr+mGSl5dlE40YXDZMVAO4uwjjN0ymVeIruHJyqz8mPsvVUV8gNG
1IgXDVNB4c1hqHMzvRzb30mKnAfu78hWYRNlkRSgUCoyU5O2TQ98GLO5DcGlsph8R/6zM7ufTYtZ
VKbshTYG9ToLJ4KeNCBYca/yUzg/NCF51VFi7sQ0DKdRt/SDY5Sr1g0+HSH8swkBz+lBNvt08I7+
ROsnlvNMS4I2GuvpoUhHcTMxbsjJQYaa4efBToT3OWLSG+da9COyKyRI1hn3jH0bUYheDYFbq/G8
CI7uVDz05JAvoHJM15FF+xK0OOcskOAnPbfLFZN/uE03i/O1sI3x9J2B1XnWj5am/84eeErkf//3
AeQV9u7K2YQWn7QvaKl5nfWbEY91F6h61lZNvmKIMPE+yTrZT3XPQpwMoB5HroFWBf1lQPnn2HV5
R0JAMpBhw9OgaWEObBJ0P8RW5ccoC1qmCDpuJgFALbHscG1jY142rhy3I1xnfJcVLTm3UgfLgcFA
eXiuG/eUl+IzMGH3BCp4sZH+nithkUvQAg3XCQ+qgw+us/wY73VOm4vEG0M6Fs5nU2iI3qrmvau2
UeOYZ1fZn3qqOZuEOAT0DEZ1+P7T90Mf5eGGZfDZtmFny6zGaop/nEVcj3cJJqjKCqPdGLvermxt
VniXtKXIJELN9CLz1Q2Y2Ggqes2E8ewVxaGe6LGnZTlAPYlePMt/s4es36FGmtmjzuH7IQuJVinC
3l6SvCLXXVVNK09v/F3chsVrXzVAodvgmsd98yy8g6xw7dJpYn7SZ3QxgvVYUhTBCoEFqBh5dwAf
iwFcJHpQckYqesahsZnQYet5FZ9bK5uwVSjQofZQIZgrwxMpyXHR2c9Vpp8l2uojcydjVdFnXEGz
WDInQfzqrKdeucdxfsg87A1lNUJdoaV9bhq1p4jwGdPRNwrn+7Lhf7dT3twQG75StSq6Qwj2muJD
t6ZyUyOO4zbEc+w04L+ExplmQOgxBtEb/G7yqCKCw2oZy6VFvUQ/Qk0bv+NThZ2iVtJmrkuPlBYt
0x0bywhm75Php6Qfmaa7QxgXQm+XVEY2qjA0uaXhkzekd4RCJ9M2jljMhIutKWNati7izMDpybsn
NRfFTaS8BRhRrI0CNirTSsPUYX725d1C+ANwgiRP4WbHDM4B0983uyHJDQHVT6Q5Ju5uf8ZnTQ7D
R//XlKB5GGS8a0zMj6pXv8ZIL9dYYuTCTxyMX3C8O06W57zWigWJGA0d0BDuqSyOvoqaC/xVBYif
RLEiJc5M4o9iJsfYSIAVkJB78TKzozo9TmK0z1v8xRtGfNUN8WOxSe0+u6D1ENshoJ8z0tIihClq
Dyxh2hblKfkdhb5UYCJ3QUsAp4H3qDbyG28hRIKqpeaY9CdOOsMhEx14ncHGDYtPi1nZtYm/6hgL
Tms1A63FQz/axjlO3Og8z9kD0vRoLA0E4qSc68RYg74dS+RqaJhd+THqgfWA3xee8CZNR/f5PZjS
YFdpxQtxWNbFkAJFTWuVxzEPPrOQRn0WVHg7ZVXNmXf+Kox6kDQqx9HmEa5O3BWD8qL51boPk5li
SYntc4m7kbyXl7pjil5PzS2sgp3Qk5+Mi5LNIG3uVQZXUs5LN2Z3v7bPntRDZmdGd8xHhwVgHPqF
Ztrga4s5XiiwYO1E7tktrd80vlCJet21bTDQhja7WR7hb8udB+G66UNjXbKSz2bshxQJ4fDMythL
y1xzWrW5yfAkDgbHi96NtoyNxUZv7HE/mG2NrLN4COZRq8w54SMVA4DTntXQ6YesGQDKkZMDA9+4
Om7dgqgCCeJ7xi+d2T79Qvx6sNHGtdtPLpC/Ll3W4NpwYwMeUJbKTl0yndJypoN79QW3trFIDDay
ibbwBNCdV4+/fCTGqCz2RJQl0DLWoQ1IW0Ah8ize6twdDgNEJ2aI1r30CIPKg/BGClMCisKZB1A1
7iHLOMbt0G1EDUA0HmvzOgTtdortV4aF6bPyzVuEqXLBTlmT6LoddI0jAwKHhhqLZY54EC/mRIa9
N9RQWNtd9o4O6YfHJ2FXP1Xhnu2iIt1iiFmVmlsAWmFp8Pai9M/ck+1w5KlRcG4Gy7TOan6YsOly
aAKhYhQANkpwGCN4zbWERHjUM5DPGrHZQ4I5TBLFc/t+8FEVEq8krnORlI3iFJvlceIk/hAUWnVu
pu6YLXXfae95Sg9C2eqLg+pjM43tNZwC8Yw04XnQCQ5M3Z5YtALwYKJbVzriqBuyrniB1rYyoysx
i+69GyKw4DVAVMciSjHTxM+Rw46l+umtHUI4OqX+Wjjc4ngo3IvJQXI1MA1/B8KylqWQv+I2+02c
SvgsNMW5WJkspul8iO0rcdMTYdM8D+NPC7oPmGerr/C2sk8sE2Dw57qOj9Lte3Y6aF654Um44ZO1
jQOQf21gcuIaK/3EnXOsZKYOvdt/4NmeHqRX2utwFqBN2fTiVn20t0mbZxnu/WtvpR8+MSuOhv23
7pBs3bCBlEsqYW/vQoM5kmZhLLSZatLPhs8WacUd91wHlCBbkOyJenfKEb5r9Thj41AzmYYJ9Ndy
7mj6aLUG6Vfrih/4TePXjHnsOhpY8W3VgUsz0NxoebeFyOO+Dn3vbQbwIRsVqW2I/vDJEgnpdA4I
yCY2xgM7N0Efja+uIwg2AouRxrfGuAMo4G06j6OA5QOIKRzl/zAH/8qnMmJ2xbSKFIv3y3a82ff7
Q0038gTbuzdG3qUyOUBmXbCJ7fFZlgFFjhHt3LLfOiOAZBVZBNcOw9PQT+ORrDiQyUnzgq4XagLo
Ajchsiwf5K5zVIE+4N1hyPGaQltFozhxfMxJjxKYyc6Z732hHT+3tUBJY0ntVoruRcUXPhvttXBp
dwCrC3cyY4oYTO48JuSg3TblExZlsjlhiK947/C9sUaatTZyw0ttgwIrILjG0jE6VDWGq+LY93Ce
HXmqaGds/KkytkmARLB17IIUGOcSVaZxs/DkoArXPhICKh/VUF6dDksCDrEOvTbzBp0qgCEQxvno
RVrIxjSqCWfyjXfbh0yNBuYzcw08iWU50VvokmVrEzwzZmULrrNnvN9L+hop/movmAOCSqgtoChi
rF5YGfHSD0u0osZLnEzPU8OEuovjF3+QySVs9J9sKMzTrTRfupogjJJu7bJhZ9+HSYB8jyEIFTos
opwh+x4b2fSsjwc1yowOnoNwyFfFYxbo+y7e5o3rPTtM2p409mgUiHw1aPZj7wU42MoFmNv8GVZ4
d5YZk3YxTfFr5xNG6EcYmGhJJa9RylJcSUg73981df1XOLna5fubSmLN0OIXpOCXzjLbk6XZJ13D
JNZXNkpthW/HnDkLPvcz4lRBxNz8JebKaqunpAW0rxzx1KvvQ4NQ2PGpRfuJwlXfVahknkxwxI9C
DOfvnyKcOzpUbB6roYum1yR1mXiDydh//1JjFvdUkzZLSjbcXUbe3z8FU9A9Jr0NXNOxdrjtzZfB
HX/m1bRD8Fu+WEPzAmaD47P0lkPcG2u8GTsAJbAD29Zc53q/MuwSuE9kYFzCJDjK1t96FlhERSrx
puy4ma05T8K4UmXS9As1gir6uF90OkR33YExLXPIv6ZPqSAN+ma0yPy9ckPUHHRpGWbrACbGyLgx
DMspnxI2bgPUoJZC5fEDzKY9vGlkDUswitrGTe0bVrZsGXHqApZhkBME1Mf1En/ZTcRBuJ11KBqd
KhMpDz8FAKJz4NbbSEY3Jde0keBdpWrZQjxhqYmkOLaTt5jqJLmUbnXOpPMSW0Ww7Xs/ofKutXXn
nNo2hpImPQM9hgQopkfmTdUGgDQbFGrIPK01c7lzKgoao07OnUEpwPmHJHLVvE9eAjI0KJ7DnPIw
4SNdDAUkCWq2dF9M5nRuggEeQ3GCH/8WWkGFcU1/7ySXtptr5go2GkSc0cflzJ2HZBJch2bDlaPN
jIlW2wRNt09jnNLJQQwQKGQNscAJv7TW+aVXFeEwHSb8wDI/ptp/SDonA2Rf7OP/RdR57EaOtEv0
iQgwk2SS3Jb3VSq5ljZEW3rPpHv6ezi4wL8p9GgG01KpmCa+iBNBGCA5NYcJUs/ZitL8ZMATLHuF
aWzO602iO8a6HNPpjcM5RifcZud7IBQRfV7keGwHke+rTuEhja+kghmyauDgoU7Ds0HCL5kgxoAQ
YquQDYcH8TOvXNglJIw6DjQb6bfW2kkoavIiX69gfMpVEIEWXNgRxjy/JRg0t7oJP9BBXpyoARWQ
BX/dFsLviCLn8Uln74QLRASyI9iWGzsN+QWeRHpLbYEiMTdqMwnWpcm5lcQ9uir6arNhXfFbNzhh
IpbiFGZCs+bEPK+Kwmsvc5rfSq/Yl90gwIUQ+wM0RdyPeOuk4u4tlsbD675EHVvnlBx/15eg26LE
Os8zd7YiLzdpTiqiC9QPObKOFAFIg1n1/j6VjY3NbuxIjdaHynB+InQOOyOkBg0P0L7MYbuPDXTn
pksrOvbiv2FWGZvl4Bkh/0AX2zO0IMQxs0+VhThZKUeGkTgPjZBzd7Wo0ki6qSHeJYNNRf3xusEG
szLIQh6zlIMAGdZiZ3abhtY5wDviYnhJsqtMbvdMwWB54TiVQCRjx5C7sJOvfeyTxEusawPrce04
eGNmHMZgmnO+V9wKTUhW1qjxsmU5tS6pyMUKB9Bb6bkkBlBPumjAdGLQ35moakYSt85Y3P+iVt2M
QgJV8719hSQbq+ZZEpJaV1Orzn3lnUmO6pXpZr98130PSUDuQ3/+7jiYoWg5eRLshHjHThodxoIY
MegsA5DGxEYyUCcKDo4WMXawVeleyKLUMBvRaEuco4ehcOF5l0ziJHiZYIN4yoaWkK5N4+oylJWH
yYfra0tLa7ZUlNV8o3XcXLOY/58nI1ruuPYlFmEbeSLqsPEMnvoJKRb2ePjD7yeojRbdELY7cnAR
4wFI6W6W9nhQc8en2qAa1TJuoPhxRTbjiTA1zAsL+K+dnilPGoeLl3GkZvsgWiv6Q2c3+aGaFNMA
d8HhTnT5Fq3bXTQWbKgpvHfoEdKlWnFoBuClQ/oyiLQ7MaO9O76fAgDtwnOQUDGLQlmD3zm7+KmP
Ditm1hYKqFj/bkAw3NO895EhJOL98XicpgSbSul9UChCLeUUEb68OygOx1JwcYgQXd4apF3cR5Ao
dX6DW//scs95uFVH/aBrfVcsD9uBmMQR5B6UkukdH8UDLxV8CQFZPXfkTmqq9KLlS06i0dfYitjM
/dANnv+dgfCDrfE7DK8QtVZ8OvqXJMUnnTNdOFF7tRniipTXAqvGNQjtz1dc3bgGOZX4KdyetnhB
iSC/qhO1ZN0qBLFLjVkLF4TpoKmsXwKpdt1EAgKsKoNjTcxTNTMXZgnLFFCyJFTUPMaivCjQhDsi
sNVR1Qoh2CKBigu7X2ccj2lA8P7mnFwG3GPbZukTHd49OnjWY0KRqJ64AQIaAXA3JfG2st1vwwrc
m9Hzk5sFkPNq/ODw1NxVjrnWczlNDKljXI0h+uy1fcHPCohaAFcYk2pV0/lNYRXEk8amv8Yg82WV
X11KygYczcYpXecE3Ju7U2P99MCLuEON6S1YT7jJN9ZQ/46aej/YADfqCrXZYxle1wOW5ra0gF01
11nND8vGiq860v15YtFmWNTvrsZ/HejfztK85LrYOs2WMYTutHWaHOvqmCo/tcWwL+qMs2uWBVu3
RjwxxmfsALBJupkaxfmVGRKbIbGh84SdEB/78BoD3zojU9PDWc0HR9vHmA6dTcPGe7bxujXcfK+e
wySHu9q8tW3GQMykRFS7F+lDQYsz2pvt0t32+Y9eCiIRBRG4Qmxopy32ubbzLcOHfQvEdiNEKzCZ
m/RoiMrbJ5DZN3NgQHS32OzJ+03bWs/pFiZu/0oomF5De6CqrbtUrk6pZ0KDnb2bzKlON6QjUC7Z
SagY2YhkqLkuk20KSvPV99SJrt3koMFfhYEmXj/O9zbvOaaZoG/nEbB8w+SqLJ0TGhQCXbstGLnj
M81l4R1bwJYjXuJDKtQt9DH5jUJTtUF558YczEeWAyuqOvodEy6JDsYdEkARWb8mDGigtv8CbwUJ
4L2RC0dmE+XvrvdvpOU5QeDs9oEWbXyco+u+RKS3OprUbOOtsaKPMBywxY7oXJBX1nFeIchnyto4
MEImuzQwuOphr+ybauDIegofgO+gFKm3ummzCycgiFw9+owx0MtlIcOdpVdzaor2WZxPX7Qb0Snu
bbLJ0q+hbG4Bbrv14BZ/bUqGTkpw5eHEIND8W6pAEWt5gps93U5vztBMW/9k+bZ6rQncT6piPgdq
KpnHEjxP+x13vuIbg8bGrGxtSgJH/Ww8+f4/TC/+MNLkK0IuggDev3AhJCymTX3KA+TIjHGl76QH
I4qevSoIbi5UO9OhqFGNDq6K2jgM1m9tA7Xu5+kwcIJfY3Rddbgoj83UAdis6gODJSLKqnzgxEUY
naoXphV7uwXrBUls24EeXtn+0O6cuf+Zlpa7G0BXUkIo23XFff5gk1fM4oW0iBWwtsDlhBSMbILE
oYqA/EWfFTswchxUsmHLxg8W0Wnjg2Ekr4kLNEdlFbXsHv3l2FvfJ7Dmb7VLJ62CuNYMGj+8KwDU
MRvc+yRPyQuyBCQc5eA4xpfMeqfHzVrpvvyJVyR84Qz7Y5j98BlZoVo1PCreUPhXY6m6c7ydcK4k
/eOt7bb+VubiZBg11oOlm8BJ2it+L6q7/cnZRJ736DDys8bhQTd8c0dgrVvrENJbiaMDK8DL5NCe
qqVaiEzEf1omIwC/AIRFM7pyYjTZOYjVe2tAW8x4C2SmXeTfEgyWFSSYDtBNI6KqDgPA0Ji/S5SX
D9ABbPPmEac5BrcsLQ7NqK2NMZacqCua81K7S9CXqZHuXW7fzkA9nD2OV1oMse79rWH0+MuAWFHh
Rk1fTsIBMNXebAVFkTPEv3mOpmNC3+FDgFRYFyPdCy63yGPkSvyqSfPPrbv1jAnnwDGzPPM5rWvO
jA10l50eAnsjYBF4pXhrGU7udVi8eW78xGgFhNgCK4FWh4GzBV6k0fZ/qxHjKaErkut+/svA9tOM
brtj3JCuSml/tAw+V2Fsk5lgolJ65oWCv/ZQZPPNH6mNhinoLSeVnzXD3uM0eD8I/UdbL+mB51Dd
Dh/xHo1VdaRv49GwYx96/xGG2XgZiHgeJlYy22ZM4+CmzoZWb7yey1BnWVcf8PoReRlmKILDwZHD
a1guHQSNX8COCcwr/s0+dZMrEr2zJessQY+G0zH13aNDVGHn2Q7cQrK3Dz+o93hd5nsSsgOiGuc6
Hl5wordbq2e4NRUBoAEEeEk/PfOGD05tHAgb8BhGo/8QsfP3g0pAnQSStidnQcSyf4SZ2rql0e/j
PgLgi0eLM0vxdI9MPOqrDSyh9SwFjv3Q5PZZKxcXkP1g0bh6GWkZPzUWEBWYipyz+jmM/N2oZw5v
uXky7AD53dhkdRidONdTrpy58iyqMlwzducXMEzfJEihI8lzOdNoPHPhsAjfw3yJDpasHpUFJCjJ
XXfbNhiU8jm6Dpos1uBCjCPixW5XAsiZWwxSTdyfqokl3IOAtfLzwL3qxW2OVxy1iQ1hpJzwQMuH
Vr/RaX9R2u7wteUTRXjVjxZANCbWtQU2k/dvFw6zc6nd5UhORxPHggT7kBi3cyXxcRTdJo/cZxn7
EelvWLZBGxNyVh96iYJjYweJkdt611TNwXMUi701OnQv1T98EfA7HNRWxtC5Ka0HsQCgNk+ZW4Oj
3ZliEod0UaXbAiZx6bbpvovn5mZCirjlqvwHfavfR4o3q7aSftNxsIrLGRZkG5hPJSQJsOE3myGf
rST46QXCJxCPUhJlIwoWM31wuKJmOr/8TapPr75RpqtxSWVlBh30hc/HqfV+EbtHZ2yl3rUtl9LB
f7QGQwVf70ejvRQFPQjEXL21pg86pNTWDb/DYfwL0kWv4MDuBNEr7pYl7nguJufEmN7mGcRiN2TX
saFmpgRdtplYzdZxoi4aFN562WnXwWy/j0lP+hLWj9bxvasJh4dOf2AbU3iNScbZY7ZTNAoctZYv
jt7YUyr3dqfpfO8JSaqGihom4b5KHzB2CC8K+ZydONpXXqdZRNSfvKlMwNvRD2POjHNA2DNsYg7Q
YpF/EizhhqrZNID7YN95Tf0wxlLFu1Ub8zZJrUsbR+cJXXWTVTRnS/baXVZM3cod47/BNMlFsCZW
V/iHkWwtx0T6zdilbUK764zFnPhSxjTFMLnmlWo+kglj2EFUoAYURaOQC7JrjpO1rOoJGlr1Fgc1
CX0SLWsY0dmxh4BAq6SNS34+pK3J0IWHYU+zsn6L7HvItoADeDwNaHwnrhu7GgHw7Cq8d4kZcigR
PNQUp25dCX6Yt4YcsPNULfoTrJOb68Zq31MeuzcD8uiscvSYd1BKmcLnYfhw6v5cull/dZ2wuUOO
gVtPIGQA1IpklfUfLdj7aKOD+mbTwmLDOl0j3H9JJi/gYgZxnv77EqFNfwixVVMZ6kn1KqA47UvG
HzAL6W6orIfLihhywVmpbmq3g/gDIoU8VqupUOPwyu7ebMcpOQ6dPLrE5NaBJVwCgAxs0l58hrjB
XzkQvyj6J3roi0cQTLgsojZ67N3JYFvOopVKeosLqbdv+yI4GROOCa8cdk79u598IF+tdx3RvUk4
xOT3yvZtkn7N/9/r4JcG5U3hcGLck64wcdEpXCR3wAOMiSXeHTsGB0sjyp+wIkbkJgl2unZP/WF/
qbFo4UddYyW3s9lbE9mn4XDG3cRdHHUjsyjTY9itffgjmPw7qT4qOuzBsEV7QC93N3RxHbBUkcnC
/dGSiaFyql7bBp+VvMj3o2rfLdcrtno2n4afm/uc0VXIxphWAUhlr+BOH+OMwKXmXDuuXIekMYlM
kQfdcm//jfyK1Jfe06jIPmyOoqtCntM4T98oCHiVQbyFlWodphl4aCiO5NN+UD1onx1mMwB7gXbH
ybGzujcwGywxKCc0ZSB1m+DO7LHdWVZ/CB3bvDuedE8M63+5IiAdR+baajuWl6H47Irq7EP/56pN
C8yccouY45MMs3hPt3rCAhXvLUJO0zxl2zzI+/XUWxNzv+w9jX33SooUpiRHXrdAMyJlCx0iT+3t
HLbQsAZonjlt2ed6pF+ytIJ64zsC58HyUtF8tupMkcAhSoi6VAs6F87b2c8WnHbmX8YUNmtZTCHJ
6qo7jKHed7UquBkF/jqu5aVuc2aLAdMuW1fffKve8ujLXnuHABawlw72ma5K+xyWEqgXZQR0Ophn
6DL/3Ir+BCWQNPCZ/atwzpyHOazOennxynw3LQ6RCqz1sa/2/3vCZ4nLBrnEQLoogjjYJRVdv7Ji
VxE6PQ42vt5gzv9MtckUsomvk/iTmCXTcXp/egwg5/+9TCO1VqR297zLgAo6gFscUfktlh+UsUJb
MZz4zJAhPveKUsdJBZQoZ/T95HHyj65Ac9sHE6KGZbnbzG63tJPPmMSWjdOuT2aIq7NPMmoBXBu+
uABDkPW08yZpA3WOdcVl+Nj5EqizH/TbIMTAjbnoCJDlVPPZ2vZ1RIEjmP8Li9iDst76ICHgrgEs
2BuPBl30jgK9cgq+Oqf8MwiEj0hQ8R2YJghSATctDXex7l7NhMbowUZyzhf03EjoIsGRs7bgCM8V
bV6eWeD/5NBYqvZf24e/a20RXHPlU3DJIV9XnepoouMF1ORG1998//m6hJl27JP53ZmaxRwaokQm
4tnYqj5WEpZbHrfVxpii+Op2sroNDAXRIyI4t4Ru2qQo7+OMpEyGtq9+1aVJGb3x081d5y8sPzZu
SIRBm7nHEkPz0ZOh2iS989o0enymNju49SoEp7KpJbtZRG2zUpXKf2sGVQXtmOY4/pVZSZHhl1/2
d7RW5GWL4J3NLGMH/yLZWXn+yVigudZkEqkIgowclOoTLuC1zqjZrHrTuEyNWN44koSaYTmYiLbe
N5ACdnmWnGCFPw0zbG6WVdxnRtIPKMa1W51M4vFsaka4aqJ8QA8FLmL5ncWoIXPg7aAnxKEz4OsU
8XXgMsTPE+BYKi1CdFwhMiYkMiCgBcvsKrplclaEwLAwTJ3BGAM1G0pWb/zlpfB/Ai960FUEVs+H
ZOWl0YER9j4UVrqh648Qm8V9dBYYgZVoh10RebArxxo5OgwhXnlNfg2D5KUZ7HxnkBM6GS0zAR2U
4zoZYImG5UBJq4AInLUgXXrbiBkqcKFCGP45ykGeDcAQlW8Fr3bEhxN3J9K2das7SO+eAKbJ2yds
hL4Zuf2Qz0Sasym+eWR9n87kT8/IwdOAlf5OHeyPGoQ7GcaGOvaKljhzGKHSMTTciviexNlwIz32
7UWleo8GA45XYf62fKoExtz6CDLSubzxaxCaAI9gKxByh9yhxJhztp6nLao9VlnHWjpVpb/nG3Y3
g82/JbFisnEwtKwSemu1ZAyhSTLtm9AxNoSUnUPng2XxhF2u+zYxsWF70aWxgUmhAOb7aU42s4Kl
5JcYTdz0h6de8bGO3O3fG3O6t3RUHHrE3Gagn91zXeME8qPpw41VNZD62/BSB7Nk4oHwLgiyGSYy
gRXSoOSOGMh8aJDBkAcne6BK3POnaR2ydp5Q8WfgsEhApYE4zD2eQVdtXauKnrsorOkL6tJPKxD1
nkdEXZoodS92/9rYiPLFIU2WAr5ecwELGw8TRluTV/TGtaIM+JJTb9jKuT1lrqguyfJCOH8fNYSw
m9miaMhCXeUTcqFy/X3m4TmW1pBuRq+cNkGfAbiLarX3HL7v3LAvbVrqU8S7ctXioy/Aoud280kd
JcUoqQtfKDfGR92wHGs846eCYyhmm4HtGGmXG5a9LjSVT0bCKbycGnq/u5quimKmI9rn0tNHt4gu
VfqQ4udcmcONcvp9LF0LTWJotzP9LwSLjZvvE+uLUvlMx3rt99Z4/+/FXf40uMdRUXXVsj7zTHJQ
xR/o7+AtYeUZ3X7vdu4H1NDh7kx2c52A3+DEXsu6ib6rFDd01Nc5Ay3OxSNr5UoaOvyeidLiMg2w
+HnBLu6VdakloCVaz8GuzNYvXwcAbwk343M4Mdtflpgy242lC3UigJLWDc3HmBwpEFlljHi+LBzr
WPOGfgteyiUSb6kzfqUHmZD4QEM6J9PYK08tI7Jt7L9nnhm9pZV3LcueD0ilvtwhg0MCn3ifDFG4
GRlpn+0oWMcCYz5NJ6DmJTew1gDBDYthZVEikmg9fRZ8n6teZtYtyJvpQa3qMsU/Tw6CPpciMpyz
SB8cc/xVk6vFP+nPW4Ji7xR8RLcB+ReTRf+KnhOT8C0VVkR7T/90825GOAKigboGB6/2jSgP1Vl5
dcVIQj1rjer5Sd2vvsWel7+jkTbMF9v4ksxV8R7CYeIKBX6+sZ2jzNoReTZ4JwGPNECSiOE/i21E
j1/mt+UmrJR9bpewNktnv3UsoAF2HYIipGDlreMriYLmxKiY/KzyNraJ0TKQM/J0E30Ib/jQwjZf
Gzf/PQ94tmCtZfdILEhcuXcZBj/bBos9OrdzQy8Pleq+WFjrjTV3HS6apNrbOvog74MUW4EMSxtt
PYVh6zXlPMbWHzygOaGk001Ou7Y3klvYnLqI03wdMkWbR8ZKHlvRnq0Ifi+YaMoLA2YoTMMiwd7a
pHoNwXv66kJ8EpRQgIiYNpZJPqI1O6JVTjh8LUVh7ewWxJpbecmg2W2hAFZbQffRZsD0ebG7gC73
GD7dOmXPeZZG4jxD/I67YgJcZ0n6afLZvMZ47NZitpsjaxtmmN6LjiQ38CmE4b50BSmenrh42Uje
DYtCJQBZiIolFkETW3ETO86ub738GjsXzfA7ScP4JxOKmSdrEHcz6uNTbuXzDtYEzTt4TmTK1GnW
v4sQsxSI1TenjN19hV+UygFQZLOq3thPz5o37VBFwoNDkdTIxTyGVcxPyuWke/z3Iuw6p3gFE4Ex
thmwAK2gghBpDi1qAdKRfk0v4QRudjZFEBpU6YAdhKzP0auGd+pz22ub1PueGpNTKDiJt8LHQrEA
D0EpfedxZ5Ai7vyrX8sTp/fsmS8vOLA2ppTpd8UhdGav5GnrfyGNBacBPIbgqoKbe1K3ohMfRDo5
P4vpSO9HvYHZK7ZximpfypqnY6zkvazmpeOc1sW4upUIzOvSpwdo9mMiIJPHyQUc22BjE+jj8SMj
TQy538sPMf7MF3jcRIgaoiXZ6J99O5QfdXoP/dY8zD2+FxEHt1kN2T0gtvcywFrhBiPArI04Brva
jPd2kBC+UuOnA0Gc/xlWqfg1Ms1PGJsQpHHSPQyCmTTpOixfBZUYCANc04xbFAT9i9Zz/1KVP0ou
JgASyJbhiJhOnQr/cQ6NKYM1xT7LyT01EQ1HpOCSdQxT7UJNpnFOmLRdojy+FsHEzdfwwpdejOFL
6Fm4mOZuuFOvSbRv9jDe1LPbA3t6cag0WIW4l02WecwWUEUQf9ptarh03UUOTwUds8o6aUtXuwEQ
C+B4vDn/vaQ21xjNfZVqIpqqM6d8I5efwrEEj1/B8PZqEL28lFu4NN5LkPFIBUF1sSm7evomjOOA
o/fN7E37QwcD3IchObkuxZ+iM2lrbvt96KTTA4MZOiMhyHPByGgp/9wywVUHZdOGQXcu976geKmk
FTHA4ziCaCvPNf0xG+HwwzTYAXddOLJvBFV5rpDJmKgKZ1PYrrwW5S5tvJtaTt4pq0nHLeKnE2fn
aspnzpcC5WNmxIi1c00Vev0BCTGWpfcOBWNBH0SQ+QtoOzy58piFLsVJFF+ZaWjfewt6H/08PE/g
NA/MKegPJ5WxN1U4nt16/rAybVxpd7BXnj7GGB1u82BNt0l6P9tJWCeJUH5MJ0xk9Mxh/SqJqMZG
PtyZRvf3YoaaPs+0RZnxkF+prv+2SC+S/UsVq4s1XJNm59aVc7bSyYMN0e/LuS+JwDd8mrBm4Pw3
5THlJnvuBZO6No7ng2pjvdeuuLGsFt+16V6lOet7O9TuMSGUudJT7exqBSEx90L/HirSglFXnZuK
q3Sv9IhyOf4J6FnYjpJuCLMmm4oE+BlvUtCLaECxs6Hz1zgT/NyNc8Ad14LmqUvCrLMuo72dhZ+E
V/kJDXG1CnDzZj7PjzZKZ5o4LPM7noID+lr/M88cBwdWva3wGPKgK56GgFq4dAP9n2HgRKBhAZUl
EyzHVDufqkwO/gRHoR3e+t6fblJ07WPS3rueCjRxeB1bygedk0rtAfuwXx/tBrR40IzqiuuOv0kN
GApax94xmo0OcWaaBLq4GDiT2T7Hkm8WKfg3JoRXi2PgCvpWyVWj9ICQqVfb0pzchq69SLg5xzhm
KQ0mvbNLGt/Y6x9VdUt0+m8IDfc0ZupqS2oK4sR6H2BVQn75SSOk4i+sb2RcvVsfUDjSJUG7txdv
ryBt5bL/MFDsKypUVLhFyRMrU3JO8nwisxnXi2+voOsh5858twxt3qVnQyLzhk8fnfhXSKB2VSuj
erW8Nj3COFx8HMWHxXiYEot5vHuS3pjRwTCazVhiZKcoI625Q3vpK+2M/3Qvo0vV6THZ/PfHzjMi
0AUl4yzOJdgLsl3hdt0pJshypZ0wZlaiXxwH24e2m3YTev219GbzFk0WRSPTYlfo11we56dMneSK
IZp0pWFjrGm8l8ZC4bV1utTq8F+qYvIvYdm9+yjUEJiILqX+pYZRmUXlV2J26ub2zcRjmvmnoALx
ZdXma94IKsIV2KT/XsKexFyzVnlcAsyQ5W7I7eDIqmG8iAi+/FAmxq8ukysB9qQwGEYPlTxyHfFe
qNsGZE/cShWKgmWgkjxw2j5QI/HWF1F1iaLgWXvzWyrt4FWaJeBoYxxx5gC8cWnfe+lHXNUe+yzV
Xo+eDHtICuFI0gYvBoaeljmdbfIzDnmM8SJJqbgPIbZT9rqqA96+ajbta8eFctV1wSMtSJkglelN
6jsj9b7hLlVNezebxn6xu/cxSmibzo3gW0U+T3EYJ+86ZmOTiaDLybOLVWOZ6QUjotgkDpWIvn7A
NU+eWd+kz9DIvqGQ23skubtF6VOiPplJtgtgr9h72FjfeDbNDe+i2NUyBCpk9/JdszgeWEicN8V1
ZFlGd6EFyzOvJTiO9qWPwXYFUXAtHfizykKEnGBS/+BAd8RKrF8jrPM7N8vam6Wdn40bGNe86Mc7
dU4ExvxenQBAIIG5JSsLHJtvw78T/nilo+zgmKRzHdn2tzmpjQ8cpTj+0KKRgypOkkvZJ32NZPTL
cxw4RN6jOf6gEIxPkIEUmeX1UbZVfqN5B3pYVa8M07qEAdp2Wcj8bLblZSY5/7B9mvN08qS8k0bH
4svHilVb4q8/ux7lzfqC6pFdK2Ewy+VlZcnAvJm+69xU7eAPBf1zSLiECZWUr0sjelcP5oEKyfBE
KKK69Iayjtghuh0OAf/x34vZ0+yYZEciyzaZxEtrokloSs7IkWCMm1DZoKeRCoMChI9xzm9V6x/A
4OdXh3zvbmhSCODx9DHhzdm3DpS6mlspB1XW8yqG302m7EHG/KAr175Gi8AMXZRwqOQ+JnLYSwIM
3yrlN7XtdRefJne+cPbw9w7P4imjug3MgLdLAvGuuVMdjV7mbxWUaLfqJ4RbBsXVUMLag6QbttYi
bBbtzafx1Yl1v/fJBuwbCSK7DloXFMG/uRfO0RI4UIbKJFWhpKTjgsreVTuoekttB0G+mhraiNPy
PoD7vZ5ruAXTSNdP7e+immmV1c7y5LmWOgDYw70SqhPOm24tGiBFeck00fHuYTPcZRq1R6ZA5dN2
Ab9z/8KBa1X3yZfTqkB8WQUSe2MVyuitD/Ozxq+5ZnQUwTaS8mJlYIRLPlvcZAk0Onb3OsFBZ7hZ
ak4HvXdrUlE/S6VeYWlGj8ScPihSVfcC9hlaOYOUYpEuA5MJeeOABWqT/PeEE5g9xE4Oje5RofGc
4BVpbkZd/yD3Zh0qC1AaqsEdGNqMakHaxVQwdqBZ07wYAx+MpFGfc4cOmiZBAWCQszdgYp68WBsn
tbzUfsVJbomIYwm/zHRhXALEyS6W6gT9h4u1a1EFlBo3p+uDG/+OGnC6umMK1qj7tm6zm0Jbx2va
ypHamOVFcC88zykOFbPi4U7LGMZWmbHhYDOqmExc6atV16F3YpIpKJ+11ymO23N5cEocGFmhu2dH
Yw6bKkXzNHOYQHWAPGYqnW8OA0kipt2bBEa2EYZVLZmp7g2MW4j/aGKIL/xt2NsBQ2pnyjaMButd
OXsW4rhjHUc50aaFcDJG7Bgwr6dzo3C1U+rzOlPgfUnE8BEGotlnER+tQjjvJmPZC9WS//8il39s
DH2Ya20cytxl8/gv9EhhOkTjori3jP/BJazzdvK+fU/vy+rRexZRBn6WFQytT9MRh6DCkwv/8oTq
468J5jHZNDTlcmH4J3Og0mnmqi54/lWQow2hmCAi+2St3bcCuT21Y37WicL0lqqXGebRKm56+OSS
Qie4OZ+dlAfuNesxDf4BIdL03C19bGQL//tPUKkwZ9b53xQoePCDqrSFSlRpNpBnann6atRMAAna
DOsocqqVtQRax+otGfKPieEmtylvTSKiWkEGp1AjslZegU12kuoQABisjeD34kez0/RS5MGXV4Z3
tcR0jDHfUn8aIc77n7GYt4QnyS9NExUZ4/yldX2ZsIQfYxQj5Npsm0U8biND/1XPh+YWIxUUbFZ4
U9ZtF/0gBHi3ZP3FSZqDTshJst52nXOQsfrua/9dN+qKsHdqh2qToN9yFtxPDSqW6Yp/kde9Eqz6
KpiyoGgsuAfjLXCr52jKQ9BXBjfWQO8zgSl7EM62Z5qEnfTdZYlgbSUwb33YgbhG0/CGXouE6P7x
6mA8ho6k9DAfuOtXFJaa2A+3dqH4U1/g1Le/df/iDuqn1aOFNHXYryi4z3C3EWKLJ7UZ7YtINXKO
88xFduzSZfCGAuKPdERGv8BWsrkVJAybojwMiAArp5a4VH60Tfsrg4IOHJP4tQiOPKHhCqb5bwki
yB6rz6nyx71j2xysIvddRJy8Ri+8W6FxHwZo9DKoMDrIn4k7fEVo11yJWAXYRU6TZ3/GPYN3vBj8
BYva1qAZ7cpg+l2MnnV0GeFslE09VDG2nPXH/jEgUu9Yuu8q01jP08o89em00PqTH11CSt1MYs6H
zVBudMIIyWHmStpPPNO0+utDMkzbwn8I5UYMtDnVpFxVEjMuX2eTmrJ2O5GxfeHCyICKueuXAEqw
sUYdrIvZ/GAmGh6Y4KbbdA43caazRZnjIxXnXKFrR8NE8C7ZSFy9b9qS0XW4jQvxXXUn1+YEHYZU
F4yo38x9BDJ8QVFpHzEBj/WnEVI6ye6wqrgOihlkiXbtR16EO19kf9B6CBWr6Z8VtT8JDbId8FXu
14yxKNqd/f6eRBz+li+Ytvd/zJ3XkuNYlmV/pW2eB2XQ4pXaSdfudPUCcwl1oS/k189CZM6UJydI
7w6zNuuXqozIKoIEcNU5e6+NtNNEGuUzsAjy5HDSonaBR/CZRumTBRMB18mOtxA+pIdQVmerVqGA
yod9n4i7gdJASTOmKQH+c6zSI0j7A8WhitiBmTHD1nGWlPkdQI074ArzAHFqpyJ4QhX5yKJO/4KC
xPClNsY5/Ii9acIlZma1kJf++oiw4KwdZeI2Rj5PNM9tqdCBwXT9FVrVdgA7BYvvHqU3IMf2S+jO
mm4pJ/CcDk2DPTNNSDEbZD4HNsnrrzrLJCIGxofjroOsm40ffl3e0mMRc8sGFZ09aeXwEo0Ih3XD
edY1ZUeQFYHl3Vlf+s9FqQM6yYAheOm1jrd4Bt3jExjCo05oV+pqGPeHN5t9JltT/cxs03UCVZfz
UU9EsTQWaOHeYqG/Kk33UUTmLbthTqzlvcthnmJaywyquBvDal6E2++MKrmsyTqeC0t57mrnzDOC
KaLawl8TRPc4kjhmFZB0MrGqA+2Vz2u8T857n8BtboFPUl5wll45TdFxEM2A2+4hA1yzKi/dTr0s
A4dp010Jl5EKjoHC/R30J8gfJsj4ZCcUa29ryodfZC+NDnVfA5Ida9COkm2PNMsurLcsz+6N8AVD
wQ4B6d4vzA8/bB/NUFmJVOL5rC8J+XimCHrGgfWsMiAd97oKK8TpnxPf/gqBFXDgrTZTvAPlbXUR
hkNMl03urN57MOXkcOagmVdTDATnurFxs3nIliwSpPcV6kcU0JIdzG7ddu6VewnIEEE7zr5ZyAie
u8QO0rHBhQhPFkwvTQJHXFt9tWnG4txlxzj79bFhTNiGUaLVtiWShyz/GIubNp0CoZPyK++H9zw6
A/BfzRoPw7Pv1GQW5BuYYsF8CByOz9nWdO9kReyqKkk58LovrMZXbHVu/XhQ0GGrz8AwY4iAfZpd
ghJ6grqBJqEhc22g4BPS16/Wjeas+sjhuKminGX/nZ3FhdyluYLXXq7jOtiNlooyxLhWrG1WZucc
uOB0UBALn6rqWfHHBUrepcqZLLbtqwrzmu+Ksypxz03RLmL6hoVOr3/Y65IZxDPyp/pB6ZpLW6XP
Ett4eRyxo8EVzt2K4BvWM7BOpJe6rEq5VcuZ5Ypnco9vxpTuQDl+4KijYGDF4RLqz7s76nuqlG/k
F1UEDXO2FlKbRI3UCWrcAIBEEDd51yFa9VmShj364vA+06aoHBASIEwVerPuIGBT+dvSgb1SYNB0
a3zzNol5XZNuNTN9jVOmdSmWo67eW5V5QWEg1/xgRn4yGdVZdhshY+IuZaqyAUD0gN9omMWe+zq2
G62KyXEysymmBF8RArrXmDyslnjBzrj7SNRu6/RgTuLhOVCNS1gzcubSf+47uoQmiOOsxzEHvFUi
Uiw0pvJfEId5bmGyF+pGWPLFyKo9fPA3e0CyYKDUqvXoTol5/b36y3e8V3VEeV854Irlnr7BtQex
uIrzRye6hNxGhGjCf4snA03yA8Kvqwo4Zp07l1KVdwXOEVn5TIPxS1i00B7CnYhAuWnJLbleyN44
vZiyvnPxzCysYk9Uz7WNmhNP4X1vOHjJ2yvdxNgaSOOWbc/bxCtOZcnAHu6KeFEZIaK3/gUDZYB1
eF2K7GVMyU+N0ODNnaw6i0EGlKJ1GWHeHXumPXUy1heDSDjb4czrq3eSFIxi1O5rhDa+Ar04TK6T
dFzDpnnxYm2vaxDBqADZNUcqD1bSDIj8zTByTLL650q3eDeE/9TdxJ55X3rWh4GYaxa1BvPrhG43
3m3rygjjMxL13tUAeWZXVxWHs2GLeB+TTE6NfMjYJ6se2aiRhHdNpUPR9U/X6oGfUV+beVn/qobz
Qm2fKZMgEHTNj7x8GIPqhnnq3kq1C2kxEJ3svumdh9FvHyjVvGiDuq21YVNQ5Z6ZNjXLnI1iHX1Z
RsqmKhQ3rZuyYZlGUGU8BzVxt1QZ2ZHMjLF/DXVr47WAZXI9uAkD0CYq3zBRrrRGvgwK+AhVKV9I
CWsN1Gi+Dt7PiYqrlPaBLZUn/NMt0AjumIimNFI74yzAm+zo5k5TxbpIo3cMAuwJlXda4Tdwxt36
pQ893EneLaEZO4UFZoQvPo8rNMeocxpHPGoUJKH81nDAEJcGbXDl9fW1XcUTj+WM4LlnPXWoWXnt
fWjYC10fzm0YULSt9Ifa5tZXsAUK0mxz5lDmfAdsO6aR2GJIBuq4pD5M0wJDP4iRGBuJTrO73lMA
eVUs+VqR00BN9m1ERDaWxVejsNXuRlTitD7WCCqZraoESERUzCL4rZlnvgPV/tAU+0JlMumH7rLi
OM1LQ54NmTFGZGLRTIoLDJDzqi12eEO2ZlPuu7J/C6xy1cT469wRWYMkdCGSbPgterOpSbUFpcAt
CXkXFIxvI4F52Q7ELAO1S9b6zBxlwP8MpWmQflWli0XQQFTJ4aJmJQ/S7ElFW4o4HM+lmjTnohXr
SmpsfeGrqljW55RRgQeCic2o+6eVy4bUKN6A66/LUTWIWhY88aQ66zzocCVibFoZxRy7yXsCs6kD
rDQbqPuCIeFII532XXPWTW2wSVO8L4G8ZubnDAzVgS/UfHpFyriMlauYoN4wA0TtgFiYqc1HqCIS
aaP8lW4fJBev3NQYu7IGi5OmByi3bbKSQxzqisaTt5sPbdKhU8dRQIkkt0PGz8DIPeCDV+8Ht/0K
df53Le4gCBXuuu+mLK84LGYdoYyzTti7ULwFJRqacZompiv3XoOtVrnrQuyi/mh9SP/LbZmbRgQe
+MWxeVWNRQ8Qi2JgdlsEEvd9gtsy7fFcF6nxodSCKmS/VNChzYwqf/Jy4tLzX8LNUZ3FZm3yweGN
35S3COoJb624VIc2iWp7ItVhetpvvlFcjr776jkP9BSeZe4xBuB7UQLvZoZCWJ0ZqXjRYziX0aU1
Tip09UrgKVrogUP3ZqO2NKtMF9WgpTTU8fkDyg+fRO0wpx3tugh+0Ay5urYjpPRNy4Jbf6hQzHFS
KMP0DAkBkPVQJZdxCG5ypoTQ7m6Von7QXRbIvneQdDwaiofYaGnHwZ1f9miHU+9cYWXC+bPV8+EB
RN2qY1dPHOamBkhpWs2+HLm0NrQPEuWHanXYPDRJxrqaPveI1GUL5qHNngolj+ecZYgm1eQGBzcj
VS926DfeYDxjJ258eGjsplopXoDtX9jOZxH3542XfpW9cYtN/Klp2vskKa8DC9+5762nWC8yKSl7
IU5tTXIg0/uhQ4uTFVj7Bl6KwXogDs3y5UNchJc6O/zAXmNKLQP72kZXi8XHpGiSmp8ZKGU7ae+R
lXyqNsRAN3Iv3cZnpOE/xM5SeDQa6WziaFV0VL5AvzUl3sVjdKM7aAOLJyPk1cwtIjYiCSbJI0sb
4dYMZ3nEdqUHr88joJwyIwvyIfHFA37lIbhX+PZS927BYpF5Z9AdDdxFgVYUXfWiGZgOBlfSW29o
1n1EwFucuF2pOgMyHZAO5/kVyHoID83WHM5gAaIEB56HR5M9tPNQu+5zryd3eI5QD1rNmaPb125M
0wcdGdCnznuLmHZaS6K5hycAti97dUz5QowRL4w4l05/MXbeZeMMG404Q+y8N9zMXQJ7hkqafErC
8t4W8jogY964p9x7xRbhXfcIq8CRyzpCXmgivuyR00hYv1iun88K3gzCtmckXF0LiDFgH66sJn/N
ybmqkC3OfKNaaybDxMriAdUkXnPyXUlRJgTFsanB6/UZQEMI1bInfHly4rYGQMHAiTZVvsdw8ljl
cTY5mHamzlOoJeyhNFZWgwUcx5JVsWiNaI2g5lbP7AuvwIBQkspOnt+Q4IRBItOopEV2CckG1lVc
EeLrBjsaFed9X+K485NPpKNqpC293KWU4ZzZYE4jtEVDWFxjiX1BPnhuYWWs2/hcbdS70h3W5mRH
ijdqb5yP8NJ8LV/jDJolEzeFS0Yuh3o5nqswkKBAXOv6yk3yfY9dkx3Kxumzsx7XOETbc6r7z0nJ
glc3zFXubVTwj226c9nNOAYZhA2dItAiypxmTzkzjJGQ4tDe2n2EVQjBrY8Vv0utu77q3xC37Cwd
E4K04hmYqWHmFtGlxww12BVBo6aBRIRIzQQJqpxe4UDCsOvwYqrI3efjNFPBDGbWc+6FE8n5YDAX
9na+zTv3S0WExZzN0qTGUwKVCjOmtqx5qVQ5oIiVbQBNqgyK/VRzaZqRz0uUKp1zZf7rb/OOVdb2
d0GFrwawwpMxeHjWJN3EAtepMllrEQnieLWTJ10llhFNzmCL18pjIa3L9GsctAfKQ2AA3ohvuCSo
Z2s51Q1shHUn7kNB+kA5NZKhhmj+1pDxnlsYMsDM+8ZhEhehcRa5yqUcnjpVPBqpe4uw79zUggew
T6s4yC/jTL6mAY0dpW1eNB/3oV/6c9emenAWFsO55kPta4z4M6yUG1N0L5Hqr/J2aohVRkkaKgrh
FqlJRDkkMtgRhJH73uQbO5PoJepbDd+Y7a0m6fKoNKjS5aMx6a06RXtKGhJjdH9ZpdGzmpv3bqq8
Wbr5GWfqtZ2XN7KYqFX0T2ttHdiDu6RPt1J0Z8UWdz26vZxJTrphqKUbN6qxmtfb6FdpqJiHiflu
8FTdsXszNfc2zLRr37Yuezu8rpKPvA6uQD+N1PEYoqNpPiEl7ALkC4iYOqgGBG20QbDqgbjNC7Ee
Um9BqWpVuD3LQUkhHHsKzfTqXvg2cwVsKXDFOH/U+Krpmn2F54iDXX2dtc0yY+s+yKsuxh7bl9s0
EEtobdF8pOiKTwhQQCEfbZTTOMeBpPQIx2BLGpQhzrWepPM4VdZ0p0JqIcq1VOsPBCEkHTFuMrH1
MndlO8FdbA73S3a690mTn0eBukqN4BVe6Kx13TPffa6a+iEJ6XEWAfgCxfEfYjhNhVC/iomDYaR0
Rq2mvPO0HeaV58xmvU+zN3P0WBzycNsBn0CiBP/ZRkkTcNDur/Nr6CsX4ajdgBx5rEim96R53STP
vkKUaS13fU52RkK3OdL6m5gVybZZMiXN7mFER86JeO9RwBdZ/57QRiHbdpoYfINqTHqbxiMmXDX5
6rtiYztEJPlsbVX/0ZPxRVv7u5T2uhJTGqGAphvmuxcq1wOWJV2IC4Yu22hjH+FGiC3lnHirL6fr
qKe+0bT4VCWk33S6HVSwp5zz60xhCmmS8iHSl4NgSQOdhUW96r/yDev6I9yZx2gKBG+0dVu3lIqH
ZWtRi7BvEcxshf5Zh+GZlVY7T4tvDDqsPVRH0++vsx5fGKcmi7rq3CwAIeU5U1+d919TR8Vw0/cS
XgnIKzZVIqxWVkUQsmzx58KTPDfi90Zx9nGcvzamcRF27fQMXktMoTmwqw6Fg2YrJEGA5kRdVlID
FfmuJgvFiUECBmr1ZTnK44h5RRT9qgc7BOjijkLDLdjkZ0DVapmey0R7jMgemimK8eSFl3CHH7vK
vtJlswfUlM+ErcKJ9LeO3tjrxp44bC5vvtdX4jqLPooa3zBwqIFcZJLEFIXcykT4MDNKPO2q8ZVZ
JaawoV97lVPtkcN9Nj7adQVD13nRylVe5vlLTC7DovhkPaDLN6WaqLaNBn9sO1JAbG3FZr2GVVBE
FA6ThH27FROzjQFcdHDQtPCW7kGxUtK3sAmUTdy2dLUdh3MQCKE8Se971y83vRHMixzdpVpp1SWh
ndk8AI3Jsb+twmpdRWCORNroS9/YxCavjUc+mM0Lu/31H2kq9L/+SZOeWOY+wqlK66otq0G57QL2
nJKvMle9apx3KaOdHWPvYFVCSt6XC1MJlZ0+/QfaBn9XsxbOjSGx50jSml3VJ+3u1z9R3wRTp4+4
mnrBEpNLZ2u+mMBqdnUxVfgCPR5WGFNeNZ1pSPWUldcPJZ4Lp9wFbVHufCEw0v/7zyV0IpI8oQPV
xEXag3UdRoDARXvuNslVp/mPKqgd5NyzlnYbwuMasnM+OjMjWec13ocx7pSZPjJR2ciy1BiBlZag
D3acj04JzomPeTZMsrIQBZIo0wzot0d5ZUExxyeDSshDq0XJSoZXPqQfi2CpHQVGzM02okXRG/Nc
JP5K9cpz4o8fg4CUTS2hElupD43uPTgSWJRn3aHBEkiHsOrqavaYgnSk6YxRUvcmrXeoXcT1mw9g
YuFVUcK5zv4syAHzURuixE0oCYBMhWfmJvabpTiEwyBLnMXlF34aosxS4yZzxzsVSmqkwXlq4KBk
2tyU5lmixfViiM0liHWCdhRrNYyyxO7BoDVH5QNJ3RsvTs3WJV+hGWk2MiyAd7QaJaN22rYXsNsc
eo+ZYV+OLCXs7N7QwN9BmX/qDKiL0K1e7BSizNDc47tGoN2pUKcyFkLhIZBCfGv2HNVicpPg/0WU
j6IzWoDvddlcu5IWktH1zXwpiS9VkSKEYFchhdyUZk7/BTtvjOUXsvlzUTNuJ3ZNVAOq4yt5mU4p
KVNvkTWnOInOdCN4g8AtFrZCCXRE/4O/3N/5vbewMWmvfj1XTW3w3LriXCuyuzwZKStsYWa4EEJg
lMjwI/RI/h2ksinR6Y9GtfIVTqIwRFG86pRXWQvMYTgv3AW5lbOqLx+pol+a5YXiWw4Oee28ZPHE
V8TeBrsn+sqpQei4S8sP7gk7bGea429Vq38AvFjOyES6HCLvIavt+6LrnjXh7wG2iKWu5OtQcvvG
hj2g0QP5pppLoYr2dEhFRPGblyr4dEeohpoXP5Z15izsHqltx85wFjU2bCrQR7SczvCtUpkL9Wdh
mOxgoFUTpjT3YT8slKp6Eio/jnxjrXkWyQAGNJ6yN6kV1PIrV7p4obXqSuolm8h0LLDSBRdFjn1E
nznw7Jad53VsVJUFtU25cIrPGA4gJ20MJ0XKvaRqH/ka0X+wn7yQZbEsSSqiNDJXcVdgRAwwH0n2
0apy4YfjtZ3t4xD83DgF3iE4S0SBkZ27sGCBJ4sZPg76vXYlJXlCroAxRJrkexEky64MpmBue5uU
Sw6uj3HXcvwF64sIKDlDxnevIWSad9Gqj+mtJli2Yf9sYoHRy8Tnkds0U1QirU09jhfOSN4u+GxK
qqiCz/IwPHfNeIfr+a5OYaRDUoAPrXJ+cwSducih+YpmyAVomXn5M/LNybvvL9igvReefHeLhgJj
mUF86ne0BBWYTZR+XMfcxHp+1uHLAtNJH566uKSjPXUBmLjxwiBlwENlvGO172n1Ab0KlRqJS++N
JB6qKwomxDhYHg6MOquoBVwoQwYDBlHlM/KLuW1o0d5onrF015tx2sEjg1rHPZzHUEDboga0BC6c
bHVvfHfyWF3FfTbOzZSjkokqo53VgxGs3PoacA7d6ViY85ytxoLsqDmb5hQUDLIJj+iUOUKnetUj
5J0lWUkQPcFol9T2kGQ5AbEJXo64O4BsaDTjWo/G+MxRwn095uaFiFW8n6qxQ6DG/Jna6xSfybIv
CX4wJwZIT5FtOTS/ihcuUEY1WWjB8KaESfs85JuqziCz0ZY1cps1gPyFjZKQFY1v5UGDfDYnq3TY
Qb8nyjXLXgZavDu7sd6JuEIRq3Cmax1U18FmdHIS+HQCxjSX0DnPaEr4ByyqrHrGolBNmjNRI9h1
a9mUj5NdFLGeUhFNEYJOf7S7WFvY0r75X1O+0N9RR39n4BwkLx388T8ZxPT7jKV/JDcdy2r6HxjE
ZGi/7hNf/++cp3/kMF2+tq91/fofZ7V4zT6+BzhN/7+/gpgUx/qXqqqWbVqOpXkWaTv/N4np17/S
Hc/2DFs1rL/ylv6OYtLcf5ma7lie46qui4va+39RTPwrg5FM24FCjmXr1n8piUnjm33LsrEsy9MR
CxmaZhp4L22VOKji/fU2yoIpuOl/1xgXLI0dzZLjFTWUt8Le5NC58hsaBJl1HtZXKc2qVtmCZydI
cmytNSoPhrFAZg23R1wm7RsUIS85d9q5gb4t72bedKLOAD1Tmg4/ZAeMlMKuheE/mwOugaf2qsQ3
ZomYMLgA0+KA2R7YZqzQPHOUqYyN+CrSizJ6keaqMq8E8766NtCDGgjXG6a6BwfTwPR3kror5W68
uHmPFQcTAWLwTdfvODV31qbuoIpXe9u8qpHnxUs3vWmptVF0TpjLXewh1Ys7vgfu1o9W0PRnBJjU
9pkpLoxqX+m7qeYevCBsr9Nl3n8a2VvdgC/ftOqTUexH+7qk6gAb3t5S6ELOYrN1hb2YWZzzVxZs
K+bVwtuy3fnvGpFHA9T+B4433Tk13i6G1yx9rb4PtOn/8NdA01TtXwTE64anavjPNZcItb8Szzyd
f4F6nOgyQ1Mt02Ys/T3MdPdflum42N5I4DLg1hGTBpd+Sjzz/mWrtsbpTFWRauLF/i8lnk2j6N+J
UYqumY7p6p7B1/0+uhBLwwYvm2JT2QI9Lierp4LSXfRDqB9f87cffxDilcVTiUJNio0ZxAWFfK9D
czgIj0TCzGO0fLvbfy8C//Ettm36sr/7EdPVv00RIUabtqgdJMt6SZylqF35FLJCJvOi1nU0uKU1
WtcyUoLkh9917LYdTEp6H1u5PckrQ8XzzXmnawW9nwY81+lfdDD7/fu5HCR4lQjTQ1OwdPdJ5UGB
bDS7Bik2Fs8AJ6W/1SjtfjKXU7wXnXwyRrp8VEzDuDhTqTY/nP4ax34mS8P3G6sgEDLRbJWbtmgm
93Gcl4Li/5A2Pzy5Y+/HNPl/f3KttCohnXwDk6i9wxqhfcWipI1jBwpCp9O/4thF1H9epMeqbYc2
WdWEWVvmrAiFe0VOscA1WYEIPn2RI7dKZwx//yVS4oa2wrwkv0hrr1zykq6tEVvh6U8/8hN+JQB+
u095VMhWklWxQU1l7hNMV/hxM/bHlLtHTV+fvsqx33AwGaiBF+o2zRFI77JdjaXFkUJk0e2fffrB
XBDHCukZTlxsciacm1IrSkJ4nQpe0enP147dpOnvv90kLSt6cyCKZmOzt+2uggiv0VmlBBQhZZqW
IYQzvApA9lFNMA8Dg6J2Qz/C9JyI5kNam9HSF8i9aIWn9DKkIl0iblUSQ374itPL8JuJSp9u/Ldv
OET0EfAdFRsfrDj9g1z9pToOYCoEOHLzF8iWAQcOPyuMc9uRCWHUZqSPN6fv0HSnf3f5g0nFMqk4
uklQbuy8cknV9c2b0UVTAF622MHo995OX+fYe6T/82cSn1cQRxmXmyAPsttUmVB5oUaF4s9mX/1g
1oCINCYaplW0SAJDiq9l6d4hquSHWe/Ye3QwX8jObnoj5jjewdmeTzj1O4UInPduKNMfZosjl/iV
P/rtRWhg6Ql10vkr5BdjN1P4ZLUaiQ+JQ8f5s+GsseH4/raJsXI8OB7FJo70CK2fZZBgQ3QAnKXT
z/nYrziYL1hskYygO9hAA9XgJnRpWSyaFEnUBFqMH//sKgfzBgmh5iAcq9iE5RSE0pFQ4O5qXmVx
2dccrn9YJaa78pvB8WtW+f5I0NI6voQBZTodRjMLhKO8czR0CRd45ZRhTumXCoKSa7p604phzP/w
XTiYFFpUKppR+ExbZGHdOxEHobkj+9KbpV6AkOX0XZzu1u9+3sHYN6pJrWJ0xPYlRRb0hDIaubLs
FELdFtMJHpeHZsvh5fTVjswA05ny+6vXugrhTzSpN01dAODyi9r0kUSTwPBnn38wAxCjqhqYQdm2
JmysF3FR5x+mUFHO/tnnH0wBStwXSlZGxSaa4t+A+JaLzhZiefrTjywD6sFeIe9rPQU0hslA45aE
iPq0qF/qwN2cvRjN0d4kdKdrWtAxOPSkLNyBZASv+2kdODJu1YOJIdPx8mgaT0cpWu/JTw39o1PH
HjglHtQf1pojb4B6MDfYiuLYlHvZk1c5QQfx2Jnbznecrz+7hQeTQoaeVeWEXdItHhDRmU1tYlES
Su1jm4sQRxErRcfE910K9k0yJM8OjJ/30xc/MpbU6b5+myrCPkqgLLHRUH1NT6kD0i/cxIk29DdR
oXTKnRPKPL89fbFjN/JgeigUPfBht/Eq4m19IzI+2CMHo+x5+uOn5/GbeUE9mBfsUofL1MtyIwUE
fcz3jyk1+jwEfpKV+V6QDXX6QsdeuoMpIfUKADnTou1abSKXRt82NAXoFYK109RRLv7sMgczw2Cl
mO7RQ24iFc9h45R76SKs9Qrxhxc4mBoM4cc0+nj4IDzB69qqBj3LQO8arsdO/l1G+atgd/3XA/j5
SOt6B1MErVYwJZCKN50l0gxHkdGGyyBPXWMulYmTN5IXSCBGZgIKP33nphfq/38TXO9gVkhdgA0E
9/BWx1p2a8RCw4zTGpAcTn/+718AKoT/HDVeIWOnJipyA28APEebaE63dLEOIPKte9O6Pn2ZYz/j
YGYI4EYi/teKjdHmuOlIlgJsWxZ/+CMOhn6eVmnhTaMx8wHrESeRYyTP5H0Ow+6PznquN/2wb7ML
WWZRorocV+0Mr44SU460ZHc3BQiu/uwWHYz5UMMcpeiy2BTAQ2eVY6qTXU774dOPPeeDgd4yotM2
qHgAmPV3OrOJECMRwzmk6z/7/gdjPFT00iMIlzGO8g8nmNJO1vwoe/izjz8Y4W6Z15x6e/bN6ZBf
5ZZCFoCn/7gT+/2M606V8+/P1wZFAnQt5dsP3dcImQKddL0QEaJ9Cw1OpoRXp3+HNn3h34zoqeL4
/UoDsg3PybHyF1l8PerRE6CBFYrQ6zrpUGqk2yLUv1hE6axrYfhHWyfXPRjmsdr71Fs8KldxhO9c
eRv95Iel8MibRcXzH78HU5r0e+x3m9Axm2XgEf6kgaZAFh4pP4zv6aN+d8sOxnfTt2Q7aoje6qZb
WwghySug3K7r3qJA+PZ8+skcmaPcgyEuaamJSOUeufipED3heotycE2nP/3YbzgY3o7XRpUBHGCT
kz8fK6QTDVIn1DGkE0fmvH92+jLHnsbBOM/soG2B/3OiGEaikAECFFclJ4x6BkgaLcDpqxy7VQdj
ndgHgRXFyjcarGO9a7K5ze7/D5/2wUgvDYAKYa3zHIKrQht3E6uMvCHAkvUPz+LI13cOBnuYSbP1
bFRvqVtpBhx3v293WWpX3eb0/TlSKXadg0HuWiVEqEl1pqQjatVIb7bgvQn4LdGC90IXt4buhFcI
982lVoz2XWVIj6503T+e/gbHfuLBgLf6wdJwTDNkZDEw6ef1LXqh8Pz0px+ZLZ2DMa85PQkUgpdZ
N1LlKogbiZkly0EBNC32F0DfuflcjH2b/tkL5xzMAEPYeKMRqlwQwsQwH/s6RnklGa2r07/oyLhx
pvv4bX23oMWP2jTFeLidZrEPISjHnnNuxW63Pn2JY4/kYAYIs8lQ5NOeMFzbXODC8OicZsEPA//Y
IzkY+BKqeBVbVEo8NEx3KeR+X6LM1krYDkP2lqAK/OFZHJnJnIPBXxS9o3ZKzbMABgAZBXBC5Bjd
uQzMYN+zoVievl/TWPnNrO8czAPkaoae6Hrul+7rG1nh9uKs8pSZ4daS3g0cFIk2R1qPpy935A2Y
+n3f34C0bo2whbK2CaOCtO2BLAagKL3bkcMlgVSdvsqRl8A+mBhGpSWXMeDmAU5y5ypCwzOXZuMP
886xT59ejm9vsazNUE0TXjHGvrMqiryBj+0nfzZG7INRD4moNVCxsbZgRF40WUVq82iFULuA8J6+
PccewvT3334AIjKrMTQmlsGMtHOb/sB1jgmB4Lcs1xanr3HsJk1///0aJAFrOAXEpq4NeJYcc5e9
k9U//AJNPbLBsw/GeeHqNuifOtvowstuWivgSsjwNqnqjqDTwD40FtxfbwT2VmaCbJmMbAKVZN3X
XgmxLntT/u+idKopAwE2LNGgqWHe1mGZYN+MXSdecJjq7tux0rYxZJk12upk64xFsyebyIZN2Pa7
SECBC5xaf28wqe7bqgvwpoJaI2xQsi+ft16szt3YJ16zEEp7Eemhpc4Qrzk4YgJ8UnOXDdE2a0yw
5NBtClCKYtzqvptfaWaNe3eImqcxc0QwVzWZPgGgM67CDj94LWzli7hov5y7xJXcDLpidUuzSMQW
zuD40PalfEAwl+sw3nSbbIJR7IPBeqniXn3Lk2jYcu34JR1CF9QBhg+ywAOySqlLWFlfzPmBbAIt
z1+7baduwqSSaxpM6i4nheXMtYVrcSQfspUxjvqtQ4z0R6XZBQYgYhLgEPYdNSoPaIxv08oloNnA
cGE6jnMfYRSYAVAe62bmEyWNztCR9hcBpM4WpRuyZaG4rTczYt++7kxoUNAjw5vAD1FdDZHhPqQ2
JIQzJfRyQP1t6n/mMiJ35vTLe2SAWAfzR1+bpjuaRbqR9J0XSuZAyCoI0zUUdL6nL3Fs82IdzCIZ
MuKxq1WxCSJyF7eOdCczxegIInODniyiRJowUHSAd/46dn2CLfJR6fpNOOQ976zhu+jsTn+Zafb9
zSJgHyxrRd0biZ6m2QZcLMgnSKGXFDBf/Q5EXBzBqgS4laY6IObSu/SrAjPN6QsfudH2wSo3UDog
bzXAaBOTUeHQoFvlkTqgKBb1D7P1sUscLHBWBlimS6J8M9YSZ4wT6BPj1zefXbAG5p/9DutgWasr
1bUDA21h5GrJEvKz/Ai8NCOuXXF/6tIcmVGtg4VBaGQitropNqPdqPpcGk4z+X3d4vn0szj2+Qer
gszHqDWDQRAB4CZr1STkRIYEEpz+9COvmHWwHgyIdjsHCtnG8y145rBFZQcMCFtfSoYZ0kp6GDiP
pj9ivTV/eLGP/aaDVcI3oQNAyxYbOABEoLdDtbYyz/5hFZqG6m+GjXUwbJpuJC1Ia1CnpM7Yw7uK
5UfUldpNSGbdurI70wZ7ndrdD/fwyKtsHYwWBVuwMBDab8w+UUH7FGVLiFmUuB799FQ8nH5Sx+7Z
wYDRrKhLTKrgGwB9FvYLuCoE1hZvpz99elt/c8/Mg5GCsri3XC+UG+jaSPparRr9mUhwEyYNMIZ5
DiS2+eHpH6sCmQfzeGbZVgN7WlmraKlhohS043xWZhG+9gKBscRJFOXFWcNutzPlzemfeOQGmgcz
+6g1cQ28zedIIMiICRSMb5Fb/fCjjrwE5sE0kFi1F/m4HDYEddToGxEsW+jaUw8uUur7+Q+X+T+c
nVlznDrXhX8RVSA0wC10N+0hTpzETvLeUElOjpgHIcTw67/V58rRZ5qqvrWroIW0NWytvZ7Nb2dP
B10nKvhRqjOF3fbDBEvt/id84jMQaGA/Bv/tSwb4VJGwBK0izyjM8Po1Kz6NsD9dd37EpZ/eGSwX
6e7bTWTHm3rExVx7bpQDsCUQSW4kAF4+9iuy3LWv+2MJJfqpQF533gnqrd67/P3NxtXBvtXNca11
ln2P0gA4cBdVuBdbW6Pf//vhKUCAOM712bmfYcAAdT1QaIGfH0dcuOdO+O36ANwaIta8BBTmiAJb
X57LFfEW+5jGf1R9PdFDm9b0/raXWH0DoBojyBIAEZK3eEdf+TEM01FqDO/Ew/VXbHWFPRPBQ73u
NQxDAbE1r9z3UQoyh2JnvdvoC9+aiWZwAwR1yjRJhce+G5QHaOz7iQbi9kLpOvlIsHY7LdnoEd+a
iMIexL3AcYEmaHIA2ocLigxlEpEMYZF+/WNtLEa2nNXzIWVAqbE8z27K8j/C4PIc3hEdgMQOjOX0
sUcmH0a/E/Ymt73x8mHfRMpQy7LoQ5MmudN7cExnsOXpBgPVgPFR8IJCnjIAGi3kZk9EtjEgfGtO
gu9xVsEbyUmGEoKeWAcG5im1Dwzpzgq79YLL3980KVNz6s4lJmzVuAGqbqBDKw/13ANeff2bbQ0E
awIoyEpgg+6k4M5SfSrDMoQdxwh1fGFunMB8K/p7RloU8aDaeuhbuOMZWA0WAdkTcGx9ISsmGUVF
E6o0G5hvVajQKrDA8anZyXhuPNxWkq5mzidCF5TouMv4kcGb+zTUqJy6/u23nm4FYYnbHl6mSBk4
olAPJnTDs9aed7z+9A0NZnCRv78dO6GsaoYyMZKMoEt/1wIWaaSDkjcsocbOeuwFF3CKHrnPgF/o
vP/wp+E9/ESKsw5ydc7ni0VvaL4BBrszJ2xMccSKUL9nLjy0gvqM9CHc7TqRTr807ByfS6/kf4wE
HmNnpd4Y16h8+avxQbVMQ6iQhOkoeJWZTIMPwvXoHTCS6W2Xw7aCtJFO6EBGgxQPDesIl/8a5F2X
fJVyHf693odbrbCiE0kZiA0wc57phEQMvE4aSIFh/LaM4bjTJVuD0IrOlExugIIHmCI2kIGcmmpG
kQpshiTZGeVbfW6tyzU8lXr4a8LmBKXXr8xw/+xguxR3qmQfq7bdE7VsNcSaCIp8JZhk0jnRpYJ1
KmsJ4O/cHVex86U2OsMWisJSYxk5iofPZuX8nzJz6eMIyhYyuTXo5Td1uK0TRX4LxK8qzc/pUjSn
0aUonXJgXLTA3YDzn7e9xJoYhJICKb0UPeK1GXQZHFyfAxFLXoNehgKzw/XXbHSIdxkQb9Yu2kNi
Qty5OAPFQo90gk/D5Irgxt6wArzkYG60IP+e4RscPGo4Bn/EOdF7roqef7+tAZeGvWkAMfBTnxq8
YlbkZ58hcQJDsQ+3PduK7EpOmhNRF+dmGLpPAQq34ZPbDrdNTbbmc5qhXBwUz7GW92K9uIIpoMAW
J4WfT+HBzOK2RlihXUgKh4DOyc/cha0+quQCebGWBYVjZwhtzB3/nQXf9AAStiIrWJDBcpv+DAfU
HquyeAQI/gk102RnqdjIBNkSULgUBsGCohS0Ao7v3vRnAmcnBhjq0AfetwHOOLCj/UKd9ev1r7Yx
j9iSz66Ez3ed+aguNxyS+Wz0/AeXSv0/+DzdJsvHAfjvoStcRirl4JZmXkMwYNNVJB7ceu+ut2Aj
sl0rsmfQ/2ZvkvmZtJ5zBitZnnHx7O98n63+sCIbHBlPcvjUnsXaX6xAZq5hNJGN9Jf2IDF+qmmW
P/cwmURxtOeC8LQESNafrzdtq3MuTX4z4nTpTJ3hOLUYj8x3RBnnGaZ1+UMjC/Fy/RWX7d07SQRb
5un58LEvIS2CdEYfVSD+NDMsJ+Wif4YUNnXgV4MmsMA76vrrtjqL/N0izhuIWi5G4bgJmQBTnMZv
4VLuavW3Hm/NAW3lwPyxwghwaBE+MOnjhsak7Y5uauMQ+d9t25vumNOeSZiQyHNdep/UXH9iAwgJ
MMv9nq3iWzPQnfe83+3C1nh2fNZUZ8iDtA4IuoNWF88Q5EHmKet3+mHrFdZuv4Z5Xx64Lo73DRQa
EQ/r9CnrHYqimRaOmje+xQp8RSkxnRqQanHd/iyWdoCfdVgPsApYqmFnA/F+n6Mq/e8hNa26Mz5f
nIT5Go6cQ/8IwMZtqmFxKbN9G4EC19m5aEYnwS0U7ApAAKlqWhyKJd2Jv61ff/n7mzEFKonhRYAX
kAGoHeq5ClC9uU9uCTcRWgu7qrrJeIUTJlne54+Agrh3cEbfE+5u/XYrmOtZViuKt8Jk1DUHRGcB
i1Or+nDbb7diOa9hWuhDnHL2dftv0FYtHOu8vdzp1k+39uekABEenHvQYHiVAfoIh33hmnznpL4R
XbaS0wcTuhnTFfTfwXeguBIjTKGcOsPZVmei3ruY3GiELePE5eA6oYoGuQzug0dhJnls4Xx406YQ
2LO/R+aIml4/LNowEUVRHFPgi5OpJs1NCVJUsv/9dA/OfqtOU0xAqsemgIGtPsci6OGQAx+/ae+S
Y6snrPiVKwHUV2Oe44v4V5oaqNPO+wBm1N7N3VYfXP7+Jn7RswPuZXN5VkUJC3YNhoqA9fzObnDr
51vxmzeF6Z0OlyVwRpu+l3QsjoqFXbRmvv50U5gFVhCLVQcVAHlpMnUT8tOm+zYswLtef/jW77di
uIWrZQMeTJr0nnwBQfUBgN1XCu3vbY+3ojgdYVIpw0rCSTmFxSs0jTAC79fzbJY9rfRGC2ydJmCH
Gj71JE1gvvOcLc096Ox3VQfPw+tN2Bg/tkpTBwoGOTnwXuFUgBLX1QuM85UD55Lbnm9Fce9Lg7IU
rI49rJteB52zz7ofpuNtT7eiuKF0AsWRY30BVe1R1Et/zkZIiq8//fKU/783Fbbisg6WaZlnrI1O
M8HFGLb8cdnBzK3o7hvptTsz0VYPWBFMGkInL+8wRmFjAOV7B76PzJfZvbEHrBgG8AxUu1phhYf1
J+h75Qe4guen2z4R+Xv6gZEojj8plgAvhx9lMw3QV6X82WBGAjWq2Mk9bAWBFcakCwqnQH0CBpGr
f7SdVwFYDGvN4JHh6LNXcbbVEVY0F1XnG1hBp0mF2SKeGOzPMynmnW6+DPh3BpOtreQwfAay/vKl
GGz+WKP85z4HX7UPgB2ug/Klh3PVzgb+/UOVsBWWrKYkXASUSVmR54fOKdV9CB0TkE1QpnIPZB04
vixAuzT+TiBuhAq3wnyBd72huk4Tyvhn5uOuSVcSZq79pzyke6rbjQ6yxZdwoXHLsMadIAny/piP
Xn6o2LiXjt96+mXwvVlJ/RxbsQIMncToxT8UA+xH/Ur7O1uyradf/v7m6e2U9r6B6DAxCs7KKUfh
l6n86ul6GG493YpxCFwUqJC4evMbCUooMsrNFKNsXBQ7SY4NwQHsgv7+/RImFJlIMaT81PwY2/Cb
BsHpGDrrQzUtZ1o3/aGbyNdlKQATnP+93qytmLHivp/gI7dmqZOgbqtVkKiibOdey1IOB9hqU9AY
mPDdOIdRMdlp6MZUw61JQIeAYjT55CQZMfpTGIJH7lKn/+zVaq8+ZSNWbDmar3MfnHkRJvlSdSFq
q0g9xXU68B8EzXmamlXtfL+NWy9hSyX7IMX8vGL30LrAhX3uFwKiEzT+9fKpgyXvp9ShnXfXgpy9
wgRJdDCDJxz+yEGOwv9E1isMQWEG6ZrPcsypPlQcsMkDdCa7qqmNkWvLcVK9aNBCWZg0UgMK6AGw
iLV8r6BwozdtOc68AA2FS0UchPzx0dHZA0wA7xcjbzui2CpRBeZjsEiK8Qnh//8UPDTL2BW6fb0+
/N/P/QlbUxh6rfS8dg4TLd0jXekvJWBZz4uvxVqnEfPSZw2X0CeAa27KlAtmTYG0q3BaoX2aDH7z
Zc1muKoDVN2X3W1bEVtm6OMeve5qHSYyRJ0RYWuVOA5IBtc/10ZnM2sS7CEuH8CCgyBl7ePcBM+8
cp5xst5L8G8935oC4djFpkWYMEn76vPo1UDfNieW9jvBuvV4a7Kbcg2Je1Bin5aOPApMW8DkCHiY
ue9uU2gIZk1ufDL5rFu0IPCG3znBQOJqZ3uz8ett5aA2PnPHETONA1TsUcDF92xo0xzzJZQ7o3Nj
3rT1guDTBjx1GxxGpwyMqMnNz764gJNBaeClv3dZvrHo0EsL36zUfptWQ9NBDSRdcLnn3sDrqIcz
oU9yfSQFKjqJHPfW1a3pz9oWBKCJ91QB1su6zPtBfFH/6vNU7Gw6tjrFighw5XFPR1AhwFBKfXDb
eY2RS2yTlVd7G7+tBlhBEQrZQMOdBklHefeVppx8dJEVSq6H9FZfWDFBgBedGgejSq09zDo6AO7P
s1QDsrjSHEpGAMXoF+HszCBbjbHio3bIWNYGISg5XxLgtzADVrQ9Xm/Mf/fW7xwBbE1bbnAJPMkK
87nbDn8YMF3sjrr5/GctcWcAVMbyiQDZyxcv/xT6vZB3JEsXJ57DhWQJitp+izEs1WPRtewxdDwe
gBRFR31YV8W+5sMQ0J2fujFwbEVcUc1s7OY6SHBNmn+b+iL8AinrBZo6zM35+ufYeselz9/E2Tw7
Y13mIk3qnI6nkI4smilcjXtnV1O09YrLTPLmFZXfy2JaDUJ5ysHvDeWTmsS/RBY72+6NGclWvJUB
7Va2eDj1KAlccDYB+AwxGlDIzyMMGQ7XP9TGqPQvf3/TitJ4AGQVSHIIzxFRyeYWXsasj297ujVH
GC0KzwMYM0GqA3uJWrpfUtj7f77+9I0AtuVuuF9vRNqNYVLSImYO2GkgQICWINYlynEQGoCJuf6m
ra9kTRUikH5ez5i2BSxOf7q51CfSZemX255uzQwjbScHZqhohwxeGevmj2MaZF+vP3xjGNnCOvC5
Srf2sCzzjDwszfTo++RhRN3ZlAJBd/0dG5/HNmocuNM6wYKtl4M6j5OA/dWHeR3Zy21Pt2IZHjAE
ACNsvUKflkl9Qc91HRDU15++Eca2UG5ejcNoN0LKmpoL2kc5P8k6Og89aBh7efStd1z+/ibInLxd
+TCBaT5Xqrpra7DRZtaOxxadvRNpW6+w47hOF5B7WYBcWXXPKMgtXvVD1P3x+lfa6mErkCfqsW7S
XZhUgPw9yEpXd2lXujvn4q0xaq3zAUpBel5i8wXiC72f4Yj6YYJD013tLRC7IJEUJtebsfWVrDie
ClyjCqdGSlcCpj3V3x3XfUSxy56IeONQRexIriDD4l6J2bTrmjZeGeTroE4w0SRNV4ZhjHK7nN2h
f1yAJFBlcCFBdsg1XG/eRi/Zd/g8XSnz5kwkYJCCj1YvzmMNFsKnW57O7Zv7Pg39ssioSC4qzEMv
Hf+wOqW3s2JvjAFb8xfyFOkENWE5dUC2rgeBY8qsm4jxGXxbZ2ekbXwhW/XnjFx5ANcGCXJa6uek
wVJ2V7PsnFO22mDNVPXsgQwRIAipU93JYs5iLpxzeEFSSAoux/V+2HrL5e9vZpPFOKSmJW5ViGw+
qil8Cev+qUvJ17GC8O/6O7a+kz1jZdyERCFdTeuwP7Z9yhMVKrWztdl6+uXvb1qwtsCiqHTAZAWA
Ba7Aa3LMeP5620+3pioU8Ey8JlqAHl4PwPjUOWBYaQuDzp3vv/XrrdlKTmapDR2DJDNzeszyoU+y
utRfb/v51hTVOZUyK+mDZFwG8sjKtTlyAxTsbU+3JihkN2dZgmuQAM2an4rcVMdpmOvbRo2t71tT
NYwhR78ypcqEDx1JLv6uOxcPG+PeVvMNDdzHVSCDBLyeT34FLOigwg9UlCOgg+GPmz6QLeer6YDd
RtWLpE+H4pvXZf7zNHbdziS3sf7Ycj7lI3fRAeKOWnpnfhYkU0CmeNMDrKPUbT1s2zQSEC+nzs0w
ww2BP0R1O2evvM4hf7ztA1mx6w44Ow7U50kATpM8zkrlUwT9o9oZ/1ufyApfP808QSXShCC8sB8r
bel5KQN5182rfL7ehK1XWAGspe4paiGw1GDt/TLSPD2i7Ks4ZKbbU55uzBGuFcWtoGEe+DgwpKQF
1GkaLvDtbi/z/P7TuW1aaBrMbMNlBfClOOLg8D/CgPa4/nHejzKQFv6em6kPun0x4+Q8gXMowZck
2V3umTFpZx17oKCyncni/V7gtrTNyBFgxQ6NQJL7vMziuHT9j7D2f11vx9Y3urz2zRpTpnNd6XLF
0RPGoa91ExTFSQdEVTtr/fvXoDy8vPfN84e1qSanQG6KC3JwHPo4BfPvfq1+4M76XAE524fejRsv
KyS8QirISrlA0tAvgbp0VAVmOqjS7o1dYQWEcFJUJLQ4n/Sz10cmq5PFC45zym+aVHloRQOd/WYa
F4FomJGPOWShhioKBr/AQ93W2dayNpYqqLQKsPESpgG6zRVxFo575lgbI9VWvJU+VDKBRDDjsjuL
x6D8vrjsm0Dp+M7P34g5W+s2+GPR9TP2vr6gn+cGdM4GDv2t5v6ds7g7a89GQNiSt77U8JHQyFfp
1UERlUKRmpsCOnG9B/6rNfn/+Udua97SCeDfOp1w8ViGmYQ9HoOn0ywFSHPcg2PPQwCs5yNEy8A3
VE0Ad4mmr/hr14WO+hflDeS7nDpYv6Y06O4KKGF+U6pC7xiEU31bnQxwNH/HLOp+Jx2A8JAEzrTe
hzUYb9E0T9NefcPGJ7YdtZaS8lX5BUOaqERyJXAXBj6pV7vH6x95ayBac1pfj76p1zlImhZ1qQeB
/hvBfm34GPUCRJGdJWCjGbZRI4Mp4IySLqQrGjO8pD4xP+p14jv7861G+H93QqCQ+5WSIFb77AlD
Bgk7P3/Icv35+kfa+vXWZDYsi8O7oQkSt1o4PD94/TrAWGtn2t96ujWEAsBnPBd6oSTzexrGYVjI
Ke4msYY7gbT1AmsqA6eRVB3MdhKkn8I/2BguX4PGNy/XP87Gx7cVf1UhphW+kmHSLUF370+9ezRF
DXlhGvCbjtjcFv2lsNlBfUKGdF1aSvB7Cwizo77MWXDb8BTWDmUhuJMLUbOftHBEScQMskNT53vu
F1tf6DJHv1nXgdAOy3SEqLYtdVxKH4cMcxE273Tv5Ue+M03asr/QrQjI5g1wbe16x9MQpO+KJEL1
91k9yEPWTc+39fRlfL1ph581szSpwxKUzU9J7VyQjpS6AK6t/Y2DyYrkeiqcNa8UlvWpMi/MOF4Z
VXkfAjSzzs736+0INz6YFc7VsAo/yyaRkK5hd9Pi0z9EA9Udd0YcnVA/tOv0BZVdaQRafXG6/tKN
ILT1dGA4QIsS4KWumHE564NV7Tvd3nX2RpNsBV1PezqTi9RMe69ptcIqSp/DDKltQ4+wNj8IHG2V
t6vR3BjRtnyuWsBZHlq8jlIQHiKjJ1iKOkrUcEsVdGdW3/piVtisowJjZ0YxBgWP+ZQHgzqzjkz/
u94f/5VTvhM2/NK2N6M5wDUwBQieJ+0CyiFzT8tUxwBALpWOTDpEwUgfNOnuVjVErVSPuNa6TabO
uRVI9Ypj3FSIy6sXD7cEfhiBYAETq0GlNw43K5D4kledCihPYKjfIVXo/5OW4W2uQdwW1+Xa71tf
ezQZ66o/whVziJVJKyCczc75ZGs8W2tiN7d00XBcSnyWRr0EjdkHM7llBTi2wL7W81O4Bofc30tB
bI4Ga43ExlGrTCEnifxVyZOqdJv2WIx5B6rx6gBLnZMSRPmyK8IVZvuqneMlXVEvx926fZlKUqDo
bHLT5SapFrdFdxUO+zUq7ZFy5BD3gR+bxTh67nl2boSWrbNjKLmASi7jST+pExa615IOOym1rUdb
SynKikOzMuRKKz4vR5gdmXgYgEO+HrX/oaneiVpbY8bdpl/oiq0YatiC8RgsZS1/wPMPBi4B3H/7
aMwd7xOXuXKiVNA0vQMMSEygkypXRA53XDDbg8Jjh3wdiHdSWQh/ujInTN+rdZl/uX4gDg7hn1iq
Vxmt2KW2wDnzgh+vN2Fj7rRFayqHoMzJA5a0qj97afWaz3MWtYTtjeWtHrBml7wVLgcn+fKC8beH
bo6QE7mtQIjborXykqqTK2fwORrgTxj8rlf5JfSC39c/ztZvt5dmoX03VDjWm4ANqNtV08EBO3xn
p3RZOd4bPNasgiwg8YRSPAEWQn9Ecghs7BmWsocWFmvHpZbhzjDdaoY1m7B8KMQKTnBSGUp+9bh9
dOPSlxiT1z/Tf1dY77TElq+hThSaWFhZJJIAcXl0WDNWsQdF51cPbilP9Vwt9KGqdaO/OSov5LFa
SfNUcMxcB1BDYK3CINJZQExaAifWclRNBF6kKTBWMqDq/QJb4gPYSgMHYGSZ9gqcNnrA1sQ5GZE5
TRlLtM5fL4P/MnyENH2UFea285Qt0Z1luq55Q0RSojBoBe+JkzGmxNF7bION3rVVuq1vQgg3ka8e
NIWRL3Y8d1VG/J2lb+vp1r4kLI0ExMVlyYrUImzpwuYefrvFbRe6nF5e+2bbs8DbD0vd5bTpFvL3
1CnktJBLdvdcHzamN2ptPASGkjbTzLBmURFN/UU/UIkw8lL3tjshTq1JAubSqDcC+zxJM+xDogmu
RD+yLi1vukrk1JolFgHyXjlodEAt+zs/YzoWXDc7qtCt7rWmhg5MJXfWA0MBm6/v11lXZ3T4bdor
bkv2QJ6rGuiKadJ5NDukTsgOwereeJC1ZXbBACaNbjB2fNj1ZXCqLmoZkbbJ5X3JRv7v9cltYwTZ
3nMQwa+ouMN92Uh684VK4X4WZMl/w+hONsfr79hItfuX+elNFMAJEmLuEhO0UuInNnMVHEPdFl7B
a11S7Owy9mcMZf59FJNndt650fO2+g5iOFyzY21OpjDL+rj24ACOLbOif663aWNutXV3jukbnPVx
EwjmIYDrahyYH9N1Df/hoqVfF4gUXq+/aauHrBhHWS3OSplCUrLM9VOOHc3/OJS0n9OSN7cFoS3E
KxkXad8R3Ak6fLxjyOnhas0rk9saYIV4E3TDUrsEDZgapuLMTOkTzM0CEOKdeWeN3hpiVqCj/CTn
oIYydHchUMjO5fpv1hJKI7Z2i7iTq6zSD5PCD4lWSJP2UNAbw8BW51VB4WNgLZi+JP3Iu/ZJV+Kw
YlHEfriQOzupjbFsy/OABwzCvJmQc+Je+NGvR3rqKrYn5916unWGCCmtMZKxg11HL3sMqPTOY8bK
nTjcyJfZ8rxsqGfTNJ6fLI0Y4xE+o/echt4J+OzxqHSYnsIgLW4LFdvKzqe8WBqYskM60lVLnGV5
Ox/gQ5rDYBeyjD1U0UZE2nZ2cBkbYV4v/SRAMF58N774ZVXF+RzcFo/ECvmKSrYW0viJYvly1xV5
BwgO3XNn2+pwa0VPq3T2Rq+hiduW3ak0EJGLye1P16N96+lWtHfw3Qert6LJpWSyj0huvK8zYMd7
hTxbz7civexg9upIPD/zP9NV1E90Ddrb8gC2hg0qiMHLZIFtpjIcyiP6Z7iAjm/6MLZ0DQlvOAAp
7HSmfC0evDLPUUvf8p2fvhFnnhXFpp1nrzHIS7tDW69xkZZrAPVauyIYKF3YSbg6/JYZon9db85G
wQK3TevSlOfj6gV+Uo55G0DXPsKZAUlWx0SXfNWHsQ1q4AcIEI3DofNHIDDgygpc0KHNR2oiChrB
cCQZzkpROBG+xAWHYTk2Bgoo2bRw4fSEqlH/Pqh1trNqbwwe9/L3NzsRJ1cNUhlAz6NISB+X1GWH
qu5vszzhNow5K+C0BF6rn0wCF33R3DWljnhbLDceJzzr5w8Vrqlqd8LEowt16L2Bxk7TzIfrPbrx
cTxr1iEFddqVYcCsEzFnFEXWz6wub4Pj4Bv//emrKRDwjXJJAm+b/gA4h75vVlyflFWxZ7a2sQn4
j9fxpnenDof+vqUEabzy4zJSiMxI/oGr4WvaQENYU0NO3e59/MYq8F8x9Ju3+SNkSFw0fgJDHf9u
Gh0SzymtzwFalVzvkY3dha3HMwVuThQc4yE+DmsR06bsvoVu2vax3xQwEKQuH/YWta13XT7qm+YM
sNAZxtr3koZV4yFwaxa7NVk++MAg/AqMv+yMso3PZgv0uNRpMaeCJMO6alxhwFlER0E4ZH7c6Wow
t822tlIPwHhthstwm3DFewZ7Iz1k0JbsNGIjVGyRXj26KMAafDdx6iCIM8rFAX2zJ97d6gorEKth
lgPHFX4C/FUDQ5HleXDNdAAtAheleybwW02w49GpxACsD8HBe6YvqN5vY5H67cv1kbv1dGsXsARZ
SevW9RKuCvPS0ar4UM71HiluY7GzdfKmCcp5bQcvCUKVR2unkWXUg5OOkTNI96ub9cagQN1Jd0ol
328Ns5XzuU/YUpgJ75smSBLoWMe4ZtY7F+7vdzez1YATo6BQFtpLSp1XR8rpQ1+x08SyJRICEtBb
eoTZusBFyyCo5s5Lekf2XxZwjT+yYdrLkb4f1cwWA6pWkFDUaMNSLfmHOXeCB7f1ljpCVdFt6h9m
292tqLqYQbUh2HZL+lkqXX3oOCE/b/s+l75/M/9lY2A67FvcBIj26lQj13XwsnKPh7D1fayQ9rFo
e7BicZN5aNZTFYbVEBm1pPeAjaBI4rYm2CG9BPAm80Y3mSovPXDw0x5Wam5j5zFbBCiYkgPUAR4q
DWn3TTpr84Jyvd1U6dYXsvb1wdSy1rQpYoxNCmwyNhwmwOBQBFi4O8eq9+85war5u4sFK3CwbSZ0
sdOJlxZ70ng2vYy4M5kHJ/cbINfc8n7oTPky+sue0nSjZbY6UDiV7PIac2EOjgeJVN+zX+Hi6Sye
Aa+bj9c7f2MWseWBGR0cCfsvLEmLv9x53pQfHVSvnKZVqmNj9LiT8H9/7mW2TnDNCw/HCcdNvBKI
xvNaA3SLwvFmLI/pKJr+CF+CgsAQ+LJFvd60jek3uHzYN6FZwhnPdE3jJjmImkgdwc1Lj5k63fZ0
K/BXIUzgyov5/zzIj+3geK/Vskw7Y27rt1uBP+a1hA9cThJPjOrYs+wXsJzrzofZ6nMr4FnfkwH1
v4iZVnTJ7DrhuW7KFXWJIniCidRthvEssFbzvkElAqklSVRNkT/rl/Zihb6X6PZZcPka//+GjQVW
8DtB49bw8SXJ7Ev5r0snhpxqoJeiGmF2UQ3lx7xHOuGOzaWZo1ktC464vZOvX9JmqMxhyVLlfmST
CEm8qKY2R3i4zpD34UScxnBEATWiGFg/fAtRt+lGfCmoObjOWEQzrBV0lrkxDVBLMBU/BrU8pCKt
H6bQT58Df1yewVIa4kYJE7cmmyMV9CUWts6LnKCbIpTk3M/58MPr3TlqQlnGZWb6mLPld1c6QCgq
Ot3zNWwhyW8/IK8zH0JcYx3SMj1PdMwip3T6iNdtCpyaIMcmBMWxXaq4hRrXDM23lrnOqSy7f4w/
zbC6L1GT6MjnfFr/NH16AeN5r2xRf0C5/Ma0+6LJxOOSjGtkXD3Fnkt53OrpsRkIbNg8Wp8cFEAz
Av4tZL5NLAt2b1rnE898dWgM/wTiqo5UoZ7G3vtceuyl6uA1wgg2oVXHWaxEDxgzd6dYtsuvVc79
vePO3wOUSB5FCFin9pqXoCpfs7D8aPD/I3Cr6jCT2SSdbsK4rxa/icplBKjOKdvIz6flVeqBJJJi
RSnk+GFO2Zc0n527DF7GyOH7EeHucxGOVQST7pcGKNS4XQOJW9W+PwSCOdFglHNq5fK7HeEOnVO3
jUaXayhY5P0YznmUCxjEDf6vgqUT7N3Jnzalzy6t2ZPTjvfYIeVwJvMh/sj9Py5xenisVFWiTfiQ
dvN9NYb3IHv/ZtX6jzPQO1XWfjJTHUQ5r0D4TldymLExjVDb1KKJrYlVVv5UReAdRkOXqE/hUgdu
UXFXC/imI7HPzgCy1PfZPGQHL8/no++XP0SePQ7NEERceyxiDBgOSrJ/p4yWUUEq+TzK7jPMoQpo
EFkdlVr0UYtL6EgU/T9waFoOuqvMUVTuSyfMHKPbZoA2yzFawnY+z8OY4oJwCA7+WFUHD0e7SBf6
lbDxS5+qj8zxIOnVyNEijgLc5UIwMQbZFwnGI66nh/LAVnhiuzAHTuSqv3iwFYtaBbe6Nlv7qBOe
fqSL+oCg+iM69yykCGJ1KfE3wDZFrh+SozM0JiKN/lrRGucnr/s9MvYTtVtIC42sjWGGCr9hgl4c
ZfDDNPVwbNzSO3ZIUcQ5zdqITuX/ehKCF+uMyLT0azR4tUbQNX9oi3MeVMRPinrPpgoA3DTr3SJN
E4eifGQ0PMEspnxYFZEx85GZTI3zsGTVelbr8LEcss+rQz+vHGGDi/8maR1MeG7f/OPJ0YdkuFGn
dgiwt21ZzIQOTw7PxoPnFGs8VVAvdZ10Yl6tvzUxZeRcDPMBP/mke/clF+FzRxZ9rMGdjDJMT/Ho
QjQyDVB/D1LTE0/bfwY1FdCsKmhjupyBm0ZNXMHlJFrHRsZkQeVuQBZy9rs8O7QLzU56GZfYA2Lg
rve4AvlzcWOnpk81z7Ko4uJ3u/BX3aeoPoFRN0bKOEYG5jKJR2EKGwZz/gXpJHbfjc6QR8pF6Ujn
h+43D+rZbyotQC31Ug/+I6pX+XMI6iONWTeQ7zmrigFqKc0/LEOg7vPRL04DpCSfVY/ZZnR1bWJB
kcOOBRyfs8g4XJ4Q/nKJfdc4r4UBjltIX0l0A1HJ/3F0Zct14lr0i1QlEJNeGc7o4zF23H6hbCcB
CSEBQgz6+rt8n7qqO2kPB6S916iCLToNSJa90NHQk0VVyWFhMsKNk+C7qL3zl2776YqvAxygGyQU
ZxDv80u8d9NU8BpesxASSSBvw27u6DABaxRNLKKcrdAo5Uin5ffU6e6fb9v4Og/QbOTWpOZoUDBZ
RviyIncJa6+xC8VpmcPU5QFW8kfCouC/vl3sFbr9/h9vx+Zpyob4JWgy6dGFHQRPDbf7vWaYZoss
HvqnKGvIn2hfl1+NXlN8uhl5iL3ojitqWBrccbG82h0S7lwPer+lU2fNbUAhF6p44qQn+RwydsfT
eT1ZJjZ1aIhlJ+7n/RQ6638tGXevM+qP78gOU3yO0keZ5H2z1eUU/nRZDHvs+2oKs/FviqRzl7di
G5CdvyNkcHP1C/nxv+KEuG/X+HucIUHpR9sXgeIyH+bhe6/H9bkbNlhCmHV5SOn0OKDL7YKcoBuc
lnvOwu2YJeHvWrGXDA9QjvC/CZcXfiY0pelycOMbCUVYIuIGmLfF8xdn+t235NvjQbpGjX1yUkM5
hVDnXx2t8ZAkqbigg6POUYUTVgMNaN7vMEvgGH+Ou/RSx+EbnJfukPVISxa73i/CpkM+rrEs7Ih6
XTWCk4eZe8OxK6ZH6KejMobGtcCV92mleOgIUOtkSocCQuHgukcTKj+zxBcsNk/SoNCyNyNE8Bpk
VTPS+zgJDe5yvKwjei7PJlX3M2pJ4eWof21z3KOwOqwiQPzl7IYYF/gyFaEXex5a/W0bDrvrnsjC
7cuCQ72fcf9jCVHEHntmRGGSkeQoUr1Xfm6KulOkAGVOcs/hT+sNexVqt4WnGC+M2/qzacdPMMMo
pGpAePaYTvKdzcc1weA/ZtYXIo6zYkUBWgm98q9hh7dcKo/cMKo+M7GgMtrMTTXI4A0hsF3eBoGC
tlhH5RqvGmApX4qeTB9zHfxBdECT227fSz6RUxIPGZrmO1nOEkpA5BK+9chGyo0Kn2nAzAXGCshH
53i/Jb3KcNMyuSMsSP9u0rnHjzalh3Zj62EwQ/cSQd+a+3k79o2mhwX3GzQm9W2BKvXvtvopxyVP
TxAmtAcSDslhnFR8qtuQAMOHp4UnWa+KzA7poaEzOhnRpNOU6NgWEqf8Locn0xG8F6NYQdH16BLo
brFhejpl8K0fhP95XbAX/jSd7038yDY6DvAMIE2yiDubPuMhW8owtNmZ8eBndRf6z+JHeU5a7U9Q
ou7VvjbTJ03aoUhN5h6zJWKXsBbZaRfenEce+xfKwujBhpt5rtHTK/NwjslXLax53oKovkcuZ3Ig
fGzfNbyyJ7Rl1s9o3Z3LGXjHQ81b/RdZB23Vt6O/ZZzNV0QuNkgUGkE367ofippKrvIpXHFCDJl/
MSxCklum++uyL6vFtYwa8dVTfqVNTY8I9lmrFeHLT/su1tJx5SOcjKO74VkP323T2V/NgPlmUBKT
uGQrrHn7gFc4ad9kMMmX2auw6pc9gzuWqQKfCuY+qYGKTdawa0Z8fJi7OMAju2+3xg516ViiX5dA
ZBdl4lbkWdzCw4Kb/M40YhAHz0xXNrLJCpbWYQGDpiyRIdYcEAYVg/IOXRX6jp17Hg6VaOfPoSb1
t3bb9q3WBr+nhoVVgnLaL56s/IEDEcST4brXGX01z1PfTYeM16bquG6PYu6G8udzvmlUeGGySDUE
ojU52a0dT2p0cLFFE2J2WLJe4GBWGHY8JKwgyasW9aYFRp6tnIY+emPUJ9cF726ZWWbuh2UeS0Hm
FTxEHzzOUOoX9ieQznVrCp1gEpYuTcgTT+PkpGawULnXHEdmU9fhmxUzH08I5EHr+5zMa4VSXyXQ
ZJoOXc5bS38nM9KMcg8D6U3KlFx6KhVchwNd87Bemkfp1/gJDLL7E20zfVuDmF3VFtSfW1gHv0NB
efAm4sYA8N1ViAYAuwvykXb4ZR7GYK91QYidww/JA7WXYuPtVxuYZbiJYBiGyuxwCSKZGKl+hWhj
8o6a11phP2m634J1BD6IBqDNJVhioirROF3nGNZZVLKucdsFj7kaLyxD+WgRTrqNaT6wWv6LIM7B
UU46OA5Vm4r9hPpJGuWWx1Nb2h2Oe8yp4TBWa8DhgOhM2xQucmN4QnsBcjocOp3137BD9/nVLrus
T6peApKLRSwfKfpOH7p0juEVHxeZXJtoT/xh2kggc4G5r82nPRqWp8VHoftvBja+FVCUYE4y2s7y
nGnDg3wlaW8h1QxxZ2mUqKFoUvwY98Ys7eBFbBqsSOibH2i5b/WGx6/DR/BMcA0hobad0K4AWzzX
x8C26R+FQPW1gJkyMHd7CB1EWUct7y+R6zJ9MWTOhlz3JJgLPvjR30d1wDrYPw2/M8GIwVBsk4ue
IsXgZEXLD1YGz+MZt2Y6C9pXZLISZKwi/oWPukdPQszAa2cs8u4gCAuiw5Js2zMs+4R9QZUKSjqM
R/Rho543klWP8d0chmgj3ZMkI3gUvcm6Ls0UJAJV96MciyVckulogoGZLyrdTDFhMhZg9fCCumeE
5jF56aZBgN4ZkRBzyVwQYIxbEWz7sndqyy4TaYL+OO52xIcgeyG3s+YqCs61GubsHjBAKoJc2TXk
xcpXYnPH8LHl0BElKGrcpWmxfvbTn3ZId33b43j292GiUSGee9q2+xfTTLZFTTIcCERPQXbpGu2y
nMdug0IITXUj8nBwvFfhNmMzoIjB6PKOtOo0hnUDYTrGBNQ8rr3D2YXk4bpSIYFqFDch3spGLLiH
lxXM34tvGCXvPzXZ7ODCAMM07STD2rsP0aOrHUM+MuiLPF5JVt/YHoWqbDXOjZOxfl1ykOJ9h6dd
rnioRMOTap+kJUA7Ym3OGaTI9KtGzcst7npqc4ZWYAxOWTy3+JkG5BF5FfD9QNEKFWLpD7TA4+35
uOTJ6PiKt3dA1gZO/mU42GCe/1kRL1/zhCTlckVkbX2SGrLw+8SQMLuEIdL9Cqj5tyXHGMe2O/R/
+aAkdmj1TSx9PCNBIlP9Wc91H1RuW5hGido0uLdU7gF7DS3DGYbbfN2LxTYZRZWmSpsLxO6IN44I
/lHVCD8P75qWmifbcfCaWDdre8CtjL2PMdfJmyQ7SS8OA5dEpEGHJnC8gulyhkvO/aqtSn4T0Swt
kJrQxsVCa5ARBTo8GnvAJj3s335pWXQP8rQd/qIoJHB/EbqOb8+gN60KM8LFd+iV/gxi7IcljFAz
y+Nt98v9SOEfe+g3qP0Km2QZeUT972TLrBZOYKSiGmQ5nMk7LoMwwr0A9TcQps1IeIxWq5tyxyyD
o8CJVjwiH6Ob3huKEJeL0M3wtUkuxFOkwxEthvE095XRWs1Fttdmv/hs7gJ8UFOnYPQUO8v3cGX+
3tfDuh+XXu/kopK9+z02Ym6elnVaWO7cug5nPDtsyHcveFuizyTeqsCvZj2GYxf8Y0NL/9olw5/r
AwyJR+x2Nr2bUhsobN8rziLfOxffxgU+jbOLZ0MvA/ObP0dTNy0HGtVE3/DEBPEzKAcH7Ape8ahw
cbJGVRKOwpXdSrHLM7zqH2iatftfSiH3/dVC1ORzwMdddMxYwpGJmDoktS9KJRRCJ2qRX9y1/XSN
Zp35MgjmVFTJug32Lk6cFwVLIpKdVdgnFLF4JguPQ7BgGeAAb7B5ELv6Q4tavz+JVaspo8FMEe4g
16o7cNwzu9htmPEOe9xXpSOqi6s69S2v5tkYdwQw53DU13GHpx5xr23eDnaLqkxOfKtg+RixJCDU
geRgFOiUOwUY9orJIGrvmg4rRSGndfEldSSKKogQyf0yKiGOvIEdJTfCt2AqIUO0udU0kVdMzcN8
wloY2ePCTLuXCic+NrF0a8RV6Mh3JRFb6IGW6fofZYSsVSLHUJfCdOo/FcvmDWZdExTtbsJ/aQuF
Wt4vTs7l2KZsLFu3sid4GMa/P/8Scy/6JZsqblvSlUlkmvcUybJB7pMk/m+OaDedt7BNhnLaxwVn
b6tIMBSxsuwfXP1rXC3g4Cas8TVQtZC1mI6ACzb6uiGmoD+ks5PyaG08iAsylhJ8KKgbdWHhajOL
g0l5m/hc4jVqq8UiqOf5p6ejPU8N0pNw5CbN9OQ4ypsKkEJBcvObgauo2e1GIHrYKIOBYu7VEl6w
CMdpOaX4eQ8WcbYYwbN+wv4kkLyEBxD1KIiSHv3bsMgWZe3Y+JOciGiLP6YOTsdHhijC7RAhpqZ7
gUY1SBtAZcg+KCYxu+dUGsiQ4hjZRb+UjOV0Ug2sUNXClZLnaUSC5Z8gbrLgwhEyDONT0HfyHVXX
qj/gfE4AOU46RBQ9XkhTkUbSqJSrM80DLjDURktCMqNzxKkiVx4DCAj/uxqy1bXYUWuBF4NLPn5r
wxJz8lsqNhhbjDdXhChu7Ock3Nu+SHB9TTku9UHkHNMmLm5p5PqEdTPEf6glyJlDDzDxAROdaQ4T
IKY5d/Nm9nJMoI8/t5gWg0tEdDpeDJDV6NKHIjihf9reKUTR6rNRGmePC5nH+jnCyVkxHaBYaBxi
BtLBxLU+zZPtUuihTfyy7n7AnK5MlwBgiWfAHd1S17mUYTeXSRDFgFpXNU1/5thRUuK3KeonNNcB
KtQmil8MLPkGVwhQzgo6iyY4gDidcSrCOyZL5I8Je1mzoX4XuE7bW4dG2wjLqRjTHAnJnt/HXIwQ
f+/B4PKBZ0vJmnC9ok9j7fPZrOY0Wh78ASJOHwFup+9hv5sEl+c6Vls3LkizV6N/+hlyTb63GkIl
kQCVTvXMn9pxX01eDynAYxF1KCaN22ceJwwBL3T/TnXWvONaWa4SnXi/ahJQjLhCj8fB+xHzpLS+
xgKNGEPZB80hJG1aJcjButHV1HOOUwlvb4QzH41lM7lOwSrpD/7YtdWkavklxxUYSbfP6V1rkPhS
CEdiwIf1Rqu+ps7ijuW0ggHavfVBqB2Woil+UxbYRb1A9FnJSZIqne106fC5gnzIJoqHp+Zg7K1E
By2CZNPDGG8rdmuU9MDzZN3DzsLxte56f4iBUehLVzcIag+cA7IUkfCdN87rgx17BeahtVmIpWAD
Lhxmodsx8WT7KfFYxZ6GqB8vcVBjLzZU/iKmRvMIEfKx1jM5byTEY8gzfWu6NUZZSJLB0mjXdMGZ
p8P7SIBBaJaAfqIVyh3XBZbrnyP7VcotLj3I72vsjbwL8XVx1gztSzpu7AldI/UHncw/PWRtsazR
5nKOXPjTuC+U5bgAV+C/K8chQVIkKDNcUuDQXjsfgSNuaeIQ8zUud16G6deUTDhwuiE+8CayX2rW
9sONurnMUTv/UWkGJH7LwhlOVmxA+Zbp7ZZiSflEkG6IM3NbJ3XYbQ8fMiJFG1aE6TzsZeNh08LQ
Oroo35c49Pm4B217diJTWaWnelvPBj336wHr/Lf04lWKaKrgs2P3QeJVVgTwYlUDhPWYBLGvHdLB
zLTysECmOd63EPjwvr5kvuneN8ZUyWdEUDXZ0r4gM1r/G8DBfGd+Dv9o5TG8bop2uJLiqaSjVdiR
1DKd25U+zxkBySvYd4iL+gbxGDhnEe2/WSemgk7cIhchcqVibEDrUs+LYCX1K0vFT/ttt/tq2h1S
A1vEUYE1WnJPgCylKhlOSjEOYAHVu/h2o8OGRa3iuv4Y6F6DDFyzw0a9AHgk1AH37/wOMxLmF2j6
7xtfn9ItphXdUEsQE9/lS+9gzlfp8kG7htwt+LV1M12viu7ryTk9uQqOAQKmCG14f38kgl8hQsUr
C0thZS06zebMxIeEEDrmsc7Sb7iFE47u0ckccMZE1UQid+dQnnMeU8MPsxihHNFpVICHxN+uVXfp
REIuicvsGexbcNp7RHFtmLSQsrMlZaiy+jUZuDtzGiR4LWMs5TApf6NDW6c57l7/3hHm0QyHag78
Zf+HaRxWgcbykoLgyDkirHNQkB4Tw0xKj2niSFsspzMb7GNCI3m2zlsUwGx4G0kXPWgUSynwbNlw
RIHYlvdI1uwhhDD+GSN8XGp8x5Vbl7bF1k7Iox7H5Zrxhr271rlriyWr2Hoi87WbsUCHUm/fPvPr
SaO35o6E5KsPZPq2LPX2S9vmKYuog6kf1JcRm8AOhC4oge/phaq4Oe/xMBbZ1I+HYRyHd6D72eMe
t+YdpI+NymyJca+gQLNMpjnpqzFeLP1lZI9niS6TOmYpyyrEb7QlJNwaqZ1xNlUYpqJqISN7nlXM
S1g39aWVzmPm5CKXOg2QMPODZ9R2BJUTbeXgQ3Y/D40re7V29wAl9bENdFAGfPtsMBXc0FzfPvpu
YSV8Bu7UTuFW9RqrjQ4IL9Kx/ap3dt/aETtM0LGiM1tXKBRH/YRyN8corPtymmXn0FqeAinWNYBF
YOo7mA0acix0ZMXHWEZRG3+vI2lvXHXhZa6TNQTs/AP6r2F9CCEtLgUIOXxrok6KxU3yz5S0Pk/Y
3L2tU4hzCQzTmaVz/beVgb0izGG4jO0PAwfHR/SW7hsDT7RglS/SoUEmc70G/rb9NPjGm4JuBGvn
M9Useo/jdHDYJWHZL1KG5olNhL8CaV76GENzkQEtAsgtxgXFURK8S7rheMkHjbjZvGEI88qDYXSI
xFCIf95dM/1BVYO/hovsynEziQPTZ1FDD+DlPGWsRnO1Dw/tos4ZdfMLSSh/C/bGfgkJrm3EeFpm
iEw6rr4nMPaJ6WYcXka4FPW1j0h67p1s8ZDMIDg6QDIvEWcK3yFBz6XC/xoaj2msapWA3suMrZqw
eUEuEz+sZIt2EIFZetEt5wAjiGRVhvjXDxMFyD1DOVcRA6lEREVK7vGiT3kKKP/bR4S+jJolp4jg
IJzWlV8W9EAcZizyV89IegPsZ29mtyCZwu6EwtamQGyb/wQ611bULfKRMvXa94G6bHLswJXb9WMa
1RN88mC5hgllWdDaHI0myxkT2S7zJvDJQfro1eBcyCUb69PkcGA5voT/taoPXvduJQhsH7r3JJLq
qFUQYDIGqwEB2v5ZU8r+0ST7OyO6GczFOKblT7YCWB0Obp3L/uA0tTcVxOshRkdVweOe3Tuc8Lid
TENPUlpVQjADu5PiyXDMfpp0NJXm6pHndoZEpPngALmeFpEgp3l03cfG5uWol3h/ydZkuPhgJpXU
YnjggyXlbiiMyh0vOyt8lRoBmRGX7+gaqnMIPUSZEbysodgADLeYq0Mm0wdIDLdD3a7NTdX8K02Y
fkrND8jEw3G9kiZNrp3rQPwBt3mKxLAeFrkA4xeU9YXByF21zYBPNlExslojnIPA6ICowXRlK0Qb
2D/wRIX3hHNycIlQpeQbJMuYiC88DhIUE6T+LQA7h21OZnctItvfhjYzaOMlFUP7WdmHvL8LA6Qd
4Iuw5ltnmYdVnH0uctD3ZlVPPd2jBxmim2YC1nQHuiCupn5tT1Fcx2/oWOIfsbf1/d6BnOzFaM5w
UfobKqvbC5SXQUWpriAxSR8lZsGKELMcA43bMQ8nWIGpBq1iXP1fj0LnO7Ns5o+ZALRskQTmorsJ
UOLSVj7SQbVOoP90O7sD9uL6DhtnerJAGA94L3D3A4g6j+26/91Gh/DEycfXtQeNLTXuc9pEEAWM
LjnHatdgTMRhGXd1mPqJHSKItt6FnQE8yewtSjp+gu1ou4eSnpe+m2Q+OuhuoFIAa4NUzOywQHGI
uXFfbgAizX3HpD2RrOmuwCna3Do1YI0eFN4HpKkZqJkLyxcwDolvyh6VZ/+NE6iRSRhVhjUGIAQS
BMW6A1NocbvcJQF/Vcj2hgDHTncERMJLs6C0MwcU6O7Clsu7bfCf6dQSBLrU/9I9qMzE1HPAAo/I
LXAdJKRx3vugP0D9AZTeYw5rW3vYRL2dpmT5HAc+As6zYQHOaj16PyT3cFkQ4GDdok7eRKSafPKN
l0Yii3gb7ril7oT9a8Uo0akj0OXohYCOOsMJD/pApe9djJrPGt51rA6oUlxCeI53uk/nQP0QGzto
k21bNTCN2OU1Vv1ffR/aPMFoeuZYYwsH7OAL2BHoYnQhvKdd1r3tP970liKOpe4suWLlyM4xZuKn
dWmC84SD6YBuTqhpCBbN2zJz+aRgd31PNycelUAH5vSjuKqbUZ9Bh6ubmMaHgC/wO43+94hBoALC
2RT9FJPTXPN7m+z8AKnMtxPpWtJGtW8EU8dDh3izQzeBy9xStVw2UAQn0UbvTYBXv7ZuCRED0/Ul
SO+hzDKGe6id1V8Ir6ZjG4OjItk8n3ay4pqAobGpMeBCMOD/OKMShugDmV5ExnW+ein/+gEcWGBa
Xa0RgsiScFaHAHQmJhEpcbpjM4DfrzlTBgWUAhAjscS2+mFNGKDpJlkKqLcscDqWFiLQw52u4+lu
kqo+79uyHemSITtet/DYwSF8B6PdkGcRWuyDJNyKpSHBEZsIffQZCoTWOEmGPAWI8L5K0NGp0qTc
Wv3b72H3ndINoTh8iZorHdcM2Ih9gqolzRNVizKt479sQ5RSEqb+aBuxlXLGMacyhaFUz/bg6TYd
opr/N2RQJE2SrwXBrgUoa3AP7ucn3YT+nQlDDxkCoJ6zvuY365OpSOYZhJvw8YXv9L8YqxKwUQuA
oe7PFP7nwhJxj/xITJjBMJesXwGMIsEV05l+7zOMs85PvyZgjuW2AsWCeN+XtRb9JzIEzUM2NHXu
s2V7kx3C7wPGxKXbiTmrrPsbJkuDwTt5lTwOq5RtDBqUbCzZACTHhoZW4QAlnkbszd1WuxNB+vaT
RgtdiUxmiSsLr9pKmx0SDhwmy4KAmaTlDD8O1gywq12RDEt74l0Y4HYJuztGNsAsAe5xSgPElsXy
rw3IUsQya54DivMTgVXQ1tVb6g4ePrLSmgkcKWreSg9p0rmHjqEA1JrkWvXmYn8Sp+ywQc8HziUH
0qzPelXuqCXaI+w0wGijke/S0vYZeWwEuhE9Xbc4onfztjQfYcjxV5cRcNuEMHEdNfVh7ZL6zfVw
y9R1iyTMeJ6fHK7xS0P6j5GD251nD9+FUHizPFXlMMYJCJhMXRUJv5It/s0SsD1bEwd5EEKZCsFB
xXkNyRrkz7gryIBcJh0sFxqx5AHu+fS2xF14QyF8W4iZPlmZLOcIKsNScG7KfYr0daYAKiK3yRym
Uoe6+wU4RwMtetT1Ie5JleQcNBoEElSfge1CKRQgYpAFWFGb1C4VjaAq0GgKTVb9UUvoEKB1o3kD
6UneQCGRL7BHFAT+dwySfXOzwvE7iUvwQSZdfGq3en2nBjFFYDsC8/DTApu7qV8SHE49gMwhdv41
pQIbWrOEFVAQOt1BeMcfIR6DCCMIJwQG1uvJ4/W+gMDbH5Gk0UI5SQ/QMkw33dT/Fhk0vyDFicvU
4TJcwkBeW9QugWhEzlwzb9OzQOxjYQcka88t2Q7ANus7kJZBHsXg1URAvhoLwG9ZDbb6rdEGkUR6
6yGXQroqhBhfDj/sM2i08dy6RhRxOz+JCR+YpP1rt87RUQqo5HEUqJ9cvU/wF7JIEnLNemxToP9h
tY/gqto+xI90wyXLfGzHVhX4rSnQvnEE0af8+mFcC1TNM1z1yUe2jl8RuNb7LJE9BtDhigTWezch
nSketlx1w+vO/JNHFlkZrpC4sGw6pGT+bVP6OtIFmVwbxozdk8dh9zAuKQ0im2t3j0eKgRlgrIhN
8ldPozhOGQmKiAEIRy/inGvIIo/Strd+E7/TFauRX4YxT6PE/KUoMrzD7IseTOgw7lk29lh+Iep9
z2By/aU3NVMoXTnWsw7G/gV32u/AzvaYjct4ipXgFRiV+LRNPCs6AhEGBJuQlBe+8+KPEQMyk327
kiIC33gkMyBSPzUuuKcz2NIJG88/0OrDbewxFWjKki6vyTqU/P9yMQZ1VTsvE4oFuwmUU5SUkI2F
wD/iBpjqkM4fnGbgg2eH9WDXyzOFivAT+Xbqc2qmn6t+Sa5TA9QNAsCaXHbTMww3O7SZS2CjvxzN
I/9MY9D9ZaAKxgWWLG9BDwMGDhmCMnpiXUhLnPXmUPM6Aq2/IGaBEb19Lqi0OmXoDENuXLqfo3aB
Tifxdnuah2QEUb+OhzXqumPtG1pgrlR3gDrDm9xWcdrXqceI3VmomlFFog8Bq5N/UDiI89yB6JLJ
ML0uXLiTJClkKBpH69Rx9mQwyl82C4fnas1aRr5ffiUr3QFR4muVWYxXlUDV/zbFe/sH7CKiQGTP
KYBMhMT/BmWjX1EyObzRNuYVc5EsnSHrlVI6zLlZO58PzWD/LNwPU57MdA8ObBeQjKEQ1vvKQqWK
4LFOjH3e6Do9wdthv9G6AdQWH2eHJRrLGCaJ9obVjFwJeiDvgEkqCNbkHELW7Xn4uXNEDUOuKleE
OHXioU5AKeLWGSCzwMB532ZzeOyR4/vcjJamZYxoZCBKEjgHtt0wz1qt3qBGGjW4+XTGMr4j7u5u
94byAhCP4ZBrdHo9gUgzn1tD1Zvh1N0ElAZY7jyksUiVBJpagIaEHjsZ+3St+njnoELidLxG/Yyt
BeRd0OR0nFuwOi3lqmqlauZi7Mdof6MrZt6cb0GTFjtAm6rbewyFLV61uYiGjgHUjWV0CMJ1cVhO
OvMNZWs6/sQ2h1gDhtS1BV1Xh0KiZk5M2elZVB5zIKAfNWNTwFDsTmPkzGNt47QC08juTQ8O61z7
lKfFAGFCcnMUwDRGU4T8HUyiKc8ny7sL1w0e4I2BFagSvQAMY6gklBiYV/DWeGHJfxIAYP/c1S1Q
00njQykscJ+lHNUQmxK2xSU7rCgPdYefSe/RBibi1Tix6RFCd36ebZOaUm+T7wsoXwgvZUBAEYeL
UAzj5Cw+IxSjxPmAAVxXu8q2FeIWv8NCIBPLz6kQSYosaBhX8QtR/6PuzJbjxrIs+ytl8Y4o3Atc
DGWVadZw+DyQFAdJfIFRlIR5nvH1vZwZXalgtkJd9dZmYQqRTlJOdwznnL32PlVQB1zeGtd4BS3t
0ruY8djsgfFI8zg7pSVXIGbmsGYrW5CvBjthvtWVXdKj8jU5+Buj3+US92nZ7EDss8ljoMbrFHAd
n3zLKo3gsStlG9xPhTOXn6MkH4wcSGHMko1VoBp+QmOd+q0dUwx1bJ6f62RbLKl0/GAo4qckzOrb
klifh7iI7MzTmNpfGi3mWXJdpVRSTmTnfi5KxtpGPTVP6ERG7DP1bJb9wDaRapXPXfSpTYQMVjU7
XoZDPUbN7Ov5ZCNtu2ObvCLzmuadLWy9ujECPci2IxwYEfStlqEfWBbIJkslr0LJKB1upsF0xbln
qna2ZVbLoznN+pexTONtpNWmL2QtSZ/tPqR5xG8S6skucIvcJ2ane7DBQ/1O1Hc03NPRIuJl3ZhT
S8HR3iVpGQCmO+GEMUAVm6lPdK+AdfXZbswUlie6Yn5cXpZJUFCk+cy2PxaP3kyqErNHxcbMGd14
jaI9fVbzcMcNMd3FcjAeWlNNB3MInZuWZQqY92qIpiWot2GluOT2Rve4MGJDkJ6eex0ALEwBk4to
jHwH+RUsc9K8yJHJNiW46VojkvmWluU9OhTlpjmkd5PQKh8eYdg4drT4U1Zq59GsIDUUZuxxwE6p
TWAnVBPlRk+SgKWvtkntajdyvnT0Fzeh243j2q1t8RmpUucKWyJjyaCqP3XJPOwraBCCIbW6PsFJ
as2qgKyWKwr00k/61llrDh0BThgudl5WB+EziGdzilO6PogiMV5cc64B76e++RbrjMwFZKVY9a4T
C8wuGYaCLG4mIB4xcZtw23FjtEreuKgZzCk5oNBnh/tQtd16KNlZg2/GhP3PkgfZ1+G+seZ838yV
+pqWkqJQFtVNMUfVKYDFureUbh1lNHDXGGXWclOjYfHEYFbRpozNikQ9OWzY9k3DBkbHsmpC3Cn/
0eGeJ1umtFVOuRybaViezYaRlqfm2Z08gjkDP0HG23MzbNf0Kk9KWkHtN1bPijp27n1pUpCcqurE
vUnlSX/U276YFHm1NiS1CnXnyWYqv5UxC+jmLv4QuNoz8ScpklwabcjSveQl9ccyL/beJNR2w5Vx
b4O9+cQ5BmudySVdXsmbV97YTXIyhkJfJzoAYVKMAGx63B3pJLBFCFvRsRovZRyD9Zcy25ZDW3mJ
2d66Ztn7S5UkvjX0BN70znkpqJhrN8wOiWNbq7qzZl/rWhsTT3VxenkGHFpXmVHsli7dNdHoJzbg
X9m0xoWcktuiAKZmkddTFuUmQb2l+Mi6tZcZrd8zh8pZaUMEIWWrB3TOca0RqLlm9/oLYNHZapet
6gt7r7Tq1Cnr0QFsJXVpapB6ojPH+8wMusBL1ITSmwPR7AxmTEHfh75jJGs1Zg+9ln5pIp3qDEGE
bWXMS6O9VNEpaAGu8KKd0Z9tL6yFvneqmV1jXOo6D43Q9sklMRGuzHVgxB2lnnZ75VDh3jnF8CUb
db3vqyh6iK3yYixdv2IRbroSRphQn5R3wYTZqwwj9FDeeW9i1oo80ka5l9RmvDZrsL6aOxyyVmhs
2vZ69VGpHp+pcF5yM2Zuxl1ljXo3QKG1NpNo+jQjrTTuVozfzWA4FI15rsrxxRFx5Yfu/NmFEowQ
TtGmQ2MfuwtTvtFWmyJqMHDUFXMLM65XM6rwHhHeWC9OlK/7DjOWMVb2V7dA2LInvD/E9hpH0q6q
OxYNdA9WmDDtGqbYJ/+l96PRnKFU3XNSzgsnuxm6T72rniojY6kETVO/gZ45DbqoHjU7OztzHq5g
rFx2NVv659kaqy+RE45UZYU4I19nyQnvBNdCJOmTXSomwxql4hzMyUYGwP0dNoC5zT62bj3d4vtB
PIZdWE1WqA6TMYid4Rrz88jV/wERLfSTmrm9G8ubHlcVMtioe51p18jSsQSwrHAQ1dELBTZGsLCN
4g+NpgscaSD/bWFH02oswJqPjBRQC5v+SwezeDCx83WD6WyCRAJYNf1dAnrBbc55pHYFF9EA0bOY
c91G6Q+tud+ZY91+LRq57CoZ7vG5nU36lp2QUXZJAErgwT4nZfqoB9XntAyPBYjQ1oUqPpPO3PvM
owff6cv5My+e2C4U1L6Wd1e/TtVphzrty97TZyXPpcS0GKWcpXY+A/DBPEQn/OKckl2NtbEzgbJt
Q/pz5qpdqo3qVDt2eULZpsqP+u7VrvRwr7VW+X1RHB+WdKyLzRVphWVKbECvo1U6aCbzyL46ZWO/
fIvtNmmIwWach0hpgTi4QXRwzCR+HgoyJ4qetU15YZSf8oQLomWnqGbqO96F8Djbk/yO9D8dyijI
dgXdItgkmd0GYYi7borSlWJNzKVFnuSfdNQ+1rAtYswIM69lWefJHgKaHT3OzedBLtQcEWtft0HX
Osk5x8WSrdhFrn/PF5tpm5mPdf9hShsBOJK47tOUt+rRZnlv7NVlNZ9LLR92LkpjvE1r5kHI53p8
K023+MKBE2ZHuzTsD6EdThakocJIF5DT1lsjlo1rfsoxmGrrRAiZuNMh98tVkU8TwUSxPvrKLWoM
BJb2pbRYrzthoJjpt0KVkt1k5LdxlkfPHT31bhiG5Vu7jPUpddOk9+nYnY9DvFT6NonmmSFDAhM7
6Pat5KBtvTHpmY8NWBOoh4X5AAHmqlVZLAIsDfmPWi2qFfOCpr5IKLuHVGPwYrRVdsKn0O6Z1UCP
4Z0614HUzkvK9pkmiusAs1tTTBsRRJZf6Vrb8Jrb8gNFpzWx0cSNPyvI6WNm6u0+LtS8lSRdQ+Z0
jnEG4s3vjN4pfKceMTd0pXHWGlucKFHhEmJCEqBXgGNGvJLY8932oaDA9SNxnerpulPdVvCK6Wqs
Bstv+y5bLVIiLnQxgr2aP5uS/q+d6u4pjhxto+bk6psanbuEzpcWx0AsGbHLb4ps+p5YdXyXuZh3
kRSD6lsiKqqJFpqeap5sjFCvz0Ka8UFF2XRQdaOIFTJx1QXldDbkom04RtK1shww5WUx/I7Amack
m9nmyP3/BiH6Xok23kHyLmA5cSt2qW4OuFcZw0Nlv+pmwZAloh1bVDaunIGZXo0RwxOZda9j3veq
ocbvNzJ9qQ0ZPgD2qH0aLvKewJZh3dYQ8GIcutWQCcSjyMSfQDmEO7ma17ByBs0ar0PDeOFKKjDO
q/nN6MrpH7hcPwyGnvtRyRLSLoRkpzYvKXmscC+QWLloMFA1pJR7VgEzSLDmbhUAq942Qk2zB2gi
vnIbmjZtxvYI1TcMMTWadLZrT/QV2S0zX2dDY0bmPhoQ7OAIdOFap7hl6FZHkfvK3rnrVCyYTm4T
DZ4tA5RZNilvyFmhSreQvqOlv+TLHAPzWhQPRPv4bPxJ6MtdBNZYBDfwGuOKdz7a9pF+CpPmBsE5
YRwKgZW0LSW/5Rj35lXQy/L4+0B74xVTSqD5EAlOxzbezkNueDqmlVWngzZBSot1iAGRPwLrUpUy
B5l07cuYikfXHexVCWV1O/LyPcN+fDeuFpUipLUTsX47qCLa2DaoH3MhRp90LJ6oSY1uhyFcJ0Cb
NAyOxqTEnm8sEjHLZIGhxZhZX80arRgXj03Jymt0DnszYzaXJcOZeiL3mnAkgnfcWRMoWqjA80Tt
7pop5dsMGlFTXZfUT+aZbU7xqhowepo10aGBWXH7qOzvXAhY7JRP+bdcOcPWXKyv1MPNTW3EvJwL
gxbcFt1xCHE3N6l+y6oWZ9eVTr2P4yD1nKqsaXdly60e3MsxQG+wO1EQoeIUWhZweKlWXDIYwG0C
z7tKpxkF77qfPB7JMZqW6lPa59cdS5SQeWE+dLSAHCBWsh3d2EXAgcNdaJEPbJP7REKhu+LmdmQE
3fObh4UPnJCvbcEGGex/OQW/gYjP9qhLAvT4EvWaHVOldOpo2GP9gYhG7YZb87yLm76hw607KMZQ
cTEYwbcKwOCOXn2Ld+/OgRc6asrJmNRnJsVvTPvH5HWfj0PxYQKv6kNd0SVxjXA7JrL9YhorCy+E
R30Uk8+lwBPw0W1tJ9I4e13d+Gjpc75C6+BML8oJtR7bQFXpBSO4xX4e3DndjWwiuiwAyx+mbOh9
jZVQF2uyiw0Js+wmpVFjlJC1/HWyBrxWOWx3EM0rFnakl0mfQgq3pPClMy1kpnTGjgSj+35pha9P
7jWfoFRnE8PcCqKZubHEx0ZbHx3qOD/DTt2otMo2cRuG2ywQN2lenzVotpUhcMY5U8mNkeHMvtXB
u+bY6T5KrHEIDXkLDpYnu8mMbW+wg/kmCcoE12dBWTj2XgzByZVNH9Zctc9jcR3+Q9a2DeBMkaf2
sVts+dBFtA3ZwFLfLq6QhuarYTotGW03BQPlROu3TKm6bQOVdVsQIE1P0g1eIvob6OKP2qjp6zYL
NA8UrT0bvO6+beaH0og+Qr23K32Cvq4U5UgzdxeGbst969jVqSXjsZLt82S59SbF3MvYjRUuU8v0
MzTZFR9Iqo+Ai4Za4MTwhXyYuISu9GR6ZLXlFxVzF7eiqdqAvQzrIs2HrZFF58A0jXXvqHsV9gOd
h7uzUjNbL6mrb/SwDHk76kfT5vGKHcZuXnxsUqjMUcl53TArUDaGuZq1AmsDKmVnz2kMY5vm+6CN
2kd7MD4tzZLCM6A9FGYHfDm4XwX7kSnlRLEybQ68eUnxt+PvxR2ecYlww2pXmS7zsDi+N6apeUnM
4mDJeH7BqJUeg1SGByETx8dNSI5t2bxUIpU0bqpBbZ2NG/ZKDF+aqUw3Cy3m5yQzhmOB52FTYky8
zxocc6oByg41HUrGUBI3hnlDTgASt4vyhwjvGfRp3KlwC5q9WEnLuKG3yMldYEo4sPAab9LOCsxb
Yk+pd6Ztpcu7UOs2XBkPYOFPTRudRMI9DnYuXrUV2LHNqw5a163xt7+GU5FyE82vd6rBc0Ta+txX
L1hzoU715CIJu6CR48JaBTom2Uk7B8vgV2G3dqMBp0mvXdhcrtb90DKU7STmyXBrLQkkXtZ/t7gD
E8RhT+uZWtOfOO891sNL33WSrzinaOwz4mixHZIPkqWiXItuTm/juDtlucMRYHJUhRovBF7V53qR
j1wLnxVK6iboXTx8kWb6rdVDYtHegpzm8Yb7+ILemYbrMHS9pK2Mi2tECIEifMRswUmS9cvRSa17
o5rHbTjPdwLSjkCHEqpnQXNc0jSjZcd+XtWiOFK71Vd7TVYycgyGp7hncUArgQiEXKC2p/qzE7ff
iRPBJwuC6Wg9hEMWhKclwAAKnbSsMD/i/anZemuzC3dnFta06sNcRwqkgMkzjCliKcGbAIU8o9Rj
tK32MQqXhEnecqENu5ZOQ7IKYNHXCue0p7fGKevCxotSNExr1qpVgRHCY2r9UJaG8LpA3rKIHfQk
Y+aYKhMXDiO6VZhHn0PU95iJdjrBqtfaKqbvWjup42wA1IuVyvNvQbk8La6VbVgmchV8shszljVA
aAVql8KxxgoTqRvUyLhy2QhzmW7cdLZWEWXTU2Ms/arShoCzaw59o0butZvU2ZCBUh1R1qSHD9/a
VA0GekReLISuPM5hYx8hC0aEsije6HCBXJXGL/U4BhjNpmxrmN3TkGa3NeNEb2AodnXjxzsp65fS
0R+jqMeSOEbLilDOjKMaKXvWr7kZ7aPT2c3aNgesPldQv5L01XlOkZQvT85IAAQdHlsgAg2FXunN
doG0YqVmwojZHHJqtKZazG2WtzDA+ANdw9dmqgVvShdOEk1k8U1k67yJkWFlr7gu22cmWUWD5K5C
glNn+4hniCsg/kjxGnNNH/zGMJt8q/W1JvyZ+VS5lbUO9hMOGokzTuN2aFeqSIL9GEY9UbJpbEcw
OlPN+6gZjbtVqi/dizmGajoK0QxPY8Dh+5BaA7iJzILO8krLCPoNOnncoji4C6ca83OLebMO9AX9
Ef8q8/sn0Urvd+EFvRKGtGmuLa0GE3ddff7i4KP6/te5UD+J7Xq/B2/WlmmadIVXWiw5fNQ0nJjb
sZUoKufVX/8T4hrU9H/JPXq/Ci/M5IBvF8ot1k1d7CiqE8FRx5BrNQPwEdtTxg07+AorfqHYr16b
rp4tZnqBzM+L6PNqS1zLdPfXT+cncVL29fM/5Gyx2oFTmtnTNihL6i+35samxtfcGj4vxvyLnL2f
5Ie9X6CnUVKkDjL8ti7MnPIxCJ4kw5rYy0ITb26VpJzjooY9/+tf6mdHyfXzP/xSYVTbKSjqssXm
xvBCyxa/Nxt5/z/76e/ivYRujMizzbIt+tryaXnMna6X8S/yvX52CL7L96Ia0EOZWLxWAwIZzKmO
n4hhp20Hv8pn/9nL8y7aK2vcUncAS7alcHN2l+FDkdSESfSLXOqfHVPvk70KUWCIw6sY1XeR7Hep
Wfkz5dio/Wqj508OqPe7/hBRMvK58oX8NuO1DtAExUV7MuSmjpvyf3YQvd/4B77cw0GwFLpJLWYQ
s9LWElVg99cH0c9+g+vnfzhEJ7I5VKUnC8XZVepWbbmdCarYQkzMvmpEQLRIXf0iJ/Bn/9i7kzyF
l4xVxxvSDooNhjpel55khMMchvHGqfKC0dUQ/iP97t9fp/8Iv5W3/7iUtX//Tz5+ZebWxGHUvfvw
7+f4tSnb8nv3n9dv+68v+/M3/f2hzPnv/Zf86Tv4wX/8w/5L9/KnD9aoz918139r5g/fmAB3bz+d
p3j9yv/XB//t29tPeZirb3/7jayworv+NK59xW9/PLT/+rffONP//cef/sdDl5ec7/pf38PopYBl
fXn/Pd9e2u5vv9nm73gSpOBkEpZNRglpy+O36yOW/jsMkOW4mA0dm//x/hRl00X8i87vpst0w1U2
e3IsvCC//Vtb9teHpPu7YdumDZHGCeqarvzt/zy3P705/3yz/q3o89syhvv722/mW97ev9yPwCne
XQ1S0Rg10G+wzp3R+UZIkpS+qEcZbmVDggTKodXG8U1e61FO81pLLCDcqQAm9TtFaYxuBiRvXcc6
TGxf6MH7ATwddRM4OsybydNk7zIzCTQ99gXh+i3MCnn4uu9qZWYSa+F0FF1JL7rmpAKwQQ9W3LBW
o2nVwZ6YoMw6ZyZW0zV+zpKtOwItZ8UNsdL2fW6apLvEuiJPb9TrxLjiWGUElapEOW/gFfXPOsDE
QADfPOrnhtmVuHNSJgoPC4uTivWkIdmeLLgsAoXGcka0VbZb35IP0TW0h30T+wEjyeDY1HLOHqpI
Odyf7XBebjMEWMKEcJwsJ0dm6pZ52JiwtZXcN3+u0UrXSZsU6bOYpfZRc2bOabfEEIRavaCwaOmi
uR/Y3j5GN6WN1OwLOPH2Uw6yTvOYdUb/DYazNe96IhbIGrNNIX01lFm0TyNLTR8S9OHykJCmUdNZ
abnm68UELgKzQmwu7k5G4AmkqXvC3aBIqihCyz1ltpXXxCMWWb8XSBty37tWLT9GJlvMdyQ0JOOG
wBaXXxRPC3NUs8V6kHh8s1OswJiHyk+IBETUoXjk8q5PS/3EfYWKdpZtPKce5BChujUZayQ62Sbe
Qo2ZcfnRdKdi2ifBDCXrGeim7ll0ThM/DpS5KRF2roL0xM5SeaMjVfPUS9uqPlmSoZqPCSg3TrwD
yXh0adUA0Ue2zfqhMRjX9QJYmrbMf6zgnGChjs6gWAYSNS/XuCdbDebSq6ci+ZaAOROXK7o8XjMd
jq+zS1mi49SVad1z1Y8eS7Ny5Dcj4CnuIGW7elOKsCZHMcLTQPggytOJiWzcbvIqLSuvD+pmOkdR
QYcyLXEUrepEEU/gZvHsri3DJVNvgSdFx16aZmEM3PfsTevNebYfpwxrAlOYq485p/anI8MLnbwy
AWaSndty+kjeFKU2pVI++qxfsCY/tKI03FQJIR5PicYvDfgPnH6olpQWQxW2PZBlFbr4j21YH4Y5
FFnFQ+iylbeAqSoWgg7NuKnWXY1J37dKB1iaHsyIPmnkPAX7LKva9hRp0TCwFL3u+jP5NKCl4Op1
BVeRNBo7M7jq0XtFOmaAScy9trVcWdkNaP/AGmO7nUS7BkhzpGe3uvm9lSYMEadJF+2qaGGUlTR1
h3WYBBP0yMDSppU+pPV0pxVCt1lBiULOfDCA24zRNQj7ypcuOaPmuBh9Op3hFEHR6XR2Q+h7Czxl
T9AXS2dFPspjpqy6W5tTSfyyk7KZzSvInCeGreihOCzKe3CcpUaEjhCJuLq4Jb9tJtAoD44rrnxM
w87n59YRdLSE50ixwqaeOJfZHkIIo6lj9EVyJIOvSTQ9I7ygIfs8d2yRrRVBTNbZwvpV+FFUjZZn
pdqQbxGvwgLa0CASBxIRLzU9XzGz0Q1sK1f7QmkdG1BjpaKVBBpuPpPVoHfOCvZktAmuwhPeHtPJ
DOOd64jZeNBHbCvMr9ORhO+oDQIiWljYIQD1Iffu8kFV7i7OIzc46JOuB7zppOD5S5Bq1oXKpop8
Sua42LiVm+UHPS/6aM9cPsvwPg00smtOLgJvujgIzE2MYlmdyrcrNO9s3pM/I12DoadiBlbDwn9k
UhaXBxg1K7kpbNJR2QWMKiP4/GqZGp0UOTw2hBWMln6TmGRWIFnmkk2FS6a/5syiNV+zHS7ofYVn
a5PZ3VJ5QF05geYStMUjW8J2tyUb0kO/q3XyNQuT+yscRTUXO6CdTHDhJYls3TqZjUBnWPKhiIIw
9SpMVaQWdVFNzGquQC6wK16dYOD58aZw9ekrWRA6wpAlnI9hC/LKGKwRXluX9kdU0tb6XpbY8K/O
3YhOWte5x2nKHXvfRQ+Bo2sNhb+wEHP6SYTXTbcrxsxh9xyHs9kg9XPCrmeHUGhiZq1Zf2HPB504
GRRZmD2lWZQYxPlhb/ZsMOBklWNp+2jKZhYHRfeRsD+5TJU34d77RIzGEvD26Xa1bxReE0IkjfiL
IB3tGmCXuJjjjLDs68tIIEm01zVEyOfu6nm50fvFUITsYYn2KqImojPb2rRpC0mJ3B2S8WWs3ZBZ
zA7AJCWkHiWpO0d1PZE+OZshp6wbO/GWkVAsDsSsVkwsI0v2JwXvW88rLPsYwyZkYJKJtAF3OA6l
muhGH4mwsAovUcUUPDSxTiKvGEnm+QDo0WdbfUa1/2K42H8qD7tOKNDKJra9Q/6G4QSnxLQpeWE3
raW9DhzaPcnBcV87X4kDUMrlmiTn4hIsSNsb/tpWh5B7d3/KgZx0gNZwWFjKU1fBI4FxxSw8o1eL
u04L9g0tQOSymm9Schgc8iFCHfrVzstbTZ8J0+rQnpt7F/4arQztePEl2ZnuZeKaGOMxcKBL67j4
UNXTIOyNCCc8RsYQKML7apSPc2R2Xc6Z0knyUhrTHuOLM+lF/5BFVjVeqAnHZCdD7ObbfBRdeOyC
KqmfShFVDf6F0OhitIzIuIOMHj5OpZkkh1An52ENBl7WF9Vp0mWzM2uT1sNkMMu0l+56CY6uhIsw
BMzrdQ7o+oY99RahqLUSa6djwuNlS1rr28xZlLWHFe1rf9CqPFvXuEbL2wZ3w7yJ01Qy5J/7Sr7N
dpMbodXu+Hlm4d53OaX2dGSnr8byP2VC/IJ+RtAbaQSGzSWEUgzRluRFNpzYxSge+LWE/oGgXjl+
URm5pKuowDRLMIPSAiKiib6gCptTq7p0zObHC9EtEFM26VZjuB6N1DFC4n2xcw4eGVpkTjCGTWbt
y1A6SfslMWRUXSjFjJkp1sgs8TWo8hjPhBzz5EABi8br2U42tLe949TNVtcUkt+sh9ptboEfm8fA
sia0vWCKLEc/RDHYaPgpyfmRj26X9uNEqOec18NrrErwfubTUT9u3lqK/1ZTtf1WXjuO9n3D9KcO
6/+bnkpcG+ufd1XncnnJv8R1/+3HRuztm/7RVpn6745hE+yPJOH+0SH9o60y9N8BnQ3hmo6jJJkk
dDZ/tFWaoOWyCb1zMRKzrNmRzEb+6KtYPf27Yzm0aLppWSyKZzX4f6OxetvC9c++yhGSLk3YpqVc
aTqu+S/zPjMOWwKFRlT2AivQ0Jwk2vKNmRBKRdm/FdFMkNgQyQt5S2gxJVFIBArdOS2T3Z46a+NS
SCLtNv6oj/Fh1JJf5NTLa4v37ik6JtGDvCC2JYR6Nx8gU7k3S7mMDPl7tnS3yt3IJcBGZETLPZH+
SfcRU0O60vTMWGmcwgf4xdeSzc6nKbVImgsaEBas3n5GMsAxtCzKbNL81gsxVX4yWMthGZfnH46D
PzrYHzvWtz2L75+1i9qqK1dX9r8864hUrZCWdYQUYdunkdUAa8Ipn1t0XGM2yy+5RQrS1B1apZtb
qk7bTwxL3emCmL+wswWXztbdYIHZ1KnM8EVG91qoxouYm+woZnVPfeflpAfqxWj6SLdsVJPld2lV
BYRIZO5MAzHFmpvmFyOnPy+rcIShHCmEK0xT6vxi798PnZdziisEjZk0RG7W+WaGArzkY9uvU6yp
B0Vo/T7ssIMQSPfXL6u4ji9/fFn5x7l+EfgvFUZWjok/T6aqziaYp4HXtFvjqExy60IlH02LhCCi
EY2NFqOixWgU+zxcG7a+rgNd+5AkKXE16Ph//Wzkddz57tnYhuEYjsMZJMlhe/dsQlvOinEAo4QK
qGXEPR+Z1P7EZ23wIqAwq6E7kUpQk4gBaacXavTqprVOWWw+JHQdH5XlfolHJpzS+BqTO3dHZFS3
0eYh8e2ZmB5FHDJiVxqv/vq5v5vwv72NnPPK4NJjsg7q/e4RGaVYB653ES2Octh9L7AY9WOFEOA+
7YkUL1BYCb0bSaxy0VQUu8EOzX0nOIL/+rmof3kdXUtaPA3qZYGP2r4+/sO8ccEMn7JLjtIJu5I3
xqZ5GlMgWwN9syctgNfDTE+sMy491nT6jSk5W4gxJN+KtAnC0FhasuCTOr/9wYm1A6/RdmPiCMLK
Dv0ADvL2Qddk8mhbcbEWcdo7YJakO+jV45S08hM91IoyYSSZw2lOOcUy3h7RHFgeudwsbV6vwlhm
B+yD2oGnR9Km1ql7Vi/cl8RpHWyqLsxpiTp1tBqMLBvDVyWuLC0aHx22ThG8i6vXNbuMyjokxC1O
g2VtuUnyi+XS7Ce9Lkf78ch0pIt8ZemoNIZjKeudyFAoq5uUItMhZZ6gorDfU0N4McqXn8KhrNiw
u2tSo+AOl+Ohjb4MBE0ejbYQV0mRv4ZC8VcWa3RHaVnd8e1v7x8J53HySB4L/LeHWzMjkMSeyJAV
46kNtT/+AOJNes4RPs4J6iZQBibl7WvKt0f6//rKt695e4TApOnUC5ZVUHYd/vkD3z7/7svePhyN
mD7LxoDUW/Zl0RuI3rw9oezzNrZ1uE2tfDmQD3lPQLx1JhcZxtmqjiF19B2JP/eFPItwTxCGPGl5
knuVzIjEToyHaZxnrN+tjYm52MNNXOPTNHkgyBBwohPaU8ViRbjxZWvDo98VRILh8KKnhBEQ9+CJ
4r5+EGNIWLM2F8DvkWy3YdSIQ5zYRDLW+WsaXpPiw3VQhuKEteipnaN5k8OdPAZG8rGzlvQr2OYt
OK860mZ8dobQPYqEkQhpQERBk0q+o5SA29Jl7AnV91t89xEOVDJp8nEu92Fodts6bVBHmZmQhzWU
X+ch3dVZsYsooJ9CqHmM+60dtfcLWjhBF8YBjccLzaUBAF6azRgYCLhZsQnUkD9KyFj8kdf5Gluz
K314yIeBFP28bx/rFH9GW7vytlVciWcRnobWqlajKubNAoQAOWTLfWa/QrR6DKkIFEs06ykoY8JC
TcArpMcV3uDiVGtmvTdH7WIEIWHTNmdoN2DJiXAL+JJcpE1ZicwnmUduzPHqE29DNrwVE/TXNFzj
27Tn3LCf4nko70NTb4+wsaNPZLLcBjW/UICND+rHbC+dI4bL2LNdIS4W9ZJY4rLUVv+oAtvZYf5Z
NprhiM+yBeO/foE5dgqRzeyO+ELtO1pIgNYvhG6oJ5tA8kPTY2shJl49FQGZIAynm83bhxFBz6tM
xQ7mWB6VE2hcSfjl5e3DAFyfdaxwR5EBthDKbhea3PUrd77EJpUAN3kux6VNd75E7L2JeRTq5sdH
uef1fJ4vfvsjykiRlSYbR1KyxGSofZiXzNgZA/Py2tCDD8oogw8xybx2r+Lz26cCt3b2STGwKOT6
FW/fFeeEPbWFcXz7lDa26dHNyX55+5A35H+TdV7LrStblv0iRMCbV4Lei5TZ0gtCOmcL3iORCXx9
D/JWV1VHP1xeAaK0jyQAmWutOccs1r3QhiVdVAhddW7SYTa0a/F4kSoP8PVxT9dpq11REMUvgJGK
vUiif5/veJ5H61meSQNYPY+e55/fw8UJ3Q1xefmf82NSfaBL70CW2YBk2NW9IKeHA2GNOrAVsBVt
MmX/OVcjfwpNZbbr51tY1TIgp0KissmmZaJ7NDdN1D0bvcN88Z/jUlTuLu+DdDG1er7WfUmOh61l
8JNLb13VDMLAj+W35zkaGMEC5fS0fR4+P5EOqJIrs7uYHfuSWvD76CeTPOuUoJkgr617N1Kpz9TC
rIr35xmcYUVoEQzCesG53MbzZ9IgWzw/+zw3lb91aVS354Hy4r9kvO4iSu+TDhvvqjpglkFhzNAM
6n9KwEK3JDOD/QOSy8PXcg8u8Kown7JPXDn+u+am9Bf7bjj5wIsPoh/mtR6Uzl3TMM1Xlp7/JYfH
N3X775wgXeyiwXl1WyNdt5r4xlwVrRpheC+Dn8K/SkfvG7JIzuIxBi/IK1oWk9JfQujzvs2aVA3H
Tb60sejXmF2wWVV98FpXCnTh4yub6CFOtOjKNRUWliiJV7YfYbjEm7OMk5ldQWpjgujLyUQ0VeTH
YvRx4nTBpbPM4NI8XupYYUZpimZJ9grJRyKDSl445npsfW0bdNH8ikDXlaxCdCqsovGuSQNkOG5j
exFAdL3zwN25TUt0CTp5sY2p6kHncUHpvvnmkg31MrTD/zrCDrkdyXlYEifKImEztIiYvkNtzNvP
btL/DrGYr0Y560T76NOmpJ/qERYxW0cesSw5Zmxu/V4/e7IhXuPxkvq2sR2K8pNkFvMtpptnEZdw
F5owQ705oMjtX8iw7F9ael8Xz+8XQep1L8H8AaWwvJJNuCswqJ6sMjOW3AzOEqW3cTYVrUshyO4c
sUmeny/q8dHEusTUHQf8V+TL5OX5Mld+8jIM2rZA7X5Sj6Pn+cGKflN9+kTEMGCD5/E7ExNKE8nh
tfcdNjY9GuXM98s3YqCvSZ7Ly/NoHh68KjFqx+chCGV8x4Zj7sXkcCtZzkp34dnRw25PstDd1yYe
N1Mskk/ArPBuWlseY6lbbOnSu2FhoHq+WP/9kevYzWa2krfneZ1m8H/e8TwMErVP1ZRu5dQi3VXo
d7u8mmumE/0jAaPvQ35dO+HFdKLx258ppcbz86MobmA4AsvXgAr9r/PPT1pGkm0Cp7mXxbChRK0h
Ut6l9HoijKDQEBECSyp+b1P/10IJJhGqWfEpq5z0AJx15bA3vFfKyxiTAcYqW5XcRQYIym+bbw2T
fLNMXGirlDNjgv+pP+iOcWTz0eAW1tYIfD/NHHSYRbgfDTsUloHfUnWMj6SJFqHmsvZVeszGOj3O
jZceIdGekbdRPrMHoD0utdPzhaiEZiXjMn8LtKm9PtzZlAGJt81oXoajh5u9m2f/SLfNPz4/0qto
3qvqEQ2EQWMQXLx+fCJOgR/y+aFX5jPb7yKMGjyKmVfV++fPxwAElSVpOpaTR2uvHa3PXAhMchjP
2d4gMrVluXyeBxGJ8b+v52vO8O3CW5i/lf2MrwxxppiM9Bo0yTt0ebEPiqYjR8V1iz397SOzzYVe
ortjk9F7J2swvVOsBd2qIwgcZmrLjh4ERVQ5zqHvnBXIGeODKGV0b4HXXNG6GuaUv4GQaffoSzcx
oOtfn9RJfEbijbHQO1jFOsTE3eyfNyqMB+SM3FjBvEos5OfZZHVHyp4/zE6HlwBycNiVbnySY2uf
BT7XujVIj298M3z+XpymSO7Mj7fwiMrL88rAw/IvMrlqWZKhssg7BmBY/rpiVU8tBG47vilRRNfn
S1W+pkH0ngNsfm1z/kUudxImONIGc34Fg7XWQSJrhGMd6Mh6V1fN3rUO6t+mJNEgpnWxBZUZbLEU
T4fs8ZEiDe2QDda4jB/7I4+4rzoovV1X4NSYHoegFsTZlf2qIK8BIfgo/X3Js2PfJ/BtpWht6DJd
dH2+BF6RwzUjKWQyMzAhpvKInGm9F5GDv/YcZLr2OOAaCb7yODGOiDv+6yVDhUjuDvMh/Hwq9EyK
anfu4EYlHnDPKZsIrXjcWKmLxTmpnV8DLP3SwJUGZaR1UYsTVn3QYPwwUIcMZrfjNpvADUjQyG2p
5UdQxeJESExAJgZrg4QVytY8AOen3Bdm5PqiZnOwwQPbLoOGa95jX07uhDaeBbNUJJ39BV6CSZpY
Xn0ZZvkeaEP3F08yI1EyzPLGcnZmwAR2IojtFIGpfqGF9p0Zfv5VESGIK6icD7lbOdipLKI+dHkM
alF/ianNVyLQol01V/Z7JEum9Zy3wImtGy2etzkJ05+JfpXDLZ6l9rfui2s2esZXmgkX6j7G9UrG
6cqHSnieDLfYqsQT+wQ43rHVC5c5hPk9tr3PdnPuNjZEsUOBnnI/U2RuXV+Op8oc67XCBPYCpqFc
ZmZivunDUbaoBnyiSF6VQZGbSmWeeyH7bY1ddd9opThOORynnkHnC7URrg0tKD6we+L5jOV7bDJk
Se30kPeCCD12hqPOYIl1Ag7AlLl/ZW/enCgpv8ux6xeMrqN35nuCtIWFai33PZ+xwMVubP8DMHZl
PGZIi1kly8Krp389w/5NC119pJiJwp7f2gkpBp0zE5yhbg5YRCdta3ht8fJ8GToGU/lgthtBQwl0
ZiGgeE2WtxqJvnkgktQ6qOzuHE1pf6a7IHdzMN/8x9Hz1P+8lH5trXJpLvOWG0FViWIR5aWLxgI4
+bybu6HaoakU626wx09F2l+Qt+lPx2yd283sj41sm6vuSIM9HQJyrGE7MaTy/FyGQELIMyX9O9Af
AINu0+N7YLuQol9f1Wbab3r2EuweOGwfhzEYDoq/WIGL9Ik96mjwquGP2dXeLyOEmyuk/tX4sbVg
nxXfNKRxuUQFBpdZ3W0p/uuj5znbc+T9+REByymFt9ZvXWucV0aGIcWvm3lbGm2+b2PVHW3NIjNH
jd41EH21nAHkviPQHlBq8+NC3T6k0oKi1zCvdvEh8ucTZ60s7pYVDx8Mbbc+cWxMqKD5DOR94Cyi
MIGPD+EHIulEEGVZZn9ZQl5bVpsP1T4oUnQoCNib5RGidL8qyb/6sC3vlT4U099OQTzv9FuBcPet
FbHasI2Ff8Ji/go8/6fPRPJP4znYBAf5qs+4023QgsAt6uYN6+Db8w12Qy8HNHJzH5s+3jnulG4w
suaH1gURovkCU79lDSx6bv+Wuv2+RqnzFSud4BI6BP85X3TiP+dz+O//6/3/fT4J/r/vQ6A46Svo
zdd5xYNC+lVFy3WM3lqNzmxCVzakXI3eGqt3tlMP+uD52b4kq6oeTITsjzfPDAA25NgQlPs4VJEh
YbU+WACPw4Ep/SqY3JjQPtMCsSLnV3aywXZmmxxaiARpJwTaidkYsUOPoyloX1EpPQ+eb6/N8Q7E
XZzF44t75fcEiRXN7vmOLgU0kWdxEGqqWY34R274kZ1bGp8Kys8XdkjOTT1ECbOaNCT8//cNZe2d
mVUbp+fbh9Sp9lPKo+F5WD6+RWPaOJrbOQhtLaHyheB3x3o7790W48Lz8PnCoPFA6I57NsZM3Kva
G9cjfd3l85N9niSbkilvKNA+wopozykN3asKBu/a1XCaO9XlO4P99H/OMXVFA8UVvkqFL2ie5PCe
n2+U1RkGcXdq5qE7TSzh49JGUbnhKfv9/MTzJbXlddT89NgzRj3ZaXa0Y0o9w47rG04fNjOKPAsn
6rKD93jJwZQfcFXJrenwCLSlsZXIIb+IxIzJiUv0bRTNMPLqhVbq2ieVIgEEeDLX2J01JujGGptC
9BazQEYS4vfz4jT8iGeEnv9pO9PcKt0r18/zNcbc/zmPgqFc04edv/7f9w+684kxlLY4BldgCzHQ
7NEfV4Necthg5UMQYyxVGYu3yZh94sVEgI+Sz2b8OPuWfIzw+bXmaI4rLfHRKBRklvJg/KnNPY+6
9tshSGvFw8zae1JFL5aLC+H5BiG0r4hH4N1J5nHH5Lhba2hkFjOhh8cycb5h6NtnkiP690E6W8cq
UoBJJgaPqN9Hif3hBlrDF+sJVOnIWVpCK7+jks1cZOfh0ATe1gAE92p7xc1V/QlFmb/LSTm+S5Q4
a0jfCdAhOd/xo3Q8wbnWLFb+xyjHBGFStbsBe/murV1IBUbWhI3ldquhqn+f5Zt0bEzAVcNuonjx
J9/9JynT70ljfRTvLsKXlwTUIliK5ILWoX8h9Kk7B0pt5HtSjvlnB0d1b+YxJGatLT6NnDR3pvUj
+AJar0WNiIe2QrBCIsAGHrTgfgx6feMjmbx2OnEHUed3f6Yo/7BsWqq0QRfKtPVfN9a/bafZg0Ds
X0eUREsKjnYfWEMMmEesXSKiXgsxxFenL3+ep/UIh1tSYt0dmJCHGWSVvWMkXMewwBYqEM5P0ph3
fmHtWxKwzhqT+qYpVtx9s0HzhkruH62aX1jthxAPX7yRBEzdSXyiXyKafucQ3XcnkQHxBxs0RBdg
DjzpvE8kn65qhp+rMo9WPeXQV0YDZYywpNk4mkODuTjkk5h6hFxmoM0CR7MrEdqMVUaWmJNWm7Fh
ZKjKouHxMY9bx9bSQzBYR3BrH1GL3CV79PDrSDrXGB3RinI33XeG/14mQJ2i/fOvaVmqX5oV7q9n
E/Ux6AhFm+cH5EjYqhiVIR4lACSf5yMk2zZkq0DEhYZAzUHtdzZJVFx7bGQhqUyktiblMUB9Yyxo
bxTEM3qRdc4TxzwkhkaoprP1E6Gf8LzBischsuCSna5W2sD3VvKkd/EOvRnb5fFhRwvEfu6LHbDV
FRCJcNbkml+t+Ep6OPz1UKiz7nZnITFrUoba58EQxioo6FtAFNiOjA8+uV9In5PpFW37qndnx1pU
aDCjynXWc4T8pn6oFw2wcVvdK5yLBJ52TkfmIYN7qMrmbqSzeRw7DHCD0PoDqbDRptMSNpRmf6CG
s3axp0Ib1UK+LJE1HOVgvUsoi8SODdmrOW0CzyNLIc4OSuDOXswkXIZiEHCRLJfmW8XI6jH16VQG
AMZhCpw09en5Ejn9sZOlQwJK09xAK7jrQFHLOH330g1K3z/+2YXFAr4rU6jgQ+bKN0c0b+goFlHZ
OqfczfqLQ0YkoYJat34ePj7Zyno8zdmui+j9pbnVXwQhWKQWxz9s/nhKN5W/bB7KMJNK97Gsmvma
w8dueIzhb0r0fbOQFwem6kX0+rH3KnFoylaGxGlAJJoy5zLT1AnhxcVbqUi09mKEg3D72LQ6V72Y
3icPFV6ZSCDdJCgsEBFN29pPgWFFwlujGsuYorHuWf2w8/TxzbHy6mAztmyxkK0qHextn+sgOZz5
XYwiOhTdqC1dn5IzFzWzOL8x901MXGKht69wwdpzS5fH6YRz63IkUIaMjrXmWa8aqaz9yB20UD1E
relvxFPzFhtZdNQj3TnUZGbwl4vGn8wflraE1aNPLpRd1EQl4+1nC9vRmyH0uqGmzikxzEF6kXNy
IrKAmskhEa+DGbK0YS65WnLj0epd20a8enHt7Acd32vpwFKx/bFaV1V7gNqYnECdICybbqXoon3P
vKirfHlSU7DxyCFGSPX4b9a6IN4a8dk34+nsj7ekfPBU5wjuYpw0ajd57rvjaPJUu406acPM7clT
GQcvbWhN98k10tL0EE0vue1wiY7NSCij6F6hztpIXXXvGDutv6nbrF62Xf43kZ53evT56BKZzNeb
ak0GQvragOKmp/DrGmAyHHILN1rF04OJsrnJe+ZS9KUNsOZpERYQDhgdgyRyAPokj7HeMKuNxuD5
jMb739JW+k452nSGPRUWIravqQGSz4jMA5AI/9AbJFgr0V8CSXoKBR2Wyln/6Gd2JjIoX2PmIlsz
x2mZIWI9AuX4JoKNuKjC0lC4mh6/J0XvJW1yADa5TmVsYW9EePiHXvtE6qfjLO3KBg6AyACseZly
t5LSZjW0ET3ufmo4HghedW3oQu2NXASXErHp2qsjf6MZRsl4naCsDjXdoS5JhjTLlkZjd7UNtmXQ
M+RHnJdALA3vUsZomg2v0rap76nTPGOzcNnYOXG+y7TGOytP/s0d1MZydJgXao15gHj4YBQOb6kM
ko0Z4PVGLj4R6tF3yBm5bSPf6DYoV6ODMixWgCzCKSyK+eBBkola2ENprlOLT/EHoqHmbIJBHERj
XbnKmEDiegQfL94gapNADZQMV7p5hwq3ACeRMl98kDxLQmfsdGkRt7PRE0bUE9DnFTnFaI9Ttnje
g6pAG1lua2m0SzaU0aoz0FOjnxc8WYv9KFE+kMLTbBqnXfgKUYpVdgC9rN5aSxKj4LdX+R7NX7wc
o/a1HxH6MzDbavNkk/9HJqpL/x7fgtx5XXqFbLNVk0VKQuc4a3Kyz2DB6fVFzRSWXTEu8tm6EUDz
l4iShl4DHm7f8F7tgoYFwcifbCtgu0n6il0SLeo6r1agnqI6yU8J4dHIKMk8hrA/rTQ70chf9R6Y
WhpKcYKNGBd+ukweP4Tr5vFRNM2r5tfttp27r+eS23Xwf2JCHlk9aoIbDXMD1Lln9ZiG9egV7anX
FMaK9Mv9iQAgvFSMhYvY30UCElvUe+1t1s3zy1jK7nVEKAQHgNZwoNn1Bsxd8oXjQVu5iutPlpp+
FLldwmrPSAXhzw+7JLu1JfkF6L3/6WdQh7Fu79Uj3INJzbIWCBzTfLAP+QMGRgdNP0yd/t4K5YIv
YzluRGNvytQ0NzN0oXuNnQB5zzwQj4wYvDegAFkU1RvE0sbGJA6Ec4o9dNR/lRqh1UZg0brxojfd
juGyRB4w3lbc8t7/1B4TDIfYHLoRtKImhxBrQDgDQ+KNiQ72aM4gNpC1axuKon7Rdez+0It3awoM
qDKeg05l9N80Ygig+2sjo+YpikKnn/5oKr3QWOYiZj+yNYxKO2ezs3h22MeMGe8g8+w6+j/NxGAy
auZ6Y8zJP3lhfCNS+2VBRCXea4gU0PigJ4hDRn/uOQVbgFR+3th5QV9RBt5Ca0sbs43PA66suAmK
7grHM9745PJ0SIV3ED9z8C4lrAHF/hod+4J90rQWfDUy0ZlQOuI2F+2DapR2TvPius4bk6WNF+Tb
iF0GUp6DgiCHdzhr/mA9huTomZdEJTGoKwL8wGH2kAoPqgNnRNcUWb0Qux5s31tl5MvGjJFtVVC3
XNazeoFOw12QywHEibH4Oe3ksHrwEZZ+lw+vs1YgtGseuZ1V89bW0YIU1fH2vNYEXN91jD19qQxT
Wxmjb95AhJu3gUxuew6IIaz7t6iI+mtiGyjJW5o0+Q9VSr+buLXOSQ4cAn9c+qnl+ZHwxmstpyRM
WjvaRfmQvZNdtVFdtrSQYV9ZK1MYBmm+ZiqzqmqfpyNL+jJWQfCnnHvwASAmz1Oa5RuG+6QkxdjL
21Ly2OWRk+T9TWDQuBOW2SovOU99FREReFI4Hw/JYGr3dkixKo6lWjnEUxsR2hy2F1xXAFCgrLUH
Lgh/lTR5uo0dNz8Pc9Vs9YIeQMe8EP3ETdixeun1+OZ6EEQ1q8Gh2Jj1Ks6q6JueRNnGzpcEqFXX
M/w9B5CAHcWntqOkcJToTkQ5/xDv7YLNXieVDmCiqQ5EFBOMlqTb3vE/hHRXOlyfPW3TckXiD/KG
3AeyMeFIisrO//AK7aiPes9YEkq6Oe4iJ2C0ltCYtmfYZ3luvIwSMdNoG/W/sgLhQLQjD8oc1hMP
wgsVhHHQ82QX6QW3TLdo2nq4eVq/HsgzXDoSIfbCUsEHGoRvAOjmafJttJdWHm17G1WAXyjAmzQA
CjAw9PL6o2lHoOgTwhoTzchWXhO4mDXtmAUWO9mUElFKhBRBtuQQcirs0+iG30Ht6KI3/MFF/YND
kBSKgrCeVlcEThhvoEIjiJrBl1BVt1T1QQo6Z0qR9BIxtgADG6b10OyBGKQr+E+byhZ/mRhrIXwc
OJMs/2A6igMauGARVQmBQmz7NkTxgPhuL7NfrpUXzWFlqRura7YafSwd2UBaY9SpVVLw5M6LDOE4
kOkKcGtYjcyznZLoCvIzWW69/rt15UcZtO0/Nm2bfmzXZtK/Sr37W7RkDdhB7O+TkrCuiNErSjx0
bkOffY7A4mltEYPYGdYLijkC1u0H8xqSnEDxEbbp+JJ1Zn4g3HReahl1Uw1HxhmrT4Ka0kd+Bfj4
qLwXGZXgGAxa2LSmxp7+bwU6l5Dm7GqxsS/bjAgytwJSyW+M3S00J0QLnWriME5ureGnN723O/a1
Gqgl/rtCVRVXslqnfa9n64rOI/FDTbvQJn2nGdMrHZv8VDwIQqTnvbsTA0fLyIkafKh4lUrSkJAU
eMWVMnadFoyh6B/0/SFedS041yi+JVpDHip1+JLktWU9Psy+wtwMnrqB9LXJakkIqs5pFAwz+xQg
29oqmThVWH9QYGLkU+B5ZBFY28hx1MID2HTWnX+s6q8OLTUMumG+Bmnx6+TxW9Y08gh2DB+aAhrr
+3TykCW7P6xvCYg3ymzYRR2b49UD8z/S+Q1xkdXr3OYP5lkwT2PN7ZcyIfQji+WfILA2rJze1qp0
5mRa+ZLNcf1VoBYIR9UmVDHUAQYR6BvxKJ6r1jv3SeSva+6iZd1PIdyIiCF8tMkaPAVlUz1y7Lzl
GHPrW47xxxYrGldYQpwBUHL6DrMuvkwP0gcgrpMvDdhhqjAWaF9PmszsI/k0gjquTrfwuZO6tnd6
VHFP2sl2duW5Rs5LgdFumCfFC7NG3F9GfZgpJlbTDAqlq2kNyIDwvKhthpMD7XpBSZrtLfKBZOxl
B60gOJFLxejjj94wPurARfRaz9tCDu/ayHAoH4yPUR/rJavGdG/6mo03HvqeASUPSluePJOuL7U5
xCNX/IvKtoZfl2QoHouNK9x016d+fdDa6CYG4m6Aj28btol/5twOc/by0lUxq9mDi/6YzgT5R8VV
umGG1YWZFX8NxVL6ZcbPEcRhj9MzBBUY4oYIwjFjLDqObUAnx2XdjejvGJKkPydeTrJClam9WRX7
LK+T2wkG/0K4Fc46J/qxYQKsFIQBo5rfEXSI0J/dV4V6cu0W/SfgMJNma/Nl4FzkYTEt1dg2SJ/j
LDS8bmmRPXIuDAQptcZ20qWAj1SGKkFSxBVs6nTyNcr0q1ZucWzcsQq9Ab0t02YKF7vQV5PWm7h6
tH+hQLD5csHtCpMR9wiHs/KQ0FYoe/a2tugwQC5YTtp10Bt0zGYokxHjqJFm+WKsnPvkats5GdTe
cD1ixZzmQEkJGl3Z62Tymhs+txtw2neJWWopol/Ezq/FoI4WSuM1xe49mA1ze8SGygrey9eS5ST1
x0s6Jeaeje+CyKHyOFkx6wutvFqw4c8H7UKi0qET9XiXLSQyPLEiDCQq2SCBfFvER+kpzDe6c3F8
f1h5afLq6e12cNcMyVeF1IOlO5kvY/fdRvbnaOjmspdiTwULxnkwH2LJCptWPaK+5NE0HRo9+teP
y39alf7GwU9kAIgsIv9upnV6qnTz1nkAmYICiy5phR7fLU6XipTShKnwIuDuCac+Dv1Wb5YIGpNQ
JO64zGKwon09huk4QOeyGnMHMppqp6LPr8MVK1KtvzeUvUdrP1mAnmYMCzt/1PlLe/VPazNUCgAt
F4md36RbxKSxjEy/mmjjCGdV2t0rbcU3l+T5cCQqSlg9YZMCvuIcf1JGtQvdhXoYsyciCRf5vQtT
BxIY9m0zGD+m7Oj0g3xXkVUswOfkS1upb/YRBCPATgqFoe81mGjMgFkxx988jpLQjq2XTBIY4fM/
zdXOhJWa+54nyYXodoJqyNg8RjuqMPoaozi0jLaJ6ICPk280UOMLu8ZxyUhA1tqLz2p1LoXw9nOD
ak3ozMuKsQrWSVKSY9JlpISLGoXYYJIO3vt2iHOiXTquQnBTXgHRFSGZkpSb5274hQVcLQA7CtpE
m0h89tgal3kODZarMA+zMfmgdCV1TarlQ9sQavO8Tfu255cj3+q6m/einY8mnfmoowNUx5pDNEwX
HwzKv9CFbmV4PVj0mg0WZcmiEuhZDXoFYQlJuu4IA6/TaO/lEEZc/U4b8w8mVFqXjfdaufxCEBsw
lhZ7HveMr7j92Usqeh0BDO8RnyB+Vfu9EgKzotbSURb9TZvSs/WoPgmQQ6k5XnpnwPscY5Ylhnhv
ZNtqtj6KhV3RSaNZKlYNeSzcLomNlC6HkITks51LBgoj2TD9VH1E3SmKGKvD/kn2FVClFabXatdn
uMm0GWxjUM+nzsmaY8LWZZTGZTSkF7oOtWE6xmtMHFE/tcvJQkAxTDtaLyyEPvs7OjvFEWUAO1/h
niuyCvzKeykLW15qBO6q9gEzgdbfEt8eJo72DX/1kTwktrhEKPJoCDjA/JYeJDwD6zmlBGTZOdki
OIlkcYkFwcNq2sEsFAcKNy+EzgnHy1PnDHFqaNYW3cCAFq99mecxOLhj9Kobzq6pibTRjF5nzoee
XTr8vUhVshxv2tMeLGwcdiWB6WNCC1KY0+9czWweqpG/b/dj+GKVEBGLnXmAW1bxfEveWpKXgPQV
46MM+NVJbF6TCIRfol7olR0se6BaYTpc2pxMF4T4m8Q1dg5K7Y3b04z0FQNFVV94uiK8LmgBRGlz
qau7pyA2ezqeSi8Aze1FYc+tsjC04U+UzkQkIDLyKxhzSco1EOjZYWgDHh8+sNsWEnGkYORbpfEI
7oHoWtZUg+kE0lSRScjsn5ibYNnl2trGfx8BQ9/GwtoC86RcnZT9oTsVuezo27JsiCizifdjAACV
0sVAGCTDFgXzNU8IT4MFp2AZlGo9PpKUutEtQgGAiQ10zr5mxmiAXHlRKnqF48yMlVjAMOn4Z9Pg
1A26ATy+35qZt+L/T0ObOnubO57B7XBwKR4MO7hqNKT2s6ZTddXRjjUSQETq/6lahkPc0Mx7/PJC
GV+/k3+2LZGCwCqsyfzyx51A0Jeaxk9aXUpQuDspvEOQnZBPwUxLepeaVtuWCDuXSU7XcS6mN609
miwnR7UhnvQtmQpokniY4W0Qj02/5RLHku2CjkQpDcoTTQhAw7gxF/YgF2Xs/HbSeSGUw1yK/Nu2
J+6PWe3inoxpq7/r+njrHCS9Q0Lp19hqpbFFXMzi10jMl8Qi0Kxt9N8uq+LN2Dr7x4/EIA00Hrke
5fhvHRdHWpynsiVDKw/2tN2Rfc3la2l2PwmrIzsq/8j2roUDGy2lK1iEu3IppfObjC0XCQyONo/3
Qd0hiCWKfJxwl0nDO5TSLxYKGcSyj9JXlNT7tltleUpOZCN+sJb88tfdKEGEON2maSl5yra5Deet
gLVgPq6+Em32wjagjqQJRA8Haps7fwKmzDaaX5w3NdbbpR15P7ZoiQ+N9uz0/Gwb4H9ZiOyde/5P
XgBkcyN5qYa/DglwxRAMG4nHZYHl+4vhItNHM9gEAb4ktDPOPrVGaATaxJ41Yvf1PPd8EeCCsWl0
y8lPPi2AJQBTun3jI8KaXzLEV7vG8sRCE73Dc6d09poI7L2Wy26RRwQ0eKSM0fRL0GAQtSIE5g5f
YX4B3mcaXDFZYmlhVExj2GqbKbAFLr4x2rOzjvZdkvmLNG7wGAakMQiG6wv61495kNx1Q+euVOP8
NVRJSw7KdcNqO8Fh4EnSBYdhGHJ6poIVxqKjTad8KPl2XlCxOoja2qeNsvZAIjumcCO7pKxddQyp
aeHDOO0dKU/Cs7LtZOG3szQDlKKOk8PGrPBiPl6QP+ZMWKuHj4YoMVOwk1BpOVwZloeIfn6ytOjP
cU1/xEy0FHcQNSiJCi9jc7BY0m+6oTUr5UzeyrT69h7EfC17vedAbGM/wkc0odMzzuyPpNPvXe0T
aNNmwSmn0HEL2gT5JO7Pl7hFiqjH7mcHEWU5i3a8++g20flhUDEmF88Baoy1L1LtUnrJ0ZSiYAow
daizyI0csoKmpow+Zj9t9swsAgSafoJh0XytGdTzt7R//K6Jd6Kg7DE7/fJ88e3HUu6A86ff8xH4
CTp8V5Eq4Nt/dJWVeKPkFQtdvtQiO1tPRYTLwCsP40m5rX8mHCNYkNWI8aPQqbLK+J6j1t4j+26u
fh0hBMxv2jgxQ7QZ6EhTaMuGWAQmniWWLDqGdArywDWoyOn92jUdyXnqtuPkfIP7si6jd8ahy/2j
z9O6DeoLwIeeojP/AKcvzoNT6GuBFHih+x1YNnO+u9mQhrkb++v/Q9SZNcWptW34F1EFLMbThqYn
tVtbjckJFTUyLOZpAb/+u9j1Vn0H24rJjtFuYD3PPY5W/+GuXn8Yiu8U/vBYWvV9ybLsScbT+qjr
4aTDIE/meFU+KC1fFe0zDS1AwVN+aKczL07Az7WefACri49qA6CvmIMulk9xZ3VrMMkkOZNyb8RW
/5CV1TstiNZxCwDaJZ6bHCxAs2vyhYlOXYoFw78vmeJHCgNi4ek7yyvesvmnmRVwejM8rZXWPc3E
AtfziRzE5rWS9VuDSu4xMYMO29hLXRgPuZSkr9qkR1Jccu5ETtlD0Wu/pbP8QqbVkADdWecqzqwz
IyNpsgvhun1pnMlnZjdlhAMvaUbAwV+r36BVk5oXTlnzs+g4riyEgU8L4fmRS0fQTSOzhLDYmI7Y
FxtwL+w12YVZXG7zNchaXyberdBgd+Bd0fRsqi6JhDEQaJfOiorOM1XXbIo1fFxGfNvZpLQQpSw8
3RPh79ZTOhOaPHh95HRcHnW2xceinntealB9B5vzV9yOBzoS7Q9bMEKrxOTxIjlY2SONaFxGETR9
Xv/NN6Ywc24GbqO9oDAxQsXtBKS9jAe74Eo13MQ5yGGxmNIp6yozCHGOz+J5mvqvJNe+1sJDOJo0
8lRu9eVu/kvHE/W9Nd6rzwRs+I/bEAmMdBFGg6z6zPzT+72/8xbTvXtVy9OyoL8S5CQ9EY6DCE5L
IjFY62Pc2eRdEDB9T2Ii3nlccmOO7Zs1EGSVx2CSWfIPm2bzMi68UKIUp5zwj6PrWPh1e4p8RSO+
YA7CgbiCF79uGojDYkQSj6oUgfuZA4Mqo7RW773Sv9RglD/WSCOu9L8bt+l3nOYIWZUB/FYTOjcT
kUGVQOtclG4jwaD8CkqfR+s8ZuW3hbxyBGqQaFsG/6OAA/tV5TURRCmNjCmtUxmqXUmc524t/O5o
QyvzL3jw9nRqPTqAj/u8nKx3N03+aFVv/+PdDFYR2+e2NylV0tr7IKfi0DEsX2y6f3L60MmXMa1Q
N8rqrLuiOs/19L8P//8pO1FF/M2KrCvTP/H5JIQGY5OwwVMIpJ2N16SodtQyay8GVsvXeCw/6xFH
wn+fGeQqBIqsEfD9mLjZ1nwFb1sjUyhcPtun8YjPgJme+NHt04qwfomT5zHt4kc01AmKe805OChM
dM616/9/2KIv2GgZUDWYp/9+fxbr//6POhnap1F7JTAratsZN1rzSUQ7x26a8zuKi5kCheoEi/Nb
s8jbWVaKRQszqR/MUlQP1farpsNCKwqbiqSVMjxjAsBoZp3qcJkL/yLoAdot9oxidfuUlqkYc1vK
H0MQ+hfkUpw7c3X870+77U+zzXpC/HK5t+zcrdnictpWCRTYLeCqq7uxtcn4NQ+jf/YW/w8jZHrB
Bxig1EDMTrHoUTs167bIRsLv7hYKlglKcmfE+k9Mh7qvr18F9/eu9KlralX3AFW2bYgw+0W4ltTM
Sxu/GeVe7O/x2WA5NnpkGIhImmia86u/qLtmTdnj3IvdKpd3z+sQORPOEkivftBSYrpdLUdfKOSn
0LQnq6r1MzJ0nKoBqox4P1vLmec7cf9b15e+ARBxShFosQFdRfZmaMTx+Az/K4l4AXKay+aXMPT2
wzPB2IAya2KObF+GSgqiYUn4p7sMA0ryRrYtZFRKK9D62Od84VwYOZQuZ+o6LGeC6kfmb9DfuPIf
bP8Ca4rrVrSvncrWk0cz845iy+/aZC/SF6875gOzDqG75Ma8iNmk7S2+2bDcQQONhx0h+7ZXY943
k3HV4wHe3NEBu2u20mZ4IKCKqlzaMgBdR514LtBX9p+uf1RKlKHOY6XD0NI57fTbn7L9qKDzcDwT
Y0SuVSis+hFgWz5DVV+RZkSe0VI8TCupW/82E/yYokWmAkElg8LCfUvVNlRbHYi6yQLTNOcDsk19
n1YCDBRrUGMYaICa7qXEG6DGBvUdPz5SYREMcfHglGnINf9uK+KnaHF52Z7jBDvvnVh7zEg3OzZG
AtoFCYAUw78SMPzSUXAa6LGN5x1B2QkF0h49ufNffs8eIwTncYdodB6o35u8R18hY/M40AeCafZW
59g7OBuJuzpUTXzJVSbDcWWJ53Zed/zslGUa9pvqLJKvR1ozOw/xdQphoA3W12ouEXKzJQR3JtNW
R6Rr+NwMekyryOjJBzV2x7ogC84pqdyDVowNVj3NQscnl+K8FET+lpXhA2oDRozp0XS2i0kW72bM
qOCwfC3UGlMzFGn6eMvhusWknwd7earoLGfrN23JJk0p435lNsvkFVP134V9NTOybyuLr0KrwR7y
Ecim2/xxFce9bn3MlPWg59oPnaUYuWOk9rwnHbfevssCF+J2JxuIcEJ7D6kxlTumbpb+1FT7OBMB
PQdECoE5PzgjDkT4Zb3WPntCdkmnS7l0zRNqFjZkqBOtItBnKw0Y26MhBsz/nbUEswHKY1EGhc8u
Q4ZYbhUyy8oIpMz0AAJ/moyKzbpP+r2xHRWEMOBxmPuL7Yg4YGktkfHSTsnlR5cHUJ63zSoIMQ4Y
80Kn7yh46uS+YJyUuDDpQ3Eidr1VY1GsGuMj08WzSnCwNltR7CyXk9EgeRsLaYbAH6Zyn2VXb+Li
nO6uov2pXB98sX9wsuUuqJRlVtfeclX8gXPKTiOy6v9mZ0sm5X7JKtC19F/dgFzO+fRLThnzG9lZ
IBDXWdTqPE0pLheMFDuk5c8l9uBIUn15LrcPPfIRWqiJbPNnJ714if/WK/q6zaxj46BBvKvyaLD5
WWkc54EjnytXw6DpfpsYEucKxqSpp/XA1AB/s1LarmBESt3EkC7QhxDpHSxtiyKLBi3DMOjG8LGk
ecRW7UqTCi7LmQ7dYn4sHnIQSwdoZTqlR3NtAECk+hqNbDpjpP2pYcatoh0vS0YTezx8QrjStObP
B5RpechtXtD7MqHMMT81rY2ciR4yQ8rdWg089WOP7pS8+K5Mu794w/pgGHEVcurAc3U3TUHbVO4A
feLmR1WmTmC9sYmMoaevExVbzwOGHb0G9gExHGghoJaqM6lPbY8JrzhWRFpctOKfPi00ktQoEabk
A4z5tfOJm+GloGlUzazQk+fv5Ebj44VLoamak8u3tNeFTzeWj+iGBQkSLrXgfFtja8Zg51FefSz1
7lep23nALMWwCOrW5Cc0r0hECjI5O/cVZX5IJ4dDkCis3kwMG3eZFbjxVr6I6q/OJjtckEZwHQWl
8BhOEsQuOlrjuRj2KVd/qKcrdAaOswFUp5PNLtOobzZnXhOzRUYISwhKUy+FfrTL2N055hQkmrlf
fQoRq8F8x28J+2B/NRnaJH2FXZ6WFwuBKOEJXUADE+lt0EtmPb+g/bmMBUK83o2jmWoF7jJOR70F
tO0Rxqt7MTPNr9wCPJ15Rhim+adGFADnXmNo45vvBkjeGBle6ffcjryXoqE8o0Ac5tAm35g5oVnM
9+U4rHu16kGXm0QnZh2TLUV9mcmxxxzY7kxP+xUPCjlHxUAsVfWyopTewWzQhNPXDrs7OQlm2vxk
fMtniH0giPI+0i1qle4xgSSOamM56z7psdTH4jSRKju5aXWyJoYtFBV6kGXtMSsQi8acpFhPw6Rd
7VNur/2h1apn13PHgz9P6H3CtTL+dSMCKpMo4xjil1oO7Zz59gNOaPQ1s11eVsIf4Caak5d2eAwd
AaRwMhxGOI7L9VilvC0ryXXpozPzc2ZNvnA7txGJk38Uej5so1uCpJ4cDJI8Nad8qRh2j0QiEIrL
a5k48RCi9UPtsRuV/tCUSh095a2I+hTphV+c4i8JgW4RkW9FSBRp5CT+Xeh98dQX6iPz+uLsds02
IT0MnjoLBzzdtKu3Tk4vcqEGmgq3N8qccc/a8NutzeFS0a8mxvrMebovZ/NBJ0j0sZ/sQLX9c1rS
Y0iirxetNk4SbVsCnFSFk6JiqlzXPxUvKbM4D5uJFkDHK1ClVC3i7Co7YKHNAv7FX2CdPTt4XJJK
k4BtsEQxEdTIxXbluAIbstX21n1xuYVq2/gTx0NkOmR+Z/JpRt4ZFmg58QIe4opWp+K6hZCiGGe/
Nrzpm5plfAMaxXXeEupLtwn2bmWTq4NHHsaeteumx6gBE3GmJrE9xNp0VOscnwEjgf9MLFyFwOpQ
AYPfhXtYFFOihb6KEL59Xmsn6mngHq3OgwGYLSD0LuqygkxXo7o3mfgrBqqYVsvMj5JMCGDgDtVc
ZHbedLTwuqGr3q9DXO/6bZJ2nYPdx/mpUQm3q/ppdWw1QjXsag1uU/GeW/irMIBEcMTqJAfXD3q7
5bil269w/D5CG/ulQEOYh1zwWcpI0JsJbmow74SXJoonDFu53Z5yitrXpv9bieKuU3AZ8cMGtTk/
M4B/m5PWHjmsI3qE/QO7GXhN9res+0faTZ2d5U71rq1sbOxl+bJ4tAmvaw2C0Cwg+7is98r7gHD8
Xfd/ZxITQwyer01D/U/dQDNzTNKiYSF1dqhH6Yabq5w1LOQn7HakmR5a+9T67fZYKbsVN3YiSWil
mP6lknjdKBE0jp6D0m+ZuO1sDbM+WxvKu3uW5fUJXcC+JQ5llyd1sdssoZvSHmlYpQ5du76Xc/6j
zydG+Q9WbFQAox42vVxBhnnLm5W4V4ihUDr+hA1Ie+xMBWlGzhrCBI4xm0HtnINi4kY6iZVOyMLh
rsnNN/h5a0dH+18xowBP5x5Gp2ccxud8MvvIZg08G9m2JSSIaPw/pdEgnPD9V9cB/jV8CPO8fTEm
82PlR9sxTzIl8ONryPqdJW3u+Oy6wARHixxsq/pigdIVq3cwsTfsa2/fEEBtTfl7Wmhp0Aw0esZg
S9bm+DNYpgYKdXmiB/UwPBdd2R+JDdc2RBQBw7QKBEwIQuWvRWHMJb6CkyXXtXBqXS4AKoCVpR/H
JXZuZSqpRCT/An2eo2m3qnWcM6WllB+SN8H7T0TxyGW/qzJOvHwlRtQpaImpuwPVRAaw6IRjrDFu
k84/bWxaX6x958KyEJG28Oz6Czhcc7Eb4XMT49pauGaFBdPrZ5yCYO41jwCSXNXNnKFFFtdjgMU7
SDG8fqW+4p+pEArUgq73pbSjOSfNVUvklT4YySRptzQuEpNjxAdNjnNQN7YbQpuJQFLxvpt4n/JV
+86Ev8nXJOJVgOnA5gl8cNMcjR7VNZV8pj4nO9aauC2ZdqmKInKF/c1Ay1gM/LzX0/kyaBJSVejQ
n36CD2Q1frTFqKOYdrzQEUZIMwwXkbaG3iaRygzrT6Elv2hdQkstGxAw4RwHNtPIUP6XqbdP66Ah
3hjbPFqlqKHFEvpnlvWKVov4CW0sH21/RkxUkHQrTNT3iuBrGhD1QO/WH+kl7t63xMl1Phoq5nfK
90AxXCrdeKZONLfxZpujd7RX1JXNigNScy9CgcD7sVPsb/wmvF2C8zEn4MXQqWThKd3txMrEGAvx
x/aVdfVJGvKA7OHPGKoNPb9bjlB7wIUXKNcL539zqPQW8gOFMmEhnXwt+p7eTdKXM1/TjrrNs6LN
q6e16XYEbzzkSCw/kwZd2zr0wahGepnIGfFc4r+NsW8Ojk6SsiQRgrYwg2CTBC98qDlpS6WgH7hM
+oFJg2+U2s4rCh4aH4t4r1XNJRadRqERGEmBi8uuFKELVY9WApwXhUvpRargqzSZ8wmFePUmxWKX
EwbctGRnI+jeq55+PUdxPvnSrFD5bKIiGG+dZ5BLM8lbrL3wDXThSmoWlE8TDsO/xCDsgUjT+DBR
CDot06900omYjpejGC4GRoiotCaOAQeux/AzSkRHh8dLU/3Jyml4VOXY4sCiKo9wB8bTahYn3qWh
GZDDaf5K32Wb7d0NYnKx/VfpwEKMlI/E1uUuSYXvtfxnRRY/aazRFu6+oBm1aPX8BWGl45EUj/tI
1sCcZSnOFjE/u1ZQKdvACu8sMsDqFufpekRDDPFeMBp1E+B0yrrV/7JtiArffSD67VHZBrI6jQF/
VpEB1mkKUw8qnxCqNFs1lg4MYmP2uCyLCjdUIC8JR3Cb4rMf2vKQGfJ9abvymHLpZp077IuquJvs
/VtZ66PnzcCoZBXuAfE75G+StiZrwsUqCH9FhRTkOmx6rfnWTpIVUIK5EN633Cy92uLRGDMcbcwp
kO/PXtnFgTGyT3SdiXJwSc7GUGRgyIiQU8Gky+srF0A7jko07hBOprROOZCUvVk8O0u7DJvp87/P
Vl+bH8vMfkDGXb+4S9XtG7HSwYtGuQUZjwr7gqbyK/fuA1PgbfSH9AUmJD9xnLEQLwubkqSFj0y8
9NlsdCQFVv1O45i+041ZvKheC6VrlFerR4LkzOVM772Mn40ZE7UmmIIG9Wk0BntuP1pR5axPoh0U
jfc2rp60ejIpoaNaxn/uMBTehxKFi04M9WFJy3aXz6RCUzZPsDYBzKhJ/Gts6sNrZgzjK4g3rn1S
joxVvzCATU+eyBBN5auOYqPzCDbBlD8troXZA1md7CnRhlijqTValx6/fstQ0yX98PTfB530hggK
jjrR9ZE0b+9WKpKLVMuuhaqQiIBEFqe0DIdEvEp7fcb9qdGhVhq8JZrzpr6KpKS/qJ16vsFun/rk
aQG4o4vLUSRipm6J63lKc6KbKAH/5ytjuVXryajiB9eSyKSylndz9pP31WIf6Yjcefjv03rC0jWV
SO9YT8sD1cQEKg5Ic3QiMnYtjiOuMsshUbmqniz/bay1Y2XHFERok7uD6fSfdGU9Eqex4HMdkcMt
+t0e1vSE5Jk5l03N8lXyrjHus5DyPLUl6rqx165FUWvvykk+QUHLK3VA4DFZYZ1qnaS4FIw3N/Gk
ZsQq4GtCgMAmalIXH7enVEwI9AhTnez0yYSbP8iSpE0nn8TT7FHHnnmP/30y6FKQypYTzJVQ2pZ7
FvWQHcq1avbOvL/WAiu2UF16HfPFvZLT+MLsJ4Mmjwu0sNOZIjbMj0Dt25DWP5Pzf3XoImOhz/vn
3iyQgDDyw3cNUe74frjyfs2EcGXto4cVCNzTsfYubjGvY3yw55Xc/Ulcy8JNjlaG0+K/XyH7w/di
F5SO1gXp8Z4gvQKjygEl73Zxdek12z5QiDch32Oez23UjRNtz/f/PlRA5OXa/la4sc6+1yYv/32g
QXqnxf5jp3jJKwJcoqVrlxvm3aipx/yIpp/DH6MzpWbRTMFDCBHkrC9iuwDSlYAPd+BJxyHf3wqD
InpaQ6KxYMb3RzfoxVC9+rM1vZS5HogZiBajvur77mZYpfW6GtVRr13tiMEcfK73y/tA8UXGwQ8f
0p0MWiVjp/9n1iVpqO5RZgkBhSXQctKIIMEM+yhaYyFvHL9yM6HiVB3ItCXM8xhnE72ruENoWo9y
HyPlSMAB5AKlm0VMllFu/JHZDNM+25cELwG3577BBXikYPKXxryNMFNcB0mkHpEzrbaQjVOfBv7L
0eLH3QQlskyYyjNuhbb4rGIxnaalCDGZ7MmdoUXCRvGXGvQGfsPBobezr60zqaPeyUNObPnbLA90
rh+K0s9+V5lrBOsIL9eVCTluPLeTsScoqfwcYtk8ls367s5Em0oMZwBzPqaoLj5tW6K5CWmK0rqJ
FOHaOKE/LieQT3pLjaOdnDA9ZBd9OisO1WNR1Wh/nensxDrzBFpa122eRVm/oQgjft9tacNNfUDx
aQ4n0nP5Ck1+XjKzC4ZkIG64pD6Sk3+HI9XM7V8WntoPVz2TI3/EC3SLWY1ucWb+s7lNYUBbelvn
PLIa57srGRqWiYGmHBjafGM4x/ZCVhSAqstgfDZdIGZs8T3Vov+0psFGUQP9jFlKctEIx6v15POh
mOeX/31gwu2iuKje3Ur3wNvmMsTTs7OWrT5z+5Bvf5+6Jx3Id7lMsqmxnhGBMFzSXnz3htWHNCxi
ZKXWIHHYejZm0e0xIDibITrJugeIRFPvhkPa9fWucbwloJcg2ReJ+aViOlYSHTdKG/M8ICH3DChG
9JyJfNKMGQfUBLpFTAR11QhZJ4ETuHN76zKuy2tbjHHkUw9eFhfChxSpv3RZVk35z8vVGsnZ+MjJ
ZsZwPobZ6HzXYv7T0UaKMe3TU/EcKPOKTJFBGLcllngdUGkwg0ay9MTxxSV+043VT2WnYFSdTVfM
aTWaBb6lfEJF/jMrQI2upIMawQBrq7YCz23ZuDVqlcMEwZktgrrW0cmZizH3ZLWcD/Pa6vg/R0JP
qAU1hTBPIJPvGOBznC6ITNzywKwY1sP0Te0M9l7Hg88zorUHkrfqXoNY3jRbyScbLZfyiOqLpfwc
K9Zbmu7LoanCoVx3se+40dAnGA5cUZ/1Ld2uZkUaNrlabxfwBEq2h9ww2BVLfXqsO3vZG6o3KCnu
rFA27oIIkvCH1A76UkxBUc6vHY4KjmDzS0eB8uC7bLSp1vv7eqj+JC0hCRTBkKKQ9SXLVoXq28CL
il8WxVdLE89/JL1VB8Wc5HfDMb9IyT0Tg3Q0KivcivGQJ/gPtU/73oRzKdT9Z2RyL+wKnWAFRRcJ
c5pxiXrcHcAxgh9neoJmuCUmDQmmXryWQDBj72Wg1IseOEn5w5Vya5r6Zq4cH/qILNYCpZ3996Kj
DUl5NoBshP0r35c9pISvuku+WP9s7HebhuMLZ+LdSVLqSb3FOqVFx/rT2mBwbnqNbTcNCB7AWdhL
RZLmvJKwiOAP2Y4PDqdeWJB5U2IEWtxlQTvFIG7dv3z0i32+6aT++xArZQVkmBSB0/qIDw9eWZhn
rRh0xKH1HZOTc7Ywfuxjs79VpcfLRACtw+Z6mEtx9FogBDSwT+XUc7UDuu9y1fXH9bc7+9VB0my0
c2CmjearsfP5jNkEEkDXH1jaEALZKkq8OX7CV0eDyjJeSIZ0IzyhaPVGFx3d3YqHft/O9lfu2j9u
wiYZkL1wAdfNr52jm1FpzilkWc+bOv+qjIKy5K6MqkSMj4AN7zUSqAOR3el+7ZL1TVqWjScdyJOZ
97futsYxzaGseexONlaaeIIhLoa3yUPumCWUoyD6f5yo5kHwY3k7ZLZtOh77NVEB4RngoVq/dZDw
dXwuKtOprAtVqc0OJB4NxkYoJXWIJtc62TkjUmHeHRjv3SI6NJy1dUSO7wWoiLioeiym9TFPJ1JF
azgsWmGt/Rb+JjVnekhtAxlXF1ipQdRuTJTNjIIXiV3yvPqwf7iaz27dfwkivShzH6dtD+ecF9Vh
3Bxd1IvQ0t703n40kcKblMeGdmYmoU+z2W5Ip+WEvOk4COuexQBduuewE7jvvomq3oxJ1cxbhNKZ
/6ITSCl9htBiNKZXUkTniGjXo6rNz9oxPl0ixRTtrchMi3Ds2AhodYeKzOOPvMR3tOhYpYqx3qez
cdUmR+0aN3kmj/ivWFZMpDZdYMphWdbn9xJD+GUupzOgOto6GITCGz+SiS4AZTjDh+02R196/VEq
16OZS+DMZDaAAC+Pmmz3g4eQcWKQPzetHg7T8Ash0/Ba4/d/jgs7BGTWThrSMOAvznFa67Mj59+4
K3RaiA3dONdVakcefmji3l394tnUBTKU3TP4eYTByPWVW1iEfaaM4Zn74o+0Do+EFKOgRitgvI1j
8jdHnP8823McNpIaqAyLZDwv7qlefyG6zEK7gmvRYzPDmVU8uaau35G2hmOyiDDPhrNrtxrUGvo5
tzZ/sD0ExIZR5F42U0gj02m28k8lHRWyrb8DCcrTAOsSTFrxggeDITr1jqonzcDCMcUqqImwpGw1
SIryb4qBjxQyJCdGnWAfYuEx2vQ7brKR5AHUINOcQe52aIMWp3gj6BDuRY2IzJLxCTgoQYFMaqvv
kPY9NTfAHXFM8vm7LFNWlk4fIr0nlkAQUOa6Mg6w0Fds25D5iaPduwwPyuo/+avzz1n9P0vbs+mP
YlfTeAI9v5o7hdUqf1/R+AyLuimWpLKxCaqnvJHRWv9lknpyEGRgCHg7MFjMw70hmRt6SPC6/zbL
/A8OQvPB5isOOfuV5YmXVh9akGAWybq3aXkFLMSDiX6/LNF5owC3GZGM+MpJeOp7+XvWCJNBIo5G
wvZ+p93yTtXmo10bt4ay32NZ84RtVmfPlv6oY/3epebwZaGG3q/tTcz1uBdWyWJIEdCxmhfIi2Vn
0mu890i0gfbP7qYOOVVIz9xhYhOalQSwX2VkbvmcfeWcPay/PJJyn/fnyUkNWvJcF3Mvc+wyczWQ
bxb1U4bmP0OjTJLsZlYyQZSN3xLHHGmy/adV4ZbHV7XT0zg7ENmLE2YMlOM5e5xUimcgIJlo44Pl
0RQjRbgKL2W/jfPA4lLXF76ON3k2lCdlVSS3iM1q4SRWEuXaSJ6F91A42RAVMZYrLrbPAqUW/Tpf
MSE6Ya1V17VGfrGi9sRStTctoILZiXuMYoLAZp6JEHFWe01T52pia9vjwX51qLkB0u2qkOIw3k28
Rq3d7EfhUosHYOdOsNv5mMtLCbDQrMaNWJjx6Dac6ejYWmy65gf+cvNxQOUQ+M2X7xPvlW9JVLge
29i4m2hfp+9pbb5pR9xP0sL217h/a5CWuNUpXuTaROxxzxIhHjRq6BZr4ruBGCNwm1DNp9H9Fm1Z
HeLO+bYz6zmdnyd7g2RlQ2jFuFVHti9Olv4tpNMid7/rWYUPpZq+iMtY/sgGZrVE+1llD5ojnZO9
8hBCZ0BdkX9qJ5PwqwZpAUUEEq/z6uP3K0C4C/JQbEVnXkaVeEInSkouVSBpWgtc2gRMoT106PRy
kx0pT03Qnp3CJ5lmkK51SgGeDczgtxtHKZnyDLJGdzH+cWuJ+nyWITKtKO7ocYvlWuwnnsIYFsEV
KnrUGRn9gWu1v+CFgW4kHhXZVVg09bdHdszNzHC0Eiq4RczgecZvAKWZPmJClS8JKbYwhiXdS8d1
cH9biV88CYTt+IqXaywnsa/M9W/uJ3Q7Zur3/NfryYnVt/SflPAfj0RKvG9YgIuh+CA1vUWb+G0M
8ujFW5r2YjhRkjUHX50NdpooLcYns6cRgTnMR3uHuQf+nsaMs+3Jcx+zRaw2T446PzpO92GsitBJ
rXlsBomTn/SJ3q3vjHVk3pCC6tA7iHPO/TctBBQtcUJsx2c7I0voa/M2lVO7Xzp1FbOhIy/FxKmv
QN/uqgXtMA+hqTwZGhRiYY/OCemZlvI4Jmz0C1n1OxF7uC8bjdMq4bOB7i6b6Fu3JLFCt6XY0/TF
wLaBPqn4IGX31DkFJUzyYezRjzpLgbCyTQJC/28ZKUK/PVLPpFu+UZ/6QyiJx6M1N5BgMZ6PKaLh
+l9n5aSWGHeRK54ywNUaju1CX8uo8GsOBscikt9yn3IclmSuaPXeWHlSGqSUTQQXlbMR2BB/aTkZ
5zSGXtG38r5caDvygBhaxvK7Gc3tUWVNcI+YBIZ0jjlyLR+VMcbFuR+uQBB+UGT1cTL79iEfmifY
jZ+R0Em0ByghyOh+h9qWBJCNkTvCQPHQJlR8+xWW3+YAPn3Xy3ncLY36N5MaFXoKJ67WcojTvVck
83tvaSavq/dQyhQvV6tEKEvygWKu3yRx06iub22Ce44kvcdxLKAc8upvrtTvtuPWaUxkzj41f0jG
yWth5I6KNn0e1sl567j5rNk8NOR/JUP2d0AvCy1M6BVwH8+sfQumeOgn2R8XL4ZYbGCBG+uCsaHh
nlEooAlYPdE05+2T7HemGzmOIANDDvNvpZawJ3z+Ro4MknxZh5UmiMjy3/QHv4jLMLFJRdOysb6O
pr8NCc4ZMZA6pinkb1NKJDkItcq8CqsZcMy2gYVbx3/C7FMfx4FGJSpYqTWgRiAvy9ME2VX0ih/G
fkaBXBxiEIaY5C7bjV8a7FDcyfVBX80j6fTWruHthJxDyhdjHIR/sSnkrIn/zSDpyypyS8Qo2OD0
nTSNjLmOabtca4tUg4r1TK9+MHPzAiw6TtmK3U1RNS/dm5bJ+5p3//AQRNlkfolEnbdQib7HMC9V
/jgPc0+Q7JzfZBezMzbyKhf22GqgGwjh+2uy+GeSAZBHX6b1NAslD1xHy070WdQ407pLfQyfRLC8
OrJ7IR0xh/4JF2TDh5pl0bfMXy6dSUDx9KepQWN4E3GzWxdcGk6StQfh4IQffOdhIQ1J8JB/sNyW
YAe5fqksvXoOmRWp575qWoN+RTc2h84nx8unmJqnpVv2eYOzdPLgpQiNPztr/uTUrnglfOSQF82F
3F7xu7d+gPBRDjWOCGwNlJBhRIAiWxiCYnl1Gz375XdaeZHwQxPO1B0tvNW5s0lPbcfuTOFXQrQW
2fzImceotbL3hTfKK4e/g6jbaMk1CjZ1/4ZPeQQ3dC7Swo+A+2c6THrzspT81RzZN40MNlyPvz4g
jRc82zF//wwVZH+SLF6QOh5xFuJB1SVIcExQiA1BFcRucydv2X5IZXs2TZJgM9hIO0WGnzU6yAnw
QzG0Rz+p2As5moqYm4crCGVZYeWMJhbNlDHpHOUU/2oL3uSZkNdMP2frivfWla/zQpkquVD/R9mZ
7VaOZFn2VwL53EyYkcbpIfvhzpOkq1muF0KSS5xnGqev70VPVCOzUVXoSiCElIeH+9UdSDv77L02
EJiJJ2VW3FwoyltlRl5SPCnfWeLex3xanyhSbW7L3LjqqLmtBsO9K2YKf/qKi/UsPFKtbeSu0Obd
ayA5qgT2LpvrYOUaFF+0hfkbTgBvX9stXjJaeNYU7353aWmjw6TE6hZ9OdAcrbgeWDVzl+5zwNF2
WV6KSeAXIl5AOQhv1mwa99WYHT2PfZ1GdCJBysKJUPz7NBHPrUdYtVlDsR8cog2o71PRCLWPiU9l
Q9htIQtsNZ7RjVyS4obVnL3s3sQ3v5Y9J4hWzRRZhKT5xjCmpLQw5KMTA2kEPygzznOCnMJgtK+Z
j4subn2Bn6V4G1hppg0G6ppBwPBoixTQrNIh+FWXzID0SiecS8ytR9fnnrjHiMmOD5TjyeoVC/Zn
n+AZGDyHYEBHC0gZW08id7BZBMbZaR31aCO6bqyQpE2wJKu1hZe50SI59j1xTlrTxREbzrfVAkuj
M4fPGd6yveMNau+18bPN6RYAkWoPgfayixyDpaHEK/FvJ99Z5I6n2hy/04R3Y+Dm8Y0TdYIAzbwN
NIgXaQbNLm9KtbPBM7MAAQfuqyp5AMvIp0rSPCHBgSqxxhWijwKBAdZNz7CTy8WR3rScLfCkqnkq
3mtL/QyBY51zh0ZTyCPPbDr0YTCq5qAYQFkl9KcxwVuIRZLqVDaQ9kA75Yo4UvLuze5Han0XwwcZ
nOciTsZfSCuodrzcsL+plykEzPgwIzCRnYEZczWCb0zlhLyl+3sF0ZYPWc7CNKfnY0+tZXU0tXju
+vIrYYx7jJviNdeGg7LGta9pAqBCXGI4Q13MzCrvQpfj2zhr49KxQeMezHnNcbz4Oal/4+zp0RdK
sY3H3NmaGdB2fqUET40/I02OQimqBQp5L+oqu2lj8oBNM8UPHl7uusVBF8ZH3+dK5cLIo+YGHg3w
rVejW2ybNhcGPE6PYSoRQX/SGoF2dJL6MKvqNYBluup0m6MOweEQflTfBSX0DY+J5i6AHrJd/NPs
htmCdkVyaE3sBpmNgRYW7LipsTycPW+fjryxCulEt7Cl9XGoihB/JDgS3sU9WtQu+DSt+YXm9Pps
0366zXw/QHtsmrUVV/E+1e3OhTLboQai8EJbMkPa2dd1yDHhzncxOTP3EvRPyX2ihoSEyzJESDWS
y0u7FXelih6Vdrxfbo/3fTJ9RWOtTrAejBN73K+y8CrWfHm0863mxoG4c/bhSBEakLeYt637KKoe
oC0am6KnQwCB0GAd1dcH7ZvvNWes8wRyj4/O+0B1z97qPX2PiUee5rn4TXrwQKrYY//QP0h/0LwL
Pi3H+3ITNe+IGYeYPK1j46bUHgTLqap1zkbDmtyyI0TgyZJXcFITgtY1DQlfCqnERsObaW3Cksu7
G6dPND01RSrPdjZuxtEhDN64O8IF2E4LESBfn/kTUWGgwaO3sd8/Sa0nakU5b2J41VuznPotvBiO
gF6kd7M7/fKAm54NO99WgvQ56tvF7ZLoNsWWXelyOlNnzPYkMU+TJvAa4ERed8PooVBbrE+b8K0R
GMV7aL63buC2B3hDMw7i6i3J2OW13QjXIcEpTKcBGSLT3szehUNbv+5j5zmJ45ykDGf8hWneGZ46
NcVXlNU5XRl8kW5qnvyZICtwoyRmbKDcYmSPxKjcKoZwQ5Jxi0pcJE3v3nUthe9pDtuSK2n+GGlL
H0Pnbk44T6V25d/25UT1nCt/5SDydyA3vT0YinDrLZdm0zwKlMNffNMJqsGDvFRn9xdsW+dU+djk
y9k/+t20131wHQK4CMCysZBl+F9bFmlQzrAHOTZXlTB8xoIc7AbSDG5reudcKJxpCSICx6HiYsyn
tFSLwYkpfAyf2sCmUA2o/oUeibUGGXLnOIyMMbi8yi3F29yiUk5muokjdZM2BINzTp+3bZW/okxQ
xJFWuH+rH2bZUwfpCeeLJUEtCbYgisoHl9p4N1AXO4psLJTLZtZtzqNoPKIsnrOqLM7HSVs++3m4
nDRZc3i+fbSGOztRCvbJLlJ1vReUfqoIoc01Jegqy4PBhGabjtSqKAaZuU22Ho0qyE/5k9IWqdIi
4yXJku5o8AzUC581XKCvqUqopJru6AwLd4BLt8ixIAag7a5zWx2h4QLvmHh62Ayt0rTPDz7oKvCD
wVlmdbJGvCsAIiTQ4gzn6ARyl1vYGpFVP6VjPcaGavaNJqdNvpMMDTrLFMijM7ocAfPqwSiZdH1R
UCoRD+HFpMGj7rh3l+QeN+hBjUZwN6J531WKY1NOHKiFNBDhkeeMUG97K/gmKHIwdDPvRqxhFQ9h
MzA9rXpOQnjmysp9I9J4wdS12B8QFIuwPISBy6PIhiXHTNXZxaiw+YNBdDDmFC9xLOL9kJaL+sPs
4JHaW4el/yJqwEZi8QWMxxEMzVGGO+jK8UlGzrqsA/dA0d3OhowLDpLB0GGKNNPoUmTibZrsdo3z
/GcY/duEMo2TEwdP8H74sULvLhHlr8Q3lyYfIgopjvbt6L1llEJhpl3LCHxTmQ57DWA66bAtSuin
OF3DrZMIGApeBXmekCCYYYgZpcU6J7H5aRrTZZDFEXyJotfWCk2m/1QfbGe6mTWfcpofIYboZh+O
2WOb5JLBMHQ3I1mgFD7IPfetZRE07iYiDCR1nC1WRX1SIvgxJfVG2r6QWQt2YcLTDTB353bRezjF
LxUrxKWS+S7VTFll0JhHKSN3N6iBznts4JRSuRX+eYiIomtili1oaREtSqzVV4EGoTFVfKBtr/sI
sUigEdEdR0HeTQMt3gVN5ZPdvV+cghvXOE6pF+8dQwhqSUpS/uxLVqX7RE9zsyqa7nssMEFhGN6Y
MwfOYUgf8wVKnC5f2houBMwITr+VrPcLhBLYSn1s7eiEpCgv+PvB4FacCbFGXJrQdW8NxjbeRjjc
oxMpOsgu8k6GZnpkyVCRu3E4PCB83kEVoGooy4y12bN46EjnI7y17knIujqYccCqiKtN+lUJLpkM
GNs05/XUI+sKQmn3qXyIWZyg3HPvH52pv3QGh+Ui77jC8wQRPcKrCEMO91o09EeRw6RNi5jgbxqT
xwhifcoaoU+Nk7h7zgJHfldAQ9840Lo0B3vhJ2d4LNNm5uTLyqojzd73OKARjSOr+jZKwHbQqacT
iHzI5csX9Pl0i32dzfaoPkJDnAIxvHkDT4o9sewJuYt1SXWyyhJTexw/jfaEqBtwLgaSQ5JnYeQM
oYe4CWfIA4/vVd+mhhbIFMHddSbrUNijuA8FYstkhi9eN27rVsmT7aT5XpGU4b6XZrtRYCekpntF
H7R1DHvTO2AV3DDJLKgI5EKK4amnbJdK0mkuML0St5cdHXHWGPj4xSfdn/75f3VoYd8qEsRBPnS7
CuwKscT73EfJbyxoXEmEV1ak/nhqJs1ReITRxBKuOwEdbDaQ/GfExMA72bWQ2/8VTuTtCWjDCm3T
W0/PBv73IT32Rj6+YUpF326dpxKf7y3Lnm6lMdC/dXWAPkyZ1OHPt309M1CVt4bVkV4wCutgFOZt
00/zIfQyB4RCbAAz/48viW00IGmcYgvn7F//xZ/fYqIwbibCGvMANp4N9dmRur+bFrA+nD1ecaJt
hz//0meE/2f57f+oqPw/7yD/t5rym/irYdT56f7bMvP/qvF8eTRfZQVbM4y69n//+TPC73Lz0X38
2zdEaeJuutffzfTw3eqs+48+7+V3/v/+y7++//wpT1P1/Y+/wS4uMGQ8fIdxWfxrM7miTvm/bjN/
+IY8ksVff5U/f3XR919r1kbl//uff3+03T/+Jr2/O5TOUh0spKlsKd2//fXPXnMp/05vuYWIYkvf
dWkX/r+95tbfXVwGLmw+j/8hK1Ja26J3Rv/4m2H/XZieJeg6N6lm4D+1/ye15srzl4LbfynAFZ7w
XenjcbKV5QjLtP+9UljykiQxZwPDjId1KIVxH/S0yuFvcL4W+Jvqmm/Hgm9VcgF40jMqYjzpZNmy
vFmGLegRzJCeOBkeA0jNW9rJdkV6SWq/uqUsOeXJuR3hNd4O6LG3YqGAGbe+H5vrwGMj74f7FtcB
oyfxBj7J0VRfKQW0yfe4eKnF+MP+oCcBjai0hPUINjUcztMMJ3d38EW56c3I4ZGo51aDFCxICKJt
oLol+F5r1YDgF/i8Up9ETujM59b30ufaCo95M3q/agdKsGshhHp1vp3deaNIk7y5SG+rkC0/B2MG
b0tn6rQUTQ5j+bsaKQnWRvGr7fv4kHsCJ26T0lsmmzvKbCZGKfhLZG8fzeLajU2GGh8+xVpktxEO
xVQyb0oxnHu/ZgMxC7HVBeCz2iRQb3Ia2TcVHQ15YQCXLtvXrggGKPINTX3mRPZbZ2AH6KGwRvwJ
cF36vXSQRmqzj4lPJ59jL14tAxJbrT2CFWNw8CdWx0HqcFZTULO992jSKXpWEa3L8CkxjfKY22BP
shHJP3BjuaNhC59cRITB8rOdLYk45e2ZntAWzqjx0kVJ92P6T8ZYPxoVBLHY4RhXxsmnmjgfS/bn
62aojZN2MLzI4b52MgyAlSahvnxx4VeuYgHsMdYc5jPX+sxzE3TPMPIDJi6+pXbtJ+RpaCWa78H2
s0uEAli085PbE5EIGhGsbObWDcOGFp53gw98fC4pOQvVURdRhBs9yiGFUEDWlfO8N3LKN5x674fZ
b6oeH0me1Z3lbGkeea+L8J302i50yFo05lis3AbLpNFVNLvlUPFw9vqpPjmI6hRigB12rWyJwsOK
RG7k7ivaq8SOuBLUGNmgpdeRBPI2d8S/jeSsQhfTSTcTmZUxGZgMuUQIaNkp5D4r/m1a/JVBX3Rr
1fIEWNALy+GrDo0vJPHGHev7wLQA9/X0EBYTzQ+4pbKhfJ0yf0Nu4VsZ09UqhreQ+drVGhyAyO7c
ejqVHetEe3j0aw4pRpbeh4wTq6HKIS9lC0ucWsypf5v6/Mfof0UtmLNMvSBXPADAex5sZNPWecFs
QxX2hxDJ52SNV9l7ZIgEkZ+o9G5Sc7zSRPHlNsmHH7WU9iE1J6c5c15Km7Gx8q1ykyv+WnN27rls
kH+WY/erzwV172pfkm1iOl0dHO2gKgLHZJB1XIvTBO9Kt9mTS6o2noNq3Nt3jk86K36xI+s5c4rf
defcO6w1NiL+hZvvMS46vU8s8+I5RbMTZdQ9ZPYtyGe9srFPaf7ORBTQUbvyGwYMz2I7whpl5zsN
zovKCoLJgMldfNBlKZJ9EAJq07NzhKFBaCwemezEtZnFS0Yfloqw5dS+c+sYZg8MF+trL5sJZY9g
AqlNsogVgBtWN9uKCw+mBRveqDFMUBXH4xwm7UrRYQ8JvnuOE5qUc3NJ2FLrWURltkXLZicG6og+
5HUA6+YIHKE5Dir3NknRvracwlY2hTXrQY5XP4QMgBH+NWxIiOOsTDhHE5q1LO9jSAQxJXx2OpWH
lsujLra9jn8qsazFdJmuCzUc5TTfk/ObLwk4llannJQlSfpQdl/jQgS3rRvNWQf0H77YGFQ9DIRi
1bg/WW3/lFliAuNwD22XPiXORDdsX1EnTzWC7YeEY+bTDMLDsPrPvB6vDsZDtGWs4LIyf4cmU4hk
kddcUGLHU5FxFh+z9lW1X9BRpmesUjfQU7Hx0BJNtDnDgVJa696sP1Mb1lIVsj5ngto6ZgmVS9VA
kzQVamb2OM+TJlZVXQP2Q0oP717ZXXuVP7uhERCwSTEYhu1hoBMbyYpYKqV92iMzR1IgPhQOxpEw
Kc21xfY5rqtgzRNXnVsDIgBx/n3J3oLpuGGdHSUMcF5N9dTUbxyF6l0q5qqyAsvsy6vBa4eLCpDm
NMrNApcDOkoiFoBcs9c59uph7n/aAHd4XbPkCTqiT7b8yezyrVCeAlac+cQTA/0o0+aXN8CSKO1x
qyKiKSHtplPk43I002crx+njYA81g9zYtzFXr348VQ1xPxmp787qu5Wr8o85GccTA0r0AD4scshJ
1Plzv+CMEoJ42lX3JG/fi1Ya28HufheYk9ZtYClch8tGDZSw62ImB/r9iCobXNVEqZjsaWdzo3md
FPRTAfrfmMqANzTPVG50jzaB9ZVDLBZCm7Mbjfg6uHigXc1d1JD6fmwAF0Cz65lImhpoE3SAcTQO
vCxqMzIirnJPnty8G254B4YRObsQiVYgjDCdkoItKns7kQnuqwozMToBbiByOuozydnjipn8Ywvx
aJ1H7tXJnVcoNeOqyKNbw4aWK+uAvftUfsLLYcNUNBwlbANfTuj/NC01P1kbvo2eMazQ8bMb/Zkb
cnggHLGH0oeY2qxzdwB4gxIyeN+6fhP5L6/yCKpl7IX7qT3bEe/8lnS5q22IG1F1pZp2NbpGv5ml
ux0y71DBGCaJ5Ly3Y93uU1wTqyKYtrybqAIRW7cnPhLc+ZJrahvNED487yN0RrWhgUNsLc/aW1Mf
7TsnMQ7dlB9nFezAlcpNOXtyqV1gu5GXL35XZhtlhv1hruLvLMB+AhfAPyqfYGafmghG02drFruw
8L/AZXunZtNP+s0MiB57FkHYufOpVZFLDbFyVy2v6JWZ+kpUEhhJgQURlqHVRufZqpqFRLgZ+VBO
PUsv7c4nBKiHJEmo37Vitvl5vI5Ezwvm+m9WHbsHd8C36XXOCc7wfU0k9JAH3Wlkst/XkzyqOqT3
xI02OUyMS3hAwISIJClOd8bgjXyEs02hkZGEV++sRKu17fd3mOjhLlPaQoE5aPOx33cEZM+1i6s7
jDOahuDvIkUYmHwj5zSixW5qUIcHaHGP/Mw3Q4VsGamZXXDkInSTPiPEjr9zgC9ACnKcMrp+BT7H
8Q6/UbdxgNJiuskzEgZRy9uERT5Fut7cGNfIOLnKpFZOsNmw/8Sc8qhet23tHmN/Rrx+TzI2OmlN
wMAMUZ1TAmrEcRtr7aV8Buucp67jCr31THiwKWo1npipOZmTfkLu/Ygidoo+JDmILhE3fY9AYjPw
CCKrZBkHg3gS53Eu9CEqoJan7MYxzhymhGqU0qyNGz7NlUpu+sRhJzxixKX+ZxtOxnsDJ2TnG+Ed
lRndpmjpsLOGwECqsI+Dl3DF36q0i34Vy/rJbhMGB+LYtVREqEHeE7n1D0RHhpUeW7mNBPfNIrhr
ORLwDmV9GfpsH003wb0iVEc8EgYqsPNDp/P4IZvIsw4dPhILPiiwHvsQtlz9ypaSXGxNMSZRu7ix
E25QWWI/iygpTxp+iSppClLSe5375elY9khQjQi45YSC+FNXddjkELcnShtGtk2KB4iReCBppMk3
xUl/zAb7iSpypoyAHhOk37ypHhrIMofcUR/K79+4p1B6BCJgXU7GN/y7kAx7MZ897GIk4OgRx0XW
OKShh0wCU2rsG6PCfOJFhQm8O+hJtDbwQzP2aFOWfPopxjHN1W0TRVCiYgfyC5nSVYF9oydoRvCP
BWCFluYyI5AP3qmW3Xom1bZZXvU6BOJTey75H9fgumH+llwDNhmVz32VR4BIeM9TynD0tCnOpg6f
G4k8FnN4SUaW3z0m4Aqg+JG/hwCxATXch6i8FPyU5jyseLCEaIvEW4feTMeatG7CaBgedGNd8Inb
h84GfGAAIKYW5KMnHGLyKVgKbrAyJGzayKT0e7MfLm07hcekY61OXs9ml2bgr00azRxJXr3X5kk5
Wb6ePKaOriGJrYddQ3Ur02H4NS10gyHx9CqCFMjBpPgRMbY+OLJPQJ4I2pBS2ozAysox0BSSGI8j
CGS2G35FYepDalZUVFbF+Mj78kUlUUJaYrzPxsRk9C3ikyHC5lhCpF2DVz0k7pw8mUbq3kaNpCZp
3M9EqB7/fEm8Lwt52laO92A0bABj8BA42ufXCbDqcfTZ0IZ5MF+mwqwQz0hWxzXm6IgbMoLAY8WZ
946LUnsOYlmxL/JX8FJ2gl+6hj4vpFeQkImW6SWivtTPixUKRHkb2NJc1TjxllzO85DohwwP68Z2
ygAgDqNw74DIp8TjprdsUKdB9zgRabuZ83UtAWj1gXtHqVp8x/u/kxJvfOU9o/sM94MX3hLIP6oS
3RfJDGBGUq69ChmN1E21iuAY7CNISmvFZneTESFbeY7q9mUlx7upMZ7+tEhzu+KWEdQ3VWZicE2I
CsAiIoGmVHaHs9dYo7xBxjCcl96SQPln/8bijMW7QGVcRmP6uSW3LUtNDuj+pt+zcHys+WlPf75Y
GXv2slenFurkUEVMaT035UEmx462clpTWbwXk3OUrBDaEj5NhPmJcdeczyNGsN63qbweth1gwJvC
6n5mut8ovWl2IO0iDL2QTyyH11OX1TH04nDTqYz1QIIcQX6x33St0tc/X4aRtgvhPQ9l+Z35FAzM
TLgEgIA0ENKfb/98IfI7U6nY0J1X8MOEUidAEYaBBVfHfoiy11XmGf0pWb6wDqVCzEaOnlQSX6TO
9YYosb+KKPE86RhraZYmaLmcN1zqYu6Yyas5Sl61g0RbWNRqeYvzZjmLKeyk6yyb8kfzhNp520wA
v4UyuiVcjPyqOWN0XhC/xKV9ErZ/kFTKfQwavrdwiapyHyiPyqYotzGT5tEIuoURVJeMLmLeZT3t
p5HhBO+FzT4fEy5lLOlPVdrU59IR6jcpimc8sgW2uO9DX5uOFjyk3eTQIYIuUACuz25ro1X3nc0N
pIhhPJjkXyHpvwRsHN9ESwtG7LBpaePj1LzEA2VDvUs/q9G1zt5zmZL+fLuwF3a5mMftn29x3hW7
gABKLzmbqshrn80cngk/NhVihPue28nOD1UzATBavoWioY8jReM8pJxpmp0bscXywgr1plJql9Y8
GhVw4mXa69ZhgKXJjxv/OXC4jc/pwG7L6HwSBAbUI06iHNu9fkcWCEco0sJNwLF1U2RGcdA8DwgD
krnUkt0T5R/YKlxWI7WvH0cP7pFLXjs0pvulQfNgWN+g/fJ9aTg0EbQi2/cB0Ahati7gz8pNFSEc
CdAxkY1ypaNEngKYR2xRonI/MVa1PUOnJPTKkLvUbBQ1J+4Rx25WegnmjJpRvQW9oh3zZYwoeBSQ
JY+lnZNayGZ9jgP1Mar5LrbH8MROr9DVechANjSzw42C9ijXDhTgFLfeFsplOJio1YTy/MiaPH1H
Hb+bCt5C8wz9xVfGjZwiBWUTfWwKqZCpG7kne9M/xy113p1VuO/kte4r+oO8TszQKnhpBeFkyAaZ
9xQRdcYRS1aBdpxH5Eci4EX+WROUIuKKIoeI3tOu59nMepE1u3eW3TwoGZ662b2H8bDYa75VdR2G
uv/B6vvm/BjWJG/FaK77uokvqUGiuvc1dIHEkTeGhfXFK6InW3nFT+hiRhRWS3SZIu/OHX5Lx66e
pmy8xsY04bak0YNS92lvaiH2WZTcW3aGWyL0/EMf9nteRpTNIu5vwcm8BCC9YLk1AJTQ8hSJBwZb
rpKBsFi3R8HJxOJPreasT0HbUcYVwteNSM5TTHpMdRDdsFfflBl9B63HbjGKi+Qc2Bq0judfopIa
icEvpk3oLp1zJkKNnR2DDhDJaCZcWNKwvakVNlmVW2xPVXnocrhfZv2QLZsviw5geMj4PaU5nbNA
nPIgqy64pSmdrGnNsCsqDRu36y/cJB00SgqCKbBjR8rbko5xo34KMyL5tm3coZM5l8zjhNdSFETa
MduFdmBuoxCCX0A1xKUOvW3xW5SixKee9dtQznqrwawfphKdtGx+U2nbP+C13k5kxQ5uO90KAT4x
R4QjykV7BBWBTm69TE0anaSvQIEa0Qeb+vAzMzl/W0X70Qe0zApFt7OfZe1ulNz64dRUK7vzbqDc
FMDhAaynNG2TkVJfvjDDpQsBqLHR/MYTdwaljYo3I3zBk4/PA9Gks3bSaxNIPrDpHdZt3Pkq/xmF
i6o0YX7rUgPaBDYPLwYoK1t1MbkRfkaJeqnmS+yOaGFWZd/3GDxZJJKLMN3rktANDBw7LUESRCka
WKNEnAh0mM2y3y4azXlnY3bZbUX0cmW5pAIsTYZG1A5J3bI8MZPklAf2jyxmTqVTfnkQoK+Y3FJs
SEhAs9uIrV1jwHbFCBoQSTYQgL8CgeyZ1ucA1tAaFS46wEkayDgMELpm99WC17c2fBJLXWvqi6lx
fKe4+yeLHX7kmsGuIEiI0RnLWyltGJodkhhrXY9sJMYLrdQmnHGC9jmmyNShlFOy16qxfKXiUDtV
8Cvh09KVgpN6yKo74T0mG7wG7MEhcYSRtcJBll3cor+EpH+oijlXBOSeeDa96C0u5mGPwDBWtJBw
YzlQqcATJGkgd1tuVSYjU+c2wEHpUygHBZtpws/tTRy+hNlnyEqujSP3SUIGBucXV1t/9neh28z3
WEh3qUzHOz7Fe6uj5IWtyqvd2MV2+AjiQVEXNlhM7Pz8k99v7dG9LyJ+JavDGx5jw7zIsp1iNCoL
dLyP2VNfVRpnOx2ad/FygMVWuoll9J56SQE3LVoTK8kpF5g2udEN1E1M9B/g89IJR0R3Lq5Za4KW
9vAdyYKTlCOZ7aio/h3giWGxkYNh0QWMMdI6hEbznXRdcj0ZIwo+TJBstri1rImuDBKfdIw0h8gW
8Cxluad1mmI2+tGQlTVR8nqrmk7tghFHSmkSjpT5MZHmHmbwQu+Dv26z1aOf2cI14/T5jhpIcHlx
hwY6URMYdHIvLft2xLx3Gvvixo30D0zKH7uq2X2bNE/7eDB3MdGCpKGcq+RkMA/iiT1sMLMJQO0v
iFYFdyxUcL2YwPf9PvxtAnRNAYFDEZlhwzLCbGTu7jBsYeGK2kuPrL2nC+xcLgvnP1/qMuEj7Eu2
TH12Dxpv3NuzURx9LrdT3oYbqMXtPlK0yY5E4aQkCGkmBR0THOPpD79CF8rWJEQTWk/pwLGq8Csq
SGbiit+bMSRz+qiy1c3YVPFBxsyKskaMNUcH+9IAXhC9mqknu5incWY2djPm3Mnu0lWbZ68oSjVk
rhUYLqJH6XDvsfspsWNsWtmAJwzcHa4ysaVFS64AwBLOKHCc5VAHB86yJom69zR7FZ5aStvj55yu
xW3t1292yWGLnby9Tpw05oUrRiLy81X0DaRH7b4AJGQkY3GwcSCvrsIZZHHqYTA2Rh2sTLy59BPQ
sgGecOUAdV6XAyM563qxzRVNeHacBrcKUywvGCgI0OZfUKyw3CjrGxljkoO5hosG263BgOw7IHQx
Cq7c5T7SeptBcMoj5+Cvpix8YflG1GNbe5QVN1FhYff3wFTT1CYo87qxzYcG8BCfzPmzLhaCTTGs
R2526wE7z8Tt9jhmIBqpJVjV3Lzh4AIUCuV14rxCCsXYjWNQwcXrYGBEmFumRFwH0+RmiIfW8r9g
wn5GqZzOcxb9Ilfqb00g8CthQu5raaFylYRZZg3AiXJnXfs4vUWWw1CAKJTaefMcR4IDn4QxKYOP
wKo+2ilCxRdpuVVT0nPh7aydYbXFuk3VK50W+oZytd99Ndanvih/ln9o3DOO0vtqWDLyBLjAooN7
zwzMG8PziZHwWm0LKBf7Ig+BKRg+TTw44rb5/JwTfaVFLAO8iqnUKE2JRaOnvFwMT3Qgb4qOOAMI
12SuNzHM8EVrvcXWGoGE5EjEaZepXx0dJJOg7e2bYWkWdkNK4nj/kF/DnYqrJYuc+yxZKgMGGtBz
DaWwakquY/FyWtBnr1U9jXJELaPRvfERaKKBUtDSxeFN9un5z+MyMkB6ywwYzcYlaC2Wx02SrWOv
no/pGFB6RhZyqvz2jsap9SyJ40qeRkKwtPCMJii45rE2+peMEtjKjMTJC3tnnfbRpk1tQKZ6yw8K
mQ4wzMpOzLNBI+GqNfiuic1DY+oXy/QE9jYA1LaFoF2V28ZFcpqWm4SmT8ZOXlJCXnFcPjlRdpeP
BrVnBNW0N75GNlmE+EYVaMaNX13t2JmQwKKei1rR0eip17BUAOk1aPXuPhWU+BTmqbccGkf9+HeZ
zW+G7+ypj9Q7rfx3nVFfS6s159g6f8+S8KdUHJbbKnjCymJzs3SQEYdsw/0zuhL3Xo8Ob+7RsL/N
UD8OPpAI2ZgPorRfnMVYaHeclgP3CIVJXkq3vmY5oG/kNLK2ihu+0N2r5ze3gWG7u7HtH7SAB4eZ
M9sNJacYVQXvFuFo7qMuoUezuTXaiq3p5D0RJ2zPvOCV9Kq96jjUdsQ8Ge0Kdn350aVKhyWGD1uy
Bzw7uNNuLENQXCF3Gst4sQW0LdC+ziFzphfRxM/mFRIrH6V6THe6rfeSNKeravdUTgMLUabeKAHL
6pMKiKCCYTMzf6aC/YPBTcG2sMyk+c5y0mozirjZZK4xH6MJAI0lsabODlcwpFaXFiHOF0DVO9Or
YCkMO5o2boe4f9PSb7bCQBuOhLnN7sBP/Cot4mdzCVGMf9xE0lMeFjvI0eu0cMzLUKdXHI3bERgm
XL1mT+SX4xLM4jX+6XUwzYg2THldPBcbM8+zg9W676EJ17W0yuNImkB5HrUaAEb/D0vn1RQ5kkbR
X6QISZlyr+V9URQU5kUBNMi7lNev36OJfSFmena7aUrK/My957aIcQUGmEqzv6lxCbsWWgnRtD0h
Cq2WiJQYaDJnZQZzBEeA1LnDMUFOAgmoHet8WSG8wlm4DSr7tRqJG2t7ZL1j7MbraAuUQztnlP00
ibWnUlJAgGXQhGscmw+XcPEjfbDnhC+VYfgnBqMU7NDLG8Txi7rnwTJtPdyQ5nUw6+gPXw6EskQP
D2pKnNMHUjmkuR1EOskp1xvs2ROT3EnXscNd58KJ4y/xyTL8JRvB4mjZZ5cVJJOmiu1xRxVJl7fE
Kj0r6v2fqeCFwU1cLMYkrg/SgdQkWp50W2PGKiFvusw5kOD+i1LyPplIPjGzR8Kov+ghZXGgR/66
Dt396Onj3u68h6Zyex9UNHad9C9lNjuNx/6gp9Tw6PmHRrASKlW0aiKGx37g+LtOsnFR35GT7UAz
FSvWH/u0fIimR9/IDcRwrE7ZhGDYsSUdRZzQOWGePmnaG93LLfF4CcE4J322QcwcPVsl5iyH9kmr
hnevq9+Rnf4g9fbxceiP2G4J8wuOOOd+R83lVa2GC3r/I7VkkKMHq+1iaXVknYd6RQvOvcJmlhW7
LUled407MLp+RbYrC6kFDiXnSkAptyZRQRhjz6YKxToYECcGwkcoaBb7yoeUW0PtW0RsEtLQ0lAd
8ntUTDYlsDEOQ78/5+a4z/MsAe2BAKKbNZ2pC8owiHJ9xe57Rdwlg6MCDUUvmnWbMUFwW4WUWAAf
KId6IxUA2A7h+hJrxp1wVbUyfzjl2O81zE1AnhMDJwnPmibxbSDaH9PoS/ehTSHi2XOXQskQWKcq
EEEtqzDZuuJo4etl5xD3y9QXFrKCAGKSjpY/ySgfsUQbexGP+8GlWEwH1AhFErgoArG2Ds08U6oQ
QcZ+JXB/x9gNZmJS4oh4naLt5ZCKllVUks6JZwUZAIsWYjXRCkzqMNrxhseqPWg2c5bSsZxTFtPq
5Ib5zDSGzwBKy8IxQqQmFFgbU22hIifPvIHrzDmk8UCGJ3xiwzBxbKTZNZ4/DNzn1aJMSQwmeZjQ
VvZgB6Nur95ce+k5bCWnaBiOTcCY/vtCKuZ00P2NzYQX5QOCGLZIS79gVjnEzL2AAJsOmgEtjg+Z
gz1rRhxZA2xZfjNrbWWEhTBA8F/rqIsQgXIs9HSXjo292AXEhvIrfWpri3DkzmN3Evyje+FYY/G1
L73oaqSQknCwufFbE2QWMLxXQkdfsUOMRNBZtwL90cqa1LCss5Ja2nTzR9NSnJEo6i3/+1ezxZHd
6D2sz/m/uhgFwNQO//K0MdatQ3RIHwwXPFff8xKA6z8R+1FK7XUwVQxUAdKEpvp3SREnTMfZh473
M+jtGym1/Eaw6fZayFGh6w/d6Cfkyvz9NJcKwO9t52xqefdo2+TIGww3KTa6Rz2RX1dS0hgEsyZD
j32GqJ6nfMxg2qCx4OUjW2Yb4o5iBqaibRCqR88apCr7l7KWPyXBoSERWfBm++9GZIeJGU9VvNSv
7AU2Q156LOGmX8MwnlzlLmpwql0BwwDJEGNDL3kamLr6MO0GMfsHc7bLlVVfG5VvhlDKvYY/v1ZQ
v8ngJvMDHy+Ox6pfEqhsjl9+dRBV6kAdxDEY8vlO9D1aIMky5uYj9JYDYDA35ohTrmrec2M6Yc+d
mXrGuISgQ5cu90nGqpX1LFUbBkg32dWKw5zeKN+ZxNn6pRtssCvOu2vKlJgAFchfO9wl71Mc7dKh
zZc2VG3R1s26KclhSPRsq3VEpBZJ9cF88lNLYMhNhHZMOov4Hrm228UJmNbiJdZ+c/oZFuceDvlR
PQel3Lt9sLNj7zQWbob3K/ggnd0DhImkOxVLpoXlJRHsnEyo+Cq4DzYZdqhSnGUXVu9aJ6Itxyj2
Hm9Cex0jqzfoATFb0xRwPTM/XeZVKBcNthKIN8FLKeRvMo1oin18eTa6bVAne4rkCje7na0odPyl
Y+Kgrwria91vszG+dbPBxQ68XpVi3WrtJnDVC6dNuybpHk4p4CKkh7WkTs8GIAa4ajdxbp/joYeS
oQifdOvfElQgXEjnF7wGHjGTsDzT5cfstUTMlfCFtTBACFijDMkf8KOvjNn1ZSrIR8HyxEhWQzlR
ufRynlbvLUt+8IOhT6nnqGID2m2XT2caN6/34XVHWbEWAWv7CYb1uTb6az+RRlcM7TsDuS+KBbQJ
5cJImmPk5mvb4pxIk3bkrYLNtzAc4gLQvamOjsEaXW3jAcI7MmDF7MDIg3r6IiyYpWVGyeaCkK4j
u9/o0sSEBzwoTwh3lVkkNnpbNluB5WUBw2bNjx6VoJmwalCNsSIfGCAIs/SqGlFxWgg4JkA4YFvK
zwma62BWOXsIrV1Z4RWf2KUZioIAeIFnzqr8m53lUFELssWt7mnsnXnfG74FQ/FSzEZuM08uEEvr
rWnmxDJpnKGm8MAAJvqvajII3QV8Okn1q7X+Xu/siwnRGZ0I0juY3f86Kg0yl56pJu6e5p8n8LUb
mIhY0sA7t+GESQifAxvlfIWGpDqowX+OC6qwkDFf2ct6EddiU5Rmd2HcEIJk4tEHl/WuwQgl4N0A
Ll2nD3jSDP01exWRQYMegkXtbczQTMqy+1S0g4tSr7+CHY5p3ilqyJWZLsGBaYQa2ReMyOs+Ft8h
iiakwgGPviAXU7NeLPdfm4N5aBvf3uIBga0pT6lTxVviQVDIxBd6+FdTWM+97q0DQroXbNsifvfm
Cz4DS+O0f07df4ZvXfCQn1SUAcOE8rQxS+cQjqjD6G/lYjspoEslCLC1q1GGMNmfqdbwvrLgWev5
ltJOW7KKtS9Ei/N+Yuh3RXMHOsjAmLFuzD53EWsAp5iFLHudwC2DTyy003fOZA+eRv9JI6oGHFis
2hyKeC9deZjEYOu10B8sBAtJ8E1Xxotq5YdcRues30XA5pQhHgDht11mpq9BQida3glpQtERPBfF
MibucmW3llwH/a5KcRHFGUOrIAmjQ99RSLkWEhPh1CeviYjuzkJaoPaHvL4B8zX1nZ8bb0lKCHPR
kPRY5g+L+UWWsCMv9R6hKfmnzviMJ/LFafvkjK0cwUdZgp6jNnOmYIuWjUNe9v3CDSpUDsUffwuq
/bgoD1XB5yv0E9Y7k2kd3i3OI2Ak+rAeLWSs08CQoB7WQ0/qeWolr2kTEG2dEtKS07VZ2bVTmreu
h2gPYwTZpk8FD96WSU9HlGii3plceOzp46uISQ12RbDK0ohZgMxYuKJitGqG4BWinKBu78iwEBKi
HTarrdMMctu547sNXqvNIySxxoOZzA/H/1kWY0T4/AgX0H8taaThZzsgqUJov/6fCvjb5CL6090W
M38sVo3Q3rXMy05N6rykwj4T03GMJXN0FHar+e9imKh6KZdEgDCSZptVH0i8AQUlRdcmdCWxFoiq
TI6Uhars4ESCMmOSD9eJmDb0VLcD/Aru8YevTU9Jp45MyvB2sR9hnFbcPPGaoZ9feP3kMAQ58QzP
ETlMDe3+GRfuPJgND03HxNwd0qsOtB5ov1zzcr8JqEiF3m6HPmIxr61PZsl2AupuuW9q0pXzUTz5
UE/Y/QdYhhRK7UAE2nPpwwAGI3rHWfUu8mxvt+YPGI2eedLssuSK0xkFdYa0CKoNX9o5M7XWbq0Z
JxujENwnox7MfsSjAMSwanVocdU0mEA5qFeGDKdXJLZwgHMD6ZHlZe+os/CWjeRkNN6l9gSUSD4a
w4SJq2TJCTZ/QQtI1lqol1AymLYAEzmotm7h0HogKQhSDRFCrLIZkWx18Db/+8IPYEDwBioKwSGl
S0yCFPEMx1DEV4yZEb3vDOQidPjgl3yxjSkiiLqAkeuGZImkbb5peLA2tukfwSBDdQTnPJHKyD/G
VoIaKNenhY0SZ1XPgMAmSSg9MYusAKnJFZX8nU3OM1ym6pC26f+/jPO/ZhPfVomDDK+UNmydIL0k
CGuIdOgxKo4QtNmTOvkecQNe3WBt6egmDE0YYC1IZstd+jH4iP8GbzTXJKNRq8NsW/TteIqYZjZE
CikMeXFZHCHgBuMvYgM8yVF/D6D5iYYMuoyJ6RDVT5OtX2PGLJMs9pEGFz8yjxaqEZVYeLaMRWb8
aLl1dsPqjC77AkX81JBERG9Z7EvffAS47PrYOZTcfcsSBcWiy+2T03+ENgmYAzmLjfrGmfun2ay+
Cy4MDUaeA/TGnELs0R9SNu/IlnieBQdp4qZ0msEGhCGjbCwW0Cu9W2cCXoC1hG5+n3nELIBefPd4
SG0h3nmkZ8jfUdnJLi/j08A2lQdPMnWKXklQmtBvBQ/kWVtpFojzS2A+WmBxJBFAQTlSbfomXHkC
rZiP/xKssdChMtn0yWJ2Q4EOwbFYfSAV2XgMhwkoX8XIwQc+eAZ+5zzN83XcWz8ujfSQTmAmLg5m
If4k/akG39poOF96SkfIPxLHrYemigNHJMUS4SZ7e/J6oNGKJlVYTY196lNH4ab4FAUguJLVBlXX
Hi0L7QyitUG85AMK+ZZylVHam+TOxAuzb3IZLL7QMz0I42YQaNAlm9L90Tt9qwCFO9UR4gA60jK8
aiEXXKZ4AQyzZ7ogkqd4emmy4aku+cEzNUeeCm5uZSgiBzxadoeVsOnB0yJtb88e5sdLcg5NA72u
Hmnz/Zpf0IW+JzGGHWyDIcQ+W+6SNOWTc06mtQ0zHBsKNnI1oi7x+/kPB8m2kH3667lBtPQTdQ/K
4JtH8zr4+Y54ohsCNvaXgoaUoRdDs5emtH+VZzz0wDnkEajNnr3J5JXvmGTmNdxrQbSEmaiDFP5L
z6By/h9n1njNBODZKDhkpT1zWPgBEeG1iMQK6t7JsWoucjDdHM6ieE3z7m62zq9uDY8pcVf5wC6C
jo5HEkoBiobkaRq9U2wVbEpIviwZthJQe6854tLSZO9YnoAHQ0KxOZ+dlCDwZoPplrBSbjiHkUDY
sZeoyUJQqGtrJN1lgYwrgfNUhtXdq5FjxQ0GdcBXcCe+hHJ/8p5igMiKJUIRbj92AlgQT47uv9AH
rdohevWQWHH1QTmvhx3D3FOWT7wG2jyZbvYqDsKlXTJ2qKz9OAvvW+R7ZSN/vSL9NF33lvNrWZR+
k867IBuSuAiffx6fWiSzgG+4ik7RqP5Fmmaz/ov0RSBzgtZTtOzHMieGNaC/AsOKT5/UpYVZT09h
oz3sty7N/w2YB6rUu41aebIZChSqP9E8oxFdchBe6iIMTjPiJ8k5C9zagBCM5xc8R3N3U3WCxUTk
THSMOE4qM0WwgDFGn/nm7P9kxOsOaeDu8QRmWXmvYpetlRm9MuvbjoN8MDuKIoo7SlyVoZgfEO3D
IroHLTGezpih79JucRcfUsFh2PA5wnYgeDFgbTtG8XNWi1eAWN/aSPx6aA4sINC0+7piCRzNbiIX
NPAINGBT6z60Pp/UWZaVYWfwNlIKeUXPs4ZM3WLPEjcgcCSvWDom1PuriEqwRDEE0s5eObbH0NgF
hwhx2O0VLCD+uugyUR+O5atR0ysn6XsSOlzL3BFOx98iRC1gDdbW1bDAAGUcEWo3F1iWt9RFeVzZ
515CLugqxVUvGV8FqX6qDHWEjExRRL4VIJw9Tkfsey6MKL1VG3qxtyIbLlZqoG3KCrhxfKil8Vsr
46+bmG/IHtmkJm5M1e/MMvYEang1QbtO3z2iNLnmw3Saav2h4V1mybtoORa3OHLbBSLdiAg0guYm
/4XUGaw9+pJ5L6KEgJAeA8at5x5Y/n6O45dtNk+VYu5OaN6mHdIdjxyjxWzlMGYewOOZTr7L/hI+
tFrij7dtzSIdtQdUIjmM0JQhVpP1U1chKu0gIem8pYqyFlFKI7Wl68DI5uDmD+EStSr311flm9OJ
gzvwqka60a37qv3yk/xdehX5k9VzAua7U87XaPPHaKPA1I0NR40Gu2taBlPSD5jzHzyE7k1THfds
te9bfgEhFyYPf/pteGM1hPuN3Tfw40+qRo1AfMvd84njQeZqaXz3rTWtcz6yBT79lugZinOGx/6t
K7+CGN96QASVORsCNJHAtynY0IQxAxkfTC9cTfJw5yE2YewyCz5zAwscI3D0q27CJnySZ50TiXiR
18jTybL4ivBf+w3/zSVDnpnYfOQ40Z+TcOYMMY9IUX2NycDym31zJHu0Ys45n2EHTQ1cVRuWzGB4
7C1QQOoZvnKMuRhyYGbsKsPa+JZ2BLWoL1tvfMTQzyi4PMjn6bZCgmu2iNQt2z62Adqz1jE/+sC/
tRZHhOP5Dy0ZWuKZ43PlIXnMi/YCyc7eTD0shUada799lkBKFppFmkpT3ZJAPwWCoSB2o3vj2j9J
m30aI0mAtfvRZLQrQS8/fB2EL0MD6TJXL70UMS+XZBwA8JDo9/EhcZzhi9+nGVlXLeHGmffOvtIh
dFHvF/X47Qe6trdc+coq4mp66Ok1P9GpcYbfPtQukRvT2ANILHr3zxkNfZmRsrPsU7nL/ewGADFY
UVa/1z7islH3PsY2ZbxBxCOBVM3aa89uBt2BT/4dGAGOgd+4/ExN+tzJc78wRBP4ycgcXDYEyZxT
MYFjKhP8nE1HslKvlyYul4Y4ApeugchSjd0NyneKWvTPRkGSEJNgP3Su0TDeHD27d0YNGzqFkOeD
3DTq8qno+LhTyfwuicz3mejrBcbRMYwPInnpQEUX78NKbC0qFywEHwYhEgcZyw2jb22tcr9lEmU3
S9GgLeh1f4YM7qCpBX/9KLdpsqpss/4cC2M+0l6jqfrV+/rdbfJXvG4kIwj9zeaRXY3t+OQo4ziM
tv4su3rDw0GU33CzoVhTTCd/Ipz5mYP0dmrYa1WKlQci2EIa1h1usVdhr5kJGX0YWUAVomhtlTRW
NlcaJy6F/qApTj8HNUhsKSRF6T8HDe0WChQ8MoYkiXkNC2Nj9RR9WdDbiECDVV/VV7tFnagNBJqV
UXeUGalVmUQIBSGZn1q8SQdijVq7w/7qrW2WQQzSucNhpfHsJRri3nHd6pV2Qzi18gZ1R3SBXpz4
l6nrjoPkVg3A6jBtjNQTq7RXZkM3D+ljb3naoYlRj9rIikmnr63n2Gq/EFEY17iD15ZDAfINGR39
iU879JxpH+nPNsGxOTlzb01yKGJN35mG+GyxLu+SKD9joCBzzkW0ZLBJGvPBPqeN/y+c1hPnx0r9
R7wiV3ZdlsNTa0+vDuhXB2/WqU9b2uQcQTJRZ38q+fOjAiarI9Z13Vo3z3afktF2Ca1uXFzWv76V
5Dy4uAThvJducdFHaJ/0fRu7lud0Nh5y6Z8jFD99NEYHBcwlnH0ONfpbFofptJiiwt6Tgy1bis02
+auG5k+b5c4tKdiJBLlVh/jSlFGt8r4GpdBdCo76Ciz1EjzSHSj6sez5CeKvbdK3CBLtkduGF382
OBOm0G0mO3mrOI4TCyaNzsLUtBOAMAngkoa5tWdbnOzWlYgOf3ZNuvthdmJWSXfqIqNbmXkAD4aG
eAGoAlSUdhdCw5lFAZAhWmeMvlJW8y2c6KcIS/SWfFdVQrkdsrYP/Zq1SjitiHKtl8rPaFZJdTeu
JFFcezPn7TXIehCZvdVldjH0Kz9fbYVOJNzEKG6EwmzjleHSMuxzqEds4kz0+kZ65L2+yogDwgKs
uDOLmHuiomZkT5YdBWcFKUJgLDrvA2XZj4+HB5X/s2sa6R1kj4cHCEWYMazqEtWbDT1/zze9CWt7
74VaDu+n/w19eSTXr17lag5mm6CQDearh4p8wSVCveMOFBI+ILTimWwaaEFV2q2S+tZpFIgG8XMt
esFdm3rraYzSfWXSN8VjSr6BXxAJxhBN37h+Rd+UiwfKRftmQRdbJMh7eU1fPReCr6uX6UnPKxJb
arIR0/HXSvh4KSAOhV6OLDwpqQvAM8lgF7jWNOhfJe9/G9R/ma28Z2MgjlemX2CJxSqt2WMiMKE7
7qgfOiRctuZGnKGBvdQZWGAK4taJJ28tcQI+i6e4JbUiCLn+sURAyorA8hv0B0ZXO1u90AgKD+1m
l8XhcIoHSdQTmqWlwoZAxZ93SB3c6Ooi/mBEMIusQ1rijdvxvQ4e8zuCBI1VU9yI2b3pkLH+yyv5
78sUOy+WIg7X+I0sTrUaGQBSnRBdElScVHRyK9AjrRN3ANRZ1clasB5aJsL9S1l/T5asIXRmWFvc
ZN6wKx5l8qPM6lC05UtmAWLFQs+lD106YfuXQKXk6oAoGsBcoDr01YrZwaVC578jcUrttblwr8fh
Uxj5+Erju596bO8M2IDtVN7Nj6xgNzm8ayy7XkQ1vqUiM09peDdIZeTgapBGiZxhKAq3lr0ksg9m
AsbNU5m9qWUAuo6RWcim7Rigt+JKbbtt2YlhUehGecY0qdPDkxgjkRSCUDKRviXmsbMBylesbHXa
IYzZHbA/pCLb1A/n8RhvbmlG2mLMYIqhcJy8+jz2zVLPE3Uc5y92mQYgEtC3EuvhXvquIk5qDPfu
UDfH/37Ja9xJMFiI0DjhC1h1zch8DhMMw8ThosSRQKjuJv3yo0kiCKVBu+XC0hdR2jjrZN6ljwZu
ss6DyadbSLpKKHekyxbA+xlxNLUzgQkmKMSuECc561FjageMcAGdiAX+OJ4jOAZ73x7qs4z7hSWb
glVH3C5xZB29tPtyEEPR3ng1UOT6WhuMDV3oXEtlhDTKabRRiXgLsaNeUApC4AyKR9c1GZPx5AVd
Wreq2/wLlyR0zSfCpOQKdBjO26lnzE3og9PWA/Ga43TxhHgbRuua1N54IbJRcfKTQcOSdiM0VDO9
n5crUSD0CrLwYZEFyfgJgmX+0bu1zoK58zZdT344iqrKiNKtm+tvfq4zqALMZha2taTPLCGiLFSB
AnHq8FTwjB18n52G3pM2nwriA4fKtHdVF17LvqmOqmLONshknevRKhMtS6WyfDSGb+L7RoiI7HRV
IVhaBlgvvTJ4tcoO21zBnIyso/n6AIXctU7ygb34owSnfQsd5jaDKj6QOFoUcVu7HFkbUd/2Ue5u
o0G7ou8VP7bInxXzNK/My31oBuvCp+2biFqLqtgBHy9GpHIqJTNE8EvTuNNG1I8gBIk/IQ6TlxrX
k1cWMf6/8s1WfUZHAVYzzj6kcr5J+nT27ZjvScIczyIiT7cg43s0BNYqv9p0OcuBwo4uQa0XW6/x
6cQZZuucC+/cGCMXawqSqNbGdwcwMBkGtdGItar4v6lKv5uVcbZL56eEaPTIiSvW0D9cUdnQbAOc
z8lrTEhI2pWpkmec07R/WlU90PWmRyCR4ZKkuHJtOamFhAdcak1vTxXO2y6Aqtq9q++FmzsrAUgR
AK25Kio6RX4Er7RMLDtDfTsGvtilDRl708RU/KnGeb9SvuVeNcF0qTLiVR5JiZM9Orqq//Zk3z7B
rIwXurNTGmR7p49+asoPrnJs9XHoMPvqk6MzLxVjaMQGPMJDqfV32E3UwyNyZscbzr3fvHLDYQiK
TbmJBhKXSJbn0tPfav9utLyzUITrTe6xVHHMoqa9wzPhZVoA0gJ+gtJ/kDKpG40QVqzRO8JcRXp8
kOw3z42bbyrYrK+T1z68DB6aBQUC22o0gbuHz9iJ1w7hxDw7nXZosfUuq57IaGFI0/ZoQ/N+HxD4
QSWKCqr1/V0Ni7IWsiZMNSHIhHTnJxjTr9DGztCb0dqCsLvU8pcoAflTuOauFvZSc4scxcV4qlJU
9z17QnykIXzF1awBJYxNHaop5LVydGrS5j8dutV9QJ7FqewPGH1ZxwX1xBhDDfiUcFhpiI83LAMD
EpBb6OOdSzZR0iG0SEngVnXzaZF1jKsErmPLCKOOwxUgFKQ0DYeiOwXHRFnLTieGhyUF7Sp2psky
bmXYFbRfxmftblOz8W5JHV/gPM4fA8MHuCqXOoKfWU7MetyRRB48/S+FH0OV4NLDerKHtoVtM8Sa
mD4bBCSepvlL3SCcc80u3zoxoLhiOTDeWGkO6Tvc7Q7bwm0uwwzXF1k5Q4/Oq2tBzLY2IwFAYTHY
eDBFzKuNGId0N2zNyaFhb5kYJZX411vOsBCkGdAd9wdVufbKs0wFl9x5NgemW+icj9EIOoAg9HFt
Qll2q6HYg2B7OHZzqmPqBc0p51JUGYvCTM5a0XgEXSPJANwxZyNh6Mnb2twHTXkw084hNAHcKsg8
ISseeTDMG12HUjB5pFqlDvBDw6IZqIZtjL7xarj6pde4Owq79Z/gWCQ74TYwbnoFsHhAkKTZcsGt
3a/ZE1tLV4PiGVVFtG3G3GbGOvsUdYws8DQQ08cfXo9rHCYdW9OMDGugGzDkWQOTWCSWM1b1kKWk
nkSdcawsaDI93n2tA4GtBjQkXQma3Jraj75LjTsAght/an/38bKT6hUwFOPOXs22ReEzJ8OyPVMF
sBTjLjN9Qn1yCsikWxsiZlnd9aiXZXXEa/kR9WGNmSz5yxVYCwnVaTHkTbdm2b+xhdKRx0ycvMiO
m6o91Zrc1/34h3eH6NZxZPlsQAGVnNBRZW2lxrTXiKHsQ4LB2N3Aqk5Gib3EzndeMx1lwvqzR0+0
deAxrHwzJJmoJEXJ0x9SKbEbg6G9tTXJZrqp+3unp0IFwc2cr9Aoc0Ptnx0QLdgmasDU07kHrZjN
gKG/noLkjwaGu8GyrVNfg6Jogug++pn1kTV33zJRQIiEQYNf/tosRHew58UV1vKPg5sHqSFy3amH
RdS62j+H3dLK9yk8ExD/C5yvh6pFti8pao7M/7vD1FhfoXBiHmt06toAcjAitGwxsoqyi73IcmvT
DL65qpvohXkB55IbHKjk/KXb89PzTH5obQQTyPKKf20ywZQMN13gQTNC9qKPZbjvqubGG4oAH45Y
9VFrtrEd0Wev4tZgyl/V6qDNX2QwMeP/799VlTQpHqb8Xk+uu8Z3QgllZRhT+RI4DTtQS0ddbI7V
hSFSeO11tTO6qTu4lBeHpslO1AIcdjClGc3uh/E0FRy6RQ5COa5p58cm0LCHlMRDIIBmXJsIpjXI
J/T16FAGZxHRDK4VfyJbQIiPTydBxcm+P1vmRLugaDrabMRTIW+E56BrLaKdnbEf14dEHqgDjyqn
MjKn9N/kYh+ZhuqtUyj+GJkEfLoa3ar7W6Bm73IDceyESlZIKN1+GG4C7TCgol/GmqXOfTCbcbwB
vCm/G07w/KvQ/Pgm9erMLPiEuWN+UjMyoaG4H8OWIVtH0GAVEmrQR2Dny8iTj0QzNykEJCNGsG4Z
SzZHzBlKxTfQpY/SC6HLAwYyCfE7ViEEL7MNd6jyCJNlEMUAkt3E6P6CJDokLCvMQopj4DLAd6Nk
XbeMKiNk7MtJxSyQU+ejc1rMZXr2p0r/F/Nrs/Rz9nDUcq9NroiWQgLGHmrEzmES56M3wVlZYD9q
oBFFzMIuCbqDQmmyoBZlXR4SKkHT7507EjBZ1pFC3jRn2K4+hEt9OjSmNi4THaoKxIDNqDeswM3p
oWmkR08DisQqw2rYdTDXJhOipKL8wD7QIoa6NQLJ54gPEJVXy7pNoJnhxuzGUN/r5IBWU49iRZWv
tltrB7dGAi3bQ4QKhR1m9G8c/6VJgBfHAzuVk82nUrLR0dDs85gAmrzPt/lcAmsSWUFTt+PGsgNU
Dm9t33rH8RlDCvGWynCfqlj/STNFIIQv1wIYyTFW8oDSPHoB5WbjyIRZ0xd2+DKE9AH1WF9woZkL
fTglXe7tAhUUL4mjkGFZHXLz0GKlz7l2r0QU3iOJ2Ho0sYLEAfzcOaTPLjrY4YO7hT8YYe9fc4B8
Vnr2lKTiWqBOXbIN2gxAiPVejPeB4i3E03k3Md2/IIFc2X0dnSozh1JfKGQlBvlG5MilIVYmT0Dk
k5zBqG65uWW0Yz3K3eWNI0qtNtyyqz3oqL6LXhmH2lS/AUflKpFhsxwQek7gihfM2Y2NcBnENgg4
MIlF28EddFz9hYf1Kyh3DUq1RZeRIeBZZQZfPn6YQQhcTCdybaxq5wFwbtkk8ovZgMLyijai09f0
l+TGgjjqmrJ8s/7ILUhYKFGSN5XCcBpW+gFXZF9507c03eHHV3jC/RBfosu8cGMILCHwDSiXPR5i
psQbsFDjxsiQdrbcdyTU7ZJw9FEM2EuCD6dTEcdvKOHYqKM4pb2gCBGlf7ETSydXMfyRY/BVtXF6
dhnYrZK+xHfNkF1xHtTZixcG8hmbjXYMbaT3gx4kL2PdF8g2cS0l3Fx1KpxX0+1xPhfRxmzH99oO
ePHKkoh02W+cxuyf7Ubsct0eNq0h6JtULl78MmBnJoGuzMr/FloORCqmFqgoIcEkWw7c+KIYebCl
8EkatjhwSPoYOpMiJOCHJK03EciHbQzWbhijpyosX+zWS94CMxt3w1x++wJzsp7kOw5alvyyvsMQ
fh7gkijUclviSbylEC21m5ft07C7Zn1s71M7VMtJd7ULcEj4ACAbZPEn6A7oY2ihpIS+FA0925yU
ppc8cCy7wsEUkYyvMm+Hqx+BGQiJeZ6R0ivuNrQcEAdXmTdsYiStqPf6c6lpB05fct8mmECo34dz
TjsiRmwMFh3I2graf305TLt4CB1MwY65QnY7INytrA10kRANayfeYVUe4s679TJ1zp3Ogi6Lk3fd
+yajStsNgvUO+XvduhT0ysRvQ5gohXE0xg9U8iYzKzho6RTxHVh7v4//x955LEfOhMv1VfQAggKF
QsFs2zs2yaafDYLkkPDeFICnvwdzFTekhUKhvTaM+B3/nu5GmfwyT5ZPac63ELaCcLCy2zauOrdC
xktLDiZioqm9y5J7Emk9KD3u7ZgpMO6k5+wAL2W4DiFlEV7B7mJWd+ZAPMp1odxYlRZfMjEfOczP
Ly2AXRAd0daq+3Yb+/70HjntrewZ6IueTsauBMBhaDMEREvJXeOa+sULFOhHo972VjFvPUbZzHmG
v5JNFOfWeN+G0NSFnzW3ZKI6PiSYzeDwNkla6GOYa6dADM42aBqLR66TD3lgo0J43XwXJoCmjOol
TWL949XY/2SeiVc6O8EqWWN1T+xuOkAKQI5uFYHmoHPvk5CAGDJA+ZlAlMrxef4EevxTIoy+ZqW5
CX2041GMxX3Z2cN+GkLnbJdzfhqs0IXhWw4X6V0yDkcnnVv+JpnpPCO5chJp3Lx0WIpXXqXVuZWu
s1duSXyi1/VO1Y7c95Flcx9ux2e8AvF6ZLR+LgJycEhtiC42PhMjAe6ttOUcK+dJO3lNf5OO91XT
cdI2eoBP2r1raQR4wLYn2T764bnNPbCT7Ecfbtp+1HP26poyfKnt6qPltP0kInKFy/NmzURWrCbs
P9MI5H5kfzZjyXSCXeMUOPb4FPjGOxGH6PkfAff/k4L/L6RgywaY+39GBZMpYuLy+d92n+3/Rgj+
95/9JyLY+h+2CaHJNKXrOkqZFiDg/0QEA/vFUkDbkW/brsMGL53/YgQLQMCepfintm+7ig35vxjB
Pr9QCNN3fGVLW/FF+H9CBJsev+p/QQQrOuJcoaRPYwHeJum5MIyr789bXIQthOP/nnDXpCwIhU+R
m4gNihoLZe2cHFZ+h/S3kw0mo8gdaCUrzUvRbdNeiBev84HgS5zmMkA+KyIH8JjpHMxuuCPZi0l6
tPHmYiTAVTCuLLv9S9T9S8ncXHzhUK9dq2AsDQTHHwY2IX9Ezmn+/XY4MPLL8vMFotBS89Niwg1V
/8ZdDJldEDzmnrOorSG2hAGdqeAq3ZjULIEt/zvhr1or6R7ypobZQGJhsNRTBQTIJb6B+F/Xq7KJ
Mgrv4udUqqVJkxME2gdjhwKPziiTHeHWBkV5Cs7zBNbPmK7Vs6jQ+GyysdMy8hsDnR+GDpsmPeot
k7yvUaNR81JIlsDOQEBkjsOphAOlf/DgL5nRmz241tbxWLqC7DV2+FPS21zGFm+wbO+jVtyFeaFP
NULhnVVgEff6HRFxdWVQx4E2dbKjQ6mqoHyA4dXLEOFWtJbGh5ZLHygaypanyjiDF+G0xj60MuFy
r/tMXns96rNHqm02J+cuJkHS02/ScmcP/T7dp9VErB9+U+a4RxwhJavL4O0dSnPqUFJcNDh/GxwK
RnCj0BroJfOwtTnekdGF2qgZoM6a7LiDDphU8OV7Pewj3LKX1C1+8P2I7ehJ72AGXblSWeUcdPjr
eJO5c53+YJlsZfMTHVnTKcSexuzRi0A1Zm86EfOGBmfm5c5mCKgK76x55TvWlw+iBYvIETooVlGk
HMHXYR0qCHNJ5hzYd/6ObXnpRF5tXFc+44SO90pWX7E24XsNNO1NSWkQcxseUoMLaghLcF00Bbnj
ALGmpDd5l2j/N6isTY7iEfqwPmeTb9Dk0Cs+F8zmir7xN3VjfcyNsy1wVtE4+Myhe2QKwW2zidpo
U6c4gFo7Zapn9+m7w+7SUFtj0u3AO0HpvJUfFI0YFNwTeRuix5KNccyg1jYefiIWgBXomHdmQVjR
8uyjWkznZeR9+xK4PerDS7/sOFHlvSWmcRHDRLzQxg+Ehkqys/gs8KzhnctPsiDSl8AouId9tHN9
+9cCeMRzP7p7nUU+18S62xrujT9qvIO0wVwGpB+d58WOLnLqWT0E3lAmXARSRjwSzU9mN23BzVFC
PJuChiXVNPtK625TU9PaT3JLHt48hbnVE8wsP1SCXTPP6GYvopc5ARw9jwCPB9UGBPQyLh1gN7rA
fBOBuNhV+tMPCWi7uf0MQLbM/XAy5nMn6wheM66GyeamvSCZKVKiZ6aEMe7FlPYy9TnkzONXOQ4i
2gozFF7SUbO8N/xc7hkgPoAnjffDyNCByL7NoxQ2OwZxa9PBMh8G1bhi5tdBIsHZUoIxtxTM2cB4
K+IScTN/blxYfn67L5eK8n8/WuUY295uP7rWf60yN9gWhIQ2nEBBsjJvQteissWrnU3n4kq3BmoQ
udnMO1uHj3OuzNNgR9i8/MxasEAHty6eaxZtzgjRbtL9Zx/Q3Bv3/hu6zErgM1vAUHsz8/VWxGg+
iyGwo4++l1NLE7W6to7QJ/sO0nF5khZEMXyNwIyXv4u97A7S95Idjx9R0C8929EJcJyH5YCTbS7x
OKMa0qAHHMvuBgrHSF90+tRyR9/UCbNbyibwWi22aWXBRgEF+9414FYQFHlFTdszZS/qdRVWHZZs
KMUKk3hGg9JK6OZNEqE8jjW+M69IeQ/waEvpPBiEkB8aqoY2Ph1XnM7Q0vHM70eL39x07d9eVM9V
5vO20KiCKKW/dMmVHlUBpXKkzcL8nD3ztXDbe9VO9YlTVI2RCa3UIQDpFN5bFKMpNXpQW99zv1sD
1wsOE9T1tLfXjUSyYlj2h21t2HKArynoZJBvOXy9nTz5KfBD7ni05kfTYxeZesb35HfmMp8YdHSX
KgxMCLXJb+EjA1NDATM3TvjBkHiXFcFL5IbJRah82AZ2d+mwKI0yVMfUfa4iFW9LaeFMdUAIWZM6
pUXzy7gRdgUqJsnskmYaNOiVpTugXm3x4zguYK4B5KqvqPpzPkgthli6eoWuUVHvmygaZ9p6Y/c5
+NkEg4IP8WRrEV0zE2Cmwyi/deOYByWz+2mm6jODjbLCy880mPFvjs8gTNKf1CLOmSuLsNR0Y4Z0
mo36VMxNQU2NvZh24SkMVCUQM5GLEMySmXvA6hUoBusQi4aOkuJkVs19P7EaUPlO3XXIwwpJFRRR
gpFuztAl6k6unS6hREeaoIWLN6pXQotSDIBaq86TD5zNFSYTLtLpMpY8Yjj9M7WiIskCPctXz3lQ
UrINorQiW+HMekULpDMieE1Rd9Rt6RJbhg7YNx1c/2V6ZY6r1J7PFIKygWfVafa2MuN4QufWwWAM
irzDdDAMuIbZBmaRKT/nVfc9m8ETdYz6jOWWifxiG9dJzZJPoJH2nFd/VGKP2vknxoCCqEjE1eH6
m+c0lLYZMzojmR+GMZoPyrHvOCP+qalQXDtuvGH21NWME8wIQxwO33Eo603mAZtBsC42I4+xS+EJ
9345bSvWTJUY5cqpm3kfDdF35hOWsF3kxTHnRtycXOEZK1m+k1gj01pPu7lDjUu9gHop+QjuJd9y
g/ZQx6n4KZr0rkoH9wKX5lop4+KYch+MAbXzTf8BFPgVlz+qu07kqhOMdwLbvuYOtnGDJEhTzsY+
DUFQ590+otBsbt0HzSW66ZsXbY5HEVkwZLjVay6B1BeBd+mfcqXe52XanMNqMxmwMEGgiW+A0Gbk
FlfPzDoQIyan0j50DUJAGKGxO12Hjt+0f2s1nqmeXLW++0SX16fA0qZkeRn1PvWZoCOY6JKB6DQx
dw7BkmGXlWwb082r8+bBJ/izmXgHrRqGsKUks7qCrlY7frYm+nACU/g71ds9LFGYIK500OGa9skd
3Wxj0ms1N3q6OHknlx1ZkZ6kPTZJy47ZDEkcXxC3Ga0CWItNX1E1fiN7Yi7w8q9e6N3o1AXpJiGu
JqVE25bRO1u4HnZiAD2sCufapAnqSwsXhAP6vcrMD2h70Raz441gcXgwZrj3zVRyll1mL7K2EUQ5
57aUjF4d1AAIyupbdUF58QzK4sSY3AXridSWZ1U1voPkUkIbvf77EXNKcmUxHOaBxSKdKAjOG73u
yYeyO3ZyQyve2SKHeaL1ubxOxIuuIguLY2+7a8N+Lvv4VcYM1JJbt+jSriBxEA7edoo/jBT5JIbU
QMv1SzfZmE89rhdmSTe9CMJiK3z0mMWpythtJ+fmhi7V4WkYEMJi78qC/T6zOFKjAWK0TUAQ9c5G
2pJ25M4xT03ojCs9NTVlHXA9yYjhVIBNx8ogdDSd+hKL3BQROwzBmW1T2oBWU08Vo2WRC9FG35Jp
wmlLyBhP5GBw9Hi0IEsdatYBMv1wtGjY3hRlHpycAkGQVJJcDfHA/goRGLaTTuZp50PG2Jg+PFFS
uYxLbAAg9FHZnDOMQdwTYNvoCmtzxDpTHfzS+ls0JM7zLq4A36+J3WFojCCM9S2d5z4A/ci5DH0A
AKl9g0RDT6GFBd+HWx8ZlHjNPAaVQxLB6Aipq6DZRyUHv/Hg+zjUmeLjhcc12GnoG16b0bOHA4Dj
Lzk+/iIp/hROuzejnrNmIYeNzpstBcEmFNQanD24tGhMif0qlz8ksSBuQfq9Zu7QJPgQpyn56yj7
aQzijT1y6RgiTtHeJLblaN3soXgKgoICBH8iXqZYxFODgsLRPAx9eB4kQeG0iXkTqZOeHPUUOR4H
3M59Ugg/GOotKIblzc55upvUtlZ9/deH2EVb7DpvmEglnP12A6OxbeJHx8QIz7ExHvNAiNNUM+hq
8ResY622c2y+9H2Y7KbZBQuBFJPY7jniXchM46nELdpFwyPAEqgPUA6gQg6MqLzhmBTZVxoH+FBT
mrCAO90LPrkIekODQred6V2xcvOPjggMw0iHb8lKyFl1ecOKg5nzIY3zQzwk1U43BCRVfRh5ThzF
VWcEIbSJDdxVbXiJAvXWjMWxNn1SPxx1rJwPLr2yhElarjhy1fUCQw/u1ZyD/k2oCTEpWp4shwcC
dxiHBMBCLESIj5Hf1iuI3vQKgEZwveJmETlY2YxOGFRSOsHkgIJqC8G+v5E9h9lOZC1vekRy/SeW
vCUTX6sQTQD7RHOuppF1FG6vZu8koXPoDSqEm+mlLrIDmKZ3yE4/vhsYyHSbOmZKQHp7zf5AGU5D
9cD4ZSToBibE/m6xLpohc6f6BisoZeNi9poN16aqWo6VcssB4DK4Q7LGIkf2Ksjw2f7McbsXAuNR
Mn2BD6g3bcCfE5IIDsesvDMDoFKDl9xU7fEVTV+N6mO4TNN8F7vUw9tBvZmG8stEXC3mLzAfT44v
IaxCMQnsd0PEb/jOYBqPnE8RjAGzmZT/bcGiUhviTAku+OjKavjU4ZBMm2kvKucT0gnLO1aX+m9f
ulD2aVBqU8CDIrzOkzdsR98nzMDwg6ngOjNH5I/ZfnE9NEcdomuUISAsZ9sL+8nV/Yml+xdj2FV5
5iHp5HdUJS8jd5eis+RKTnTvyCRdCOTkCSoGib4xWxcze3KU/9cZqBuXc0dMDN8DxYvev9TjyuDL
DPEJ8vTaho2oGvsGnKTf5pTFbFT+x7SpM0uG0/ADDztb99SaLoFtTT3GND4MxvyHlZpl21NPMS7J
bVUCqBRs964xgtHmPtpk3S0al9RkfsBBBQHNYgZfNzBM88RYNQNiaTTHj1Qwk3IpGeXl846I5AHX
Egk9XmjC+5vRnbZOrOEWUwOHz+aE6vTBkusedBRc7NKuV3U8rbsZEcH3gqcmwF0V1N68ZeE9q+oe
t8IJ3ewbd8BdHNVkNTvrj9+JG9DO1eKLB5jK8Vdgs09yfTTn/q3BfhMmGeIOUS2vcf5YNlNjStcK
Y/qF1/Myht5RNILFh9v8yjOZu/MKHTWV+6AONgxXbpFDi570Avwvi1WwWzVAF1nPcmCHQXyiql4O
4dOEZk0VyfwpynGfmjX2rvG7wc514Z65Gv1fvtEVPKp2o/qP3F3m9el0SD1NuZzDJiFSZ02SikuQ
sl96f+BaN9Jk0GNcLCgHWg1aZ2825TYTHOdJLPgR7KUwBfDAZV7yrnMg4klD0Bys8trJYvvFsOt8
bXVxf+VI9K4rqseDLhlWtiDoICP5YNtsdpZfNMco8OlYbeO7eXIffBE/RvguCUHpg2092iVEhH4c
m104yOZeM1ilK3rxO3CTn/mkRtnc4PcbB4OVu7ZcUIPfYtAHFyNXX7enrOvvgqyGyEE7wa5siSDU
1JPqikU/wg3CWR20co6JqBvlxrU9uRHqB1cI0BgP6YnDMeOGqxNEV53NFP3i5MI902/QNVbELQlY
ClQGLsjL2L6l2apu+i8iTvgzZfdLW/1ikbvGZh6yj8ZvM+UuxHhvzA4eOpq/ys76tbi35sUC/Ahp
0TZo1l7R9Omm+rsI9YudDGcoo4vTvqe8BlwHx42VT1tpbJk/1lS+OvR8dkFzCRxBZ1BXPgmH0+6g
5M0z38tC2bsq9Dc40c1DWZubQBb1fUFV04og0M6IuS7YDW5sJ2tPUorm0EwaWx6T4G1eTSkjjjK8
N02UKntS9pdZ3gy+LSzfbXEuDMYF1RJKGuBRPQDUb0+iy7JdF/oW35kGhFsbXavBIG4LHWXleWHy
XFNZtOFGeq3DFhpSP/x1E7c6DhH+XuKhmwrmdSHM4qv0Oa8243USjPx00SLVhS5JIq+8tX0YAY5y
530fOx4dkD8IjBfg8xQ/fqUwLTtSZ5tJODfs8I+2c606/3fuRxh99J95LYi9yH8ofXPn6Jwwgj6j
wTx14N1yreILvqsl1rkduYCbIL/6sPkVWnosPaAWg37cKFf8LYW49ycqhYWycT2Mix0zZskRzZau
En9Vj1jERfDdp+6f0WOl61Fsy8hgp7H0Y5bREFkZN89h1CO+3E5x9jeHA9kce4sSVmDs8tSqcYZb
MVOsvjjqRU5NbjJ3RyWZs9nc1FOB+zlPUAgcc+XN5mNhwuttcwkGJRs/KPScr2QSMLH1yIe9pZl1
z3RmwLaoIeWYwSX3Ou9Y4bpPKJc+OGV45FXUa2sQ6HSDWksTI3eHcXxjTRNfjKxGZGMf6HwKmzxN
BUQG/Z/GZEa+sGiYG0+oXS1VrXGMlTknIMjlJQoOJOc4v6BczZUeb1acvrVTz7BrRnNXLeqhli89
7vY1Q+r7uaIOuZqbvZigFMVWtw/A2LgEW/bcOwAM5pqkOZPdlaOpqpEBmG5FunY2j06ENYVMBTui
5BA/QE1ejWLgrdTRA+l/eoxTrkuLkw35+9deSn1Mxaaf6HvIh2vUCzpf2vxd5jray5wRLS1E7Z0T
wkgO6JvN+TUi/wj7Ftd5sjaaFOawGd5Z5Hb2nq3vDZU2/M8J56R9fHSTMD2IAE2HImKYeotqNk9U
AaREDOYEUPesQvLTXMKxKccom8Zt6oKE2Imfnf2BxBMV4Jx/6sbngZZfc2k/J76BN2+oR96kntQD
3R88Px6KUV2hKZXPhUd2wU68e6/AlFS3prgLPBmdvQwDFtUW32jp9k0ilpD7oUkO8MbrWPkffeyu
ol3m19XNpYZspaKY6XlECNr0eaOzyg4PVV4pWDBoLXiAuy+zQPA20sdxUMTJOvcIbfszyML3jorn
V9851ZI2KEBgfzyvSTa68YNr4Xm/dtNG22zim+yZ2TGPFwJP2c6Ql9iW8uynzEZxErZtUUaBgNN7
+ybp4x8PSnAfmOlH33jUMBIFP6N2LuHLp2A2+ASoIt6R/ls41/AayrnyyJ2H9/0wGZS9z4/KpPoh
Kad2z42Ru32hfuJCmydjgsiQmi3/OsNX2LPNe2LU/xPuG9BiAcIm2+cW7LJVWUTpRs4cVd0pKE+2
RcwdtMnascKRe7xwNkGWU1M/FnQ1pyYlMSMEmqqN2xUyFS4XbJwrXG0sIFR5MzJYB3ZNrKWmpQTa
bmVzWRxC5hvhxlsCA9DpMb/PpUWIFg0gncQfqzf+hJ75mBQEmguHgiSMEkzn9dFT0554z31CEnZD
r8BS3wH80m7CQ9K0mOv9s7/SlSDLpKlEywB0WSNUWRG6A7BViyxNmN8cx/4bOeM7YdENhjPOhZE/
bmrEx8yEjDlJrY+KfP2IM6Yu8mfcH9lWgkReZVzHbrXZf+rJe4vTiuwMznPLQU2I3BGceEyiq0eF
HRQ7pJsG7mYyzXvP7EB57DnOi02Gkw9ze8wiENOTC3HZ3JDgxNVtI8GgFR3IiHsbr+dxLqEm0+QY
bLADwyGX42JFZf2MQxzW7fBh9/P04berkZv8YZirawD+4ECIADN7DxukRqwUDJ8yZWP4dX4TBotF
qxHQy6JkXiJYDckyCLch8Sy8R4Gox5QP32RlQ5oCVkBLBGXOVsr1O+aYJp1+X09UoFOTd42K4p2k
pHGwffUSUG5Gc4r+Ib+i91QPggl0sC0wKIXiVO2KOfL2BLz2dSHdzRy0H6lNvgAUfZfHDug8WEqO
+u16PzvgxUA5XbRvLzBpxrEboJVUOkeyvmMvKtZpQ2dBlfDWzx7jUcdvHrXsXWL2DfO6uD1r/842
KNRGwnjsyUrscOWUp1hN6cbMbAlK0uZGzXln2Uv2WezY+7AioJR4NXBL+jeXFSEA2eFWCc6biPkh
aPwrnejNo+xwYNHcQnqBFjF3cN8b1pl1X3N2iPSpH4Zf4eRPAiOPTzRpJRXQ9rlrh03fipewBQEU
J+1VkZBB+wAkkS9hUS6N31PFR1DB7FnKUTjgdzBoKUPOOjvfpYJClEHcejz+PS1A+6CEhB/XSAAj
vg9ukom9XHLZEfLS4bV1eFNrxFE9wV4vgdBz+oFBrJ6zLFyKZWtCQTW2YR9afRe3NNEmS5lVyklR
kYO1yIeoCM3RwT0/QJmbz2UZgFlsh+9AtBcVgGZl5PWdgHvDwZ/9qMibeJB9Qd3UkG7ibpbbwczB
2svwwRFuesdyepd5hCDxbanNtIC9Iw57Kw4q31FnLTt3l51jxCqadMBucrRFIKf7yTPKfar7v5y+
mCQ0uH3iHFPjwodLfJMYcJvATKzlUzezpSTe3KJk9S/C88D3Qp0bsNeA9GjuKKh7LeEQbtNA/p0l
L85JXf+k0WqcZINe3hwCGYO57H54b/EtRdDbc0Zah2wwv6Mmf+gzSlxV2TZHUw07i4FXncr2a8wL
Fkx36J6Zbj1X+BHA6bAb9BEgrGhpBLClohRkUk+0rPDnzvuQ706+3A5o+Imr9l7HJwzBSyhyHLYU
FbGVGIJFdS6RR01yDsReYkjrMsVSROw56NNLs3wL4lxr1Et7urTLD4pKgp3nB39HRfrN4gxk1yib
EiirI8xPgJznDEzUWg1ctxR0+4IbSDk69o6CngMuLPNqZ2+deLAmX+9U1XK0gzi4AWzm7tqWPLUC
TL5lbZrW7fAnTpEaOVLygyvxGQcXsT63YrQRcadMQf5aCUuHFdIyUznOASq5D5U3+KxiQMJOr4Dh
oz+uM089EmL4Z4INiLHQpYjUBxiji8qd8OUX+evm1CZA/YeuhTDt/Oh0fu/kEkAvjN9qJHrg2/iO
MSpt+twwmH3sqsZM95Mc5BGkmb8qaloQVGK+De7k3egn4SxaDG+NkvHOWNtOQF1A2+Z7PgarTZ/7
cgq2pnq0p/5Xpnj0ooy6QOky6xx5nu2GNipAEHc6H6dbo6hTMmomqrB27qRE9JEJy7w30ucyDzne
0PK75Jt/6co8ByikPiwmJFVfMfLU1cQBmpmbqzk0BtGQvSvPutNzRSJWoXRqmjagOqELcy64puw1
oSm50BecPGNhHgOoK+ekzN86k06+ib1uG0kaWZPuWswy2xIq+V7qvE4D6xIUi+JUBz0U1LE4uMwb
99FYnV1TcW0nztKdpr+WZyQn8tjRoZbRTsRwe6gdWVVlxCTWc49NI3pUx4lDM2fxFWfXniuYBSrD
J2kQkZ8jevyIGf0tTBN4R63HtHGyOsCYhNaCfO8SQF7TJ+utfIIChJIYn5ON0lvpMh8HzM2tggt6
O6DDJnEaHUcN98M16eEh49q+MUHg2yk/mjhqD7MlEQ1bDrlN3h26gpbqypjCEy3b9wBihvvSoY+g
W3pNi7bu+VcrrjqWN6/x0VM6ZT4LV8x7zw0Pgc/7Yo1QIxkFAXLTOycC2hSYznfdjtHdsI6ryLvY
jutfQNi9FX0FLVAitCoML5tRansdt/84LCY7HaPKrS3xyxiAw7sQFT6+RPWgTkl8XE6wJ+LA4Xpw
oCqI3CoOYec8mZGxiKRsFKApt2PV8d308mprBkwucvfPrAgX2hn6SVH30a4qHwbKMJ7+/WhqEGQW
c2EVtjZ21ORi5rAJUy3PjgkQOsR0P0wpminvM3D5sXu0MkUXgakb9FpB7EeDSRzaawp6iDB+uQdE
Fq0ZtNGErW3mGox5u2JuzzHt3H1CL7aVK38HNjd7TMx6uNatv1FDnd5RfXqMZv7jOrH1Pl+Klzqb
SZz/pxLwZSrPqxhYRvnjvx+GyZxOYOiOzLNHd8tkAYlUgi5YVxhnq9DD2jTiehf0UKQzqqrJ0sEX
MfPhoWx8ecQlQhcZ/XP7yJ/2QM8043n/3gft9hRL0mQJXNE17RvZmqW/uoU5bSs8mI+ho59Tmynh
FIfGOh+b9MkezJseuTvKdARqKV/FLPDgLGqaBOt3dXBwY/vHacKu42ZDjw8y35ZJ8xFP2juDTqbB
hrpIN/VBDtj11clBk5flUrDLd6ExKAhOKuzLEO/Vfq6AOPkIjqaM9cHUjHbtzsu5RPeYeQwQl+DD
Hg1NkaSHDWNvicFcBfFlCA0Qgtr/xh3ZnpQpFOILgGjP5rPqG+5PaU5j5jSNSAIioP+g776BkhJf
jQh02sLdq6R3rslMh2bqtfQOSihrTDPcNW5OLt/+Khc4/zVW5OPM0GHdm/xqjyJ4kU7bPEsWEHT4
VfGCLhQQ2XdRZt2GkXGSa5SwLWB4WjEkGSW7WzBH7rocJ24LqZxuYwMRPIPRgDP0YRSjc18vaYRq
SSnQccNLh/QL6gf1f6YwJhkRCLK45ZjI/pj4lNvEozNuQhhYvDd9Hz2MqPp+IXatK+INXWuQPySJ
52FCdarC+omSkealqR/qoTmREPR2aMIfowDKOjbgLGMGykc3nhgcMFYfCibqUxGCR1DGwU0dj+U8
LNfST292y2V/SlJn25KQh+Zxx8q2qgIb9mvvDGtnMF8rhykKbUwz4Uq+8iFn3425RMNayt4KaJ84
AjBR9WW7C0Ld3UH3RJ/ntrLKucMPmX9GzaHkhL7mxZBAspUhW0W3T+xGCFhcVijeqPccK3AWafFO
rvKzjKZpYyd00PhV6509HwhvwL3aTGrI/lamr4wkV9pnTk5T4FuOprtJZ7muTWz3nt0Fq8I1nntT
mRsWMJgRU/LeOb3YaWabjL/W5hIXCzLutU4vn1IQsiSfv1pXv1YunVSRYJhj4aJe25YDNhTdqGw5
CkS2+5vH9UfM3koULyg23KjWoELcY5AA2gqLcTdbc3nQqjjLKEnou5hyULk4ApuRwEdh3IRboRkD
vN5MQY0SrQYOpPMxr0tWwujeznVPlprvR8OtpwS3eZe7xc5NKQjLZ2YgHoTynUgw6lkJtdFc9TwO
niIn0vkjPas9xhUYDF87CdcLUnQa6cOzfMQjhAROfyuZucBSgARTohWvKfrh+Nc1D23SYFEey3dw
PP4+NHYhXRBn2wF3ZkB23RimW58Fp9wpTdOtUflMw5sQ/ToY+21hGpDsSrWjDnix/4w57UxRlV1F
SedZQM+1CiJinHJb23lzmPnEON5mR4zlwV3cL7A9ua4a3Dy6AWJmL5XxYE+IQtrlY1pQY1dHD0Wi
+MDm5E1QEaHy8it2LKQ7QjiCI5Mrg6/Mn9oDWcj5gGOV23tTWwczST45wr8440RlZTjcVYWg5ivm
fuu4aCameGUOATc+3VlcJJ5t/zUP524DA1c/lAUBe2NBtjElZmBB7MnG+MI4zMHqmB2jWIbIWYjv
VQiW2TKBuinePs6OvVGHH3jGltKZadgVFvNPvfy6yfeOjdnmt4yHzucXJoW3HWbaj8qmh7COXWHt
5otuW9PiHKfodAF3Ibjturyv2UX8aMC318uN1rrddg4SYNfb+05Y9024VFLGbECITlh4mmSXxMlV
djQzDj6+1dBt+J/Dwo2bGxiQ17axudSVrLAR6xHnFlI2vpXf8nCiAUHVO5o/OnyWumQ8TSxxSpyd
SfFs3AXRJWQsndXDjXOgxAWTjGuOAFzVgamt3UF9AppO66NXWnDi8VxYSoxHL/aRcLp3Wp+jTell
PRPcr7DgpaUpIJnOffX+VdQihoKI5odM1SfncK4wbXZMYar6mt6H1i8PIg54ZHM49iEQWid1NnrZ
OylkL5nfWt4Q7rI8EXsKOkffeEFX+HTjpTwqd35Ge+L4xcuPMI3ZHJ+6pEj2ocOHjxVjPwr/EIwV
1gFiy+THkgMP1Zs3tBXqO2HqUk4JSYBpzxHq7AXDc5Hxysax+yyl91wmRPCSlieQDZV5Pk5OlkaN
fRWvLrQlMaAZ4NAEzNmpbYUX/Bz54WPTg5zNLI7ReQrS2w9moF4lbUOmfE1ttAUfkBtU9GyjUp6f
mss8D/T9ZLjp02gxSDc+vHhkrgO89WQkGXzsWq6qCjE/1vh+c7ebD0E1F2Q2vBGeTaHWfHe33mgP
35ok2QgTeWM2AS6vj6gO39tkLnY9dfTAkgrkoiT/D/bOZLd1INuyv/KQcybYBCPIAt5EvS3Jliz3
E8LdZd/3/PpalDPzZWYBWah5TQxJ9vW1rWDwxDl7r81i5b6SprCpB7t5E4TN7RHQrYo0zJnHdsXK
FlyBeHOXwu39deknLGujpo/lSUUSmbRXglpwOcK9xIaWQ0lktL/OJ/Piht2NlZn5zonxwnQZqWgc
mDdZ6HQ7H6PrkuIIhHJbbvRUVathEie/EtkKMXdPENQiMMI5D9GUT+FMQ2BS0LViQMAuvLU34cid
Megptyc6/nTqkjTba0W4HlTcLLEPAXSQjyQXvDZ6cds2nQlx2KuRlmafCcwxlyuzA1LnFo91POzJ
cqaJD3AG1ZOisibpjRlEOff7C6hPTvJMJLG3YhaJdsyh+kvSrWmr9zz1MWDpGXqVBBQc8W1So1uY
Nq5YQl/tdqOzoB06j4PwHLvuBYcLjZKogok9MF8AtSExK8+E/YScoMSq9uEcUpxgqk0FwNSCbs69
Ds8ubfuv2qf8ZFJEzJqNpXEKy5NQ7lMxpfz+UXagrqFdlYPGNZ7gBfXrKkBqYGVIJVqopYtW05L9
xJW6KDjIEahIDQ88OrEeJhxtRRhmi8wGIWT4KKwGR/4Il/z0UK/4TkNorHE60ovMMbGYjQ7FGvk5
8Wi0K/DVldADMeas0nqI2VtIBZy4nkeVXhu4K0S6/lIbSO7o+jJeIzJ/cJ24XLuF1jECBCY+Qlu0
SF/fhx3wnGYo2nOGTSlt4BlwJ0kW0i6YVXG10mn5I0f/Dy15KgPU7SgPow3MLCjbn50ZyVtRkSGS
BwmO6zZHIaZtR+hAlg+nHlPrd9xmzgKIQOq3NgIbsobyrL8XjO5nHNmNSCOPPQ0Ntd1SiyuVH6sh
ATzwYVoTpBaSaqCpJbdpHyL9I1doUTIXJJEtzDd9FLzJ0PgqZNSv3b6EQ4P2ig4ZBsaqvwGfUqdU
EAVzec6KpIvh3l5VlvVMostsMe3v3FGNO2q7VQsZfes0/jJM8ntPShy7ImOKaHm344C7IXNQIivm
9B6TqDYheNJwOSv3ZItoA0c/SBKcHOzDWCbfzRCTSBGZBEqdQZmASwu6aYteGaDX0N/CORQcQzji
M6SlwYrVNkzbW6LToNN4Ygt79wK5BUyrxz2jguGbGsU7XWUSEsHpluQGOJj3EDAiPUTpgVG46TZ6
Jh50cviWMgREHoD6Q2P4gL34yab6xwl3r1G0h/FHocUvbcCY1ZDhhdbLBEYzcvD9znfH0dljfamX
auoQFE6STdh5aRPjYXKzi55qO98i082R4wkJ2UpaXLmabaL0QEAEvABxdPw09lA4YqrOjx69RgBU
MWvZycOcm1ZfMYjIpFxld0DKT5lhE4vRoDjtFBk3bNotXhCNa9PV9gDzN2R4o0C3QW+xEZhp+u2V
1W7oGJZzttYCOP01eTpNbXygGcMJgC1ZJi8waQAGlMs6R3oy6GdK4m1Wga+wterGJZHdCQJ89fpE
0jBVUJ3XYOGMx475vQPDLqaLa3f4GrkDgJFYjw41WNvAZFVVG22atvwTT+bPaJM6Q1uJsY6PgWJ0
f7jQCEAhT8CawgvJVztaIw2RaiRHUiED9P8ah+lMHfUc+AW4fzQIsf86TVzoTgeoKA//JLZ940j6
R2wdxAihm5TcZ7yzr9pn4g+W2bEp6ic9SM4GYNHYPNC3fzCl/en20ONsgGdzjGxY0XBhsCD9+BtD
I8UcXX5IHsfcq/pFocvnUKbbBu6SZ7pLw2YEMmnYteP7nHnToLnBTrYFLS3PXemw7U15AIBKKI+N
yR4M5EBvN9LGHQV4sM46wHCVLJeUjGR7fUPLPNN2ZJWw58qInogf+CsMpjeodgFSpwlj5xbQvxu7
xp0dyFeEpAx+XAjrJeo9Owx3uakd+gJiGQ3CE9IHY63G8Ydh2WPYZ/6h7MaNSmQ7N9cuNtnEy1ID
Ml52P13MeaEyhmfirm48ozxZ3HA3DkoFIH24HEW3EZ65L7th5Tr1c5fNaEgGmhuPb9LncXXI5LjO
E67ixAw3SSBuhtR6ySNxtC2fTBWa8iF09CheFUl/slyywiKb7rhrYifRQR9wJiVFVJ+qct2PAfdp
ItFFNiQwetpbt6J1z3BtzlAseuo+CpZw4DevmeB6CordkCkFURPDU1o6O7sfcyCOhnfjcD8F6QkJ
qdW3oaI5kPcappFwHYdauOxNQ62AkjkrgT7sZKTwisfyJgNMu7UaU98AXSVniLEcRDOyHRRRJl4L
d0ibUJOKlj4z861IxsWttNV20E6TbrmPjPkSZMnVt2fqCayR4KSXkXsL2rq6L/S056DHsaoJCvwL
NYoq+h82gRTLJhQvZZEDHu3hrguiy/dk733GkfNeD21DDagbGz3A4+1p4qENxHtYqX1mqwtFRrPr
gKk48aMxyrtuIBonM157GpirysbUpokew1sHI9TG9P4U5Ug7zHZFPv20ofiLNkrLjqhH71lImwDq
zbZo9cvQTrRFm7fYk82K77XtM+eo0yGV8LuXWuQBOpflUbhAplKz11dvdak+AfQvKl0mm8qiO9O0
FjHR+FW8jjm/GVYMTYrjaIh05Vf1Cx6xnk6Ble6vH/A5SWZWcbIE3fKWRRFllu6DqU9GKpgX26pB
VFK/uMNtEdnvZK/wOS15dGBYVDrOIdXVxyofX+IY4H9NRBVz7I4pEUUS42aUyNbBGKPqXmQc+7wO
7EiTT+sqTDksjfoxKvv3KtMbrlqmYkEAB7MnesYsYEGT/IoF5dsj5VVW2y7iHpQCVFmEtJlJh4Jd
krd7DrsI6jP7G+v1GnsA6O3wu8dLzqme6YJJomRpmrdaFwLL8f1L19kk9bn9tyXIzS4417AZf+em
eivIcXPD6Y66fUPDgkkx03DDSB5chghVZH8wGV9Rj+y0AA1sZVzIs6fLTbDrkoP2bdK7h9DHdTG2
3qUozSVenHlqh9l8amuu35Jlieja4+CXaWBLOErBg8ds56Jj2xY1TkMwnmQyoYEzK8btBU7vKZzy
TdZYH2JMHrpIeVieeI80f1z7jjwAiz3mQbsoKn8zQi124ZYsalJnibeetZw2DVcTuaMHppK2GW4E
7w3/1R36xANEmqUj1ZIr3o/aB6cpDk7OjNkv/BdPlq/QFZ859haavnXM4WxN9WMzlTd50D32uthV
dFYgoCRzsETOfg12Ne2reKdX2SETWo+QiLlKaVP0VLeEtgEfS+wnFXEGNT47dOsdypVlEX7punpv
5hwIUm52nB63VkKPVI9NIEJjsQ5q865Koo8wHKONFvcd9UfM0di06KgyQbDLUdx7QfpFLni9GqeX
qUT6UerTQxogrJRQZXWzXYPjw2thJIc4pguO4p0N0EckhHINKQWehBCWaVS7x9CETG1YyXQbmTST
gT0s27R6bYC1rQC5L5NkFuoFwl5WFceQuMEv0cl54jJA/7P6T9bPzjTbp7ZzX8BrxdSw2qadOu9W
F6/gDqj/YPd3RbbRUtwItjOiLVDjUVfGiuTGg19xsO/iDC105jJ/Q4sgjOIcIm1OUsC8o5N2uPnb
ZxnsyTw/AMDciwrQTcU6zyeDOVaGfwylaedVjIeY0nPjH29qYGpmdHHz/BV+x9GGBIvlj9FIkX9H
c7JfI+/npe61kVjiQEk4zxBrQ76zq304HeJ1VPGL1nVPYRieAsf8oKQ5ekWiL3QjvA/5YZtIkpRR
Na+R2/NPekgM2aHk5oI0VAtXJltE0NfI/BjjZ15mL8aO7ctjLzIcom+G+LPcW/d+NyeJ7zhxfg2y
f0NzHLQo04fShfVY6EfANQ4nF7bTGKUDPjRGvxUjqvItY8wbu2iva+iEfZ7Dm3FPTm1egmh4qpDX
Ra1+l8LONIKxv1doV/xh32OTYVHQuYSlsvJXhc2Ob2mRvhHp9GyDCkJQcplCGNORiU8jQZO98gWs
fCS7uag5GI2Dt6ic5kG5HZd0NQPlaLqlRdtxfNLRqEv264B7ae3fCT1aS60ydxJfBZXMt2+OGaUB
JWKqRbCa/LOt/LuBlpgmu6euQLWWNeALiuqWmJ+P2e+Zx9i3isECPJJ8WglUHreCzFdM4OvdEXpt
xS0hnDBe6G4CkY7ArAb670yPqtPZI0wSnBn9yGn28CGQQEyyTXE71XFBSiLOaWDJxF5hKMHamS7H
CdyyI3esEDLhmRcU0Fdqo8fiSaFAZY2+6iyw62mm6y+kQrJkI7kMZ+NX7zr83y8gJygFo+HNy6qZ
nLuWFGXU9Auyy6ZdnMe7NCsvGRxGVWLE8meUcRkEH0lP/0wz6KDGt/bQvLSSOfLMeO+KB2F2t0WF
WJPD9NDzZfE6Qie8EiNIYa/TiGZWbx5dsZWpW2+4Q3eD3RY7Te8OyWR9GEH3LgM8PIzsPibXP7oZ
Vl7TZHTp6MT6hXWH3Tt8TK0qPTiCIbvn9FtVZc9z8HTn/JFw17h8s62Yy/ZAt+4bUH1Wq2N9QEk4
Vs/RMJ8//OdGTruiH5cgTXtSI5DueG5wl/FXTHsGGHZ3GYb4QEP+xgq6P3pH/Bm3TmS3ePD7YKeG
iEQArGBksewzyMpDizs8Cvy7UoU7b4S3X6dHExob9diPS84emdF7O6IhI71mh8kB5Qk/a9BqBCNp
P6UfX7RGILIyn229A+SmlmFakOcEv2mnB8cq1pf4mBgQV919aYFJCzjYRSS5rzTbvigaxQy5iA82
jP3VORr65Z9Ag0WKwP2BNsUf9mqZgudhQPOFV4TsVr8lmc0s4s1EVR2aczTBvLSpr759royC/xPI
Ep7zKUKapDo03wY5LtbIpCjFEDM363OPANHBASoe0N4OkMEvg6ofwP9/Yo89aAo0VWOZL4pyH6Ys
Mc6SqIE4WOtubx4aG3lH7U67bI6cS2m8gkVfmDFwkk6PJP87Oh03cd91hmu1/t5NrH9LxLeWP67C
uv304+SPMK0bYkqeYxzbcxpnOgA69X98M5Rv+FWISpLaAxfx0Waruo0T0mMdG74fHVBuKAxfGpOS
bqzfRIVqqc46zPKIo5mxLBsiSdhaiTvK0Y4CM1jKqiDtyx1fWPGEoUAC0lS1M6v4h1DTj843UW3V
qPeB5HNmIIfTovHQMSozx1sb6iLDpp2wp0fhi42TfXtki8bRS9Tcdwnvp9MXn2xRTyhdX8hgXLek
qfhp/ycHeYrYuaJ8QELr+yrZyjDS9m2VnCanfHNdkHmFRziYKN+CELFFXzDwzhq4NjWVKUcNSb6H
+giGF2+Kf5g2hfumgwVLR9Aqp72liICMSvJlBXrFdQMxv7Q+yCLCNt8/GkF0yjUQduXaKw/cqkBu
meXNiKZV5UlHiAlnb24ICIh8g79wQncvr/sV8b4ECdmIGWT5XM1rRpoIfaMQ1bXn7qyxv4kJfB36
emGUxLwER5WGN3oN4qGZpp3evk8A5uC53XoBlNq2iNd9H39rtdrkxOuZs425dVMEMkwcFsKN5xAP
hdEKTjXe+nTlYOBcRh1IpUnSLwL0SX4LxRiQ+4nwDiKGc+I5l5jAidAeMPkJg5yhGiGyMZnwMO0p
2Jt6iobao7jG5tpGCIicolA3kBeixVHlMM5tYjCWEWAE7nxQkBpSvHXpUNf29nY1SIIywfAx7w2i
b9xV/qHv3ftWhffliMTUzX+6CDeRqlEvpA4OR2ZPy7Yeh62IxTPjSPr8PhW1O8ivpmd9V3iFm9qk
0ZMOmJctwrKAJQWkP+Jy9gVt6pg4xSUacDIWuHABwo6MRZsKjgJaWIeyVhiVt0pLVKkjHcQoyVnK
gPJ3o4mvNSJBOakgcgd5h1APWl0v25j6TUsWWo86tXKqL9KJziaXJwaXIAbSiTvWIneS8Si1GXeZ
SNxq2IYWJVZxbPvWqUp2omSP9Lo/YWy/aJ7FpOePHdnmOn0uMAMvoRHR6XFbFkAd8yNCNMt7FNBS
NcsoTTSOcc0S1KJG09x5lRZDfI9mJpq8dyIBPkppok9zgBDZb9Kb6BzqEVl+aKDzduRQklwKu3wm
+sVYm2X2VBMqtDaUg55bERYxn8GsCgBDR+vdwmFTSdRoM3Gsyj9a6rTE4kYVsJa9wHwQnuZuvEy7
hTfx0M9ATDBOiz73ikU9N1j6wNnJjCuVvXmbtroJxxDgReMe23kLTDMyiwsB7ticiYksaeKadhSZ
8banVbCwCzqihB7aG6sgT9xkRMtv+FaZPuPmMXa3eTQ+NTQ0b2oSP4fJuS+a+qt0nccpxwEWKxJG
sxwfQTehGGxb+4WZr8lRenoKcK09IHFos1fHS/3XxDNxYhBhDt0EFvSDQStxUSqjfMpjfhIEZNjf
FTyqeiABs2uzcsN5Ca8blRYIfk5QTazf9E1PhlPg3zokP0I+UWScANzWBKnndcEoz2kjY90Dtz+H
BKakkKhig2ka+MBsrcvyRaiMziqkNkR/a6cpX66koP+PVPq/IJUMx7r+ob6G/+X/5KuP5uO/frIG
nsXdR/rz33+5++n/6/3nI/nIvv/yt0/cfMMhmv/VL1FJM5T8K/BP0+KeJ4UuTRhNv0glQ9p/xZbq
Kl3ATnKEBesoy6sm+O+/aJb4q+UIV7kkq+lCOop/Veft9XO2/lekdLCZJEwBhxAC5/+FqWRYgJv+
GankSMNQLkwly1I2xbMxf/6fkEoIx3Wz5yD76QIauoGtrt2VjTzqCAbqpUaDWWMgDwkxiR6dPEUF
GfVqW85PlU1fPJrPy5Qy0aPlOOGDNFn+8yevH1K7+e4qm5Co69fHxHF5uuOur08rBisHGeE//Z9/
0LjUANJ8uL6ixbRG6CuEt5kMmdNbmDtFglwzyGz/JpLdd+a5xcHDRtF2UHWKpImZEHcga/PM3MEa
as8qbjUYjEP9jTK30zzIQFkqaIQGf/vSKeoYuOs3rp2aWzsU6jEgenpDRI++/n3a+g0lPJvo9eng
ohz1TUGDJXYebTeZNpUPioVGQrqfFCY61OA8vD5vx+BfXrQRANaZZ4NQ5xNaib+71uxUvzdLbJo2
ZziQnrKgDz4/vH4wXH08OFh2UVGCePu3LwF7AgPecV3wPg7cl3QbRqnx4nEy3HqWFoP2U7i5TP/g
AGb5HEotW2pGZd41UamOniKJ8voJEUQ7FOrVi+MNA3rsSttyqx2f29i9vX5BMhGQoHztGa9Gch85
5MsToswvV2j+JeXYs88d0qJds03J1fjHp8MK0IacjPacV4QF1O1PjaJokUHnfJxnhxvX8qN9Fbbm
0XCFvdK6WHtpKvvsO31590/X5ilPRhiK/5W16SlH4g4OTPwrPIxRs+PMnjJD2bY9r/l/W+nkT7g9
IlHOSF671guGVzi+AKkCYN1Fo0NAehMEx8zriXiKarIAquA40DyhsMOUnhp1dgr0IDuxomiLqnsE
RNZKNjSh0ok2NhoHhwZ1X7yEuXk0Ww7hAoXu40QlGbVA88zZNl8pSUcqTZo5R4gxBV4JLANRUp+N
AZ6jQB547DNBCESCYRFzW9liZ9HNTZfmL8iZHGeRN318bwGT9wptA8O3fLdsDKHQ/Js7wt/9fZ7E
N//5b2eJf9kl+Nu5tm3plm0IBWbENMx/3SXKqfFFGpC3IclHuctr/VIBhXvqhPFiRj4JBPkslRZi
fLV0urSAb126BSWG7SbBiRvY7UH2xlcPGPBC+G5PEwzeeu2MARYQ0ZwtZuq7wpv84/UD0APzAOZz
5pkZD74ddZywdIdKOMYEbrNHbPGaa4+dYSKt8fDUo8tc+0ZGs/A//+ZiRsr9LqZ5L3dcbDWSLdq2
hM4eaZj/tmr6uLIqhRXng/5WvEoDkBR+q4LPdBQrkxb3q/AU9XTMYZwww8OkRe0Fi10SMX4O9Ujs
W384+7FOvHQABMvrxXga8SX9fqjIzQqLFP1c7CGOCbmA3eQt13v/xbiOgUzHpjuuj8wHcsXga3oo
UYPdJCVG1aLL75g7VatqzMD8p+rTKL3qY34w/f1BTt1eT0Ak+RHsS+RG5YqTHSQ1XSOxCA9HsPrP
fzDuY//Hn8zCusKNjVuespWS82L6p1tKNbaED6nW+pDoLZO+th/73DU2BC0hCZqfhkPk7sIyQYoT
6MwxEoP+c0zXUOlGtNNrMznn0csI6xwS+3DXIlM88JmamLO/vdQYE7q4BlVEMITpLnGqKl3lEg9x
9ijayLz4uvEnxrFzQN5oXxq4SRsr9P64omLB4sEDDiaDtZ8wqK/IaDr3Ss93LHPINTDUklz8Uab9
1hXW9GLFYGwtuE33QeVN2x5/YCVSZ9tUjfXc0cRy4zL8bBIEYB5D4buiQNSQ1ahWt6XniaNRnYNo
Sr+8oieCDvvw3VjEuCNiIuIHIauDXlJu64a2MHRNf4b8p+0nH38I4d/Bmwn0cDlNyjowip6eWhP3
kN8Gb9ztil0CeczwulkpP7d9Y5BsldSQ0aExvbhDTuBAktwqqd2bCj7jquo0bVu2xjtm5lOaD95P
B8O6kmr4gH2GZ4Gh832s6Ei7rUmRC1/IScmOI1qjXZMw4D1Cx0YFkYXaQ+xyqM4de6MnufqjQvX7
4B+vzA9yjpa9/V3J6N1JB+/J0Npw0wb6hJm4nW7jgoYSd7BlgHkS3xVBWKHQg0uLRGpHO/cmZ6hE
FG//HDUla8QDUrhCJuqAFCFBxDTKvRuq6uxhB1uqcCi3haezVWQS8Viq0f+hmRvdRL2nbcaw2RlT
lp0qq8kekwFJ82hGDsLiIHvsbBS6flw82XlQHnhPy11ul+Vh+McjHSHnTg+bs0v/9CCCydoPpOAw
VqvvWRt4SDC30FctxTbviErPnemCs4PII6+4rVtIzi0Ur70VYq5QOn9qTNhyX03sIl0d9zeWX42v
nXgm/ep+CAJ727H/cwIfjBxTvnc71BpyVFMms1Vg2heTE23bwrKx98hw5dSe/zJ4cxEhG/tRSt+u
Nw66Ghw8jbbVpOXtA+SG++sj0bnxFqD7y/VZrEJaiJ2FTwMcHd6Sdi9HCN9aETE+Mmy6AvoU46B0
mV9kfXRKzCl6DGOPllk11Gh3a+NS5+l7J8gGCwhTWfRdiHPr749qNFS/r4lZDdn09nNL6btm4JXc
DoTTECPgfgHiG5+DzEW4o1rjUaIkfiy14UELHVwx8zMpIS1YhWPdXL8ijns8UVmvKCe6e/qFMmC8
ViNc9wwUw8VAIBWucjRPZVXf24HJe1Qjkfciv9MulejrgzCn+UioouaQVT2mBObNHPzok3h2P3uL
y0OgO8MptLPxRGkxrnqGxdC85qchxs4kI8lcFC1IzrwyD0TpWi9W+FFORf7cp5DyywntT5yN2kLJ
on5rGRopJOkph893AWFj1eM+3RdEBT/Or4+Gt/l983oa3sdQ+vW5K0Z+B61SG8fAvoR02ZLbsTXt
HSEeao2RrCfzIDSWE9bZDfml9dnX63JPx/SFOeiwiyiCOer3yQOy4HM636TrvOyhPdJtGqLUu+/s
Fr7ZsGSb+gOJOn4Xv8gr4JSpMHUcBXo0LrzYLcjMRpiO+4vhPCGJS5ZBdrg+rZiajJ6Gma0oSCK1
cadUki4F4CMbYa7ZHdwgcW+isnboA1jmccoLbR3EMVPAOiMBrvAZrF9nqgRGnAQNuk3SGoho0jI7
EUSVk27m21thkHznx52D/T4MHwfkqBi6XjSG99BlQmGfWEjFHalJH9cSpYls7HacwfeKodsGW2yJ
tojc8Tg1AY6nGSYwg8kZ0nNCeNJyCC5R2WAGDtVtYvNKh10P+VG9F5kp0MhBPYqIi0j9LEeaWPib
ARzPAkSmtwuNhKslkzrRHSZwsqSLdqDfygejxodzPX7Aj2vs9JkL378MvultKrtQWz2qzbehJprb
Gt/NqPM2ZTqo7Vj8aLFDuJpLPe9nDl72qbyko5N8VUxcF6T9tJfKlGKVaA7zZCc9+S2IcK6ufYuu
8oRSRG2xszREovjpktwQporMbBmucSXm1KltQ2EOffScGMqqN2KUimLOxnAsPGr3mI4ilkBVtKuk
ovvXT9V4MsmhKqDX5iGTwrCL24smQqwJY3nU3XZYspn/rY67FnNw0Rhoq27OaEvJvbTtu2jI08cm
aDH+zcdJ09XTR8NP31nacKSEGNaV6iz4QkheOTUE2Haa5oUIqNhAveQEn85YyJXuuv0ewgx5LeGA
ad9x2tMM8yJjTT079BKfaHeJrTGE1a62ZfhoptVXE8bpFy4o5Pvmwuyk+ZR2ISdIpqX/9LSfn0YB
axq4ln92IuunbSztaRJatVZJwTlBDMZNo3oRH5vQiPZOPxn7psKosDKEY/w+l0xc4oxlsOzsPF4k
iWq3aPintQwc7Tk3cK5PWTDeVCUjalGJH2VplNdhQkqQId7HsQTqWzvoWSobMoo3efvrB3QT3r6f
gEm1MIcIrfY0QA/8t7TF9BRupWfdpVNRrN0yxcU0AOReM+g/19J4i2h5Wu90K6r4tnfQ3xE2xLgu
n7LdlOsKeKBADxwkr01fpl9wWj8k/uxH5CiYjarqEEuP3V+lj/H8AXEjjtxUPyO4b84RqReOE9NQ
bPSLTCb7RirBVZ5X3XvbveG0te8cE2f/pBscuRP5ZXu0RTPEqJeBjWPnYALY2UTIXhJq1XkaL7+g
M5MTOKavOpysdSbVe0bq3irqC2715mg81EXu7v/tKXabOcpSlJ+dlj5wdhhOybxtA3W5y8JM7a8v
XT/kVvQhI0wyAq18GUYEYfURZPmJkSatTmuNpqzcTEBbMPIO48Hwte4h6tq32NGCs+Z6xrqA9LGt
+ikCsMeM2Ivs9DCltPbbDigkf9CHVMppYzWa2jTAUJZB4ak7K4lyIu0gbQrn5BLUkmYdvxLIXsLN
CvhpQzavnChr7yZGYXXSje+RwC2bwCPlfm4OK1DRPTBQryzeuB35BdBWN044VJWJv/ZtX2EeAbWR
ewgDK4cIj4URopa7fitd28E60xBBobaDS8PWRRnUboQSdBXD2tv5bjfsRThpy2z+Bpnj341O1KNG
0bhPTv23lru/D8a/v3L9lAPiNOn4zxrV6rcWniQ4H3ZyM1qArTmnPpiBizrbCY9eI6wXZTcf118h
t8GhMEHJ1gTABBe97YZ7rAYrbnn6gbQ045B69UR7ZDAfhwyxm4aQ/L7KTdhrnTu+NwqVDD+pjw6x
+KNpWr5hpSTD2Zi31HZ08RPa9bNIu7NG0b1sjcG/cCTqFobRym9neLGKqAFKh1l+HNSlQLB1lHCM
LnVHWI/RkpQdGOoUZRV+7fnRoPfaEhvW8nrjwCQyzZhRFIqlN+4Kgn8W7pxB8D8fGs7ryzLN7xKS
pjdjI7qXRiuITfSKfSTSeJu6JfnchfNm8xasq5Skpd+KADNL94EZbOWivHjL8J0tOgNB30pJeH1u
Qo+ipYlFeETMCJhZBffpLtTOfudvA7svT7/LySEr5RPdgkIk5UV3Wat+fhcRLtadopGM1UW0QNG4
DkqgDLuwc5n56jFZlLhGhWlqxi4ZYGL9/lht3iHnmNtyTpi0a8MRxVsSzRbqMFCPtXVb9oXFvunZ
Ky5b1sTUoE6aT/qgW8nWQWq5cq2uQN+TIeiKlbgd/BabWVnoJ58ZypqDEkdcn6CK3BPBPVErt1NQ
gClAGrTXrDxkserBp+jW+tztInj8VGaISH2ZyW+05wz3828ZofNKimKbDBoASeJw7oHGsm7mRAWG
E6wbrOhsKngNfq+gccaFJ1OMnAPIQajXxPhEFamNNR20lbSxY9kF9Ce0P0U4cqJK822SxMN25O5y
nHTOSdfDybUiG7voMF/zexWrbxug3wyu9Y9G7oYoX61u0V7fSsMaDqoLbpxWugyHHYKR7TA/B6bq
CNBAZmorjBKml1q3k4X5pcUgfJmDPekM+NWNEfkRkYYE33uQTZduGcr7QPMUbMSCcHRjYtR1fQ+E
hdFtcgb3iPMChmLfT2+5DG/adIyoF7Ru18qGJDrD8fcUqOMrJiBGS0eDtvUzM6lqZZR2vae2Cx6J
UD8BHiMePB1TTGEUUDbMNT+bkrNePWlK1EdsNyCbvnF8cMj2iEeSdv1Q2bE64B8/tzoDo+tLYd9c
oig0Uv5OWXPBPZayJpn/6Kmrneoa6dfW5W62bnzrT6tDiUhjFxkCsYtec5OXVYWAN5cwJ/QKTlgn
N9H8CALmjDgVWM4dj7cq3GDzBvRxPSD9LmM7hj0jgH2sffxZ+9JWlH76iO/KTUAVw+lfhSMEUaT9
DzG56DcogPO760uIIvM1B/1xE0cYeJyAWNCpsOfbgIcsBEzCq0JaP9JSGDvygrSeKEYmiLfXhTUJ
RnalazDgjUlAY/EcvVF3ETLLvZ+6xZtnsOhsssyOsd+k5zIlvqvxOQWBF4RNlNjwz+dzguFgQNNU
jtPN4qrFsY2Te0y/soAQtMIfT7+ftAat2cYlCapOXJyvlznv2e8zkpabo4uCx+jUDdzVCDeAjJd+
51YPoSA7Chhos8+6Mj34+iuOcX9f6CXjVq+0XhrJmGvUeccCNQUnowjPderU2zqBuoJOwCYmJ+y1
i2oMsChqOtgm26Ch4ThdXB/GFui4Uj8JrD+/G/IQ72ojc7+8OKOnUVKkR/CAVg3oaia/ybAJNQ+F
w+87+L8pO6/lxrUty34RbsCbiI5+EL2VRMq/IKRMJbzbG/7rawDMe1xH1606DwyApPKIIrDNWnOO
yY+jq5oW0CZTIWbXN9MxTpqeV8+wF6FXaoX/7cRLrdYJhp9y2SnAlk/2AOID/Kh5iLqmO0YFVxsZ
Lwj9JwiYL6ajODCP+Aj7g1E3Yp0aevBkyAzRvIyUn2kAdcnyv9WWVAHoU+OzaqXPuT/S/mtTiOZx
PO50PB5brfSCey8KrKVjaOazRhrRXSnDcjtg7d8N23xs/B9IK6lEO7pxr5gWSQxZUK5FWlACYenf
o/JaookngIhrdwsOj0boNFKbCrM87WSM4MhsDJsqPGLhFZk9X7cN7e3L72PXfLAqFbW7lMECLVOG
8JW4YGuKHkh7/2Ii6Ad1rx2yrE83FND6Bxvnx9LSuuqFCxoLZZHRZ6zHTQ6uDyVXMICvC4dvkVsf
hLP2b0pFNbxwTDCLgnFDa7z8pPuscolOI8Z3GLiiwkxuErg+DLCMv1XkIblTc2JwGkJ6sumFOeom
bCxeUNwc6YyPvo2U8L++MP1Em6u/f2IrIH4hcWigEqEQ/0jt2F2msdIcIU9FZyQjcD8CXyf8Yqez
tfyBr6OGwDPU9xgipizUVKUvwCfoGQoF9+QP1zCRA7h3sTD0q5lhMc30hoJfIcxzqnYZuPfYfi/o
JMeWlX8bYXSN6Zu80vyNVlnuxafCRsyY1Y0L+imyngd0WNRQnlmbdOKAZ5btfSpfct3ZK0GsvCgF
qt7CjYm0qnibxnduUDf66knBQCFIA1ikFrCd3jq2UJ/3IFPgohjm2U8j82xlDTJIJwB4gSoYvJk5
0M5uCFD2snY9BJktSaAr0n2khy2iMy98pqyGhiUa6zNl0HAn9CLZTYins2c6VHTgZ2R5oO4lLfw4
YHVfekQD2sSAPAmCmkTrjp8l//oCmHXDOBvqZ6KxkoXaRc1SKZr0mGctzj5GBTvLlHonUqy46nzT
c63sAxvocyWAc7Ewl4SQRHAfsZctXbz8pFvQ3/dqWo6o9uyfGErkPk+wcXZ1BSEM4htElvn6r8Zj
z1bjyWzZ9IZs6W2WM7RE+PXM8c0AyHeIy4Q6vd4/BaX0v0JvvB3EHMzLY1mX9rM2BVOl8hvlLbS1
PBVPVqSkWMuOqTaSKOOYAdtrHoBw2dvbIrfL85RWT+SuImhG1GRV8d4nIN1rhWBSN9raBJOu7emU
2XslLSd7SSxP34s6R9s3PR9rzmvCMhwkigHfQ1fEuW/pdHSwCd+1wGfJ6Hfkbjpq9BSVhHOHpfbu
0+dZ6j7Z5UOtrec/g2BTsFKmU6I8hq1rMiegTKNnhatVD7vuSBfAQWuaqeEmxvC2KEnMeJjfEg/m
4+j15Tt+Reeh02xiOVJpnFm+N9c2L4/a6LpvSqpWmzRO1fV8ynd40QwruyhpY9+D8yehdHqba8zA
xwrRKrudzEmUR7Vux1PJfSYIfH+cnypIDd/6gQc1gzCNx/mFesrFSh1kn7EIVhS3nMfaS5xHEUZk
JZYE5SF4ch7nF0wcGoBsrdN8ZkB1YJJ7d3C57RoNMYnN5vhRIangHHYI3uYNI7hqfX1rfNyWz7fr
kjwcYzXETr8O0Jqch0xnexAVbK4CJya3GKTHozMGb0niP45+RrvZZCOLuyeRT52pUJlIhXgqVGRC
iSGUHQQ36u3+QPuQppTcjDpe0lwHk4CH+gPh3u17mf/y83fgol6CO8v+Z7hCTKF23pRs96oH9LJb
M0/rH2oxhBNfRFog76PsMgB0OpYlYvw7siW143weD0OO6vWvT+mNi8mLNhfJKI13JWkkqozsKZge
cgtKA5a/4EjXRWFfaPt7txI/y86KP6cDMxS3g8D8xZWAQYdwcUP9diyEwW4oB9alaLKjODyUXLzP
lSyv87JjNPLlbWLWgjZbuaXzOQ5DAExKQPJt7fajCywyFpLEPmh5+JboUJUWlU1WeYGmns6IEl8o
qn6CSeSyvNN8UT7FRMkmiknTVhbkTUxHna6b+04xn9nrwxp2cutKTbjZyc4nY2dqeuU5wTx5KK1l
YkxIti7NniHF58vER2Q370AH1QLcIGy5n0+tbqd0uL6iwPsV6BqGXg6ifx8orbpWYhI8EK4GR3tM
kwvmmHerbdUDMdPxJc08+2GsPuaXWuDKkV26h2DqHbdWtNfh+BxvrVwclOmmJr58kU7tZY8EKFA/
rCMQIXj3bsCAVmnNvoyAqcxPDUlRYgoLqRQCgER8CkG/8IKLoybRXUNO3WdfIgdEO20/aBjGjqlF
GKZD2+FXohw0TUmvjDw6d7zxHEHueYU/oG3pmBULCAJ7fPjh11RqItHQeAeFSkEZgeau1zvjpNZg
Jet4GfqjvKiGIi8BaZ/bZCChcz5ttbUzD/JKys67Cez0XKrtup32T/waKIYVyHqQgtX6EAz4WCJD
9UANVjjqpeiPPuzgfUBXYBuofXbvGyQ0KaUbP5t1fmx85Y0ib5A9jhruXgLl62n1YhcDGwPM6bZj
2+ges+SR1icKi7Dfi6ah7Vi3hC13eYxkeCJ7zQ9O3fpnOUDO9NNRX2tY/9kverVDsAiClAStCbtu
BSUJPYEL2+jkYpMrrea2e56fMsGF7Ebf2PWWfZmvsvnKs6v2gaLdZLNs2LspoYnBg9JkXlbKiQ5n
+1o9pVOTYGxcImRCrIWhBLXul05xdQvskZEXZF9GrLG7RnSsZSjLjD2gcPc5KYOYSz5PV/PIkJvD
1lQDVrEI6PZy6sZryc7P9XGFm7EnYs9q9lbo/5RTezOyfXt5m65knhD4bHtPeJNpW2Ygl3MqtA9W
24kjtnSxbMMK7pNaxHvDrsn9CzJEGQ1EAbvQsifs2qtyqs4qkCsPiUYjTXGAvzt2R7WqTJFvNuwe
wXBJ9aRXpEb2IYFgKd4Ke+O4cbEaXT3+QfEsvthDsm30iNVq5QPW7jzG/dFXrYM7/2OpgCTh2M64
JzDgMNeEUrs113UZ1kTuTFqTDHKjOermQ9bie/OzMsBzWmX7mMbfyna9B/ziEUGHmQUv0pav81He
efWSHxgxJdzpumN/1VZVLOm+Pgx9RSb63CFm7ffou4mzsuZalqITrBKFaCwNhW+M/h2ZHBiLcREf
IRiS4gMfHUAVR0GQ4ASPxVpihyAc7NELieLE0U49GTOOcixEnmzKccjWmUHVLan88/wghKZu/0M/
3py0GX8qGDw26Zbn2bprUj1DhGX9Q7uREsbcWJ2afybl1LEpRH+SEwSixrDdI3LZA1t5oQKQveey
2YdY9X5Oz0Q9/bU+m8TQuNFWQd2DsSJ78mQUmINUndJ8CmSNkbYRclllSUYrpDQWgAHuuWMcVnP+
XnczeZ1brDTCiHgj02fZ5PWPIfVB6MFzuj2YVY3s24nzjeeN+RHm8NLXxvrUjqN3j5bZu0+UskWm
7v2wqZncx51B2zQ7R+iStzQmyxfGnYMRJNGXazQ5BVF8l7Bwn5WCfk3vGMbD/BA6dQLa0y42ehSb
t+c00so2bl+WXLu5vQEVp+xs38sOMgQgpQsmNZht+fZWOelrh5CaWZAig5K5pG/X9FHKVT/6GMZi
RSG6PbN/sZnMHxQVyW1nOMaXiYDZUq1sp9pDtEcGjYexgiICphIcQ+rfE8/0NhReTZKBq+VkupvZ
pnWHYS1Kr38T+uZ28yoUqN5ZV+9yvXK+p4Ootp3vzpY7RcmjnzGx2nEqhr3XFKzzIIpMbr326nUe
CEQLPW5gJ/1pxIV/SgWWRcUZ2XR7RN0IVkBLQlxprMvwUlITTsBPfMFhYgsrw5fSzWh40fvYuPya
Z8uRUG/WbdEOzyNkisemTxGKiwF/sngRU9Ev9U3zGCUBxpdpeIr66FecttERxW1zPw4eZWBVfy4Z
Fu+FsC5CFu1/uPjdf177LKg0qn5TcCVTuPNPzZctvLzU0Pd8KtMVM9WZfCfP1lZuDbfTrOnrC8KU
D6kBXy6M51pgknO4Sx/QyV3FdFZnYfcyH0lunoUDQ3nnZ7Lea2P3Pdde9F4pVqIKWd5FQNdOIfEC
HgvNL4YVUqZ1U7viMWAvjHv6mA3Kd60qxtYKDe4JApvOaVbJrVa54miFX2CVz7J7jXqfbxA9GNeR
iVJQ9eHH9HAP2YgkKmtwBS++2tCYP1qRmx60pCrOwP/DfWkElIVTzx/gx+s4/FqPdVM9tcEVcnQP
Tmbhla0nIXjp7q2x1p/n00gELttQHcGBFq8ctNPgOHWz2kS+AMxsRdq5DgQWnCwFJGiQ6+1Jq1tD
5AJUl3Zov6Q4Fe4TjvriXPUCX405Mpo6kb1KJWui/zCy4bL4x9BGeKnj2Ui0HIgz5HWpf1caqRo4
nqAx5SdpDLl8jwOp7YndHu9VVoCJi1EQITz+RHpTaM3pmc0P0R9H82lmwfSfJicz79Ya1o6rnWOd
Jz2z2sCa0jcyrydur5aqy9v6JqAUu1KFoVGcbN3DfITH/fdR54KGqz2+2iamV52j7ib8i50gfYxk
Ki7pLZhIiJSZ2z2YnYvcQC25mSASYvzQo+BVFW23ronBWCPuCV71rm9ogyYm+3ZeLSLjCVTtW1O7
7uY2VfkK+yX4GPezlikZm084AekK8iB7f80Tn/HIvR33yqufIBQdeptOPrlik7robn4DCp985Qiv
3bM+sen1w7uf++fYHJZWFruXP86SwnDo2bOC9LNlbMJ3+EPq8afoQx2dF6oPLlYs4jSQ4ry0of/L
t2FLhrSldvN9h4vDeSj9FLcSd2bfmCuyice9LedqRxRpR2beeEEfiFCgoLyS8+kfiqqEMTcfloqG
hcztB3cdD6JkKRrQp86Va2mTHFmxujzeRu1bDzbwwrWgUF1X4Icw9rEEjgCIyTy9gnq9wO2FeVo2
l9qKphSycLAYz6v0OFIXKrvwSHZAdkXYpt7XVAjhi6C66wcDQC5gHNm59Tef+hfFz+bZV0ofDoTq
HDxHd4+DG5arnBvqJVRxoGpZu7k1Xcy+SvZ5ipMswLj+WOr2Vcf6fKdtVaNo3hS1Gw4RK+ZFidCU
qrUi+d5I3wRw2N1HTOOskrl0Zt1AOYIXiWmo32dS6ae8o2TtR2AbprG4YZh88Gr/MJ9RfSoP7J6R
Ww00kEj1PVKN1x5sZ8KRUOr4zBWM3xaWpgt5KuKgBQiVQqLTF63g87ArxCJLy8wghOcOIVx3DWqS
NTENQSuP8ydsGuHZQCcUTrtMc3oqBh2LWjhacWsQnU3TN8bwUtSX+SGVJ5f6BP4Gtb5YY/QrMmDU
hlQ8cLoHU+IcDhZNC/2X1LbwXBJFdatnsW8l5sSYWNpqGD3JPvAWXamFt6Nxeo70eXfhKnX09I/3
ybH2diAihxU5jTbaNOqoPGh5vJR9JC/zU1ZfX00ZO+f5tWxir7Je0w8ldpxnO4S3A0ZW2c6njFA1
yLWSFm3fn+a1A5Z6f+UVFvrPaSmBDwCsrKPUa4LG9ef51T9PNSHoZlkqSwiBvYMNyYPWJO4DltJ4
l7kFztw/nvM1pzg7dCiizHIe5gf4p2tUcMOhaLJj2DYePhZBUlwCRfTQx2p7bVUn3pEyFS+q0Cb6
UAEgMq+oiqERk2j9PC+55qfmB53eK+4nE9um6UNKo7n8xpaBNIA7g+o2yqM+XetWbTxbvgHIZTod
fTFi4strUtuA5TRQQN2NrbzRUeOrgkTaqDE9rrocXyvlQbj3iq5R3gT1Aslyuut9if1UoWW+lhH5
zg4Kqz3ZMTFxDikOe0k3gKu13AxT2YMNHBUQIUBC1eOhPXSul+8ZgvHjTD1hixgQxbC1Z0TquCeL
WNnw7+20af/KHFVf1BD9cI8UDC0WLQ6U+QSLRDRO0wTcgSibdsfuwH9MGt1/bA1tlUnXP89ndtSS
eDNmG03WLDdl+hlY6ioMe+7g6YjykUYXonaqL02nKzTfe7R5WPKPpo2haOqMTqfOdArrNHvC+MeZ
9qokevnat6hcojAPz/BeJcwBNd+kGe+wSHdY/vklZcThLCzJ/9FAuYUgbqCpqquVsnwDDC0f51mB
jrp4PMwy2sQEOGujTdviLBYrL0wAm05XJ/tgQcaaF26sXOVinV7tyoYwqMB4mwfp+SGBmGXW3uN8
4sTWLiR58DYIEQG/q6mpP3v4mPcgfILV5D63gzZ6Gp0I8Uwcxpv5kwNZxBcVF/FmnlokRKLVAGIE
tO2sJFdzlYEzi1EX9ca9OWKQnVWSEau9VYaxdxWU5UGdKj7ku4ltCnGaXRcVn0ZJs13YyE+7tz/C
SXtbNfW7cJ3qlERxBf0Exwbue/stKvNrGZvmrwrnNneZ/jNjMYjuRIdGDtVQ8cWPvmfnficGBxug
CYJnbnaXLp1eB9U1K+oQ+a7Lx73+86gHAyNB+iwTr6ApMRjVP98icaAqyHd2McRdqgaQ8ItJG4hi
hhuC5ftKoayECzJsdnDaom1cacmjTTcaqaUnP26zCCv+x7DNX+dpoPFiyCoGOtaO6PFLFWLTlfpK
Q1P/Cr+dD1GF7dnrZbgPixwQG+0qKBNOuh6QUZGoHiTvkWiePMvkMrYZ6A0Y31UbvomkznY+vdC1
apPkRP7AsJs70DpMJ4KzQyr+CUgCg79zlLQdpfncftJoAt4pUep/QVQ6u1lO6skkqWBdl+w8eN6F
oKTsQiZb1pnOfsDE6JIqIBOKOununL7Kw6WG2HOjxeSoGU5dkP04pQgRormOEpzPHnWZVUVYzLBg
2RWe1AYHCjeEZq76KtPR5hpIQyfVXkSffUmaXLOnIpQ/5QF5sRMQuHcJEIuGLEXmGIPb0cvqiOrJ
2ZGKACZrWp7MKxalIF2ysOwjG5pyV9hJulNbUR2k13yOlTesWLnoGygfxiOLfhTLOlYBt89WAtfv
SuEPvJpdJoYj+GxaG5y4xWDq28zAzmDLS5iEH01QDB+5B5+CPB/16E3Pm2QMNRX1KowK3VLRGfo7
U5y4IRgMWMDHhAVfJ0/1LGmLS7tZ16MxsLlkyQT6T9tPwEEofz75STzlo8g4DCTDLsIeLyxRU2LR
m0myTaSvXkyiRx9l/JqA+svAmubqWlrQxzMtNdZJQsi2bg+k1vbklQZpq94rARAlXOUZjGN14WPV
eTa94QmPNDyLNKnei8g0l32T+7uqGIJ3LQIjnRivbqao2/lXtsOItUNtwJ3xwQYMtuvvUqVZdODV
r3ObWpotkIeIrPJZyDTkGlxE23FP7G0X0VQwHZPGA9vBkTVSo3FbFRGYUVIPQMPnESBy6PrIPjTT
w3zq+GBrQm9Ahzs9p5T1V1h1DWUsT8prAI6NQiVTHaUV6wp5LDop1PbnYRz8irdCmzDVLqelsMap
lE6zngez0efrnl81MKKz7kEYazTFTycRyn1bF+011LxdUxvlG/0gd6sJ3Ai9WXIqa6xsalic4rC1
XrLkY36aDVByMPpMX8jph7q0YGK1c2vf9E6AsIzJXAtO3XTlwE3fUAnJnwOLonDRCfExHwXBIGHY
aO1RNcC52cPweNv7cSbghSxNWIh73EX1UmqRdZmPgt62LqQ11ctAKyRrLoTAQzUpGPFT7UBNqkvW
XYA2bOzpIm+Ge8MMoSaWfOrCkOFXzsIRK+5OEbH4goZNUykKf1YewQSqO2nV47IjXLTGzgFteVEH
5cNNBtemFF1SizQ8A+QIUfdF8jSGan/sUr+4JB+WUfeLWc9hBfYXhoDgkiujcpzFPCQob4iHHl96
4E8IFLv8eNueI6ChYuU6Yq9OenYKejR49OJg97j2lnAk9X1dybUxCAwbEOlCt1M+aIhvC3WA9JCU
A3weL7w6Udwc1SHfzRv0WXprpEoH5NYmeaX1xs3Y9iSlTEInkLK/9bA1dXUAUkW/69oa+agfjetA
EflralbHWW9J5icEz1Z3dkUA6eofb5vkX2FT/YyrCn7U5P+p+7DbEqnA7CWpUqMSUZjor5aL3ior
/HDThA4UgpEOz3xhzqdBqSGVALuPzmbwaSaMZg5uOQ+thRs2ZBDpwj7OD2MGH8bwVeNOT/1o3Xts
5VVrsJ4aOYpdnlDfarEwPoVYPU+KW35JB35jXUVE5wmZHucHz4JS5EwP89H8HPCCTUvM6s4Liu4Y
OiBM/Npvb0ehdfAQpdB2da1tKVtxHUzAOKibsh9tqV+QITjPXkIugx5aL6RSwV+bJMS55ZYnL65h
pEz1xxwV81B5z2rhlGcjcKNHIyXgdRKvE+Hob4Uk6tr07oO6FZ+hhDOVK9bPUgh4CpOfRoWMfhdk
8bDvqspZzjeXhwMjjv3qySRoNsM+3gnveR7A/jgzamgKFXmvVy7tD6l07att9WIpCS+810PkcyBk
EEOO52FIQabWCRiuJtBf09u6WnaOte9RpJwpnG5TKoyIfl3jTBfEPNfuwdIo3mlqO+w6kT9aGvGm
KkA8oN7TXeQ2vQ+KnYRcP30qdJUcBuY9A73Wus9VsXEzHYFeEW7GviQVwU+1U4hfdmsWuMKMit5E
EQSbDoLqV2QZuD+Ve3XaqcAmruFGo9SfP+18Wkuw9GpkvdRWHDwXKPsTK1HfMytp6TAwwN0agLqi
9g+BCpbYkuODnMtkLl1RVND9T6yC1u/Svu7/tGw+TWvU2qqvdSTzQY8+jsCkplB8vl42NEGkp/u5
nphFeXunEmMk1co7Gt4QXYZBfM3dEeJ4YA4EORQbGp9Li0n6EdGifNQDEiuiVj/NTw1j0SJGIY9X
n4pvkSQcR7EHQiFYN9dQGNx3iof1OTGUYmm4ikd53BxfqiRdEhegQR5D2OU7sQL9blTfcYqtnCZF
+xRSeWi09ikYol+Zj3kLpUTzZNi4QUbTbDbzi2XkXXsvHIHrEwo3fzGx521t1VBRwxf+0UfrBk5T
yTbkC3j09MFy6qMcIGRp1nNEpJXAKfieSb3emlprrOZTOcYf4BTjR4aicMuw9uHF2BQc8ucOkJOC
M1YQkl8sob8j29siqWIfX0+MPhG+yBYJLsPxI1chhhHuhYVl+f07UNpLCDMiuOuajeaV7S+SNj/i
roEV7Dlk3LXJA+qPn/Xg9G/cKenaNEttY5fl8GZ55AVSxKKWjeiW4S+8toTeLKqGd8ynEMrFvd3q
t7Nw8oDhXPn9DhT9sA9dO72zRJaR80nyp5tA9G7SCYdfsUgmLt28MC2blzIb8R809cPtzEiL7eiT
ddGbRDKSQpptq5xlmmDlQoSccB+FmPwkVt5+Aet9NaVWPzmDam9tSBRr9Of1msKBSYgLgKowMMaf
IwscuM4AYis8b35hxj/ykVqFJczwpXJHgNI0/lgcDq9JaUZnH2DsHbuhmgG2xG7kJWN0DBQE3J7+
EhIk+sZ9CXmoyIkDCRVlrTjMpzr60kPslO46LMG41ogdd2ydmjusXtFPTdVpkAjsuHSAl8jZq5M+
heuCVnOXLasC3dOy+6rX8RY1KlGw7aBe5gcnQ59OgavadghFL23OdWIVzB5I0VNB2Ic19Vcq03Pv
i1I2bAbDaOlMz80v8D2vCO4Oj1gVN3/+q/A/sUVF+Pvn59A2qxeFVoSF8udeyPZQR3pz7hBZboeW
hmEyu/78qt+PeYcbXeTt2h1teyONYxHrcLjS8HQ7iP99wEtdP+o/PF/sIuFv9FSvHmbnSGkwq4py
9LfzLBBHIQwpXTs3NsWpebjvC4JnvNhudrOvhLXbfeWRde1aRFPXk29mnsGVvvks4FLtZMUXlZYV
BbTcoyjRFajXyI+dz2C3Z2sq8vByc6Ojxck8KKjxIbQ8EYTIAml+PuSPGeo6zXOV1pTQyt28GCB1
HHsn0cYitTs2O8matJ7y3VUycsL9gIX2dNriVyq66BWDv3PVKjtYaAbNFDozw4NAIjbm5XfZttqj
NmjFCcxiDcSGfWOOR8XXf/UO92SZdOmTI4010cTRW5ax4csimROXx2mNsGBhELR1qCpP2Tsp3C0R
Yfh30vtbJ9cMsXYGZr+b9U4JvoFTVyjJbv5t8pxUrLk1Rc2/XY0OxHPbKz7ydGTnpQIgBCwg703p
xT//OBjJ2g3iuv4yQ4KFm3+8+re3zT84vWeMaQyamVGfKXdEW6lDfJ7nozzlW2Y9OCyJADRQoFti
O8TtAyIF8dH5uGmtUGrX2re71ZQTdKKOFu1sxKvYELR8jV0QgQpi+OoRiOtnnkQ6zfzBW2IXqt5Z
lH0LxIcPLcq5B8vQfs1fS1KyDpCqYpHEkWbvONinLyuPWKuoobqRJb+ELIriOB8VJZ28/+/R/D5U
zlCRMOM65BvvBaFgRzd0g7XeVMnVE6TQl06pfyCAPQVsde/hjVBzo5US6vXwbJdpso1lMW7I6e1e
2HHiBjabL42uNaHiJhvZ0AyPk48VJ1pgV8kGErz31k6FQTcfP5OO1bkA8nMghyO/dHbJ+J5G6irN
rGoP6gqkg1M1F4w3KRRd4QJIMvz3YPCQU9vNl0eWOq4yQ57w3NnLcHL21oGUy7yvw/fUB7w2lcXL
1j/Oz/QjREs7DfpzpmlyP+Ct2rQ+BZIWhtLKMEBBgx7XjrlldHuHLePGkHlGi2DA1ERL9NWzm28M
3d236n/6c4HCbZsznPz6g7GGFOYgci9VTAyHO6BJID0M/u70oEQJqi404Lt0DK6j7JgDnP6Hr6YW
X6IvTn2nsCsOlBGMZtftxiaXuxS+6ok/3ebWTS0ZJw0H37LZQKyaW6W2ND2cC8SmK1nH9DVJsoiL
wKTQNlsDHuzRQ9WyNHriOZoBYwibzYRoUdu6ErFmEA8IApLWbru4taBuYl0ltrs3ZEYYmSlnINfS
iAFKKMBTMbv36QxHDu38ukYp3OpB9Bh4Q7yFXbLtZreLGTO8VLnbnaqi609dmby7aVGv3dhJR9Zq
UEpdS8nBK1Zts9LBDOEpsfoH6bTK/W1b4NJywe3UsvifKxWBauBWyKBwEZy8GqemJM2tjDvDA12s
pG8USyBCqlUE6BncvpP5Z6H75D1mde+f9YLt82hbu/kF0yAUz5cluUZTfIOE2XIf+32+s8DLb9NS
cx6K+iD1ydnBl4yUK2QGCfL7rmmxNukdnOAhbZxHPFVInXT9qk3NnD/OWgOe5e1zUMHPyDKuymHd
4+XYhggRdVTsy4TyyYLlJS3Tvq2htU0t09Eu6mWEF+8LkyHIzKFWF3VR0NFXauAJeTY+otlYEG1k
XUlCcZrcvgiSym7tbb94A6XTIx4o+ABuczGcoHxlBCQ6Ie3tBR2e8jUvlfqOBhBWWrdRqBHMgqnZ
nTz7lOeHobe4YVCtudTrkAkVyu/PoAoQLxSnvsRMzggD9BaOV25js8yeqWxJvzWek5ow06ps7tVx
qpfZ7o//vu9qTF3VvwpKdCC6NpISTfMc17OcfwhKsrDxEtpn+k9XYzHhaP1JDXT1p8eBmQyQWiuE
+1r7QEvMfWsVrst41JyVArM6JUFbMUifithtvkUVtlaMs1fF6tIHo00+e4oJbyy4Fl1lv+vW1JBz
WFDVMj0lQ/TXhy41kvX8wf5XmKvNdzHBneT/mX7qR1EOIgrC+v/+/VTezn8zof52spr5UI/Ntxgu
37JJ+dE/6VH/0xd/w6T+E51K9f7yxf0/dKotssFPMfyNTDX9xI1Mpev/YpqwHFVXLYyxpgPE499g
qn9paIam/yyWearJK7/BVKb7L8u1bMtTdQdzrT39c7+5VKb1L8ekjaIyUahwdpz/FZbKUJ2/t/b5
vUzPsLjKVI50ipoTzecvEBHKIHFssrBdpC2cegqqlPpT6820dbyRpM3TjtqlJGU37kBkYZ31lHqL
dRo1B4rQOENoNS5jPwGLgq1GtfE3tA1Nk8p1H1R4/OuEIvFCPVe5ton7oF/lwN2J/FJhkjAJoivS
78wAHDibS5zS8I6IqheACWv0dzV1g4o3aEr4oplJtpSOg8qgjqnXlPHKqlkbeoy4SHEwnFQtRrI6
G1iGjywWg7Enq8zStn0Rwl0eTCaVgSEI1SXztr8jYq2yGuWllOYeJetaIZFlFXqw2omjoysBC7rt
Ikq2Gv5Pz4dciKCPZESlvUb9M9P/Etx5sGoNCh8B6D89X9Fysij70z3sQfKEDtncjhftzRSO6lBq
yiZJ6PKrORvfKIg+os45JjmbECNQF4P88mD57W0fIHOtdNueTsi+wFe87Zvu3R0fBWjLY+caqwIr
052hqyENTvR2VMbesXds3TD5TuvuiemQTKSh+XRIsV6E9mAtgTWz7v12nQLMOX8OIkk+M7BGVAq8
X75GkVul/E5Rc+eZXrRMdBUrVujdOUFgIb7DP15a6vto/0gNuqw+aknDR1SM6u5uRLK9RAutsnO8
E1N4VtZ7wK7DvVbKFT3nHLCwg5zYLifabPNY4lUxPJvcM4s6GF6yuyKG8NgTuBkRNI5DGu1N4hJ1
1uTZHcxXckAN5Ax96IAvShPo7+2rYTOt0gg4BlT0F6MrQ3CjLqDogjqm5xbLMoH8Vw/dV07Ci2l5
tK1F+EzqwZvmvzcwMJHo/gBerdxxZ9QreE+rwdeBj925qpLtiarXrbJf241SL1sSeCqNVnpcq0TV
d/YL8XLPkeI91GXyFFeAVZAzZndZU2yc3vignA7joXMQfKpipdssEhMdCLRA87Rq0vhIDiITdsgu
09SHQy/adFn3r1Hutru89c4QPr/J9SXW5b7FLbj2W+Y+33D7hQ5mk2+UlrW0pj1NSr0DpHG8lsmD
3nzBBv0ZykolJYWFnBnod5lTAet2DJMebntKzHedqW2pZWJfqoVFio6yolaHi9AiYDep5V2fQA3H
KvaaFkG+ynui/EB2OWtNIDkY6gqbarMo++4L0c+Djo18qcX5sq09a0G0J1v36r8oOo8lSZEsin6R
mwEODmyB0BGp9QbLrKxCa83X12E1Yz0z3TUEuD9x77nRwRK/bgitdauY/bXFxUj+0Vtp0c6x9VOA
QFYBpQlEaDNrQTUmBikRYvV0eNZHiDmgKEbTwycS+2vBtqJenb95Jo4NU7RgcQk3klyMQWStEw4G
vcZxA5ltddWP5WbPYUozr+DIHPKG4EAHeunUMZkYJxfP9xKPTKQDGPBvJlzQU09iPCcx5MsO0leJ
wb6fy08tTnflisnCdQiCAzbBi9Exj3Cd+M1UJkb0svzORf45RU7qx/ZAAOBsI/ws4PbF7/XCKK0a
LH5yG8S8RZ8dD0BeMmS2kErLAIkXWS4xT3l7vedVDwwSufZdTkyMPt/ZnYh8uQhxlIALQJeS6new
Y6ir5NhsSif2DeT8Vqz8t9Os9rBsU8SuoDzxTQLgg1hrJu2XDMF5wuYkrcwBiWYIqL+DCVt9yk1i
y4mpnYR6FbLHvGT4M8M4rEB6Aw0NxWUVHR0t+VjKxCJMAPSqBYsJkunKr1kt28YNobdTX/p5vM4a
+QMV0wninx96O1yu2fiaJSzHGMRbjK5+1gwmadK5lseM4Jf1IDgo+4F9wyc5nSeWLs3VacxTPC6S
SNic5zS6cPgkH67pyOhoJvHrYLI8LtzQxs+d5bvHwUhX35pd3odMx4o4EpYw4jsaOAOGKS29WvaF
txiPTQ5+NHVR9yQG2xORvJKVCuijLj0nQWm4luJdz8tDyUcaTQG66Y/RuEqEN/D1Bbhg+0/o2GTj
9KeptI+iV43XY3j1mPJosLWdv+46eZNh/Q6iuyU9MqrO7u7W4YyYmfrW2mKqNcRLYoSmMhANFbIG
FAYbqCVBZKQ7yJd049BaM3m2KnnMZJMcEoeklPHDUWgPRcRXvUT5Q2VwLkgL6xm7848sx6aJ9nRX
OmsF9dbODkj1Hue+OjXLqODylICm8SBRFz8vNRqyhhwN8lMv3JMfZhkWXjf8zmGhBUjIcrGOO0d3
0Uyh0o3TofXJ8ju3kvcmC1kp6XNcEOmUaLhwPsJYf3ZSMr7HiVK7K4kXHFSyHSd50LT1k7FMhYeg
Tm6fcK5l/prxxDgOeGPn4s1R/W9kEcbk2qQSxPafBUqHH9ILe7Ay/SgMLW/oor2YaObYWDEPJYnK
5U7P54hyoTMtrxbWsamnI6NjQE8bxEQN3U1nlOAt/Ta9c3aYzdpdP2nj9g5nTIA5HK3wI1qT3QK/
IKmzR4OfcmvRriXb1BFVRqD4uLx4aXGOhfIocvwLIq/2hp5PPMDxzO0E06xSoa84Y4eCCJeCW9ZS
Q+EZOpHUlQv8H2c2oTYTWSJxf3Vk8ixW+RfSAW229CiNblHbfpgOoRJ0GlyQbv/UCJ6bRiFutfco
yRe+gnzvwrylIvBRNJXBBIwNT/tNWVt0k0aEQdbVpKY4Xy0cEI8lceO7ICgT6d7bESXTOs8ySAjQ
GwnVSjBrxZCIvNZk0zjVaDRQpn9yHPjTiJNSaajMG4WuG3+V0fZPUBQA2mMrMCJCa8LxFHYkuznS
frMb+J6Vpg4VI5JALqsVxC1LBAUibOiexika9/EEZbjQ51NlkKSeQT7z6gq9hSUeRN9z/rMuTwf2
5aQjnbUkTHewoOBfJE/FQqpe2t0YIoOUllsMdLzLQyKrMUTtyooD2VbZ6kGDYxs/8PeVJjPIwbzI
LbEzFKeScEnSBNp7a+reXYG8cRMAdM70uDBeqEGIUA9rQd23VxGuT4vd7+M+NvxksP5gauZ3Rn8W
prrnhs4NhAZileILxP89eyDQy411FRFLjR7zadCO8x42GQeiJQ4lZ7rfq+zsmOz0wqy6mNh9uZa3
2LH6ICqGCZEB87Ui3UIU4uauxskOeUvX5aPUava1CxtTc3sSE9GC5hxebcWTLRj4+OmST4FDJOGU
ArppT0S+K6olwo2VXHW/QwdgAvRSiQNhszrKJZ7uV4FVmzQjJ4renIHM5UatFBz4d104+O5aXefR
j+UgEDUsv3jceX87wmv80iDZzsRznUmm8hZniNsQyib2JM19Lhp/5qUW50oktW+OsMfm2TYCV6+J
JiReL/0ui2rxOrmOICncu1SBwYjzQ4usKSUQxVsoizEZ5VQfJGfFU//PNVrUnJLPLUNiVM8Xq1c/
lGBUrXF3xjEITb3SeZqEVE6Ge53DF9IKC28ws290a/tZM46dvbxrmlUFsdTvOCSll2ybxia37QA0
zUv17eby7wIk8gg3og/inhunKA7U7lsU5TMMpoTUNi0MysohZJW9kUNMj8fu95gqce27Vh1JNfiQ
Wed3EjP4WPPdR1X6B4PEbsnjr6wmB5BCigI6Lz05A++HX/ciq+KTNOjQFy68aa0xgkHiellrduhy
6oJCfRAxzzYOioJWo+vBrvwHVjt3Zh1UU9SxA9a/zWx9jvuKgA1n/U0/NSbKaEvCg2ZzNjY182LW
Dr0XFzhhFq27yTm8wBjOPbMrzmMY2X4DUtcLeyZCofV3Lor5KnmBGP9wLXZo9xQ1f26xVM85GkT1
x4m0X4vBxS5m0boHDcNNxH9tAe+KfmENyEy5IykcQ+FUsr+Xmg+TLUcz8qOcWuMxYmZH1HlgX2T5
dUGqXlMB1B+pZY0lbpAT5vm+ygfuSAgzS9SlYFb62JfBosNbU4LQMd3edMH2dBzWGU73zGMaTHFI
hq64xPMlxCh1MLrpEm2j5UFaYOnT+jwZLykcrF26JYMP3Qg5BA5ZYGJXtpaK6prpb0i6JS4sPWgm
551cx3criR4mYZFAvYyeoR6Zg/4rivZZEH1H0OV5UUZBP8A3ahWCTJE0v+/4FTwyxGymunD+0WTt
a2f6Jf2r3qkivIUakaVTx8PD80sgtCAntuVgZU0XKrZeBRt+v5lD3poeLV7oT8kWb+mwQcsMxGKS
5jJO0se0yp/HnLNAVmkRIHh8dsz5IW4wWk5Y8PBJEK9HPkOtYf5wTcTcPfF4WXfMi5F5aX01CBlN
TeuW1uIFCcF9tSZfBv8cL/ShptAVxQXe+zqEcQn/qEM4swXWXSF8EFjyWyQRacqq+O2oJXzHXp8d
KXcpOQcpLWKrJjR8Ded0Vr2sjsRbl4U/7WT/zA4LfiOzXydOxKyvetq2PJgUXffsMg8YQkyWOUs5
coAuVtNdJ0uPj67Dd5+QU3mycZThwSDIMF6HIQBLAaMOIN1qEdpJdOne5f+fV1tq3KdGBIHJyPey
ZU8LDsPxsTtz68mrUw/23uwqDUh84jOqf8Blcde27FBShGG7qWFDuRTImm0KEeGQhGyx/2N684jo
iIsA3aI3FYdy5OJh80hkAQtJEqH0e4TXYGTS6Gswmgj26kRTMeHgBKkWACP5NEr3J3qXAMGo21n0
VWHzYQ5UOJ2aHnW2cj6WANKHl/E0GzQT5bSiTdYkyRezdolwJ8DIt/CWZBZ4gpI3okzHR2Ml1G6N
n5KcO0MymuCuXg3lt+kHLzxo8ejNlDPJWMN9t4zHHCymlBivcnLXyDPk84ifjDCvvIqWvCz4vftg
bs0Dz93n/HuSy73rID/MA5MWo5t32iB3KneP7E+Ot5OZOdEG4dsvK5s8XTw0gg3VMD5OehB2COzn
9UYoxi2yhn9q2DlJ9JRnSDbArkee0hMwdfgEqrOjMdBRFXs7Bz2DUt2tjdyXIp327kwqiuReLar4
Q5urH/giBGuR95JIhgSCXgiXB0xb4f40g4M0axN4zvdTSTuMVUDLd5rR+FqU70DOXtzZ+OqbAtC0
uzwOcr7kkX2pUvXPpbY1AU4283CZneKxHLKzqPMzK9RTxnUoqQlXt39oF9dfwqfaFh/NIO8HAAZU
gVi0yktkOw8qZPbUZsWbQoyUTDdwSydDhnS48UFo4rGpL5J7kJ3hlTNuS0gj+DvS1nvLnlD3N+Ef
k4wZBFJcqy15K9Gp4eJH4t7tEYYjgbuMRfHUaCT0RLC0qIO/i8p+1834sVr0l5b6d02nY23SYZr4
xQj8Epqn6JGLxYvX6VKX0SWnSMjaS6wfbMOFk1w5h0IOKKBMyiNDOFD9uP9aQ0kvFpqi6iiE14L1
rczSxOdQEBtMNE3ZZaU38O8oqdML0BCUW3P2RBKlU7fBYi9Xc3qSKzxvmwbcrvqzq+zXNNIlN09F
Y8C15VVJEnpZzWsEf+tHA/IyGdynMCVYb3Hkrep3YB0dVfM1nghzGYkjbZHcTyXMCS2SvmNEn7Vp
nK3Q+Jp5+FVJsFVNaNuSL4Qj2nuj6f/ao3Na8/Iy9uY+5Z/axOEP68Z/q8YAxzZIs0TKFZAGxx5L
etZTqWcEORlMy9mO1D1pZ6C43lR20RaJeFB3bgopFrNQMppCFR6K2t2NIkHHbv8plvZOL8WJxm0f
Kmf0xsr81HRWLoPLRgwbbfE6m8OuyLPBs6EgybI/LPH6oDvIlczEYCoggrR7hylHV6RNR8Re9D6s
FYUpb5n4u+YfTvwEhGeHeO3ddp1phz4Hih6mBc0gq2tMEo4gzcHgwmRylI+xa4U3YjOJ5RreZhVd
F4WLt75GMSV/ovIM/uZhXgtOX6d4W7HU+JIkH350lPqwwgqy3GO9rXxJl6UtLFQIn4vc8tHIxNvY
QS09NEv94BQEiXWVNI49A6XE1P65CAO8trHe29y1d0XDRLcaEAIjENq3IVMYZ/4Y6IZ1p6Mrz0mz
1tqp3CGfLPzYpY2yyvo4YKvaRyv1J30i5KcFBAQHW6cTZE1qcVg1qBl415RjBWMzjL6qVuu0Ao00
KA4QhLCiXLerQDZ3otZ5wPRzfp68q8Y6zpQEQdVNyFmGfaUzLurgdH1l4XelSEs2XPsRizpwShTB
5Uh/0uVUY4x18j4FHvRI3EO1QyBRBun4nc3WDC4pQ2SNv0ySX5+YI+OBlmgzihp0u7Px2hUuLDia
z9D6xwjlohVEq7Fg/ANPmh3bugXeUU3WlRp8dy6GHfeYHQztMAeo6YkWRf5AaMnCP2mIfljJM1ZP
KoZE/PyINPijVVXpE4f2q2fohhjdkpNg7YYWPbrLEf+Qiy5CyZJ+p7J7UIoeIMPm1lh0oWi8AqSC
7alJ7feoXKabxk3XWHRDwJTuMWWWF3o9szbo5S3g18mdIvaHCz3xx6GebpZTOYEGOgE1nwGfqoV9
xM9xV8wZMWRwN0ReM1mOwwBr2uJP6AGJubOyYNR1du6N5R47bf5NmMlFa5Pu246buLX6H7lFKI2J
xSipq//k3SDxSsoAVNO5o9h+qEc+3iHXvgyctFVBBNQ4MwQ2Uve3QJDX6MGkEf6lWs4MoWjqHOZE
6FvbO2FSPRdg6cgoo5xPu1/QWi9dx8lFTva5Kp0s0BRErDzrAdiCRiXZp2YuSYORp9whVkeEX654
qFY74L9MOMBKkBh9JRuIxNL1gJPr5MvtQpXeqND+pePWQmcrWYCoIbwwnNYgLQipSmo4pTIn2Zh5
Nb8RbS3Q+uzQFCrxUJlQAiVtUFcMTaaM6f+sLQwfDUk2OXhnP3QocuVIIk5sPgpe8HptLuYS3Qk7
BPvXUrPbmUZAGdlRpWIwBGOGJB/JHdHU40H0IvebvgTkR6x43Otqn0cKp01yGLG47vO6/jZs5oka
/ywonaOXJObfAW0E3TTosSoBszVXgFh62AhWnbyAOgWJCV7F68cx9wwDp87CqKFTcYCcZQkGQIZm
Fv1p0hjZtur3bkMj25EUHADbolmffxTgYoYP2YC4RBv8xJRYD4g3bZwtvTHlKG3M6N6Bnovn3SDJ
zOXlZHfOr9E5fiYWsvO6zqIZWX7dMoLCOgL1MkKdRpyuMMMlxWj5Lt4CH4y2zeg845bqKskDGH9l
PPyia7xlTXw/NRSauM1Pitv3ug7gxusp4yFuLHu58brW9g7tPF8UI77doJwr1MCrk2r3WUjh17XZ
XQGk2E/RjLDR9aeOj5rRz4EHZOikD0FYroieVTSEnuh5ALOIwn3fsLJtpruqRkLZZiwoOOHpZEUI
QEK7MlUJ2pkwjGY4G3EaLFq0RdPZ7rHWH8N7LXGGB7ZmxMPyA7KOwoBXODLIAR4ydDZBNGZ/osEB
0O4eygRfhnIf2RePntSST0FaQkUcXAKJx7eb1p9WuyIgboXfAgUmGdUQ9Lk+nhvAlcdMyOheX9WT
keI7wC5ceQyT9FNnJ7CFzImMOsb6UcnIMv5KwvKuEtNyrfRL5pTOXQQ5pHX59PuFXQqDhZZcdyew
XAA4Lj4Moazec6sx3xlbqeo4aZCEidrGrizne2oIvW0Ow0CaqJ3QHiNY0OH5sTlCGBL2+TPKKjZh
ywILvSJ1dli9OLnpfdH40rR2VaJnN4fbK9Mg5Sx8e81EG50QVX+wGf77K2U0CevaNjt76OLs2pn5
xP9sT4jeqofZQYNt7rO1g1zRNfMhFWvsNyPf6RCLR0vyrY6lQZIJoa6A/sifJS8HMLf1PXTYgYt1
xDETfkcEiPpMi+ZjobXH0dBGP9QWtnwzfyRZfLgkMQq54ezXdw0ppV9EUAsgMRNjKVkU8BJ7zZzf
YzkhBcE2mmA2vlc6ua01+Jv10CxJSEPswr5CU4Rl4h18yM2xJEGiGvwVFikLiezXiefXOtlOcorA
zF5dws3GPWZzNJ4uRoaUUtzq609OFMHIIHJ3KnEBvJJxa3c1e94MNQ0xLfseJ+9tRB6iWyxJ8oTk
1HNfQ1FFOPWRgSQ7rCvhz6tNysGWUjun7T1Rs9Ex6eLfjDCiQ08H1hbp38YowzOqRL3JgCEvOKkk
8WveuuDKAxZ8lxbkILJcrQ+TE79G9hZRhsx2P9TablnMp0X1I9dxQWTKALoz3pqz1HZYGjpfmQ5j
e8L140N/Im/azkDSh/WelSQz3/Y2iAYAilnQkdKxE40WX5IVcRKjBN8qkTBH2KtjnfV3NEJ+MnQe
5eTsYKHxF+oPXXEbxB1zX0kTOfQa9q22/4MqLdnDXXcZ3HSvCcECWELgOKyoFz2ovHoQU2ixMWZP
OaqmuERsKIou3y1lD83RGSxUK7QCvLO+yEzehZruJmIwb7WPhKww6SB1EdXiWyuGFwe3fTeExT5B
WMLLb5KTXG7bar7eYziEZ9468rQL6BwJUbdlyGkw1KwkNLDoIwBH3y2gSLtK6Ht20uwONHrVDNH8
3hjj51aIs6p0Mq1q8y/IQmDXtrRJvY3OaVI+O1Gnjo3hfKFBMzzHIlKtDqOdatp+y7XDqh/Znx0F
7ORULyOoDkunK5qcVyNlSWnidDSH+6XMnuyYUM8WQuA07ngEOw3wEasoDn6BbtLLUUGHTeDWAIPs
nwXpKQsYOmScqk8ZBWfRMD5hlcJ5MT3gcExaKj0iSK3dYq97u8Lm7NjDn6qzTyKpXqEbvAmiqjw2
wK91P16GNbvo+NSgkd6KKt27bnwkN/FG/usuSoo/tRr/VV37u+jNJ+Npr1frs8HUHgMcMy1TrQ28
vOoK+yG/RZLRYG3hyKtJJUflHe0aQ6dxo8ugJui9puE011mhxbnJ3LBNNEKu07c0LB8zLXqbgYrE
TnaZ2gUeWjcpcv2eMK0QqF7MhOMs7l+b39UARDRKVhpmSG9WNNphbO4Yqz4PxqIdC0UNPs/C4HaW
mVc1ct2NvZpYtBCbg+CMxlFlx8QergIV+Alub1kxk5kq0hiVfYolggIjl8Yu1saZBOUYe3hjHEbW
LmdJGtSO2E4S2JlM3esly94K2JQPexztWex4Sov7u7Cj0lRL6xzNemTeZWcJ4GfioLNUXe3cfNFI
/jkWXH1+axLH1C+JexdpyucvIXRS+p2aGpA4/USImU1mzLC85Ktp3XFAHKRKyxNcftAwbogX3902
cM4w74pi7U5pVu9lqQGtlZTitiyWa5q068GK+20bqKmbrb2S1FLoy0Et87u9UCd1dmiSVVM8sSVa
wdxZIL1XkzDFGm4mvia3oLhY4/YwD7hKki0j0taespg+frKnJzsB21habchb2e7WlAhMpFdqPwyH
LmQRyPiePdXEuGXZ+BaMChGnv3ZIuLxkkMKrW/Gd2ootrSS5huLIHlxSV9GgMbjx6SdV4NSKtPfW
BMcyU6HKgvhkVktEGFD/+jNCl51hdu9tKEZ6f8Z7AGQQlMCN3EfO8OFmFIHbbkrvk/JhqfZMkMrn
QUtOTSe5mbGqHRCRlRc3nlevIBzI46NgDc5N4tuD5R4IEA7YnY5kK6oEkmsU9e+uDgMoheWPs2B8
rJI1Ylg0v7CUYQzDAsEpsz2yN5Q6eWUdVZ4AygKN7WCzuBgN5Kq4qA9jFxVvVfRX4CU7D8S/D83a
HJDI0eFOJjKCehppoVdGsC5R0cwH/GYyDfrZHDsdfz8McUNzdBZQ4y2OUW7skxNhfw8HOwCt4EOV
sfb4jCEgorEEgGv67SCf6rze553dXyfTVF5tx8gWEHAxTkdVpGw73EUZm712RjtKOpzXdFiPMCPO
nrtxDEiq5+UY9OIUKf0gsYPQxxEYF02/ZDO8bcYWokwPQ0Y2L6s/A/WiYOrSMpytimm+zFX9onVM
oyzGb5g3Ux9vBAqqJWdylmP9nWJIM3FMnMd6yqQUp7ok5mZ+BX/8Kgdy0N0tvzyS7hO+NC5vI7T8
CazXEvaDbykT6Ta1Q552NCZYIMivCvVjpnBWCHM8zHFZgsShd04jdkmY3+o9pkG/ySkmCiO9GDrZ
xYVmW0eTLes1HUEPRyMKLVNq6Co34MhYcfsn5nytIwVJLhwYS3VszO0S74Q2kakJ7PWjGJg/Eg69
IkkD/L4dgF23qZaXV5iG0z5s+mdD/lV4KXmeceWD80uPYN5hXeAdz03xBkyPNXLLXHEOl8+syMMd
39WwT6foTUVUyQIC3zUnJ5gQAMhuk3PEcJYc9XdhO29dBO2KaS9p4tuEGi/saYxyByGUzgiDqc/C
7hnWgrFv+fwp/NUB9iU3TzMiM5qsBysq94nlikMeoSZmEByGoxEsxjD4qrjngEj5r/EHh+xm+1rD
eLqxKGDHsPSLpJ9YSekXuykHpqn5naZCrxl7e7dqCps0NxwraioLZ2GgLBDradWD3WjXcCqRdXY7
MgtOM1uGxRTHxbG7Y+VcJRUh4qvue603vUEsvyPwBfx5xU5vnPOMhHvZKsNUpO+29a5cmymVdZ1B
e50lXvloJDk3jahA3U12YlgdYTV2/GPENJBlHh20Yng16Shr5uCyih4cMa87feJ71Tvo5OC5baQO
NVlbXd6BfTiYejwgfDaafW6N6Tnico7LmgxhpuF7KoRXcH1evxrEGg5yYOrnuEHOFl+rhHtgO3Uc
hxmV80fKydAkEdcIj5C3JqhAkQSEfBcnlw5qFWj/jMQqiFcm5k+RnRLY8YdbcHkZJlsJq5/hBaU2
Y6weKBluyRCJmx8nAhh/tew2659hQm3MQED3Qv+k6q8xS8t/Wl46pDdm9/HMgKck6v4ExWbZWcxd
GMVtaeuhqbJA9cYBxc6CxYU3VIOuGq810rARgMqsiQ34xAhvXRlgpAvr0ywdzlF2nZbFeg6z5Y4Y
iyOtF0VMeo/wJgraSruXQEqxqsDmBPFyHnvS1cLugTURxWJtWSyl+sOWa4yVbyFaXfzkLDCQ/vAH
IGl+MUONug3oMNSmf7208CcRp5KaCOEQTgTdEl0JEer3Q58dDMjjJ3KJ0WlyPMTqXbcgKccaM9IM
czQDG5Nywjir1oL4gTcAdKITxM4dzIXklrPphQC23uaRHS8wr5Dojx1hHn7iZCdp5oaPzFnxu9ok
e5j2u2vzFmAEuaky3bwlsXXM+vicJSyM8d4jSanr4sDx86BFlQPFcAPsI0DJKScKZRjYJyBRVYxR
KU+7BsFTSxRaIpDBsBpxxvJS1NWZ/xV4JexVMqMzX8RjTEXhq3E+E/L5Vmx165BiObCz8dvFCRUM
Gbs5VHyeUcTvTs8iX2td1n2iS5BDjA0Ktr3e6fcC189pQjkoOfUuDfMSCo/6bphTmg4/nDOiuDJI
rzmhz2FKoysrGbJjS98KN0uOdj/zmnEEaIWp7WNH3YVbeqVeMG4xzJYbXUUv1MW1X8iOJTHhAVND
2qmpMBgZ8a9W2wkawuqQGG+k09z0GMgpiy2SxdvmaYEgkHOi7tlNnyVjKT9zRbeD/RMOygh6zR39
VXOoqli7Bbxav33GIpcO/7sKs482kdaOYnFgsUCplHS2HpiSQk+QMgYel4RytrAubOvd6nKJu6i+
Dzm4Gm+ir0avcVczKUTQwCy3dlmvFUwISi16VIWdgpM0CDnrwQI1hKwlTvmkGWyK4cINI55GrQcA
hS2lZsDIz04nvrNmjiYnLsnuUWw9OzifVDfTZ4YF3SNTyPL58XM6JGsKFipCEK58ZVUmskPsjrvC
jfysqNZraHCuSFRw9JQXSpXeK0YDHxsGOiuvx0sX+kWNJK1elltvZqSpsrGwllCjKmfArW8pmTAc
u0VDbsOaIBt6eNF8a7XOmhpzuLUzK8XCBuenJ1duiqm27gocrEEpV2xcMmeVMRd3FNJ1kPdwpvL0
Q9+Exh2SKQCjR6JIboDLO48V7L1b1LO/KIrGOkRVl6WzFehmBUsqhB5+YLug69WuaB1WTRx/kxJP
pj2OSGfkc7aiGCNSifi3bFRHUVQXPW7Z/nHShrW6YNT/XIi5CeZw+gJrn/gD7MhxJsixnRKfw+DR
jO60iNVGOUOmUZS2+WSgVtOQbrfwhDrbTfci6skIfCvjornaCRMSIEb32VBpfgJo6czEBJ/QQ907
P1Vm3ti+IwwwLCdQLRrcJUMOlRaCVEHwnctKjg6mO+YPcjcb1QvB8nSvW15Nwrvk5YOG5GGJXoYl
pDHWIxMpDEHwSofw7uoPJnksiIOX5GIWQ/oUqfqxlqiH8XmBP0mhjvSivqu03mC7wFgiiUpgRhQS
IPwQ/djMDkTpAX0Y+/S0bDZbffjG3oUqw4nPjNC+u2YhOalNXvjXU1E182cZ/3MbZAwEUX1KIgo9
2Tm8qm5H0mw5vKyoHnUkD2ZmHHptrqnYDayGCn0yDx51pmf35D1FDaPgTGoBAy/ePn4hALUIoXXr
UKp478yrH8flsV03QVMr/hkyY99GwWPkN5dgInAELbef87WQcUNmJv7S+bdXHW8rwZymdP5Rvn6G
Dr52k3m3Jen+4pV9mHOOO/e4SPGUo13hIAgBx5IFX44Tu6i2YTuTs0YqQpjPnN+pMAL0F79ixK8J
3FJpKV/W1tbrtXlqi2YnZxf18EjIPTMVEDGte6wM7AIVQunKlOK8JOUHFrrRE0h8rHh4FTlEQ/K+
crQRsGBJVFKPOZtIMW97Dru/X/G/xGb6wg7eRVQd0QevNVoHFAZK78HOLgkh0AtVRoGpF3gQz6Zz
jPEwGQqZc5lfwkw9JAND6Sgq8n04FDez7F2ktuKVnKz9oAQHIaktK6wJhMO0EVNR+pVr5IGaOQl5
RDpRCCjx6w57BJJBp+EIj6zmWtnRPwfEHQ2n9gGTZO+YFNRz1f2Kot/jiVr8Tre/1upb1NavrVGH
FSU7nUlbcbNFTH7j9qGA3V211n1vo0G2x+qpM7ff1wXCtylEFiQCbV6mO8abfZWbx6F47WEY6fCb
3D5Cr8CTBS2Hspa0jD9Ra0EVc8f10Jh/c6AAVox2m7/gxZu82cQ0SpDNRIVpUc8XtEEZEOnteLKG
+h9c47tQ1cvRWGfqg2x4MJNKkp9jIz2I6rdt4tNNObm9GQEi63GK0b2GY/bcraJm9ya/Qv6Okytf
J8cAA5ay+HDLjpAG3LtNViIzcE1ime2ZR4Z/LaOP4P8qRY4zOy9h2u60Nb5FdPV4Y/uA0BPqSWkf
czogzTzx5tZI48jdqVX7vVTsfNa5P0kdvT7rxvEI0PpLTLgh0ACw6JI/YTZ/jWgE0qrWgJzJSwqE
Pay6zht4dKx/9Eua66+IDewDoT6vsZgrbNbzGQ1AQkY6229Szlld5svZtNb3Xs+iPakzx7bVrDtQ
iSdAejR3UfLkWAMs97QKMuEyKxiT+pB1AzFmKBXbRWQb6KfjP0yUP7jLfc9uTgolUTEyos5mgQ6C
rx2O3KMBs/9gZ25zbMHSemEMPH81US7WcTGDgXEYPCEqRGOqHaOFlZ4L8ULr0k8blzZIYBYPhfox
e53Wo07+mk7pjTKxDl1B8eVMDT3E+pKQ+3dDI8qssTZvI2ZHXbwUFavqzWw+tfFODuk+Silg6ghT
TUfbOjNkY0V4abu6YcnLTGjUDhHkph4V6DIiOV8222K/HMMCFnT5MvfOn9pQ7hk62rHir1tFZB1Z
N27ttnbpO4bKhvya8DMFw+C+C21N9/iBuMzYO5EVcccvgCRdrgeq84YlyfJtm+NDMc9fLqMiNDzo
QS1rDjogUpFATh0X9rexjGcTivZZmwm5boQ7HwnB+QGFRRW5uNEeFuXBFG567cMvmCfrPnTX92Rz
xEVZ4xNAuZzwsQWruK1MwqaQD9eRMd3etJ7jOiUWWdg5qEuT5r5t/rN3Ls2NI1mW/itjtUeOA3DA
gUVtSIIPkZIoSqIU2sAYERLe7zd+fX9QZdlUttV0Wy/HbDayiEyFRBKA+/V7z/nOubDU5X/unXsh
tLHI/mqV+7a//R8f3X30qy6a4qv9L7/r/yUTnkG69f/+V5Pfn+a9B1yEf//b3S27Rb9ufzHhLf/i
89a0f/+bpuw/dEcXrm4KIN2msv5pwuM4/wddMZeUemSNwnQF/rg/XXg6LjxD4oCi94HXznX4eX+6
8HT1hxJK6Nj2WMFx4pl/++dLO//DwYl18R9+xD///r/yLjsXsBibv/9N/6sHz7L4GQIrg21Ywrbo
FP0no6cC4xjVTUNqap89zqa1950HGRc/KlLTVjBAzdWBhv+lVzjEJdHrtugZSmTyouLhwegpFaaS
tMF/+QD/zasy+FD+xX76/ap0oVyBDsjifUpMiP/qDMTR29i4suLtMPbPEgM8KqnMUA+pEsepHC+m
DG52F3/FdnTvpk9jk25RX97oXV+Ncbj6EXr0VnT0NoIvJrg36bdsbLnfrsfEWNup0y7Df2LJ/xsY
NcKhf/PKF1SYK3VhG7at//WVE3ygiyJHDxw49uwxAyGjKDmMaVPSQqZS74rhrg7CXzBQXa9G4bQm
vuEhrpHO9Q9BNAC5Ge95nDcJk9i+MY+GKqle3fdBNyECoExnes7Z6zRFyVENJmYm7U3Ty1NX4jHI
lg10yk0469HkZWN+ldK/wnuHflZQq2ZaRVR8AKZR7gb6WS0mIox4husNZndxMZDrbvxFamC7FkQN
r1LZoP2QTynDry6911osMdgLKvStYRk+G91NFHigonrXolgIxg2S6JUmD2OQM00TP/uAhqKcQSw5
wbvQwC4uSZcZ8lOojJTP+TVp5UFHHaVsg2y7TRvcGVKtcn6vHTLwJ2ZKC9EAYTfGtbacfYwKKoVs
pk0wT6+ckZgTEZG+/f4OOaZfVXWdyJegUxXQ8sKTAQXhhQTOlMw0xDAhHJHvext+Kti16kDRmqws
ET90sBcQAxxlGb1bYkAXpl/LRlwL1eDrm3FxmfIuEN1FDhhFpnkvbNJK6JWG9u9SPw4GKqaus6y9
aZ8R1KGjnqn28A0tobxZtZqafp2p4Hdj5DfsRFj1H3Xk3A1znYi3sTFqfGhujRoCs97eIR2JWcyE
iSFewsbr+TVkxriKh/bWxD6cP5tud+S+6XMIeKv9CBPH2rsmY3J0e1HEG8iD6OAX+kdJdw5K9ITO
fkAtj9Cx1MBQ1zGvTNkCsW82HvtBvHKqQr8TaXudFJW1pX4pV6NZsvwsPuwEGwvwNvQpq0AN5XYQ
0w9yRGnmcKLj/G7t2zb7dIPhkc31rBgGlH1OjHvb9PfKvdLGWQWgZXcOvsENERyf/MFFwfRZ4Ubm
/PZtY+J8DvQrRqOS8aaJAiHVZgRmN69r20ipebgPYOTiE4vSrxq+4RgGl0xwWHE7DrD98k4ZOSRk
cqEve9KDWdsxJYOBVkS7YJiwg1BDO3HNbRqaEo0cS1/tjy85MRGB65c70tUyr8N740dDvY/jQlsT
bFZsxjS4hOFyluBZnVGcQLnjLnRmYuknzBJ9rxKvQ40Z5Lk3avIq6/bKKZz4PmyFM2imDQakH7PF
cbIouRXLSaabEGvpOijOpYrd3Rgo5uzaILY9vRiYeC3sfTV6IymXa+JbqIYf256u6jRfi5Qb2Vno
V3Xr9dmPoSCLwoeuyfG0eQxTGCpz3SEPwjXhSLtY5/C11qNdA0lUb06e+wiJMKbELU/5Ij4xbfdh
EBxe3Zx/Zg/TdTCTtyQdHvoS4hBTIdb9n2qOO68Plu/QklsyT1fCs83VJBc3UD74iCuNc+hE9+DC
HnloL5qariTxpfgH1H0tiJcZzeXSmvc1WqqVaea3ECuVG4Q3vn30eHCONUVinWskCiF+JFC63hup
06/z8Ronj0GtmRs4vS1tKPseVir2DaNPViVzLQxfKXK+BLGopfVbzQKWnt2C0P0dhBH6ah6pKurq
fa7TO+cGGZ1dnOArwznKo6Aw8TJ6xBSGQ9biexPLISEagF3OCyJxgShRNyWCVXFxUGF8zUpHGu8g
ihjMciVd/4rqLsR+C3aiYMOpFW3g1q3ewwnKMFsRwbjXfBFzWctqq89H1gyuH0crO6J2i/ThyqHa
bLi0CfE1eAsBEGa8iIXoUlQGu0LAG6+s5qWf9bMWgGSKB+tTr8tbOvMAAcbxkRkIeG/RGTEusjF+
/Ar6+CV0uYAQr7cl5M/lcmaerx+toibhTjO2FbnuzDe5oznm/iJQYPDDLydjnegq3u4o5L7v+Q1J
yt/qOHpJ0kkxsgQlaLSPfRwDv8A2Mi177Hc8Lt4sVLYoqL4/dgjw95bBQhGYwwWP7QWn+DG02wuK
ubsieZip3lFlkKRgGoWxtrL2fk6r8zy1l2WfL8bmYrAzGRqTrjH4qafT1UntBzmLq2tGv3LEcXBQ
kNIN3Fwjp9BGkx5mFgAo7dsM1i6Ikxw8xXwl1cFcyR4GpDWduphbtnUH9Dg2xj/BTwicod8VXf9Q
fAale4/gxEfT5OcQdmmvMfIlF/dVX86Y0ADh78qdHxX+Kqx5kEoezDytflm47wIzuemjOaysLrtR
6yHST8arXgU3KUjwNW26ExP7Flew9oNNCptwnAVubGN6ESZvYURwdkjqYKctyqQ44WMpg9LDGNus
DIos9D4V0VCOvvOTfj8odbZHXgjSXwJJCgmjN9SRKXL5p44Jd+CP3vftMZsIT7Ms3wUtzSWMu9BT
Dgbxi9KweNUNqlQ6F3lDBK89lJtcFcHODZFtKYbPaUBdAc+DiDNx38Y8d/j6iVlNobknDKUC4uyX
1RIhsFx1/MC25Cb8viHMgn0UNMqpXY7UEiuOVIwArQ4ZiMEz7ZdNic6azrsgvxcwn+Vsh7J7Dwd+
LzaBWz+VF37ZXqu4JKngIYmCxvViqyeGU2iX718sKm7Z2AA+VXAS4x5WaXozG7LSI/+DmIaNgSyM
wQ+TsSSadj6KDPg6OJqKOF9TpWSIUKJ9JeGNm53/2CL2ZZf9YlTNzbVcgzGuXtOJs9hSkrRJRoZY
+tmUZfQQoHjg+9dtyL2sXIAJrdhpFs3CCoyOEubONqNbFHKTL3+gIYw2oq5ZlbmRkny5GO1o7IZh
hZLMXPU6nsW47K4Yo7iGdoUsQys3zMB/c2YOEIyWCLFRLvsEyh9gykLILJkvymrwZAzAYRqDh3GM
m32v13AMatpt9sRUN5rQEA3FgTRGyzM5OrtGdwCRDH0ZEbgeG3ibJCjHcIBu3KVAIGbGOXox4vJJ
wSmAedPo+W7sgOq/Zh1EocIkWGGPwKglZApVt+tX3+8PLyUi8IqJboNgcbEy9n1JBm4RJKuE4Y/o
rS+77z4AzrX7uqfpkErCd4Wx8/G7TXHT7wzzAl+n9qDik7hkNshyiQ3cChzfNq80HTizLPe8Gggn
G4AGegVXMVBqt+w9BiThdQkNnQFQXUJ39Znx4UmjHMN5e6t6INzpXDceBltwPfGEDJk7yEzfojKD
ZZEKQBCdD1oiXeKjRvVb/uqC5pNFg/V5ZJcwYq4YxwmuVhLhLKWYLRKHRjsT0VXtoBvmAOIHvMLv
h3GYstswVUewYF9mx5zSNUg4lDXLY8puYbgHNx2+lmQE6E4ug4aY7gJzKS1xXhTSLicZeOi4qWXL
piVM9asFYj75XIscMPW6bbfEuhZeZdaso6PzVoT+etGa94l9GZdlNlL8H8niS7sMy0WfHvMGRtMA
5Bpdl3mO+/mdR/fM/CZnupPb7B/OL7ZMba2TFbZ4BNdVbiTr7xrVjfQ3KtfXsWzItgTDy9OenkiK
OproKNzZeRq/Y+F5+CPk1rJSGs1KtqEdhMKPOo+/kPG1a7+GvwLDhfkP79psqFIh4XkpRk00LoSw
ReWz4+rA0rEErhotubdAVXLA45OJWNonwx09N6AJaQ1vxrKDpp1eoom+4gubaCaem4jB21SPmy7S
N3rUOWQe+JyfmJMYaU6sxgT9JM65sR08vp7tAJvAu+EBbw0Z6pGgbXarsuKKIxOkh4/SGAInlpLw
7funCeJNV0olx+/jE4haY+0gSF+l1pvjk0Ei0a7H3fJSSSMh+rL/UFqFHRr5Fc4LiignZbRPzs+x
Q7i8DuLsLYsfvwthsuF85oe/Bo3zOEkAEzZ8lt72PjQtmOZu8IXOmCafW57xAAhuvdnBBBu8hIH2
wmTxNObLNFuipTBc7lb0FiIbOtRQ5MSFkFKDLH4PWqHjZtMudsAATkS3oOdEY8pia+FtlhN/sVkp
qGqm5550cyvlYNYM0Q3TAKC2lqxrknSbktXfSdLPSaLwDjCIElrleK5IFx+NjimZG0FTFDcN6W2s
p6mcjnxyFALNOy47DQEr9RRf6KKyrRYvsmIb+f4vfafrW81Gog2AdOzZqbLWZPkkbTjz30qfFVJ2
BSdDM0bRPMWQ9RoMoWJwNrXx2dtMVisTsZJI+S+jqUPswVqPLRPTLoddEDij5yD/2hM4Gq+zbsaD
S7GQFSUJZRqcqgRU6CwpGDGutVNCEI09NRvljtsEadNG7yT654LfS2jcdNdqoZdBcbtz0/pQxgmj
YNIOJwIttnUrj/R+HEbdcsMOeR4HSSSVa1hH8HQvAe3AJlLVzpLsiUHWv1gRkxmcqdYiSKHnkhSK
e1KHD+MyC8qZgfWi3moOshOnHN9dHc/3ZCFYjg2oFs3MvtLk/YuMgmNW0db18Xj+1z0b/d/1bBzb
NaVNBIqlO/+J5pTSfSxdI1mGzSbJMeUbUeOb2oTV4zJQI5JNe2scDLFh0I7bqU4Jx0tuRMoxETFG
JO8zYqOeG+L/Ny2/+WP/HTnMofP0f29aPiM9yGlf/qVrufyTP7uWlvmHq5R0XKl0CSRkIYT9gx2m
Wc4fwrZNOKs05+hyLS3FP9uW9h+CNqcOz8sShiScgR/4z7blH7hudelC/FKGYVq6/j9pWxqGTgf0
X1uENuhy13B4IpTDuJmf+tdGW1QLaeVodldVANCE8UeKsHcgxCaAPGWRJ0504eRBCjlHCbo3BrRL
kPJDXhfmEdg1mFEIl9Bzul3GkZ2oFET3sbrLlrACp0St7E/zxiRLUNZBf6pldB5NSTaL61OCIx1x
dVTZzTKJCNG6YPXUaUms8sQVW7vOdi0A0nWB7XbdxdFj7GazZ8bRU6SNFjTp/FpRgjJvcqgBmmLr
JM1ZGUwTMfHdIy0gb55NcIi1jYZLdp8FEHKGNerS6bnTC5Qb0YsmOHParv/CwlzuDRM5hp/m47bB
4RYbLLJOg96KIBXGIy5RShiG3t2x2HdVh5tHBlemCj4Dbf9X2VHNGOEhzrGS4B3qd1OuDXDQpk84
NFuDmNtAJ7E9VNuoESyDesUMwiLSjhKijgzn2YznaOf3/s2cvrFf9Psk8cdYb3w6bi5K6ghgBIGN
B1zRxxzNUrEYnZukZTPF5LI18a95MzKQKn0eysx8QF7YrVXjBf7UefBf8KbFk74T42vVsgdxXugP
i2I/6Hg3IkU3EmBSqp2IYJkR0XaB7OU2+7REnb59812WQzOHolMTDjyzio4Kc4So8ORRLmQJEyIm
uvVe1+y31m8PEYxyvDQJ5jpT7EO3yd+7wX8Mm+aXmTmgZLB6H+hS+zRPUWgVLaqapGSn4BJKw3ZA
z/3U9IFP26heBtW75CvmgCoKcWbcfafKGqBdQwtxMoWnNyQLdk2ycwzsXQZ0ACSdprHJAoJrKiwZ
tpHzIiaJEQoo23qqzG10tQihPbo1um7DVKgXUlluSp8ie6BGKCtpP3Tx85LbsDTNAvxoOuGXLkYd
X6bMePlh6EnbPeKDn2RbnsxRWfvwpMmpPI6+zp2MdqyNSTpA+rFNWzNAJTFwOHJAVjbx0u4sjl3p
cu7Gs8JnQoMM4oEMy8PixBtC9CZWkFxq9yOqUJohKHCRW03vIXLgpTlL85KOnhdh5NgKq9bXflLC
Bmj1O1rSDQ8EGiUTxHYYkQ9vEGJCpkmwyZRa27PCyj8H7s7B+8uYuc2w62IApy2PUMtIby0Wb8TO
SLAaryBf4rHWoW/n1lOTU+3VVsorbjMyt2fVeqYASlOqHHV24T4hIibmsXlXATFdiuyYvkKeJIkE
b+PxB7Vcaj0Mg7wC1de3hConHr1uPGXDWkmEyKVoEeDxQkuzf+S0lGzIQBnZ9Mu1VfjLISTqyarB
Cax5RpOy8Zsip2MEsw8uFNkSZKnR6qO/hj3/wQjhQ9RKvtqBTX9Js7dZjHRPYEzOzaY/zU2216P5
nAsMQkEavooo/Vm79Uc6Wjcjz36j9O8Bn+ZgqwrnUKhKvluqAjeQ/VCtO284KWHvt5BG0Y/BA1Ra
iQfGaxdNunyQBGxgSKEYnFV5rhNIjFogzmzf7r1Dr3RdaNYvFKXdPlTxK0wYKhSUE3FxySrONYy3
xm1pGT9RR2DKDagGe57jgQMgpsXwWiJsJQuxfx7wS+BP0sMt8iwkbdgRbbS7scMxHAuNSdNyJei+
9LJ+60IJH5F+cefUSOR+22Gd71E4cu4Z0IYnvcnw13efY3I9pn4+j+E97JEZQTt4xG6czqPDqblS
A7fa8A668TA0IzJ+2Z5dYzwXgoObQ/TRptbi1/Qjy53ozk/NL7j8d/i2ntPioreGjiKyQMYSu59Q
wo51iGTLTsbnsKCWN1LKYB/fs5vmmzEPpm1ezI0HmI+kox6X/4B9bMCstRy1t3QvAnQ3HHfwQMIO
M3CHlEaPk1Hvn8gZrT3dmh5orxFqO+QwLdMnKy4+7cg/cxyq0fo9c35GCdHpH9X4GIgSqKGZjMfI
RKjHUWFvZASgmCwWjJ5o0CiMxhOevIDz7mCjZMmRYCNF4T5R2qfT219B6W/N6MmZLOPU9cVTqhtq
2Ug/a6HZd7Njv0lZJ14GH3Y1FC28IPUjZP1BdY5kXQOyrVi2EbKhrh7R0PUyabb9oGi5qvJumvpj
Xj01gqDizg2b49SQwDDSjbXSy9D5M5h7xzoKXcISM9HouMNJ6hVD8rL+aZXaPk7cj4zE7SOUkXiV
a7bYMD9/1er62t0vNlX0hsGj3ek7HfHOSA4C96/5EDZonYOkfifQJqc/hZLPkTUqW2I33LDaZSiR
D/BNEJ2QQ0/YEGezKpA7qww/LU6i8NyQ0VFLHOvxOYn8+yITN2J18laOa9c0L6hbicx0HhHXHYSh
fRSa9iqj5FPDE7wioW825IX50tb2SwQT+nzqRQMVsL/wfgFTjXhvOldRGIQvcwDCuMc96AMwYJuY
cnELNGZBpmECoFD4DJBGFkwxDas4UWrsUHz+zmG/0FAHbB1M9wlbzKkfkmMR3VcdDa7MeSvBOK2M
MTz3Kf297Bpd6w77SJtKeio+vkXul61RB6+iUbQfWlahcbDPnK92zjzfz4b1nJA73HT3KnJ/ZLYW
IKWCFFYommkDihoVwJ7XmB6umqo8DejDvTQvaSjGIZYxmGigpTS+DUiejMdTFLYAyLPHxI1p443a
Y2Nl26SWm8ms6k1CZgE2rSe9gAkTIA5eyYkueDtE6GTEOQzUlxnZMCKt/mJl8kVlzbbL8RwYuDks
55X6zeU4iTHELm5Z0O9bHqaWW093/B+a32+AS/4ciMImUE5Znu/q+sZpS2LMZ64LhEwiS8Iz++be
1dGKRYb5YBjhhVPstEbzea/37rbp5l8S/PwqKyEfDAktMqP9KRg3IpmddkOR1NvBGiMvJh0BCzpG
38xsKQers5+rK22f9ynuHrEmDytuvQOgJx8RSx4h+sUjRP/yPtaw+9ZtsSWNj+geFcERarET8Tm2
xZNohmZfUqlzfaeN63NuRts0L6b/arF9gAQbJsh38+C5zHzNLtMog9HdhtNnosCMBzHmrGFw1KYa
qRdxf4aot91Ls7jCemH46zqgoaihJ6f+VF5EJqA2Qw+sgrHcxi7ZxEb71vT5uE/V7JHIt01anSAa
wNvbRmpe34gJ3x6arin4DSFN3PdCP9tiuFqNZW40hyFpLEgbzkLm0vRB9h0Z02WVqSPYb3Rj+rAl
NdrAcZ0R0DOZqKOHFH+oQZxKn97rU7AHPfcFGUI8QpXLDyO+DqR9kohyfHQBRFjBJE83e32HrmBf
ogjeALh8qhvimeio0wRgyhrMqJr6KVqZ5Ehgkrb2emN8TjVwHs2A4YUHGwXQkjacXWIoIY+tpGWT
B+8Krv8WZZV+l3ihKhgEasnan7uaJr/zIvBbMoinHZrhC9BE/gHwIKEgsLH/UbjnOa5u2EZ3rdCQ
hPWJddc77o4ybKHGYXvDrdvPTbUD2chUFIaFkcnP3nEQ0IWFh76p3o7ZdM4X2Jf/FDMF4rgvn6s8
eHUSG2KPkR9atjTM0oSO4fDiR1qvTnXtC1090VbXtaHw2oCVRiTQCEWbQPCqjY/JjxeBZQLKS2rx
JraNo7F07SM3f3DqwfKcjIWvTBpsL/NXZkPX68WY7QDURyvasndYjjEgX5QAbfOzEf5aQF95bIaO
EmFkex559MbSphqczZlRUvrZ1QEZnJp/1+N3D0rYpHnHmCAM3pNkhm/DDY0r9QRdtvH8BHOw0rqG
5admMOG6PwT362psXdp+lg+fJ+yZRY3+NSZeE5G+HpFtNosNqIvQi0LVIJzlcc80nIOqpUZKQnIV
cA2uJj3zJjbHtRVL/KaLP1ez8GsNJm7iliAl0bxqEAFXbI2EvpoxLX6W2CZ3nTvB4c0fsncllkY2
lAm/CO/7qTvJzHEPTMQRr5fkz1qvgjqqHVmemEbvh7551evoMpfOmy/ss9MbctUGTbQdFOb5FscU
QQvaoRdOA/QvZuA5jvhPgmAL5DI9zkNKVFpUsrv7FQRXZtIe6BM26E476K64iwpoZVEpeL/dp+ui
yaZDgJK6ybI7hAD8c/TpevGjyAu0gTb59POYejkkslVWVzrCH9PkXeoHlUUHvXRxALBXx039C77R
D+JZzK0/k41XtRoMHJ3gLnT0e7kEZekQew4d0hWtAKiAfnJnTQ4WgrQgjxpdwIZW4MlWwRNkzedW
H7vdhBIa/tTge5iO3aoMGdTMIVQPiJqiWHYa1+BL7fTbIWttTzIDQW4g57Uyo/ppECNjy+6twkwA
++EFhIy2L2r7w6ncEZm0/YGWlAO7BihkajHgh+N5MqZicYZGF9fAq22jacEo/GxqfbWN8WtsFE6k
A5VyaEdvvp3choQpQtwu7DiLTAyzLfwtrW3WPKZY03oMXBtnlxMweVoDkonwbArjfRKFt8Cyosww
7zmi59uJWndG7PIsqyoEoFnueyMpPLuCczbSj777/oLWKNsHUifDr2LWeMpd3izjIhrVmv0R+O9S
a+UzKtIE6BhLx4R8yMRqtlKRfhJRHv6ARo4v8qDFFtPOWlMn14jOlpVqh8Jf6s2ZnqcMYcXMvn+y
OtUAnC0OZomi28iazFM9M7NOacVzIY1tESWKXIC+9ErA0E8oz31CLnCQVMlPYn2xZTMZWhv1ED8a
eSzWRuEHW3/AyDpY0lnG0g9dNDmoPbvijEFurdsBBC1ghyGcW6+ZWdDiJcRd2FBhI6HOXYEtrB87
vmihfXJkwu2r28shw84ObSjuXeKixapPq5D+gc4f+UzWg0Rc0pGAV2cNSwd35un7T99fEqvKt6he
GfWOJkRWvlRTEG2pAKKVBYv8wSDVFIA1zFRvXpww3Ry5BBXzpR3qP/8E3vuhbl0XNpaeI5XDa97k
go8PBtEoivRI75NMYcV8Bz0CPCCkoqsMEjXT0YHRGEqgiWrlrPXJgwY/A40Xd5/B3trMjbG3QtFS
AbjFWoh3iS/wQs+8X7V5InYDdRsufxTeqWhKcqnNYNMSR/kotSA4OoU8+iOROE5uXexxlEe40+O6
AQT9ngMc1MhqGrSBFpZdnr+/pMolAAQjMnkoTcUgi2lCkWKqA7S2GyWDK7x0HPIKlnpabU78YA4D
hB0nL0+jgUnWwLuMlqQvTkGdFafSzX+Fphq2gdvpR0444Pk7GuhkC8MD03QGgrlFN22IcSIjFQBX
M0QlaboDx/AsJYxW4YdbZmzBi5OEahUbznHM7e5Kkf+WOa1+cgSL2ijpalT2CKYgYz4U8lhDenTJ
2zH0ZivgkWJkVPlaFCZZMC45OEnTb5umMh65h3+M3OVn5sIJ6KVjAXkWP9e+69CvoC5AGz37zOOz
ZaLM/nAhW85/cupQewn0Cfvb0Uyz9tEfnOGRnMIaIqR/5DQaPOT977qxIkrsOnoPW78AmIQfcNEP
8qhi3o9CjLA1ZItnNDVU9rnh7ip/GDdtZxJTkmP6zOYaYwbG0Se4u9kDVhjPpAGzFgR7HgsUVN0C
mEwSqXaDKIFVx/JsPUyDHh01lFYEuUzwXoa4u+SkOCWch3bwUMoNjjv15MtzY9SgKVl7qH7S7NHq
GBoA/iI8OqpBBYzmfVm04x6FS3cqB4JWjQJy+mwpF1GYGVI8+6cZUKIdG9kdhKjxXjXIjeA44SEd
zOlBL9WFslWQB9JOD99fRp/UGQmf/4yA8sHGyvpWJ6Ph6bHbHWk2rNlNhvsSBO59E2A5pwZhD1cn
pdqfisiWbbSEQuLit+DZsuJx6Ezu6/wZ7lT3lLOjHIqKE2jaVN19i2VP0MAJ1Quf6deY4qulJFm6
pSPi7ZHH0Y61beJwi6S6WGlOfBuXStepMgyF8BK2JADm3o18AfjtWnXstZoVuzaus4s8sY/8Fh0l
KMCubSMYmIxnZxMGnGNSV9F5nMg/rX+4TadxGlk2h9StGdBgVHOgOHM6DJ8sDvJ9m/evdhL+LKfq
ET9R4M2lC33i2naRvRlHBPk8VSkcn1eHOf5j0+7Tyu32ddere5Vxkk0bnCR+fjajbitUugAKnOKu
a2jb2WnDysyHPre4MPAm0GKM/d/Lxwj9xJm2o+peWFrP4YQEsx5OHL0PdVxNd/44EGtZUE34VfUa
aRNojaEsD6bjs9IGkTemusuRafisCgIhAsIX13oCzUs6YPwshc+VU8y8BaR85/tp9eSU86JfLddO
+uSTqLSsMQ6Gb6vY+w0nxHwUEBpEX2+QgqGjIE5q3boMh1WhOIwoIpPNovjHGBz1l76x7XIHODjy
3MneZGaKl7Js5FbEvytyrw9isD7sZn7mmvj3eW7fsMEss1BzgtOJizvoZ3oSDEUrPsKy76a73oiT
TWczGh3HV5ALPZjDqvB0s0R2H9flYSg9d9CJ2yjtYhfIiioGErMgbnsTFJBdLAz6K61su01QUtqV
jn42U/Fm6/5bbDfnUjwqlp+Tam2xUgN8Oqd3UZeEBenaIL5Hk49IKERLFMdsO1i3A5wxG8UNuIZE
whiW7WcKjILRRXGbdSvf24SGID8wgo+KLAEzDg9BT7KAcIJPJ/C00A13wDR1TEUEdM++YpLtzBHQ
4gLCUYLQqGzzu1ovnaNi3L2aY0bUuYZTR4xPDTCjrNWeponCJxd4i0f0YdLvxT6Zpb7DUKJMJ31X
/WtqZAgSDWCmZEX1nj2WlBPTgLSqUhlnMtaoAcyRBrrZJsFh3Sv3jYErzISg+eIhbtYsQtrGT2g9
cDsTaTtdnJjoikjW9q51kU1KI7+wbqOCY6AABrXTT+z/2JMNSqkl7FwzqOcj6LdGpzkrOhwK/pUd
H4q6gQahn0xbqo3fg9kgtnwXu727muJCgUnDHeZ/2uyDx55RimcEGhxkB+tKXsl42yOSG1ikOzNO
f/iMPiKrQ7gdNdScfbwlYoL+dkfofOMCGxMzPO+aF+cHenVirPNzdNy9G1vtDdR/Qho3Lh6oRXtO
zvVKR++OY3eo7goihZFTKQK2jPvOMuLLYAA1JXTvrXDksGPXMY6xlrzlU1XwC4vyGdZHfddLZIKu
j45KQM71siIFCVMZyFEqAdKOaT+g5wYw+GTuyn4Wq/Qa9XkEaGVmWcWwl4TjrnWSW05Vxlxbh7xl
NsNbI/VNSWDQR9D0SCcyumZ47vZTmETvfgqaDP7CpTLx75t2tGt6elKl5tDgiqaQcmSCvDz/aKJ2
3iRsC1uJfOWsV6uaGeKeEIQtQ6H+IdcHzMahJJc5389YOld5zQjOLuH2TeTUem0So1djpU8t9SYD
njhhLkK0BIwDiYoovqX9CCYC9U6Jy8eekj14KcrjYj0qtD/hULp3fKJCfzPMfDun0QSfMx+gXtDc
h7h01Ggo03q2iADv5lMY+9y4QyZ3uUNCScrjCR+Ok9YUb6sYNXInkX2GEGK2jF2+L3amGQw4lgMf
2rHoqQ+La567v/14bDE5STwAfrSreqpSwShomgq6R3K+s61keunjI8VblrewewlB82T1nNdRdbdA
njctUy00naSBzuFrNElKvbgy17K1QXsaYEGjxn9imwzfICARPFbNlynoKEvMiiBnt15b9G7Byi3a
my73LB6lTc3qsdHH+CBt0g5FVqldCGcwDdfIk79ajnk80sFu0DA+p1b7qS3k876kVdGde0Bej3j7
P2PRnIZy1rzW4jjfjhaSHWdn1NjaXWWKg4NDBETHwzSmnNRV9jusPuTD2Aob523pFYnx3rAVcTzU
iZ3sFIZ6waZ/69vgt8gwiMEhboJuC7XtOMMpli5tAk4COgVQth+i6GOOo02dUD5yt+OTt8tfbAhn
2jKmtFmT5bDpA/8YQTHwZfCahOGH1dEFnkForkjv2UY3SEm9l+oRs1grnskDDbGJ9ZvM6u/+g7rz
WHIdO7vsu/QcChwAB2bQPUh6Mkkmk+kniLTwHjgwT/8vlCoUdau6S7+iJ90RGki6VZcOwPnM3muX
tbj3ckyKvjGjMWehaElIpztEbz6GLnqbaRMAJoy87Dr6ebApsYSTKQi9ClFHPiqieWR3TlztCYrS
AMze+8CIrpYq7p8svIVLGZIaBURylRTTY2Lke9QkrO76I7staAkjAA/Ak1/yh7XKHp1vtfIIVr8h
pNsKixcw1OkcP8SeD8SfQWHraEjkp1Z/i5vxPrrD0O4t63yinReM5yxMieCOxrj+JhPTBKzRwsQX
bLiEzWDwFo0IAw2t/cAqTrwCfWRgPE5avE/rO6ObN4HI8qZVbzAo5tesWR416xwIrQjyT59eMkbz
gnJq1o4mSIvG8obTAjbUpBHh0X8gB9mbgfWeuvEFghftuzBebN8dNgwjELhSD4PfZdxVq3LBBmwX
K0znkQ5nb5ImX0VLTQr7aBc3wMGmuF7ifFum4xy21+gI3AdWbwQWboOKxAcIGYwhoochaR7NJPvW
w4H5hL8zA0jTZEg/9LV9cAMUyKGH3C0EzGZrl964S3TrR4VcfWPDEe8xaOs154Mn3DEOA+6hxHpw
1ZNjElMicseD89hAUc1cmCYE3425A69pcAlSdp7o4+9sH9FzIo96Pbxk/bTLyu5oeB92xSRRNW9A
1U7D2NzrfTftXA/7A8/s7yJNPhu44uAH8s3ADIqUBCYZLJN3U8QrFf1B85S/Z3mEdhZeX6+0o/mY
8flSVlGFDSdEKzsknAxIohyiog7gfQM867O3R0Jqu0PvVoc+iR6DmmwuORyzjCLbNMeFDM3yuHX8
Jz1nrO929WPleFCOKZOds8yNY1hDQCdcfJyQJLiUFqcyWXsFObxOhzp0bJhOB3rw5bYNxiUE0EUG
ra4NaBjwEdRpLBcdibY32mjPkxAOP9FS5LDGYcbKcVntTI5SZ3IWHeumAS8+1yJHRcm0FcTHpMaj
AT7emG5trzpQiqg9GoqRxIzNfInFVlAigKvKvRTeqlXyHnZVsXFtrNw1DCpXEDU1UszdlCN/J7i/
796WW1DHxBfaPT25L3AmZVj5E057DW4sYCRWpWQDRxWJEXnebKOAC7L+9s2cj5dnn7lrwovrCMia
D2QD0kvuey8+MG76g+KbP34VgqlfTMS75T569rggrIGSPO1u7RJRd29cTLN8KXtk6c2DV3TziA3e
5kSgYoQdyBLmuJuMZtumd3pGiQdz89LYFVFzKAJ0rufWSm9JbL9hmb/rk34Wt3FnwStnzfyQ2Pq1
6RQ4DVUvTFKz+hzHt1ZcjMK5JVniEhFc1Tn9aVJ0s7VxLHO+qE6iqCQJq1b6HSt66oRqS3LIQxkz
SY/LF8PN3yIHHk+UTfcGHqYFSk0BqGEJ/OA+ds91Wd9aPK0MRPmJQ+hHUrW70J0bXSAYuXL3FkA4
j11eXUlQsOrkZGre/jdAtlGlAhNnRldtiVTwsmbVwpvb4MlHtq3A50QIOoWqPJa77g6WJoEyo2ut
XGnCRDRluS4FBH4ZlAsf98+KXePd0Klg5w5oIQqIdzd2gHy6zNr7CR6F7uSw91uzwXDPiCzHysEc
6HFo9B0qW+Zcrdr3A9HHkyoPdXCNa3xxs951QEmJEumJZQkPoJLChfdJCdN5736afZJUekrk8CNS
bQMTX7xM9p0f1qhLjfFdSf56MMLIUO1xZYs43sLpxfCRlUh2GomYjgW810cf9rwgI2UgYM/Pyq5g
DopFmjz2jSOahaHkM9pRzoEh99Zj96U3PB/Msr1K034dVdRupso7diwaUmSJ7ajdGQhaRrjKC9NO
s2UPdbl6zGU5MQZXEEBbQTx2ot+B6yXz0ElxuxjznAXCTTpQnrvcCkPgvnhUD9SEAyl75joYmgE9
JMRqDUErmzJrVTXUaF7IeNwKpo8McohKRXbAELFW0n2rIntagyLBZsi/xrAaMVCmE7WuxnfdqPWt
V1ov0STWemdpe54Ah34Cz+2JeFqK3vnKrVZfdT0r1VbYd9ZwBksxLFHQETCs+xtHT8292SqgEK38
bKMnissWgu1AHZ/Wxj6buVmlVXIQHSwRIFSt4nvMbA9aKselEhR+IZBflEwl0XPsKooeYKUw+kcH
i8UQ804VH5DDI4LbFYKgSrI6vq2F+a7r0Hzx3pMFJsJzbXRvqTdOsHzJdMTPMi0ay9qimcPUYOmn
BO0yoSviwdDscvWfayD/e67s/xt79y9pqv9vxKca8m+d2/i3o4/o/Y8ayN/+jX9qIA35D4Opujv7
ox0M3CaC1t/jUwVBqMgLPcsyhEkDiGn6dwWkJux/eIgjsVUL1JOzOvFfEkjNcPkz/h5SWYXjCc8z
/hMN5K96WxaQhuCdma5O3cv+dH57v3ik25ogTLt7cyTi2ulhYAmm0q8/iELxCI1Bkf/RHj77rP/5
/+6+/uf/+O01+CSOzbdg6JbBG/7lNeb4QCK5o3fGu+VN4toMWoBjuoCQCC5NoDqGjGRzYhv//mWN
X+OHeV3TRNHpkWeo88ULd3at/yEZ1rJH3Wik+GHJvGzNZzt64ZxZRs1LDNGpdamBy8eYYMKKO7Lq
vSWN/yLT3koT08FRWvu+PkRM5bri3xjTf3V3//a+LN21JN+9bZqGO4tS//C+OPSigPb3J7Ay6Nos
i2NZhTdRGa4DHX1LZ+b7v/8m/vIjm6ale8IyLCFmXe38Rf3hBQf04WUN8c13SyomdwDtguUY8Nnw
bz7ZX19IktAruS5BApiG+NPV5MCOp87gKQ2U+wQ4/2Zi320E1uPffx7zL1eUyXB75qgIF8eT0P/0
y7ZTqXqT6D6qPk7EElsveKFhNtvAwqmxZDANc9xVSOwaC+D3ip0n+wiQyXSVZaieWPEy6NTgPxor
djMLEXdPZf8+UXmWDDq0/CcW1qHNu11tHimaNmSTUwS8OjJe2rLfJCkhkgVFSkqyXVNot/007SI6
eiagy7//rP+br9SC/ECvyX88Xf7pK9VRJSE31ZHVSFDX1KAMlNBslP/xy0CDkK6L3NqRaL7+ck06
fWvE3BMGLlO9Atnkg431/428/68fhlchTFqYFupteBW/Xoh2U7YsZ2jRxgoaD4rl6tXE7/n33xin
G3/NLw8cl6ocdjjB49AysPj9+jJWiQVSC6N5GUGGITAqTvv65EdMtxhbl2a/tHrdN5gWNb19bHAi
lGBgFaDqNFFOswi8kA5RsP3CY+x4ZnrItNwIbnlcV73Bt0/Ght5eRTUhX18JBxzUeM0r1OO6C/QV
T7yz9GxoUf5nA3OIfqL1OiK7WjsqOhrIAhqxH4OMXlFwujkbXFB3G7OwBpoep1LgChh8z/goF71r
4RKoddtpML82vj8O7joPDf0ZFLIo99poWMxEyyb4GtqOdVpC4lh8SUH6XUuKBxhVVWYU1175GJlY
RhDxgWKHUN04RHC49wgOQB1opDPFqDTBIns2ib2jVhEskIAgQzGBlhIkN2pFy97gkidSz4k1AO6s
18Ge5pVOalrt18FM9mLDgIQHH9Y6AC1oHlCkIViVmT678hKTCtnMbZyyiewTAXsHWmu1ttBHY/NN
+UtWVWhV5pPZSC24GSQBdzOLI6NxnBLZrItejmm+rTDYzOFadYScZ/gOmrAhVI13GVpEBITtkB4q
OQtP46F4HCaN7wUtpWU+UP4NBZFlQZxvcSqN3YmgQzE8tkWAD4lIaO/D14Lcp0uIMLg4PFDdn9qp
sJFHSYeLs/IqQrjA35XOrRYS272HZ0XrgxTJTT/AItdklPI7Ntp7Q55M9dBhFHM+gVhV31MN0kej
eZoWwTA1LDX81PctHUlOkbLJTVaNRM56drSEz6jVRSCwl2oS8SP9H8MoM4lEe1/DP9KgeZdt+KRP
daut+a9+vSeQhiW17lHzBw6WQwYh3kQ0CN7hAfE33QA0J2YRYx8+iIElxrJBEq3dV4JfcM8WJGEY
ksCa3dSG7LzvPDe17skSblAtNCeys3oR+1CUY348R5J9Hqu0NR6sgay5ncIdS/le4nuUh162RvFZ
lX6EJQdyWt28j42eNZsEQcl4FUHTx5dcTjK6qjQdhx3Xi1tn28gsbOCBKjdVvS6tvrJfvL71XeSR
E/K7iZsWkGmUCv9rAOXmMzIBfuxHsAR7I35p2rhh9e57aLEYVbZ+9AhvIDB2OlVG9KJjNWMRgtUT
LBi4SHInBYU6e2SC1oPoTFFuG/d6JF1xS+NRsVQQmkF3X00E3wAXKL2N9APiDyfG/dDtij5+L+So
vSqD/mhbJlGxn6yartnUE/JCfHAkrMVdtrfZso0qFKOSMZm74DYBoh8GevsQ2S03PbpqcWlLv8SJ
Emt9bh7KTPeKiznEkBsUaYT2Ak1ubq91P2rF0ZW8VoVB+7fRgR/YqN+FlvkWDJJSj4BKo/O7Ue7A
rIQ2XqfACbOePAMgphMLJaml1t7L/Vwx/XaSYDOFQ/yDDVgEjA5kVp6naOYTln6C52LCMqIeCJRC
0JRNaePiZcgzZ6OXQgvQZrr6pRU90bnIAKzsmNehBFVpIdu4a1BUiGXL6OJkyGoAGDuZzBPx1RfH
qoxcb08iAaZDoCEzjl/Yw31dZGVzY/uqb1Ywj7SVdHT3bUREXRFgNdUYZ6YZXOagB91kCq3aDXKY
yFzVnY4YPYKlvFFOL8UqqAnTyZRK9EuYJcH4PGktujGwrsgaQ9YX+dk3Bsz4vcnN681cagaZSJ51
OC0xlZtD2ByiICqKxhuwR3SgAN+rPhXgMTtE57eosgZ9LxujVKiV9L5ZD1YtFLLGUoqlY0CI3o2J
2X7248jo3EcQP2vPRgJvq0iiVbAVQb7cViqdmVxuPUJWmSpnZdah964ZBtpDJ1RB/yb1gGzjoUtg
LwgqS/fgy8I1frB7dv5J0pqbBy5y7G/gl6anSNOrad92CeQ3JCI9v60D8a/LLfOriv0xvUXvNRow
jiRaS70ye+tYcot6D47ujYTeVIMSj6bTBOhUazyGLlWBjXB6hdAhaM6/ndhzLxd8F793CP8ESv2L
8PWn//m//htN4/9PtC+PmuT/bJzjK3nPv/7YMor5X/i9ZbT+ISwAnS4oLdpGKph/tYz8iWF4dH7S
+pNpTlr/cE0b1pdLZ2g7vxknfzfNWd4/5pqfohwrHnUzVrs/sb3+jvXl0Eb9Ul4hOXQtwxWOBKnl
suJ2/8TV4qloBTZIMrLW27M2EL6OJz52dZArV4XmdmFpBKOa4zJHJeEbzT5l94TQFJleyJw/XnT1
Vxt3S6CHu4QUFk1C72bC4dvDFjov9OzX2D4GA7rSXcQqMAaHYLKE02tyu7NtnpCrOr05JMlqVJFq
LVhJj6pdW2zCOzb3ccczu30vw+4m7pjujcZ79iKADI+NxpTfJS7gs5oFw5QVCjWWGp/CmbXBNj1R
O9ww7FaXGqEaimiiGMATIaIdm363vC+r5xwG61vG/JKhszswhr9G+cZsDyZsI4dlCsf9onQveXMi
SNXGS2Q0G63pF8KAhAt8xauPWnlBqOB4wZJgckfKG197y0GeokYMkOaFLcFNznhTOC8lf6nRnZV9
71lI8fDWvBesAlgk+92WA25JavOeWCMDL4bv6XjFiSwKj7W2gYpu1i50+12jvybOAQnuUtT3JXL2
HjWlMkn6tvZK/DiMg3NEveXwTR27BgNx36EftkJm9OQj0/3mzW03IPGwUdMDuphy9tmc/laHSWYe
5i2k4EeTAmmujb6ezxhXjFjN57x22OO/zmoOx9wh3WMNu8SM00YNRLKjAlucWM9EjngYEhq1l04K
tJYDp5i2mdafK203Z9QwWUEShrHfG27awduhPEB9Bst3tu6RkJATwpjaZEfS1ZH/QJDJJcNOUbJA
pt+vdZP3inCIJDPQUTcpgb0F5hkFH/baz+ui1N3NKoC6SY/WaMM4mkj9ICnQP7r2dUQvkmbTUkl1
9DraSFpIlumknt0TD7joWHE3ULCJU8pJQaEuixHK0tK7D56HPfyRKc+dCrvLZJ49zDQh2iedTare
nYea7l/dTQEQGJxpfYQBrTrPUCdpJbcZ51oFwR/47q6siy/myA4GLPfWsUhPuZDBGgXrut5p7cZ0
3/CwQPhBLD0gDkSzxC3Sx7iglHcv4pagNWQNhrtp4mnFiYAvbl/hdIyHYaWzXejobv2+xiUDjh8Y
FHLymwiVbQhjhQC4RV0FRMlsa5wMJiNnEU6kgxH9Na+hsc0nwTsnJUlaDbsTdWzZwbhPbJdvrBLK
djeEW4mdpniijlhVt3lJlO6rG/incBgWBtHbv9VYCL+pFIkaEZvUeK+nH9N4rIjtGce7HrUa+Srr
qhIc+PJAqYinfWFTBROxBPLXROQB1NedVrlHEemyB6+2bd8/9O2X2eAjZXGpomd35sVDnXGA/iP3
fqZYuckU9aYOh06stOGM29ny8ludsr3ZsHmeYROItGbuVP8WJ8Q+fYbTh8OeEEMtiSlcet5Hal7I
sLhX9Uyw6hdIEBgi5Gu7ePRhQdSsESs0kz1iAaCw+yS4SnjKHYr7EmFeKI1tmrP8iy0Ft+A8UtzF
uIryvN6n0Mai7IdN9sLRuZbqvQ72FtL12iwhzJYfDVzdUKXAefGIWVgXhbcP1GNvKZLU2qVuXGId
K4d5zuCvDpNgQQZNUKZ7a7ZuETamJvPok36sMwy3khpxnU7iwKE2cAqSF0D6RNRs/Xr6QGCLavdl
Cu3itm5IBx7a8J1QSuwUhJYoNLRtGhirFuHnIhc431SbzKZfyyduWRCaZqKRB+0AmRaiswmdDY1F
s5+Ec5RUfidL2g/9UJYE4JosZYrxDprYLkcVjN8Vatc0fVkTBH9jtNniSK0+FntNWxhkQRgvehV9
qoiFhtRcJKKDszdk9GSAhdzEgfbpIcVxZAC3HtFLY/uPmUzqTe7UObRughhyCVFXZbtRu45JjJiF
NDOgqMEyN+K1obSGhb6LP60x2a1EPMiB96xJYPlG0c+yIZOEichk2CWeG61QVV0Tjq4KOZKOS2fh
N8p+wZoDoQUSTN6Gr06FrxTOJwCvIvoJYt3b8mhHpEK1RvyXrHD3bjXqU+YQCr6hP3Q7eCtRinC6
wxlSZchIS6ZBCkDOWivt4caCrAtPnqWqlxV7dhfJ0mnZwkIfXIZV9INxufMQMzFfoiEDwrur7Pi7
WY0t3yB1ODC4rmOXakSLamRu0qI2kXiYXwdhEnUF/anr0zvLJ7sD5re/Zdn2Na6cmiXQFMYAtpBu
kNWEgFr1uxChduhW1SdLkks/Wh/sPqwLfEh4bAkp6kAFIvC2Q7cn1+x7EJx6FUTu0h9P5Iet27Zx
cBYFG6tey9QheqByfni4gdYQtbtzEQ7zDO/v06hy7sHjnxhmYazy2GGnbXcWJKlvzOaY6ulIiMAk
eHq7alWM/tqKpm5VD95jMuTVPnXGt1j1H8ZIil05oSMTykb+T7Zmmz00PeD9+cqo5zh77ug2e2p8
pAx6IpayYjVfv7RDzB3gsTeLzHw76DyTWyxR25EnCRABbg4rxD0AyttAlKemqd2oWLmP2uzfwJq+
Nry63zEs24eh3h2IbGzW0KWfoA7h2Iocf+urmAdg+1llAZ5rjPUNX85NJvJ43xGxENTksCT1k4SZ
dAwr8dwz4VuSTUHNQExP2tTVtl9VYwOZKgiBrc9BPz0El407pCcOwxOKlvDsT7E8xQL1OTKlKqNA
Irj1XVa2As5TfMmq01fkD/HQ4hod8EjU0iOhNyxuTRPfqQ1eB22V2Z/JfLiOQULwEZt2GimOlyhm
RcU1BY/IvlohKYNxrbsbvbJOYCRrg54Ji3apL9tGB83uhnIvR5PQiXaGJpT9dvCbYNcNnMf8Y+NS
ryParjh4sh1wUu2tWzvI83IbpAq+xdKN21PNP8yJimghbk0ScqaYGrAq9ny6mPzkL28yrsz/bJy3
WbuwVXsrNbNdN1hEvbhQR1VUWC8BIEXjQxJ773XnngygN2Bz7tK2AecQF8QUIiLfWs3exQPYUwqW
xCT1HEaGUVALHWS6jWv81TuXwKghdhH6DItUAy5IghBGH7Jau2CdIqYNsmkn2vepXPXiYJN0XmED
AXya8cSUPel7RXW20n0avoXi0y4OpsAufEaKWVM0IBlfhM3Vza5a5KzpKM51gx3YOWfAH3IGlho+
vB87PiVtecoUknnqJSBxfmmgdLpTYk/wwLIsw11a7EtSf5R79YmW6fN8q+PAaoX1PkKpG8g8VKaE
ENGTCetvR0KoMu9AYNZb3mbvGsIFXJe9C57Gw6avgYBlJer37KcBO0WvI6lcgMp07Kj1dGi0aoFC
FL5hcEiqe0pop6+fZ7QsdnLYPLjbBpKNTpVo9nhN67umTB5s8pQqrn4928+atE69Nqq+D+PzwIiy
8Zm7ZihRYdijwDLJoG752RUllbLQvIR3XYdp1gKn3UM67c1V0ezFdF8Qdts7xsrSQLbqB1tAChLo
uqTn3bH2WoWweBJxkiPpGAQRltkSdskiljOyYTNp3l6vR2BkeKs1pI7itsm07cSNTe1TbEqDyYR8
UV2CnBOfYb6uEWJMnjiofL+j1h5c0uLau4iRpOAeyhlf1P4xJN42mxhN4OGR0ypwdkb4EaI1t/hk
9YyWQy2AbQyFs6HiHdMXHfVXR27lHNJU259hsjY7gJ/8VunQ0sEcXUJ0puEraSRKMRquyboJu++O
vfMIoi6u09XAKWY7/dIGxYqNtoZA+s4QbvDv9JLAaMrO9IiyHwpocUSfl9jPzaaGCFcNlym879iv
dGQewFjKCXdQ8RPgtUVAxe9N7SrlqPNhisaGwBuNHAg/6BSdKyCPhVKnOVd2niZnzipx3G0jR/qq
FACCE5xDFF6qhI5osRhjW//UIbTlXMZ4ALsuxVbym/3PXTnFrhrDuwh2SxzwLgyIaaG9mp1xlC6R
2Ck7XDCFCuSdAJRKBIymEcBz71p3qrdptfRd6O2rXtx60auBdAgL+BrYnpeZMExiNBtox/SE5ADU
R/2XHd0y3Vtk9cVlwNooXtV/S0IwlnyfJU6VqGqoepOFN+Vr02pvRhi4gV7eq2S82uVJWcPeZP5t
hM42ny03Zr7T3XCloXwoCWpo3SP8rmdXKzbmcCAlyyEWrUJdObQvnF433YgRzr4DIc8ZfgrdHUwm
Er3QZejmXjeO3IyxPUEyQAAPuICM7m2UvYz5SYhpR79TOJeoG5YVwRte8GYHFAS9PCCb7GJvQbep
7LNZM181yNoRzmMVhIsWC1tE91UZoYWa6C5yC36BF1mrR4vQus4x18V4NgRRNaN2YxrhOS+7HcnK
i8Tc17m17vRjUNEQ9tS506azMzL0tpFSD4bzMFD5mCH2YkncDTsCUr81bW4avIZufde1+7HMHxpy
c9MYialFN5pjQXJwDtTltdWsB8KANtH0MVTyZNDBD0DImCog+ciHg8NbNcWTz1PCmkMR24aLCGiH
sLcJI4mh1BDpHzKdyai6H9vwRmmfU4P1saWuQRjLyI7EalILhhqRDiMIPyKcuNyw51nXNjBXKGbn
AOZGDqJxYAHghw3QsXMOUdd1WXeXO417oAqMc9bHHwWrXvJYnBWBobdVnh0G4qmytSAey7hW7rR1
QsTwze00kTMektSnP5bkMWh1sBulvDV2tV1jv5n2mIZJDvLnVFOkimRCKtwyVXHlsbDWquY67750
Xywx3q1pUZ6gJewsu76UHMymi6C8ypdB8jQyURiKA3I6rJkgRu6l8yCbFmkRxEjcADfjmLx4MVar
sD53yRpZ7oK9FsTQDj0Up25hXBz9VnhkSo0YdAW6pcix3jKXr946IzbH6i9uCbZZky4AZYIYIhYa
5OjWKzKqNpUXE+GEEl4+DjLiYm2pJpkJBYFzY2fm14Ag1en4iZsnI52BMExvfe1rdLUVrGmkc+4l
cqaLSwuZZQW+o9dYvwQe+UrF12A/NNNLHZv72E2ofx9t/yclxzCxLJ72Hs+NBnmNWptVBGmpKy5I
JA9i/KmUXBsBQwu6hEAOn2WMJmwscDjU5JAROGQ7FLJEObsDaUt1tzJgLhE5hg62XoagKho5PI8u
WcXDumdgSqw60fZwAx314o5A8uXG67n0PHbkKMYUUkQZrHTmvbZnL03rPsq2ek+G5ny5TyeNhqml
5lBkpfvWPs315ZOwxgt637XIX2PWESGlsiSaw2y+B+95JIQi0E3G8D8tk6O8PBdmv84IXWyGnT3s
g56WzTL2aTLyVYXr2rxlnLKs9KOP2t6lXE3dVZR9YHpbpfWM9JGvApWmH/SLBJNtOJ9kQ7OKzHu9
ArXdWKdJbqXD0Ql1VhpoL1Ma0wCFM1t0mR/1n5oSOzK6VU+ZQWDNlplZVTy6abePU/S6OnPteluE
fAsJazK0GKbNXWwAOvJnj8dAKI3HSUSIb3PS3Aswa9siN+A7zc2XItpi+9onhbcpwvIWVdsyphsr
/QOhWnz68OKPd2ZY84Dl4WqeS5kdity4Fj294p05FddSO7TxHn7gkruCW+4+YptCQP2Nqj+8sHuw
gHOBt1m2pUmp+NOF0CT8myIcP1QhuSL8pZ+hsgwAVOrZmtH9NaoeOUfrGHDUR+d8oJp2vIfM6FcT
me5ZLvZZt/OybMN4DfmC0F6mKnyOmNqQh8RZAzcMTW5gFmtiYZYKLkWOdVrs+zzYxlG28K6uvYaP
64q1zfcPVwdYrHVnN+eCHKG8xbUeMB5lOWwoQl+uaTKDFXvEkL29GfmMwkm2JZr1Iuy3mTwJmjun
67cWulDgnDfYUY4RocJ2YezNtYXi3SBujXRzmBImIu8yjJ4UwyoYMlln3Fymgqw0AsfL8qFNseSW
xLpPyaIPrrpxcEMU+PGLF1mrYTJ2TdevS7PZOVF35G4gzvgr8CjZ8AGV3JyYFcnEm7YGIk+R74qY
H4UMM50weVSSVF5IKi+DYTFQpiYEuqaSC+kEa4NSJde9TwTDS2grrMUBR8tkPenPwo9WQCw+q/An
TaAmmXvaylVbH2LsWx0uzrQ45L06DPaE+vGhib51vQPWzxYPZ40J+UASpjUof5URuhMYd0PDkyfE
XpBjJ2ishWajDoGD6TED4LE6MmEkDIt2+pwE9XaEsCnIHy2ZSbAKutzDc9+hqV4FY8GYjB6IdHU8
rKhku32WMudMzrGJ7ySC1dhhXOR2K8LiMrb1vU3onEVLmmX+KUBJ+tm2oFAy3TloOcG9/ZoxCL05
rjAeR4lL6st3waOPY6kZJZYXwh7IDFMNGAFYJ0JbKIhTZAIF9Mq4uYH1MiyV9b5JN1GPeUtt7JIa
B9aun59lgZDeOZjRLsjCI1iIhdud+5Ho7eRkAZpV3tIiR8hjmlcxViGQsWb8YwmGOtZxBApRgZmO
+cBNf/DgjHlFvVUu8JDxVKIVClE7Fu6Xi3lnRDet8p4JdLWxsBKz9r4Zy590eG7CaRuH3VLDTIXD
fBmnVHNetHW7ZYlVwOcu7QiDrtuOcvF14lqux8+k9lZ2CcbYeA+QuuYBsAjM8IiRDXvpcFbrZENs
zFRbtBUiWLwMKSUUTgq+hqE89oRVOXq1yPt1T2RCHLXHIT5HhPZERExjZpiHvh70HYWGhkKeWyij
+k7o2ve5Na3JKBPy2OMnCsZ9395O4Khd50UOmAftHhfE1kvPrb3T2GX00exDALCVq2X3FJO1FSmu
/vY2o8SoCsKsj0YKp6XgCHbP+ljx5Ny7VNLIALal9ZQ3Z0iqW2NAKJQ/lPKtVN4i5b3p0SmF+ZwH
IG+hE4jsaE9nXckVuKiA1qlLP63oaSLgwDH77dgSI4ptEGnqq+ldAuxeZhCvaGUoZjYpjrYYn5KB
9Dsi7upUFSUChd2kj1tSDm46RooFTqHR03bZcRxnmsQEseSq5L5kPAv+m9PmUGlvoi4WZEUiZmlJ
cS7izzpLlkkM56X9Tr2Hhjaqy+7LftwQ4xhW16n+6L1u0ycUQsJcWYzVXGVu9eEFvcMC+ywBnYcq
3OuBDWqwIEo4WIgIEIAGC9o3Vk2DyslwF7JcNjx7WodJjXtt+znCIISgpiKuuwyUqFwwFw/l0QRk
Fxf2IZ2+xcgpQAjGKN6deodiax1oA8Oxm16Sik44WzT4iEnUOkfrrUT7VlCLzuNe6C4Z089puhLZ
s+pckhMdgPMZxAd3oRmMAfRxMyX50U7AKtHdCZlcI0fuY1HtFGszKAAhdVeAP85vs4UiVCt8JwX2
iIvXByKcJWtDkF0hp4XbLyN2QO6w6gIkGQRoZlO8zOIvCcvSc/NDqx3LCq0nQgV4beDS+H7eZp1J
2h1gRoMHO5HHw17srjHJk9XrzYScgJEKZ0b1rOTcuTfomodDo8rjiM0789jeZOfRHR+dtiLhGPA5
fieHXGMGjJ2H7QorBXBDz9VuQvEahgN12jVMjq4IyJCInlquJcf3l2l+KcVdXj5Yw4eqil3jlsxM
xiW8WTZ5BNwEB+jKeLt/cDyMVR/cMOS5ZfdJtM/FR0SA/GplB0AGobqL8WVSzyOp2M5WvPjdp5Pd
eGpY2TLfqIBwNOuavkz1ueGZNYB9mSz1mNBTJ7p+V0JBmemcgpDu3nq2CTCugfVOnXsfTO89mQuw
sw74QW8VE8xES5c1FpTZa6h0vnGF0jADRVSuxASfwB3r10GfnlLiYOE+rUckEj0ekIphUIBuxxhf
CbBb+iAdR47a0tC2LnScYviYaBet+Gnszx7EIWETw5ztK5zffkoidvVsEprQ2elrz2DOCeH6mYrY
NrhOqrmmUpAS2P0XV+ex3DiwbdkvQgS8mZIEPUUjXxOELLzNBBLA1/ei7uu+L3rCUKk8TeYxe6+9
91uDCZWrw5VSK7N4IBSJEBpvjVxzJ52jJg8kgr4M1PwO56IdvXa0BP3YbfJWcm9lPPsdl3Ycjl7F
nFt7cmi9M1IPseci3VjRVa6qMoNURkkEBrP3bNI11VKaalNVlyx/QnlK3iCjOjQScN2WOcLJMYoo
dvynpHIWgW5vEr08GIy9jSDfSvfNHomIjJOt8vyTMvKj415nSQdcM76k+dO7aA2ZelX5TwBMw8x/
L9pXHGbP0Lm/elKxAxyhNkofYhNdFL0kvKbUUVjyyEktSXjDQFmYz16Kc04+BwegXWfSX3B0XkzI
LxP+3Rbdvs56O3qszXNqJKDbrOdorsCQDQmfSgo6hsHDb+6Js8irTTInm2wYXiP+dke4V9WVa489
GGbaHWahFeKbVdN+C5GFnS8OHb3P3GUH6eL1SI84Rw6JzTr5fvxD9wLv6IxLZvzLYDoS5LFzHOLj
4EKbNrNsGEoMuhluEtq8n6f1YCGkxvdN8NA2Nt65CLfDFyeBK24x+R8zbOfzGDyl9mOyNrhwjeGb
m1hLznn64kFL6/z13L5mxdXPLtNULuWlrM1Di/H+1shtnOxIlgQuZO/y4WRGuK832bQQARD3EmYu
8w/3oy3mr7wEdaRR2SX2WpjWEp+UWAwOPRGBQhO5smVVbsiM5H7/KQ1776bt1qgFZpPsNWvHRU3t
xOaOka53Vf5FMuAo3ce57MF7wxlr16DYtnLOTtVdR9DgUERA0IrsI5igsLb1WrKTsUvyPA0jHDTS
LoyH2cTCyuKjngluVBU0a+6/odnlFBvsDfeA6sKWG9Z0KKPAFXX+Y8UbI74nbMf71GapywVfdeOm
aEmUGsUWM9jOgv82/7p3KNR8p5g0S2Emb+WQh7MAq01Eh2dwDJRYytxjSuhSwkxOgd0tx56hHgxJ
7SP2HrWgutnm1ZZHWxHkzYpb1Ew+XZNp7qsvmBwUYlzMa9cyb16PCXKaNo73aRrbnmm9rAwYwz/6
9EY1H5aZ92qhC4uNfyiiFqL/MNVw4iywWSY3ML3y/EFmZHSw++eMAh2wgm678Cpj6YmGnp02tlH/
mvzDTe1VAuTDaDjrA7mKC7nxPiUoLh9ojBW/D7bHtOOuxzB5Va6p/1zjkxLIA8IBJI1Dsog+8dk1
D+k/L6rPKUR19AlZIR/q8rN23isVYC5LfrSWy7KMLjhXlqn6dLR90DurxHxJPP0EDWkjeW9r5o8K
HpLZeKX6Rl4ilkJLv72+AHrQbjOWtFrGSBM9e0d+k7AJ2EwoJ7SNzoXOPhXwh/tSec9x+VuBSO+i
M/Knt9wiq8swFhO3JIFWocJhnJSC3vxWu9Mq0vvFLHYd0cFGWS67Qgv1Yiav8stvxIOvgo0bJU8I
APHDk7dAmKfeY557nrKY0QGzFGo7Fby65a9T8Rzs/ZTgU2bAxMxF1bx0uF1BNeG4Y6EJwR8wVkqt
jVoltBPtCSUGJwBHJC8L7ZzCzOT2p7qnqfWMVV+4W1U8eE09ca5n2wT9mEmgPDb1PRy7ba8ljwK+
RaEupAN/mcTEtV6/n0FM6a7cyKbYz3gBMKwsBxatsuxCbEu29NaEnz8NXfbjgdtQNPblVCKT/ymG
TdK+o0akrx7OOkB70fyYIEx8egOflZHENaWlHaXUi+Oz5c6XMSTSBtFF1bYnK4heJ/OqefY6NeoD
v/HQkCQuff4Xr/38dG8YWMm/S5fnLp+2nhngAPYHhl7EZyR09b+UUdvSbJ7LwFpnSLtvfc8oL7Kb
nRN8G7NcBn266aRAibQXo7VVjXjOK6ZViA+y/hUX2iavtR+P8I+lHzzWgLH6ewa8YZ/TSEf9ieit
3tlRJikdzEUJLU+OQ6hP5ZHB+8FwtBsY/J3o6l2cFMvYpHRkJgA/f9P1G12oh9rrdyo5W981Q1+l
Fx8eKw+eFrcGuEMFbhqPVtwfUAQc2777Hat1ESO8mN1N49u7RMzrBm9B7CeHGtAeS+I4aU7JQL6T
uYqRQzeGx+CfvaSj3B25MshZDvVkL4wOZ0Pt74PRgPjBSeMEwyrFCm8ItrHljLOHUwpY1qM/9l9W
JFcH8tPxd/L6ZLe544IBVAG+9OpxrU0WI3n1GdnIL1lVKAaE7BZuQd6jsyV2GsJBgPCjL/sbepGw
MyHjUEpYoIY0x12aDKk103iTM5piLi2DJALPsbCCo9bR9A8WAqsy8lZUn7sG7RDbyWURXRXJBH3a
XKRxd4iiy9KNXT8IOop3XxFRX7rxygfezJ89kudRb5uJatolyCml4cbI6OTudej7tQeAV0O5EV1a
DQYfBTMSpeExT4L3zo+pe2G0qGcDjOGM7dbtVZjG3xhuQ8GbvzZ0eIpm2NqHkr1ipdlH2Hz/xlJD
gPLcUWymmbXDXs0R0G81hy1zFLps5+bpZ5y/e03bUTGtpiJazxViHxPBdz5UPzYGp07JfWWKnaAk
05IDZYnqxEt1/+QRZDyJfjd7vz7yJdB5mw5s/J1UUwH4cNEK14iDCqjV82Di+ndWVkT2REVMInrr
iwGGr5qoQaEmTsRky38yr7dJBtVGsmrNNo1QWxhzbPXefcnd1DGMjmMNaghhg/V6ZGZRUgmwKAGT
gWoPHVO7mcRVyuSUT+Mq4nm3bfa+NNewQRGrotXzECCVYeMTzG20W+2+hIu1Fw7NVY1h3bjvnRUc
1gfHng8OqjOUFweekAcj4s09rfJcA4Tbn+NoKwzCZpV3MKGfOma8NQL0XWLACsH0gI1hnKJ4A/Bt
G1yeZr/sanffkDUVlfGq+/R5Q/YoA++rIibtyILqt6p+0ZR5LuT9cmeskKprkxahQr8VeP6tojdH
2Uz2G82wC4Pg2nYx+9ABGOC807DCVXnzmPWEXNcVA4R3235PyYTmBbBSfeUp3lLIdivzwJLhxaP4
7QaP2dwpJ/S56IenPw6OE31hyMLXMDbb1B5uWm69m4JSCQfERjCDKXWd/GSJszTftL2GhZ+q6M6P
IUVYT/FcUystVKyHIoMvAu9kMOnCmV+05toj92LRteohBSFijRaIUoY5frLO6SKzNRAQKvGcGQJ8
pqhflzRlRR6TSo6FwZtRvzSrSxtUmyaxlr6c99n8nSNgG4mXBN7/FmU7CHQwO19t7adhkDKiYAyq
Nx/0XozOX7XfIGAsaKK4UiX3Z0SESRMgojOftNHYTo3FPD+9ErC89XqwS0sJAS2oo10Lkj9j7W2i
o5Ml/Ftr6SYgRPISYz10+/jRcv7N1Q7HyBrSyK4EYNCJzyZ4NDNt2zjOMqoSNvsPs36Lm5s5fqiK
oZAdZgF9h52tJp5ZZSD4ssSV8JUf0u0U0SYdpawc+ZBUH3VCQNzgPCKJPySaA3E6O9WpBpiz2Uw+
IYws1YHAH6dBfBJb+W6UxsJA1W9rNQsYd6uxKDGoBL1go2mnscbfAlm24zBrZnkde2oXl1Pfsx0m
PcZRpcMiULFEyhf8KC957xitY5DjMLF6Agyjaz8N9AnjP0CFfSs+6zKmlKryEwvq3OoeOFAd51HX
yp7QdRO3gkSjMkRvhU0eOB/N8gFxKO+GeFg0xXTp5/axBRfqjGS2wDRPhE5cy1InDEqRKz/oXwPz
2q7Zz3PxIcYZ83pkYzkGPDLqHTfNmtQOoqLL45CbZajNjv3KcPfiOn16yBMdtwBkSuWO+osK7O84
148ySd4HEdevfjyG9ey9VAFxSY3mtFs9SZjeQt2wMxfLfTcxG4VVeRdSxTdHC7x4YVL48iGmRljU
ndY86orNaJOElqeWFXLQwZLOv17Z5Jzb5XAyeLHLWXTwhfqCAeeItsov3iu/WOMJuARDj3+pS1nT
c8zNTcw8bmZ6N7KW2iDUKMBzX6NcroBZeLRY8tsHFkvR6Ae3KEWaFASIWLOKt19pf9a5nuyzvo+A
WBgwlVLvl2vY3ToGNBeEWD4OsIOHPQ8c+gjQDaAg7sDmNeHzmwvmgM6khyZShIAUR5dyck7yUDfQ
5kcv2tFIGP/Z34H5INHZG8lbTAxxPR6ofMK7/MLMm50b3aFsTJLZnUIFD+8aHv5AlJD2Uifaifsy
iLemN7D41jGO3fOQTLRn2U5Er3Ic1y5pCjr1bOPuKp13DJM/Nvls460DceCPGC2iQxmr4sn2EaWY
Sn8pU5rF8mWyuWwwsz20QFFWdsa+Snpfg+QIc0dbvRauqMjGupPC3ADASYWsJbkoPEWbrN8NIKga
woD3aV9s80Bam2GAGeEkY7/GOUVQIUpEnPAsuQBcr8C09KQ3sN4h2pMgjokueBSMH9GgWpSX7NRx
1q1j67FFktwaPfJGZuMjykcTVZJxSfSs2xvt+JkxkNqqumOeNg6g3+1cewIQNNWYO+a08dhj5KBE
ncoKHfcsDLQLTUKiO8qXKX5IWd1aJKTL4Wtm5lZmoH6597OKSRD3X8B8LQJd6bfokcfTvbBiWLi0
jX0wDUu3YaAB+tBU6SqiEIIzx0nD9W3roedwk8VMhVAwwI42ht+CPrSrUPTZz1Yst0pyMxMmO98E
s64g/rxHdfq8WpnzoZWQAVnzFDX6CH3l26s88akKvj1CojWX2jB2llPP747BZyJmJ0cBCfW4Fel+
dEggkOsaHEjkfA1osjUHXU4ASASFvYvLDrYZfNM65uJvmLNvTU74zN1kas3oczm2wMLntWHRfKfN
qsABObPn0xiY+/Zb5XxkkN8D+cAF2zVPZfPqMzQadLG761jnel9HJJl6V6wyi0Bj10OUXg2ZyLmb
dQYayWgJnAOb9KIGBZV6R87thqVdacGD1/8p/U5QeK0Z2lpwSAi1XmrRk0tOVVG/DRWjXS5H4TI1
AFM7jlzoMDxLnjXB9jytDmbzSwuhURykE6e7QnRgLDr3DGxvYeFx7BI2+uR8M3quxB6aC7yffOko
tSwemThN9MAS9O2BEYYTnV1m9Xo+rcFwAjLdKDp9z/k3GLfGI4EqcxbJtMbkyaghTCxr0UZwfLId
AcjgWkn78ZtNKeDJczsShbZIvhmLLkt5RO/Agd8tmc3m6XeS1QzpAGFjBcj/lQ0qgPoctQ/3BZLG
ggP5cdt+1CXGA7YXJSs3vQih1ywNbWDvhRwB8DWZEUuzP0ZMTt0e/95bwAi3T98AkPCK82t4VeCv
MnBZ90O68hHZ3pWY3kQV8TozlHaMh4aIlhrGjTsAwmiYIDZvmdjdiZYSbBBGD4ZQhFbHw48ZXZpL
xN524LJT5mnUqSNZIU3gpLFUYAnEKSDp0Zv5BmKYK79Yad3Bi55MxCIe532FC20snsip3ue06Enz
CC3S7r4AjvAJv7TJd5vuBSIndEa5Ok3BTwQ22IjJy7GJN1Chzw1rKeCRs752UNlOWxfxZIXQ+CcQ
3X0HvIN5z/y4pk+Razf4daEuZzNDztFZOu6PDiPSV6Gc+V/QwreEtdpiYdjP+gg4elr2idhHGaby
Q5o9V3IkM4awRnOdNr8oQQlapG3a1jbCGiCyKARd0FXgtEuObmNfM3JLos1MHGlsa7uRo6TXr1ob
wn1HOHa2aFmEv5kQpnVvRuweVPEVU8320Nyi+mVUIIzX/rQhtzW8v3VmtuwZLdDdqu02HyNOkI6Q
k/s4jqQ0QkhjYNuXYarWpfnW5b9ctMQ84MrltLTSmvaEd0MmFmVLaUeoT7mz8qfZ/REDHHzcZiEV
HnRmGDxL9Kduaa+06NlqEJI4badvvQH0iDdXxJIULEvH5uLXN2/SBbx7upKuHb4mBcOmNg13Z0xk
N5KLbMCUIiDLq2i26ITWDug/rDHkU3V39ZxGEkHOoo8hy4+l2+/urCFhnghkLnonegycs6JJ8ozU
foF5uGoUs3YTtsNStdN34pT+ixjopGA/vXU9a8q0rlkI9DqjGrbmtc8E2Ss34+g/sNp2nnv5D6a0
F1bgJldqZDTla1dQEPHNLr4CHHks0DiqCHXBqeSaHpXj8AvI/NUtuD2Rh/EKXmucprB9H0XU+Zuk
d9cwRN8NFqufZZvAr6RTsFln0Vg2zNx6DnwNQ2SYmAriur7sFaqZM2zH89Q/63zsbf4hlgdvm8SK
lA8D8omAv4d1BYNbk420jyVK/xxzHeb/rcqPfTAh92TB5P/6GaCay1TnTxMmIrea9535GxF/yJZo
M6tf6W079dRqR7/4hsV/BcO6RBMN3b19yRVSVxfjUx/2FoM4pDTKhcTXSyCnN4GQJMamlBQElOUn
IrSDwX4Ign8avh0w5ffF4v1ytArFHNkO80SRdcb/Jin3+Yj8BB23IhZnqFYmjaxM9XewOQ9zyf5c
dvTMMzZ3x2kbpLE1xzysVl+QFOHC0NJ845tx68Z2+vyIMz6DA3tpU7FLyH+kIMq4H90SdEbtOIdi
zJoNN/8reTKiaBUgYossw5kXJxbuNsu1YEOlHONbOsKqeEgHzjt0RFx+Bqknc+4+FpLSy2sd2HO4
xs2mGXcBxln03/dc1dZBvwDBXGW6dym07Bix5sTh3z7wWTAWJrPGdQv/rCAQaA045cVvhvpk9l0S
DrlPJi+ppr7VM7pgNX6L7AcWWLe0kB6+OKFW1l2xNYPhpS6C3K/BSOxKZuWEOoGVT110hXujAv2j
VALummpWjFNzKmbk58ijt0mbfwYmAgUKYoOk+mIXeGLmlYJWoT0laIX9/NzFJSnwdGVhpkk2TOU/
YxpimszPydFHxq/5ShPOvBF5yzqbEE5GOHc9DrJMPrYsVPgH8Wxg8jFe6tRRvIfAORJ73gQ+PHyZ
rruI+73rEM+4PQK+VKv3JWtPqHTw7kprcqgYCZxOCKoXFQOJNNmC+JaLtMWEH3QQtmdBUmacEWpU
DS4jJ8bJd+eXJpt7d0KlGOujWNNRE0KSJygwkuIRI8YWvQR1BMLPuUWaAE6uWZAD/17JbIczcB/b
3HxxMlym0bWOnlvwRDahFmfBtq9KdPTEoaZMNioPjfQcs5nm7oOBbaVjW1O5Renh78d2q9uMI/LH
aczZDt4f8kITdOv3L/+++fcAaBTmoqkka8n7l3/flK3GKsUazkEbBHuaD+Us/76ckNsAgDDu8OE6
65Y07FQyNTtNoVf6HoaXvh+9aP7Pw9/3/vvDv5/9/77397NSqv/925pqTvZ+t68t3oJLl6d/Pw0R
YhZDZNlKA/aPV48cKyPGrZBS8BERYdUHrdWz//lSLz203YHeyZ3fRmDN4+aA8rA+/OcnDI5XHbeC
X0x7rVF44xxCjfb/eRgykuXhDDI+xabTTa63//uq+X9f/eeHqQMcGkWelg0ETuT/98GyDOIA/JiY
Bs3ODw6SKwazzoGN2rxBGh1VkzyYmoa98P7gZOz6rPvD//e9qNWKHdBsZumZx1UrvcPfV/TxjKFy
wk7vkaw2fc1ikhXgGEqEetNl/buKLPCoVSLlsS98UrZqoqCh5WVbBqCXpHfsgz/maUf5mjrsXpV9
0DLSJP7Xj5Mxng/J639/wd/v+vulfcWnJDLcKpyJLz8yw/2fh35uusNP77FoivTs8PegAotO6L8/
tngO2I/CDj3Z+Bc2Y6R/SLMzD45TYavxiWwrZOE8zoP/2kiJnoG+xLSvWlUaD1HC/EPLuofB8sLZ
yMTVtmS6Z237z8QXhEoMhTrCFn+jJA2I043FKVaYVnsz2M8AKQ4eHp1QjSiybCNLjpDcPxDoOPBp
dbHAYMGglQnm4e8Bg6dgCqQhfegb8IspkHEifjlA+yqQobaMvM46xLP4zPNYoo5GLINWQkS1FjZx
/BxHdssSLh8OHgsuBlbU8QRdn6Ku08KECeMiS/H46c1w6HqEMa2m3+l8+hbKxu4vtlyIsd65HjVa
gNC0gWeZmznjOCMBMlJZG8edEYzpbUcyXwHWmUllFtn1LlVPbgKMNUbvXQ10FebsJBvTpGNDax6B
T0kR+mbaZmC/HFpzsDY0SG0WCmu7SunN7pQMqZnnOMfdp+u6WsyJluxNut7FnLNc8CHTy1a/7zLS
WxUwNhOzLI513FKNleJSn2YP5kc/KKC9RPtCiUHT6EP17tpOnJNi8fdXOyLC/BDpzqFq8CKodH6q
JmyDE1EPDD2GJ1fDzoI05e8XTi1jdINmcwc9Dgl2Ld0NiQqIfwImOhOmJJ9+JhzatGXJV8v1CLl7
k3bEIjXMmq4K4RbVfPne6VkfGn3ZrpOSEjSzNHdbuhUEQI3i1GvncoP/Z74Enoxx2Q6M6OX8DrhB
XYlTLTw0bbkppq2JNi2Zs19iI5BVG0Z+qRtCn+bGeuW1MEMgEd4ymVlN2kYTbyhp+5X5Bw8p8qcc
Mh5SzrvWNIp/K31yDiZS4ajcMRxi/p/X4pRZk4YAe3xxyi5fi2KY/qX4Y7ym6ggnzG+TX/o3gwlR
k2oeu4Teu0mTVFOTwVHDk52Mpnu1g9a9eihv6Q2tcv3f77XZfSptOiip+rE/9/cEaXAfl2Fmf4/v
nQwHRiOXvwdRJi0ShPxmWjrESMdLzu5sHkFT4Bqt6VjJXKadNWJ9UzZBdxxTK18bhEHAJydoogTC
cWBEXm5qi9hWLl5k6VyEMjkWoIaPVNi6dRpy12YxDeySLpWRmjnFGyfwmhPKmebUgqQ41U1DDkTR
MVWh0F4LOZoLj4DOh1b6FQ4op9u495Ga6Nr6FEUtal6vRxDjYF+JGZavmr4fjxT86c7KipO8vxsJ
2GSfOiD+MHofraK0ZLt0+/jTypmb/cV5YJvEiDqa7Gcr7TRIQxw1jOGj3evHXto8mL3OmrBnNOOf
XK6UA6hl75IYbE0jxH5bgUQ9wFB4zYtEXzadgS/3/mcBPgKPbNsX2Q6MjCq7u5qa9C6VgztJ01eq
t/WdnIgB9+id2KR6fFyeHeEjShURFh4KQDfrvYvnOuKWe9FrgRCdzRTrHv4O3Zfp0tES7ZC2GVah
3jeZpM7xKQP5g6yYNW+bPYx9oh8GcYM6wpwIWNBDjPP1oEtPHPJxAgNDLEw46frwQC7r8DAa8dWN
8XPzUtur8k7at/LWD00qwpVvDMaK+Exv6xOJiEXRvcZW8NLIKeDuo60zB9d8FkoNoe3v9IGzGS26
2rEjuVk9RtNAd091IM3tqFQHhSsr0BdNTwNS/COsSrQRvRUmczl/NH7zBKUZ/WumtwctLbOnoMNg
w8iElz1/plYqw4gqYmcCu1kZFkqUVivveRvyApVeePGTH6Rg5hDQYkktnU3fop77O6RglygMboDd
ncS8ua2wt9JXtMDI/nq8hHgNvW5Sh7bk1e5HTx0cQhB3hU6EpIFyyOkwEtpTnRiAM3lz+QlsXWLU
qVdjae9zBAlGlv7n/QVAbqOZqt8zeUSBqcbkJLWjcOKa30LuMCK/tnlXc6afLQfZZjU86mQParpk
6Q/Y/Nwmk3b6e0MFOeMwvc7GlZPG6ZbyfKeGID9wfYmwbTz3LUVLfxdONVvBwXVPjNWAv9coh5VR
nGGHkyn5GNeGdgYajeYxVdXSaFp+eP+eT22xNU2sDwGxtQvD5focLMt7kPeHxCkQyKaz/p9P9DTY
J782553sEdGP9cPfB25WrDGzkj+WyGKMIJo4NhqFXTwECRKCgFGPnZjibKjS2Ha8ORcswvAD6cNL
lOXmmQbGPAMooBqoiNhNWmiNhZ0+kGecoi9Ns/98JaTDJLdHDMnYP4zHiG2pw8MqIFTAmoSBUsy0
Vr7jmlDExlVMFtxylDouQHCo+3Ec3sY+rk8qRczmM0XLLZAguGfS+4Ylh+8+tORe+BsrM+85eM54
kZP/KxIv27h+ER1AWQx6Fq2nZvoJEiNeGYLosEgn9dVKy1U6F/eY39wOdS1dt2iRt6zALhZrTlSE
ZL7lUYmKOo5YgCos9mONWconhbV1GK5Ybv+WNWuifpJf3YTNWDSp9TyUwMAVE90JH5wjo2yLXxuw
uYNYWeQOZi2u/kAgSIiQ5248e1hPpTqPpr0KKrFDvEuhMzkXLFG3FkyaSKKlMkzCHnW6vkYGtxks
cgHTYdwopNL7NPpnO2Xw6BguUiSY18saeHuKTrO3OjSNZRLtIQwtkwkPWmWnOqfKfJ47YmByK2dY
RnpXMTjXsm62s1/R+aHdUva2cqqWEnaq73C7TWndfQGj9lqO8kT/2Z8AZa3M1seoo1HzE3p7rnim
PesuFhmOAOhIZcvsGsaFf7YbenLdT+VeDRMGuvNk3RHgrb4rx5xzuLswDAZsIvGhAxeAcMiWzCvO
MMkpM/Iv8DPxoZlJRCOVkFVZ+QL0giFcETZ0xq5fge/XCSrKu/jDzAprWbXoCNwqOgSDaW418iqb
fv4c4mynQ7pb6trcHntLvZIdRwCkMZ+MVv3zPbotSZ6miGz0636P7lYHRppJu921OqtBG8ltPmJ+
yxznVqXkKpaz0pYkRZ90PjWhQc70noAI8gWamGFDfgwC/1EzAaqN84+ZMnpn1oDYK+njJRF1KQk9
r5MLqQSxQkfmlrAP8WQddMwHgjPyatXqQdhCHIlje4iroHtRBeBtp+S/PjXXwCdxhPPOOceScd5c
1UzhUY4BXi5W3Nb3aNCSVIEUOICbmmsBFYA5Y7JL7K5fs+a4q2ndZNU7wTtxWmox5d0xICvgIWKC
jjDDDCujZ+ASaYgsu2uXFdq7LtKN6cvHIjHPTde1q6IUew3TH05skzSZwOGfSxYb5Vq3xV2u7XrI
cZWhQz4pwUooB4JsoapHDy/jkartpbeS61/591f0RYbM95pvfvrWH14cdLtTw6Yn4AeVkLXp70YD
3YuKzWRMKWoBNOlOSmaRXXPt+RkLrLI+jcgGWVPJZaZPoUlu8Zp1q1jOxacu2xc3ATxAdhZGkE6G
43CNMjGQcmyFqdkQpV6ME69PgKmGLnTQXXgvE5DoJIKvoo+fSATw/buBXA5N1JFA3t6H1bjTGgBD
in83utqeCh6LjW871lZMX8bUSZBG5Y0nvGeuz7bKDpQfCl7Yzs7QhWMj3NjC+4T2TCbx+D37DhKs
aS8ts9lg3H43dJI08rqB8E8ynaNNB+IY3mWlxSu9zRCYTeZmGmueb9PGGKu6Hw0Ww2rKtHTpC0SP
yXV20HOlKFHxi7TDqmBoBYZneBy9fN6QSwILsb9gFDYXgLPfksn8NWwPOHfWWKvSZLhV6gjvMyTh
UYUyf2Y316Mu9jlxybA30JHz9jtAASGV6iKt7FXQRIQya6HUM3n/DqZLJYqv2iy2vYefqzJ4UbUS
1l5JMFXYZSy6irLTlkjI17rZkf7lNxao1fElgUfkjm21JNjin+lNxdrO3gOWqhvVCyQBfXsKSgNh
jqzRIPQ0/0J7anJC72RWvPVO/5LU4NInprW2Yz6K2WC/LEKmpXpdyDe9M3+MUhVHsu44irgGdQpP
uCIE6TpNsXFaqz9MgBN6AzSIHYVJXpDx2zprZ8jS0EKdIr3qSijHe+KwRB8cBIUqZnHtM5PHR8kB
CH1jmebpfpLZzaQs7erf2NOiTZW19kI3wAwE8Y+Vl2/pBIjCTzBHMcXfJr0dh00AlWfy419bmeMS
Wh0Xk2b81G7CmFmNH4anPVeqQgxesa+ZqGRcMzlaHRCnQNkPUBYoC+r62xZvtqtGpOXtJwmVJpoM
bnDN6AhhpdQxhBu6fY0qDF1RY1ERD4OOOoMhWFSAqzf9o2RFXE9JFSLxxos8R+vRIFenBLnULuon
zaVD73X2L5V4o+HBqjNxf3rWDcRGtLo6VfbRFS1O37hgws8BH7nqLU7upsPe+4nr0drEBZMm8nX5
n9UsY3LjZqRfeew+Sc/d2MP8MuUslVpRWkwWWBIahJu09s728nwl3UHb51nyrOUea0tJqHJXfzh9
gjK/RvY2+s75bi0yInPt2KO+qKLumgHr5v1EGn0qOFx8pqzBHR0hqokNiqGvuwYjverv/67U3nkN
dhufBJdwTKwXe2Yw5jrjKne/urz09vAiF9AB2cvS7vvADAq9C23RvmRUoyE0jE1dxaQljiTKRCuV
cjKkFkpCgDMpgVyLigWw01jFmpqKPbPLONcjZqgx8egbOfZGodoV4tHHbCS5GOHg4M9QESLJ7G0I
jkydMfZO+jrXpuemxSTfJQX3jeIv9N0Z3sOUIUuhbymi7su+qznNDzLgS0yN3r/cQtTjEd4zth5z
WoYZDf+0MkrfxkE+TVydgF/crZ/obRj33qbm2HJL+iIc+cBr0oVdlZfc9U41ktiKpl/PLr0P8cev
ea2ziq6tbOLvouND0nsN1g392OICAM9R7NMKtWYbedvIuMGlAeAfcaMJVFQ2A4OmelQdig2tWvaG
Bxs/+Y6T8atk6rSwU6TtdJ/LqkJyzjGHhtVoPwKB5IwI8+tcTvtK1zdZVaVPKZpRRRPGM9ku00oV
SysquV24lUD1DC8STN4uYbrEx5jlrF6i4YAtloTTBO4EfMqB2Ze1zNtsNeb/h7rz6K0cWJPsX2m8
9fCBSZMkgenN9UbSvfJmQ8iU6JKeSffr57B6Bq9708AsZjGbQsmU0TVp4os4oZ4pRobrqT5M82Ho
qseqKMAk2I2z9rW9xle+PDA4E5uJwreS9Qec68Gs436nw7JkStDcO2n87meBuXLZpFZtW5xVM8DR
pDWoyOTWtoGzuNN4byYkFqyQgiID0Brn0WbvpYpOFoYJC3atac2laJAHqaaC2xy7rWnCWTIC0n1e
9lgkDrGlvNubus8WCqw65oFDFFA+VBXuET9t/yQh5fBLmpDIGB5FCK46JW7q2kJik7sfeAuERUM2
I6u/FXjiXeNo6BDhI1MWsmHjbYYuvtGaSUo91LdITvcpkYdDszx+vQfjRoxcROMgPZkBcVYhn2Lf
vck6A5/DqH/rvAk3UvQwU4rvbEn92Y5Xr0cCxCvTdl4ti0KhgvZHCp2tH92pK9a5DmERtt0UR3eZ
jbBXzukFQic1aZG7MyL5yn9yZkKYvqkJlCtZGjh/znwL2A+9zBeohrwB9nMFj7MhwErq9+wFzEFh
cw1NgvszjXGEupI+QSxLywkPiE+NgwX2VCImsdZgIyYJ2ct2ODuUHj6ckhLelYcloaLYhaEdXs+M
7CkUkdc+qMYtowNeyE3tHdnUj6qym7ORMbuCezAX6qbi5eTbcjhko74JWKSspcmy8N4EnToszWcd
Bb+TZCAHEhGXG/QoMM+PKG2ADmObnTv7mGfd7KO8u1ON95p5JeiWYp+WX5FR3fJe/aj/InrQJgtS
NgSaqNRzK/PsR9atSvXNFA3XIrTqbcx5j8mmy3GRMA8/OdljjyGKi4OKtIwG+VNDA2szuZ69ATRQ
xe4KQOGDGBzySC+Ki2HL76GtPvuJXjcmpDu7wEBdOheAzMMpz4+l6xOCaV4nxqs8gfIz9XjKrdlp
N6M215QjbsXaYMfgTKDsuwGazDyIfYY0wSWwjdb85AgiciTp5PRPc1s94/HJ6Uvh+B+DL14Fs9+d
WnZ1DmYfeM+AdkQO0ANko7PfjfCmTZhO/O/zNLjm9DADkmYT9yuYhpb3gGEYIwlOC9r0pteAqLPL
Qq+6y2DZLzLi5xccjUODwdysAQ5SbrLjnjLhYjawW2HBYJz2MLX0+cSGAZqlMn+8G3duWIEV/TNp
5vEGgqOzmSlJPXNIem1GhvHwYLalVz1TE7Or0rg6ZLRxrgbAK55KEHJtQmdZe54N62smMNY5EYXX
SUaiJubwP9Nht42WU+9DbjSsBZ5iYmLVmLELKdbpWKu19FMq/KA/4brLuB0BQ5wc2GFgw+jICx5E
TKJAGt68Hlo35h9D0S27FoYZlTh1izGuQbXO0E7XluQPt31wqO0QYIvBlU6nFigQ/zUX94MXckYE
QbIygwzvbvPqLxQfqw9f2lZ/6BqLgexQX1W5g4h7EMp+bO1xvtcqI+8k+NNTl2OOd8b92NL/5a5S
Ja27JsnOYTjiMu6meMMc5lJFIlyPg4mZpFHfYrBZTamnBOH7yp7BCzkKBMbMkRcj7VxIlPXWCeTF
osbVbl/czBaQ9fpNkA744v18F/XJB1Evjv2ifAgRHLZh6t3qxe1bJmOzg3b62JVgkgJlY/UMUcWh
Wd+0ABRDTDD7ILLwpuXiI50Zyduedcx7FnNdiSNvQpaV1FqHsfyp4jJkF4iAJvos1l0b7aMEZGWF
YqUA7G5C2ZAwo8LmULs9CQe3oS7GZq/2Z/XA3I4YUEA0ylDlky5DbgR01HIdhXZlR985siBnSkgn
zD+e6tG6lDZytUlQ2ZkzsZvR0VH5qr1voRGbaTeRaOqbPSvsLjCCYGfgQDQ1IX7DYT5NY2t22xb5
bRsw+ZQtSOh05Gzltpiw/aRyD7REr1TEzh43mnAB0CiRkPyZ7HhnZ4V5oECeEDUT1dnRn2mZAau6
r0nH0XXGqbGzSTBGVnrOk3HH3S/bDNFnYYaYXsuY+ink13IGY1cOoB2C0Nooqkz3RYY6I3LGH2MO
oyKcd00evSjcCtkyXQ8LfZ+zSUdqU+V44OCNMWA/52EAWn1pfhOxeoJFfWgxpGJTItYNqNGb+3Ms
CKCEHhxGUxbXLjN+zLwyyI144zryq/vZKG+6QXxoZLR1GSbTKg3E9e9HkALhVyt4pBEzhY3HKGXV
JoM6RCyZoW1Cd/cwbrVwyumAjFjS6e0yw2FnScg8lWIkbpvpb9cOIGjh2rU46usk/gU9idXN8ueF
/HjAb9M/a6s6cbijqDXA8JO6xNusCk9TnDiU9Uqcs2Zx1Ql2psjErzal6W4mjrm2PKiAvfCP0bJd
JSbPnI7ISBUOxbkU+ImkP+GJPPZGNl6TafytuZlyLrDXnuWxZ7ZkB8IQd3bljecpIzLmdvSl2NBp
MUViCUrYmJaXB+yWCqzNwtkpOe7ZqvtIdDfuDOgAjTOKdZf1v8lcvPahk29tSh+5IfA2pYJPE4er
LM71gwOo0lGYPVLMPEF4y6iI8YOfLB5tEhAsi333xzSjlxzi0w0d7x+qygBnG929P8rsLJviJvRr
rHYQB5OsyelyaV9rsxzWbhxDEDJWIQW/K84vOHQae947kkcjzY1XjprTTeFnDDVmbqF+bDBN4S1X
2tNZDTK9cqgcFerwNIaC0xhFsVWfHzhGn40O4oMxm+Z6ll284S+zMfeRDnUPnYgPJXJQCyOG9z5I
pjkZ92nCX+zSWZXaHrnbQm/6BJtlRcvn2g54mcVdHm3RWHiJ5Kfe9JBmYncjNZwOlzZu4mDmqtFA
B0PSWLk3ULfIA0I2ym7xmZjfFe/L2DRill1+DrNoHsOuZocrSq5IGPziao6vpiKZMhMRjzA6sctT
EFgRHciHxmebG3ezEQ3HKYEzNI+/ExPP1ahbfyeZP5xBzl8p4otu8dkCyUlfhyCxd1liJ4AfyI/X
EbQg8h11O22GxuGMXUMLZLiGc6xP9pq4R0syZpM4eNCDOB5v6FoD49snD/GA8wgWRwbrlv/6gG2y
4FhlY/poqmXBwK2T0fbSOilhwzq6ciVMDo6sn2QpbGZi8d4ZWZr15N2pPLrmCkOLw7gPjAdX1RrM
lo5ShUJSHpv6o0o/zJoe8IqrXjAHlHmx406l++WE/BxtAdFliBdiopttbUd8jG720BYu+c5CPzeS
RPlcQImtgFjgH2LlRhHJFPa5IPj0/RCXoXUns+wb//2LEcpdX6YfE3eL9Wj5lyEsIYqMJEMnKhfW
nol7oa2H02TBThQ9hqxCPykNkr7sGBRiVt9N7ayfR6cF51xO9LdGt1j2MfTrsttmxSzXXYG9F+V5
lYmQnQTc4M4KYZcsxdZpJNcupvnBQ2NPImL1bUkjwnK56gktbNUc4VjX/V4xGlzbbZpzBW4Wc9Ly
HT4Zyyx6EL3J1ooT1FskW+rqGVeNK4KDrOoZtkmrg/bUid+qSfC5qvAjT+KbuSZjAIDzm7gCxlL4
raZ+ZwaxwaYA7djUYjtk8mtS4yOGHrKR9a5usbRa06Nijk816X1gnFobiVSFiL2FotBVllVJzbwA
fadg5bV9f8zD0D1HnNMLOl9OMQsKzqyO1ABW7DnnviworJsiuA9uCxuSyUyQFO8UxuH8nDqDJag/
zYPPYd9wh621Twb6C8M68w90pBxp3k33gZl+oBdXkCDg2HZu/+NVYDUkoT5zaPM9FHCqzSFojDkc
trzAbF8TKcJOzo+Eko//vU7KX0+FAQzvcN5T5v1SY0Ie8oaNugCchB9nm/Qx1mqgQoMfIPR216wk
Mji7TAZlichiIF3LimSjxRNvBOIwCB+GG5Y4njDL5CnJKKDEWMAFA/fhZ0JchDvoVcUemlPjXMzC
eu0bzJx1bfFQeEGzwmodoSDP26YVkrxUUWJxJXRAmzyr30Dp5sQSlaBL09LgctSrCBL2LvpQSFo4
jnGNWREmGcNfYvGx+FGqfK5hiRWWkZ61BVqApA/PQt7iEBnPEjfjynHGd1Vk5GCc7E06dXOktffT
TEhWGtyEdbstaeZYNV3VHyzXvAsn71A2zZOwkKQZHQJQiG41111CRsVP1UQjQCz/3c6DzzJzQdtW
F9NPn3SMCzoz6gKEklpzhty3NuitAVoHYyWm8i7bKu9/3homKSLClQw8h10vG9JDfkYqpkoxMKAG
mdhhqswguAuw1/dAIoJCPjod+eV+MDj1ccUOmBITVOtZ7xobbsJ4ocbEXfjf91S80PqKU1g4zkvT
1T5PqqfWsfoywj8qoxK+8QQBAlRKIIGkfxvTA+HYk1iJ8WRFfXnuJvs3kf1312M4jKtRr72y2jFR
xBUd7FuIm9JwPpgAfkZmH/Kyg3QOzDj3sMVGxGOKkKNoW38ZiT5R0Rwc8fNcZNRU56nj2EYJy71B
OVPdGci00R9MIOd0hDIXRMkXEaaX2UoMckgGdnbvHTcZN82pPuasHGirDtZcpiwUbxXrflSQsfqX
4L0fnD+UrLAv9T6nKwQRNcrPkCP8usffk82geElXUP3sh/vMnON1VTAaGrBNE/sad07LG7dqejQq
z1l1lJYs69Zzni8Edlpru23YEzSf7egWT8+OJ8LdYz4gcmdOLGAkHn6hZsAt1CMzxtx+TEMGSTnS
vucjrFOQRZa0+RgVefnBpblEQGaR/AitKMk+psDcqJs6uO5vEUyUaodi7bb6rLg+7ucpfNK+L86d
PozwDk+tVe1AQcVHtxu/o0amDNUCD+GlWAeUejziqscVNmQ3lACByUmbfT2IS6YDIngV7swGby71
scPJAF3WdY+66VqWk2jjOG7AmGQNBXyVYiDCyXJFSzpSCgFIr4b8rc12yYfCrEvU8Bw0ZAc7Y3hR
qD/w2IKLI837zIG704T+F6syWrA9Y4yZ2LxaQ2NYikZjE1abruVlM4dQBipkJI6OBOguAFKnTxuu
/ibVNStBC9e+MHS4Zm7fHTh2oAtYNIzbQfFVVPwFsXqpmZcy0MSiRUUSnbwdyJywPkBPzECXZ6ek
J+SZoYXZSY1xoq//0OK+GgbxZzDgqhWsovwIzK1b9pN2wnFjNbzGxxnaBBETOXMpcxO5rRsk+Yao
5MAUfRH3RA2Mb0SxKsdp5yswmXSarkzY6lumdDeVzwqr5a3Bz7iym4DIXDTu3bwst0M+uhuLk1bS
Y5wvkg783mB+5PRerwcQGPQLHguUnQE9BQBc7W/S0d83MzidkgvGtkiNl2Fi0ZolHAziN5Af0Nx8
rBZlB+JrmPPXed6nWfmnG7yTFfGvKdfeT6Cs+IeQXyOHwZ9glGXMTMq68FgYwVkkhL8U5uwgMuXR
jKb7YoQ3IjDtrDzApaVZvHL2MLejTwIJR0eO1b7r55jZvM9I0WX63j5TR/TYYCcCXgHIqZtQyLT9
yP1qr20BBL7OF35Ecea6gahCdYzB7QdZgyTUiOkKxspNOM9PrDTtKpvoDkhZ0duEYlaVLxfjjCSC
JRVFYqwCbkNBFIfwtRP68Gvh4Kwcq7xXw9mbwGrL5GKmhDn6+a2M30fDOjo9LjnL5JZcFJp3n2Pf
JqimHLBA+BfEWVyqFwybEcyYMH1nTr8LmPXwvsn87fLiqMjKMMnKcVKM421cvpvskGuHiRP7fv1m
oe5UkpxgmU4vidLdetSsLINTwulfJzEo/XT84X9xoxLvsoSAh7G9AcL9XHcRbKdmmyVBf5gLgyQo
mrZyADbP0fDu0QS3wvJGgze5LMTaKvRKsLbmtQkufRwADUral9iHKxo8FvHwRU06Z/63OeW0UnUA
eb1K3lkqfuPQSYG51Yitdt5YQQWeyOE6d8bVAB2K2QXZub7jTXj2RveAhV1jBJSEbAIm80OR/lSC
tDM+i2iREYx63MWCq/ZsYzkSATqSZUFP9QD5CdP+ZGS2oTGPiWhSHOyFzZp9jWiu+7YoOWcNJOD6
GMW0CBaJiQ5rXdvAtfZcmqBkWdLf164LzrcDUTxbxbyRy6Sxo7Re0ZoV1ihBUVvGR6N6VmoETS75
UxyZOERBGbEZyjDF2ZsNjOd0ZiUxPQcNUHRnwXxx6slO2UOk1lM93gSReohy9zefzxWZlIAXeYIy
uaYxyQcGBFldDii0MfIOJ2yyfbVsDyoPblrR6TPR0uWiDnARFf9MH+IrDYuAUYq636by23BA+QVu
fTcIQUIj0k+xjV5Q9cULBniiTSFrzIzaumrycGNKNBMPOZIBwMAMymNKM8Cmho/26WTMl/AffFG6
RoWJPz4ppKNNPPQp7AIUeVeg6nPMyjbag2vLk93UV4YSGAl85yeX4sYfA3+HxkPGoiHx3AJdiGdn
M9fup4zIJhLBtQiwclliCDVliBI2UaikAI401hnIf1+x9s583mDJXg0Hw5j+xHbzmsbunovNw0hz
SGWFZGOdK+9sKgJh2OWxD7wtdpHBiQ/6od4w0OkxrvLOE9YhcnkjeYglBVDzKMnlShWhsaeuxId9
am/GvL/amVVfDU3O0YmbY86MU+at3quovxN1l2zrkovwMIRH362+R0YExsTIKo09TMGa0KPqLyXB
LC7vI/iAwthwfuEnFZk4mg56D2SaI6fHjRWgOHut9Y2bTvIgsR5QYbBtZ6bpwBSNTVmk3/Fo3Bel
ekyd/nUOsQ2gCX+XgVVuOw5mVece8F18p02QHbGybxVZO8tuug1hovZAGeLWGoF4VfEnrUAevJni
xgWjSoYu9LFCklwXxByh5k+rvCO90taApgOs/AyybiNzNk7aMZ4x5XzF0Cq30dC/TdTi3VTxswn4
dq1z0hnicZ4QClxMHnOWg4DukAQG5LZ59JD4lAL2h302q7LXMOOI3mCupX1JvFvNhCJUfLC/e9RY
j82z3XBUN0IqS9L2Whn61GVcQMqx+Eh9eIu5eKe5POMtyYA/a2J7W7vJQ2+/lqY60Naa3WDKX+tw
K4hArzMCXV0LOt8YPntbvBdNd3Ey56UVHCT7xD5htYYUWm5GIqjc2z+JTD+KBrdP29M4yKR8a5d4
ZgWzBE9qLpLCvGNM0G8sNJdtwgNraqfEWFFcGrZcYyxeps6tTt7Ab9CGTkIOl6TG/60juPizG15T
l/h4BFCJKB+ETDFmj9r0maUibY7dcxggnUoP73Ggsre6pLsirWoOYruA3F9M/rva6QY2DvEWkmXT
wpSADNyr5EYmONjJALFANiNUCDgkO/fiFzQe9ksow6otYJNO+RY4CB/T9Bq5oDitMj4DhCn495x6
a+mr9Gg40gwRXGLWmzQEFOMLwU1+iojlUlqbjohfQ0yyvbW2wSRfaE2Bm5sgGuVvWB7rXW/yL6GK
4F7HOcr7x5F8WbbjbzFld0Ee1Csrn+56LGCbpEkRccUXhsb8bAUEXRpkd16esDpsdxdnxN7DQl7M
RL14j2iCwQGsKQTkFPMi1VF+OVyqsbvOihZBnyO5zX7H8XIm+m+4RztnrFunl6FZDjdT9NTb2b7r
e/vOhdMkLULYvmaPN2N8cm7SHEWd/ooyO7Tti8qqD9o4Yyhb+lrSwImutHEC772yWW5qrJobFVPj
KZKKJ9gODqElfsOBEZBVNxsxpGhbORSkCK84xrqd1O4jAPqXSsNhAhO9oVa+xxFmbPtEf0hK07mf
jjddp4pdoTtrM3cYkr2tSEFg+L7rbwJhv9FauNEc1TaYDJ9TE5XWov5pY1SYXXU/QYAbcG9h/yR2
4xWkq/OflCn9JvE9a+fgYMoWK57Ipx+qUDh4dOOTTmYeO0SEFRbOs7LceQG6klhe0GAeSLGJrsQV
tHkpnhMfHxzStrmxPdRna2JgCTZh6Q4yjh0cdGwIW4J1XxFVUknovbsONMXeR0vo/RcTqX5fSUaP
JfSsE7nnopTVGkdDAxelfanKIMfRCjIi0snGW+gOCoczqVjcyVMAodWon90aaglRTu3AQNFpeMpj
9m0zNdiVpOutfA4joY1rNUyY/HatPqS29RUNE8qWDXewJnQLiMMDe45uMN4nyXAY0g4BbKF4TYlT
kxCvPurK4wkpakoxMvdPNMiP2acrp5QJ4z2uz7HI2SLc7Oa2ZCC/Vh2bQGm731PwnoK9sAjTbMBq
LQEy6wlcb0q9ssw2Nh7+zWiYuGO8JbBlQY7LaTzqmAiO4NE2FDoQ+ouJY/lx/KodT27YLo/setPG
jozj3AQPho3GSwAjaJw9nAljFaXZTbX0mjHbIEqv/Gc0fTyO3cxLUxio4ENNQQlnhVYrQIgATRnY
cZysvT8jSHj6eujqEUTrGIkzp3oeVcERJoX73wLtRAns3PvO/nFL/evyROz6XPobkX1XPoI+rUVr
hZMiCfE6cjHU66CH2UXhltNLxaJUED8rzR17SMi5Fk+lL0YuS470SbkxUGgLqp8i3BL4sO1dhw9s
TY+tsZtshpe2Ze7NshVQJrzr3NfWXkTQFcrZXnd6XDt2fnWjN29ob0GjnCVAvbR+NsJfhMWrbeWP
XGATmBNoy1K529RNn7XLjK+pkj9kSt4sapPgJWrqFoRwQaoAQAj6eTfFzIOSpLIOpmE/U01Wyvzs
leRYqrhifbUqOht4OWfdwjutPwrNqj3hz+ol7jlPALfCkT5Hn3WEhbKdZMHALX4udHvQy4Li52ej
0T+RNcG/5kEvU3g0eHdW7o9fGZ+isr1dn6S/bmpV+94yMY45GXiMmTs3W8dt3mh5h8h5dMkFnjCO
EkIOTc7/DuJzLQm0IpHcMjhjkQ6wjKsQeHb87rjG28gNYif78gW752MbmB0JsYdAtM1utvSvNZIF
rTNaOZwCK0rFi00tYA78INh/5NH3vO7IAGXmeeIfHx9GnD+5oE8AXiODq8gej2gwP1ibtkX0xfIF
RnzB4Czpyc956fobvGVjfuhJu8QpzaZCYeR575yBoSikLLM6JpCTnFzu4whTVxWcMUZgXoyojGZk
oLg0a8KW5FrAkAIldtZ0CMw6uwYsJBofYw5T2l4WeGKfc3hodHbog/y95lSQjNF5mrN3MbMkGeOu
9N8bi2v5EELBsOOvzGAf+q4Lea6S+/rdraKrEK+R/cE77jSwCyoYQPAZmQwGJyw1dxyMNmnVfElg
Ei3NjsMrgVkK/HT/HPTjLWP6TeUvhgr+i3CT9VC81TWPguY64LbNGZRD5qh1juuATYbTqbkfO9zD
YmsXwS64MBvZui5ICSXuOXh8NL2z9cNriJQZRM69C6mksDkwLK4EOTKC0OE5VOCMk/yRBPfo6d/I
ZgzaB/a0GmjwGQJxlGl60Fb86lZgHDioah4ZbqTvJa5rjvErW1v72BufojY7FRk+zvqqrf7HEs+C
uiNWk1WRZNs04+0JddSRD5MZcUeZVrHh3+nibpq4Av0/6Vm9Tb7ZKsrf7n8uDa7fJU2WSRR3f0tD
//XR/09trNZ/28Z6bD7r/9LFunz7n8+2+/d/OP4/aYEITM8G5eqadsBXhj/LV2z/n4EQNm2rphSu
ZTvOP/6tKJsu5kveP23PNx3TJh9mmQRM/vFvbamXL1l0sUohpW9T1RpIM3D+b7pYbc+W/7WL1Zbo
jbjSLNvzhClwavH178+HpIjaf/+H+B8K+MVABLTYlFgmOicMrz3Jc2P23Fts7i7zSzUgvubddAzp
Pr9tWriq4Hy2snGyp6oETNcKn1EOdSV9iBnctBfCnUsrwgIZUtQLg9xLw+1gDh7HjLA4ep3j7SfH
rB8CALuwHhLnB+PChE/uj5NxDxJh/0yXmLxxRq9DUg+d4zzp8dIiWHHe0M5jN5UXxQF2DiP9xvCH
NidGDYwb4rtoviS2ECci+vIQ+ClXZHIEFY2dZ6tzIGmJOL/zkn7PnSIAWsGlAlFC3Lutzdw8XGaP
XLh2DL/QhbkpG4Befvpc387CdF+pmD+XtZJ7cym1C01WCWHE0QNDPajcHQfSLGgxPpTTs8jC/uSB
h9s2dWN/wstH83E/DCyhG6WKZxmlDXVArrp3tXrkGmIx23Dyvd9H9LH6fX5fL1+UzY+IoXZljXZO
lixNakdNAjE0Mimvlu9ln0d7B9XJLlg+Y15W2yzELuQxmT5WbSFv8pjIBj6ezWDYYhuociBW4TGs
5OB3l0NBuauxnPvC3Y1NVF/j2W22YSapry0oPJORfojKrmNa0nWnf/2SxlaHJ4CYSd4UuGNj/xSC
AWgOmIHaEw54WDttpthKaj6sZ1p8q/q9h7V/zECA3hsOwqlJrGhf5PA1iJf8WAkpztlBLKhVkRyt
hKPh38+FofVrxHV3ErZp092RsqGKEdJV/VjGxkjjqpFuXP6ahzov5U4FGB8NmQUAYVS2Hcj4riJf
A0Izk0c4CTRldcwLh78Rx8Ahchj2B2NsCcfktPx2IEtv7GHG1VvSHPE3U/r3FyuDM0VVHKTblJIL
uOfdU+3L8MEcv/1RtE940BFrvelRKC5Og23du4HbPPuhcRdMrbzETqV3QYnZnNlpcDvYds3MlmxM
NMKonlKPLH1W7YoltYbs879/CduI98sUcLRUwx4zbnLbQ1c9ttwn79yuXRUVJsbOurFa+m91FaKr
txpLOrsPy4hBuBV0Sq5HTr3hOB1Vw0M2V3jFI+UWpDfSkz/SzlBoO7mNvVCDWJH1th7g2eQ6wSVI
4mkjAE3a/ZjTMXSWAafIzoLLxaXa2DetsSNVTTmFsxULzgN5qqZAuFN76VBr1zBl2kjjlRwMQUsC
JuSaUdktLtGIwefSgd+s0+pmLD3nbHoM+frGMCgIDDZpMMc3YU45eTM0/c4ZhuwxqgEDtFDoZBo+
ZC1/2NdcicZmgswTB5jBwJdvRhXcAwpPNwR5nGOB0UzgQkknZsuOCok98PAgGYlHGCI5firoy2l1
7sgpnhPpf0v1TT5svBlk19xUOdOGYOz3Q42BwwNMSZAJX4hKLnHYBFdBGQeJCP+AkRks52iC0rd/
zMbxVznIMvw3+ePkYJbi1GyWZIOcJFl06J75nZqH5sRJhd9yQy5hunSMM4veUZv/9KWkdJvT34+j
gFJDCrM3//rU389ny3f8/dx//GUTzBtcxjIl3lOVcLL5Rfj41tyZiQps4OrUWGN5impZ/sfvNF3a
CknBeRGWB/te4Qhwl+/rvQqjWDDf97yA8fmp+uRGuj6VwqpP8cTlm06l//Px3y9bcuaT3vLJv1/5
+4uRty5xuuBtzvt3uCfO9l9f+/uten4nVrDgyudp30vHeKQrjMQSZfQ4n1T0FIc6eLQg7VR4jbQV
reGzkRJt2TNcuwOSREriySbavecsBEd0+XB2f+cgcIlxRbf5g08Y9DEZrPipr4rbSDjx5e9HVPFB
frT2JciPfVS5sFPMDm4W0CcXMPXKrgbx1XL4VV1qn2k0NNbcFHEv+cYDpqh81xTcG+I0P+RcTY4d
mTcDe/XehiAJvLfCypo8OTol1+/W5rbuKxg5tgWmrn0xK2bRMtF/2gWPBlaGAEHc7V2hauaL3ckd
OZ/ia0UthHVmeji6xFiWz6N3L6Ud0hdwrDK8PK235GHSeNOU8TO1heB/jOcBy4duA0WTtXFtmvnC
QWARXLZFld/q0KazZ8A13QNkz97CBqt0y8Ae53tAOQseP6/cuL5JncPIN0XqD/nrByHEnskobDgq
WqwMXV31L5lN1aEo6y/e4M+ZJGuOfdudnLtu9p80rZEj+ciVI71zUU73vgu6HfJ6SwsrgJD+IRnH
fKUfjHK5t7NLmRDcZJ2/+a75Nqbilrhy7SUXBpN3jOrYk9+kCWu0yE0orc296L37iBt9hfM6bCsA
zt3BQHypfe+sfHK1BmqZHfZ/yGIBSJ823L3QmoXxY6dYKYIqv5qmc0bz7ron15q3zA/2OnU/RM/E
z2qSPx0/PDO3jjtC0uaP0qYsRjm0F8ybLNc7Pbv3qjcOVEVfe1k8KIxiYfnVJsbT8tfYgf/bWeq5
SnmiutAGCEE3DElzZKy0ugROddPTE0dfK3YaqR/s8kQ8D7J9cyAidXQb8aSMfK/8+oSHk5WAesZz
6iC5OjwvmGVWHgYxp/bvewbqJmp9VidUyg4P5VjeR9wg0vEztGY25bK/5s7TPLMWa2N6krP9HdXV
k0m3raebbTAYN3bUv9AH9xI61t2Qy18lB440OAvrTUdgL1mwF/aAVZZ32QBCVP501jY2x20/lI9u
xOSmbtRMRtqkM6m5JEl0MlNgYWXnf2kxvDNEevCW+U5b7OZqeuqG5NKTqx7a7EKtXehmZ9+dr7Mt
cBOahyoyvoakvUrgh/RNzdX4wf315JlYB8M6+RO10YMXuRjUHb5JzodO5W+4GxcP/sHUJjhsTDlJ
i0GFvpIVqv/vWGG5BcezViNZccsY3zDvs64ARhWKkumFTCuZgfaB9V7wCC42l8QcXw203HZkIjLC
VkEXUbeuHVyoRRJw5DVdj/MwokQOzy05VmJc6lg6xR+5aJQZMWFhMDp0mBDZSxEF0emBpvc+91YR
6IukxIgfHRz7LjS4SEYhO5PNYGCVetytQyKKRVE/D0N7yMrwIwwYmMYRA1sVyyu525d8kC8jAoZN
fd4s6U30fYQ7CvSsCiBeGfiUW9FyXxnVfVP/L67Oazlxruu6V6Qq5XBKzmCC04nK7baVpb2Vpav/
h3iq3q7/O6EbMBhk0F57rTnHrGkTGeEGbT8uwjCnM+Yz6xynbsMAMo4scfqtvNeclgq8WJSCFUE1
s9Dpbnolzg1wHlcNvwuHdxeTzxrsfMV66Er+GELm90KNronq8UlycJMwkWX8Cm8CivaMr/yHiTFn
rg/pIYupXUfQ+YkCHjoJF4wwHmOiv+ux/tHiLmZA/Fu06DSUoPxqY/mns/jEM3NbAhAJ5t7UOFcV
pPhO8lngSFxVo3fwjOyq1UOGgpdSLUkZttD7yWFFoQmvaYbnp46LWeBl326RrKKy2McqX3Sq6nlm
e9csxLAIXpR8uCY5gju86jJ4t8wSQGbMb0yG0Z7xsdNmYXLXynBewZQiM82l7xERUpWTiGAF4WMo
jJtdc+pMFWyhLgPQISWnpsjHg1oVb2wOOK0xC0XwNKyAs3xLlVgDBRnUhD7DXhHNkOTxzC1VqkWb
2tJpgLOElW9B7fGX0Qn7SRlGjoNuLV27Zx0x6bLqUD3t4G+M+hVeHSRZ06Yd4rY2vPtwH1F2Ron5
E4UoU0Zdvo0KjYRYLMuanOf8Qy29dzXiCAyFR6Sl4MM2DdWi5mK1fEBald2aV2k/OiIbkwnG9Fwy
8x8iQVzrpPjrENB3Ccc9QiGb5toX/X70orp+NpQI8ByW/LoT340x/IxiXPegD8cofAQDIlZ7YqfU
wZrQ7Zey1H68obn2UysDuh02kGKZNQxhEgL1ahvVUP8Yxylv2DOXtattxiKAsUfT2mwkvI/+RyhM
17LWvxdSzD1T/QpSAJdqFL2ROhW18Xvjho9u1H/aWL/WSgOhFyRrZ2dvg2Y97BAKQGhd+4ZcSk2K
7y6kiisJWhndgBwlefIS67sk7sBW7Yt8DwNz4/bqxgipNWGxn33bPKADmWtMqeHxvFchy7hZfjh2
6U8n+sk7hu7WChGgBS5xBHyzxw1L/+sYNZsA9fjo/Kia9un6ktCR6J0omG7W82XxzO4ehhqHwTk5
g3ZwQvUBtOJGfDFkzHRhj+5bEsd/OxlekTb/HVd1Z9JilFuMgExaJhOiVzI3CUuERToGHqD6+ATF
jIzwrYEG2mIKwXll4zTyiqDJnzVD/zfsvLkw+mJhIKzEY/uVRN98P8gqy9IfN8VFiV/6e+aorGyN
Y7/g9rrqcf5HUUOYsRPjjiDLH76ITKUrh+8gvrmTNWbHwuo+U98SM8TNCDetXynqizoYU7d9YVjK
TRP1D9pPuvmW+BMkLzl7ZHYTfNvY+T4EkC2i5L9cXlI66N/9KF+C+otfeOqiFGyHfcx0bytE8O07
4g75UMV00ljs93VJS3GsWVkUyHQ0X5iwhcpbNfUZMtYLO4PT2cbJO/up1jB/fU9/NdpwqYf6Ho8/
7gYOtR6qhySuX+o03Ay4ivQmvKtFcRRMRE3fXErV3UL/OzrTxxnRZRWdmsA4ecQZlUm1YW1E1dAX
qE7IDLC06myE+qFs24s9PMYe1sT0hAZ+NERG1gMJsWnKNXGZFzwDWxtQrw75aCiqbwCcWcMKEPZo
rYZeXbcdQ7oa/b5J6xNhlDPrJ2utDFrYPXcmsysXKlSmvnta/wvx5k+hlsehjw6glVl7CC93FTYr
drY2OH8EY/RD5+eDNS7gNKioAEPFIbfFEf/ABuYPE4QkZdzvMZuWrvIxMJ61EuWgj/i5Wu2HljhL
qw1dL8ycda0CjxgJZEXZunHG8K3us0sqwPxawwAdE35m6gk0fepLjVoz18pzPnlYWge3ZW6oV2vs
38uKznuT1dchgQjsvtDTlimTGJoEP2Xgk9zmMuCV9nCDS0tmBTE0JPrBp4h9609fpw9GGzyj+tIa
mXUm/+uD9QXF5LDsaobhzPzWjTu5bAvyBToht7UCpDJikDkbrzn4lLYkXLZ47gPrObC8YKwPwBuN
GeKi4K0aSmOdh8GxS2JUHiMkE+RRfxWsio65ELgOF7C5VlTV4SJm3UPnwACsbVF1SwUIGHiOo174
AmN286aF+rvJSHQWTXy29qAbWL+zlCQu/XNEMLUMDMh/tUlunOlmR9WM3+lNlu8lTjTGeZ+xnhor
i7RW7DCcbobqTziMjI8YTA/DyYjCcD+oHs57ZTzTBYBTop1My8caaNrn1qH2lg51SQvbe+H53nDX
8PTWnRsfYcYwkrSaV5TAAsBnfrBT+9EkGJsiAXleseVhaqAkTIwcOxqW2MGzieUOaTVG7zmWNBc0
g3WSBugpMxC7qGJsMUwmzK0a0B1BjpJPS1Gd2iyPzC7qfSpliED3m34jEG0DJZOdsms1OuVV2EDf
JF37NizLZdpr3txVPhk+5TQw41XDfeyqcht8trbOesVF0puM820lnWqNlSrf07wAEzBPsIOjAgQ4
7h+1KE0vNeqTMqZnpgRQ2jm9TCnxpJuEbb8KymRYkSj7IiVmlYI80q58KDXeBV1Z9/LFHnxGOxWU
Y2N6qxb1fueXiCHMjBQ90nq8JE02ainP2ET6Ze0Un5pAqxM1ZE0hQ1lFGE/nVorN0pXgHWSbfCmg
mFPzL9MjQJaWQdIacdsizmFw2cVSV0C8VdBUtdbvljbm7zDKiD41yXUZehjRBfumDhzTSq+Me9lo
+qFQTFB3gUPkQG/tLOtVVzR13XgWKsLgCoiq3GhEuhdAzC9DXMDDpqFJtNggdiapqAP7ykWAplC1
mmpbvacpzdmxUX6AO0N+KakVfWaJuUjYm6EDVJIrtmpIjOmUyzF9HVJNwg+jQ9CwFce3EPTU8cml
qsRvL+GHO7ZrrZKsOukEbSxUzfumiUSjKa7+JsAB5jE7grTIVKRH8acMNcRLLhvNwMQznHTpUbFs
8F1xSYqS4f+yWRymFszVM3OL4ZUfrG0t+hFa9muihls0IJHLTl0MXzoe7ZUSV1NKR/TmTQx1s/KX
YNMQWBKjs5MlXapWJ13Vi+BLpBijUCEUB1djvF62IQHZFg2Mrp9kT96KAR2asEktHZoXk2kAsLKA
Exc0U/CmzVpASjh7GtAcv+aT5nXvnUsmLmIoCKdy5uXZ34D0V4TP4teW1dYkoXuG/rmgddlf62bk
o5edDNbdo974P1EqSaIokx6l8lYUVfXiGe3fXPM+VBeZtOmVnHIqUmITJkqOkJfMn/TazSXiqO5s
EzRf4yAAIhJUext1FzOpXmF2AoPDcI10hYhAL1lfrKgNVsjLJ5UDfmjceF8mBE0yPHBSWBhv2FKQ
JlY5MP+C7pH0xTrDXvpW6MPedtHflCMeNE16y1AC2GUuHc8C+S0D3EWEtwL+U1RWarda2eDwvCjF
49Z05cJobgElw1FOIMv8GqfDD+JdoWqT9N1o5ppeXd3Cb69BhAe+LeC2h8pkrfeyLy1HKdVb6riy
bM4OCaBQWi3d1gusfJlpHgG0REvmg0e/+2BU9TGxKKWhmKI1Cj9sGq3LWFciTl4FIk0HBILmGr+N
EK+j1ruUa1Brw6HhZbd2tqJmf8X+tMt9KL99duJf1HoZxiLQEhB6v8qqueWg/xZqR1HtZewROg/p
0Qh5jmG1fkbo9lZDwpslhFOwT8UqtYMWzntFt9iFbAEDnSaV0lxLh8T2doltDp+lzqKFS+/HAH/Y
ePDGje4YoBoa+vfK4vSatHLABjor2vDiCffqtsNrZezQuzoxTiDe3VuNfA2BAuodRdbvWZcx1zFb
yoqa9pXJJt3Ry2LtCAU1C/ZYr1d1dm8Ia93m0ddlvtYqyrwiql/sRkMYrpJGVUXqYYx1ziYLh1KZ
UzLlFVwNUpkTgrmI0VWhd+VX9pXHvB3X9tBsc888skpsUgAdmWlCIaGadqAMtXvD0rZuDLwmds5a
3K+DWmx1s34YNnHJZBo1JSeC2sckPzkaDCv9qNRjma40x/1Ucv+XQcl3p+Bx4vy3H9v6aCbdJemO
ZWFcR19bexlBD6SSTv/PHIgH5MdannH0QbCnojx7Po4Lr86u1Ed9itkzs4+9lBsPUYJUrFdSXPYN
9VfjTxtjHCXWHyW1CDJNYbVVNh44fxMlxhEUwgrJxEpnDmGHBNawZEjpbhrDOFPYH6aX5lgEv/H+
MCZfzFScNCw6Ulgv9DahmKrzOib5U5u0SREnB4jyJlby7BNu+sI3XuhjMMioNnaIkjWCR2FpBWFz
cj801UWaLcKQYVUZ1YPCmopiGSrdsTWtG92379H11nr/IunrVYG37cgB4qtkHEdF3sm6vxiuvh4r
a0skKE6wj9wCccTAALk186gcNnHHtkczK/IWCE0zwKHYOT79YjAAG6Rr+uissPalg+ozWKzabnuJ
iZyXrfNGa2jl69ZRNv7Jprwah79j0F4h7nZAKfD06+fp11VKekiL4SLiHqJLdLKLa+7La9vwRY14
Q76KRIdg8yXN3pMNGFChREJf/i1aPP9jRjZS27R/GvFlFtFHVoCGaAeNcZYwtg02+1nh4ZsgoUPO
dfPDwVswj+psGZF+O69tZeU4W3ssP7NK3foJmZIZ1MG+Xpm5nx/LngaFLwDHD4q7iLS2mfeTTyXl
e1NYHiY0joVGbLmnsZBZ5ikwJkJ4MGKrvqRtvFJHe9trhKwTcMGOPOOwpYG+NjPx25oIXbXXoMJO
4eV3nBuO3KpGM2M0toISufUb7aIwmsIzty0LnG0gQwLiSMghYWS5tHU8OFZwcsroc/Saq911xFXE
mwIwbt7vyywkN2b87nPlorrOSR2LvXQvaoaoL+o+2MEtkW8uaYXDDeWTHmafZTScQtL/NCvMFyZC
Z6y02cyUpFAxJTiTYHhh4L13KNeMfq/L/LOIzXuis+WQZndrGm0b1DlS/ZiY6qg90eLcOeO4qFA+
aq15JIHlEiTdKRPEx+pheuFsvcYGZyySQDkEdnzLolU66ocYFJNu4wzQ7PYcGiPGn2Y9GuW1dBVE
jYJE0trUUCsRpmXGOFVNa5+ZpCAF7QX1z3c7OKRjBy+jldzgeYH3NV+yzr2rNkpWp7DvvRGe1ULB
x1CwjZZHXxXXMNeOICu/EUGfNLbYnP6/vaHcJGgZE0u+p5p2gOgzC/nAiaA55g1WYcE23Gv/WAMI
DRapAtCSF/e7gbFbJdMrBbFhjuecF1uyGhMb7rtQA0VzTPV4o/Xhhi/kHffoKYFB4MB47ZnTy2aH
APvTj8YdyNd9WDYLLIWYZ0mVYihLU5qv1mJQnde4U/fT67A5tdrUkBPFU2At1AC269pOS/Nfx+Yr
ZniHWvnw4HikBCl34zsn3hMOgQcGtBf4O7e4p02dyx+0VywgnnZv8/G1xeBRd/hT62ivd90dHNbN
xilFj0O793777gOosPSPpkdH6fmYe2Cwr11P+eaN1k4G8LBX9pUX7rRBbEORHQSp2i4m3VbcTAQ7
6zAtvhu336RgoLq++jP9XGN3+14jJiL0yLzaZRIHPGTRlp2s2GQIrBwyLh0+K0X86nbOmxq4l8ot
7gMBJg6dPrqixIRAiCbGFlfAdBSTrt3rwqKkreYl1uqxtNZDZiEIvmuJsppeodoYOxqcZzbWb5RK
AJaiA+SQDdtikgqq1FoENTuerAaR0MEWAN8Y6lvdoBRxT2nj3E0LDgVcfJyoXyFkDxZPccNsf+nR
tZWDugXMd9RL50XX7JsX6ui0tAxsLqlUOAtClIZJ/KfVuosp9YNdKgRsdDSo8FhGBdZrplne0lXS
EfySt0wTz5sXRJA7of4b+NQuhWr+qk0cHgPXqjekJPeth5ywjE5dSq6Jll8QuuKOKaNdGtsxY0Z3
JhpSQXIDSn+msVsKim+oOAijNHrkuUY3TUFcqGCfbCMJ45g+25h2nzmBOIB2J9lBFF/qFjIZwZTl
zKqzcuMn1Yuii+ShFCR3QFd1ZyVMTbZFItnmKdUgk8KjH1/gTg/LIs3kXjTiw/W610pSxvdsBtZa
zr7Mo/U7RPpu9F0g0DI/+vUEHDWThWSVmOtga9d5R8OqFohAw8JbOAzhCfPz3ruRM7dTuUvUs29V
H1xrGtQYtEhRcVlwRdDTtC/eKgrCBSJKDb9+usykgSm448JClMw3OdpFdopMPyy+hXZPIttaGhXe
ZviFN3ekFQeJdD5gNGDMUnz7PhaXWAZzZeSAZLBs5i15aMwi2J7bIb0rUh6jHkxV4gSExoCCnZGd
FM5bm7InhiHJUjOQWtFnixaN2ECjsVdLdYUjKJ9Lg9A7TkYMAxpUfznpoglS+dYn8TjttLeOGfwh
ytgNU/VzQA7BCNNBMzbFqCgbg850afWHxhkLeOfZPfa6dJ1+x9LjtKpE70UgxnnAJxeRORmAJpDo
tdONG2wXI6j8v45pfccDzsSAShxkT1ivGKpixSJLE994MM9iYiBC8rqkYNmDU4TPBd6PTz3NGAXx
WzY1/D7TkWmQmfXxchiKL4QOl1BHBWJ4H0ADQSeN1Ru+HMluwSBMjS1I3Ob2onCZIynuwbTbvVZ3
19KnPhEdoR+JGG9s1uiIw6XfdDquPL2KX6uMEJKaeNzFYFLuNL6ySEV9ChQVbgRw6yEatGVclBj/
yvbQjGKZDTYn1IJlT5A2kROXxvY9wFLsRyC+hbBZ8Tz0/HFFFmkzT7yYWj5HdD6BoHQFdGuqJIQt
m4m2VPTofapCFDOS1071f/JyhDs5ki4TOOQ8Vt4RJA6lHh/V3Rg2BFEFFaDnfODwMUi1m1eSIsCN
aN4J9cua4uDXEM3Ot4WxS5HxAcyo5rweuQpS+1wUpY4zxzsI6gq1N757eqEME2CKESpXo65ZkECL
FU74d4KvrwV7QnoK9QHm518EqRgDXdpsY+5jl1DZWCQSs6rlHTBTvsbSDaBRhdpxUDpjm6T1W2t5
aJPYkZQ2DX+3on9eqP6hJUsxj8mqAsQCtRO/IaR8xOU8wRm+I3nG5ZqUtlsYJNnBKg/kcivbaBwv
ZcC81HfCJVvXN5Acu6ZBStukOEV6wIG9m83xJzJ9Miwsh6aDXoXzAggdxPVRnBWbWvcFG/v25vrj
TdEw1XqYwJbI/IZdJMpfl0D2wC0ZcvfEkDKyER3xiLKYJ3FqveSu6bOEI1K3rWRlRMqb0Ot8yafq
p8zM12Cg+Ax8bxULkO1YNvaBQfyX8OSXwmyc8fd7F5r9Ug7xylQsDE6aaBdmqrS82xOpM9sx6dV7
V1B8YeUJ3OpqCY02VUdyqyI2asUOyIvLLz/6adzkWvhkDzYA2xpT7RYdyY6xVPuTO1anDo6skZXR
CgJpCUmLUVhMiipiBGQpNY6kGQy9qwuf8EjA1kaytK8tIEdG5lx99oRrpxU7XwzQFAxmjhJ4spKA
WhV+c47wZ+kSDmKYOOmqsRmvegQin6cBU2+F9q5pg78Oyqah6r413Ypww8efPcFmDX+hpWcEuDx6
Zc3QPKFGXSoVdmNq9W3PTm3eVOKGvHJk3h1nyOHHeF42inkpEeELZBj7vtF+zao/poZb7fBOYwsv
G7zbEEssFb6aq0FuU6nXRUTOSwWRIVO9B74D6kV9ApJbQ7p19exEqupOYcHOlWoXRWb1qoj4AP8H
Pb8c3jMRbeHtecvKpB2W996uMqMvkQXFEu8xkMlk5yWkTKA48OnGUQujmjCMYJ1KAjN16Z9Cg890
hAZ6NbyqlnUNeqQGMJXxWtmYJo0QNpFRU68gEl7KUEddXuTboFRpc7rdb2ZwxHxmJkn6xgJAIiyP
WhcwjSmwnRP7+OKg+EiLUZXwL2KyONjbOKrRcqNWp90805jdzT2m9tvAxKYRiW+PiQgJxvZXphsG
e8T0oY5BsiACRgcAra8D3unCze3iUrIyPf/DJ4i5qwp6GwV+O4tslJO5lnNum9K4KHbnPTYp0sbs
k4PImllVA5ywnjy3IRWc3YdQ2/nKFC0JKoQ9v2A4JM6WjiK5G8GmgP1fFo2ydI1oRxn3lyCQXGs3
qVohxEaQxKCEOpvqq9XogbehAAE3MIELwT5yRHga5UGGRbh24fnjxufwjWG3a/RMm2ctH4tcwUPj
so9YkGLxMOGrlNkrUliKpoL2N/BpHMtNQkE82vus8h61UBMaHPJQZ1Ewpx93c5XsBwUtEYBE8u69
wn0oozcnP1R7FAnrIKgpB0rFOFqrwmMi6EyxMZ7nHwrSr1d54L/QRSkksQ7Sjx5W3/yYJi4oNKFI
RJTyPIKE8f06v/v6d9KIkO2yJI1l0KZ4+cji/G+Jd9bubU08DQ6hBnO7rjGLavpNryJnaqF+82b0
pe1lYEdz/101DHWrT2Gnmpsu6tTI1m++2t+gYSDxYpMm/eIANuimaQ66K4tn8ls+oHDElnRjkRVE
fONaTpr70KtfaA0Qa6owaM6FX68LNKEgqKr3wrLrDVNb4nb1gE8VOfZDpzgzCwCix/7blyrOLztn
P8CQcjAPrYfiQpDEwS5QXVJzkpoSHWkglSTB9FdLr8ZFnuH/7T1MJNJ7VXV+FXk65Zw/VM1K2Lyb
HQi9JinqRVTZiCsApLSDT+fNG86+ywQExgYDuvLUV2TcAMHDDdugcPSEpPGltAcL0DW5FoJqVe41
jegaE3SCMUU31Fr0V/HsydOJBAdzUGexjSyqgdD34Fv1aXepUHNXZOoxyUEzAmPslDkAxYYkoVGK
xNUsTJ/VgfK1Z/trSUiVIWJRpnIPNFP20oqMq9Z9FxUpbgnZ2HSPf8uKeJqoGrdt1f7JYI7NUsm3
yinI9rKddeR2ezPTb4GFstKrnI1CcZ3kXTKPxUCYV5BfRo9yHJu5wRsWq7KJP3D3BtgNoVbjnahq
hTZ77HSgNsICISFIpnGleyHk837pqpzh4QNWrJolWcwUjwRrEnOj0gyAI9nrNAUD7RIYSrXKdPqS
hR5/dpW70chwncEEAAglvbU9ESTrIf5joS1bdCOVCZSTrf8OhpWCVaF53FXtKrZsH+9/1G+o2C/K
ExeOXycrPaIavcGfpSHc0NLl7Kvy7msr2kStPe58TV+yPWoWST4BF7OODY95Dc3iBNaefIDoRL4h
GABnLpoBJyMQx76rFWSF46w0OFC6flAt5pp1wQHo7Z4NpNGt5aB9l250My1QqTWkl+Xg/3ZFgjIs
cY2F3UdvllEdI3usQe+h1OqSDelAizD/0xuWg0WJNg/TXyz5g/c5hEDdR/07TiRj007PKTs7yVmi
sLdj1QzntkwsFhnq3AqQrWdbIIFd58svOc+lO5IDu7dUVAm5t6m8DwFQV2+M1UukNuzh6ql2pdyu
tRAhVkYBXCmIOMmRGQ5BjQYMykT/4cQ91KlQC5ewD71tq4m3OkxMwkRrY9Ui4hII5SgFKlm+Ds7Q
fqbQR2cVO5obATPzIsUGhLStoZXv0wyMrmPsuQ8tY34rBmWXBoN9SCX8bzdl8OKm2vglNZv+xTC+
9yZNmgYOwVirwabpoeGFkiElM/j2FEXqQyd7YOsDoCAehTgYOEgMTqb8KNFiHi1aslLLtnGjNfYf
4yADtrINOGSUymZZHZy0dusFgTLZkc0RDYhs8j7qlj3LdGgVJcZoojfz8Wsk6nwswuHa++RUE1JK
/Gurj1/QQCePINu6oFPPrAPKqvNtuYlHNADAraZBErSWfxdeify4zRg5N3oRHeMguyttJjYKMA+g
1NyEINOE0jkMy1hqJJmEigzpoXvAC/r4YBJ8zuw1XoPZRXKcEGBOeH1MDPsbPvxsSTR0vkm0rnlr
Uvr/Xqx6JzfukjcGJ7Ve/+SkC5y7outPRUGuKHum+k1R2cSYFmF1HMi1kHa3NSuFcLPBMvDLFXq9
f163pxsDmXNjE2FQ7zXRQ2D1lZ0qO39JhHjxlvbynIEFW3fUttu87j4jv2VXbuKHbJKk27q1Jl5S
emszpu3ACVQWZbRSUMm4KIgdW/idpc1bLctfAky7paQzUViPLLFLhDU4H6oRvrn8MMM8POikAuzQ
JRydovGOPq7DrdoFR1cH8ae3XrATVMUK/g5m4eHCmd6aGg5yP2qC4xbo/11T86TcP2/vE0f+9z+l
sJKdquLr6rRs11lWtnv+D/F8jDZejRYtVDSWIC48O413ZGita5/4I692qmt00bo6+y0qSmpwAMbD
oR1kWVE19xLAl2pp+7ugoIUIXNxdSoggG596X1gPWej5I3eZs3RblivJTiFz76WxG2l6PpxyGO9V
fJ0S3R59LmmaEvGyltlnU+kG/l+mxdQEc8Ih3tswvIuMIomVkV0++CnDBTaXx22ITCmyKBcwechC
3HQwFRhqELf4ulrTg7PHm+9sXS00ampK/TVin7xDGYAexW7upNEpnGectSSVYKmPMrmXjB63RCwi
Csj9+E6uWfQienb9MKbu0BHSe9HXNyxL0el5E4xA0IJg1ij37XUGH/ZO5bMg2GWAWZpjpy8G+16P
RY9uvXNm3nQ1rTtQd0Zwe97JCHxVdFZ8MfMPlG3OvdQTlxwhY6VnHhgq0bv32GdiWpSdf+g6dqtx
HL74knZUCPFma1uxf/e8qF6SOA5YODW8e5jlCtlVKPAL3l9jWuFLA+hjp1lYnGNDKPfYquqTEjqP
5zXX0MtrBmELHsuqQGfyMigorPvir+4n/a1lG0p9F54QpOnn511GZ5I53N4yjX2VozTRg85+yWpL
XlSjORFCLZKlesdj4zTdK2n7FjZLMSwYar6aeKSeRX3TQDfkbxMmj9LzYNtK9KnPqzWHMVfro9UL
zltq+uhDfbj09oSd45oNvv/WTPSbMvBulfvAg5Y9cvmN6zYklZHt39CP5WNQ7BWxDPpLKIPqkTTW
yYljDdFmtm7UrH7omvzQm0ycnteI8Uqmkb5z6B2rejh8Q7Bbd8rK1rIH+Bameznbr9po6t3zKsFu
6jyP+TN4StU8yrZgwKl4JUUD8tosqLtH3XPyL3Latc+rfY9ht/CVCECR1T36ZrSWpQNcpDe1eSSC
4WFnbbGK6yJY9SBoH25srWXuT9aSlaq0yjEo+4S/PxeVa92ssBj2tZImLxxwbtcQA7Uyq1HwcNvz
xxQ1Tuca7J31v9tEG8pFpXf28t/TqQ2sC2H51eLf8yGsLdctjaT5v9uKlAw+mrb0YP/3O6SoiJDs
w8e/m+j6WkeB6/bfb/BDFJZK8N9r++/1Tu9DjNl8jP3o/O8mMomOFcLpwyCL4AhdSi77eGN3oju5
IkjOzwui06KzXUiGgGjh/rsIXO+MXW3mA8//7yaSdspLmV6e9wursQ89yVNYZIEaEmSOP68Z2cd3
vYsGwuKq4cj0PDLMIEbcrtfPH8RVny6Q0hEQiWn8pS6spXQbqqzp2vMip+mTBrl+YLvzZipqsags
GC951vCVs0Xxh531y1iq4kH4U8t8Q03XdEdNQDS1t3VFdZZ6a35nkfNNUkN3J6ltXBOGZm1yCFkL
l5bHVDuNRzLBiPRrTOSm09XnBaPMEUVboP53tRAIritFs5b/bvs/P6eK5CPIKlz5/55kevzzmZ63
pbSY+UBH+//zHERWjsfYKe1DHZ3+z6P/XTVFqm+Fwh/wf6/q353P25I4CdfYHGk///8vIR6Aks7q
znA4BdSo7/93ty7Hgd04jM65GQEkpCbmJ5/3//cgTD9fSIlIg8qPMrOqN3UgHaGsy0flmt3Fs/PH
82ZAS8M2ENipnlctlpQFWyhl87xKRN0n83njHNWFeJXm2Riy+k3UrX9Umhz95vTMg6Zqa7v2x+Xz
XiU1AXLTO9gTj1W/1ZW5E7gFrwoZ2zd4CSxuPAgq/rhPNF7/80GmNIMVY7Vs/XwQNkO2zeh9jlIZ
6zed6UVpZc0jVWRziWvtv9de1nm39cWUqDj9JmfEn9E0RkC2HA8qbeWDfqB9dpI6e63z6/P3JkXh
Hr2C6dTzMarEuEOujbZ8Xo3yJ5iKjfzzKu3NXUs37hr2eXrLy2TzfGapyX6PdMuHw79B/G8WqF2+
bX7yJc2V9FYnJseCJMZlXRrZrS7K6Gr410JgDXv+gK0b9QKsn7163iYUoZ8dcob+e/T0mDiKWdWU
qtw8f4L5cHeMcv8lm57jeZPiioFxdhjtnrdFEjJ1ilYOrREv4XkBVPAvlmR//7zme6O6FSMin+fV
/54pc0+Oq9xM2ZPo0jP5YuTVLOCpel8pviVRVtmHHRoGPsXQ2iQ+KNnaC8/kX3hfYwTQDymqc8p6
Dqpj93Repkd6nrINc0V7lZkeMv63q7Ua+M5b3RJ7Of1ApWFyyKJRAZlWs/tNAd8xbHe/OgTlSV/K
u+m2HWY2M1kletN8akD8p/vHjq6IHubFPiMKkrMaTa7nHQjo6NlAQb3yp8dT6Aao8KZHWPU56EY0
1W4frsxGVbclMxBWfZhB0/2AcIxZaDvK2RgD5yAESi5a8N5XpI3Ltk/i99IuwEO7TGJ1vI2vvqPv
nj9AUQGfvC3Dk4Ea7GS7MOeex4U2HvTfUHu4RaltvMSz/x9757HcurJl21+pqD5uJBIJ16gOvREp
ym5JHYQsTMJ74OtrUPu9inurXuf1q3EUOlsUSZFE5sq15hxzkzWh8dL5kuSceHqxEU82Gu2bYU3J
qdH9eO5dLm80UtaHH6AMHefpler3SqMpmoMHZuSO2S8J3tdbDHVw19jt/BQWgJ5dK4ITXuZg+vzo
obreIPLx7DiVY9xNjZkfymjGki1TlOjAUCJUOx+cP5jh6do6a6MObgxSm1d/H73fJVPmvmdDBWnK
lyhiXF4btN7B3weHTAziOZJ/MMFbG1GV+T6Np/ZBiur7966jPP6Yhs57GD3w/xMi7K0xy/SP0ORL
Xh+7Rv2yII+nvTRV3x0Nlev12Hnle6wff28QGhPA8qJhnB7VzNC7cf770kwYkPDgAhCdMmvd+MF4
gO003rkcZBDVcd8wYC9oIrwn4YTW1gKPvZtkoZ8om//ed+ZawJeiIb93zSE6KE8nG0RV0asRcti6
3kXBgy6TpAjOYNWsG3BDDYGtnvxwihWvjP4oHdNeTaFrcKCKbEixuG9+f3Nu9A4LHmryapg3+SSa
60KUPti0yP8+Pd8v3wLPp7yW+LSxxuttgrfjmf+Ov3fRa5cQTNLkLyEZWEf6SAUOqd54I+Pm9wbg
F4xlJfzhZCVzcm5KOvu/b5wIjAUYufRNQHhZqyJUB6HS6s4iruLvgxdTftvzMcC1kdhrdl3Q13ZO
AMXvt9jzkXwRkmsdi99/RUMcHRJwgP90o3/69veXPDdTx9/v6LGRq6hDVCtW5fiEGP7X3SXX+/y9
0e+9//3J7///vTs6a/p6jARU7RCR9/uT/+fN//48NpFbwS2d/v4Jv7f8++i/D/RPT/HvI/leV+4S
X/x9Cr+3+e/P4++v/96TyVVDHzNJfq4EF5LyeJV+b/77XWGr8vC/mA3SmdrpcSq//+PfP4sOf/10
/x3GRf4v3Awhfl8ooCHhd7F6b9//DScIv3d+z/i9bRfn3+//4xf+gjYM9x+OMgEmeh4ZtJ4jLPv/
kjao5P4hXMEPlCt9x1QSyMX/QW2Y8h+O60gQHYq+t20r979QG+4/TN+ySfag8y0dhJH/P6QNBVfj
X0gbtms7PIhtu64insOCtfGvpI1uqDyCOh16pLQpYgA3Wg2U0w0Kc6pd64pyBJdTe8VCG5cCDsCu
Z2xL4iTcxrS37q5jCTQw+oY0DuiHgYRi6SEbHYiygkMOxozYALPwSB/7CRnNIpCRD2ZUvDBJgeVW
IL7LLHUNS2DkX69ImcenBZzAMB6Lnrheq19hb99zhsMqT9jC0oAKaTn1QZUiummxjHXFTy/D+9AT
N2aqjuaEtRK1tQHZu+6XjBgx4UcJIcIq4GA7jcccePRSxgwtpvIpQ1S0aO3mlsMEqGQH/K4DHN/L
WMFtKKus/0iAPITvdXlto7fPaVLfWSkx41MbY9CIw3DL0J89+SGefHJK9QSRL3iWeXqJqkfDJjPP
Kg8IiHCPaQtyw0yYeWTJh7RnCQoZ0JXDhwOkZ5XAED1FdEobUskA9DVvqjbf7PagQv7oOYw8aPUh
f7K18Ywh2oemLJj1B5uSBJSF4eczwYc0yjL5POHfXSRJkNINwk2vfI2q0Fmp3tMHOap3ZTOVLIsV
Z4KnrCGfq7a/xgiKnXKYBgJuJ779knu7kPnrqbbGk+XqW8MJGXJXwdLqEu9gt6SdAld2wENYDaiO
vmWInH6lE/zdPAO5B38N24+hTqOr7bsI320U2WRhlfZ0LHX4CIYaoXjG28VU78Xs9ziFE8JLCKcc
UoRkfQLznQSUbCETcCLemJon7UbkbRje2ywcdS47xWwJ8KLR4jBPRw58SUuiUdSjqymewSW/wUmz
t97kkJzJvIU6ZOcWrrFKbAjEhjAJZ2Xz8z35YMQWLri0JfxC6C1e9p5QCfOF+U8PdxXzUAMiAyfi
ECFNFe2l6NInHTloGifyPQn2/rEgfIAn7KITowqXP7C2KsbZAjiD4WrsDt5hlEN1KEcY1HnhCdp2
QFrhBoewLPaE6ECm1QqYcgQKoNX2c0OGotXbZzGY/ZJOB144X6Q3HiIJ6Zn5viFVdGWWPt7OaLyO
DG3w7aXTUSKZDOUR9xIuM35VouUKv4QFIa/OWM47OF9ED6UXv8PvXCAvPGTxgKt5G5DO/Fk1Q7Gc
ks94yDJu3wK972zimYMIPdkVBRF8qZx7wQGvdzNeFl8QEjDUAnkYmxhSjMo7DKJ4jZjdEv0ObIbC
driYwl+15jzvR4enaHb6KGZYjnYJRR+nL1g5/Leq7VeNIKHN7UMwqWNJCho8YpVke1Njr9Al2lNZ
PUTgIteFsghsRqdqkLc51yRtu/THc1ilXGqPCSKfjSIweDnA7pLyUTI7W3RmfUT3ic0Mtdr0OzIO
obb3xpoYuGKm5Os8so1MK2j3+JquPSe8H4jXV65XYdJMbbGQ2J5jN/sscQtt4t60l0Wkk0VWCLHw
Ep5HN6QvDio2/N3eK0wSA7EQc6kkFOhxQeg29HH3MfI4LoU4vV49GBMW0nEfhpIRZXcuS+spEwm2
lgMxVy1cSJBF2iVWofRv3M4aVi24k1UghifXkCfRGysCzgklFsG4H65urmQMnbVbf+JY4ahFZXcw
HJt2IjbXq7/IdzEp9OEMOtQtv5xwuCCzM5jcv2lz3JWKKaMOGcM6PQouSKCwFzMyWbsr6MFq3O8s
9fS2DiGi2OEE01a+xx4Ud6TBKA7VeJFNSracC1cShffayy0EGDQ3GNWhN6t5/2n12gz3AXYM42tQ
dB54h/5n6kY0j8h2FvoI2dA8j0jR2r75lm3xzIITrHiW4V0J3NqYQ8q3avwCn71IU7dff0gyl5ba
4slqZBCm0a5nZdyOAwOJsGj2zMDwvIKb7/i8TkwCKkc9IojfdBzbVTw3wJqCjU/nLUNjTn7RSTnz
OfGj/WyqTS5jwK/pplZFcBCkRcCh9lcZnvkKGSLNqfhc2eFb7bDFXIXipgVa3eEoFYjplogiKHLW
TTbjX0mqJ8FMsmu9TSfi28TDSqClf0m7BkDuIMmeW1VxxhpnXCILQZYI7ipSS/h0Mmy9MnfsqEw5
01ymKbu1kuANRGG9uH6TtMGrX7kZGUfPjSQerwH82oTVU9hmK7drnoyhg2Ugy30tk7vSkQN8Akgm
ZpgeOcRHIG9QcuViviB9IIT1aqv9kqXxPZZIAlj4dnE0g8t39E61DdNlS37PAAWGtjwNeRuuO9Vc
yDEmQTXw/5DrYW0bXPe4W7c4RYiPgbwXCk3l6pft1tPtw8i1jgVnHeZiX5iI5PoCTyfvXiKSZWDO
z2UTSQZ2CcT6ixkROpWn0HQgD+5GKR6VBUuqazYu9KE18qE7cqmSdZIhTpk0km93cN9jIZ+UVU47
R9sXAdK5oyw5G51ZsJixjACxSwRhsKnCkEAeor/0gx1ZXgsDf1OmpltzRj7S+5zcpW5qgpuhYRPe
iOI1QONGCAS9qYawqeoFiNSG6AH5VFj521DI7kaS3QnChBId2RwDHIPwVLtrWPvFPcKocJOV6rqQ
Q+sObhL/3YANU1xdMZSg1wZ8+gLWnxfATT9M5XymiACAirrfjdd8pmGGcd0IF2bXD7veNxl/bgNV
yM2USsLj0IkAbSS5xMaG4pkmmSmrK3N5XZgOB1Eve47r9qaq+Glt538SitFVTQhnJUYKDlfexjT0
V3NTPAQGQn7X8p7R2W1xAxJoZHb2xtSduRpgyxTjFXPdVnetc+30p2LnC++pmf13N4y3vc9seWbQ
d2f69RZiW7LMOZduve5WmRONBcwY+YjYYIZPdhh9ZMBhR0elY8rZodIba4/G642d97TH6BShSepS
8SO0e6Vps6T2Lb8Q3jeD4JrOz+ywK92QRhB7zmcVvKXsIet5rimrVF9t3KFjuazVTftRGShvZQVP
dw62wQi0LCFF1slfAs6Wi9rwiDl0MwobUtu8OUu3xWyiXIy3eeW6KB79iyp1tvTcGU1/A5FKz+qQ
d2CG8e/FO9c7EMliwpPV5I57iOj1pEg8zcU2AiPcRl5yuUL1aQXFvFUTFyHMX2XS+CvVsxciGA9k
fgxnxuuOEzOYMQBh8UALTewdFXhv7kwvlgtn5N8tEdyTp8HwFe0RsfLxEvhOgYSteOWsC746ZN6v
7SxfhQXsV5JOTjPDaqXqn9LxgRowNtbtxbOtHuoaAph6NDnmutYhtwiTb9VumIAzuD6S/jJK1q0M
B95Wb+V5zbchJ3cp+zuEATVa1NA/KD8k6NBdwbHigwwWmMEt71w2mnfhNyB5icGj1hjVfZtipDw4
VWiufKeYkNAO3x1A4qWnjJta1YQLuvOwv4qxIxJUmaCSrWIozVQ/ItuB/sRtAL3CaynaOqXvRUfS
TkxgazZMJASk372GzAs640zWKwmw7kC2h3SJLw70RinMR4UfWEvHJkCsM6ofrZMvxCKQtC2wbIl9
suHNwyQwr6JJkHJtbu9UzjjNCG+m9Ln/NeejLUsCTEXVNZJvHnHyhf1inJgZDEg8HLv81nUDuaFR
WOcSeujE5vBuoOZq5hv4OR+j6Vw7RA8hztfhk9nDbadey3He5wJVeTxzQvMqXjAUthkDXeZohKr4
Qj2w3f+4preqA3tjBTPlB+EYqd/y0oz6zdMooS3XEOu8iF5sxr4wm9piFxoN9YnNo8kBh2rmAjmG
ke1mSEew6bFfF1lwaM2ByWLHy4CmOgWMFnuBfSiMjiLdRfBme7dJ1l2sHms2tdbCd2iRugqlaBca
T3bjLJtKs9Y6X1VRrefrVmz2aAU5Er9j7aRAaj5rf9hGFdCYGKLf6OIV5KIeGMCAbeg+dE8PLeNj
tSDn7tzFO8IBq0U1JBhi4f2qpbgGPRmav1h8ErhwMyMWn+zgBScw4pDa38nmGmOGxFnX0+0AZY+t
IUSZ1iYkU7J3lK1B5Kh9HvsXinAAQFzqxmPj8UolZY9fd0CdHdiv8Qz9Os0QZJv5GXHgK7JklHXw
rSJml8G5kMMloJgs7R+JwrFK5pIQ9fCdE947E18T0tymJf5noBgOSOzl43mgj3OwyZbeh9J5awNg
zzOd/co1rSUG98cBjXBnFfcwdXE+DtbKF9W+8GtepxoeS9zbyyyQzXq0FT4RcQt7xVtMbrqPM8Kx
sgltYDFDC+jmH7PwGY+RO9lmclWNweNMJy6uwfPk7XGMwmJR2dNGpcNNVvbfo/08FR8josSFHp0z
/tCNHc1PUyKeByUt7InUXAtGFxwB9cuYdUCc+pAkG6taT221y0fod25NsUqJOevmKl784Mgrl1k6
HwEHNIuAyst1BI3x9VhZ3wwjgBG4JonWCB6dmsIlbnah8+mGhO1eV/bIeK57+EBD0X0FGHJszqNh
Uj4xfl/5kT+R1ZTuSpvjtGgtDhjd0W6jeONbqaJQwYfZjmB5ij2mAd5o/LmuAfSbLmcMSMlA9Ydo
dhWJSvNhD9+VB54mCu5qs3hgpnU7NvWTLDpkzyp7Qa08Xw2mz6KXJ3T4eySBryLK0ivI4x2vGVlj
qbkq+IhvcrJCeXwm6VPbPsMddc4jxqIhR9ETjWjXG4W0KxjdHzlY/VrqPVHf7c4JpgItFuNGkOT+
foqCT6vqSbqzWHnQlBJ8Cu3AN26HWB65auRZQ05cBo3PmW5MeQzGauE4qA2KGy40v1mXKpRLV5BO
lJdETdWTyRaVkCPgwaHhbBqupzDlFpx51wF0dxS46dYricXxAjh+AZiVNpVibXnhTKjtvIKVni+d
mn2jS3CHw2nk9GrDoszL3joYoDXWMe8oFFNnYyKxA5G9YdxPCqIxvjEO3Dku/HXQDmtJzNcKBjry
Fk4Q5BJBThPT0bTbdmllOxJX7LUswXsQ6P4z5BWxQRjfOGE0PsM9uersnhMsjixHVERfjvFepfDJ
qcIK+m/stmTZRJi0mu7Oy9t7Bsw2u260B0z5JKDkrkQakAYs/FNfVZ+ODwHIIWt2jeGQ4KeJLciw
22JtJz2AJDrzqjzV0CR610n3kddtKt8hNtAcgEPhMYIAYXNM5QIrJKM3J3bv4yxL6XH1XGICc/xY
gnll0w4c/zY08l131R2ltYN/3tZfus7Y3QcONnooKarhh4TZtG0a87aWxg2wugf2g42DCHZrmejn
ahkUe23FO0vaRBxXFEnZVc9cTWtHvPojJ0lv3qQdl5Ht9gS6Wszksi64MW2HnPSY5IGwgXCukPsB
kXztqI73eX4nsG6f6wSdfzugPfMrfUu2AynNBY4yEEnr6dULi+q2lwCs2OEBfb65ihJVeCF8FjvC
8o2sYszN7kWDhOJEEJ296FN2+9QdsBOxnGGTxiLuikeUFS1KaSR9HuCvDbDErCFJRuHVW41qwPsa
j+6aZAR7HSWKTFIg/G6UJmg14ndizwsI5khCV2VVF5fMxTWvWuABTnBthZFEzGN1WWSgwSW2TCWG
3BB6a2yq6goTroaPDPe4QhBHqs9crrzgp8uu0ahc78taGPdV3u9GZjyLUmPFNIItOzkJ5ylWcPbc
vC6Sp2DKH2M+N0s5gy7QjXir/GiHMgRZJ/CCVH7O0fSNXo1VLl0HkS4wA+V/zPrUNOVlWs5zdU3/
oz2qIexUwU81EnfW9tFzDuR/CFYp7dktMQTbFH7ExuXvZaoS3GiE8PlsYKNV6s7trZeMo48x9Vje
0GNBtYMFgm9LeWSFQgb7lFX71F+NjX6RogLzVoY0btu618RAocTOEhKtHNLcajzfLKQmInW4wPYo
jqKG8W1XOdQ/cp+YvVwde3gRm87fqszHFuna/ap1zQc4jFRZU/4dyPajqeN4WZfRKyeepWMKwPcN
GHgnYUUB0SfpM5J8wlFtbACpmZRWJTaqAqsJ9qnhrOAGenYP7krIYQlZyqYbg0U0IbZ37ZJVEZnF
D0L5LVEJyTXF51tanAvCFSAcOkIm1YxjlMEKV94yTdRtNvrWbdCBl83VKbRgxXtmBugw9I8AMq9Z
p71gKnc1hPUfzdxcEp1tCqCpWevvIvXsTkHELG1pu3WNKqg7OFrZeFxsegdB3CH4G12CKGyCdEmX
ntWFhnRJPFh+b+Nt1uS+ouki/Wek59ipEKwPW44G4JcMZ3APA3K4hwgqmZpIJE1r/WrIloKgUQKb
dnin7Ae/Kb2dFoA0DdQYJh9ojO3LuRtfvLS7HxK1rHtsIE4Uf85qJuzRoAtWYLqkwLjGPYD26xFy
bLK8pzBujxXqQdKMaQVjjLjUBIJJXX/J3L/vbYibWIfwfaS43lD6fcMW8xa2Lhlu60XNNbTySSjc
JCa691hfQnEV8VuYFvuGhhbqpCSIyFyX/apyPYg42sbIEaZr5MQDClvWy6JRNI2HDhQddcPMmJ9O
anPw5dXsHnXhtopFtdNO8qXbLysGApYkQHXFNfauHe8hksIdsLL97PS0Wx10fNHg/qRhU10GDw6z
ovGwjGifU/G41SID5hgymSM7EKd2YL9A1kGrYw7V0iyNTYd03xlhWhQ6mXgNQ/dgZbpH8gOwEEsI
+FwNmnuFwNU7szBNpIZJucB/oTjM8gVBdbsK7DFYyko704rtRG5aDxsfbdJLm/lHCmx/0eu0XoUh
rpnkiuLTAfDVgdoudAboPQL9MnX1XmJE4dVm17YStelTclo6dLA3VUKLYm4vkLs21TVsxsv0KdAd
3rz+QhoH2plHeyDvXTk8AHEd23pun1KcCmFnHiZNUkcArmk7SwuZWQCERadbtY5869XwCOfTHTNe
EK8nUO33EoD/dgxDXJ5O89iZ07HI6W/6iloNYMZuMFJQQvFHrkiZ7F063EJ6d8b8xZ54mAyMRaOd
H+pOGrzMFA1GfNundryxfCDPLX752oNnaOmdGZZvGRcLvTBoEm1PdeDRfG/yP0X4pAaOK7WajjNH
nzpnru+QNN5zZfvF/JGZkCbLbCVzg3AUyqI1BKaVMch9OJY/zTU/qnMJOgB0vCz8EPCrtGIGPm62
4nRAsYdF9ybJNmMp1moY62WvO0h5LRKH4MGWiMjDok9WXSB+tF+8+zm96srCQUQGuN8l7p+aKrmL
2z8wYWicE59p41zFTY57uGJZa/2TH7CRjOg0qlQDVTWJF9J+3mz0RPizYyJc8kxO5KxrSysBTDQ4
+amdk3BZjT1LchVix03vlajvnPg5nQ1e647g+HRgWwrbkDUCzMzEQr0wy+A2io0b377rW1nuUk8s
a9rjVl+efKAaCMSLd9eqHoNO1gcPT6WThLhaoPXgegZGNlKZAZzAzfvdDcdae/NN1edrENZqY3r6
TyCns0km0oL2vBax+0SaMzVRv4/wuWI2aeK11vnJStuL706sou4fC2e5uCe3N1zBWrsbe2TORejm
6y50ly3iF/y5ETMOjmKG/pNVycSmPW8sDYRGVsbKzmDFdo55ns1t59o7OaYPvkXHY1KYtnG8AhUn
O2gMLhG+Q10D0e2d9jtzS0Zn5dCtm2zeFAjY+Bw80vHaum17C396bemWqRKdwVAoAv/i4ZoD1L6X
rbNL11E7Fku7A3wxWuTmTI2774i1RN7P/K+kzlPwcOMBQ0bnv0jbPakpOVdM9czJurHlIVaCiQOb
F3zXw0RA9yIt2juDcL4FsKdnkHQsu7eech4Ma/hJg4ZZtRWfWtN+KyqOfaM97VTQQuMjo5DB6xo5
HzG/BngNxg7nlonsplLxs2M+5237GSfVvEdb+zpC34XKozrkQekOeNgCVi4sttk9Gik51RZ0ssJz
wkOmvW/REOUywYTFnNvdTqz7fpp4IETre6GekdCyDKl5n+F6WkK6nnmXsF/TEiNlZEofa7c4jf78
hwkps44xegBuwaBmqMzlSOC3HQU3QaUgYCYZR8v0TRrMp3L/LNrpR4X0+PyxvfeiZOla9jfhPe6E
1j6mxdohBiPdlRFI6YG88oToMaTDZEUwzvw0RmFuewXxgteAdo5V9srOk4Nl4SY3Ghlu2J2KhVqo
avia3WHtBx0AGpOXXhYt7WumCjANSamvcuiRrdvSBV+Y2CxOqZfj/Ku9mz4GSh/NV8Vf9BqUhkXK
SiRAz+lv26JP22O6IQJq2vd1rvHeJYiEKrlihI3+bdxUJhH0eLdX1XS1aWZUqnl/yt2TLKePOKNF
4GAa4Hoh40+P1htS4kdDw9m0MiJ41UNeRvGOTclZdBgLCzs4mLHzOZe03hhjeNQb4D56+ZZDANti
07qYtJIjkNnYFFAWMXg0q/k4Wg7NjJ6U2iTPznEtjlEbF0vrnIMN7Us/JphM3jZtc0lxGef0VYWI
IfBny7aNnnqWsDZmQB4mMStsTpJOuW7t8bl2aTINgD0HdFgbYn33Q+mvmNIoJIiOGRfnOhUf5VC4
9CrCx9YAlsLb/wxu8Y98BGgksH705KlOgD3BZzj53G57Puqzdk+2U91jq30aMAgtYMwecH7d0wO/
6m+1BTR2qNdjYH2wrFfD+J123UcqYMKqY1/NH+7kXRIzBh7VihXuLCwZ+UsYAKFspmrrBcM9REPo
3i7RoYQ+yMyu1k3db0fCl2YYmUnEOMjtun2f1Dwxsap6Rldt1HOYjFCzhfiPVQDkuJkScnjsa6Qe
RR0tKbzGWXQZsUszaevpPOn+w2EdTzr6XfZALVr6pD7YYM2Snh76EL7NTv1w7cK3w4Axok/O+egd
jSCAMwgkiKK+pBVKUhXGRtZ/Noc2YP+vy3LdScnB9gdePA8Mu3Vpj/QXHX9fR7W74Lxkg/ViIBa0
HCiN8j5pohp6rPFQOyjlJzBhfK6YAjlOtSe85OiJol9ynva6gN2rYQo/VLtQErLa1JONAR1Gpu+H
VJtFxKA2JxmE+0J1uIakftEJkMjBxKNefXWoDkkSeWzj9EKxA3NKO2+mA1Hdq+tDoDzyoTE8YbSG
vGwe4JL+WddkZIwdzrLSNvUGR/CTNXdwzEO6UzWzbjhsJHRfE1LqH5GHCPm98t70201q2uTCdj7R
s8XOHZLXDDYagE7OGG7+KYEwL9VYQDFOjU9ieclorpA1Ikx59n0GgbMUX7mnXWLuiSux4vOcU7AK
jPlEvYXkmHqgIR3Kt6l25I3OMX5UZJV3amRNFcE2uR4fEg8Y9Sjic+nYH3VqaboT5ESkO8F7wnUK
SzociaakWircCXqYA9hPENxymK18w3En7M1D5QDkABbsrUnpuIMaoXcsKU/9EHFya/VXObvGJkhr
IHVe+k4jHAEA7U7lzbTM2nvDEJ9BoqJ1qflcxBFinr7skETkhNgX31VgPIypQzZl59+MJQegVPb7
iXmMzYu2cs3ojks8X8WDuWoTLkOc9+ynFgf1Fv4coyVMUzima5hvUEuJqUY7b3wnMpPrOH8tcsZ7
DqiqhTFjdESJTj1BDHnoYwyq8pVTUXvjpaSLKpaRpm3Si+6PitMbe0hPDJA/tDNy/PbNFUkIFOzA
jFfCtc8AWebdjKwDPkfJSroxpCqvtMgz0qQjSxd3K+sPWtfNYkqyJ0fUX4HqnzzkTEj5Zbxp7Omn
tEm7iqxTO4ac1Ocf0VjtZi7KQ1wZp2x0/lQC76EuvP2QDsW6FidvJnZGxnJgGQ9jAgCSw5AWN/mz
mWQZ0g6LDUYG8cLuc7GZswA+hFbNzh9dkjsKQoQbcyMj1pxAAjMdCw44rjM0z3HbMGsHIWYk40uo
jPnTdg7JIPw7t0vGRVRHe4boUNxGE1wXn7IBdNJBxRm1Ycd+Qh7IQERYC7ZwNSWAV30zZvSgm3mX
MVjcBrq2l21IKz4szRCLL4d6u6IfGTcgDMtyO8Nb2tBlbPZJSPx7mH7AZGDQz4EcQQADZmDshKHA
D42humCqXYiOOICxkmoZQU+fs+y7pZACE3K1qEM7W2is6ws4RY+0j3FJe8Ma5OOzsinZqJa/cj08
eRUtn9rh/Mle57rnRoKh04QB8PHi/JEq5e3qpl3HWbARfvuk8+ukA/Kiz6m+KjAi9xd/YBaLr/vJ
1ON7EV+Vac6iTOlpeV4PdSFaM2QmLcNfDARHLYay+hpFeDKL1ly0rGBR6994Fp01AXeJihiCheMR
Ea2SIyjXtReju42JAF4XE1RwOyTtLoaK4Bk0vF2bfDn/pQ1892y0HRbI2S+3eUHSNlEdsIlmA0CI
GA+/X2Jckls6CbdzCbwR9QS8eqOtllWPec2PaGzRIDzq4M3WPzma0aPG00V3mQKx47DWiwmat9fd
TUPxNqToyoKIeGy7Q1E8DdlpcjEtJeQzTh3ZsW5J+64sivamHtovWqP5jr/kLvPmu8gRrOdZyAyn
ruuFOZHK43blV0c3cK2j7hqgp2L8i7SsBotwhpMtwPcxqeSY2yQvCKf2qu5Qls2X0HYe3PYX54zg
yMkiwjiACoOMZL+HzY+HsWF5CJutpANSsrAtyobOvCvrWyAz8aJ4MtKEfPsuwm0fIeaCVnhMlMvq
HdLL5INdzNh4wIABWwyjnZJk7QkLyjKSW7OJXoqkg5YcITFyW4tMyza5WJX3U89Uq8y8MwPDPoNo
0m0H/QR7i3QLEW5MGX+NY+LsMls8Roi/1oGRkdObiP6hnFTJaudiLOUwW4bMnTIr/OjtwjgJsu+u
aIRNZVWX1vJPKcImuAUDze4QWTPnqAp9jadnxof4a0b6bDuXpjQakupShF6wp9t4BxAnX9LWqWVt
305BszW7ut67QXtjw6JDQmD4uyG0vub0SsOf8Dqpxn+Ghnhw2ZQ5gqXhTs9t88SSuoMI2nm4cjW3
NTCUN2GIvLzTW2kadE1FA6IbTFE/QphrzL3ssefmBCiVoKKhs9BDojldl2QOtDHM84h3a2PL8FGF
CoGQKYq1WaePknd9IOhoA7+nIX4KWgaH56W0I4yzdTMysaPsoTVEsO4XLrHP0iufONmZJEMmzwOa
NBRaJA8rMOxmt0nc2Vtp6IkbQTeHOqzniuhf8oQ1JBv6nk4cRPA0s8rdBNhZzMGTSMVldC3Sp3Eu
rdqqfC8y9eKktIDH4i41BUwzMr+RhORrztCIVTty750R7QFQ4U3ZtDdKMl4xPPFSkHlzG8wOkdTF
uuqvcwTFHhubgThcQ2gDZzoTvJIy3KafXBp8AhMSJZWwHBI4sINfQc2xfCyH5Dj21AYcfyjp66UA
pLpihXgdbP0Im/UzEqCVsZLlwJHXqYyfJrR42zSrKVYkTZrGCA9FigPbD8rFVN0jZqc/5x6HCpxD
CbfAqhB2AcGP1/ZMddZcZwiQDQGvUeGzveKMAQKRsubAxJjjjJFovrPcmGGQC+gNPVKLVswVqj+U
U/nY2V8GM7Fl35J2AHNEghaUGU9DgT9OXNKhsJ43A5G/2NuNiR59GDT32CGQmUSY4XL3JUzGW/A3
3GmYYKVsKb4juCCpT5M5EgCbKjKEO5wd5IZ1OzvHwMIutgMp9NRVpDyVnOV6wjtYVRGHBWSmdibz
43oQIdOoYE0XdeVM1Rli3TWSJKULEcVbK0GAZ5VEXpRwNTzUTdC4PRxMwI6OsSO7I1Xzi2qEIgDE
jBiLt+TLMpj6/ZI3ChZx36fF0QPXTWLJgcRLdGW/3/5+0WHv7KCJRlDiby2dJQfbNJ7BmdW4gBgt
utqkmG3GamlZ9Wkw+q/aCjQC3paRXvKf7J3HkuNItm1/5VqPL55BuMOBQU+oZSiGypzAMkRCa42v
vwvM7o6qvG3V781fmRWNAEgwkoRwP2fvtYv9IIqfQeP3G+jI37jbh3C2CpN+QfDuupVYYzN+61ND
w5S1txtb7NKcK5ulgYrKUp9wC1AvsmecmuJ2ve25ka7T2nQWusn4OaiotxuAw6TxGto6VbMpAMjB
KNBEkbgmAPslQOCiRy5iVt17nZxLpDvjofOgQMbT2pzxLzlpqVosP7y2/NaOTUtXpl6YBholxFsv
A+R2T8KtH1Ib6UaVvFc6NjcNYXbgjNFO6fIycPHe+UjCWg8aalmhksrQAq1GJDVL6OBPtNpWoS6N
lTcRZjQE4ptf62TK0JPSTIdLDaIjQKpwk/oH9IuvNqQqXzQ/vN46hg3nAxXVmOwnfToR8gt3Gs1E
r0Fj8mWF2vaFthdz7V5/60AchGaLjdEUaMKDD77L0YcaaAvS4/JlAeR7QW4qh381PHfDcFtEqFzn
Hg0tEv+zr0knnowOhdqI/JbOwoJ7vloFPhS3KFenpvCw/yPVyKY+3xppQINX5se2RfmMYn3Z8S23
9LlXw+C/thP1hSQajpZL84AfwmkVhG8n4FKrSeqJLncSPugYRPFNUtgA3cm5BRVlL3o9ohFq6id2
rPecb1GuUfnvrOY0NdZhANOdFVSj0wAOoB5YPzMkSeZUXyCLMIxuETCqfPLhLvYIwRNrVecG0j5D
W+Z15+xr+R1/X3eTdx9h2aY3k3I9wlXUychbZBMukNlyYzmpvBl1Z+fYeUzEDadVMobR0e7ol+nM
B9d0g6f15CFo8ab6xapS3IdVlZ01v4BY6k57XwFRA0oBeKwDPsTPgmzCLi5Ww5h0sAhvSTTvYDlV
u7M7pR0cFPxlpJgj15EBFLN7rgrh3hDE0i580/meV9z1Er8k/ajJ31JTHMZ6ughEOwhvIIDmo7ZO
BYzCyD6pPn2x+vSNAceLRo3RkwFar74FfwumxmAkMPTUDCp0kFUmD0PifAMWv5GeOvkuIlpNtSR1
Vrug8h6rNLf4wxAw59M7Rqw1afZ8T7X3nVSc71AXiO2y1xO1iAoDG2w4l8Dsvj0A2ssWFdBIjpeG
MN7xAwYWMYAfJZe0FQjmrGD8EwEKSV+CwUE5L4uHtKrujZBBcKClt53Nm/2BZGVJQkDcVrdJbvyE
N095klE+BXPztlJFviciC3Us4j76Kx/o4eOdNWa4PAmG6VswwRRwHybwGwG4wXULTgO8zJ2Mwt1I
V0VquncgmWpT25DedfKcFllcH4fJGO9whwo3vE9ay9nwLzRXsed/VsHwPbdxXum0OOVAgrOVUXjs
rancmgEZf7Q7D3rlBAeGBw9TlY2nVqyaXjGKqMhGT7AVuBlc8zgQK+at4GtIzmtcGokxs+S+sneB
Y3yCbX1AvJduRa78bUGSIfU1QPbCR1Ue4MFIvNJ4rURwNtL2UYmgeM70PDhPtYMuwdKRA0+2fjBw
BM/nafQA2Hen+1O/ow3S06TRvbvEts9a5mzK6cYszXCpN3JH4mtKHlPbH7KaqOQGm3qocQmxsHoe
u6nZuWN4Y6KF2+otZ47ZnGnVKFgfdGcFUIeQIIhVNTmESzL38BofUMRcnhwcKAFx6PibESYwMKv6
ICn0vzkIcuKuld98OBobzmy5T0eVX5pKPRXajY3H75EGpHmf5iCBFDQkP6LJONS5RUZNXq0MIzI2
18UwXOmwwU8DOhPCLlTyTJRHewx6ji7iCORBCMiDDUfQLtQ7voMCdY8cyFAzGxN+a+jJZ6pY4NSK
0lsHqTpZFEGIselWk8fPVmapgUIIyabvPFsy9M9uQlBR2HFzcInGmJD1YEHedCanG0kJdybqzT1J
gfEBgTi15kAxCQ3bWyb8ALhKmlhGhEIIWH1zTwMY5qijZZcx48oBUNDnnhRRbx2tH7jql+ggf2ax
Zt81k3+XZoC7UMDmD/0S1rx3aiGKMQ42zG1okTSdJOZFhqQF+ZGUjz7oNAZ0ECmsxAPUq9HfpH3j
M0bbTAQVbslYDRDz9RJed4Pu2G2eq0ls8yo/Wl01HCEF+tsKCKCvtfpn6Y/5BQUE93KPgn8OkQWI
VX0Xo3O8KckpBT4VPPYEtIL4sGYFfY7KEhbDxmrRLRQDhRjpBKvOktssDbunjrF5pbtH1/fOqZ10
Zz9rckxN2BH0obvTszJDzT18GHEG8GmWv3adae/pXt67bT+iokyARPWa2lRdjSWkgCcU1f1HQL/3
6Cf+pjDPE5j2u6JP6ApHIgUuRQI558CuHdp0Vbewa/wQSJZbhPZO4z10MyKdYAkXzwIyX7E3hGvt
9QbWrZLTxmBCvoayCW5REvQxJk8ufN81kCEauaP0j60wP7LC9PEKiE+w5t7WnKh/lSh7lmSl1fdV
80oNyj50drZvpjrac4joq0yktC8VI1Bl6cjyS9RuquWfQDSauas8EuGDBnpxjrEJuXgDeFUlRK7a
QXXWy4PrVfmFKqcqrexWb5xw31r0CFMgOAujn5s+gdLpLMyYnKSjqcTBto/CD6JxH8Gv9DF94igo
LuHcJ9NtnBcRjEGr0ymcoE9+9UE/kDMB4t2b78Op8BZ0bfJz6ZnJyYSBtCDIjtm+yp5Ib463+PxX
9HUryCo19fMyYGI5TVwN3EEAsPTVyh+4v4BN/MFNTt/4ZUcdCNHbKrS0D4cdIU+z5qp8Ny3BmDE4
hNRYuCZxWwjnslbCyxusVTafOH2O3chz6fVncMHBC+homMKarHWGMys96MeL6QT3DcaN72XWy7nt
TtBEW2zMeeCBjiBdBtAoqfGRtZSV9XMe5sNtynDilkz515G6TV7YwwtJL+pA0ZTDyCTH2u8tIrR7
Eh1IUTpM3LZRGJntTaTABOeCDlAuXZqZtbgxiMxca8TTtbnvrRmpPo60rrY+rvoTn5+tR471JWIn
7eBXlrUsUftwSQ6pCIjA3Rhw/ha9HcUXykbTLqRmsow850OaqnkkOfSdpqV477kxohBzn1vif02a
TMiHe+8lJaoh9HX3Qz+i0yODqvceND+n6UqqkW4phmfNeO/LYMusklDgxDG2IGufA2UyvOy1+9Cv
65UxTxkdH5AjZJmOOxFDXhSmD0FBs4XpSLyPjFlLQNePPDx1SLqhXAceI2jy+SZCXMpbu7xty8be
+iHTUxKcH0sEzQj8rPA2NtVH2XbQpZ1hjgFMavJj0AlbmrX1gfcC+h4q7H2Mks2CEzPzjmUAoc4u
nHHJEU29uVdykdpFv0hLxnLRNGuz9KJk0uujKslqEm6EyhiL5dOOSR7TLzQAFWDTfTk6RFpxw6om
m5plTUVL6sNdYxvnJgQlREh2sQpGkWybmfPdOMP42mra62jTAWNGGt2BHw2rOHgOguCmdEBfFGFk
PcU9XkyqtNkkXSL7iKzoSXR67N27Ce/GkUsMumC39WjTNN5a4VPaFG2vzqrv7wc/Q3CKxXA9Tj7/
4ETaBDKV34h/h3YTOuJkDVSA2ra58/vY3bSQw2mW+dbRJBQ3Yt5qoEU+KeKazza+jMmgGjpoEqir
sLxD5sbmAQ2ZBnKYaz+s7Q4yx8osLGZ62VbL9JOV5k9+0dGSaGMEsYMMV40ehcfc2lteUt/WkgIv
/a1pCVrGP0fVT2soEAFM8SelvrP0GaaYlUE9v7CZ9acJqhgkbHruv3QetxQzXWsWcbRVz72dEgzM
WT981oIqP7fGtwhnIbTAcUlT90ar1QXnpVjpegKBWRPLGkMSVkb5FPrRe27QvCT7x+LHkEu759TU
sVqQ/PDkTbl4Iq0GOasmvhM7xEEREOntND7WphEVKtCIe+EPxGl21hoHnbFPLQLbPFTyxQxsnzoC
nifxHdXSuNQrtM++17yRnhEvzNBGHyWcczRO4LxFTTspBsCfe1VEH5qr9TQ5e1Lq1w7G80Xfsr9G
JM0qHfoNic8/tCrvt0wr0hPxGMSciRpsC1K9Mdfze1N0R3p5J9K0Rua1U4uClGJ2N1YQPzzvOIli
lzkDnVx1n9n+xbNitSoMN5rTrddOusWSchYuFT/mluMyj8FntYwaxsll3KMe/D6yV0n+Dezld4Wd
lEyxilazdTZGGtLe4O5FSy9Lejr9N/LtJhI2Fjb9iEwsae4tCwrHnWRgRUK3u8TYel8WCtcCZq5G
lEvdzWBSphZo0/CnppdvwKo+ujRvFkT2uMvMjR7dtvqmhTZIi9kkDS0GCZhuMOKmOVG7+oVktnhl
Yq+wPIxpVFqchRFhkwRj3xXOwBnTbWzy62VcbuPWeh668VUI9zUqAWrZvHooyv2EkBBDEiPDQKt2
GVHWeAOcM9brdpZVOkXBPOK1HW0AW2FzG9QMEqJAgpOM7VeimjYib+VCDQ6ypKm5cUp9GXom2ury
ZCNEQY4nKa6Ob01BvlSB8aCpH3Pbuc0s+nMFaXvSOYdecHYt5vMWLIslkmC1sWYgvEOMiJw8zJED
1E9HM5HFOzd5inzFaxrC15qO8fO7G47Wqgnj78hS3igiY/twnNtxAEZTmnfVYN2Tr72hrX0XRt7J
zObYvJxQwhoxKxHJK2GhmncK8eL75TKw1b5JMfvooLTLlDEft/YhZjrpwZtAbyyXzGt2rqzGTTN2
AG6IzIHhd6yH+ruJxDfu4tW8e83ITzjkO5Mqlk9tKBpjYyFAzRs0dxct1gKTJGspIxeFW35bR1wa
MWuvtYhwuJGoJp2rxcikuDOiGyVgj06jItY7Rdic4JiYjOzBMo0PVAzNkqDgs4jQCxbxA93Hu76v
2IP2LTGwhiODmir/wa12zOIHrBkEA6vmI2u9YRO36GoSc1M1ErxMXSzQHWP01TrrWPlrj57JSLPk
TE+sFhYgbQTGK8uOYf5M6c31YTL0AVca7hsjXwGMfSwqy7m5PtQBgroIQy7zLkxFbb8GTPLhcXFf
hEb6KDKI45XR9kd48eizXIPvN8vzlerIW8sikic9re/XCVN4BH2om2tSJFxkkdimt51r3/WqC1e0
o36CXmL/wbgD74Mo1w7kygQSukILZ9zV9nCbR7k8Ykgx7rh1wS5kKLOQKdFU9De4GRbrQYVi6cXE
IY3QIHONLjfJxdPZp2vDKZyFq97sjlpZRvtphivaBS0jo6Lwel1EtpQdSjwYCwM1ytDTg+d4LQ8D
siwnJmp3xB+4sgavZ3rHA9g/vhrgwPCADesgRt9cwGTnFmPn2ibt/XvHbh5VDoU8ra2Xuun1Qzs/
BP3MI88G4OPR+zS23aEurO4g6k/JQHRfChy4VkGZnl6IjS9RAcKZitLd0TEeD1boYhmZO7RaUB9s
vawPI8kyxgUxY7gOvVpQQufrho1mavwSUmowv80w5ggb7ZVCF7q3I8Jc6YstLTOmOJ1rR/omMXRE
Q9vHdXwos/idjlZ5ticlHkYn2V3GvrkJfK14tJHmUlooCKcYVTj/swUVHkwBboiwXaXBip+0YxJV
fGQlOZho7hdIe4uHttK9BSf+YzZWahPV8SbXkxrZ+tgz6mpBzApMXD5qhUGPzzEOvFWJ1xhEsFyA
I6KeoZu0I9RcTRpAXafDWUzvgQcEABKQy/FYGqfhXKRBsG606jlT7gZ24XTWfXIUodlsMmGaF/Rk
RvnMgCDYt9nIT4ZYz+JWfqPlSGyDMj3XtJlkI17502/xytWyoIyYbMiIFhtHkjGvQn8XetgLnf5g
juMl59oeCAs4vBN91C7uX2FUpI1JuNilPh2CKvrp0FTaWf6n7GniOn7/oyy4iAmc7fgf8w9bxXuF
AqasuFmQTvZTL2EDNi3isHn8oO4UhIO0QOI4JKhTa4agqY76Nmz8n30bnvGWozbJN7YWGNzCdMBN
03huAv/ARJ1cByhhVU9xpK2wenip+ToMpGbMt5CtY6WQ2vsN0SrnBn/+gls5CTS9iNcOcvhtifbc
mcoNTAdnFdTdz3Ay78uhrbmlo/gsjCzfEaiYkoQIU813diaJTVbsjRu7qB9RGd8bgKHWGCNb4mxs
BDu0S6Nv3oT2pNABsFeN/pomlbvuSAJ0aDhrUbzW8qG/yeo7Ba6ekXTzrVIac5iCbFxH4LQC3bRE
05cc+yp+LZmBLzUXZ1GS8iDHCLxyySS9JAXlXPjeMQ7qYo2T+t4sXca3IzkZWURvVFcKO7m7CkEa
EL3Cnbs3HqysO2Bc3UYoEVZDCOzCIjLQ8G9Vq7drz44eMNpeEuBmTXGcfOofCnL0tunzbC2QDC90
bmBwdh+cELJC0eRPWa6gcDfcNYx0fKw7n5Gm57cY35sMYgGRsmmDpCmIEK6O4M3Tog+3Rm68GpW/
oiDerJNap+yBqKkzasb+gIptJ99rGs4WZmoTMbyoEuKBW5w2Lau0YKqdgfNXpTns7BEBlz6Uwzou
ZLOaqBF7HF3CKU9V44FYMNWZAB70JJ2pL/36RWsEgGuHQ30oXKSCiNfA3ZcLi7iYfeA7xXJCbO3Y
9beqgMygMx0gbCs+NSi1p55G9OSv8ZctTa9Ejp++SWQ3UYj6iSQLulwVZrZxBNWg3qqxcrdFirEc
X9KT6n0kvPBLbEY0Zpv66yoc6KXS1ZIhxn/IUvlKS4l9Q1OCRAVBtaF9ZmubYswmFNEDtx2Ey7RV
vjPvJnrG7fpD5RdPTZDsRtd8DcPqDZjqcxdxx9VmNMEw9sGW3pe9yOUP4U+41KrpDtjKE225Wx2f
f970T2bfnlyj2Zo1MPEseitUceiAb60tSzDfim5ID0GNrE045RG14LlAYRf8FJmBSDE8SGvmaRAi
7XXBMWonigTdKya6sNMwMpVoraoCWzYu9EWpdbcysK2tJuOaMNeGTnylrS301NVYCqJG+JdT5jkp
XH13ilullpjqFE1UJHNOx17MLYk8feAI8jiibsjL4YC0K3dhegRUpK249G3wAK232HYtk0mPifMy
i/NiWSHGX/rT+ELsS0m7OjbQvIIHOuiRRu0/lETMUtn1CD2MfalvzXx4DVXcLR2ye/UxfpOYzEbs
4C2mCeDjGUJFzwi/d2RniTj4XjdzXXjK1Maf9WrKJ0oMpnK3tWV3ocx7rCJDLR2ithDa1SiJCS0J
kMQFBg42vUj17aD1L0y/XKryvQXRwTtmNiYjt3bOfWjoq26wu1WnURdC0oXUujXWlS/PMThHui8Q
SoSrvG2X+oQqYXTRhgxCsTf+LBDOJi5fmExHnPzeM2oILP9JQLdW628TNWPcveplbCnc2eYEND3m
yqWjzNaQSa6s3n7vO6p3ed3fWE2IqcModlZgn6FFSCi12S2H0dms0V2Z9R2u7jtaIwvVV+XOMJqj
naJLHfrsGLSklPqlN+6R2+3rlsOZcLGWMXe/Hyh6koq8LrM5qY8zZ5E4ycdYhjdWQo9VmtNt2yAr
pxrGyFqjA29D7LNyh35XO3zksD8ShrlUGC3GBhImS9mrvYcNUzfGaa0J8m3UcBITZQbMb1QwW8rL
npt/z6voPrKIW2yRZC3gs3z3neReanM8AOH2U59OgKPz53wovAV9aDrv5vBZ2A+G3X8o5AT0/xgK
2FG+6IGo0Aw49B1JuTkSiIMTJC+K3MCARjcSayTPigEb0Qs1dO3u1TR5oWG7h46zYjMwPVvGtpUA
S6WIlEavESHTdhYhcrMwW44k9vhMQqlU/RQWcSlt7a1y9mnPeSQx6t4ATU0XEzgRjYw5MJ+Ro2U+
dD7kJVlYd9RM7nr8XJ8yNN6jrt5PCNtw5hsJNfjZrpHlh2kiVQ51mwUyEcKQ9+GklxRHMA4UZKWJ
jkyhhlPzqVNmIqwmPDoiQl1dGJBzq+IAmT+jIxUeRePLpRhtEph1Jl+paRBCb9F5bBz5oLl4oYBA
PPmivQWYuphK9RbYRjbb0kyUxoxdnIxfu7WmfV0jO4tNuZeqhdqEM0LpZrGqa/2sUcRcunUEqQEQ
Er0ZdB/MtJYD0s1V2tLK8iE8jiYRwLFT3niK2WiSxp9Z5D9PCjWxX1a3QV9TnIw33kSoQaTI3Yvz
95BIFC6d+TMK+BcvsWBhWfkrpfIMQdwsp2tOzTi8NWlMHz0jJ1jDBA+pEhu+q92Zblds0ZUUu7Cq
bsWUW7so0JOjVbYX1G7cXgrwFsLdaQq3iW5QR+vyudZm2xzh2LGx/528TgNeofsrpeX3yHUpumOk
GfyDGcfavqryZwyj0APihvp1+N2auq0/ud8MjQtd2lBoma2fDaGqY9DdexippW68G4S/VkjpKlr6
pA8X6bCPBvCNmjII9pWgtyxbV4s1aGOMnzl1LZ+qRV6a0VLHuoTl8bYrECui3jtaiiYxtSZ6PDlT
82GTxpTZGbSDwRF3FJ9N+t62tZafGWHEW3ucHgDiZ9QT+TIbbo0qX0d0NNZzbtpqpKgSy530uk0w
RE/E5XyrCVtbwuJxNM46L9SLrQoYkAzFsQnUo3SDD4Of3psrC4RmY/8a7FWL23ZtIm1U1vQSSo+D
VENzJabnOnduuuZ2okVD5b+9GzM6h7K0GEfk/U7X6ER2ESma/F93+BEBqYGRKXvu1hGUmC6JuZiL
oFl0NQoKcOPfMlVdbIA2QQ+SR5uHFT7Vlpxb7zLNjDdmnEcgPxllQQJx+F63k4eXpbHNGzfGMeua
4L+MVqPdzb3GNO5aeZ7i6HmM+Ac1foGkeCDiDtb5wk8Lb+d48VbbCvDcJjFnVjGdDFS8CF/6u0J3
ybtuiC7s7V3Vj/wMDHr2hXUei6REjF3V8D2szyFI7pmhtgC0ykNG5gJl6QlKjZXv4Hh4h6q6M1I7
WsaQs1Zt7pJalN4BsDjVKfIcpRPbGHI3Lg0ccrlVuk9BaCw1gF8bnaHDkgA1uvPGS9NwMMui4bQg
IgnO29tAClDEVHI/5mV/R/rKUjcqRRCN8Vba4M5c4q/XaAUYpMzWm/HZpGCxarlZQFNqp7s8HKND
QvQu5/hdFyQ/My+9rWoVrvV8YBihj7tRlMmqNQUns+JW2zscCH7F2N/xSDzUDCJV3Tbb0NXiAkFp
xBbJU+jxYzeTIs2mOdiyTXeYbLexx7B4pvhZyqFMZRBjZvg7bXyxG9yLQSAOEByeI0kla4jqRwwx
d5NjvtfklfgAPsHvM1ivnM8qQhfajq9ZKc/jhJinaeWDpKi7rGuP3A4mgXybVCWQsTFz31xHblFk
PnOPMMF/UeQEEr+i5/1C0jCaREn+R4kkPFWZRhYtNYKRlEjavs8O8CFgAG4c/TBRKO3zb8qLuFV5
3RHBgVqlY70B8FHTsW5fqc+0h9wIGTKYEyI7kitaaVL4msBjOZNHjRbqvR037zFI4/WYFFvpDMfC
ueunftwOczEaJt9tOWSb0WP8TWGaThPiGBqAd+kcCxeqSzMtdVH2W9HsdMP8sCDlLP4/vPP/Bt5p
uX/F7lz+yH58/IndOb/+H+hOCYTTdKXSQXFZpjANNvWfdfP3v2mGMP7F6nSs/2MIypDCAqTJM9v8
F6tTGDPG07J0LPTzBvn/xOqE+VnkSGeJS/v4+98EGE5Fjwp3i4SJwX8zyfP9x0OY+fXf/2b8dw7/
2x/j1Ll3IpVMz13jaAfbTPObjg7jTaWBgLQLshu+1vmpSxmgF/k/tlxfyF7yc9w65pkBD2QGhNPf
tZIruhTedDvoaXL77zbgM6h2UQVl14qFcUTQ/4+H62Jv5yjw5bzlt80kVMpNKczXr/WlNRAVVxcB
XqEuv2nnhwJRyyIilH17Xexdo9r84Ze9+/VF/VfWplzfsoZvRM4k09++P0vyK7pKuYJhLb/TH78/
WfR22ItJ3Nu+ew8OKDhXwOiOdkVpupYZYE54RefrQ2vwvYUxvqIKpMLacITxTAjvD/zT2qeH/MQx
fPE+N1Io+BTBBTSiszG7udctw+GsUjoGkIvEzo8ou2NgjQl9dQuedlS4joIB0qy55ul1+br9+qBU
0OzCzNr9/rpJoH6mzi0Z3xKfs/aRI82lz6NDwtU5L+DXSDOJnkGKfIZM21HXPIFIqD+ogBP0nsXj
hfHgtHGiMF7/9RerOPb//MVybFvcS20lTdPSxW8Hpi0DfwIQ3dw7pfbUDHF3bM2mO9bzw/VZQu8K
Y+Uo19etRK10x6/X/bt1X+91RVwdoeK0Kv+odMd8GpzKO/9rqZuXCHX8KPvC+rVtXkorhLJCwGvz
C01cUEyKFYozUmSGSl5cRsCnbpDvU1yAHaAaT4Af0QGCyj7qmVRfI8wCM++PpVqTOhkxCPOZ8dVE
fRy/Hn6thOuqL2Oj0BigMZtFexIzuVDyfhJ4HvSetOkMvwQKq+IEj8FeN1aPoc7k7tfUhfcZfKfr
qH8WKTL8qBzHR53E4k0dmR4gV3KE//rHsrlo/fZjKSWV4aLIlK5B3eu3syBEEgP3qbivddfGP6Bn
un6pO+N7EE3pe+To31BGGY+UtrUtPkUiu1P0SX/1gki0EVJCUrYzTArLxgrbTWD29W00P4i5g2oJ
xjdl7DSbr3Wlo4D8E5KQ2vg3MgbGx3LuJaPxooqIJeQIpsj8tfi1tZi3WgYqaIOGsIYUSmjRA3lc
0YPjmN4e9n+xuC5eN3hisumlQt75Wqf1+ZvVlOXxugpbnH/nMIAPgqxauKiOjv0Q2sfrM7zHrGz/
tfy1GZPKA/7KfmsHTXP8699ohjj/+UcyTFsYhi0Ni78NiYzz5x9pqipD9lPZX5RNfFOiIsyuMTaq
qPBhjzjh6fow8PvRdJ6X//DUHpgQdRmuKAAA4roAnGnY/Nv3cVhfcJgBotXa6Nde/+3rfu1fRLh5
cTo51Jj50OvOufIjR/m13dRK/qC4kcUWG9dzTX11h0jKOoGCrO4RVlWnRo6Qlsfqvp9Xuf9cFYDV
QZU2L9ZOfyvror6/vuy6quNN111cV/15P9eXOm75a9eyysWJKXNaIx93tBuQUuN9mZnQioPu7bpk
T/VIHEMWoIZA5Y8iYM6oosq2JY8Je/r1HRx++6ru00Ud6wJfgSHVnjLCxRZ+qm1zNe3aiDBDGhq9
u/JdGjlpA1Q4hdF0w+mFJs6OZrOir98SFKrflhY5ylngM/Gd131tIBkxBbGZMMaeN1AoHhbgyyhp
IHY4JWP6x4evdXmT/PC7zN18rfp67de6fN5J7Q+wmFsT9IVdcW5+vRACYvqfjl3r97uBYZK1IG0O
WiGF+F/DlBiDWGqXZXEp6p4ubqlrR9iY4jQCQjpdnyWa9sfF6wa06T9a0g63v5bm14bRBHn56725
5mCILuUfVv22u8gE/AzC1U7X6KrBoM270f2uJrsgF0dEb9R9yuy1qTX52Gqm+yBDStbMDB67edUE
HMBGcnR/XeWKPpq7SQNhi7yCcRIqGo2f/rpIEkhDSkfVr2utsh/1bBB7v6RKft1TR+zQBh/eoKVr
hXpiGxPpgsuQh+uz64PWuuJQkfl4QK5LVvr16deW67PruusLv9533Y3IIZzCZf7nLr7e99tutJDw
roDL/q/9f+3LvO7h+j6jUQPwnqE+u2S9EMky10Sluv+1NBK0Y+MZ2VwXG0xtNxZF8euSH7TdpZlv
tFoSDMcktVnUR2NHlQFA2bwVremla+xpDyXfOBud9aNGrbcbRkS3tMC6hADuF7rF/fn6gutDQSjT
OZsfQLLkO+Qir9f1Y1PxJv36KHoc+2FGvujX+67Pru+7PgO98h/unwxqfr82WzolTlPYoEOkMH8f
7URoFSpKkPVllNR/7Uhzz01ReGdufhNoeWtVeLp7/lp/fXZ90AcT46IDdeJr3dfr3CJot7pmo2KZ
9/m14WsROSf9swTb5/yBX+uvnzhVbrGyiXBafW34ep1nttOx7s1fG7/Wf/2xhYHME1TNX/x1s8fx
D//ir/deP3H+6+yirY5fn399dv0w7LsFGqz2H3/d9a1ffwUBLdNxgjV6XTUA+oDqv/fnAJ59lBjq
h7JJnc8T9J8JLdJLl3dv05yJo4MwW2TI1u4sT4QnR2Sgl6a6W9mqQjajfJL6MNcIQGQIFGOR5yHD
9pBq4jTs++t90TXH8PTrlYxQwhMyY2ivvtrbujCSl+s6LaxpkBROvVY9nrb3MdSbtUrpLBZBX2n3
muGhxBoLGz+XLHe1TxVHy9ObetZWUNFKwZmwOAY6GjwjvP9adV3fDC4SDC9Wh7qWu+sqW9g2uQXz
u9zEzU5IjRGd/u9d1nVpnX3wj/O2r91+fbDfvwRRGZ+LQdH5rijy+LUYz27ZjmePk+kcFohwjK5M
NmVOWXp73TL4zac+yAnfeM/8oQ7TYkAKOt46jcj215ckMJvPjiqI2p5Tx4DsBEfAsHRDf71aFNvc
E8jlwqTC42tm6j/MOwxGRH8+FxXzLkuxWkjLtQ1m6X8eJ6VjFRYZTLMXTesw7MlNV4fhkwkXiIc/
LPxzi9HZ5hMLsWUET/r8MrQ/v94zxOa6VrR+iU/KATRJnOZhmsPVa5KVh512m5ZQTSjXZdet1yUJ
3I22f/7HV8R19+sV143Xl/XWSNceE/qvfVw/YQ5zSttNwbGLnxBdZuEVSbtx4uKfT0k/ROoO0irF
BY4qDOkUrUVf34+dJ3adOxGYHZkt8nQPhZVELrdrrsudRh/Sre8Tt6+O9BEsaGQ66I6sLV6Acbng
gUoyNMidfQn9AtqxL5PDdWtSywfEYQbIW/SFFH2di8q5pzlBnuz91FAXhOfp3m3r9NfWXoVIbNvz
ddv19e7sZSpysstRODgXJ+TzTIl5kgES2X2YB6xKKw/t/7B2XtttI0vbviKshRxOJZGUSJEKtsfh
BGtszyDnjKv/HhRkQaPt2fs/+E96dYUu0BZDd1fV+5KdOSp11YC3LbLm/GYqppor2aPM4NQDiUPk
dTosUTyJIlOJmrh+BfIePMmU9Ga3ajWTTtELSqqWYUrU4VJSQRn3nvEow4I2Wlams0vTorgvI7A2
rcAN72jSLM5ewXVga/jxE80rlNFM+fgJHFUNdNui+zbU3cdyDL2/XDqNkpbdr1OawUHr+ofIpuDU
qbX6ifre5l6txweRaoCRnnJHr0UVvHqRmGruDRa+U70uNPUWHuF5ai+aA2Gb2lTZfaFDmDHRm3rT
zEP/BUqFs93o9s/EVp7jdsw+b67V4pqn7FdDSiK+UN8MBk3q/KzZBsVAX1wMHcz3PqOKlqoYiAko
uKjT9k+RNj3NvoBelSD/2XO0uqoz3ClX+bJU/Eg9/z3m4HyPg4eB3btyM/bAefeFUlzbOU1fpNei
s1F6MezaOhtzUFgbkMhpO+JjaE3g6eVZFj17S3d7COr3dzusvyhwTH1MDYfr/aJz6GBsvc9FqR3E
YYvdJzYvrDT/R2wy7KBVphFZqgJeA9q/8+ve5Paro5cb+GB+Sdjra9/BCOA+MP2eefQgz/HgndzM
9h5gFIZFWPWjS+6TjK3JeR/B8tGPVFK+zEQnQ8/PAmVxv/EZU2pB53qAVx3KetXJrQ+whlNAuHSq
NIH9QVRNqz3VfRZdlJiWTFVLdTq3yf6JWNl5eAFw4ilMMBblMB8H27+4TUTVdc1hrQIL/lgogVfc
dFFEcZRRa/dO1FNou5gzcmXHVRSzlhodublfFtGt5jXGkPvNrcKV+3dKx8CGb6Go8VTy7fTlAizm
zQAQ+B41ndrwtdSKQ1Mr0U/F5zBlFWP3IU7JNEVqON/6k949dy5VAeLyz2gqTGnnJqArlPSafxMA
7/q1AWsBOvLhPBkhAJh9czsT6Du7kgmeH8s/q8wubNyoYeAQ/51uzFPfheMfUVkrhzmzxoM36/d2
62lnkD/a+8lQL/CuKsF1X89wy/jRrV8ExRPXIPCFzlnwADANqDr1iwrk3ebRTs5iHymineJuuI0z
C7DWEHYLLvly+yQzGZSMTfAYhPHNNPvWG4OIluf80MNoOERO63AlCyx7nBs0y8P9fqYfwDmXYdrx
47xMAWqPnbN4imlzkoV+MnFHRvfZyxpxtPIcLrH282RRXWb25ffYKqgPSynaDVPXuoP5mwr4STU/
RAr5qMDO7Z8L/oD4Qtf91peut4asY/WQh8VxhG3mLANfwOM5HiegKyeudY+LVXRijRZrKNaeyu0j
qBXr2mjKAP7IBj8GYm6xkBpZLVZUH00VymQLlKZjFcIP4nfcTF/LlKPjQoC5mGRQEwWI79V1qZcU
p838xn31DBTYHiCEMfntBW+sV9P2Wc2oIHWstD2KmIDw/EjDNe2+GGWoU+p93Cqwr7t6iq5594Gd
Fkb2g97wu5q6uvs11QE5Wy5B790kjz72aXseQREDdv+QjQtEaUqRpJHCfUja/GRoiv3NzClF96lD
gBM8Mj7obfVB9FrMb3JadMN9G/Txc1upP2hLt7+p5QK97yr2mYLD6ZFcHjW+5Wh/G4aIe+g5yx/G
2I0fMr5hr9juPZd5cef2lX9v0bMLS5F+io0AGLZF5RQqZBOvosxEl5gH28so6lu8ZLXMZNi8Knt6
TkhW3oreo+6K2pV5R+vBeB03dfTdV3ryg9CyR509HaDx8Q+26k1/OKF/jOjbAOviYBtZx5XjZ7+i
zbIDCnbkVwf0ll7TdgpcNfsAMqFverEfPSv9U1fHBLp5M75jF5f9QWXSnd4U2Z+2y/17W52dZPiR
NzkvpNXM53Eo0ntv7L/Cemk9c2KznoMpra6hagr3MHndWGUFHh4XBspJmU1/HQL4KGugi5BhNI13
WcUmnCTwi/m9YyTudsW1RWpWP2Kou656fU5uAanLaQtOlmZFx7UpyK8KHwzIKX/sqa6nFqQB+wTv
rnB+ec/UrB0UjbLBApBs/8p4sC7g3xUXXoR3DVeXcSOi5tTFpXEnMhSdCh73O8u8mMWn9qeIHWL9
IB5OVqYq+89/xMpLPwBBdFlS9uzRxHNV8rVPjnSgOcJv2j1VSukP+J1psB+n+bHnfvKY5SDhGa4R
fOVbcd9SYr96+I6VAWpT3FdLG2TZU7frxhBIa4bSPKtWqzwB+mLklgrSgD90JEMHWHkW4+8WkLVV
nijK5CdCPY+jd5tBSHWfNw7N8rPRALttxFciikGGCgzU+81PZumygsbYiA2IY7Ab/xVFDJs4uDZA
XCJrlOBoGofFLd7mJ8tavdsN/QTqpaU+uiU3gmQT+cs79KPvDLhvbjqOfI+uA0EcJHukuOe539lJ
HN96We1+tvzkC52k/SO4LdHHAJQZX/Ocz5CBqke7hTrBWbzcyqoBIPO0O7FGYXsCONp8prxSf1K8
+dFsDPUPzeJ6zPK5vyaZ9zKUfftTowxgD3alvepVt+fHSvwgjqFlW7x5wdx7m9XP0BnbvTr5HzKd
sqiwm+OOEyvx5hkY370XFi8uEsYw7P4WtMlTME1lT1b9WxnlJtVrmn0fzsA77k0dTBzQRGGGH0Ky
I8FS4QZc+veY+vWDWEdjBHV/KCkvG17WruFWq6zoCvdBKY34YHYjlAnRgrdPTaVIMgwe/RAyizN7
WGe/04WLVVyAXIm43+U7iI6/FpCwxVLwqQczP4J8CbDNZZ4UzrHqaFmPe2e+B5pJvXe18A9bh5pF
pE2vL8Z3unpBCTRgCNtvhh5y3/ttmcxEB8r8eGU5VP/+PzgXCUWjjm6AWL48993Dp7ZsTkmt70Mf
ZIOsS+Nvqh9WS3Vges46VX0eNO9TZYXJt6miWDKxelrcA918LFOKERwIJCBN+K417J/Ylr6IpZWO
dJdwy/+g/9JRtzBQKBjqzYNlzuuy3+kgfm8e2mUp5EHsqTm609M0NLukoFFMPicTaPWc0vjXqCHY
k5Wfge2cKeNjUw4fYS2g53j5OMkgS+u+elkqOl8x1XvAOY6yqKha65CEtNUWHEp3MW0YhxJo9M+z
OQJDVZruxfW78o+u+VIvalfJjPvIsK3lmtz4vC0SEZTFd4tYp3uVBkvaTGKXjsTq5Go5bRV9Zf4c
SzukvLUjz7taxqk6yUyGDiTvK9trIUb/p2FzXhcrVJqewp5hXWxSI95m9EgbFt1pJVWlt8XQWB9z
gHj3HrRCAOPTD29ElI6ahllei1hGdLs5gftVfLVG157r1AddnZWrA7lZn0KmpzUY7ZygqvDfIeL/
j0dBCBC4rcaRk3IcGapweplxb3ApEs+8e6N6dTOUqqFxqqXl+VW3rbcS9puZG5w2o9WFYJaIDDzA
Gnizbkt/ZGEGu1meddSNqop+ZUydeQGjAcYSMkL1bBmXLqMK7UqmNDiO10MRgHay+K1LEiAvSTcF
MMOjEz8ZgjjBJWIzBNJ7t3tn6OvpzTPE149Y8O45Ygja9lugt/HFoKyBBDRMPuubVf+bil26SKsw
fnB6GOHkXUqGnIt833B24sWPye8WBVU83JEb+qse2clGtB9TmGWaZyoVP0e11X+Ey6v/SI1UZ9Tx
KtRD873LjBQqT0xs3sH44A7mIKLOpditxFqtfbfGEkkCEgso2/ijPAsg9e/k7emv0r2DT0sToGO8
bJC2hqPrJHS+WDcpZGkfO8fki4Ki07uy7ZJP1KsHOw2e6kNmhMmn3qyhpLGmcrdQIXxyOOPd9kNj
glqFqLpdf9Ji4OlEVEKnvHR591mWUo/SP3GruBfJDeLg07gXP3mQ3UVAgNOeW9sR/dhD8Gh2QFu1
qvYUuoX2FDuKfe8VCeDFqETvd3l41B1KLkUnbnwZqAfXBFpHdIlFiiOf/WMxFe7N7ITOrlx2SOqy
9Zl0/VSWmXcWVdcW5b0WxH+ITQZZ5ALeshOR93jzTP7uFFFoe566wTtHYMIP3lXsUkHZ5xpnejuI
rqU/W0ReSfhWdMExaJYUux9rl/+ewdb15eb1TbENN7Ngzeqm51IXYpmG8+5mtiYJDGPEUP8RBTUk
33QS8fPfgeYSjbfgxtd76mSnbyVnf8dwui++Yg8AHlT1PlaT+RuNAIDS/vLf9P/0r5Y4fVBM31p+
v9/5S/zX50p8zzRe/Jf4TumAp+9yI19kdX4fxkBRweNVfCnzZL4ZUm+EpmHOv4Dac4hBWvuY2dH4
UEN1eiV6X0umfZwl4DQuq4Al/dMBhvSxL+3iA4jhx3FRGwPXVSYt6zsRFUsBB2iAwtPlnPmZRk5Z
HIYT268AxBIJXU5jfcMGX91PluYe2XgpZxmqsgAksknJMf1SQYfM153Iw5R8C2nAvBXpjUHnD7H0
xYPBlRgvoXRY2K6tnDNBoAKSa1hzeUs9U/bZUrmpqcF1unAZl3/msMsJaB4/pXZjP/Za+SxqvY9p
OOS6grLVKf+cpeW8A/pmPkgMrn8HCnHDhNIcrHUC65xJ12evncyp4ORStW5+kQFipiV1oc0qVQgL
WBEC4CDFJTKyyrgBIoEe/Iszp3QL/W5B2XEbVdXm33nTgzzODyLlmAPpmciD8w+cII5j5CH0q1SL
nMcwsxw26n5w1uv2TlRx5+IX0DjXJpl2WcWpo+FyqOHPcKZQoZ2gdR7FW+KXYMrvNt32DAkvfoE/
hucImIdNJQuW50TzoF3Wl7c+ZxheXos4Ow5N7FCVX2IuodLSq+8Dc67v82XWuenCdLjIqT11LR1g
NWW2OG4+2xLRrc6vYTrAaG9VtVwXvIm3+YHlkh7dvr0xwgLcKb2phxvVp6/fBjj2BEA+IAP9HJSA
JTHkC8jZKvYZljfyYl7dZaU4mUsMSCX3ntKbIIQjbXqZAYDR3vz37yOgCN5/H1kOHxWL7bBrwdD3
vvgvssJWh83b//RS9uQW8Xdrrh229aQBJDMQTTDklZCE0+j8KzXgATMAecX4x6aSWan/5fEOetjU
dj9wrJKIlsdVlnkvpWbx3HQHs0hgXFwK0bKuch8jz7ux5yGtoXSEBdAf3P5Ehsv68DvnFr4R4CFx
Tr36rXMOJmtXq3dcIJK+WEpqZIB0Jznym/mikzKbmvKrY5dSiixVNO90IopB1oqfhPqdblsrzxiK
BQQUWsGbLtftkwYjzrTcU8KXzcVlvNxriuyqLlQ0JEh2Is5TatJD4QF5uyx54w29UTtfibuX5/WO
2zRjvgmXQP98gsReF757whpClPpycyrrCHMtS3pf/ab73XcjVkznhjLve8iVuLV3fOMiA/Q/5qWY
4XUmK03icjGkekFbg0y7sVpXUCJoOTcgRwSH2IYpgw915B6WgFlZ6UdL4nugnx22OGuweuguUXM9
a3Vzm1YehzKjCz/IUKjVvVWV9UUk8dAVMCZErEw7/NBzsfLOA/bbD//982I4/5FZtfg/thcsfUo7
YT9/X4HmDlHclY3zyfb8v6zMantKmkbnVJUDLJT5gtBbanaxUxLHOdXA+0ObhLnzXBC133iqzrXf
TgMoc2EHjfHiMy3DKstCCbHKXKGQ1OA66mp9jpgiO4dTZHtGmph/Ty6YRnOl6uHN9gqoovn1jM0b
/ET9WNNQACEdPeXskSIaK+zDlPrJfW2oCX+u+mX2TgfMJawHdTFT1o+z+OV9VO1BSqH92AjUk/86
6NT9lHuRe2qe9+Pis5llZiogZF2HSqme2K32dDinw0AzgszDojqHlu8fVqUH3N4aXvxDMNCOpu/e
ONRRn9OxBM6bY+DXOqOAVStqFQgd1fjY6hGoYnn3dSZRtE+NtKNPFRFUoN2gu96nOlSMU15H91zq
PI7qnJ0yu3gsjK44gBCWndqJkmhlIGt8BdAko2iLaTCdawcqkRfFG5s4NMtaq6QHE0pG5Ub36iSm
vZpY8gwy3oTa5O1RMhMfsYr4JmJDFsryZwCjlgf8q9+27N0zxCC69Z8gEUQZlAkJX6f5W6TVKtP1
n/ZGsTrAR3ed9Z0P41h309mt82fclxAW+ll9r89c/5l6CpBq7zp/kq34Uy91cO5olj42dga0UUer
LjjR9UEZk+92l7l34Obmjwqw0FSxFsVdZJj0si26zdCl+fc49J3VN9OanKvEoLijtTAEJFrPVl8x
LHG9wkqv9MldWOJa52miteSJf85dUMbKWaQ4LtvHCo7GBuTmmB5nfnrcyPsi/jRDU/LFRRqFv3YD
RSrLxVD67ABsUvC7La7RA+jQgd101/cZHDpxDjaWnp7dtknPWtsZh0ibv2mLatNzhZO9ESuaiq81
EBF3m584D44LKoCEiuka5DuGQoYl1OYnxqKbkl0/0O0Z3tR/J1RPksO1ut1Erd4DDEDuc9U1gDTU
XDhlYuU48ggiz3B2bdN9purQutM7b+JKEmcZLDD9r3KXOiYR/Zm2wLlvf8gCSKPc56UGHvAHs4H3
kVUeOZlzbPR0rv6KAe21znYy0g6Kgy6a4EQnb329eUDi5t5wLIzB2DfUJ9rGMthJj6nht8cm4oML
+usvWWbb8D98xCzea5xNfhdiE2X2r36akX7R0t7b/c6trNuXVz0r0XelpsioWMo7ZVC00qJAOwDh
SmS6Jz8D7WIAyvIPl6BuE26FQX++b2YFRoI+5ib2l8sW6p1OhTOLvlkAeTeDPHITt7Vm9WWAwOgk
T9nU66NF5vMLokBtvLzYzTFROthroSc55AoY+5OSlAddKonM6UWszE7jtoBSqSz204e6m9MH01Cc
+64ubkQSfVWl1vG//1QDwvh+a0viTHNUdogqzUaOq/6zCIraGpObznICXSJ27yDFfqgzS//q8Gqu
+ywvnvyKTno1a6Yjfbbx2QxVdfnQjB/phKOCjQ7qH6EBvVJsmn+bKXTKwY8spTLYNG6sJrWPfpRl
pxAW5lMyBeSJZSpKcXsnKn3Hd70oxbytFp0SE4fIMA4tdLtBf03XKfuKZegTGpZuHCmBUqyw2weu
Nu+rbvxOFRjba7Fs7qX4bMrJnJ+KFN5GcaGYN6CZoyaXWNQfQqvNjuvt83IPLVfYi16v9YySDVQy
yDX2q/+mktmrXuJIiFf9FieXO3KIfj/EyzPFQ3xl1aIn952BYtyPNKdCKsEPPw3/ywAj2MvsnQ7S
JQ+ai1RhnLIQJ9NYULp0iNdECWoqWLQTyPBrpN/Lq6/Eliji73o9AGjsdN6Gf31J4rI+ctF5YM/s
QEzLr7SgiE5DqITrAIZOQVf/ItOk8Gu62XMv/7Pth2S/qdqIisF3YcT6TtdJ0Ajaof/xyfGkj+If
t1SOxoaULj8KCXWVJr9/fnSyWjO7cDaCT3Zmd5P/cZqBJc1tmj7B1FaLc1tXxbnv+08dHc6UNOdp
chBd0g7Doai9H3NTgSYozn4Sh5BWGuMnBdSmW9GFTuiS+aF3qG98i0tQCg+vU87A+1rX/Qtd4P6l
XGalFqW0y/pwQRcljqIUswNGXT9701mk92HEb13iWWMKbDzumjkC3lR4D/HgG2cI44C6gyxpvlKM
H0kCW9AblbgA3NQfIlI9VxUwgmfRbWtFFzQJGMMlX5GbYQ0qcpb/LNxwul9VRTcviOa2/RKVPSgs
Z35WngAv9Q6uSnbCM5vwYVAW5o0qnb+Mvg8a9eD/pcEjRjXe9Geukq/S6c95qpvIP8BxP93ZafSy
KIlAX9B9F04Ojd5bI7kzllQj5Qs+BBb3QUcKUjSDpBdl6oZzfpMFCunnxVd8BiW075VxSV/2UCbT
jQ7YWE83OWyt5dSc/DiZXqb6IotSScmuyWzTUTi0swM1vxPj3DrNSWZrLJH/Y/rOVSI6XXUBz44O
+CXEm1cij6omEKjHoK8OqZqWFDLaJVdWZCAohOcX2u/LC1vQGRS9ENgeM1NBQAI7CmqdxV3s/NsA
J2hHLi5BhGwDpb7jAgpEnpwL44sOwcsNdzPGwjw+UpvkKuqdn1QPqxhEaXhp7PRmAsP6JNK6WAGW
J64yKoKXC/yhM4Fgp8Xnps7LsThEUwU6eRRU4BaDCQGxdL/0+7TLhUANmuMqByMn/tj27Rs9zobw
epMHLal52zTqTdCP3+IxrZ8j4JnvVVJZ4NXQwjq0zTeKbevnvkwh6NL4I0PdMn2D9+SNP6eTN/7q
XP01BgBxttxvNbc2xBuHwnIo5jEj2HXA05Ih94sKqoFFBuvS2UUFQEsivnPcRN1pgd2oSdG980tK
DagEcRxbiAm4/8qAY1qUbx4jdnWso6uub/29xHgXaNNxz0n5nwkCqJrtc6jVHgNFr9nlJ8WdV9K8
6FBusurEGqXpBfIS89TZc+fRAJy2e4CBR1rg8FOgXQJkxLkrXVN9WF1aD9SxadIh5loi+z5Dq1bB
mW6YQ6DBIWLlIEekHVyYZVdO37zG+EJTsvrsZ0ZPThU+t8A0Vr2iuvNzkKPf/B38Qw29+Hd8Tq8p
p6xKs7nkiu3/AQeaR6HH5zkZeIdFIPpVS8aWZpNyz7sqPuh2ZX6m+JTfJTVqXxeJlx3YL4tyqzVu
S5iUb0myX80QXi4oYtZDaUTu11k1G9j2PP8pqWZ7r6r1xM9dYJ04cUNuEivZc+Wp5UK85371q/HO
UlrKLQvb+hAUwbeBbw8KrVBBYdPuSb0HO2cR6RDLHyrgZNPQVm7stnQPtDjW5wxUrHPfGv3emeDN
GiIFkE1RWjHoPQbMmbe6H36f3c4FML50XbAeOfzFy+FvOyiup0UOf+K3HQrFt1q4JDZfsS6HSvP1
ALouNyjqF185j24LXg+rfAfyfOXVr1cV5Nd4ckiVY+i7eOJRV2533ZYZ6PhOxlf0MoD8lDK7q6fh
RWMCCQOtfBJTDNL4pQoSNp+hbUVeutg3+d8iSETb5yKF/3m2Whx1sx++MYB6GoynrY1wU2k230WL
6FjGcFpbERdxWBZsoqxXzKVR8d/WaiDSXMF3m5CHKwr3NnKAeh9USm5fu1Q1ckrAWnnatbSfioFS
5OTatMlUiE6GOHX32UhWeFX9CrQt+tdAY0l9VRsbf5FhVI8QxDoXLrW5KPNi91sUjDtV6+yfXtP+
ncOW8cmgyGsfObG2uoYh1Kqvrgo9zeLaWORIN9d06pxLQ1UXuCPTu6ji6lMNCr4fLyACbO2W34AB
vj+2/nIcmLMwusoaFYD55aCR0J0D/t5yMnhzenhz2Pj9VOIVJW/xLdR6LJFjisTLtinAns2VAYwP
RTD8vwKTRonmCMPNMrAv/6OjMv+ctKn1IQPLbT8bpJbFmOW2cbFC7Y3/HNd/gKTfnOM7985cWimS
mqSzobaPOvw6nyLzM9ng8rNNTejFB4jtSpzcJs1uWwdMxXDpxqgHY+Fzg7RlHObis2vnn1KVG5rQ
KtxPc/pF1szD+BKiA1f0DkDo+tAG+sExBvPv1mtvuWoc/6T4G7zfKDWfG/BP9nrWGiSUa5cL9rHb
q4B7PitAqUCR5Vh/1iwHkXxd7ofx9H654c7aPu/ATVe4v0iCAdJZrfJcKu3c4rb2QfScIRh4XJWv
PjTFZo92Spmj+DV1113FUEC2V7oX0NrNu/cC4CR1M0iZasyXoTS/GKFKn/diW6TVM2tXm0iGTjo8
gAMrhVH1fRHkGLgZyTD9WooepZZxc9H7NL932QtUXOGv5ZTiJh5iVFXjOgINntpxLsLra6flx4fi
A5r7KSIHsFLTv7pjT5kQ+0zbCvy/0vqHGnrxz5R+NOps+/pDb5j6nv+EEE4EpTinHkQg1Iu8WVO2
39OqSX7Gy5quL8jRVh1QG3zth/NjHSTZzgMCb58u777B7rMzX/+f3cQyP4iKO1BqolrvAg2k9QFQ
+AXsrHjxb/109Y+ogb8ZQNTcGSoVwkqVfByW9xWwCcGxq0r/Wrp8PB0WbwvU1luxWrztQMMxFUgp
eE92w0+LjulPryFEa3FUP7LT8K9ljVbD2R2ODanEvPjQj65yN3SWwYGpN845qaCbIaEguhs9zgGi
FDN0Vua5oceBBhbnVvSiEqMMmea7x4pyuXf6zTfSB7jg9Hy+3p64PkfkJToNI85tb07qbVBO1Ue1
ca8TLm1gCGEW1MnCFfKPmaJCLCM6ku4vMxVOlo/d0H2juKE5actAbqM5OXnLgUDkdSraoVfQyhSk
tWurULU7kWTYQvx+iTipitKc0igt91WVLZS7Q/PAP7Z5qOzOOxReUl8JHH3PueBBZptB/GTFZgCC
/GXFFooCaQ/cQwyb87tnbM5bKHn49lxDy0FFjM3mNIEXtnx6086JPw1vhb7f6Wy3PrVRJBZNPvJA
RXxizbwIxSKwZrMsa7J4vKppHpjZcbeDcfSUpLiks1VcfDvT7qZ2ehSEmE0vs7H3fuZN2d8lnNED
WvJf4Wn6Mg5uTN9Ud0XZAOG6YNRsZpkZ4rNO/2meuhqQV02D0a0YbUBPq3Y+xq/DNCbz0RqaY+nB
h0iVa5uB4YGL+K0y5LEvS8R7M78LI36/DzGa8wLfvTxMFomriEkPwyJ9g93BswK4rkhCHVInUZ6a
zPKfXD25FKUan0UKRw2uiS6HrQYHMEmUJ4rgf4KKXKZ/xnp04Yuj4RaWd5yAdghURxHrAV9So3Er
hg2+YzOAsE15syxxaPhcvcdhoFJ0U5a+acBhDxbIFhsilUfgrvjSqyvQGmwSv603OcDyMBiBmd35
9kyZVuGcRU/tA0llkUvVBq6yBA5fnN+YG69f14mubP+23Hz4poG2b8Wl9yWjlnnXq52xVA3qj2oN
9oiUrru2vs9Kx33jAfv1//CQGEYKJAmsEdmPGqgICmHCI/RX7tG0BvfY69bLbAakHVaoV1nM4vhO
5+cDcGVilkFf4sgsKBaLyOtUtHQWmUCvwh3z5rFhROfcG/n1sW904iMh3jzyzct88zjx2gZ5xX7V
V/s0LT+Lvn/3xFW5PPZNRLXeKS2Vr0nXFTQGDklF73wEw6On2P2xgi1AdP5klxQpdwCP+7Zz1Tsw
QQ/OpJ2tBUGgtAoNawyNbuqdRN8txoELATA6B58uJMs6hklM+l6c12mQuRYgSZpz9S6WiDIAQsPG
nQzFbtNJBHkwbAHgeCvZnTV3oO+6aWcfZejmqd+NGTyuWmiAAaVnPXTfy3TzSagc0m5FaSyWN3Lh
uiXhaCXn77gEXeP3EWfDqfbr9Mmp7frYQK8MlgmDn033lpY496LK4Tx8amm769rOgYUBSfSLV/Of
Klk4azFNqIvr4rUtfA2/quhEuusLyhRoy1Qvia9DeBzSwVDOgXZRHXo3r2jM1C5lvDNVK73MZqrq
kIhgdRNIQMErA0JflLJEwrh19hyElnknS9cos5YNd8D7fpS1axhxVjl40wAHpPmbx9EPZp+pMV1V
skTCd11f7jpA4q8rbQbhqTCsW4Orx2OrLHuttoe08kp3+vKoLsMqG735ayomkWWViDJQKwFmqzZM
tH3xt3Pk719TewVJhDGbN86kLnQBmKY6QLma3rq9nUsMGQbxXteofAbW98tmF92bR4o8etoEFFjR
Xb+phge96B4Q1XtRBdJuZNrdk565bFukkD4HBWCX6ZZ640mPClCM2b3HkrVlhS6M9L5P2a6ptDdT
UusojxmcCk+gU/l7Oxla6mrRyWD2FMZqVfy3SMXiBpmyc065bpRFm6tufsudynzYPNs8eDasTD9t
npUCaYLv5uWtuIlB5fNwI69F4othDjPlX19LDYw2pXr1vL4OqMUD+CSX18xrMLVgvPcz17hV4zaH
q8EN7GNHP7IJEimsx/YyzLaPSaaebZXmdbuAs7xZIKZVzmlBpTwz+yw6KNhZuVreh1ptot2GN4+S
568vRV6VOL15qLyIuq6B4nSSz40f5jca8N9f24nODp8vm4dALfjFb71Pok+rft51s2eAdqmWX/P8
77Eq58/g99pHL8jzm3lZ3S+rLbt+Wa3pyidxHxoN7tjwGV5LmARtBfJ1cmfDqZap6uvLDQlymXA5
kvXQRl1Ni3KzeKmpHyBtvbxZ0kZAZACL+2+r10CpF/7FD3QKVpXcvPCY1bDJ9hTVfBcsgbbHvj7x
zSutprCB9USDYrk0yDssfRTAry09kxWHeZJ0B9HlS9/G5iLiNmwuZVWxdpPf+VRgF16BhMVV9hJQ
BlivaP9YR3nCZtriWOCb7OIgbA51Td08VT0kkcJcp2/Ua0KFSt/Zh03ViG9WuwEb5IPtRbBcsuoq
DLnAp3mKE6POBhB6TqwgEsNCY7cmTfnT7QzO62ldnFLj7NHYd5eDD1uQHgDh9cqkk+oEMlF3Yyu0
QaxKOvZw6N0qDfelOK9L1lEF/jXcr57t0EQnNRl+Gpnu7pKRm04Z1girz3+uWiOseonQ2zdJ72rH
t49/u3h9EesLkleccLwAqzaZaQFq+YbbexChPc4Q852jmWRBNC5vgCb52sd+dxSjDH48mruxruMb
11Lo1auzIl+6Gg7hNNGWuaxwhhaSGNCAbXWnJg15nTbOdkFC2/A8mPW9DC635fdLJ+d9VbtU4sp0
tSzeSp3SZDxEQ/tmjZi1tqeGd12+eIYNnr8PtESXNWtw1UvXVwHkiLHz4qBXPkRF+1KZSFWgeXGW
QcoMwSDc22QgKMyjoFFUMugwMew7kLOvN18xiF8DLDcnf/NEB8tfHgC39O6y/wY/yjnLzLYrCN7d
sdhvBl327npVDkfwn+G7X/bp8EZD8LZu2Zc1U8MHV5TVYhldAIQVKC0/NGMcn2swhwWdZVZt7SkP
QlIKqvGph4/jSa+iW8F08emjezKRBLoliJEW27bu1fN1nZtZJzpfIa4qYQWiIM06ymC53ctszIDQ
2nTQxgLFJUrx6ZxE2zUkqa51x+hG+DOM+pz7dERyfuBMhiSqem5fZpuO77zPrubGt0ofNmfxeOfW
5XDuUhQ80m/E+jePmMviS13QHwdGc2s+mzGsd8C2eB8jTZm4bMrmo1mDpDECc8fvlKF8M9Ryvdrd
fFNYm8lkeNPqm2uwJWTOCUbS5rFqY+XYl526gwSk/OoOBq1jQEAC8gkG/X/zKFxg6EER+PcYm0fU
2mzCBQluoMOCI4mi8z8XkcFZwDxFDDijQsXd65+6tDTeW1uVK7PNuV7EzVmsmyiR6wUK1FbpqNnW
Jj9nL9P328dA3u104cGdFGTrx+PdB8iKAJOLqiI/vPsENVHYHo0sucTuGF+ouLSXfoUgi78bSdbe
qtLKsIiZ07a3oe3RZGFNwGUs1hcM3qWdYXGplvaFdzpZZkmfxJBB+GjnSrsXUIWJ28m94c/aVajR
V3WEzC3cqyVoNCsOQwoSo9t4H7iPdG+KMYHdfsmTUT300dMd97GJ4+BjbNH0u6jrOAxPkDpP1yL+
26JRCawdF2ERXwV9/sHhAl2ubAC6zz80wbRkQ+jxLnpquDTIIK4HG0aU2IyUcwb35xkQNliBC21s
b0Ge/yq6/+Psy7rkxJVufxFrAUIgXjPJearJbtsvLA9tZsQ8/fpvKygX6Wqf0+feFy0pIhQiqzIB
KSL2pmYxSZWxAhpPOp6c5gmLHS9cZIGW2QR8Rfh7N1fPRv+gD855njYxLT3UmXtjKP46R4UdnNsI
nK80nGUpApmNpdcgLIXJoqDeYvynucgleZRabu3+41Satfgkd0gUF7uBtQ9/dKkugsz+NDXhDo7Q
cefZLNrlErXGrj1blwA4LGsLdG6xvdNVZprFB8trW8HnRDXS0hCEVOzDMqQ0tsX4/2kumNTsY6al
f+fMSeq/c9s0j9lQKT6VtELm2MT3d7IaJZZIb8TjY0IMQrJj16E+tUG2DaaFUQFidRRCrAHB1Eyf
R5wTTFF88QPHHLyG4TUqQ6b6Ntc7/RLbSF5b9WOqX2gsEqAFWTh1IZHTO9Msp2HmpjhjAGG7Mm9d
IJXMXRqDMLk/MGlf/jSTHFXR2GwVXtIqAuDjOmQNqNNUrfxdGT2Vxy/NUoJf1CNARo0WNVERYGT/
ZDK7CYfBPOQlTh3MQfGUgdPIQaqxl9RVeIud4QlJueExB78Kjk6UbEqAReLaAYjeNSO8kYwa2XF7
J1JNYhP+Zq0x/ElCcNQgjd0O9mDLfAraKjwu08iLqMGIKM2s2NR5Z3gdDlKQ7OxkL8XoPCMWFl1p
hJrxDhBSSGWmobSldcCPLljXrAUT4MCax6zrPEO0YAASNQLgv08txq7akW3XBvdTUe/Y0lRSvq0M
sqfwKvo8f8E5WOu9m67jYTevzNT0akA1/9vKbls620TLvnQiGZFKg8aK2tceDaXpDO9lZGIM5nc+
WaA6/09TA79QaV1v6sV95Uflv+SqsfepakIHurwrbNfVga/6T6i7KSpMHmHz82EqQ9cDZDUDA5eP
SqpfSDygCXvF5CFZkE+zxQy1s9jRk4K0eJM4zRA8JCOTSCH2dE7JDipVB/xVPd6B2xCflNR35mTp
4lxlo1IN1ouLxQ/JShGkGxancv1OMftaPLz/AOpKaAqZYJ/06uFPK5HJsghNaygCGuDRCRzYxw5g
xDgvYxc31s1HRzUMr/8gycDRetHWL1FpqzLDBFkeHIjSeMpJlKbeaCQNtz0DW+cZoGsI1bch77c1
TzNgTf6aAKJytuIx8/c0gxT/wQkZlCA23OPG3u+QVdaB2k4DuZnauJlqg0dNGaQCoLV85/wuJzOm
Cpo65OAs9pFfJrccNcurKbaq/aKgCaiLzz2g1Tve4o4Uy/qsAKREDLqALSnIzjFQ4KMuopuSzgJS
l9qkZniXTtXiZLcstCwOgAPQEsoBmFa05mJDPfCYdDsEK1oUv+AzI/0wPk7YLu9MwUGDlgWteeyl
dDKAe6rHihojxmseaTgYfHRPOIo1j4OY8gMq/8CAbdqoW6WWjBZzA3Q663AEkNs4lkBVzzW+q3Tj
gUYZts04ZlWKCGTr1Yq61KDsju0Bm3e4U8TYjp8WkzgP/RPJEpoMsjXzMAL8pVcOF7vUDwAsROP3
U4AgZh3jFgzTasrsZjZUS6W9g+SgZUy9qjedk3O3BhBvR9CnmsHgRfWIo0rKounGoF0NLA/w2vsr
7wanItLFudXYH0YwDIfgSIufgSQCfiewRG67JAVoC5lTHg0yOHAuixppNtisuA6AXxRCC04TU3Dk
KWAiDKvRAELuiPysMaTbeNSdpYbWXevWLvZ2NeXnMetywL8uXVlWzRan/785qZQnMiJH1FtkqB27
MpT87+9Ei1vw2gbYbr9dG03O7PJBTHZwcEMgIiGfAdmweaQHl5yf7kQRpcoWJbtEYZht06AwwMgZ
mKNHM6jpTTsFwmua7nxlaCSWvQka4EQ5VcsAC5Owc4w3lrkH6LonXwNNziJKfORnekWeN+dSfBaC
bXQtETjdB9RyP+JINTPSbEXDaerFo26hpAws1rlHMmrc3ga7YwXSrEUm8vpLmYTVyeo0QIGOHWj4
xFg/kIWdAjGscPhhsW8bLg/GNPTzWqTgfWPiKKIA9fjbNeFkPAEDRhjsySSwgSbuB9a5BJbSKZu0
dh/bYk8jqUR8GFixYn3SIpV9bE6koYaRhrqjHVvFirpkJCRIHl2ETDY0cVEsw/cuaEzN3bL4VjR7
FTS8WwvotOG/PIlRAvl7vYUwTG67uiOYK1zFxPIuaXzgCDQVZmk+t8Ax2mAr+9B1IH/DBmsflQFQ
1rsJh8ooNo6Q2n8IzFiPV0N7dRwmo1VS5qD87PyfdqwfMlGZP4rcfAT+Zv+NVd03wzKLK1Bk/pZ9
k191gC9hO+4nSEjpAsDpohpbJB3YopGy8VT5xbRyy7I86Homn0jRDrsQBdiP8wDJKEdT4GB6mWQL
vCFFRSq3CVKgV7wt2D5pTf+xssqvKRfFyQQCFlitgn2Ad47HWWfa9TnWxicD9wCgWIL3UU0xOh1J
8DJr1wUIguN16HBt3fmNuW146T/ioFF7LDP51XbS8tRXVb7V+6LyIjX3n/4Renia1xam8+rXNp9L
c3IeaMrinlanNdRV5z0gwBPgA4MWKvdj0JQdfK4iEjYD5ppudSjgdsIPsrVqr44afxcaEiDBwZhv
K4aQIA2TdGj3vfBDbwRA84ehZICO9G0TG20YBy3eQfVJ+6TpajSk3SMwzreko0ZcG52JF+r7JQDR
ZXZsQb4Wjf2wA/icdWxUw0sJrMEpxdsyr/DPbDPc+0kjq8kHdXlgQ5/0XaXvSYdUWH40i6wWGzKb
u8nUfUUOtruZ/c2Wv1Zb5t0tKXQzAgUWLU9iZJmn//bLmLHPf6+nAG+FazmgrLA4Kire/TRC29dr
JD41H40OsWFwO4oT8JT+QkVQsAtTvEj4JkDOvo3GYO+CKHwQtcnXCF5Um8jSw2dg4SZXpxsuNBqY
RLlzg9c+Hye7e5KBiTi5Iqd4tjCsIHoG5jRQGmowhvuhLk+v9f2gG0tjcfVL52cNoMS/AFHP9lmN
TTINcfxZe5rVlgfAfiHxLumRQJ4YNyMR/GMJsmklBaWouI6mMXtIwD24dxzsq0lJHsSUlYe0AJpO
jXTU+RCm83EuXcaZs57PaGicGZ0zv/+2pqJkagO2qZB+vaoVbB4gsk8ZA6cpi0pAQIctyCbi2HlE
lcmrRWagAouZ0SOrwR6uILGsEe/3ZlH+NIsY3BL4inhFAJwgzVdQg3wMzTV3Va2ywtQaVFPkFTsU
cfN+hpnhZXYmg5kat9xpuaHdOlcrznqSgTxR82/UkLwBjB1AKzUd4QgoxqLUZq2vvqixDM6LXCCp
5IiH3SddWbVdZ65FDAbcAFGFXcdje52bTvnEkqR80hMQrludzg9I4Cifymhcmb40rmOqZQ8oQXCQ
aRe3Oz83kHSYlfkDMvSA3GiHZ7JY5E0yOKsA7JE7MkvbgQE6lIN2Bzlj4Gk3AbEji/ScN2EOwGfX
/lT1zaFTlN0jgBlX49REL8AknnaNpQCFoth9xN0AZ47KJHFBy+rb9VfyZma1e7HNMT0DWyHf5Mpb
AW8J4Kp+sNoFBoMMo5eUa0AJzcofBqu/gKkyvQ3TZHyM8BXJokx7ljULXiYDOAhtZnwM3DMI/bD1
cpBzH434BqqmV03eK1RFsMqSKB9ycdUm8WqRmAm46YIWDMdki/x1tgoCHNsVEaK65IA0kRa+IMNC
HAm8wkT4SR+AG7tAWRRRB+6MpGKALrUDbQWkRlTh8XRcG1GixhqXeJvzz/PwzY1bW85llvng9Fu1
Nme7xW2V+zjItbWdCTzVx8BHLj2SIPSvIAjeOhqItaYwfsy7cvxU93HplV0T3BoQAxyAjO8qjIX3
k0AS5P9th+ljY42oV6hsw97FY/6zLlh1IHzXoAPOE8gUFijXwUGW9VDjphK1OB1eO/jOrRK88uEL
mW7dPLVu+AdZtzrP0xPYg67AzrFuZW2zWT4AGXjbmEGzXhSkBbgSED9TX7tzQoqm4fsRwDrnxTny
XvgZ4cQtGSyO+hIQdVo3mOAh+nUhZGJIMFna+eBs3il8o3kSgMTCT+/XZeLONVy5+PrOtx7i9hVH
KDALigYgo6QOq3bwgO6jCm5+zaePP5Xi74pV6eGdXI/3iCZif/pmXmhRejTq7OMiIg9laoNT0hHu
3R+KFJ0N7IjOKu3dMmP+kKLzorQvL8tnBG6zeZIxKqnU32ORsyrQkZ4cpHfOyQeK19N1Kevp/X9h
yvSTKDIDvE6//rKZq2I3svKWvxTARuNtmYIOCjWH5kX47le9xatKVoWgHSFZ2BvoVp+QyNlfSNKH
tXmZLTj48fao3/tEMuy1zIuJA9HRm8Bb5Zm8i7x5Pk0k/X9caHHhf6DFSDBfg7o46tGCFXM+LQ6H
ou3xOhTitucWyaWMcFy6yo2PoQusCxIxZERGu7EDWCPoxi8JgluNF0dBcsm6EJsCk4PNAuxhIMxY
VKSnxsHvfFUlXN8gow7QjYuGep0TnJA+PhzmlbETBBYUaZiRMTzF6nmU+u4a0ZW/bddKd3TTpwfB
NIiNgaDLrVXPgbwDLZj1UFag2yzK4nOcaM1D7MrXRufgaBdFg2jlL/nQsQQFUw5OR8hMKVJXY7cM
SKVK0gfI0R9V4xegMXAjpLcsClpJ8urzsghNUCu1wYSV3hYPXBflrGol8kaKsHIAuSkRDg4BvWG7
cnpKI3d8QmbSsGF+IPF3xb6QZEE4HFzsJq40ynFIcQT0SbaiITVDwDO8HrXlnmaB36x/LIDJoDxS
gyyPYAeMjMBbZIij/WW0kTyTSKtQJZfJ5IVGdEFFBPA+7AqQePnmKBb5asxVeo8SdZybe2QrIn1G
DWlWXyJp2M3D7EiyxHeC22D2u8XH8hmXz+104yFKu/vPmGFPfPcZfa5na+Ya5Z5maVk5POKmvSxc
GOD+1ZIwvPuMQ6zffUYztMxz2R2A+1467amS37nzbJtIRPAVdDMSnXCsU8nOn8e2AF88DatkmCIv
ky8Gs8MTinJwRjNb08QW/vYmq3ly4cb0UiMMNmLj/RAqVqMGvzPk4COblIauPem3FJS3mWJA8hWL
Ep6Gw8pgvDjS0MX+5ZA2trVCKBok5HrmbIwiKR60AO50IMmjgM4EDKeaS+5EkexJSSuQu7Z7vaC6
x0E/1ZYHNrJvnTANdlRgPpefR2/CfkSl5cYIulejGcI1aXm5knMJgtGNqJK/9sIKd7kDxhYn791D
ozf7OuxwTKJE1CRGFN4NyUyglOGdPH2bQLPABwZvbnlnBtj5uF/RNFoiaS8ILWpjDwxOMO3mQsRH
Qs+SsT7tLbvo1jQE85zxhC9koKC0SAI0NAaKeD0+AjcRAFou6Lne2Uf5E5lSE1kFaquV/z/Z+2Vv
gG/1yVJgXLP/EDQtdD3CDuOziOOnNrZ8bORSg69tq0DpBEo0HWSN3fWR9eAfqemVccLbcVVG7eTd
G/2zn4ehNk+71y3O5oVC3cGiMbWAqfqGxyCKcRzwRoFxyzxxlcBu1qE5N/pbj2SkJbt3Q+bKchUz
Axn4asaf7Ejx39cA/tLTWCbNjpat+WiVK5r2P1wG2RU1ymbTwjwsH+NPK/5JRks0OpKRmvj4P3yI
xaQqUvwa5o8cs2mfujgd+/e/ZRDIrak34JVXgFaGamoFhBWojS5yEI6Nz8Y9iUj5zowUNUFWLXMj
X5Q7lNe+zNo3d4sX6tESi8ni3o/dZpVXZr2ZteT+v08mX5aOHDA9uy1X8u5qlyWoZ6G+whunWmwj
I9zxRgDBQGGZoqy4PJlG8eMOuNTsUNAJDLDtImNNsEtwDv+nSbLMtLXGY2eVgvTrkqvG4lp/kQ3Q
Mg0L9BBqhHLJ4WL2k9V7zKr3vTl9AIpB/BDrMn4A4lWR9SUOUJPyMQHd60OExE81IHEx9uljeare
TEja9GtXMveB7MCVW255h2eTxVobETBrApU47oTUJKoXmCVIg/+kLk0b97dK3T2dmMVbAEQDn9eO
xFbU2fDXFNYHw5HGtyYeAXCNLdxtGmPtVIeSe02dF9+adEUGvQ40y9wVDViJWHVDrg/SkDSufxtt
sGsZZfapwPMSWGO8OQyZnz2j3OknzYyS7Ftq+vwZh2nBgdbONauntW3G/rF2PkTcQ5HcsjbQ1V7X
Bhp2dasRxlsbTR3dHAepx0EFQGccgn8FdTTiNVXT3dKyTI6WkaNevc7li92Dnj5IUD9q9OZsi0ps
BkDN6NVWc3i17nT/ibIQ/A7AclOUOHsapjj68mRQo7Z8aoBRq7TLcKxDxDvejJe5yBDrrs2g+UDZ
l9Kr3Tz4MugAkxDMBOSlnV5rIxVIToOcATByVed6dRVCdI+dln0vlRy3cxB6Abn5hH1/9gGwGjiU
gBzE92LTxSHfpzhZ/YywEYktkC3tEAoAxaqNwjqgspTreLL41UUtvmdJbLFE1PJrnfc5WyEdrLpI
JDTMQ9KkytpiqOAAE7CG8LsyJE2LsrtT7hpHckh2s9a3AMXmG8wA3XxWCOCnO2KPs6Wvs68qB8Tw
aFcvZWOCeDHAtm8ojOBUrIWBI5e2iZono4n4vqsLd0VDaoCdAUr7IDH3rl5aXhY7pte4oXmou3Bc
0z9GAln30KohZYssQ/o/0bAJsnvjwQd09jKXtIsxuSIt6LjNw/8wtw5Sr+9C69FEBGnfcxHvcKRU
f+oG38vAt/EVtceJx8NBP0+hxPERcF0RsoRC48VfzmC7zwNPrUMB4JWNmUrnSzQiJw562YPt20/7
AEx2efYUD2wjo+AKtJ3xi84dvIyPNQOSmpk8OnkNPHgFdiDzJAf9WvSqMFOEX0jRBEE+zxABTqEY
ahJAPMIKFgL9WGegdwE1LvWoMZtq8IpGgoP2TQHGw3/YzcbJ8DMqDXf2RGZ/8jnbuqfIHcIzWfm1
RNSV5EsDfA9tB4CFFytyG6QBgvLNQk6Kg3qsHniWvrHPG2T5rPSkdW+RHLMN76vCqyLu3qhJ8EO/
TRp77KfCOS7y2i+NU6d3ZxLRdOqlOQi5cShqgmA1vjVVrxiYy1JfaSFiJqadu8mat5cSCFU4BY3z
J9RsgtbKRHn9PFQyO2iZZ8eTu1lkPd4Cnb5sz1zFSXiRRTckrm8Xg0CLUDodd+26B5fsARHfYG3x
cjjh6n1kYcbm58YOQQgUgOSrlmb7YNcN4mmDYXyOCiPzcMAXn2LDKD7mvuaRXJ+seDeGRb4r1PwK
G3AtyPuPWZRrx7RjgABTcscOQxSbgbAD2MwWMKh0uZKx4rOugCWeTkBylNkob0abu6fAcJB/UQr2
hXMOUL8q+/7/Z2EoH+w3H83w2JSIzxFHVcIrJCelSKlF7EOxVFnB9Fk4nG91NdJF+vNfcJf+QaGq
Y0/PHB2IS4zZQC57FyYoMosBrYYnz23NthmSh9bmkA8fbS2wtmEqwy1HyPmjrME56QModk/azgJ0
dpUaeDlVWt8vP0lg9dxIKSfT88egf5ZT77/YWbCaxX2NbXtcPNCUCY/Tc64NoD0rRP8ksO9BWiEY
HJPSwknzYBzxMA2fqSmtslv7BU9ATwOZa0Xm1cU5G41okoMsp7WGO81+DNzB64wCnGe/75BaA7E3
pECM20VBGx4clMvaW9QVvTDQdqmfgmwzBdjW6G5SnpqgLU+damhYuAW4JrqRP1jMKHaLCfUWO5pG
sr61o702msfF9p0ZeGPhk9RiZA94kLw6Xuxel1WXYTnlVjitswcqHtIyl4XomhPdjraFGU03FAxN
t9DAs9CyQ7m19aiNN6Em/waUcYxbL0wWu2kAYoFVjWcz9Z110+v+BkxlFbaCmpGdRwQbprbn2xKA
HmdqrFA8YeOj0HADvo5UuSX2zuKouVzfsSQ/jbLVLJBkoHQSJ06ZDzhw2PRUg0nS3EAgaPXeYAzA
y7knKU0YcLped5n9XLE6uiCS+zVHju+LVVrpiwtugUEPiicSyRY/MWaJ7NihYu8lKAUoNABowXoR
PhiqKZywwdFx1az7YQgfqAn6PHrQIvEop8hHfb2RC1CRdeERWR+f35khb04DgHN7+5efI3uHjS0M
XBZSgB1LRzwbeDfvsPqnUaIkHlXAz0AAbM8IgSG/ntUHF3FqhPtlf7aRRduuaOzEObrSAl9IaAEF
YjGiXqgP/Xm2EWrmPJ3Ze2A01QcaLfJl7rwAeW185KK8X5XcLubUe7vOokdVV8BRZh4K8dORvvuS
6sa4zXg5HXXNFVeGsIUHVH//S50CrroGQWYMU0sfkE5finGLkParqa5JcLmzxP9iZNWm9zP7B3Ki
Ip7parvjeAtATtL58YO7mQFvFIwr9XIeW7MlDQkTJ+2wL3m17Ag4Z7HyNff6evbRge1vo+VxAYI5
RD6p4WZ4kYgyXmlk86lDOY8tZ4tQxUxLTTu/s5CaL9fxWIC99g9aWgHnVokEDso/vNNcaSkAClsk
wHv6YIH/IlkHYDs4uizAk1ALgydHb4KnJAucTVyxaRW6ALzoQGKbToD486McKWhqSGy2cgimah7f
dfEuEEVeBRBa0BfJI5kPgO0xHqk7N9FQr90ExTg0bFf//ZvPTOcfZPXcxdGp6TomsjoMkFX8DgDY
p0LWAJ0sni1DiqPPpYVy8NHwkrDJkSmYmDdqWkNO59y1tyHIJW+zmVFo/k5mU7NicSeTzeDEvddx
5NfRFN9vXycj6T5HyXHd7heHpFULIVPrHwsFCTaKb9NpEi0GDP5mRcPK/ha3VXemPEfKh2yLUJ4S
8HuTiJq7xE8jt3LSLrmTM2cjjd+0dzPYFAOgnZkgFlaVkQx8esgfUF3kc9pHqRrqCVsVSpIm04Fa
p4fiTjtRXSSqTO1jQ8WWNHGW0vSRSi4Xn8kkPwQx0tgRIpcXasbBVcj6VrP19VCLZ400QfMkR3dP
Ji0ZD47Wq9C6vBR68HdvSXAOat2uj3iKR+ggr41q5mILVbGhlE0cAfRayU3p4yihAahKn6OA0vHd
aUe5AizFg6gf6vpCw0zEa5wXuS8DMDkfGU4bQCKCBAPcrY9ZD+glsiIfWl/rs4+4Tu59TFMCtmDm
vhQO6h5mBDo2gPyrUoDk1BDkeJGG1Qb0tgg4KcUCQ26XzQhGmjdYclIb3LfWvl8DbA355puxBO/2
0NpA+yN18eb7nTMa0pRYLfXOK8BlsRTZ3DWVBUpLRMXBX10d6BMXo/856lJ2C7hmfsStkv4sqFHj
16CqgTit0jAmHXsJvba4h8hedtOasMYBiPgSTF3+mfspssiLonnRQeSAk5A+eQhjTdvqTlyfkbfH
D6EhkkMP1IZLihepLdCHg0fWydJLp7z5YBWtuRrypPqSGM5LA867v4OmQk09wmGrwfWBz9JGP12k
biER5hyhbPZEYeIsDnCKXSGFaQ4KA9DaWuEHFh8ocMydUjy2GWAjQAhKE6Kuq/fYEcU4vvhFEgr0
xO/YvjOwww6O3HVyHD2i1wktESEpuB494uIpzOZ+mJuVszXdKNt1fl+/+AVwUnF4893PxSfsC6wX
Lkt/Zwwi2f9u0BefgT3EThVRQeoOOBzBcR9dWPztTgQuYXkdUNi4slokE/L4WxcEYFoZ9RzE0eM3
0seAlsTfBmyKdD8Al6tbA/h0vouoNOyZwpXGv5TzveIuHxwKoLa9zlruMzQJAQ8LIJMToBESbdpG
2JYjKAXeoxUAgfIzOF/l2UYlcYnIwzEhRaJsSJvrerAB95+Nlw1Eb7GxzwYwECB/ieZNTSf0C3VF
A64lX7e2joWUolCz9Q85/rSrTIr858a16+xnNxQxsmPy6UPcsXoDut3skvJCgG0u1rZGZiHJDX9w
gAMy1FVUdbklqFCzQgoe787BpEgNF3DRCjckrzJKvjYGHAV7XdFvjAwofcikBjWsqVCDlmZSCD80
xOHatIoAruyVbJheDf84505/1yUndlv9rJnTAwwx/Ylk9gm0CYB/PunAr422TAvTk+Z3qKdSQmpI
VodN5aypW1IX+Pg3AOSClLV1Ue1btj+Ja2bU3Mjc5omGElYBrrFzk681WTcZXqWUbDYKa3TroQiQ
ENqsENJWGtLP84WItENWAQLfBqvsvcaVBbb0OSqSFQVeTCx6KbX/7NeTwGYjUDx4bsWOmmFGIFl1
kFaIIhjgLqVpCYJ7pU7jfFfHUXcUYO7Et1qKDNsyI/GQmckuQmX/Is3CGVc01lvwGelRiAO+eqh2
uWTdKQ1aL+1bMSI3HVm+czcsHIY9BHdX8zgmA1cZuODlXfm2ka+wUwzXbAz7W1vV/Y16Ogey6sQR
E6Ghi0eTvdLa/GcgRn9PdihqAwx0zseHbqyM42xC1kiq3QKdZwCM+C9/JNdA/9uO43URNxkeYWXx
PbLN7m51s3LzM3JeAIk9BCujScoVxbXiNCyuViQfKNRF8bQ2zJ6NuLIvc6CsN+wNEHjHDQ2lA/i0
KiwfyJQmvdmTKAXFyMYfnQFcXwiekb3ybxN1DUvlM+ATX30nb77nQBtofPGmbdnlN1OLzfVojN06
dLUBJ1KoxKCmD7rjhKOTyzwCvvLVrpCcrwyo1EKTub0D8laJrIdfk/6To1KCZ41mIR11doTXWdtj
2B1uWj/YG8PAkR4OdBRqlMhvcn4hdBTCVlGionStizZaP3Czw9UpRJVY13ZCWS7ALL/7Y2O5aVkL
MGdF5pAWCd5vU5wc02aBmrLWgVbql7OI8DNJrqr81jUQbbdaNzliZUg/uyQgfSRPy3zyWSq7GTOU
/OHcc9vYTJMbwNi/LrnMIxPlirzMO5Tl0t7ZKVeTH3zopXV146I7OUm7KdscoEtyBJlEaopixTvp
AiwB6e8nFvvAnaPuLKVJNFYzhwFwTbPibtKrF0McdMTUT1yRi+Kriei8n4pdb3V9iI3Hr7Fu9giB
16WiFjXwroi0MGc3C0PenofMApNKkXxITd4eKWMxa3QkNY6gI+sF6OpVJiPYA1/zHFOBF3n8nrU5
xXFRxEa1D2qjOy8iwQGmwFrnK/mwRhTLrFrTbNauJsotLWPmOrZEYOAAXTOeIA1C32fqtXbd4+LA
nSw6PVmRgps9tteknruWxI3Nilm0JWHd9kCotPV9pdwsvqj3TjZaTb31lesI0Bs48Ix7lN9aqN/d
sNSJTyJ3swfHMXBhQI/5HvXJJv3dwpZ+s5/GMjzrAL9ZMTNzfhTBsx/79XeWsBxwgjHDnahA0n2Q
WQD9EM5TFfMe4KfMfjNFpn6O8/9t4yLi5q7CpnS8mm/jsW6+DaVTe35jBBdgV0ZXt5BizYIx+/6b
AeCFUehkG7fXlAVQ5pq4WyTTJ8TlwI9WhT+kVTjbgmkD+6sIkx+gF3C2guMA2GMOq71R6uWajH3f
AvzC2zwypFGmONJA9PdL2y1d5TFLnXHbx5spdkYU8mbTA/Wy4AeQmIobDajBWT+KWZ2q3gXKajZ1
u2TfhzEeBWr61A7Tw2i79QN/WlyRuRG1PZKHpnq/WIrISXY50iCx8UiB4akDABKFNShKVQuUbVch
aJPilBr51N2hi4YBRRiIWjqKXY0aHK289iZXpMVq0bxTd5PxoN7Ud+/kNHw/d/G6+COZ76ajZybS
WGu5c8H9JT53eCfzV5Zp6OuwLwETBEgYf2UMkwPoutxezWMLRxpXZMBgN63MB4exhzrEbV+5oBE1
i5vZLUA6Xt20TLOR542KX11hDHYoT69UnTrhiDa/jQRK/GxV0U74o4n9akkjNc/p6ueh7rp9WFu4
YTcRimhVD+Cn4yWugNPod8jwIQXJSEuNVsEuQaDJa5qyXS8O3tnlQcYRaXF6b5m7OOhEAYKg/C87
qZGP6+fmvuYye+K9nj0hOXaNMpX0gUSgImKnuAU2WshXRWxvACAubhVOXp9VNHuXTTjVshlYxioW
gWqsEBvbasSNRIsFTSDZm4/FIu+bVx9vFuTjT6uQxX9dpWhxwm3KvkDtpS6vTht+tpDGtadRh5gg
YC+UAlWLs6IyHCBqtqbYyqnV16B4NLy7bcm8HambVAdANze8eWPCY5C5iCjOoutUxWIXhM0uNFEM
BxJSK/YQ3/A3WsaDzwgKbhMwen0AvhAev7mlqR9Z+BmU2Ww95P5w6kY7/0vGwL1U8j6ICwD9B/E8
3ZimaFVVPVAHJst+dET7gdxmfZpsOVBTdzTrbRXHtMBllAvA66rVOwZ65Om3VUhOq2DzvDFd94BI
5ucpa5Mnv4sSAKi52qbFFtaj4ayYQpTx6QPw+pUJ8tIfrD50z434DiBx/kDSoU1McIRkn0PkW+Fc
783PPB6CtF2FZaEf7L6xN5qLsHJShw+Z5hgvedNGR1uAMRl31/xrbAy4kfjB53HQO5y6+9Ou9Zn1
CcftKzLQgay4AehOfkxl275wN3vksZ99BerWtM7aorhogTHgOw52XVKMGkjRJqFbD5ELUBirSzZM
4pShnOr86++XYeBAbUNydRnqjPuc9X2/tURwjNN+ujn4tz1zt2+8HCWtu3nY6yEYc3m9oiGIEny8
lz6HTsyfSFKBpHidZGVzoGGNZKo9jnj6NQ2LJLIesWOcRyQaOZDkdR1g2AZf8b5Prkw11NPaH6Mb
+Gca4P32VWxKQIdoA3Caxt46LHIyo6budKBq2T1w7ZXtu/kaatPXUd253qJY7LQM7+yjBry6xTOy
egeEVg3AyDq2+XNZaDHR8Hs8jjUSvunqQnvU54+jpWV4jXaLZQQ0hEvtz3CE+ZjXB0C/gcQOFEjh
ehlb1ncQGjSoSZeFhrc1LXWMbae1FV63FFwS7wawHxiV5ZGQGiuuhbF1sedOZLxB+RASZPHa+lEL
/E2veH59x8JGUsmd3+SBgJzsa4bj+mHEyY6aBHSd8YtjjwOCFfXwf4y9yXLcuBYt+i93/BDBHuTg
TrLvpJRs2bI9YbhcZRLsSbDF19+FTVlM53FVvAkD2A2QklIkuJu1jn7RzouRfHF636TAu9s5c6d6
L3SZr2NXR+l65qXX5cIkGkNZb/HG2G6Eriwm2RDX9eMY4T6fKGDnkExUk4m8Lgiu56k25vmAU/Ik
0hU4m03w9+hV9R5xOpqXxU6Kot6iCAV76E9Bl6Ax6keAZiHXBZEbKYWvD8qFYmPwAKDd/4M2XKQg
3D547jzvY+kJtKLEXO3sild7pmCVl90DICZNpEYVoMxF+xCkQBan+7fM8/HQjUW5NicTeQMUVjyI
lqePdCe/18ZTda/t3QY012Ogm/R/rVzL4OIUZXYJhq7dmgq94L0GCJ80cjiNRPG1DaP42onxTVz3
oO5dTMkqyqZomynO113QGmDPmARI5dDQMKxwr392cKw6eJp2LmhzJfajiWCE7yAmqO1ujLlQX9uu
8HYZzgszonMZcRC99AgcHN3I3LiE7UxozDfDniV/A+La3CGg1F+Aad9fjLo0d4bXRTjpIg5PinFq
w3ae+2HeFpvUcz4neT3tyWUUAPOKjhXvQBuaOz+AFzAAEwos80Qeb/JJnocsw93CAtWTDPwDzmLD
U6svI75h+9jwQGilp6RAKqvA4XK1SGgUIOK7MtPY2i8KLDscAhNPBw83132bOuhDGLONWXBwSRQi
WeG/SSYg7dq0wo/TFWrDTSUzSFAYiZw7+rwbxC/9csg0+zXfN15r/dOk1WUMgvLvrHKe6575f5Vj
8cUpgEZfNvwfZ2iKb56JLGvb2wG+jUDPaqJJrkOWhrshaJMXH73fFBSlmUJ5hEQp16d3HcVPl9m7
Tlv+//NrhFh5spBnpJvs+i8VI5ksEZIC+APwejVxTIwXrXWde9GDKuyQ5GkfvMkBThD/q9wHOOuy
juuw+3VofTMKQC00JnvmiCvVOblTl+BfVVypgIrr2e+6KIiuBNRDlnq2+KVmeqXiKWtykyety8bB
vpjo610roBqsJ2amr006FCv0RDZ/4XZ9TjMBbNou3oKlCy1uCt2XfZmbP/IAzVKOqr/gqVetGXOH
jwz4AasoA13hID7YZut/SZsxWLM8q55spymApzpNxzbzu8cBqbVN0ibqcxkW/3h47vxEV1UY9z/d
Nv+JN/Xucx8GfIN2r/wxesbXHYev0bWfDDQGr/PS8l6lN33XN+uf4KZDSR+yBFnaPSu3s4HB59Zr
DvjJD6pv+l3iBPkFOPkhzh/27Tquk/DXoBje1zH7EevUiMaYvLN2SrTqEHeoqASfEv8aDUMG8iOM
Ei2LQKT6ddEuo/+2u9P+63pkh2o6dB/2HsiMHR9gTmWQoYgBEGVRaN5OF22jodGaxn3T0nTRsnpC
g1jqhyASB0vIEXH75lQ3QF6gt1/UJAKvMMXXHmn/PRF20gUB/08oLGTnhcPT6x6iMWW4IWuiUM/q
HnirzvNMYxLkAOg7SoF+pxufyDS3UcOQ5X7nBy0Nnq1pO0+7kaLvs08dAA9ulhP8QtvRYo0X9ajr
HeeP0wJv9WhOZbqyR9O5Gl8jfM+uvgngWBL4XqYpgN2/mqRHZTDJugLfPyTzp00eS5aCfr78OQEQ
8ji2TZhu39bgKhF89e4/my6uA0MJmafaI36i9EwXRwfOPQqnRyBmOdN8UavIQ6A9BACiqUr7QIrF
rmilf5L2isSz6Z3FshKNltVpkTtZPzgNwiNt/+TF9YYCMPhSi1XSROOLGLi7C/qkPkWOX1yRW+Hr
TI3t95jVG4rA5K0LyAGuhpcyFegKA0lrGQHEAemxMkU5LYbZlKMtrIiQOXQab1aTjLTgR00vNOoi
TRu2zGNhngqkONC4aX4p6rybR5FdvY2EHg3laH6hEdmRFrRi5pc7u2WVQlQncCn9zYFitc5zy8Jx
nOHZS9EZIG8hoONEMVt3A7PmgM4c5UHyBNV0ERKu3ATz3dSi57bMAYPj6inJnMrxQKfziSQ10JZm
sVE3AarQQMZFigFZ+do15QP5BBnCmbHP3tYhr9ETXK9DE9EXL6gEGF/YM7GDDBnPVvUAYh1RM2/b
AxHjkictOxu5GQNWxJleqgIpiz4wzX/Yc6Up7xafZsz4Fs3M8lQM4BjTdSAgh1Zgm/X4kaYKD+GL
8nHPnnSBB3Bdb7UA0wDvLM+uxNNu5/0LnufmGWR4YC3qWnxn9HRhiy8MdSMiJwkr03CMsysr+Uym
2qpu+1vR72txmWa7OjbNTdYBEbEBxpzKovqpRjSHZjhwzzPC6vSLZp65GuPzd8v3GeneLZHx8TeJ
VUaPsqmeDNWJF9664OgN0fgexLn6puVtKcRLUIjPsR9n+xHIIo8lk2+XqUNSGtFYgJwNETNASftL
47keurdBi7JeZIszkwIt0m6Sz1pSoPw9wBsViMN2mUyD1WKNe8LbfijXGnZT8NtOZZrII/qgP+Y8
Dx8Ly5RrMSbudp62IyghtcIRg3sII/njTk7TCs/jGHGvS+RGFcq6g/GgARKeQN+MM7xg7YqmuJ9N
TzTKxDXo0Z5GktiFeLLxdZATIkOL6cSy8SC1O5ncKHBCjdJs+0aQU7XZp0STRMwUD4j8PZZuEZxi
LVNE++BC1vggcrmhhniXAXLaBwyB+c210JkNPqoz91z5gS5tEKDFeeiBUfUus53ys58VJYLmSLX/
7kQiy7TfnCS+B2dZeChZ2JRIRq+LClUC+ONYzmUe8oQBnCEv+vWNELBqgN4L0KSF06lzEe8XptJn
KyvkgYxNUD7PyrupafYMHNvBjuTkPu92t9yyubAYPhdZ3nwO2gDpn+cAb4u7rHJHYK9Fhu+j6tR1
N8z2gp2DYOZLCZKaU5VJEGzoqWW66YcU5ExjWQBzr5bNl44F3YOZDMWL7Sp3M3F16zqF6AYkVxAx
qKe0k3/3jtFcJi77F59P1iYds3xP087oUQ/oyAkhbWhtgGw8trH1TDO6GMX3kIXiI0qcoMe5Ft3d
vxYraudtsURG/cufFjM9hTAwY3i9UyjIUaaLKgV8M4wuRmVZHRrBA80zBxlM1w/NfeDUiAi/K2hU
soDtpho3/Rtn5ZpYgkuES3gUnOcVSd+ZKLYZeJvvQt5ECPGAxWKaJJgMXAEQSlbkKOLz0ZAIoLL0
wfZBB79y9NARzgdhAX1bDqjBQUMfZK3us8aD2jm7YY2SecyiwbT7k9cC4IrHVr2qUF77QMZVnDdi
7xgWQrpJBKpy2mbeQdWDpr3pnF0zls1J5anVnxogEB27yD0ue8174yiUb0VnhqukAIis2bhXq9I1
tGiB6lZmYGiSiPjtQhpDq3n+d4cU97kHM2cHDhXtoS9ku0xRyhGvogavuWBDhOGyVMfB31jy8oTC
9nyfDBVbORFHrFFfkmjInsLOv1SGp0vJf4kYmi73A3qcV2SxOITgF3PaJDgtojLtjUMSg9C4j/P8
Zl3uR9+qJBOnMPNsH00WwNoYrOmnpbeJci1rJpDYOq5fHPticPxVhiPvqQMGCS1P69EH8KOoWfkj
6ilpSoocBcnnyZ+eVZpiKZL5LUccB3nq/bJAHkl2DhL33LaeWKsp6/eUJ66GBndaQOPNsbAQ8CdX
IJ2CUrbH7Za0ekq2lC72AFdMDrMFTafAmS3IjNZYlnxfwx2ml9QKjc+DjdhpL534M+9T9E46nfEk
i5HtEO6OLmUh+5Mw+uLgArDh0UrbYjtIn39ELh6xBIM5XzWvHzg/h29pnpYrz5fjzhSJ8zTo1Etc
CXdvRhOSmpSP6Uqk4N2i2zZ1bLdbY6geOJ/yy6w1fZBy0QoArUP2hpXwrhhQn80Qb132NNo7JF7l
9eZi4TQ/dVm4iwKF9O00fvH8egDXRtyjQgihFXyW7kJTGpGs8YKHEgBO6NSM/BblPbCbh2Q4aue+
FPHBqIsPi9uNSS6r4VyiPkQiT4tAEerLDGmUT0baAlu54/FfRuO+JEApfOnSID8mTdvt+rbuv5pR
DBKYclPXInju67h4Gbr4wn0knx2gUL6I3PEQAjPLAynzCbhDU4tuqWQsUTg+xfGTnWNBmmmHd3ey
t1sFZNc6rQ4xQu8IwqMIt0742UeR+AdkCPynJLE/W8pMv8RtYu6bLmFbmoJNW65SMIg/9tYIyIje
XjnarEQVx9nmiFrTcR2dB+hNtGLsYKP148Id79zjTvvUN3WPuqfUf4gYQJNJVgIo7wn4b4hESkT9
aUqKieH+BCSjb7m2GFkdH5ss+cZ0oScVc0aVAKeNS2Wjlpq8E27/jbOmSlCyijIQutcMsbBCVdJB
JwVcST07TagFCbbzMrTiYkAjutS06J93KSYbcQsQzaYPIxU3MRf/3fqSRKM4D+/TrOeANLKKHrcm
KBImknOdlDX41MlaeL+GKaLO+2asXrmf+IcSyPCbVANFWZHXgQgT0XOhp8jkfG+V7K5VGUSvxWfm
yfI16mO0TprJP+TBIoPfLFBUDCTiegHSTgafF4gcECSHaPNfK90MklDLBRutbK8C/ozG7/os9YW0
dLmTzR6kwRcIrx2L5SzUazUo6F7kswtPnRMwPP19bPett/ZxMyxXwTTGZ9dG1FNVo7mdhXWJvNku
m/rszeDWYx6T32zhj0BaMIAgtgdO2/lNtixO6lvpvDoqNeMzrTLPuf4gy6eR4ADHQQk2N/6kpjlp
ZkcSkndIm84/QucZ0lvnCITFCaKfvcbX6mJjfPInywPPyPg4c+SQLHQBfAEQmPMskxPgeAUAqjat
diPff3MbCumcyYJsR8Z9xGE9ju5NbEaXwGfeeXTV4yIiW70ruaM5xDiDy3C+J9Ktj0LQdOdr0T1u
GyDsvpOTkoLUNCIHt3LVzuUinkPWi4J8l+nim7TddwQK070qCrSZ3+2xLJ/iTnZEeTNqon7dxWcP
2vfOLfU6EAvnCE4uCyw/0J3MQQcuaKsPd58ulB4+z+JFWzS8BiQaMoTzwySsxp1EOdWl1SkIFYnx
6nuHOb+AeiG03QRht0ERcAp2K5y5AYdiD3g4H4OuhJZyFosJ+VVOwtauBPsaPbxi9LCtcvBe7WlK
F3rShYBvX6VBipC8fvqV3OXnvqj5yvSGqxdECqi2Xn5dLj5LUKIRG+F+kdFo8uSIgjHwky2KARSn
V1MlxXYUaQjwT0xJS4qqw0te4AEw/c4jQ9UKyqmLT3dy0GC7F1VMm2UNNuD5vvKSZ0dF1SMtq8TZ
robs6kRV8zDwcJOFXXgFwVp4pVHYtdMWiUK2noxB5aDfMD7iJ1anxa6StTo3dXCJ7Vcna9XIT7VE
FNCLWzDghIDoelguZucC38LMGLL0OJ3tSQNQZv8QoUgizN0347h0IySlq/5tDgCwNz/y8FX3oxoA
RmiaQIIE05W9reKIH9G1Vl163Mbdo+P15YXmXt6yNcoXzTXqe8vLouhMBudlTupAWu3JsY11Faku
26Amqti4XpWv+z5ADDGUE7I6KMY6dwpo0gca0iUQtnFMJNKB2rBlIQxpuJjQCPVpv5aw+7Tm60W/
mDsDgyYBvQaKrZwjmczWN+4kVXhuoC9WfyJyn61Ao5meSTgp42mKPTxpyHDZgqGcNDjQfP6pIhxp
TNTL7XOOgwoz6gEvr6PnnenCjMQ/ZdYrKRvRNWgFwj8lOk61ibSiX8NZlxlhuYts6yep3X5SwP3R
lsp3tkOBP5CdpPXF1Rf9YjJfOhwZfVENpzt5jZrsG7PZQctGlNGuIs/v6O3mcrcmEIIeui5MDz7P
nbNErzZgw0y828Vg1TqD7QNv2tFwIgVdFjua5qhXq1GQCL87tZOVaGaamnpNClpvXvrOcHEmm2Xa
4PucIWiCtuffPtXNKuRBenLLUTCwUWZ2cSIUW/fZMH0R6DfdiKIdT6IT0xerfpWszF4T4MFdgqzJ
0AcBMcJTb1Yc/7YXBfyItfRxXnYbGX8FHdIAoEXALYQ5bz7yEjlZLXc6IECgJx50IXqa5+XF5dX0
ESTS9WOGoNQKbNLR12zKyk2agsaGx53xJbVmcd0wcerdcNyQFYDoG1AvONV6DPsavCOuvEzT8EmF
BTpr+gRAyvpCcrpkcXs7JZkR4kSu38cXs3+19WorPjctuEH0VnShHWivP8n6YkwOnUqe/3XJu49U
jqA9R9CwXy0KsBgUmzzD8Vd9rAAVfor6IjnTpelD3Gu7ITnTKB+lffBAykXKsPtlRtMurNsSZfAQ
3rmR7E8ui13CHPnmPALJ+uBWYt7kbr1lmkwobGVgGDNaIzj1QxOcaDTpKY0a3BUBLKbn8/BOTz68
Dm69DYSRVolZ25s7BRlbNk7qq2VDsrmbzlv9u/mNno9A4jCqqNiivh9g3kgDr0pN4NZTXwHgL3Fm
Zpo7jqQxCgXm0az/47zQK7W1DSBock+ppyEyNRkcOdB6Aag6ToN3yBhHBJsb47GTwD3ypAtQGZC+
RQ+tP+BN7V0zG5LGKsH/BgJmNfuQjC6gS4QiK8J0L8SUrJIWjdURnqordF4Kf2+y8li36AVsg95G
M6sT/o+a19mHNg5Rx5RO6M1sZL8T+tV8OdOgmkCsJ3Afze/si6IwhmiNNltjVmStRFm2cPwQd9ra
3pVRKc8eOIc24LL6UmuIaMS7UK+S5Xig15qkXU9JwVHEgvZ7z9+5KYNMK/AE+BbWqjnTjORyvIRt
LZ5pkqSTc7Hq8Do2DJ1ZqkjAhVwp4EFqbzIB2Xu7scIgmZcVfVWionsqQHpgXENAbwBcHt0L+CP0
2yH1/G2tUcWcKAe2hx18ZCVwx0j0bl9qA1eyW3sEsQHPOIE0RS/2bs9F2DzSjOwtG3/sbJi3KPlo
0RZTWgEGggfDNXEniUgrGNftqfU3zpjaqLIalHmmC2ACrDMCscO6Zbm3XhQ3hrKxwX1Nqhvp4mSg
L/xs9wG6l8QEDMGmAlAsEa+3mse9B0bvysmCCo1BLuDu0Y01E7zTFFle7xJWH2lC9osVjcIYDLD4
ngCF1g5/qEaxHaUPKbtIF0k5xSUNmeuEJA9H0Gkz57BkIWe7xa+Mu73BJw7AmxYNCDVDjs5D8RGK
Yca0P98MR3usN3EasBWOZ/3ZEFPmXsjLqNS4RuA/RcQVQDA4Tmm6BVBNhWcEAAALSEMzfuIp0JlJ
6WQgJdosdjRC7xIKLN594VBJ/NraIs13iLCO5b4GuPtDalSPedFIgIXlwHRCTAn9mVO7HWwbWMSW
1x5Y2d2ORCu6WRa9j+7spt99B7PDK0XRf6+VUW1Yboc4gRuIPAYdWAeMIfht3ng6cJQVKNoje9Hb
a3TcBRp9sOIIsTbIItKM1SOyXEmcb+cpdxEdVMD9BMwHqkZEhGrPMuuOkYZFLABNeuq8qF3RlDwA
IgrmJ7wthBrpUDCcO2k5shiMbl4u08CJpRrBncHx26llwo4oKvrSoKubgxEzCQAJ2gTrPKuN7aSB
aAx9IcVYGzv0rXiAyXLfRO/+ZLDIlzVI0SqcPN5oboKx7k951bx14GZFpMBsUeaf48Ft9tT8etcb
S1NSLG4k016TEcn9nfymHZfsODceehRZHWiRgNefrWZq9qSbbWm4rGJFOBrlckTQ/6ZhLsssXdsT
HakFji43TXU09++75ebOuUVHI71QUdTRce6om2247s8DYR1i3ppx8r+b8Ll9T6fgW0CCMZEv5Ybl
BtZdC36d1eaAKsH4Q0UsgagXnLZRYP6smtH5pgcIfTrfEtv5iYiu+5Ia47RxJ7c44t3B/hCPTj4T
uLdNc43GePysWq/esaHZ13VVrRf4yhlkBQnBNzhLTzTepo0zwFD/DttyB3a52IVgEtqauGuv+4AD
mb0N/F3d+sWjQ2R9NOSO6FeO2b9pUDaBvjxtw3XLuWgAviScERUGYNEijqsUt9mLN7o/Ys21NXNq
1a9NYAUfaGLlaOewopqfaIoOmm6H8rpsW5rAAyn7MjpkupmsrrjctRN651AZgPhFZACTomqGrWU5
LdJlfvPw3385z/2fvxzIJ9BTDGYqP0ByReOK/PgOgMxI/t//Y/5/teBlgiQ3ELZLy78MDIkZMAFW
YIC2+WuVMzQFoZHHTiVgUH0LdAlG6QFKlfsoB5b8Q4zqfFQMh5V/RiXrh45qFCwV+efelc9xakVP
QYzScxpZjUJHBrVSAaz7ydcXUrioe3IAJhP0iMmuwgz7DLwp1qT02inFb6IWry5QTpCP01NgvbJT
DXLsUC/CO4nQEbiNVsQOC7yQds/7nq18YocFaAu/Jv1xpo7VKfVIJ9CN0u3R9Sraw2xGbnLAHwSY
EcDfj4X0rpzNbouvpd3com4PvK8092wLvvn//qsERvA/f5bAc3wDtJ4+D4DUe/cP5SN8xUAcGn0s
2qQ/CP2Gz7sGFwk+3fU81PNF4yb6PS8tj6Rc5DR1gnIsV4sbOOQwB1gvrvN40c1blCbgDRLbQIHa
++a3XmTv6o/w51VsP8jEjgwq1J3vBWvmnwBtCc7RB+9lrqzwKpH/fE5F/z3N0vprNwz51mpQTU3T
GJnkEFDygx0VJ2Ng04bE4G1J0QEbs2vUONnindRWvgXqTXVsOGp1wgCv98jomysVR8Ge8J1nGOg2
Ko5s8nG01nXYiwKA94gUFuZlkZe2g1LxNpAbktGFNQpogx2S9GaOCnCSzfsEKM5f7DKk8o+5wkFi
QbYmbWHIo+8GxmWR13qfKge7yQJt3VthTfsA5wb70OcckQ5fTX3xtk9bfwT3Vf0YmYhEanyV78Li
H3UXyIufpvKYI1axM0w//yaTH6RvXXSgmeH03Ln4XmnwmUhfZJNba8s33D3J0sjKrtqC2DlIVGsL
fGXfLJgRAWm07Q6jStUqdf0eMBKaQMbu/sEW09NMH4M43UMUTI/OoAlp/Gxie9wxiMCazbw0Th4B
WrRg5W7mlNHEMi2zfiYTs09EEkPyX8vOEhv3/0SMj0RPQyLUEb4tPW+M8tTnZellnd+XJjnezRMz
AzCw6EHm4dGVOSjpBd8DSEdbcWyFMC+zaFZ3rWNc6IJzYnwZ6iNNKhfgLngXtLbcF9llQGdULICl
h6M0zsQk0iP3fXQnCxE+OAcS+Ce/rBYDkjldD8pTGtJlaqr2lLdyzQYrAFX8YHxrAGEiwqn5VnW9
WiNRYT9ltcgPkgFf1Eeb/DUCdukG7Q/ZF2RbXsypQqNtIdodWDay/YBGCKAuGN4nJUtvh14lY5v7
Mf80MavboXUunLXSBSZqy6Zqx0IYI9HnbpvKMXbkGzKk7Sd3GDcu0GasLMof7MrKHtrEcdCDqock
VK3jryVeHjd2XIP9/N2wblIY0rzzwz2IatKTobWLyTzSbgOv2oOdux8XJS3XqsF+WwSl+EAob9bd
jwnMPNsWwZGrkcgQfC+F+VqqgiFN29tXuqST1V2RSJ8NyLZDQfxRcee7La3AW5GZypxsC7SYYnMj
bDukRFks0wPZYPXgIbPRNJHmYPMtovGU8aL4ZPfsRN0w+RT5G5RujgDCMYpPOcIoNl7pzmhfKjeB
lGoz2XlwLuPQe5IoJVnJYRR/RaP6YqgKNQCdYRzRdJfsVN/l34Ie1ffagDwVfurZk014ZqGOVKD2
dvwCFlR/9ozxPrgTFu4P2pMMyLPqkm7nAAoSRMR42uaSoeGoqo7dlMdPdLErVCFzYKM1MpPF1kYr
B2BSAZC/mNAI7yY6wGg+4saKlaSMi/0E+jqQXilguM42pfFXozLr2GtMNRJldTacWy98INH8KbLE
dddAD+EoyPxlF0Y8xbHBaSLr4JVAUm2Ux9jaa33j3JiZCag7hKFWwIlDN1alBSQlvVcl29QauuMi
mq3v57M3SWmJrMg+dBohm0QKhHVb1LLggMSBFGLrS+1V/noCY896kaHkXZ7p8ieZoWFFUEJzbiIe
7tE3NFXzeuSxLKo4QqiL7L/XI+1iTPveTdNEfUnxVLpUVYK7n/IyExBFvnHBSTY55XmwpRnJ7WEy
ZiXJDG1Go85M0hMguLahO65EvPMz8EdUeJc5j2kazyOSeVpBIysIRbm6U//J5U7G0VFXrirXr9di
Ms01qWlFWktxI8FbPxjjkORsz3QJNI0dYINN3YQPIc2ZFi7TxRrx9RQFMEm6ITt0jtmnClCa3/D2
88OO4+GjtEP8J6BdFLjZdf4F3HqowHQQ0gocUMllGYrSxOR98FAGvk9UmoHaLbSfHB+F20k59D9G
9mSanfc3mbYoFrgx5bxyZtM0i+9NrRQIQAkoxnLLzlaIDQjc1UEdbE8oQaJRBYD7LRtLtr5TTOjH
PHo1fyFbAGyChZhMrOAVLc7hwyyaxPDoxZ06jUBZvtmBTJcd8g5ZtUVGI9ohm4KXRb58LuxiAYn0
gXTczQrQj/7+M+QyjtZhAX63XV2B/QOAUg+63/ZE4EaEjDRpeCQahRmflYtoMQMn66wk00VOtr8v
S8oqAywKjd6VM/bS4vq+5CJaXLWXmsLo1BuooEUeMb/goYdOfYaSm1KDCw8Ov6K3LX2RXNToagNa
AsmBa3StxnZ8QI4uWBN4Z5ToAg8a3s8JpfMG55PmfsiNrQNkWjQi/sIXXeA8STbjfvpelx4dN9lG
aW8Zn8ivQVf9CnwZiTg6dvwXqlvGVKxbgegEHWdGFKJdIpOtM1RPn+bzDx2FFi2XwuhWfhDMNvMR
Sr6fjmiF1G/Z3u4rH9xgsdyNSWW/FoAYWKFyrn4QyrJfFUKvSH+/Cl/ib4GyRWBKwcoHpfj+T06k
RQrmT06hdrL0TsrBub3zhwGl2b9Q3yUqK09eWG5H4q8gRWhqEHjSuGi8SXQkIQ3qLtpzRPwBAwWw
cOnhoCWS7kQjusiU4d9wmdMo0YYNiOrQl5SofRkkfE9+s+xmSOZ3S+bW2J7u153n83VeZXGV0rey
1b3Hok9jH3H+uAg2eSrDx8a2nlhlAd9Uhq69IhlgTdGCU9n5bEKyWQGgivNYjqdFNMoTy8GGgfqC
NlwrbvXnsrJCxGyBcodu8KTaeFE0nGsSkn7URlkVynBNKjMu3I01xf2jnQ/7Ii7jaGWZFV6yWIjW
sUqt8Z8CqDcHXeRWaHGB6vgnPy7Rou2Cvim1QZJRRV54DEWYn5Tr3l7+JJNoxUUnhvlmR9PFjRR3
sgCnH9RgIER0pyC3uz0Wk3mP0rqEzGU7gJk3p8RKmpONECQod/V8HsqY16cSB4hsRQaLKU0XGWdt
aqxJbcRG8jacFyGr+0VurKw+2A8lc1GrwKMn4DaWR8TJolVHZyctI0VqJ3gS1CABbehspxU+q9Cn
LMyVR2e2Vity2wXSWgvoNloAzeiI1AxKnaLYEZcoY6jYQFr5irjVFW/25le3sSYUBLL8uW3Hft/k
2XgypjR7ADqp2ppA1ntJuId7R1G4P8BCgIcaGvocY/ho9dFPieLdA1ryUE7acWSg0AT1Q2V9cpyn
pEGs+XtSTPWtLAHkbuMW4zEJBoXEle5nCHz56jdguCcvEgm82V3bTH5SbsPe/EkW9N1HKab8RLZ0
ATOMBCuQ/dzkvJ3lZV2c/jviY7k6onNDu4nYmc3NAJWaTgBQRZ+4428CcVksirHBL/TZqz/3SZI+
Gk5Rn0SMzm9RyeZD2oBnggP0+i9ka9FUCa69LAo/y7rqXv0xBeWwkeL0Wxj9KgVY/8URhupXYYHW
5dTNvpGMLjc287A2vnau+hjiJR5do3HwHfkq0GUz8zNe+eND6Xlyj7Os/9r1OV4zEGQwkJ1b4xUm
vBROy68+oDBWRW5rjs1yn6agal8nLp9OfqSmk13W0wk0tFZ/8PSchHRBmbcPNNb22nO7eHNBuXGd
48kAwy4PG3dLC3GJvOo6GMBCLwYHvApdJ89F0z7WtseuJmLaeJVobbFBk0kPLns3zLdNbq5VGHoP
oAdkqNrM8I0PhvKAB6xczSZg6wbwXoSgBK1DNmYdAigfKOFd3tqoc9A0bUbY99sqmcTa9G3zgS6k
mG1KlF6vnDqUu0W92NCoqSN8cr8838lpGoxtfmoG70hrkoguGTHWoWPc2Fb1yBCAxeZ3NiQrLdTk
I4yDdkZt0vSDeWyH9G+fa4T+oXXx4t2A0U214y7DLfcljsJylYCM8x8UGHGRd3+j8cgGKST4p0t0
e7NsrQw8CgO83I8rtBog/1cO/pbz0O6Bc8MkEHSq9kEX8m+RRyrXQaXahyi1jXwf4DdxQKfHp3AA
w+aJgTjxEpuneabS8m8h4q91IFJEhSwwygTJdJUV2mTCfhTPwgCyVGAzA2kBmW7Czq1egNnXrzOg
lHx2vA7gU02gHpjbe7uJhe2+KywbeKvmdBhNUZ0BKOsdQdsVHMGQnJ8TLzEPXZn9E1k9mOpVWJ6W
i1EU6FQEFqWxXYT4+iflYZnTCMGQUa1pSE536kXmoN00m/cpnDDJVovqfqEb05vhjdc8vHdbFrz5
5PNwUd183uWj3uxyM0zo5yXXmw1vDG6GtNayS9oo8farWoQ3W9943vxYf/xAy8ponPKP/317daz/
wUdHcsO0uBs44KELPMv4Pc+RePngghej+cB7RxdysvRxRJDhUXIG/h8ACW56PXXHqrU2bl1kOz6C
YRO3a2WsyJL0tZtUB9abf9EKTl121ibITeekPJTLoi8TRKR67aFwUH6UB4DA2Q6D+4+DhqBHw3Ke
uGzik6VnTKQOkk4YtWU+7jN/qlG1HOJfjTRkU1nek4U8yWlWkCzs23HvKRyPSt6h9P596a78DHyE
IMkfzEZtBs9Mv05B5W3LplGnBghKz2UKRBhl2NGPSCQnLoQFkAEwB0dOaB7xaKo/RBEvZ4tyip5w
dCs/N55dADomSxDrstr/R9l3bUeqc90+EWMgRLylcrnKudvhhtGRJBAZwdP/Uwu3y9s7fOfcMKSl
JVHtrgKFGYDGsA+Th+04ksG6XEguy6jy6WxYKYgSyr2iRopD+BPqtDAMGc7BxrYbiL9SnDKGLAAe
wtu6Mx4rLOUqWOMoDUK/U9tvcawPmTTYcfLQywJjNwRxoc/6QbLUE9rLJUhf20G4Z4o07wk0UlnM
/faSSqV6hicojbbckoKu+XIZBO48X0wWPfp1ZV8LPPmuveSmHpV/dnXkEoY2PDDgEtJaH2I6n/Km
dulEI9AFbDn7eoLQ7TrTnShm8/y5m0pxoEYKoSP81v0zVeAL7R/zVF5Rje4YNxAEo/SeR4YVUkvD
P9+NPhPdTU9HlrtRKjX8+YhJEo1gqxZ5DsRkjCOmWeSLbGde+t+LfpDY34AoZxD31R0sWKlCF4gd
Qq1JQeLwEqs6aEYwNmMj/F/GSUE+u2lS7HFqZRsPhBVYTF47zO2vsXE9XNeN2R2sznvo4cnOQmql
C2uqcpPbYClRHtY3f5qZGWA6mTgJbMn/jJV0LQ6AfF9sHByoXsETVmsNdkHWrFkM4U6qLnqBhZYO
pDqroLTROgKSnjp70RCUunkpUpQuLt6mHzI/DMTMAVpFdru7JNMNaOyhB0MLAFkBoVH+Sotk7FhB
aKxZDhUo8mmlTWtuijWYDr+nUviy4JbQnZfrIgi5+JXMGcN6XsnOPHkCKlyieoOAERhsnjznRO/v
yFJOGFQNbMt5kYMMhwYIx2yGuoJG59TWIPLP5hXh5Ws854/S9Z6ptuDqeWC9SMBPsctj1w1Y9IBo
P4oVlS0dSGXyxMTkn5kbjY9RC8E8pxXTvqzzfYUNvRu7BgTdzIpbC6KzkOaCwRHMu3J76xRwc2wz
WEbi6Jdbo39HkclU1g6KS/OKqrVOEDZ7sQaRnihksbI9WUXy5CUzL1aV3durwZr7HbWC28U2HC73
q8I3kh2HqtqCVg806vwCPV9w7J2JR6dROvvPyHTCo19GuPSjBrosI9imuGNp7OzLIP3GfcBrcm3K
6o2wFWYV1FipmupY40yrscirW1UoeM4OjjxA4omH1EixooaPXZdJdYCwoIEpu0pC0Yv6SJcx7d9K
TqukwF7kn/olJ3vPvnTpMXfCboZu+dR8ybmM4Dt+dZxVZm0mzy4PvoxAQZrMbhUTICCpQT3+UG+b
ttj1YuwgUKEBA5e6HKfmztYqBZcxoDjT3LW8zjE3hFubIWCY0bvzFwg1Yy928GeI/tnlazoX9/Bw
6R4KwZqTXWj9PR3Hx/ptwHfwLi6D7LrBHDakeOfiSElgJXMDkwmsCOoe+G6Q0l8n/D+AHRWMZ1O4
xl1txd/sZCxP/z0HYThX/bzGw3m+6+JM3zdd7tmfnSqYqzUlXNHfq6bFcZnnGcdKX5RlR2W41HtQ
IkGK2BbBZBwpZIMSXYaf60ufpW0pT04OAe/3blQSg4++Szvdqme2uoz/qcsyGt2Uen+uUwv1+fvd
afSx7r/BrKDbGvCe2MZRE4eG3zMo90Lr9a1YlFV8pihd+kDCbt22v6aNhZMaW1ufMih6xmcqdq5E
z6TIgt1cZNfURVR93NwtvSscN0/usF2AVkN98AuurrqiAGrlT41wWdgofXX6tMBis2AbiBTIPY+b
6Vn1zbFqpPkA+Sx5MyT4EVCc0pr3tMlojxZ4Kw+YDn1M41a+sk0TW8D0FM1t8FKCujrZ+mGbadBt
oi/GCGF6HYfVYru3gHyHgAW++TKHGTP3vTjsCDpDdWiJx+HyQ7nUKZ1+Gcyq3vpQlRooBmhVHNJv
6TI2jUVVaqgLWMNN4y/Lmoatg027h7Tp5V2OrYKBu9AiScbOXDtQJtySS1auW1kxAnqZojXTrdQ3
9nCqltfdlWPV8QPnebqfFNw3qRpZVgwUQnslOxcvdZ2hpqTfe6NVraiRYt6QXhcON84UAtfF2ePt
BbcSGnK0VwpcFFawclV5pXoC5MraxD0Is3HF1BM8dXFEIbL+2naxP4Ivz0bO8YEDX/QMoqPYWpkq
j0GTNneQlJvxv4qvxP9bhojdZD+1hnkqAa7I26l4zqDJuLGqAVSnzG9PIFA1G9COh6dUmne2FlX2
hVxSU9Ymm1KJj6l4Zi+plRZV1qk9xIQn3j8B58y2rtuMySotJ3v1uZ4oCUpwUh0NTM5WUC+37qwp
dnex5c0QrPBz0NOLYg3J/PwFBxDnyvXsXwMkhGurr1+tybZXlSPT28zgwb5vnX7PUq3fFfvDqgX5
/5vw/W3TdMXexRbJOm7A9UgsJ4FLTcmqgyuKPcUczamiEtclqprEwKIgXdwh/s5hGbClFAopgAog
nQ8FXvhtgXAFHb5Dr5/vpFOjIvNPjL7+lzo1UyLFoNOZw1bS98+p12NTcTM4JkTwxkh/BTpxA49B
/gD5+oOlf9Nx5tV7aVQzIAmBegZ4AGyfMf2QZuu0KP1LGhwtAEOc0k2MF+d+MiEyk3LP++LZ0tm7
FrY+Z1P6X9LR1H8SpdZQ8PC/dIZgO8wNo3U9Mf+L2cHdpq9ku6G+Zp6bW6cd3A31LeMGdAsYDG2p
tZCYhrR1AVc03ddxMbUNAMjdUSuYeu56GqGKTNUmgGClawJ3JoKh2vDKMVZd1uF41U41WEGftFrM
/FOs5kKTefWBqzQYDJkjY0/plLj0+dyd6plm0GVgz+CIE+rsmYZFi/dLynm5xblKEk4aNE0NvAV5
6EOdguDftCGZXZHkES/H7WA57IZqsHzrdzWsKla5UpCb1K3de6vSrTBnDD5YZMl02NYKXk6X/lxn
YL8Zz6X30QX344c2Hz/2/+v9yXArtVNnW4Ej6EtzB3xi/5QMJcA60BXBGeXcPdXi7MRR+7Wo5+mm
UMY3inY2JH2szLXXVAVLN4NgW+Yelj7pfK+GPrqdy9Z9tKE+TSPngbdKuriV+aFwYOKgHXxKDVCm
i2wznLZ58Gi6NGAdCJkuqhtDB5EvylSWfMssvARyX+/jUJVSLrG4dmCBJjAlmhr7hZhghQWPgqyI
yh1Vfb+/l70WP3RG51ZnEassgPbwh6zEbZesKfGdW9jjLGNRlp9hYyANgun5Pet9LKUZanRHyqLq
37Ooc+knN2oad66G7V++aPT1+qfYUAB1y5scDk7v30r6ki7fVwq29NW9tPuB12MrEe8WGnbJTAUX
4DbkbjiCiPAApPg98Ov8LBNzfoBKAJZ/SeGuqbGbPed2KOd10oPzCn5ob0IjFu9hah0TIPqw3IpX
Y6JBHzyvgR0TcATUQzmQll/P4AzsKLnOHedUuOPLMpS+bVvl9tlxy3+/7dKoM3oc1ny4tVf68OSb
DGP5R9Ad9O0HCSl5p8r7I3X9p88wVPML5cOLfr788/2xSq9lbB16zcNQrddfUanV1f+OjQmETDDB
BI1Zd/v/6vtP96ha/A6qvCg3n27uEl2EutS+AsDS6MBD9TJMm7wuvcU+WXKPTYCHwvbd59ksTRzH
zdVOSR+yPHWZY2kb8G3u4RFqYnF6TxfgjuHMbafZvkszgEDaOjlyCPyfK3tO7psEJoQ2bGgbXaMQ
doGwJswjGzrjGESkgwFaX5Wug3hfZi5UOp2h3tlj5v2ohu6XxFHH81S0Esdi/vRgBPgcpSjrG945
apeAXHM1MtA51QwmSQd8zLXv4sXRi664bx2smfui8b5myoQrB4uz77MKTg28NOLwf91PRnJ+SIs0
33Rp3axTp4cCsxajiNoZjz0qwjHjB3Q4xTZwveqKLhSnEi+TP3mXZip579nLWC1P1aaC9ghOwOwV
k4m4dS24bcdwn9gD01fd9iW3Vn0t21c4PB7wtgt+yXo+1Y2tXlwPB0uJiuHPh+2ZgzmP8LM1k3jX
jOUWB/YwLtYXpkkjg2NYm7zvPMyb/tIw5+krBAA9nGH9iTdjFJ3+OkakNyGToKvWY5mos4BSwHnS
JV/ANK7q7Z84IYcxPcUoJQnYvDOF91OMUQaLtfdubYU9EafVhAt01RnU1g810i6jB8BS0sB0r0s8
VRMItZfR9SehlNJjoBm9fx7qUdK9LyO8d8ujBrpZWPZOwDDjRvpjBNNYOcf3AZbxctMvVw2mFKvY
h1OX6dpPVQcBUTNzoltvGKubGLwIqlEc39ro1nLGbcBg/gO9N88IsWJJgeWzrAPl0cXFc23FTVih
dG2JHFEW9RYLBm91yUnHaT6o2cigm4W7UYMFk+pzEAXbpUbjW14Zskx1N3Rz+hi1SJ6cbI6vljS/
nfa2CaOYfIStYDh4kbgu7XsYowt8R+KPF0OVh97v56tPcT8H5azKOOZXukPp9CYUErxKrOUQQA/k
fRQaFGgud9vEqRteGiDUN+66IrLPMwM6ei7t7FqY9nhOZG6ssi7n3037Z2A30WvjMrnxmqi4gmCI
BTvzzAqnkVnfAdU9Ze3gfBWKF7sI2mg4rSrlo8mHl0SPII0Gys1KwLNFZeMB3HoI5HeDeIZC/q6a
6t9YlNxzKCTdpnVv32aDq1Zza83bWFcpphSbdmLGRsigHPuWkg1WD+c6y3dU4w4Au2zkkJ0VQ3QE
9entMgXcKTWBKjpSi/3eTFWrmeJdOtm3n7oB6Psvo8wpmPVgJOIuH4rLYCXOvLGz9Zeu1KKoExUL
Fd9lOHveUp7J5S9/FmoTR9NwBD1pOHr6AqdLLA2oCBsNFKk9oyJlUZ3aqXTpvuRcmi/ZH1qWMT/c
6XJn6vn5RpfhqOTy+Rf8b93IuxOp7W4u5N+FLzx2wg4dnOouLaVmEn8gDed2EJ8vOQuTmIIJq8Ad
/vf2y42oRGPw9/tcWtkMtVYbRgqrugPZoprw7YO3c3IQkmU7npnFVy+AjFWcFT/+M2MyZrFkTFXz
xcYraF/nAUQDpnZ4ZV5wb/nD8JDFXXQVQAd7DUjI8Mrn9mtrm/59XGOp7TmNs6J4lYvXqc3qe7hF
+qfWNdSKxpnd9qd0PH6XR5C8L2H6u8SZdKCYXZTibmLzC6hNRQglz+ZIF++99E8xr7R7fH90Tp5X
P/7HTiBz/7YRaLu+ZYOaCxVofLJPbs0ZWEdBNPXBHWYD3Slo2uwMr6HsTCUIWL2VCmBDBZxp9xT/
1zRL/hBTAzk7PYQweTuGfmFl0IXGQFI07bGrcd6ga5f4p9EYSNY72bLfSxpMOceQUi7dmJuZ67KE
7uanhkuVSkx/e4tkNjcfPgvMrcoVwHDV2ldWteOg1q8XqwGYf28ypV/oVqfuBfw7a+Zc0YXFxngo
jGrDtIs9hQQ53VMxL5wCQiTvTTKNu6uUrTkHnChsq3i6El054puii3RJZJ/sSmY8zkP1FqJ4Hdm7
xGHpscG8BAJA3KnPnWEaQAjLpUYhZYCNta4wqwMXuPmFt3y/E/DbO1Nr25sQpKQ6h9EQzJRhJLYM
qGTe7LIMAhzRVP2YuqK6GUQhn/bci6unHK+7myyyfozjLJ/srowPLiTcYXqFxppbIIsOZXKgasP/
B3eTeZ8pgBZ2BSzXNBkugB59PhoPlFn0KQCgdwKKvGHf9p0LRGGZHR3T/lLlmXmzxIBaSnaqlhD7
S6HgvemS3Fx7mcvWJUvHg5+DAws2gS2mlQO93Vu4rLo3KR69ZcSwrzEAP2IYCkc/upEu0uDpLY9G
CDYO4G2/x3kEEI7I8OSh2JzA4DvEmU8bFlNa7y+JTVXwU8T5Lir0PVwwKUOZW1AKwVQeKI7yaxyn
KElffgVPPVsVEIr+miQBjsU81X7FzOtnwJs1KSQvO1JDUa0dQILgZhg0i3Sy0jG48Rkbg04vcChY
rW2rgXkP7VqNTfLWh8YhzeVL7NM44KwZG8oDOsVZDW5Rb9yyUOdaAgTce1G9xqHveP5wkaNaqpSC
zbl6beselEJ95xFH+2HXsbcRAi93xw/jUEdIPP2l42BietrowaPWiFdGwIo23dVYZEA3AgIQ2OWJ
wpFLSFEBanljYK2Aiwr2Nk4EKU4XiieVxK+tMQ/CMnw79KMyPTEW/EqYDV6JUWV7O7dMqBo25rXE
qvjalym/irJ5+ylO1cjGPxF63cOaOtCl012pFFsMzHIzujJHcPjgkpKC2ZhE0JlNJgOWj9LfJsBM
hqVXoqovBRyOZm2lYJyXKBU/NGE3D7roKUAIFBwzawrlCKacASjzfVvD/wJCeuoIyCq7H/xBXA8T
1FfbfC5WTQcJ+zYAIX6pu6JedXY83FLfUWHzsIakfVjXOQ4phdX8D+ig97eXiWVBh9XkAA/6ruU7
n14m2A+AjkdZOLfONCno5A4wxTmR42cQde3aAuIWO+ZQvZCN5cBstcwwnYTiBcUGO96WgJkC8c8n
dM7UcGA4njqQZSRZV3acc0jBqR9kLUlxKoEQDRFBM0rgEje7HDuCMAuBqjXkVRg0G7d1Nn7/oJiy
CKmQBIuvyehUossirnKpX3JKrH0hFAtgXWpkt7N2g0sN49pK6/yW6VqMGrVZTse/GG5yY6VmtrTp
Wmvbzs73snll5G6AZ5Qxwrq6ATSjaLJN49rqsSw9K8QTsPsmnfo099gxhf4w7HnS4Td0LJ54CeOT
yMTZJaZC/b3Bonw7q8o4sbTJ9v89M7A/834ty3J933UDUH/hOOV9+r+Ejgl4X1003JVuj+OcMFFw
tVQD20R+1sNqQXiHIg4aWEeWzY2o+LxmTiG+Bo4hwiBoq5/M71cDXFvikEM0V6p0+pZI6YZWo9yH
mGG/mU3md8+DC5HpZ4DdBwGHYGjW47Ezje4JP5+2Xudlgm9FLI+2KysASr3CPS1JkNIfINOI/Udj
DL7J1N6IXMiXuOd43WdddAwso73FWSpgegb2yKtcDesFa99o1j72YdSpTrYf4Pfc+/rff0Vu/f2V
Zns2N7E773gm+HKf6NNBrOK5aez0rs2gUNXWEHbtPXUfyQLAayfuboKxV1etmH9MbvfDcW3+G8rO
EvIERfaj8+PsqYqw9I7sNr8ZazPYu4UZ7ZXfZjemX6m1C0fYpxFd8ecOQg/KOPvI9H8YjtW/sCSA
JEGXBIe68aznIdj2ruxfxCiTQzDU/YaycqG+dKMlMOGxYMJqwQepUK66ju0Ee/nSnMF7SKt1GVTl
YwELz+uq6u/aMSgeeaaKx9o3N50y4juqucIU2Ojl/aHXGQEeyTsPOztr6mDMEkYvsr2jwaiD52gI
NjSa4J+C57bGKpmObK4LkKfA3ucLloiwRSypyvUoffMDcogaDChV6Q5+upsmPO5cx8nvMDPI73Jh
rhXe/vBT81W8qvP8NhNAiVOj6Pv8rojhf2Fa2KPBMg0pRpBFoQXS3C7TzZTjegMohVGQb3k7TzF2
K2YcqkS+9idADt3O8iFI4we8hwSBHsfHnGsfJRK6XDqHbjiZTXSEzsnz8mmSuavObdGAbNir2zfR
8jz393ZV47ijkZiJ9Bb0xJkTXVe6RqHL5Z9iS9/3bqCDRVeuL6IrnprmVrqGF2bCCr6kcljZVQW1
NuXzgwmdpXUHv+XndAKoR4Itf6a0KoEikI4nhckPsKrAV6JQxwsEiABCC9bH9oC5tozxG7VCRrdz
t16U5mC4V08ytX56mPXdlT080pkt+xWxTnWcA4H3T/Gii/8xHnlwb2Bwq1+RmClpm5o8hU9GnN8s
OqpQWwLHbag0+wEzsnDKm2A/J74E+0HXSTbVKIC1seGAtMS8JJHYNm/SNeitP2E+ZTyXIz/BV1H+
Moz5GgLP43ORCcj0Oh3AcK2fYJLvdNsyrc3HWFl5COliLBgt67VPR+9LIHoZNtEQ/Bj9dK3aRDsJ
tQm8wdLgWxwA5jwXU/4osBm5aSJpnTuzhdjqEKl9EPjpTQas/9ofXXkovOa5KAFkhAG3e5VpBUMq
UcyPJYi7o8mBo/7T4BZWhR0p3WUpUibVP4wzwfXendwKT9n3xKYGIBNYllVGi5pEL4GaNiob+Dii
SJeuhAFgLl2wTc2mTNataT9BJ7bbpvPsHFXvO8e0Fu6RqrmEQVt4qWcGQ33QSUvme5+EWih4aaZq
53TYhmtfWlYGe6YXI9Hs/MiboryhtcjPVETFU4ots5sggEiIzrBGDiP2tFVrWszw3J/WgJYby0rH
R38oARVv/SfXLrGpp6qbSObYIz/bLjyVhqNrpXBFicFtp4ttOgw46jp+q+eaJVVWEkFqrz5lXnp+
ar400BBUvQw7y2ha/febKLD/9ibiPtBEenYGeRTTCj690AOIheP0OxvukjSuQQKoXSjLwOn+O0RO
1rU2jlG8fOwKL3ia63xaZ7NjwBjR2uEFFoOqj4vt168SGkcHT1hvIYo7LZhUrTWW608Noq/iIzaN
7j/FfZju3MBWaa0CWGTQGF1qbnhi7QGAwTJPgh8UQczlGf7f/XYEBmpH1dxTTwFrg1ubZ/196ZnX
SdDUz0MC1MAsinlD1TpputAHIPza6uPhCx6dcIBHWgtnoePU51BHnJz6uVbg4edV5V5Rq5OtKkxt
n7o+6SEjm+yGDF/gcp366i5Ls2ynrAnmLJAwMK+yYrjOoLx3W8CAfLn0MDQLXdaP+9qVIggLNgYH
yOd+p5Qllnj2q99UKQRjdEoOi8o9CExdKPRYlwGF05+9WuZ75puP6eACppUY96lrN+curwTQL8J7
MVLs3FYeNC2w1z3d5ZnzjVuJ/xKDrLX2wBA7jjMeRz6UTOp59l4gmuVs/ajbAn4yrlwLAkJDDD2h
Tl+oFAswXlw2D7tPDZRMrQNOgnbU49MAYA0VYZGl2Ib2bXZIrfm60+xL/I3ZqdeyFVRdSkPlAp1u
ys0lRg2tzqMSXZRQam/BsaXd5BAXvh+zub7HbE8eogCWvn4/QVxU9eOwaszC2i11pxhWfgkXPMoG
6HXYy+IWCoDwNAMuF9K7HgempEvKKxY3zn6pDp0tTw12DqDjq5OoTqUgEuD6+DVcuLxay/zq5iUz
Yf28r6tkDgPOjE2UiPFZOd6OAD75zCwsBIfkrq6z4ThnZhMOAURRMLnA/2BmeNeQvGfYscE2ASxx
0u++ErtEAAqPc89m1wJMsw9UKb7KZj5RwjzEBcjm8Ie99EzNOHsApw3rzxiLoIEnv1nbPpeDiJ4j
MTTQVnT4feNBfhCgheHMO785mH4sDthXtM92MfNNBw2Oh8GDcqEz1vVLiv2IesCigweP42xNOwmk
0QEgxbXTz+VzEwPwMlfNtANbsn3OcXTp+Gb/bQC9Z21KVlyZScMAg8J+a1P035SceWgCMIo9j3hY
4f2LeZpGbXVZlVhr31bZddBAbhd46mM6iKC8AtWsa7AdQG1pW8fWurPVrecDyuwkkJqAZZkR4BQj
LXCOZdzMMFb+NsCAcDVyq79uLYistwXQtiCFWd88Y7otI8t4FCCIHoZZllvHCMxXLzsZTmt9y3xA
QKJuVQImCBUi/K4W2X5vyOJNY4k2TCAU0t9SixhgMvzqRk12lSct8oeydPd8ZqBl4fW7GrHyGGH4
tcPaddYbt157nOBO3v40EyhnGlCjXfUs76C+0Qv3gdqxEENq7xa37VzEYYGTUVelODjOHOfRLOef
lfAFHMSE+wjgn1pVsZ8flkac9G6AMgk2MJVxHxn3i0PZNuMq0MlOasjzrBjedKh5dpPfu5AToJ4U
Aj7kv+/kB3ja01jmv92JRkuhbPpvd1oSBCBD7/8mGDv9dMBLEdw1t1YFr1JbXwxAFZdSBPlNSKXq
Ol2W+iVpBhXyQ7qcVv3Uph8i1OtDFkRCV4tiWNY4jy4wlRup7XyxtAHLII+/drUXH/8aFyk3vijM
2P4p3kJ79MirpNywJv6Br6gRJm4N5wk/wqiR8Sw7rPOCNlWnTMehDAnH4TZ9gRbT9E/xZBrUfQvE
15LfY/nCcGgKeJ2Z2PGqwJw8TE0ATHuYzkLcx4rFltkM+0FUZ2Pfn/qxxMuNijE5nXRKgDsrqy3F
eJmLt2YxuxjEaVIoUqcf+y0NlE6XhkfNpoaZEVjk8E6h2JJDVijLHYs5+QbH7ny3fBbKbLAHi5uB
LbIr2+h+gQrhzdTG4B01BCyiGF2EhiFdqh9iIt3Fo9EeCpivQOvxtZVZg7Va0D77sEOasUgELaa2
r/HkkyHF7a7gG9+qs31hNt1z0HhYUWO3rOva4RYn8d+wY949Swu4i4jZ0ZY61cP8LNTkwgPXqu7Z
5N5UfZsC/9+VW5mJ+YoufjZO+xE/CaolNY5y874AelvBfBmw4goBikLZCHV/5G8dKVjWAfSmBiNf
L50o6PMWuvY0Ht7i1c4BMHEaw9IXr2xm1Y3TjgzHh/BGgjQAjzcDVGZXwiwLGEai+XLBEi7AWq2t
YKfT2vEmlgNbZ101QEKhdeLNCO7uSkIPdh3pc8kcKM5d7ZcnHzgVexPA4/XI4bxib6gZZDTQm4zP
0UFU8SMlUAdfedjuKeZuE3WBszO9drgzPfs33ADUqxBxszInozuTxkRfNnI9AhmzdhO/uZmU91o7
vfEVCL706LewzKBqB/b9BnADcCFglPi155ANiKQNJr9OdmZxMwRlcTfNafAFFriOTqIBy9h5pRoN
6Jilu6KqhfP9ZUCqGhXE2+BNHdKgFNKDSjBm7pQagi+lfU13/uunHAPM2mjQT5+SqrAfzT58SpOD
SALY4zKgDXJwXcVPf/2UaTJHqzwtBrgkYXmeld2PMRfzllbstManOJX+R0zVn7te+uOZC58cx8GJ
QSAnaEYA2d6zGkjHXoGYM8X2lahVAgzQn1ZDjNr0r8iM9couh+pl9Fz7ULeRt67zpn7J+uo34DB4
G6fTdJtV0S8Dor4vVS+CNSaG/EDVPR6Nb12HKMP6VHfFcuC30wt1C/mp8QCp12qPPwA7Xi4zMMjH
qh4cd0NB/CShj0/FpDNlA0OkP/mMASIUddgWNYeUQyChXQUGdPPgMAukSRlKbP1e+draJW/xMzjh
6Q8tdmWyeBsL0FHqKSh3qvSaGzAKyz3EPvGdSGAUHOKUvr2p6qLejwKaFomm7qtZoEUqp9sDLZ+/
Bak3ZWcgreFhnIVLIg2hRm+GdEAC09QRm1tVbt2Jsqqfxn4EChZm0anL3E1m2uIAj5cP8WwG2grw
DXFwdXzGGhaL3ulV6Djl925aHwGF8UNSG+2Aj04tgx9Ij/QiQDrhcYdTeC0j8p5CeqQ8h7A9Fx1m
DiFYO1B6X0O4mu2AKHfXfsb8NeZC3W2X8O4WNMj2rGXxoiCFIT01+B2MFpqCmXvBW0gCpkw0a6+F
iWWqqlNXyAJvKF0cqg56NC7O6ChmTyWaa/xZ1x8yk2g6gbY976lZzi7YCbrz5+zBF/0KG8HlOi49
3IHaPxSpE3VnEkIAk/XdNjoHeLNpWtnz1O+pOntTBea1Y4ZULaWLEwj/1fWc7v5TPmbTzoM5eG/5
SaHSFcD+NU6nZti1H0QwzTdxbhtQJE5uJA/mGwrRxbcBsvXB/wgvMUqZLRegHohwranh0g1PxyjE
1zbYXmKFHlSV7EsPSdLjZaROSfPGgmwFHLrj68tATer6pxRb45cQlWKPCzht85+XoSnuuNjXnFnT
rag6p0D6wdALj+NJOdMyCrXQDfmgoQud3e8pRmPRJ6ym9OBBZPV0Gd43C+M6werr/c9CmcKFOFFq
Tx/+UjS0AU+dHU4iZwhxgLNpNnFwzAoBcBIIBt/cmR2GMYVpIxSjVn0bzz/TykhDbkAdgnmwKPYA
ALpNfBASxtaAuB3OHk6t1dXbxMJhifTHeiXrdH4xe35ft9MY4xw3BAMohdaLC4WJrHKfwVCcICDA
nLshk9bWHT047VYD3KFU1e0MwFJuVZOn6xJLLVbZalcM8LCxrTFjIRVbVezcQMirD7Fc50wQoTar
0r6itEYrPVEc297V1oQfA1aV8yrwoTiMA6QpLKrWeGHCeY1Ux37MWXuU3jTHITYisP9U2zBtjn93
kDmAZs2QHCPogP+IhvI1wMLttYOaHlDwiXXdgHtoapKvZ5QVUBVpH3ZE0aVgTtvtzLw28rk+ejW4
xI6+9NJ0/sfZoM3/JiviQE/EdSHIa3sBLH8/nYQknZ1lbK6H29zEppKl6eZVD6WKSNbQ4OvN3N/1
ZbpPOj5cdXUPH6tLcyTmhONYtGUnrLTWsB+EIHJbjWuVmcNDMrrifmIvWGIPD31UDg8d9mFWTpMP
e6oyppwrqw2gOaNbXWjEP0B+FHKUSXCmXrms/G3Wml+xL56FFJJlUdxbzjNV6D5Tqz6OmuBJsBYM
5OlE8Poku67uwhbzwJOPjYUTlTLdEhT5febk0Y5qSx51oTrleWP1KpOhwZfCmLaVgGBbhYXmi8Vt
ADdE+4TDj/7YFuaEbXqfvcTG9MNhjbjjdVLfTDPWUvbYs5dMjXzVwBHgCnRC8SXn5Z7GoWFNwEh3
0fDFK4+jlRvzNpuh0T5ldnkyDGzdN3BFb6GCxM4Uo0uJ+Si+uJqvqJOXftRCnUvJjTbUvcs86GGf
qYetsv+j7Lq2JMWR6BdxDh7xSnpX3nTNC6fd4I2wEl+/V0FNUZ3bOzP7oqMIhUR2dSYgxY17S28/
eZD5lLmAxCGONmTV9QFOA7Q7remdUxXhf5EGWPEtmoDANZM23lqlYx18O7UefzOxNSzn5MgOh5W1
Nf7hj9/9xA8cPiU3BK/liqwdNBz+fvSACV0gtzQAPlOwFeYMZ9QfWFwa+HURGnT9PrxepLGc7FSx
7A8L75UClTav/QSQNZ792H+rZ7nyD8o/Kj/7xb/EgzHnU7w52vprPeFMWvNybZMP/rzOEk/ru4Ud
42MXSAM6DhTLI7vcFbEjQaPkeMaW6sFn2XI1EtujPFCtd9YNIADtLZz8RWc7ZvVrK2K5FbllHsq4
jh+KyGqDRDjF948I30O1AUWE2Hc+lAZI6ykC7FJnHIL8zRqVla4jkZ/T0PcO9AIEyC10LNX7USHK
F4BMvcNoaEO8UWauwgQpPH+EfPKRKPTHtFn6mWHjsAlx24fKguPE2XrWVoNQaL1OgY3dRKS9lmu8
uOX2AxWGk9Ran4jiLlRhsQrLO+FcQMYUoUg/9SVIeDp5Iyu/0x556UZ7lOr5eBmcau3Ifm1s5l1Q
nNbuFr9dgp8G9FkRSmhRDnd0eQ7iw/YYN6qKlIg5I19VnqryU5dIQMlJNvVYdRnl4F4g/RNaRnbT
TI51k+LRBAIOP7LXntlka3JSAzYijEB/xRma7CZKQd5BfqTawOWhJuTWsB/6BFf/yBrSFsKQloM8
DtLCTTD3yV04WoE86+ht/n7LIWvQOTYDajBjI1dAcdn068nSXWTaEu6AIBE21wYIPJqhFgARCSpb
EMWjhnEQwcQ0tjGzCtJMZNPQIGVzoR7uhf2J+WKV0CgNgKv5fZRMwNgfGjc8sTgDuitRP3zVlNag
ClHCUV8BxhyuyWm5VXIz1D6aNBjxVMP938mDJLWzZgXKH7APYrNP+inGZJconqq6HZk6QDYnEz/B
IIbmyENoXcIw7xpwnKAGdGlwlsjXZehkq0j7GO7yDnWifMLLMUWSPfcmW61RFk/aEDU7H/RyR4lc
u1HhSNCD5EdknXXZmedyTIDpoi7OHqp1xY1pZUIbGEj4ZbypLPPMAZUM6nDQN5/GQc/01/wqTx68
WJb7T8M08ZONpEkwgrv5lDsEtleXQGWoOX8YuiK0v/pj5NtIEn0sPX/KAUStO290365mkFnTPwT5
l2hjlk20ki2ASZblmgGItY1baiy9Dy9pYwedqM3ZRf7MM6MDL/Bqtgw0KsTt2mozVah2Y/pku4AP
wemVvhEkcgABk1oZIHce/H32zPOuYbIugyA9lJlN17V14xomK3I3M1sAH+5Qh42CC0g63lrAp+xH
h41473UhxVNO/jqz2/Sl8JGLzsF/9jOCgB2wt3/KoX+1DTf6YhpRvh573AEjK85WeYaTbFt2+SVV
3JPCAnF267/ognU3vfDwo1RuZ7RTINtltSWTJiU/3zky2wMHsPdZevzUJbl31yBtuVg0Fg/g81Vj
FTPiLV6qAExVNeHU+K35hteC4ZBYlXsMu0KccDoG9m1UFOOIuQcnvgt+vczo0h9V9RMQ7fqbIWwf
6gm1vEkmX6KYwZIbwAW1V3yfz4PP0h9a1ACjpblPvSWfpBuX4h61BuPBMSToLRMgg0JWGICgTvrZ
L339fGWCNmj6B0CTeQ1osl2PGThJt1zAA2yTeJk+0dqFhsBXHO8VTwI1eaCJNs7xOPI3vEuIbe9P
qFMRCX/TO2sTlbrx7PYyP0PNaFxpA8I8hZzIAZG5SF9HgS+mO/V08ERh8m961OBdVqB8wxPWerAH
87mwz+BYbd+Qkj3i1Ld+9kUyHvPShfbSZLB/+H4apnH1BbU9DwxQEMsBqYPhW/oVqxT0h92oCvvo
yaubjdUnTz2zEtTLl91jpFt7nOl4rz14NY5mbwPgANnF1wikq+sOsg5HGk1YckgayR9FC5y6jjot
imqmbtrLECQsTz2IWe5aayrOEVS713qix98sbwqqwrbfvCriWyC824OIwOumJfyFAiodOzoLQmJ3
4Kcv1l0OLvdaZGtdL6oHi7nlQ5vH0d6r9Gq1+LAPSleuPkBWWoXQgBzSlW8b+Z2Zx80u9loD8oOg
iQNR/HcKqPJSogC6MgIfihlnn/HE3CI/K7Zg+I0D3JDGLgDzxStocIEBKZn7BhKlDV57cWKvg17e
MyE85DSSvbg6KraVvxzsacP8rj+IwsmPPBaooBTHTP0w5VSl+Dpg70emZzTl1pd1viNSWB614Idy
QTsAISr3BWxvDh7QrxI8gScT/9hQZN88H5Knm9gCNDVUvJiJG34f/ax8iMv2LjFAyeOAMCSo60x/
aieNrYdKNrcNCjZ2Wuz5x35KplPEx3rnFUlxZ2TaKTIBW4ganp5Hue51Zzj3bjueqQfo+3uPfCi6
wkmfbYK82i86FAuC7/vv75tQWv6v7yXDT07VGOi4cf4XjLAVeSerqoifkJUuTmXumBfP6vc1SUmR
KVPQPcUhlKPCMrUuRdvtC1G09xm4D2+jqFoBOD3cVQUTm6qyh7sow/8Z9cj3abR1IQbXDGzVmYX/
mFfdxlZAEBDWy/ME5fTAVGYLSoFdC8Tklkb7VtYr7oFVikal3p+Kwi4eUIWAfKcEaDMsjGObmMZN
Y7vxY56N2b6u+mHlWn38GDelPLucfQt5GeSDXjyHfePe50Z0xnmv9pLpEFfOIEwekJk7bb8zQZuz
IbPB6TZIDJMJOrUIjpPxJy81G8zXsNSK0J5gR5Z6+fQy1jh+uq8BdusOVajonOp+Q08EwPWyFXMm
dnLpGza2K2Bri+dRJt5t17hfKcoVLXbXapJjdMEEnbPu0HqjnV2Qa38sbRDGRSFIUiHUx4/YR0FW
yzCrLwZ+/pZsQFihm8Bk4PAF0j1e/aWagCHRw7Hd6mxA9YODvckJ4kvOyRgSoIXaqarBSwDq2tDw
i3i9jFel8d1Ma2B/DX9oTl3k7KAIhAoa9b/uJ15z72Xsq1F4UGb5cIXC+YqaHbxeE0FFqZmzSZMo
7MMlhQ3cNakDyZKBP7Ye5KGGXiDoSHEFCp6iEtWJUqmQqwtWAOdue3BQQGStgm4BG374msMD2WbR
sw5wBuSR8ubSR3F/xIG/2EEporxvwlhC6y9hb1mf37CiNv5ERRnwInH5PSuA8/YKLYS8Qa1tbOxz
AIUQ+anEbXo7Ic/74Hgc2Xx8f7/m3Dlkqe29xm55xP+yfYm73Ln0tYeeMoVeegH20f6GfG4EZGwE
2XC8MLONO1nGF1ekHMd4qaX4ZscH8WcdIvUHNRPnB0iFVpM1ul8b7pig4LDFrRUXyREfDgLISAk+
UWwZpzzgngn6lNFuzrpq6ob1XTBoPY4zcDNqUj3dkTWHTEjCjmWUifuQQQASjGzmVhRWv6ZfCv0+
zK5Y6Q1ndyjP5fcdfd+g3TK9b9VQNbgJp3y4LHs1sIM0W9RnjSvatXF5k46OtemRBH2NOeQ71JfR
zrC3Mn2tgvxBDfqptmaAl5tVuWMRb7bzdRwn0Q/ekEHJJkIdagfWrXXE8+mhQCrC1vgTPalz+61m
xWKAaIE/0YsTwmgEEpzt2S0K9YNJfO8PX3sAGQaYodsYshti4n/aNjbYE6qrfa98cYq+/+o0wJWG
WZq/5eFLb56tbnJXPs/qvRuCZ0EUTbg1OGLGPp1eKiPp15VjmLfjJNO9UVrZEfKQyQVHl2yTDGH3
2FeogYCuUPK1xUme+nbVQ57d10lqPcd5ATaqvyypZ8eq8HVog0x4OqjshQkSog0Lo3idKNNSW/Jl
YGJ5vMbzBAmOQe3Yl2gKpCk56p+SlIvNiKTFEQJr4F5UvYgPzXpSNHV0DEHMcgvR3Hwq0esnN4O+
JPlZbpYr/APtQBtxSx/6MTqMkae//emzcXoT+pgcTF6MGy2ujbcs5/eTVSWPLUv0CwgAwS6ggvMm
ileOrMQFB2P5I24MUPdCPKRtxYbldRZ4WeQAn4sT29iM69U0oTatFS+aU7o/4hbyJQaPokcgRs3d
MMjq4GKvVVZ6d9JSO4cwSORdohSAHOqRb1S+RPmoR76EQToO8PT7fxH792tqI/98RVpPS7WXooiB
XVeEh24ix9sEUomzpegM7Zib+6yEUiP5qAH7Srw2FKvA4hO2dmcpQVNAvwHUL5MajIY4LBaoOgix
TdwDFxntzcyanorOf2tHXnz/x4Ac+DqU7AZuaaY/cGJ7iDmO0EFxA0iE4WVnsyrCix7xci3TtPuq
QQB20Ir0h9cg9TLhLeu+rEbwFIzAiIuiSp78AlWSrRXbt12oO4HRdA42HkiuJEVZPZdxZOF2aWcH
MnXoeK+hfz3sEiOqn4s8THHzzqMtjdqFO+0gNmeuadQNIRkz4BB3VSYo5K8KN0TyB4/CGu/U+M0J
ifyhqL6BxTQYwsL9AaVUIJ3DzH2sAC3cCdCoHSjWz0Am7gFaeBVbA0H7yFXsoGJ9n3vbv3+Xcq/3
oDg+txzoazkGY67v6IrT7dMGpu+MRPfj3nycn21Ivu1qiPhtdaePnziyowFI6rOfMv2OepfmOzQH
8Acv7epeZEAUI7eNghMu+H3Ku3Tl9V73nTV/zFOA0IdCXaY9OkXHtiBhbI8WHh03NpuyddI16R9s
aPcUq8nyVuJH+00kEOphDWseDWE4+6rW9plhQL8BTI86aEG/QnHkaTCM8imsUYLgY5u4Ib8JNc/c
KL+OvYzxJCyHQ+97ZxBlxqcxFPYGTFfpnWY37z2pfGOkJXdlZtsbqXpR+FaZFrLHnZluiEQG390+
aLymRqbDsZ/MooWKF1THkxGnqxQ2xXr/D6+3/q97SsfwUdwB3RUdW0tLxxbsClNrIusF/YoK6H1g
jZFhdI+A/btH6hkfvcXX4SOAjKrc/y52CVvm/18+YEGRNgC7faQqn2ZFT18VOJFNupt9mj/Jsgu3
V36KIN88jexZtZO6yzgtMyt5qsWGTA9BUPzXRXKSEZ0lPvvom+OnXQfSw1KP1iVyecf61ybDG8Nx
bBly/mqgaycHe6aPGBpBga4LwvznxX01iwbIRz2AMCHiudj/c94SwkYbJORK3ZoOUjOWtZsUTG2r
Wefa5Sh/8sr4UjbFP1AxqqKqX3ZIDvZF0AN2PQtnE6bh6td0+7aYTFbZjXdXGhaOc8W6HJziR1qG
KCJxIg4SyNzZQ+8024vQqR5MF7BSEN7jHoWbW8GLH3IawH1nXwjPFnUpdg1Nr98VGLtJwjhG2hNA
N62KgInI0/eBXINMBg3E0CsHnCEc75AqmNo6SItMP4D6pAUrS9HqSLdU3p0jJu/Obku2jxuw1i8+
3nTaJZHTBmDdXgsoDnprW9vMrQtZ1HgQEQpMyQ2go0PvjubnqOPfTHHP1hRiqUtYvebNlyAfxQ3e
cB8pTtApN7aZZrDHKIq1O7+JgegU1uuQGd5+1MDWTmaqxROEWkV4JPO/J6EYpwvKnH1f2AghTii9
zLlD4Vh+rrzhC2QkgMYEUw2OZ3H8w/FutuY2IH/AVHtfMr4aUXT0JkFdAXIXkWzo8AjVwt8BkfDv
qrAo7pAVQ2mROlSi2YpjA9T4lr1ufC4vlaMBV1fW6bOFF86gcIEQHaF7BaoD+0/W+Pdul6Vvk6GB
iK8w7DsISdq7gRfFsWfR+3Sce75Pn7zmIc2KS1wiQwMykntD96N7kXj5c5oZ0DuGO+kGeUH+qQnm
ja+VODs+QaWARhsvskH8i6JQGu3C7t5Sawx/rQHQQhAmo4/ySsfNgtTq9fVgDIBzKSQ53sWAyC64
V92MvMaXxubR2gGmYjfL/KK0A0xUoGdWsrRQ9CqeBPBhgZBWd26tHsVkqBUDyjsvtxSS46j8VOBW
BclKBIM6oXs0sblRBsXzqMLpMEpxDyHpCLc2G7d9KrL5HM8bQC/ot4B68tw7m1pZrui/wnOifAWN
NO08TuP0hH/Jgf6DG9zSdqrQe0engmq6rQ/2TVyJI8HdCRHfpCrTFEm+XgDycZiUkHl6pT8DBVic
8fmvMuPmCwKrl/b71LGBgoI7tcNBczIB+QA0ph2XRz4Vh97t313kH5WZxQn+3m4HcRsbZ/uozph2
9IcwymJAEhAgePqTNI0W39tgVCKLIuxQ3OtMdDdk0fQi8eU8vRj64dBgOxH4bNhMzD8WfTU8+tCw
vc04ZG54bMkvteZZG4BX872j6sUgPHYqa9Y/VkDR38Y8hHCTnU1fCsiT/c+wiMeooFfTG7Uathu5
DEN8k2IrKrYVKphOTs85W6VhDWUKfYxqqMGie223dhLXAU2Yu3i1eM56ac2LzD6amdUDlO+o+2kS
2W4JyhcXbE3ScS+TC7Z70MGzrdchB+eohnpmDQ53t6vYURjZbvGDtxZaiJ2MulXRhumG4pCzRi6G
5gHULi6WSkhgdeEl8FMI2bbTOuseOZ2VB2jVtE6yuIKSixC7MCx+LBTlPMEREagdweWoXv1pYOz1
MuCtmR0XevNW7KwiH+7J04Zhevpf6/TRj24Km1fPnPA713TjlLG6eWlRNA3wAX9TiJh95oti6ygT
58y3dqclj1CtKCEiYBrBKL36bZnO8Jb4CAmfXdSXP4vMkwAmQyy0jkYgeWWRQabURGp1salHMWoG
BOKmLcWRPzNcNwAdpVyPJrILmRaGj9Tr6kabe81Hr46z+DCFLni8oqzcp03Ld3hDsV7xxdmR6qTr
m+YKIH39IuqJ3fTTlINfDefVDrfPVt9mgJ2yYp4JvlzrNc6ehAC/jPr0V/+OxaRRU7rJXvjTJZ9q
8whkrXn0E1CJraqmxItHniFzOA1hgrM5jM9OJ7QxRLGGQjjO9vuEj2WYlYLUTXQ/iP6GuHYaZO0D
0Me224USh0h1rsw+Tu9sDyqpGgD1oo+qCzUtSD/mHpm92UKVWQ6XK/9VrK3KIGLUYW1RGPJ5Pmta
e+/wobsbW1mtMme0wHGehU9WG+7oNtr1YbFjTR9u6W7rlyYgjG7/BA799FJAHW6+Cy/TE28Mn1Cb
sYvDryUzxAMOs61nD+8FWp0/t5+NRiW6MJKZZv78V5hld19EzTaAjqDy2GYvuSeLewOolAccA0io
I0I2hkxqak02K9blocr1dg/kwyTh4ngDKFDk5UY7XA11gpP/NH6p9DF+RBFFdk7I75k4Ks+tbh3h
LR5kuEDLnBtIG7e4Bwqc84ZRvY7MqF5pytRlou3Gkt1CThkh5KM4u81/sQvzNcQG+EQRtOi8nFr+
yjdfDQRCKNoEK14woaR3jzyJPFHTZBMYZxbbJAaaxdYM+R4pgTzbJu70kwYX/7yCH1YrHEt/RW4W
Io9l3z0MXdI9SADRAz91qiOZve5VdzYqJMmiBroefHc1y3LbP7IYkGE9GPEgB1QjS7Kdi2TZBhhD
L+Blkjk3hjVuE02MR61rOnlEBn4Dmp/6PnVL9qgw9kivWM8fljm45myBJBv/4s/WMvb/zat6riPr
pIG7RDeTLx4ULGNreO1So7jkMcgZyN0CCrwB3BlKxirKmfwHaBr299g5DQ9u1l0oCi+tbK87nYYk
DKJApZMAKRBDV+F9aVuvh1dbC9+XRvVV/mhqUpykW3Q3o2qggxyiBB/6xnnEdQNv5upJPrD2poIa
CDei6qDkC82d3yG91XjphSLm4DDK+5P0/W05AQy7nufyycNhu5FA9DLWTcAtBbikDc1c5f1k4AJq
bbp+CY6W+dLzFT4uSCHF2Lh42bO0HV77dlEUuTigK5J7Ho+PDqqWUaPJ/L1vhM5aGq39OlqDvqoh
TnKErqD1WoNHkSZBMzW5LwcTrJpfXOwL9kbn7T2GqmL8j0p2GrDxnhv8YnxkmqcJRXTKGVHX5eYZ
gJfqfc4Sfr3GbJdh7K/sRAiQ3WANWpN6Vl4A1blMX0Y+PtV8wSWEevOy1J3Hm8HrTjrqy/z8xg9t
bbeQQiWqfJroo658NHDl+5jPVcE3RVADtOpDxFJQc3qWdcdEXa/A+xDtyDSBbrmrIrdCcrTLwCuE
EGqMVJYX30/2yPKBeo98ETMPplmws/DwJQz8Kn9filbhEMk4SZTfO35lbfsY+hZDFKf3A+cJimGp
spo1qCQwwGyhGr9w7ROQAnME+ZX6wI2d44+tJlFD/iT5zqfIuV3cQ6Kd7dEX58VV61AEBZAQkHa1
PA3IvoS8VxrXu+W6es2dNaQCqw0q5nm0stTndSZgZpa16PPiV9cGiy8bU+eUJu798s8aKg+VRR2q
vdLuNazH/M3sUUlkxhYSlMp0+3qlx+P0YtSVfeqA71ox5a+7jgXIComLg33GU40lyJ9NXbbjECHb
0vS4HkFzWnuPqHvwsBFz7YD8KCt0V3Zkj4d6CAPNEuOthuPEW5SONivwBxXbcGTwfQx0IMALjIFr
OxpgapR69Wg9OyWkapdY8icu8iLQPzlf+SH2BDEx/2ZxR1PSX3pb6SXiY8zXVZ8Ft5To5PPuxhRm
fzEtUI2gEh5Uqe3nhnye0pSnAWat+3K0T78LrX4zk0kgKnrGt8uySxgKS432+qoj8iG7Jp7eri5x
ZUqaS6sWSImtITXpAo2Kzy6mlh1j1AoIG0QcQPSmAdFJUEPsEhPKrdu8kjeLX29QcYy6wAk/DF3c
EZdEhrTv9fzCRqYHGmIluJoN9xwDZwZkv8yi7WjkfRBJCUYb02zcMyi83hsRFXwIUm4cBErJDzRA
s+fo2R446lW68RvxiWuTbz3gnIKMGNp7j23jNBsTBQ4b8rWitkH3NAeQp+wnaAaYmr6heBv35AeO
yldFWV7rIF3Lo6wLqk5A1oqF2T4RoLey9SbH/QyYewhH4O0XEApoUaEpVByfGiTwR63ekq91gWHE
Pg2TIzUZoimwcZqagF7WxC4/aIG+tMMiOy2N+atJA344ZCfeul/6Pmq3i2uZZYQ+0PMqbPFR738u
RzOWYJobd5Dg8XrgRlu9xBvPAG0YkO4Mu94Dkwh2DcAnDBoq48HxWq5Kp23u29Ju7qHP+O4jkwbI
1zVbMP7sm8S7TBCcPhqqqUILXP7UpcYSGfhlE4uHx7m7DM2hpRe52PRJ9r7Apyg59c1OLU9zcBc3
973ebgvHRm0Nnqn41jrWGUAvHLxRt04SUH3wRLvHe3gNGo0EGCUGfrBg7qrwSIKPwUWi9JiC498Z
coym2INszRHHD1Q6RE0XM+iG9WzfmC4qjMhHZUZUgPRrCPnJ5UHsZGck7oOvxdgEyclANp0boMGE
Sb1KmdT7nfkvplmiMApQR4yvfVg9DqVl7Dts1m4YG7V1Y+j1M1B+uI9A7OW7aTV4aoDjKxjSAhXt
UnzTGHCt0hmMp9Hxqo3Rg0fX74saukIt20utBF+cWgm1Y/UzBL/AA5hXEC0e8HCBMIN9rjvx3qCy
3twkrScD8tGoB7BbvSa7VIEdSDmCRubOVod8OkoBU88GXoezei16RUIPtiiyaICWEG2dIPDXxWen
Bp3xPdBAIN8HtsLU110d6ee4iIaT1v5ZlqgQgDwyXNToXZWCRzjeGhpu2ElYv/vnuEzZoDzClBgZ
dB80VkfyOZD4So60QoZjlBCjB8jU201/TLoYe1/U4Y5HbMZBeeCUXbdvIcN8BDoltKAoIVWAGvsv
Lzn6qfeMEwUsyyzxIxQTjRVFgqY5W0mGjHZvly2oJvxmbobRvOkmFJ1d+cnMcQxVQsXwssST33HS
7szsfnXlJxNijUhRJdbDbLXQl6sGG5T+K7zil5dYmzoBxVQguQ5aJYcTColugX0cd2FaDyemGupZ
Dcp2twBd9J9tGofowW3bo/7J0ZM6BF8k5lAgLRgh/RmuloVoBNInPgjT/5ro52BKCShm7tJMimSG
B44iL+/mJ0DYYc+KquMbehRMfdzsJ3cET4RVAc6knh+OrZ1aSxarMYTUchj1Axj6imynSc4BEouH
xzyupweJ72fh4ryQPDleERO7BWWFMiFNnZ6Bhv9BFmAzCKs50u14SZotYHjnBcnE2b84oW7ryxBC
SwcwphjlzuCedEqwS1qqIZOaMQJZAlMhAlVP43oeUeyRNCIyvA9LoqFcllgmLmsvo8sFlhWEULeC
eW31SShGqksvK2S68UV0lrEjkhMmEjCz4S1rITC54jMhthOKjQV4RVXs4qJZZM7cJ4o3hcyPWPLT
khl+dsf3I1S3Bxd3lbRPOPUBjnFiMYA4oX8Sdlg/el79VBLPwYe/MmT9qOI90wGRhYhRzuYiIe9O
1aqr7V3TYguDpTrQPqFnj1mPr7Rm1sFiU2920vgyh8xJWhx6xTpK0T8WowFXCOt9nVqN0PDsXGxy
UnhmCWPPNHP+TIv/+uPQp52XcQR+Fbpv2X6zSg1uoA91gSHqgY9WDZnUAEe3CnWuHxYX9aIUuszz
NLLb1OIn27KqdyfZyxxaldZXC7b96K40/YuGG/uLL/1NoZfOmzeE1pZrhbEjM4H8UFHZ1murFdHR
6VA4TX5p5i8T3kMfWj2NoAeLXQX5y7IC/wO0cy7MM8yHuIqeTCd13zwGgESrnhWjYdwwkK7c1FNk
3CSd/qN2ymEf4T7oAW9dGkcLcoSuiph9vWt3KHQsJXb/rm5Ck+ivFdKVEcbTe5hdmvpmcjWcmam5
ODpEDou6HeoEmtQQx2LEeVxA1wXaTkK7qf8+KYbUXu9AUIg8mXceNCc5JeBvPsnMrEGZ8mGTs0wr
vH1SlxoaniPJxo6Cr9JEKvjHv11jWciKcLJm6QDPl5B87ydNBhlOxTYAvlUroENC8CGPqPJwXfNt
LPHKFra6dcky35KohI71UwIdDYrgU2VfqEch1Btk8b4UmdSU9X1iviSg/3zohvamjmV+AQInfahb
M75F7dGGxqjheHrtSwnGwMXXyt5ddXEc7xbfrwuBAHu8GKW7A+INhEgZUlcAMJ/Gwc9O7oDczYq6
vRbKKqAujbO+yU6TD+icIwt/LQtHx0He+Ln5v3xISLzPpWndUcoQz/6PFf/FYjVUZwrAzvAhaDUw
Ox/dphwundf12ypOUDKWhe59F/Z9kKQTWN7bDPQ8zvhaVGW/dUPdBKWQgfMvExKUoMWNj0kbDU9Z
GJbbCEqPm6RxYFZRcsLeSgQ0qoMt5d6HJLIAZcUTNUlnH5B1SO8oXjcaQM1M7KVp0MFrwrxam/nd
ISpCEGWVHThqPNRxnyYNEnPUW0wACHpIvSXJhnymZ7YnXTUlJEkznlxa6UD1WTUulKeQQ3+oWYfc
HLmaNA+wa3XPs2/ImgNKXayjb9V4u2MlCrE8IzllYP6+5IqFn5peQJcYFB1H8leKrX8ZjEsGDfbW
N1YJ2Ayj3ou/tZmMV3HUlrcsF/xSoohuhftl8g3EPJsSAsRf+rLEc9rNhj0YFYE0zOQNBXgJNkQ0
MwSSN/F1fqlVUXM1QGCtHfOveBetbmIZVzdS9Tyrkof3VDDQP44WdD04vkHXCxoa9b9xxqs/+GJi
RTLj59LfTXb2SJaWwNURyc2nwFGyehVZ07D+NBR2gu/TKn2oVCKamjQCUFO0jruj5PQyQL3BaH4y
1mT72VJMaPMsPa9vrNb72mlZPw+myuWAOhnKdEjdt66UeGim/rF0vPZpcCxPidK7G8mH9gmQexDQ
JrEMaDTXmXuPW81KxvnUrYDBvGG1md6GZdU9Qe1arCzhsT3F6k4+7Dgwx2skJXHmwuNDBFguD6Y2
Nk8kRXltx42XH3DwDwpraFYucROoiN+FLGnE9msUtbtZfA4rPcNztRuqJzPjqmIEsr+qpO2yNAX4
Nmazx2HrCVSIc8Tiv44dQMI1ZPausPF1+F3Yv7iW3SEjCXIUyFJOjgjsiScbS/2zqIhyacgHbkz8
Ych5FUMmVyuYagUK0Wr6M4IBB/hCAem+RG9eM6QzQIToev65bYfwXJYOMv5tsRHNaEOLcsrD89wF
s0d4JjszoNakJf7RZ3hzXtPk93A2/YTgZrabTVpxHlaTqWew2FrxiFdrWtALjfqsg2rEN8cqQOVO
duqw7apA24Sbtdk76YmchhqRFEROGs6d6adRZZ6q+MHt/7dLfFpt7lJsAmruNeqZ8y3UGV+o1IXH
po8SaV6c467U8LBqXzJVkTwU4rf+38TTOtXHOrk1NQcOQkFQAou1yjg8o9TIQS5pXBOF9odFFNqF
nOYxotAm69d5QE5crbLMU2P5TmuiabnGckU1usSq6y/Wxxh9Gg9AkcEsQSge13xtZVofpC33QpTm
8eLUq8ZwyjTddjIuTkKfihP1WJ87KB34CIJOqNwhx31xacBrJ2DMlnAdDCwokxXVmnVje6msod9m
wBQA1V20F/JRT7Rue6FeK6PmpDXYCKoJrmqo53EoCc/TdD6dLEhnHGbfsgr1Gigi42QLBZRXA8s1
6GN4hY+0vfoYywDNoGt+fIzGB8PVUPcoXZp0+2i0Dtf31LWo6/e+Dcb0rn730pA7aAnQZk5jH71c
AKpGXWfSG9ATgjphJSomVjSVNZoDJRG1yrygzowsQEWtE0R6XN4NLCv2RSPBsCxrxmYnqn7BNKaB
sAO8QXcUh9vxexyZ1NBo3ICWgZnxafHTmj7rsabRlvN8GlWxBbJsp3DCpcmF/eFf11ex4TB5/yHt
25rkxJWtfxERIEDAa1HUtavv7bb9QtjeNgJxv8OvP0tJj6mp8Zyz4/seRiGlUqLGXQUoM9da7ua3
37qel156MGyj39BV14nfvqt93VPihh0wpWSlbZhkdTAQUh50w/gC5E4Z9AuQPlSRgavxpNImYxpu
UTYS4H9nOltxN52ptwzHGYpQ64xmgETIqCBzTky7slK8vaqh4Z9s5DJY09tC+fvb92YpDWk9bScj
3u1B+eR1yVGWUbrRwIyEsxe/uHktUHIjrpsr2+BFR2G6i4eVzNBPgbwX7s34ddqm/VJkhf4IotaA
0NvUuKyQmzrO2XmxDT10XvCKAgQz1AY00kgELrNytUzh1+sLEosMylkoDWcKXSJfUOwbfl/nyxJK
cQ0+LE6VU6hZ20HkxUMOubU9H+vuzmVJfYxlHR7dXjPPRtJa+8kAR2wPQtag8IrhifUMtQF55ryK
2AUXoTv0nwtLxps8S7rvUy/v22lgv1roJzJnHFF3OHzimtLU06PsZAz6+KPSxu+66wxfoN9ubnLQ
V4ABzfF8gc/wLMqpDdaPhaq/7q4fnWr5WCDcBtGflX58LPA5uyg+ZMAwgVrmmMmaP1uGwtIP7A4K
Mfy5jU3+XCltHKMEojHNcNu2k4g9ZckrzZFXgvhIIMGxFZADTVjVuAXJZfJIHhGQUgfNKhqfLkI2
YQ9vrAEohvzxLuueZge1DLQHeXRKWJ6PUHWjYdtBCDJGdHW9ip270TYsYkgFqY87GTV78tgLkuET
4AYTuDHAcSre2RTiHJ7oT0KxXOgCNKl9iEQ7nvmg+NCgBf/bw+r61AfyzNsNbtqjRh3iKgife/Ud
9QqIw6Gso9J8GiI/3ywTq18HWN7/QdtsoJ78tj7YQdE/qoRNC5PQY7ipMce3DuyqOCA81nYCLWAA
zJmbDptepOk3HnmPM4SVf/EK/K9z4grUCc5b5mXxz9DRP/dVqn9BttHdVF5nvjp1P2+72aofs8p1
UCAPUJoUE3JNELo9MteXVSIOVACJOtVNUqbxuxMn2TkVPNqSva515Askt+4nqChAaTJ9oUofvQid
wGhYe4gRTMo45EotsJt/8QDgbBEu/N7Vc7zVUFCN3/tUPIyJHfu1msjYfEa52PwpB4EZzkr6yUhB
9oNCEo5Uaps/OJr5kGg5f3XHqn3tMz9VA7L0lrhDODd8KBrHfvXi5rkb5s1QifyV61F6nxblC406
ZWIT2yK3Wz/hXpC9DjJGRQYX7Fibbf46p2m714Fz39ICR9bTLpnq+JzOdnGfWuaAmmI7Czhe/s2t
p8niHrzrg58qo5nN3wo3/9VIS2TdJnNrUMxPvbbR21o/MKpNso8VoLDPpao7skKTH5KqdDe6qlSi
hvztfNYPrS5Qy1SdSyMrnrMZQZUJKUA7c3ygDhOUGkuE5RRfKjU0jKTiS0X1BM6iNUM376dfXdEB
eagcZzVBszfr/nW4bEXLaD9goX95+s/OUORXUFJkduGcDE/jV81qQ86cg57uf3Ohtf+F33/h4oK5
ZY8D7N1/4btetpnx2N4s479/0pttquEOYqjmyTHa9gxm1/ZMPWokZ1D6Ug31yFZOlrdLm+xtNd0s
XSdulpIfHvcItq472xHoXhzjP32cCMXdCWgHSEyApkNDvf8fW116WxM8+MfKaf+xHQRdONiFkyEw
HH3w6054X/sebz3FGP7suIAkQl18cYE93/ZjNz5Yo5EdcXstD6ke88d86u6zobmTdr+DAAnot+IS
lc+VpuiZxMGbNZ5sIoHve6csmFu8oMO1KysQWZspP+fgfocYg/2cRqL/XtnTtwk3vK9eLsC534Xy
GUIC4y5Eih7iUX81TtkXF1dG8WX8cmNdh9TrtFTzB9zGtq5oxbihlQLKLOPmYz0nuwWCTl+2jcGR
mBgED8CzB5id1PQT4Yz6/JnjwPAO2rnqTsf7qU9m8nIt9xfecPmCRTOcyPVDE0gKqYBrACuH2x5/
8b3dtOWbNoJEQFqZFyBrWbwZjmPsO7BNLGubgn/g2Ggt2H4TRLQTSDSqtYaHqFJoOYh3qLUgwohx
Y+Rf8zn3fliG/QAJxPhd2iLdzQBRnhDtcnF3tUpws1juD2PaTVEuf3T9aPll29v3ZaNDmw5ck1vE
unw8OEc8VkF+6el47iBw6j0iP5jdC1cEqwliZR54+ERQ5zK7Jy+aDPVOqofveFxtWodyQC/FSwR0
ZL1H8ssqPJU547lPfrSdovY+ewV/XZe6CS8fRbK3pQudHEQ8GcItOLaM86X3LAsvfPPQBHg/Aqu/
MlLTafkwbtvKBl8oNBa2U5XhHuX2A174nbTb3XqCDvJVcM84LI6AR2xrYHLO5GeB3vPCSt069LbN
VWi9HYqtLbYCSO3P0GfDl5e1Hbjda6VAbtp+GnfyTEOebT1eiM+6KZzzVJQdqi1LyBXUHCwjcS9P
zQCAMJ7nBfCZoQRlEmCrFj521E7mtxw0vT63ve5h9a3K7sNXiNx4b4RxXEgWIPGQbJsUssWegroz
VMOfRhQgy4s+lXejO3yLIfsHcUk0Tt5+NH2kXQ9plvzI5U9DmiAXrkn7GAODO3YgHQAJXCjveo6D
spt/yhTRc4qgLzLnqlsr8XjySPMRRNEoEx4dD0xPG831kicROsnWG9zoQg2X4IrbGqZe7iy3R/1Z
M7XRvqxkeBR946KiCkp2KJuUoBBkbX8GILAKQQeBrrsKdV+Ny8Jlge7gs9KixYnmr8YAZ3dIrc5I
khms7gGLkM5dJ4APMzMgPa6MntU60JTCtNYzaIQgRML3rhOyo8G8F6o2xhGkfa4cIJ/qsDOCjp71
qMS/dEDfXsgl8obpTi0w6cVhdabZScMbal4bp7UOfJAVAr0SJFuJUYRXIq5UJU5+rAAFCwrqinFT
9agnrV3uI59fnEsFvlgbsjECYPxpGvi+D+/Q6SA4U8wAJ6sdVmdkO84DXq/3N/bbTTN19atlsZ7t
0mGQj3kLyu8eElglOtoARSwLtAP4yy8dAX24X7991NTgcOM9A6+WU+3c3nI3S0VlX/9KpAXWpFWo
kyZuSipvKi9/r42gb7yjERVtXu2C5D7K73DkMO6tWatOCAyMZ2pKU47nNDE/hlOBojBZiuDGTkNa
QL43w3WnGhIG1YambZSlj70GeSB1MeQgPi5Bwz/ZVhdeTn7EeHFq1G8t6UA5ljgomadhrn6EUx+D
YY7GS3esjF+savsd2fSRHdwmHg6iB670Sj2Pxqifqc4gufjQ0fuTjQ3ISzlvf/JcF9am1wUjt1vc
NoBfWCEKEpz4QaskTG8maLjaQMQTNElkInLxt/WaTPBgj9UuFeBHyy7rWqSMagiqZS3XA3dIDR+l
bND6lUZzN5Uh25lh+JNMawOaseZuHVLPVguaUhMB4AKoaVebrBPr8GbtjGoNEHZGAMupDeiyqzPZ
aLhORDhJbUBP1wV5XmnbpJudUw1c6dEYZL9jourxElKf7d5Jf9QZTiNgV3Sfutzjx9D1uh0Ogv07
c8pzo1D+5IHC+uHw8QMycsiA/C4YplLhpWr4XwuGeyogvqk7pipiKkNupKgD0J2657CPvLOHeNiZ
hg5gcWAj/D0TIv53HMDWtLrQCmpQ0JzvC88ywVY3cp8ZoPxvEw/v3ROUBIHJsd/xv3IxLRb/p/HG
7y1Y/V8FwCl7y8yHIyRb06fUSlGnqzws7WeHIsTvCD2EPm8RqImHJjyxqO+3RS6yt6l0tAPzDMun
YQJaxnOT2Azsw3r6xmQ8XqYy+g9NQq0wfWxcZLDUSi9q45fO5KBubLM3MhXhRUtNsAhooHyWPHy1
Ea+8xArKaJUj3kKGNNu3CgTpZp52FIYEobaaHTJQCfG59/EYhNCMqkwsca7d9UhTb5caxaHvPsZU
eggGmAbJZ/frB0um56L4i9BjSCaOhwnZQIQC/kKUaQ2gDpoTOjuyUcNH6wGlI+EdjWKRVQ+Fq13B
0G42IjdofIVXGw14+7MXHQOw0OQoLs/nTcxk/ghOcw+HXh4+DH1Sn5chokgh6iyrD5+a9QjnKh/b
y8A6XhLfZ93371M6TJ8H4P5RZ5q+FrVu389yRBWUsjeF3gTa1Mxgbcdw+stNOKV9L7rxK6LZ/bns
dLxmyaq4j60Q5/osMU/paB/JbgkZQ+dCeu8N5BrPHc+hLmkUEJBU+NnEdtgu6/t2IY7SFee/dGy2
EEfViTyWIGl79kZZveRGticcbQ+IIMinGm8B3dIeImbtblQKy6YnEz/xLHEyAD7DW26RbVcKFW40
wz6vu09haCEgRfQpC+UrdY0SfDYT6utFCqUKCKKNj9SMeQHG8BYUCnJ6FDYaMkPJFpzsLaIJV65A
U+4B4IkR2frLjyEH/WBZyyIy2za4b2tvuHfKubtroKOkxVN7Av9dd0cm/Enw7XfxE0hcDzdwGiMi
Me/1Nv9Eoxu/1UYTtJXU+tjPWxvRVbWfFY1IDdP00l3XeJ1cPsI/fNbL0OW1JP1Eey+fiz7iuo1w
XsEFXIkQtc5lrkPaNX+M9UpeoBjZPrfJJC6TbT32egr4k2rCaKiCIq6bgIac281zJspH24o+FjHU
u10EZ8uiOgFDNPd6bzOoSDw1tgrHU69EnBf6tM69OSAVS/ZIMxOoKZHLaBbVsk6AveRv3d+L1h1D
t1GytyHe/tS2V0vIZ3UcaF+6hJQcVUaZub+yLV1yB0AXH2Zd2SGRjox/iKS9bI84zgONZUrTN3D4
XIYQHzEhdINZU+X6aLjOkvP/41pQEjnAuhUHhlKdYKRcSKKojABtAD2qMi4UwUQlnDYN8B+ArgUr
A/E6Qd5CLSbbv06UCknRzCBFi5Gqq4FAG1CIGRCMNLswgF1A3MWboNakfrK7vH82EToEiDWOv0eu
lmxQ7YzwRIPns12L3wvH1HC+xUXULgsLgMUfzcZ91bV9UjSQ1i0AwRgSJxq2NO4nsZ/abDrNeoR0
NqC4HSrKVZc14j8xj3RgDJUt9bR+K9QW0GUFFjLu82BxXIy/NzdmsOT2jVP7dK31qqtfjmpWIPfx
v1PMOi6lYjx7Png/OwhQnakxvRDV/onsy0AmyBjWXOpILEER4WzTFHWZAPfOrgVBeNyCmnsZ0noA
jmbNX/fjg45Tn16UZcBRjruhmcW4OvWooT1fbeLFMRYhJrUvEAw6kOPVdcmdjHqV9LthnL+OAtlB
pmrCqNfFSACuNoYSlNlh8kim1b4Oe7V+Hf7JhWz/hR99CnVF6K3+44pZGRVIGKur2VYd+50tkgA4
Uv3Csy810BQL6bOpePRpaIAtBcIIHiTL1Ow6QYs86/Nq4bmuMYidND4EpYDlFC2YHBLrSPR91BBb
n/Ob0m+13bjQEBCXLSsdc1nfoax8IQJcfWVpd9vU6r0DEN8QNDTm5xoJg4uu48GYmhr7AuEr4YMt
clK6zNpz08XPZJ8zuwrkUNfHKYs0kPHvyexWQ39wWtA9Zahx+QIStnOME8OrjJz+Dt9ExOVp17ob
NoioRQ8uYkRPc2KisglXQ3AVyBzuDEBi1/E7QE+LvzuG7b6BNNSuUNvq4KlD9iv5JOcwBV6+Sbdz
gZ+zZpegf5R1tpvKWNu6k5O/hFaNCnFrGYxGXrxYrYDyvVZZO3IQeEV8AETt0Fhz8UImyVLp553m
HmhoJHK4c0z+hUbU5FabQOdwrs+05Tyb7rGwwThKs8U4VI9lgTfI1PuSu6CUnomERTQgo4d4RLlb
xk4MIFrGajCsshxZibbEWwtCT0/EsdKCf1mOjnggspVIkRCDZHWlaVGbc32aTzRPdimhD6IKiXdk
Wxhe1EUYqn781UYXwu1xmyJYapdANMhwDs+gCwrPNGyNWUkdU0tTyzz3ZKDV+gzOiL/W3CykITPb
aa/b0WvfTsgmqgZyWTaCNShjAZ1GE3AQFn/YIisBh/Yyb6qi7U5r32mhLjwLcCyaN6HduPG0zts2
2WCdXDxZlmYGuv+U4SySg7sMXZohH68AbeZivJq/6saQ0zD9dSsX2kLAAfB3oVvulguUpdbZg1WP
KWo6nfQyq4Z66xA6uxYI71C7RH5lz81hQ10BpjNXD7PTMqGFh75i4XHdbt2Eeij0g95AJx/0JIUS
s7pW7L6wyMvvbjxvrkn+67bUS8CwO+aQtWYub+dN400OqkYG64C87xuNbKtwLoOtW8g8ZuOvkONd
x0n77sOZpl3wb9KKxbmW0wVvgaBpaJ9RSlJuKHmb6valq1L3Uy5sa6eLrjuSRxl1JSg7cZb97WHl
k7VzCnbtQedhvA5cksRybvfQNeRP7XFPMfvUYXzr1HpzpCFkm7aGNTdvVZTYF64ou8kOuRoODL4L
wmN13tChC33j1iu7ZyHw/29ultqNltNuf7/oMEbtclFwA35cdP1stLm6KLnVGpIKpgtdBNmk4yY0
iukpmQwBItcSP1K7ct4d2zu2scwQLUcQcEw9qNr+9uApuJuqLHK3VKhcsxxMFBzBvbUCeWSIkkP9
FzyQqrKZmhBM53puQhVHlTdPI2RWBj35vDpk+Kf6PzYaWQpseAvqPxsi6sdM1xU3H2SbuGo66Yve
aV7I0o9Z7msaGCJJtGn1J50mcjGKxb9vjbOI0vkg565V8ibmtsH/wbe++EbfFY5KEj+G/uj9vzho
mTb5wqo/HDgO3AV4YLxqQOEAUgLPpg3inBb0rD8Kdz7xptbe3WjWAmkXxknPi/pxzqDbSB6QHvCn
TobPEFp9TM0kuStNsB/RJ6b/FS0p9j1ekB/JhApc6C+jwmcnQgiQRcj/B44EkjZ0MussOtCrb9Yx
Gakx7SEEA3JnbFYb9bRWLaHun9ZBFsTG2yR08EAoAKlBVKCwX97Y1AdSCFpkgpSKkJdpyTHjw2cy
od5XJeqd0Lx3DPsXTgr1gXSFFomhqMwlObMUUjB4xYl2dNeGfAXu+eud/Wpc1FDlTeJ7ekAst/gG
2uf/eEAMLLx09uCdSsP0wTwu7teyLj5JARCqY4LEQfurLkz5gSMrAipB2eoCwmtIuVV4+vsdnpT6
fRNC1yLhQ7wzalGCQtvp5CX3xl009M1psSUtkPcNBOQGCa6FxYZ67HSn4SiMkjHz8X+nfEQO9B/s
cJ7pGrpuOp7DdN275XW3RAsCq7GNHvoehYm5o/UQXkdNWMZ4FrQq7p+ZkabtONhM8eDwmO9oU7k1
oU6GcP/ItLulS/O2ZaEMUti9vxg9htf2UXPzgmDJeyoToJKAtVbgX0sHusGOt8jlSn9dcbPBUopw
s5dXQ83TcsUlAnYfT+o5+3LTs8w+/yIahL5zSAfczjZV/jLGebpjmtDO2myFKB8p635XKbETMpZa
ifIDGW1odrXTkBrLGB+aKmOPbIKgnpy/DpUn9lbLzb2tee4XxwoQ/bE3k2hwDLNKYJlV6RjVj4n8
GaQuxjNZTI5XQZACIzynHDIXIm1SZOaGatMGJTxidd1Pe4pi0GamJWhvR93xNSSAAzJWWR0/gPMz
fkD60NgLlMziRgzb4p3WaXzRm84n2+h5CEalEnRAqKK5pwaYasufQeMfoDymZBuE+z9mALxEyNTp
zjNNkLfuNdNRFvXLYsOfbrqnFYihhT6AYM72dhsXtAiplKiEERWED7WyOYBOObrvvfKjqXGwC7sG
iVdY4ghHUmSg0VXn0o0K7G3LUhyFRK08XozfkrYaTmDDcLfIhU9frdE56Y1evIHXbDjFA/gASQlJ
2XsPb8gN0v/7Wv3zupaSMwTm44RcKIT9dEikI5AGijw1W0Z1+FSwYaPbofbMANjQ84Edw9aZtk6k
xz4vgULYJTEIQzhegCg7JowSiTEzr00QZrQA5yrQROsOuFAZhxBsjrTmkM5d5mtpZh+FkmQeu3gA
L0TT7mg4GdF8YA7+rMXQ2K9Mn4Y7YIFRkaWGoFPMn0ZNX3y1GOvTqds0yOs+k8PAks99qYcX2owu
lZUtdL9051IpemdqJi+ak22HhC+3txL4W78Bg8EDKhXaB5ch4wSOlROZdDZM+NxgCTyXGUTDlJst
GGifVVMk1XRGquFEprzDHW5s4+wQerovFL4mkyix0qfUeCgjYwIScM4DMMhyaFdCuoE7lr4xhhTY
KZTVvYe9Od9xRYTv5CAxn3OwyBuofCx81xyvZm01S2v1EfJ44M4f3/HPPd8RU/i61h3YgKeuxTaa
kadyD5QtiMd6zwnskCGL0ypCK2oQ7i0uRTEVqDxG9Ixmo9KK9zG3QZuRiHnv5DFoqbRE/xRm9slR
uBYdYD5fsGq418MRGLu4Hn1CwkyNceDjlL93bZahCr6fd8vZJFYHFnoUUWOlGurYGsi+BGarbp90
dDHN6d6B6u7BRiLtiDLDywrMmThDzppgOJBqxznfzpbZFZ5TDlJCYE3BeCqVoZ0FvjxdByKGBrDw
B1PdPKhXVjFS6VG/c+w0t5ZZmuiAQA5dVHqtvmQPjRpEMBy4YxqujShyC4RtuISKOh9FAR6/cO5b
VvgaA3lZQ1IRqhkKfQfeIn7sAWq560lRQtlLox5yEHygmzlZH9iZNm9WH4/EJdYx6t6g78k0yKwj
ALYdIcn3YtoxQs1MB9cFRtRYdvu9adz5DpXCeAUM7XmXx/V/RJe9OXGPpyxvYh0HPGoJCwubZiIf
pzcSHG9dHt65Gr4BiZmPbwZgXIgq6OMb8kofvVnZWhStnlrJ3N0KjFtxcmk0zqDDUJC6dbo3O3BS
jxr+lmriCltnh2BD+3BfVwLsjq+CxYLZiKGUk0BibI5FHyQ55G/SuakY8GzKqKarWX4FFyY/kEla
0JvfAE2d3onQ2q5u1AuBEjASXPA37KvJ6pdyKOpDokwd3bxodv0W/nZZvmvrd4/8BuBd6q4Hi3Pu
sBMkO9gpU72u03gG1Sp0m7VL862QJvKO7R/m55i0i9QuV91lr6tt122KLH+IYq7tbq90tZy8we19
6rHRIfy7fBBpCEEGSr/rnOkNpf98v5qoRw3pDdHSZXYabn3FBBoQW2QQMdRARayBtu6+GXMkf+TX
BgRBb2wYukf8m72SFQlV74jTfAR6LV68V7OVBrFbpQea1R1oFw8AqCOai9Jyz3tmUKPbCLwu4HyL
YzEdkJfDMJjLwdWUQGFAHaFpdvVj9oyTB0ApEP3MZSCSGregjGKz4UNOXCXV34eQo1OR2/CBJUBE
+sq5dXi68Qxuy0uZoEqah3HhHiPcB5BZ4mnwoSAImQsxK4Y2f5igDEu8HUTqQTQeJDksLNEELClw
W6PpDw4QMCpiJ0yRkZqV+mO16fbgbgYjb4JFnXjdfBkDcny9z2KkjfCeC4ibjcz3ZMsIFReTdqod
R0MBBnpkq5P4XSutFvWGsCMf9+ExMivMQezxz2XWVGk5Cg/hedVd91736Nta4FdO6r94LgE5pV44
UUQXJMY0HPO81VHhrN5H12YxMsmf9UjWkDTvmo0ppjJYKflu+PfWiZWT708uQ4PSKonYYtyBsLDR
7FfN6PO7UU7ZplXDLBHeYxk7+xIqUL2f9j9RQV++6PaESmkr+hTX4O8nz2ayYuS5NQg1q4UQ3qkC
kBXPeGbU/NVMZHOwLei2p8k8PUgujvE4gRsBJXvDJdYliibjuNwBiQoGBtWgeiuZkKhAt5Z4nNE0
eVPDmz4BbNx4ixA0ODs6wqgg1zPeQsf85jQMnBH2sNdGO/nKkqbcotC+vPcKBAIqt32vIPCrQLAc
6A301ubKZk6eP0g78u0IUuBXE/+2Fnyy11v96RoTD/HzWy/3J5/1StDE+/EBF6kL4HXx7wHpXnXO
QIa/9JOhGy6Z22ZP8WnR1ikjUADM4mvYsTIYwfBy7ovWfrCMSfqmWQMRqcnSbzsQrKaKWxVQFXaY
mgxKqopuVTXUo2Z2k6nZrGNaxgwbZYx/rfjTshtbmUSPEnxTD1E25OcKAoQ+45X1Dp6jKAidXD9o
EJl4r6fskzlIA2ENrXiFwho+fiMeOsgH7KUisHRTB8yYqkdNA2al7WiyfuHIXKgwie5yZbpc1y3T
nbZno4Mavt9bXTFq6imPERMBTkYM06MbnzuUjD6VUGl/+stCA7spm6cWeVjlQ5ZBOU4fq2hAZi9z
Vp+/7eMl7pvXW3XE1KkDT3bZeQ8kGTv0c3menOneUKbVDgFetg3z0tp2OGUDPRB5l4JFLWRzZg6m
e8s8enhbRgk5CBUpaUpDDwgHnCBb862d9HyZpYQrzfJUfswmwHmVHmhrMgYyzLGEYLwhXH85MKDC
5Vg1E0jqSD9KU6rjIISwH9hoWEtjMfEEpDFkC37bPagPXqxS+OS12sc29/ZykmAsU8vXiaQTtj/F
jRk0bs4PrNA+t6HJxM4J6+TsZoWdvY2c1T6oFPFZaFymae5PTphLeYA4QAWwq96dRtdy0o0Rg9Rw
SMMiGCOOsjE7jDag3wJp8aiJY1jbKDi2QSkWylG8Dy3Eds3I7LeuGjLcaoIiZ4AcOYl4T0rQF7mF
yC401EbcqlHu9WJCO/plgBRuDQmL2HgVBjD/oIHr2bZIUNZZZ4Af970jfE/F/+vR8OZDq/IBKiSO
N5A6cQPq4oNxc/Gi+cWVphKK+lPXipxs41pWHExqfYdYmBvQ1jQtwFaDiq4yCUI+4MWuyqfoLKAq
w/3brksOXupE56VbobDr6CD3/2dPZmnv3hQ7hfmsRWMO3geB0qU8QvBz1nvNx6t4Ibetw0wfUE3z
XOrPUyPAiDWb/IFDyevrgFdqxC6rGUEPvdpBj6W9Y1AqOQE7PO9DnEcf9QySglk0D++a7H/oKPD6
iX14VqHE1dm2MaSrYsgJGqpiQI0GFE+uo4lJwN9AUaIrKEyMrM0BnxFEwWpIaBkojVgbYNHiI9ks
VE89uRDbbErjYUb8KcUbIbLjAs/xojG1EzXLmKauxp2FCvTNMmcxzvxe4ttGXi0iaOfVf7XR8nWi
gMjy0ZUCdAW7PATrZaobu0ZpBTI36QJTQF151uz+0x/sQ9iHD04kq72kolShOEGnObTPYIezzzS8
mqHxnO/aDBQ05BaH+ctkRUAq/fYn+x9X/rW8Q2Dk6gK2MTw3EDHmDlSghb4B8ze/i8yCfsCQlfJ0
uwQvBYy2Pe+hmuMd2ZhYUCaTPDoZWr4jFHRZ9t1+qsx7brgfwGgQ3WVnaoq55MWG/GiajDSkHtnE
CAlV/C2whnDR1KPG7W3hO2OVi2095mAO3nj1lGyTMYnP1FRD89G7sYUjF2dIxyF1XhUl2ht3mk+Z
jupzOwS5utrnynFZ6dXJ5wKIWCU+MLkeNBwyvNEDHncjHW7IMd0JdxyWifXWP5TJrzgZoeeotMaB
0/Qesmw2LmqPTOtObVLjDUixLSDaXl+aJqxHRHQxBhHe1mrwQLuykQ/NmoNb+HMMRd22gBj9ph0q
LKT5XnPTg2Om7+Q4MWgMIxHwbS2vHXkEWqO5y0eQgzxGRgc+I6rVXV2oPtdF7P1MvbUh27IEv5dd
22bxEdzEN/VJZFgKj+oydE+jd1vxRLVELHS+g1znByCv7pmalLcfvVtbrNmgbgBifPXL/+7872tp
e70/4Q4OAJ0a3fjak5cGUVh0y12DfuHLnWG5S9DvPlM3FIPuLeRQ7wat907r7YAcyPX63rL0b24p
TgQ9qjpFnhQMsIh9Ewh76XKLAYuYW0eyeTJLgHAg4Db9q7o9ynFyzn5AG3TauxnUJ1dxr0TXK99A
0GPPZ2iC0YRI+cGEHt49mcTMvUse1idEHXrp0yYQS/VLE1psphLFBAAa6unSDfeDqksE47zKuhr8
QrPgPoN0TNu/uVpnPWam9hypgkjDghbBJF3gEt0qCYrEjKLuQbMhDEJBx14MP6oKIS8KPHqQZLHB
vtNe2dbYpLK3DYJnq4l6v+0UriQTNWrv1X9dlDMEyOL6ZPLe3lE++yapTWnrYnLmO8/Z32TaaW5N
c1e8FTuc7UAg//e0/OpHEx4wzhu6YGTE8dFqnE/4z3hNZGEFeJWId1wNI0C3QRE7lD7NNsJq7o0J
fMFOZ7z2kC18nSDNojzJMnL+CDFX754WZ90U+xNkOY/CbfXHxoCGVCXwBOr0ISAAa4Ly4Ds3iSAp
iDNr47cN+BZD/YXgrE2XIItWVdBrVEhYBMeSnZ3Vp4SXerDUlC76fRy88JtM2BMIDQFux+ezL2tF
qrCGZYIKUL3KLo+pbqp8fgiRNlFpQZsOgOW4bbglo9Ad8JdSt0usEKQP8KwgDLf0ZqQMtWCdudqI
jGCHH49D7S66DKs4w6obcWMrgNDfli4o6WkiVwcj6lGj08FoHZOyA4owrpfQrNOlfOuC0GHrJHXu
Hq2wQ6lbxMC3r2Qxc1XcX8Yssy/I0pY7vAzITUVamTTPbY7QSo9b7DKlg+AMTANq6VBMnrGjVYU2
yc0y5kqv2IqQbpgkinpxzonODr3qgaINr3rrmHkI22yWOTKTwwjRv7P+FWV3/BTRi+O6jqvFyzJa
AEm3nyjCiHdRCDnKHd1werrLxMmTkdnWyaPCz6sJSw9Lvy6dbJd4Zn8WbQQ64LGrX6jxZPyW2n12
oVEzue6+qUPTpyFTbj2iUYY5O09kggCyCJoKKEStjZGIgsLzAwQYdjQ5GxyxTNQWbjrByiPZ6KI6
wsSsn3YRIo6I+AprvJtCj1s7u+fAm1qIyrXStRCqxkwuci3fRm0CmQcdtF7KdjVRdR3AwoaY7vIy
7CDcIeot2eo0QrYMeucOytY/Q6P20QNu6rkd6/4ps/oXYF+Kz3ie8H2rge9JZnOONwUTP62wr+61
sdXfCjHg1QWri8qbIN0Lsg0a4oSHg4KYxXkZinoTx275SaaTfQlHYLdot8iakOuPovxAQ/URUCkP
rVxnmneRxYEyVE1eDgAf9YDaQ/ONLxMaggfIm6QAQjccuTzlknDLZJvF20zKbVGEI46iCYzrPnNj
bGx9FBcnS9myNU1mUd7vIEPlbP6HtC9rctvWuv1FrCI485WaWkN3y3Zix3lhJU7CeQJJcPj1d2Gj
LchK+3zn1H1BAXsiW1KTGPZeaxz83N+iaJ29jEb1aVknhueDHFEot+/r49pkX+hCpKBQFng3F2t8
bZxx18VZ/my3+K6ZbGKUnJ7m0vhAognU4uCwDJDiOOBdstV21HPG5k/B2XLMgLT6OmIP+RUw3uLF
Qg4FGWi5MYTrYUp75MtIWx0oB3HnJohTttfGpL3dXBrPLzMqgZ/s2OJnwC++NdjDlxlGtzH1tA2b
sfkXgFhAi7QtyXA4dR/vwY60DzIKkHQBvjqUAII7+XuA9+wc1xXHhoNdURZ/GL3r7gohUzJp61eP
1UYxABBdMI4XIOmV+NXkA56sf8nIbsBsa2vkov9AxhRL+y6362nZf46XIydygxNMlHmBG9qz7mi0
iFDLc+32nMzxnoizCLBNEYuRIneMvTKTjGOagUuA81d7aVfq/aikkCxInmYetid9mtjUE4jDahPb
5D+eMGLG1I3AIwMfW8usJ61VJ440RkH4vbPVCpQdkUb6If/IesKxHh+3JPMS/x8w2vYdwArz8HnK
/A4EZSIGjo8EGMglmAD1stYMgCC1XAD6fS8nJTVVkAMp4MFNqykUOZMsRgFTFMcDUotu19DGnry4
HtoEQkDjn14eZUrGhKMwbXXnpUM93MZ7Fx+COUTltIVE8x9vQxv768zATfjjnT8M9Z2ysLiuRTMe
dDyy1Z8GKUjW0Kf4U3UhvwYHXwN5rEDAwNKtjxwB+MVBrh/tbAZ8KY0Na3AA3Sml1NyNGVkpW4OP
5qZa7H5jOTj0Q4F6/Oagxp6MHecGoFKVGwn82WvTPXX1xTGt62ZJOSpdVHTlsjgd1qXL7O/iCj9e
v15funwVv9gsWDYAGvTxm8RwKVCYZlkd2A3lsCit/gKOlgxgVYb4xcnC/BM24klHjQzGxQAyK4WG
NC0StmFs7A/UrF78xUTS8VmLcsm67Sb5q7EY9ofJ67prbv2j9T7mQZi3llct4oPBj+sQAhkyMd8i
W8Ce3WPZhYI1GYeMgQUmttUUhDi8xB2QwgkCLwL0gHgiGcgPOlA70k5jCEbSBSUyHfb8MnDNBXhV
q/FYZ87Zjh1sgAFhrYv0mISZJexzmM4GNOW2bdr+fCciE2qYjEA9ZUxG65I4h7f9IhaGdpQ0n12+
hpjgNZh3IJ8CHCyzOyO5splY5IGbbYfle3BxCq9pTwFwMfaA1EhQVWWx6lPJlLe5Av/SANHFFnB1
AJVfQPJzSfFWvQSDFeyqUWIaGMabTGvrqcpFRIZJsgLLwbeREoO0KRGRUY7chnbrhKK5IHOdIigt
R1l8ZDuztxtpDisC/C1mIkAsLmevNLsFAEInc2Q9O0KhYrVjA8rl1JyZ9PGQpUfMNF7asomvbMCp
I28rNXLGNb4uPR7BnWmhIE9aUGMzZNawEPNsLStCC3WincM25Bb4QXj1jbk4WVP+N4nI1hH42buW
sVEjeQXqJUOx80Rlff8Vg3cpiPR7rpqBxzsOmMjSa4/ec/7Mkg0z8CzQ7033JssWEC6IInRxrOq6
IK7sPRByZTWPaGxnDN3ZNS5hLScYNCSNkNUSBrfsKEQO4d4rl/oqwNyKMqrB3+MIF9mKTisA47+v
c4t9de2p23gZ6z96E+v369L0l9Ad7VPbtubB5L15RAbusvFm80B5OSo5p6vczVrZJqphkasDxsn+
lTXrnUWGHfDNLC3I4WaR9F6xGVYgWetUDs+aEuR1ycwPSgcJzThD1k8x7cnmLfNDJorcWeZ2DGBY
Z3nRcbCKmUGtTZXXAI6wNgzUVOdgWt8ady4AX6rHi2+NZyRqk5l9s73zsnHabmTEUTojW3c3Dg5Y
DbKMXQYX5JpmNZ9IRA2IDJAvIBvD8ZGRRXYtCAWPLROnO5nqAsuzOkwtEn4/YNH2B62AqwZkZ1Wy
HH38jt1nkv2oSMokGz7OEi1MGgPVAxyXI76z3kRxmjulO5AIgKDV58ORPNVinCF7U4RgDLmr90Ry
DlaR2YAMUB98IKpadAzB91lX4Yx649VAkahvikuIGsfzxNIfZEkzXUgbD7HAQwIN9VZQVKK6yJm2
NATdI75cbdilvy4Nby7t7LfjNsTsKMoz8PAaEmynxGISFEcTiMhYYj7HtSsnS625B6qaBypqlr1Y
vu3jXReU31p+wP8G/xNl0AM4MBf30FhDhkCA224x3VxAh9QBeZu1hxy5VMgEBCo3aZMGQNbRgpLg
J/BMfcxoiE/wTU02qMtmQOhKnC0pQhBgPL0lMmDJgnRjCYPlI8XiSN0pmLHFhY2pOUotYGGrMakK
JG1WWLgPIIDrx30i6hwM2mhi/OQBPe30TUTjcexiD2cjlXkcTS8idRyXOPri8oWuutpzeY1dwINQ
gmHd+dOljHdviYYy59Dr3RoJFVKxFHjw+lV/n4z4XUHuCtJjjsse+IWdfUiRoeIFZXxmAFDZW0mV
R2kaIsuahFzmKTyO4xWJCqQpEmwGkQ8NtUI7P8hUrMl2lm3qWrxdP6HkSrLI8OZTmFp71y+qU5Yt
4cVlQ8dRRIAuUxC7kmqgtazdnQYkLZaIRuatO9McLHAp2lmn/BMb062xR/WgDEFNhY3oyPfHZkeb
+Wr3Xm3c02a/6v5LZ7A4PuDTOf3LSM7WWDkvOG2T3ZXbJ5lP/KSzOEL5WekhlqIOANaxZUsKTPLx
SVPisdt26JIljVWGiPRuMs8B69xqbR4U2rjygYzgviW4EdcDwCD/dAosLgyLIentPgGO9IWZfZsL
oA3f60lTg9YXe0k4dqQntO/jyMhe2G/qgaye2g8JevQ879z+C1bQ00E/pfVz/kEWFmwz+QKHYSVO
kHtrAjZDx9rtxBNeRySk5n8dmxJVTrv/XzGYxJojI7qFYmqfsP+HpUlsjGfNgvLAqULa/0I2Vv2y
aYucKVIWIljRbtT7n2R4f7/FU9wskumlKivs+w7ukbY/9WbpEgOusg3cYacVQLb6vqH67uYp7a0+
apy5A+0UH5d9UIvyGBZtcPZl03mGf9e8J8sy5AaiCg+4QT8z/s/xRJDtBfd7AEF/v9gMYpK5sro/
p7r42EkipEY21PMt4HxSrw0tkIs7lr/RMpSUg/3owdAskf0p4uRIcmooHiNOJRqD5qQ7gsXwpENR
rwQW/Z6P5YgCc0C199Y2k0eytcsxX7tDBgrw/pl4ke9K0pCR6hI4UFFhM/3eXgbJbk460F1g5YMU
eVRfpsjl8rK1xGsROOw94Ex+YAXLJEFYW4brG3cYjYkUTDRf6rkCfIRkF1N+d913/UhPzu5aL+5G
k4sBI2o8gWEJBezLNguRxU+g4wQ3rqDDeSiRyUlAzUSI40hZFKCZoD6JyQ2QbcZumr1vJCLQcZIr
a22nIqN8MM32WvqvmF6ZvwQNjpz1PVFM7TLLl+7VkCfAWKLh7Je6SWfXb10aU4P8AhCSkCYGeu2Z
xslsGrt6zr492NWNBcQZLayANXp4QyVhtnP1gRDyOg5Z8NKD/VQOOicEsB71gireTwJLB1Kw0DP9
KC9x+OeXIF4iYRWDC4gNq9vj/8RzWqC+N8D1SVqxpZvLWz9J9+pPCjmy8CO6XX1D+k+i3t1frP5E
Mi+q2UL6KIKSUYW0xbept19hA9kQxVmAYwFU8FmPqmWnwDsRVdhKY879PFxISpaOkZbnJQPq6oaE
IKxBIjnY5VaOgmfQI0/nyokXsCZjChemHP89NEnzkng8NCWI35VQT/Fo6tdVswf4uzzcPTrSuAv+
GPpmvRhN2W1WlDhuM9R5nWd5tlsErsCO+m1MPWrskYN7JwQQslTqhtxW6fsg08Pam+sdCEJRLnmz
Axc3Trj8Aam9ninErsxNr0Kab4ekU78MvgAwohZXmgCikGhAHkIrSXqwLqey/LxzHBDCgVsbczbg
epIwyOLiXOQWAGRGF/vsWQF4XRxcKMOcDEmIbUMgsSz2m+EIWu1dvICgMABA7BMYlK935SuTrA7T
IHE/mmg5eZgED4ca4P6QF9u1G6qvay1OTWN7fyE387NVs+mzYIW7E45nnQFibj6nYjFBhAeAa9SS
1mqt1eAMuUHB1II9Ml4d9fprdkbzwrC1YpY1v6SJZW0dVM19LtPyHwsJJP+0HbDpgeyGz/H33pjE
l2qs+bYYB/E6zDXDxB/YonytUhAdNdtkFmDde4ccDIDU03OH8+uNSJkk5sNiGNU93wnEyKWzvEmp
HxU3oq+2MqYNXYQCvnsleRF9H+rCtwA0pCh0HzRUpGTqFqRhLS+i1SqC5DHTsfR90K1qXzIhmTbR
2oe/iy6UyY9MKx6vdvtMdGQdTxnf/mAaai0FBbw/O64eFoq3v0pfTH0NHf1ttwvdfTc6lr7Vu09L
B9J/LJChQWPEJdjpDZEjQW4JKtGQQStFhUbQUGAahLehukqn+gJ41G9IG+T3AA4CpBac6HnIkANs
yvMqQGmK7G8UHUoQg05YndjT2KXKoB9t/qUmyyQMnpmMo1xIhvpPlDBSzB9tkE0Xn30QGoHCJFTl
IaoeZELNUbl8nC0svHWFyCrFfdxah8obq+ixzqTkFQDwCh87R+RvgyfaNBdgWNhdOAM0oC0xxQGG
trqfuz+MutSQUVchjYXuLclzVERRl9RjVXw0wV+zjxkK+FwJrWzJGT31HmRG7g5ISpQ2AJYdD4M7
IOkMI21HQySKvYWi4f+PzAEl55Zj5wnLzPktJxnQtMYpXf4kiUo5NqRSW3CAqPR3HkmJzJmiB6VA
kvAKifi3/GacsaeXuxh2DoaKqcXnakvyJ57x7hDO6YdAxJJWRbJHqS6p76STQCEv3pOxsQsBVRxl
Yucg7fs1bQHVkSRV5UR+035tUW9+JBlpqYljq9l6KDbdPijydZifKuxJRdqYeoYta5TersAAb5wH
XtemH+YqW3eEh2okoHOLyib8ZmI3a0+yuffH8yjRVqn3IAPQMzyUX9CCCnleHBxJhAv23/mETKMF
qeA7GvuuHR/WXozpbi3B6POofxyLfqz3a28lv8ZrH+98NnZPztR2X4EgDAqRBSARjdmeaxSGbWph
d1/BEDKhjsk2XzhIpj8CJvUjDhaDFz/o5mnZG1NTrp+xC+gf6tKpzrkbbk1slB9pVAM7CJk2UrFU
KFCfXMtvIqWSwkkKSUMyHHbEmBd55vw0JuNBDUlj1F19Nqziuzc53kU3ABXroz4OMVenBa955wPw
6SF6aWCLh66mIpM+o2sqU7q7tcHjce2TaqcuImPehVeu+p7JSN2Z+hPlRfVfKD+PHNProwqR2hnO
13tMUAwxIH9YgYgS2G8p8UTDIsyQ0p02e9JQQwoQ22GlU/kpcPUkGKlW95WXRS34sPbKhjQ8j3/r
uO3v9R4w9WjHF0nmeEzFPZ5dtx1jvRV8t3fcZAt+UlpF5tr7QaEv8F7YGHxlUWsm89YMwSupyR+B
7f93Z9vGjuSPHJLajtQPvnpIPSKTpJ4MusoHwINcM1lqW5LhUBtJnlqt/UgWmvknPjXJJShc5xMY
DjqkFvD2MFH5ZeWys13VgELmRcllrsoO/6bhScTsA0O2+LOZdjtUyBvNrh+BsBQmKVYshKfgrZ1S
p5KZh5pKkuJoO0MgmypCrrIApRjfsCVdGf+jAP5kCJCuk3oW5MH66W4IIqlP4KjAYZaRXQkpWDgA
LIw0aLDCFAYhMaSP+MJqDH6hY1CH9ZOGOKaeUzW/C1S4oS4P9agjKgy+L9kAkxZvsyCftg9rOdcx
r6W1GictBxqIfY5TzAOke5d1fG8JZNMkFY4IGe0223Lj2aqm+cTzTyQ3iVABpeteDrhTZFdXCTgt
pljWTFmFsS3BxrOhSqm04fMz9VRJVcol4KtUU7HVXZ2VKr760ZsKsMibtKlfVpu3ZavBRbs3bPCL
duv8AoCC4erJxjKadivaZdwxB0UPUWKBeg9AV8iUyIcrNWQcZ8AC7Jnoj1pR+MJBWnrpyENC+JJh
kgWAeDCBPONhQ4R2RWQzOw7Q0HOg9JHMmJceK2D7zzBj3SkAgvRT2iFXGklJCxLUBvCTttUaYf8D
EJfe0Fwz0LNIYMvANeoYICy5GQnAYoFSABZlLAB5Oc7WAcXzWNBK2ZywZGebSCK3kbj1nPmD/xyA
h2DnS2yFBbioK3g/XKAScXx9fZ63lzYtMTQHr9lMwAl5NvIiWoACnkUoxH/rSdkErrArvusci0TA
HA/EuZlMVYmFKca6CWeP+wBxhpDUK4pcIisJqq2WvWsdZHicAlKWn5bSAvf4YkwHC5i9v9IQs7fp
wIQHvEWpRdnqfDckrb2s/Nf2mw5eyApmuonKj6vN2teBurEUHyXmwvIeyebhzioqbybHd//OaQCx
KqgvZrXk0tN6WjFMAd6oAHi+vrd+IFkdgx0K7OfX99mXv/urlYMPHKB1Co9jNfgvwrb9F4cw8kCt
sBnkkGSkDYOcPyPfIiK5dqBhCKQxuetu7EmRuL2wAVdTsSfXzf56MKaYU4JDiWICQqy89NJg6ycE
1vdBLFmH5xCI35wKKZLYrkpfcLZbmlEsu2aI6uy2+ZxmZfri2qEzIQEZ2ZHtWhxJFqLu4c0B82Jn
43SLuyWhH64D2+rQFaZnG8xu6g19xrRAUp/KlLRAtxDhl4cPXy2nSBtASx+3XldpY9anDeCwDWVB
Zq0EDU5b6wKWIP8MjhxQtZmATE6RgpfIhnqCDea+tjL8s0otG9rpRduZQMzZlEMbIicACvLQ2jBt
TjamnCeS68Bj0a97llcC5VE2iotBhjjIA1vi0FZHJHKoMAFofLO7k911lff3WBQmXxtUY5Bz371d
pCkmnFAty9xbm6H2iyfeGsDnzYPqOsiGeoDn+honeXmiESq766uDjOsnq8tAcn8zI8U0d1+NBS+6
MZurK4naMAPEtLRdWftLvHjJUT3FdQntzJF72Te+vdNvAnqgU0PPdzJhQ+pIBo1JvSxIUasXypSg
+mqt39RvQnkFMtcXoCFdBW/117UNXgvDwATLCgDCH09hE6lxCjqM56K1rTVqDHBCtY13zk0OS5Sl
AsJEqgOrSwFTZw9bGpJCudjjVJzdetjfB6PrZDaOq5eUr4e7aIsvULcQ/pO1v9NM5m5a1dJMh6Y/
DnFz381/yJbGiR/jhyW+3Zm4OTahOuSBoj6pHEzs5M6tFxUB9n4beuLn8t2QymaawYGRD80BpHrA
jbvJqUcy005eTRyXm0gODS5hPlibTALLJrIZBXBmCodXgL7G0MZp7Z2C+1iek4waAaqlV+5PzZNW
UBTy1YraQL6w8nuIT9aAZPxtigsQyAIWPtkOE3eQiYYG3PQOcFnt+tyb/1KOgOc797IhW6wekZ1M
Y9KYOAuIgHZT7EmtDfXQb3y46DH1qDF8Pu5WJ+lVQK3Qxso5CZe/wIXj7iY/Xk/U4LOfsLUqxwD8
FhUgcUA4PfkWunZmrfLL+W7wpoKpY3Z9JDiKOe/UymlUoaU/RdVOFE4P7y5PGuX+ePkH+5FujFyp
8eM90M7bUyw5LH3FfIlEnFMo+TLvxq5VzgfQ952VLHgwJ3fyoR6pqacVTgGSNJxGIy4mNcCYoK6S
aifkuaNS0bF+0UlteRMmm7pBNvBCiXE/T2NTekqMm1aXn+puwu8aeXHkohPm3k2gmyh44/ojwEXL
M4AnviwtXpjIUREXU7I/E9MzNUT3TD1SxICVOfFu2TzI37OlcCK1gi0ocIzopzEffG+3A1KI+oIq
0sEYgdBXBNkFO9vTvKeuM5f5pa/sC1iThicvq6dM1rpmG7Nfl+2KwhOwpkqfhU09jvOkuY+zhHw7
saQEYFeYA5jKXo0POpwb4vcMHpEoq1jHjs5kswhprjGwXSbsryGJz976LQoH1PjhEZSyX0rL9i93
zy16KpEbytTsjX5wUQ8Ee/6z6qW/3rlqM3LtzcpGmgJs1WXpYaiu/XZFfSPKAieP2KjAi8PAw3TT
pYvxXPv1fTNNuXPyVv6k5e6YxmtEY+5OH7BKaI/vufLBYFuerR7Se36IScZANLF14PJmsWTIY4hs
3/xgoETnqF3VZQcZNOvG+6AXjvoHbERawLQpPcs6oeLOOs0MhYKoHURXqapkBEaOa/f+bsFS48nv
qp0VuL0N+DQYkZp6dz7BPJrhWauUPSpoo6Tr07ADAzWzUWeRgIA8wYLp3LliB/iYBtmLaLohqF9o
eFOSqZZTj5RA9No9yCkGKfEiUcoHdwNsZtEcjBxZpn5U2GF2TYcg+ViDkf7iucurmTXpRyVam+Gw
GD14B6QFNUY2r1hAAFERh4JvdpnHrkvKbLBJw6wvivYasinSTgVb4uOUF1jQ27woNsBpa3dWv1QA
hvkexBrxtkaZj3skP1Kw1I98q8mvQggTz5KingRou2XSI1IoL0KSBxjYy3qqzfoDjZa+bO09aW1i
Feicvt9Mad5j3/q7i2sIETzbwby3Uah4VIbKZwiyertwt9v3cQKWisr1rww1/NdmQDkNKLT6HcmU
opuqJ8PFPFjLGsfKAaqQH7VoDgcf+BouCjnn9YXkJLIA0QrqOZsfE3kZH4hXbALOnvxlmNNc4qEw
zIekAnlKpEsdLKnBYdl8IMM7tbuYP/iYxpqg3OcmHWTgh6oK0upodBkVkjSswhLzrvxCRiAbHfW7
dYO7pLt2mTmD1e3Hug3peB+xHaLASHpkKt0Az7BFA1JvPJMJukwrgHxtP9cWdiF+REijIYqqP6Hw
KD7SqFkn7JUDwg55iEDw35GwMOr1qVc57FY5uoCBTTDvdZqXcPCCkyOh8pBBP4Fseu2UrHZBFBIh
n03ZOV0ensiLmnfkJLrFJXsS6bgkU0O6IuASgaJ0xu5YcwbvovlKTYhs8tdxT30WD29SGxxY5yCc
X7QhKS2RjgfgbWMb4xZhlV7eNK54mzBr+6DoUamG51C+HHR08jCw6dcCePSME+7umQ/BdrGb9NNq
tMh3a8bpRMPeBOxvJaa/UsdMP5EIaJRIgzOse4uyWv8iJQh/kk+9hYQZikFeKW/c882CzHiTXgdU
i7YAARHAgDu6JZ5F1HSx9dbTskzwFJgdSNEhWX8zeTBuurjet1kDBNpbPB10HRxJ1J0B0dpHbif5
6lDaTvviqPzu9tZ5/vKW619myXgE0DzeFfTCkE0uGzBCAFqMhODBxrsmbpHkCF55NSKFizQ2vPVv
jjpOI99RpCDZXbBex8U5YmdvHkzJ6c5IXajyXzMOSjlQ89onE2UUp7T93tMyBoiRLWcjeHmkiVZw
bwwrJSTNg/p/kumo5FaIJP6vQjMwCUxGiiTiFiAcGfKh0yz+7FTecGyEae4qt38Z2q69gDflQtg4
fjDN19sIYI5qRDA6aYLndFkhT87KpqY5qjpY4AadPWFlxxAkcyS6K59te/uPAhSRXXHOsDJGkhme
c4kJ8KnWaI400m9kehkzR7hIRe+Qsvb9za5f9DcliR7cfxrWjNcj/k+N4RgnYX9w1gVVQbJhAvVB
q2xomCfz33Nash2NTGwxKDkNyYwcaPhfyBKn7ICoIsO/XcjGmBx1HH11y8X0ZAUyEAieZuTugDIk
LMsYuD4OS7eLlA2mDX4knFP4Z2oWb2wOYV/9qkXIZ7TSrYpAXa0qahQkrcm4bLXsznziCxv2dB2k
rW87O8DetAmI9yJDYo6CLSEMEo1dcodT8gB1om20C/VEGD/Vtt88kQWJHlxJRrAn3QNUinZ51+YW
mrQPd8BHDxW7tvMHwbf4tsDEkrrU1MCe8pfsQoOmDVqB6lnPu6juaHO+nWtUh2kP6j2GyUBT2WCd
o80eLdgMnoL3QtHlOnf91EjSvT5si+dlFDh0XZOvLYp1soPtrAXgD9FY6ZJuLWEm2wYbOs9hyWYg
+wbNMoFmAI6VP3/lFlLxyFr7kVLLfstqzL1IeBeHxvE6LmDwwkxi0/hOd5p4ZnhfStDpNkW4XrIU
z47FHcZfVxuHkzgojv8G6h9WIuXfZRb0kZuG5S/tGjT7HgDOyLA3h0MyZyuwE40SJTwAh9qBp6cE
0nVlAfZoANc4MHD/8BoHUGBIlwejQ8L9nRpL69jNkafrNPm2Kvr4BXny8Qv1MiNHsRUS2PYk65vW
Bftmi3lY3QBSUBsqzQigq4qPL1wGUCKKYOA8Zq/GFHaZMGOkCEqo42TLDsx64G+W90EXyhaApW9b
Hh48s88uoErrQWGOYjUGxJHLnH15XIbSCrJAaSFOnWYHCLgTlrR6CTpaS401Y7pEPk9QRiFnFjQX
GJv+UGAS80oibGath8L03Y2eXqRAtynrHvS3cipBFjoGeckYubSgEQ9qoAHLqzBb8guuOEF7SIDL
x4ydLKCYkJxS5ygxjhpt+6OZtsCKuQAYEgo4xlAAWwusznukboyods7cFZW9c7A3DbsDWJU7T08l
cEMOdes+ecvKTtT08xrOamzaLbILhz5gAGDNMiAp3Ky0PanvLFWX9KTSltQL7akNzlpod3ivACMp
8Q+J5T2Ri706XuR1QPXVZz/BUi/DRY/1wRYAjZD+SRp1atQvbbErGdI71DGRqMBzLXi8BYggdjT8
Kn7RTYujhOd8+Y0kS12j/neZkQdvDZ1xIGHvgcYoGnNQVgI9Lo7ipHoZ4/rkSVBHanCQ690NH2RD
iVfsfzYhjyUfgOyooz6EoaFzu6aIS340Wl85/DR8maCwiM8NWIbkjh/4ZJwTlzdEQwszszrSGuqR
mgxpSE0mnfWQtEhqgbM2fPAzBXayhWv+ri0eQvHFxA6hvhu3/8O1sQVHGbq6qspjVlQuyOZQ1Veq
6KqfO+9g+d1flK+rZErfcyQ583UEYxLVcg2ATQBFEM6TWwJGEcbIsdXXpIAZarDFMKHwc0tCJ8cv
fY/zKbCIS+rU3Ch9tvdlUamyIi/g1PnRnb2KN3bLvrAwnZ5a4D4AkbpCmRhOn8qmEy+pPJuiIbNM
UGdjjrgjGWm1nW0OH7PeWsES+t2VeksFUJORJSqkVlIMfcGRewkyEZvqACZQ7yKKsg73PPcDMLIu
h7XIx26LShzvorpeW6xRt2T2js2e3b5MEmDNBPl1nC4z8jPwrIrYAFpq8qGQPBtQgr6Ij3df3Ziv
LNjpL/nuN3WncsPsq7euyF7q8F7b0Jeugjz8KO581A+scQFBzZIl3HKJluKUNWBXvIX/7Qaev1dD
0nheMV+oF0uYFRqWSYWXWVOCiOQmIxNeYfmlIiYZoGS67HeyYMDTHVFHjitpj25AndUQm7NR4XVm
1kdTIuikeOoMuTGc1O+EfgeAw0ZpZA5NjyS0093PZJEuNC5wO7sURNsxeBtRyGgOyQa5MNlhWeJ+
gzNgjA0cJxyBeQT2cRpbGWfyBP/jxMI+2Qg2jS917G4T284/2LzPP0xJmn/gOf6kll2njI8J0CDN
A8DQzWfSkakZTL/FsxmflMUozAXvbHN5ohjUIKkdB75hP+/VtTjWEDuOZAl1MQPfxEuchpHVWmCI
Qq0Ddk59jnS5BFyEUuYPPRRySD2StR02PhZ7OT+YkdKUXkPpzIepMP/8aQxSFNMaR5lpvrh5NeJz
MJC5Z89ZszWKGVyCD+OlLP4KsnG9zF43Xvu1fbYklukqRzPnmNqBHbKPmdJ5PDUvBT5RUFey8VCU
+HceQ/xgD36w8vC17BlS2RKQBRjLKst5nQsSxoMnzHOB/R5L1G9qkOZjXtY4L/fxBJ5gUELwyO5a
+ymkLBFAQ5cHG3A2G4PGgO0eXiv7i5/NwKz2POx9itT5pWoCvtN0uHM3owZpFq8kcq3Mu5TY2KQR
8erW1uzs7XHAWkLy6lLjua6PJ4KHDAKLYdKxlO1+RF7ddZApU9lkDphjY0gyJEYl10r4n6p0wgtf
ykk0OuB8TDz2C5kqkVQ2yFfY2IbAa7EPiyBaAzd+LTZkIOY5vRpGVj7nGd8NttWc/LF9Nlv8bu2w
vG/iPOF7AVDY6EHBpB0LAdCbActrp7WkoCHob77YthU/UeBg9oe76IPzzF3TfH4Uy5sB9cuz7YHC
sUTx+VJkPjiZB/8DUJL2ArW/LzQyq3V9jcFrC1SaId9kcYJT2NH4i+w97vofRiaSAxZ68lwE7qQY
BpDCtsU07mts/ef41wZz0lKa+YlcwJeAdYPnu7s4F3h/OnbnnqiZgxTYr+vqAn8WPZLxNvgHWV7z
ztJmqFMCdru0027Ue/B9GJKJDqN9fxoqMMsAa/iqADhu2AFqkUpsdDNNYgPShPGYFQ3qp0kR1q4T
PlFZjoedzSYiqUPdpkcytjXWn5MJ+cp1n6GYSRZvq2pt6lLDscWYxzjfoipuEmGJ2Dxjgd9tR1Sh
RB2Kj8LlYCcoXMbbK+u++uMMJCgTOMT9arZfw6r9G4gw7LriSXmdqvgfEjPT9bbJOHlHt7HLr2IX
BmZ1RDYLcidAKrNteC1pWhz7C4Dpn12xFh/DbmEf7aE5D3FnfykKnoFiFTCzrt90v4YgRVy9kl2W
MjAvqKg0VY9kfmFNZzP8pnVWzLtdGDIGiqa+vlrtF6RFg29H5irGKxrLdvvdvOJxRjJqsL75214n
99ACjOuYLgIsF06CVScaFJCAHkaP53pSJuAlgqK4Gb5jokXUy1mWPvNUvEWmSBPKzNcWICYAWBhk
M0osBZdQF2isut7E/+Fc0ktSJe8o6TnIUvuQrMZZpeR8virfBMDTSClpdrbFgfu6Opit9CHKGyz8
xwDjffHalyIEXgEQmMmESTsP5y87rBStnSFzFgGWUbFPdTeYYlc1J5qwAxZmxqbqWh2qYb6f66cg
GjyskzlHaqJ/N72nLpmLto7McP5gAKEC3JTA/jX8EPzE1nQgEGASZaga37f52m9pSIq+LL6N2Pja
Lf2S7oTd9PuxqNkXYNydrIWDFnASOF5bfftDlebx8f+2AMhMs3FMth6cwmFnatY+tVTvP8vGNfuE
Q//uzpXFxjfHCEzA4WZvVVM/FlhhGf/ZEmL+vIjY2YFL2j4nAftblciGsZudpk5WIVsAKsRayrvo
BmVf+A6XBVs5M6oKLmsPqnOIHiyAnH0vs6cM+TpJXx/G1JyBN2LM1wVwKIc+cb1okENSgG6jvgKd
ggaJ0TUxMjBwqlqnYf4EtPFfcCr4ybqhiQu38ZDqYaDG/SajXjo5OPizDBcw7t+hx6k31sOmAZXT
M+ibAAztdyFwJMvsKmi4xmlkcySuZ2vaXGZAEF9qd2hwIpBuCykiOdKQ6nJ718Uyy49MkFJuwyGE
ikzztjAA2uQxDrYGgUTAFECHo4T0Vj356L8bSkVXxunW751AGTd8BaghWbtdkyNL4McQXA5JFpgW
IGtHGVJ4TggiOtm9k3YUSjuYFVA13kCKvBjYnbS3p/YdfwqfrPcJH7YW9Z6g0WACXRhxt3nPeOLW
JhjL7rc+x8lE2LMvYel407bJsnRfJfEEZKF2OT/QUPBiRfVqDcpi1Ay5YaTGZLl2qATf4+xnBbeu
uZwsr/wrrJb4ExLwhydzcdihD9LqVxE3n/Mkr76hrv6vbI5/boASA6ANl+6hjsVBuCNqcByWp5de
/D/OvqzJbR7Z8q909PMwhuAGYmLuPIjaS1JtLlfZL4zy0gT3ff31c5AsF+vT53bfuC8wkZmA5JJE
AsiT5xgoslFXQeDGgBa998moV9BzjbnZbq4cQ9hI0MOiobiBZqR+F2N/AeTwrqvrdt9J9+j2Os7m
Siglzyn9uU+J/Tl7T9l8rdQb06NLJAvAt0CXMzpgvlQZoEZXmIJ5WNcA39Ez3ccS5X3AfNmyhu3b
1MfyJ2i7R/AhgpcDovQQlQf3ZD11EDmPrQ05naE0b4Vp78gZSMRnsQXtWnznj2TLBOOHvHZNHJ3A
62DJZRRy82FP7UfYiU8OECcn3HAZhG9c+SS7LSkPUKfNt6Q78MujKw73Xx3yOBO4FrIQmos8a1Cw
BHQf2oIzEzThyMIEAmQqVOZEBU4Jjo6jQ9fV8SafTH/FUAMEITiI+IKcmj92E/JgNspmVrbi56bu
qBjC21Eiz6a81DTvV4uD4kSbgFT8z0No/tCShyrLOyA8g/ElcmMcyFb5JUTq9VK7AC6ApiSzbpQD
JKFImZeQu5zdPTaVNwkcMZQddoUI4hUH0+yNmfykMtel6nVmDlrYhn6FfSAXIicNI/4h6uJwoFOz
mdwrsHQ6X4M12mk8a+Phd+khTflK/iHptAwOkB878+hIOSeIA36fmgiEqYonY6G0yKJmY+tmelhM
C8uFSAxV0pWPHXRv/jKMbJWwdU8XpiUqcKkMUjEqVPeTook02+K1b4Hw5Tjnlp4T1B+70dS+snFy
oDqF74P3HlxmoKiE4Ei1jC+MOLz3E1R5hcahEyBXHps2/2qYP2XL5bdxgtq0EZb8pgXg5a7VgR3O
zVp+6/3giwTnwqOFs/qDuC+rrgUyC7pjaRNFdwYOjBPcaR7JpE3sX3ZeQ2xFmRqUZW17JAsAKERX
A5nyEk8RYWt9iK813d/aPlBhLnSUbvpyrDd8CJ77jlenOmb6w8Tr7BSm8UtuizH1WrOwPR+glB0L
JHuQ4F94QE6CfL0VgjZKVdrTSGpAif5sOmLwcrfcc1X9BCFpdkNXS1cfA1QNWszeXDmW7hLch0l+
lFBwIiQ4zkFGZEo/RQaHMMavXpUVQw7oifpZBIVHXJoE6VhwHVFgrRwT5NoLomQJCypz1dWJrsQG
Rog8gMF7msRtpxoDRAqgPtaOjqJNIPuA898b39BuyLTYy0D3ocHW9muyidHRdxOEQof7WBfGEfVi
fBOyRD+64GO7GwzfWjWTk373Hbmr9Lw+uy1u2bPMAnSOm7XvQAWWxBJIS+F30grkXULGjE1eEwM9
trACBUQDRP3GwieNw3VFu2RofN3WBvR13+VKF1agxTYzBy19N3Lexi0EQXQFjlyFI+z0g13Z0V0g
mu0U6d0jjsa7xwl0TIqZ2T8Myua4QJzbsTOtZq+yhUOzsyAke0um1ADQHeuhYUPdpKls3IarYt9I
HFDXvv5ATSeqZgvNuH7dyFxPvYyVlwIVjucuL9lDa5lgmLaq8MOIUhipx8BotacJsJGS92rO0Z6Y
V7v6l8DtjTWXpnYT+n18Zw+ps+pRJvFN8yXSdVb9WUsjLBimItyDkp49RXlzRwGQAZxWUi+tu8wS
7U2dTMEm0135rUahrZqBph6HUKyHup3wd/qmJWF4N99bAvH6b3uheC2TJrwbW4l7FMYxs/nmgq1h
WxdQ0wSFa46TKLUooj41zugP7gmkKpcptc0d2cq2IQhntal9K3tO+k+k8R2YcjpKxwxBriLGF855
4rUZr08DFOWfLfdDVGi7iGrD8cWQqA5bopriicxA3Y7HwpLRHDVl8VtUKqBexPV0O7CpgwRyiHL1
cpCPvmEal6IdjzoPErkuFbM9tp60CZ23rZ2ejju9TV6XLer1RpdCpiD/EEJ7V4hpY32nBSepBC+Q
n8EZRnJLnUKpX7ACQq1IsYKfTgUsDr2oUWWGs45dzBPGV35UriKUPY45oDOs2yzY4Cv474Q6XpS4
D1+uIMQ0IEaVJl4qQvEa9XmaChBSDgHYpcFovLqa60O4NkkPh2zOkcYtcyMRk61RDIflaFL0Kzto
wzuQiblIX7elNzpW9Aq5o+d6SotHP4XKVsYcBjgD7PGY76LOtT+7gFrsDXDybBMoY79OredOnf4V
zHv2ttF5sYcMkfmMU5I1+aEIGG40HBIfu6yKP/Vu80DzWUEK8tguTc9ZZTl3Wq9hvaNeyNBr1DgH
dniH4tljlnYgeZqQuLaLYnxJm9rZgHE03Asrnl54qd8Yk188lo013KIuGvltab6FjVUf7qn71zA9
se+tKl1jDbDFoaT9qR1kccGBQTtr2Ic+8qdBnwUH+opaCIOsKAMIt8vXVmhqj05WfZbZZL8WHOLK
wkrM277u0/MocCslhy2TfVM10bNbTmKXgtN8NwpHPAeDtaGAqAhj1EAW0wnEKvWdlSOBPI6x/QqU
72uIAutHw4zqY+0gnU52B6WIAOe8BqnmbAq74IfGKrVHe2g++0i0ywxP8wFKdA+NNQ1e4QKWHr4L
3I9xfKP30EAgU5PJ9lLghhRFBnQ0sgrJ8A6frxdD/jhG4h4TpBAw/jABTsn+OxPQ9H7T1JfQSra1
4qAOG6yrU3e8ASo9P7fKRHbqUhOVKAdt+JB7i42ulrhxSqrToEO7t1q7vt8fl0UmpNZ5vqb1JjXv
IZy0VR1SW11Wp+8xOMcbjrkl/xXEDo5t3xfitCQPSdOH1uS0Bif30qWrOWZZwQeJH3odH+R6CaRx
luNDdmvO/xgaKA14hnrhwK3LjVQVNZaqqInUla0cXIPiFDnIRt7F0asCG7ItDoA43kYEIVdQzyjG
rqy2cgD/qEDIMGPuRZA7PMZa5d5VdYzqVnWmZAw44ek19hLnUmx+FyGdalegEPbF1BxUMIdatfZ9
y9hBA+bQ1/EEkeHO19axK/lGgkczxZq4WKfclXdVGbOHLs/Cw1iXwI1QNKCQJbA8bX4MWkt/CLRo
uKi5gjFDHqvI6q2rDmuX49z5TDcyzC0bcHLtv3u5bMBotASOdnZxWuDdyORafeRlAw5EHQsp+lCJ
ldKVhS9Pg4zRYoZwAxAddZqO6xarbW9ABdGEbMmvYRiBCjrkmJSkKSSVUU5Lzm6o3kZUykNucjjp
9PK2fcC6na3xeVgXYkgC5sZcS1uL19ge/6JNIkokZF+qEBzCFDZzKsUq2LXjZE3GDyMQPNp+Mgez
PowubwXRaXloaqPdYQeOhVs03bmpJf7V9K/cDWwFMu42qLYefoDt6dV2mfZSofDZS5s++BRgmQd5
cWe6tZMQm4i2sFHvHddHHVIO+8koUAaRVu6mi/Nua5cpkqcxg3yI0hABkZV7KDR/s5jITs1g8aFZ
feg33YSHaHpeTMS8TGOljrIwIN4GlJQDZR8kenjBO0+eWi2GWpTdvwxaVB+4VTnrdqj6Fx1sz6CB
jqazDt2hJ3dAqlWFpdyGClHkQiZCS4eX3BUoQdSsCud3qHQ7+E7uezlYF85RDpCsHuJm19YMrFTA
/rpJFh98vUJZB4VQo0UBDv/L2PRqp7a6HY0Dv6a6uTv6WvbGJbfE51Lifu+2eGoaqpY5mXBvpS5T
lc5Ll7y5CvZVsK6Cr8aSV8bxGpwtyOQWHPQPcyuBevl13Tv5+3UK9Q5HN4CFES27ocZUR79Ld7F9
HEfW98Hza/zNT0FRhS3PKOMbmQXmmQ0dzg/1QO4EAwEKVkUwUuMqCtwE4MiGzYbFSpCLuICoSYLk
PaR8fzOy6TnOPlFpjoflrykJ0pFi8z0CXQ/ZdhuUZ/QySwiqicNNYKHsp7f93ONgz0NWAcodSSG7
20g1fYtsvgjAYUwOalDx091mMVjEZeG2+6sR4Ri9RHjsH64GBEiNuxk2xsscdKX11dYPx/5EvTpC
YnMV8njl4EjgssRmBgNCCAicJlSs+arBGRkoerGenbtk85NU8fQqI7k/RGMB13DI0b+rZQW6yCAg
idwhiWeRozXEY9vJ6kQmVF9HaxEG4KepHL4xLSSTQMqTn5EXwc2ULpeGtfqOJVp+XEx0xdU9eLZF
+sdZyCGUN872Ic5wHoTf4bevVcgIq40d9i/dIU2xloGcJsR4hOjWDOWcd7T303F4v3EkhzoARFwf
LRZkt+kkDrJroTZ7NZVelN2hyw2xagb8PNLYcHZp7e+BAZKPEFmUj1bj4BgHej270nIA96/T8DbR
3DliDL6gEs5JwD3l+yDyK6AZBvEbH7xNugPofK77J+pnCT6/VgTdhroGFFK1LblHLILXONotPeq6
mcRArgYuo3k+fLcsrdovkEQCMwrDwKcX5/kOD1OAU9JGj3Y9R1XOmEtthivWAVSz8j55CZsEz4ou
Ma0L9nzWxRbpvwAoq/fUW+xpN4QH/Bq+6Ky2LoZqfOjCnoOSp59z3n6OkfQCDGg1kDZm7ppPFVYG
L36jTZ5hhOM9iDME/nP+dNNGdg+tgEzbVhh5jzJj7HfH3HzJhvrzIGWp5umqwfkyacYjHSkAj/Bc
Wr2/pd7SLMqOZCtE5swSkVchZSOuxztAp7agVKWtnIPEU7+at3tVpK2yCtAS8ixbQBzScc+HEIyS
4ahvDQtwSBvnYouyGopT2QnSxLvUAGWFVqXubpaFGFEfH0CldQ2K9e6TM8bsHKXji56HfuPhCZI4
2SdSkwC6A4wveXGmcWIyfz9N5yotqUokBx7X/T5kctoh91Q9GW0F/dAYeQMt+sliy3mcA5wOjxEH
R3y6Ge2YqL6TzjsneAiJwpPaOzXkeY8jUw1w2HpKKxtPgzIvJSQ3IuvOVE3Gxp8WCHgOPTfNO7L7
be6ui3DS1ottzPHIFCY+WRweaP5KT339zkUdMwb13ILFatiHiVwbPJsDVhBQhjYmvmmmUBx7w3aP
dFX9pruEUBwoKN9GLMPyqF5V0tQPSyzvq2fkbcsttuM6wLZ/fYkljl5x6dLV1bugsVdxAwTgVmZX
5Z6jCBabGlmsNHOdraW60E3r54a8ZFtC8JmB76ZSjIBLYDiCL5NmoCF1M9UHfLAQIxncaT9qxXjQ
Kxv4EtF0m1roELKzsIoxzUR+45Gxb3kA6VpLAG/nMvs7pJOh2zRw86nEO12LRGgXmgnUoeMh6SJI
VYis2xgAv12ETNI93fkdX0QAf09PdOenJrfGYmvnfrWeFRS5gjJDphyQNFv2sTdIc2VqYX5H0Wad
xcsELALdmgaeYVsDwZXTQP4O/2mZjf15TfQa1HwgPAkK/tVoE36JtYA9QLq9LU35SE2BbeDGjixj
EwHO9Ig1aH1bZK95ljhYjWLds258sMrP/dEGKfsAuqYjdEPhB3fiaowd/9YNQ+1+5HgXbjOh7r/0
76PW8O/dHNq7mYmsDHXJIaZ0Wie1LTY0yqp4dIsaSR2QPORd5ckXPLnBdvhk5nZ9Ww/tW5O7drIR
abwN2pydeOmO605E7uvQ39d9mX4XIHrHO87ai7B8yDAYeO+pBDaQ8aTcDtzFbd4R2KD6vHK8Bb4G
ejHkkgmTRk0GYIaYxupQTr355oC2bToj4Yx+ZFt8HJ/10sA6wuA3qPdQQK+k4TcO3lR3yBywUlPf
gvbIemxZ7eU1kMhdh7JO7n8tzBhnHpPCEZJMH11VkFk9gMfsHCTRDwgrV09l51dbbRpdHJcX4NLr
y2Tt8KD/miXdVot854cKtS2nnEPDLp+AEYvsIzJb3aWPwEnggPj1uRj0eCfiMdsmk2E+TwInKNOU
R2fy4tNMM+F8XgbFup3fTVMhUYisCPfAOyeKVWs03Q3OgU4pGDWB2H+3NYqub+5/jJ+vBzAY3MgU
mnimW9mnHr8xL4ym9HsZP/HRNV6NCUv2PMyGUx+x4ZKAE8srQVO/1WMJumKVExKK0tzucrwJ6vsq
W0RXkBeFAPjABm9xuJRRWvp0dT1FUQbjlk3ld/xVJIrSQaOzNGQTigQ3qBN3jWfwm5cckR7ey66R
e+ZGI9L+rY2kDhhJTu1YQHKqBOqAbFg3vTnoaqJousxHPFVSO4bieBeCKKzMkL9UyvHIkVT3Cok6
2yylL7/YsDSODg1zkM5aYsidu6l2sbMAqCZ/eARn07gteh+JzTiOzlrpllBs0sLPkRP9rFTNiWZ8
6iyt/lGgBm0FLNb4CEGecWsMWXYTx8grA9v/ZGh9fR6R+FveWiKz2bS8MzIVjnsQWLZd/vmP//3/
/u/34f8EP/O7PBmDPPtH1qZ3+Hib+r/+yXT3n/8oZvvhx3/9E1BG6PJYgrv414QEuKX8318fwixQ
4f9LJlWVZU1uXlIgX3dEtUO0OsxMtjpDjeNiIuadpTuz74TQacG9fMvjJpwJeSjiiuynEwIEr8wy
gO7z45PtgOcgRGbRw+M0PuGMGR8zXULEIQYuDDHUpQZSF7HXxvp9OFqWlyNf+QqNcg9/fufHCP2g
VVpoxScNOaitXtvJ0UjH5ta0YtwTDNC/kfSPZuN0H3u9YD8r6lEfO8tgn1D2cunPCnxYyfirwAnl
nsTxRn8zifX8/IuCONoWmq5DM6IAIJH6leqPTmr3a4CltVOMmxuKLu8z1zXuQwkp9Grkt9Qz03C4
7ZrW4wESBl4HSrcblI1/WuLNPrb30FlEyTeFpLVMt6nj52uagBpoDEVrYxjqbf3+OjoEzVeG5MFh
njrMrAeQnCUnmlpnVnjpRQiGKiEfKb/QlfklwUr2TL2o0BnUfpC64H6fe3/+pnH9b180oEtd4AUc
YXFmmM5fv2hVYgdjHIjponMjuCEdJacaCjmLL83qSjmq+8IQxyuzG8ozN2DSzdq5LzuWy/VfY/Sp
8OstajJxdyMKQx2P10MzNsHKH430jhgNyRE3w3dQh5kHpAsg1zSGbDPiS7XVglUajfxbph5kRmMV
Zwnp+rNgJt4LgJeAN9rbmePblm14ccpDPqAkaxeYYKYLatdaN2AP35rgNUK1VxlpHmWbwAoKSDql
liorgaLomN46CdIscw98wtOuCpLyBOHQ8tIYAAvSZk7t3nIzKz2IjDbz9u09Qh9ZmnuJrOG1wjdv
YH/980eFn/71ZwWBH9wMTAA+BJhHufJ/uCl0nTbkqeUOF8AyfW+Y3BMXhvZolLV7mlyr8IouYF+w
CTVXKN0tLq0ZFw+OoT2R3ZdatJlyczrglNB4kdrR6lv2BSV9/X4MDX9DUQ62n06Z8E3Q1s3eSor6
NgPuZKMSrR51IzHVt1I1bWx+dBSozDu3EzLIFYu8SD1xfSjfbbKgCPZjVJjPfQheQgGwTVY7xZPe
gqtRRY3VoEErBoP8dnphQd2gNDgGfErHfWetmZXwaMmbCxcnsFKk65q5J5/p/Ze21Xyv5r15G7qV
PEBxDn9+7GbvGCtRO1ZO09dchodC3fzzzD5ZY7aJNAl/79YPwpHxKncbdqQuE6N1O6QdDkaBR/cq
Nw12KGbxIelUaAct4jgxD42XsfCjb+oCfLzxtxAXvbKoC7K8uzJ9WmLg2rEsKW9ot7g0tG/ESQRf
Q7kn98hh4laz/fO3x+LW9bfHdBwgFCCjYBp4qtAj58O3ZzRiHgfSji4aEHde6bjW2TZG/KQEtJcb
k/0YVEESmchJdupmkZ7emFLfXNmpS43su2bN21yb5/1dXMPiw6CjoiRXr7wMpVcYB4gE8Zg9X9np
PfDM7Y5REezsNnKPpmr0FLkxVP44/DhoAy7JNV+Slfp0BY4J97jYrmNousVNVyg23Aeo7t0nvXzE
z8nYvr3ev53qw5tY5rqa+vqVKZDe3Tw7hS/vOwXBbKpee7F/iFteZZlmsQ1a+OR0Tb318dEdRRxD
EI4uqYmgnXTE9k4/Lja6urIhuz6AUUFNQc2HPk0x93kZgqGpwTHU7+b4nY1eBmBArNKv3BIkdatS
q7ItE8A3sNz/Ccwd0pFi+twkFfgorKI/O8PEj4BjQtOPa+Ej0gDgSQRi4LuSTkkay//JCvYK3tTp
s+P2vwapRUpZDN22KfgZa/gEXKQsyTye1RPqX3Bgp2WavMS9fWZ0Px+VN2/jN2/aFSF5kSmWjzRg
auXH8RQRYryOhNy2d+NwOwBWceKGmXh5B+rsKsRTfDBiyG+x1vjUtiYgR0X5BevDcBebqNnuR158
MTJn7wyMfaLhowtsg63CluEC/2cajiyWhMgy9nUz0I5pulhDVBz/13eM3Yy5I4/LjG3Js3bdWXny
otfdhdeG8wOJ1numxf2zBWKeTZ9ZDTilM/eUmqbcpLWRvIihWULLCJIVjXSf3LKwLqLmIORpwPup
egn3TRAtTTgsdEamewDFlxuKIw81KB9DTTpGXNknaI17+lhNG6MHFl8bg2bOci2ZsyXB1Ts2VqQp
FiUqSTbnzyiuM4HEa/3obSyNuEqOqbF4wkCAQ5M7kgqMUw2Fk3TZIb3WrJgdbOomjI5kywuB0jdy
FHzSDnhuONBmmUQB4I2qKC7tkh3pylZdulocrao/7qj+mC4p2qKyYQpCKTUqiJeRbZkUq1HUAFiL
qdvytPluq1VXyfq3ZupCqCpRX8cZX7Vqlfjl4h/yBMiGFPiYTFVQUFOr0oiK6i2oPwCytjJ83dnE
Cr6yBKKCUDsEOHif/8f0nw9dLG4c3DhmrcRU/UHmPxqL3jz0lwIehXlRo1BhXZvfZE3y1pS+ALP0
0if3aCiwKhmpD3EXY4OFYLiaPf+TOebZnLraRppuxmc3LRIcG4OIVhNC3OGstD8yrE83IwOYA0iN
HQGoKaLEb+XOcEHHQxE6CDRXRZWlayAD7BMoVw+96NoD9agRyr50UUzYHsugAs4VlYKFFeSoD9GH
zWi2ZbkirhMnbMebuU+XsrSzYkuX1KTIc+tlbm5BHtvmB7LRbHQV+oWCjKvZbZD74pjVaU5ZjU15
VAMrc0+e5XVoDI6pKwD8ei3yqp7lB4JZjqAQOJQcGuKE0iRbv61tX3+ka1vH7o7CXUVwjhqoj+FB
3dWe4yeFB9po4Rirtut+TMzEK2G9vqMSxXAC/Rh1mUI6m7WVbhrlnVSXvEaU5DuqYBxTPwU3ufGH
sUswjXVt45gHibuqUOZ7E6vvmYUTeahHI4uPih9l1YspQ2oMdYge9RNUV6KeS7moiYy02/SBjSSh
iiRbn4VBvKU+TbpEz0P8vlv/eWnGdHa9NLNcVAEahgPdRiZMRy3dPizNuC41B8cSxhnwrag5uF/0
6MXkpbegS69AqQvY9N+GIDesHdQk0sCvtvGhHex3tzhbys+dnjSof3bFKRb9fdoOzQOZWqPIN3Zb
txvqkuM3gzJ/vKcAamo1iKtBy0Tvg3qrK1dYsCfztq+wwD6XJ+432v+lUJIAbfok5Qr34fJARmbg
ph8NXYfiuNTVgs3fZDzwtBG4Xx57EvUgOHxGSHi6NKCrtuVWVOCBliFfF7s/rIJjRZCPz3kAGgUD
nCD3Jki+t3HQBqcanITQx2ysXTSZ9m2HvTtArMx5CoaxQgqud7+1DsilcYgcAGHvrkS/E9hh3KBM
EAKtSy4yiWKxtmrsEGVuB8NqSVDO/cZAzlcNDCG+/ecvkPjbxtByHctxdUdnHLUvxtVpUeTnTYmf
bncOBEh/AhMVvqtyKlHzmieeaQboamUKFWruZqD9QsUJmL4LCKklqbUmIzUafpk6jpcmfw3h1trz
c2ZuuG1OWCSBx29FCayoBYdym02TR13IvgIzpBqKXhz4IzS3FLI4KI5GLFNJJd2lF3b21a9zJD1R
ifLYhxrkld0QQmOOgwIqFGV5vm6j/ix9ASNCsbeRtvNqdfzavkum0BXZUGcS7xwtfyQplcX+u9gP
IYlvbLu+m1bROIbeWKf6qXAs93Nt/nQU7i+BNukx48jYNSMfXiiqkr1+QiGO+GxnPy0VVY6AzAU2
EnIUha2YojXFXBSFuci8RNEgmouBa+v0528Gs+zrWwtSxQ4zGbe4Cz16dnVmYIAwspXCas/WVLve
pJi1qZERg6SgA46cxUZX6Th4oGCJLnLwITNBcQxPuQ9x2IGld7wacSBVR5fWDYND31r1Ki+S9BG/
dUqzU/rcxU7aC43I2ZEN2Hz9xLvo65x5n5zqWatM7USxDQMFT4KPf02xVVaWj9lpjuxlILy2qsx5
nhZLvFMdNV/cGABKbwzTF5eDNZrm0Vtj2pVGo4HlhlfrfLTqQw26dACbmTiMXIs/45xll5fG+LVv
5Ud7gfIososi+2hX8ZEeT1/9ZPyi2fVjY1sXlJ43D9iH+ncuy59DHBe9ODXPd4p9cJuwpnwxA+v8
BoqKTAuwseBHDtKGM+FuVG8KAv9MoJx3nz01xtN7jyA57733caAQ/DALzfk+DmwL/pl6WRDNr5DG
AHYGAUCsaqp/NzhB+J/eHr3Z97dAke9vb3Jrb8haFIQl3Fay80bBIRjrarda16dQYraLxwC7Khzd
NcVjpjtvtsW7XFGc1tXmf/gtiOujTnWo7tqcM9wqcfxhX/0U2h7g/CDtk3PBUTHGmg7LfMpAzWkp
UJftDKuZIITwKz9lihJZcns4aVOFDASqTzyQZjmfNC2Iz/hl/Qwi2/5kja5/3zjDmrPE+SRUg7Ju
aHKM6QMFCF5+j3SnPM+9AUXnXdvkBwpF6hOYRsmCLXWZEY8bw+q/gKckWYHN0Lxvs9a8r+o63Q1S
A6xW2ahpZCnWccXbzWLTWj/2Rsn5zrbttzhAfH8YrbCPrclx0AxI6y7xg+JCo9I6S+9zLIPUq5AF
J3HlGaDNm2UGs0uC4/KOYtuWgCgE2XHSUQqa17V9h1K7Xp2VRjgNz6bXsQV+r/aTZxGF4b7qwnxX
Frrxkvi6RwFQyTbWg42qgwFHLQ+mi68NOWhK7nqaJnEQvcr8hB/+w13RvL4rGsxwdN2wTMuyUBug
q6/KhwVX2YXBABEm7SRtsKkvRSQ2snw2cj2zYPViX4pJrmyQ527WrhughAVVbCuZBtMHOtelmEfm
ECfQhTXO3sVBnLFGCkkEGrs4TIBw2Io8dpg0KAOt7xpCLuc6kE9xBKxUrS4toFu3wgrGFbk1HDLG
O7qE3PTBN4LgiPfWHXWB9UCaa8VLAQ4oLw/tbJu33SXHrftHYFdXF8o1REX9Y5qaK9cAy6Rcf4lB
TiRZmfZQ7quNI8riluhaXVo5lGuyzB2yVxuGZfrtXyxArEWrWlfAhVw0XqZK31PFdUVNNjnsFIHp
qCE2K5zLgpkk5sa3Mtf4/kOcGsYBct50TLbe5AKNzKqKbfoQRVDmeFh4bMKiaJsV0SMRr83SqOrO
qS+2ncIL+EUlH+0eenpY3gHmqnpQrNj7OOfBL7l1UI4KZeYkgZRhDwx/taJLajJlpCvXnUB6EbXO
5trRjY9//oI75tVT32AcNzjbQeUaM037OlPg1BPY/DjAAFmQ44QIBe1PfW69FJHh1N4DVKiSTyE4
kT61GUMtrR3ZN43Zpp/iqADaMSpt8J2gq2tQpAAGMwXgyUFhRSsUI2aDQ4Uo0QXgIHG5oyQONZBl
j0+yjG5oHU9pHrLrRX5AIUM83OtJ5O/ssNWaQlHpbKT2Y2hwW8Ld7zWwI6R3gT5G4eJ7l7zYsL82
70ni+FfEnA+mCLAQ34fY8815GPACMaAzkVKizI1rZuzUi+R5oDO/zmwZVMe6N2/UDOzUwlsKlNz8
+VPAyfrfPgaB37QwGBMM/Md/S645pu1iyY+Tki62JpQhgpl88oK4qyV4EfUSFTqBPXwvRz26VNhS
PxpJugFXK2R9AEF61AppYivWdsi+lFi6hGza5CJwH6IMNfNDxk1IFNTuQ1xo3SnGYgr0l13mTaKM
oIYojD0FZzpoB8H0s+/icsi8qhvTdZEF/nbydf5QJKa9BVSb669TmOn31tQ1WxDgtfsp9LGaBXlG
jfzlVymLBkfRA07Gq358QS3ZKsEebbYv8QnOeBb7X+NpnqyNf/QuBDSonlWH1vDOwsmQZ1Mt69In
d5aCsc/uDB86vkNxCiI09phBUGpy0ERaf8jzZEcmci5hRoKbJhDfiDNCFG+7rRvf5L2tA82IxkQx
zaXN9U9FlXeHPomKnZ2Z2KYGwdSsRKLXJ5cuhyaJdu1Yvc5daDzd51MZbMcE1P4rDScKx2wS+hHb
BVxZAkbqf7j8EDpffgiYh6kJlqnmoeSRdQuBlxKoyaJkN2HYfulGaW6bqAGPkzFqaMkDMCS7+dCf
w9UYuqpM0DT0uHFt5i4NnyeBQClouYrVf/jqu+Lqu49EJYMAt47DDgAZUFl9daYBorkEG9XO2A5t
3CKx57QH1tTBXW9j6+gwbrzGdbUGsiP56djRz9hq2qfIkvG2BJnUDUYziN8Y5lpzx/5lSrLLyC08
i3Ce7/ooNB1RnPUM3s9wU4x6uqeuxSEWITsOqIbymtJSmXntESh+9gDWkjlK1lZ5snrHWnXOkKyL
IZ0O9fg1YK3zxNyhu2tD8xOWI8XzUKX+wexdzYtSJ3+WWpFuzESP9+QtuvAZ2VcCkxGEjGmQV+7l
A1kaSH6iWgT1lNJKM8D69NmpD2W6lwH4V4WRxMgN/GqGYnguO5btXNwsTkHhQvJCOc3G7evV0ic3
eaDOC4FCMwCzgp3bYHNAFj8TtYVUgMyf+jFNvXSy3c+DQmzZYzK9WMgwongvqL9qTQ/FjTr7lqf6
YzvV8Y+iQIWt7of/6utia+jD/6fsvJbcRpat/USIgDe39GySTbbv1g1CbuC9KQBP/38o9oganb3n
P+cGgczKAqkWCFRlrlwrDmHlIUUfmHm8iLNlMqjZa6um9cLXJ/HmOt2hqtLuMXAK5bEzUlYauPup
CPfNoLyqVnNEVEAUW8uekEjyMw2AX3PMp57Crg6waWElRbLpuq1Sav53Oqoi8hFT/JCGibeLxzTY
qa7WPbqoWy40/nN+aNo2iLP/EeoOWQyxv8m2dY6n9vBHvEOb7/XSeuS6O53yyPXS/wiNjcB6Djr3
ezTV6jHMunGtkup4UXLjr8Kr7J+WeE3VPmfRA4MBL8D0SaF3mEdM9AJm0Vt4ju7ta0rCz2BYaeWY
jJoyS5o+92mp3iu6cobGcWzIpYS7RgnKS2l1xVI3q2wrsX5CEcciClAVmpF/jhbShVKW/dHOWmPr
WP5HmirqqzYMXy0lUH7agMIoeZvf87owFk3dRU9mXLkb2vSdu7CIh5NlR/E6nydBpf7VmScNNXwS
g/icJIKeBsm2h0xoZoxNevfRL40cdbfZirx8j3AlSpOz+c8IPdGbU6RUl9EAyZzq/enaEfzLdOTj
PGxROrO74QTF9ADRUKnDIllEWvlgxm2vbTtqgPTxVA6/DdU+wyY4HXonO0pXChwWSo20Gdc2oEmA
SYp9DuaDDM4d7tA0S0PWc2lDa5dSB3d61yPdAP4ymg/CLe5gw7BP0qUovnaGKYwLMSZdZhBGd40L
Z+ltkjZ65roOOgPBdOLUFtabwQAZ1nQn1fQt8Nwc5BlJBpvfHmolHdD03aAJUpczmDRqA20FWrbb
KPNi0dXD6sEA8CafDPIA6l9beZ7abeSEgErYAyR+v0XIa2RFgUx89kXnafvsBmF+Vw02SofSbNvs
3A+ARLlFOzRG111lJc9yzLQTupW84l5aTs06FUrMfetr1aWLqX2oQaWtctECuHVStCJqpdT3V7vN
P6wJQY5xbuSMO3M6xL31cR27zZWjaV8nj7f50qdM0Xim2YzdjooapGt/EwVfORZB/dgmEDC0iVLe
TZOR3OcI861yQ+/epsp6lTfoyCT116TMUKtHP/W2nT7450rPsnu7VA6Q2ZuP8pC5cbGalNxbp1ZX
32tdmryGbrykk9h+gmA1fIWFtxuT1yxU1CehtfBhEJIHY/swmc2dnKCqdXq2eU8Unh4/TbTCPflu
OS5AsAR30iwt1z3UZfJDWsMcIax5WdxUAQLH0Sroi3DTurG/G+hce4j7KV6qTuV8t+K9fHYNOcqF
Rm31j/mkK1sZand2eA0toA3/7k27rk2Shek7Tw1ymy95mYcUkly0vDNdfwFBTzE2htZR8u7L0ZuZ
Kc0/gue5hluekE6wD3Uf2IvMUPQPEMkJQCi7OLlRWT/FOVis2a/ACL6mLkKWo/KaD0TKEv62a7Uo
8l3X0Z9XISj3dSiUXamY+l+VNW4b0LJfm6SiCWKonMfBq8eNNcQ60lutQl62iNdRkO4i30p3Vq4a
LyiS0WkjwmwnFTfhORIr2hc/R9MsEasc7omV6uvJCuLQYVWh3PAy5FmyU4b+d9ObzVp19ZfCaj9H
b6acW5pp91SUvBxF6B4MI6NVzA7FCj4a/yPqq21QifFHXzg/RzIMz6xB7U3EavKuJ814djoyLVns
6d9i8VNG6mk1LqZC4X+w8A1I9FHtqc2yuhv0iCbXLmqX5WxKX5CEn2f/7isnJAuDAYwwsPKlNqOg
VZ1y2XaaT10LZUqRQ/jNh4GPDtPoJM/kIYvaeu2Mrb5Shdo8drpO311evIuKBLk2IXrUllrx7hTI
dcdV4Z6yrI5egdoBayYscAvzLm16d9mPycfIhlt5ElWpbayOsqKjW8OXNiIBrCiquNdLtbjIAcGG
8osKWfjCbZTPARjjqEnO+VQ5cJshBzzLXSSTmT2ELnsVq4r3LM7ce2n58y7FD/p4KU15UJr2laXj
68hjnnJi9pfEFfwBFRBu+FF5XbS/+ZsouQAIKTaqYiprBTzjc+7SRpGqtv0TNPqMJoEJCQnBHn4I
4CfD2og2iBfbF6/3aNnMQ+VdWN6j1gnnL2/4UVWR8sO2yWrU/K1elMEJ1p3b5fcFWY69rgdLMHfd
nQUs/EQ7m8ualKZbSv1HQTvmD1WUT4pbJG9+xONXi+w7IyyhNyrK/PvUF7t2hC2VN9ipNOHOpbFe
XMYy9b/0mobIaQI3Y2G6/WpkPXLJBpHC562/NY5ZXOSh7it1A8C/Bv72t0+eTSKhB0d4p5sfci5t
nSMpQ7HnH7FmdBijXJyLnnt9oU2at6SitWC1ry81pQSg53npt0xFmtl0aKUjQ5OeFDN6gMZ/epQu
dVC7laUH/UaacqBCsanrR/p85jCgnzagPM1fNEbY06zN8ybrUta0sXpRhTcePB+d6Dhy8m/hc2jl
/bdoiCyAf65zCIeqvAjSeAsx6f03VdingV5XGMCbamPGfukvJX3S9TRRzXgHncXBUiNGbmxLfzAw
XYcl0dKVh8lIAzqvlPzQmXa3zr3QOVGSdJZjarXrKSnh6L3ZptCateVE8Po4aDRnntIcu8KO39I6
2hl56j3m3qg+NZW+5t0XvyldGJycnoSdNMG5WVvRpM06H/PkzaAnkCxuRS/7HKwbxpc2jmgGnQcd
a9Ebg8LqJg4fcpFQKgMr9JIjFLTiNi8uCYuz7QimCK5RLaXOa6i7tKdRuotta62pIzWKKaSzwMyG
NxqFILwZm/K7Yua7mMQrN2AKxVkpKG5q2VkHE/HVztJhMYSR+RI1SrESRe9cJsvTNoqg2DVNqrEX
gRsChRg7WpdZxBdIzj/EoY0ks+GBsEY0sojD5gi9Bo3Z89ntAAC32tQeT4wGfXJjZaKGuXKiOF/R
y56BOWG9e7XLTi3u0QAgSDqrtJj5rnGyY2iPTZ0+ByoKJWLOY6hQBj32g/M1ygQbGRp/YIaC+iux
kr+kJQ9tAymPYfnVXsbHUBbd+0Z6jVeUwnkUwMhXpT1EaDk47dJ1y+GuiatxpVZqcZerZv9uQcRD
2/BHY+nk8Ic2X/fxWH3ERfTVK4b8wYlBA7eDNW58DQl49g7Fhzaw3utAzN0N1eC9A5lzZvfUWep+
dEu63qWptn8Fvd/DWqwYPJXqHy5Lgw+7y6L10MT9Pmib4qO31oMXqu+5URd3icmdIN1AX7MFbEna
We3U8QHd3fekU1FnQFTt6BoIkU9AtXd0pNjv0FesBzioXvh5tacs8Waxgsl6F3N1U6dh9K5PQvt9
FKvUDYr3qleLgzsi+iDdjZ/AtmO66HrAbkoiSknXPqQPryijWq9l1QUP9lSdpcsMnfios7daSNOF
VHqXh0VwnRA1UbDuefXv5KiMs6ey2jYOBDd+Nb1HYTgc4kHn/poPCYI4OX1QFzEzHttdm9+Hmre9
BZR16+yd0igAEfw9if7fejMCk1qlCUD0JSQOLNln4mN5FRnoJNlfRTfB3jhPk/4QjtCcRslVa5rp
yght1Bz8oBBHmy00DOuGB1Y9TcXCtGkgWXmt3x+1nKzDxk2jnWZNw176Jg0Y9PVUzvFjyGXkiLya
PBORR5KBHUyEvOEFFAhENEoovhhWFi35R4f3gdB8uihN9NLnASfiJnM0ZTx14Loe0LT+yyiE+ALa
qVvqvpKcardUHupI/3a9UDevrLOnLlinoTvd97kJiU2szDkCRPPgfeh1sBicxmX7mgsoHH/zBQri
CbobHORcWC4Ge6XGBkUgRzdXclpg9Oh01HAQiTlZqznOUmuy8FzOrT2/XKrlBGdrbu+RfjX4jJKu
yYI4Ua+cfgvYrWA53lAAaSZabNy0fKpVKz0YOuJ8rqPF5bK2ildNsWiRlsHgOHd6N7ZLJ+ySctmO
+orP7y9yNKPFZGMUVbIOIUKGHjxOH03z8RoK9cQ3euXfdDspr5+cGQi+mBEgwfmD5RXqovz8MtcL
ahGQ6PnLSFMeirj+7QvVadDs6Ltol/Ij5ZX++aU6pzsGbXCaQi+5+GGRXmLVZPFAOquHpONy83eN
JpYtzeqb24AbjtU9cqsLGSb9KRTdtO64OlAfHomVrrfIPLgpmxhMD6m0E2pRj0UTkSXWapad5IOi
nRx1TNU/Q9+3Ns32UOSivkNXw0BPW03WVoKk1D6r6oHiQOhsOxB6Kx9c/UbyCcrDkPrpqqrU+Ddf
6mnwC2VhuilCWz+7Y7quzaHetLD0v9qt/kSjT/TDjLRnRApzsitBt8lY7tyhMR9dotBgXT1HCP5B
ZaF+1xpLLC297c4wojl3MDBFm4j+htciNi51LKIfmuW+WWQlX/pURaUyq+sNDfJk09vw7ELeBHP2
/OCMrIsuQv9nbdBnSJnpq7DDaqmzpHjQ0srfgisd93JS7HflKtWn6T1lUl4M/s++LTdOU42/TQJn
6W/FPCkHSXkWkVqu4nnSr0+ixLmB8W0004/GG7W1riTenaPzW68Ea2nZii0Cb/3vESMR9X+7BhXb
9HuYwCc+RySDgpBukJ786oOepewiD3pW5ZfKR4KzSPR2nWkJCCyz78IzYTBHst6XcRmIliW8e24S
t/d0v7srs2jTVyXNokWuaNpPpNrhLjRgdnffWrp536xJTVeDOdpnbVSanabAjCBnQ2v+OdubZ6tq
qv+aTT/HmzWS9uDxBz1RZ8Na5vrjl7yMah5GRnrRAmu6lwPxJMYvNHRyz2r8z5apulUgCFiHDiQ7
bapXxkp/bCK6zhJ9E1pNQotYm3y47ovcstQDCxiaeRPW3U7yYf/u/ke03MfI6Fho8Og11UcXgPfY
8zzNj+18MAvUTxrPYU3aFPVOyzw2TAGPD9Z3SfoIR6extYbc2lbzDnXSiu+OyhO8N3v9xazq3ywd
K4HY4b6ed7pzpLTCuhu+58qTx1bkbBha+UKn7XJiD/EWBIl+mDyIsqTZiTQByBrDjjOPKmbykqTC
uXhdbj3pXb7tdc9+QxEehju9spddGpO3HGxtKebvK4XOb8rpakv3UqsZyQKgJEve0rCbqy0DpX66
XubNscpZvcLcFpM+hMbT1b34ARYciD/AikqXDe8cPelZeZBEn3AQTds/JgRWtpLgU8h1QDrrTbKq
CntiRahOx8AP+3v6oDQSV9zXbfYkjNT6Src0jdltNR3zCvQ6NwBvjDD7ENYodlLVirTFuGoMb9jI
lKXuZfFDQ6dfPJa8MW+j4OiitR0ZEIXS7MhOqhu2kFmW71Unnqnq1Q9DpioP8JVCaVaW7wA4YChT
FGsto2BOKelr9tEMhQRukZZ9fRCjAQkYl7BzS9mrjlutmtlM4C9Z2p1CVmQ2nQePi91V2hxOlvCu
RJ/veqhYPOWLm60VdLhIs3ZNdoCVka3Z/Dt3t3l5E8IeEQ33ek4tuyJ3toeWrgbRGZUPXvboD6J+
lJ4UOY4dRGXxUppyYAoDf1HmkT5z2X3G5cXGH9k4Wwl9i5nbjUsBqXZAJd3N94gBlYsALtYHeaCU
lxxFXp1jly4vskSNOOs6iy9pah6kx2miF0vVhA7DiKx+qemROSzi0mtP8lDRuH6aRhUhXs/7IV1+
ObWn3+IcP44ORRVQBiVWhqTkcvaxGrD/0GgTN+baup/47p08uL/O/hyR4aE90lHB+3Apo6VPnl2j
x6gztoFDq1FQwHgTQDsnz/6T+X/yeXEPbYBjxavb9ZA7KEHjqI9KBouBPJCSEKdipnwoQfTxnEWb
6NcgJOCfYdI3wldzSBV7KePlzKAPoIOQp6qo4mOGPquMlVOFFejoueThhOpCAL7z1j4MbtRfdXUY
LmUPsS256xzJXaeArUJfew4gPxhcA8zK6ElFGy6dELnfntjYZI+RqiQPZgPwyXWTpdsiTkGHAeQc
ZuIcY977ZVB422hsjLULyfB7oMCf39WeOAkSqW++f2j4Yb7XgRYfC31OVoZl9N4XMcTWIg/30vS7
4ZgqULd1cK6zWNeerKzNXhvzi28M4pzl1GXoYtW30rRKLbYXfqe8R66q7aXPEa44e/MhM8q9Qpnj
IC3pHyA3vjfgeFIqz3ij8zU8TEM4LqXZ1S6sJaAvdixUDUqQ6rOnO+hXJzsNrP9KQyzjvusLYSwy
iGggxm4ea71g0tgNEJHm+Z0OHPxgsgnhtTGXXzPbUA8PSd2/db1i0RwggsdJ9cXD1K6UBsXvPEqD
xyLuwgP5K5R/GYehIXisuiTd9K7L33+OkANhfO9pD2XsvJCxLC+QPwSvxfCUzBVMvfHy+0Yt0Lee
zRGozW4sqRJJ05sTEWFiWHtpzpdwbLXf5I7w1lGlQTzZmdo7MkXX1dPUiI2hjP3XoTGqpRVNxYM/
BMqWLdiwj3QjOie/Jvlpf51UjIiCz5MM0jo5K6+ZNlq+MbIejUovzB6kZaQiWrVZpFEP5Z1iuUgn
q/SfLuQE6cvRULxNGIP60jrCTE6dmb20Qfw9mxGbdeL3S1tv41NgdtYDqawf5ZypdMCyLHulzU99
Y6oPXWj8lPF6q9XLwKC8NeVB/1C5MY3I84VQsKTBdmiGkwZsCDIiYDVAJEzoR1xvo5EuP8pDPgT3
ntNRZ3T7T5f0S7OxCtEv+jFvVxqMq8s/YiIdgYGVL5zqzs7ctZyXJXUD9MNI+MEOrgYrd/uqDiZA
aGHPeSNWypWmFTu3F+oebsTsPnBCNnla7L9kHf2tLuDMny0N97Fp/vXP2U5thtfZoW3+PrtvA1qK
Gm1cySSMntCRHpl+cY/kq75UPBaXPYxe2kKmY6o2tNd0kH5vvc5bjpWPDjIb/Z2ZOWLHgomSuhHy
ntab8tkbrPvRHfZSAtSa6mMaetpHPU+c2olCoON8Tgy7sb94MdvWwfWKAz1jDS25M5t8OBPL1870
IEhB769rP9WBcX72dbPvuj7kL3w15WBKmWgfmLFY2/m6ilznYtu1COGk/N3q3JUCi8wlGbLmIZsP
eGjXeWtEVJ4LxYjP7C2yhRHU4zupuXHd2IKN3mx2vrovybw/yTC/oGpYmOb47puJtQyqYknXgf5i
ZfxtaTsSR1kGMf5pylE3LsURpskA0aSON0Bmvo5qmbxQ72VlaTYkoPI4fC5zA9pv6LizYXo1Kv0z
QFdgyZwQxVMANz5U1LIuY/tk11r9cPP0Iej4gH++HMeSQ43W+VtEgJSFGzmE2ySGoj7Md+n8l7DU
/tNXRmW+k6b/K0769Egle1XdCxG7j1GX3omS4re0BjdRdvUQ8QpsDZEvLeF+TH6WHeWo7jQgjXKa
rRW7Rzd3Xjn3ALr20pQLaWnSIjoub6Ycze2NbjRWcoLq4CJ7DBI+5uDU3U72GUiXPAu9WjlkQPfI
1NITkYuKR3Uc7kpeMrvI9gfgu8WXLgzz77SpfOStNz3LAFWE0a6HLeKZbd41INX8j8oVnwHyCqHQ
k4Xf+vnxf0YNShXu2HV+Xsbhc4xgpKXh78vcAuQXabL6i27AgczOyt7UjWJ9wgoNO2FnplvgNWyW
X1dwYTLom5KOlP0ffgk1lL7rNGn7rr6dctqRtl2maQ9a1loneOOUhUE3xEfpQeSS6UNy7/Vq+MjS
8l2Qkv93gNCf0DhLA3xrGY5hO5qjUYv5Ax5U2dWoWTF/jc4Z3yjR3Mnmg2qCQGOhUu1dQJAKZFja
A4Xv4xxDpe2DDaFN6aDSHoJg9FdFNqnXM+krzMxfybOwafwVshh/jyZsKSMRx2u5wR0TNbuwIwK/
oVjZzOrxuUMewyE4JFnzKCMa1/7/IKPsP6HHaH2alkvjtgMY3VT1P6DHkL70mpV6zulzERbDTh5S
Q18Gg2a+xL/OijH89N3O/mscjxlQa5HfP+T+Mx0V6ceUwVbuReCveHGMX1yqSaCdPrTZHUEEslFC
ozr1Sc5aoGAPAKMCfRil2b6avQppFXTpfg86QqN9YhXPHOt67X5zI0tPTqlajWdrAli6DHyqi1Tu
61OQZTORZmdcfLOM73vUVuCA4KO9oswWaWHqlw4K698G5Ay/I3cjZ4wmYs9yBnyT2YKiIJSM6KFd
Z8i8QBrHXIrG73+/GT1vZjn5nW7H1g3NU12Hlail2a79RwNVy6NMGHYxnsjnuvC39AkdhJFbHORh
TNLyoM6HtPVicKbzKWmL9ZDbAWlS4pSsKw92UTP6p32NnqfIkZvZ+H67MX0FoNWsTBzBeLEunKo4
x4NWnOVZ6yTKqghJrf0xMKEKuglLeovkAK8KXk7zXKRdKWSRxqfx9O9LpfP1wtGP7mJjeLpdXUZ4
ZE+PuTFtfrvGPNOmrei+y0itM1lGysvIs5rHd1bD+hIMiXaI82G4r8osoh+/AMNrZ7BZzb5Ub1J9
QT9HtShdyLoyDfhZkY3Gj8GKFnI9wnvkSRW9/V5acAdplTZcBgEhbVOjnaIF/gEmjMZY1XXxJRZi
3IU22MztfzDpPR93lsTMQ8mzVPgdn8Ks1LaDp6tgUcAqAhJDD8NuhQaklR6hzgBQsuZOg47rfI0A
OQcqqQRBlg0+sXLCr1mT203bFqHG++kqzGIY36/7Iz8AV+SMWk5uwlSPuuXRXyh3UdK+DUuflhqd
vbnuqYyum5B2prSA+JZHBkXuuq6zXKc6lNBGfJDH9kCKKf7J0SG2ojcfaFk0Dd86fSVTh90coM4B
rBX8vRYH7kFy4TWd72zgsAUuzPt3XEjn9SCp8ybD2UDxCZfGvN+Uh98Cw1/DxkxDKIdVclxgY8wU
4RANXGA+d4IHQfjGJqrbptIyWdcF86GTLfPXEGjqd3qQnr3BcB7TOo8eygS61zEnGT2MabUeKjGt
x3nhIEP06c0A2LyILHPHq8QClGMqq6aAWrZC4+wphAbiKMrmizGJtF7mPaQQedSt4sq26TmDyjxK
kSVFrGa6G+z+Il2hJyZgdZnT3plsk3j0TYBqHPQ04857vM2SZ2PnxqgqJs9/+Ltm9PcQo7/8dklk
WKDBbd1X+aGlks4c0jxw9l2av0vf9SLz9xLC7/dqYn5YYQCmp2kgLzK16mvfOnxp+c3nAxyL6d41
/W8eW+5tmmaQ3M1cBySQnVM1H2DIhIqJ3f8ffhkhfUk05sveQ93WkaTh0hnOROTADK5zZfBvo9fJ
dvs5TwbLaRQznCXSozkqCtGdjf7jN+p63cLLOvWlDUHk0PCunMVAJm3o4+wAqKQ7ILpYbWMwHJch
AANotn7wyrKpZrFXat9SW98hjxaFIN/iBalL5aeXG+8JCeH3MR/qpZ1k1T0U8Qja6v594ev1vhuN
N0jBaQuZD9Ivz0Yv26iUzo7S6hsfzXPqUexXcpAyN07b67DZ1XvHt96ucdL36yo5a77rVaxkQzXS
nulBVDLTcOs7/tV0LNe7n2A9lIOmJBCp7N8j7Dr374Ok298YQ5RfEdL3z2vUM2FwqZc/rMxc0NWV
HGBGpEEZNKiaGNxPmZNefZIg0ukHA6x/65DAH13kg2dFX2Hoa7iE0zvFzbSj16bI+l6H/VnSdx7O
BlQFU8f8qjrZSWtI/rP918lxxXTGWSl9vlmtrEZAG0dJ9F/4igH+IIoB6iMSIA9yINZjcxEGUJdM
QjAtnG/am7OQvwE9H1c1xH53V13pW4eNUP03oxlh9r9pmv8tX07/nZe7b9Fg1dvf5l1VqkcmavPE
azSkh5SgIx8hrD4KgRiiV1uF+XM3H5xKewtjfTgZAPOfW5N2Z+BM8Akbbf5ca2l2R5GAJP8c26Yd
q902ooLGoJzwz+lKBBI5CiAu1QUFb+TYdp07jCREzA3ZY/XZp9x+z1ugRbAQvzaHuXOYmE2gB5vI
S9RntCaWGfmNowkj3iJUlfGd7qh01tv0dmGaXK8Yz1csbf/zitIvP1iGKZn+PqaoY9M42D/HUTiL
b5Rv1EODUwJKZ2E6QfmmB369dbreXkvTIWEHJgb2HGm6iXeiVqE/yGsUWbCS7pFl+Smbr6H/ukZU
0BhUK/YKDIYCEzI9WbI7qyvQMuKlf3Xd/LQoGkvNR0RC+q4dW2wh271lpW9XcyJpULF3hkZEpOfS
2Ge+1d/ntaMqqzgY7t2EanygdnTOKradnseWe9lu0NjWGzhYVmkhYmQs+oAyFq1DfdihVtpTXpYH
UnJs6xolXVRZWPgrNxv5S+q73hWfEaS7QKnmif0VXcxgfzXlXE00gHMRyl3J6D6ijC0HYqUT+56H
vLRufmlSgU/M2IQ9yKPyAavtNjEtshWkY2Dyb5TnHlLyeyrzxf11gHRwuex1FzqPGsJMSbHY2QN0
09D3UHdEC/bmAw+YQMoDLeMoY+SQnPgrWlp6Ux1ql0S4tzbQyv5N2EP+PD+9vLya8yB/tR7i8qI8
X1U75O/aBhgcoXodWS9BUyirurWhAYXUE7RQ1Jgd1EKDsXO1qDuN+cwVobBnk61eRtyRbEMUY5NI
bodca64xGS+Li2wJQ5KVQhCN4xD4wi6azASkIqmCkzTlAcDigbJLvb+55BmNECgC294MoXmAX3t8
ZvPnAVFmzz1bfWexPbfik58m4ixdFJmDpTqAq5CDvi78NUs1ey1Hp7iGwaHNf5S0IixU6h0fTT+y
1rbU4FAUnffaWyB5rLEH3KN42xZOjY0Mo7xx5JkcPCd2l56gDEmuYYrXRMuh7Ut2d779lOT20c65
gUvVce6SNKZdotJe+lFFvA7W6kfgEPrJUZ1jykPnMZ8PCkX0ddFb0frmI3P2qAeWdZQRqas1y7zJ
BljxDkJXrZfBUdtnV/uQRo/Y6lMIlaq0LP5PnmDbW9b83l6iUPMfQUqsrpFu0z/yROKX7dvP7AKr
BNWjCHbWkqy8WLhF3rOIRwND7iEToKmLgEcYSTplOo9UIhYkudwXdhUvUtNGHoog4W0kZRiFkwxH
fyeFcqxBtCx6tYoMloLwLfq8F9hI8lfKL/FWN2Hvq0ZLebTaNllIRp7Ety8G1HOvATqX14iStpCn
qq3+1xHzp/iW6h30RC3XI/mzRWqBMovipnMXfYtAWjiIjZUMATzuvMRXtNaPa7B68cUMM0jbgZNf
uv3QtMpZeuWhyD1jreosuj8vNMePcU8hrrKPv8XFvrVVbLDfHb+eYj3G9kfapeGdvOw1zo6LOyrN
b9eIMkopHAhl2tLbBN2I/Iqi7hFini9QWlBzyq94tZW7oouU8+1yiSeMdT2o0CXICYrdbov5S+np
EIBTd6qtUvRfyMk092T+6W/BUqvqNysJlea+mSHnJiBgOdb4vQEctflP836NoWdXLKJY2XeWwz0H
qiYGwnaUlk7r/c71UcWQ5gB2J3MDQErjOveBBY+znl7fFNkq9uty289CDaM18jvylGdPsjzU4fQt
ISt2JL/WP8UBDULygtdRYa4jz+RCpSqWOXK5W7vkOZLY41V/uf2lxOw2MQvnMjr2s0v6KwOVG7VQ
aaEIEXGWvqlPh4Nii4sMu/l/TU99BXr2rBQbdxDA9rtJ+QCj+nl28/1xVlJy/TKhrXmd4db0+mTN
oZ1K8ySGUQf7jCaHowyPsP2TtRnenDrVX+dX/6UMadaaY5BeM+ayn7uw7Tg/pSGAVJqL6sdCH46a
l5pvk8ic/RgG7Ehn1XdlctOV5kNgJU2sox0P3WNW9zS06PbClIBZshv9YeBf7r8E4Fyovbv+8sor
XRt5shsd5IZJUcGbq7Yne/5iQvUgqbLDR9sslZe420pvHNYWGk/KWVpNKupjaKB6Ik3aqNRdydN6
Jc02yLQ1f/ziOjW3Snq/o1K9c6za3Sk2m0yzUnSD+uPIgqIBvDf0JdQHjToNSJcNq6tZG4N3H+re
T1CJw45nHqzU5ghjmYfgoKipTBsoUZxjiO23Jcgzyo74bgMj/4XrAT7e5c0nz9JKNCsNeeTVHwOu
Kurl6LbpRg7cRg2zn7XrSSbIj5QD8tPgNPjmJV21l/7IdqaT603T2ho/fCisuLed/CjPGjcJgUDO
zqDjEHq0nNMckiVLDfwHSCacclgeYjksT/vMIjGX98rKUIvkpIvu0riVtZNWIMYEtbv52S1tY3C8
QzAF5EYZkKOpNWmrf8+w6Y73Z4bN8NjtuqpleZYHo/QfGTbH9UJTlGN0UutiWEjmKIC6QFfVLt9I
Ux7awt3ZFR0HkkxqnACet6rx5Rbw3yaFhWVvWoU+14g94MqnrW0dqFAKywO5EjgBwu83z9X9K9Tv
J7BPMswLv1OLWMagU/RRD89B6wTPpYtI9zSgleIZefhMF796F4BxWcjRyfT8p3HpzEPSgSw2qQ2l
Me9kuOo2Kc+0eEbqcjFqD9591donaclZQJlOvTel8NsY2kIEcfAykbRcWCL372qgqi9NnJQrNsgR
gBzMPI/RojCRHJXBWuzaQM9HaynN/0fZeS23jWxr+IlQhRxumYMoioq2b1AOY+Sc8fTn66a2aWvm
zD7nBsXuXg1KJAF0r/WHUUV/JRJrSRlcNnp1nvP44RrboKyTDWRSFTsYgATxFENd4lG+zaxlL5bi
D/cytNe4ZnnsJ0d5Hju0F00HZlRtKO/J8hWP1GA1/dmUo7LWJUeVmpLeLRizjt+b/zS3KvB1SeBI
1L7K0j7p1adgqKwjlYn6QkKsuYguKwuto6zTyf5S1a9dXtus8jIBYK5TfFhgaOSdh0BfRq5YnQOw
Os/iEEZFttdG96cMuPWzV+uXeuFnGzlwPcmv+bfgsMF3aJxhP8iCteUiQJQM8ReJd5JdaG4flKYu
zrJcnTQTkpLwCTa3eIRkvshWVcfaxWiRWxd5OFs6ekjNY+ne4fcoaaaUPvFOENk3GZS3mrfp2fss
uyLMzrBzxA8Hdk6DCywfXzed8ZrNzm0aaVd2TktS9DogZ0RwEH+bQS17QsQrs8nBhepWOpKT3mCx
5T0j/qu/tPlvjf+MyLBK2cmw/8wZm+gR9RVvw1ZgNU/WAE4inopDlZAAimHIbNgQFLtr0S6e1U/y
8S9XBvgkbBQbLKps5Qgxr+VBNuWAiJBLALlIQLOVKjR2EwfZlK+wHkFrTS4afp1OvgMGq++nk8ER
P/Sz63PfsLiS7bDnqgw1d9+1drrkyeE+O3E1nzJj/CpbRp8lD9R0ZuCojr+PlCl67pVeZYElpI1E
00yy8kwx8S4vYUEskzk6pYYTnQ3qMc9KoJerKcuGbV8p0TM84/gQYzuwkFONJMvvpmlcYdJZHIMQ
MaWqHGDxKXEpm5Ovk2VR8jzb/vvdGXL9x7uzQx3Os2xhtqWjRPihKGWUMRzsjl1JGEDONHS2LqDH
f3i+Aumjx5oKN+kRxH8kHB6w2jDxYZkNtKzZEH/n9vDVVLzgi2ny+6K2Zb02akymIVesp6kHsAeD
L7yUVR9sSrfp7uPRn7dZa8c8vKtuH1RzcNA8sz82MeyAflRNdp95t5lgZDwgDRisjTpsl4g1ornC
chNk6ti/uQg7ohikl9+sNDhB/5iCRdE9qm0Z4cA6gBbzsugvw0bV1hBLLs0XsuhO84IYSLFK/Km4
TG2fb6KqnE9KoWi7cNQahBwGnKfmUduaQazcs+ds13rCqjuFar+3LUs/4n4BWcqv9VdzdKKdY7QK
ayuao4rkZdKN1lY284KKVk/S7Cibnme8whDUz7IVu90CH2bz2a775KkO443sDoy6vJ9R5b++wVBo
BzOzzeqbZZkYQy1aHbdXxDioM3UJBjZCLqzzYmsBcrI66gJg0PxqDiFpV5KMT76fXboxG9/ScUDg
t5sR+HUi904vMMZFqy75RHHgXjJVSXBdEIQZ3nxW/useU+w73H2cOzuCwWIIYbyhHrYSSCxLpAZC
wQjPTne9YZMHkJVUxcOB2iiTYSubMvhXXGxU3VZV/GiRTvG4VnLqebrVYkwomiboxg0MyPemHEWW
0Hhx1RpnMyVKrrCJ0FSWRlCGT/LB0rFMvbXsOViVFilNFz4YunXJ1bQ8MXnasQF27xt3yO9ALdmr
cczyr6r2f46IS7dfTqjf/tM5YnU2/4uGjKF9VC2zPTiQlIwNW0Oe1nVE6fI3qSrVxz5CqThxbQz4
7Y5oHto3C5oo0ZJ17MYwx3VcahpxcKR3jWxfI+UkDZhrjhsQrjSyLWeyw+/wrvt1Tuw1omWLcubK
NwL16IoDG8r5KJuoYyHnKV/KTjmcoLSysnMbN0QRaBseMfLlbeKH89wme6ZS4faUBph4kM6R1X4J
BECDA/XNKOl3sgkWJn8Yk8k4iLgrKsBOp1xoddSLgQzy7h0qIGJwIXu+qhdGCGcu3UFsEfzpp5Tw
G42mXupa0J7w1UaTKBmu/bAx3/tnzRouIl5KAWoCECbjZb+IR1vwS8hCfGeXuXZS6lE7yVfCIO0U
dmtvnLLfurXemUmmRl6/D7MaBjuTAsVv7xLDeUB46zLa0eigota654xq6QryrbmSTXkouyaDmzgd
TT3OnyllzSuSUymZ8YEmcgT72PO9RQg4+Nlgs4eRjgXkjVg5AfWzF1Kg9uk2PancdCvjpzRU9rg5
v0/XQpIfrttn+67ujdPYWcYJG8xVlnbNUUUrdaI4zioqqq0WeyvzTYb1o6cAlkzgOS0MdqEshJtk
LSfLw29BLFOvJ5N98ly3OHlWt9LfZD+okWavBOad2hdaudAVpTneDgY0pd+almwirkLSUF/dwuQr
GXuNECf5MFWGfHwPGRM2gbu28iRc9LmulovbxFa2GyWmV55YDk1RyKImyh/YvXaPSeIaiN2q/aJy
1e6xEYcZMSyEAeZkJ5tyoOiWidKGgDyZlAWdvithKC4QH4BqLvpmH/h6as7JXsYrVgwUq7mOuRWa
mbFj3BusRhdofDZfE904+JZZBwtXZa+Ye92PQEWbroNw/xrA68ZoAnppVHnFbmYRvOXP3gU2WxIU
rIRoZqF8UbHJmIXmSlH6Pz3dd5+zOps3OWtYtj2EQlpRlnZl+1/w01rLB4cb4cNKwVRSGfD+me7V
2v0kSQ92os73rCM+3cZGz/okYVyKXs63yH+YJyJ5PKPc3YTAsk2KOVBvTzHm0ci8Y0Aq+24Dgph7
kk23naZ14vjYCKLTzV5NTO4CxV1XdV2vFS1zN6iFOYcqrwYE6TEYUPG8em1a7WvblP5fXVQuwsQ0
v3t4r4IGLqIn37DPeT+8hC4ULah4HSsGcQg1ozlEI4XsxceXchwp8uaQyPHrpCporzNv03+LkS8j
zJH+faVnfXyaOKoJGxGxYA+JJds2P8Cu+sm2sJ1zm7tWRQtDd8NDrnVweqTbkmwX8/ifdpWxrC7F
OAyT5iItl4w0GneYBixqyJpX3wRXmZz7vnb22pDiqgAHCOkEbAKXSjR4rB0VDAKWrWltbjsjLMDC
RZLAiJBbowyAPw6YCEDIzRDQgeIBF2U2SvbJiGuqJ9jDysNvHrHOiJPZBHx74Qi3V/fmHivb1zmR
eacoUbNvYlM9/vtn+beUhkN2HuCBodmO6oFi+/BkBl5daRBQsrv56nipJegsXZ9hbsCll3uZv8GH
xkNCZ8aPy+2n96eUfHRRXznYg3OozbO0o/Pd0L9LeKAtpClOoCfJZiobsmLCyq7xYOVkbAHvJ6+f
X/8+KcO2bDmEY7GTZEtfh2M8KEGxvxEwrUbhYSn6JN1SDgTGH3Gd4G7e+tDvqTFJDIsaerbpthvH
IR/pBdkjqnfBPRodLmQQ2/mc5Ymg97sulda2ehyq+VX2d1lqrchO5geryYo3ryuXQ+fbn7VG/GPk
NLeyqaozu1jw/16oVocITNhKThdvp2Za+gjvOLy+nYyv0+L97TIfZcJ//2J5kHzYDjmqjeGv52qW
gbTv39zXkr6yTccayjuvHhYz2hDvbmSxHp1HmtK7TF4O3v/S5Ufm8mpZJiPEOeQ1JGdy5cRnESFb
Q4ViJt/zkeV0cVD8LtnoIL4+xT2pMPZB3w3Vxu3dDSoo0DC+laIRbof5JztUL3NYNZehjPqnSA93
8oeDJ4XKVTvzjnFpvHVTrq0oUSd72cRf8rdJWhDvCkNRFs2E0FzsC63KPw+NhkrzQnY2mKzsrHY4
/VPcra9S8xOydab9hSLUsIgEWDu2TWNX5dC5RetmTaI5oLbBnhs71lyfZtGSXbcwOXNm8NrvG5cR
kMjC7e4l8tmdO6EQqNT3VNeMO7U0kInBK+jbnFwDGoVKdGhX9X3oICn8bwG2X5X72fNWkWk6kHD/
/Vf1N4yhY2gYrVmahU6kCfj1w+0iJ3/TTq4WorghwfxD1B+yLtFeW9NZuLHaPTtJMT/5sb4KS0N9
HabJu9er/JsfV+prCyURsAJKcnKOl6GP7zpJvZaxUwXslXeId9czWng+qNY8HuVcsfFUfV89/3o7
1XdWxtjOV3M2WbuNinFeeTjMr2VTHlJPt88A8GXjpuiZqvrvoXJAhjbDUlZ6+0HQx8xeIcuM0wZV
drOqVn2pNjgSgEuwK/Nz23MPi+HuvFKYk73475j3QU8uehjm4g2RSw1WI473cjT98xSlo11P0Wmj
PIUmThyZ6vsp5By1cdTrKQKBjrj9FYlb/4RhE+xveCiExB901wYUJIFSNwhViFAfDyczW0jM1W1A
D5P/kohxxW/gdxyqw3PZRScUXqOtq0CF/9zs2VVoIn8wNwfyTSjkit18Jzb8OJ+xua9z46X5swke
9X1USizdgpva/Oap2KTFpZmvW2i3m8D3rCdP8YsTlMW3RBA3R8G+scg9O1aLSa7oUmP/PV4OJsB3
T3EbvcnWr/icZcb99YRVPSwLd1oWfmF32rI2/WgnJX71VAGsNSJngsvVuRYH2W9AiZL9sjVYaQnS
PFoidJhvnEFPnqqZ7UwCgfrrBGIDULL/M5twVFKL/pvfWzrktsR5gkLtrhO7JzXROeqBAm23zbQx
ErdD7K7sKf5sZNNjXhX+zyb9giRe9tfITXhhGU38muIssEo9JBPdpAn2aJcoD3ltfmpLxfmkVn68
USPV2RZIinxK0epW8jF5DmJb+S9fufFRqtfVNIf7iWnptu79HQ+eoManQTWajtCFSANNKLdo6Lem
Yauup9xVTrLvdvA74X5pRj9uXfKVQsp/pVdxhWDL9DqMs/VX7/kLw6Pwv/DKZtXGtv9jqrUvftCG
n/WRFQr4ZfNpjtxk3XRNcq4V19r23YgeSlvGxymEwIJynzcU/+VeSFrxww8dIwJDdfgBGhgTsHj6
8ENPLKMnJVrURxM99TtEbJ1dB6p13wZFcD+6llida+2z4pHJxb0s/qa22q6qyo68WBmvqJkp3/MM
0qfegCfUDUVdqV1TnXO7rHeozrl71rkVspMqYn5KNz/BTfQWUaaTqoTrdz1T2LF5QHvpr7nIQjzM
0MqcAqtcGXzED6o+OFu9j/sDyTgdVfAo29hNZz3CFE2XPoDYL+hQnK3MwtRSVx561w9/emn2LQxV
622aASHLU0Q5KgRnrsT+kCjjtC3wgVhWOfziRhwUvfqXPhkig2VcGaHpKZVxMUBxl1WNZpki+L1g
FOFS6ReYRvWjza18n6jtuJBj4Ti59+lIFoyvsnwNqXQsMhsGHp/muerBfS0078XXIoffyUQZvXH7
H/iwf/XhdX1mOx0tXepE93PtIdOVRV9ui8ei6QEg6MkXuZSUa8c/u/IE7Fnh28U2COtlUan8Fv98
FRsJwu9jUSGLrPHqt9E1+zawMHo9NI9yGylaeYpv46+WHJObyryY16aIlJvKX/Mkj0iMyXlyrKT1
f5v36yy/5smzQGXw9l5njOs6mqajoynjscxVlNy6Ur/2Ia42HW8HGXdryleyr0+9jUdedzcMSlFB
HeB8RYqqiDn1+voaN1U/XNWZ9qoz5o/om9lbNHEasgg0+9nLHxP8V5dourQ72deKPi4BBGaz8kF2
kR8qj5HZfJetLohhAqDcu8X7k3RIMJO/I3MlD7pMVsmXDSXGbUeemA2WyHOls3pS5bBsd1oIXH1q
IGHe5txOFCQIJGJdF21NBLn3pNZJJ4IFPknS0tiE1sGqhfwUa86iTwLUKbtS3ZQTzi6JZ6AE4bTl
/io7GrjpqcvLpxAJsye054KnW4Tsy0QEgOKrTKmcxH3nH88RO8U9Wa+Xzoqib4bRrJx4ND/5gWNt
Bte0dmWtJS+ln19kQBijSTFqJO3z2MFlVWmj1Ryp4bdKa1cIeJufski32dPgq8XiA634oPM3pNwK
VpE0NTOInjKwF26dAUEXXdwV3yPkoOz7M0KeYzKtYgX4vL6vVfsJzCi+Q1pECjFu64cYPM3SHA33
W2mGpCiQm0OOr1nA0ymfyEK8x5ZTaN2NbbaL0npcIqBsfzHTdqcUSMGWpglSFNmP1mvDFWoV07mB
m7KnCljtdK80HxIxaRCTWmS/LT1rH20Az3wxCRq3SrZXc9v61Nupv02sMdzUJBmxlZ2/TLPiPBiR
XV5cxXyT3YiGK2AaDcrTmXr20mGZGpVz0WPFvrSFhchBYf2o8WSNlwDjwOvjsuy7sbsP0eb+nDy4
mV5+1jNzRk4TdHIq9LfUWv9RpKXxoJR9Q76gJ+MlwvxpRmsAU9w9musRk/M56d/+fTWvmR8zKYhP
s0k0Lc+xUFuFPPTnUs23/HIsdC0+tl5vYHqjDVP8KQ5TVIOFVRRlq7Ubju53O/GTRW02+qvaYoWC
asL4YHgheuOG2Rz9uedAEmNbA5R/aM10x3VGmU3Pmhezo0DYaHq+hITfvDj93B+pP6uLRDQrByhu
bQ3xwsuD9qVVu/GedfebnOqirfpQuMFJzlRMS7n4rYe2PBM7NXSf8uFHSzVn1YShsypHo4BpwqGb
g/LYR3BdF7e2nkXwmm5txWrvVDsZaqx+kBRb9sIPqIvG7KG19WwLE0BZyL7bQU/qg9HGJbUkYuXh
t1irM9kUKp+DTPFQ0I2g+GStHm7CJPYXVC3ViWXlpKxG/ntgiaNqHCvut5Rzg5M0zJUmuvLV7TBT
WTkq2G7cuuSED7EyzAqSxcoaU1VZ+LWG9q1mnJpCK+5c1g4K8pmVs4CO4OIqJdo2EIM1943pfY6D
uMCuUhJ4vR1/5yJALOpETn4jT3adw+ZwGTjGdO+pgfcgB6oKo0M1yg1AWY9mC59AleiEgQxuaw+P
iZOCX5B9OWyalZWhfv5bZzcMmCXYCpkDgWcQOAeg+9e5ty7ZX/mImZmxo/8X/3C5I/l9x+KyjmMB
64rLwUHO8UNCcYARFxjtFB+dLMMdoiKZTApZKJ6HFS7RefTYCQuNQonCDboM7C69eXW1g0AdlBn/
fl2aH3dQMCs1x9FVj4q2apCF+vOyjCPLKkmQWYfIUdO7CYgDP1UO8tWtmRUV+JCpJMUmRrnTdBvP
LVHKyJGtHFB1gEzewByhdTu4dnfJonA63rpixPyXdUz5NsoMMs2DYpe7HM4RvGnPeEgqjwJu2uPQ
iSoCKivo3C9KiJobSaayftGqbgQr01T/EyIoWjLut4PoG0Lj8d8/N/HhfFiSew7ecTYZTc21WI5+
/OSgy47wjNrqkNusfy3updYapc3hJMWI2Z0EC9mUYsRGjUG7YZM2R/UOqWJktheIrgyrGu+RBbaS
4amI0WKrjezo5nV4kl0U4MT1K9p2pjyqSBNewtL3tpPe5+va6pRXXZ3wuhmVcC+biqMmi8Sc8McQ
o2mhLUvPrZ+rpkSNNMMnN3QVsqEq3JaCO6NsutF3NRjNnRnW6TJuIEjYcameC2AZk9NAl0CH+ZmL
bBmFnXKRAUFfNoupqPqjHIxbDZ/wtB03cnTWEg2GVobjTq4sICgWb/Dy/E1NcR/ZUxIPjm/nyy7m
Zi5H2TscojKtH4MkN5/M3FlLLgW3s44UFAmRNo6NYwhBEgmaWDG/Q3v+EQ8l4pSe1awnaVVSv8Vp
bT9KfpGBvdK697E/r1Amt9s0FDji18A2dLBQefgQFgOLqckIPhc5XJIJZNseYGL4GaX5hY6861vT
R9qxrHVtKaeTOQiXBZLALMi69AUM6kYDm8rGUAl2/eBzuQ4AUszBJIejZP6ui9CgVZB+e7gaN2oN
6lpTmR2uWP+5C6NFbLsxWuJeiYQaLiFuYl5UswYMNAX6g9KOX2S3OWHDbEYpvDDBM+4RDzWiIGLR
SlTYjV8GMdnJzH4jz9WF09Yn6cweS7CvmtRcKkHXP4UhB71dmSY/JtnopyhdmUNfb2VTaab8BMz1
JUG8qVyOnfJ1GIz2znfC/qnT1DUS+dp6nmJ2x8Lwpiqj4t6OtUfd7bj6fReZC8q1l0R45ageykns
f+a9N+TQhZqy307oJC4id7pXLCX3F0o0mvibD6/+bI0P8oAi14Q2jL3LMtu9u4ZlkQFAvg2ndTrO
5BjQRYoCFv/Vq8N+d5P7Xr4aRZZ8qKO/Ci9OLqmaKxgtI5xkjlD0TTVmv2TC2G6NtH1yo+YhFFn4
yNewrav9bp+NUY9R/Ys8TRQjuaMY9ogXB2cNDD59T3NfWsBkx8Qxc0RrYK6F3ChRMJsQSov9ytsM
Xv792gzaMlyixaLbxaINWm2vdSGMvDSceERr2rPR9R5C3/6M4HuBUH0Tqie98D7Lljl67VNYvigx
kbKHy+4utxX9LCdbZmot0ryaD9fwzKpX9dwvTYqsa9VQmsdSUCU0SCh1rbAFEV2qHYx3uVo8kw5T
02WdaMFaTvDsCg0ux3wNJkSAyBrwLkEenUt9pmaV4mQjB5wiMM4TdN+z2hi/D6D/op8VJfvbjNtA
LU6VCPObJi7XuleH3b6gkhEmjrtB1Li4Lwr1b6/iX6OjnfZ82IWdnCZg18iGh+T4/eYV5kG2tisd
o7ikRoXAFMQy7i58wYnGTqkMfzh4OAgh65C6QN8n73OMAgI+lbmARVxtbgq/YY7lIiPdmLc5SZt8
76fGPww+6eEW2aANrHpnr7i1DQfM7hbNUGXfWzc86tTw3m4RZhnYFzXyP0bU1txjT6D8rMcqEPy/
OftumU676RqSIo42PYHY084JpJdTZ9cof6B3+7kJGu48XTmcJnZFT4Y/Pyh9rn3O/Ryrh9FQduFA
01upeTl+1pFc2bsacF45mc3XxauM4GkAvD+AxNikjdHBN/Lsp0DjK68cy/hhpyf5MaUNQDXWCtZL
5oX92h9G9nCh2h4pRq2mcdrV/HrY35EF7cWh6fEoNivrQXZ5XYW7gK03W5npBIQ2HScHlyBr0L47
noNYJujBxZV/XBi70YYmKrnJqka6wyE3ubtSlX0ciJAY2FkePqkA9dFHhk91l04Zus2y3QWjQOt2
VgIwKYXRZAzppm3nhr9niOdXuJbAHwRMSvEfNfR7n3WBycwNVP6m90ZUP/lDjSBqr+rVt7IZjOqb
A1x/fo26onzNM/g7FlI8J5h1xltdYK4ZmK99bo33do8JsuzGWiZDkCzJNoMxjPzV6IG1iGGBW5mm
+yzX9BU0t3glm6bok6/koTUnhHk9b6+mEbVQ2Re6mX+og+hw7auhtO0tOMI7zbc0Vr/spaNQf26p
FTx3ypBRIfC6jdrGkK5srFNFQJNr1cqBHX2HQnbx0MPpHceYp7FSdU9DNnRreGpslDt/3Gm6Ewnf
2+EO8om6sYu2uFSNoiyn0rdfMVbPeM6jmYPa0DaJmzxclMC/XDOLfwap8qpUUfPZRCVxmaUFq69p
9AFNsWiIknJgPagou0gsH9QG3uugJNZKjuKkm99RN00WcjRRKu8x6Elsiak4EvXPoWM89AEVDtzz
hiWs2XDXcds6Jal1lD4ak4nfhqlAbK0a1ARk8zrg6tl1guyTB32etjixT/eyNaZNsXC1IVpQt8Rn
HAADyfygek41E4c2CKZI6uk7Jy+qtSSSmlr7V2G9aaHlP7m57a0zpHbuSET5BzYOyTapNesC3rJe
mkXRfInz7s4zBvMnygWrrs7C7wMg/YViBuYB2cnvltJaT863giXuk3ztBUO6BPKf7R0x1EfjsI9a
NATlaDmo3VLtlBHPLWQFBkfvl2XJPvS2CJYLXrPuhl3k4vEd5PCbgxKaeF7l768i+gYgpwAMYmC1
8tUt7s/RyKzNhRn2zdapGnPXpso5FczD2yGZcpasgpKI2Jexrx1rh5q/s47qGgznKJTJEyP7o937
jbNuDN7bczbm7J1cqKYnb2DXDV07ONnJXDQrRP5Zy9rOKQm875of12+jNT8brYrAMZ/3MWHhtrpa
pvErUQdu93OrUYfNtHDVKH28H4AhLAG1BB4/gyL8YnYQZl/GSv86O37bPjnTnLEl7bKr8jKqQu1u
Ll1jEUpPvc4AqxVNmCXKBO01VXvr02wQ9nKOjBkEAABvkAmprM7cVLENFF+gypExnxeGBZHAcK1w
Z6dkwmo/M4/ItWfiPlaKO1onbmAfmnLg1leOwFhzrd83kxIcnGlQXjzA4NIdzmqwge8jIzgMYMpu
/f6Eefyt3xWKVOIBfIv3LKRQsC64WUwHPsIZbjXsb/JP0npa9I8QGvdSEUrHJm6jipwSnooYXdVt
8FDnenLRLP2r1HUH3IFucRrUe6n6rjabIVXnT6yJs4OrqPNqFOrvbJLjxQjrp66fKpYwWkm6W0se
EFz9SiYM3f6azYUqga1jayy0LOyPEi8vR2WTL8V4uTXlaCqCJzHXEPd72Rz8ul36fB9LuTCNG8QU
nSSkGibWqTP1lqNcmMpmoYI8t/dX60c3qtJFkWfeMQ1IxqHPmgllP+uI57d1nMVBNuWhzCv8xSZv
xlynzlFPEoHyIAPllDTgkYvevcnK0CjVmj2XihaIBfLnpHjKwgENukLRX9tLbAIMz5MZxTE02MB4
tG2K4QKj0EdNfBAgoJWMQj2lWpVx9TCWYTZerkulRHWnjTbP+akkTb6Gu6g/A+BqF6rSe9+7MF3a
PM1+GuCz1NIcP7edMi/HxoovlN3HLbSV7jCNxddZLy0S5aa5BECWffemO1udom8VCuArqhXWnTNG
5f0toCnvoniIv81m80eAnjyOMyZypufliFwU+XOY9Gf5q1SNvFv9Q7/WI0/C76YAp8sXJeLlr15T
mm4VujxpCt+dGx1KmRthIjIcyT6HJ1nwkZUg0WWkBfR8idf61ZwFPCuxGg+pZOHR2WVdfhr9jC0M
tdRvU84iSKD5ICa3oAK74gkx2mELk7zbe2WQY4yX2bDnrdpWWABppnUo3fz3J7ueDhtMJ/Tj7WEv
n/2JEIrPtOJV9hsBKnTXxz5UWn3JozxdyzPlTlpxAzYnxG0nbjBzz/KumSC0iqa8MX3okzci+1ec
bMrgj30sMdGVge9cAH7az5XylYVoc75qUmSibzLcf+wbhN7KTdQirgoVxdCnPueX07te/K1loQrW
zf5hTSMSOePsPQV2m2zNRBApbd08o206Ly233Fu9ZTxk4HhW+VS1D3CgeYraCRIruIAfgPAobEmn
5KykMBMKuCHPiAA5CLVP7Ze20BHqF0tojEGua5K8CbAi6eNv3cR/FoaD8zLO6evom4hzjWm3lRD5
sDXCdYPxw1auDGVTjsq14a0pAfRNjEWYDP5/zb2d+cPc8M8/Q74vH6F7f114NiQNAf81qPUIqRqg
Fe28MPUxP0Ed+4CkuEIuRjI7S1DY40qiMjywL8fJbHcN2nfPs0bKrOrKy2xN1nNjoxaD7uZ4h9yj
9RzPSP707azuZNNxc27SGCquZbDXB+be9EucUcVcbci8U9pyBxetNs7dx9QfUbvkRPKtEhSGBvi5
6YSSCnVh5xmp4BGkNjt5+cpN7a8l1n4Hpy/Z9VtqrazxwcI7R2YBbCOZTpmCOn6vWgdwS9Yysxq4
f0LaI0MSD9JuXpwUBHZfB/6q3kUdhJScvU8Te3X99HjYX5ppsOEABdwMDcexD6HPOyT6HD/lRRss
B9eJ1hiH4aQoI1PvZNrIKpTBuK20IXkw/BrPPeysX6nSFULpovqeIl4/AEKBSNJFKwcQ6o/Cw4ao
CPXkLa6UYGV5ufcw4lazFUWL46AZ0VGe0+1RsW4Uz7nL/QSOtU3WaXQ7fa9VZHKotM9PkBEqJDq4
YDRjYD9YDJfMm/2l1WpHB6mOe7PyYGzoZYkGHbmvtBqp54mDZi6oxSHhqIRl9eIl9r7ug/wiWeiD
in0rDKuLZJoPGlLsYqzLMJLBJQ9nhJHdf2pb2XEOTP1i20aONCv7htpzf8Bf8h+NJigPjjNQTXbb
8quibRpR/lMbCDqo6lyMotWulxSKEqxDRVP+8GVzmlSa4vF7a8pLCm9YZInDttoU2CcV4lbWi/VT
FdkX38BQWLZkP88mGDhTeCdbv7q0pAwh/TJHhoooOZGUYXmuteilUyD4XYVK9aaIt+zJ/mhH3CUW
Sk/1TIm3eTORf8un9xe/en5/oRSqF7NkRgbAnFnsoqgf6CDBFDW4l3+D/GtkF3ng+0CuIX2NCNG8
/Y9o+ZHwcgOPuh8qZHNV34E6M52V30eowQZTuZwHLXK3ejqvSMlYw3Wy2WD+0cT1eg764fqO8qSi
q4aTfo361SUn3j6gMKrWsisUX1OlqKBdq/GqzMwjwluJ7OCO3ReLipxPz2nsBz9pIwi86UZ2ax7E
IGxt4u7c2pr4a5PHGWDc48S9dQcYyF3IPnlIeZwuO9g5m1sfkHu8KXIH2C+z8jAuztpIGoTLAPBz
qCvo1Zb1NhM/a2+yANApgUiTQbGQOZ+uSC8wrPnBz2WzkxKzksTaOeN7343mCviZ5NRVrbthqWMo
5kaZSdBS4qg/t/GDTEPVY2Zdu7MxrT/D95bdMppknitTACp05kjTfjSC59yVDUuCujliCpp9hT7j
kSqbRiTWGr47duGn0vPCg1dE2c6M7PlcOWq/MvHNfm0EhAqZavteV5Of8LHM+wlRPhJivrOVzT7z
A8j62MDt9cF9Mieqe3JAHmYfMx18eJ7dwpsvXp0sw8BL2Gg6CZIlQeUdrjtIbUBu37Lc65YR2clg
dc2EsJ/ZSOCsljgeZHGESmRTHux0fu+7QdbDvH7vk5Bdct7Gtki6cFerpgU+kaJ/5Vnxozz4Kp4G
WMiery0F0awmNC+y5cxp8tgOpGjHAdXOW5+Rox9TcRmkVEU3UdxO9/IAff39VQ/pPoisU2SC3EEk
gwgd0tzW9QKhmUFTxqZexHBfUgjIxaksMx6X6ZCKlayQM8vzdLyLoQiVQg0NEfXBW2VN+TU2q2Av
5cuaoiQuC3N17UQg82Rnkkz2prcqbefhtLUzSxYt2qzW/8PYeS3HjSxh+okQAW9u2zs2jSiS0g1C
Gp2B9x5Pvx+yNWqeibMbe4NAZVWBotiNqsr8zRe3L+ovY4QWQImmTspx6QtWJhl1H5Y06awQ33+a
VGUrnTIJADJWvY2B+d4yHdFG40w+gN3Ln0dmrv+mj+DZ7WWEsvxQ/jyXosrhBKMRvHIQC9hUYVs7
64oU+dlpgq69GEqYnt0cQ2mqqUTlIkGZZBQl5DvHz5PkAJJEPaZDzy9YbdNoV0dZu43MqX2cTWqP
ieX/p8ysd8tUQZJa2BUpZRxc20BFiQyL2X3q4uToZiFAw5Z8hj2U626hfJiT8663efFeVdADZVJu
HmySo5MBK6sZtPQpHqlFyAX/VmUuVBQ7iUifyalym6Uo4LgkDT4N1cYStZxau94fEab4ueBfAkVt
GesHFiBpLcM7DzDzF2zXboLRYzp+av3pEzjopJu/2Aaxq+/4+jRJr7/CZZ63tjfFD6MBEnxWCqTS
TGV4toqow2Oyzr9nmn4p1ED7WwWlADHT+qnCBlvBOwYoF6Xpbq7i4uL0fXcOusHYxR1AyrF2Q5wj
9OFHY5X4ddnzVz1o353e7dZFzd6L3LP1xSzi+ISfOdJ7S1MubfLseor+Io37+AAr0S/6Mj7SyE5I
72x4XxpdzR5AU2+xpfYfzUVZzyoATGhpGG6kGibieRX1m6Hq/UcJ+SkgswazIWoZGkYf/6O3Wnqh
TvKaXp7ezCge20XzIyVtu6sTQKEZIt5eNuu/NJxfS7LZ3wqALQAOWgS/EcQ51E6P9mBef00y33gK
lCp5rQN/Wy5htILjs+L3w9quI+PdDW1/Q67PYjmA60ytqWKrAgT5HWJB9S3T6oE3be4ehskpv1np
R1EOznut5NqJLxMoziVc4Q6xylq3eeRtaT6DgX63rfKjCOd3/Drmj8KGkODU00vnA6uAlv2rQln8
wxudbKcEsKzxpW3wmDTa3dxfMz20X+TtSrEXjRWz1g/SzJwgPM2wV1eDESJfXtjWF8bnw46advWQ
6OxhTw0+bZukaeKVnoLBlV9SLWErKADB9vJfUJIQXeFgol4ta1DfovkqYaqYPvpDTILHs3NYQIdp
580XTtRPlY5/wQphuvzJNHFYdTgGHVKYN5BmkEE/L2MWTgS+lLF1FnR5pGDnoCASsr9D0vnPcM9d
+BvQHuhjebwVZmq75hMBzgJFrejnHCuQmQKleCk9SnWZSRlLMszBSvHz4Geq8O0tElU/kcqsX2Ri
oFNvdPI8Oja1W7+8kNGnGrUUoQDSGAfo+aBspQplVoO3atlXHWxrtp6tcGctm53SLEmm+f3DLR+3
NAsTFw85zc52Z27KeZ5gfWbFFZRVgUwdFw7LyToykHG/xyog0p96Lacg8bMMvnfIYJnrLL3SIRcK
DL/H3XvvT1axUzF6kihRMXy4esc3yI+HeRWYwKjEorrxq+GSlObarDFsUjKzvgHSsxlvTsQWqU4s
+HQHo5pbr6DXpXnvlcH/H3OR3wRfdq+ihrzcuxTEmisnrnBxPBmASe+kvCrjOtdVjkM7/iWtEtrm
uTSb5zgv2YyUeYZa8+yO62IM2JO6Kqoiietd6tkyrjn2p9u0U9K10WTOP2wXIb6MHSU+t6Dyr4yW
Px7Hwqmh7RQ9WZoxTt4EydRkc7vPLDCL0sT0hk9v2bpnDX3ZG+Kp0bN4DaBgOuhaje52W34r9dxt
1vGiPOFq5YsUleeebB9YHaiCSyovICG18wa2utLL1+YYNZRSROrTwTgb34+8XYvWp8T8ReRTLu5y
F9nYoTaO8TxhykDqxkNPubQfOz/zOLABvLzHqx4x9J0EfXUsdomvJfPbqBePXV75SDHHGAMsJgel
r110jgJfXJzIHm3IYCvUx6cPpF8tfLz86EHYIrA6sz2WscpKvrN3BknZVKfl+3mxnCo/4HAbrf6V
IJYcssRwTfmguhXv77nl+9ixtYAUkpPcgO3uH4fQ+Z3w9tmOP9b8NW7fN4ctkrWz484hJxD4O6ss
p4+6VL9OSdk9t7VaPjdD+ybhkoT2Bi7EIe4m5PLU1si+YMDSP3lFurNFZzgO0a4uJsdeaq2sd7wV
97UdYejRcUpEJNaxnONHhkDQ17qI2ePwPo4ybzwqcWag5U2zzXgVjjDMHzTKHijboueH32/0UKrF
utRG6L5qmQW43DnKtfSnry5wnuM9hBBigLum02/4og4bGSa90mEMMxtvbfhqAtkBabIMliEDqkby
Y2QsyI2ATCkXDg3WqrNTC7ohzdu0ZmkXS8+n4J9/pDw056PXAVDDNtE9l7binOe0dc7PcnsPSvN/
xf41xLRsnS8l6l73DvfPo++xfz2PHfqI10p7iXrHX6EsbP6WOr5lnFLVzFBE8LaSU7rFbukmGR9G
hnnrugWF3SNzqNdvw0Uo+TbnnrG6/xxS3dMOAW911fSjxi5mCPYQDuwXXpGwcsq6+wu0Gpkl9pU2
EiRqNbtvjY92aVvkxkPUaBnYSfaFdVUG71DDDgruIcD+yvQ10+ONQJ7mLPUfTF5BK2nWk+Ed4oxc
tDSxb022Ve9xmFnwUXmfTSR6YvuS1KFzCnp73gZopZ3l4mJJfw6cDN+3pWOwA2REJHi7vQ1KsQ1i
AJOccarOiBn8nn7rdjttp49FsGHxNaFE/XNwctoOs8c2mndyTJKOTm9eGrjXFwmFSWAC/bXX90nt
wAZIHjSb4XMEFOUiq2IQk8RANS1bK2ZMfere7qReJe0yLSiI6b555fCykQRxWHfTXuL3fLGMRX0y
W8uj//X8W+q5jsmBU67fk5nVOD1U9S6E7k2CI7G046x4f491NT3dYo2DlF6opKjjg0GQy4RLYZhm
y1JZIoWQytWyxmSdZF67HRYdhVuQlxuSCstFz7AGJQV9ltZt4m2g3oaHXnN/SCuIAIUYWR9gUE56
5KGZPT4wgWttM9uJwm3U26NtbUwVReL/BhYImCBnBT8Nao181B+sgWAPcl0pDoWl/Q3MedpXeunv
a17ab6iQnAKcuX7i71qtQ70arqqPp5Ex9ePaS6roJ3XxA/T//L3Iipicjfdka37IHgihKFMzvCdD
iaiwDN6rhKb+0BZe8ioRbHavAASmR+kCDN6t+iFTz9JpqZyqswT7eultLLveYXQwb6VXa8riWKGD
uJbeihfURTMhrdwebGDsNZS+8zyPo7Id7ay5wHLBEi8wn8q+HM+ItqBvBI72Mrpp32IUSbuveFy9
FC5ZDveJkgBbEW9Jabsqp1qrMEoDOWBydwZKP6ua1D6ezZ31lqNNvlL4kANkoRn33SEP1PFF4Q/z
lT8WO1jCdRRPj85YfJAstN4Sr/FOXQwaTTrDMEv3ZdVaW2lGHXajQaQmRzdESi6JY46LuBMmaVhu
BZPSog1yRU8bfAt4lWCh9Pnh9Fa33WLBUXVnM2q+C/f9Ewt+oc9zSlwDpKzP9/gnMn2Vhcl2Bnm9
+L8XDzIm663yaKjjuQcZTvUm6qbft72bTFQCx/YAjOwoLSzL8+J4G8Mu9XxLYxtzN+4CO2iefcxA
923Zc4AX26F7G3SEcfU9Y60slXMpn8slM9L4ZETj/l5Wl3iXWv667APcXUg4PLZgms2Bs9c6Crrg
FJh4HSSd7j/LxdV9Y1s0pbmJ/sTClBR839TqQYZIR1uFp7ifqdIvw+K4sA9d1v4Hzapt0Jnqi1yU
gJN1i/ILIAp3ztaT4u9HynZX6fUryzs6WtKv7jPaFHAZ+gdoGVeJ9jJMkHCHotvGgR6fo1j7Knuy
O+X6E9tagryXLk4WN4d/jbM6C3uwIapWauGRvtHdsdrUSqqvRSk5WbANAPDo6XTn4wa0LoIAfLbp
uY94D3mPdYQv7zybOOouTYlJr+uGf0MRRCTgT5zEHfyf2MNFnukstpQ31PGKkpnGOTUvr7nSYPVU
qy1H8DZ5sRNkl8eym3+qU7gR11zMB796Wm49Dv1krOXgJhtDHWjZJjZ7VAIWtcZ7xzGkPPs0Vd5F
A3BCgsqzDmY7mNd5br3N5Ob915SC82pEt+0vDZ00gLtonqCfuKfK3vzsFH1esT8aX5UuqkFFQiw0
Y6s5tkOI16zGtitGuVDSAVbJ/yZ6WLdUAnoWSP4j27YGwTNSIQBlPhx1v1Tzk6sa3drV2Hp1aDHn
J1OvWWsHCuPq+CGNkBXqMjR4KFUZqRzUK/UWkPnonPOybzlc5H63xmgZQNISHCsYlhv1fltjBnqW
iwThWRz8KsI5a4nfnia3t4m324CEmB7NDzZCk/Xq08OsrLDW3RjWG33JwiLg1q8DVrKtpGIlJndR
FpsXfRzXmExzXLqlbOv0Lz3W0Yq2umHrjM30zcU9XMyxWB+CdZm66RPov+T8P0aMThqs9WRMnxbS
5dnXZ3utV9i1jwguPNV1qrCoGQHoKZpyUUc0hrTEeNGj2LyFJD73/krXPPLNf+Ik3ccVDInuICOq
IrnqiWedskWYfkweLHVIbgL1EpGLm+IbVSk15sF8Fr0NArLGntJNuZrzfPTwGhy/3w49MSLhsGJK
dlgmd1IAUYL/0bb7yd/eNiQdR7hN0vpfJ5aD29KCJ3iZbW6rTOahbDx2v0I1Lc49ggcrTWV/CdTo
yFfXOLE/qo2NnNN5px3VJaYpc6Ct7lkBncG8uYzT/bA/y5BlhjwlMjJckGXGnyffj/3//aTbjzAU
WKQ6P7oos6Os+jrIHJT2wvRqDFZ9Rb6oua36cJxOatVbbyH+Knu17/S916fRe+8kx25yUYfSq2fD
t/VrlGQft+RkP+jX2Ig/tXLWwYmq3sHwgh6Ob4UWeWyGzVbFDm5V6zb8gKQ0qsuUP95wD6ODTWs0
s62sTAynUt4Xtzb2U7S7P/03TIRl6b/HC2ICwlPx5OtX1zBn3APkKudjOS6bYe7tkfJ+lVDX1fOW
8kjOfwnSqxGgUzQr4OjKP+Qek6ZALiSGbwRaWFbzm9Brtbaxkpj8A+5znaZDa03wGTMOVydMjMt9
kkbDTs6IIOO/Z7MLAJ5f7CUovedsSsEo35AZhc4xuwZ6IHyEirTnASLgwukDNKbNmn4FVfw8LC0J
TcqvwPWVF2nwkgebNBfljf6Qhom5Cess2SuLLkut9Rd3xuZSQzfz0wKByKL1EE/jbX24LxyBh46c
PfAWkwXi3tE2LzGSqgPrzkthpvbz6JpP+PVFH7Q6bF4mUimtF33YhcUCnDfuZVHCfc+OBU7uH5XS
aJeo1amTLXP6qIXGEAXqQXop6bNy8mS/fL3V0W5mn07zYQS+su9iV3u1jP6bmOrxNfk+ABR5xeYu
PmBkNuO40f3Ilx2Y5qfFamw5fcuGrKMKkzia+QIIzHntJhL9y67N8mFtJxEegMsc9NmM0+DMzW3X
pldhuDdaz73t2sisIf9Z6uWR12/A9q+Da4X6Lx9qEAbdwL5gDEhhtgvEIIvy5Ip+91u/tPBFTb7o
SYo2lZIve6NqH5lF+CydKWpIq6Ko2aYuYxPS4euhKthPL03DUYbFPgwmWl5MqHSDCpHXoc52exWM
Dt5Xf16ukNfUneJSTbq/RY0qrC8Rf30QWebTPe4ULjXWxnqQkLylm95wNqzxxUM4Vz+yODf24A6K
B7ZBScKZF6+NUTffZYS/dPh4EXabkYPihl2Vsw779IfP4WB/65CBcukTjr1B7LwjFYt66O0JMjkI
ix+hkzakhDPgzEEG2V83p/xY4QgO3MxdDm2+mT8P0CQvt9f0aKbPNcgdtvOU1F2PorRXuWdUzgPQ
wnVVPNxuAQyUW2UcQzghQYHOHZdu6f40ZtKzTe5ErF1un55rV50f8Ynx9l6WZYeiSetXz5l+IHeX
/RUa80c9tfYr0EgK3haM2z8DRKamKscPP03zl8HLkm3umEBPl4vcTcJqTLQofIBRGE9Zf4FcFeA+
8Iv6AZnofPzQcqXauj54UVPj81M4ZbJRtFT/4cEMKEst/jUhK7PqvFJ7JjmQHO1CRYo9V0oyCcrf
utf5T5EPDNFzgrcAJdMvfZ2kF6stkSmIdVSIObUudkoNkpm8vwZrPFEIvEoM2SnMlv5cnG64RF1l
n+4hGdZ6SrPxCkS9pcNApgcyxd42u2qN8XDyVxr96HGa+KVVy7ds9OMvikaNIsBW46hR/njCdQLV
MBecdWX3D7hslV9g3B+95aWRY/By1FEQ2EiTtHuNsqOvn6VZ9T/iuJ/ecjQOHnxu4aAxCZIBjieY
5exlFFJw77bRa09hYrOBcOZ3fxG8V3ylQymHOyoO/e0O4Yf3QXWNncQtUce/D/FwHSpXSoH5dhYO
ybmL8D4MsvJQiWA16m3WCob4f7Vz0gqbqAd63A0mNP/e01aC6QyNcD5b1oKGX+Ch96YAQGWw9FZZ
YLDPib4Kvz3GGCFmu8aRFlJ5Mkz90S/IvUunXMJ/RkjLRI3tCJX294gwbbtDMsbAj4L5p5tUw9mx
reZFCXvzqkbWvlPT9kVCQAHqXVXa7eYeWyaVnb3pm3d9sRvoze4bKZz0CWK//Zo1+aZDifIdz10E
RDHEWSutabybMOe2ejjCkAw1Zx8XY7Pjm1mgJNOGO01F7+5m4RdA18BrZIkumQkQyAxql4vcxfAM
8HAP9nWMm9uIYOkb8j/zvpjYqUqzWF7JVWa1R2naFXgHVNym620w3t4h2fBXWA/Ry9QpJ83vg/ea
E8iF15e18vz5oFX9X76RKHh6YJPRTZ66UQrP3wvhsVciVLWkSV3wqzTHWTNWs67iBHcuq/TlvuGS
OwTNcT0ZrHknGzhTvArvPRGpA2rjFHPSOsx3XZFr5yrbzHMw/LB9f9zyVmlPmIBbL14a/S2bNdNA
AlmNAve5TIFpYQYWb/OejXqN44hL1kGN1bfOyrSr0qEAKfgXm5L8fnBz6nYLSmYoEwTnpsG/SJNJ
dl+6u8hvoAosJzIlVIxrjPqRtO6HNL81Ipxy2DLdYkthLdZGWCNUEH3klI92YLGWC7hjSDYm5g03
coDtKflat4Pw2FU/SvTi9iX2SA+KWvszrkDcki/HnLvu022XGArWQMT0wsA1pqTud0Bj4P13c+m5
j1GcZGtn3XDGMjPYuU7QQ1frMETySjKdcquSwgKGzaVfev5XbOioOKTm9PKvsaU8RYJ+dimr2gWa
X/trjCYoi2DQTLIvTi62jnNhrJ/KJdXvWhWOa71jXWI9yZ/KfFhV+TBdpZVKSCn0rW2VwUZirTct
WaSepbAjBVs0QXUeJVF7b0swCWZ+J7m9DYpqY83bpQUGz5xAg/KzAln4+xkSrJJdlU3jY9k5yqos
muxTBVXH5PtCSeYkx3I5h5NIGxBjd7yVLPaYfuZ4RV7ui7eE780u6PJNgFbV+t5xW+9DhJf+ATd7
Zh5tu0od/w0oj/7gy+XuBjq/ocwFf57UJR+IZSJYXzOnbtaH8TblgO0UK2ewJqT6kmj7ecMqm9Me
B/VNnbr4fC/pi/vFQYNEcXr/rKI4gOdxklsntYxf5jCpHzAk4qyLGwwn3PHJ09pf2uS4x7uPTKvg
+5E6aO3KMDD601PSmA62KL9nzoPdH01gXt5eK9zkW2AXJAznqNgmAdsYxw/f88zV9kAI7D2u7+ab
4qcnQS5mbMDWgB4w4rFxYp5GjLVEkERNkiMu9/NWCeNk78Z9e+6MWV23kzN+hA0bXUh5w3lQ9P4D
swZLKV7x5NiXejQ8Ydv+Q6i1iUJmNR/ADQsfd/a0p6HIi5fFl4ulOp15HyL6+qZ47U8Eydo9qgf1
XswFLqbdDd/tJahXTb3PK336/k2C2Yj1TuXDr9UGq32AEa3AlAPrgDRSw+YXgE84tvVXu1V3N9AD
YvD7QY2MW7PKi7PT1fEX+De3GkLGqQfNLfMkFYPYrvxn53ovL4yN2Z/YYsTgplmF1zAP8HMt3Hor
4xvDHK+/rawiKkCYWWAzTcL3XiCVu/t5UAqp0qyWFE+IpqlgxO4/UucjtwFcpIJqpvIhHQs+zF+A
YhIiza89WkG4uU8SiJk8qMdZYaML0DVxORNV4dAkb34QBC8wQG5rdzhPuxi84KMs23VldHsnCLz1
bU1fFvv4/zJCdgLVWKQXNg2XG9w4r3+4pTc9dZOevkxJ9ixhmwrSvsWkbjcUaF4s7PWNCHhMi9A2
VBejwxqnjwGVSGRehE2UBq8LiWUs3rmrqQ9JML4FC1nT9aNom1eZflSBbn50/cPcQfWslbA7lGgR
76RZWP2lSvLoVZ8wM/MyCxbzMrsDDQwjRq2vHbuol+WpZfgtr9ss+TXwit6VSl0e2sBhfwnbby9+
jZ3Tq4ibIk8lTXMsyme9xaOndOBuAzN6cTHxuIqbY2u150HIJOiFGli64GFie+54LGIOiZbO0pvq
U7qtlib6HNNZ7+J6Jb1apcYvJYcz6ZRLHSOrw8n9UVp8EMDTIpylz4Z26dp0OqeOb1zdqiTlFlaw
r4r4bwlZ+kx6zZYOK/uG+2l4nPD1wd9BeQ2CqKi+wuOu1v6+7MrpO+Draj90Zrc3EqP77u8DVtHv
1LKq/awidydRElpB/58ZYWu7dLxmV7SR8wybFzFYvw6e4rQoD1ZUACtU+e/vUFC5oOzEFn5Mgl3T
qPAFl47eboaL3AE4gHMg7dttZden1NHjo60PAUrzy+z7HFQtjGxxKBjC2HlWO+OXIGqcxM9Xrhsg
SubW+Zn3bLAVDI7l7gx3KH4Anta2sWUUpwYA6am30NlGNxw53wVAjgTsqo2q+ufY6iNEpdR/nMzR
PPpYf+ybtDe+yNiyu/odHpK+auFmkGTuRctsLDqzYY11x3ix0K24GMvFntF23jWu366A9gHNaa2w
uaYe7m9ayPamt/qxR8MCYprq4VmnzKl+Yc9uI7mggARwmjMbfIy6pMMop+ZsLRe/Nk4R+cl95JP9
Wrt+HZ8LZdZc3Mm4tfywRQuzTupD06PQio/qmRw14jZya3lpx+I11+2RUuin7L2hOR0e4/rqlsZP
lox+qJVk9OX2T/fdI5GaPMkzaadwFrNgRoLMM8MDcIiPzLAqjEz+uXDUbcaVtCePsm3aU7Gx+s9D
MHeubzOqdsrWbsze8tO0+7PgYGW7jDpC56Tot8UAghGBAwhuVBiSmklxFJBNJ5nl1MvygwyUoL/A
h28QnWW0qrr50Vgy1dIrl2Ho8kONfMxKOvTQOtYAvU+TqvbXYbm4gRGTUS+9bYqAx/XeIXd+WJyS
htOqdIahgqXhMqxVFftsKWgwLC2Jy3hpdhpr1BwgQiVN6XCrkK9lCM2vBvH2CMf/DX8JlPaaOnyU
i8RzC3J0iX8QWLn/7lDV4mAlJTbHS4cMljsjLrOrlV9zPNvMW6fEnSk/wPfEnDA1Dv/K48oRIu3U
j5SKxEFacrmfObpg+sAGz92PJRmEV9OLsvUtk4I/7LPbOMkmmK3oqiRlcElcv9ySEps/+Jqf3MaP
fmkdRybAosUrRVSMDeMmxhRg0p87b9RXMgQRULIw2vxDnkYitl63s1/si8DRNqgvKV+1OcZ5vOni
X1VoraFGU6FpgVHhd2v8MDNA8JVtKF/QnMB2oKgnEiKqcVRGj6WxNLLHVC3mBb54DEL2e3GuuWeh
hLSTQAWjz83OrYGhLGc1GQyN73NzrrVxVaVWf0IaS1sHFjwxbOPWwlYBeMj5xurCV9sPon0ADObE
6yE66QHVxWnMKAd13dmyMag1lovcuVqfndOZQ36eDNeq63/HpbPujHRXq9QupHnvlfmBhm5AQy16
d++9P+XPD6w5bnbsy7/YNhYzjdN2R/wtgm91jYpFMrxnLONnv2vstYQt3hXsIbz6AUaw9QrcZG8t
EjDeiCMNQHBQXctsN41elVYNX5oKrQvTwT/VWYZZBWIJ7hQ+Sj5Ekhv3zMj/R0yG5PqsHJ3SRtGY
VMotTzJ0z+Eca1TSoJFYDR/oYjxR0WHPbcfsGdkDpLt/JZP1wl0naac93ON5isjeUp2UHXxgKTuK
d9VpTuKu2rhJ7RyK0H3okxSQOXxUeFH1wqDKETRdWWk57m4jdctGw25EAgO1zOmpsttnkjntWahd
csnzPNnqePdu7pwvasjZxcS0QybdiF4FU81lqsTuUzXMHTZxwjuA89nvadJ7H7f81FYtDyWSM2fh
45V+iDRtnJQP0qz/NIV4lHjJ715pfupdOMPipnOfK4PVzC4ehKV0H5xoZbed1YnfbvEGdtkSK324
9RYDYGvzqRHu8W3CGNyNKdGReOD4npja+X6Zm1D/3ORfAULgz5isIGWE/ftfs3Socx9t8qZyoNOp
1CieQ330TyYM5g06INP3OBge1A6h6Sau670cVf91cpXDb7iAkqRXLnaTpdu29VBd+9PRy1H53paB
MrmtDSRiQNuu7EV0oF581rCt8w8cIp6lJXExXZPmfURvtM/TCOZhde+Qccqs+4feGp8/GbbJkGrC
sDVMnSPZoFdBq9sLjJ3lji9Gk7Qk4miSscV+1qlepSUXpBkpjcwYZcustmjDh+UZ9xHyDHRBfj9D
RizPuP+U+zPuP2V5BuQU5zyV5n/UXAtevdT9agOCeMAVLnyNKgj2Uz9XO+mMwMqesQnBF2nplZgC
UrOgtvEiIY9T7npOUUPqlxE16ndkzIDlSm8VFs1TtZge/pkON2TfWNADF5Z2Wm19Kw//RiaCuhMW
5m9qrJkUqVv1WihTybHLmwAZlfMjX0YqsV6mvcfz/M0jZXgykQKpfjYBJMOUarfhvLuFSXrL9afv
lUEVf54SXNbRPG3nGDWxeUCqh7ij+MTTpjyryILwkUYzQDP8fCeYsDSG92loGs65gjEjD/Zfbel3
7cFbC7bMzIOX0HTiTYDpgrXyq2w8TWXwbPoFX5w+6nnFlf4Tv4P6dXBSTsq1bazTpo5+2p7Fe7+3
3xWsVPfp0BWHLLbCN06yDzKgBdy/5iSM/RiWOxj3BEenhaHi8md66EIMyhDHcrap69Vvbjy/D1Pr
/OoM+xibRfPNUbpp4y9DNTubz1PnfxoqWqH/PZQlMzp15D4KPpQXt2jLreqX2scACSLR2viX6xgB
rOMuf0V8bti7/hwdYRmZzyB0UEJahpSJu0pDZ/yRz1bK9mcIr2wEQ3JFH42Z52vqOID1rL74rjSh
d0ase3zJVLd8CCvl0WLlf5GQgh3DpnTsaPfPhHwLBE99lF6Qi0jLFMDPi17NOcGNlrKi+mocpNs0
7Jzzx4/bVMXTQpBV2NRIZ9CiqdJQo96hsh8dulnPQBVo8WNT97wTkrRXL22DgvYSw/yhN2/dqocP
ZOXl2Bg3kcK7kI9waPTmvkdU9PeYKFNVdnsVH6n7RPkxSo80h4LRTogw3cVVVejCZJiO9pQgWz5o
nMuX7FLSmuWmyu1hq/gL6jBX2a+6wMv9Ksgf/RIDwdgr2icUn0K+Ll6H4xPNCTbTEyI5+h5VV8DX
0vzTkeB1rcClwclzGbbEAzVClzaDeRK7LoRElQ/QJXeskzzpNq5vQDc2uQu4vu+8dFdNrn/S1Nk/
dahCwYJf2uimPwxp3bA7+ROLjOr3QBkt4z51V1QOla103S+Fb6jW2muSfPkCpXByInb2ZeKoOF/r
lnuyA71PLiFMMp8P+Z6XPdbzpDBIRLDQryc9BqCrGM6D3EWa7aPCNH+5x1NzgHce8sZ4aHEpXmVp
Nu7tJDfmTbwENW26TZHWp45BccOV5fnDXnrkiUPHScguqGOTPIsRRllnxdjh/x6OD7dImhvDrQ3E
I3e6B2RlxodURkufXHogjPTJvHvUnbuS86K3bd0UwVPFosiKVfxLq1QBwkA7o4CRhCgd8sF+oESw
lJe2ovZfynq0F3sZ9UVFYehcjM6PJkT4Y81BYwI32rT7eNhIJkfyN/iFunsDV6aVJH1K8V1DEeRx
arv2LEPaJfdjda27z/JQ/STnKk9ZxrZl+nssJPYzv4v3MLZJgwOYnZzkH6Nbg3alknOMG199kdBg
wThj1TFhF/LPHdBIeTGxpErs0n+UUOAAKHGBtK7usyjD/tWYv/J2poCjp/5z3YQfXjup30hu+Btr
sFExm7riI4u/Fn2gfesbjXdqAzkJ00ntG0kOxBbT6jUfy/miRUa7ltm+UVAngSt3zdPucXRRYxhW
N7QcuVo+mIHjnjhCKytt4bZAo/zdFJ/Fe1N674PFlNGJ8EBM6xkyZjkb+yxtVUrTHYhvuGM/FLPZ
shL6/1HiCTnzOf8ogwDRkCGl+pb01nFEJWVdzAAlZs4qp3606ocogWcc9JbzaqdFs0p0L/6FZMDK
MQvz7zjWnpxBqb7lmqetK2yuIFQ56t7x0MZ3rAY+vhN0J1Y+5RikZvvvuwS83qmvA+X4/x7HdqnY
DchM4dat1c+oIMPu+zkKqLP106URluX4wH7fYMcfNJaBeBVKxWC+Trei1+3atO6lw/L4E57J+sN+
0hL/Ui4z7gfaGx5q6UhZcXZe6i1/Lb8Mv8Jb3IV6YP2dhhiqUuH+YaFNvO6trnppi8jeqaHVnCHL
5pe8UrKdRm7ry+y71ko1yTAt0x2wz1sqTvlOtSF9/MJV/cXGj6KYPeto5/4EoY9misDlKqUQcGV3
VyOrveCL/7hMy502dF+C1gF8v8TL1PR3mWe6aycA5WEB5bttyu9N2e5Ls0rC6EFkB+7NT70UoR9k
9y+9faH+/ZsL2zgK9W4n8/xt7preyUmhsRzkNl3awzSiQSG3fha7v0cF6OackpLDUmzMzwNmJDmk
bWKDFfonQBv2rhiGL84wa2e5mGPCJl9uVdP9Hbx3S2xQjG962eoYefwzrbUjWPpmgNliza7khA4I
vqXe3J7HpLUfKyWFAj5a2V+RwyFBrcyr5+g/geFqj66pIAHpQjqzISfagFkJDgNHtyCx3d3/oey8
liPHkjT9Km19vbCFFms7exGSQTKok8zKG1iqgtYaT78fHKwMVk5Pj80NEsePAxkkEQCO+y/qsdTv
JSYbaw7uXJs1uVWVfG/qUdHvbPtRstpfqSgRQxw25y+Xo2WytRzai5X9VHQ1BdK/YF9Ji4dKnrS3
K9xMhktGhq1zWyB+A08LBOiykdXmuvD005xGWh8fJHZJyUs6Y5vLGGlo+F4wefaSWCGCTYt48pAE
88FFumlhXusqTEM3L7L9kPg1svJJvL+4VYMd8e77eb7Oy1y5QVcIQk6MY9+VqQUmNEtuvz8zHJwG
wXCHfllWm2GBb8vmw/jDrkw5hV5cj4vs0whsxxuGXWH68bfFR6JXgKZYLnhKrA8qWKlJc8IQOT+O
mq69mH3/QzIcB0YQYvGfcxAp+7wsdCqfeXfnaJqy1XRe9RVLAZjmpPkWjlt5C7m9frOTxeEJhpYx
aNdxxm9Chv85K4JG8Bmp1PesaJGSlSz6ctVtMfpyLgn7g6Vd4zYSIqjPqS9ZVfeQQmM7JdEQPykA
rLA60MJvbg4Ax6a7zjtqNF+jINLu+6S1vtaf1CCJvhlGgjywbrjX5ryrI1b70G+hxTlxB19vYd7J
JlJaiNmp4u0vMWpsMPSWbIkh0QsuURLjPvX3fpE4x7HwP/2X2uZ5rwL19uEfXnTNZQ8h1+C8KqRH
FZoxkhMvqKJuCOobA9l0xJ1SYwAmRH06PDhLfRqYOfVpU6rUEgiljB2V4NgxmnR2GNCicS8V62Qp
Xq8HOLoGpTbWdWDUVa7fIiJ4VPpOvdJqfQJSu5TLEYiiRt6BOkMrqUajsbbsK9hlvN+M02ceRPFp
Rl1yH6gIFHpVgldYm6d36MGOd2PjUaMw+mM4IH8vmiEiCXKJXbRKWst/z5MUSb7kSUySJTaxSKD6
t5CKLjmX81/OFQ/YGJZZq9NMRL9IiGHCIZsTLd61ORRtGcrESh6rdFU9R98uqWblZ5vRCrJDN7Hc
hfYV2zcuRhwbX7HavQ1E+EZisicbFb+s5iC7RqTx9bukB3pe1BuZ0rww7RZJtZ+8plSHcOmcyyaR
TrnsIkLH4dOi6Qbi84WHRoXnK4kfcurGJ+dyuOzJIbL367j1EBYB7/+Nk43fi5FHB6tArl+5lBHF
cq4X/IFc4hJaZ50Vdbtc+DAonOsM4tN63a/zfLEaqvD41ThG29z0PQWAj7ujbTyWkZcfdTSDbiTH
CLNCv5VdLbSz62CMZl42Jqf2+K2EWbOpez28HaIWdZ1fey7vwQpUutNv8ViOuORdjo09rttqWEqJ
v85yyVMCao7IsfxNrCKfkQJZxCvUtOmiQ6w43kFvlKfil6DFB60L9KJIZyE4bnt5QoZ8I3a/M3Q6
DKJuqH2v3Bwh6CQCvOw0/DKGAIKYBF3sKPbv6u1Q18tto0AzaIM+v5JGJWqF1jE08CaR4VBM6ZlC
5DdrzvqXoPTjF9aEMiUbpdLevGE2zzKSc0W+8qK6mrHv+lh5s6tii6T7/AXWdHwYJwv/TvCYGFHo
R8im1iZaFp1hPIPpjVmNctNS7yTWL0tSBSTEDkfkYR/JanReVqMZq9EEwV5cypfFbtlpHeBZsuW4
6depPZ7gWBJYJ33UzHvZ8APYm7LvuVCWmKNV5v3cBta955t706vQIPiVmyKzcdOa480lJHtGSgnM
6Tssn5dcIDIlxllWv4OFB0QSxJe+RQdu2qHJM55l08aBdZuXWs+KWI82IgdPl7q/MgAmUxFAHb7P
tGwX2+N0kmFsem9jlwUPkRM3r0pxHS7udLWbdSDvnCr6YrsRtcYMbeYpoZnbGz2Ydq/jTc1sHZ63
bKY6/nOIUuNaRhIvJ2+b5C6ruOUg1ACdOyoO+8ayWvzEdNgroVYga7YcLgfQMx4PkY7sohzhtj1N
yyS0WPqnfVid6hx9sA1+z5ilL5t1bMAntxQY5EAq83QnM+tuMocFb9iVebCq8EeCsSSLlCUWkXQw
y1znqYW2BCCApfoqaq+BblW7JkY87RK7uB2IPqykVEvKbGdcY+74FFI9u45dWKgi6Q0u8RM4lfQ5
KObwNsPEEClH5EF/xVMHma1/EUdlK7wN2+SuHANU1RzIup2r70UM9qIN20hnVcam52u4qfHcU0DA
B8dLphzt8xK+gzzgUgtSWUsLJ9MDN6m3WzPne8ORYGxFowe2AR2L1PwmMdHp6UXkp/bB9pqTfmvX
lb6Ly8m8xkbgexF45dfQKted+K+dX1PLDl5g1VeJ6Fb+xXK+lP5wbheEYlrX7cMyEjRj/rfRr7kM
eubW5/d0WoEKRj7+qaCOjw/pouxVxKjRTrH5WbAMkWvjsZlfidpirCO5CLSmqxcGuZ8C1v8lrvhX
WHIkWxIo90v2OAzUT//zCSSzGcEnOEX+Z53MvLmaUBBds0yv1L7EhUObphvZM42A2TUHd4lU2Uq4
yRPzqhgU6Cqk6xxMpSTFbRW7vfcTfjhQki6by9klBsEOMdLs8+S39XWEGuhOmmltpAMyrJDQ7vBo
fNbV8izxcMwUMEJJyCVCz800nNvGRwif1X9/V9sjffwlngR9vTPmqr1GKFn5/EOCRsgnpsl9RBk+
hrjIiy3v0lhZWKxDFlDLW6F/knA+QQlJoD+vP6980PUHk93113L5QdZfjYZwPwo4/ECS1KPMtNeq
Jt9kQzS0m3kw61sjblztYHjVJ2Wq1aMbRs1tWrI6sVHO5z3/gAqK9Yw7svWsGp6zAT1jnXDpNp+n
GoJ67tjlVmbbCIJDV+4p6NtevUWQCgHw2wmB8VvN8s2t7zfWtjZUVIN/TVyGaR7MzQZnlfnKCbTr
AO9ie1vmU3Dz73ZdRPNBMw9xsQHnP1/P3V5C9hKXPTmF7FU6wqdodCINNKPJ/c5/aaIDCDrlVjqN
0oGMjN4+oSX+xTQHllgy0RsuspNBaezXYJHED2bZYmgLGrfaodC7yeNdnuHTNCOFYW5ChJvv43n8
xo8enJoxTe+rZWPxVbrX1Bo9BWuxnF+GTmuB1S7wMdkngPloVDj0gKfYwBXY9L//djBtBRtMDnqP
CQD+jczKaarR28onkBAlmxN6Fuqt4enhjVHYL21Tag/9WGj+xvXNXaf44V0rwzSf022ZlOmxyHz1
wUQE8QEJKQssIyu/fjlODk5z179DTuc9JMeWZfs1dYbyWtJk41L/2MMj0XaXGP3U9VOAklk4U97r
2NRo9XpGfoyXrk2NbkJafpEohiu/ooatF18SFV1fiXZltOTOeq88YmVeb5oCgZdmHPQvZV+fWycA
y1Ag3I+bbPazj0AhgEL1X/NOL3dx7Cr3kd17eN119XVYq86to9fgLnAeeJYzmQ1vlGmfVk0EYhYk
dbi0TBJsag6m4qYvLG/SxRrG+tEW8zbvZuvroPCm4GXxeN8sortR3H9rRxaKta2jiGraoPiMqHxM
iw7xowiFq6UhiOsK0m5Lhgx/ZchIDhoSQ901efTQYIqy3hpKxX812zl75Os3PEZJuN4a9BZvhDpS
rYMslMfSfjWzKn+MgIf+loVylYX7Ee4LWZzyNrbcy8MseNKSvEGrhZGEjOW2TvPkqev9+kM861HA
agbMBobFVHCaAnvYDXY3ntEXHs9ehoZrHtkUPFGc3OMyNIYY7DmPXWAU6/rksgD5sCCJMwvXJFmM
rLtZspi10NbeeDjHbya47w+1S91OhUC3FxlRM+nhavOsXXRGzbpLEEkI5yOuquM+NzTrali0uuPx
qzaOxlvkzsa13WsFACj85EKbZ4ibtCUNRM15jEwAPoufXJtYoAQG5cWwwVcY1IkeE31R8nEpAWpZ
4D+q/Mir7mmKQpE//0B04T0z9tL3TJSFgK+aVB0Fc4JDhduqP5p5p1NuOK+8h5XioL0OdpOf8VKD
GSFMiJX/oL2GfpTjgoJDHqJ7Z8EUqOaXuHCqe5e1hL8p3YrnBO9bxxWioHSBBd5qqdutWrVxrByR
+wSF4dnprbCXwOPjTkXx4ikyU+2U2cN8gFGWvVGsubVLizWnOHWhakBdsCjeMgjFtxA61CcuhOK2
L5y3QAjxmLFYW+QRmqPM2pY6P/2QXdlQsK1AUCXOtm8SWheJWr1RpoEJWSu3sQngYpMMc77FtWfe
e0oC28PrnO2g9ouwBr3enELOA2zH8E4zzGgr735JO79P6HQ77gbenbdmbUaYwi56skWF+n7ua890
asoNMtTOj3ag6F+k7TcFBt22jzI6kEFongptLo4R73o7WJnzTsuH4cZUx3IntxczqR71wHCeJd6y
vqHoQ8P5VxyM5Rllsfq7a6b5W1n0Sn5qHZpUjtrmZ8DSCKcths5U4vLzWIMDk7ZBP20shGPuAIr4
Nwqvt4Lj+h3utUwGLqzzhQNzQXpFg1deoyiRoXC1HxZuldrQkjVyr8QINY+vxjK1rxqjgReM9Bwa
MvR6nmu/RN5rGLU7x7Xtc2nQGlVaJD8wYjxaXdG9YWfRH2s0kJZrp3l1DCCtxZw/gDsYNv2UFju4
7SZQdVt706rvzayiVec11lUWjBNdPIYGmkoUjN3HYhGRqv2+2mhjBBh8ObqJECayoMK8k3YjSChQ
VLqrtcqqWvn7eCX9cvt+H3/I1w21u9KzwdiObTkhCBmDxQCSvut1tOecrggOiVPbhwnDzVcj1mhD
8CQ+ySw1hgTl9tw6y6wTm1dGn5RP2eDYCG1fSRKkK+dBq6p7GRl2NIGpDun6LefHG4Maa4r2bg4v
orOcDtsGL3tWvwNQ7Z/7ZWPmyFvq6FQdZdjX7gwyu/giIznEbaI3x1QDXNTIB8LUH2NkFndR4RlX
uH/RBV36cJVRQJ9Iwmor/TqJSR9u8GwgC2jEX+KKEmqHpQS62jJKrszmCcDbJVdCeeqDua0mFv/8
zrcg5z9V+TjdrI0cQIzr0I7whKJzMILIz/07q2xepQVBh9K/c5XyVdoVbuh5MifdCmvJdMgU9NG/
OG45i2T6BcRVi/7YIVKzo7w+ykujr6BY79hhfCuvmaEfBkcvH8edzPJWmj7MUJd0LIUXzWXZlMha
n31tOF4KfjZ6fBJa6314QXhYmfdHv/ZQsEmK9CrVizd/YaaloTlc9e0Yg4KEt2aFQMibUKupfDKE
ILs3m6h/yc2of7CwlKiiP3j58X+6w88E6MaPTMFtKZyt8hk7POMQgWO/YQGE0ltgLc4VafPq2+V3
L57mnRvYzRZZ8AL4Ku6tsa7ZR0dEZ8CP/20s8+ky36U6X+EKushf9Ne57ouNEPKqsGue8FDh7lNO
ZwnVSoG8Yqw/C4FPNsHSeaUMiS7swvNbN//Dg8qQZuMobFw1vPeKmY+Txc4+bjr35Iregd657e6d
odsD4j44scfqrmgrgCuT8smCQy31X9u1zROqOtOumXhnwYwhml/rEHRgSmFoJ/InIk+3Cu/1044e
LW7LtmEdYdI/22bhnKNFoEv24E0557bi5h+W7bT/bUJSBvos+Dc5OxnlGS516YhISDqZ9j5Enm0v
BArxF/bMA4IjDQgf+BZaqV01tAuvNQzTps0FIjbm/skLyuhaQF+zzMquQMkoAwDuH/82u55hmZHj
5FSDE6t7E9tX3vYdHlKqApbfqfpMvzX67yMPd0TkqXzyZsHLvCG7S6G01QqkAFlkNIA2tU0TQA/P
+knfrReTjEfP0HcFAG71eJlfL6Yh6e9WwYts9OCeaAh5BH2r3MSzph66xAyeVLxH4eIazR+D4T7F
ohrN7y8pLPVP3+n/UJEm/pyGOfzuOgoeU+zzjuPgDFejpX+fx+65FSRVYzeYizBcv4dWrFs3nT48
R6WynVt91RFY8aAjv68Nf0vurbLOcpU4usO5dl1wrbE0wbKFt50agXED8GXQvAzjqL51O+6fxhvN
Oh3PjLwDUuIZb5jgqofIaIyDzNYuNltmaAEbsTow2maJpkLnRSjHmdgNGAXvjdoU3tgtzrHy15dY
X8fxxrCBycvQUJ33FBnKRs5yBEo8XGmzmqjHOrS/zN5YvKNe+Uk06l/JtkqycVelCFmhUd0GRyGB
y+Yyc4nJ3iAUcdnVOgwSEDuGxhRp1/rgnOIQLpbjGj91Rb1NKjv4kSdAYGBwgjRLvvWpon+xqxyN
gT5P/qgDqPBzC2pMa4AawRiLXwMfKb+RwvbLUOre1u5SqJo6rxtpyopqDrktZuV4p3lWdkcDjPZr
HZhf0949ptmC5oOIH3W1+rX3eC/Xs8Z+Arg0Hio+8E0xcY+3a1rCIjvWKl1yUvTxSvTIJCSbbHEP
kr3LhAiYyXAwjezUp8nVJVQp02s4uD3Uma5/nqDKdgm2095i7QjhKdn7oQ9KYBnCKI/v07C/9mkj
ILwFappWskLtNLP7Z/T86pOvLU3l5UwlVRDWicbi8gHkVfsFdL1AXoPK0atNDAbvYLr5HxfYq+x9
yEu4rlrEN+ZXKibGssLzUKmscyV8lCVd0iOXB1+Ny2FZEUpMR7hSd+fwUUJcqEgMZjz6ZHJCUP0W
gu0rkqr5S+TkM2UnePN9xPPK1XGznXhnET5UjjPLFoxEdTI8NXuJwL8ex9nIdoo6KAe9sottoQRe
Ae8r0m6R2D1gfhVcrzE/rZ/zfjDunU1pmAXCP5mFhYZNO3B5h7MN7c+8KgbQjcb8MFjWTwnTLfO4
Szv6yciL8KWvquNvNsRWpMG0CWY4vEvfWjbI4fR3Y5hgi2u9hySelYF+6Goj3fLH74GoLRY1DjWj
W5EBW921XLXGYYYy21ZUwgIr4i5u5/mmQ9yB/jnM+rKoz93sBA/cBcOHetmYReRtTQtwgUxITGYj
sPXqgu5Y8uUUdqBygzDA8f92jqRQv42Fp53kQJk09OETknzGldbDxClcHPykL7NuMgtZjEVCQzaJ
3TgAS5zTJSR7l96PDAdL/7P2n6AM51frCk8Lk/mYB6O7WRHm2jhFD7m5szEaa/ZoxCAAuWT3TnN8
t+w0WMCAu86t56EJ7Oco/Nw2/vAkkTQfRtAVzXAlc0E55ddK6VIID0BYrmsosM/z4QL5yKOJy/8y
FqjHB3BI2+SvNJ2C4yVFH7FbxvomPYkhHjqQFlD0Z8Rs0asJigBLvlC9lbncd8bdVM7NUWYjF9X6
KJyQ2wU4/qJYanU3Rdp6aD1p9SZrFiz0GJhbdCRymjeLJ4tNTeOUucnPEF2MZk8pB0B+rJzX3yHG
mft0Rtu0LjSb/jNAnRTM40MZlPVdDGtdQpe4yk8CB41cD1WQD7lUQj7k+os57iV3Ksc/gXgDP0Zi
yiju4GKPR2VSCl4PKelqfva9CcbqoTbj7gkc5b2Eozp+zxLcgz6XH7MM/V7CIV0KH9G7XVg1BrI+
o3et+3iQ8nprgJ8omy0V7/JL0Ji3WYJxX9sPO0NX4u9h4c58OaLwJUs6d48XYbGtJ9QlUbNtn2xU
G09h5zWL1UTzJJuRhytvHb16hDOC12rsQoxE+fohXtDsnW2ba7/NjlmIx+Y8X0nTTfpn0oPrAK6O
6HddwrPpB/gj92+SdIkXkZPuNcyrdpeJHgvuv5qaVeNDiCsLd+eDqtiigIQB4oDHwrqnRdMdDrFP
qYVc7iUukzrrkBufyzw0FwcGickmduGMdo7+J2vb7j53QCqWNqwu6kxvo9rPN5Rnki0eHOVbNaIL
aisRZht2U7zBkHM3TmpmtzIbzObB06b4sUvR5LR2aeEneynRzEP4wwor/yT8D+GUzLAvD5bjWdv1
inQDxT7D21gPkJR0xHlZQbYYs2PMpHLbd86yFymFex4CDf2meHbP07JH4cH9OBubr9Sbgi0m9eZn
lEh24nfj8666C+rRvR21Sr93fSr3QjcflfqxrLXk0+DihuE3rXUIgGhv7b51TuDozG2gNP7RD3hA
8lhobweslOXZKs/MKJo/oUSXn2VkLP7L2givUJ6vxuLOzCeQOdm4GF4Bz8pDvhlDQvm9tsJjn3fG
Y7tsbNfLMchW7VMw8wTdNpl52wD3Pa9DTznRBvQfJNcqeHj41nCQwwugnY9zGQY3ljZ+e0+PFj9r
ypZbrWtZHlCTmvZajWy0Py1nTxVf3conkKPtqn+bDB0DiqVFmVEg2zptGewv3UnpSV6GlxTXSSh8
ygxQGzoB0u90tUbbTXOlL0W23qjewnR45B2BinQ9XWOiXf45a+3XthzRQKpMH1n+xEQErFywCvhx
RnaV0X6FUJLnRvkExbfalp0DSsorbrV5qHEapMxr81JlHefJ+b2jPQ1FtEsCboLynbps4K68sEys
riUk31Qn4Ldp+D8kQoMHEcOgxtRPn71iI8HaUXaD5yOGZYywrvLZ9676tD4biw4icq5Vv1l312kD
U8qe6wFVkCUdBjlduhjF7KB0wntjDuuNopT60UDA8X5Ap8/czBOKVrGh4B63BNfEZc+g+3ut6Pnj
h2TZbSyEHuekPV9yHVexrhrX+SSQJoEwxVngbgd6zttcIE8IfMU3Mi2bFdYkCKfLMR9gUZf0NSjn
lPSsQb6bH+wrDsI/bFnHR1R9UfAdf6jLKj9G4xKRJmoNdyP2ITKx5iV/5bnVHF0Z6vhj+CUP3HKx
nDUa52clMn6YQBqPMhmLtrDsTpGe3raturnk/na8E2J5ZZU5bmG/TjzF4UlDZ++2cXrlHgcTuUdd
+GldWI2b0vLLq8tEw9vFsQS3sJFY53jzfZWc5VovYJNg5zU9+XRorWujVhhq3VONe3NxtMNcu/3n
P/73//u/38f/E/wsHoqUB37+j7zLHgrE65v/+Kdt/fMf5Ro+/fiPf1q657KccSxdR03LNU1dZf77
1ycUcsjW/heg6LGIgjy9Btud7a0ogULn8iVfaqNSQZfKuQFDl3K1/jzi9NLo6fii8/Q+4Rrm7rFZ
n7/Khnalu6dEoZ3ivJ5ePKtGXmehtGpaisJ/Od1pPvjwehiRxjVj9Svqp0/j2OlXejLb8NkGaA3X
6OeZ1wja3ZQOdT3syxdXAXzCN1jT+wc7VxUdq788uEUd8kBLmzYS7rhrhS4YfewCKhjgWh71YCWW
YZQit6TiFOEUVrylFBHjWMEmmdBHB1aWHoE7JGssmqKzrXD9S0ZRzfbdiPPx5SAQpNmVnChNcZ7/
938NV//7X8NQVQ9pdqo1lmsZGn+Pv/810sSg7ALu4jpNwPlMVlA/pG5d0zDUmh1uu+VeYrLBP0I7
l028htCRg7XVAb/WzSbe0XFF3yWthnv4NP26wZAjByta8NwFWI24SxoOoJQ77ThFQxPt26b6gW7v
7l3mo3Qb905px2AbqlSXEcWC3ngZ02iggzUHzX297MmEXlEfkJibOwARuhZvPQmuR5dWq6MYcEwt
w4eKzIJxXWLmKGbMxfuCU2l51qea8b7gRC4wBnVUX0uqHDSZDYvOsDOu5REIp6I5XU65xjhlWnv2
g4zklF0xxgcZoucX36NYtK5Z5bxySrDSxvrfyCk9XfHReGPRq/MFuvr3f2pDNX77W2ue4/CVo0xs
WCDH1d++eYriGpiN5eFVVKra9Zi61O0b3CH0FA1gHAzcXRtO4Hn8gnKdjKcuteHGPOtTbN11Zolh
XoN/7hZJq3q/jr1IaW49hN2cqPsrp274K4wxerlGXjp3Iejvq1rLBirpifcyeckXbPLm78acvWCi
5H2aECk7GErXn+YqsB+513MPczv1e9C2cAPC5g8/pFM4U5G8wUrHR/ihwbhzHubvyM21wxR9t33b
22Z1l9/p/ojTONc7FBurhlIIyc/kf0uCxt541qA8zEmeIkqPtIfppc9IowbXBmS4e9moNeWGME8a
xElnFw4t9C2JyeyoR92h64xgW/d9u9geclxYUI3A1+68xvJxYV72un4KhrHfJUMS8fRP0bj29ZY6
FJc+/HTUcGSjU1NobJa1MpqdYTzb1nhzEby2kM7DX5m793qS0aXN3PASsb+cxCrQwACCEK8nTquq
OlEDy3ATjDWKgzgdcHvXaCPFWnmXpfgSDYleYntSlXflEmtho/OYc+2fYRvFV2u2zJht/OY7HbAQ
OXY5Qg6TIYzce2UAyCeh9SSyqxXOSetbA6KKwYklJmfxdOO1sKOj1cfxTT8DWBh/bXS7QNIARXmw
xLTRf5uQYRi0sGgqYMUylCMueaatGKcM3drf4pdhh9KZ4+Fm9q8OH+wJ1lgGAFIOcDp93oUhkrUX
mpdaOztXCbObADlaGuVCEFtoY8uEv0xcQiupzDpnLktI9YtSZOPXLqqsTdOU471mpua5rtx+KxNz
Nt8hTp9/cqy5OsVtmqAnV2ZfEc6UeQziu41WGlcqoiN3FCHbO2d02AB+35ug8rfWMnQBRJiI0NPS
VgFOHKwAZPlOjlGr/N7AK/tkuq6ubSTdiliRg3JaTieBdc6vavtk2u3DmiTnwIsgP8DmdDeS3cPf
vmJhTPWfim78XPZXjo7xXtnptw01ZpT8XfMxMRAQ0qJ1EFO1PxtdepKpbkmye758NPoy3M8YSsxk
/UVrETayDGXCXBSd8dJIKW2TJzGd6gcu9kO+nk9OWmoBr2kLZGf53yV3iEGqBe1jbcwWSGRjPpcB
wlM2EJCJqmWo6Kg5dFDt8JudsbCNK+O+91XjXvaqzJw3tu5OxwhZOhsoCNOeWhyayTFv15ijxO1t
ygu8TK6xoaFBAekW2JD8BzLVWKMOiRj3Bxl++F9SiiNjUl+Py38s8Wwe4I32iy+bB2BniZfFRD2w
D3+sMeCd53//iNBd77dHhK66rodfm2N57JrW8rrw4eWM+73uUMQyjhh/LIiv1NbSw9iYXfnZP8Vj
NVwjw+U/mApipO1QZd9NVT1WWBt9rk0eJVUxf8yg1DN+LjNMzPJa87gf0ECv+hENdreBC7yw8uaw
7bYyK6LTMjt3MIWtXDU+JHsOir58tR7cWWkPTTREPIlcKODJVC73WBf9mGrUH+NlMxoAomK8uq8k
Fkb1azTU+s3o2t8S6JzXSBrrj+tGVY44sMd3MpJ02ZPzaEnLBBkI7tgPvOWWN9qi9W54YVdv5hit
6ErRlmci6u7NpBJcd5dxkMKg+ZczqDR6s/4xYcmXM8/L6eUgGcqexGTY8e659/0Ay5pf/wNKGTxn
P/xn/9W5LH14pIWgHi/nWz/dcsDHD3/5OYowb65aQ7u5fKz1kEuKfK40i096BsQv9mz/zDLJ2Iya
k/3h4kW3hW0z3IBIdF4nDyQ5L/aoy0zjQVuoKaKy9EF7aVVd4g6HQvCyxLtskPUztpPlVqz5IbLI
xOUUo4c6xeG3Gatv8N/sAmfbwe9/sHvjO6oW/mnSS1zfIMHUGGXp6tZRFhe42UypR2XtBtm/vmjd
z9REyqspVscDilUId/U/k05x1rA7JPnOrmz/mGmD0W/mLMHJNxwV7zYaquLQL+QPGcZLTPbWTLss
/dtWo1/Y2bV5I0+WxqkQlw+14/qcEb6x1enAyCNd/+lP6vg+szxoJCeyjGZbdxaSfbx3HY3WwW/V
iNM323WO3VSYX23PcbfYHgZnrHSDhyqmKlziQvrVh2U6oH7z3FojlghY5e0lzrc06Ib6q4UJ1j6s
cuuUGmbykigZfolzsJ9r2kMsgxdieoJVnhp0DRgNpNLWoMs366ZH80ZiOKubd63hs3SaItXbcCts
YGcSlOkq9sCYeMDyN+b6zxh1ybGsFf/GNZr4OqkKahO9WtPpy+sDENPkkRt+uQP30XwquszAHkJP
vthZ9QpmCbOPMd1h8zfejCH+qJ2iaHd2rtMvHwte5TxVv1tjGUvSTTT0p5i7/03bVe8T9bJn5pjI
Q27k6pM8CcpxdJK+BxGuI1UXBndxfCsOtQFK4qpvhXd6DNcNzKxykCEwRihKdREdZ+7Xd+JcG/Kk
Pvlx0CvPa2Fe88wWSE/zIGDJMVHqXRLnzY3BIS9LXJBLEo+b4uG/udWrnvvbStx0PE9zWIAbFmtA
lYfY32/2/Fly29ZK6zSrKOaGcK/nradlOWaRmjKtu2nBMmHjLFGgf/2pZNGs6V1wMOFu77Wx8l6a
0E83oNK8LYUscyuxEBPW22Ys842aGt5LhvjZw5BY10iXqvDuaeAl7otkRnN042joFupLYoP7DI10
qrIyCXbW2oasaa5kCFVa2XuNpuwlORpRbnAD9w8Hys6WVYv9YtnTfBu0tHtliOlr9khJ41D1yMNL
CAH5TVuEKSq35CPn/ooETHEnI9SPw22km/F1102UHB3fuTYDD+NA0Oe7ELbMVTd09icvLqodvyJa
5S2Qo6zOENOdY2+d1QPPpqjXlSdJnktjq7loKhXAEU9dO7efejiVtHzK7EqGnoryLZ8rpUaftZ+K
SMNyeujgnS3Jetr5hyIbFutshoqx+NYEybiLNTWi4AYk3qub+OwsG6hU8Xm2VXQYvG4nI1CQ73FJ
u8TqIuNbnPQIzTrFz65QUVFfNnZUlOveJaZp+sMYOc7VJTSmPhJFy0ZiIMFZspdRufltQmaVyY9o
XEf1ddGm1mmN+XALvICn12wlz7TX83OeBj7vdDQKDkbMm68EP8xcxgN9MM+xA4pVHHfZrGcwsoXb
ZXYP2qi/z86FC1oJIf+DPmfq0xRu88osnmSQqK5+nEJz2spQXRJSu/quwe2/kZAfwbYqrOTRWoQP
JJTTiN5RA50OEmvbMHwo+nJXcoGVTnBvsxq6DcJheBoilXfejOWiDGWTmLq1KWsnOkEOGJ5sO4ke
s2wRjucA2YCaA1VV+RjZLDHW9sNTFJU/rXFGIHgJ6ai+3lWIoslIzjPS1907TlzsJQZ2JNxZpeUd
smI+O+CXzllUdk9hbdW39IY/yah01e4J3KdJ+RvcncRkAxbs1NPlu5NRS+39BrPvb5IvIdQKeC2v
nVcjGdqdo7rNl978oQyd8XlUghlJL56nGc0TrnadNkblqp9SZzR2cI3DXedmX6y6UK6RisyPTpGM
W5w+S/ClIVbHs/YQDTYKMsacA4Kp1T96LTprbuY9R0jaIN4xf+UVrznWFLj4T4Z5D1ChvxoRMacv
m6PuNrbXY6YibDHGV2oe2OfA8mN8FfDzjd3euas941NR02p1/z9dZ7Ykp7Jt2S/CjL55jSD6Nltl
6gWTtCVwwOn7r68BoXvy3F1VL1gATigzFQHua805ZlNGJ48fwtPq9FCDptl4PQXBvpK70jbrs5Jd
gBLIjhADr8PTrPET9fZeS+NtYhQEWpdWzCwxpdkejqtinFhlZpH9pAZAbQ1VGY5ZJNQXbBnvpTM0
P3BgcX8pTPUKE9u62kUY0Zorwp3pVNqmGVLzxkN3XYx6+Lxs6IGqh6kVDW/+P8ci0ls2FRLfzdex
3gMcTbxdcADUHD2uDes5QzVN78swlS78mSzI29dFaqn03HsIBfm6KKG2utY0J94tx0ZEhecA+E9n
5nm6MuqxPCpxBNti2c/N4u/+ctDGG74NR6C6CEbT1WOrw4JCC9UVx0TpiH9e9vXOLI7LKzpKDJ3m
8/Vy1XL076VqMawC2Wf+8iRaHlJkmmIdnTfLsa/dr2P/Ghcvz7Ll9OPl1/mvt+DL6vx94D1eStmh
O2W9DBzxONTN340Icdgn8yZ2rChdLfvL6eXg8urr2NeJRJDTtvo6/e+3+Lr670jsjLuSwh1pqQJK
kOU+KbgDXkTakRnf/pM23XRTO/APZhfqfm26AbNPGbxMqSTkQNPFb8v8XYRD9osVpVxzF0e/QsjZ
vvDqgkJPZD51vQR2J5rkHwIdY0OLfzNf7pCyBfJFaYp6l2upeTBIKKP+ihTXNZ36Rzw6/qRCR7I8
ZqAh/UrfQvp9gpidvgEPOViYxz+jtBNbN6ymNV/mHnydp/BLxOGb1vLNbOv4Z6N14ZtOhq9jErFK
KlXzmUzJZmhN5a2vp3IviKZtBqc/2WAWTnhsyfMwNwQwjgcvzSS/t5I8GcST+YZdeXtLzw5iio1D
G9LHxb5aEm9qfLiK/rnc2GNVFxu3tnI/eOPpOe6k3SCMVDTxGVfKU8Uf9DkWxT5CWHhVwUCsyCUB
uDKNu6yALe/KyR+Vpt6Ukugl7CFol7JU3RkhaTfMSQ2fzw0Zgwp6G4eqNz1LNwV1DKKA7OW9SfjZ
KojpEtiaY//ES7sndwcs1RD15zYpnRvPlbVUIP5AKvk9hfGT6Snm55DGJOUlbyn96B+1AgQqdOuV
11bpNSdW9wr4mlbiDAnPXeUUiDZ7R8eY7zNkurvJscwXot53XiV2mSvaX8UEF2hwq+6JSqx7SMd4
2MYBUQy1kl+Z3pdEfg+ZL4PMXAMkqE7Mb9MPddxwF9TWk+QDgyzU862I+n2pk95eDtkpdQmXc8r8
RqQIpNUmTNe1bpgEbhr5rdNMzx+wGHh24fe1bexaYXpXW1c/PB3SGzMBOimwCA5xoCJKDPV/HPDp
R/SDVJjMF5fbmJPk2bGLS3L5CpUalwyJ4zYMF6k/cXpBW6h7W5FHsycItLaLlSfShojdrPRzHFFX
xxbp0WZCx6pupTTlylMJ/yXjPfjWlmj6G+k5L/FBMK9EBaifpspjcmLJY1uL7FiSKLIb4/HNaMvs
JTtYvXjqGht+LqoVrMPt9Bx1eb+1k0pZGZPibirJLGzUb/BHlWNg1O5qkENIRhZ1PYk2KvZi9xir
1bmNhyfis2iUPClAb1ajHAW3+6Q9sz4Ng/gQ/G5jKPw1sMDjsim9KvVH6Fhj7sYrtC/NsSywcJbS
Q52XJXtLMbdkyuv2xk7KlsxF+1NlgKND+uijF2ZCDfEcQ35cNroniserZVcp7PzozZtllxiImNv4
f0b/63Qq8Gk4RY+9pneP1YwBQ1g/Zo/9Ost/RtZPp7T4HETOGvyUfsxlqh/JHLHkKmd+m1JFJM1m
FTXFd2AxkJy5i5AECSGUWoE3rZeXeqK/2XpUbKOCiLWe+svRGanCsiYcVll5CBLhrfKo00mjhO8T
S2UnrFgh3cXlHfKqWMdxy1O/uulm6eIzm3P8HFQxHq6vNff4KSm4vRtxssEB+mT3Kp9vdaXqY3Ko
KjvT1kMq3x3pQCyafwKKTranFoexeSuLbDh6FPyPyrwhbiQtI2TVeZcdg3mzPGuWV4hcItboBZVU
G0ix3/eIG1X4hcfINmE8za86q/tVVPkrBnty79SEv0A5P2KNtLd2I08EuFAVH/M+2E4iueJMVI7V
zHZbNoFANaCkZr5WE8S79XiwBL/Y8v+nmeW7BcBzA5gsO/bjlB2ZABGf3h1rPTMPppWtMluTrNGc
GkqI0WYbU20RO+AaOOae/G7ktbXJ1His9hm48m1cZu+h5lVHvqWU0fjDmoNysmM4feT5Jo7n7JZf
LEJ4uM4KotQ1YOtHUTbT0WoQhKUs0BzLLY5i/v9mLu/unFgwIcnUYzJjomRVtI8/09834s+0vEqz
snu8SrBzHRqDdV9Al560KJ104ZzIeLj007a2rScjl0hiQw+PrBLVx2XjqmV9bBMqLzjyQetYI3P3
PF/Rd6qPUgTfgbk8VaWm8gUrmzVif1+JypNbtSs1gLFJzlIo5HNcprSCWuadXYi5K6MgpDnWZ2Ur
wSUeumndxNlTHssBaIH2E1MoXsa6P8nBHDF7hqje7cxdSQfviN2ew0RtnsukDn3bZkZEbka9FbjG
1pThwcWXJlo5sTVRDL6PeiC3KDhin95ftYE1pvskBYWs/GgCKAVfODPdZoH7I1Fc17fs5mXMi8Ef
itDlEi9YV7oerciDSLcRK3vqM/1L5OA1GMbuk+l/yHPWK1eJZcNDdtCOeaMK5tCZ23Kxsxrn9m9j
6RsNZ/QWNUwCTaQ0fb5UlPrcyto7HSzu2muYHFhEO0RexENCPklaQL6h9jQ/wsHa2xYd19AnJyBc
BTrfCS3Ihh1yIoN/etARhfL7xNGkraqBZCHu+HBBdX7LlrlM1e5lcE+TEPdF6im7UBBkFFvN3rWb
sx0ACk+i4hDzzCIUS+xaGTf8KTuHLiaExBRS0ArajtxUU04wh66AMlLCayIkkTBVpW64t9obqLOD
HzrpO9g3dWPHRQQcpARaMtCwFOQr9J4OjxpF9SZxw3dpUhzrAb6ETjNcedjd+A5VpyyCLOt05/mx
uqKn9qkidPVFU2LzdeGgV8y6fVd18rWtad87l05Y01TR0Q26tVXZI9TTGglKJ5KN0zat74XltYrE
IYsMl7ugeYP/GPNg9sy9HpEn69b1p9em9Y7vJ/ajOn/S8+JV16t6w3/WtLddae1Su9tgtq139WBW
KyzHfKgldPVI8P+qxCSqGHzkdOMwVYPYspi4zrP/cy0QgKXjkB80o2Np0Kkr6TIbT6YR2HfLg34s
SHcoUC5biOFOqSr+xGMr/bCbhVEdBjQUdTDDiOkMVNRBbj4jDRMefl5/C5PRWVnKRCMYlOo5be81
oY2+WvD7N2Pyj1WU2UZzFeOiWEA9qcD88cwYaVxavbGYOk21jjXPoifRu+otjumFFt600xXvYqZR
voZ76h0tLen9QkMmksTuNsG0eG28yxBqITaxSLw42RCw/Emtvat0jk8NyQKZ3txjkx4bdNa1bsOy
1wRmxojyX+wFwYWOCT57SmTXEmPkbbLA4cQeQQDleFTSdtrRO/me52QDEK9Q3fv+LU9TrNo9MFkm
fNqGeVS/rirrbKeRtceviolDq34NI9MVeu3BiafRNU6tck8WEKpYa2XRidlVlhOf7FS1Nm10cbyu
9jNc+lVXuLdowFRuVA0Rzr3erIzQ5DMSJM6lnFTu+hNJYKhMNSg+zKj6Trp+6El93bRGsdIMS26H
wlshgXSeBVSZtSaJBfSkMz+4ic9JSLwoO/AqYQmnjtIWDpY5QjGFN6C31vxDxdeoy+5kOyAjDoMa
xQGGjsTjcyJtW6WcLELirRwbQfcRKSS/Pn2DqXSjtTLRfkMHTnqgS1lOMzufQJ73MdF5RKPv3JGj
tIV+950AXcMPCG7g+aHnh7wQ6S0fqng9GfaaWO+Gfy9r10ZmFURrRBgYmUyve0o367F3hmMvtbse
ttVW8ni+SY/0m8wS7YqHQHQPw/wNZt0ZNeu1JcPiijFkhB109bSi3wZu5z2ZVrdLR54/pSyNja1C
R69KIW+jMhLbN7Tz78NUNCvtcVup+Utad/XGNYhZzJX2R5LJZmu7UM4Jz9LWRgi6K4lQgBKCo0N2
sHv+I1jsB5PaE6yRI2ktCJOoe3NdJ+7blJvKqxcr9wRqu45p9ELpo9vqaswCiGSQqxY1WzcptFM0
77WN6K+2NMiGV0LraANZoJ3BCBFZfPDzYp32H9MkFT/jrnYV0aRfpRLCsEdNtF52uWkfB9giMAWI
otCmqfwITRIgm6KsP4qiJ7raaNuPgUbdyiO074Oabrcaudl/hDyzCVZOpw9oYtDT0HkQkEimoIVj
48ObknY1ZJ3xUbc2vRg+0B8mzCkUAZXzoSWsedAHux9MP1j90Ljwh0bD32hSmykUN/9gvcMnqmq0
b3FNvFxgmNG32SW8MgLZEUwTYemlXfhWCYXmIWxDavxvNo2DdaM21mvUZgad9LB4FZK78mhH2trx
gmw/1MTipUgdnkMAbP5omuFTqF0o/AsEqZ1zt7QRg3vl6DfP7sttqHs09EMcQoOoxosXC3MXp814
zp2q35vQX09U2UtMxrV2bKMOdWQBOdTtQmQRpL/ulTEFf2XH6X7sS4OkJB5RUtoE2VjOAQey42Oj
5keiuYAMoQamLlSWsaJ9SkeVFIda3usKj3uD4nOVTKaFtCp7rRKYbfFUfMvpZvj2OKrrHPp2mpkn
W5hnwEEaqyDtV1cb7zQW/2Q2pH3AAkyCy0PC/GHQbcKQS2EfBxbiLcmdpynq/266RDlm/Cykfbie
L5PqbHnRsKuc8R1Bcu9bJAxz3xvMLaySblOksjyxOiEbAn+45mjDPkM/uB6Q+a5cg+iYEarn2pmX
ErFl9Aezl8+m9+k6qv6WKePvqGNlbvJ5jZR9q4TxrSKge5t6zkeQEfVRWFb75obE6dH0okFWlds4
pKSrVHpzDRSDxXjdXDvRu9vQy3RMqyNUROq3nX6mc4bEaO61xm7yoWm0l0pPHiyP2rrRcUMVMoq2
EmcAinvxPOoGxqM0ei+c+qUuV0Y/Wb7RHguhaETeiSceXH5vEuGqjYiAdLX6g7NKs6t8pcjmDwXZ
nqd5Y8JOF2IFZZ087EnrNlPWZiCWq1OkO8kuD7QPjt5pCtUo4xoi+ZRz6pC/UGAvVpgEPro2/bxq
TPM3CgAsKVF8UxB0KYFmW2L5xE43P/VcGlvuj69lB+Bbl3F/afnAr1xBZgA+xJ3TVslJGh10xwK0
emz3b0Na2rswCBrIFN13tc4pKQCen+yIe98QdCT/aUyqagS1GQnhoig+yXDMt6Suv5EfLE4eE4bJ
VV7aiiasIngyKUWxyRsNxLnDg79sabFGYB9IEt20uR291u62TGHD5WrnQa9At+WRIV/AEDcRcMSR
N91zZtJ23P1SdBSGmpsgPA9QytjOi9R/DgC5uMXA15BD+/nkRKn7j1fgecWjvLZwtdVZeAxqLVlV
+OQwJE/eE5Jt+9jo4+9qJCk36ec/iHCrGxZVbhm1oOiJbecWekLf9tlUH2tQZL6J35gFBLUCWdY9
pSJKFJJIFbJKq5uqq3zAhce6oxhZcmQF0N+XSm0PTIS73bicXs5UZcm0C5El45cDjzf4r3PLu+hS
PZpCjjvb+ZOUQXXoWoW+SeWu1QCmpgG4GvhGo/taodp7+BfrQmMNWeDc0KLY3hnjJqGJ9Yyk5Zpi
EViLpnVZtGM9GTzhvEE9B4HRbTKTMI2+CcRaSTJuluF80/R2SmY7v8K4P+B8R7Qy5pNvTzk1/AAj
vcDFpVKEIgzHYJ1f9KciIn20a++01woyY5py12gCMIXRPrWTNNa2XpgHqFubKDxEITIYIwUKOSZm
SZd5xr/JhHyDRF5RSUbPOQl3zJauCujP0bMbFEaWgdy2CvwgiF5hsntr3Tk2Xae9temrOho9jdWw
urZ5/xuo0gj9vYz3pRrRPtN4vk0u88oKCagIjXU+IP1TlPFKTFFBQ7p+E0FFZy74E/RZ9qoG3Q/W
dy3+wno7hsFsWOO7WBTJ1YbUcICBGa49296g2PlkHY61TbbTpnUCFru1+x0YYLqfFNAVRtzROjJI
zZSlE64ga/C5qt4T0w5ZP9W/kR+0KyeeXq0i2SbZR5lH5o+gbC6AxXCrY2uR47dQypwcWgty3Zg/
A8Rpt45wno0h/ZZnQJ5F/ZkM2lvQNr+zlHlqG/5QxfjHFVXGjMJr6RyEIX05oZ5cDWGTJQ512e5U
u51+4JLHhQm/U087AIflKm8opSiZVm610mhI/8q0VSz+aYAo0bjKm0vfIT6XakqGVlki1ff6jSbq
2lf0I30EmQBixfvxp86hmFoOwS64utR711J545MrHFinaQLe0G3W6sjsowNR6E2Ow9o6+K42PekC
1uiuWjl9T/nDQJNmPdLe89LwtoMsonswmNbKEdfcs33BwvnDqYeDRdz5yqSBt8Pe9EZKoLhNuQKr
IVB4RDUeAdahB6w9/KGgWclVIzxkQZA/h1XyCzn3sHI1UNa6oZx+OtwgmD44+TGk1UfELULKyevS
tTtwg98z604OCaFYvcvMi7zzYp1DpKOkkGFdwo+1SvCAl0aR+QKZI7d/FlQi8rTtRMnFV3UThWZO
7uHyymgotzp2/E3t8/47gheCb5xKPIEnPoR14ext21bWeVwoVyPnV3XASVhQJ/gIp8a1FCMB8CXV
HCZIyrs3uiwm0mSa50vKuzGp8ARCO93rVh3dlTgnBU+JbFxICOhvOgJr6ioeZe0wnqqNPTb8S5CI
mxeUBFj10vbcENy+DZOpWT3oN38pN6TN5EkXXQhPalfmlKZnN7YrvxHIUXJnCi56Y/uNHWFpKfv4
t4rtg9l6RO1Pw1kAyEiY60eOQjTSkKJ+QRC1F1urRR9WhbI6jUnIomfWh5FWWmJGz6zVoi1TYwrV
X4OXs8suE8q1FUN3Sinkzo3hDrJIWJH7rkb9Vg6Bd7O1/O+mDzZEq9S3r8O6ocF0m3rmrdO0AJv/
Dq0UuNbxmLB0K1psdxgEzgqVQm6Qc/RXQbRsjduW1pp7G6vUe67G4bIcXkbZLlMI8EePUS7LrNtU
W+6zbnWX5TA6savj0flLDJoeM9Z6kZK0PfaNNElOD9mJU6mgcgZxWk4uwpTl0DyCchGAkGV3fg8j
0Q9unEc8qi3nvmx0+buEOXTDUMgzROX/BMWAOH4NkA4S6oll14YpV6eszNQddhEh7GuxXEJjFYwQ
rKjlkqyYCt+OExpJdvzBrGp8KZqxOqqUXR7ODS24VJgWvzvRWG9LbEQHzQpHEJDdZTFvRCOpUkqo
mpdMqxtQar2zWk4Qp/PhFvWlHRB0jB6m8bRO6E9iXdgpXvyt67xoN5FJdYoGksODLMreDVF9LGyv
WNSHcTK7z5xgAz83rPacBt+48cXP+cTzzbZJqotjAitoBzTbNDWd63I2BBh+sdL6kuhBC+zcCJKd
5qmAa0wlfjZx9F5bqb12qu0rralB7nH1txyH2rJX9QUfU/bGKtGfO7PT3/4zsp5HznsmSG8/bozb
lwX94VKfrDmZSaLAG3WNPLnFur5Y1P/lbI8HWxxmXNgCGO5ySMUPADG4onpHCf1lORGBy6LGOJOL
HzzifBLxAUnIzN8te9c5P2xwmpOto7oyTn9dQf+zix0NhIbtbOtqj9fAuwcYkLeGPmlr5GYe/n02
OrC445jL31+HQoELB+4kLvfIVLA4MAxw58apCM/7GjbUarRys9Y60EkP7hDivPvkUqkDH1tAA+Cq
5QTCXZe1MGWYH7FhrvolGzSRQr/0U9f4kgqqr0dVfNPmPJjl1SAMnK7uWK7+dWK0p+ycWOl2Od4/
cmHma2vW4GWGnGh5k6aag2aCOREmU0NBeY0hXxvFVhu/mDSgLu3wezGYZsNkbQq3q1FXz27UUZ8j
7KS4LGeJI1zbjtK95lOtPrltfCVxIv+WUO8/hl2FMCZIO1ZxROvlQdhtyx736sIuajJKp8JSmPPN
KCN84ACpTUtcll3+Pme9VdunZW/k8Wj371raaU8lspHlYN1U+SWuwaUt+CQWRP3BqKPQb4dYfY/G
rKPIR4fNdO1fugd9QNZdyX8o+hVMJfI1iUaJfgazn17Awukj4yPP9fqyjFUBy/tJK9ztMtYy5N9L
u5l5sFzK0vLvpV1nPS6NCXx/hZlo00J2nO1jLFWTFVBhmpBz07h0Wuj0QZjcSH695fOeVwjtdZIb
DKXisSMz9Y1bVHpdTrEhhhmGIGnNDNdbJFVj36ib5awgHvRYqYQQRS2S5JAS4Q1c1rUvwaJIqUVw
+huXL0TYnBPW8JtxGrpvhRyeXNT1//zvobar/x3aqW75r6H92F6xWJQJVvgC+Vwblnd0dDZyofyf
hb1gTWNIKk06Hvo2KD/bP2hFw8+ikwFTEUrfy6Dl4gBG7D2bL4a0/l8XV0IfD8uwinWoBQrh6+rl
PfU8jlbL1VZFxa4rE2UdDIjUakwLe00E3t2NFHJnA/rL5aTv7DngZNCNqzfl4rOqReK3jVHfVFha
K9DQ9FFmKIHa9RRHpl5fL7ujVMSzBeVv2eM+Yr10ST/At5mGYx0qtHBjJ53ek/QmvKlGCW2UezNU
01Uf6Bi4loNlnsHmwxG/MjDDPwaOlQmZiTigdUqk7ypsM3Guek++KhiSNk3cKJtlN6u14RSHqGD0
eJCvkRu7L9Cdlp1lgFlQpaPfdx6zuj5apDqxpkymjyZk4l1Xpn5cHtB2fu/rpvnGk6REiNfod5XV
faZNynWJqYSm+47VULlWc2jlfA4mpXIVYOsOJTxgP0wsgi6s4HdJ8hn224CpvRFQ3e9IARtS9TjW
U7QDPWU+WyNe/FRp618GNxktq+9FvRAZ4+EOuTfkrpusMt2PelqTNJop15JVP79QEP3C3qAV8n+N
USETbYvGA9ji9Oq+qym91/PTCPabulfLQvqjlxWnxz9l2rPsGVyFQZFoQZBMZvhTzaLwshzKML1s
KJeg8Zu/yLq9OMjsabWcLTKhP0/kfWNkmj2BzXehqfRLZJ2dvaQJ75hFAKPkUf1zaF2M5lH6nlut
u6PBbu3sxiveM5ldqGnWP2sHGUAGmfNWp1V5blggA1jx2lPWxeSPAi4k0WPq9rWWPnetpELuFH96
K9vnelX+UamX/e8X85jlyMCL3knRF4Z1eHcAUPoSf+ABRfP4QevPL4umfSNZ1rgkSMRWy8dg7GLb
j/uoPSy7/3tYxyLvMWyoP3Thfesbq482KjEblPkn3HXkE1NoZAXcqvmVLND8urxySMP2TU2111pP
k5nuQXXAF+rBLsz0p3+94sf7e8zI+uKE9TS9A9DdTqy7nmup62/zXg0Z/rlWc32TRjroRNDrUHGh
eMNiNZ1XJj0W7kMUNnlJ5ntUjWcZobtZMIuNGyj7haGh6WBsBfruLY86NCpt1xQXSkLbBachVAwz
iaIaySVTI0gYC1a9IStzV0MAo1A952plRSMQWaDpQ67RqHulH1jqRC4tdkxX8tyhZyDb/mQX44hE
3B2Rv/Fq2bCuGbZ2YfKo+c+xr7NDPeY0Xp1htxwrgJ4+3sAYOvtiiDOEWv1Ypf3BG0QonuVUjKfG
3puEIBMq0NOsRu/crRZc9wLubkKS85DXwNmog+uyeWC8lSK+VuY0Hr/GLq/UaQJwMj/tl12kTN6+
dXKcxLkbPGVGvdV6FoDtvCfoeF8hqtEIZG/ZTCIoDoZNIezrGNqqbGPMm+Wq5YRLyWalZrI8PHbH
ML05XbYhepsaV2cQWQzqYmpbCsjYdaheLYFhbcuaq+oVDAyl9pyawr06Sr5vlrMR9qmN1BVwZUv2
2Px+iR51N6KN9FQBK9+1wHPt8KYMk/NUUkJ9Sslt2jeJQIQw7y4nBgiUXBjEGyttgdMrUeAB5Qrr
fQgFmCamGdwnyxzOy2hvfi/7KWWB+3hLkQmDpGE72XrDVskb59qbHd8aK/n/7zH3QbxALWV5dghl
FOc8B861SxQn8uvc5dbGnNB3hpKgDkftbfqKkIOkHpCKPW8GYit4ynanr+M9HYDOL4qZOucZOX8a
xjX5OGdr/+e6wKycXSH171+HllePt4k3trmNqiq8N/rvr/XZcgRW8WN51tZheJfyT7qYAqYMt7pl
hzBcUW8ozUbXTCBqUa/4i/Fdn1jt9Uawh9k1UbfXARgmTbmtzRGf3rybCLLZG6GV10LTw2+ju8Xp
bnwz8POf8etVu7ERIC/mWz0P7NfHjeBBjQ2tocH+6b4RwGHDx7bBVlnWCJxrwMo0k4xRHPDdp1rl
a2YoXiZK1z4Br3IHUDd6EaBZ7xj1N2IsJE3qMIl9IjP/njXKOL4HfEKXsWkaqevOM9rNYFQapANu
3Mituq0W6slq4VbVAnjV8mrZLEMq+SnJGdko1LqPg2bolyZ1FT+pLPddyug7ZrPgd4NWh3la9yvp
OyoDIrCfY+pmu6rA0lHHgR9yd38x21A7DCFStQTR+cugDdZLY6wzZIIvyxHq+NnaZvV7wOByFHlo
vFPQI5Jj+BkbQ+UD3YsvdVYol4pmPW25Uf5KmRc64fhfA7pmUi5mSLdIrcbmuU7Dep1ZJnXTMOyS
g7y2dmbdJpdUUNI05K+EgjLhF9F3wHrFhppTd8JMEfkEZ3vXQE4RsxOteomY1O+9yaa1O2r229ha
z8U0JGe3YQ0ez1xn3Wm7VVxiWVmQ/Mvm/3ViOSYtuFp0yO2tO0ccRYbarCJ1nJfJ7C7HllfLRpnj
XtLQVBGaZ9ztaWa9x7Me3bH/hz6ZqNpaKYS4L8jKoWubo3BQcy0jlmMOXu61NcvKFSf4DE1j/B50
6ZX0v/5VCaU4Ncg6fC+imofd6HEcFml0Smrl73GX8c083p6Py/l4bIc1GIgm3VReGK8QgTnXAu/M
u5l+kzpc6KgX1hlRMoXAVDG+aXoHSlYq9c6ad9XBe1KLMJveqXnYPvTdfkMdGrYb1IAXSGhemq8b
gHd+03pKc0BN4yGMUYYmpKvr2ueWnF2qesX4PbT0HzmI4Oeqls5/HW+k+jguVK7vO3TpdmbDK/AI
p3US9dNVIDPPs2u9b9A6hv13aZTqWtVhspmt2u1Hu1L28KphCjkW/7qhgFu24/qGwss+Ste6YmLq
AWANbX0zQv1xjMYbE2ijLsDfqwkOa7NQ/jH4ZDWvZO1Yz3rPJK1tm8OyHkWYoZ5GVYnXy24qg2pb
Ta3J34p1KK0/l1JvKs/LriPdrWZV3gUS9IvGd/FcF17sL9jhbC7ZImb7yBJaSk1C5UfN+/BNzZ0n
NynFT1UfZjPyYN20NBfbx5QjirJxH+qNsWERBHPDARG0VlOT7KCoVQ6a6sbPy6byzpZqIJ+q8uS5
9YgFtrXu53JqOWQ5zdzqwIaykHEjnVQ3QIYRd5hB3pdjC2wXU81PTStdvCckyHoJ/FUxjFQzFj+d
SyuiUAFXPo5NOV6BSIhjroI8CBPNevp6NcnC9aOhsJ5CprA+ruHpGI/yKjRL3qnm4qfTSRYu6Z3d
Yz35u/GwBBRKaF+X411aqGvdq4L1gKQPV3GiPY2dRXxjapTbwPSMb94sjJ/vOF8j0nD4O8LIK/Nb
kuePETpNFsLK1VMnM9TWopvalf1fW1bS/VbzZIKUuVXPMD1qR6VqFQBmnowxPECG+qwmsCfkU5vX
OCs4Acj1tySoal8KMnopZPxO1bC71NDXGttQ8k2qKN3aZRW1DWaumpwZbI0Gb0CTVreJKxxjjmHc
we+ad33ejAFstLjgsdwIQBdGx5O3avUKRwbjlo1oymBL9mG5Xq5YjgXKYJ7ntyONERkklH2WlwGl
3p1bFuaV6hM/LTTwlRzV4LwcWyJO7PlsUQ+kv8G1Xi/HdDAKprTN8mfSNT9cATRLEfw95mC5kEys
Q9jIwF92SfSg9M9C5GJaUcaTmKifWodlXGVjtsbgAKiuhoZxEwG444XfR8OCpkBJEM/jdDXg4BQI
OGqj9Aly8TbLHEGJu/rp69hX1Tafx9XdLCtdyraY2P/uf80tluu6ogLWoWrufbl3aZ5ytcbJuZjz
nSz3enMv7ILv03I3G63otpxdxkZRYe6boEnWDjIF9Ck0YAuimyJz+ruR826CAm8N5rn3v04Mtqwf
47RumDZdG6Cg0fv2Gvbjpg286ilKFFoIj1tmVAp6x7VlIIUOaXl6RfY65Ya9TYkV9I15cU5bobyM
Vf3Zzgv5et7IclpZdV08L+MjDSsxqqRdrLcK7h10/1GoxfdpSv++Wo7F87H/w9l5bTmOK2v6ibgW
vbmV98pMpa0brrL03vPpz0cwu1Tdu+fMnrlhEQFAJSlFEoj4TT/Fws7INj0QxO9FBSa4cnr/YEx2
AqgEFicA6B8JBgY3y6gvnSEjYNt13DMRHB3OMoWGtpM8fmouCNDK7DbCbUdBZn2NxDw04Gmnf2/O
zjwF1eShp67p1PAtWpTJqU60j02hIT2sluWmdmxtJZphGQa3oomodMTbyur06PwpnKyDunCEmWCu
cVEZYN5WFKqUk3gQi0cychNc1dT9f7L0tBbk2b4GymhfC8mPXgA4ofTLTcMwczTEBtSPnKnZUPhb
G5JCtXMS14XePk+qleb/adLgpcqxLacPWBj4005rSw8o0V40yymPjXzBZ1P0+sPfmhE6F/PgSJVA
Rnnha1LqxSq3lfgA1XZ4N/HEjYNyfJUlw4KfBO5E6oNkoyujt08kdpdOrpVPWU+CRnHqcq0jePot
Y4vJIwZ5vRxOqKQf2sjInpyBlYEzdTiQVyUkL8RbHB1HvkCzfhfvMGtH+WKNw3sLReFF8vJ/9g2M
9BHMAVBqUcw0KqovOaREpOHk/Sxl3/keIPexlfd3z9EWQd1/jdlTIUe8jN+a9fbTKXQMlPwwJsWV
HIeNsCZVKHEWBSSxUywpp+THnx0IKJ8b5O2O9zhaPclRH8JdYgO9nHKpIoMKR/xgkjO6ilRsGIEs
62Wz24lEbagi2A+OR1uKCQOqTNdk0A5jGuWHoYu7pRJHGQhHz98bUm3cUldV9uxbnEVHwfkGtd+4
ddEql5PiJiI8t7+FAPe81le+BSa6POhD+F3uLuUgdc4UuONzHHbFykqpo9Ti91+rfMfTWhb3juBM
ZXMlFqtiKSvidYRv7hQXoV5crn+PiWFi1u/XEGM7kFWzmVXUDmtwOA+ga0HuBun3jm04zo51SeGz
8478Nsd1osOLn0a0tnadc2KlUq+FSZw4BFnZn73pIJrkvrehAfy8BwO60AGRb8P+kFcJiJRJ1l6Y
Vrqg5PxueNCrvJqF7onYiTU81NPtUgwkohX2VlUr0sTQnFghoVeynPMvco7iiwUtcyHSMyILIw69
4ULVCZuDOzhvSjf4x1wnoZcGzsw2F1VA1YrxMdKci3h8iAOulKsYd7k5JB49vyfO29WpWanVoVZL
gGkJBvd9WQwPapVBDwRTsRExs1OGB2gH0G+imu3cNG4u21oga1DYli9q+a0fhu498FmwF7KCjECQ
HdhXBWuRg5riSpN+xiMrDtYwrMcvfx8v4gmr/AcwcuEi8uVTjd7/rfda5SwN4OZF1ttECGZZO1aM
QbivvsgsLOekeUkNe6i0fiOy4GNB3ktCwapOgVPWRQNJq60OgLUwThIto57ygqYBgWJaC+HI8jTf
qiu5fulsX36sAqCQf5yRCe+Uulj3iM6RkRy65dgr8nsQpx9KqIa/zPZDbjCvWuTA5NI41L52KgiO
uDfM56rJpFWGasJFksDq9aMTTkgDjXqqV4BNbwGS2DBdf/FhMC6SMzM6V+MIVK1VjFffCd2Nw31v
7YgmIgkrp7GrvejVOysBpWar5yLPjNcJ+54npfPU2r763KKLJiaBVE2uiWd8EXPgP40HOW+bpQFv
4+L42S2xEvfCVrZYtR1imJXqApgXQbnWq0MYlVfREoe07kmjTTNsrT8WYSsd7nEd8wEK0uAkSrDy
BrDxjTBALibpaHHmIS4RDGz67nGj1qwd0n/hQsSAhzpXYaAsXqSwS2oZXvBAenooWAZO2BMpjneS
KzVHN8zbYyIfcX6XEX9Rim2SZe8lRu71YpiM0kIphlLRSlhCN54zd0cdRcmViOnh5KPmgeZYDUOb
L5V21amyfmgkl0Rk2MrRcT6Np9OudaKjOBMHlMYKyE5TD+t2jEL/iHowHKxSP7ijydsdnWMx1fbF
MwQYHFopweN/RuZHTv6rDYbwcbZaYbBoiafK/2W6RLF+F0Q1DtZY7VxxNmoAglK5Fc1SUnySinRA
oskPoQ4uRx8Nb0dZZIFTRH5Oxw6Bz3luFlWAhtRxe58mOmI5Xbmmjw0hGtcA0eX+QRw0n+xzVyev
9XSfuMeNxttT/LBOnlQgZ+95Ob48v6eKwWKqFUavYtYw3YrE2e+pFhUcrJOi5nOqXSvDPuOKY1nn
aKTEJYuqQRju56akZFcXYQ7RMmpFf+Kd26vckT2KrLn+lE0HhIKanFW6GGUDnds2qo/95dQnRoHg
u0ERsE+iJaMLd5TVBgjjNELMiozhVwJDktSDvu+m3BOGs3Dzajlf2hF8TFKS8S2KN6JPRCSW9Yv/
r/Fx27kwbIMep72QhEPXGRvhV2S69gCpJf+zee8Vg0WvPGkz2dPge+99rvA6kmwVPFKhGRtjrNWX
f8y9N+//r++BlC5UaxtO2eoiltkD1nhdiHS0NVjppq6hWmadPiRA891T5VQ2HlxILOihgZVs2kUL
TSSrc6cIlzYqXbtO8rtH3fqmaWm6U2wqUulU0VCGL5qvSO9N5P0ZDvyvDVpi7/fRnZeRu/G//mO0
CPftV5gX7jxa921tjTkEv+gSqndoZ29wdJ6K3LEfKAgXLx78ABE2m0g9aza66nWT529gw60tBmcV
liRN9iYlvrmcXyP5YpUIuOp26IVIafBrr3WYFkathxfZAZKldYrxoo+sWnvLy34a8S1Jde1XqgAU
8fzyvQgi8t15Fz1IZGB3JQnhvfV7tvJ7tpn36U+7v6V40IvZoRoX76FHmnHMreghgba261rE/sVs
T4Hm6Nb5TTG6+Ll1fTCMltt/WEr+xoJb/lnB2uNW2/sL3PxWo1I6P7i/fZG6wHmv+yTB5gugT2dQ
xKhIdF0UPZW2bS45h1oHk2WF2rj1da2+ymyzVlUdxc/R8OYAM1uESh3+QEVgAehV+moh+Lyasp6X
tFX1IxplzTrK/exdt+ujXbnADY3wp8Wbe0bSJt8WSN3CXh5qqhekgjU/CvcmMGtqdrl/DKPo1Z+Q
TrESWA9ggtWH/hAgL4UBnVMTVvNn3xqz4xwLWnBiY8XFInrnmTq6JlmHeEgk5hU97CLT0xchevRS
oH/xHOWXOEEuaT4Bk/JLkWXty3TyX4+Zpo/TrL+9zn9O/z1Gxjm61XzvyXCt9gz94l0Ju/TZLzT2
0uyyUJUKn0TLjGAJhZaZHnQ1TJ/JILNsgC62st2+PQM4j1ZaFC5nSJ3dNjfXgqQ53RFCyna3330U
m+c+gcUTfQrzRCv7ax7yG+BT+iA7GkmB8rlLCgk0hf5ijtVFbMowSfeXeekn14jyyhntSjROGhzM
ZNRHyM1Ur3mKpNbEPoyzHrxFRvI1nM5Az36eiZjoFeOQPfhfeu+vQlIH8pI/1PsB0jiaHMpH61gk
TNWg3OlBp3xU2mMRyvW770v63h34n8WoYmjekGIOyEuo7cWLoSGKOIWbaulGpXpSEcR9ruFndQ7G
IXFcKk9Oh6aumTXVg6GW0kHVU3lNtj3/8HIFVRAn3VcYza3tiFu20+TlTtSYqXfsu5JEa9ur0bVo
MX4TcR9o3TxMVKynYSyztduIf+W1RPBkHjY6frqK7GQpS742wTCzbWbW6v/57H8fZ8eKfETKfGlV
WrYll/Hfv1Ilo87sI1KkTyiOSqrqZaUl3iarq8FASgzVjGpAV0dALPAwa7fic6o+7uKtVDzhONE8
2Hb9zVbs+qQV1Dk1uVJOcHW/iQKPKOJ4qKf7igZlcKr55BOzVQNhshHlHuxSm4UP2GoLVQGopi6n
G1FmE2hVcQb6OrtA8zEXXt782SvEqMU4pdLXQxstOuGIqRhkjSUj6s+ibUnkAGR4YpvYykiIKgMP
ed3xzuKQ4ctyJlWylD0HRZrf8Y4E907RSiobmPMK195CrEuzcNdKinkUIXFQ6ratUTaWvZWVodZm
WUBNYz8q8TriOyON0e3NQs0flMavoZeUFt6IIakoDAXb4aam6pP4XmEPkxtzwmH+mgNDubKda56y
FkgRZIHvhYrm9acDPXhpZ3OvweNLmELnVn6Jwrso2suw/tWFK5d4IpkZmNn8ryL+fQyaoUjQZs5J
lOo7W6pWrhyZW8NtX9TG0l7HslTXYByRS8y5FXVBpVFYV6V3YGhHhOuSr4ptLtwc5o6f8ps2MqO6
2h2C5c/1s1HgfgJEHYCrbsretjJRScHluXqMpoOIxfjiLdvB30Dzb07yMGbGOWoLSKSivIMqApQ3
dgQ7xIhLlvSO9iAOnVs211H/nvRw9Od4Jauvqdrb8OgzfR4lT6tOLQNSdo9VdWjvMordWfGr4gF3
ldWOn7sWGf7O96scJqVK1WY6iG7REUxwchmO1TJHI3gbt2X0VDWqssNQCJr1hDQVsdxpeTwGCmUa
AVUFf/yQYERxEkOCWGuvOHjBTmNC5rDHmzMZUa/W13l7P4zl8GlrVAT7so6cCvuFaNiPVbrO5azt
4WSwZ6mV2dO5RHrv0/G5cZ4b8klb2Ix9tRAu0Am8iZMp4BVJ6Qa7vrFug0jSqJKlHmxtQPZDQsbb
MSLtYJjdFU8KvMZV2Ue/LEImBmcYtNTFNzF9Y27Gtyda4iC+qynuFIiP3UO/x/8zHoBeNEkHL1Mp
5lt322rEJ22i2vEmfrem99D3UrgY0etADQooDj7KU0omDKjP9qgxKyYKfn+1qAJU6yCbsvPTX9Q0
0SOQmkSfm0kS10eAJcf5k8vuAOHCd/felNgapfRhhi0kansWOZhGgRPgkwrbzTqBjoskYVJb7e4T
MDD11woYJ5Gf6cJR25ht6S+FqZDp1xAtxWkfjtHK1lqQfJM10T/ch+4xgMeyQxptGiTDed58XuSV
73yI4PyaKKok68qWEar+l5cTr+7kLS+Bo4hPwhRHlr/+16Epyn0A/SHYKpPkY6jIh85Ue3VvWKq+
TjPku6WHFO0r8rG//+14EEzt4fPf3/02+m+I4/B+1B2pantGqrcJKMkgSbGpEkB0kgLWDheByWOc
NZ4YiKuzc3ZqbLfZ7mIKNnV4QHAGyh5nDBuIOaPeLDxNUXeuiRihQa55BaRG7b6aavwlUK1u06h1
e6z7qD3C1ixw9SiSHHpQXi2EXdLdGkk0xUFyKaya1rC7h/5tmIgBAGrBhQ3hjEQSSCI1c7m1A5Bd
iub9kGITfypImt1DArqEcgNC6FUGFaYMkYICv9R4urlH0gKUg8tfIdRxqNELCHXm4GJsoOLrdK6d
X7Nepz+W/tpOJHmVNH39hIbNStZ689rKcf00atgvyOkYLUSniDmRDnnFtnF7mYYUg/xe4YhMfXp0
mm7GqKqeuzZcaDaGJqenLES3QKThGh8wWaLZ4znVCvPm2fnJ77qCxJgERlkzBtxpBndhmJaxFQ9k
zx/tXTFGb/cH9f15/PfOe7zoyo1L4evQQs6cGSIaom1n1QWgNfNHSKmdRa9QHybN/WdvMzXvc0Uv
Gka30cMRXfWCiT4J51wsv1h9kzbzhqdeQrzSC8If4WBLy7Lt+qPXs3U4tV0YXQwdAT9Winsn86Sf
cuVCLA36j2aC32KUoV1N3OKg87j1Tg7r8cFIgRdoWDV9mSa5XXtUFL+Hm0nepHOt8dz7EizjKQvy
OzXr2/G33kUpSYTEwQunpXQyOstQy7tL5HSrIPeMZyqUn7SUjrKKYdSAuCaWSq9KzQLFu+yiWdU8
THxKrwu9fdGP/zFMyjEgLibApYsupdU/ikdO2OPmMQTuD9ESh4iU67rB1WctHmAiht0k2EBZTQ5p
V0PD53LNdaSGXSjqcypZfIjQT9+QpVcPvsgOJQgsrUebBPb9c4aBJiH2j+rf9JXo5eAgwm7ZK/EM
hwF3BSJhHzUu+fmBnTrQi2zyrxsxQjy1Mz3wd6BwtPkxL2KdwqKwRODxviJQaztHG1FBGn6B2dK4
bZEruYDPoJ416QO7IbCsaMCJPi7sn+I50bTDrqTMfhSteR1Qh/0fMbEMgP1ZLjudTcVjCbEQAsRC
00v70Rk7cz+YPNF41rZvdoY27AQI+LcRud61bxBX/hhRVZOOqFGj1DUta4JQsk+ZIu+1IGJJIz5m
OoZYC9Tp+f4x8wScktMA6bzH4Mb4W8Nys6WYFfGs2492CG9Yqr91XVq+qAMZdpjmlEOaqrxS6wXj
pzoJWbRhAT+r/zFUNr8ws4bdpOou6Tfb3PGV9o81f7B5SEr+Q06d7+KlO1Wdig423ATN9BZZFLwn
uDEfwsqsDyUX5MEs0Le3FBJ9xpi0z63f9sck1ZAwCcf2uUwa/2n05OWQBW69dOP6VCn1cK2MyIGc
Lw8YyfJr80I9fizhuB0aDFk3aSgXMC3rnagT+RHWBWIEjpvlofrvRkRNUqBj0PzxGs6Y12sZe9Il
mItoaythvExNOC6AZd3yKoUfzWDBiIsGaLGuj6H13NvApl7pRbRJ1Iw03uR1LKEUugw9MzipTqy/
6RSfkiFrXgag6Veyad/FqMzLna2hNUziI/DRhmPg+SzpMk9Gc2E6NVuJn72R3eC4EPPQzti0wcRN
n2DKciY5q8bLEX75jVoWZwF4v0usGA4CV5GOmdVfwOZyOjNImq1cy0lWTgdDGMeavWV0DoBuUCSQ
nXGGRu4pgTekTIIgRfow5DGSg6n+oin4f6CRka10y8vfuhTkTTbEA2aTTf4mh+DilECTL6LXN6Bv
jt0rvEX72urme2MH4wUFBBhsRQFFSfKdr4arHnQjcTyAyR+DE8e/KmV8lzLLeB/roGHlqddPPhuY
DUBa/2ynirm3U1neBW3XQSHR4pUMyyAsnGaTTzU9YyrjqXHKXXWKoX3AGhFfo892Ny0gxUARM52w
neeJmGt26Emo+FoIqEQdg0lRa4OFtGW7pzEY3dNQqN4KOq20RCjCxIxLTiTsAelOVI0srtMuB9n+
ghKcdb0fSqOMVmbn48gyddgNOyvwC/5JMbBAvY9LsDI4plgViFAcm/4ic+0RV1s3RJXEk9vw3Jj5
uiArc0X0yMAkirOuK6Mtu1h7Epn7jDm52h7K0PgxBMZSRUL6hWxGcx5HnOHL3OnfmwGJVL015L3u
lQM0QH4pSXj7BO9MlWJRPxaFZS1Ut1wK3oNoGUogr8IhdzaiqFz2IMYTKfwlStKt33+lOmadlekg
zuRafncTp9755P/qLTt0fydXzrfAqj9H1HIxbJDqYu/pYCGIf8S0YOwgWZjZQDW7U7YBmMzz3Izl
hLxtlpUrMQb/murBLOuVHSXtJcPfkicwAnWojCcf6ZAYCB6M/bGMOvM171HRjKrkAxLtsBs7xHx0
1XWn8lO/gK5T7UaNqUPlIRaEDGk5t8lU8jNyVe2mu8rHoBvqa5+OL1almj/wIj1y2XkfEUr1qwhw
yNnoY+uIHZVK9QaVLdnRdIwaKrOQwJL1+LT1frYaM6xXmrTUAGFB6z1xm4jWXoMJ0jxGnxzfYM50
W26FIzQBGTkkFX/0ZZs9s278zF7c8xWknCP0/QBLn1z5eTBQDrPCNQpb7d6MuY62oyUHICWijE+a
YestgtAhru40ZhNBEVrkRdOdBU6l4xLVtfIN2EFwiRoy5yKcyxDHlNZqN6IpJvlKVS6NtsfDcyqS
pVYh2ejJ8zfZkG1r9mOs3GJu8be45IvJdORQJoDuF7PQboPT/xmvpuf038ePGPyu4taZ4wNqRWG6
VSMXcr/Y5cbTBjf9fUD9e9r6iiPMDQgvOe8Dfhpyu2b70kBZObhojq3Ef6XU7r6zxu4Fhcrij/g0
3qcmMmGnq3NasmnXXP3RsGz/luvDXtzZa92BOtdYgEap4b+hH92y52SXYeZx9PgJsspZz0RnxYjh
ZoGvroPJDVi3UNOJKwpaHWDZGfMnusXBjFMDoHyiFt/c3HL3BdoHKyvBncmZBA5G3x/2Q4lvWRRZ
8KdyO36MJNRlcAN8FqFYKSiSsfYR42W0mtUyP8QkCk7/fMaINsJsCgmgErVNVwo3slpJyy4o1Qv6
oUguKiFpaUMDYCI13Q46bb8s+9K4xUbdP7k2VxWNEeL8IZLV78JFO2jQ9B9KzNJF836IKP6fRTNp
YjQ9wDZuUXbqIArYfBMGW/NNQSVpT03mzeqDmAulCLfmBJvD1zl9kJ3JJHnCAGeS+q0xG7yOJ8jH
bMzw236hjGsQG6X19R9x4f2D9kZ/NrUYFUMdn+1pEkogN183y4WdJ/taqYaPHlbcCmixfa6alm2m
gpp+kMrJq6vL735E6o6KFYUN/6RK1Zsy+bkWfVlTWvR+ZV4YH0Uoc+LkWvfpZpwGiJBpuPImxLVh
lfqNhmRdV629Hp90rTO82bMuH2UbA+LB3LcyycfZs05Lf0iIheOtaT2y9bD2RWA1m7Gvujf8wY4C
uQ6cDGDpVBxAwo07rOdforSCJOppL6WsIppHS6NiP7eQd/qu+Uj19O6A4JYA/FTsZhc9zh++r6pP
QwDM107VCVcMWg01zH2JgBbAYppB3wQrJbaDg7gApkkGPnQYddjoDXc+wL3RMbMjG6oTwp3kd8h6
8U59/4QsT3JtRIavUzZIRU66dnx74htSLXdYao7Ub+9fq5H3QJTt8UGEEPvxDl6E3OFQhQWpWzA6
qaSFIKeNYt0NVv4hVeOHI2n1o18q6tXiSbAQcbQT0Qd3/fpQh2b6XrVnq8uLD8t+blWHtEkcDe+x
xluXIImcofu6L8hjzXEjKvQ9NQY0GkJr1WdyeUl78LGv4rbiIU4h0A9SkFls05C/AAohIgIZESqK
sxnxh1z+oyPNUVhqS5xARYfquN7OxYn7oKKv1nvFi9gZG/HSH2iIfTE96F0WL0hSjhdFAe4yZb5N
/VHxbPnkcell204bqDEphfJQFUU8qekmP0usHhI85WWpezH55b336K0gO6nGDw5aTbta07U9HgHh
pYvDYN3FiXTtUzSpDJQxcEC0q1PeFS9sDxFllXTfXY1VaazbOqifxEEhq2BGoXlO0oYUhO36Ozsw
1OgMkkPZ6on9CF1DvopfZBibj/z8ZHKt/AanPtEC8uY8jcq49rpkUxrc+QcMnFboucoXJUrNA9aP
NZ6GfvoCaelH5ybmj2lop1fJMvMjs/jmWX60b0mFXTIlfDWK3JtbrhRlFxHvp06j9F9d6oV7EY+A
ESsLM/pRavpb6QwWqRgOGs9QWJTTaQdocfBkvmceoKLTjttmBOAkFys18cNVhlbNZoYjzTQ8Kypf
Wx2UcOCwBBJ/SKvGw+/evPeKgp7mUMlte++kphEf92+/IFS6tRXgXVSD/t6RqvmldbzyeI9XqV0e
p9dwhjLbFGPGqzaGdu6nQ1LmEsqmIQWLGA7JH7F5TGUlO2+QPkSHOERihjhFFiJdpqGVr5uy/XzB
YBtiLo0SnWaM36zG0HfupHDktxUKk9PlGPhWvgTDAWulsv0X2R+2Ik76nqKVhIyUaKLUdcC2snzG
gyA+i+ml5b3OAgJO7p3lDj++j8F34IPwgraXHSM3z45s0T2ki2wZoG/bAEVgpR6AXqW/Jn2QL8Tp
H+15wh99ji2rC03Lsx2SmvbVkuoH8buM/Ma+Anl7UAy/xCq4SxDvQ8wuSfL8XE3G1V1ZLu3CMJ6T
PKoec2tEIRyKxoD15cEkpbbUbDl/c1EEXtdYPGzFpOaX2gAuGI8CwxyqjvFQRJAh3RY5imYwHn73
eW5mzi1egR2J4l86PLtWdSlFB+TTNRIPygEUuIHObe89hUlyiQUPrbDGveYCVXaasXqwC5Qd9BEb
qHesOS8VioIXdzT6h9BMWm7h/oekR8ODCM3xqNlWbAnPPgW1Oc5HDVfc7ckHIQBynms0fpcelNbd
pb0nvRtjFK/DNMxOmL2CNXcTLIEoNn81dARy/QQoQQ1vztF4p+xG7B2PQ2WLMQ+uEYmNspquBj9s
W8L6EUvveRlUW5qzZjHnHurUv9UD6n9rtUV9SdPrfPfHVjUgN9vrx7FmY3TIexUmqJEaJy1EjFqR
w4u4RVGjC09yNryJW5QIZbICCYpc63wnw7+3OHdNdSpDdUeCTfuox6AhcVV5F+wtyyOzMdiB8Pjq
eYAwpo3A76EF6FlU1IPPoRV2YJtei/xXtObvQ522sE6jFv0UK6LKb715WWTp0gUWvrW7r5TEcmkw
FegpQwS7/jdjJZeeC8+NroLDIlgrpaWVa2twMlC68FryVLlIUm3vSlcFMmd5BVLNNj4cfmWBm8s7
qT0gffRl6Pir+n7T3gZXDW828MHJidWdjE6nZ+syHgN7K5pOJPcnPIa/ipaYU2XV6xAO4VlMchK3
RmwuCVeUM2XsY0Z5TV7aO9cjHBeyFikuV5RcxUF0iDPSdv7JTBIYXYMzLFwjVH/gIzmts/SwQPSv
1ezHXIfDajuAqEZZlx/jmJw19oLxOipBqeMq9AxDyMOU9I8TzDwwhiLCTmM+sfPCejNwyc4bJ0HZ
MDIeI7sGHhjgeNu5tf+thMfb1DgoGNT9DZYUB9VAXLXR+5+iX0w00cda5jgfXxHq3VusDZ8sr2tu
yiSdKq7/kWdhji3MQjLxs2/GCfLVIFYgerOYvKpZJ9wA+iB4yWR9XafgkSDhwTzzt2VbaSwJa+dD
9eewjAzrVo7izzCjR8lN14WrdMigvVTTnYO9QvNMQyggiEago6QJLaINVdEj+Oh/NTy3RJoSr6LH
mfRlNBlAOhNCTjHYX+wYwYWIHc7FUrmVAQAEpIvW5rNd1b8QSB6+GopLBqZ/qzBT2o1UD89ZB1p9
OxBreBxFJM+fB7BJMCb97CxQaqKJbnN2Fii1sURcTPSyN1U3TRglK93AvqlT5eZoyaZzS0LpoeD/
lJ6DspmbSmT1X8SwzPkmj2BgxhyN2Sn5yp/qgwqv8hwErbTN1Sbc+aWMeKNb9ztTV/rHDj6Q2FGI
Q+xExkotjHxTTvxahKMHsryfI0odBm46jUjNIUepkX2IbxXP6D2nj5pusMDSgurMeit8Nm2khoGd
feCwom+qJq631QiWxMct02bVAzOlbU5hUiJf15oVWkNTQjlTlQsYNv8W6ewBXBd5LpIrcHeHSlp5
JaYwojeYej2JXn/i+caa7d3GCtO3woweBrNK95FLzvuVSn2082PEYjQZt4IZkpoh9kfNgrYlaEui
jXzqX+2x1XFbRqUZLrgNABIurpdLaJ0mKDuJpoBAGtgd4TNwE5HEyRG0nMaH03hDwRbiPl4Mset/
Ha8l+FIHfhbtSlgS59bS1JWU4hcM+nJoNzOGOou6gLToVONVAtxC43Q4aclC7G9T3FJ3OZWtZTDt
gLXaSuFlWCexAxZ7XisdcSUp4gcx3gixVUjhH+9MpG2PFJQ/EFiaMMRy8RwWjbZ1MhC0SDRWyhLx
5nKdysq4NCvWcvNbUBMs68KeVYrIMKLjBGMOAQDueCuPLfwjpkDlo40IyaWNrQnaxvuW3GBuik4x
TIyQEmNVwpTelloJd39aWPYlhhROomvrIHDIzfxeX4ozrqL06Do6XHbWnfOSc542VHt19kmvAuTH
+DbrwYM2PFb9RkcRnXI2sT8OWYcKWOpU85B7x9CjcIXzsa+dcL395ibUukVNJDO8eoZBNIGCeP/U
IWr+1mznPQUtN+jm0aJaIrqdqXgqOhwFk62fmR3juhhjeXNFAUTfdgbUB/EHqyGfX8IsQJaqsVC3
tPINSoLG/KeTQHYuE3/I913Uew+Dj4lINwyYMUrIrE9r+ABFf22lpglizW9BCFbqG5jEAaYFm3yf
H8gqlCki/yMPMLNIRXdFTXHuvicHxOgiGeWljczYvD0YfKk8tjw2xX/7x44BVxZWBAHiN+Kt2Dp2
0Vp4dgtEge20kDa6ibAcuqrTFtvqv4N7YrMLSV4xwLl6hfmK4oyH93oV7jtf1tbhpLsjIFlxbHtn
MLerrshRYBBNCRtCMSIG7G/byaQdG+gXceiK9ldK+mJ3D8lgoy7e4GMAqjvvIp4mChwCs0TulZe3
i8Q/izPEvca1niAcdY+JDl3FxzWnDLmJUy85qkH7fv9NVwmydQjBvQfThRCgUw5JVXCyIcxw9Uqt
fUTZMqKenlEEctHe7dnN/zQRF89692dgQMmTOzt66bTUWKuZVp1kBahopTvjop1w2Yo2IGhhm+GM
GXOQjTqPYfkqAGUCRubinpakqHlAlO0XcZObm/SGAL4P1jdrrkkXfNP1YFqq+/EepYx2JZo1SJ1V
6uX2TjQtV/ph2UNwFa30NjoGXoQiLTK2CEPVJsI8iaZifjbpJo1ZpqEv96BpXVQui0k7KVHa4CCU
lSgjpsvGVzfyxGMQbAXBaBBn86EwNG7pwbOI34dJKt7tWlqUELyy6qIE5nouZPyjGXvlrtOdZNkm
lXfjhhLiBuwPX5DOOw+VX0F67fyFBWzq56j1v2Iujbe8w90V2H5Agae2toib1gctcnT803BKU3Mp
2Zhd+TNuUifemwmp08gov7bq0HdfR4DxKETBjtRt5cgy8vNwb2bBQKJYtFN3wFWEHca/jRMxtVmj
oOCdxX3KnG5WUM5VboC5vRA3pvsNTPSKpud46hoziM8h947KQD1E0a9eMWRrF6rsCiXadOY8i7Mw
uEqBlV/vYW5Dfw6VRsb/NbQx4uKPoXUcPIABvcRgQh6jVpI3WBunJ2nshoMv1y7PbSwRmjpTV5R4
25e2xQt8ZEX2reYWP5OLXENZaGaao3Dbf7fxl3sru0JfNqWNWwBJQTwdCnPpgy/4JiHMEXckIUvA
hxs3aN29mqn6E5ti9tTTCPhM31HJ726Rkzd7xx0RgFYb7b3RqY1MA4YQxikeHfkFHTz1bJncy4CT
Syebm+ZZmnBB90NTfzTVkJzuEXH2x1BYXSt8x/rlPUaWamVRE3wIyirfNA5gFcNMx1uLt+ODg0Yn
cObx1snWcMsro2XnqfQH0TRzyd+rrG1ABfp1sdTaV+V/WDuv5cZ1Zgs/EauYw62yLMm2nD03rInM
OfPpz0fIY3q8509V54YFoBugxiORQPfqtdSuvBNGfTqL9DHRbtFl18YDbjS+XVzdGp5OifojYSwt
9mR14h0A9CJeScDrGgoviJ2DsIYfWAJsSYL5KHqjEgzXwgU112Y3RtEPMX65iFkI5mTLcYx0dlVy
epWBmVqYGUdAW3Wam4Zf5IoKm/YZMmtQSJ7xK46WhiSnv2AhhzzGHZ8cR1cJBJX6NTC9BDFZuV1f
wl8j4cjUXUWTkpXTFTbE7KBtQ8cB2tFUkMajzHkIm2B4scN1MnkN1vjbaxrWiZT86SUFhfRxrXev
sYXKW6z1+45l4K/chDpHaVjZCdS5Yx/qd00WhqjjtpQcTN0RsNBdS6U6irDjKWhbetaAsJpi5gjy
gq6hqD4YF1qvqntvMvte114rbX0l5l9mZBUiPtTYbWKYLJkxrLoWDZxLHXWfgXrJW0Rzor4nhh8S
75mo37PD2xYY6D78NDBxC3M8mX3XfzMT8aGKcpptDwjdhGpxbpFyVSC6qymr7EhJfsoFgPc9mGZt
7D+92sX7XYwhM3LIU9XYi/2CGCpCqbvqYdT5W9oiUrTbsTXlXYkaWLcQLsBeUFEQB/Z3szCoYZYh
82HxlBNWiCovkwcCwr9noLsKEzsnc7hqo8PowdN9aYp+Pg2KVvOK6qR0Jdq65MeXUVNK8Z+9hPmT
j+h6Uhsd4Bd+TRKnvPzTujb9qYWwgpMKfAs//O2fPEUp5LhNL5PEP2SOV4gJXZLCA20NMEHm3qTO
JNugErxs3wSqj96z9HZBngMrtA+ev5lHS7tQ0K2dXC8OwjQxxiQWgp9abmyrCQi1bMb0SdYzE5R2
bZ2HKODiwjbOZvHSCfjehrZxdXF3ey/dQ1MNp/3kH04XudIIXdWBuhIzhMHzpHRpTbdpC6ndubk0
CeeAW5gUD9TqYKU1EjF260INbWs1GJ9pNDEjD6UWyVl/thjCnyILckDdyo2q/KaOtAJMSJh8L0n9
p2GufumAXK3HMLEpRyB1iv51sc80dVHITnhG0lQDZIS81OZtfy91X6EviJ7dqM337SRhIihu5F4i
rNMni4I0xybtLBdMTZlYO3WIr8a8JReq2MZ6CCLU53pkzfISebvMNPnCWmLjVzd8Ezsb2gde6Npi
EhGZAglsXCNEIinLJnYQuiq7s2ItYgfCQme2/Hb7PYcaQEIgUaqRvmqn2tC6XwjsriinLgbqRbsA
InJXn+AZ/buPMItKbFNN/zEPCpIItZDq3iWk92B61os6lMl3Z8jgey+qh6QlfwGGytlmVeYtjAzE
Hnmv4AqMHnJw9WA/D2imixhBCj/GwjaN7vyfPRojeazKsEbisqluLhw+PfVLbQvsw1Z8QMyC+mca
g1RXOn7yk6exVB6UrS9XHO6bwN+kSu4dfanPjmyqrXUbldKDplFHona++9NAyVvRfmq9DUunUsgP
8TRn8EfvCBdPdnQ73QIq7boPVEu8zWmOn+aI+zgdmpOhHTwpPOBPYFSVNfwdCHxOSYCmd0gCwJur
EeukP3bpT7+POJtNPReCkWEh5nGYT49DhnjMu68Yv7jobncNC+jesdudojTmj0g1XjOIgODcVPxN
VcjFodE6H20AUBrkavXXybVIx3HhxskvMnNOhfKy1dZbmF2HNe9u5CYUmHR4Kpb3YWl8TRXb/5a3
BQIOvZKfkdrtDh7sjCsRjguUW1IDxpew0l6DsNXBLSnDTnYhlgmmlyKqZzlhDJQUoGgKH1KH+KEU
VntPtnSqWUm/8caCCr5SrGJl+gVbUXPQn+oGLDTIb5gJMw9exXhIIFcEdxitIpWo+RhI8P9iqBsj
Ok6KbcvRzo2Dr+j3leYGdx3lfjeE8VFvgcX/tfMR7CncodmLrpm/uipxMq9I4USPoZrkieK/+h1B
TdvQqlMQ2toDOjlbMQ5HHc/ByOEQPS023cQGBbWANN3clVnrHsTFtGMXUmj9rVsMIRU+jYq41rtL
CWojWNl9v+j45Oshd5v7ikfHVd2jJCe66qi2bOTQivEi6RrMSnuvZHmCBB1iOsKIXBBBOcNcCqOY
FLWqh6SYlO1dveEEoxc9X6URgTyrte6koov2lFf4W7+Iqiez5AhSpNVja6vdVTWp1038hfl0sU03
uOKBEfOqsM2zMKSyBEbcgc9CcdUqXPoTSSGkL/720k9s5UeUNdaVK+gMp3mQNy/1OpRvxCownqnX
XZhtOqnJNi1lsleoSf2ogyj5juLAk+9m6aPeFsq2NnlyhOHo3pda9jeHok+aXdoSmVSsaBPryMJS
5vczcF3wkw5YSL11qeSPtW9BB/a98QL1sauQYfUSvhAh761tXqcq1B99eIRenVoRravOI8XmgNVU
9RmelB+QFXTX+ZTxEc9jv23WWug0Fz5RY+hgT+iac9g/wqkfIPWjZiCrY/u5Nc29+EdRicJJOIYO
uU1RFmF3lh7lCYVgU52Uyb52K3ppYTh7OzAhx5+MgDnqOwga+mWf+/J2HkMs8PMsQ1OrhZgg3Ize
RA+I/cu/nNWmpHQoCK4mOCkJ5HnGpT/doxyaA08L9wg40r/vMmfcGA4VM3IXs2FE84ofk8VXj/MA
iJBQ3vjEUtjATpCQHiuRPO9cKeuOgOSz0XLu8OUOpaTGOfo2pFbtxCQ1xjJJMS2OULTkAaHhpsV+
/8FNjAu3JoHygXTt8FIAkBVunhK9rda/r2ZNq4nu5JaDN1+MwItPrs4ZPhYZSF4YzyYJo01vQaIF
Ho+jgORPMry2d6MgX/DoqvFSjBtRWx0GCIWWkc8uv64HZaUOebYX1p5/TAFb5Z059PrZdHtgMSym
huRdKfry1qKbj+TDJbt0D6Lrtb/QrC3Ar/CBXM9YQYJmLsoQNubRS8IX2NSgdtDLpwFitWtIuWuo
Aovgpewhr03bbNhCJxG8qHb0qkh6e2ulNvmiPNqL4Vophn3So+QiJhVeTy1h7vYHYf1zbTnM2LJP
96wS4+Pa0Oy/Nlbd3kZ11v1tbXX6BO041Sm+r92kL3JHjE3TjqOl+TC0cJHl+q2l5TxHLE0SJGb+
ddKnaDYKR0gw3FWsRRD7Td4QrGIRs3s7rvZB05ypvA2udaVulJWYQk3QQup8/djphbGDyPUpgPUT
mk8pJn0IXVIrlwbaQnWe7qQs5/Tv1spK+BiOYZ/UY4MQe3LQFPsVzSzoHqbp4hK9t/TRjFdEXtJE
7zfpRL3k2+xdWss/W3qnnPVYuuf0DC+SX0GTkKOSJCCd5NY+eYnJwkuG3R4eVEtfxjyzruyi/JF2
Rvh1auS/GzqhAjEiGqPf/BAN5Xdjcv6ffP7TLcSCoEtP/E3ZIkpwYUldPuzYAPQvWdrv4rQOHppk
ykApQb4Q48LN1SAaMNk8vfBy2fluHD6AU/uHmzOtJtzktvngVrQShyYfWul5tfebDgNs9f2fq9mO
XK/FTQ3SXKtcQr7YDxAiiwbqG0QiS3QNvZaOIs0V83i5WAXdwmwVRA6DZP6/zhUfQ9xIrExeXDrO
950/5HxfYe3eP8YQ1O2WukJrGRk2mAnHORlhp9/IkqnfiFZYoYXiRnqPUMtkaJvAWhSOKi/Sse63
wlEVg1VZrGKzrE7z5P920eluXhbrN/PCdRohZCvu+b7wZex/WVTMjwHWXT7th0UVkMSy5X/8tL4G
44CnSZc/wcX38z///e8iFrVNud+KDz7/m//dwh/un7pmstaalSDAb/3ouclDGdlC6PckGw1dop3+
VnQphgPwkZQoV05MfFVeu+c8ID8yMfcJj0z1P0xH7vMf0+0i/Ti9MrOlWOx9Ogok4yIPK/nkNQQx
zQnbEGlfk3EIvpMl5RgLIzWckTblhAg4bnO3je490s5/cY3M6s21N6nHEa6DUvyMum6pW0H8qGW6
vo5HSj/QYrUPAP+An6JW9zBOsbeyHDpOJIuah/3PDD4oRpJkW7M9WihTWmOcLlreuku10xEXm/Ig
RtnCUQQboI7S671wE+OWZyCzI6mkTFvkWhpYWQ+iNV80NBDIOdpvLrPhk7PouraWLxMLLCBZ4O4U
uSUVD57zDYbhCmKU390QOHcGftVC76+VxnVGRgEOkRjEUJAOkxxkd8Xm0bh3YRIDKocCtz6RuUEg
Gd8RlKcY+RccieEDJcD1Qyk9iWO36OTSkziQZ7DU/mmJhg9un+cINADfv3/OERtNXdeqB7l6Fkub
qWdvHMmC9354+l8m/vUzoQ+mLv0eJU9ZbrKleDshWCAtofXXr8Q7DDJPNmTtMzC05OjYA9/OqVrB
z/WPXopyoqa2feb48uYlj+W3uB5TUHByAIFlr+wd2TXuw859IaHkf2tkIFuj1tkwnVLMPoyQ9wny
2zD72ct29qWfJlKPqewryA/ubd9+EXaQLB8nhl4BH860Ypv+EhM7ULCbQHuqRqO9qiIXMXMIksDN
KBRWGbwye/dJfIOlwPlR5170RIqgWKt2F504LSHR+Zc5Rf8kpCne57TTnNpPo1NfZMnBqrVxo2a7
SpfUDZuOAjUh2zi0SatP9AnQuZf8xnyyaq+xDJULJSjewikXeZ650/fpJYdP4AWZeX3Zyk1y1sYw
2o4ROshaMpGvguWFeVwenfWoT7qQfR/dVFavkATvwu+5vhdILimIw2UQ9sMt235n38Aru0mQd3o0
c+dFeCiGepNpIDXz5quUDtptNFW6jTmCbEgBkLylJ8YzP0OYYOS1mss123QJncmNHivuUpjFxZQ1
sveJdC6FSxg+9ybC3oAiwpNWZea+aD15R6pjuDYcPV7bVlg9VAOyOD6ova8QD52ycjqfRZzjdV3+
lWfDk9VG4eswKOUyBtl/52n8b9aJjVhJ05Yb8dsWl9TMe4hm+alb2TcjSOtjDgPbXmYDsfAIStT3
wwDrv3MjtYTyvkFPmsFST43mQvDahmGzDRR7PFii0hc2vHxjNaGEDuaoX5NWVmBqDbxDWAKOHJr6
sfSASEaW2u9CGM3uNVv5CUFGdutF0bDM1HZJaSvpvT9bmT7AAORFDZqxU+tPK9tFxjhEvln/9Mvk
iseTjV7qNOuzr8+sUMz/c83Pd/xXfl5+TCxPLr4BsI4pdNHlO97mkOxVXQ+7MV3TSJqbPkPnPkYO
dOkWY7sO2FOvuyqij1batuIQeCOcu8KDs0smsFgWkXIHUVey1SBaXefkWCBG/Epwz1lnkdbu/cTP
H9XROFFhU3017AiCeWirTib1iLfoPTULYYgTHrZDbzbnFF3UY24ifS5Wkqx8Dwq8go88N3Z1obeb
Kra0L7q+qgtAfHDGFNve5J1DEd8jEVgoFOLih4DEp75ibbPEGNeiYsSsPH8638VHgZ+fJlUgpjKf
rB60USO7sUvLy0vqo0PGejHmgWX9YI2siryNrYCzU/u1XNoVkB9w6ygS7MfRNdEMIIlNNTKMM5Vb
3KNN9oQq5M/UjMzviiediqLiCV/o/MRaDZTCAMQ1jB22Ep6MplR46LUcFIhrOkv0IMtrY/TA7BPA
WjemVrzmur9Nk9D6PqoSJRNWPt5ZI6zFnKOUbaiUxQNa3j+NMXRvLT+B5jikqkNVjW+VVxJ3dkr7
wfXUeN0VVX6tyl68V23J23dm33AyNYO1karBo5FryMjyJ/kujS5ynR0Z7WmlKk7HN/L3AAEOWNWq
aKlqrUmgqvevM3+AB1Pvza8GR1+bR+YTWfJmZ4w9coheZb34pKP0nZOcBPS263PtwTFPgi1YdICx
CcsIodpk+eCWnARAt3+z/DFHpRiTCjGeiFEPN0puNGtSLeorYfWVqM7oysJfFkh43v5njzHI0gPI
+tKvIY5aoA+LWEiKYLSHVGbH3wRCjI3N0i8DtRCbqKOuSUn1Gihj0l884qI7yIWfPxeI2W8IsTXs
2HrlTtKk+M0jM891mtuPyI8326gmaqqUuntve+n3y02a8bX2x+5BIZm7qwApbiFGt5bGVD0IyO82
0Sz/zrPi6lxr3QO52/xFVqASIzjB23TqKtTrLbo0cq4T2zceSgK8YjxTC2vfSUpNBYmRv8BaQAqJ
PdpRWJ2XDD6/l0YBDFLIqMT7tpO9NIagq6v7vZhDOdlG7aTigWNifiPZcAoja508ZkqvUzSZQZt9
5i26ztCwRP+U1qh2tPzU/DAWRhVy7DlUcXOiDt3rfJVkA4+K99SYSHyJrtln/rFpHhRKk46FOhLE
S5OHps8pWJmGADPX5F2m5uwyd0XLllCybqhrW30yxHLWwa2OyDZCt9SFpEXeH+LpUkVefzBsqg0v
g0GZLAtFtffCMLuIGRc/YbHElNk+u4MctaF08LrVh7VF04kjZwHj4rAKCsU48FAxDqI1X+axyA8f
CdySRzTKtFz8zWUeqyr3t09teJd5Q9//qKnffCmR5CrQNfySxYl8k+vnUOrB1+Savk+hwrzAtMYm
QYA+StAHA+I1p3JFS4xNHiaoq6PI54pxcXnTDvhtnQ2f08bO7VvVpuFq8Z6YkHZhv0flEkme2pZX
81hD/RBF79JXdaLQn8crZeP0UnRh1hfD1AtFPJCrej+2E4EwkdtNZcNiTZlUG29JaRWLSz8Y/Oxa
scrsun+3iDGq0T0FlUI1uxZzQh35ycugT5XvOmzgWEdd5satGv/FtrpwLddQXfRN06HGFlE8DIbp
2XCNW4Fap973BgKlN9c66lDm8AloW9SI/sW1VCRzyVmXulk3rgCew59j+IaxtELU4mei5wu/MyEv
YgUYZudPBrFAnIXjsmqHCPJ90IoC59MBDVuOHbhbagNBJorBGa5oqFW/NL0CIOVfAI5ibF5hXlXA
hTpr6A+cEVd6HjfbtAd4qthmekedT3oXUXaLbJtk8i5Lsjs7atO7cvxWmZ5zKzpF5xhXRYKkhWWo
0OurJNeBzvv2ussbKVqSyb83E607iuUCwJ3XlMNtRE8sMN81Bu6+LlqKzmcGf0HtP3edbML4OXq4
nKn9hbWChTJJ3ObKd0qHaltRsV62xne0N+J97WnmwkljZSO4fRvkXS6cv4ZX6VtolfLFTPorWhe/
5mTIXXRxnYd1sK0L0lPiZdcDUl1Gg4KQ9iRsJrpOWVd78ZLUu/HNOneDyblKZWNvqdPWzy0XHJ/6
n+CevsVaHb0EiaUshzHRz45ST7hVwgFuaddXqosWsI/UIJxUpo4uWpM/onLYLcahz74NJQKbCpXE
i7wkbRAH6PkIKHsLLMCq2od4zJu12iRQiVReC2id5ANl+uSoJqtCHdxtI5X8dDFeJhAUb9xquExX
Cq8jQUklZ+L7ya0qUUtTpAVMzmZPGV+GsmWZujtwOeNSdIHHKSfVUF5Fr0Hq+762iWTg6UWK8pBp
LXzGsnpz8Y6oMUzddrgKJqPa+MW6rHp9HZAREBQKBioJy9yqyyvRRRLirMmOd0YoKHkMrZH3GLwL
RRuOJ3TJykXfjdlzGhbG1hn9dt3y/jhqXfkr9YFQiYuW2fW+Tzg2trAMzOPxu4cYE1aIS5HVlF13
XY4Fz6X3GcLwqTtPA0RHcJ6K/tUnP+Ey38gyQd4skl55dSkF2M6fZb75vKhY6tKtQJekFTTd00f+
97cwpn9tQyUblKYNenagQSqpNB+SITWXjTYou7aSDAIrcrlRkb9Zy1SvPniBpO5TngVL0aVW3z5J
qvkiesgqmHdRKy/EzHqaLnug6D27OAsHyXVBLOnmcAxGA/7AnL9GIQ3lCcj6GsE+hBaHxL9tpksE
4Go16r6yEl1hEC7q2G50G6zePMFXKL0m1Upx27TI5dJDg1bWaY0ISpjuxJhYKft9Q9Xy121H1pRz
RFQfIZkKlpd0qWMjxkZWqV9f+rnDW4h9tbOb86eVrBxBhGcnkT8lspCcoRG4+KeSGx2LUL0XyVnh
4FXw5xGmh6bUUKVrSoyWnI3LowC2wps8UXoT/biqC/tC3i2sat3CnSiaFx/RfHcU0NhSTL4YJjCt
F6GvYY2evmp7Pcw3oA5gbqi9K03zEM2tcm84NPoY5BvRBLo7HHxJoYge8jECahCSbij13Ga2TXnX
IPFMgHHFMJGYzyAyKcJFRlltAFEJEPa2hh9zHushbpytc+u/8Wv/Mndar/NAYAiJZC9SYVvl2Obl
mfL6qZVVkfray3qyGAv1H9Z+Ghsn67/3E1YCFm9+n+4x3/ezXwAHWwYR/xSrFDwgvVGvkDUIyLMT
r0R7PVpR1Q135dSt0orqn8ZC3N5vknI5OVup6p8Fq8jsLJajRPnNWVjV+gsbruY2V/S9iq73U1h2
/TWVG99ze6ieArTvDrI5wEk0GQNU8PayYscUe2KNzcgiJa9Ya2FNHQPZvsSEDGBybvpxwgT4+RVb
yvIpDSUQnnLv8dierGF9p8PJeyt6XZVS4m30975j1Y/gdcRoltbm2YU1pxlshzpaqGwkrQw2Uho0
RxK0yQFhMxSSSFTeyUHGmUartS/w7BwsrdN/aU27TuGm/UYRPdJOxJ3udaMJ1pV3N5HlIWHupcdU
gYNk6qkSJCrgC6g/Fv1wUGsyukO4vnQnBhXR6nrJuqoCbXuJLnlSN6zqoYMwrlOo3IM7Gk295loP
Rmg6R3gdg6Xta/eOFZkg1JTC3xA+YBsq9lquNP5KZMW5Yq9TLzhnRgehQGLIWbYpu7Fci65XSy1S
od2vEaUNSpqMg5K4+b3QLhmHG5MC7a+mw9YhKHLzMUy0flU5mnHj57VOvadiXElZ4x0NH6x+reoZ
ZVmFvawzq38uYvdnB33uj8rLlrYzSTMoVrd189p86Dq21LY9UHczZHsRR3Fi9RYC2/4Mc2l+P6bq
zm+gJxhtu6PMAdisiMWISSnKxFEJ7LZc+kWMcnteUeFdq9apGTz7NHczu1i4kVkfx0LSR3CN+BWh
560jQ+uWpZ926yiT7QWCZeXR9eQfWuCh3NePiN67nIePpmgOppojnBwX69jic5S9dQLgw92mVlZ6
7Tj9gXnXOF5FOTWDphzzwvErysodvriQJ1hL1za/mHXRX/nV6J4zMifXXaWDtiqksxjyW8fajZRO
LHRPcs/CYMWNs1K9ivP2NCYueWEWi8gFBteT1wknwcRVUoTljQf19jKR+ZaXA4FML/9ZoVG7aMzW
fFQipLaLoo6uNbgi92FlcIDzic+ufHssXuzcejRsO/3VloDf91JIySYsgyP8FXJPPBUusdxALk8x
Qv9cuSGSVEQToJ4CWAxabHa1Yk/iZxpKuyRqfbRIf7uyqibZ8UOgj8MiytxuE2ToMbV9mciU2AVL
mEjuTSTaEDCRy7VaKMOpJscC1VljbAHNarx1I2PpuoR6KXo9U0el/5IgHnYDqf4RTyUpUZoX26pQ
mhX6ZAXneFRprdIuKYJF8l6EbxLFvJMt/rWzhwfNygcPQ7fvav6zHtNOZeuGLsj2Q50QWQHqPTgl
wvuIbgNh4edUsTQoiAppVfsxmlB9Yjw0bcDvaiJwhCZVO/H1OCYT/6MYqjRJWUGhvvQVx1tTEtnf
aVk53PmSRNjBMk5iCHRlc7C1+gdfxCyB0wp2J9N2qq3wFS6wsCs1ICnR8cKh2GkqHP+iKy4SuFUY
GhGWF5OctgxvLGQZZo+0pGZVL0L/8jnUxn4OJ4AEsNIWNLAZXxuKVFxXVCcuWyMIvnmutJfhhnii
DMLcZq2hbnn1ec+xDaR1chAzOxdwcC33C4df/Dt/qWjNF8F1Cm+RsRxNt1jNhg/kq4RVtaOab93a
lDbgNlEmToMPSqM5WjYQBWbNlaCpriDo2lEAKS9FRVGFns5dSL1F4pEAaoHxweQEjQrULgD0USbf
qlM3R5107fI84ZEGrcpsFdwBwgqLDeHad2fRjZIq2xIMRZLXzk62PKo/pkYK2lY0PC/x7tPIJPa2
CDhwmMYqa0b7SdNNcutlClrTDsojKJ1w3QZV+FqBh+gkquv7EPV0SyH3WauutgWFYu7yMo3uzBax
O+HCqRSN9tF6SFX2Npqm2quA3MOz5ljaavCMYSe6Q00xT0Mh5kl0Hb1e89yV7zNVLe4dveJ/SZGe
RrQfTyG67wvRdfW22oklS40/7xuPbaDZ3dGkYAEsoNyczTipD0lno9zYwCovqWBhVemLAc3IOuyk
gEhmkd7rmvMth5DhJUavAW7r5iVE1Z5Uk1zfdtOlMUooGO38MI/raZmydw5VSivwFZe2D+ybKNvM
I6LVxyF0iQU1nrMhJiVypY75S9qow4o/dr1UPcUa00VcKsiflB5wfjTakfLw9WCbQeXdDRtwqcZC
MAFDlDIcPCt7FL1BCavzn0PlxJAldePFS/T+nKiGhNmX75OkSYlwyHv5OgnfFK2h1btLB9XdC5LZ
mXPWdkZ3VSRQBAlDleUo+8UmcLrY8j8754mpXifj19An4K7JhwshgHiZAZArkxVb0giqmk1kd7/Q
VDMPqu0Yh3JqVSWI1cWHpjAFXWceXLKDu0yvTmLIk4CMGh27GT+SkfcNmmQPOwDEMSFdz+RVIz8R
1TfvxcBYNx6clMjSdX3CxgPttt5f6WWeLXRkVg8Rh3dYIf5oIW39NgbA5h/WeYbnxlA2ygPo3L/4
dfltW+oBqUcc/r2ruOHs9+njiBt6mvECsUF/lbmVdBKXwoG+SJHqAflVYCWz4dL1e3aMUQbA8n3G
Jz9ep2hcqqd5GKFxa1midMYToihDCXhBXpCoHYqDaIXemKN5OPUvzdmOGEK91EJDu8wRBjsmQLwQ
TXEZ1MDeBZmyq8fRuclbvbymkmHhU6OZrGNUDzdD0KHNPMnhCRfR8nvIPqFg1XazoYqay9x2Wmke
F4vkVpkuPxmStgQbNS0iDGL1oo2JWsBobY3ya2EhlRgmVb6LSj9fCyHFMZKyZRUG8kEQ0zlGsvKl
2HzQdCro/zJJeLkW8Bd+vf9ykmeU+jk37Z/kUZApsB3YS8jm9EiQf0G6ChFk0ypOqtxrxxJeG355
vvKq9c5GHpvwh1/y4GgDdAAUyMF3kWxBKE49x12uRSBJFauCJyQZ902HZEs3PSLLKtFvUqWBPk8d
Jxqj9tR4Zvwkq7kLDNxRt0bdDk+GYx6EQ+0l/jJOguam8AfzKKtZwiY7Kr5BV7RIuekX0uzSeqDE
Za90vXfP4/KnmGlMpYRGMcp3dZuh3NrXBvzVUftFh7ZHeBDsKuG6xEilNzxBmf8Q9sZFASNVgn6n
qEi/FBOIblRR21JtarDMTvYfmkjfiXHhNmjoWBkTVE+2FVB3Deozrml5YrVPboLSWJlW+9NNjZMX
NqeIQnN6uYkGiOXkom9XKIlRfiGCyvOgCCqLWPRs0AC0XxQK5yC1EyIinRQUw+syrLf8VIZtZpTa
toh98zlotDXh/vGr5MLe1FCwdZQlKT8bfpIt/GqQv5IFgpAggyG3UXU4jEHErcSMoUHdnd/kC8nJ
Anabq8AyXBhMTPWRogrn0hU0XnP3wgylcepyDMe9cGH3VVhdtd19hbrXognt5NaMh/R2jOCzBtP9
GMXlcDWPa6gk7oQv/63wx/V/+F3GGlV78+mSYqCETAvWbm+Au5cpxcl49xznbojonug6gcWbdrpE
k24DX+6lHpfJDYXU1pkNu7HPB0qkjLihSismcrwxnLRYeXXchMsxAzKI8kO+vfSlQv0qdehhQh5h
ndlwWecECd6+8P1bsSDV5sU1tElbYVN4Eq0zr3C3mVJv5Swff02NPjYujfZ3458mMSK32nrsu+Ci
NCm+G4nfZ3vOdV/F92MUagjvY8IDQVHUu7nHB79L6qK2qhvfyf6LcaApQD4cq7wkL0TuIVDd6VWs
3IqcxOX4LVIbMYUVe1cdb82WFPeinHgaRqnvNl6bKcu2S4aFbCFoFBt+/OiHOcxswNiFIHIJXcxF
ENlU5XXvu1fmlTivFEhVrlrTkk9uo9QnBEk4mgaN/73cQ39XL95eHhlVCLsQAE+2cIIkOQD9mTKT
QQ0PyTToRW1yEBcknd9aovvB/GH67G4q/rjRKyBx/iCdYKjmJYYcpHQaHcIuXppLG2GxTSQNVtZE
Ausl1CwIn4u7sGeuppzInIvOZUSzFx6EKLcuDFVQ6ljXogDBB4h6MI3m+1yTUMLevOJv1WyEx+j1
+ZXdJNdqDkcSfPnwVkxpDFjQfnen4rckGN+6Am03dwVC7oPz+9x0EpySUz2F7TSIiXRSOhQXVDTm
2TjEKyVwMyQC+A1u0MJTF1FB6qcGk2bu9SHNjySCIyDxo+dsoLD4dumqkwV+p9jcw/sG54Cbbi27
sDaBFxiP1uiSAQKDkajNY1va1mPo+OYGNJG2p/Y7Pgf87y3CCc+RUt/ogCL46tUVPDi1kpwUyhdh
ZOr7lQev8Ze6r5aMmN/zoUa13lXSc9El6t7Wemsz5ka/72pKQoom/WISOPhh1tmuM13ztZQgp7Ao
doJrVM4PVUMoDOJM5/HdFaDTxbXR9b+7am5+WdU33lyrybXp5LdVc7P/sGpMqIozCEiHbOyPFmQ+
O3YAd5CqOukqmMaEQVx6Oe+PsLb2x8TU1krVUykzDaleRHnl5+YQTaqXQdKvxOS/rXWZaHNq3SGH
s4TdDtn5djHYXjwJDWqPMfomHBmb6NhOqsWzVQgcC2veaNGRQ8Sbc+/m4aq1YLubfmgSyEeAY7Ge
HNzp1ygGU73rF1bOIXAei8SPU5jFRVg+zfvgA16+XaBn7zd7O1e1bT7BpiIKaLZ2UrJ5bHT57nLR
AeuZ9XgUPbQgpEOlRV8uoKyhBQLYqMqwFVaY87M7SCbFYmIkThOITItEWkLeIScgEOPH8s/VCla7
QLrm1cQCeTNQmB4uQ4H/yjhYb2r7bEdduS2zor6NS7grgsDunwaN2lzHL7TvYVGva5EENH1zZRqF
90NxEWItc9V4kv0shpxdlm/T1Eq2RiS3h1xz8gNpgnJbW+b/UXZezW0rQZv+RahCDrfMQVS2ZPsG
5ePjg5wzfv0+aOoztV5X7e4NCjPTA1I2CMx0vwHmx1hgYMhW40EOVTo5OM/2+fbWF5RO+FB4iru3
Y8ST/xjgbtJ5vrKN/n0RmSBNzUtfQtv2j9KS/nYKDwWQmlOW2E8htJRm3VXBQY8A94wVYiBzm5rs
grzqABs5evV0JT7Ojl2uZbTznepJn1s27HX8GilT9OpPytcssguAocTHE18eo7N6J4Od5Y5nveR7
J53ZYIQWAtDs+pfrIOhlOD6+Ct+UqZ2pB3vdpuIsTadHQRiFvidp1WH0LVmE2yMqVjs/TeenibzD
BnFctMVJGa9sRBK+s1Z+RYNn/uVo3hqYEpyiLIxWWjr4/6Vd/VCWmf5jrsxqVSCI84Zjmg7+3J+e
WXuOW0+tjXssOGzkzFHZq915Pg2ssw+D5zuXYPnk2IDj1Cch+0OFIqfRl849kunmvjLMDkM7Ur5m
D2jSbC3zkhVmvMP2vX/qwzjduE2nfWmTBL19t6u+O8X8JWjm7pdf5sjwBnzXdvw38ZQoWCmqeT9p
pf0DfVQWNnoSvsfgHtZlrOnP8slFBuJV0TJ905EbMzYlK3MkPHhBqk13rlsvfLR6isfKkPgUzI3g
mxkVNpkZOOp52fbA9+eDhVPyt0wpVHRgCrRWlrAcaTBVtarnvs67B+jBLDKXfjBazibTY/XoLLNG
i7tas9/bhdRmaCF4pbQz1sJbmwoEryZt0M9FaOdfbVyGF5qb4/XFWetLYy0kOInqISJCR8qLrxYG
vr+jqJkZa2Gz3aLkWm52ZdCBLSzAzxOFHqW6D7sx5Z4EDpJXqrUuYov/mwUiIod+WTXZE9m624AE
B8uM28AkSzHpLP9ymRh28Bk+/6PsJmwrcVaDgzcGUMLkrUBORPr9znaOje0PqIZjGYKoY4thb9C/
mh77Vc/InmEU969DFkJ2VVXtLIOODng0cC1tJ1AAlNr6I1qXSFQsU2szax9MO7/IYFAoygGFHG3N
8s655r1y0+/2fu3MW0mDjSkP9dTXpqM0a0X/VfWJdS8tIy1WShNmLORU52mGsCsJtqHqwrsyNJFc
K2yq+5VjsfzK27D6osVffKpvwWoIp4cWxbrvGt7R67aptWcN4sCuMcvhTkMK8IQyr7rnD2wfjXaO
NzXLg3ejD/51siz/6pDewiGHTBIa7muSOXPTr1xdbTd9DCPKDqZopRRehwpelO0oLxV3DgJAZxK2
zq7Gi+J5xn2HClqpIMpbnjzdNP9z9BhJQ7f9h4taK68rla0z2yrc6NLdZSVpbdmxUJTAZmIsskPV
xOad7E5kQOIcFHeucYVsXqY5P4S6Badv2cXIvqceMf7OQ/fY9hiSiMqYIyJkNS+F3V87uzp2V9cg
ib9FDjU3iKfk7SmHEPjQoVn4v9te6AXiDYinkt1drDAMJOVOcTx8i7BPPbg9W7uuMpALrOPoZZ6n
uz7yynvpqjXjIyI0F2GMqFLvGnP6GDVCLzj0um2enTCycG9KtLesK/pDbRmk9ktDfcunSt1GuNXs
ZbQLyac7htmfZDSLyv9Qh2jvZbDE8yaIjeDFSJDVjZRf1ysUTcYeo3i5tjRe4mhJ8Gkq9TinxqId
OZD+pHhZupY09q0paWxH49NkVNLYn5qS5P7L3Czm9ydJ7k/BocrSerlUsozKB+XYeO9DvoqThfY5
VyhPSHUuw0VgC343OUhJT4uzH0njeA+qWkVfnJpVx6Kx73olW78wDnaAisz3PnbOAGIHii5j+ayO
iw3HaLz7UYnLVuDmG4vaz7vjOgnC/KZ/bOvohK0pVEPVODq21TzDCm+f0zyMd/6caHBX6ZODbQbf
1Ej1ztJSLRuBZSalOT/CvOgeFdefvr+2ejp+D5UBoUPDqPdTlp5nu8A/HUsQ1K1a69XGC2hVWaP3
i7cRamdTOuQrqwyc1wiO3TbJ5/QOdevkblEzdKf5YUqdbpuVQFQGscSTdhkiEXTdlJaxn+6TNCzX
tp0/4UTe3YvI4VBghDy1PIulacVee8w9JV2LyF6OreeTb+vbMuYNj9Ji+ZR4C/XYxHTT/e1wefO6
nBeghSbgjGA2tK1rOSha3TrllDwWqWI5zVkZXoNu13BUfARMDLQR7yy2Y1wa7zoPxrVfqPNZmlFa
bJAUsl6HEgVytS+/WVFivruqUR68wDtMk/tCVfIkTkdibSRn0Tztw7irL7f+TAV44hl1/ckVqTRV
f+fXCpy1hWciBxgV5l0fFyc3w4otjJcUzqJfSUXH3DihbexEVM7skOpsJu9n5rpwtdCewwoEWqKU
hm6xMlWdKdgtsTIoXSGKcoFrGw+eUU2PV2xHMrXenSQRzMyz9/PcNKvrf3Foax9tGe4MIHyoMv0r
qvHQzNIt1ZnqqvmdOhB4V7Udv9S8/k+N7tAMszS607BVkxlVZHkPdVFDuGvM+tB/rb1cgeEz+E8U
WLQzb56vQ+H6T6DG/Kceec0d3FdrLX0SCzgINc7CzvfSJwf09r4EXhsiWMCFplA1nvzvYYD47lVy
HU2ZZB12Ff8ptTawIOCsmNxhHy9nqNN8nEnfbRQsT4wYZeKc/ZaNVzPX7ZaMv/NYY2Pw6OASQV27
11nQ00dNnYFKjS5BVRylCxGQVuHFhUd3p6v314gl1ihh2rnW3BxvfaVZj5iF8zTG2A9nVcjQcX3J
DKvC5EGtkUtY2hTP9FPPRvZTn8RUElMF8auro3gpfXVVNOPqGhkUrrm5XdcycN2ukEJSO7bGppIq
D97IjrEdquynjyFf0qnWtzLPcJ76S4QyYCcyRPY1olG5A0IWnU9dF3/zIl15q2w827w4R4YbVtNp
0gPg8HpXvFQGNFevwDDCQ14km5xfVaWzTxuOK6003aslgSjFGzVLT6V24eHIfSWdnhprK8uyZghh
yM/LPSUD19nXW+42U8Yl8ja70d0e4SG/ftODbFMhq/Seam50bHwMhzsvXuShZpsMNNuYErpeiKhN
C2B1M8Vmfge+mowxGpGrJq+QM5XOT+MSj90UKZUq2Ju2Phwl5BrdWEDiEysETem0ZzmYI3yW1WzH
ZrmSjkxFVNk2FhNr6bQl4Bp2PceDvj2bQ9KdP4/J5IhtSFnowfFzfFR0qJyBEmnPQ83Gd1E52ghk
OwGWg0I60l4OeG4BdUu/gLibXt1nQFrOf/RLhGaiGbTMlMHb9HbEGkOxvH8Dr9PORoKJlJz9rSl9
SulQypXTMvG8TRxyg8g8JR1wGJr8R968/XnkbXJugeRdz6SvWQZuo3/r03QHq41i3P0Rq6JzopPD
GiubDLHaHpIZVDVry/yhMwfjoLNqvLPc3r1DnbDwd2ULYinD5WtttVaI8qU9TEccNy0yAfkU/cpc
NUZ8T/8qdEredWus7LKf1rxgwfgxPQPohsVozsOprmf3AhfN3WBrkfM7MvNN6Vnx89xiP+TPlbqb
G1bk67IInpXGmPkKafI8YXDyUJVwTZdYOWjBYB/AK1sraeLA7G7CHnA/Cpc8g8f6ASSG8aWyhhc2
5/WDvix6ljFpyRgMy0+t32MSucwzK+fS92MKANMYLjfOwo3fgCjMr2BWR3g1RMjhplcnzSWireHh
k1T0d4nuBsfUae55/OhfalXFOCeo7+sl6RTNZf74e6xMnPgOewBoFyRpLR1H4k51Cqp7Leqr0pk7
uXLR66Tcj+QtYcnQvA1YktdVcWGzmhwNewavXXLaRAE76qPoNw36poys9kc3j9M2tJ365GHd8awM
6i8Z97JF4DnI7acA5uYZT8JoWw6QfXCxMNcOKoTn0XXRFI+bBzlgHdk8SD/bk/NVmUsGfvdJxG1C
pcDJQuIEgxQEW3OMT79WGro8XmW33KA0Hcc+JpEKjC3ItMcS3Y0hxNiwVQN978SjhzI0Uah9L9um
jltMjyFGq9/JpCFMkrf6WS5tI8996MZu3lhLgbTojTMgEPNcmR7OEkuXh37XydV9hGzokkO31Efr
QO3xPFIo5f+OJYOsrk222StQrMU2DhQgmFG0WJK11rc5M16z1Jr+q6s3NnSU76rZOrBOtf4Zwoya
bju1b+MQLKkw1300TF4TQ9Fnd0UT1qfSAfpDEVa7l2uXfRStJzvMx6fRCdsHZDb9Q4DBzHbgifid
jPmaqqr2zj3iH0rFYaunW+N3hf64qJML0mxfuxajq2Y5yJkcnF5ZdamrnMQAS7pGs1NRHKUyNtVq
upO/PkSI3GMVd5E/Xv7tSr8ajlE0/JQu/IRUVCesVFuXSaRspVMOpjWNKzvKvhiLl33dBBvXSdNL
tGgpSxdWCQDRJv+AQqXpbHpreIT4yYaAracDNDga9ooG6o+UbY274i4aBwuTYpUsTdYO3zxqVfhL
fkUXJDo1po/mdKb03xoj/FcbB+VRVWtUK+qO1f0SjlJmunGmIDqjyG6+2fa0Rjt7+Eb+xtzP6Dft
ZHoRNie9VrtXs1KMO0hU1VqmI2PLMw37r0vRKdGL7mM8u1xWvpSSuzPa6bbOLYY12KK1vMYVDW+u
RcFJDjBLZ+wjn8VUaYxz5ZBECS4KvwP+Nml2rpMkyo8VHD3c/GOSXMhxZsrNPSt63YvfFRwdz03c
V88s4n6lRdb86DoHR/NOUx9w7HAvHjf9umFn9CNO+udUbapXOOLJqayifisTrPmn4gNcBgIW7KNe
yw6A55v3vEt3Ms8Ko3GjojNxDlu45jMajgdxpUTD2qZEEFuUvv43u8pq5aDL8jjFTXV3LRnjx4mv
4/LyVZdD7PhnDyDsSVqB6jp3DYpYYR6z1vFyZzsNAT5QS7OW1XWW2j86T9WO0scjzHtwdT29mGm7
la5pWSaxnWWTPRs4eikIQMmXlIOkD+xuenYSRTnJt73+BUFQHBJEAw2EAtLQ/CKUmSLwg4ffrXou
woeosr8I2UZaeAtcW0M2hxI5g/7AL67K0XjVG4XKb6FP6IkU5ldJV3V1BYKdAtOd5LL82NM2nons
p4xa1HAPLRbm10xXia3DvV0CR15IMnIg99hmTvKSdXNwtouwX7Wggki9Keyi+gKFvpK0kgxIEyBE
9ZI43cU0Jl7is1q/2GMdUguFFSKDEpbsS4SyEbHjCnZQtJvZwx9Lwp0inu69Zry7XU8+sogp3yno
zQ5RmD0aCVnuITdnxLIT71VLrPwYx7jTSXOR475Dx5rM/DJqjpX72OjlQVpy8My9Y+GZJw1qpffI
Us8P0rJsp8Uwq2Z1tUy29Cna+G0HSHJpygdP494yv/Zujkz3rCbqvi/wzVhw74Ao61jdO1DLt+YY
12usf02WW4WNIE6jnPhpU72AmFQggJbheNM1yDe0sMSUqoGZ2lcZxiBecR4WfB0v8EdfddxHR2vz
txrOd1oob8VkwY8cra/S6rO5OBlWr6+l2XXh4phK9u0au1wwGus7ZPX6+z6cy/tcwRYTca9m29ox
EMc4x1IwNEYE9jl4ZdjtLKyskFuLpkerjaaLTpGP+hErHQgA5DYAr/AQoAn976MpqaKuVv6Pphlp
H8F/zJVgGe3z2MLQzay3bG2zC3q66aXxrfTi1rV5N6kb6Zae21i3BEgf932y0zBtX8noH9e4xQFw
y9Ab7vXdH3GD2oDGV4Z9FipOz1rZjmcofFOzbzWKJMOSwL7mX26dn8Anemg3eyr88/IA7UK2xMgW
CKOj7Bwf75DtYPnhZZizFqO6j1Y+qrW0KtVLENYYtyXSrRcIXe7Gcaz565DPd9ZSbk1z7aWrmug9
d71h69ZafFco2bRpXPNXv1ivubo5bLE3h2O0NMXYKI7r5yZ3rDvpMqC6XYLQuJcxzw2xAxK3nabo
3hsFrGuHD9rseOpbAZX/QsE5XXX6oL6VVUbmTNHMtYx2jWEt91W4s4Nae6tUA0PTxlEOMlqGM2/h
2Z3vxuVSs5Y8BF7mPcpglhy8tHe//P64HlYhj/RT5noBuohD+d798vRBeUsnv38go/TDXET7ZwtT
xlhtu400lcnUYE2XIN5brXh3uuGXYynOkXK2si3H1N44xUDpcTZzBKE7zWa5N5X9KkTelk0nfoQ4
K5KNDQJ7o3dHg7weUP8MItGACcbZijroQkE8sjdZTh2vxXSlJZPmeRoFslJ/F3PWq3krmNZ6C9vd
JomxfJ4MjUi5s0BUSvxX7UUdu7Pu9pJbcCfcHu0iDdafsgdyKoeJ7MGZlfdKWoaK3sVeThOl+mcC
XXi9inR9yk5Q3ALGc9Uttnn4bFo8dJ/U0TWfugwz5ExX9V2ZNuDG7SYnz+8lzvHazpz01LWzdpHo
visbGAXroAblvHbKCTGzwrlcQ/MWOEzZUkeWWDkgeVXsPCsvMOXk0+zM/Qf1kh+j15KoCfFFR7nn
Entpx/Iv5LWoBpl+0LrEfZSQwDWCbcRXxMvXch6D5bAQWg5DbeKLulxFBjp39hcLyu2tS/q1kIXp
1qcy9d5OcbWDMxDy51TzEw6dw0oL8AMK8/QkEVlcVTt+j8EJgMP8lKgYuJBbz/9/IsIMdkKUseG2
XI17V3U2qaMBbLkeJzOKjpaivXxCu1xP+SXsi9wIzle0i8BYUrtHQsqET6YUOx776attgEazkH76
1UakuAv/V1tYKKQ3efeFtSnwHp/cPWJl2rmurWIXFHH2yjP7Y5KNOGxr+r+8GvZamamYjrO72gaV
Od8NpfYxSVes7GzBJLky9ZHTKncZCeobR/9PHr+20P+F74+/ZlavEuT5+QUqdzzV6o0fltZb10OJ
Ng0l+KUjlcw/MnlyABR3VVm7311PUVaTF5Qvec/bAhAO6nSpj8S+OwQHbFCdB7kSfCC8R4JWPcUA
lE9lqP0oh6l+EnZzunQhqHLtEitviVq6pCWh0qV3WFM13MrSNWX5P/mI+yQMkZ0kqnJJdvWWom9z
7m/qTizgrp1zEn2P09Y53nJfQ8lf2ubpLvDqU2H7+gAA0I6AfF61OfBWSw6YGe+1tJ9/8N6NcF7v
57soM/VHZ4DmKgNREoUQ/f3k2W0icku1aiB9wYzUx+kcYunXbEDdLIfIfKgnO3pv2SloaFCt2qaI
MT83+sd67o/COu0X6mmBMw9p7BfpsavqJaWUdy881ClBJwQ6dX2SwWpACKDKTGcnE6POiQ74rQMW
XQixPH3ds5mhuCZzkePIt44XY6sWuz+bSImO17T1b8p/2lqf+q/vwcbQr31XPJ3ALHli/Gyn+TVX
IDI5bRhe5BBFyteqKqz9rYtlVHiZEg3Bk7wAOYMeAJgKtfDQKb/ZxRWGsrO6Njsli6Gc9PdO8cv2
eZwNs6tu50LzNiisxM9yyFoedkkSxydnye5IX2ocrCZon6QxBVp6Dgfr523OZA5fHOgd4X8JKgmr
QUy6lFJ71yAavkR6SoUAeg2CaItJl2mVAB47HlOLKxc8VAMz26Qj87eMplMFmcSwUZOg7NmK3S1r
uQzIZeGisjKiTuv01r+pcVcthkBj1Qer1urML6oTDVtQAs6d6sLl0Yug22VhC9gy8u/RjNM3aVxP
O33s4B91dfJgz0DJlpYcijQxVl1HhUOajhF7JxiO5UqaMkuz9UelSZyLdPVW2O3dygVvv1xEaaMa
27Xj5Hfz86zZ9YurVqRvSn3bBfq0F9fJ3LUe/UwZntI5qag0zgdxnfTbZDxpLQUraVYpXL16ka79
v05yU7h601Imuk3KqTrzqtK1dYXOPi654B/EfRoFtOg46GkOCL7Gm9prmhdI2/aMEs6fsUPTR8cZ
lcR1gFPCSxdaEhvHJmkgz+ZJiHirslFB7VX5IxBFdxujv7iDTdHz8MUrJXExDNkL6yg18BJPa/so
A3bYUk+88Y+oP2Y7BZrn6tPIp1O+9aloyIf6mfU/l719llpj1mm4o6pk21oBJuCwTz9c8e5G9qWf
Q/uxHJAn9Y1kJ92WW8TnzA/HtcDg0yn2N3YD2eH3JLXWMRPNMajT5vjPSRLlpqhmyaTIrLR1qvbj
OXQA0Gsjgq/YnpDKL5OXeuHnZXlmHAxKrU89jGPWVIQgu7DSKGz+46mDsW4wE34o9Ijnt17kOwOG
1Vvfe18GJWj+5d1M7q6b3r0Rg9+kbvRzGRmY1IJ/2sT4Ff1YPpiqXHdwSl7oTpbAYfLKbGtp6vg2
9QnGAxVAbX3MkcizsXjJGrU/yejcowBkRoF/kdFKDU6Np7tPMmjvy2lskfmuk2fW4kcJMasmuQ9j
tLac5fJz1min3GfLJlPkw8NO1deVmR9MNzW+lz5y6osppWt1vxIKy18KN0fFxXeMU6fgPxVDuN38
Dh2m1vnXJ9Qha/LXUCdXP131d2g8dB9XVfph0cmzP101R/tX15PyGSOLYqe3ubInK4mHNahVPYzK
N7BUxhlbdQOjwaH6liUdWd0wTO/RxMleMAB6kPjb9HAgDDX6v06v7fFjumFaqUyXy/qeA9cqgRLe
FJu8HT80RkQ4xDM6FyPP9EVaje6bBkgWQqLKgLXRDWcZaO0ZktJYtHhQT/wCe2l/BOLIh2rCy6fJ
Muf3Ff74SB1X0k0AGu76XcwM6t9MxX8VjzPV9MhsUdf78zQZi2GFFa25kfFMU4KznM26/nF26/s0
W4Y9F02Bj/cVuNlN5ebTfeIHHjbM2lZat4MFRP4eNm65TW1j4glFLFhhfkNy6lSwJ60pPHI/Tfef
psU+wh7uQKZ5wBRueQX7Ixo1HkoTO2nKgKDWMaT/PHB9L+cNexMvhWH0ab8qnW5k+rvbZeUS7nLt
/4cBCY54yo1eppwz3a8uSsoKqQz1k7TkkKsF5dVlUA7NFPTYpKnm5o+B3FSri/QlXPiApPILMlHU
Y9sCps1KJvcFViuTG6O2uFS9bodb/WuwC8pct/YtBuYp0tJhXF8nK3XV7GBqIx2zWNHKagL5pMXE
Z1lYZDn/S7URkvCQBYh05oqTwdepG2yvtdS/zuz9IjmZQ7+DbNtQpsMXRsxhrhYwPtSsUM3Ck1P1
mX4nw1czmet4XUb3HRRr3MNSPQTqn8dsPCNMMwwym2eAWp699jt6ZahCoqSMcXvousoHDrKES6BO
rvJYjPXKGofW3kl23VQa1D6ROthJxh109NStnCZSgT0vifdbUNrbBIW5U+DYW/9IKyVBpsbArCz2
2A3Prf7l1hRpa2lmHiRGfeG03EZF2vrWvPq7RiGo9Zw8CpKaRe4+Q21N39xn2x6aNy1zuue4rfal
GTdv5OFjrLO9r9cx1V6+iKnyZzA4o59wTKmJkLhiZhMYoBPGkVXSMlqOZFwUfej3MlomLs8+Z2Lp
sIzmBiZAYeh3dzIKm+QN+cQegTEGFwl6+WKxUXjHuVaGD1EuqcFGXYPcZuQn22tzEeb60OhaRpzS
/BgpIw0UKH/pR+efQl63ESn8ytX+eiEZmclyrq+eWUoM8x5Xa1P/4anu02TbxmNVu+XGmNCVlCac
JPMxayz3EKNEszKWpgyoqdrB7f8pjVsoVqhvwFedk3SNs4V5oo3HjEWG7wC01z/bg+ufdatEQNGI
B+ARJMEgpo8YIS99qH4eVav8F/WXtQB5VCVXzmzuEH9ZADzpjHin07O5Q6LHeM/t8Z/S0oyHVm3L
L8ukoWqbtT225YtVqhvfHYsfFVjltYaw27J4AJZHhXinsyd9VWM3XGHb4y4KHIRMdkfOFDcX/H+b
Z5g67CoRpYxglm+LaugP/YThfINAUheW6XvdK/E5ju1wI/0yPYFBkzuxjnhzsyguh2OADLWF3Bq2
t4iZOen85nu2fd9X+ilWC40TwH7+oCUHLUqgt0v69veoD6rsBa3e5DAvoxIcWGPD0mOkxQs5jGMo
Tm9KPcD/5+Taw1DYLD2fYwaA0ts+VXAiyZTxkWRNSgnE14BHQx5hXw/rK5njr12ojo9u5Wf+qgad
Hht6fJE+q6J0Afzl3JOX2zq+obKA+Z8q47VYZqLyyeL2eOuPeWJcIEpiBEwZ8tbv+N1mAks0Y8ke
dMh1ZYmZ7NqA3XuajxXqL+q8ahZIy18iFhvFJx8fi1uEZqIErqehhrBvVl36Gu2D38RQIXwmfuFv
0TbSr+zSGzvUioOfatRORyGRSj+V+wlYTB7ex2bxb9Tr8w82rhCoyqp4NIJeuQtixVlTx5p/+MNw
HJNyRH8ZgxfDSL1dbTn1N1cfVxKghNhZl1Ednkm1qM9aED90smcDaQNCu6q6F82vfohUAWT2hiW+
kj2VMWUw30SLrl00DAblOXFC/btuBt627EfviJT5/upjnxrUzyk7DWskJ9JvWQeEX5SZyRaapen9
Z9XZ1z4zm69Ni4BERnbnCYmNBEybBctd7+xzrGIX03mefVV4LscEjddiRnuRkvNLPur1RrESexcu
+1ETabHHShXV5uqSxkO77SzrAIe5C9fe6M8XBxkRKIpw/6Db/LXptvpu4DXzJQEsiiCxP+8BwCTf
c6SkEky4SY+mLK3R/JRubsaQus/3P6KXe5QK64sCAXU9ZPWDaoX4n49+5wHt4KF+bZsmezHMsPrD
DYARB8VWxwnuQbqa0QouywUyNVZWiaKre2/Ss8dgcfsEsvbqdvxkU63Jr12J3vcHd0Ahzh9zKpL8
OhOgE6jqLC/6mBQgTjTKVpq3AWlGKMChkeVpu6FswoeYxc0K2yKoxzqFAiMDyiRNt8IlW0n06Q4v
CuM9M/+dyTa8ebm2te3AahADijTk3qFPjlMC5AR7nb00LbX/6MuXPn8JiRp1q5Pr2wyL8207KD7c
K/QF3MQyX6QPWdFaadxn6akHlwdpwS7RKsJHre/DO7hg9ckGboZkRDl9t+z41MZDuG9MqnxvzYCC
hK7i+wqIYdojZBuhAaur69mI+29hnTymWWD+N8bRWg89/6c/duhzNaH5WinluPVtmCaGY0brvGnx
6DTL+1i1cRmjNJGsAt9ozp4T9i9Ba1qHoVKLtV+CjF4PwEcH0PZPaWb3L1A/jY1nOTD+QtgoQ4hO
yHIpHy/x1eDDhbyRByI7cLe40QxrIQbIwJVpMNnONnBGfk28wy+ZN65RUue11WSQLiG+++dP7Vr1
KSvYyV765GCVHl5ZCTeIXvoP3mzxOO2s8hRa8/fASqZHpy954LqDtgtJO10k4hpWs2OJ09zFapa4
wY70fWyqeBbrQX92elSql/tRbkO5PWOTdUyiJw4J/P+5NcGcdeesyR8k4tbvxpq6ikH2Xu9sGRhM
KzlP+sGLtBN59eBS6Yv9ZLao044g8CjH6t1wJM9/kj45JMvo30IGaoV3INJZKsaU69Xi/sph0ZCP
ugOnt+q78B8IOtqujPRyUcQJviA77+FvRII2Rqz5tZ8WdlBuv4VLi2pk+uxCS5IxidfHnyZa2C9N
OCivzpQ+5Oj6P8iQ0yB1kOuoM0u4alJvt4fcA/DPtVQNGqu9iPLJ6GRn4cHNnHKjjGQiPwRF5qkO
UU7KMWxQ8GLZxGofbCqoxhcU/43rAcEU/O0UN7vHh2I6yoDfqMblFueGgGaNSj1dY29zg7bYt7l1
lgKqWqqkgRyfB89SkXXGeF9nLagM1XF45JrArukeo1a/zH1frKQ5o818iDpsBqSZjoA1lTHPAWlk
2r1lg63xq7ZYyfqeZS7yNCl5wMmG+Hxt3hb4n9qf9gfXU7hBuAbr1hnLqORODmYaTc3KHSsKQW2L
4Jm0ZWjmjUSls3fNbRU75t7TUshyuP6dxW4rjGAsgfaJV9IcHHiAiJY7x/7kzuOMsXdi3sd5GRir
AkcVgEq8b6QziBmp2c3fA60oLlfT7JHUDnug0ncwcXOewkVKeFpqCXIWSy1B2tdT6a1FHxjc/rhf
5uiU6jYfTOU4DEFY8LzLMfl8q1EO2Tt+6W3TpYkLc7rxp6w6TvyI3zCIz5c61XyRZt/gRQda6rl0
EYXwGjxBl0mTXVfUdcPvEgTNHi305QNCROGOBUjnnQccCNuRKr/oDcqx66ipLZgA3bsg65TBKjd9
5HeHHtYZqi/+R/M2WtR6dwAcGqzzpOJlMHm1fZCFXaTfoamiP1yXdcOgBWt+gPVe1nAfCzmnP1h1
161kQr8sB2WAqbGVGPycltUfOIBgXc5JDYusKpCpYfV98EnkrhxZMbo8lR6m6ZzbNQ+yvqEai3s5
ToHdxsqmZC9m5qY+uORHwCMYYmdO/QP/hSLYOmoaMLWPDgt/GYPQ5SPkW+T/1VBoH68fYhRkyx0L
S3P5mvKFb7OuXxRjUB6WP/ldlte/Q6KC3rYowIbm9S+X6ZTGooNnNU+p2R1jiEi8sBcZPFHEE8k7
/BhWCZS3uwKe/f/o4y2BbO6VTaS4w9oAy3KInM4gm1oqiIJFaQAFzVDKY7PgIm9N+e/KO8e8jgpO
8taU0VuwzSv03fXd751XOWh0NDvfMrHXMKxkVw6z/w84RtZzwIggksMfqm2zuUeZNjrqlRsfi26o
7vXQxasgNr3XoHWASuNed9T9FCy0DXPcTNz4ItBR31YTnnBpchG0qIxKc16wF4HD6C3YCtQniJPY
fjfWA4Lt9RPbxO+y62nJVADaCLKjPZTVt8E+Ucfj3YYC6LCRrhLvzZVhx/ZRV1J3q3VOX+zhd2GC
m1H2ZtM+MceHOzjV+NbIjSV3QTpskKyNP24DnG1cCk/5/Ok2VkABsyljmlYH21At4J6Dvs/CjVU5
ySGZwMLzGteR1WL9gnTYPPDQrHTQNKglIYjX3dWmfgHt0O4iEPrX3YwapUAByaVDMfUr/3Btx3kX
3YMVJ6ELyvLaJxPhJp2j6Ue2CFiIlMVkdO9TB6hUWkCqm6csqN7zMa7+F2nn2dw2snz9T4Qq5PCW
SSJFUsGyHN6gvN41cs749P/fDGRDq7u+tc9zS1UoTHfPkGICpvv0OXcLHYZTg0QTQ1/R0iPkcCqA
HYhmAHe37i5TSnUjEQPvwQMgj+DjcTtj3rsDLKRRXd22YQEq3K+RJcl0Rd33MNg9JY2vPjk07Gpu
j3aIGA0lv2CKocPkVwAX2bZh3W34pVaOAUWQpyg3natYL0eKfucMA4oeO7QTALgljvrA5oCeMa1/
lgdaYA99rHoPcuSYlr5RYlc9yWEwqdbebCt/L4d5XXWn2Zj5Dnvh8Kw3TXOIh8Y86YjC3XP/G2zH
kEw30LAEjDM2eQCwqO+LSB22mqbF901so7bCbeZw7KPuk7StwYGidNes5mpu2VzTh+QeWPV4WiaR
H9DOCbJ3ElXUj6N5KiwlWLrGJDxIDheQUWO/9TZ/H3ZiWMKZvM0NpzwnvpbML9QztT0Md1zrFZ/c
Crw7gs3Idw6l4FxaD50gaErA2BwAlPVcu/Aqak2JX56ag2pfrOsbizTLWXJNdaJfRxsobtDMDB4o
S/xLFNreBYkqHQWTirq49EhjqigE1QlUGDSF3Rnl3Kp8nQhvo3DYASFSgN303mVdR3pNlVtXrsjw
kBH7Zil5WvlttQkdMsRyKOdOZXNrK0ZzY04eHXVOAy0kdQTbbLNjY9n+rhZCS/4AfmeAYeGkmy17
tmmMlt/65Qc8bbstb1R3ld98eVATb+BrUY6H5ToWeUHHzyvV2yjMP73S6LMNsi6lqWVbMLn5bSdA
SvJAUyXJn/kxzbv2KamcArJ9nf5sEZBQsTtXXe9SEp3DYzVZypPVtonIBWXfA0V/mMH3vVhFHt8U
EGenuefeKFHbXGL2wfsptU1wGJYtmFP6b3bTnZbfaT1GEzkLmz8blFjo3mWNsFWFTr3R3HcpX64h
Uak92Aqy9w6sWFUSI1WsIh2ceh34UMulhaxO3VNGQeKmG3z1kV68Fu1WL/s6GNFF7qBaOCwKk7yI
pYMLAzP4RR3aZq8kAf+bk00XV/eG28Cc6/MMPGfu6sPUZgb3xKDFRcFkOZND6XhnK31bgfuKN2h1
VErt886LFeQ8isqM12XXtYeSh/XN9HZ1ymU0dVBPTvOjDBA2zoTicSfUjefea2+yaYAH92/2Phi5
n5QhhZ8JusHs2YmD6GL2aX+cyVBzS0iJRdrkoWA/eJFnaewZSA4OX+ToTdwaogxUUxO1ghvl3TLr
WlbgOTtb7wvydjzw6ng31KbW2HaOUu5WhxoM0dZMMnNHVcIHCRDBo46OEJwXOqwFumeepEMeVLoU
IMKXR2mwRKA84xemuKugy3Yne0ufdr+1VDbQBfLjAAUEi87K0SHPfk/UId3Q/r1Sf6zz1imkvqNt
GYJJtatyaxZ81oMGzlDRzheQ/H00nWOsJHC+zrTqRZaZ32mx/02OpD3UVfWgQ++3kzZ5mLO03QIT
mQCyso60ZfQNyqWR5As2jgtIYTpYlu+e6CKo7/ySUrA+sxlgW2depc6VB5gHSZFkOFjSQ9o+Os+6
CmD1rrOQO6niq1mSAljwxbn6Yxw77mZFl32q6wMd0H67IJM135lvMx0RFumllFtcdU9ZZsaihz/q
L1pkGbu+LNwdel391bat/grb5XA1Y/Mvx7XyW2kyhX1xirC03Je2FiyR68SeG5xbdSw/yxU0n7+N
nORT+tvZ2Zzs1jWU7gXpFO7oxR5qOyklBCEGksW5BV9I3vi32qSBASnUhvSr4W4N41HeSPaFuWUD
nHyQWwafD6Uc+b3ibkwtMHmJR72ttgGcwzS7DKO3nFLHh2NLWpfTJtb1verVMBqvUZQZmztuPadb
ozeK7QpD73K9P+TIKmyNDJDD6tBzxJXCsrq0Yfeh1+i3k2XFoQXyKntW1VBfqNNWu1YZ3lmJtMUu
i4GykPjLLk1tPcLwWgJpW0u1Pfe9Dq06qIFl/nW1Tz3VFKA64361yRAdjhrAPcqX1e65JIhQLtH4
Xgl8LDzzOrRpefLF9tBJzmp3vJSaY96Zs2Ls/XScYSlNX0yyiH+KUAH2eRM6+Il1B0TzNRQOspey
MGwZGoCsPvDNKPsXBPfiSivOEmsmEWn009yMTmVf/m4yFW4RJPJM2i3VW6JW06+JK0hNmOTEOUVO
Jaz7cj+NwFE3kzJWx1FVr6sECkDj8SIZxKTNS+zq2FkTn2bqxMsseSoPVRXVx9EfrrXgFFvtCfIY
d/QB7pRaT9WNX/ThdWbXtWuNsntrdIXHVczwNurTP5doiHaEirIg5vJb+rmJ8IAQXcMohVBUThCH
1ks/a9wG36722M/6QymyAmMXFJe5LUE3KcV2akiv76TNS2Ih+glUYdtYVQQrAIGLMau54GyKCVJT
lUmBnqfJjfTLwxCAdKfxBj51+nIvq+N1tll5t/ng03oTbJMoSC7km5NL2Ycjld9f49hFZIwGiWLT
emVykY7RCulQkKd9lws6LTq0lom1CJryJG93uvgWQV1w9FN6gpYlXXmqNOL//NvDwvtQZ0V96ilE
303qnN11U5jdyaE8kzZuUeCD+qcYtDPInxstuGcWiEaDOHm6rqC7mgu9u5lT7LIhLJ8H7U7tm+5a
pPQ4Dlma/NEAL3UbP/rTyj0bDh+1fKRO0hxJ5OY3tl7oz5GT/ikj7Ny/K/Us+QwVOUw03APJnMco
+KqgxUGniz21/vehKoagMF69nuG+Bht23R9hCtX5DkeuHu81UOcnFzKsmzIvB+B5KVW2yAi+qoNz
sSxS0lGrbG34xr63iTaiH56XzxWC5fupS72zPlUABZb1GqMut70KUNVNxW4qhkNXUu1KGxuqCh4H
sdMcRYxSMV54eUVgU4MSkLZcxsg5pI+QSl/IVi3Kk9vUa0JlR01S34AIVA662P1EfsXeSJxN8B/u
Ez9yXwMN6EZvVX36zk3+a4iMU4tGv0R9BgzQ6s2NtMlDzG41a/v8To6iWaf9tEntfdvSVjeCqTp3
UcT9RtEekYNB1OWXSUZIJ8IkGWXxp4x7nkPmWeZuHskzbM0O5k9TGx9L0XUzNp0QTABTSev4V9qP
9G3kBNVD1aKlOagQH/hdg2xJFDnbII3cL6RQIdkL/L9A6+2CZDrns1Kj1E1jaljU46XrKxgMZRdr
DFdXVOaN+NL9tMlAeVAG/UXOXTtel7nLMhlEKGJldS75tNFdtpU4DInYGJLqFf8pbewYHO7e6Z8D
zbFCOtahPFPfRr1BdqxhcN+t68jHiBLRpD7o896TRbMRPP+RHYvNboN/uFPDbUIS8E6O1v8DlO18
oqf5e2SeI10vXpqqjx7MvPmUxW7xKSFffgwAzOxA2Baf7GZUQOLmNEiLYWc18UZnX3KVQye8cHMU
U15zlA2crFDhWZF1I7matMlCMqK2n/gNV+79MvshzT3djIfxVxS0RG+itCF+E2W3ZIEjz5s+cwG8
gEl+Xaszgh+S/2lZSx/VQ2n4iBVVRvZcIMy6M7Mwvmm9KoOBzA9PUVa4AMrx9l3lPHqIMEpnIEyp
2764DjmcsvqrBWZxUyT5cNPRCf7cmHOw6QVz+TSGcM7E2mea1cv9PFfhudCCCMhYywtlj9M32haW
UKgCYAxNcvNx6k1goF3jc6MmbsbcuE83lah70a0JmDqEPHdK0Wl1c5iCix8BPIsoq/aPRRKG+3Hw
Xs/mX2erdz2Domh4HEG17/9FXDGBguAyfONnZql/csd4S1VoAssI9luFAmIbw2f0pdeypwUn71U3
szP2P/Kh+VoriLHpoe+CqwjchxK+d3SzaSNFGiCCt5B1CkWtNmYmZHpbxDk2dQ+M976zPyxF5p4d
smV2LayhSXPuvK75CL3QgTt7hDsHs7vpzVo/uMDjvgjQUlt5wXMEN/XFrn2KXcKupjNX9amqgNMW
w9FANuVxnvKzXlTWi+FG6hlGdkEwbJB3n4rhFl5T0MFiiMwnXS9KYdzI4KkaqNLaKLZIb1COT3kf
dg/SaeqHjjf+pekL5Krc8BlaafVs9pNbcCfQH8fe4UKUe+rZNsy5o0QO2neua6VqdwXNS9OfQTLW
+0BVb4s61w+tQTdf6iGpRQOYtokSJ3u2NWt8qvJsI52SGoc2mG9WQIZVmjQP3GE9B+zAzeDQl031
OWPr5tb99BUcLrcSvm7dkRtp7ptxYrvl+sHBoNFkvzTgjClJZpKpH1YuEdmeU1o9Jfdf/CIkxg45
RIint4QhMtDqs2Gb9KmBfI4FUk4c5Dw/9bmHobBqsUtHxnRXDI31bNiacjdYaYkohWU953UzP0AX
eCtHSoQJ8eki6uYP0qJm8bOKEiigcVy6BlmKY4fFSa6l9aQja3QDD3IoH6kNI9qdkLKjohjntrqf
KBevIk0Jmp4ZGy6wc0WWzgfa3eozMCoX4jTBDoR2rqgXC//o1rCEC6MMihV6ZA6qGEuj3sWvMcuc
NTJPbRI9c3KDtl5yl/Z631Lx5nQO+DwCCtSOel/Gt6aSM5QeefByy/RuNVN3blWK82HVzXf0eCAw
Lk9pSaazT+vR0Y6z+vje/SZyOR0iR+HyOE2bZewPxnwHV8OkbOWpXyF/gYjXMbd+yV4aQ16EuyKt
Abs1Oox6ouRFlbUMFyFNOZaHJVKe1j2Na2YzxxvZaCNtcJ66zQHqgp8NEQFd3AsGrVPi+dadkq8S
KfaOOERv1Ek6F2zZ6v3lWOFnqzPM3Ok2jfOvi5SkXFjGeYqOqEvW8jmAzQp8ELf9agf/J/kzJdm7
Tcp3p+kuxqiZ92obWPd0quUkn8rrEqE7SXBA8n3ariGuVpn361KwHWyBWeysOWNLP+rRySTHsPEm
pX92Bid9iIv5KJ3S1I3F3vXs5rGK5/7ZC2xoYjwaq6RzGrJxX8BfcOhGdbj2Oo1npi3ow7wk3MtS
N/qpxRXoK8kEcWal52CMaPvZBmPu3EuVld4DFjOUkwdRGPxgUn4l8Ep4FnVPv11CpGPjZd1wepWB
mJxQO/aIGUvWsTghoV4EibuVQ8NOxl1cBPXiVfv0wbcH7bGIFP3RLEXvjfOT39kPIXkQVIxmH0Jz
JPid5bCf2wkhPhpDB5r94dmGCjrM95IKegmdaH8BiD99dkOoOg3N8slFEvZuRRGGBtL0eSWWLjVI
gIzY5vsGy3o2KNXFtAzrA7JeCU3WVI9km0XfQYwJS8ziDEQ3he0OL2VX1hcZIOPBAAKgFW0ZUBiY
V28eLlAyWx+kSZtInHhauGkKlg4FzoLv9vRAK6EJpx4sOr5AYsiDqWrOsUuiv1aTPIPvaNeYnX+R
I7lGySNtLUd0X4jVpAP1PedoNcqf0iTDfk03JhLzywNDilxoZb3AmCF+suEvpCdUApIXHPKKZlbL
pDpP+qc3yOQV4JwIqDOENjDo+3V2s8xdsc5JRgG25IMBRIqsb5KfI23W7orSg5EkFWlhzbtLhEn6
pRaoV8zg4OUYp+pWB6v+g0uGdrcUy3y3fn437AyaSBdvNeTPneEkx3Q09MemowunFGB4WVssKz5d
jRP9bVjTtyNLjTJYemWpsRbBci5shP6TqiGBDLgNgAUFNVgbouirSKHQeRGbF7UZtWk32W3O3XFQ
sYPHo0B2P22WOVnjb2HB1WTaZZmTcWe1DbMaEuBjGRUfZAYp6TsadNIkPix91etY5qJkjDzL7ane
suuKXgPlWE6U7jVzRRs1gDeZOrJTsrOlSzFooR+SdES+arlnX3PzE2RRh0QSFg2e+iRaem8NSUtk
WqirLfPgYjsC3DvJ1I5M5qRNa9AfWXa3a7qnisdXW2jFbDs1W3y6urC7VUwxbn75O81mvK7xfrz0
OWaQiNmhZxxKixuksnVf/A6dWXkIyYZfFcV1rpMe3jemVp+QpoMHNQP+dp0QWtm7GvlpGSxt8qwp
SK5G4806XZ4t6zaQt7BVrA9JRVIRxAoPJh8adrKX3uvus0E10ZhsytJAqM4KShJ+aXHHu1XcybP1
UPle+Op+F1PbNZ6g15JTL0gWxQpriBEhkqY36Vlem9YLVNc6H1Q1KI5vlJGlVzgMkjjHV5C1AG7/
cqAM93PGupQCKELOkNdFeAeK21oHODgUmo8qeRKhu9ylH+cKjijyaFeng4t/TlX9CSm6rdaHGsJw
+VFkaJ9lZNWQH0zm7FGOQOJ8ysayXuYhKAJPODQyd9KJANQAsw6cjXLVzgqdndtDKiC9SgWBvSdw
UXKom7BDJyaMu4V8QlEF4ZVeszsUQ/l06xnW5dCd4XyK8jP9TiCNoGOL7zrfoNUg8+efBrcZ//Bp
Kzy8CdJ8Nb5bxkuk53PF3SKFFpPjUquto+fmuWpH82ymCPNFFHEKMdIUjX8L/PTPUxmjg7+HN7qN
9nK4Tp6aMuo3q9GLqy1gg+BOmhbvGq2oQP0UT+Pjf+NMJCk95NfOoaP2kMf5/XK22sympp/JSRGK
jnO03n4bKCeb/R0FPhSMxEoDRCPHSWkm2Po7iKUs6xiS5J+ghUjQZbDsYTn88voalzFqVDhiGQgS
9I6O9DM/EEZzgCy0oaulCD+49h96EWuPEp5bal1+UOnc3EmfPHjld1UEyAHcsK8BMj7Q+o92SLa3
3Yke8c36X7dosezMLkMXTrwcoGwhPV5fChnoiv9Mns26u9HhNzit9mXGOtaGYFcHWfI02K423XpT
Xx3bfH7sFdH7ZjTXdKqzz2mGMmCkBd7ZcYL27LZFvS9mtCxLiMh6uHG2Brrjl9K1rKd+sj9A4Ox8
odQagImZ3eNAv/8nBKo2zTw7X7KiG28yKiXgDgizwdV5OWI3XaZpJ3qkEakXYVGhfS0s2CfhuyWR
qcN0JONp5YxhWkyGC/I5u8kCA9770d3SWvPmtBu9cFsqkOVI4wKtA98cvw1drNwAjftkUJVbw0RI
cKAP4WCIormitj9cVffvtbB2nsgRXVyvqx8bB7bTS+BGPp00mX2eM9ANwL3okJ/G+EMT5e7G8NRi
jzDinJ9UtIUPCzqh9yeqX6PxSdU3E42Vn2IniWEqQs2WhKvxyWgr99CBVCV1zTAYjGFja6gDDbFF
SY2L+36KDdF3T0o37Fykp2KIwJCXcxFyDzZJyes1eaQXIPTaNFVd83BmsO87I773nDS4jSndnLTQ
te7A7yU3Plhx0WVS7yDfdD5C0NHCuGwr9Ibl1o7GaIt7kZ7saaWR/YLCBUUweSoPcaNX7JH8aLfa
5JzI8YxNVbnd1kco+mFINP3a80u0omXl2aD64W5AQ5K9/U8Yba9V+nWApFqaVsisMsXRm1i4gc1j
Bf7gVvLPBQWKyV44nVfCuikSzHZmh8rOBNU8qvW9re6kP6p8IJGh8+Mdx50cpnOc7bOpRoF1hYNI
8IcHo94WjHe3l0N5WGKmLiwENPBbazdmTyIHMElo61tfwDfSCrB0zB5aEpTKQ/4pzX31YTVYQFem
qlfIaECHKhlPIXiYt6GvTss8U3CiAnS0D3rYd/TUMJS2zEyru8RRPkiTnEq/4dfMjKElygJQ46Gr
vAzQ0B/mqWsOctjp4KyrHgYGOXQb7aOR+dGDHHlPEC6bL4lfdQ+Z1n2orU55iZvRO8n1IEuBrSyE
VD8ZHuemV7+Lk6IIlpPxPyz/JSYYmvZzRA5tdgM4+OPqxQYAuDdolz+n1pCf3SQCHwYY62Pjht8H
Dxp/g95lmMCrP7qcsvhs+AGyRj3thMGs3/pNBwNwoTRbE27mbyWf7LBKur+i2v9au3l3NTpQ15PL
Jjx29eybT8c34k6Gda/Y7KLUyAE0ghDgNzWwP/rg52G46uGjcIX4Tp3m36bI3I1AyT7ZVBdvLTCy
NxVsD19M60EuWCuqszfnfDjC1j1+jEOa28QDlaoRwH5Sd2ggVuOj7QHJ9qCIek6C8djahn0bhnaz
mdKRrWzTgfbpFHMv3075mZDvLpvuQx535mV5r8VnxYqGDqK8Ub9dbXWYBHtzogqvyuXqX8tb80yh
x4+Oi/7QWmuMB7q83Fm7kZXD1b6UGYV3mEi0Sm/QmffAropdE6jlZUrDcR+nhfnsFMj5qXoc/JmR
YeQHyfwxN+lDUHrdF0M31W3OzdMjtQqQz3xFTp1tJtvE0PR70/KzTdib7nMAumcfe3N2zqosOkN2
o+xd1dGfC7eiClxVzl/BDhqj7CNsJ1dPJA19kU2cW3irIpKLe7dNySH6bqYtHhjVGTsyshNkKCJo
nUieqKeXsjJvBK3PWpqbPDs5tqNK1xJlt7XWVs4lpaw1TnrWGDlEAPZnMW+t8ElPTkFuA+DhyzC2
wVaCLyQMI+MrtJvcPOQ7atFdlxcleuEwz51kjERzVIkKRtNOHqRpjJrmMpGUQzHPQUyF680tl58A
PYgyuVFMrbrmhZr3fyqxon81Mr3fI6kY0o01GQ/yUNK3edGz/KaGQm4xSXvqTKeKO7xzJNi0pck2
EVJGewLqMjFdOiovaW/kkvyUIR5CH1ow+o67Kd1hT0a8vUBwlT1Mgtd/mPzm0JNr3XbRmD2sjr/H
SqdqAA70EWfZyjCtz2lXVJL5DMmi6Bmx/ywEe86gmCWkckp/k4d9fzSasXpIXJLuKcyDT6qjfeiH
2jvVXqPnG6fyaGpoRsffq63681QGLFYZsMS2JEMpkMb9ThplUOX7tbVFCrw4ptC+tGECfE+rLP9c
uh/oq/IuqKN5lzFAK3dnCHLVSeOinzslahH1WA23s1F9loEexWkgGGKBsXbvgrqNEN4Tcek0RHvL
4EWSMTONlFy/8vGkWLl6qGlpFTcpw5e8j+AGjbPvI3RYcILn2YMDHwR6pIG8jVkiJHjOdrS3ESWY
4I0BDD50+uhz5JidYNT2Lkj3Di+uBycDZi70cIdr8Nu5rRd99ntr2lXe2B2l19KNI5+t6kOXdupD
Z8afiyKKPqPSpd2UjkvrtoUQ4yshoxbdDU4T3NeVnpzdenR3Jjvhbz1YO0nIpNDqxq44pM+T34+9
1Maruwi4buxc+afRVYqDT90AFlYTHciqlbzztUrrXP/bPLQ5hoPGvTgKgE5xDc3gvg0il/zdWFxt
PSuu0i7P/u4MMi8EFiRChAPaHPfYilnr1KHJtNtxTL84OUw0g1ZC5w46whOYiNCIkbUSZ5Cm0pnX
hN7unUMGR0PR3SCFlGzWGesq4v87J9lfq4UPRK+RZE6f5rotjzCoFbuy9osjyo2QZCbJfB82uX4z
N2V8V059e5eoZXczogsO5yEkuCr/yUc1RmLbnfrhWxnnF2RIBJ3sS4W4RrCpreS+zNXgG8J0+sYG
Af/cm/S3gE1mT1xvet3X7pdDo+r36MpNO0XvzN07RwICnJYK8imR4hk2zWUi2o33xgB+b7EFvW+c
XVhYYTjV7x11RqYgUeroVj6SNE5G9h08TrkFPA0ETYmS7urzvNrcvC6m1Hch5GjSchdHwYwcC0MI
4SfIouGB4/Y4nYCHCTCNpvvfgYLr/NaL0VCwm1sveEhJfDcSsEzSJCesF8LYTD+5QVLdyLR9aOg/
Ig2xYTkiAch9sTxdD+/JteK8ea3cOe1TLWiALKQnizSyv2W2StZDsYZH03Wtmwl21aM9d84VAGzD
HtCtPw+t8og6lI9Utm8eA8BQeTP03xW4s8UGqHrWPQQQe0SozqrX6yfkpegwSf32kSQ7bAyQJn4J
shxaQNP4EaMCAPn2U1qP+mWQ8hN9pG3eDZsqzG88Vc/IKECoHpOev23FT7r8XY6FKGWjmR/lD/z6
s77GSscaC9vTRzla7TI2idCRdCO0ly6aD30S7ADo0mThvHUq2qjk0NHm6Nw4wV9yNNEF9oHu9ac2
VqdL7+f9B8PK4huH9nCY5XH2dj4+xcHic+mF2s5APm+U1LDvEQbbrfy4fmPRMTnZ3pYav5rSFyIU
/epEPVVj3T7N/ctkhe01mQPIhk0/uiVti05xqAOaE7bVYXPDs6mr+tXWirMqN6LbEMXvzRrMxcL1
k/EsoUtdYdmo+ARfF8TTOziTBDY1c8A7F/oL/mmS+CkSEHvuJ/ONrLordqLQjTknm6nIHZh4n0uA
CR8s6nrPwYCMqTfH6p0MHc3Eo1lB0US7j75HKtbayzfFVvsXx577kxzJAwAY7da3+a/Wt3hSDl4z
BTAIWFw9jm8AieBQ6aLVAHMtqMUwgTlrYwiYosQyas7oxEcylA5CHMN8qsxM3bqQQd7AC4F2kAOj
cKbV4wMd3e2TWprRqXUCvlWJytCbzPvShw0jagFcrcA4+U2d5ffYapvqQHVjQL7k1/d6uX2VLjnT
0qCsTixaBUXRWJ27H6PVDmdZIYa2tt7HrlksBeY6KZI72mtpyhL15rqA/Erz74rUTh4pAe061NBA
BTmpv8vyEMjSL2zsipJNp6ex0K2LhMySWApveskzxq2sodHMlQpJEtnsm511v50/SIOSqsm2cxto
boXfjyLub0S4DrsTLe+iEC0uS444VK2bw3G5T5PRuphTwTVLmuQhRcNZ2OUgQMd5gQ7UHt+mMpju
1sPclzSOxcZ4V9RdUdE6yNgeaki7y+Ik46RpnSHPvFGlklReh8aI7jonrMCBQj7egZhCEiYPP4d5
9hVw2MDr/No+ZTr102hmw5fQFR14fpA8jfU0HXothFy+7aK71utv28o0N4icQzYkDilNM1eld/xD
HZXa4pA26S0sd7p2KA9FaDLvpKn1LDJjVOJvCtPLb2kNQmLLaurHwjdROh6oWy+lEzlO6vLnOK6H
/CTHTgWCapuJeDluRJdSZfYojTRBdZhUSiim1ftfGreEzBM+xjjtTx4VhK9jI3hJoMt+GItZQ8cO
QWXFnKOHv08aBfOjmJSR0/s6i0neP0waYedGKiFuYSYlA17rin4lU7etSvRPVD0nbR+ziYSEIbjQ
uMSeUBw6LwWwbQfJ7WoLgCdCWFQPO2mTC1i0aB17i67uSuwnpU3LhcSoQxGhQUKBRloO8kwegsxA
stGuuGJo6qtDGwMVOMPPITlFwTw8CKUX5kqHDFlXKa0s3bQmwM7V9m6VshkgFilb+vx/Lrwu4gSD
SxvtebXIddbnWtVKcoyM+eGdPRnY/M9lHB8r8Y6atgCl0OuyvN+uP74dGmxmhqHurjK20/+ajCF9
BJTYn0oaYDeLXqZvw1kXmb1D7yR6m7Y+1g+GMm4X/cuBnsLDYDbObhXQpJXrBFFieWUzrT6xlzka
RWodF4iEBE8sCIxqV0BFtCAr6qEmVeBpt7MWwTGVedom1lodKdl2uq6HeTCma+HsK6+IrjJU+qR5
Bit0E1c0i6zxEdKHOoBzlou8DHyMmL+65QpjeJDLrWZ5Vmj12+XePdi6JKj8B74T8WmpLMWu5xyV
yHh6V52StSjAoE+pDBDVrbU81SWmsg9CL9uu5azVu1Sr1rEsjUUi2uh8ZS8fSHqdegvpt/+g2P4f
djpop6XWJuhHKYF/lyZZ0pMHYWobBJiWCh0EGstwBXTTNqw42kMW5MH9rDjhR3Ngd0ql37mLtCL6
mNQIOxt0yByl14nnah/EtXmQQ5TZqf2MmrWTwdpMIVtx6mIrvQMNZECw+LgGYqm+HhRwFxblZEZV
mGofSuurdC2LoajizVxz5Kgymyf5rFINNDsJyk8jny6aeKrwT9MYVNAaYoiGbXReTpFn4hTmwrM8
g4syOkMG0pLHBjBZWH9ooWGfaCd+PRhiaM1dlQPAxah6ig3Vq1u+joc6qP/zVIYus+QC/zheH0nG
aEBTttA+9yQhfj4FRz6wHDvOpCIFWW9axQ/OSUPN2jPH8LwOI2Er5ymhGVAfH3ptcG/ehVB0TJvN
EiOXkHOc0YhRY0EaRCwtp0jnu6WlbXXIODJFfySGaxxWe0mytlmeZZn188HVMjhEQdKcYoQQT/Ls
n4b/i+3dyv99qfB3TyNtQj/ZrE/wvy+TZAPXk3+K+e2z8fSSrtNpepCzlodblqEN4G8P/db3T8u9
f6pv49/45NTlEd5Y5aMvj4iKGJ290vAfz+nfP+7bR5fLyKlN0qFnsK69elbb+2f1dqX/4fGzFNDD
+zfozfjNw745lU/rn8e1PvN75fgVW9IoP5XiIM8Gy8reD/8pRMYJPNlJnv127hqyxr17tN8u9S/m
vltqfabro/12+Xdz/8Wj/b8v9dvXpVOURwi6IT0XL/1vn+3q+J+frYKaSkKnwt/e6X/xT//2NUXd
jwzYv31N1mXW1+Sf5v5/vh6/Xeq3j/aPr8f6LNdX/rdL/zZkdbx7udelbDjJoiSA1KVD9s7dTNxA
XCd2z1traNAeBVeuATvEGAp0TN/Rbp8UmbeXgdK2eoc+ptdBeFfHsgJIVjyGBeJWLANZ8+uCchjA
1LOFag81iblEsaKpd5UxqhclyMdzUgQK9BPO9MWlwN3mkf7RQ2AY+Jxq3Pfi4EW2e45TB+Z7RvIQ
0cbOpj+bbvIgFqxKjWIvM4IJMFtidtoSLQPlFHIQVCWL8rQuYCtDcA+V87t1PWOGQS1FB9QfveCl
aTR7kw9zd1cNRvhCCbiinpzb53iswhfbnb7D1oymkBjlMWQOtB3eyxE4eJgDaSiSo9KYyUDBGSRX
DdIP6uBFmwJ+gkNZV0JoCjKs05tT0w9qfTsCH3q19uupjCX90UAmF0MYE4ErBBxuwdMMy8TOtX3l
xv8cuJ3xkiHmTF2o/NCrSfBpbF33FIYxOvC1AZGRz/baGLP2IL1NOfbbKFG0k/TqY/RxpKD2YPs2
+AuKmpoohxZQvG4y0O3faGz7DvmS9hSqMSzqYSS0EPLhm5OPW0oT0U1Wo4HlG+Nw78Bge48Iwynq
c/POU0s92hsK1AJQzVzXiBJimGujfZMWmwAbOufeu2tbBFHFOmUveIRJdd8i6eFdSEy++MAgUJVS
h2cfYiCliJ4dMg+I3J1JNjgHE9Hze9szwe618OjNJGScsLA/InSmQ9Y4ZAgEMrRt0tHQRAEqEsMq
dP0bYOf6Dmp566NtIZOJQIv/6oVX8mYOkpymIIKNER7dDBTuXgbnE70yUChZr95prg5xP0YHGZzP
tA9oMLQcZLBpmsYeFgN98QJD7faa1wdQwqqsrGrpPoUC5EYGF0Xl7cxJ1W7kv2CQ1EJPSQlu5cqp
7jU7ts3NrZxrGmCzi94ybm0F1a7/Y+zLlhyFtWW/iAhAYno1nl0u2zV29QtRPYGYBIj560+y6F3U
rtPnxn0hNIExSEJaK1emVUaw+ON2odvU5ncF7Amvng3VFhfbzDFPtEdPsyCROBVHvDjHvIfPdhzj
V9YpsbeSMt1QbaRDal4D+/yBakGh9wvRNsE9l0V39urgXm/7eO24RgABcK16ahCsuXdZB+KdKStZ
bdznmXvV+qF6Yk2lntoh88NYJg9xpb1wQM1OCFMbd1wm0m9r3kOJroMseZt3x8Szc0iOZT/BBZg8
1ICJ77IJPJ+aBaL2xNDFW2D8wbPiWcZrm4AbaTSz6o6yDeOQbcAnkU8aOsEgnyRiSQsHAO9CafLJ
0hMwhoIE4ZgmiMzCeAm2pextQP/Y/ZBWHFxEJr8xYHwPrQ1yJSqLEGJ8c/Sw3ZYhOLqpjA4yAx9V
nXgwCE3nUjuzhFUezvEURLa4FFWYlXdRbavfCS+OJoWzh5F1oLYwEHWROEezEejOgd3DuOxJHB2w
/Z/oQFUCQ3fO1nr2PijIkkUAJokR4olWXEaPgGhj9+eo5iXtJVwfEL38Lhv5BpolEPUMFhR4lKw3
dciHLTwLJaJmjsvBTJSCfvVUWAfqb00AO/UqacAf1zNZ3YftryZqkzNU3d/6yst2dgXmtFEEHAhQ
cx2BhsdwzTsIPo7X2OrXorHTfTqoaufIOrxh62/5plbwq0z1+xxxp+sIuOxdm9rHiiuE2QIn4bNE
jfvGlceU187NriznpiWAM5sj7L5UZkgOKkxMOSsVDfHNMJxdDJ7Bc4YH3HdpcACHpAY6PBwqHpY7
zQmzFVgUtLNj2e22jxu1AuqqrsG3jRiVOSklvMxF2yabGswgd80U7UIpauPCRryp9Tzx2wj2JAOg
h7zjlywX+pVKYGKYBE0iB2g4NKCKytN7kBCCXZrKuGMkcM/lEK+YPOI9/5lDFvJ+kb23a+iKCWBe
1lRGhzz38itznqGrnlxcuLGuOfNziIQ/uQl/ikGHcF+mdfXcTTBQCwFpZ02F1TO49BDpjRggUAZh
cx7IUN48o5I3bDt2Q6zZZxeUBsACgE4Rg+5hIoB8KJzRXDuFrq2jyRs4Fn1+SEJgMHgkmonudwUo
YbUJKtf23TDsTm4dH9Oyd2+N6/WIlojMTaBE+tZqybe61LpbNFR4lCAuhRe0ylaGpsFjlLMBjJTD
O++CZmcBLPMAH3DE9XUbjvZvV7OvkO8B/UY2eQwrBhp7k/eH1IUJgtdx/khlwHadW7MEG2KBb2Ca
yHzPRDne6YPGd3CLxF4ELEdmsWtTSbkGN6J4cVSnVlCqU0DuqHPrdGxVuWYHR8jg3NFBV9AIXLKU
4tLJ9rBKP+ZlAxp0KmutyfFns36dMsvZDlAl8xFQPdwNLrS+Q8+EIqRjpN+gyeR7iZb7ILR19klp
G8/QHovXHQOhRsg16xakmg+RqPHY2tMTqqAGtym1NFtpTfw8RJOVGu5ds+r7P9ZQvzO7MV9l6AFv
V6diD9qWfGsDMGz3F0ih9pcI668Dr+seguqRsZZFwnwb7PVnllXBcVAgrB/NOxD5ggzFLR6Fzjet
poBbGOzvvGXpnTXCUhmEkB1yZJGfewQpbrq2G1+1GnIOxg5fElNb5Tnzrs46sXr7SmlExXrX0jKu
Uutt4GiRC4MKbWLurYAo5rulbKicYhMayljTWVRhxKO+7w2wWy5lYMgr1gh7fCt07JQLALOegzT9
nYrG+G151WqUjYL7s/NWCEXJHxoBktPe06H1bsISJ1sNIXyJByXVPH/LId5ZeDG/tvCGXN3U+T24
Rv5WN0a4MXnbHXjVwntQ1JjOAomA3jZ/qB2LP1WNC2wV0G9O69b3NZYVIN0Gms7qBOLNk1quqTYP
oGYejaW507o6PZtlb61aQDcVB8Wm3R4No1bXFARCT6NE1KYtrB7YJMfdR10ZblwgQta9XtuXHjyS
O32MJVSKPRsqbQgyqnu1Nzold04ps1uE0EKQueXhzyy0j2XeNq9JWsGWl/HuoOfZ8OB2mB6phS6G
mxV23rMe1RB9QVDRXhhF+ARq4B+pB1o9J2uHe0jOx5tUNfHJsJR9q10Hq02Q2P3IVPfb453z0EIT
BqtJkJBXul2+58XWgULayoCS4RPrhnPodcY3w8qN9TAy64xeL0+gTsq3bi4AnI9AmRdKSF0Vsvcz
5SQ/coT0TMwK6urGYONw+upUpLWEMT9utkVrqAc7YgXIpmrnbYjs66giBApk9tmws/jPaKkfiPwy
X0fHDdcdXD/X2IT+vKM0fQfGNhBoCPA0RnC+aE2CYHZmAH7Gqnuwlhd/WjbR0+ugUBsssFQV2aOh
V/ZvK7E2jsOMd+l1pQ/FqOym23G81y2nPBTSTDdN0SR+HaCjmo3F91ME0lVUDfNrI1eQkuoBjgA4
DUs+MNSm1RvepViL0KuhgV1Vh6bF1YA1RJBAZZUY9LcEFGNPiH50QH8gQAhX1nJjgAviYsohAJu/
dO/CHHGOGd7cMUdgPCbcEijTLryCuxpwdQO7pRjq1pcysYatJ0AfHwZ2tSuDKjw7ZpHtIfDunTyZ
xAc7itxjWYg/tg3aGL3X7iasK9gUTBC/F+WBclROh25qsTRrIvs9SVi7W4qWZlHYNhsv6fGRVY71
lJm5X45Z95BPOWhPvrPIHM6d1UDIKjIrnwEGdqCsO+gnuPN+jCbP7qHtVlyhgRL6jVTZjrKp1hTX
1AS+1eYwsU8tqIgq4dEHZlBrAoAS0hIYYxAS5SJs1+XQ1atEMfeuE2333PLHvonVHwTg+fggAUwi
3gzpEgsX6CPgwbuOcf0j7wxgozz2qwF7tpPV4LqOrUumhqvsIu8YdvcWAvN9PbYfpBtCXBB+Qddv
IS4/wd6AV86m0jmJT8XgZ+FYbKF12hwsBniB7N3yxXQ88F4wIHMp6/V5u+kV9syR6fQrB6uKm4kg
i5uLwLpVa1jDYSmTY/Kj6R3nOA5Bd6PyhEc3y64kojPwkfa73tmnYBg8UyW0d3+BrjcDtDYH8Xyn
2pcUxCDHHkyHPhSOFXbw8XPXplBpD4bnwJH52o3Ud4JGguHMAFmTBhkJytMBADUUFlG4KyIGUXo0
oXLCWkK20T0YXnMu9SY6MQ1obS3A3ItVTb+yzLa7d4pcewgG+4Ixnb3JBsy/kLsB3GXKeo23CbAq
lfxOszOB1VTcD4dRhA+QssjvIu+3zOL41MY8v+ut6mrEhTrnoeFA49RArLqhP+uVl14aWT0VNihD
Ore4jl3xrXUG4ywtaZwR/GptYk2r/CaM4luQsIei1I1TN+XoEA8p/p/bHglu5ULODFLcE46rSJuj
ZZgQpLUk4hZSB+8TksSOhRFfJ921gmz9D6NwxSqE8MclD5pvjWD2dsibHn0g5a9DqqCnOHinwBL5
piyDI+dJv0+wczhJy3J2qoaAXJ/AFuDAf1RkrrMO22zv1d4tltL7A4hPq1sIOQw7xFwguPJn7zLs
rAEDerURCei38DHtbPwOkCHgxDUC3vzguf2qVaDoAtX+Ki8kqHJD6IWYRjO+O4F+UZggH1wvALWU
hS/sCuy+gHgOZei3ckTsroRRcWKa2GiurQDRGKBEx/TqFMoAblFRet9GBkVcc5tL0f7R2m6TY/8Z
rjT5ztML4rStEx26Xtgn6FRjIorLW9+Bwnysu8g3EV3yM8nYOgkG8y20i7MNnnnsvUB0j5j/YDem
rv0KGAwCsNvq3S4c7NQNSOaWzcAehrL6gcDRYI+1nLGPpFqlQSt+QeGiW7WiCLfCFHieTdk+9n31
PRUVQKRAWj4Go6mBfwrSv5hrDoiJCfbQmpL3EGItNsDFgEJMxVeml+AHMKPhlWWAKHpMeW9NWf2q
gfv5kcXtTYwO4pjKzLzXBeRrvFJo961dZ6BiS3/JpLbemBAVNtuBd0ygI3B1oujJBScxFPqMlyqy
jQvgfS+UK7tSYfGR1qvClJNHsbosWCKhgwxVqDzeDhlWzfoAdaos0p8K3rsrXXj1qYF4x7rOAwsq
NTLY5gohHBJCdmswfvXbyU17kJOL0/vVQzr5BtbLwGLOvQxtb5XAlrX1cgeLFkzV6rIUWlM2iBp7
DbdosbJB6Qf5MbDoIXAK6tMNqHtbwNf0svsO5Kj9DszFnJhKPqqkM1r/3UZPevvdQWPw0fQ+NBvy
+97soxXGmwR2xHauWcl/dk1Qvul6HG1CU/UHkrJCkL5dgclsxduIr/EXYOFhQEdB6LoNDhGkCS5V
jwAhkPdFPyLsCuVQes+2Z5cIe+fZrhSu95p5iLhXlfgBAxr3oavVnitEblTVmhiHiYaYUsRCrLHO
vsvly5fipSkWTz440kBx34qVF016HmYIE007qE0/iZa7mSPQNdP0MCR6djWzMr8mwoLablK+Uwvs
cKfQ98gFWhHhifk2ZCHiMyAcdA1K04Dxcix3Ue4Nj0FZQbp+oi3roSpoZoP8gYUmgkRhPe9G+Tp4
MHB5joDdzQmL18TM4nUQFvxAtVxvXjRVY/sp0vgl7W5UGphleZ+44BgOGgncByg36oNXA7WGKNp8
3WYMwSkThybCMPhPoDqxEMQrHTR8uLRAS3e4UflAh4rx3dDGxj3lclOoLSSk92kEOTDPstEVIb73
3Qz3mhbV76NlAn7GDONgRYH3VCTtBWTn9TvQa72P4Jbu7A6hczcOmViHbp28OTLcErDZNBBjZQAo
BBU/5mB0gZ72v1uMFrpoJ6R1RPDhs6kJ84TYSbaWTEU/Uu0VAQHdd8aFtkEAqn0AvWO+qURjrSqE
T2Kzllt+CxnrRwkaxNsAWliu1dZj49RY0jP1zqQFQKBZlZtMyxHkjH+5GhgCfYpUL7AWcMHXRUG+
KlHbUkVHAwwJ96PnqZfCjk6ApPQ3bNXrl4xf8jAvnx0YOR8xwhBUgVLbTILLGAyPRY6nENppuzbD
voTovJ4Vq9rQ5K51S+sEbeYc8Z+QgEI0ygMdDA9UFSoGTRbWhm3iuwjVXIdln27tEeKY1KbsXOAa
dfB8Tad1g9Fcp4tELeTboWEJCYaPeCxLByBydJsQjwgxWnQAqi4+Bon3NktyNPZFk7FEOHKER65Z
4lUkAaQyQNj6SmW5CU3rLymqzaX9uZ0mEecj3XxlDto3QaqNrOInzeviC+CYFmyXSbyJEEmxZRNp
wdjF0XlqC4RG7Bdml2wtivZY1iwUHOKkWIAJxV2fKjTdhKkASzmtXwOd1z5QyoFld055H6l/1YIx
+ezQEGlDHUtHZ2WDm/BXlsNopweJ/Qje7mw3FNjAFTaH4u0IUgxnFPLH1BYR5xz7wkmhQ0MIDGs4
MOaMAXHd2OMF9MMd5lWwGnUWaKz4VFH9dwWdYQr9ErfxS+TUABWJmD0LcIftKKsy03zGfsfclRLe
dMQLrkeoVx81YGivWh0VviyM+Ff62yoY/2khegJq8th21KMwjwLIvK3rMP0lSMYHLQRdEwu653zE
dKFq3oLXpVGbIHOfRak7BSIkI0iaazpLznkeR/csLdQF76Y5aFX4vdUD5KhoOoTYKhyEK75TURaV
xT7iUBdAv8TADIufkCsQ58QQ/GTmsoGt8trZTX8WFGqLkLT+DM0b5IEeOYLI184w2HYRhLNA5AZb
eoWIWt+osUHcYvIYjwPQku0UMCJMkEDzwisfHUO0OzOEQlCG4P1rPIHq3AHhRZ025CAtwOSNMEHz
uTBbZ93l3NiREtoAyuK17kCXm7TOqLafGutT42pqrBQg8mbSi4snA3VVobnvHQWik4nxNOsDaMGm
6U1UoDNFj500q0rnSJVAPQOOq+A5oNq68/LjqAqwbE2nei28OGCo9VXQsues1dJtnaoUih146yBe
zLZjWBUbaaUrqGRivvIa64RYSyhkTlmaw3Qt3IKLu7tSURa2ap1ELjqpM3HPSIQG6UasbnrL1/jY
mfcLk95UFIYpuy8cr7smYeLrNiJLYarJn3qs1W4xg/QtoY5ZGrxotauf+YQ75uiA60KxaEfZ3hbJ
kU7VejDP5YiuXUWIIIK1eEzudMbBLrzkM1aPa+BxQH8wVS8VgmUFAkZAo6070OpQcTycLBjQni0D
kzA4kWG7YBkEUOHwLJwi+jWGfwxHar9TBA+yXINEXF0DE8vC6swGEZ5SB0gsS0XFYyYTOElHO/yl
uj+1KsB7959zeDZmG2h6V2e9kuwgklsbeNUN27rChy6M2s0zPeUND4i4eqr2uNNjWTL2a6aGbK1z
W2wJgUoHOO1Ar6T0v2WELaV2HVBX23F6HdQukNhamkxZGGDwnfqaBixoHtTyKeTAn1JKfKSWWq2D
V4LHOkyriKWru8a9FJb0sHoK2x8pd2BMUOZLXCN+amyExBLarp6bKoDJHQ16B0J64AgMb33SSViG
oIs3WILhs7elBjwwBzDD5dqRO0/DJKuNKHA4ONgBWobZnKFi+CbiPZMcTqap1dK05txdxaJId1QB
nnyo9qXQxSyYA/EQ7YHWq/Sg8TrdE2sRljo9VyqnIqGch/nRU9ZCC6rkkyS4F9TOKUBUQ8KcO1oL
CY9Hx8AzPJ+ypqPkRoHIYE+LINZDQ5oPiAGlWrf5k/HQeDZKb7wOjfWYpVp7yD2ByO+0A+sYogok
rO3QDA4+Ulmtw/FSsROV02FpRtksTkCApPLSXypACZnumBjTFRHhhk3QnuHgXM2CqFRGnLj4Vgr4
v0F1TGVLhRvB2GYDMe8vZTDa6ocujt8leD0Nb6XX7oXXsK4QFJ0Q6gRYFwjUO0Iv8p6KqJLKKdUh
tAL0PQgD+UT//HEGNclMGbHV0rqcWtO1WJtvqyl8jXgX+yAtjwx00QulI5UnpM8F7jXgvxHNBtwn
gLIw7v4Cv8C466HRumt42L/yZtzNZklAzv1QJNY5byp+77AGqPbCgI6RE96NQJG96NEY770RgYG8
9bZYIOkn0Uh3nw+dftLa8H+lsIV29/9qF1rhXU3f6gFUU/0Ni29w9sg7TYIPiRYkzuSXCKwhONCC
xBYF34eBoXyq7TQH7HNef4H4lgsuM3wrsJxEUPyUpU8HQggb7DGRpQ9Ln8etrxRkFlgaiSkEBfB/
DbLL4HKL7+gnLKFr29TD3EK1zCvTq9CzHS9CfrHgDJsZUAd+jmpl3P0lQEVWA8bhjirNFBTgAzjW
drAUqIfGqxFclXoR2NSQBYNT/SCTGxx71Y1Kkrqevudgt6c6LctAVOvZoJpLoQqc8jcFH77ctOa0
CXGz8EBB/7k9altD5A0iUuEgcZIATOI1Z69SRGBBE+1TqTMEmFvtax2U7NXpJoLBlMWbsEGrqqob
WBQ7Vv6YP+kwreugOBBNcJuLc8YuWWkO30tsU9dB5pWnsYH8dVTGV11ap/Ivj2s68RdYo5ffG0Gj
7UpnsLcxnMDfXehAdtCYtvuCbbPhblY3jFuowzQgNourzLrzEKG6lnHsPUsO1qMGNwCF8CciVoJS
FHwhPJ5zUx3lTKtmzx8tiWRpyf2nzjQsDokYkAiRAhMb7N7vMwhpltyGAGUjnfumAqnVxDROhw6r
1b8tEMEJiUrw/zSKzy3opOUadIKjgb7n4xpDwtm1N+E9NBAugICh5KjFhvFUCTVuAq3PtzCAGGCL
GMoDoCHKp1q76JP7tg2eowRtdegjPhnOhqqoeV0VF7110svc2gA3DQNX81EP/DCaeImgt7iqnT7d
O2RfKC2ExhqNrrbWFIDHpkM5sVl3kdufsKDyKVdOFNZzaqqkZrDj9ScE0f9tMZUnpWhWIocU7iAK
1y+jEmz0OqT2WgeAgcGt3kErN56tMNf3Q+c9NUOqn6nIQbRCv7ai2APVXmxhvhkQulK2k8GguEEd
ZkCoYqHr2ZkGwDhI7Q4rrBv1fyoC4xu4S034fZZB84+T4BaZxxC18iB5uQn0vt6YOUyz/v/rhCgY
1cPyK8svf5zkJLLdqxITUJvlxZEjEvSo7LY4UpbpJiSnc6F8uBM4xJp7LBDVkG9s9Ly1BfW0TRGB
SQSGWl8ivDLbdBiBK0exdm/2venAGCnGe837PecYH7I7t2sPOoxw29DMcPvTF52+3vTxt4SRrcqs
wsP+qOi7rrlvMWFQC56CQEnYXrxt4Nu69n0fbtHZDH/U4dWohiy6UsXArCtUWsXJGDxxLzP43dtB
XF0VawdPByGiYFge91OZgjff8DLPb8HA45emku4R3ArwvWWy3oY6+GTXMQv0czaFkAgZnxwsIkDl
wPKVFWKvvk71kt0pHbS/iFYLWojxdW8SU9MdR/Dx2g5T+I8LEPjAh+DAgpuU93TQIEA5p+ra3Dkh
YgzNwe19RGJX90NuwaISBQiREQWIIh1s59YI3qru6xCaOQhGAol1q43rqK/KR1OVkHkO9OJZM1ns
h5xXr9LCThAL3fqcpCLyoxrCDDFgb4B+NOjIfIDkuwt6TxiO4EwKvg8QDFp33ChetAJqCqX6GVjB
eGU113cuiDK2gLS5K3fkzTnxnMfERgCx6otil8NEtM5V4kehHBAziUOSGf1WFxA9pzIIT/UPWdA/
pTLW4ZOCzGqJQFyhxcAa6nWlLljbF2Hs5BvIPzQb4WrJutQYdpuBiOdDVHnb3mmDuyGA9rnlQZ9L
B4v6kQ4pAMTg68zkOUTc31pvsh5MPJb3UsIUsjKSKjubYR68xEa2A9FqiMhGTMGBF62pVchhWWkR
7bhiEuKPodHLQysHOddyBOxAhSnusXzANarEcFdO15erzExN3zGy/BiCrP4Ivqm/qaWMKmI5BWdT
tWMCSgcME5rTgVouJy5lSxNKgVo/ByTRGTaN2X4fWG/D1CZwFVna/52EFwq34gqga8cJPU15akop
KtOGGoG+zwg5rnemJ4qjV/btwa6LJxZ45na5fZFEvV8N4KWqJUCIvXbi5iTxBfjCsZuA/myCgtuj
9UsadgHwRmStPCvUfEwW9TRj1MdSuTDyLflY2aCkyPPs0AHqADMvFAQrHT5sCg+gi3ajGatvxnRp
eOLgNa6BQTkWxnCv4NEHvLTcVDxqQLrWxHsnxroulsB++NaYI2bADgtE/kJaIJ/fCD06esR0mBsF
tYlXMqepmNovTbEvtPe9BtWwpM2zvZpwyoNhZdmeHqDE1FojrBIvoGvg9IWo6fTYwRGRQ9UqZ+V1
YOdONPARTOXL46eXSWXzK1qql5qljFLLgd7Lkv3SrhE63nkd2cGeg5YBGhZw5+MFL8006hWUb4Aq
GuabToH8HHx4dkqw0qQtMKy44+Ww3DuVhU3j/j2R8vRkltaU+nLKl+ynP76cZ7QVbh5yhNi5Jv1T
zJk7bqgH1I6Zjn6LuP41aDVghaqtPt3Q64KxOz8uL3rJUtnyRpesphUApC0vnGq+nue53jovEDIl
QlMCV6MXOlystQT9Bw4VfHToz5mmRp8KMBPVf5M8A7QZyixPQwuzYC+PFubuYwX3PTrnlKQDlGfL
z/lMgBK6qUFHSu9neVyfhvmcnJ9uXtmb1gs2jvlzcLHYb0N8tadDPD0PNv3Ov7L/KqMzqIJOW7JU
BovY30vpHZzDutb9aRPvbh6pNCbp0EwTAaUcCtqhPA3kf7X5VxmoJPBalpqvv0A1dNn5F4YM2MCq
jH0g7WAFmv728k5pENOL/VK2ZCn15bR/lf2fl1ou/+W0yHNKmGzCdiWmOVLo0Jz8m5zy7dSDaM78
VFNgU52C2wJVQ5YhSadSfr4IXenj9AFwC6i5fRRSymzLcaeadE8XL8EYuh7ZRgPd5TyeaZjS1LV8
FL6ULSN5afevMmlMkRvUFanhchkqW7LLZahLL1lKzSN+KfzyU8tl/vVLrWGCMTB8TlkNNubpazrP
fl+TdO6nwvlL/LWUGnxqRcmlUSTKdpwn8o7m2E+/Ra2+XhUrr/zQBj+XScOaQGFLNpkmFppdqIyy
lPr/bUfn0mkJT9djbKr9PK0utz5P63R//ytJ70PQTE7JEFAnAHjelwdBnxrq240B5R/WIvhdD0N0
ZprCUjjU6hNNEpTPAFucAJQfU1wJpZGmfl6mVrrWP6fb6UO9DDRq8qXdMsaoIg49Df7tQZ8/8l/G
8Zdzg0yDFUs/zjdv5z+HQpeHafE++iAPAaNdB8eFOaZbDkML0lCx/89i7dPyIKIFBt3IcqC7dsIY
quJsY8O5saWHscz8lP1SZtJTBHqNFmcqivQNjdmcki7g0XsO69dO6/n3AcD20afVFlSENIT7TaOe
mgde89RFYFUVyv20Bp3vnt6jag3t71IzpQXo/E5pAUrJuTMvb1pBllcLGntPnQZkfelaG/MB5KEf
T4T+8fwqqfBT/uM1As/HqrE/LJ1p7mMfa166PP3s0lspRWVU+68slf3rUqmpOGhT1nza29PNUdM6
kd9CoGGxZyjX83TLSuzwQCzgAcWLLVzSDivQp/xuptUdzUSUgmrE56yMsmxjZ8afkJnlMWlghQQy
rzwGYNTcBwKWhnNbumDfieCDMbQRnAltuf/0ScOqGF+35StJn8Zexsnod1IiyBV+hBXQBz+XB0Mp
OigL6H+W11tlXpoY0fvLN1oDkHkLpOI9NdR6y1hDtxf7IIRT49LTVzkFqnCvEOoERi5gjSGUIIT9
UCoPoeR9uaM5Z6xSLGUkIsg3LR4Z9V4a2Z7V4GM02jb2+U34poG1DhKcRbZqlLLW1MRQ4PYHDSI+
wPOBV/j9ujfW9CTpgLUQuDOcA90lvZl5qhogkAvWPPeRyspYeCuYWK62NfyKEFVzwHlfXkzaaRl8
4r9oiKcy2hhxW+NGPF/vzSMNk8pr9kkDE9E49icslDJY5Uyob8of+GIkG5gbwSY/ve7l/jTgnjcg
uXiHHtIzwB3aRkEyYvRryFAcYh3mOmiCpStQ2b71nsc2lhrKIxZ6fIMO8I1u/tOubl5Yfyqdhxot
t5f+3Sm3nKASsCx8rNmWp2g4CTwjdb2n4TU/smlvSX2bLvJlDprHNxV+OaXQ4LaNCtAjYi8+QOwJ
kje0MA3yreRgh4Y6FnyHEJfCJI/or1XWuc126IsbbznsQECJImx/b3XZDY6zlQEumywM7uw48bOx
vtnZVQrP2dCvJqD0nDyOK9Clb8MC+270IHSWaXCBVmplWQWE+8y9JhW2Jyk/8Khi8yZ13sXOKwsa
iDTOl8XBlzJGuwVqMye/1FP2/15gzOdQN4D7dqsnMtgp0W0RRebM26X/c/Vhswq827nazRMtw2NM
v1V1ZO2Wvprb3AdmqNtTETzq+J7QnDInqZTylKKDHWpoFELBAuvHbsvNEeQb0PPhytosE8e8DKbe
+7HkNqVdHZKql9CnhfXjww5B3aSP7XDVQNobUTPppwG4zKI0KOf1jDfq8R5zCsyLlu9lUb+nHgkA
zIBQA9MH0USwM4x0S8OP3jg8bSuzFe6eul49tnMD+u0URrd1LqtxXirSnX353X+VRY03uWbFXd3i
y+wXva1vgeK6zNNZ1bVbcFde6bbparYK5S6r/5pT6IpOr3SYkKLvZpQb48bRRnjz090InmSq//SF
p/ueP5Tz6KGv2jyc6B9ahhLH8dGu+LquNLlfLB9Zy8x1Mxr56tOCWDehgFlwns/d+lMX/JSkm+dJ
LtdhzRp7pcACt5eZg48EMAfbNEYvpG887X+VCZuaBm92WIgt4i7rQ9w+lqOwd6niW5Y7WJtSb3JU
GiHwpgZ1ev0jqCYNkrI0wTY/7axpRNAPQ6ZyhOMHYLyl+1HH+tpFVdc8ZDJYQ552P1bRFHn3H6vV
pyc4P9Hp408peoo6gN4r1dfQz/2Ytngjh7UsBaa9j5UC0EjHlmevmOlhCwLD2rQksnJb7HsACqAf
iVmY9qBzkhZ6PY9suBuma3xKjkEBI0EZCAj5iT0Ho+WaWlMPjsISj5byNUjkp6i3eYlDv/dp0llG
fYXl3jrrQ3N+SPRoVCTqdZGboLemXb0FQ8JQJocW0XKjz2Oz35pwYNNwZVn9aPEYQJj529/BhABt
iu+fllwD4GubpAH7F2zOg+17cATD1GsqPAwbimDTP/z7qJr3eqzAkEtrUOqW9JhxV8cI3PuTooDX
7Jbn7xlwJMXT924pm9ey9fS/QI5ozjaQ3Ch/WeDz3qSwsx3y7EJdgnqD5g0jhnXndyOChPbQbwEa
CDMS/bLdO2ITOWB6/DRqKDkfpLVKzdLZZ1OPgUXO25RQvzkUoC+eFrBape+YgWCgfoDZHbLzfN77
W06GaMpIx6psmuTodVDKrMDKCML6j5l0vimqmzuNkejjhpJUSAd6a5Ri8GX7wW+3zpxb0cg1POBv
UEky502dK3gOuJpWdACF8gDqW91/bHZOU2s75RSN6XegoqQnM6/saD7iJYDre0rOhkp6+XOyd1V4
tPiPOki7w7LXg+IBFmLcLldfNoFDHYCUdUzBommMj4j/zDZhOqxSOwPsDialSP/Do6ceDs/9sLOm
9whqH4AIqJ/QtDW/Ygc43FVyavhkfqA14GRHTadDPh1GkOBtRJi+UBEdeHlqoQZwoOZ5dPU83HI6
rYL7aUTadQWxiexZH9/b6K6vLiZCQNdxvm0LfmlrBmSLBreq4wAboYzeN2yEuWCxEKblngMPDtrN
aMUrdB4bjr4NNlvNSqsMaGcCTXhhrp1cmpGxA3hWr+GkxCXifNwFmvgFMJu9zrVWW3sl2IBDAJNg
zHcUXO2hfAJ3quXXvPqbLQo4s8BFxHwRWmvE5afH+H8YO6/luJEsDb9Kh64Xs/BmY3sugLKsYpGs
olHrBqGmKHjv8fT7IckRJc5E9yoUGUgDVBEFk3nObzo73GmaJm1NP8qg15KoKGZbu+vKuuR9GZFA
Xao47TxFqlFv1DlyMQn1b+fpftbwysvB/d1mKXAn2cks3HhIv/XSxAEB5jmbCMriJZm+N+Cmb8u+
NG+NlmtFSusO6naEUrMdOY8NFNYVqFuZJ5zkvvqBVoHPJTXBQ5UCqJjtdMSn+pCzeGhkxFVUVAAi
SdbBKRgnO54dvugqcsZwPXfaTgrq+EupP81aKG+x/TVXySCdlSRAI06CN6M1qzwvtScz/KOHOdQs
82EclLAKWJKa2NqS+P/eDNkW+Uu43n39XcNWTvJihaktSMsVgM95haRZ4FVpXK3maaMk6nwl2/Fj
1I2QmjIskdBzl906LoaNqevxsVdwrl48fXLJ5F4tzFMeBG458XDsTBsxfyNutwrWiKs0LjWMi4N8
n8/KPd9HuxqBFVw5PqlH7r/C72FgZqIECifBCzIcDNZqPk+QEUUxpACTq1ntPXM5gjiMJUbb7bc5
h6mAZXv64BRfxxJizuQM1kPUVI+G2sIfbePsph1GEJLhbJ/MYco9PTKa9fsL/nUZhQh+spphP3gd
4qpWV+YntNy8IeAk4Px7UJefVFsEKwIrTFfivd3pvuNlpjZ5ZueMpzRUfM9HLnJlL1VZk29hJ5RA
fNS9lOEFj+sh6a5IndaY/Khek0DLgrrQgSYulY2aoyE5Y9tQbXMndVO7U/DLTLpdVvZI0Edjsgq6
xFxZcw3NVI5cHHyD03vRwb26cvIMkBq/bqWTM2N9unDOriffULDhQcutl+o7jCDg8dWjhk2Zh3p3
5KmOEbqtbd45XR4fyK74LrBckNRSDx/BahJi23d+q8SwO8YYOcRTO4C2fS0m3cQttriNU9XAaSt6
bPsU4+y2NNzKzvaJlWACEFj4ouJQAqxeCk92GbR3s163d01cr/seUTpR0/JROWaDts/KOjkmS5Fa
yOLX0+1cQOfRnREsbvACNiS/m+dkVxfWeDUmyvrFQFMUQJm9j9VeOyCIX+0Q23fHsSo8KMEhBswG
7yAyN5vJ5oKyEcdY6X45ulI1Gyej7remlTX7eigAlfHiO4it96L0I5hCWrI2O7xTh3F0bcQqb31q
rS/rq9oyCvR47fsCsyCQDOnJMYraq23UdY05cXZKJTcrJAihNhpZcBVqvReUtvScFM6VjfPohGRH
K7f+MwL3CRCEGs5MMbX6No7jrVYUsHSNzv4cJ9FFKfDQlOagx7WuIalnoTUwYGGBwHIpu20VIiW+
iOBLeWns8OAjVYWSn9cWeUCybkKAMCpxqzSl4CrtAi/P5y91q/humkIuCAekSyv9oht1eQ8fFlK6
Awm15GfMOjNYW76vuWXXfen9AjejNPki1fFaNscKCY6IsEDSRfzZzrGMu696VEQoZvg4y/hcS6ZJ
zj3Kzf1YISzMJVrsk0xtsClyzmHW3kzd1O46SH7egMXBEZbbuepJQkuS48bk+U+mIktu1oGKhdW7
yALwnCZqInsGRrBtIlleYtIcaSQ+axi57UurZJ7Cgg92GnCx2Le37TIPaJASJrWwUCQAQezsCgqc
A94FVTzMPPUWS8hE1lZlELpOjOSn0lmQhpaLERxo56qI9npA7x13roJzpXbT1sna2jULsCwqXrhJ
bhkkxTl9Sp49gKnPkJbH+c5YtVnS4go13hFqHXXLvG50H6XCBkIPmtqRq6rG6Bk64LMmu7a0uHwM
pfZZgc528KnrD0x/+a548FX8uZXPw6xuJbRnG2kAJQ5XKlADf53kLmkBN5d0Yy28oGftXx7RPUzF
Th1RUKgbr090VoFJueqGnoBpVvDITgrL6yRo3xKEgD6tVFeXFeNWCcwnx9GNK6mpjFvcxr/3ctxs
LFPH1zDxtCrSd3VGNCGOvg0oMmOPkT2Z1VDvjOk2021lo+NA4pH+4jYF8ezCONKuSnVWvVa+Tcuy
9Xgc2se0U/6M+gk1iC4GvOY36bqoi/jBnH3WG6T/iWMoJMQUrTwqJv7VqWLvgbESs9Cm4MqCjXWU
FanCQh6lY6WHrjRDa8kIC6nKeVrkbLquPo1FpZzzMaivgOZ+TxCIKAxvhH617UzppGRfq9qUHxDW
nfZhVlQrU5GGbaIQfDTa3ry2liLXu7u6qw6FH6r7pg5hdSTqBKZP/rMsAwsaj6Ktu5xkO6Kdrlwn
JMoByR2MBhkIQ4qBbtaRV+F576UaQq1akTse9zKMXMP8Ghrmn4UfpJvEyZW1o9jDRovb3WyWhWf0
eggXbxgBe7TVys5GZ5/V5bapmZXVkPhYie0kZN2PTFZ9L1an29QcWxyxkw6/cMVZyzEKKdCs26PF
nbirJPOh7avqzgwlwkKjukqh2aylAXevuVWfEsxbebNNYCd1kG5anTRrroP6amjNZBfk2lolMioF
hrp2UvVSjP18UDGFclNjlO/SgDyrX6jHvMbgwZilgSsM07u0HMIrS/2GHLF0ao3UZ90oo72RyCNv
gf4J2iyc3si+AlqOB8KPIrbLuWbqSePkoJnEcSCVz/d59OgPU+9qTSxvMj/QjsaEK2szDZlnJ9dy
2Di3c39X6mByG2gOgGuJ2mA6seorfqF51LoNU4o0n1oE7TU80vAW3kC9Imdn4DrVh/bFZu5aSARE
owZ5GVV7SHsM27t+sPeL7eUKPIHERZzuC00+SbVVr9JKKl0Dpxx+nWAXyd5Yc9vNGKCtlFI7GHJo
rIH1ePD7sf2srWhbkPXqmmKEmqB8H5xB36RdJ11hDjWtlMhGSrRZHrOxmrmZ8wWAhNfoOZkS/O5X
WY9/sFzxRByLeo9XCOwmPLqYHe0SnMS81CguShNPq4zIrOVUf8aKjowQJBXXKftrCb+wWvPhCpvV
U6rLJKHz9FiXjX2N5Z2Ns1XSbsIGbRx8u4BTykMJ7mldBcDcpiC7tscagnWtD+XVNGgPRh32fBN9
hOpvlqcZjPE+nCwg9EbWXBTFrC8J8145U+Mb0dQzX0OeG/tj0dmXyXD2DUR+wh6lBieWvKCxR0JU
7Glk03wtKfVZH7v6AvZJWztTwIzKgaQRKHmyKUoJTxNsKKqx8/c80fhgkPILHl86dMMon5rYB9Rv
V8hT8fOtxGDRpikrc9QcwKCw0BBKvtNaqd7bRknWt0055UbTIsBRxeGqDeo/RzNHX3t0spNZ9Zbs
jnKAFUYRn39qE5tWms5XWlhciZrYjZscjyZzOmKrReqiH/otRAf5bMrteLZWYlsURtCgozsQuntv
qxTzcxf48dEBw3WuInlEfnR4eB8w9G2wSmsEuN7bzG7zDat0wOM9GHhblv0r1UleEGIIzgChgnOH
K/YmgY+9em/T6gryWgNwL1fTCCRYbW8H325OYo+50OYTc62tqImibQaiypOqc73awdm07ZVq5dFt
XyPHoZpaslfhuJwLP9WuO3O6ETVRNAbathWsg52oynk8ncaZL7mMV9UquLQdpAUcmK2taINN0N1A
Ydgyi19GMGyqcFKCg1u8jqiUrL5tdBzMXo/BCADY3Uof8PoWbWkuVas8k/x11X0vpc46Qwi1zk7X
j2s7ixrM3vGbAZE/4q8jhXdiSJShzJvzwvbkVgVjDv722ORMc02Qbme1GUjm4H/misGvxTAsIuK5
vysDONdFp10GFb9lJgG9Zy3V0cqiSxlv5cHULgnzmYs814GHFUa3FwMGFlH7eJYw717GiyGopyS+
w4I3GPV9ZqrRWSqd/EqZkD9Ikzo6x0tRLtDSWs8KIlVURWGHrFArYJVXRMTKBFsZpDQg3PeyXngA
CvX7EvMWL9NUZox1rt0zmRvWhoIDqOjlBDm7hVrvFc6s3QeJWVwXY/ksxmJxNJ79KnztS4ZvMqdl
msMKS28zOeZt/D1BsQGCdB1e1b7V3JDiUi9jHGbrECJrivGJF09ld2mMIbmRLBb8S00UTrG4Zvrl
8NrmB7oGgZW1h6/iR2YvRasWG7jf8e3rXpgjrXlAT2vRKWPLe1vh8/5+yM7JTRc8qbIXbbh6TVfh
ou4vdhBtfg/BP4TB9TrCJj2QY1O5FtVRj8q70YfttnzLHOvMm0yKdmrnxJ6JfN6+U3T5UrZA4mWN
hVltJ8qFkJdyGR2urV5r70STGZkYrc9mthU7+KPZH3tt/JNJkXIRTWnsXOslN4ao2aplAmCS+rWo
RiYnS676dVXEu0qtlWtHb4azPowofZTqH7wch7MoZjvGGcZoleWF+dZWOrY3F0p0+zpiKmzyCuDs
NXIB29hCgC7ssKhWFD980fproZhSTPKfELO1R06AvZL0PDnplYHEX6goW2jY7Z3U4jJXtKrzZarC
vT7P5Xecq6/GXIquByd+9hctZodp9tFaCrOyfLeCVXyjaeRNqqpoLl0Z/zGVEqct0Gau8hwpjspc
SU4UrnKoyafEFSGCsEbFY1SyaiNLeu3qRibt7NrLR/VU9QpicnXk7KxL12VrR/oCTlG/wW6xJkEL
0Xw0leKx0Z0992awsXypci2EHfpcOVs2AhXtc5Ni6TSg0oU4tEX4I7Tv8h7xF93RSqShA2cnP+UN
wOFAXk2YJl/40ze1Yka3Bc/HOVHPADynFeRbh6WjM14bc6Wsk8lAKWSOPTvUki99MpiboY4JNxQ5
6VfDWuOqrGDiSMy1HUP9oMEV1eroZehU+SoorWe7SQ5z4URrdZ5h0KhV+hSYW9lWmdthllUQBfac
uJIf5dSSNmEcWeR8s+SmjaRvMB5Rk6kilP4sMJbhM/eG+lj4463eVQ+6kk33RZNKeClWf5ZjJu+T
xQSC9SQum7hI7hWrRbIMaTQmo53qxkkS3+ZQxsBsy/5XZ7jyTROphz7NXgsF4+BKGtEVi8rZFdPp
VKtz7DFIF0bjfD/o6BpamL8mYx6f8NyJmSGa+VpplWazQ2Q0+mYh7uHJZWTe5IhkLAlgk2lb+U2b
wvGxmaxzYhjBNyWLH3PDxl4qQ/8LagmZB70KD0o1+ldWX6e7Wh/LE1LtBRkUZDiZhwYXJTNyLwIA
/IdjSQ9WX87fFYRnrMX5KPdT0s5oE+DuPrlDXKYPdjXpqzkKmx1KAoprsDTAkLVq6iukB5maBTKm
JEmJp2Do97dd37X3rW+299NCETOz/ixqqZqzJA3l+SCqo6qU61Itu42oDpiH7VMYAm7X5t19Yi4v
NPij70ercmmTqJZxK8YrkWViUWuUaPXxUYaeZJtwiMe1qDrwRw/4a7B2XHrDmle/YUxoF1ETBT5j
J1sfCKEtTYxv4QggUC+qZjtAyQPTvhJVrHDmY0AE/+1oVqYvbzDRJ76fUVpPs5mr1+K7+4MZr3qS
768jpqxmFe5MRCmWjyp4X5xSI38QtbafglWoJ6kbTH540+OsdgNoIXGzuM2JOtAmirj3lZUyBUA+
alNaTbDp8TWUgxvMgdHcR0H1RpKl/Mqq9NsP7aIawkQ1+nk69i1BAle0BX3LTAVg+0bsP5D7AWPv
xOuur5zTNFbyth6JOzaaxQUtGkWBt5zby9zY700ECJ1TAaDea8fYej2A6BUdGsT4fZr2n3GlP8l1
2bOwUguNDHpontpwup9sed7/1DbBUdqwokVwYBmSq7V5UpqQXSzADRbz7uNrldUJTkXZEO6W1w9J
oMbwgHVUrL6WfbSm6E/E80VFFIj/0IkkCQZzU0vCRdRFlzpN2SGCkaRmqnnSl+L1UICLM3dQFWsr
Gjv0+eCnN/0mrtL5hNKtegVbDYtTaqJJrdVd0Bvz7RhOeyiWFTo7g/4AZZ95UCe/1rDz2zLr8+/a
0NEfEiPeVLNZnMXIWsnWczrOr7VoqlZNNDuvtRIkLm5VxUWMxAncred6ukR+aTx0KgtHvXNe+9L6
m+qzOJ0dwz4gB1Q+lJmyscJRuUsHu3iQ4GJ3SdzciD4kSNEowzv7uk7LbKMnpBt0uz4XeP32hhup
4BQ10wbbKSUNaQAS1GlgraK+vMQzrnZNOGtnMO2sGGJ5CX1O9Q6pitxD75/rn0svZXG3U3viKlOv
BK5mY3SklUW1d7qJV6Amm7cwkJSjMTbX2sKfTiY7uBpGtDtFVSkKFVkZk8maAcwjxlxwRKjGQ1nR
XoVAR7cJMmZbafpSx3X0HDD/89Apa24dlAVd+PwJIoRWueUGerQbNAULKc7XpTJ3Xp4t5JY8P5Tw
xVFbQhskvlRKZzxzfexZVBkPvU5MIYAfG6aJ9ATAH54fXqXz2OURMeXJjU+2auuB2+MQWduq/JJI
0rXja/Vz5sSfKyFDNuGb1WTY9RFY1XYYYz1jXnI2AjVCdbhKwAgoyU2g+dq1U3JhL03xUogtW461
LUSQ2PVheqGq5F9gcLnS2Dhb3Kzn+7Fob3unKr7G5BJhxGSKqyGu5Fmp1KKmp7RHVa2t1axZiBZb
1QRqUIqIztdPluncZP7WzJIaRAxFhKkU3KRVkUsSplta7oV9dkknyC5Fif14qnebTrHLdcazzwv6
YdjJeWB5pRmrCIcU9aYeMa0dcj98yPtE2Zkq9H1z6hPMMqptmnXR2tT2ZTnU9whL8Y7pEK1EYvVO
1FrHf+yksT2Zlpk+TBGyULCRIGwv1UQKO09Xxmk/TkQg24Cn55DKT37Sa9t8zroHFTGPdaOZBtjI
wbwkSOoS7FhWzDUY9f4ui9T0Xh2DaBtYfbo202bz6bf//uf//vfz+D/BS4E46xQUefPP/6X+XJQT
j36IpL9W/7l9KU5fs5dG7PVj1IdB90XG/78cch0910VTfG8/jlq+zY/j8ulv3271tf36SwUVp6id
7rqXejq/cBu04jvwdywj/7+dv72Io9xP5cvvn56JQLfL0YKoyD+9de2//f5J1XVxol7P03L8t87l
TPz+6SGP2pdvv13ar+1L82/7vXxt2t8/Sab5D8eSNcdydEcFiW18+m14WXoUS/2HzpyTdamhOqpj
Op9+A37Thr9/spR/aEjPaaam2orKHg20UdoV+x+OphoKWoyqpTig2D7964//5Ud8/1F/y7sF8ZW3
ze+fNIW/pnz9sZe/TmcRr6iyYyoaCw5H436m//nrOcoDhiv/lcK8ypUhMV4qrbgW5pxjlYKXCWdn
K9w5B70iSjXXzlb0yrakvPYKf07Rm6bJW+9/2lccSgz+T/sqztcogEsX9GV1EIWdpjiJvtedcaoO
1lJ8aIuR4vvXQKk5mtDpAUXN9fG9SEvn52qkZ9KhSHZO5WDDXqbZEQ2/wJOWajUh4jsMiP2qZqU/
qVb7Lcnb4SYYZ4TZw3Vh1YRY5mH6YpR4YrSK89QH48Zw0Bz20eGHC5PCIjlMU4U5+LJlIhF2yP0A
B5v3OkFBADYkCZMJgpUO88xtaw1Koj3MymFMFQu7O8LvB1EPze5GKnwC1EkU76ZFJg+10uKYLkXo
j5YH1xFk268doioKM0JGMCkTqUGelM1y5wRDchR9KVInOC+NMLODiSiuRs41buoemKBvn8Jla4bL
6dbkxlb4wBaN1jzipifdIq2UbHlmkRNBJOHUL4UvJRQ8gl2jzAe3bVG8KF09MzPssQJni4D7SQna
+QRqRScpRnxG7RFTrxcyfBigPh6UzUOVZYCbQtnoz6xImqsR8wHTgMwuo/PN39Hv8iiKXttEx3Kv
uE4UB3tRNWc1OP/VTuJAqdHvNBSE9wOP5wroUDcdBjv5uRBtJfKNP3WINhCYD2+/OX6kU9zvdGVI
b2rB3vYlY9vopuLVC917bCbFRaERQKk6tFtyCdpBUdTuqrSGfmcrVXQyQAOuc3suzuqITZwhJSHK
rxZB4NHpD2VeyQtnKfXioYkfxVb6Y6sZpOi17X3L0lR1FzPDhKdFrkKxcmPrwIENUQKgPuS9sQVq
HewWqcFVT1yHWN8QXqwxyQGUkYMORtk+l02PIayETFA4IpFdhdmX1p+AMuus/Y1W9Y+Blugrv0XS
tOh0A0eBxYxCk2Etc9EXm/KHi4QsXCuWooIu645OXW6Es0RtT0t4d+kBdWW44OufLWSBKj/9osZM
gD2UfaSrpZrnfU9EypolcmbFF25P/qAfVSF+0Mx7fJWzw2y0WuXqia4c4jxN8K5MkEfXBvIPovG1
P26UP80yC3dWZkRrshmm1/VSbG8N6VlqYa8nlq+dyNJgZWml82OfDiSEqiggPG8HbeoqwGZdYAnT
rTMb42uR66DTnOjnlgAhv6KqAc7oDB1TghW6Om1TK4hwLCzwmZxQSozQB0C/fHzCyPBk5RWBQZ4e
ouCp5x+M5TkiqsR3eJi81/kBb/yZ2ZpVKzHoTCW7DmsYw7xu5s/kKI5CwyqM5os+o9+V2QQCZYPg
czHDvo0c521on89HdPSKp59ehW9vm5/fLoqifXi7OLKj6ijA6Y5p8sKSl7fPT28XS8kikA6h/ZKY
Ubp/BW0LcqsArreJCohbbH6sfxz6U/3fNj/u2xCy8aR21Ne6NssP3ZL0NabxJoui+AEVND9r8BiA
P78WAieiUMxZ5xmWEeLEGe2jBoq97DFKtb8W4953+7HHe7uhztCoxR5//xlVXqOIMOQXZA0SovvF
cBepyKv7CIOsDMi/X4Okv2IWGTxmjhTtddvP0D6xy6/9oY3Ax8OHb4Sq8M7EO+JRAoyPGI07zO1l
DOb8VjKZ/aNzeY2bRvcZE/qQjKSpr4n/dJ/zHmWlrG7Cm8xogl0dWIqnsFJznXoKgQw0yN3KJCj6
3J4uWVLdWks7+ZxwLWezv68iI3+aO9kT7YRMUU1vY3XrZ0n4RWmZ+4/WZ3/KpV2PqAv6YjQHvb5v
Y7T7AsduD60+Jysf4+gvrIdWf3P12erHqw9tZ5548FI1Zjhcir9efXOs2Y0pm9G3WEm0hNStdCsU
QnQEoeBiqMwZSl87d7PNq7yYvsjoZ+Pv2TZHbKa1cxhITxM37AZH6RhvCB9wC0uuowC8iC3RJuGd
nORzAPYHDMx7u9gaOxMNLDHuvTs2q9taqznj/+Fwok1uYtR4uzvUyov12HXDUW6RLUlqfLazYg4+
t2Z8Yy0CdQYgt8rU5ScxVA31t6H9rP40tCBE+62QtNuYBfOTiX3GWkFdZ1Uj60pqWtKlucxvbfCg
3JKbIdbjAGceYPipvqyhu/Bt69fej+MkxM5G/HVf933vLexGuVKh3CIK6shHaZp/LpyS4L0GYv5D
+/vYxC/lo6hi5XJsx8zfRQnGJO77kPd9RZtR5DfqAM9G7Co6RfvH3TIHl85EHVZjkWz8OZ3ueXmi
Nmcr9WdzQhQyau3hT3gT1zNOTAB4kxY8jtRFbhYh2Ihi/VmJsnoxzHlQ4jG+EbowP2qzEywaftWD
2mfxjVCXWfpETejJ/Bj5/9pvXj7hx1HePy/gE0TtR9/75y1977Ufn2fkqbVPSpRWYiUKrwF56d5o
qMJUIbgWbZmlBxhu/KtIlq04SHXPRIphMV946/0wOBx9f/fXd7Jl/Xojs3bSNN1mfWKS3F4WPb/e
yGMYSSq8FOlbFMsXcNf2nW3F8XWT+D1QZTR/mBI8d7lm3zH1ia6rH+027XhTvLX3czR4BchuMZ5Q
tvPTeNGuBdZz6n+NaufstOmCibWRw/Z/XLWvW0ubjAznOo5MHW3YBj1tcY2JblGIq01siYG8HXXX
hMzTuaLx9eC47Cyq6qG8koT0VIo8eE4CH40jJsWge5BBlDVsIZaqnNvpHbC+11qxNGlIwBJ8zwqC
fF+whoc8ORlE7drmZlCH0mujBF10I/RiHGi+ZEyTF+ectxGm8Q1d4aa3zb2FIKX7pmv6ow5U9a9/
RYPF7E9LTYt/usa7xXYMzbZUzf6w1IxILVtGEFnfauzMrs3F5npgPn5St2IbM6lGW4mWam2AMVHc
NsCdi1XW20BOeO2QuKsaHwMyPDYzXQYwRbjozoms+k60jb5prGsfT1ce5YwR9bKrnysAwK7uh49I
RVk3kRoaj7L6mCZt94CLVnZOcnUvWu2ujTGtB+MlqiyRnd2oSe1KVA0cPkGB43+DfKrxGAPM9mYr
Tw+iNy+Sn44/lj8dX9IgvXY16H1fydeT7yMDETSIwg1/c7s4v866lhPN287SHYt1oq3JSwTj51lX
Z+d2K4dB/mICMduI8yfOMDN/TqoBblPFj+lKE+f4vXsotKPW5LBGxDjij+MBYW3gj8uiehx83KcS
JIgzc+paYNc09nbav236vr5sWurbqNIwX/pKrk9gTZz9NELHxW1jhtEHKCHNv86zz1slU7t9B9zs
3vCVW9GfNWiZjjVKXc3sm6e64cXNVTp/9ZvkfkyL/J5Q1ocDglxyzrKj6U7tLbNsMSnvAb8fu6G8
FrX3yTpJoVto1uPB6kskp3utxg2FS3clJunvu7Z6/rqrSk5yNc8oqRH1N12oK9HJ6aLxLKPePo2K
8odl9Pm6s9FT67JA+mxZa7QF5T/ktFZ2jq6Yr1Vzik55raoXzfYjRItwqhB7/6ejLrtDJfi7OZFh
/nIP6suTdAk4gUuUVQcN5Q9P0rKbCoQzNfubFKQKKGlDQWJZBGcKZZt2qnQvKkmyG4xSuidZV1yi
6WufobrYxMG1adaszH5US3GfxaBQRa+4C51gWsnM+YiKqkdNT4NdU8rq0Vi2tKVNbIm2995icfx5
Hye2hmg4K/kcHQfLIQ6gQ+YBydncJKBEXgvRUQDgJjDzrzYxBNYJK8SlozRSIIWAR5sbZWkUhxGj
xUAnmRz3r59z5r+/rZYbT7dV4JW2Slzt19svMHpYAiNeCkbeBl5DFvgIyfOtMBucD1xRb0EAMQMN
1ggmNIglMEQ0IVItuWkEPGomeYMeX6KfkiZ1Yy1srvWp00/qUoj2KNZTUFSK7n3oEL3QxYku4dbX
wuBroSugGnmSiz7mUZZ9rsYIie5F8boZu+ZGaF8v7YVuTrvXsQlqzTd6lxx6vVcfZrXA/ceKgFuX
2oNGMoNsc3KoSFm/9zVLTdeH+6JIp3WhStW+Gcr4ILbiYXrbSn9svfe+bwWDFR+whqy3f/3bKNq/
3wC2ZZu6adiyQ0hWl3/9cUIr9NN4kutvSZvPjb62SmdTLzZiqV3dlhKSS6L22mQpKITXeTetAs12
ENkU9WW06AfePV0NFrC93JZwYwoNvFSc4qfDiA4xNjJV6IoFHiZ+iZJ9XMzSH4aanwngkzkiSLk4
ey44iduRrPKXwS8R9Wxz+YLu5bjOC8m/rko53qtRXu1tnHSuEftT18oQ1xcty2Pws2HwZTlimGBo
xxHJoCZnpOfrrS7BCW2HKnvWZcx0xmH6HPWZv8ZQfLhSUtO/FSPS2hxOKQh2txWX63J5jnonHxES
5ZodqglcJLIom+5Hz/vAQu2APgR9joCRxvsY2WxcxMILKMnwooJ5gCmDLLFo+zGiHasEmL1/rnId
5d05zDeq70croZsr2qIU7Dce9XgSiqhP8KMudHTFQNEmOXG8ehfYfT9WJoJHOag2pZFQuapCyJg2
4L9lWiG2rGUmUhq43in4Nn1oFyNE57KnGPq+k7HsWS97/jisGCHaxTA1Gl8PK5o+7P7rYRun+JuJ
gP1vF7uhMt8ywGoaZKMM7cPTvjWxmAD24j8nUw5A0zLR/p8romQyoTJTsbODqCJXyrSgjmeIWAgK
uKL7w8DYDi2A5svelRg0LscQI9+Hi0OKqjikXRo3qaoB3o9hjUS6VqrgDdLuVEInW3gkgzadULCk
2SpjfxMMJP9SJtaq+95P5qSDx5Ym21mJptNr99tRFCK5LuY/xroI1mXNxI2oJR5/SlxU6DAvm6Jo
pNQ/ZAEsMVrkAX/Anwa/D5uWnlC2nYOUrqOy5HCi6XXT55W/aS3N3wByB5Cc59OmZN3MdwefLNpE
YRDdG12xaQ/WsZSnGqOmNnxrex8YOu3bEUSbA6Hq6q8fd9avU27MB5Vl+iejJGCRMtLMjzNB8J61
XM3jn6i/Elhw8xEPGVMfjWveT3fMQPzSs1r9uwZv5DDHcn8hZNzsEiSdPFEVRV/em/lcnUVFjSpQ
mJbloz3I+FDJDSjuxp2odUgLX/rI/56kVXdQe6n8SYF4mqR1MQwS8txEV1/jZKnthJuwTzE0WBgX
oudVldjpAHY6Bmal8JF5+WQOM4SkTOWVeN8Uv1YdHDJWLdhyUm7GtZYWF5FYEEWZZLdBX5cnUcOh
bUQqHPjdayYirs338YUyaR6AEv1Kj0dtJbYyc7Tvq6k+DkuMSLTr6K5e4ZZq37d2+bFdG2ReA3FU
e4MiB/7fvMG0X2cXhmw4RHM0GSMEU1FIJn6YXSRmWLXqKPUnMuulK+G3GGzT/6PsvJbbRrp2fUWo
Qg6nDCJFiqJEZZ2gRraMDDRyuPr/QdOfaWtmz9SeqkFhdaBtiWh0r/WGWW650vQ7L2w1jH49rHJk
W1eX1wCtH6fGLq9Kw1OubVSV72PcWM8vBOowO7CH0BZ/jWAfHSyF6kfby1rW1tAOUyjNX9fOtD51
Uw3IGzfjeC6OGaMZLlt+QLdt2Oh3skMlnX73799s7c9v9vnHYKlsaOf/bNv+8h53BgiEuqu2t1NW
WTqQPw+wzPy9UlFfWGO2IJa/qVufM7aBATjbKIEq8lW7fN/kDJGmAjQbHaHIVmin9/Hy3//KpvbH
3ttSHdJGrstvjjOZyq7/y8NocO7T8i6Kb/046JSHyXeqZTOS+6yA+Xfe+O5A4dyUnq9u/tcMxhjs
h6b+U3OgYYksR6tGG72b/fIyuo5xkLAiXEI5IMvnJXM8/FJYKBFSWI9hrWAsgwtAnmghhhDlz7tx
butbEZ7yQDMRJ+HuMi7HT/U/Nsua+edhlV+g5akmSVqqBOyhDPfLLzLwptjyRKN8JDU2rVQ4DIjI
brnSinZYyV3sZbfrdnA13XfZEOWCoXLXO2ZGuUpQlzmPl21y5oSR7m33jb3O/KnzPvr8WX9+/vkP
jWLnh8NLCcu7+j6bL51zClWzvDufauYEA4n6S0vgZsmdiG9MyMUDb477pElnLxNY4LVZgP3At/gh
n+x4b5d8QWXvoA3WwzzB9OP6PIG6LBP6aZEi17WRpy8FJumKt3qxlWGQseLCUyu2KnDuJ4SLfvbK
+vylV9bnZa86D/4yFzZ+/lRkfXY9ieEHxlzZXThbv8iLggvwJBLtWkays+VoD0Gz+pFpdX6XYq6C
FKVu8C8Bl9lexaD1uzm/FHeozI76aB3LUUWZprYEcjx+8F7jq1f5ofHKSR+3ibLY+ANYKra/4UNX
GuGDlgxrL2iUo2waoqEg3SXCFcBJduFtDzepAcQUKkDbLBa1Y2l6Lpao3AmwugtqLun1pWNIPPNQ
KkhOzMMu7fJDgDF2v3VQUZwWhgo8/Raj42nfVSU1ELgrGNAVd6pif2t4TbyOXZGjvGohJi7E+Io4
0NFu3f6UhOF/bNU0a85+cQICdSOBGLyqbce0gYR5ronA7dfVwUXkuBlru/iA/uSuct+vrpusxZt+
TMYFmufDAbtNALjzXZHk9bVd1bekCGtrJwfPYdb78Yil2SkFMnzwiijbCs8LEYLsoSfGk7120OZ+
YKPkLaooyv5ysmGftAJ9oCpFQLdL9O/O7K+Sq9atTpnpQF04p2jiQoMm4wq1W3VdtIRmy2IUTDxn
2rSZr2MxpCfRpw5YBj1kZEmmeSd1udhhVN+48+XS1uVioUKxXTi6B1+O00pzKjr7GtfVLcq0xosB
HG41CtO6tlLFeGls98bXPXFqMSw8xY2/53lJnoVzdGY3Ef4q0D1/XVwQhDBIu2Zf1Km2lR2V1wE6
0AN1c87EgmV4TEXtg6+jICHzsjLdewllm0zl/hp7HjZPsBXEdS20X2oRjPvLZerEuM/SbJtljY7S
QSAAnP4aco6dEAyE7eMOFvfmcbL7VZtn5cGYI9nUsETt1Qao+dzEF/Jne1fgLTLGWAlc2uQQYAHv
WjvWm56yYfURG2q+7pvBvjZyTONSMQZvmYHNNOWwcV9gMfyiVfG5vfB9yKRhHGPHF4RvRlFT3rA1
74gTiH2vmc2TPbdb5NwhN2LflytODi5hDBGz9stBG/fdACgtN4roqSmuZC3DrDUZyJKEGbrh3COD
dB6G4/plWBBdlbEXrv/9fcue6G+PFFteEo4ObAoomPb8yP1WfR5AncOpmYyPLOR5cUzVhT3JRXEn
sKkjCd5Lmxk2MBF1aqvnMTnuSTc8edavWXLsl1COt1T4ayn+O1dO2TyEyjTu4s6j1jZf8ONaouk1
3F6a7KhWF2Op5zA9CvM8LDTs5MpW0Q2UbeTCtZUFwfBK9VAfF0OdXWtD6T2WtqICMxSAhOZQQMXf
Jo0bcoomjMcciEkxy3zNYeta2hFa0EFGSThhL2OdJ8qWzO62fhw7d3hPf4vVLN9nNnXM1hyA4M4n
8nE2rPnSJj2Fkj/HXdoUCzDUGb7xZV5ruLj69IBMJyV4wz88ea67TllreshJYQz8gz2p3Sq1EhKn
U3Ctaq39/c+hicOhwpyHWiXMhWgY+o1bhc6sOYlQwXxBN7+4UdEvCKMUUpdVzpbpc4eMe3e4JXdh
Ynuhp2D75zFeZ4W3Fa7PSyNER/+3eaWiO5vUBVpWhmF6NKbmfXI89Tm2eaejBTfn/Qkr0ZsbJwnz
tQzxfcWlD1rL5jw49THETLtqL8NAKV8dK2yPdlBpzyG4Y9dA7NBvZ9aLYT2MFpwOYWuv8nAim4B7
7EnXRPh2es5NkJgnUybuZX5ByyZ1wU54uLps1i9ZBtmrl6RBv6QfFB/BzQFu6g6XTFafBoeNXYn0
SjiobOR1F5DJWO+N+RJkogaDwt2E9CWrnbe6NMk7OUyOkKG8qI1T730oexuAXNEiDlp3o/uOsYab
Fr3aRTFiuQEfNOkD/9kbMTnvolcVdXvsMnOwuXOoe5hSOraaXcuwaPI9rB7/FFfxm19jXqyN2Kna
/rDzwgLYbJjuq3nDLNujuV031X9sd0IVVzTFmBYSYTPYHjqEcyhhNhJgIzsuSJxLWzs1WzGp10qt
GgdfBbPNy08FR0V4uXi/QqTbUJQpzWgjewNSeeN5dFXq8WGKrn1RGocYqs8aMmC+NibDPQxklRBL
6cs38mBIC4e2j01u7z+J1udhj8o3E9vGTaynyFBOqngrdfMQ8WZ/cM3QO0+f5mFfpqPHsJLtnIDN
tRXFN1HpKr8h6oxCoGCSOcZOIurYCWjHetL4PYDDG3OngW7E4R/rwOTotE8RAvjugiQTO0nwK6sh
UoDKx2AiZBuHWIrizpOH9cnvw3LrNenZJiMroHj35niayFUXS83LlRVCOxGOf1ikqF7pz51n95TO
Pv77G0Kz5gTY75sunYwUqFtb1ThOWxxB/nxDOLg8ll3eiXdB9WqZsf/aq12UV/ApNK7ne9u38F5z
hLrUQ2QEMcT4NUB2nS+VJeD6ouUInqbcoFORnusqYg5dvptruT/3C1tsClyj1nL3buOQde6NcUq4
93hUJSQuHMPiVt61dftUOW10fWm/oOv6/3XK8eMMprsM89T+KZ7qU6EjfZcn0VMCmcjpsulV11Ke
qShTyNhW46uHmeHCo2Rxm3j9eZgyOd0hG6DlyQ0PuwsVb1kN1PlcC5dtl53QlyL5ZfCX7dSX8PLJ
vKeic2H88qH60N00RuwePUDzEuqSRf29piT9i4nXOrI8aXODc6R3owRjuFaUOHutjeo2qqlXtbLe
kQdNcPJ5ly400ZTobbL37SHf8dYeX43awkNgrCh/zaEcpoOOvRFah36gP5ZUaYbs7vJdDsbsqROD
ujt/mfGJw9Ai40Akh8hLM3/xQ7t4avtCRVuDSF4uY+Vnnh8axSrOnxcXIzXOKUSlZMLLk8KKthpq
y1tLH0950bPofcrM8Wzt6feae+cnr7JLzgkdX782mtljevb+/KfPGXLItP/+AFkzEP3LA2ToHkd4
cKuIgv3t1JIMSZ35YSHem1BHVm7Mw4NMPA2Y40Gg82ZbNCuvUVcjQ/VP3bID/aG3ujbFXuYPGwT7
7KA7ySABLLDSfTfcyFAZWu2g+sPpnLtMEvWznC3CEJCxtphBREt/GKx+FXttsDJKUaz6arS3Zdy+
RBx91rhUgQmlmHu0zB5zV0TOXvDujHeyDSapB01YAd7ho4w2R9OIggzwbeCyPeT701gUKBvnvmfe
u+G0ln8pitg5iqU2QmBzStRHc/Ue9NPSLoL+QY6oYH0tizwtrmVYOmjr9HNWQIaakZqLMol6EnlT
foP/86pht3Rri5EkOYIjuCuFao+DltIsQ7fNcW6eu2pFfcfJytyOHlJ8ASLW0BlzbGGHQTuFDqqF
E5mAU5Ag5givSDvNQi6rwnf1gyK37U6iebwjI9BZaXgnfaGlV3Q9l0tlO4e+OxlNEWqJOCvtkYZz
7iale5NLR10E01UnFCxcqj7Yg5ywr8McClgK5UmioBs9T65Dr/LBv7Cky4uS+fdob9UHGV1GSBS1
nPXrM+SIKBjGhcETv7isi3Kx0yHNIen0/UuzDJ1ODw/kNWRwWTLl+ij7/Pb7ZbGUd6V56GoXmt38
shJunGAxyPGZc6O7tWOrP6haAf7STQeSQ2HED9WKn9vQhNXeQFIqs+bOS03/h918dDnmcgsFRmgB
KP07PvDvue0hcZjYiDhRv9sJnQO19KK+mE6jdobou5bcu0mO2hzqis5BOlTn7oMdsgfsVGU+gA8I
nENhDjaXPM6Qp1eF1x34Fty7QWh++3WDnMu5Jf7fzdzVaM4RyaBkb6upe1BAe0yLviIP1Vp4y8tG
T4MUsCobXyC/6ET3UWxZO6EO0SJsG4yuatNCuVJNPGSF2Byw+lT38XhMFZe85GTdXNY/h5/GFfu9
bHle+jpGhy7ERw3kfh8l6SPjX6W5fRvZGNFp1C4t06sRCBLGuqwoiaL4tZAjilaLUH6tEjSuWufW
9k2xTEoH4TaX3KYO/mgvOLnuq/kiw8ulggLa48J3fWlq7aTfGDCipmetqtsN9Zs1NZXwVqe4fjcA
jrpzlRiVAVRFNp1jKv6icOPuKixttGHmbnMeGA14+alqQF2+jDdulCJo3hneJk6raYfkan4D1EiD
Ylbx5TFNc1lbvvNSOta3YbLyT5HMVFCQ4Yg/j1ulrIYP1I0Qr2prfzWSQV24XVE9FAoaV7pu36e1
Wz4UMaQztUVGUHYaUeMcfcW7kp2yCVkVZdGQvbqWoaKm/d4KLA74fYI/4NSnT2lspIepFDmyAlA8
rspaRX0Jc9R9mFLtw+GUkqC8lY3ykszd5ztVt4qFyKklXsbIkOXW3rjmMAvhhLPxGCz+XRjFr0Mx
eEdMXb1jN9+VeqQs1USMa9nRJ8Ww9atAQbVjQiLMx88VtM74qusUggfnRXS6vw8GuOQ5KR586zFd
nnJV5Yuro98yXwLlCX1i/04hQ3lqrHzAcqx6v/Qblemue4FskmzT1fovtxhiNgpOPw6bFO33sQ/E
X42V2SvP1oubqFedW00bsXCcIfv/MEIEqnbVC/PV4Hh2CihrIQSJZfMcxRY6Zb+iuY+dBgiKua/Q
lPUlmvtG3KM+0Z2DRlS08V0LDPv8vJUpGeKBAtd5uy65LHnd7X0TDLgvstsRC/Fny62XVTV1j75S
Y4Kt5RCVC+XZzK3hpjRSJAnmUbHonU1chmIte9M4rGGcCggrAkSM/Gi9SNM7rWl/OxygdVNsKj/+
+TeIAwO9yiBBGitxjZthQikhc6aU30yUrjsb5ILWu/VJXij/3w6isOCz10dLYiGrmoIvEr5keudt
5bkxHRHn63SQAVB9eYXZCmczPcnvBN6jsCuU/hiHIPVouTRfhoaalZ07YIsO81DVUbxNJ6DbbaNC
1deUPusFhIX0swavrBX+p5O5EenkpnmyUg8WmNZON9SXtL2jLAacLitdQScZ3KiRRjvPnronNXCq
Haajv7VTWooPxVR8ZEFmnHj5LNXU8B5lpqVw/SVFOXGSUew7r1rn++e8jE4SdNm1ZbGTnV3QeCvq
yim6nORwIsNuNkg/6JDj+TR7rEYkuDDBsly0uTqtiElpekAf/Mq6UXG6PVaOBgTPb8IPnr37DgXS
J9PgBSb0zMD/rSiRmKQcwmka/TEEXZ3UyBYswe2DPwXKpg3HcQuwtTulABwXckickG0B1PSO2j+/
EdRBDpOedf9R2jT/YTPpqA5lMgMpPQu14T9PYwZUgUDzRIoTIALFXdneabN1adLoONHVSbkACNuc
ZJtwao1FP203MpQdsIC/zsJ7cjsWXqM8WDYuWtiLIPmUILd2uQEqlN0baqBD8FZAuDhGU+/lxc+s
EhUO9S+Ue+o9XOBBLHRHr/fqfJFDZGjmDfPk7WXyb3Pk5wxj9fbvm2+EZr5uvh3eQxBKodaYgKO/
/ryQdqrDPjP6N71DSjQLNLzyFMM5aPNF3okw5bUeqc2pipz4WrZF86aiLy06qAPUG0cxkHubG9tZ
MSzTcVZOUAGDoBRwGLW145c7pFP0c9vw6+7/f1yvo0dkBbjVzkUtAJQukFISa/JYLMMAmde9rGLJ
MDGH+LdQ9l4GX+aip+0uvgy+hEFd8Qelir9UB825cYuiOLpjgrciYCV5IV9vLDPPMDYkYMOHdPLy
o41Hiamr5UeVjApeUHlzD/VP34qEQ2TomgnnAsNYxENnf098dNbH6rudtMhfpkO8ExpLsi1qgQxp
mr8GI0u+gmjBRob54DwqhZPf5zoYCwDft4ZnZK9RWtTbUGlhr8kwnqYForrjoY+78dnIP+Nsyl/7
FIq/YbrzN5uPhrwWrQpXrXeydzSVpRfmFRwEdeA4wd9AfpiaRcGV/BucQ9N7LNwuv0dNqTzVnXWb
BYjcWVYcXWM3oq2qwbEoaQj/Lopn2gUWrR88HG+RWxgPBiT+azvSwqvaiqt31/lQGif8+DLRb7WX
f//+67LGX/xWMiNFZQMZt3VLV3XTlVi/3/L7k8GqqSAl9mwP7EWeTc01r+owtserIF0hY+LvFdvw
92FX3odBYG5kJNuprCH8eokhaJJ5B9WIa7iZXY92zBkvNIts6eittnCwFrw2OqSxytIWd4XdLoMq
HU+yKUc98apT8mYlQ9lh6t6DXbXgX+dJDnzPG9QknmQkL4Ov4VHqk1XpYJGsY2QtrpypdjZF60/r
ATHmFzaZ4bJSm/TGonL9MkSUsN1sfAIYGlyXsRMjYNBZzYzum5a66bgr+RCfH3n5KEdNsTHNah+0
qr5AxzbbxN5UH02KXueLSEzkQlMr/a0jnIfIGc48Qw7Ohf2hGUjiCE9Aue4CVDRVLyn3za+7SvbI
GNyF6y5d1/k2CExh5UAF7b5Gte++5AFkeGmLRjxiavNGtuDn+HvKoNGDkiqbb+IakIc7SIXKM1L6
7yZr/1FGbXNE29h9ynQ/u1ed8EjZSXnW23DYg8dAgNFqlWd4r9HGJtVa9xrvODid+Ym1Or6v+YWE
iWo9KDGXMsQ11xNxuZdtmfA2RZONGz8W3R7bp3avFGO391LdBYTzK5Z3lzHuPFqGHPtuQ5LMeqcN
2/MhLiR5sQt98SRr7rLKLu9QHCkRg/QgL42Cw15AKvkyziogFddKPLE90MyjFlnW0q7YQRlzKC+I
CFtILIn7mSSyGysrQm63Qxy86vCf+HNYXDbj4ky4Viff3Cfooh7lJUf28tYd72RANpC0M5nlZ8Ro
JyTC+8xcyB4HU4+VZmqkbeepHl+mvQt/ghUnPg1466ZFj5X5HAk7yahfRPNqFJ/kJUspcU0N8I1L
mylC9vLogWRJFx7yavxe+53xlNjClZGIYuMpVqbfImpu56jOdP0pQcL4MhLlY4SCcjXDrMOedrhD
z+pb3DX9MJ3vZBvUfmOh9imcrxY7Kcdyxc4oEIRb206bp4ipzfcaojKbLE7zhUPN+xodKTQ7sja9
0V34HKUy+rdtn01rhVLnqchEtDLzsHnCONhZ+MiDvQ1d9Blznvxm5Rpf56GBVBbFC7OLOHTUVbVw
kiALYAy2N1mpuB92WP9AZMl9zb3CW5hCy54KuAwr34Xf+u8L6t/EIFyU2fCPnhdVFlO6v2Bx0DwP
876snacQNZeFfPX2oi2XaR+nO5m+HhRRAg5T05189cpetBZ/9qoaksGy9zJX9iKTfN3qmHD/0/zL
hBAXg6VVVfq4z0uE5fMmRHNeEs9mlpq8s1tYXByGOx01z7n27MZef2PqWGJzXu6fROVXy8Cz0dTk
0N6C3VYU/Wgic/cyudG0G5xirsgSkilU125gjCyShHbgwM4qm/IwNVrxYllIWo5lummtxlsHeLgi
mliXG6tDn62drJM8CKK4FC5c8PsPcW9Z2zpQy03QxM6T0hmnCPYt7jShuTUGTJHrIn+zFNheiG9o
B2TR9X3oAcnyCrt7zmr7WWa5fw3N6vznUNzStPNQ1xteil4oK0j4zsF0UbpYaSl03Lho9w3oP9I3
Y+AedEqwB6Pp3Q89m042D+WHapSfKCXZb4bI2oWX+dMLRGhY9rbdPQ0OvL7M09uHNM7HVdmSpFCV
plu7ZWgec+wersC5h7dY2KiI55iI7/Sms9WVwcPX2Ml2hlIM107fq3sX5b/taMMv99AT37SDcG5F
bClr2x2nOx2UOyXAvj3lODSu4shtHutK5yyv5/0zCxeyXIhVv0aOkoKa6JV3Z5pe+ZdU39gAHJyp
dD6tHh2ntgh3AUWbbdnzz+nMPD2OaLnd56L8GGJDe9MCU13VgYY9HESmFy3tF7I9GxpnUwGEuhoQ
un8LA2sbpm742LfHgYf7evLGeCtQ34B8W0dLilrJN7NsF2GZtJ9j6WLeZLfiKfLRHtctxdg3ZR4c
3MACf6iWwQs6gM/ou7efCpKsbWuZV3aBgtDImWZZGEl7wr/HuDJatds7gLNZEANx1VaheKizmOUy
NLIPbJ2uNFFhA1FE6dJJhLun8O+cLzK0SbixB7HClezQHK2vFvJWzWJu5aDzrTdPN5op3yfRbx8j
B7tR0y8dtUivdcWrV0MPX8tXI33Xov12FQBxewQdl/PCMfNPI3zrp3D6lvNihqGVq/d6OeVbJTbd
rakE+p0SItoYlE75UQfVUs7JXfcHeocFQl0mznJ89faWgdiHouXOStNC9Jj8SuW1GGc7VsOHSO4+
5osx71Jke9VOD8AEfzZd2qlKPsio93U4PmlUnz/j/9kmP0T+CUOXvmYGMAHUqq0VrKngEXG3+rbJ
3DtdicNH2WRbza6mmAz+hibXqzI4+ZG6kZ2x5WaghCkGyNDTR/Jx9sZ0kFlf1kO3hrF9a6RTc7Qb
pXlowghF7IQ0ltal21KzZjocWS24dvGi0736WBpG+6C3wW/D2hFYXua94HoybgVpuszrAaXrpQsf
zwKSLC8yzBL8TLCGyVekj4w7XyuCuzjaofZAvlI2Kb31bqhe87MNdb8RPeiixMyACewyxP7f3yfk
Gf48oLrwn1wggZRWeTg1Tf0CwCmNHGerONefqH9SjLlirRW7fnI3Nnm3+3J+kU+et0EJ4Gc0912i
uU+ObObXOkZ/X/ouI399Zj1/5q/o17woUapNX+XTwu98yil+21Ne8W7UugMK79rjrWyRlxGw1EaJ
cX760lGjqnV9ThS7bqauvCrfhYkFMWcuufGAF1hT+FsZyYs5y/KyUFRLzQr7BGC52y47zx03Ya4t
J3BL0MpbD8XDyN9FRnwf5ZhVySZ5p0SUa9pgUnhj/K+D7FaFfm0w3sZevTazSb8L5l3rmJViZSdK
Cewkt4Dlx+qe/UOyGDP9oyLP+xhp7ifa8OFTpXX91Zj72k7zE+vWNI0QeGlQX4ui99ZkoyAEN9bJ
EZl4SES+STK7eLHzPr6xWnKDMhzAK7JqWc1VNeTiZZz0aIlWv12I9lZJ82xFTkqHTlLYPOY9ZhBB
tZ60GoR/rSjXbCXwfMjQVUBedfrL0ot+MSZdg9NL5D61Qj8ZFFu/ZbPK3VDAcAIaZG9Tg0r6P4wg
u1kga6npG3hp2tUkGooaepYdOAMj5ybU7Jl32Xd4T/6nrr+1TVvfpYhVmFsQ2AFHJxSIdSe17vq0
0HYI7TlryEXWqypQXR2s7JumpD9H8LdXdzOHcu3YlK9qYdbLMEvYgs/4UFLqWANUnJV1AcgFKkGk
uP3+DJHzwza4icbhBqnxMiBFEC0apUZioI4txKB6/UegmbekmZOPCqmJRQfD4cUVJSamfZrgXh5p
K59/zF0aedhhgTM+WGE2bocGKMsYdeHeHyw869zCPZBuTK/iCpUZfmPo/BgUlFF7t+sr9uDTwShH
qD56YVwHqjK+JgPvADF45Mz96jBAp1nIdtOvp5URDgybF66hHH4bpialhQ0NK5gy5nxaY/0cliSo
hiTeD17tyYvJjxBdnuotQEFnndpueNPEZXWbaom/DOCbfmiIWQWq/S1S1QLrgsQDGeUhP9lUOOvZ
evmSFNltZif2tyxNP3Olrx6dshT/tfW1vsDQWao8zTB1jXSaapmwN//MPTZDojlpW4xPoHW8U2U+
u0bLwosC085CgXCVpEn5lkWxWNhK0x67vjTuB11DrYn2ZErW3divQmhFS0MMybU8iMgwqq3fQ9lr
F82+RHjam9z0xtewuQyrQZxQZYW/TLbjzcim+0jicj18Ciyn/FHb4i9jTN0XBdWAZdZr2TXFnx9N
U6t7Ra0p3rRifA+d/IQUsv5Qze0hyO1VYBrje3dTxn5x7FVS7/JEXySTetVPRbCU532ZF6DANRwi
XVjXduqYzcYq1HxRWka8cdKOnSVaJM4Bh4LqZzLd6bUVJJjuxonzgA2SOvSo2hP7QdHfBIM1C+Fi
QfSlQw6xhc0UObDx8NHL3OGpMe07iSSU2EOEU9KbuUkBYX4fCidFtQgvC7jE6sF1MH1x1PkwpKqI
qHvR8L2JEEPQA+uH45YnvGOUVzRqrGUSV9rd5KQO679GLu7XdBwufk7nJ3eebluB+aOKutNkjMER
y6h+60RDfqzBoC+KwM5fqypqriDlZBulqvPX0LHfWt/s7yLcHx88lBhk8+jl7hY9HlTj5kn5yOnP
1Cv/xgzV5iUqtqbhZ69eIWzsi4B9yHBQxgfoZEdJo8F549aJrfIx6Jt032tGt5LtQR4cAdWVj0Yz
rnJv0hC+FVdmg9mmwU7+BvD475dLm+o0/dosUGuWQy4dMgQp2q+h4DmrvK/H1aBn6b1X5t6a7YbK
izLqNlGclTdBOeICxLZwl4Fc2Bs8oFsjbltkpxBiVYMO4H08Zesxi4dTmnr+Urh5/ZQ0eJxAlG9f
8fSYlYBH4y/dn2vAovjErOJqTHw/RM5541pgUXGC9hdtEiBPrBYUYXyn+dYG0YPRTXn8owNMcS0r
ZgNmV8Jvk3t1rqYVbrTzWd/uZR8VnXOfgSLYpU9W4f4+z0uqcNX1uX4mhXkm9sx+AeNfIjCheuO/
JRCvlwyyJkCO2+xTAdSVb2T74KnBNdv44AfE2+vQL6I3ciEaC8WQ3KZeaiAdn5hXWaw7D25FFTtC
7esztpc8/Yhh4DW1mPRcObnaVGwaNgO7IUCBLyjZb5a4srwVZbCPvLQ51Lh4bhwyeQsSn8EPIKdZ
bho/FNG8FRSXX5wWb6ASy5Oj4YhxOxm6uDb81rxKlDTc45gcXaVhre2NSosOalOma0BfyYvRp89I
y7SfoFyu2sQM/xoTpKCEPYZ38N1Yaco8xN+vM+4xVQo5FuvWh9O/s2WGbpDmRn+IJE3BHkS/n+uT
/cxSkB0ggn7emdo4IJlTzFYkln3X9c1bJbzhtXPH8crJTXKNMxCrgXektor3OKZ9eQMJJlqqjRm9
tkUMXI2vByZZhN5UHdo66E+V3zT3fZE86LK5MNJt1ozonM0hyTsyn0r4Lbf69pZ6Aj8KAXPlApKa
otGh0hyRy593cfIytt1KQcXwKCMnd6JtlYYbagXGPk0GCBeB421MUbMyqKmyqrV21vce7IVadf17
E4j7mG8HSvPKOkmSIsTSS+xHows+mklDKyaITJwbb88bAyX5xkL9jNK58SIabdq2WR7iyUboeV27
VBSetHMv/6w+D+zbf9+n239799mGQYJYB8GveerfBAu0foLxb5fKIxrjGtgmw1iO5dQd1T5LdnVf
+Vewf4tHv2BbYuqZ812ACwwaHuLL2NHSWxyUbtkWMDwS+aMow3QhCsO+DM9URA7lR6fwtXfnsfNH
WzObpMbUfnnWHUCKHkh9mu4bMr6f+J3thrZI3pu6M5dRE+d3ZoIidcG5Y4tVdnwXQIJe2jhevmcI
DARsyuWkrncSsqDgNCZwE/q8Eggrix4dNKT1uR4foqH4OIvpSmaC7PsVjcn0tW+eB8rF+Q+lMiBz
Xw9KME4MJDlU2+B/EOh/7j5I3/gmcELn0aC0u0pQjxYvmBYsgJglG4Bi9d5Ve6jG8rZqKUc28+Xc
k5ujt5SNfVpTiZxGdxlkFkhSezpInIuEw8i7L5iYL2HfoyhfQgU1t3BgkZtru44NeOc+OJrOptPt
2r2mlM5Nk9gdnnQa5uxZFSzmU9BnJm7QFrG+y0mYaDDJidsr1eDMLyfVScBjGbrGk5MKtvrpUddF
+L3te+w9ap6SMigQVAYMAxXsL6exp1dPa+olXBbrpI4J5MUksg9NbCpbyGp4GqhJeLCAC8z+08rO
C83n0CehhidZdUOKDu+MOQmjZFP/mEN15l3Zj58+8ObG5AsCHg+8Rxc/9YlnrSOv+jmJRHh0nsSx
tfw1CaVrkAIV6o9VqkfnSfH8J83HpvOf5OtK/4h1ACUSAECbzoSUmgPsjJ6nJvgLTph20xtJjN8r
wvQyy1j77GXrYQi25pyDLA0cba1y9M45SBQLFzMw6Umk1qpXZzMURbNfRfejnnHuTdv8H23ntRw3
kqXhJ0IEvLktlDcki6REsW8QsvDe4+n3QxZb4HCme3tiY28QyMyTiVKJBSDP+c2wrcin7G1kwOfu
UovyB1+Pv6RW6qG4CfW8rtUXlHG9O9ElDqLp4GFL4j06f+jXa1V127SvNtn4GLfaeBJKP1RA4MbP
mj/LQfTFflfs4+zMHcru2LfJT1k8A44Tzzgrc2nXMsHTqnZmntXOVD+J0bGVjXPlPPnVUB/UNNZe
sJXaUqQzn+TBCq5V0D8lMwks12vcGFOsNKVJ1TZSi8RcXmA/0JN/X4tfrWKP2d4Z7fbWFKOpWWBd
O+6MovllzFuzAaD+ljSOSRdNKVIuJfjPRy//oY04gNXOaF3EC26gbENLLi+3d17VNhs0+zuclUhO
8zoTIxjayxGCnHUAuhrGM7tMH9uQIMBEMUifjCl63z+x6xsyI32a4402dV519ZyMIPzTBkJm3AYb
XXyiMC0OvPrb617r5L05GfwHpMG0SpvGvjRxgLp942/EPnPM2uKQkh92+1htn8YhKHaFrUVbUSj0
4lRbpbHunGO+spcseihkZZyFqJ5vIBiwXhqS6ZK85d3YOqZeK13srmF7GTXlF6OJcfwl19lFxdFM
M+O1j4cIoLgT3uNm6B0cCVer0Hf0xyRL1JUNVuVHoyKvX//K4Dq8ZvkjyeAcEuGfJ5L0sef9UAZ6
AYu0dzFZ2VivMuQ+UXIA+zLXiCzSrfOfU1ZTMlJDxd+K0Q6aZJmP32xrlY3s1T3+O12oBM1dElrx
uTXyEF54bb22abWpk0b5nuYt3mlKPF0TXpIAApr2Ftsi51MKUV5EVGnIhjVMPjVFUu6Q0woPStKW
j+2cfBMR0NJ3hdGNl4J72rqZ5XOq+dDLkGnkIFXWthKM7OvNiE7L1NyktaJP6RDeaWpSPoiHT06L
CcWD+DOex5ZWo/nvWr/neR5/iH//9Hdk69+f/zPchsqPQqHu3+X1NEOqJXT3sVd2jpWk9O0hxGfd
xT4SR8k8Mk+CGCHO/NZjA6TDcVpHtQeJvOm8bYvTMmD3HtI2uYlTqQ821XP5ObZiZ2Nyq9qNehNt
TS8jKzxDiwXIOJolm5ocybsSwlqITt7J5M76GWGzz5kdq/eiJfvDSsui5zgka6OYmXfkvl2tfSw7
X6Hn/kDBN70WTi3dxVM3rFIYZnejg59kGg9XpA9qyH/tDwPx89eKzBrYhW58iSDMu2GVPMSj39/l
EZTl0Lbzu8qxvH2k9FjLsjtN2UOi3FV2T4MqT5g9tH8oWBs/jWWmuhFeWlsTU+5VwbPuh2PWK43v
bh8rkbQvvebbWCEtmuppwfeB8ECvONVXhV97phbWiz7q3g46cLZDcqC9BmZxSYDyviapthZ1JblB
Zmvs8+DBisprLwXRYRhC8+RlcFHEgccnCMW8RMFz5gnNvKruV6/yvKVCE5bOlyD30G7W5AqPgbG5
pyTGo7QNxw0WX+W2ij39vuLuhBxdaW/tHkTBCjEOhADb2Hq0McLSgMF9VQDMrPIC4r9nFVhzYDud
y/ZLYGTdN9vGQhbL0HoTTW20MytZcbkD9C+OaYaYCgbddx/udOWXfbBqtecu051fRidd2RTvG6rz
69GCsTDGeIo2GCL0aWDvYr1xTvlQD3vTlo7elOMhNCJOkuBBKoOufpnwidh24OLwpG7ZgWfNvVqA
36sBHX5r4/7Bptj6k5ITORvLcX0vsLeoXzXHBFiMYPsR8CctMBunDtpCch78ILqKQ1nKykmKgfDN
XbEkVW6Y2samMHLl0lsj/IO++DLYxUNpZsUzqNxnpXKSezTB5E+5pHzOfcW6U6MCL2ejeoAIAKQ/
jSK2cD8juc3Ocug/OvC6Dz7GcTpE7Fw/SySgnc0UmOlrb5I1Llq52oqmNJr3dsH20FS7/q41m2Hl
S1n2qktRuK7kNjipTnsBpmmDf0aYUjBoAoezEgmyuAj8XTr2b/1iMCaJSbpmDhFtJ6j/kKw8W3fe
+InKSHaPwfgnaqBYBQ4RvyQsZY59X3efZZs7NdDwdEeS5AfP3f6a4oF2GQZrbyR6ELrow5HQ04Gg
z4Py6PXXbrCsYzHF36gxEtFDpz84IVKXt3aIyDqKgCr+S0PWbQoyy595jWk3QO95rM1NUzMdV3aU
9pAh+b8NnWJ0eyx0UTMytex0O7X0lm0Sb1y2iw8fxS6fB5StSm7Q3+Fb6hyzenwox8i4t9Nmx+5z
tv/6kffYAclR863Xje5hatLCVXMbr4/wdaoA+kbsdMY2qn/1+lNvW/2nOg6cc+lNcIfLBFpFjH1m
G3FLRxXW28s99n0FP+eHVGqLh2w+s3TlIeWmfxJdYrDL63TX97POyhwBuCm9wxjzGxKUp7y2jOcq
lrtDX5uVK5pW6E9k3uKvkZSZz8jV949pi5Xu3CpyGJuh37WbQR6k8zQfQJO9nSWx1u26wPy6dC1h
S6wDo5jSBlf/PdMy6xMo3l+lV9jHoayjg916DpTQId2HuuJf+jCsd0GlxXeUEsetVmjl/WRX1sZJ
0YHANfHB4cm8z9M8PSFx3xwDfv57lFXss4b49lYd5el+KJt84wH+eGynGDcDvZefi+RaVQaoA3tK
r1glRPtOr6pD5DvN/Ri2IXmvpHpVvewil/zS4wRsAc7pf0RVq7kg9dIHjbLrHiCVvO+KNnbLHLM3
hSzqQTFZrTek+ZHRl65tacpXk42FKlfmT7tInxTeIdyapOJDr0kblCiKXzqksoB74avf8Qn7IM4f
jCxs99XY3Nn8lHaxave7wQArI1s2uQUzUF9ko/6mmmn0KzMvoDQRWODH/GBSe361Aq1wy06pH9EG
abdl0uRnbFhPTkRN0POl+gGGEQY+NZWAMh/cIK+Sn3LANsvB3POTaevZFnphfpomzbio4EjWgdMr
X/R+vJADsSlUOgq37G0tm+XXMDCmTW/LJcbJvfWY1f1PuBXcKKnasyOuzSsGTtFJC33EYdNuvEud
eftiGBjNFj60jGbcK0HT7kyfVyQUuK4tKN3vDjC52S17fBxTvQdhXsnbKuvaF9ITFEiICOcXZ4zN
06vaY+rZDvVetvzkYE2OeVCmKD/zfxnvRrkx7x29dNZhP6uvDZGzH9VwPGcFcPwhdLxnQ9frB6sa
jjHM1F7rV1pJudcfmuQSoie5o4LcbAS4y+e7XJt9WB4E9KvFKwOkiN2g0Qb0q27tVYtM9rMsdxni
nTkp08Y4GVWXuJre9Ye2xRZyspXsFSLGT6ouw0PpQO3IteBHON9zDTzEi04q3FAlDzs6snnoML/e
DV2cPfoqNqkyNlrfTQev5rBVfuJH9bOUQ+tTKevTRlHiV3usCiyINOchnQ8Q7PuVGvGH6pmSKq1I
BCnrqbKKTeBVzoMIdBCE2tmR7uBF92cfQoXwWwxuLPMqIiwxBvPBvq19WywxlZ0PqqHrp5dR8oON
nRcZwrkkAOEH8v7cacnZiZw/rFhzLqHG/jqonyZNC111UtFAd2C5V5juObZyKSCouBOWDUBP8Flx
klo9ZF0y3hfzIdxnY5pt2RyH+4Kdwlo3W/UFBe2vWjUMv6jPTSCVeVFht11J+KvXjZNvenLf3C4T
fzpKCTdqXTKuA/eRvTxKET7MpvLJjHxr78VShuYofpuWknwBM5OsJ7vmhUsuxvPkgR7BP8vaRqY2
IB4T51tbHq1zXrZth+xO+2TkVroXfctBqe0/Q2pbJa9mAf/ibQSBzbp+seu+XmWWHn7u8AlZd6mh
PcROwBYVLAR47l2kTVAEICSA70HXtFfLfjWFzaWvNLaAZKgwKcYMA1L2cBB9SqqZq27Cdh4G10Ok
hdZPalEY6+Ch59uPvsZbcqjKX2VJwsFUz6ejLsE0WXnI8YfjnJoopZ4XwfiLVIfJay8HANaBA83A
ZZsEeHAEld6h56dhXDjY1cYEQ28EIQVJP8VivRiyQzhl/B4KWVqX1qRS2nO8x9HqH33Tv8CN9gM0
3yQSLHG785Qqv5JPg5IsoSIlKQ20cZO3Jii11SczH6PLQF6DVEhTfYqL3L5zYv2Zvx/zeRph80AH
/5Mhbs1qMQsVrGQXty47CsCCIC4GIhSd75riu2iYQSBvcquP15ZVTQ8xOkorTWkGmAna9HDrQ+1j
pyY22Is5RAywW0AjRUIDhp6ij2JXNjJegGfJv8GxynPbJm9niVbEG1RQDTSh+rqhDkvM7ZQ7EX9X
Ca7muLAg82mgoCrJULtTxfEu4sCfgXNoYVppaItcDPzZYjWNrk2Jybicc1vkDda6KtOAOArfzMGo
DOsq+ho7P6pxPaEjbKuoEcHsahOTKvyAuKGcoalSYg+re9qDPI6Gq3mBfw341LvRGpO9xNayVP0J
Nto4pxDuQbCuOzTSeEyD3HQKFS5OpL92kPouQfdj1HIKre1YbB2bxG0Rxtax9mrexeYzJUY+59Yp
2uLQWHdUecdt14bNhrQpJYoCJmQvJa9eHMR/4E8zK6JIzWfu94rbRDhvgkUJNzjJefemzB9FGH9l
c0UBvq0A77cGj5a5KQ69o4KqNRyyA/DaGFIHyzxm/VrqE/VBqx9DvYbYKJtIr3h8wUgiIMYvO1Vy
8Ey1h7+hSKFbTOQD9NhI1uEkaVdxKAMogbxttVvFl9/6qqZtKdio5WFIKv0W1yvKHQU98xznhrMt
kLNft5aiH5uQTIuDLcKzEpj1Y1/3Kxld9Wfd6jZOLEv4q+mARmrlRQOxeiZB4N2aRpGmeAdjLZ+q
BXZ6WYepUoGjzA4JpoRabP7d9qIcM5q+P/JbC9kx68PVQEnDHZ1k2hmOZ5/iSvocRHn82MOQ1Nuq
fvbHsXrOQSMVWqPcFb5UPTtab7gdtgfcYWli7OXtlI7UDE55d0YOqArqlneXReYPZZqiFz+NqkMo
B1SEHD9+MWHLbPS+DvdiFEYEUrSBXoBeYRTnIkSbY+lJtnX5kecHMBa6B6uDtxjMRq1sNE+WNAEY
7Axtb2h1skZFxIQxFdcINoEegwdufkpJJWCJZMtr8vqMjrKyK3Ie71JsGaRYAuRogYluxFzV6fxd
oRTt5ja3BXTG05483xzMG169zSeQ8WI07sj96eNU3prAtHhgjYO8FcFZn1DfHHTUOefryn6cbaqW
xNht7jB4a4uC9k4Eax1GqFVge7fRxMRYnJpuub/NDXsKbx0lIfFPiKdAcqmwxjv83faG5XT3HW4q
2zScirMdn0CfhM9S7XaK3D9LitU9p9XwGRaVc8n1bNiXHeRNSRv6+7ZBryzsHLhDUmje+hrlazkh
k3nr6hAruNMpNntygWwzOo06QPPgaPd2fy/WyKowQfMEe3g7G9zUynpe8UJcK+UoOfk+xG9Yb98z
klNfiyJQV6A8DIwQjWgfDvaxaab0oTXiT60c+y/wkdVjrCuYKDiD/1LFTbMl1z5uxSjggdqlRugc
xWiuV08p7qMPfmhrn9uvdZn6ezXI5XXRGxWKIWa1ruGt7uqIIic2ScggOQWGUxu8kP88TeZTHaNn
1X0X8O5UT5ViG4+kD3zj0YOE+dnkn/fk6MB4B8f/rPHXdvWS/ChaktHr95E/PopWNGUo+mb9d9Gq
+EdD3w5Lyq1l8Hmq0A6yB2p0YtWombStBzJlHZmSdj968ttBlw6W1Pv3Szcv/AVelv4nEbT0Yxip
bIKRSvGHgdyP5FXpwRZYgkUI+Qj2OuiY9b8v53VsGI1KUT7Bh9+GfTO+2pPpracGUPOIFfFFVkl3
gZ1e22i9wH+vAjecxUHEoZx9tsRZohk2P++MZ7iFCojoU36fJXnqbIYOQsmHAREsRvtWwrN+XllM
g+yDo5fZ12QlyL3eVq1re5XUE8A9bIhNEizjlB2RC3s7RLwqHJP5IM6WgSVuGfgQ9w9CluUnAPHx
Sqy/zBPNJWa50j8I+bDUMvcvP+VfXm35BEvIh+VrfwbmfRj+cKVlmeXDfFhmCfnvvo+/XObvrySm
iU+pdGO5bYPwcfkniP6l+ZeX+MuQZeDDF/HfL7X8Mz4stXxh/9XVPnyC/2ru338vf7nU339S5B0q
3g613EUFhFe7cP4ZisPftN8NUYpiVpbYb7Nu7VaP89sqt/Ztwrtp//EKolMs9X7WX3+i5apLjEzd
edosI+9X+r9en80MW+9ej3g7X654W/V2neW673v/r9e9XfH9v0RcvYEDYZR9t12uunyqD31L8+MH
/cspYuDdR1+WECPJ/F/+oU8M/IO+fxDy3y8Fpr5dj5jGrfRorO/aIbA2FYh4VzSDbpYM0LMa5A6j
YLQMVy5tby3Zda7ukrosoEw5vFHOwyJwGH0wcYBXzpDUq6OaN4O+FsN+t9H1xLmA+YVBJ7q6yUlO
KCjvgIQX6k4dNWutU1Ry4f25lBmAXs4OoDd/UGEVKlxC4ewh6SlOjWGKJXfxDlWtt4lL1+Iu6nla
hCRunXz1wlo66OgDu1mK5DM1KfJRcpo/gsrc62XW3CG2lD1KZF/OhtM8iDERVfLL3TpmNayhhWeP
IkyNcacMSLYcRYjqybwiZbyasqoISIocDJceKatloX94ddXuHixD9Uii/ocrOyPKS6r3zc80MnCZ
3V8mkFjjykT74yLa+BcHWPI4b8PLgP47xNQlQvKBkLx/mybmioOIc36vYpRxsM11yLtKAaNFqyKq
AOJUHMgSIlK6tN8FxbZ9AX057t7NAXn6Z/i7XpynEtsdNLlHpg9LCoxDzbtOCa07cZZgxdJ1WXv5
0M8LUbjm/ZS/oQ8ThiY4d7GPWsOfa4gIcSjY3qICZXa7pU+cBYnV7aFB/vzQLxYpavtUFZN5FIOi
y0r6bSqP/aEEbw9mkjoh3oAGX5HlZmbl3PrFoOgXZ8sBeJ15Es1JCOCJU5tiildFb3PFtFoPvXWo
VQ02mumwBQLQuWE0qc4Kfb36YVUqJEnwyZP4qwVCTdrOHLaRkzcPvS83D5VSWEers59F19KP/Naz
kTY2ew1CxSEFjrw1db9zx3mm6LtdQ6y0dIrr2JY/3q4jBuRi+pLmVb0TNF1xhg7U9Y2v+4G6iwif
U6xuY7dzwdkV7F1kYUE7NGsHXc6AGu5RbjQtQQS7TOujVEom554kV/9y3ihaJbsi3Guqbjg1CrZY
ft2l6zrS3rjTsdQ6NtkNaNTLQStqxDrJ5ouudyEfmddi3I9s6NjvQjXJ68V0QcRGvmAVYluBFyc5
a12DKF0ntnkKZlAEpsPyH2mOOtBsDLNEBNgOIBrcp656+AD6iVPA51vRac0G1PBfDRIg6/w3NghN
o1Nm+lSO5gwgv5THkCoqwpV/CuGh3p1iVdp0N9G8QuhJz3EN1bBbHFCLfoPqSY10XFFfZ4WCbdhU
0TpAFzxwQQpmwEHSaN17TnUt+rG6ij5l7mshdQduTY52K9pi+MM6gxzd163nHzqz7s+dbHRnp6dC
vBLtCMnyk63e5W0+ZOvbAMkn8ACD1X4L8GqicK926C/7xXpZoc2it7U+9AXzep5696HblENpJ6nD
tf1tPP3uufJmTF15k0sOQXn3hLk9digBnm4xov1u5u0h03uh7PqAnlwYfujjSlRM0yR8wYIg32Wz
T6k4JL/PRuFTurTFcNfHtxkf+kWTHXS3A/n/pe5be1qR+IQ15UBiTvVQuiyHzKvfmrrfrFpgImcx
KPpvczvYOK4/VdNmmUZW3Vt3Ram4iCThWqdDOIQG1SMGqGthCAhYKTeSVb9qI55rxyaz+nMWZWxM
QzwvoikpD7GW2PJjb5A7kAc7c0VMNQfGgqowOiCjW6pu5CHvRJcdqLnLy2iPPEityKnrqCZ6xYM1
7XnMKfeQWdV7cZZiLa1OYXtZ+lXcQM+paqBdRKgjA6pdKUNh7Cw+NhQ/OpcDaT3+JaC+16HkzJWB
eTjUHaQqf19N9NXzJYdcoiTD1ZYPEFRZfe5q/Xa1d/1ZUoKOwWq1n9TDlITljjy1/OS0KUKVkmf+
UHGnCdq0/2Y3We9WkPofvN+xoWZNH2J760vFZZISPWVfoQTQ1oijJU5NOinz9xp6Tf1tuDRDMpIg
Hd76cohV+VBiGDXPuE0W6/TBnNQrA3tVzyMVOmbKWqxoDsFehHycMq8NtTZE9Z0ZYjQ3ynWiWtZg
3oNZzzZ2jdAw/3XmDzOAJ6LE5dfAjND1MOrkvqxi7OTVQN8a8FyeRayQa/nXWLmbDMo0QB8ktZJW
lsIjSXAGasxsIMPENGcYsayhqyZGBdtAjFo2QAcxKubmLXXIN1NCj3VcnTr5qprt0cjXk4EvwU8t
TTFazsZqYjTNMUmqdABNtYLKrzNbVyb1PUIlMHjms2Vg6QvmURAcys6MYCuIOHHoUWO+DcDd+DFR
4Zv6niLqMkFc4sNK4hIjaicoQrOwCF6uncwfCvRVfSmBNWmWXmzMETheaA7RKzwo3I3kV58vgGJh
iNRw3yqvpaEAsirGpzHv4edJcUIl3MdAMZMtip+yd/GTScZTlz/YebpYNWuy6jCQ7/1nq3qDijaG
JGFXxcvjwehtY6d4Hcxs8Fkr9MO6c6iG/ktQTAe/JNvf2NH0nJe5O8zCaPDn8ju1xQXNn6MgLfLu
bGJIIkadWMWcdF5SjIolYeX1ZzEa6vK7JbMxo1DMGnaT/6CkkFBhcHIQ9Fb7KCM4fmjtwNzi3WZ+
lqbwTjyHl4gE4OehCC1jG9QGoss66lT9qpqMcifek6co1E66lbkf3pUhVfIGPsmydjKit9G3PjES
1tW7kXHg8bO6vapT8Nlref0Uz1oLWpKgoqPXx0bupf7ud5OiqH8RhymzDpCji4spYc/IQvm+Vuzw
URwcAB5FDBZPtNC2UC+l3py0TsctJB3TYZe2fcdNlgkTv/9HK00ad7aT2+VI0eEo0sjHommtiwgZ
Va+/M+1pt0xQzSnecweFVS8meHJuuA3y6beY23Wn+L7I8+C2iIa8430wUvgUn8IChr9HYNpYiVhx
ADWdrME29Vt9Xn6SbLxIcUV4kpK1HKHtmrd1/zT6leqGPV7qom8AcXsGFfXDmfVeRVeZ60gFpfLF
mrt60OnbuDJ5i5ybBZu+R834IsZEuB7BI3VSKDuN7OnHMfVe0Q7pT47v96fRG0Chi1Nx4PYuSfha
/A74GFX+HhExounljV+uRBups3CjGlN3W3OJSfNo9NxltljXqMa3z3FbQrSL1HqW+8rffQgxa5kn
qu98CowKg6zW0Y92J4VgByeZU3FY2mJcRIphC6mst0jRNpfI25AIpSAxuoqPzogIEmuIs+WSeBNI
mvsfryYi2aMGqA6CTJTVeri3EBhcR4MSb0SzcwL6Om24x3TWWvVoUGw/DHh98iOg3nL42J8Px6BI
lVOVVYmJnQqLDPaTOhb9na/6DeCk1No67CyviNpXK6+a+oNoikPc2o+y3kVn0SqjSLm2xoBFUxDc
53PL0X3/CjFzmVKiwnFpW2PvjfUUuk7boDLgpF8V6N+hi8bLxE9ERexPTJ8vPOhBv63DFJxSWWGU
2/TXypKDJ4gA4Cq9J3HQIrMBQWR4x2Tus2uAqtOEA7IYpVrf3me+eix1522C2gFhMPDFFF1Q0dKN
NXXIxs7Twd5m5y63fi3xUAOBd5n1VQSUXTm6fheMe9GcmqIFjGaGrmhKdqI9ZsXnNE7eroYqUkn6
0rQOWtLEoG5yjaSNPdvwoSUa8S+L/DUS6/lF9IW5AYh4aesHDaIcWv0EePMkESWa4qCFZgSOJvfX
HwaWJt4t+jYwTDCCnzXFxidn1HysUmyKTXgUuwbAx3XT19OWKnzw5NlhcJVDexWNRfpvo2KujiWP
iE00238S8yH3f5wvIgLEaW8RyxV+X18MLmsACkbLFxC6g9T/1gjQ8IorHCFXJuSdiy01G5gZPkIC
Rv+9aiL/GM0Y65WIbs3QcsdAGx7EoUE19VJ4NbL2zfiQmZA80shLd+IzITGNJYNRnW8tmzJaLRnD
KhZfx+9R8enS/zCakBJ7N7ed5/bzV5fJsbGnVu3DcEqg3sRFdQQuiLYUANjHIXCTcC74zz25HDlH
c8h+iaFbUOW1m6S0w80yx+/zZDV2/ts6YgAx4//HdZZrD//752m7SXY1A4WyMjG0c16ruy5SjUPj
abxvJV2nnceSZXj1SrRzYmrRcYACjMupdhZdvRi9xYjwElLORmkcuCTzFBEp1hZNacA9Yl36CD41
cTluRKcYvl1RhA+QkDaQr6pVaIfx2126GMH5rApdG/d4YmywSgt1l6SGfgzL1AC6zT2/8XnkYTFB
2xH3dzFOLme0N0XZNPu39xpvCA9k+aQ7fiD+vd0m9nbIGw2t4z/75HkAszSYOZV6689Q3tFvp2k+
felUoziI+WKWmKDw57PmLwVZlHm+GOi71D6b6ihto3SAz9EXZ7AS5XlSjOL8n5piQISMqFqb1QS1
9n+PFSslof/VMlFEq8ynQtIkV5zpgFZuZ9ncVyQSTnG/R/8+DntjCVQwyUw72XzQxhJNFRivlIUA
Zn9rZon+Kuj8y9KXAC1IPA3ZttS/KJYP+Yz6sq6nYJwHXQPAHD1pc7eXtvFxZC/tiqZRQr1HI0kC
wDzlL6pCEp4sEIKjczBv9Lc1Jt5pHiIrePIhK71wiPnZ6rzH4HBhpkUi7/LCeqw9E3PUpQk55ND5
CJrspNq5jfqIlV0jUzfOwpp9QibFGLX2JAzdPT0eH+pQQgW7DNW11c2O7kNkxufJfpsgZomDrSW3
qaIl5g9GHG0soDTrwi4Tcp3tuMuVULsWEK02bUGeTDcMnFLnPk/SG7fIzfoWIgZGFlihzJYdC3X8
2fqGciQ1rF0RNT3KUSBflLaxQzd/GeGKXZt5aGwb6aKYw77RLCd0uYWOx1hSf90idchaoNP13BXX
XD5M4qP1HQGLKcCwn0R/0jiNW2LxsbsttXwYMSw+YGQltw+yLJe/KE5sHbJI9RFMYGOnzftJO5S6
PVB/eFsSW/rV0qmME7hbsV8U4WC+iUS0/hazLLEMLH3LMrj9RKuJ36mEB8ZnUmgvECql5yYfjV3e
6sW+SavkGSW/byrAx+//GjCEGF5UPmkZIQU0yvBkNIS8hBigHJja2izT9019bopgMSqCl6YY/TA3
N4GnN2Cs3b41tEsagwcaPPsL+FbFO/oKcumQeFD5qgppJE0T6Rdyu9pFRNdDs44rrT/lza8kN/Rj
gMTTCSYp/1WlhKkhzNC8QkSMXlujqERKSIyOc4g4E4eqhiR1G/nYNsNGO5rddyzNTHjRc5xYTrRJ
IrVQoctjNPrItftxl0KD5qBNSiDth5KE/cRzxO2MMrN/JYmenkADF6Q+wzQ91SCiXFxaFVdMqu3E
2YRtG/JulVmSfikLDI78foQBKJNfnZuoRo33TuC1gYsL1m3UkLvqOmENcIGA98KuM//SptG0UvLQ
e2lb4EhKl48vXhkaK6epsxfPwnYwz30HFwUsSSUDzm6rwWiibOAcFcyWbzxtPYq8W1MRUg+o1bxr
LqOCV/dP5yaJH7pWz5a8mdmfWgs8RqtChXcFx7qYs9oJ5TNQ7CM1w1PvlxvRNwC5nNa34XlK2uXK
pppX0CF0bRxFrTZ2JRV75FPsTQxt91WNo881FIOr3JXqfZ+WyUr0Zyl2qyn+tgdnBvVCf+bVTPni
TWVz5AuocSpJ41fYbfWq9h3vDizg9FhIzVX0+2pabhNPN0iMcZGwbratDpyoQWfzJfxDC6LhRz/5
2BVwW7t2RTPtcT8p97Ke+o9sB8HQm5n5I/xDbdA/EZHIm41XM0IW5u3NGr1JmE94Oq6RsEjgQCVk
jaqZwyc6oRrgJjtayQU0nnWflZLkSr7B0+z3mZ+RKhV94e+zZfR2Fg35pc0Qxwp98xrw9nrgb1G7
EwdI7PqdEWGKa+IcuPowIJpj5F2LIrUPInaJQOedTJgB5rRL/EfE/bInpUqijScD+89riGORhE+w
0VnJ92aI3Ekfhz983MU2UxW/j6jnEsnfRgidqCQK3TQMxj90X4LwkSG1uUPdJuVXJMnBvSdswwMH
Z14ZTbCbJ3ggNifWYiHuw2+QQuPkoBnarp15QIw6ic2PJqkuo1RUkELmPc27afPa1ICHU11dmtmX
Ve1I+GqlUzyOABMPvS2p22EqpM9ksG4RGqSfVToiPGRGUKIy6sPKrLeOqf1XSs/KCWXd5hEdxfEO
7fO9lvGxXTkf860xqv1axIqDJidfkbBTTqJVtuEEp7Lbo+deP7C5dLupoizpYeYmXFWbmjxcrpEd
mepm/GSp2VpQoJFHZTuMncpasJxt1VJWNs7PFwiKbhIoeCaH3jhuUN3H4tnzkcUVh8CU5aNkzAew
5il3EU7B1uoqlIL2W8q9kUrBPCLCZ077X51mPiaQFXRYeK/lOFzD+X6N2JdBDScx2NZDXMh+Tl6T
bRdLzwncLe5+JV6Bo7UX/R9dP0VIFmnDKRkDfTWhwrEWgWJgWUqc+XG9i34v9SEstu8lR0nrcIfk
ihqtm9RYN42ZPRhFwkZTj6NdpTbJulZDdppyAnG+lfEZ1atvfZE6W7WTJ6wIMDMWRseir3G6yR2k
ob6Kgb/sk+e5MPygpi4xYkpS1b3bjoOyFoXHRSD6VrZ8V8cMcC/aen3/SVQtb8M37eh/P7+VN3UN
S7qb5nSb/w9rV7Ycqa5sv4gIEPNrja7Z5aHd7Reip42YBwFCfP1dStwud+8+58aNuC8ESqVEuUyB
lLlyrd7bDFX/HCQrkF8uXDbmJ6mGga8zA6WefvmvZqarjEuJCF0+dFtqvbt2+jlGD7N3O81ILbKT
x7s/2R3OxOXdny5JruGr14CAqdas1XSo6shbi6GdFjcbnWn+zBMjkXbycQPwEqJe/21cF0gUBZGn
zJr4NMrMX1dN9tHnNmMH4rUtslE/oJfg7ZvGhS68/j6oCdYrlEXjC7j9RciyzW5kCkofz/P3oXOT
ev6wIeL7NYrbZmExaa5FhycbsQvUwv4BQP1wiQEtBobVWhAHgYib4ug44AklLxrkxwPYFzSV+b8H
dSI7vaVKrMSCLLRTotytzhQ0pGJIRWa1N56oHUMeZzMopBLJZmifj46oul7jaeXPo6kbMWELmUXE
34C9tkE8lP50kHnbGaWy7+kwdYO/8qWI1zdbi/I6pBDNeFGUpoNtMXS9pRYOowOi1eBbbRHzLscI
DI5aKox7mX1ux1dy+GDuB2sDOttiSbbbHIjJAfckfH+egzq80gpPLMZSU1+qf78eUED5Zpog8v5H
B9Yc35F6HXa3yZsQP4Pa6XHzhewODEqghNFCriA1bK82q1Bn7TsXUULgFeKQ7VU7kIkc6JD6H03k
qgcCrOzOA3+f6zb973OpqvscJqm1Dxhf+J4rHuiQWhXk0a2of9O16SqQIrEpdHa9mXcPw1CE90PB
dYwKWjIyhr5qZMJ7biNwhVx8ab15+yjHua+wlfnT+3Y9GmHq+cmmnDG8HzE/tfraekkK/jJmiX8d
JZZ7TWbzHTWpdCec/AOq0MSJaniKNIyvqXWgBjlxMNOjltF5SnTdD9nhHW2zAaip1kUx2LKHdN7K
Evjl0AjyQQXy26VuU+lL+QjiQnYbH8bqKn6NWtT56TlMVF4dJS5ThDqzZUblJtb67Tlw+ve8GM7t
lKsDmehQg9VpCz1sBjJHuCHyCC75FH6mC/BAZvjNvhmd1IeSMGS372grkdErjk7pAA7HaNVZlrWg
bQrZaFtCZzfbbcQfNprAQdZvYQZVv+YoAAVkCHxhH0jDUCzq71ozP8x0Yih3fSMMq1S7dl0GiswB
4oIbA/WTm1YnSKesLjYoM8g2jc6m3npVzL6PFhA0SOklS9Qp+WtCtN9g8tSk3hopx7n3BpMnP2Rp
+Tz2j455Kt2bTbiToW2I6BaqiKBp9GmqwdQVWWD0DwbL/RT17BWCTOWFOvuOLUCSx56aog0fFONb
MvMCQny2RB3uyBLv01iZYleadbaiXjcWxjoOU+TR9AUiaB/PF5inHP0/LoBk4ocLJIEINqAyBeoV
ZS7d0eXZEk2EXagJrXuwuFlsmWfDHgSewbGPVLISbpJ8a1DIMTHwn0IIztlIVnkgtaiy59For+QA
AKUPsovYvtxGQh6Qf2ssbILDyPmcT4W7gbgLbisXrPX5WIAfRmNWBg12uR3IVkJ4BfS25fZmD5NW
bhoAJRHngjjYH0OpaRCYUo9FnS70ot4nVg9pgpvJ7eO2XvRan4IOXtUjUEWnbQoIVqcPt26yqSnm
q0kiEEQdf04xz1O3SBQjCr2yWesdbwfZD2I/1IAuvdtjoJGO9giivdWvU5QcDpP44FN1ybjNuvDb
EI/VGVzJ7NQaG2qAGhrAFw/L8dneFFuyk4XOOj1GZoKdsLa5mWMISoLTDknW3yb9MN/N/tukMQSx
hlIkgb9kqJzSewragLhR4G3HMXsl0+3wx/4DhcKfIfoFPK0eCXwZ2yTpiGixbt58fT1bw5PXeQdE
vfN+ZmjkCoCm4JDaRYOQTtk+ihwFfKYxoRilaHzwCDf+k/JQmQ7Cmn8gYRc8W3h+IoZnRccpbdsD
swGEhH6R/YjvXC640Zk/jO5COl96jNuwtzGRZURHESeQ5s4qtbakWqqiwq4YEe3XDs/nxQASl0sr
BtB5mDF2X7yYXoUP7gfwRaplLsDl6EtVrZBRSS+AHo87L1DGlvmiugZW2GDngzosOwTdsiYPU4m8
HwfBPv8xyOpaA2yrTnXtWvAeBIr5O0eGqoDqBBaQqA9q/U3mlvanrB3PuQry75mdoZISq7cH8Gu2
qDGFBzdM+1MrhzPFz/7m8T7Hf/RAEVuwLFEFvAr67Bm8FMU9AR36tYns1idXiRYFYPyJABUVN739
CI6tGeZQ1DagnlDD2Ngj2Kt68O1ua7scllXlQG1bIyHSMpknpfHdiiZVQEvSpIShQGGnP0/aW6pf
pxAtAbQYyxTTl/ex2ZRHaBtgBwJxsrlJIvXEG2vBhNgJGFb0cofs2tSmZnmkKd7nIRMEPZd+alj4
mkHf7wH0iMIrkHzEx8lj2UVoIb2e8/J7z4GY6sLwVU1mtMqx0Zo93M4cFhwgnRBIu40nUhRQvcdT
QQcgLlWdW+iAjJyi+OnN6IIHGzKXBpbqNBpJm2bBwPmgX8ixt6rGCeE1VRSXogaXKOma9006AlD1
747WM+TcESOiNo/IhhB3se6I09o5Mhs8xKcRoaqiEqZ4fIvvSNsvNiMS1KR3t4oGZX7tshcohRbf
Eekzl0moprMFfNMRBeygCHtzKIdk3eYG8HxGGmxV129cs/MPnopcf4VwSbYpQaQIlBE05qk7MZh/
SPD3gH4IepU5Su92OUMRO/1lgFmvbaD/X/oRTB83O7hx1k6e8Ze/+HvazpKwArJRgIusAr1HnrX4
leqYJLXNIG4XSBu7ELRD7CKsrXHheEUHydjGfhHIvLQdgpAIDpx529cLYtkEzwoorQzwHVLT8Zz/
PqixHIDzSnVCkKoC/a0+GOCpBLwQ+hnd9MumO1LIlEERRgL2ZHprBXbj2gqaYyqUunJ9KEd3LeoK
7O66RQcA/p1EYNGpLWHRm5ceuWJqgdIRfBxA9kESOT7cTOnYFgc5mF/IRAevD6tdYLJuHimSlu/K
1v0JiZ7+AO5PyBj1YzZAHLTqlyBCd5FjkjXi7dpIPeRJZ7M7tZ24+Fnmpgm8TDYesWWy1s00yAVh
LS2J6husy9FDbfKhMzqAJQ28BdnxZgZ9b9ov6r5/G9AKSGw3k3nJmA8pI6MLfTyTDYZvrm+jtWri
YJVmtnoSA0cc1Q2vzASWi4812EM9yzhQ5yRNEwWVEFqn3gD0T3cQrY6W1BvgVXPylP8VlcXqyQUX
9CPkAKq2bftl1RqXRoJbjDwrF9XZjSrNHc3DWvx0hCvVmnqZ6OXeQr0r2DDxiYDjSO9TVu9pWvIA
EhKEfUbzQK2kBBEltpzNkWZDzKoHiX2jQKPlQW/UgR6eaw3Yhk2cPUcoZkXCIwFNFJRI7yRu5J0N
Gt0TqrLxaG7j+qkBOcbClFBmq/ClRQj4xJALEiszTse7Pi4BuNAxVWynrWWS8AaseGgWrOL2AmiG
7ISXEvhaagfFNobjr9IutZZ5VPzmyH2IAERNsTHLBirALrJvhk7BRZM7Au4tl+EwdmcyUacnQGBj
ho7ckAd1eD2InGg82W6TWG4PjG7Rn8luCkNCkgaaWajXt45t35R3NY+u0WQ4oP4iSqu4YCCyssCR
OkXp9wLvcpCr6B4uQpxCCybbeNAOXpARalhwp9PZFdSV5brvkZaCPPUqDF941anLLQSgDAdlAVFi
3FHggDoS4YwQwhbtCg9Y+546ciaQ866sFxBk5Hu/qko8+EK2dYo+PNcddA0KN4GgQjRNS7P105dO
BtXCn4roaxM0ZykRkF+M02uNDR++1apDBcnQ/Myc4pMrs/K1N/CvRf2yesZ+oFjxMhfXfqgQEHBc
6xTwcbpTsd/vGzOUUOVl/7pyNTofr+zqKxu8PteqQpylyl+RtP945aHPPqV1YS7T0hkuU1JuQGIG
Nu7JMbZOpYyvtsR9HvYZewQdSLAGxX94RM3/sEce3draMjXvMxCaLX3R1J9d0b9o0DbG/wNqI2Q6
p+yrYRnmSzz42YrhR38f55GxRf12uk+yVJzGLp3WbjhVTz6PQBjNHesbhDTePoaFj2FEcfyttxEE
/ONjqCn818dInKD67WO0WNicbKyTl/2I33MjIV+BJETxBCrY6mp3eKzolhOaOADLV/qqPJMJqy2x
CoXdb6lJw/kErBI1O3uch6Ou2xdLPRSFAagxBymyPznJarC5C4F4q7hiqwVgQuc+Qk/AfRxiHYSB
CNKBbG0ca9Sv5roCyfEjEEbF1YvehkMSDPnExEU0wenNY985bwehzzLA3z1jALpUt7xkmBBbyW0E
TnUPyHmg2mOZOxMslSvSdXAsRBeQApmOYIOFpp75ncxQF4VUjPYinRryKieljnVjXrFuiZZJXYMP
U0mnPQ6aQYUOrBsGrI9BBg2WkWx364A0ArzNd281tuuqi+4g19kvbcTPdpS8yzNwX4FhIgAZKnDW
1AvO63BHib+CTZDjDUAv60XRegYOTJLzRRTJYFslVmuvSO/d0kZoKgRbEnYnsXg6o14GFrdFp3ub
DtiZXnZQXQdJ2GXi9hMjllrdUp75RBS21Kdbtz7tab57/j4OAsOzZ223NgrJAAuLpKvWWQcOJVoC
zqtBMo5JDZ0QvVikVDkdZm+ns1Hli9T87RAqQ61VjdWv5N5d6hg2QAqJegWwa1XnYfaikrZGqR/s
xE2bJSGYLJp8tgdKM4wFkXrV9pu/xZyfWL5JPMMQexk1YzsduoyhWkT2CcJtsN16Y+1X+N0EsAPt
Fsu84OfYwour6yQqLZQ/fg7DKF6NdsH2lN3xq/tpUuLlDy/ppzq3uM+xg78a+Kf1tofERZD4zioo
ORKcWphV2mK8Ngr/UkprDAx7NkqvjbbhX3PHtB/BsrM28L6BZorbH40c+zVSqmG5heUc4ygi0jo2
kH0pAU3n4kC9Xe7uFWgrHuKYOzQHmQdIix55gTloShtxMOCRsmJR8CqDglXPH2vVNKDfAVCpsRP+
WIG4H2QtwXIawT67bOwBmoZR5G8ax3vrzbCtpqFk+tt47UGdPgrs1i40acJ22fpdrf8UMROY+5XT
HPGniJmz3HR5e6TeSWfGqRfZcThz8JvfeunXRE3us49j/+ZMvzU81bKjPJSJPy5LLzSejFj960yN
7M0m38/+8DNSaLmPoh23oszsAx8DkO7omxY4iAdVj+rRHTr7UPcqh6ohbs4WdN82di8f7HQzR7/8
ZQou0GmopGeua89HgAgkJodJcHZQrPNWkIS3F2S7dfytiVgCaxY07tZtl5O36jgUsv/osPT8Od64
qy6wIfFlWPxCh6LKn1C/6gPx+MtEZ+B1C5fglM/XFellkrFOBWhTvAAUaL97Jxxg99z7djPbKk5u
Vyj86u0KvgvslmaNC5cs5vmaRtycPaN4jGWxMwywbKJ6KV00xZhuOqh8QksuYLtuMpuzqTO9Bi/C
g9kDYqAzvXjTigeBmBNkFhrotmoP6iiEs7NQQzYPQnlxvxIQN1PWFJ0hR9otjDysv3Q10pEuK/ih
iIb6BXpks71VUCmCIJGzbrK2+VJjrWpZVfVglxHYigoFpLG2D3o4KqDi2/AGkquPsdd/gshFtYL2
XvYoTYRb6IxsUtuUttHZ/4+fUSG8UJrgmh5Hbi1DewLdvn6iudtpUN1nh3F1UCYwy2TN8sJajhJP
lJrb0K9Y9xNIsEOI8BggyNu0IrW2JHQx+fbZtSrzISvG7D4R7AeZyStIAnNbOo76rL3M0N/aBfAw
leE8Yq1ZHiwXDwHk491HslWcr0YUOV5t13YfUwg1r3ygrrfkQQMchXCnFoB9JJseMHhgb53jAAGL
E4D4sjVYu/kL4NLtLhpatuY69OXD7nbuR3uFbdGr9v+bXU451GebaMFH3p+zUgabjA3Vuip58QzK
QvsOupThkkdd8Sx5i6JlP/YXRohmOkUIStSgxyRnywafz1DIM3VmdTo9ZCAhi7F0ktDZWhVxxZ5Y
L5Or9Dt5N2ReYCIM53X7Gi/LfCGtONo59tZyhRh+UIdRge7qULCx28/ukO2D3gxEqICeasDCMtXj
2Umq/qVbeaMjX0xDdBCcGvMFNeO61wyTBmRgdS9USWuIK6CUhZrFCAWz2JWPyEyH16D3TmTGtwuG
ohgg9zprMWUAFbQCQjB31Otb6jVyVLfJcuzvbq9bREdytUgQIYEWwIfXML1tby/faFzrot4PDtTH
SYEFnRNkXuZ3NQ1kiEEnIEM6OmB3xx7SkptBZ9mKfuwekinadD2PL2TqzQB6x7z9QX1kug262X4f
1I1Tc7B6+YP8/6+Dkh5oMbA94KP1IkCc1B8vYRoD6lELaTffVBsfjBSrzccy6qqnMov+sfSqq/Hb
ZBFgMXkCnaA9N73fm9R7c0bESpxuTZmh4szK42YVGrvI0ZXFox1M92jFVGc8/LVl+2W5kLnXPAAS
wpZuwdk1YJbaQFa6PYIIbthLAbGc0A/EBfFle2UAMPE8NRDSUFXTfgsavhMW8LaLCnBu8BNAKLSw
v0F5h3/2mM+WGdJt85SDoWkf/fJtSjkBsNRL921KlJQfY9y7SSfkZ6NiA6gZcaZQg7eAzoH8XApc
k86ktv3Vr7In0MSGICxdjl3BN6QNFiGscvJ8UFw0IE5eU7PtWwiFQ5GTlMJ4OAEAVjD/9G4naTEP
AQy8jLMUa8FTUEI2eIETJ8L7ZwGpjvnkY9d/8TEB+NkPU2Jv4t7uV3zyo10ShuqzDznrXlb1J2FV
6SkHQ/RihK7HZ3JLoPS4A0cwdDYdf1GzIbxLMxZtOYoVVyhMdtaJrPG/rvOpX9lVDt0PaqvO6UEr
4jjrEaJC0AX1prVt+ltgmX5Erop3xFsP0FV3obN3+81E9sm1Zn+iuCeTqwEjI+x4q8Y7spOJOv9X
+x/z4x7/8Hl+n58+Z0iIjve5JXM3IaraNpbhObghfx0GENkq1l/6MgPveyMDpC7K9Ftr+1G2BrYd
8Z+2B8mIHjD72FMKoZfUhypMiqf0v6e6Wd6nm4enoPT1xgIK4VoNwalcfReJehlaQb4hG2kn9GA+
PcvcXNgDAy82XqW2E1s7pEbNGTcmg9xZuCLoTz5Y5p+Txn57Aaf1m9sMI9NuYVf1J7CGeM/ZL7ep
G/812+9uNLyKYvyLPdz99oSNMRSYLl3tQpPebvxrIhLnCrSnRP0wbvTKPOYdmC3IUzh2d+d5dgCu
RIZNifZvpwRUh7wF1y35KMP1Fq0Amo4hxzL76CuAfdn9cAVzNbvnMpqOoI24J2+adgzx3LLn5JAp
xv3oA7XiREZxl0MH85NZIyUR+VF8oiao/rZt0SWPBhTpHgtlr5Succ1ym6HqSVQLak6TZd+BjNmc
e/ORAwgzluUd9dKUHIIbJ2rqKVUOTj6asgS9Tt7H3cmNI9CiGCGCFXzJKG6iD6ItABOHHNyRYil9
XE/QxEviDTWtjMsDM6FZNDS8fIqRN3p08jmUQg5tA8rn23AhGnMZ+v3a6myoFMZpeB0blKoxrRZa
ywG0E34HoHE/gP3h3x4y6A7tiFf9Hx5ATiEsrlMef5nDx/59NSY29OGxZinYGkgchFQ828Fx0rT7
Q2psiEh/ts39INUHyX7TggXWLQ1r6zYOshIMrKbIgzVHn5pImcxNQtgQpoZLdzbdMDXvgwitQ17v
JmqR6/tAhnKEI49RSp2y6tLn2QHyg/4joMH+o8/YJ5RxtSeQxPqQLG+CNeLb45o6O98ITwohq053
kqks83Pl5wystBidJW66Rkl9u6HhgSks7ETbb/NoPQhSGlvA+5N7MpnBgEUViJ+39AnGIegPHHrA
C+qlORhycKXJhiuZZG2ggkj62R19BKhrN3uXeSYAIL8+EUh/oPplPJClMwuoPk3fojQZdhSAEyDI
3U5NX88BPJnY3Rkv2it10k2GbCxE31N+pRuMZx3KPn4fLoq6XnGPgb65zIJdgvcAsLvBrgub4sll
aflUYJ1kj9l4iRsb97jLnKXLuLijTiCkpzsbRAlLGvA+HM+rAiSuyl8HXpWebfuRQBMML6EVIL0T
2HfAd581SCq3cky+gQb3q9dD3wdEI+Gu4FBj9PPcesVA6qeBqjaClZsCNFOuDDNlO1dD8C2jUXdI
i1saeiGuyAu7i6hu800A1gIJGaTPfZbYYDvNkcHItZKUlnLRdiBr2Qf77/7IGZ5Y2PJ+h9LlERDW
DEgFHfn7IwZY+0m9tBMkNG4dH4KFLUUCfQlWzTLBM3wYKnBpyOgKFa/o6lnIsmB5HG4HyNhewRGA
mL+H0i8ZhEfyYFFq3Y/910m5brrMQ+5p+vCfkS+9dOlqduBWT0m+NAdN6TYtNPv0FZqBIXjbQ707
GlD0pnd2eC55kPGLux01W2auOFhhnxPsPLBs+bcbvSoGFwraYdH91a3RsxGQ+d1N72Pm2chOFzV6
R9wuSrP1AxiVh0wCOAFhsm03ZdkBumD5obAMZ6uAQrhwWQHGXlnBYx8hdN0wt/rCEv4l4bL+2aTQ
u8v8kS/sERDollc/+7D5ogxefimaMoU0TuY/KoYfc23w/AKBirerNNb48Sqek6Rr5MFa0B+/Nrb5
xhoDpWl5AGaLOGI+mKENOdPK/M1GgzQFRxBbkNgIg3WO2NsjRGKqvYuUDYR5XOeRbLH43ElneJAW
XgehC9nhdgIX1s0f0leANAoTq9TWaq/z4WXoJoiWVs69q0Zvb+vFqgfsxsbKVIo0NlasSLaPQLv+
bpzF48loa8907exHEQQ/qsw8mmA5uZ34njVbwl8nv/lUaag+JV3zSmtkWi3TQlkNEJsXkbkjuwyD
C7cDYB/y6UsfQ3bgFt6lMLC2Owxi544Xb6jyQMlPdQylCkhFWKsEeUZIzqXT2Y6EuSQHN/yUdY2z
5CWK1VsR50sxmfFmSlznbABxOx+skPFjKJz1UEQIb1EHuUjILS1L/Mg2ZBtQ/7cy3SSGMF0vLoME
XUjnZuOmKgW+v6YyEIAUao9Fo/oM9lwfEpWuse91k7FNE47+Sw3ymoMbQL2Pa+1oq5j8ZS9A4T/5
RgkmrPpnrWzjVZ8EWf12YoEfNxMQBHEtZBdLK7c+NUHXrXgvnIu0oC2QtUmxR8IAjA7RFK5rBlWE
1IrKZV6DfCfW8nSlPusDoL0B5EHbtJD0S0fTWv9nH3KkQ5qC7YRr79tkdMaLr2XZhdhu2Ufacg4V
n+6ZMR1JhixLmbrXfbTDpL6W4W7Rm9P3vv82DnwoYLkfndcWsgwLEB/xR25HwUYFwNhI0BieWBom
674R1qfK6L8W1Qg18wQ8eFjVfQfds70Y9SCD/RoE8O14QkFPCmZNw/w0jeM8CLKq86C2QkALcBMj
GrJD0rjGMp9kukTMKTvE0QiSdurpolS9nVLXlJkIoLjFtLdHJNBKXVZZGSgETywIr0MLLDmGERg0
jEK0D4aT1suqFvxVFfLiu6j1Wgzy6yCC7idKpv7hgRt88nMbPMzB6Fwy38yg+yT4Ht9sfcqUzdbC
CfxHloqXJIq3k84f0UFWKgS2hqNunNq5jXRx5o57izJQH3zeu3nA1Z5anQnF+U6F05YgQdUInfKh
RURvRghp+BAoWf5uEx4YKEiUmpzJb3wfS6gjmo/8/uN8bos1epB1R/BvoDzF9I3VLcIyOOYTWNKB
udFBmtIBKLByPVCVaXS0PtCgCNpO65ttSsOzZbw22HbvkyCssUs2jRHfYbyam6MsvIuSRYrK3SRE
uADESYk+UAeY7KKF7ZZ8+8Ebq+VVq/LhdHN2fU3sndWPH9wg5J6sR7dowQX+AoKY8CSq2rUXHeIB
u9COXmrGorMS2LesAL/feDYYyGYX1FxNizSJDDxdVLECngiiBrfn08jyGmTWa3owdWR3VO+cy7wr
VlI7U0+UIwO3MAUAgqmYnf94+NHsBbMtkC2iLF2zHXqaHjFmJeoy6dQk4sNbFxmllTpA9QGboYeQ
Bt4HPz5YFV+Ro5tYKA+ya9/eMUfOtnkGW9V3LWTaHL4o6gJyE5bl3CfZ1Ny5SZfvSttVlwlCkNCI
S5svI+QefSM2fgayufMq5r92fjEuaVDhpc2dzC0wj4S9utiYch5UmN6JnghO2d0hRuTNgyLg2u7D
VK0ZFPoWha5U8HSlAh3qsVkiaBWebEdawNXorT24Njjor1B6AELGNz/smsBcIuoGeHOEfBbvg80q
kVvoo0HeGOmcCzDD46XIZHNiHhTqBSs8iO+AAsVMWrWvQvNKLU+b6Ay8Jfld7+nyBD2UJqGO0oiz
jVkDfudHbfk2S5jn3Yr1iKQmVhAl69LBRnPMGAgJb5dCbgmfBgiaO5ptVOldlKbiLECqsA4Cmazp
F1Xpn5WZlI9QcmNHarVR2J3KpgfvH/roEDamXHtAXKzTKnyzoXL1GlVGMP8WUVVbnurJvpA//RRB
Hi/WMZfN+jaRjMS9DdniE82D4DDoN5SfIsgESpVa819ZWfKPkKl/7w4Q7xYRWOvJLjzXX1qtxQ5t
XI7PLOXbTgXWl1xaULIuW7Ultwwp9NzCxr6dBrb/T9NOzKgXngQNF01bRLLc2wQLbI3evkPVYLQu
3KnbEAsZNVPE1j80uW4SZZnZNtH61htJBCXM8p8Yr4XnAZpCe5Hhr6SmwxEtr7wAhQi6N3U1RySv
gUvUTTMF9lBomn5qImWQnLK6y+ZmrKR5imvj5zwTMh7nNC6/UisWrnseOvOTP03Tc1eK7mJAR4z6
uGXz+zYPz9Q3Arl43yobnAG4Ihg1misWWHcRCFaeE2MygClSG+orBmY9eCAMpHG927ePqkuW1FdP
cfLkFf/UuPO2MgXWvY/K4VEWZQZarnw4eJrcCbBh+y5lTg0tHfBFzS6opmls171SKy1zBgxgYm2o
OVjAcJdZeKYWDSqxQF8gQDAcqElT+kF/9bP0SWnak3xoswdDR23LmjtbLDAGyN3wejeidv9MLkjK
8DM0KHa3AV0hzC0KAYCg0JPQoS8SMU8SF82wswFdXoBhIkQqu/YWaRMCzVw7jrFghsshsiXCldNP
0X2dV9E9qiXzuwTyRguTfBqGMruy7s/USwdyVvsyjL372Slr8XBpcQ/M82YhmJJMN4vvboNu1yr1
ZawUFLZhVrorFFwBQxLGJju4+HLe1wKFTIDWpvaHt/+YqHzd+wiC1525Tft8uPNQLfQYc/cHT6fi
e2mGyBz41XMBurS/OWSt/xyqqp4d8OId7mqFTZeeIcdm6cEHj8wi8aBpX1pxffJzw35hYjNFRfJS
N2NzHpMYOG1t7kvJtxmA4xsko+yX26C3JlbrKSJZ01Qd5jfjyEL8RhJeobwP8kgfDn0EwBsfFFR+
0dHqdyudQebdP2PDk9hjuCJLyBjWOVlVbaO8hBqe64SQdc3F2hUsfRYFloJJF3c/KsSqDOY4/wik
sWpfpV/cDkGNHPhs7LR7bA+x/N5bdYtiOz08gtjNPHwKzPYZKY9hneZY7bcaC+FpfIRoHbwu/f5M
Ld8Em8LUZWJpKQv4Dt3bB/KtN45RLt+4FRBTeuj7+DAYy40ZgsE0AYU1YgEohB90jUpug1YFP5BH
5O0DcEVhLzD4zHzt5RP1R+B2WzE7nA40MNcDOypumcanJk/U3tdlFU0XlGdXn1Ez9iL8TqPhaE3Q
2gYLB/gZm0oeyY08JiOutl0PstgdwEf9MnCLBhlPZcy1AVGeVovEMuW9NQT1GdgXA2hWpE49WVe4
P2stTvprhB1n4RWEgOAwz53vvgjEgV5OfZuEZ8igbTuON/2yZfGwAZNeu7ot9fQAT+bdgUwSNH0b
M7ABkkZ4VKTe+Brl9Q7EO8ZPy7WOEC6dvggwCyx91PtfwJtl3Lm9OdyhvBSoTT3Id1G3mJrNbhp5
dZkip1xkquSnXFelZgng0RKSQHPr3e4KtxSrQhb70gaX4o1kBrBQ6PoYvQ92VbPcU0eO22td5Q5y
/CyCkmtvqlMDhrSX/p9aWv1LzMYYHLlgRQub0H4R4P/apJYcN+QE1ta3McxrnBfruxPnd7Ipk2vf
2PyRFTaA8bkJ+qo2TR5zUbVHPHG+UOfEeX0CRfWpHL38aKssX0EZFwKLuhn2eAMu6JQOkZHiEaZ7
1Jihx4dwpxbq8dZkHNxvgMTlV0f5zTkHfnTRDaH5mbejsaoaVu6omSFjAXVM+ZxZegsGnO2Cgxnm
c5Q2I7AVZrDzeZAeUHXqLbEcWvSZEJ+mIuYn01AhCHQBA4CQbLcyqiDeV7qp3YR2M+OGnxCvhCZa
3CIZBhTWClQ2fE/NdzdLzwawGLjRCFQwtd9Q2QGGrbr6GnqIqeuIeWq2EkirPjiPYVkdURHnrd49
kJJACUAq5dLTHlEHSnnygCZR9TVu3uYgDwOKc+AiAkcyHkjmQ4dk2npqUAMyVo31gFJ66yEX4aZF
lPJCHkWS2kAchOMC0Snw7PqpNy3wtFE7cnZsFGYL1QJzhaE0otVzIhzZrp1KTsWy9ozNOLhfGDS1
dhnomBadZoZxp6g+UBMiNfaz24u3ZjyqZJOgVHk1NsK7q0sIhtFe3cNffScqmaxoI0+91KTd+s3Z
6WR0QFAnXVBWq3M6UAWn5bBJ2sAASLno98Kxg4MJ1NacHcsiUHKNyLDSALJT6qxVY7JVwADNM90G
/DknIkVQJVxlHMselgPoxoshuw8zvNHGyb82UQkTMASHkQWvN9OQepBEcAq5jLu8T5c+L8QqNbps
M7freNKc5Ym9m9tWhJdvU5VnmqIqvOxejT32h3ow8Hbz/DlKbEFSN+7z5FDEMjtitfN2mIL0f1j7
sh65eWTLv9Lo5xFGG0lpMHcect9rr3L5RbBdtnZqpbZfP4eh+pxlf+5uXOAChiAGg1RWOiWREXHO
QbHP7+2oKLtjXh/JTiPawHdAo2oS1YxzEbrYfOoCCAYLYCmdwLAXZGO6A//9xVKiKGp9pQGhM4TR
kUZFpV0U5w8TG9nj0KBMZoxvVGOwR7I4xrQHfYS6bbSpc8xqkZRKHMlDIiOxqhsoodVGzbGiAlSy
qcAhRUMjSMkeAMbyF9QEJNa6/IcrCadStzFKXGpk4X2VMSClpyo/tvoQDw7aaoxy1AxN+ZHOqLtw
1QByYmcAb+PPMSG5Uz95llMJPp/fT6nfqLtqDSmteOtmYboi3fB9rtFhJX4nK7s2+7NCAf6ZZVm6
ykzbOQ68+N4EqTpZvXo/hImrTmTjHvj1mJsdqXPSHgpsDYij/XShngEIOlA6g1ctN+6uaaqpE9HR
HKvX5iey3EWagUyUpqKD0YKiUntRi1xp4BS188A5o/XXXNfpf52L7D+veJ3L/uuKNLMtpXMEFhuP
TzyMqhTIW6rg9X42sd2xn5IWj5VrL5YTH5vUi4R4lNn12WVGfx7sJtjj1XZo7QQVO2SbTz0UqOwT
yzqQjQ6Sl8Az6wNgBiApfYla7CDA29WI8clA+b2XGC9lWxVfpeO9ePghfAUV9HyCetL55JcuMxjE
M6QyDrpb6pH/YYr/cR9IgAHlBf7uNVOMnaqBuwsiesijLNrU0Kmd2SEcAWWXsjTZpcWf/Gx7j/Fk
Oy9/GhR4dj2zQ/x90JCUzkvouPGplwBfqtwYbunQxiKDVubyapkQiLvlsV6Qp5EWfTU1m6Usra0V
Y4/Ke2v8MDRTSyOoimCesrPA1WEOOiihr6BjerdVEFnbNAARLNlcZCgXdSskqEFlue6Aqd8Hosme
R2PayspGUau2m07qX+19WLzbBRjb9hXq655ZgT3kT/vV/1d7UQG/RtmrOfGls1egvIQm8zgnyyrQ
1p6UXz9e82dZZ1fbjnnD8po/65HCRBQ29jbXpJhyw9csdIcjmWZ7tCwCIMoo5zYZQXqKnPLxemmF
B862qqJxeZ2mDrqPU1PHaGXz1DSRCSrnW8Xt5WQBIdjwCYHBDCUpl6zkfGnUTQ4cwBBc5h48ocY9
cC1PubaRX20HUFBEBcmWZpjH0gQ/Z+nB7gNAk5705wHL03mmq+k6ZxWnW7xvxJE6UQd2n7BMnTrA
+FdDLrDi1guZeeWBF185ukjNapMHnuldkY2g6tJNWq4wGSLX1gfpkWzcA8EBisJvqHN20/NypMI3
V5u0f1ynNUbv47Q0yDcQzEr6JsU+CssgmrYDozV10qH9OW3QYKswllhVDa3B9mWLlR2tZ7wQdRDU
pPUMNbnX9QAiITVxbVIvsGy4X9KTF2LX0wFBvA2G6YvfYksUCrM7gVAcazxqC22kMzrEgYREbFpv
aWgAlnW8NvQQal9nCAoQ/Dtdff+bfZ75w0XGzI8XwpP9BiGObj+I8MF2O/OzgBCrH7D4W66SblkP
iXeB4G97Ao0H4IRj4X+xqjM5MKgSLwsBTvlqKMuzhI7Iijr41oHG1FcoO1crXvXx2Y/C/BJNqD1A
aiv+xu3HrrSmLw5A6Svo2Eq9bA62SBEj9tBAuBPv3PFzbrrNIk6d8FZK7l6oA1sAYCt0hwGI3dxR
GuBfDmzgKIbqIKwI1IpMl0ANTX9Ptr5lqLIbu/G+QmRw44RGfxNkkX1j1eZdoxe1CVJJ1OpbI9oY
YMyHIjBEHkMh7AOiKnsCtVyBLtSEujM7gPx87iR/stNhRGrpwGK++92upwU7tHEorHb3wV/b6QLp
ZERHAHLmzt+GA72L/LHZzx/virchN5REyuNUZtvrtDZq6s+J1y8roxnOnCOhM6Am/6YL8LoG0Cy+
b1IfZb8FFBuG2pdLy7XKF9HUgPH1dfbZ81AF0Pfym5+CPEly9UO5cpWmuYB+6D2SQQl2KVmzLH0n
+IHUGcq4s/TrEL8Bo1c9uUqN6wiPxlNlyuJoIbu6mTwXi0qQDyzC3Gu/OXa4NKYs/wEO7mfFRvfF
NwYE9xF5v3DDNPeFC+i+wJ7sLpFet+xb0/o8ut2+51b2wxTTQY1+9RlFmxDoAvuhUM0i6rvpwbRl
sg3cKj1UoklvXC8KV5bf9Z9RSb8dyzT7bo7RJ5Ul43PXDyN2n5Y8+ZZyT7izi7XoRPEiFMKB2tVp
p30svOhY1TFblmGiQIHNmmPsWdND21gP4Olgn6HRDDWnwG1P0A8r70HT9pXs+GMQlemq/ixBW3dX
NxEKqWNvZfgA14EAM7wYuYzPlRVhs+843dearXkSy28oroFMlnawGz5ugaGM1omdyluAX+RtEQDg
hYBDiXg9y28taK95izLHJ56yGzIBw2UgM937TrQYjGIXGm2y6XXRB/6rjTvby+IFwsb9wdHvvbkj
AFpgCopbakU8KM65HZ2vg7ICb/0xikHi+XMiiYTxCjdTsjGoRAQL6veJyUdEVrPIvfobkb1Nmo+z
TNV4bPOFZJrybSZ+m4/kQ4cP7XIIp2ODWldleQdI2CwYB4tHkTmXuWZhgjQGggPJhmocQmk3ZwA0
nqmTTDyyzrbTvfs3qHBHmixkR6P22JLoKNyi/lTErnVvI2h2+oO9q+RHe2K3n1jWvPtXKABaEnsF
fjef/CCx74cQaKo5kiWDrnnnd0US5CQ4uEGpJoGgajn4F9q6BfdE4N7iiymeOkgy7VpAuDft6Fif
Jjx4QyWir3iFgT6lSY3TqNh0A5VqD0QZACTrkcjpFk+DHtkUCAyFvJxHkgMLAAKjkQ4qKm5UAtFx
8ddIuqYpUKJII1nkmZ8aFB+RA1Z6wF6E6zys3XtUiCcb/Gf4pz6NwTcM8eqd0zgl8gKRA7VwZUKP
2gG9qmOn3yBdtBlLMYXAJEZrcHRZ3xIXyEJUzCbPbDL7lW/39k3Rh8a2m7r2wKt2PCHPDvFxUVT3
FR7zgOd18hXLiMcgRXHvIrqfVA3GsFKUWlXEfW0MUy7/9Nkm5fzts4Wl+eGzxYYBkV2N/SLoVjQ0
+bJxovYwg7N0E1Xz7YFgX41t3ANH0uzLPk37BSKroJCjcJ1Xi2rtxGAMmI0cadu1N0TGAmlsiV1r
KzYDxMyW0RDgWydjU8R4R4fsNGkVr0EfpDLFpgkhdi7KYesMQh4MlISce66GM53RQSUFGMoCzlfX
jqoKvsaNGSzyWgwbJwmdvSfK6N4bNaRtBNUvKk9OgHiWL+Qxuo6N/KbzBPRPv4Qee3gY8Chxrmn9
DzH++ZScJjhRCkAkMdv0Q4RtP9joRgR3mfCAQQmydaXLihunaRdWi8rADmVBj5yhRNpNp0/kFpig
OWVliQhch71GHLftpdVuXQgsnx7+J7cBd/5WohQRMlZCPdV5vgWUG3k93Hkbm0XTNtfNPiuXCXRD
XlJZmYfU5pAdNybz1WTD9zHxvVskmocbsGkDsa79Hcvny0YJZK70tLmSW/IfE/E+bYG48W7KgWwH
tTYYdjceasaWyC7Ge9raUrM0k2Q/b3x1LxAb8YcmYpnxPqlMZKIroEs9KlwNY9YtLKtja1/65olR
tSteEh3fAJ5x+35FqNMcwxZxmmyy2xNAJqCXyEFUfYJAZ2BvwhKg8kIM/Yb66WCI+EvCS3s7SFsB
w4JDLMPuXDRVASh/xsAg4/FhQca4aN59HK7UsmwaZH+1N3UoEQ7gv4TSQloieQutdXVWfYBiQuhL
LdsCEo19imp+pO5xipVXuwHjW7vwEJocFmSsdQ+deaiU2ReVuLnaS8sG9cfcq5yVVaLQcMDKgOE1
fmzoRsMtFJ3b1MU9R6eR91A6WQKFM8TN6YAcVdYjpPtXuwW/kASvP1k+jKT2lMYWNMuXNNd1DISE
EIrXBzsXztodMp5dQA/WbkxwgV9KK3DOpnqydLkXHchMZ1PUO0uejHIdY6UisAcJvNMU5ktySck2
+rKGfk/krq8z1LH5hN1JBJo+T8mFAVWyg68PdBamrJVgUuAwYj/nr8naTrWL8l3txYQLpfNm3JEP
mVxW/DWapry2yYeaRZEzd3nt4ZYoVhaHoGTdI2HUy/j9kCAaWQMvj3Y2eBUIh8Lvsy2jHnJntSg2
XW78oAjkhyBlGsdQ+YlAnt6imv2EvePHaOZvwU0a7LHwyYiNZ1RBO2fbAD9g70QjlOLH5FyNmQT3
kjLuAEKzl1Ub2YjxZOECjJHybQjTNYoUJWo/YgjXsCD6rpLqaxHy9lM9Im9v8Mi8x4LHA/dkY+L/
sUj3eGl1YMGpgeYX6Zrj5Yr7gUl8F0k/nuZTw1HGwaqxppJpBSSR7qED71GZNYIWb8BusI1tgPZA
h/GKwss7iHXWD95U+ieABesl2Q0F8sWijqqbNHCmW58NWL/oARG4ApAxKtjRBb740Ssgp9ub8iks
pnoxgJHvRIexN/KTqQ9XGzVVr5oly+xNMaEgvJfNueFh8eSjCva+8YKladcR6lpWNZfZExva4gmR
V5Q3luqeHMMiu6BKyruhVp3Ub4OsxnkS6NWBVjWLcB/qOQu9ocWDqN9TM5vYtEItkLulZuuVSA8i
wL2h5hgHDXZjtbdy9EXBFRrvkd1wltSLTLxxqArQW1Cvx7v43LZYoVKvOdj1DUIGd9SJpWu8KNlo
7nLDcCawLac1ABn1ocXiAKGkPA3O+G0FZzoz+vIT+LL7nW0VbFrYVdAhAD+CCd7KsTHMocysz+gQ
QhXgEMQ4XJt/8rsOoxHkQsOuzf/+VNdL/jbVb5/geo3f/KhDNL3ad9ZDEEFk2YBKSLGg0+sBxB9s
VTjlsIBQQna8dogYlPRVkf81hNrXbk/PeG3S2e8XyFpkJC0BlsN/P01U/fxgdBX6JLPxelUy8rpy
iwV3rbtJxdi76Q9xHULN2YVOaUhZJi9Q3qz2hhMXty2kIRlSQSepGTvpUI4MVSBGUC5H23m39XSW
pBsDokbnUd8BqI1WzaZWKbASP8fSiCJBtdwg7PPVPpnAbk8ZnkR01WvHCHqdnvfpRXoRVuYq6vg6
LWN/OV/x58SIUgG4DQ7vnq6dKYldcmUlq3kqGhyp10z00c08Vaasch3FRjW7+IZ/cUBCtAXDhDpw
ZarDfCay7v3sDzZyGTxXZLixMY4O8ufZ1cb1NNdZqeNqq8ASukxc3PGgd/Pvy06AmyoCkzo1A5b6
98qGhHaf2jeR9qggr7aLWtYtqbNyPf++QLwlr3rzPA/qFZQCAeJB5AslolI18sZznAtoUqq3cmIX
g5vlm6vEJRI4kbB4QdKcRJyBm8k3g72ohycqSKcy9FDXoiMSMNuvJvIge15NN0CZL8wRG4KMJbcg
0HPvkjgRFzyQ1tSigzGBzTlz2rduDFNk+lpU5JV+1Sw9HoDFQOThsc5cvZ+v+Gv78yxNrHcbnXWZ
y1+jaMwWZpGL17k33JqW/5Aqld4xxtI78F7zU9NORzJBHCK9a1GIfxPgWQbVvCFcklvX3UUgY7ol
Lzq0dbNLnaI/U2uIk/SulsVLISSYNPTMZBoacFZwww73V1tXOPXSS8x0Sy7UkakcoIsCIB6y0ZxR
BTnRsHXT1fWqoVDONh3AQH2dL3Qyey+sAfValocPnBSTd3R5e0fD6E9CXUQFpdLyw+xWBRreZP4I
1z8hxY6yB/vX5WqSQX07+CI6XT+ZEkG8sECTCEwqvjDybXgdLAyDiw9/VWUHKCO1QVdFLnTwJ3CA
NFZjzX8VTSo6H6J7ea6W18uarfR2RoW69etf2tWdcTC9/tP1i0OAFLz/KttfP90gmX9ThK801/x/
6A+ljrqON3NzKt0DGDZ6Dabp98KGSIJR5MOXpGkf7SxPHxNINh6EaaJCV9uhZ+cYRXuZsA5H8afX
bFpQGe29vHSfFIjuyMnktrVsuVmfY4cZK4MV+UJBgO+hG6znvh3ludctXvrTBrUiYE6ufOuh5kN9
64H0qvVS64FMnQVqrzAP4yPZhi4sd3lcmMt5ALPDh8HaBEpZYOJEiR7W1V2yp8nBiZseEBWxFtSk
AT5+LAa3hjsydRNCidnQ1VuaHGiT/JQ48jt10sc1YuuIFG54M1+9dXpUm8V8TZN5Iu0vplteyJ8O
fpJ8KVJhnag1YHm4DYTdgU4Ef9BkDOEdKlVW1EmmAhKZC7cOhgM106l0diJGsI5c6CP0QMaZ0wMZ
DAGNF7+azB19ANB6mIdQDdhKYk/Vxy9m7HR3kyvUbTn1b0Hv+58g7T6uoQg47sIBzUgZK5BuoUYz
8f1TWedQ4AOC+hN4Cl1Q4ubtsexilK7Zd7O5gwKfqirwhSBGs3zfcYNCbTfX6V1r81OkPo6dLBcf
CvWcpIGYuOXcG/jYZRi8UP46NOVX1ajisUSSbacaSPwgSus/agdKbWMN+NVtPhsIcn5NGAog0979
kTrZTZuN9qtK2hF6oLa8407cbb3KHg5BxVPEKVITrIHu8JiOUMaVEOj8podDo9T9EWO4yBEMxk80
2AROhp9GZgKSoHHksWeA2cJKAT7LouEZGhXgcob96tZr9HnmC6QREVCb3Tiw9+QGdMT7bKN2u84W
J98CIjqA5PEImm/AO4xFPr7lIkJ1qW+/QHa4QlGile+aoU2fq849idKKvgLPky1LlEdflLDNc2GN
SK05Y/z158g+gxgFjSx4iLJtxzFXRpIgQRTK7JnOZMjT+az/g+1PfqFpmXhultmHPJvBnfEIZrDd
h6zenGNj44PBJr6n9NrcK5AlWzOjAszkZ46OnGmWrGp2ZB+SbCEnJHYvZVeWWw76gRc7L2c+K555
1jp1vHqPKiSI82bFzGeFtTTsSQsCbds3nrW/hzgZUGooU2AkIG6Xvb3WtfPLiPvgwa6i9F+0+2Wi
FkGsgqOfQnYEpTJpccknhoSL1a+oA3nC4hJDQ9BZJdOwQg1VcLy6BSOLNmOYieXgAs3Zo1DjqPKu
e4x6W67BUjZs5uYEIjaX1/hItugeVW9NN4BRn6iTDr0AYRhAXXfUotmG1HqfzbX699lCxwg3nZIt
Il6enS6IMwvyQ6fes+oLtRoza3aJn9dLatIBQV4Qc4bNxa18FGxqjwYEYktXS4mQ7Q9zzB56wK9z
/OkqTgXt17ID92Q0uuWDkVpH4mYIoE66S4G1Wg/6poBGX6xj0f1NBdHuB7efjibEX9d4OIpj1ITR
svUm99SkhfNsgi59pq1TsjiAhbJchaia+0RuQVa5J8sMt55ddADV8690xzQNhCsqxCzuWtNsj23Y
eSszTOOvKj8XleN/7lLQrk7tFB/MPJMPeiD112kBDR0b5UJOnPJ9mmEe3tj8LUTAJ4ra/iuypf2y
c/3oNvUsC2KuE1hGnWKCiHL67sugyKIgxyhXFpKnHRh6wf3hmquBzhxsVXupPIQLcDb36jMn+sLa
ASruHmBC+gBSTBVuGxT0blnrIimr8CRqsYwAv7+Ytj6eM3eVQGpd86XN/xlRO64ajqAr/V9mUZfc
QVlOa3DdMt9knzNw7UJMsf9sT4O5VGnSQ0sv7Hct74ydiUznTQ9I+BJ5uem1GoYTcWj7EuydcdF/
NqsMcpDAXxh9kj9KQO8B3cZZWJeQDcUj+dFI1Lvt2ktn0jSbdS9rMAO5eFACopEf6CMHPMtOvKq/
zJ9Y/ym8BNkXeeSR2kGxIHny8/JUFIb/mIDw6YAnir4L+/Gztmcm3hZ2FLkHLkCV8qt9QiJjUVhN
tcPjbzhjwT+cJ8Z76EO7xTa1y3hRmUMyLqhHRPG0aCsWbYt+hK6ZAR0Ez9dBLd282kSajTvUttV3
nT40INZH9gI2alLH1VY0otlUgd0tqcqN6t2wB74TLg/2VN92tRsimbYmaocXGdG0XpWtfKe+Q26t
WUuFp0doWPaNTJmxjvVZyMf3M7L9qReFpaDPQa3kNsGv5+AhdbBpJlE+1bV8cxBlfIurZoNAXP/Z
yoN0hfqp8aI8D5E9q2g2MhN8acvJWARebp08YkSgQDG1GSJyWOeEBzLRQegoMp0hTQEt13KCEC2K
VzeJUEAra8AdFXGRDQQA0L9x+BmBnOLi68evVParPbXmLnEZHsmlMaR71zTwlqhSaKB3TeguitJK
3gLcFZ7N2ZfSj5KVxVh+8VPTO0ZT0awHJRWw3sCLQ83zzW3yH2PRtY9eFLfbICjyfZgzKKXpychj
cqC4HjfsC0L7ySoQk1wJ0xt3oBCkGnU6+FJW60Awe03NHuC9e/7u4Dpsy/Mc5eJj+zDJAND+NM73
yGkAYAiFhzsog7zbKnE2gmQvI77+k2ZF4OBVqzsnnYoXMjJXKFnsjQdE1/At9HFYrgj7nyJ1tUOu
18YrDCpPIFKs7yIEY2YbNakD1e3tzlkaAgQIndvZT4CBdwfXLjU3tYfwYQ1piGuTg0AR36tzTpwQ
FdIe95epZhiHVOszb+rwQbA2O3VjGiyJ0Zv/ZVeFk50KR8szIQK/BpdvBlHCcoHb1voKvg2Fmn87
uxWKj+B6wX9ExuLuwfRqEA7pR+0Yvft2ERiNHVtF95EF8moVIJGFveH02TWhzDOo8QVyMe92KsQA
R+ZsJ/9JJsE6NCZgDNo23bl9HG2Q5EBez5vwXESuHOw2AIWkWbaz0rz9RB5RG7vbBOJ8Cyy28uVM
Pd8a5rD9Y5uI55EvA0qGef7O5qCGi3gD9TP6SlX9sUm9iPj3e/r+q7j/W+9vY6/OnZ6q8gy1ncLp
0I9IukIKvToOiABsZG05DxIlYZA5ltNbEdyUQx98d6bqh8M870llFnaW4RCcUAVez2NUXhprOQKp
RPebObr1NjGiArEnvQZSesHT60PmT87SNL9cMdNXXHUJMol9XkHcxwXyuud5A4HiUb0jsa9+0GTA
2rzLn1yzMfE77Wtw0+TOJmMoLo7TqjwDBC/XKHuqnmthfSNoo8G/4bGVvl3HmPEUrYyAvSqO/0xC
raHCuNpcm34zVBvII0ebTIThiY2AXrHhharfi6KDNF0UjBfP9fqTrbCRiavA+tKks4MzPJiDtUC2
oEKFCG6JAitMhIXd8kQyNLluMt2kXqcDtpN6sVe0n6j3T2NTHiFzkUsQqBrygmUC1pUQoLWrwTtW
ysRSU9v7moMwYGxfK+UVzg+VCu8eerQrMNyG+V0UagCDik9g6mbuNwkM8Qq0Gu6NUUL1bzRE+hRm
Rb2GktR0BuQrO/Ay5dupLJxbJynZsmM8eu1seZ9nhfsDwH7UN/rqLar+Gi4ihfKNLrVB5I93BfgR
fIRi/PzE2i5A9cDwTLc/2W1X8q0o61l9yB/t/BbY7qOUEEa6ChLlZdRumYpAhjtBkOjaYZUuBD+M
WzDYgImqRNU+giuLisX9kZrtWLw3CXqIt8PH3vHXJvUmJuBh/3JsMaFGp5L5CtS2J9YIuff1AgvV
iDHeHVUenalNB+0SFJPcJ6mITxYWn8RnkKj+e8CK6Jb3g3tvTumFyBAc2TtblI0mG/Ia8+k7UHrh
Lda2sxeZ7dGB15DBS69cf84F/orZSzYl3yivcdaIUKJAeKjNl9gBNxzu6+BORg34uPHwPwMjgxxU
0EUIuvTOeUKpOMQRG+e+LZp2WVhy+JT4zpfOF+l3u2oxXOehWFZhq2Smb9yH0OoQMhOCbCHu6bAB
N0o/Ik3SWfE5sIwvmRG484KyS638VCTRF1qm0QbBA8p14TldeqDFmu/iNwgwfLkmNi/i9VJDkJ2N
Gq8KzfxF9nZQgHZou9t7y6sr2SHTmeHF4FcLEPZOW4Bm8hcBeXFpedHXPAAMWoCL7ZJkUX/xAKBG
qUEbfU0gDcBMcG/YIg62v45MrXi6lbnzIrGyOYOCSZ6x6pVn7ECSHRuMZ8+J46OTxJvQzquHLEu6
W54KFLT0UAYdEHNZ1oFp7qjX6Fh7CkPv89xrjvytAfjjiMURdi3cNSB5iQgZ+dIBxHUb1kvjhlpx
5fPVP//xv//f//02/J/we3GLMtKwkP+QKr8tYtk2//VPbv7zH+Vs3r/91z9d33M8xlxwWDAf7COc
e+j/9uUeSXB4W/8rasE3BjUi+8FtiuahtVcQIMjfEhmEwKaFFUK3vrtzfM2qACT9fZuOgOEqJd6Q
Okf6XH7rjNW8jw37KD0CsbJNaYXVM9btUGrGsgufonzrEa8c5FLdRTRW8XZWGUzj9pc2cMSXCIUw
12VGkrJkhWxMDoEQMBPRIUyDjzZyrvJsZeI3foA8Mapn9YHJfDg7+jAkbb0p8NADI9NfvVmtPoFM
P9+xzsSKneW8Rj2S180uNJacaQKoKZiLf//Vu/bfv3rOXY5fFmPIQXP3168e9HiF0TeCP7R9PO6Q
BA5RNWVN69w1qtc6RdJELyf6CTjoynPrW/LgwDwBqm2iTOzPXrUMjEMeeR/m6U1Ns+EMCmLFxoGx
JnrN4tpeJU7anwUkMY9VCZ6MEbmp5wmkz/h6+Zt2Bf80ary1qxlAaSTMxhPdZlY93qgocQ6ua+OZ
C0iD+A+/S9/5/ctxTUR98e24KA3hjLNfv5zeSysPpfPyYV6k85IBl1+4z8hQFHdQlO3uANV/osdh
3EhjQ488amovlGvJu7GEVrEd+V8QA1ZrznIJ1jQ8mCLZQKyBsfaTreqz0GtEvBTvZWIWL8woIRlU
9nAdC/fYiNvIKOpbFNpvkLBnD4Vm06/AbQu6gzQ4kg2UYem2LcH/SL00oI6HDdO8/IiaQbW2jl3g
9px8ieBUsp+EBGt/IAF5HAJwZjh9Wi+bACjCqH2Adj17+M3XtW4bbu89KHf8trQnhTlbMf+gO0l+
bupCoJN6BD2w/DVPlht/r3s/f2z1AZHCsmYJCMDQyGPeLTpADw+5X8pHW1n1xrCmYk29NLrvs3l0
AfLemzne6Ja2ubbdNv1ALt+1Qj+VrXZDHZVtRv/hF+H6v/wimGl6Fv4xKGYLwJCFo2+nD08qPFns
EVQy4QPDKwryceZw6S3QKxPOMK6eLb+xv9AizDW64RSyYLgYkY8lmlFDCjJJz6QqO6vEknjsLA9L
p7VfluWi1WpvMYoAob1TJRCXSasjDaIOav5L2zxZaKbBtmk8VNmMjpftRD9ZR9P1rCOduUPqVAsZ
j6i2QqLI3Llesr92/81nNri12v6HZ8+vj339ZYIAirsm93wbRHQ+//XLTKPatLLcDO7F0IxIxeb+
wgJ+4daODR9F37m17jJfvhYmW9NalzzqOgJKr3d7MNyCeBZpxNID9rgrdw3yDPo5W+un64cDQEbn
TkG8DQ5khsYHgk5WhHBaOMllnVqgd7XN/M7y03hBwRbqMHPjvQPZmRhRAtC6G66Sy6QswWUT+Nkd
R53Lv/9WfPG3n5jjCpMJywblruk6v30rWFG5oWwzfm9CLvfsaMEMUJukKGHTKrfEiRryJFkN5V3M
p2z1gXq5gKAB0SWTDfx5AMZ6oJInauVAjKiDG3i7aurEABd33iypFLBgoOeAFHJ4ZLpiMAm3QpXi
5erVcFSnCRPSjb0ODZVBAlKM2Ah31FTa1ntAKEWj8zcb+ZU61DQ7az+yjY2HpbZrvNaa3nshwsl9
wGMYuiJ2mICpi1d76okraGwFNWS4qPeDt+82DQRyXf8UKVv/BMbP+DmVm8Rupp1kKFTRdrMYOJ4R
CCqCNQU7fhD2eyjGZ96ia/zhwdYAkhJAZKRusVPSLd3Xj1BQylqE5SARFoUS9M69Fewh7l1eVBuD
Zn5qg6OXi0+ZVO09mQq8ulYZchgbalKHlQFCZVpf/v1vxGZ/u3V86G34FsQFfOZiF677PzyHRt/E
6250qvsosnTUWb4kTR1/lT2KDoOBm7fI/MQoz0MBMPj1oq8lGDGQ3w9eS6SVNtBNBUuG4PHjryP9
ujOxgRlPfm7EwLiCi4X3SY2YFOhqqenF0zoq1fTQRQKsIqHcxFoRryyM4gyaWJSa6iZ2GO3OE5rl
RjfzGuSjlceGHTUBNHqfkpqQQl7HKDVbew5+5YQIigO7WccTbz9Ar4EWx8qormfgEAJV0z5zAXWb
odcsB5EElMCsGXoNtbniJnDYB+h1GQ7NWvW5mi9B1xkBzEHdt52KV9sW6o7bfniTdsC/DgDxvDrK
hlK4aeYnVCiIRyus9kFUWq9gFWk3eKYGW3JLEvCfl8h19a2HeqcOOwiyc7f9cp3WCSdEgPVwmrZU
RYhQfHlqlDuhbhTSjWPVRY/gXHdRn4NoXS2a/dggIwBYgViC/SJ+w/JJLvKpCp7SbrJXgTFkNxK1
oTtVdPaeZmItMoDXmXozD+/9cgA4GTpZXTAsbYjGITgNbLKnD2RndTuuG+aopcWndxt1kN+AUY5p
OvMcXryFiFVz44WIoEhX5Z9BAH8gZcg2aY9smPxXFDHyZSLGCPgJyKeKtrZ2Q4yAvWU7Dj6Bl3/2
4ubQBPIJYIb0xsTj8G7ExgiaFxC4ZkX3iDxXCDm7sHgs8qmBTEDZbanJq0ztmw6F49SECLNz2zTm
JlFOcYcIu7UqzEzc21WR3ZiV2FrjIO7JNMRBuwrsYNo4/5+y81hyG9nS8BMhAt5sSZAgWTTljTYI
lVqC9x5PPx+S1U2NbseNmQ0CaYFikUDmOb9Z6lS9anDuuHb3hzQ/q2W+F8FaTINQN0zNvQgYhSJD
ttS1owU2upchhLNYspFu+5By5SGqDYJ6RbPX/Lr61avJdy2ebTivjb9mm67fV4rWeHraSOCBZuQa
YHFuy6grHv9tnjTZj1lZeQQs+k3VY4mXR+VjubBRgEHikrwQUXKpwLSxSXN+UtSJg4FxgOhrzjyl
7KgiJz9O73ZRuPNUTC9xAkHDrkyFXAs7dla3OgSNghfpIm5opKULsWg8DHVbk4Eb+iE5NXFRrRtF
dh7QJw09zS4jHGeK6ZioROeBJFpPpkqiwCxC+xNO1SbNAv1X0Dl3fUtGRgwHDuA86EEYeQCa5u1/
fxIqGsHm//3CNGTVtlhIaCo7K922/9w9yrhpFlYUNl7aJfqhw6Z3TYYe5MhgBO9R5iA9BeDTtmoY
SvoYwZSgnsy7tUUDjcRPlIfvDsqkmIwY5lkh1veSkY8Q3fLCyO+CkO2OKBYGcrBNPMiIqUW8pca2
PBCp/gTkEP/KyjMPa74JeaARCfbtj0Xic82OvHvU/bTdZnJVHdu0tw4kbwavrfX5Hk5k4PIRqm/L
PH3rR7/m+WseVUJhzSSIX5ZnJQj5x6Hc1p8BuJ7sICkOqs6ObtmWdSi/BN1pll5q+O5n0UtUi+LU
VfMO1uF3US+qRKM4TH3luwqv2/X1CqKyWaZslLFfdXkeeKLut4vZVut1U9zc/VaX9Xl2bOXKNYYK
nzcxRFzKgHThqWmd/V4n+khGXSzeQz0bhf+8ayxgWYvZsuPxhKv2gYz6WApjA/c0BV6UneYuLBvV
OMbo499VieIjT9VJ/Z0oF3YRrNtAiXirTJvUb0zcjOZkWiNcGu0ss82erC60TrPuX0w9pLRUdamv
rJpWNtDoNzLipoF+J+nZr1uPwZB/IT5roYumJzynGUkA3Nq3FvamYg5nmQjBYsjCnXESPfS0SnbE
pAj8LI2iTkv0DVvG8P56pcyZttk0ze51jog3TTzHF6v2oiZBoWkZpzZ2vlEcxdpcZyj86kHDV+42
qaXMkQvBqvTErPpc+ucoDQ62IRvFGhoOSvClP+1S+XqdNvD1I5YJb6K7mGcknbZqEbA7iKIf2vqC
lgdPtdyCOFQBPPbUVI9iVGAH0q4u+Z+IuxJ1mgoMmBzTWfSP9AhSvK+ErvhsptH/phVNdLTRZLrU
Vb9VQ11/RGBNf9RmJGjQcXc2rWmE+XrE+RunhOxBdCG3p0EdwQUwUtVio8Z66zk9Kp54bKdDmm7H
WY/2uqSWr+ns7xQ0v7+DPGpcsy3UO9z+xkep7z+Vyk++g0cIsFdtlbMdOMmFt4K5Eg25Of7qK0t6
iPwiOc5Nm7riAkSk7uwFRlT00xmJLOSjR/4V4iKp/1zAzkT1cEy9tBwcr9Gl8h3L2/Uk1/5WTRso
XQ7hU6m9G+KKmF/HJnzN0yXeK8iFwm3kI2PHL6/KMZKrtc9DzFeC/EG0KmbUuyYrbk8UQ8kBR4Dh
4XWqmu9wxd7obDud/IQQfbT1VTbQoljltXyBSrS79m1HeJFIdBdbv9F+iNms0pI8zC2NNatf5UmV
iAVn2p1ou9bkIJAzkCbXW7WlNj+wVsDiYLlzLWVdA3kfuH6DgxBxkK97XmIRMUFyT9xHV8j6UdPz
r3seTPsCjC+/3vPyddjCKS424qqpAXJ0tiwyWMsFloO4b+I8w/W+/ts9i0FjI/3HPQdJjVA28e5L
m4/bQUoMr6udfUlMHO5HV5JQlfoCmshyOqVdDVyMWGQZWcbOES22VMASylPslK49W8DUsWEHuCUt
+dhl4ACScetH9luihRi4ijoZWb/wKE6vtWWvyisgLn4uJW4Y8QLQkqe4qcBR16grwfJMn+A7pU9V
hhPc4DyIDiTrtI0MhWEjiqWcqI8MFh3FEJx3bHcIh3wr6hqbJE0XrbEgnPZFn66/hjFvE7bkwzt8
0yO1T5/wBW8vk2J6tx5ZNXX8mV2xE3N1c+uc+EQwwq7K8k70E0PrYMQGSR6bvajLR3k4Tnr8MVdz
t7e1KnWJqMSe3o7GQU7y7BSMdbMmcOvn5d5OCmxl5DxbpWE5/QznbZpbza8pnX+wclVf7YKgXlz7
OVhMBKfmRmdBp7bBw+ij35D3avZNVWxyNAwCqMYKo1W/x4aGAHY7Z4/iyuNUGIc4Hs09klxeaZvI
eqizddfG4U9tUCvSExKicqZtnCLeGlu9DBRYLFjVTknlrGWfXKPUbCodQnxKdvO7HchnpGuXtAO7
JXvkQ45J0IWRWvwldcGPCkfFd3OUk7U+TP5Tgy6ci/y5DNx6/ro27Nny8Md1oy6wH8AhQ1cJw+EV
dB7EQoVM3v+6Hta48GiKptw6U4lyMKrD2xruveunWFfkvWKBFOuV7xBiVn6vNh9OA8U1RK1pJ7OH
eHV081Bly6y1o6ztGYMRbeyVSx4lxFDFSGIAflhNT76jlAcLE9eNGJDl3qzG9jcg3SnGFEOzBx5r
P8+OeS/aZzMmlqJUwzksCYvBKsJneLlS5gQI7OjWMz+7dj/KYbKt1Nr/5tfb60DN7jdqNxcHRWZn
ibnW+/VGQKutpJwPLsGR6KQSN10Xy4QABg5F1OWvsx1OOxUK5jZru+4jKaeV6CBp8GLwzMruED2p
Hh0b0xdxqcaANNmwargPyD0eTZTnXNEgGc3W4an51tn4vdtIBHphMkpvhc5/frkm0lKVO4d2SuqE
TDvepNX14yowNF6RZw4eTQlnCH8x7xQj6phMOxu4j3Y2A2+cy3qH+v/0Ohf4GywfdJLBZ0Z4LjuZ
s+QAfYnV1cwr6YUg8Us1oZwfkcfbFUGCXc814UTWyYCzzD7SJGWwCDCIBiWwnqQRU7zlbVpLsfFY
Lgc7ZW1XabG0Ea/PyOlpsH+E5thcX6hlFs1egd7GWgwSvXpQcxPLyZMomWPnoHY/8BouCtVjmasc
YC6sLLLRL6kuSQ9JUN4pfh+8jVbBhwPJ6hoDqGsFeIGcjRvRamZB6kqEzPdi0w+C61da2vJZlJYZ
VbKXL/kyI7JQCBoTNzAqrvs3STMN8XkDjH0E82UfO6NnddpXo7obrO6iLg1wTCBv/NYsjeWOh765
n8sY7yjwEPbRN9S/T6fQxN1iHv8KlG+DHiCy2/UZm09HS9ahFbZrm3ekV2mynqyxQfPU3tbODTjv
x7mWw5OWyZevzrlEoH3sMvdaVtmnw4yqWhwmlsmaHP8/OX5IIyd9JCVFoC10fnZmSpva2dlGbRu+
ZuJCjV786MpW2YAAlTfgDDUUcMz4LQ0kc5NJToGhBMVqQArZD5PyKIqjpu7AfrCKKnzjKZ/LTTHl
yVsQ1kQQFzMdFtLJGyrltlfL/ldrnI6Ji1LKtBetvWx914uwvoihUrCZNRmkcFqV94hLvojrZLle
HcRNZcv8UDX//aZEa8auX9yUhLIei4Wk8vxplo8CXXXFWS3FnMTTymcncyXpii5X+u5viKxA8gls
LZ0sQeK9TXTtJOaMlk5Gls1u1QabaR7XwAHiJ/Kv84sGyjRpYeWJkjwULNFQQRYlW9H22iwn11Ja
TkctKIZ70ea3zgWdHPsiSmogP1VIul1LoJneutFSzqItD7JPJTSiq1ovVvYBMUl9OF0vIdfpit+G
fxSavAgb1qvcmUjELjfndwVcYSW170Rrznt+pWQ68VHRiu8yv6kUhFsXyC+m5aTrTD61Zp3sCUkX
z7NpxV4iyYorikEqtye79t8t2Yz4FuMPGEyo/IhGueVShdY4h7yRiucx6YttHhMaE62Dr2XHZuKJ
dh3bok9gp8+ia5YjEUyAjIX7ctGwG/oNSuspWS8mcmA+H0DdpvXQnFMNSe80yRSXvFZzNir8NUmG
cxqH5DYnlNK318oqdGjCDuA+znp9rwb5hBXTModMAjbTsvd6CPfoBCJMlfj5k+IM2bmKwrOM9XYB
SGtmw6Zo2HgsrUbUtHf+BNIDx/fiSdRhMPPNwGH9KKoiZ8CsedkITWKCSQEtrBYNT1/GjwqQBT/E
VE0UxQi13IZJLz+KGiVkrTcZabIVbeGUDPddP127ix7DiNFsVxrJThTtsO0RzO4fZ2v8hkRFexTV
rQSciC9ofxDFoKl0EP7AdEVRHIZafdbaND2JKzkzsOaItxdUAW5UHGTDRfPe5YuS3g/6KG80ues3
PGmqbd4WlisG9oUiPQ4/r39tUzmzO0HyBA7DLHOsqZckjT01nPIn0d3ISYio8qx+3b4d6OyBjDcn
wedlDU8LHmywxlEFRV1L0+4Ta0FESvbhViXOktHagqAZT6J0rULonnD9OHoQ2b6Go6+tAdmc+jUM
431YjtYm1cEXT6DP7vvYzq4Hv7EXoXP/4HQF8g5Zg8zUOOZf/TSnG7adhaGWE5aROySBciKP1J5A
4GRuMqbhD3/fDlX249Yu6/1/bRfjeTVnbP7SYkt02XIrQrN3XQsnVrgS34pCvOJWBLKP7MPSGXoQ
nVl+v9xaxdgGOJRbO/K4t4kcXxpN+SVSMaYdIo1U16YnUjGs2k4TAuCPLatQ0cuPrZdpQCc0yAZn
e/UuUZWXvovaB0d3qodUS19FBrqMA3trlaWz7Xh1kgpZTSZ0Jsh9hXfTt0mlOjuGbFuSJApLsu9/
dxHaNskYVi4SFONmGopkWllOfo/eWLwXwIRrnYAnmGPbuFdTJbx2ScyWI8rDpmzzoSFgGs46ULkc
wDp6W9qLaMXaB2NR9NTTZAi2Y0CcrpQGVOwUtZBPYeJsFKLS99pymGCd3wdZ+TmpdXIQJVFvd+rX
UFEnDrIpje7Epu1iaGiMRojC3k1W0z8bSdds2ipstsNS1CXF2ptxEK1Fa6HHzqWq9YNoFFVl37uO
JisPooRPBbKYU1bc4X38+2yyso2C2nzAobZ9lJJTp+bDg7LYDg8ZqSvHb+WVaBN1ZiBhHxMNBISW
/qLOSU5t3anHPs7Ot4HmNMorUfxjoJYbpKMYBA9jIEwxf11JDIiz3N8Vqm2n55x1AmRnhRBWYO0k
KVfvcn8w/+OMFf5WsXxQFy3RIyJpRCkW9C9puaHqjaModaNk3CFI/12UxAGo7bSOcRj2tGxAILe3
g8eeeOoyWEzjR620/Lojt28S1G6XGdvQMI7DIIWPZgg4Ic3xXptfVfEnxcjJunpo2kgP8vGJQ1zX
d6mmSSdRmgb4a+OgvIpSbQ39sS7s2UuJWB+jIMTJbTkk/5wZkdN5bVJ9iB6pUn31EMUpTdeGXsbY
gekt0o+A72esIlcOKrXnoUqdi7w0ZEtDoQMiQ4gRemwxOBdIfl8jYJn9mksVmLyR7vslNagps/6g
ozo3q81jtqQHLR7tu6YkjCI6iLphEeGQwKBdBzWFpD9Yzja3TqYxrs1EjQAp5vpZHAZnxP4I78pt
j5EJG3oaQnsBGE5Liw5vaNQIqYl+ohVQz3OPG9JOKNrkjokVgWnfCUEbR0HbeiUaRHlplfzgB1gr
eK8hHh65M6hPt7NAmkK3XOqkgFY9cX5vvfUbC+OIycRnOAzVB8HZcTXw7z+T71AfK7IAor7G+5mw
WVPu5DGqPkK2SdlYmq99x4IH6Tu23Ev9bXiOO8RdDSTyvlVRipjxT3ljI4Hw8HJWL3XiTNSJVtFv
6Ovwz1bbGb7GFrVfr50hVD1p1iCntCHiJChgH0j8bkTVrV6cFWYbnDpbbzzHSOZnPfVPEuL4fy0n
QJUGcYIZ87XGqnHQvFoA+/wnurgLD1Kt3Kc+e4hI/OfEaePMmGTY00CAhP+puRxEgzar4cH5e4TN
X3q+QvAtDBPIrWqzqxZj6w12pTzzr5S8IQ1yVxTTBoSfQdhmJYrNmLBNY6UQ1JHarTVJ3Q5DHJOz
Z6gDsmhV8cu7k1pNeRYT13FFYHUphiYTOzmxdp8IL/qck32PsM+mDNXx7Cyg/GTEmk82AreHbUAK
yW917Q2lHqTEkqxcK06qv0lmTrRWyiv4JZX2VpfNx2Ro6X1A/PP5XwZJyiS7eaGapxw7W0mKE9ZK
bhCAduIX40biZJhd3ljmztRMY5tJau5NYCuJj/PyFUWt0dlZLS9fUWzxMVzPWVg9TFOqH9TUkdbI
r0zvMmIl674zsiMhl/4NLIhwMBe9wlKXoHk447tjI5aJ0Ep21HpJ9BKD/62XJoHBzhUzJBqS9G+6
dBIzlG33dVlR/OOy9GrSodhW0qC4k6piTP/PIdbQYSrl060mU3iPr8BCrOvaKI+iAVX//AzptDvK
CGq+5xm/Zd4zL7jzmLtsqoxtosvGe183brpgBWIL8fCgbO1jjALjZeyxGr6CCBjp13Hyklbt10jF
z64jRYf0n5GVmmnXkQJlgLXbw1S0uwiN+O9N7o0IxfyqcYBbVWVvvhiw4zdFP0SnupKSu1oa1a1j
mMUTkRZyW1av/+jmbiVGJcX00YVz9NYSjHdBc4TnUPfLg2IQv4N8ljzGjR+ugyytPqPBhl1N5izx
eaNKZfM+R06FVkITXpBp6/d2XXyw6M/catSJRWF4gs7KZH9jwQmWrYt+LQYDCWyTjzxTrLVfGNG9
0vrqzrYTc1doCkkicK/YYw7jh24W2EfwbsUY+wNBsXOnGM7Zr5TiuQe6uy7R5t8pTlE8y6SqoFk5
87rUw/J5mAb50uJSxu+ueBY9jNHeBfOU3osqs3aadWzb4V70n4Pe8KpMSV3RShC/PSNL9CAuJars
cHSxuOgeRKkNNQecP/4BYu4oqqWtiZcpkozcjBloBeCz8pvoOxZZfc4iA6ZlJGmYWETZM6Grc5/m
xTctApuoI6VxqG0bTNsMmBqb6m+TP6Gi1+l8KdDQfy/lT9FdUsAEjDYLe1GED20V7fBRaF21w9Gq
2Ypq/APdVo8zMMyZui/UsNqISXvJOBT8GJ/NvIUKo+l7sBvJY1Lo+GXogCobq8cXpuh9XoUV72qi
yY9lS3Y/nHrIFfmQrM2g7nao50gkSJfy/3Hwdarlav86gRLgvhe3BaoHC1O6hVELj/wlRuDn1Cml
sRL1uTLObhkM2rVbnY+/dWvt9PduJoulvcw6+TRFwoqXJOJfUdI6q8ZS0ClvZ/1NxvEyR4f1VZad
8GKaVbial4co64Pec8BEb0TRrAxjlRAoOIqir730gdm+hlqtn8csSEhjMllvGpD4OqTF4n5lZlP3
AxapK6s5wQkABXex4jjfdA0XJyzL5EdEEvrtmLTSne9U3R2kSnurRaX0EE8ILYVwK78ZfXdWxfg5
QX5liOq/yhxp+NFqB5QR8fwsfSc/W+XU7ZGPnXax37SXbJJQ88QC4JUE0c8Mn/pfgbwzVI37qBT1
xU7tERcIfnvSQu6I40rxQOR2hzaccUnscxzO0dx7lpcHBbv38VMyGzRkiYnh09bvEk32d5NUB27b
qNpLHrX2rqwIQojiBJRjl0hJfC1iLqjtVKdJrsUh4FeaYTnkykWsv6TySLZcy3PerxRbIx4pmsW1
s0W6eldhYHZtNeug3VlEhK5jw8JinZeGWHwtY0uT7EkzKdiuLXcFrD7Drknqr62ZAYGrs2XU35ZW
xymjXaBI07U1dXzJC3oF1/CldU5j3yPFDgh6mbm2SIRgxatdWw0Fh1VDRehXdA4jWfPkFv1CUeTd
pnhz10AXXsbm4zB7quFjVrDMrPTq6GGbBEViavaNXbY7f8pf8PwYxxXspuYkDvx7v85i7WI183j8
s4foFkI1W5HISz1RbErMPfPQwKxksW3LdNU+OXO7Bq7pX3j5ahaiBGa0rQJEB0Wl6CcOQRF/WhGI
LlESjaaE7luXDdt4GX/rGqfEotKYXNitTpy1qvys5lgJ3uZucES8s0Pj0EQ+bzzRzY/hulVoVLhi
YiXj4bOKYG1msBvvbhfzC2T/K6m4T9iQ/3Z9oNMN4iJ5vBF9bxez1GRv2E15vNV3gZQd0Ix9FVe+
zR3lqr0mMKZc57CefEuBorXYHIiDFOFwEDq4004Lm+Pv6jQNjXYlyioS9f+cGqTS0E2A6qtJmSsD
sDheT0XXtkylVdjigyVa/st0bRp5qh+QWlguOS3zmEHHrkiU9UmyofY76kaJbdZm6E86g+Lsq4Bv
uSiaRmKxbwqLk2w4wWuNd5KoV0Zb21e1zDJ2mOZ3pYGCYTbADEEX6i8Z0QBRn2TOuJ/DEVKOmBw7
DHIkMJyIgbCgVUgFiEPZxs6xXg6i2LZGtZV9CJqibqgqktTk+MuVrMo6kanYOsVWa52StHE7R5vv
eAnrxMaWBtO3+g2BL94rSc46W3QULUqEXdrSO1zG3urFmeMrX8NE8Tq2DoyDXqB1+FmljTdNqnQE
0pDaenYSh0mPEIpZDuJM1EUkjFzwh/X6jwYkfiH+LGNF51jqvUkui8Mf9aKHGEqa3N/WLJevV/y3
i4mxSu18EkBcInOEftPBn7byYkt2M74WBtmlMC5LgXPjWi9valG89Rm0QF7LjjR4amPFK0MxIoxc
62BvlVnqDWGQvkZ+8iCg3HPjx3wt2t97OIBA/3sPX6pad5pbZBkdlPucriV41Qb5UZWtja7hcXmr
stIYUvKtfBtRq0m304rqBCw9O4r6a2drki23z3CSMrquvUfjGUS5jlL+SOzEId1XWzvsYIpVNRnt
/bWyzBtvUNVFQJG6Yjk0dRpt2GPLrpjm2qBY+DYkqNjO8mKfsniqjNIkr9PU79a3utgOLetaLoRn
yq1JUZAxXImRovK3dlFuGjjof0z3rx3H5Q5EiziIGU3F/qq7FfnV8WIXfewc/2rsBCB+uA4Zl3FV
BlN5GnFBI7NTVPJdBSZc1kKKoqXzG7Vzg7aG08R/eSsqzdpcxPgnLXaTGs1BbWgeq0jmWaJG1t52
EsIlQ508qPa7aBM1FULPO4vI4/pWZxro50c5LBYlMerHEKzAY/EouotDqjks22Xbul5D1OmhHEPW
x99eLexhh7M9GJgsS08E49JTQ+xjF8K+rvxCGfju2hxFi+gTjWMLDrJHP3XpLRrgLCnboteQ6slS
9VAYSd88+xlGm0aFBZVjB0+ZEY0fSgZWtDayljx0hRlUGgCQyHGenirIrCwcg3sE7DBGk2A+JWyd
V0OmT39BcF0D/h6CVdoNYI00B8ySDpE3jbpnySeJ12s1lHkLyVs5TeK9tKy74AwUG22cxueyAcQZ
mShaK3ayv86EwSDBFR+htY6fX5rlZ3/OEC9syzvNUMnjWlNakh36uyzOxKGJmmKnNxoiK0FwMv85
EFqDczryWMsiW/Vku/kQjbf6P/rOYxUu2LZ/neM2NEzs/oAX1kbMfasXZ7e6ubSjY4Rc7XIHf1zp
ViduJpmRPLVx//qnq53rkVeZOQI3gdGcEGTEINoKtO1oZ82mjmdws9mDY0GgkorWfi5z9b7E9uQi
k0h9bjplXs1Wm971Q+Y8z37XuMRdLD4DWvVmMLcay/+NuhSdxcNyloDgiJnivlbwawi/i0YDiY5H
n58La+5jnRgl9kcBP3U8jzn6i4wkGSiwDKIsTpEnHg4gWhe89ei8ZD7+uuk4nEUJCtVTlsvD5VoK
dQJb9nh/LZnWLpsL+UGUnIQIiQlfN9esN1ktoOsN7XwRBxUg7Cb3NRmIAnV5pX811CAqsTqw7U0r
G50Js3ZpQcxgFfCE2t1mqODnXuIg9PI0wgT6n5khpTqbXAN96WB+B80g0zdo/pj3LaCbe72w4t2k
WzA6+hJoyXLQiIqcMiyfVZ/dCKtS6jot8LR6HlmeUhJ940hXV7UZQRPFVuO+w6wklsajHE2DmxHZ
+kT9olLMzxqFK1dOMvWoSaV1nnrSaqKhguWJX5780Q8G3KkZd+9Msr2paYtDhkg64lu309gAgkta
t5nXcaAWh1Yx8cwZJX+PlDoxZ4hMplGXz2GfFmTM8npPcK98zljgeDUWtK5ozSD1nOoheyUYnbbr
bphXdhc1j+WSVEXdYV4ZFu5pfeAgxg0zATn/LpcPjeLP10OSD78XP6XZzBDYlII7okLgwZczfy7C
34qi4Y+6dOlX2jnWj2KIMrcbni3GrgYONIYhGY8pCzdWKNew0aL4QTFqEOhVU302vfnsjLL2nHSj
vkss3d+mZe+/SRmSh0BpPqsZqb+8n9pzLGfaaSTbua7qMb+MUSg3XhDAAMlBecFDH/y90iR4tDWq
f68uB3ZN1XlYCCQx4f4NGFgW6c2AWwONohuv6J+Er+ODmEMcQjMCBB5soYOBSwv1GU9hJMR0bfqm
lSUKdyTScWPpYi/qQYT7vRGeY/jT56IK0VpsfJNIBMVbQ7gUM70F+qRhfnJrkEyjOkkANy1YEWs7
b6x3LfDROA1r686E0Pc2dJ/mUu3jvbLvluAgWYJqBYI52ClwzFCeGSRcCU3pCGlP3wxBRuJnaRB1
otVQ2OYikkwf4LDVGu2vlZTN1sVpQYjblh59ylP62FSV9FwC7do1s65u0yqX3nNDWosOE862blcl
+lGM9HOgOsLyAHn/x0yRye9+SbC3RsrbLtEusWmoFyKSwzbIJJT7/6kTZ3UcVuslnLGdnKmHu8PO
qJ9Gmy8mY8XBqFP17BTPoqAVPCBWGaC//VhYf1n11CUb1t3pRoc5495GVcv4QCv7VTP5licaxK34
YB+wzggQd17caC0osFLXhK8TXsuXvlSCFQl9As71PHlW1Vgb0c32SRGYusN7d2n9f48y+qh66TA9
kTS1v0cUpL+HjQDFXsOflEzS8VbfRTmJ4nm22Q7STTQkqSwfCbHiIf/3cP5eyNbtsIS4LO1CtpsI
+2Cbb7Ihvwsxi9jx4PtaP6WgQTZbsctXq5FMt3fA12lB2O4bnFp2ILO0i1E2X6P5RN9BD//Sgu4n
0wWnq76WUN6yFkmI0MA9JfIx0rtJcomGtse6PE1kV00VwMCNfZoU1IyEEkzcq14gR/ZJlET9UiV6
OXPoe9fEr5oXAP50M3wqJ9V/kLJHQMLhkzjMWKG4cTVGW1EELrrYl1aTV8UzgnJ2d2yUdroYc4aA
HFn3tQ0ScC8aI2uctrif5hvRis/keJfl+F+I1jpDSWcCxyUaRRVMC6C2+nQRJcMnxuA3R5/tTa66
i89rusjY9wBK3RRA+loUbz6xV4MJUR6XPk0ltWvhJStb9ggnUZmebBu5PFXCQJAl7/wkydmymRhf
pqUkqmRVfUWeMT2J/g1fWQ97Zt46Sw8bGNFDH+oE8JnMgUwBuR2kmIp9hRqdsaVhCTjy9CnTh0k2
WT3q0Ym8lOxyQ8MDclIqC9sVz82Hse5LwJVqsp6yCZ8rqUedu3sPWsO5Tw4mD5sHC05lOk1kW9PM
8nSi61vbcsytXqTvZVxKgPRNaR2SntyRjt0jwBk9OD4PdwVu0DebQLfeooyqqLoGt1wfz+JMMoAb
VSXCaarJvzWWhgzb5HIRG3XWxJ94SxOKJXLGK3mQfVxGG1937UIlipssSPKdNT5MzrIicpDUDLg+
1POpOGhqPa9f1Ah2JbT1A7//cQWM7UeBtNVjKWvBPrCzD6cPvodx4Hh+pDi7xJeIbbEd5i0Z8S2a
X4xoSj1zQTPYzbiP65K/Fd0KO8IeVDdWEzIu92WlOdsQunHigz6vlOdOU745imqvZBBhrt75RDsl
a1VrJIjkCeDPEHTrfuDXQ5Qgx+ulxS4Hrr587zgyssPkCbG+DiEAkYjYAHq2IHyVY+OS6dgMQ8d7
WU7juxHY4ios2lNHOD4gYv9XYuQKgEGt3QSFUm3LVspWgw7AVE37NXpuAJ2iD8Xs5u9t1Xn4hu2b
2bhoZS3fOQ3YVl5O/caJ6nylRNMvv/te56iesvf9iQQtn0XzgbqXFzv5W58BJlHLDgpc8aiCVlsN
NabOqvQW5MnaqCteK1WL7U+of0/zd/R2thqfTO5gVjVazU+ZZYJr6K+wAaoDkGN2J5gsrPS4J2Qg
ScNanfMUgJXxTY3UGcA3a0onKsI1HT5g927KnBfslGHyUpXJOTJBVs8BeTsjQRt8LDoPtOh3acjz
587/VSFd6VV18yIRHWWdMJ/LkQBSFi1CL2PKy2O2XGRFzuAx+UvmCjUUwgtAJIefaRzUZ2XSMCFK
n7u+V14069CDoFxLfviswAtxCxjF7sgzgIinvsfW96zP46EIZRxwkuw8tHitKFBkNnPCP4NEb+9F
4EkPUbB3qnZjqZiW+UWNNYU+PHRKVLP4bCsvMhH76vvuHuiHq9fTAApZPyiFLa3kKMpA2nVP1lyQ
sJyK2e38vD6E8bCvO7C5SJyQmgW+LnXybhjgmBV6DvAVXBdy0WT7IwvrgpI0Udvh0tSjhh755tm2
gDnjVhF2lem1XYRmXSSvTRCQ/8PWeS23yqRr+IqoIodTEMqWg2wvr/+EWpEmQ5O5+v2AZ8ZTU/uE
UjdIliXR4f3eIJA8H5cFHYNJ9IavRaV2ZlvuBmOvsHSP5AkM2zdJBYLFoZ5TT6DLbJpED5u5ac99
hmHx4/awQfeW+/91btFVOsrKHg6t2p+qGqALdiTP2l5F205/vkBMNkca6X4xLeMBsUeJytCUPhHL
E/r1pT0LL9H3Vq8+qnrdnCGSL9xhiUtMAfvjXTtDMun1+Q9zlY1MZvGeW7G6OLMy8Jn94rOtI2ou
4yCqHbJfcvf3Czkq31OXDRwh14lf6j9127mLqPd1anqn2Ohx5kyHX3XL1yO85ak2bYwzazxTqcBX
5WpOO3iPMs8SfDsJPLTFa5ksTZj3EJFl/6dw8AqAqOtgV1jX4aIk7uMgo1OxuMo9wlgzmpOLZvRv
pdVVexwDvndlroRO1PLlYaiG68bwoNpioIRPoVprq3ubDP/E0uxwEEvsQ2ZTUKnHfh8Nsgx4v9ml
KKaDl/CBFDVeCXphDQ9NxYel5eK1GKnr6w1bl0gcsrTYLwDKR1u016KosNTIqrexVgOxZjKQD0c8
C1lFVDSzfVdFV1mj5s64GVVteKoj7SPRHaCaVl5U9htBvwxDiHLROiu6IsDsM/OUC8Tlsmv+Cq2q
fLJgDVX+xR0j9SczJRK4zQkqjJ+70tCOOGPKuLd2OI9WTntXc/HemGrie8bE1tctboljx3tpjPh6
xnBTpVecdI1FQuZmH530Fr/P3Dlw2mvd5b5rz7YvvJKg5aJ29xXlnlsPZVHGbXcrrR40FxsATIzQ
YXVCxQuu7d/A9FNfDNaHUcUosoCcHoXqHcccrwG3PVfK/Mdz8J2xvO/WWBC7Z4ynksqTnwjKxUzO
UzBb0Pkq3XMDYOjpyM4rp7qGi0ReNJd07BiD3cncY1qv+/2asGfk2nue1xPcVXk1Z9fbpfWAZ32G
OFWM6WU7DMJKL1RHL3kh0R0hJ4TGO9zdDIEFyJJf2Irfd/Jvaljv1jj/knpHDSwxr5CxLzUqRGcG
RzRtt9mhP/7WEvIXOmX+ip2vdZuY7v1O5vJYx23xVMzw8JSkfxb94pt9kYcFi7qdjjALM5qUZB1t
hEtb2EGvkWja6MLAiMPNjrJw4ytxEBEuG0ZyWbzCOkWs1M4iybRzOhooNJNyuVRpNh5LzEevUMON
gybE/DAkRcxiFlkr9JhmP4wEklFr0sI6zZynoouTMJYPTY+sxxQ2xVSC19CssyQuG/LFEkw3g5UF
GXSZSt3chBJvCWG92oZHTNcimre2PQ6Kjc93mbpvHUX7QDpWj8t1grdnDw3ImIlCwZpa/bY07Jy0
Zqg+lIaaqJd106m2TGuH5LX1O4bLj8lC6UMQtv2BrLiDnAz3AZ4qaVu9MD6YwEg0Q6r1Mdl9T3am
UMm0s/CtBxf5iDEi8BnWxw/wdDZsWTN8aF40+AUsqQ/PwoLEWlz5EVcMEfiHNR9IyCbMbLFWihXj
TNCXfsP3zQOQcKLd1kzFot9KBRXRlHwsXVYH6JJMON1xt2/MiUnWNM+JzZ44is3hRjT1eGv5Xy+T
K/cQztgrMwHtaq9Aapk71gNrbRAl70lZpPLaZXxkoxkMNu8Sa48MC91pxJsUM4Y+NlYUFBcNqFHQ
fmOSq+zJ1AIbyvheVZWWwIL2hzvklJjR5IeNWt2p6cz7AR3/DqaQHZBCY/iDZuSPjTU6/iwyI8yA
gH3DGg56lXlkAafjfqlvQ9bMx75No9vC/6Kk9hXO4lueROIJILX38YJhypKK+ogFMU5a5fJkmzMT
diXnACABdh2OuRSm2MmqQ9oHiBm6vbGGD/ZlGpjkEz/aY1+dvIWEQyzVyD6ol3+qvsLfv1oODWlY
4Vx775CDd70cU4Qv3P/RAuN3blzBv2LDDSHos1tgazt2GGVJ7Ec5QGsr8Z8QPNynKZIhEeGto435
k61kN30duuMc4Mouernr8exT8D9i4hYIHwAE8ECMrKD3CsdXi4pCJNNDl0b2y1h7gOpWsW97o/bH
ClCj8mJ3lxG85LdUlsM2qe3d7MrhbFi2/ZAKjajqbIG30AKXaSYDaskS+tGp0mtpNJB0jeuMJVQ4
WHN6QdvRHFj4W7yzR/yKmqM2ZzehtNGl41bFlKX+ZTpLTwCSsI4DFhBJkgIhz44Wdl1UHapY5IGZ
vrW21jzF86T7IGr/MHpTYR7FfC4tf5iH2k/aWHm067a/Tfak+CXl+odWjCLAK5V/XPXOCZb3ZQXM
k3XyCbQbckMP8aeSOL+VFsG1jqbhCI3XnI8ZpKtq2Q15456fxHTrWqqNxJd55zhySSos3AcMlA9D
rOT+4KqPJoBOaNjz7Gudcu686k0I27mWnfJHTnxRk6UZD2bdlGE7Z79bA/6OxMyXxIqnqpfpNR/G
yVfS2fEn3L075n0H6bnvqXZxJkA3CueI1A4xoJTuo4iwo7rYCUf5Y07meDEj6FtTnQRJP1lBK/id
9LVenBUxIAE1AEbnqTq584Ajv1s1V7x+bqpkS2VAFTGIItOxuocsy4pMFPZFTh5JChOLJ00O7QGR
bZhMCpK1RizHwspbqJX1a9dWz4oK4Q1j2/bgtO13jeD3wJCayR2Wc/N55uPST6jklvjkxqSFrJho
PyRZiA0rK/hYm3cqu4/aS8QZjZJK9Wr5p20NuHIsC3bcFGgoyDcOlmki9aP3vudRafqdM4B1YI8y
5XiytvYjpdLpNkEyxCuk3edu/O5gEhFOnk6KoMjDZYptNsMDH9AwiL0dR2oonPydII5p1wCZhVgd
qmGewCaslPi2FHp9LSd8aNqIKaqwTcN3sGLaKykZ3l2RdoGIkgMYXH7OsLy0Vd2+sMa/EjLXYR+c
PhmaphxqbiQ/mp9yCBxjkYrnlv1sbFFoNlzqJgJdSde07FhVqbPSZ2dXG/F0KGpb26UQbHzhYuOY
PsZisljetENQwJDcWU72nHjiYluuDDusKalbF+p+QI53XBzVQ/HbYMWW1UhphqzY9xguL71dYaOT
4oGOj/E+mtWwdVzpI1fO95FnMZJEIg5xV/muYbsaNn073rUCWKhAfdPoOhE7nkdWoIHhThOl047Q
tTtflQvG4v4A/sz3QsFhfjZ2Tg5HJgaUg63vSJIEJEZSelRA85nEewI+g841UOAGQmrvZDCwpNhj
YopoHCcI2OFV99LkSLgMCoEeNX85waDPJ3P2VVbSZk8kD+PPT2wWxotI82eS6ZdgULXoQbTGd9uk
Dr8M9TntM3EqZ4ZrU4HOVVHNqJ2Lwy4T6emFzMudRvpT0DQaTiRVhHQugqeUtedOLyF5TTleanHj
RxgbHlSFPcvQWPLzYC2wIMyqIJLEtp4jL1v2aDQxoc8QpPaLwk59KlKIAF5zImquP0+jGM7bo69D
bJv9uUihTqGpYaZ2gNvhtx/mMncPfLn12cjV+myDd+27pbrNmGyeRcPEkBZs2jx0ScH2am5HMaDP
p0NDgRFLpwvohesD9d+E5slz1pTv0i0AUEpzlMclKdgie6ia3XzGDrSfz6PR4yHstGRQ2lpR+JZV
+nwI5mlQ1iCq+jDNS3lmFinZBE1RaPXVu53ACuiGuOL1gVpa8i0LswqUpErYS7nReTuwfGUdmmQ3
C9h9HymqPC+9xKdmtA6S4fAs1QzuYsKy1G9k9Zpm3a+2K/vPz2p7tH1MyWLhOTxHi+sDPIpDtKbA
bfuM7ZG7NtdILL7vnazLiTfNwZ6i8WzHb4iaaga6UMNim90FVVnPSd+NMi61oFWb7NR1CwX3ZaeN
2bOmeCkp0vxjFN8s7N9wgmAF37ZRFDBIrW+gIbC+vWUKwwXWlUGSzVHhJ2oUHZa8OY5tg7FCSRpZ
mpzGDl2iwmINGuxknLd3gJkHdWFneaNsV+MTb7hLsD1staRm+xsZftJBosQqBPn3a1V6bK1GE7yG
IJgzRAf9LNCYB7WDjq356S75T3AXl082wrtp0C2X3TFtsmeIH0zEafuuan2qznI9bM3tYGLmwc98
/Sr/v9MRAdD/dfXoeO1+HgXgYnnQasLIB/s7m5M+aE3cmEJbMTEYKbPj0BQeRR0uiGtydys3xaR4
9qUn4WcKp4Fyx2GA8beffwu83KkATprSXaO8T065UmCj/NgTz7Xvk+G5jOprxjhwxp2WZKK6+IGN
UwxQ3iLT6sl2XPTHFk9m4HDFDZ1MKj7EaMoJcbq8RE1RMnYvxV4b42eHqlhU3Mk7fpOqaxyGFSZQ
Las4TzH2bFLql1kjUuKAEMG595J72Btc+JJF9eptMkhsv8sYIeUwnpTKzrh13PkmZoyQLEdpWTWB
M3qYNzRDfo5UgR9up7CsQox14aM54QWjWP5C1dlXJkharqH7mRebd2z3yrrOzl61/ObLJhcC0urJ
HEsy7fS02yWUyPSx826jWIwDoHKNaixI2ULsLNlWj2qBqHFgGxWIvE79Po+rRyul4lxVJWbZ5QGh
/bKjCuNxFUarxoSjJNkSurtkH7D+5SUqUzMgirTctcrSXDOMMwytUt5rhtm9M0n3lJMH8kxmHTVp
a+l+TZk4OEtH5nNn3h1HVAdugfIYgaO/V2WEY0Kq/Ogjsw6whRxgjIr8pqjse1pvCOs8ET/iOnkD
SQpIvjW/D7F4xojQ+VMI8DTmBb1U7Mc8YvlSxmnjS5W4JLO1f4LMu2ABjFGO2vVHwJIXSoNoXPoG
oRVoya6K2+yk4/S8cwpzOeIeuBwWSgc7WJrGblG6NmT5uKvqMT2ozYp3eCBSJUhrJ3r7BtGfmDAx
vJToSYy0Sr5HSm2jBKeYoN+zWq1W8UoSqoa9vLSj+r1rtY9y7BpcgRFMUu2nDkNGQuqmHj5AY7nD
6zR7FmlWIG7NZgapsJuL/NIU9XixVvRuhuo7GrI5eoNU3oicDYVnAKmi2NtFfR5OcRq/wRT8KQh4
eTClrrwaqqVgW6+OodsXMButKtnncnK/S/Br6blw69tovgB8xrvcxE5poIJ8xAl75+Kg/KP1RiNw
Mkd7ZAdgnGSdtIcW7dk9MTtU71TC/0hsOy0v/S0JAmU9rRnPXpXXq+e/efSMQTwbTQS0oYjyV17/
wVYgoUaa1P4ibe8O2zjax4mDYLhZyLZZsuURiOH3rHenZRbdfWw797nH2CIp4TMT8CoPOPAyHG31
75w3e95q3hm1tNz/an+e3q7cOrf2dtgu/3r2V9//+xLbaXuJtnE+0gvlFIN8ov5Yw0Q/H1YjMaNb
e3u0zTdDonLR1v6vh1/nvy7f+rbD//Rtr7P1zVpX7gy1nnz2dnnuQwmumVTXh6rDEgY49d+9xmCy
IFjP5wqU3ZAcpH+1P5/6eRQzZUDFUvZxJprzdqjXaXY0K8zHtrbZzv9u4xrLKnJIr9Wsxy+WpnI7
uIURQCKKX7a+urAZ3VNzPGx920FFm64mY3T97Crs7ClmGPt6Ukdi2snERfuzbztRtoukvrN6jK4v
/tmXKu0ana2evvrYcQaYSBuPlZlrYeLW8cGqsfitlMa6qbWp3qLCS5j6pu6HdLV30sJXPyJlOi+R
KEKb4I/nal7YPsWzj0F49T2BcXFICV47UhhBtYw6kXCrnaZ7w26QOVhKVD7Y1dBezTQ/uMyxFxL0
WCItWX5COXbI2PJfSqwSD5i7vJUyd27ID9VQYdvFsBLbD2M3pazw1Yds6s6YoRQXUjMFURYQuWFR
LaHhaTZhAwX+cdXyQzhGHPBBe3cA/Yeyk+p3/NbKnRjtMlQX7Ylyc88Ws68DvF+noE2a8mDKikqP
iiGTpiOUY+m9y4ZBfWucEcJol61qCpCknFwWol9i4yOtfxtt37JThtDYx9b7Mpr1rkA795InmBTU
U/UTLH++bF0y1vublxenrbUdEArH+xbp9267fuvrev3NswZ53VpDUi1UmKaHrps9eGqd2FVFNr6U
IiqRwSZjqMTj+LL1JRWLXchRt63lkYZ3SZriDzY0/7pgmbCIBZWEg7K+xnYo9L/JaInn7WW8mjR2
lcgw/+uCocdm3VRkftr6Gu7ba6dEN6+lhj9Xuwn17pO2FCrhedm8d9x4hScYtre+2Eqei5IK6tZl
VQOs27z6tY3rW1cyLnOg1pp+2Jrp3FYvM6j45yuURM/qEJU2zutGcoUO+pTWqXNMW8ZXLFv+Tbr9
vKRdWJ9r0bev/v+9Doi/hA5p6Pvt9b4uHLTkPlGNY2dTjAEOTtUDloHmyZhW/5wmmfytbzsMlVqR
1c4hThXonPq8rJ5PSHP+c+LrYi1bnGOtq09fXdujOY+qh68+Ny3+qJ5k9SMTz3dlmz5UOiVjQUjm
56OvPlvpIBFI77xdoVBh+rysjJv8qOiQYTodt9+0NgkhUIvuLQYICiPWDPutqYmqwIW8R3ftWO2b
iKKV5LNihevFySiKYyoEpOq1OYq+JqkTnglWTey9hP1meDn8tsoEYV6bJkX1o97C3O/G3n6bSjke
hcKKbTubT2127GQ972ITrfzQEdUeSRYldgY6pyqawCQtt1+doWQL5on3rWUVWnZf6wRbK3Ej+9Uw
LVySuuJ566r6mNVEUS/XrQljygzITvve4POw06fGe7WSQcESLFFCy/PcV42l0VEtWdRtzQqrF/zX
WORsFxsMF08oGC7byQhGx+s3nZ/1EIyzwX1V10/q+qJZx3K387zyul1IHChrurknkYTAMH/rG5l5
QtHiQuWxv/eSekBEw5Q3bRPbNje5uhMBd65lnG5ALhIYtr4cnbzdC2fI4X7GyaHELeQ1Hp/rWhZ7
TyGQNR9X38sRm/9VLmmgSQkrWFlvSjaATuXqtz7OmN3nsniztGlmnc8oR1hDzlrccC5LgtzZWZuD
MlFs8aJ3bFixvp8wXfV687C1mnqUr45xYnRMQpsMOQdW0NnRdQ/5VoYFbBmJt3YCycobSlLIaPSj
VsZOIKgJrCifEwwwXcIkN/s9MNaKjbks54v73BtlYOpFfPT0nb2qUO01h2E76PnRMJVHo5Tfel0h
AsNt5kfeNDYc1QRenbN3UQxkkSnF4yC2a6SGOh6CuGZVP7pyeIqiRn0lQWxj3PjS9KJ7Aa6VNazV
VaXh85k12EXrYXsk1jWGXZkPcRnnn13aFCVnoq5f0jb/VduucWyxj78JC3+4mSXupWiKD9be7S/X
FLdhKrQ/2NvvM6+12Cw9tvPisyAvqWF3HXQJK/M9HfepeOVfi1L6MZ70b2banhKIvL+0AmM45Skn
PuBFt6uL1NRyX2ngtKWSlqE7pjVF7+Qbi77mMLgIGUTnCXyhs+7JHCoJEGAnv6T4ocaLffBabWXn
l+5uVsEIy1RUBNa6gLYqzFh70Z+XdCxfxz5d1YW5OG/NvMFvFNLEFeW9/RT1M3WofmzQahjTUyLN
VV+WtntYwemxbfAIsZTySMwK5um5LY+AfjI0V1k5O3PjhaU/f36hBkmBYgcJKkwVCv0UtXI/1bsE
8Mb2Tf2ZtK+XeGEEMhhq93GkV6TslrC+FK1+052OeJaifLbYrb0Ni6s9d62+385hfepderJr/cn+
3TM4v5nC8e5FjS021vRvg2XMpNcSfrqemzCCA2smTXBtqfgtvjQDyP3aGigWv5QkYG6tWRb1S+tl
exHV1ltXNYRclsVhO9d7lvrsRPL42arN5rkbFwLfMhVbC/2YNflyK9ZDp46XJe104Bpadd8O+8FV
bLyMdPs26ZrDnncufBAdPAO2TmM9k1rMMfNcXApd2jd11Dgbzd0SmkkyYFi7trdT24ECJvEqw21r
fL5U0bQWRdUKGLUYxXEcCmDJVhBU5FpSIBjCOWxrVusfoAhg8+yV9kzVAjoRzanTuXpx1eXUi/n1
s7md0WQ9nBMruxX58GFWaXUqQLxuw9D864ADphOS59QE/3NiVL3pQeetfF3bGY5m+EQ7ND4EcqxF
1ldJOsCgSU8xDDCj+NHI3GkvBsSUWq7Gj9xJiATsYZmva3bI1rdd5xLJ8bg13cZ8QnEHyrA+/6t/
aVrsi6St4MsYS5ZykbYTcyRQnHIo066EYIzEcsxrishrX2IyemIEFEPnsLvXwirf6qgRt63leXO0
UitJAl5Pjl2qHJTRTtlIl/2rapf6g43fPoyRDtILVzTQUtkc37eGkNSY8IlerltT66ByIMbLD1uz
nsv0FI0ezOH1mdh4Fo/LmHz+4a3LtuYgkXn8srWsYgRiHfFE2ZoJmcuhba5A9Pp0YVv1GS2G7W/N
XHesJ4kEd2tt76+L9WNuF/Jpe+/FyvOarFQhx2593yuxaNa1OtyaNaHO/DRJt96anl1gg5RiBLVe
u71aEg1PeQ3ES2GZ0pqllWqgNK082xQLAJLnhrHarNqjalMZignde3OmavbTOHZ+QCC+SB6RBcX9
1FrLX3CL9xkk9HvdIxehKC/u5Osy1bM09MnGq28wOPJjXdnRuTMWcYkiJTlShyyPFSaej3qRvufY
s/3uZufFnMlJdtz6d1lUNlGn2XTWasJE3RT2DdhP8vtEIb4FwWdjoMVuesunMoWJE8cXSqSHdFpe
7aU0fOw4oW/Uuf3QLX1FzHyj8fPmTh3y4nE7KLadP4KGkmQb/XBweAyGDAW6OzbU0+JmgHAF9RwN
nYrHZo+KxeumC2T55STb5idxdcrJ0or51eobfnbTk0YO8zt5R7/KxQ0o0D8Mcx3thS3+NH2RPSZp
gm9t7ih7ZPrqe22lGovWbq+5uv0m7AMlsfybsSzj3lCSNHSV/BIr3i+W6+rZlMkfM6l+9pMwKe80
zlGDMUqVzSWwBqOxSaY5DkyIHzxhZP+MFIny2XKhIjUUKx1u7KyZvJ0uKC81EAFequoAIp9S8iNs
uCtTQhdwJ6ZKoH1rltg7Wh6VT4jvedgI7DFNB7ISsTGHth2iq/WPi+r7Npbai6G2Z4TojU8VKt6r
FYiYhd0lwMsE3quyNpeO8ThN/+gkDRjPVWe7x7nosT+cICjLAJxROWoKdTU0Tc0e7byOPUhknH9B
9VBvOQjYDn8le1fa5ZrfuJyYHrHYtOPvTeHK+6IzadOlPzoU7iF3OwLElINiTuI6eemvuSTsbBrx
ziXi7O+CDKbudI8ULrLQrUF0zxRvtYNFUus5tkpQ+aR2d3GpGu8wP3+OVlr/NXHBpBb0J+n7BvG3
AKyvaswhxq73VUzqTiRmjeSGaMlTA0tla22Hxuq0PcJ5wLH1iu0Q1TpMl8m7RIhVXrBR0aD9pUe4
EWFqY8o/aKZ6nymthp5OrXtrWhgp3orUe9hawxpwPxqIsSd7uG5dBuqDA/Hxza51yYP3BqOD5QmB
aG1tXdoaV9905IlvT1hnn5PBzMzaJTlWWrS6fdb9fY6gtJpJ/by1yIKJw9yNiK5YT07sbKhXd+et
5elaf0+UHIaAM8yffTre/KfBK21UNDxhO7Ao2XNrEOu3PiF2lTnMGgLVt5OsqtOnXqf6sJ5U1sM0
AvwpiAZO2xVA3eM5qnCB+nrJ2M3PmK9mn++5SMYqSLz5PqfAHbOl6fc2IpKolOKcF4KZrurSv3Zn
4yvN2unFEfZLPv6uyaJ8BdMMZsOaiAQojdd6qn+JDKOJ7RwQrRpgTukdYYyar7ZGjpgyeGO4XVsa
enxuiIcItrOjSqWH2GPrEJlPzPc1ZBg5F2dPsIJAipa8bAfMUaqwyaIqzP7Tp88JsdSNh3m3rScv
czzB8oo8vL/NQy4S4+5WvXHPFoVBH07LaWumiteftAV6yHaJNtrGnQlsdork8/qypYw84dJ6tNen
N7HcQ3ePMERH29YovfOyHbK0ZbRrx+nkxKnz0uGNfptSBZm5DgGtMmPU0SRBHLaLQQTFM15y7Gmi
rgxg/bYhH9AUQmz+1+vJ/m9VKFGIsh9iFHEFL2jpdKKl2v6zufV1ptxJjflsaxEeWB2WBoLdZ1OP
eNZSHCKIG49b12QslPP6VA0MvYnvW9+8RGet5MbYWrJThmNnyYor+KPbYbDnxxpyyMNnFypIkmRG
zzecMnlyXG7zDu8se9ZNn9oulWJjjF+2g6eKg1oZy21rTZHb3hLpHio9T7JgaVcUWDaOv52tEmb5
3NKBztos3X/1GV72x1NVJr2hbp+1BFXZH4dMv6lVX7YDvyMcPAaq1V99kTm+yUSdrjj6qC9EeqdX
qdkfXxdk7FNw3mjbw1efS0xQN32+aDuMGFZgIxRYkz1f9SR96iavuDEHFjdK6OcBEcR5axFQZ6v+
9tDLxYvWmd3pv/q2p1lt9VN2UbzT6qaA5FM6z9vBlaCEDoIAFOr01aoCSZdajBx3GRrVu0yj+h5l
NfCalyaHra9ISrDKFIq5KKs6mJtI9fntR6ftYtMgG7HCpdgwof/UKjE0OcNsGPeJvMulfukACh/w
e5X3KsPk1hRKFKjIQcl6GC9Obw58AJwU0Kd2FFJhSmm2vKuzTB/b1D1tJ7cu8n00wPvWO2nzWN9m
c7rYUgx8n6Px1ppjffYm2cMKmuPiQcZ1WNahoo71rm0dudOseIF4FBFxrRjOw5Ah0UiHKFtjf0Ly
k761RlShhx+uUT08WEOMY7ugJoUu4WfUp3tLYHiQWex0KlYAXq01xymxfy9uCYNNntQhRjmhCDjd
6qDvOtYgQcvqo/TI9dALf4ElHEyJgpA0Yjbfqn3wY1DXm3DQVWU8w5h406STHGImBABuFUo6JOVh
0C/qgtdcpykGxQXUSa5yyCf9nX0Xgw3shV1tqLeiz0+EwCrXpq+Rxw6jeyoGBHCG8Za2Y8r2z2Wf
DNuzGIR7XwpLw7VdOYN3dICJRuUX5dyhmfLViQRL3Ikp386kAXj1kPndwhzJZvhBHZ410XpPqwnf
jIjBnhsT3WNsXM02VfcKEZF+lbwvy/JKRWiXdFq9r+zOvQyFMZNjtD78OswjDvC20VwwLfsGw2Ii
/akb9rUjyE/U9eg2lL95GXHGbsXw8X0eA8c0qNxWinYtWKsW1qQ+GzmvPDbFcrEwnI0FJJFCIeos
09Hkzdmx1UZ5ln0kQ2Lbxl3rOPE1d+WyUzv9WzyRHwBjqg/jBYmGutTPFvSP50Y335Q0aY4Fbo1X
bBLhlTCnhHnrdNe6qkBJ9BH91hIFcTMPV4gEx15iyNjJLChlffCKyTuVxtzsctYNbK1M4Ruk2ARy
6I9WszIC414LzdHO9hCEf2LV9GMN8TuaVMkDPq0hgA7XB7izgeDxu7FbBbpe1nUXjSM+CdC18JJg
x94bzPaGjdpG/dlk+oyuzpSXEaLBSVkBD6N93lbU2rqsZonCz6inDpILjFnKDMuIZOzUN734MdjK
Lc/R+WKOEuTpM+zlv4trNGfqbyozYSbxXFPPc9VoLyYKD5OfPeVeW44Z/BunCYxSJNe+bOJzPLHC
KDTu31lUAfLOGru9cf311gWQlTPgSeEkbwRkssDMwFDtRsqDsOefrqm618nNugAosBNAoZ9kBzKN
qC3ZzikeBIkQMWIarSQsqJIrUvINIUAZjGnyuy1q0mkT88hcPmQwVrC3kns+0L8yJyJmAoan+kAo
R9dYTwAjup/CLttFaXv33BaNmduSuqQa1UlIxsFUMYNlHNqg7sEEZPmEp6l6HZJEu3brwTEJinMQ
YealL/Q4Cs0epp7QdHYoitMz9lptGGeZG0DK2idV/Fuh8oATQ4KjEFDGr8Ea6/cOW3Mm7WNfEh/l
uGia9JgaiDohT/VYHj/ELUSe5ZkdSRdQ92xq80accOGTBvCWp6rgzzvWSqHezYiLHycPgF3q/UxV
OH7BWIXps2tgKEVqDw/fTK8TzEtfkGNHrB+5B5mKhsfsAK+XPN7b3uo+2wy/YzcqMCgzoDe6eg6J
wSwhHkYHsRCRpiOY93sNKVP3Z0Q0mED7DVsPOp+0HVBnh4TBTg0wmq5CtephKPcKASyaqmAfiV9M
HEcUFmr3PjfzyyTs9grUWARLP2OKVnSPqJdfQJpb38JP/uTNOixQPbJOju2elWjwzkoWuWdr5ek0
af+jdb1rnTDMmq3CMJY3zXH5P8bOa7ltZF3bV4Qq5HDKTFFUsGQ5nKBszxg5Z1z9fvDRa0Fb/8xf
+6SrEwASaDQ6vAGFJawLvw8AUY9V133H+8CAE2wHe6VMpuuAV9G9w+JxsRCIg1R/SR33Av5hYpQ9
+tzB4fvIrJ3VjQD4UhzvdaPzN00BiSKLKxYq2sBk1620TpVbFRsrsdsj0PUCUJxnAbrhY3CAzHzn
5GxK6QWaW0jHvpRW57LKU2i7JI6P5dSax76uvK+p9wqXqVNb/9ds1zs473xLvQUio/yKjH6bW1lw
p2PEvdUrtdkxU/dOPcCzowUOFNwJW1KKz+Stg3DvWAWLHqq5Y8x49UZreEoHNIocUojJJPvWDF7z
TLEva1ANhXNL2oz8z3YNRayerQfLZ+zoDRY4RjcD6Fl53sEPfG8beqivaXR9W6bMG10NeBV907jM
dcy2KaOPv9Jc3+dBMt3hl33qEIp61uLgb2txiIKqc49usTRGZmd8iJdgEc8x81G7V826fR76dnpo
46XnJuWVQftcRwx1qzo9loGjhtvU4TGCCTsrLfOPrk8ZeVjRW5Lq6ByaxZNljPZhzCPm30vgu9fZ
6+ChtVq8b7rn1GmSu5DpwV3qO9HOKCAAwMaOLpZtPuuBAXvDG2lR2KwNIK5Y34v3g1I/zxjDsbDH
5KxbBM607CQYMHvZkYYqDCzRtBavKxCY/w2Ujv0i/O1PhYddhhEiqeWXIDXGzGtZZsGvwUH2fNkI
UGZ9r/vYKWK4BUcCEz4PjnXQg8aagmFixulzLEsj9whKn2moxaUxpyc1nEeoHb69G1Gl2U5LEpmC
adubPCwzdQGaOWEKr6RDenLWQBd5ZnEBkXEaJhgpwJUeOrN7Vlr8n3IzTnY65nXzVjBz4ULgt8Cf
7Z1hyuEUzO7DmGoaQ8Eue/TYmruLm+ptBm70Ga8N0IbFj3CI0s9qjkuM1/7lFj6NW1YJnGWpoJ51
ZjopDcrxXO0qwcQnDICVp+x8qY0GeMCgUkIFsKcPUmCqc/NOToNb3GtUB/k5i0u67LFzdhjlAg9h
SwEQXDFvCxTTIqeweS/srUmXdx00KL01QAGlA1iVNFwPyRH/GrPAekrm8C1ECg7x0cMU+OXOcUYI
7gveCID2LtF4uuj/pgrqW/Vv5jXtpR2yYz3WfCZBBSYOVrJqAkmohcdZ12cn/FbkpfEFCXkUOcdP
ehJYp3RQPs0sAiz0VvVYmYvxQPxd7YxT7I0hu/U7L569cxhZDzFbadtUR1apVXOE/wwQ4/bFNfXp
Xkvj11Fllor3NjKKIZThxaSp8tG1SRquBxTo7aYAEWR1d7DZ8AbLVdo34Yh0+t0NjvYCbNdFGluZ
mAiY9NPagqvP077ZFantPcECcB7V6XUGwfdkAEaw86A5VHHypWRggHxlBLSyZDNVknOqZ4z5MP6O
c0U5Jp0bMn4yUuAv1i4POmNblUV/gh1RvHZm3ZxG2CJbSeqJ04A3ri18+pTmynCZ/9N29k4vg78m
W5mORZzOF4Q/nvoZsLfp2sljgJTLY9BoNTvDSGE6vZPurdqujiU0cCOAnaEkSMxl/LyFqeEOSAU7
IZuMRbBx5jHbM4t+NFjnoBffZRkG2YDFfuT2K6Zl7TlbMDPlgqsLQVicTecxWnCjtTGpZ4AR4YIk
lWDSozdFMfx9/N8syZfq2fLa1XdlwH31Wuh0m6xICQXo2eggp7W6Cnb+YVINBobha9yAFPBfxiZI
DwF0Xrs14BYN4wtC5agb4nl309UQjJDghjKTCYMbOyh5L4IbUtD5KSTJ8efkNsEduCxr3jNY5ZdI
VN5oq4JLdpJoMrOCBAuLvzfUBWhft9VRECqV47RAChnLZndFD9w6aPB68DeJoi3rCOQGYLH27Kp8
c5R8l6gBzpR/mf0Ainm5cc1yRomt+ERbS9R5L1BFyRznbMpOUjNyWu4MsojBn+Pb5SRSSwvVaWM7
OMbLr0zQmmYDFuGzxdXvGDTqURRGHG8LyX04g+H81S3PbzQj55SjRi17wBIkcv8lGjNFZksL4ztJ
Zll1DEtFx39m+U05uM8A74yTXFJ+Bo6nYVQNiJP01R4D6r/kuHQM4Jgvj/H2hCVT8FK5z66LtZBG
17yx1LsjUit4MgH6uGF/pTVAu2WHepzSca/q9Q/BA0swAKPuavh1rKciOZJVg40ZUeWk9PFus5dN
7xvOK1SD7z3Mxb3XhDxRGwnRQ5s0L/Ls7cR9HFj3Ocy1QbduDRF6ewzd2d4q7lKH6V8botm2PjSw
wzoQ6ibYyeOSpyGxUnPZ1pWotAIr1H32lbuNV/T5Hb6OHugziS4BRATahnKs8FimbxmSGSACMGcs
Ps15/y4qRzs4UoBEdo387had0x40lB2d5Hpj07BG3eziNvkyj/qd3LnbXYJauimsdNrJvZa7krQF
8/9WQ3xlwQDIM5EjJCZ5t+YgaQmMFMeQpguBaCL6OHSf5MHfmqbcmrU1SEnNyuemAsO+k1shP1Lv
a+5PGxT6lhV0RrlW9bNdbEOQu7zdXzN3+hnglXHIGA3Q6l60Km9h2oaHfIbo3OrTJ33pOuSzncW2
c5yDGSQwdnwbFTonSrgNekJWkhf/z4Xf/QaJYnsF2V0P9VvN29NDTSYHaWLoO+kC5PveITd+sgFk
jZ9SuLy3m3uDU7x7a96BKj7eQYNtvCKCNTk3ByPMtXkfu+F3pcvU/XqH6QTvdMeF0r12Lmr/lGFi
eZDf0vvVY2rP6gGNxn7eNll43w66Asxj6YeW11qOlNi/5nldOSMcECY7aQl9nB4YwjB1WRqCPiLt
ZMKxXpvPUsGuZiqYOgbfwXSSFjx21nCacotpSbXPnQHjI3cBV/7rde0iPfshWGEvN4ArLICUte3N
8dXVFwCjUdj1Im9D97Z0y9KSJLnmFaz+LD2Spc/O3neqAcxK+uQECn2k1JdgfVvfNdFbVMrnyhtO
XmNupSXcDsFW4Ki8tQ0bBNIXMmFvjih0n9c3fG3LkifJYGmFat8fGkB6x9CJDlJmSmOXGuvxH5ug
pOWpSex2jKRv0Q/lkvyQd2u2ZWXbf7oebOXY4E/NcwBXbpMCjylSQG69DcJ5+XDoHkTTQGeiOukH
fCjYp2dcIE98sHWMQZ3HfG6fHcYGzA/vdVYsZrXYtFAnckApQ91drAWrOmMenw9udzDNmaFEo6s7
NShYu+kRmNmwwXsQ3sGUL3aR5jzUuyAqH52sevfg5arSDm6v05qWzLWZrG1FqhRD2p567AelMUpQ
L921xPQE+pIZw3mSuy8nKcAzTmBWaHa9D61+K28JrHZyJfoud3CNr7mFiJLMWyZcg/eQ6r7ZwqUI
uWFdrKRn1sGhhsQLvmFM9M9RD9wdGZO93GMJ5LHHy/AEoVzmyFP6M5/0Oy82soM6j5fELBEo87qT
dDIavXYLZ7dEPXcXFsHtC2C0f0HKz85yQnnyEqOnbxc2jB0Nf82D94RZnHvDLPuJ/eLjeXbIpUWs
nYGqqc6Z49bfp7ejtusniPfrXSwzh540WT4zmZtZO9+CLiSkEngBX8ElG4zEPeRHpQp7a1BODHRR
Rs3a33TMZLAFXrc6Tq5zngDmsJ97hB6JRnFkbzMcw26jq9ssKtKCgj03Xbt1wnCpH2ojMQ5yfvld
vh2N51Z/nI28Paim8SxPdX20Esu77ldsTNFmLAqU/qGQ/5mgrR2HIt9+Sd8GdkxPSxxpmD6A8d9r
mZ3Dzm/z4Yogu3kCmlbdCWtniLrqjrbwuwyz7PZ85Umsfcz6YPhA/51CzzQnr95ZEKSRxXAMHE4K
XgKXHnyHQuC+5JbJk5FmHaisPVrAg31s2+XfSJkEa4++Pslbg176+/UmrKUSkyr//1MxVhthL13l
fZKRgvwYSd7G4mtaYrfMOcL2gwEtwgwy0FU6+6TisShV5LK3IZdEcdjkVbtF2df+A6u/fSjld74b
ZdyOLXN3Cyzgng1B7DH40Mv4lc0Rlq7lNZkL5GC2wWR+R2uF9eSwT05FE4bqXqrfov7yBY0Ag3RB
ehvHSUuVEd0arHnTnLHloKEUqQETWwZh8nfW4IaSlPS7sezt15fzCBPnOhbouvXEG+DpB5tdqnmL
Xm/BJtRPV36IWd/prq6e5WbLoE5i671f89gIQvM6gACyVparr8n1WImtj3EtWM/34dgo/9wh1EEf
Rp8pHWcHECA/SVrePO54wjR+Kb/9+LnUik2kDOq7YaQ8wlvLm38EEO3P0lwjlHQBTS/PIOw6JDek
pfxzVI6+dVWAcpqTW6a7j1SQAKbIOoX7wAkRgoeUrgXrHFAKJFjrSXLwfw1anZ9vv35pyTeyx/rO
3MYzt8YsuZ6ed+yf/Pe9k9itlkQ/puWg21nf1fp4gY9HKRobG639qs1IzUq/so4e5Nh/ylurSOlt
nC3RNZDnsSYlJsf961nfTWektlT8cKl/yvtw1g9XCpYOH6O5ugth9C2vOB7O7FVU822uKi+8BCyl
QM6ERsTkfVlmW4M1b87wBIV+R52qNYjeKkl3Kydfq74rkahvBiCE2IK/tWh5WdY3/sNLtb5A64sm
eethcsS/5n047J9Of3td53wh9xcxaL9x5+LQxrB2GQvLh2sNbjPZNf1ureKfqn/Iu80nltPeriDn
+VDndoUh8e41Zfitdl64la5B5qASW7/R0oesSYmtA7K18oe8D0mp5/cIBvS/tBpJhKSwIfLxcrL3
zvBWmvAtKrmSnlnKZlqdVdlB94qXtXsHTAVtfE0r80Ijl7T0/IyFAlaUrMxyb0tHfmC181a6B1b/
kWRtUAb+Q1e7dRq2yhqC9C5FOUPCRPxtJ09SgrW7laQ0BUcm/WudtRmseR+a0HqaMWhSlixcmF6D
Opu7ztHTeSvz3wSAActFyfgatEN0uL3xclPW4Natrmm5Xf+alIL11ZVkwELKn+5b0h/OIHlzloCd
0BJeo7Wzvw2sb+XyfNYjG7xKmLxlZ4uFEWNZIXk3c1yrybESyMBgTUrsQz3pRNe8d39cSj4cMniV
sp+NK6jApxoqBa4BUoOVckMDybF8uEoc8doX6br8LMmyk9yZMunz7DSrzqbJHOskT3h9ord3/91i
5ruhwlpVYvLwo6JnRe9W6bbIlTuInhhxhEyKjlb2MHsl2zGouWjTg7yit3VKaQHjrMfNV3mR/6xq
1WqwxzqbrZOGzcE8z84JEsGwxCGtSVA37FZu1rRvBQr6Z6G1KRfdYWe2MCCjQ15XPixdC46m7l+E
s22xARCpaNfIXZXnUmdQmfSqeC1jeCbCJ9eXBzy3iO60t/XMD7dfbuq7R3Sbut7uusxZJHp7zSM2
J2fPnPZyl+WyayA/YE3Kjf2Qd5vVSclHMudaU4rXv6SHob61sdbbYGOIVVyQ+29dEY9HAyHAvQ5j
liTUMwRIizM+k5RaOntnhoNMz1LqecA89STBu6kOXiItO2rLOdSkzq5lULcbqTV32XhS5tLcqX0G
SG8Yik0T8apL4GWuubU9AJ4amKL7NHEPahRa+R7JIAyXmdnvWZUENTw550YPmkc4Wew1IxoL8Txz
cC+K1fvUH18XRPunABnYT/Bv6h2qcSOqHCQlL0PwKEvYnqhHVCBiu0o/xZ6DsqDZXacYLQQH2MJB
Z2//6Fn+/JRWzS/4jqfe1Mq3MTdx1Ur973nJkLzGB/7OD1SQ4lnz2nuz9cNjtZ6dXT9gw0FrUccZ
hk3Q1PWXegbTy5S8/Kyrqb1FUQd4VYRsl1ostgAmS8lzblXoN6kqUkYxm0xNCY4bI8bqYVxKWErC
TGDAUSBMtGNT2OXDPCXVg8QkyIrCQfcszxEWZhHeKuJgV1bID/nT8M1k8+zYqouUX6ZWBnYkKHHs
lgXgjeszc4uLGNVrFcKn4WMkqqJguGuzAkyQ1w7Mh5vCvQOpwfaax2J7i+rX1E/R07AEEF2iJ19N
viOrqZwlq8ww6UZ3EVWuAuEzw2K3xgmeGtSwn1R2Qp9SRdO20zgGzCAoiG0PaFVqcy9zLEXxkN1M
w9A9aEnnPc5LUGfA9mzaFuxqaqwFoZ6lW610cEUb2J0xJ8zmxlFHF8b/e0qi+eGWAs2B8q9Dm1uP
ryLLe0RlJtpWYbtB99TYO5pl7qapydF4A0xfGJp5ZztAnYG1ajvd1pN2gxU8Mhg4gJdeWN5XUO3u
myVYk7TPY1KwhjogbWTDTSv1u3w2U2OrmYZ2J0ExBf/JLPpK2U4eLHcvTFlsRtTgtfcBjLr22H9L
hvyrwVY6uHDo/rxbJnxmkImgFYoKlZh+/pvtzi9hnujfpiYBrYAgzmswZsCu0cF6nDX2kq0psS6V
m/d3eh+3pzSNiwcegQblv1U/NaNC48pS86oa/WuNatDVjZLHwa4aqK9K/Snu2ThyEHvcS1IK2Ar9
jPx6vq/HTY9xx2ZaqsdaiilfDJZrOY4dbLIcBdotfcbu3cFW/t1JZ/Mip6obU3twvPAEOQynzgxZ
tAMfnGq3/oI2SH6H4Zzczlsbc/vYdO0+V5G12fpYLPdB9oJR4cyifdEwV7bNC0SL5hPc8/6BpeOz
pDDabT9hWgcZKhsRa1pqSJ5jlB8PStxX1UWPC9dAgNrQflixWKIKDLp79NP6+3pgWblMUTuRAgcl
izMymAloNm6FbirtEbFNbStJuT1Zqi6fKgdM2HJ/7HEE6FItA734aI+/b38nTXL/aBc1nLPl/qE6
DSIvmzz86Wkz42CinCJRCapghuG+pqW1jS0Sku8ypVhKOsgdu+ER4AwIvGDYgOvCUqGs6JT0+mtd
B+Gpt4cAjfew+l6WBymPh7A+pDqqTdWsOCxYKy5u4awHnpsgCu67JRgSdE9cwz++K+j7FDuZt8C3
4z0UhvhSjhkehksgMckzmWVj2WCjqBZrUYPf4L9UlENutdejuxFzwP/LIak7gK9QtePH07Rdgcjt
8/hQqqwGbj/8OqktF5mKUm/u03bhUbDtaFotDFgUKa/REuQITFwlOfk+ioWRP0BeV2MW15fiUkW5
fLNWkhgOehc+fB37yBwcu6yqhGXl4YkxKcqd82YBxUdZSko/HCpJuXCL6ujJQQj8dqhc7d0RmW7u
uxKAxseC5VdNZQzZ8Xku7K8p9qQgl2Y3vbRTlV7cMQJwoqG82WXsM6rsVuyTItRe1DIc7l29/pmH
mvoy2IX6oof1Q0cH+8DeNEwXRAf5+vUG+l9O3eoXG2jJm5txKjZzymuKmsFbVClf4CMHj1JolsHV
L2L7ScpACu9TCHWf8qXmWL8lg2a+an5UfNaSs1Thm5O9qE0D/fIhrNPpvg+09DouAeJ++rAxk5qo
3cwb+mzQeEtS6kA0ZSPHd/9WkwH3Upe1S5hL6Vvm1ehoa0a7laTRN8PJwDV1V5oWivgb2+r6T9hY
IV1kjfo+glD51vTYIqjw9Y4Lv/INKFi5szPfPI1YZj6V9vgKhKb7ZpU/Zrdxv1iK295lZYR0kq13
35oZIIXqWPkTIjpo6Yb978Cx229AtvTdHOMibjf+qwb4DA3bdgDvSSwO2/2MNSx84f9kQYv8U/gh
T7ccULHZfF8OXr3Hr61EYc4pXjPFsu+atJvQ3O6LVx3G9Ces3zdSqABjewWB8QUmr3qVLNtv2F9w
h/IoyRE1ibPmTclWknXsmk8zu3SSkjN2g3pV0XrTYURfgmkGl1BYoXGp0YqBFl37qLDZ+ZVF97jb
gcVD1hNp2X3lD86dlPSt7+1NbbBod7idzD49D4Ix0VuvVv0Wjk90J0knUm1gClF/kaSNERE+kLp/
L8lZmX64fPMfJDX12RP9df5kxOB7/DE4hdGgPKdZq14jHxpx6GNXNeTVE0CfPbIT/XPptZ+TuFUv
gBWGZ11veVViVOWrxL2XCpKPLuKhVOrsQbIkMFE5imwIDHWnY7ha4B6b2cGzVI+hoz3l5nPTFAe3
cysMC+s9MublxZ6c4hJ1kOUWseDyoqgETVe5yMyq0y72ekTH7ah5DDUHK/DJekUhLP2mWpW3Rzez
PEkSjg6Qer14K80RSUqjB0uwVNP6yd+g6QeqJh9xV1ZbgOJV+g0UdXaEju8cdPY+vtmWccldxXox
w8y5lokFwGKp1k7q3xNoyTOfNu3KsE7DjYiYuwSzlvpbVvAa8Lv/yVurSMxS2r+rXteO/3S83gKA
6ez4sR7n5mFUKuDShYv0Haguky/R37nqfzbHwX5rnBF9oFwv7rPQsFE2rlIQccP8pa/cZ6k6Gul9
HRne17rJ1Z1bx9Y1LT0MWOoatRR0YT9DR/qlIH61j4utC2zoXi15qdwx/tFpAMQsw20ePbML7hTb
SY5RGqovqKrUGzm9M39VS6/51bFvBIzIjNFhnIwTa7Ylqrul9ezZaI7zujsIW2r5JsnqAmVcNKru
S/rUe7sMd72vx3c14uR/Cm51pLhcc+GRAH5Gxn+nzoEa76Q8BPd4L2eLHZdMu4JOWDnm+ZaUYt3T
kvHAqx3dagaa/myZiXVU7QHu9noKyzEvNvDyOye0lH2qFTq2VINzssD7nvG6ae41w3QOdpJNTxM+
Lru+VZvPvI0q0B/X+c7Y+RltHuV34726Q8KQdCysw/OL3RbmLziJiEWa9PO0Pl7aLHEgqQTzvq6q
+iHW2/pkGtVwF7mthbuvX2JL0DnoYwFWpeODmamXyGL5vf8tDsbPSWQqfysgLW8XynINqbjC+mtK
hx+hojhfNbvJUDvW5pfQRhucIUrwCIXaPWaLqLiq+OmlT2PryHJA+uhCBQLj3Fisn9GR2f4cfqMD
/g75UPlLD/BBBp3ECJtBeBK45t8Zysh6178GWHM07ae+A7OMTnHz6rXMCbu+0h7BbXTAc3BYgnfl
7Fhc8/2Trht4UI3OImmgprjFaV12kZjj1GwBIoFw7RJkXfCv+aQ5g/eap95XbYqVq9l7HvcA+d46
TOs7SXYGynO5E3dnPe4RptIYl527Eqhb0bje5wBC+qYaQvXaV6X/Oarnb7oV6A+SmhcEuKNbj1LV
05xLpFn+k6TCPji2aZl+Mgvd/+zP7CUWVvNSGo7z2T+OfuZ8i/lUHttRbY9OOwTfC/1YD7X9vQSR
hWVOVZ+GYCi+YnO37a3I/cQ88h6Th+Kh9hXE8wPIG10faptb3lIQFew446y7MFnGI2JHEy8RwmtG
ZPwtdocWYmqhE3Sf1wqNURu7yu6sw4Cl4EO3BDSMadfgjbyTpBSwYVs8NDNuW1hWXwA7ceWgq0A3
YDi6Ye2ueDCWwEaK9+IqxjV3qvkTqwBfuzKavk/RAvRo4XOgA4XkXqp/jedh+j7WkbUdl/xoyf/f
9V0kl9b6vutzHuBp2yZwEXz7z/nX/H87//+uL9fVqwHmtmfuzdyKtwMT9udymOpn3TH1o73kIZdR
P0tBzuT3lidVEIpsnssl78OxfDmRs1K8Y6zzTZTAWtiWXtWoB1pG9idPxT7ay83DWk0Kx9jzNnUN
3yAoH5WstSBMwvkatXoI9g7v+q5Hx2aXjVrxKMFo8ryK/k3faE2118NEvQ8qiHh0UpJAoV29b5dA
krahQLq/pbNq1zNdQ+vxP6WSvyblCMlD2+6SRwDa1qzbmdZ0Sqc3j+5jye360WP/gSKZ9y2Bz0Sj
KvOz58Ml1Ufn02T33g8DATpWC73h0XJdDEcT9FaKVI3YfYVNDPH43JTKwdC9+QuKDMOx46wiePoG
Less1wgz4Hx91VpXnLC9B7/T2Ohazo15xaPOXfsMbsTCdcAwDnrTjnd6HaLZvRjuiKPOzVzHCgvI
uUy+pECCHq3uvQvICiZ675zN1CwR12n958xJlGcEorudfvKwEUvmGU0XA+0YRMgdc8MQBF5MPNZH
pcr6I5M/ZPGN35XZfkdiZPgSxTjBJ13bP0ZNr53UuM3O/piaD2Gg44mhlPNbGqa/AR1mvzk4xA7+
TjFN1LGw/n3GT+ZojF3wUBVN81wsgaEyPAwL5BKXCoa+UJEaIBtWWz5oKbx4JJPV/eAV3YPUl2oY
PO0xjZwwQEOcJlk82YHM4yXbJ88BYh34qjXpE6JDGERYGKMZnToe8EGrH6ygS44V1JprkkGqMEZz
vndckMWw4+2Lkw3RuUDK+OKZkXVm2aO486Z5uMuqcTwralReMqPA2Mfvo/uk8ZF4Ghz3PiknvF5r
FkmiLvEPcduqODCo9cH1ihGiK6LLCED1T+xPlPs0drpnH7UndIPBDtLjgAaq+v5l7rD6wdx5fI0s
5JE7c9N3IYtSQaF+btiD3oajaryNrouWN7qnX/Ce6TdVNI1XHx8qJKjzdFdNYYQSFvpxfJsgfPjp
/DNp3L2PH9lXdq8bdG2ihWs/Ry9gSX9Htjr/VBLjJwu/0MutgIXywNUPWcvH2R/MY7+cwY3x7wAH
VmLxMDKhsidEOoGY/CzAJeqd+cMDa8AUMBsuaKOOTzVG6osa/4zoWn31rKlDCpk3gJlRecoaDSEZ
xPvGhxi1Fgbl4yk3lejVVzznwdFg04oRfGj2UO4sfzj16TB9NW3mTpoWvLoFb4o25QWyAer4NQIA
uA/KoT/JUXqcnGtj0O5yRxt2rCUWdzCCYqaqCzLY8jDk8NvNLcucEESUKhJ7l2kvJZL5sWStPmai
T8gF1vNIXlW58NDYwNtmOAY+WGWLlWOrdG8dBpZ3o69myFdwSzL0tlm3HGB6LEkU7bz91Bb4XC5J
3ZwgLZlWcZakn9baBnZivMHkAZKc7TApWAI9D/F7Ks2pvIxeUuFgQUyCtY7EJA+ncWo3OhClIQeN
9X84bkYwqoSg/r/OLcl3l3bwETgzEtq8y1sPkeuPUTnfZenXZgrDV/pcf1PEjnXWfbgVfW68qJ7j
H40hVLZzzmN2vCJ+sqviJCk5yDS8l7bLvKtlKSeki+YHr2ugFLZ5+6UfnWpjDE7wow2UVwhF3l+m
ph1yl+4AHfBtoOV6RAVEebss/s1ixiPqIPHPKqpjPjtN+3Wxu98mVldeWee+qIi4XyEKVNdcq8ID
cqbzJjHV6roWSCkDrD/1TCx5itbZqt0bEBmcm5czyCFScU329uhsnKFmz/K/F/lwamVM4Avp/lsK
RhXBzOUi6wkkmQ7qic2v+G7nDopz340BBkRYh+L4ovQhFBLdeTJRcnxK7aX31QoQBmbo3vJg+mKp
lLonh6WCq6NiXBKrSP3fkkseTt3DNVoCyQOCqe3xRWMXZCldC6Se5FW1mh3MAVcASba2ke8jZGF2
XTyxvF/VPyOIC16h1t+0YIL+1pfTm1Myaa+nxn/J57zfARXrn/UuRg3TGbNH10BUJUbE7TpZ/XAq
QNWi4BiB2ce26mylHpogSy8+OGr0kKdqdciY6z6paO2yYsDqdWrVCgvrRfaZXxduWfN2vyQ2CijW
bJrf8RT96jep/au0/DuVhcwAJRx4TUmdMJT+XJStjXwfiwxsaHS/x8m79/O8+GU08Q/FZJWa3hIA
Paghy+pxwzKRWrCQ9MzmbPjs10ODpjkTCCkdnbC8hBlUQCnNsfC89/u52UhpnIYZnpdoyknp1Nrp
Q62Y35PlTOx45I9pXb1IWWy6rDkhtMSYPHosW1V5iHESIh5Yc/QoMQnULPg262p1XrMkhhtquIvx
8bkdtZaqTuYcYzaiNpLnNCFyk24D7xRx0O1ab72OOmTXxizsO3/WqTvHuFLBRHoZE69ki8hn80RL
tYvndtpFhUcFZz3SjumMVIwUSDC6qAZtlaVOrShTdViP0XzlVzmXKNv99zTvqlhODIdMTr6ercem
Y9s7U7m7nVeK/TTmEu9qzraibLHDMneG7UEEW06vDDUUQRis7w6Ugtsl5QeGmeofPNN8u+UZ8gvW
i09eQhP0nU49N2G7+8f/tNb+c17tryxAt+H2G5a7ILF3P3b5cbffJCW3i3Zl9hgj7ApV/Gi1rnop
lmpSwTdrlnkkKiUSTHL7JWq6HdINw0+PHaGr0g0HRhvYqY3NtUmialtjYBFEUM2CJv9hFc2Ehh6Y
xl4926E/Hx2v+xtY7rRLEVZUo1+9nmAdadr4UXjog3lDdw7T9q86870DY6aLi4RpVOnRTrOnRcrW
+2UrWGTH3Uap6cgRmjWRw3c91hgb3K3cOnljnnmChPfZbHpv0/PaoesxvdZ+Bbi4+6wFIyeD5oci
dvLQq829E8O/rEA9saCzT1ndKkz9R1gM9wq7nlOBJeKEBEO5bPgVCpsOCXzfEzxipqlecokU7blu
E+VJjZnylvgZPVX+xWQsgr3ckjWMPTSpNLne8jRMXDZzMWTn9aiAlbxdViO5hG+q8iQFcNB+tDOM
q6rtoXLOL0310qTm8DQwEGqdGi30nCn5MAMZQbws5ocEn5USkxUccrA9qDoHZYd23IxQTU0PvKGV
PvTaiAPYEkyp/1wP8Piz4uIEgwXqn6BgtXgLx2w86AVaY5KXo8BwnHFZY8H0P3ndzEACSVP9WOGi
V7iW/5gtAXIUXulUT62NXFPaooszMoZ5mpcgSo3y5E7OtJEkPYjxFKNGAWGouWWt+Y1tfoms1riT
LFepdHTJxhm70KbYS54Ehu7rbBOh2ShV3hWgmGdMze3Ckm3pBfu7U5Gf5cKS54fDxvZaY9dONTvW
y4+UwihR84tlI0C4ZFksqz84jrIbgjB+Lsp9ASH4qdW06Jk9899jVPnnQTOuCJGn9yNmVU8SuDNa
/8haWYc1L536HBM3lPkTVYkVKI2+ged1d5dYifXEYr91O7aL7P1c+LgfhW2Di5bLpM1P8RiardI9
3tI4JFWHukjNLThfysPS0i/L4Dlu3MfZY3TQzxV7RVVnPnleojxa0SVYEkYU/wlGq/7WsWp5N5np
Mi2E74P7H8CMtd6YoHKUznS9ciJHLWy8K6InDO+6h7KYdrcWNZdRANa43aCK3DwWdRY8myySPetx
8VL6wXiRahIwJNM32AKVJ0lKXQ2V9Z1VgRyXoyQPRkUKJSG5Mocbt54aeE9pbnhP6HLPd4bRfQ/8
GpWQJV93sh4nqXjjxy7Mf6mGAuaZnfvwKjUY+T2pkWZcopn2V0xRe1ICz36CLOo84SBW7bXQxctg
nJ0nKdBaxD3Vks0ZSUoBginmQ5UyYMR5Q0E5NmzZSjaMbR/R/yb9/7B1HkvOMsG2fSIiMIWbCuTV
3veEaIv3BRQ8/Vn0f+N+Z3AmCrVvISiyMvde2778+96E3ilhZr27L8w223kziglwlsldgxsiJJ4l
31ouZLTAlW20s3wLcjj8ljtQz+mdkD3eUCunf6Doh3pWQajQmmXy90DtspCWRZqnuSiqjSYmDk8j
LCRaSX0R4OH/92z9EL7eSyXJ8iNbw0d/t0arRIRDn/6eEddcMr8+ydUlNKwSxr9nfw/Tn1ByfWBT
i3Dy75Oga4e9bzLxVhnAl3p+TP4TXq06b52yu3vVzYU2i2QXuxof/j1QI2N1+Pu4/HM9jKJ8Eavx
aFidNN36L5BNhPPI+fMf2S1gN2iQNAXg7p7+HsxWqoWAo27lb/z/p2bhf6W5CQOjr8A+/n15HBcc
on9PM7AzIP/zjDEH4HyGdlD2/jti3kwESQ5nJPMcRoh/R/G/LwN7Oa9dmT3sE+IOcJhhXxBbbbY0
LHbDzzyI7whaRFG3e0X8V2gbDzG5jqd6GF9dDus5JQ5sJw3xnszC36pVVZvza2r/zIpTbv9e77+j
/ffs7x1ghpVsRcyx0khJO+uDGXZ5LA6SoLaTY9XN0WGTkLdZt9H0YT8J56ngVdu2wqGPqUPnHeYU
MDpqcg8g/aLZYdZhYl5NadWquHbXN+vvWQm0YduCBeG+OxqnHrJF3DoMuqwGEl9eqMv/OjBYlDlu
jt+DUHSNQNPKiH4/Dbc2sb9EmWhby77UU6dOfeJM/z1YIlWnyFyPXDm/l4bZnrD8tie/aoGO/z2t
PH80tn9P/6JX/579PeRu1KJ28qFhrNr5eo1jaawWgw5Fx/95YjW+Wx3TEhDA6hFdX+bfw98L/vfh
UFqQZQxyM6PVw7SsGsW/w1H/eU7/nsqFhldVunP47535O0//ffj3zDcm4q0w8LJ413ACebBW2d+/
B3sQyX4Q9jlftfd/58HfQ7p+ODHi2C1pf/n7VBPZhDvEHtXIX6zB+Jdo4Ggj7+9Y1/eF0Xekj1oV
HrDVNfbfU3cwp2MO5AuTPMd05UO0ghiDv4e/D7MUCrGRar8dJeV0JhhSbpbeHUlF0TJ1dr06tIjp
krWaN3FJtG5CPnWoey27GFOP9vR+vv1CPRrNCtalHiE3tiZwDiv9zOh8a5YjvtH8qqzbZAOjjEHp
0iQXBy3MVRwNAfP2fjPN5XVpcIuo/NYOfSirZ72VAUtGwwidzmLTDkdwA+vWdtHvcN+bh2UiQcjx
yKR1X2Qnq51gCIOKfRjJYunjXSoJohTVRhtL5iPIBENuuCwa2Y0wDSeYjVnbRpokFmY0d7D/wdMt
T5YojlXT0L8jkijtxVs7tWQWzsUO/FK6tTH61XK4JHGnb7g54kxO6jrsMWQkwwXwK3qSjJGupjN6
jTOaKnipAqBs6W5q14xoaaHCpUXBcDpYGnMi39jrwwZERe/RaxzVb+9yYLzRJyqFn19G/xLPeRak
BGxFVabDNSWiNDVoV4864Fsrg45PaGY7/mYRjmwdJVWgFtvbR7ButEYepJlwEODQpcLhSIsEr3g/
CXQx07Pvra1LgiCpx/pvl1v3urYYBuwY1zlW+d7SZozAGnr/YdL2VBRLwPzxneI52Xoz/v1Gc3LY
RMh0vIXaU+DN8cCjId/khceVPx9y706BQDow8dQviGlJz/BIYNAr3ugGly6e+SEGGOzFnk7W1iBg
TuF6SrRfGZEt06mr9QwyM0deFcnyY/PFoOq5UbZssjU3uq7N4astoSOZXKKBMY2ENc0T88bEJTFH
z0RIQ/RS5z0JuA4+MRzcYUE7wRKYwpdcLwJHrkgRWMsbZcqXiPtFCOV1Qy4z+aAlIxyPv+W0fgoT
YhkDVDkzRC/7ami1XRn30d0McX1pvc+mIFUv1uOPedR20mMjOBljuBaAo2MlZ7RyO9tPvjU4rJta
kU1sqOXVb2lY0IA0tB+XiES4RlZ6tAw6eX6m30Fc8AJrLsIoGR9nw9sRhIt8JEGKpQmdaSs7JC3/
yltj2C2tGsI5KZqd5j0nWlVt7KyMtl1R0Z8Zq53taPVlSfiFk6QzmBrGTawyCZpyPg76Bzv/JPBn
d9wO3UOfE9XakddFP3/r+M2bIUfwLACSPIvQYzk+o8i1gB1lSUCKZ7mhGjSCBf7qxicwdSNnVW4y
NznYQtM3I8guJxPPgMRagUgSzFdBfdTqYZWRvuJBDNWN4WBYsc3X5pfYHz+iuO2AOtXf2fK6mDnw
tSL5Qpxbhr35RITi04hekqkLtNTp7INMXWcbUg1eSK9NzYNLywwRsBOZv7RvQJg4b9lkX9eKoX3h
X4TJt5XGdGXpVP+s6dl2JHVYNv0lWgYCZKt5TzyvQ7pslRzmT5Kz6Vc/5tXwbgwEyutyvhUZlf+w
rLjemkYg0egM+gQrdAVkckAzDNgw5pwIunoACJZ9jBykTdcQCqxZ2rFRFFmJMNpA7jn2eli4NPyJ
FDhbza4r7eiObEO5ZbSTBap1nxxVhlY1sBBoYGiL4pWM+yI0fAbefSfTTd+XL+hFMTlK9tAqT8lL
Qr3pdAQJrzmxKKPVtteKZ2D+d6DTvE3/MjoQ6No0x3c/Hb3U/K61/LtMza++tQgL7CDz6+yh6HDv
q2mYd17JsCA10LJ7BTqiZI5fDbqgqgT2N831g5611+3aqKrmdRD7Y/Uu0QsT/3CCVLYfxQbuXbdV
mrPanZubMck2ae3QLVmFum2sjrXBTaFEI+QA74P1wqrpxEFmHLsyvXERYmyaor4u8/q3tNxj2zof
fcrGS4nbxCvKUOjFAaEK/aBIktcyRfjqvekkSTOLQVWHLQr07WBlEHmmMQ8djTR6U5PzRrMrFUaW
9uVBNkqiESF6am0FoVKmdJ39rLpHYt4YQ5diTxdgby90MpPqqVL6TpDqvfMSB/0wmpXU5jTT6ldf
r7PTGMSJtzLE7kcrgTZePM+LLEL4M49Jt3zVynkx6/ludAKzdNqdE6urBTRn7kCe68mfNBznqgZj
7dU9nMHaZKIm+mMeRci0nf2UaqGXknX/NqfNux8Xj04zXJSDplGfnhNZHHo0OLninMhkvwPJBppm
vCSAAxG0AUbrCjvMG3bgWhdaHdcnVHm7OLR9PdHEnWHGwYcGGkB2RWy/z1K9k01dbtxCe+o9QDYy
Nd/6Mv+awOlZrXrDX/aDbBddrLVfxvQ4iPJxxkYeFHp93wzAy1M4TGOOoprj8SAIEdvXjAHQ/Fn0
jvplzwASmFp/jIfhjkwjMgQ9+uOTdH960YOm4A5LxjZR75UA+QtAeaOJichLvQLbVFxMWd3loHk2
xjLZW+H7e+X4x7eyB9AHbehYK1vC288Ry8/IIxJyNEljPxOKUV/jG0bC54JNN7kim4jODl1haX/p
pbzk+vQ68E+x9XtJEWFA+iye/U47s/I9IC5rNsPgcujja4Nk+to29zKbDqqOdv2hn6pdz2FhkWDn
z+xQbZjtpdT/Eyhgt7lO6VIdJHlqek+wmPIveQ3rc7By5inVbkq5eicv+ikKIpRz9GmV6l6cQV5M
X94OXhGQ53DXyPjdLtk3YiEjumEq3lw89fBJ6zFgNEPKgyD6c+HcYCIANr6ibOiMiYpGbT1LR2A8
7AX7jKPPbrkur4ke7agDUp1eFZfL8OJImspL4akNHJ6bIlP9pnUhAuoCwZFVxo+1U/w0UnWbUhZT
2PoDiZGYDrtEP466f+9aFJFzAjm7isez1VNlN0P0Pkiuu2Uwdw4wb7cfryy6d5BT8hDEnaMVTEPb
CJQo2imQuy8wCBE6xbTQLHqH3WhxkF0OI5EnCwu6UYaD6foY/j1vM2ZTGZYPfQkjasw1fWdaMBv6
Lr0nAF5GsO25wVFJ3vnfuhqGiwGIjN2YffAi+aiJGeymP7wLCWl81lJ0L8N71/u7eAQp2qdkFPu5
Hxa0CDoGHAXC+LDSNS4eirBWZEEb0xEYdL2kY50fymX0joRMvrgp8B7u4MPYfBuS2nieuDxr+DpZ
ehFaTcLcBEMx43Rp03uD5SfEnYSqifyeJW0vcVr/EjKabIQxMFaynqLeI6ik+jQg13lLh0vCIBEs
Sj3yOaurIW7PDsViLKvr0WdoSL4IqKsrDETP1NrPHkOLwI7XrAhTfc02O4DcG9W153OrceYw94Y1
YZC7uUOAVNbDUW1fcrPl6pgCp1v0G3ssFcV4kW+ERw3mFOg24vR3pJ8tz3a9ErJsBe9NTU92PW0N
01YUVoRmpC5sB2e41SbVHFMtv7ViCnIyaSvTrvYWnam2XSYK2mTcY9K2eqcMaQg9OUn8Cd8KdmqO
Zi8xWq4AThrtl6bfR1rnx8ixFMnAkmnlddmAMQNxLzYFatvDYsdd2EPE9KcsyBb7qht8tKnDj62d
iFq+pASzVjShAT6ivcubLVbG22wUYqdX7RuQhdNQLRCf6xXR/N4KgquVb2DWr5OnRrhUQmigPJoE
m1aPqTvrFMwkEvTK2yNasomGdKcgczD3ODOuEPsjG0BAjtNMZrtj7oQ1P5q6c2kzrsCEI5wLQiWY
Sv7YbjSGhYQ4XG4Tw9mnjnpf1AnlzFOBInVDLki7LQ2OE1Hi1zgxkI0s7NcdvEpyXlvw9osGmW/V
tgXQQ17N/qwZO4fAo41vaw+iFrsRwO26SNUbOKhYoWYE1PuVLkf6R87Cplln0IFvY2J9mo427yJz
BJaMhRSiIdvTogBvR0Vo+5z9tYZ3gMKE2MQE/wo1vkwTGEm59Ws5sto4ina/DTWJdZMWog1e0NTv
Uk83ocq5YU7K6UbzOUtc2/yg4fJDhnJzHnOm1iaD+5mootw07gH2lSFSGQyUlhHqeW2vP7BN6RGH
pslg38v3woZLayh1cI3Row7ImgDUXA89Rb5mRguOWp61lLOt7sSmL5qnrKiwIzknwJjhUlM/T9In
1ZcmxcYpkv1E4jjUzuXaQcLeiO/Z8L+acslChGwNp+lw51bTm9tPX5BED8s8B45pvNcqtaElTyB6
MV9EqrPhk0xVwBxEb8TDmLt3Q+9hy8jKq9EbGKC0OoNs/y2zJYn2pfUYyftB6KC6YYiSIEbiju5G
oUqqq8IWF2E4XLqxJM+JOUanuzcNu46xrqYwSfVbAkeezJFUTH+odnEy3yeRPaIFdO8YqBDgkkUw
m5dXz7/3HA2RiLmy+EqpAikzCmwKTPB1cZiZdThDsSXmfDN2A/OGZK811VVVPIHN8xl2RgfOyaBr
EmurMoOd2GjwrWZabTXTsQLv1McAO2n6oV0gG9wf0JxU7nZq9VetKBi1DOY+UjD3VEQYXgEGrXWH
IB7lV9IivbetI/VFXxUUGJO7sakq2X1NN3p+pJK2oQ4XpFSlfmDUo8OfIQ+h8LUgQptbtZYReF72
PbvJa8Kccp6HMtBG2ICZb85Hd36pRVpsI3NfCAbSFT5UPKjx1iEHphbDa17Fa4eanX+U8a75Thdw
Q2BW0hl0Wsmr0/YZJtLZyZ+U4u5tk+q9ayZKjtGRjAl7xsMJIdG+68NQ/m4iMjLypLmWcbKzCBLZ
+bM6N7n5WWgYdpMM8vvKG2rlF4qkJwbi9U5Do7JpueK3vuayN/S5lKapv67mnQ8FeJ5pt6PnasMo
j6Gz1dgCW5wIBVOtrMf7V0T0QtL0u46Ki+5qQM2zhmShyGb0lPaHBMDGBtGSu+lq83uywE4VT4bj
Vvu4Nt5dQzu4i6J/4qPmsZrvugZ1Cq/7G97MBxX1tGvN5HoBOQzZN88D0mChECw3XUKE663ibsql
iOGw+kASg/R7/CXf8jryiVhOWaMMgs7L0X32DXWeO2AkcObIkre6m7ETHxVvFkiUuzT3zb22Ri4n
zXwpbB3qe1oNuzRln6ZT+zfN9Mw1igwEUf26HDrbLp73/BxT8CEGfJsciRV6yg1TC0nA2j9jJI02
UxuhHvr21UvrWS/0th/dcqDaRJhqLyjOiK7GOnEucp9tKktUZFHwcm0isqXX23bIa950x3xvDbRU
JZoJGrb3NQdvU03WnVbktAyF9ToytzTiaQxJ/1l5Kn58SWzxGC/OwSgo0EVMKB+rExUApD32sJ4J
u7UdLITGkIRpWN36SXzX/LDwRkx+JpyVKhnvCsFOzenw02QTsShCf006ghpmsyYPanoEQFrs0HDd
Zu54YayA0U8rrkURy5BN4GVaya2z9WB8xJX34Q79c69zYub2M9kXD6ZThSImp5AIYCjgBMnOp77j
asHWhUL80Fv66yDtT80d6SujdOstsusynWZMxv3fXVILx8R4bIfrvIUDzgKADG6FNxtv0bp59bT4
skAqBKl9yU1noXHXfzWt2rWu9lwQSbxxE2sKpprCW7dRM0ScLVQxQ1X7WMWFvrFFcaoj+VkJLBTJ
sAClRP7UDQ9uIc5W6fSBqQ3UVBXyex1Atco0LRRrPu/gG1us4ETRZ/VXUiYHwBWnLk12em5/J15H
n6pjCkiSKlGK6d6cm+vcIVC0a4tjMxKZOujNFlX4R270yEVNErrtdJvlDJ4zif4tqgAH21v+hfOQ
3LhphUh4ulSaAd/JMZINpsdosu4jiYUiin6XSns0iRJSTp08avk7zMTKXsxAi3XUWJN5PcMeCy1p
fLmDPJp++lBPTNZxAH7LaD3YSfE+G+NLXuGrJm0B+lXNa06n6zmfruoMeV4Uf1BCfBCsmmzcetzZ
zfw+NKsvT+dGrpU+isClhj1uorajNl87lWrPFC8JrZnWrJ6aBMCbdBOSd98mkSLvq0tZEKdU2/el
Nwkm6NrbEk8XvQUh7VdXJku4cL29rGsvKCcgd5XcplP6mhadCH5bu/myreIzahq0lmZ9V0JrlG7J
4uJ0pC3ZEjzeeammbUR+PConvNpGc8Zn9GBqI+J0nL+4LA7zBJYwIRs0y3SaekM1cjaiOV+EFerM
VGFwxXhBqinQA7mojKTENN8tsXvGQfnhiPa9WJabEc4XYzXniivkxcmhtWlD6Fc1Gkwv3ptdFrjT
gOBYIy0qW64xL52g1i771ra2NngD7j8GeZRF4JlcXeOijwcyHaDoIwNX3gBknRfVWP69cmneuPRT
NhYVHWdxdWUVz4PIQwJUb7tEviYjI/D1FFxmIqYQlui72OFEwT9xvRTRno74a+TKazq3NxGgfHYJ
+NCK1tiSQnQuRPkgE/OtVI5go5dQ1uKn8nwoT0JyY6zShz+pQKzTlKF53BzYjT0Qqv3ayOyL3e8j
LlB5BJtPpvIShfheXu3m0jXRG+UBeoyEEiWiUX/RGOR0BmErw2znW680D6iMaOtls0XJ0MbkQ2qX
2m20a/aaL6qkt7sM7o687CqsbWdiT6/8XbmAollEkR+q7qqqNQYE/IKtl2tf7Hs3M14IkUbeQS0a
vskSZCUhWbHy4tOYTmwaIScw29eCJrOJLZ7t/dyXxkkrmGC1OBGYRLhs1LxEx55h7OfZb4/Y49JN
N5PBpAyrvNfmHmi8m/f7vw//+xwY+ozrsi+i0MXCAYi/MblXScLG3bImy2BNf1KvnkiBcRNg4bhq
Dlp/PtYulnRMTu8OfWRDoD91rUE78Hp2i0GhOoiITh8Qe7Y2z0vR9fuRCr2buIeNHQ3IVD6QL/wx
yGJ1dnH3WbTpKIzR37vRr0tmZzAXxgc6Mu41PXK3TBcxOcfFmzYAVK0tSntnMn6iyuOiocIuo+jT
ysQQ0CLyQrABwreAOOsVr8lhWfLaUzqtJVuinRMXDV/kfiW++TX2yLdnFuFoiI6QmAGk07GSvvni
50C/7V0za1ft+ufSdQJjOcinJsj3vvcMPw/sYUWyxFIF45xdFt25L5ubJhPjJiumhypm+lx43rFr
BC1N9yY3cZO73nenbCD+cXs728Vdto4OfK2kbai6s9DjKeg7iyvCJwUeV9mJfIwqbONWMcOXIcX1
xGVtHatREKhjs3s7WHEigE2g7NAdiASG28BEzS0XQmPcbTO7uemy8VWVa9CiysZ9ZJW/U7r0VxLS
Rkx7W7fZKVuxzw12tpgPWNbWT/TXdHav/PjX7C1msh15aB4bzib1KpbH7KGcniMrhS7ksUdLYive
YLHeKAnLQdUq8PyMvbNrTxtmqvss1Y2X3Ge1hh3L7pYWiyrJhzLSsxjovjijuGaP/ejo5UtfesVW
60SK0CJ+hTGChd0z97iZ9AChB8vgKjp0iR2ic0iTagjWtud2NDGrm7zH5jptXTSCIe083xNkyk+Z
Z4tZ2E73nI8FJ3850aqMRoYrIFSwuDNxn6RiD6eRu+RVhRfkjmPgaBofjQIgoG6BfBnrBlkVDSu7
+c6zFvZLNR2KmT6zUdj+0RRHWcphM8cMpvqF5pPr5h8DTT7uNrW2qRA99EWdHONsXAto883G4rKh
WxmDO1HdrV6WDFZM+7NeR0/Re0uHJTByjdpVXnp6lshku1OMNXCgGLmLHM7KqqbZOej4TsbrEX9d
gEal2fqVDSV9ZuzhrIk1Q0vHL12GiXkZJwxkhHzfJVAqKO82qsuHu5bM9LAn3mgF8p/py1/FdhsU
A30bBVHDmGhrUks1x2xsIX5wR0haEQXtkOpXctJ3JTXlZnZxTqcLieVCv/EbYe2FPrQ7CJHHpc3c
jZNX28QksGWJuTnEsejPE/323EPgnuXq2akQmeryiakZ73+1IP2hIxulfXYqatrq7Fvh1GYO0Svj
DhYDFIm2Si/SZX7adjTtG0tpmGLhQRZ+uV2kxc146l9B9Gwre60/a6xxy3i0c1bSIq2fK2exDq5Z
o2YW9XwS/ToT6pDTEL+Bhs/NO+ragjxxvBtbkXBaaJPAgN3TCORCY5vl2M9l0ZWBa1RRAHKlQsuJ
67XJAiLbKgBQ6yV5Uyj+RD5zCVtFZwdCiDVPob3YInuRDsc2MqRzyNIcAROXPTaf587hFbc2fxI/
EZ2Y2GFZYyTjeOOL7dsIi/PyAupTneP6TqeFwhlVbSLelW2S9+C++47tHn/baOYdQSMjU2eqLJdZ
z9bxmjrI4vEg2LgTL1wSsTqIas+w2IIRs/PHqzohvAWv7IfuCHlfmtF2zOYXa8J1ObrjUx/h9UQG
1O0rgmhYouWNShe+SfsVpATR1ok/G8sZQtcbTjEzVBqHvgkYJZ5pmzvNN/xmDtGc3Y76oBE+7eGA
GT1iNyqMCW2DntakQ2cSNjKQsFlxJtsRuDUuJFz/zZWYJcuNqswjoJJ6oaywOedEY3yr2P7Qzd9R
Ld+gZwi3ABRut7dL7+iQcSL60NEH8C1+WpjOTi9wUDAyhF7TYzKh76FN4/XEjNkhxSdLxm2faG9+
J7ztYHQErqV5fcXkz90Wi0c6nmCmw9gr0A0qHfY5mHupWNnX7gH7iAAmRh5y2z5mVjSfnEhntsHW
R1RIcty4VjsNFjw65AepFfqu825hXFAY6vPzqIzD0ut0hVX3JEcmIs4kAzOu+kBNvkGhWCz89/FV
0su3wmFEZv2aY3rrsdtnE8xdcRwVUiO2A4NiAJ34GjX7ocM3fhOTR6LVhFkT7hROvfbd1eObFZPr
VURX+YC2Ugzfk0dDv8lowaOufJQ0Bch78+H+Vg7ND+tpjNgeZtAbthh0PrTVvZa481m5RBeUWXan
iQZ6vj1zyi1NvamRooTGyJ7PXZn4fVP96Nb0KUedisWZDgZrz36Fbk918Yl2g/RK6KfMe9kZm253
zyvKOKuSjPaLXewTELiIDcNcyw6lTqBzF1m3be9np7rn3LbaMOYgb+bGRx7IENxofXubyGm6bryt
hXo29JQgbWP4mOf6hjtsRhVsbUSDfa6rK3QgzW7OVsOuZN9BaBsC+aX5zjBZsVXIHkzdj4KkpfWa
1HbKMxonRVwPN5WDM1f7otc+vWvxgemrDtpJXI89Y7ZFVV+uu7JZBFujrkdYN/KuGPqyj/2lv0nX
B5vuW4mS9vT3KadoiTKi89DkDq+2XyNoInUokT+iyTVZSwlW9zQfin83zmHTsg5HjfGYDWnGeaC/
9OAlQsM03SC2Dp7j2KFY/Jc4TQQuN3radV9O2y5iI1NO+CCyTafq9tiq/nF0m2VvZla6HbviWiEZ
Y3bMdM7qinbPxUOwsTfkcIQVs1omcZRwrLG49MFU0B3eWl0/XI+Nd19UHNBqKTZlY3TX0pcNGd47
j5u+18BkkYw3oI7ddNFMk582o0zU5zQYUMRdxvLZYDxbDsrCpn9vWkguOLoohcqt37k3JROxsFlE
H1C0biOsgyMjVpg5a9DG9JN1cxg5oyS+8JR3g9oB/ka5GF37S3wVO+xV2JbtcrNJgknL6ccY08kg
f4AiR/2w5AKPcr1bw+ru2iGnDePEz8XM/FNwX4ohSHfa/KvID84iy7hObWsMZVXGO60gGaE1vF/X
RqNZymclx2gjwCAH7qwHbj+zPlvLt1DeobOIyc5+XYcTdCmLr1bhrdVdSe2nEWJUzfF5spqnLkdM
ITm5zP4RH8fZ71D4xFGyjdIOisdgblxffK2OEwpx6CS9b1pBZLoXE+V1wfxlO8bO0Ufyc8Ko+GSs
MeNxozFtrzkArvjuC8yW+Ihqmq87FXlAbbLi0XeYU5suGUWwQE5OPd+MFtMDW0RvyS0KFFaVIJqW
7WAi3R+7q3nIiz2yjOM8RjfEhWB9oReRGwqpjsvvjOf5pazsn25RV0IMN1SpYIuTcx7xHZydGoKg
fpeLgbN7rc6Yo9w4WSIoZ/uSzol1aG15NBQ56KV60ObFuBrQApnogHd1eig7SlzpWz9mbg2byulf
tFou9LlybgYcNxNnZovoqfOSs2SWRs/twxRSXgzCYrPEm3ealH7YL3Xgi4SzJb0rIDMEMWt93e3B
Kh3RTHIrz3UTf3/zXjjEiUXKInFa+4nt4SMX+afskoWz39xPLe+LSAkvJG995yz9e2zRhMyy1U6f
MUGzyHgyay8OBIgyOgxMbG0O89iNO4RPrLCnTGZPvP/37mfXdH4Y0y+gTUvTv/f1jTaxrbLjH9Wr
+950f5pCvnhz/8AUIgrMTIOT7xKc5UOUaiO2A8JY1TvMUTVSgx2BJJvIA28zlEvLll9n6uxG1hlQ
2qcRTV7QVujE1mlWJbHns1MrQmJ3jqNygD+cZmveu1xBVVzvSxbuyNFerSH9BW5W0Xlu1b7WkbVh
f0+6n8rtX8iZohtd1Tet2BkRd07WdOjK/qEUI/Tj6tPMPbTpajt4KZI6XTTkMuA7bdb4GW1GYBcZ
3675w0DT2yaLf6WQpIWVARoB6XXa6mh6/eSk7MXYZGly1dQaqZVWeXFwq+VVW+7lbOtbZHM21cUU
DJWzNyYVQxtrWiJY2nuTXwxhjcs/F6eOTWmMo5N0xwTjtd9KVvj93GQ/Sd2u0Cl5tCqN100qp3Do
4lDesglbM9Dm6dlYEv9MZyNQPdnjnp0aW+VWj0nT3VoDQRBgqvk30nAq0bp6dMvxe9tXTs5WqGVc
HqSzTnCVlV9g6t0h/wb6pxomVoohhiLcCeXUvpVas52aG7noxrkqx91UaXHY5hRlTX+oK4O6lZ5w
WqW8e6raeslylZYsQFHSVlu9kafYI7g91oldQHFk+Fq/9QsNu/L4Wqhu2409JYCMbzWDon+q6u+Y
gV6bEUbpx1oaarP54cj2RujyUPrFvJUG9W4hc4d+kIVZqIDIEk23MrY+G3GOLVZNcgJdxmG/PhqH
WtjY3Ef/h4yUD5pfovWemaDsFTFweFrOFpvSJKaMULF5g2HlJpn0m3QaUHsYxyYuyp1Be8ApnVtl
+quUh3K0aQlSnNG6Np350qv0EYUl5SgcKluOGDUq57parIfIyu4Fa8rOc4d93i17vzFOEXdyzKLB
UDMgI5pym2V0I0nszNJuY7bKCpFR8pEXU+w06GL6kq45Xu60TvbzaOxcKalKaDb6ZBZsGq24CNV9
R9n4nffMKrJlY7T3RTsMXDRY/qL61Uyc71TZP8NYw+s3Q0svmj3we+ZlM2CFll27k3zSkmVg31Qd
zTPtxqqXx8R2nzNXHXTTOrYJpaomzQv4HeweAo3OwA3R7r1hc/k1hLZt9YYbBmiI0Rc7u+UOq0+f
XQU2MP8UliCHLT/S1L1zXDpxhaxflsgPu3kR+0QaTz45rG3rvyXDqohPk4s2IaRAaEcKRKkudknu
aW3S4C69/6HsvJbjRrY1/SodfT04B95MnL0vyhfLsIq2pRuEDBvemwTw9PMhqRYl9h71TAQDUWlg
qggkMtf6zaOKilvnF7cIHvUgr/r7qicW0waQYQvHPkEcw9DOL+8yiAwLbxqPeeetosnCRYkuZEyO
BjoppFndjeXWd4aVfaobvMoU1UFrH0Ca2j94JuFlw4NWYLn3otWYsFkrhlwy0GgkAMM1HxMMOqGb
IC9mGfWnXO1WCijVCtfQIdJvbc3BMxTdwJiYe1f6u/mVR17gecoTa2GGOdx0qD5+ZV0rozlb9eAu
yTWy7Ma0bqFUxiXt7Gadg+kRLsjHoT3oHdnggHRKrXxByQGrR2KrC1GjIAkuVXf41wry5WmqsS51
9oTgGRsjreS9Nm07rXvKVEJgqCLNjPStArG78WwmJUwUBWyVOQ2InlSE7IQajAQHmP36zcfK1TZd
bR47x0EPpcQZMmHMRtDCKQhodu1JlGZ70oqoOxGAmEjrCWUHfEQsGqUc9lljlnexqSR3LKvnz7Ki
aOA/olPEa9P20YL0w0Bb1pbabL8101EZ+jW2htWtrAIOQB7CMj+8HSQWQcw47g5ra2rKO+Iw1R1w
sftSRbxDVhnYu54rT929dph7pRiYbrjacPV2IALpsPSFruxlP8DWw3WosK+fjyo3cEt2IYRK0tZc
maxr7KZdgrCzkHH5qy6N3KWGqM+t7IF21wjaJSagbSXi1hz6bxvWdlfXzMXNu3qTuQFSOoKE1l/9
tcpGxcI8kifVz2/VKdZq5wCEkTyorE+LEeup0LqwFtmUeuVfYjw9Hyof4FRRivZGFm2vSGYPuGkd
DXH34NVBetArYol5IDreHK17xQNhmUK/aZe5M5yEyuArdx1rr1kGgPX2shinXryF2GCuXg8c+OKI
VyFBs/m0dYrqXKK9dpWncr3ymayLeZJnEhGWjZPvBgQk6C66KtuxnFaWshjBPD0JT3/MKoXrUNVb
o9Kae3kcjT0JZdTVUR7IygH1Vbnnb2RrG1vLEUwvrJq0uMqNlVb1Jql5tJDKCsNlZxdoXYisWcpm
EM3FlRNGuxoPZkbxuU8WTSGoK5Jab8dJmnFgPZBvCVLom7Y1oltC7OGmEEN6IQU/IwfK8opEnbMq
gqi/S5DUXDWoKtyPdWUvfdg3D8y96mUg7PSpJfrGc2eJ53BCz85JLeePfLDyRap0xUezLl8wlYUu
WefPbh9nX4YyhzYYG1/zCSB76hZ/tgMzioycChmOYtmrJQPHpF78gRnNoj4SrQKSm6FCY9ox8AOs
iZnu9PSeim1ILuSFRMTBaKfqa1o7VweE/+dIxB/cPKw/qawJmL013ged3O0iidNxE5UB1iieVl0x
k0dXM3UYgmbDZVkXJCWUyklh8tNX1VU2aIHmMEj45VoWZUMdERyKg1RhusOhXvuVwbC2gZitZLGd
D1A4urvuBxdFve/nwOu5AD5NHs0SVREup9pRN4qhoUI895HH98gJbofK6l8vVTbkjd9t84acluwi
jz8oKjj/PiTfX1Tg2WCk76Y+wS6SFOgtbkHZrqusGEvQMjzxmCnrVhnie0QMomWtWe3HLFXOulWK
gBzxdXL98M8qsz4B8Paeha27WCC30GaFkxJV8aqDkhfGwdGFu2Hx2vP8Zzp5caP/Q/j9H1aBlEto
rWEP8A+akumaO6X9YbD1YhkEYrrztKjYeHaG3E7W9Deg+90trs3+LbamzcqoEvUJRGGMYFJ4qdTk
Lp90/WyUGUILhi1ITZAL7JKwOnPjkCgKiuScsHTaGmgtnJLETLddhUpKmpPgyhIxnhLLaLdGDqog
N0n+d6aWnbRu1Lco2wQnzdPtLQ+Kc0wSiAAFAy5P2U0O6GRbQu3fGVYcXpmNMKXTHPtLkN6gK2F/
bVmHL5o2GO9k18iaFKIyf3Ud+uZdVwOa852Kx/e2by1G3y65Bz0VH/E+2wofbVPUlglnyDoCntu+
KkW4FtiFrspaJevni2umNzgrx/601qNJXOUGe1lnaSAnsZFFbe6n9TBxA6O0tiVDG8bdMbFsVH2C
vR5Vw+t+YUxQ2dX9+oYk+NcJNz+Eqoj0g/W/tKWH7A08JVaD7q7ARQWMpYAMDC/haqAqvAK0M6xl
nShc/8rsHow+ipvkhOgn6xxhrMSIPJMsidDPzkiU7WRJHgh+mreLcc8Dzswx5MYyLR/jZp6htzrw
nDWpXFvfd9/7kf9Y6Ujb3cqq0nNzJN3qXVFjoT6kabtSdQG6ggBKu1Fik/8ddpDhGjYifExlSohl
6c2tw2sBIMBcSWwyWb6Wm6pGgI847mtPWUQ4n1DTvHk7hGworKC9tUmpozntIgMjmlvNH9WdDNzn
SspFcGP+XyoDy1Z3ikaIX+4oO8qNbICHSjp43nmaSuDjiWfvg3kBWoW1ce6J/9wGWQWsBdXAj0QN
G5I8VnHRS4QqrAk+TtGRcDSc/CXXC+8aBRBvvIp4uqzPHO8euQ/13punu1UFLUYJO/rnxaEoUYWy
Rtym/TGv1rK+C1kRia58JovjIE40YK8ak7rMLCxntVAoh8bhblrIj+2Ic2k+9EiZW8pBVtVxQqss
v36UtW/tvQdxLc2UP9/Vy+K7Okt3tX1WJWvhEkPF92o8hPr4baOqzTXq+K6TCV48Cx3rDy2GfKCW
SfmRpN1XyyztT4qTP7Wa1u5N2zC3rhaHay8zUP1AA/7JLDTSZzA8ct1lPA00dJnqNHrG8RJTYwZM
UBnKujHGg4vKlj/GxgpUOONfPpzHqspexhJRz67R/wisRgVBWris2IVyI553utYjK6qSul+owgh2
fpaztG6hdrl69qn0tA/4kyt3CGYXh1xHZjByJgAJQ7epsjJ97lWSaKOSahsFCtdH219ygGzdPfd1
UN5oVZ1uVAhi+6ILsid3HPcEI/NPmjAKWE++f8jCPr7zzeBPebpJd/kPVkNx6xRZf/YDsgzDvMN8
HSAoyWnFYANzOzC3yEl+jpEkPcmNkQ/dqTI74LWWi8SBwiq9AiB5MvTIHBayD1zO+SMwbThw5uFb
8fshZPesLJ+zLC12b4dODWDBptK3666CGjAM0x7dFu8sS3kCAc3pkb2XxbgGxQI8dS/c5uyQEGz3
DREQ0GFqtCwqpX4ee/KqcW5WH5yJvHU0pM2nIs2egXmIL1g0nzrmoy9Nb0PJygMc7ItpUbjQBBYK
C/k5HO0F8FuyAYSMG5gz3T6DJ97CU57F5QqnQmFO18pFhLX0VhbfGpJUyfBBBmfZE+6+jZ6UHhtx
A0Hqo2uHlbdpSiC+YrCbfWh0N7IkN7KLNfeTxWpmF5kiIF7WOtdoUJV97sLrymCps0rvEVHQIV+t
orlZ9qkVX12mKTHR2rLow2v1C0t65eZ1F11Ll7UeWLevnfk/nTWcJazacq4QhjjI93O87i/8rObO
4hwNkILDULZis2zBYd8FSZbf+fOSI1JrsDrf69yma1cJITCgO0jCwVzRL7XqusdKj+sjXJZn1sTW
gwqtCr0x+1I2DpKyMXhyhxvxKBstVO1X4EDKnVqCE2x7o9zmDnjXtDWCx8gvnHXZI46gxwM8Kuid
mOf0UN2GzH6YUlA2XhEoLxvya/5L3jMlNerWesg41hqAbHIcLCNclXEKgQikwD3RzPXAsS6GZVj3
U+0TOHV0VpiQ7FibI+pumG28kK2OQaZzbB3/SHoegdEoSs9lY9dnB8QaKfQ6+lw52U2dx9ZTbZQO
nIoAOZApi55LhQDC3MH5eU9yqQ1BdTf8DF7kdU+bEWtZjo1+IbdExN2p0geRwlBCwDO6xr6PbpTW
FqRIUmcrRls/xLwjgMNkHRntuDgyvrXbMVOds8nvs3aSxLgWKfZ3kao4D8MsWYQe76KqTHfbdP40
LrLZg6FzRu1EqjMlcInq1lyVg+A/lfPmtV9bmwXeFsq3PWRLO444JAvTx4IQcjs57jWIxO7ONrrw
vrTRrIgQelvLotzQwXTs7o6Z/cwCQnjorYOso4NmEg4kAiL2vteZONP2wcHO0/okQpGtkyxtn/Qo
/iL/1ZrxZ2SJ8GvMvUowfcToYt7HRaroYM77pA4xhTo2m6fJmNMHwn8x89d9ci/VFrqbfdunssGl
JGl+gFLlHbR29A6kPMlvCZ2ERBXnwSbh3VDjhk1TLpvef2QSbKyULtqkQ5V1mBSY8Phw1V00fHtU
nvFRHwNEGBaW6rLN54q3TZtGGACDen2YINKuuwHH9SYajGOR68k6smLlGZL8reAu/GpF/cVshPEM
byEnLd78raufdbdy6mqGw6X0om9d3x3VnFQ81osqIYz4Sa9z41H16/Ih6H8oRP0nrbf11xbN+6Hl
/T6lV4ptU/uAUKaqx1m8UQfesTD+SYiq5lp+TDQEAaJ5U3oxCpPurYpu16FO5vWa/JijQavgqfpz
rSyjDF/fTAYha29UbnIrOEAZMbcpqeIbsvLKjayH+E7wVFZq2eCiizz3Junn5QvZq7O1ztrJDo2s
lR/lpnItcmVOFy9KlDO+9ZctoxZ87Lw6PIyM85eAR2OXDgTmtKzKL36u5Rf5iVnoU0sy9eatfvAD
becaJO7lrj/3BW36rW+Ldu8CjYMO2WE3OMmNhdAn91Fmrp0qQ7uk7eB+y49vfZqRdMf7PrLZVi3E
WnqMZSJghsGDgvj7Ic9blfj0/FFXQHzJT3LTBLy7gCeFi7e6XnfH6vRWTuwp2cQZOmZyZyiOKDW9
Ow7hSpI0TWMzXLnkyH44BhMnZ5mPgwq+poSrhVxf70UXhAzyS6CG+aVKRweOuG+svFHPfmzYtT0C
fm+1pWE4KzKtxkruKDdIK+eXZlfPPWVFI8CH2Uw5tvA0MpxmnifSjSfMEKqFLEJlKraNgdKSLOom
lFEFruZRFiM7WvGC1B9KT9cvSWY+yGoRod3amnjIxWM+PjcaqV6WEM5etiqWeouT5nTFKNu8b/Lp
9dBeanYHEXclekrsRMZjXKMrxHp0viwtRU2wsBTjLPBVetZ9nEn+frXmfLVMw8INmaTh+e1q5SET
rjZrEGiuYOlvpRJ6xuti0xYBuOhZLP1VHX3WU38rVk0IE80DQiNbZcM0pIzsspyq+YdUS/OdLI1Z
dWCohOKTamsvZq4LLTCKLmi7DauGePZ6aJwRKFOYLX2ECs4FUyGsk3yL9EONfJbs/bqjY4Rgpyt3
9vWILpbSRBfwZgFLC3FN8L84IiB/6JTBfVZ1Tj96A6wjz7tUffLYzNW5B8+mTkint13iPg+tES8J
xEdH2draMZ4YY/IUaKCnWxOLnUEo7nMNaWyT1/GwkXvpuiAc2cXx2VNS72mKj/KUrtKrR5ReyQDO
p/LjmERunStbWRyT8cOE7ywaVk350AT+Wp7Sa8mNaRPO112f6k8mrLEkck9tapDxUFXIxRhZnXDK
dk6issi9xJrtgws178cxNZEb+t48KGAY3naZpmlkEEVi3+LValiwTsL+Pgi7/h6jJUKHKeBQP6CI
5A0GMmL89NZD6/xHERvpSfbH9aTZGj1ES1ms5wPOWdz5WHIfUWfWEk0Rb+sZ1rbtxvp2yOHbMwEA
al8rPK0qIpmdYQdfw2sX9sVXPJwycILB7DVgwradWheiv4gfLbv57BlK/jXxdeAvdvWHoVvVukWZ
8Eg00j6Vk1bhgeQ5H2OlWsmulUueTxeqezeleMONasSbxKrF3VR6/UKez4akmPZ29ckvgSoq1cBk
TEmsQwOpcl1EtvsMcOAku7ax/qF3VTiIuq1xUUR05HcofFEtHdZRf32HhDXU63coMuZU8jvUsIYe
o7z6DHy33/hVYm5SNZl2gAOylY6wx6Ms9nWSr/RQ1R/NtvnWOnmB8UNRTfRqR9Io28B2Jk9iKPGT
ik/6Sh3V+gwYXuwrLWl2yCajI6pE6cpBN++PceyfgUCbf7rNoUmV6aWtGCYQIY8hlLP35Pn1uSGe
WXQILggj/ySyKtyil5Uhf5eK8khkDsuo+dO7YofIMzbDZrtkHUDvqhIj7AhsoP02s8+pZqz9QYmO
pI3cZUrcdS3rK1cHCwTROT8aVrEuWoFlRNCxh+FFGL94g/t6ALE3HBNXLW2213Mc9WiaYEHnUhUH
oHiKenxt7OtQW9d1jyLB3CC7yFav14sDCQRU9GMSVCiBbdI6sE4m8c2TPW9kMUyFfZgwl5QlWS97
aBn5I5I+DsrUeQz1fd5XFHgchVa2CXG9WUoBdpiujyVC//dRAGCy0cBZSCF0Z2oebc9N7kmnh6/1
ZeosO01vPqK2Adu8/4raOO8w4C/XoDT9XYB00NYN0/w+ESQ5WkXtvxpCXSIA3X1SUW1aIeOonZFO
xQGtS6PNUCnNU61qj0GdCCR1MMoac+/ZivFQiTUnOXZlJfAAMUZU+8fgwhoDMnYeXKGVi6Oht/bV
mjemDm7RKq5jHNmzolh3AoJ5gP8H1rI2k3qvT0wr3vp3TRNt1JYlm6yTu/UhKPwx6rKtLMoGNapf
kK23bt66OSCpnKbIbiFv2te08ptbt1eWbx1QlmFqFo9f3g7TGE61bSdIfXIn2dB10bBK0tCHcsGB
ZJ3W5gNm11G2l8W+8O1NHpWgIVS8cbzAenZZ0h2EBwhAFptxDNco1ag7WXSS4rEl3XWBTOXfw1Df
NG1nPZdjAIHNu9OG2DyRukCCP1D/BIalbuO6ZEkj6+QmivLmCOcK2jJ91akwNv5Ul/u2zz+ABYZ6
7vn6SlPd+E6MuXUx9c8dsQWIM9hV7JExg/I6NxZ1kdypZqSuVLJDa1n32uCXH4xR1w6yhJSidfHy
z7K7rIksTd0zaf3xOHFaqKAiWmVdO30PkbRtPgRwqF6PweICuHY1fYD84i5rj8x0TOpfmwegCL3X
+7eS77+W5Fg1oHLx1tb/VPq+nxzkvveU+5FzEve6IFc9D4Dfe76eb26bBXf+w37eEIB+DMQ+EGNy
gtmYnKzEv+uysd8hx5Kc3urlp9e6aiBhJkA20P2tOq8Z6Rey3Ez9lzQAmI8/w8nPrOIkP8lNU41o
quhph4HYXw2+pkbDD2XTiXaFGmQ3scCH8vUwb0foG2Vca/Gs3TcfX27ksZgU9Ivff/vvf//Pl+F/
By/FpUjHoMh/g614KdDTav71u639/lv5Wr3/+q/fHdCNnu2Zrm6oKiRSS7Np//LpLsoDemv/K1fb
0I+H0vuixrplfxz8Ab7CvPTqV3XVqo8WuO7HEQIan+VijbiYN9zqdgJTHOjFB3+eMofzNDqbJ9TQ
zB48Qn83iZxr53rf84IBXiu7yI2bVe4yr8H7VgslEh4TFUwC0k0QJ+a5nizjdZNN2tlkaL0hN8xv
jVqSeQaVX24VLegWb/1kAzk3DDSLCMnkMiIoauW7KnfFycqz4SQ/Gd8/zT1QTsmZxoE7DVmanHxd
27dRV1zLCCitb44/lLxc3VuhN25+/csb+k+/vGW6nqrhLuMYBv8AeCHuz7880oYDBiZWgllXrZKK
hTA89FO4LQFr7iHUOXdiEmipjXX2RXTJpU/N+umth6+Y03rodAQ+Ar+8GXUSsNEwpMUSG8HPiIwE
x9EowntLzXAbnltlUW5ACH8eMSY7hqYa3r/tnwu045aJpn1WxeHXX1c3//Z1TdVwHd120V1CImNu
/+FGy3w9G7vADnZtx4iFHvxSjH0frrtU807gqNGoJitSz5tkCppbWd8DusmtlBwKa8DxhsnmeFMA
xlwYgW4A8SGnTLCTAfCH8lu7TG1gICC/yX//9Mw08hn6UpRjHQVh+6747+1Lcf6UvTT/M+/1vdfP
+/z7ocj4+2WXU/SlLhrSz+97/XRczv7t6laf2k8/FdZ5G7XjtXupx7uXpkvbv579uef/a+NvL/Io
D2P58q/fvxQduTSOhrhH/vu3pnmsYK76w798Pv63xvmX+NfvH16yl7/3f/nUtP/63TL/yzJsQ3V1
4qwOsnfe77+Jl7nF1P9LMzDzdCwi4ZYH/ej333LUskIGH++/VOBS7DLfNKo93zENxI65ib10uFSQ
1zXLNgEY/f7X9/425r3+w/7zGKipP92aPIAMfRZmE7rhaKbqee/GQNfDCDi3Yfjb46x4WdQdGHk7
APaj4UMR1VADQ8xcSyR7/NFallavr3/4qf7DMCyH2R+GYXkJtq6rhuq5mmWoxs9PB4aK3y7BbaJd
Xyn2SmN1tK56J7kztHobGQrEu2xqbyLQvKg1lufByaKV4bfFVs9zZR377t5T+xZvG2f366ubR6Jf
Xdy7R7fKi2ro4573EdxTuCWsZzynTjaFB6WyjPt2qThWd50wkfn1ibX5a/98Zu46gt06iRxNQwHu
558FSWpe4F6McHSfgXtu/IhUaJ9s7ShRF2YrLmYC9g/JyLNdedUpcr+OihU952iHLUSD9tSvr0fn
bvzb9Ri6qXse4iC6Zr67HsRt3TDrBfmmpMICtozvxiCol7xlwqWp6IRe3WQ8TEFwwKq+PlVI/d0k
+LyOlfqnFZXVc4qcZaOqkIIH/GJD/sks27st0ddwHVqWCh3RMfaZoyQrg6nBWnD3XjC+Of76i2jv
Xvvcb/MzZfHu4fEzbPvdywdGoovoFvwRzgnzNo+RXYmQCJ+qbKOPfbDztAZdrsbu9rHbuswEl0EG
w+AfLuPnd+D85HEZtgoA3tEZA6x3T57CD9C7IVwVD12UVi2MC1mmZZy1zo4k3bkl6gBBMt37iRux
kN74iDov80BLVv//F8IoYzEM2YZh8t/9+UZLcQXKYM56yPLZ941XJqcJmOgqLnFNUrzZ3CPWjh2C
gVPcQUtp4nEr4oCYgVZ497++Fv3vwxE4W403JPMx03LeD0edggmd0EjDJzrPPGziJdrmxIaHobrN
HcQE0cl9zqPa2OSkyjaCoBCxJe0lMYSC/hZIDDEgEzTWQbYVtobFeMLBHMU2Pk8l2mXxPzwV1t+f
CtO2dV7vGBsxZHvzU/zDqx1/tjwWLZHVNnYmGEm6ejAN61ZMZbzA+ns4VuBmSwMHSORxENa5eBDi
H6YKDKFXKtdgCHrU2obsUka2t2Vx2a7GDPJcb+LbOUMiMFvheS7qFeqk4zaOQwfhCS1aOWiEXaqg
OZOCLbcALMY1SI3yNEwG5MO6M9eFVzmHAULBiIzi0U3xS/VFpq1LFlezJs5Lp9TOEer2cVACYOpE
7DADclex0PsblIIuJgZecBxsHPzEy0Tmg3C/G9+mSQQ1I0ibJeYDNqZGCEP9+jYw//aravPLgPm5
65omb7p3zwbzHzdCO9lGnYN/uZYYR7Ms9U2edLM+mInjCOn62aYcHSXUdo5jhgZCDcOkjwP3mOvh
I06hN6oJmgnrGuwJGlVZhZmGZj6ag9eRoAgzsW0Ug38NSwjanUpmqEAOFfkfrVeJsHjNHLN4aj0k
2nvFYqCAd6xnz5kSDpsyCNABRhBct7JmP0Eni75atVs8WkONEq8STCvCEsGNKapjGTdPv/55tPml
89OrQTNwarFNAAS267jaPLT8cNMpIZQB/LAxEBbWLSvh5ty0/BRdrpXkq13jYUT00Gt0Y2UTnVt4
bZiumY+3B7NyrgX6WQsdE5X9r6/K+NurkiS2afMGBy3Eesp+94Io9c6peyjD3Ls1Ahy9B1F86tZd
mftHzdP0NSRrVCDKD0mUqp/qvsVeBrZKQKLnZNfFB5Am+U2vcUNbyVlB+RbUdDYsKz7CvRH9WlV0
eCZq7R6x5uwXuqoeRINDRTk6t7roPwT4VC1S3zXOnh8NqOI4+ipDt2CtRGiu9vV0rUT9iEaAFUQ2
vqv1P8zz3y8oTYZ0y7FVciCarZqO+W4kjZu4EJUHF5i3endU9RR1NTPexbjxNUKFIN2qX5m3k+pU
0m0DMnQnhHiOHFRrzX0/jfYBqWEk8KKu43mMAbCYlTlcihEZfT/RrJXlGKe2coJ1YYfmzkG5dKUZ
LdACrTyHmX/r5x7QnFBbyf1GM/+oZaZ7EzfqRzuPLm0caQcdqYJMn7St6NCRRz2WaY3aPFmdp8LN
y72jF0zJqvEm/6ZuEb/PjebQ97B4iRYuE6i5SOF0qITEwV0FW+Ym5VZYlOY4kEvqugUIke6QsXYh
h0uYKMBps4c5vMl65Y9f33B/f5Fzw0FF0xzHNTXX9t49BmqT11U3GBajRPY1jrwC3X04dUbk1nD8
fXuXRZ55G6F0vRVj2WxbNPh3IMmm3T9cyN+fR14BjFVMipgaOXL998PzGHE74gIGYqEPD+pgJgfP
H1lme91x7MEARbCV9lGOmX1XlZAaVIRgQ+PPyRqtBzgB6t4J9X8YQd/P1uZb0QM6SFDD4G5kkf3z
EBEhbWbiGdWCOCI11Bf6p0zKW0f1cOm7OINPb6pbtCphYikugsNthPRAw3QH0Kp5iDzvXBd1tNUs
WB09ExgkLvJ42ZYIH5lOGW0VgQxznWGwUA3+Nc4gnY7JtSkCEf7DTEk3zXm8/3nAA8XLIoWHS+cX
lu+LH35g30p74C+ZvRjRUgQTi05H2Yx7I8KEYTA8WDyosa3qFKmusYQZVTnESiKkkiA8G9l2aIHT
Zg74WcB9J+xD0JDC6c45Olj+LUulc+5YPgAjUorbVpmcq2m2ChQWHL+78qR7aXdOJ4zv4r7clKEC
GLnH08vrrg4wgfVYJOVdhNDvOLrdARHJAfYpOoVTrOzGysuPQGv1VT4DJyHAbCK//Gr4JuoTTjgs
8g7CCGmP/ggHvjlDUt7iWYNWdSjsPyZh3o3kyv6M9VUZfhob0/1iN1HE+FIrN46loI4d5g8j1guI
8Pg3iYLJDcPIDbcZ4lmAVdaZWtQnz828JRPAPUp/+uv3JenNjbM3VfIkwDNn124E9NK+sJdVbTSn
2vlDr3u0XCp0NBI/PQtYNPvKK5E6RpbsgiYVgomIDDSKFiIgCa2lhCa/sjDXgiR6W5XpSxfi7mlO
Ga8hTX1iaESZY7hr8Rv4I+xge5oRAorQXQs7SfcNZmKlKFAfBXS8rxINbAkUMNwngKKeQhNpVY/8
6wowerZICtT3kZVcjE2cP9h2Ea+Fhou8GV+gn9S73EYML+g0+4gLFnITuCRAZpnA3/Xg1Y3G+oqJ
c4MggIlSdI+muD+YBx8VfvQElgjzwCdF3BMISTrs7aJdkXVZ+DZ6SqWWonE/7PA3+FK4Q7NF0AVx
MaxPurgqNsWYw9L0xujqxirkShQ1jdkzHjBC8aR6WbYs/MG6UT1jj04ynuW6hRT8oIp90dfNapp0
bQOpLNxEqsDo1w5e2hiUtNcO3Pp60N9lUdndxU3nAQVNEfWF0BOFSn8eChPfZWY+iOPIjTNZaJ+6
3tfCi7HOGr1i7/uo9EVteqk1M3iBvXxyeBJRVG3yW8XSd8LRmw+Z6Tx1yOwaaeQ/oW0VHUNW3mgK
4LeCM/kHsBiPBE/iB9CAHrfP3jOEuWVt0d0IsJFHJ2qNTWlY+SHJ3A/uTA9R2e9zpwWomhwVbwau
iz5aJr35RR9CzI8Usz7CFF3DioiAr+FpowTJsGrrPaYImF+rybBQBSj/yfbqpYdFzBWtZCSYXG9Z
2ZBsPZTJsDBTHsY4FAdCLKijqrW6murcvHH06aqw4jyEQGAsFfm4prW0h0C1rYMK1QL+A7IBfVkh
XzXTFtswQptD625QMDH2cS4e2mAo0OkVLL1NcIqMEs06Ex5GJt4UbcYBeCJK6eBPVXMxgHo/Iv1h
rz0L2Iy8MiNJWcsktUDAs9JvalvcNU6F35Sieisd2uPZHNJdVGMihmACGhhlChK2cy0QO19xTTb2
qTFiFqBqyRm+CScK0ZztA+QEOow4vAKJPqDkH4UZ4aoI7+VcQLteO4MJEXv+aUwU5xZ6kIr1YCCb
pQoLhe45QuzV5TKvRHQlDaXfhdV1iuznuFXGI3dIdO/Md41W7+rKhV9vAVQSvtEe4ig/+UP7qJLA
+uJYFU7uXvCYTED4/eIiGJwbKBB3TNFJqiTZsA3ywCCUX7FhCauGExo2boBMHl70p5pZ9imt3BAH
n/QCfdPddp0L6QaJsE2dhOOSCbl+lhuVoO5CiTMkUkJggH1TphOz24k7fZqcnWeYw3Eo8UXSWCfU
EWNkNAd5EwdL6DpmeeUgtlaE7jHr4xuI3UC5jZfSipubhMDGmlRx9iESyTppDfezrpj5Um2S8hg7
9a4dfX2nd3V14DlX90mMkrvQr5HThcfKT9tN70CHHRPUgIrOIJ6R95810e1c796tZ+MId2emyqyR
0PtbhA8hAGuc167DSwqI994OO/uAqeWxTOrPdVcY10DbIiZQH4e8xFa0DwhiN+Up9VJmePpL1qMR
VRjesMgyaBJ9VX/GgyI+CpWXXheon6JMM58aX/FXuoGHQBOidTfTpo+TBUaPnOV0iIcOv1p3vGB6
hsOWWSf7AKM0+DzonEQ61jRorCBxjFDQibxAs9MD+yvyvtNh0JEh9sLe28xYglVnq+kdEnlr3rNo
gqemgpq6G59G3z+h/z6cNAVqYsVjkHPL4aSlQByosbz2HOvgTr2+yHgc97FmfEwx+7hXZ6eiPpoZ
ezp8R9O3gbTkYXewFBKUXgza4f8wd15LbjNptn0idACJhLulN0WWYZXK3CBkSvAeSJinnwXodEv/
Pz09MXcnQsEQCRJFAyQyv2/vtUsDSWsxbYv59MvHBJVT13wf3eBjSpW5qntkLVSoW21TuLeyTIzN
MI8jpOzs3KC4uUNibfIKSFjnp+sp+mpXpOqKXBvWce4+umY8bkccVLdkuu90aR2Gsojh3SQVgCNX
7tocDR/E9fg5NIndCJMNBH/naHGkw7i3sx3BE80um/nN4Myrc9DHwxrQKR3fLGRsHIxhXZpTt2tE
RIc8JrIZEoBt5j9SK/7IYmz6HARPjdnFuC3c17iJUElK4ztD1mdQyYjg9irZu9X0StXY3zn4tHY+
ND+UtqAFu9R/phv+nPm32oqdW2dH3l3rFSltkojFQ1PC3QecZFcJaQNWV2wKqW/6chJHLmq0zaeM
mWMfgnfDE7VmcpUzKFvZzw5B915Bj3RcVRysVvPWHHHDSjNK8VzbhL1gQkTZ8RzVrN5xyvjbAkfv
gWvMgMsblk2TYhRMIN1uSs0H+YHSY1OouHp1Qu+jFm1NewtWu6UH7ibzbRZ8KnCwkZRcxkciVawQ
+rM5Jf568shh6omBCFp+IGmSHQMaa8+IUyLBMkjqLD85xK09EPHwIJ0YHXfYJJs0wYUcmuNbXbM4
hutbXWqr2aW2qJ8yHXlv32aPMuudfWJw+nj2sCnCOHjGs+MiVRDNHi8TsTFtFh8C2xEPgbOJlBMg
43SYPKTRE0kPssScUyglSCMVGAXpOK1LqoHvcQUHuG8rekFVeFjGJ9AJFeGJ/VxqBIVLLLX+tNw4
Kt8izIEBx5R1bWjEp4CVt8K1oxEyYeROesFaQHyBJr/0KQcGLq9oPXUM27X5AzoEBvEUGVcB+vtG
JM4+BP75EMfWPpnQSYWycS9ODdcf0L7DStIRlz7JjuQ4OjC5qIsYVu+eNJFdwkmaJ31AxeeLkliY
tLnAsGwe3cR7LDpBrIHDtVk4HRa0AQsTaaPgqsohvlhmlxG3CCEoo4p1cv3R3aA7OGtKZPd2UtUr
nQS/dyRbcPX6ZiOYPOwkqt4XfJbwrUsDf9QQQFNrhfs4nmhFmEcYBR5+doeFvvsRBKW6dSFa5lBg
fleT9a55/Aqtr5466HRvRjg9RrYY8f9CqqR4ot0q/G3Q0UdxHO3iRdOkj++VzHfGodnXFK5a6Vh7
pA2XWJuGYyos/WIMSu5tcseMWTa2aMd6mgL7Unfekvjgm4F+Jtz8LL1UnAZiIeXKYHqybfCl4QQf
VqkCcsPlvdLu9SYMdxoculUTE8Vdhuo++dcNPK9xY3hFSb3yZIR1fP/HTYpFMcZPAvhcQSNoCTQd
uxr7XWs0l9BcjyY/i63ZL6nRuQirm+Q8+tXH2KTiYf6Pi6Rvk5dJt/LMHPJp7pdHT5vXiKgpmDGa
NhcbpMDuEDJCIimCHwrnuKoTeTfHn4S6+WhjwdnkSeJuMVB6j1SVvkiuoNsphn5UDD3BIghDi3Ud
UkrzMShs9VQwB5kUl+oksj8qQqmY1Dgro4vfVDsKSOzCOvqRsc9m4AaRJAxJ0Q8v9sMv/gYLmZMh
K67G7k6lxNLxRUYvQQyVV5fNtTONYqX0tH2qSAsQbvTEl++uDFfH/Dhq5YNsxZoLdXJd7g1krWwc
1WMPokVwiAoWFK0dbuwKhqvaMIaoA4Zj3TW/xiUcvtAM4r3mV8SX0nE2uwYoMzbQWzMJRhs3wnnq
u+M5c5ic6AFfj2UEN+xAyV075D9dguFOEcKZR73Ltk5nyWvXltMj9t0Ym3Q5UC70trk3QQlgvq7W
NoiKTe4qooCD7F5rAJw2mCmPoe3s82i07mvcI6va1O0HbQ6ObvLsBD8mv/c5gjsbLZJmxeqCy1CA
RiHaEmoMSQFtfphc/Jd1ZVwmgRenVrVxGcpNbfY7bTAhnnZcRZ12YErlEXlAKRMieZ74e6u1vmRQ
NXsnbrdBMGKj8GGQMnJCqkqoxaND7SgIRF8JoymutZRbPW+rByZ5J4s2/z0T5eIR3wJdM+87Uz39
hQXVJrYtgjsHPT67xGCvdIMiwzBO1saesGg6teVtyGnIDwPNmnVmlCHyuSC4w+IF+7eSE/Bgpn+Z
w8ytnVR2xyDhQkkkuaTm4rQzRV0RSo0dFCBx8U1jci8MYKhmgcG2gL7GqsD8LjgsVjLwg9ex+CxU
j6LXcYI7v9OKB6ZqJsbRODxRMq03CovDziCQZDvSkb+lwtDuQ1ni//ipK1c9VGZvP4qinQUUIX7B
JEWvBVVGkSF1j8JIHNyKukEli+QRqup4nIiRWE0DswA8Ru78sftbkvorB67tfTVg8x2kfV0WPIgd
s5MWlYfBNj8MJ0BEEGZwpRRrP1mZO8drrcfUtiDmGPGbS2LLISuIM5u6mkV+DeSfMIDp4vogh1Z2
A7CqghTnaB1UqSjLnuqq8B+04VMvOpsoGW689hwEhndb7gQieCK+00EtGNrPDUVQwJb2eFruOq3w
NjhT4v1ytzMgwiaT32yWnaGJ787Qy4BLzrstHdu9J4fljiaQ/by8oOYHoy34645o/Ws3FPQ9lnfi
0JiYkiY4/3obXWFsGKS7/XJ3+Z+F/W2z7OzX8+ZXBPAgTlMqeooHtX3HgBQeQXbf9bkg/8BDPOsp
Wa5HGjfI9Sge68L5gKgb4441zVXnuQD0y7sMdtezCXT1uY2qHa7o/nF5aPC1r2WipstyjzpKuDZI
JTstdx2NsB8tkDWpfbyc6LlwXwtkc8vdyDVsRg94d8CgtedO5MmFk+nnslF3M+0hGpPDsm15CKcB
VY/pebmD7+pEu6RCbcSe9ZKa7OiM46/36YS0RYSj18dla6aQNPZpYMzUae25AnO+b0LiT5atZexz
iSp7e7VsbXwUvXYGU3F+rtFB4cCICfG0ZTySMfgRu6pvyyv9XAcYUeT3yz2b9Q8zF386L/vx27kz
hHvxsGxN6FiCi0dHt2ztIeUeMgGqc9mKoF6HF6l3v94Di6AcfEP368NZmWpuIQi35ZW/nj/2G8Sv
8dPyUKSJV72Fi7tsC3XIUByVxmnZ2KSe2lSKDKllq4PiE/t/Xf96H12eNkBFFM7/+XtMpZrujGLO
wJo/fYD+8IEa+a9fM6t8/RnNDRKj6hrbhbktEiEuv2+0jLWtj0iYWWtLEMk/Ny6PL3cHMy4PQKTf
wnkZ/PvxZeNyF8+0ADtpsUapbOJx//YcX8vvqk7Zx+XxZS+//84wAI/xG7H//ZA7r7R/323GAHMx
S/O1Wvb+ewfL/jAqBvQLK5Ig5jf/x3OwE9QXNa6Xx3+/p6TvXJTLnRvuJ+kSkfdvPjOhztVRn6hP
6k1x6O3h6nkiu9MQWbGe7FpooctNGoMvXTaFOB3vtMiW65g29Pr3c5b/LTfLU5Yn/767/A9JzdUO
LQqZ806Wh/7+5+zlL5lQmY91Z22X5/zxFn7v+o+3GNuVuYngra9/Pfjv/vTv977sUo7hVxFF2u7f
7nt5yu8/rdAhnifvYXnk376DPz5FX6WsrjIWCn/s+o/thjt02yCJJYFmxQ8ma/3FB1H7gsMVzmdE
PS5ET/6SDbDOtEJHVjBvJWvFhXkHpWu522p9vQvSQm6XJycTK5RqnpSDM8lf7MT0j3kRFuvlyWZv
xXdVFsBOmreK1lDXotW/LC+N+xHsJinPy7axSP2bUi/L65abAfcoITPqttzrE7gPvTIefu1pUu9S
tfF12VOLBnRlNLGEGsWfGU2uW6ZHmv3yyqKxILNmlCBRUWUvWJQQ7YIK3i1buQRD9Oxs49cHqIxR
HTWfMW3ZSnoJepW5XJ+p6jLYffNMIleIjEAbH8PBzA9iatxD3tj6gznUMweNecTA2lyjbvmJhf8z
LZ3mpe8N5vKiHs85RN2LXil/Q1HDfoXG9rg8FTY0cldzerepPWz6fDSunJQt1pXU2yn0rTcVEOjl
xkPxGXVEGFvZD2IkgTYlbQLTo3P3Nn2FIziA5AEY4LQuu2r8apBituzfUP5XGGTBFydQcjtDf+6C
JnbvyMOkOt3V2Wukec/L7ilGHvLJKz68nopsSCv2HqZ+cLKTNt/ja85uBRPC1bJb/3s8z9Wmsn00
y9w8JBn46kYnFZA0HWgaLDvJmJiCW5R6LpmrfrimpAGMd0KpXSSSuk+pBTcVGdExoRYEaZUn01EI
b66fP+XGWJE76vdPtX4hRlWtAMnmb7kGG6agcX1AvZO9VVr3SDy6/Vgbugl9xntcHoY5ExwMrxfb
5W4f0Pqt6j68Bq7QXhQw1OVxYXbOCT26TZMht5gL96b/LJuPCSQ0Fl5iRT2ucqvEkPl3CHZnx077
18EnEsb1cmDVtS8ftZDJS66X+XdZUaINPPE6uKQI5nYWnNJgmGDiBcOvfYjIPgoj916JLs93XGSS
U0pGErAkUuHSeR8QvDFgAeUdPPCvSWO55aYbMn+X+M1PB1tacGt0yr2ixPGV6VZB50pzikPh5A+E
DRD19a8bLizQvhTxK2SQ8l+N5cz/+y+Vw+JYMIMWcDxP5UTqBpqBOx/zX7caymq+tRsIUnRk7ibC
6Q5dW1+X5yw3LLbBNM03y9MEeIF84+jmF/KX4G3Pr1o2/NrV7/vLSwACFMR1kk3659/7vcu2IXze
zBQ+pommvjPe9DwobyXOvYSlySv+oeji5/DIPScOXy2deLs8JQ23rcrgNY7IlvVM0z00wjknxuhM
GgWDaV1AxX30Q2p6Zttfqvne0MfJUc9zKHOk8TkrGgTBWRPeQwZi/x6NyE8LnGC09wrnGpk0CYJK
JKtorhAsN0QBrWxNlU8tMWQrN/UibFlEO48OGQ1AX3oABG6v9lkrCXdyqDaOFIuB8gOAC4HgHuOq
wxkbNt65Jt+cS3EPsU6i8Joiqiuprb/HNXTQfsgRXKXMhNOxei5H25lpJ5BgOKnWAs2dzLSDUP5r
mlT9xouV/wUBzl3mwmLq7fhQZPk1jPzmG2WOg6KXeUIu269LBdQXKr0bbSAlvuq22o1Bpx9LCA9F
WvQwBjqCNobnsmtWEEW0banHYM/8s1RBBIBIErlr+WIlFJr+vItMEpYyKigNDQ39FtuItMwG4HUC
DHmThF/yNi3OJAg3VD6oTyuwtWun0N56xXoRBEhwZARDeMf6fC5kYRAEUMgaxTo6OSxQ0VER6vRT
MsBudB29Bd5R4bU1imzlKnr3kPOe0WnrhzzRiz1JTo2CN6T57C7qwuBQj+V3d+zeAunXjyaLpi0D
3yeJHEy/rTB7cCYiI9ra1mAJ692+IiYy0Biv9GJe+r+nPsBqcwwxypD9dBRl+1mHLMbLTh2H4qSc
NNlnQwV5qaI3bOXQnVH+1sSxtfUWCScZTbWHoLH90YdqF6o6fgtITyen5KOLuv5mDsQJFeqhETJ4
wtAEZFeOD/4UvRAN92lir9xlo3eFtCEPNQ3CNbC5avOCgUJbGy7LDGp/LyZuqhQd5cp2s5fOh1FG
/OWK3LlNyDfqju3J03Pv6JgbihfRm2kJAnMvXqgBY29N6uQg8q2e4agqkvs4YWyKx5vkZ0+oyWqy
eKZCoK/rAagJ1SrkRyZDBc4dWd0MqytXQ9afQC2xojQHvDGZm218DEFUaq7gAQldEvFJhEa6k6D+
jLh1t6VgZRFQJNR9u94b7pUat7WWE8nt1Ds3ookHhvIKdUnBYRaSTySYu690v91aVsHpRKQXfhA4
kPmMRbNsn3CpKd6VtvNTGjQr62TllkiUJ065g9Q+Uikfx4altjHSvI5h2LequSud9h2MEfE84RUq
J9RzPqcp82wPXORVBNV7wpG2xScZraGMvk9lgzJf2Z9KGlTP/3VD//AlLO2ZTqYR4iAc1JnxW9Nl
X/Exx1BZIaykIq3h/AMMj+k70Ym3t+jvxk2MCRXTRrRPoHsDSvdvEnrkChwhrijd9VcstA4U9AWc
7pTsADMBMQ1ZxZbY5CyqbmWuglPdU64K0OKtAyuF/tx/Me4HTR79FF+Kx0A5ugZEDJSPtDXWpQZ8
F9UKeHiHEJR6kPRhoGmtKz0e9k4Dx8/Uwf4S8GtkVzMa8bAH7hbU/4sd1VcF4Ij+jP7DqoKnwXW/
5Yk09wPqz23p2nd17u6qqH+2NOMRUEm+PsaRrdMVkM9MoMnFoXFFrpe7S3TrWIho33hSvxaosqYw
jA/NTJDpQFiuumpKKc44B91wCfJxqP2Orb+K7ceKq+2KqW+59THeJX19tXrH35OMQaaEVXjHZizf
Kl1+etmbwvisz35KCdRUIyyXzpf/znHZnFn2naxsOrcm8yPOjV00kSVc+QG6UOpP6OP20HSDu6bu
33snP4tadIfSkW+g3dQp09ufWPsvuGpdgFk6XLss3gvN/l6bHJTobbKtK35EKm8OGFB+2BFPczTv
YsniOmD72UpfE6tKcNgLcyyZl+3rwQGtUHbFYcL6usGIre3KXP/Mh/GFM7E/ag4xCUaQO8e2p06f
RJy7UeXLjeVP1p6TA7IfUb1rlfc/lTg5XWpeBYEDQg8uTTod46CYDt3kvMH0gec62DtoJ9dBJV8R
rX/PAvEepdD0fTP/JEs6vjiw30BlDp/CPURV9DUAlkQ09ymlI83kNNk2Rjs8k8+xjtrM23f0xC1o
d/Awk+eGICU0JyHxrFbqrJxsMnH2iR+2afVnQbLyS10zLbNj+9sU6C7s0vKc5ETzibwXjJz0HInN
Mc8o5cQlHqGAZFkjaBdX3ao1w/hZo9PhJ1l09YcMT6cAIa7NfcLOGrkoENa6M9MrCtHoLMAma5MZ
MP/sLfIFUXDbmbi6SUhj0mp8rhjCvxC9HU8RmIyqnC5lZlGTmeJ+mzC1nXrzLmAacXUSka6xMl/K
tiroSfuk+HYDRP9mTnAPzXalJ+4bVm33VnjYhv1yX6WJCWfFEmc3lIzJbXE/elxeEV9fqqBojmaQ
eqzBTOtsZbeKCenr1oxZmOpVsbFro37E1PsRFsjjLRmZB23GJAlnRK7QaLfS8DdanlrrSlIynITz
2ntkRnRtey2StL0potpWwh7vlRTtgwbZbuMC7GsMy6JjpafrguLIXTHL9XqaJFcalDIs0i951BE3
4iXvtUSJHwrDWseqiPZVZgDy1SxGzNi8a/r0czJic8doXK7bblqTMVdunChy9giWPrqgTVki6vpW
6G2xkSAwH6yaALAqcuXJjYuCdn2394EQ6B6rrDYoxLpriWmQhHLQ+43OUWOsoMdqnC4haXhOVq80
LiCnZjajT0b/YLtI2PI+/IRuV2z0oGJum+v3HWEW5zq0d5qVBC8g5X6KPn62BJmHlsQ9Ocjy3iHe
5X5qiQIdoqG+FQBgya0QWzIn/LOOCWNbVfjjMYvrRy3txi2xXGREOTHhMVq117L8u/5qMgW6Fvgx
MELgCUV3mK4C6t3HMKJXLapovNQuRM24L7dEIwiChkmnWPQWSJTTSy1hd487R3jj/WB2Po3zxt+7
afbTUe49td3yNZlDyqfGy9aTCzm7HnEmOw3eYnNiEJXDRNuascTr0PtOTkYMSgsUfxDaukUWcCZq
4b1MPmGNDVuVfIcKM32XMjuT/7jTVG68u21yGhPjrieF/RnoZH9JFJJp8ywrL7zVM5IjTYJzIeHr
NAT0rDmjvYM5iSdNRckT6p1QUGzwdwHEhns8SiRe84ucK3Q3xLg6Lb10030uunY1aNl0mqTzY1J9
fhfEZYBEbJ5SNPH3tFPutS+mB2nIbewK7Ow5hpFeDbRIWv+udmg6NGrs10ZnBq+JZF4J4AyTeT4x
OcHdv4p8U9+Te9wdalmf+2LwKEx+r+ssORuql3zLiuoBZK29UY0YqT0P13BOHIWlBRX9ZUAlY9/T
ahn1Y0R2Wi+15ho4F9k05RNJ26ukLonDBHG1o4yAHwSzM3GYzEnpYByTwFCrDJjKvjHIOu+9yOPv
JO3OcCzzNMrgUI7u1YyH7DmZlx8yi+57hNPbtMWMDV633jrKcdY1tv4dxfj4TFcf4Rq8N3zvSuzq
PlYPSlDNNitER1Zzq5m5fNCgJDTEAtPYuOp5UmF4bOvi0ev68YopikEJDd8hJGQw82P7Xg3tvWt0
zW0EnZ5UqryYhvZFywrzNA3DQFsL8WI0iRrnb3tfgIMmLcw7FQK0tjub9H2j749wzYetI13zJLlu
Rwl9yzgRtIFc8OwasTDbrOSUQU4H+EmPDoHq5sJ8Dc2gJ/JBs/1T704nX9nWoTGt71MlhkPr6c0T
MkL8NipbA2Hr9o19nOpEA7QReFvLsy6InEgYGlEkTHZq3LX69D1g2k1nlOZL5oTZpo6a7pZBM7sF
7TrJZUfeHje2Dawu2RFbHG/jrGpOacvAa2vizmjKq8KEeyjNvY94a9V0vYn5IXxo0XBjuEzuUR4J
SsroyDspq4flxm4mVpI9dnWTLetunBfWZifsU2Ymm6wzgCyOtdqOpZGve60otwi5+b5M8zGOaQqt
ZrbgelgXmWMdWHe0tOF3UTLs1aDV53a+GZPMXEeJG2zBgviPlX0/iCQi+Ql8aj8a3Ytvwcs3mTtt
LTSLcQWpTeqSEBJM6y+1Uzy1JDqM0WR8UVwJqzputpGNtbbJhHhZ7gZIApmHJAPxhjJ4Zya0zurq
hUWHdWlNzX7IY8IYNFZm4DGDc56o4lnTINwryyM2cviS92A8APXEGUG0Reyfi6YhbxVBVus1B6UX
58ELWUbWxkNbkPETA3u2aKXD0WCNMJJIbDh9sddi84vS2u8NSaZ74hD2ETXOkxV9a3ufr29AitOn
SCdGyqQtegB4bgaLS9u5DANpTlTFtI0plLnNi3E4NENXbkJAmxJzzV4nSGnVOJHYk3UoyPfy0Ap0
o3MdmnsMzwgHMbfsOEC+xWloHgY5aHvIu3Ne6hig1fWNI8DY3cJh8ixmSBRUbrBCnLVSnTjaXpnd
LdHQ8AvFoUkTIsBZbD94kVbsKqIA1oQTQpcua7RK0PNm7B8OnkSuOrMr9zWhYOcAuPx/FqILzJ9/
EUoj+7YdVhzC0THOSMP+m10xDyqTgAyApovIMcnbL5mF0i6VXnARmZQoZxvyzGYYlTum59GcijNy
HeMq5BuQumyVDa2/86auPAuvQ4NZFZflJsq2FfmyF4Nu4924OPqFf9+6NV/zrKes/co7oMO1yYtG
G8ak17kYGVWBMaSsYHRe+6RwDJFmwgJpHL4plLhctwNkXqO5BycMtTe39EfUSru+tL72WjC8sYoh
WBwBWhjfYwXJESnEWJ+o2/YPQR1tPN388CbhH72OuWEUGfouDQQ5ERzcq3HwSM6yS3Vc1E/pfD7L
uDG5mGXJxsd9gWpy8uiwG6tU+ualmf3X2c8JOE8v3woCzJFIdNHeMpNXyg3OLy08YX1EODl1ATJz
eK5JnT8qJaOdAPu3c9J2eAhK5hxBon8UhZJfZ+ax4ZYk4Awk/70RvIrqGPx9WxOj4cryvSk1cu9k
9EQBod71I7nPaL+ck1ZFsOezCD04QnUEXseO+sOq05kRdFbcftibDscli42GBOnJXRNQByuKyxI4
tHxN8MTG9ghtjj17AovnCTSM7bfSyuJTTr5VR0XsLpXGOcF8X/QiPgjk9CsCPUjpmlJrlwQYWULs
HygPPlTGWD5bAVKTjjGnBwxnITYxLekViTzuCn+ESV1zgkjkfeMDEuQ7ViEdd2VtK5d03EFmPsZG
8wuTvE+KSvWpFKRpV01pb8tK/64iBnLZJPqOsCSENMhEmdylb5zEw1NUmHulk9bmWP1bU9dHhigg
1lXoz2ctUWS8J403Wm5Fno5nj2Ji3bLULBTc0qS6BcoLifOTVvOQdlTyoR/sl3dM7KN758ZQWziW
5pKET36diu8izbp5WoJuFOoOsBECW+xw+LHMm6u0zTethjZDvQzsbbcYJUKmzabX6WvLmgb2ZLwX
hMPgZMUNUJAaGTVoQQPgGgVeH6lTrqzD1zpV44eKOV6IYj/Wgy1PnS6iN1Fps4zrTgvr7oGkOOMS
Cpi4sXxGThXenGFANCcRK/ZkBG16uLQsEspH4o5M/CZh7pgvjMff9fNC1lE913dzNm0kdVO+j3TZ
zvnoRdcBGX6Um0+uZuY4rqyQSk6qbSPDS88DC8zEn4DWpdpX3yP+dxmr/k8oAQSY/Pu7//8vWIH/
kRLwl2f9T0yC/w9RArMT51+Ukv9GElh/zb4VP6Kvf8IH5lf8YgmggPmHDUECd5ktpYUJ8J8sAUMX
/zBND/8+LS7oGjZb/skSkP+wXZttkqQS03Vt5zdLQP8Hnn/d8fDc2p7tOM7/hSXw94vP7H+SrutR
e9cdDLH27Or8w6UjHAie8aAI4KlUsYnIem+y6nnAxXzXsUQ+dr2DKstHE4Y5sjkGXauv7XIQa6YM
iMzJztDIeiJSCvBoFxUUuht8liXm2GUNyZVpVv0P7IgYXsJs0d7BgaaUnU9vxZC0L501WWePZdwo
B+/cJzS+c9eh95MTbVdRjlrHhQ0nizOBuiEV7Zj4Ptn4yGHC9rWri0NOF373xw/48Mul9Cdmxpqt
Vn+Yl+avxTGRdnrYsfh2LL7/P78WAv26LKrC5tDqFuIouzpEDtUecqghkHOBWaesqlaNxNxS9a51
Xr6rQmfBbxiKczaqmFyFp0BnAWuE2qogsnSdkYwT9YoSYspIio9yKw2xHkhqurbKBNFu0avwjVDf
DonxGBIEcKGggcYyg00pqkqsi5ZEjIzfcWWWtAmzglmYqcZvY+2iSeu1NwWg745eAhxf7ehaWFZk
ZG08MSS7NvicNK5MyURT0gxfbGea1W7O9j9/dWL+av7+1VnC4KCardXC4qj+y1dXF9QoA+T3i1Jc
dLOIuFqHDMAryc9ITLAk38ltiyOIR7WbumxTpoRyauIrBhZqZbmaE6QZ3gP14vl9cHXtA+xc4v44
iJkd8JnzbIRpN19GuMErShllFSC13rRDkf4vXvvZAvvXz2OxQDJtCdhB6ubfPf+p3sV4Xozm4Mx/
2R6wV9u1hsKbSkudGV+yOV4os9JDVmOE/c9fpvE3fy7HoQVlAKIHqnrLMP4OlGhxi7S0WdsDkE6y
ooZMnLI2fc7nH345cMbpjRSaaZOH1GSB/sqHAIUNVfuiOtC0/mnzAxwTMew0TVOXvBoRgVKS+d/c
lH+bwy7v0zYd2/KESVfj7z5ikExWkE+8T76oOTRXm45hh30bv3M6X5DCFru94wKkAqTU7Iwsu40S
Ivl//rpMPNX/7dfyZh+ljffQcFjRmX89+uwylegy0/6AsvCk5yQs0FPQatNlEaTHLOLh0NqAnIZu
ONmGJNB7qj9rhSIhNqyrZrW3IBmRYNtSXOzJsA8JygAKwBx4cf1GUTeWVLydkWIfhkyjKmn41z1G
Rf1YaOpNw0ZHftmd0hx6ki70jM5BSC7EKR1DIidqGWIOedGBfZ7LMlVY6OxdVtBwmVKmbulgYG73
mlcbUzy5VkG4CYP4pYq8mnCBtj/5MPBO4fw/HNq4FyGRYiNcVbhDpjraOhoy/I6pcsOimq5/caxK
mo8xKiuKOwVlsiwxX4U17ooAWxTlLmePUTndEu5CqKop8ntgpLhfgyYhuEmSHWlhsixHolT9PEJ9
3Zypx8SPzOaDL/Aht8RUOTscngQedu5FTe1PU4qbtMOHiXH+mOh0dezgweymbCs6t17Fevme1Xa2
yaPhLdUDa2d968OamFuPeT51VjwaHKvrzAU6NxlauIkL6mZRaEnW3kZ0CGPb3PhdcU5KScVNIg8X
RrIdUPjRcDAvblgeJ4iYiDk7DOelRpo86nyMfTRtJEvqVWC5t6wWP2VqVqvCCx7rtv3gwgaimx4x
XUmyNlP0utjBvsXk6dA+3GKSXwPTGTiztMeITyed2+h7j5onbo45tvtUJ1k4Uib2dcVQDtvh0vL3
KR6Y90FD3m4utjgQW9AhzesY5/4h7utPveq+No43bGjWHj2LgVKUJbPBWtPXrQ9ZPTeCa6EXNINt
+RpVe1PQbIyDMiOvs+pp3NVXDRPets20G2XrdS7qVTBOdJ9N40UYDUoQiwju8uC333xhfc08D0vz
LMwNQnGGrHCtvWOdhfeZNR6URYRL1uK5tDt8h1hZSSZkxRkO0SUecgJwBmdWHX1oamL0bjc1kApj
Mh+MbryEWv0+eR7eQS2iwt/nLwTooHsnzzAP70oLr3Ls0aFNmw+KMM9BEdGIpjS4GRL51Nooq/tA
ZVu7nIiiqpwQrHm7LtTkX7jBcpiHOxlrH3pf4keDD8bx2YQPKg4lefQWClwzLWmk1Ujrwv6jV01x
j5eTNhyS887G1x5E2BK8ZvwYI/K/NUoqlNGxFIjYeqhA+DvGDzTq+BYJoOaEgD8bUsSq4FJSIaYd
1xlpuiOxuT4kaUDaII2EwG2s+4CEGFIQHDqdlQva0rhadtresVpcKTy2ZE6TCqLE+GWwOhw62ozg
430hjE7/i6Pz2o4U2YLoF7FW4uEVU1beSy8stVqN95AkfP1s5vHenpmWqiDzmIgdgbFhL+t6993C
7k0DytyU8ALyGWzG5Y5E4OlfhSKmuSc8M5PuPUlTzBn9Afj3rM5tM/3R/KU/jEUHAxstWZCdwZad
61WFdgpV2MiT4TSTwK7st2wlNteS3U+BFGosUvWsc1RV2YI0XWwftmrfLXZEoMJLdAiOLb+0s4MW
EF/LfG7W3sb5CEYps/RPpZOhi8b+rfSrfzab0FBaojhhAjw566ZfltbGJ1UgjvBovZMkGWjHh4+s
kEak2I+LunZY4cpbDd4ZS/+a7YvOKNwHFOVv26dqh9hg7fZ36jNyf1vx6DQsIgrJkA4T4LvsFjRx
GwNcbzRuk23XdICmwy90Mww8N9NH1RBkgI7VOiQ5jlvOc4NvEPuFq6WskOU+7W/LLwDFpwaowqNR
3fmrLq9m08SqAeC2PQpBBDpq0p7ASVkH68ZOAHejOmx6cppcRFNrU66hOcq/bSJ4c8iirlr3S9Uk
WJsf47qgLfFFG9n0cuOU16AVHnOzeUJe8erq+d2Y/6Zs6fCaDkeZm3acZhhypAk6SgwQT0j+XNka
PixkpfP/DXl3JnCdUMya7vGlraQbG1s2IaWvDuyXdD7WH0pPdBhte+dMObLoadinmo9TQ3yfoXkI
hAv9NGglwaLpxEJvcG+r1d8OqOgCYa8duS6kYOoI/MfS36LEYPFMi3xXuG0K5FFyD1b7i8z+KisO
0kGmQuihFQ1e+k5UDKdn2n+ksZA4d1cg8TkzQ0nwudZlp5IZ8SWBcDo51CoifS2g/Nlz9SZc99nt
kufaT7774S6dF6w5m/NVuv7ZJ4TggbshHuU4Qhlj2TAxZkUHz6LuPh8IbZq79a/XVWwyp/qzWnMY
byoJccT4DF1c7FeZNx8QeP0KvMmxrs1MPuaSSUNannXM8bOJLIc0stND3c/mo+/xsMmLveBHX3eP
fGm9aQY3j59W9yaujbDvDMQt2vRiO9MtPEq8sUvy0ROiyOiFYJtJXImMI4o67qvGPlacAAeNrHm9
t18YQuzLJIso56U5a9JFTbDiCC7bh3L9mTrN/cAGjpfIRj2Uj1uUIVSGh/yXfSPeYCLbIjIubnNH
DQdoBE+wzoY7FKG2v6iDDV4DuYFOOG2RzURgtmB3bHzaji1UyOIDPvRXZo/DkfUbIkzHw9K6DJcB
R7Jp3KT7pFtl26scV1grxTsJ3tyZtjOcdYwtt62vAM9T3UU8ANO51TFUj07NTrwlZgOiWVjjNuUQ
PS4SmEFbVF4o9Rm+UZHeLFKr+LZRPiXWwOytnu2rXDash2vzlXcbrnVHJjcV0I+uXOrjvGLkywtj
H9KbZ871Hz+zv/Z4qyOOv+3QpJ5z9SeqpkV1P5WLygC4CrtdliD6Py1julZobPwwC5xXoVo2fPMr
wi8LiENPIvCWEJBqwhsWs834sS1OfUk4sr1HJ7jF6IbK+lcoLrjScb5MoF6zAZImycEKkIazJ902
jy6WtNuuySLeQDrkbvm39voDTvc26JjHD+6Xrua7WtMY2HbrcZj37GeTR7bX02Oll/YFK+/45vvu
14gLmYILhAXutQcmkMS2LZQVyjq0XfHMmvebuTX5xrTJgelkrwMQpSDxxd+Ot2exjTneCNZM9z1X
13wNWhX7tcKKsG9M1NWtxJOlxuVkJ2QXsBv79JV58Ycqwo32UldbxO50jgbcnCj4zDJkDYoOTK+x
aubnLVt3YxlbKoyDbyktQOjp2aPHoMyw1g9Cplmu8WV0/zxpvg/OTPTo7IJ32obQNfWgdvSHXvT3
mWd8FYv/2XvtC1ax0p9/daLAJ4AEXFlmh0It7yFhiL8b28KsJ16zYjfejI11UMMH1tIyNJICypDR
CNZWyT+tHn7EPH2WmanIQeSDXzNEusWyEAO/xhVOrjhx1qs+b31gqeVO01lcLj0a+cGjWO2ze7/O
fpPtXtOX+7qZ/9Raz7p+1rwYg4EI2JYCH1qIJDPrJYua4q33r5lsXqeC0bhFXKrdVkxCj6tnP2KA
12g0StLHK/bHGLvCkfEOtZp/bYfA0DU00OhOXaJFfdGvbLbG5mxLoiJU04+Yyct70VfojYGHGSSG
F93wNBFpGtjl/NznJY+0wVq2jyoSMXxnfhVr8qE2S+zxAZiq9Q1en8JAQokRSA9eFjLXB9vbDhh5
uUgt5GGzpl9nWCAYB8e7PPUfdCAXgY33COqN/ZDhDJHKvVn79U8ikEUo8VxZyx/h6hfJ2if0fXXp
64Rmw7EvOi1w0K6lGVSZXKJ8xcCksE+EOhDNsJqpM+fic6rVYWY26poe8jLzwfETjoeWa5R34B81
qQpQR9+WjvWgoWqONpQ0QQPaG9940FTLfarB0Ks999NeaXuKzhtjI7exIhuYoSeAqmJt+auk8Tpb
xKCNgrBSI0XbWUv53G1Oh3YWRanDOjrMxuYFR3OLmEkfn2YLpgKSxF1b27MNy2gnwOH0k4F4fDSz
k7+A/hk5ravy4JUWHcPqDsxysPBaFaKaBsTNqDdzjE+uShfz1Pxdkxwbn/QDIYrfjiQ0BFBkWPDu
BJYnwSxJ4jCHzDvDjrviy1W3q19FQ6OgKAJmyrn2sJiWgbNCP1tS49oaqP9X4V0m/uxQrC5bFRZG
m73FmSCmjn23Sj0v9mxo4NZSEovNhmDmue/6Gk+75f6r3P6ayNLjJagKaO/ak+i67TTQHpjp/Lym
/Ttu1ruC8zWA3HQ/uc2Hsb5YQ9MfvGq6GJLCSLTF33yLS6f4+3/47GCzeJ663EAGOB2xTZKNN8+3
vo5sy7etY5vI6qYy/RCKfIe3rMALZSHHNhCKVXeostEBbqVOSUdGcbttf1r+AuamLPjFczongNx1
qAAZpYdHxrxWOnbouOOETM+7/R+dtojybcpXYkx1jOqVZ1eoduQZgcAu1ygePLW9T55OrPgqOmQK
T6Lstof64jAF8wdEUSnijUtTdtw3KBekHre96Z51cosCb8LVLKUXdRxfmwGPA6MgzAJ1p/Xw2+VK
FW855ALk+lSFFYq6qG6qq9lDtkpW68BXeHbM9JiWKIjt/tWGilj6RFMgdUoRbhnOCOtMnjnz+IOM
4alsbsUg3At+EJbUywOt9lPiutsht208Arb+bGpYvBMjnSO5zx6A5KinpjHUk7WhT0LlscmmOvpG
hZLSs8ez35IwPVWqjN2WYLSUc2UQw3DIa6e76ghUaIBZrpiW1oAzGLsH1c7ROKTJxfLy62hCLukW
Lcap4US5J0gwt7OHctmHChgtiItRiDpYrqPiNeKmUJcEEdlJy9zvdBHtgRSylE+VdTlhe7sWBhql
yTV9M++xpLPpAKmgOMZj2aGPMX9YsnJ26lN38PThFv3eeMrm+pawNdiQWY79KymfapmBLF88jvGA
hdeGho4uAp+gcd8J+VK1H62fJY91rUNyyIvlstXq2RqSOwa3xNCabItLJqGL8lLMhtKFWCtuhLdP
2abqiGPk1jAdNAR5CrzTXU7zQvPPieKHLkOOeCO4h0FNFcwLpXC36u+O4vxTXEAzo0FYZglYUGbc
k68fmZWvhIV7Ya3lmMH4yuzcSPn6k3hJGCb7XYtsdPjbCDeJamLrBlPDHNgfV6V+3MYJS22cmfMU
XvTirKjKAGZN3IUtbgcD1e2w/bOwSw75WAfSrPl0uVKgWpmhZnVDnJpU7FWjfRmif2QiTXBfh7GU
ND/0+NvaoLRMX4z0BMRppBPMmMwi92BSFui68Wzg9Djkc02QHEY8tCdMWfvuNTNcfCfExrNir59d
rTC4ZZKvgWH4AlL5YuRuSJzSJ2/kRl4ne3800Q0zMthkQpOnLLdfh3pZok3skcXa+jK5zpVOZpco
MikbKbz7xPHxngg/tAAnxE6xYPmp+Ig57CljGRQHqrcOYzNhLZKo9zQaXByiRpD5+AonGF1xNrPO
yLTleUsJNrIB6kuctBjaH/Z2jeuE1ajAxqSyqQ2EuSE9LBn2VRBnrAV2KZRi6e13LyjKY9Imeujo
qBWHX5wV9sljpmRk/AirzrA+fyhGpjfp4rpBsnXf5o8leDqqYiHxoLmofAUVBXA8sLR+poqoEaMO
zmdmbsNFT8svaaCFdltFY8NsJqPpOVOqEr/R9NN5VizdR6z7Bg/DTUFA0inbNXRjJmOtg2pidcmN
7NGVTxZ1Z9PmFzevNb7rz94vyT0VxH22l7kTSdw0TAWqOgldgbqiYidjUPAaw/ZNBD2FKSxbLvDx
zNmAEsxyX2qlRRNpZ3lVlzGLA1S/JmJISPltgBf2n6EhIO+l+VjTCQHsVDLoaizjE2R+O3MmdkOE
M+MOOKyWExfqSeoDYn8xh9OyvmWbySHxVK9QxKRm2FHa52cLqcmhE8arjoI70FfrpxbGM1pgKzaS
5h9BoG2yPqQrEeYmcfaWniKM1mqEyehGJFVe7Gn+Xe+sz1PlTHCxCefAxxO1BpM47l+xzj1kk8qP
lgwblSrvMr13b6ZW/PGGhYagSrED8/s5NjeVT5GBR8RswwVMc0Yj2E+edVcCorCw2zFTXalVRwQz
cg5yjGVxX9c/laz9g6OhdIfYbx18aolgGw5NvZewVYhsZjyp3iU2bIqcfHrZGuarqFm4/k5J5lFg
d1wjTcdQWK7DwW5lFxl27HdqOa7EdLO7ZizBM9hpxktvJ89Gb91DsPid1p6jQOOP9adE7NSxvF+j
EmE0NUyOrMN9sayScXDtnrYlO3rG+Gds7YNj+B9uZicnYRDAQ388FRWD4WXD6mILlKikXwH3T4J+
814twCphqqD4GZlxt5l8zY2v+fdyLf4sRI3SFvrWyUB+zF+6fpakcQlpkdVu1Y/VVj0qJkFBZrOy
7u5KB750OxH97mXQcFhnxw3HL24fyBDKV8x5CvIA3YxFuk0dshZ3HmTKUzboqN5aUr3T5qR5JlnZ
TgpMlJGeQ04DVy1/O7yZlfdEW6Elik+eHZs1J1lzZLPpvMO7ta7LurtdWSV0v0QkRqhk2hTpUW/M
yMTxP5pjCxWVa0YrTbokBnat41IGuoX7WLkL6mRru9tWOMZjT3dZk2VAsYlwJkubJ7loECT6tTiM
I+rgsTKpTyBWEJXwnYJpC21Ek0wBYCm01lPt2K8GXRuZQZBPZlb9ZEy5kZNeNNSrYY6ONk7Xjkpk
dClhBFi2AXsG4MwjjgHmprR4IL3GE4xD48LhuBv2QgbmvysgMk/JG0yCx1rSpUwEV5PABvVDPk8N
np/ZNPm8+/JnTS9LnV/tUz7rFGIF6ehZcefY0y+ThTa09RWJvUJrORvXbm/lN4uqa3N4OmevoOOh
qPX5kQJ3IlCU8VVVRzDZ2INU9XQpwX4dlGH9dWyofruuV7dd0msQ5IBKlTerbr66af7ju5JMOO8m
6dSJvCw1+LR2m8/kQtDjVG2CIiRB/ASVZKaiYahf/ToGYrAKPyaVGTCcsQpwUwzWkzeCNbMy8ELo
O4zIvvjF9CjbQQ+7kbJGd8pIznARPbM5dtAXuXQ7+kPx2MIWP6sNohEoYfjAssB3sXXncS60ozMI
JpLuI/HWT9qQI8QgHSWYylmdep7IFY/ZkEP2WlguRvNCK74up9SSBxPIS4tIKeUJNHxtV3wc3V6t
OK+R8NvitbWRlXfa1MVmogduWjJxG/QqSrdn6CNxrzWUKpqUkdcURWywvdjYE8acpeqQWDGq4ygt
Ke2MmUe3LORJOFirctoaw+hWkFlPjG3ZLaArjRVPk/RcjqmBJz/xByfYJoTdsphfhsE3L4OXEcLG
aIIy1z6RI7abzIrHdYP6MZTOI/C632Ey7lsP5lO+OLjjVIybj8Qac7lMDQnKS0LQ0wpjQbDa0nuH
vOX8PXEYTikPN7VEQzustHXTDNqnM06e6p+KFNvNyIw9b5H3jkLGRduPEboaZMRD1aJWr2VITY+a
ByIH5q2QNwNG2Zbm7Af8llaZmSYJglHryvqaFSW11Rgpm6EI0yx2ZCr3w7rvd+oO/ry/dun5kVzM
LgJFMOy6T8HWriYYR/A7yAVOAmtOtkArIuqkyc4n9gtf0seKhbTLZfxzkgXy7aFD9FYNxtUhWjYe
hvUNcPY9Dzk+T4CobLDJJ5pxemQ1sCdCaNAc8uKEVQcGRbrGLdcDKlj/1AHR3iMcgiSDwVMNnP5O
ghbacw9STzDaKXK7TIsnuK69uMFc4fnGg8i8X6oQGGFr6aOZI0KRlYoeaZ4xR3NJ8as7MK8UH3in
5RysngybrSKtDjKaSSsT5XQKZg960K1POSutQ7mg1dffmoHVS846PGzgdwCcny/+LCO4xQxceBBc
p/mY1N9Kbw5Vq2XvoL8furn+p9Qg3smzs0NSPt+2tm9Cel3Ul+ZyrJCxXirIoYY/PBbNR2KpF6je
yK1H5zJ7UlwE02/XIuQ6n9OXVkcGPve/lMIWWlH0jRYBgyYLMC3nv8jchyk/mlFqc/MCTwMto1U7
sbtmH+6ywULXtJNYdm8p5JDD4vbTSWzw76j3z3XHGETzTRFmfRkN9C8hhLZXYCxmMstwwQGtKoiz
ZevyO1dHpS/PSB2ixh8fR6aWuYObDQEBcgSmBDr4HGdg3WCw89Mnl8lkTYQCKTqHPCtfMuUaFN/M
zVx7OWS6weR1dxXr2oNFCOowCHkctzuAPiNgglK7+d/lKnrmr4mdBUnLuLMmwHOgkRj0oymm5I1Z
EijbBS2y6XjhZJ1qsbBn0tbybBTGt9DXW1z9H445vgOHpnp1l9B1jN237KQM8FJM9lXd8vPzc5dq
7gNsuO37XtEZCTfeMg+3yYPd8QtleRbLqnldSgBKTf1iZzOIxLx/XlIWROzBMDo4Mq5n/6UaF/x/
xXTd8ibmneNFaZc5bCbnOpmQfAU3iE46aLwoEmXZV301dYOTRWNm0wjmt3JtP7Xs06/IdbP88qMq
C95bNytw1De3PpFnx3z/MTrbANVnVAiRtOzDA3TZTsy1VE0DRhyD0+lvNXL7yMu1Jlg/QGKwU1mG
v8imb4xmFAc81W7Qwhyittau0jBZ/LADccDL7Z11vlAWG0Id6j1k2tQAS2ne5oSCRM7TlDx3nv6P
YWd3wSSi68ybm866TcztuCF9x1ybonPGlb7g0LjN6o9cqy7puupRtU0JBDQmhNL8gxYSs6HBmINt
T9h5yymvoMJoTQpupPDP3NRmVBj+pzN6f2zSXcdxercYkIhJY2plyyPibniWunoj0BeysqAzRWIW
YCi+4p808PSzSBzekXaCjZC37YRhOMXoTWA3041FbfKE0YPV0MwzO2+4Aze2zEd8w2notHO8Ys24
Xx15kzpLe1s2iPXFet/aXPLUtySrVCe90RlOgfYy/AtmzJUH3WIGZrdPVrI4JxfOwAEu40c+CxzZ
xI5Dy30iD7gkOTTHalcAe3Oxz65ketg6lnv2JWGmUl6fGsRSv7INm6W6182aIGLx4ZdSBfAnJXOt
JA3xrH2WRuGd67ly2NOO9JcFSoisC1036TFYUt6ZDEyyDDfFSEE3G3twk1ZkrJ/Z/scWG7IrczsZ
J/43VEFO9q7OYws3UWAxY1ZJ7UXuCJjQaIk/TfTxYJU9ppMEoE/t5hdmthMmBmkerQlxcJpZORM6
8YvN2gvneplAnQLVE0n/qRIQZ8Vnt3jXEWOFi+MtMHqEJwsecoIfQ8rAJpptB8lvUoY23Rfzsh7Q
Z463pvD5n5uuH1w1f2+Cf7CldphTVNzw+0WcWk0Z9m2QZcxHdfCCYE5rDn716GBquWyOZDte5588
BWZou0sX9BW2Q9kMx2323kluZIhiGWP1mDLppWXDZEckuTU8NmX27mQ/1VRq2KhYg2r1C16bjyxx
Lml3qNMkcqz9aDVwjxsCLqAkxY1VlnitWayH4G8JgMhgZTXiWK7tHhs6Xn1PUdel35INyB7iaUSu
sz7h2gOeaT+qnN9CxexAbi0/eyue5Nypp0y95t44hzvk+lhx/UIFwrm8W6FCB+2B36Kt1l31Nhks
2T1ZUyRghFqKFt4k0/ZwBMuVdVR5hM5VQUvm7tb8HSvOimXiqc89KmM/wVHbBeVIiKjImwbHD1gW
tzaBETcvfTNhxSv5dYd8O0yWkZxsKoTR0T8bJg+xagvvSA+hn7Qa2dOiybcma+d9b2hHidXfbTkL
WkEL56s8OVcD3YSHDWpsRuucayA01+G4+vvt14v3VOkM3R3/kCOpjgujIbpYTtpRT/QHtIK/SVGx
UKhZ6OV+dpCL/pdoKpYhNfGtwBYKNogMlrYVo4ipHjSvfSwnIHYtBnGbRuMwkpOUAQ4s2ooX30z/
lHbKm5K5b7juMU1g3RLsZagdp4pFlykjPRd/Wtz5el04J69pL4igaOgRaHRiguwii4MrfHUeXSYO
cAMOjcW9MxjjdBxRZLQ5FYdY5puakV6LQw2KLb7r6a+YVYInfuNz3axwnVid0TryeW4dxrSWY7i2
CYxm2dXqD6MzKERXGhhCIS72/wqnNtNxo3hoEPa4SLv/qrP14jVURrm9AzTaDVVJi+kVw4uhGNCm
1sLKgaeJpCbtmPmMABvnVnMmeS3LL2AUVMTYnglidcWRriEaXPGoWcVNpTEgMhaZRVbJZhfRKL0P
hnI1/5rSbQ7j3MS6YxqH1NVnHseZjVc+PmgWzznVwzo7jC+b6rZqBv867ti4cjkKQBA0Adl4NdGh
KWy7a2lC6EE3yLctn30Hp0a/1OKm3e4scxPhvDQPDoKz2AXO4LNQOoym/69iBwzT5ZfXMNhWxU4/
LbVrlzJJn4DDAgrepQCfqccV2tdVXAGmIQSdzAOwE2Iz+OzpDuy5+PFSbB/onPmQXCuobPjoC89v
UpYrN1kJW6roj0sOENwbfyqe+6O1zWipnDQ7bfYzKoUq8puG8VvP7AK7JEqOL7eHIsmNBGXVa5io
OOmXOXUR167JJFDiRmDnjB/2U6z+EnrZLGJrA+M/Ee77aKL7wN0UNclgBsvIz2Eo/zV3EDAZVhHt
ici1o2FExzQO1JCqwjJe/WltohKacLglAxWy47LUwmOFTrGhZhP1pz5mX2Q2/92SZTyNw6PXNHek
Lk1hM1bU96N57jPACyAkw8oeqLOy2j6X5Hwppf9r1vuR3HLEv0xbXR2VbZKtu5Z/soJFr3HtSf6e
nQYArNqJFm0nseI6ZlY2Bu4M7tP90kwWnatlrIGQywvl+y0LBTP4pIi1UNvpR1/hf9aK/mlVNfSL
+ehntDUeA08eOCcgWcAPmrykj07hlfC9xaNW3Cdzw6SCDyxcB1DAg4cOCmYOnw914uZK/Vielyp/
5b4/TaNh3haCnV7LseBmpIBTKZ20aW0pV+Wl66wqNkcDX/EIjW/p1oAYES4c60cW5RiyWlVhOZ5Z
dX8nqyov3pZ+mlVfRzYbxrwpT9RiTMO35q0jXyWgK4izFZePcNTHwpADTXT9k070qGXeLFGzfE/w
drioKDAEY6m4RsKZjpg8E6zGcmBzirYlGI30+yRs69N0VXUu3eKeMTTrbDnBqtCGHX5AEoJV/Owx
pEee5kggRYx3rUlA0GVzIC5pCbqWCsivfQrKgq2DjfyOSxspRO1GLKumcAAWxK/HBjRrqm9azbNd
ZMlpqHJQucT0Fg4iJ3NF3cC2gGnPa+akI4CbErBKijIMZG4ZijZ59ss8ZtO9RSxY0xDxGylB1TOV
nHfrl7Hp4d7eVv1C9f6ZFG0RLTZ3CsfIfKFRTGMkQUL+q6w2DxshHh2fkTBS3U9WnpEr0+LZrP2z
KIenfADl3br9+4gtEza/B2ey4+7HF28tWPZlbr1Q5kYIUI5kroFRmRVhGR4BBd6Cg7zxb3X4AtG0
FzWW1xES609LkHlDGS59/ZvL9duHZMwaAGm22//zsedBbz/mo0YGliOSqDDLDzfRkC6gmWfrxXn+
y6j1eViSbzQhtzXZNUApuWeMdXvLVbIeOz3/zIR+ceoanVONms3VjDhz7eRgJLQquZW9ul3/rUAh
RvU2/Fna/I1g4epY+3BhWlO734xj3yyfhrNdra5+n9f+RkGsjOChnlaTaAmqVsvH5OfqbHMF3WYF
3R0XGxet59hvgIvG2eK9GO5EgwDLqN8qMpAOLY0oj5V+0Q2s0GwuwN9P09GtGSm2HAW4hwMyQnQC
7D07Uvl0xEu5Ra1t/2A1vmGEqU51szEJs/M5tnZY75r86T2FCXLwP0C+i6D36+otac7JqApyx4yd
uFq8w8AqIho9GZOeFC7MuUPT81mYFkj6NP5sNr/9MUdY1vZfev5HWZy3WckUbusvZlXDu8/4F2Xu
BpuvtDunYNIkx9cJYwfZZfVujHOOuDZ4Vz3crLXhvU6py/Nabk8WqzvOUhYe4BKGUX+bhpPZjMc6
Syk8DNpaZ3hfcqOJ55V9Hg6HA69x4WRnV037EUEb1BgJuAJ6j47NByAAPoMFG2w/HQtTlIe5B7GR
GdPRcbDk9sYQEqO9h70GZN661xl+m92Vxtn+NlZXoEriLF1U/o3vvjr1mmKzauDB3ZDVJDZtZAe8
CbB2E5dyF0xnR8ZqNoYXtcdExsiHcMYNKD9UzmxeKy7S7O5n9oaen2U3tQC9U0E6KHS80YlWnRZW
ZJ1YCEKp8fZ2XfKbb/kaC9SfhFQVRGYx7RVLscdOM1aWovE4mlYj9JPqfuu49B2flV3a0omQX1IY
gsp0dFhtNWgRGhh+JdwLLZNXvfIYints3XN2o8i6iJUwKPuQGDPcaC6ERPwYS9UExbjtM7DknDRM
4EiR+FaQ8Rypr3hp009hTnrk8dNGk5Onp8pW9BjbSgssfKoeGg3rpNk6j1HDFNt3Oe8ThoFWn8N6
y06SigEtrcY2aXa+V3N+Q9d3NZcXczCKG89e0EZaiN2dosYTc/AIeUa5AV4euSggCCuLXCKMOCoY
N7UW2BGx1u8CNX3Eqq8OSKm4cEajvzK14YZvk99yqIBgdgsyMQaDEJdk3GpWeUB4yeFkpc9tzjg6
4ZLLK+nfDz1K5V50B6saqcEWpjRovJIry/J/W4I4aLdv+L26V1iI7isLJiFOyC1mXb/sPMWUXcJU
XIf01BrZURO28TjdpvWs37n5v2qz27vFnSJbGi9aCwekUPN+BM4IAvKdkNOeu8y3g6ky6tvB7F76
3IVABwvq+D8wIy8n+2UejNgvL3zN7xgOq3PqoX0yTCiCBN40c4Zvd4dr/P+TJiw0r0aGjkla7NF2
Ly+CJQJySvI9lL+g1rTLCMlcqM+QYNMMxcC03BojivBeqeUs/ZR4EL+88dR8JPNJO2vTDlzDo2Sp
mbH7vIqrn13IZ52ehORJ3u1YLtKGsN+y4tLBE7KmbDwP+vo3pZO4aAudk+U28dAgjNIaC9vv7tdS
GZeJDwQOEJhia6Cs2J8Z9tQlUy00yRTlqzve1NAbZkBcipsY4Xlz26Yv/FsWhHtaUiGL7Xmom9sP
kOHiTmZFwxYEUtI05cUuCePXThm3qvSIMLx4FNDia1IYj8w6WVQye0S6Rykzkt1zg7aNHBBWBLjM
vahF8hkVDEnBnc0P+qS/+o716hZ1ddTU1cSZTuoFPlTIc0M86sMWGtbYHJQkCon9PQlC8kPnxXlA
XWkfxqX4UZ53M/dm9lyV25dG/3XFGXEWdfFctjg76qK0H/N6q6Oe6J5ut7UCsuouZVIjJMjFnWsz
GWmtzjqmIiWOZ6zOZPv4LD+ts913FricLZy12aC8I+GXniRuBJ6J/31vYBKicY8CAqYU+RNEYX/Y
0g+Bukg3i6iYOIM6Q79pG35tZ7Cbc+2BC2/X+tDMoFL2hNqjgbju2hgCdW7rHyElBrWOSKNlbUi6
w4Z+qNEIU2SVBpQuWqENHfnw/Ie1Hr4Vg//FZ+g3CL4PCp7JGjeyWG3e1HGK/k/z06fpZOfCuWh2
vusVSVsRinm67rsUQJXg5rdVWCMuCXIzKQ5aAXx6gKgy0FCmV5slYdBO5u/Ww5iom6U9wwACkmCz
UpsM69wrMNjw/CHf+6r7HGx0vHnFjrPn+Bwl4M1mRQTM60vrZ8NqB2g/7R/ovP/Zanekkeby639P
l7/7E7UivYwbN0xhJenTPJRHJHb5uTdhZgwjohi3nzuCjeAMC0QxNqdvq49YCHQbCiX/YTUwPIGB
qY7AHVU8YWELksZfj3nDJTkt1U/pUEquBVdk3SEAq7cFDuvKG5FbSR2ZkJYrjJcB5LuWlWoA7huN
ibY5N5DPIyAuZqQzNTqjuHSDzpEkrXT6pbXb4vb/dLet6P5j78yWG0e67fwqDt/jBObh0pxnidRE
6QahKlVjHhOJBPD05wP7j7997HA4fO++QItklVpNgZm5917rW2jkxmyOIC/8fTSEa3odtz7l3AwX
CutidnPMCvwo5WYUdvlaNDOWx/NPbOVofu32FlRM+x8WxpDRMo1I+Hwt67HfEY8yf9ZDyAHH4qmi
pb8eh6pZgo6rdnChiE4cPULOmv5YBHZDEw7+2hA5OwN9MvE/sBqI21q2yTCeiOXaTG7CBDPPbgAt
iqUTD/osFhrXZdsbF5v+aAUV4OJKxvdJZl9o9a6N3PWu3MeHaO7ijT0SqyF1+Jma9GfKPANONnfX
FAh7EfchnNW6kHsvD767XD0XqZ5cIiOiSZYjCa9ta/O4GZsB/G4PG+dH46Y7SgnsoJqonIkGchQN
HS95B5HADaLFMWHbDXtsLp894Zgnu+2YFSONAerfIdRTziFXhFKljB8RpYmlHXCHhEJTuzaNdcqi
4SmxUFl0fmFv/GZ8tUbxq8pKKsDwEzLNvwxx/9+w/fp/yX6fjZL/Z8f2CxSj+L/9j7/a5Pd/cW2b
81/784iAt3zS3K3ZmO3OIQa4Q/77vyLgDfc/bEyZhs+R0LGQQv7bta2Zc8676xKDq5umzb9BebA0
zBHwmu3+B+m4OInpIXqWOX/D/4cMeISx/zVvF3ejaWNIBaDrMRxy/jfntp0IB5wQrpYEjfkhTBVw
vTB86YokwpAHKQvU1VMVdc7Joa2iDU82p4zXQbUVOaC5XFWNOX5Jngc/AcsxJKdV1yRCR31oD1Hm
fj0eqTgNScEiMz0pc23XwKiSsRtuFUa6gygYG8FsQvfEOXuJSrjbl22hv3Q+koURqBrNjvnlJlJL
hH5LERneZ19pybIowukyhHRzaFBbC70trTctN7GpMhz3OT8lcwoYXRb6vX3FgW8ONyv1OWQhUOuo
De+Ar/P+klXgIiPkfnvf5zyRRcxSDBVr6PJ87UWadgZJU9EeE+w5SmbNtz+wTFGv6vModordmx5x
HpSBkzDAGIulm4/l85SV5TO7EW29vNil5TQe2v4DYtBwdNtRzQJpdYRn3xxCrCCddLITKZrZqXTG
ZhMo1OKTZrEcmyNwVYeBjBDkEUPb+2C0FF8eMaIp5pVlH5nevtVa99Xvhr/6sC/OATv9Wzkhwdf0
8ObPBG38tKewcbCit3cWbfFkzTHTHOVCDpyCMA+UXMB1HHeTCKVuHqhCQIMEApVkZXpJH+z8Co1G
PtaI0WFflc/F5N6Zg5QH2VTOrk/M72AYmyMEnOaoXGqyha+jGIYS7Kxdo3+JdftM5Y1HZ77A/XrC
qDhcWo/GsM1YCwFH/gyK3L6FsOGelEh/6ukHhU8LMLZNDuPU1KjhknbdYknHjdiT+kMB+ilzbD/4
/nIv0tc9NRkyi5F2mhknavsI7JEVwJc0zp7IKWSgzdAaYVE5vNeV/uYPBG7RvVBjf6PjSm6cJHLX
js+VLvrLVM8de1dA+tSTTT4r5agKm/fEGAMGJrq9zuaHhTX7Dg2XJmcLLactsaqbvH0He74ID6EU
h12SQWuD3L2ynQTvgrvlJx4/ZCSKoxkRmWha8pu+mTkDKSG3z5exnrjM4WF6a4bIN0yJTdHkeOwA
Te0NrY/XHjBBmrZ9vf6fHov5saWyFheSfJm6oX1+XIjumWOVkfI0Rfuc9+tI5O651Vx/h4/nRt6d
Our/vsROp441BoDj46vHC/88J2vm95r/R/ZFss9VvEtmo/YDH1I3s/PMwzXghJiCV2jV4KHmwJ1K
+L1szvZzi12Coo3w0r5MvqVlhOc0N4OFb1fXKmm0Z/AJ2rOTA4Jow8Pjmd4OQ1SShvY8WsNeFDg4
WJA5tqdZcxLCegMONmwbxPqnx1OPS6N3zd8PuQvzrTdhMvXTUQDNZbQBHJAjUoRe8e/PIMe6atzo
WvyVYIZk3VJI3ZXZM6uziwuChQIjW/qvr5ycrFWatezLYu6zPF5GwFRcpMv3hhTM3j0/zLsQHUc6
ocKxrdrEnBnSwBsoUFIYWy7TMia6oHYroImOXarrA/gydVOzyWVtr/TRKACHRfiK/v3q8O9Xx0rz
D1VR/bg1GedZCX7UTPYqCa655t8Dh7DSx4mwqJGtcTg2q0vhaT3HdB1B/gw1KobplWww79gxyWiM
PEb66DUzDJZ13VPAiGL/lx2Nxx7Hw2dVBwSr4t9+5d0yNqkTILTQx+hCyYZu1/hSqAf8xSyLQJeg
Y93Lh2aLWAcYRkdifehQZBhGE/gLmfrFMzSxRQyo40IIVLSavFkEGlLKL2kfpEfc/4hrfTWRjBhp
WwTt68ETPVlzTv8KTWAfaXX2/HgKtpCGntsGm+FluO1QgSyAPSXA5Mr0TLcBazEB6avHw39eIN/P
2GE0oGZyY8ryNDkaNOWRZv3zZVFBiHKgN2PsrgW+4MrcS9/78EM0oAkW7Yshu4tbQQfI9EK+WUDz
W+QzMxHJ8I7ubJ7LY5QdUyU+S1LSVTGFv3RdAwFgie6p9xtiUDHKrTqkZt9+TeGJZSEB/5gYxniK
vZEDqMtD1Zn4L03UKw0k9dVIPc2O04fMyXFcLHqqjwPiEsNBgMWXxJbdPIVUtI5KgATMfc7MwZMD
IRAHKn58go/n3GQg4ITh85pVM1n+/dz8hzMQG7iP2JRShIi4bGLb3mgG48tYM+szDPCKMCpsDGzb
T1ZabVjeu1tPx/+WWLq+6dyWflGc03PvtfgvRXja8fGqADKyRAqgVmHcftGTd1/1tJ9uQwbgOHWc
18dTRqZziybUUg3JCI+dy5l3LtLHyo1l4Vd/POfP6rUIgNbG8eA3J3LSX1RArDKut2LfWgnZfhoU
lVBM5wwxEnyQJifuryadGCMPWmUePi7FkKKtMklGeTwkHvYQd0zH+qJ9r4fcuRdG2W+Supbbx8Mp
Ks8F2siXiOlvpEX5BeDaD3STHIkymwQYeqybcZ/f06wAOWjG3RNcA/Wq98nfz9MYiA4NBpLV42+h
HFPLprTx9QgyU7My0S4C1vWQ1s07ZTRCSvRsi8jrkztgy3ijcjlsA4zP987oPyfTk89Wmc/WbJRK
TkuxU6M1cH2rWdU6QFwYCPnB1eJqW/mdf2MwZizAYfQ/0iSKlkjfyJ8GrOgiuEiT0NOxZu0x1ARy
JzIRUc3HqrFLgoviVYDh8YvTELYRRQ7dUFLvVowRrGMRVQVZYIJes0Usm5+DAYgCNlF+ZER61Jav
iJafCW/Wv11dR1hRjaSIDbZ/SbIxXvrzC1CSXwNkVExH9OmCRz9aC5BhWEFE8NrCEPVM68spdest
501ZG84AGaR3zbciY6qpSqRPj3PhPw/N+Zj4+MOPV5upc26sExvmeJixUaA+2z7n1cYLcJmGLQFY
Ov8LucShbXOnYpve9aPhb03PZrroqPCYdhbVvsVB1kuM+ntE37ugVYcdkGkiSsn0lPVRjvVlcu5a
6D5Lo8v+Gqx2HbtJ/ktYI7ogP8pu5Ao0mL8NAaht1xYzOBPF7N4N0UCaxEQcLGkM+2gquqPbVfpu
QF92MhUdILcJpjPMWNIk6ty5mJaXb6pi+gg9bT4AmckTcqOY4/fkfNcqvU0DeSRGg7xFaCOiG6nE
NcFFvcG1YZ6h8+u7MRvlIWGMfsQQTMwQJ95U9wGSxk5/7GvwH45f0D4zD4jYLbpOQhy6orPedVPn
GNkU95yQaUvAGeLjMN5118Bbng/6HgT7eC8mD7yqb79VEkZagUyVpcj59Ot3Jw2Lb6Ro5bqjb1g2
1rXTQUoYEFB/k2qBoFBFX00V4Ysvhvbk0Si7JMxRVqxaNrYmyNeVO6mjDPFVDkNDA9ZOslVt1Xh9
suijLJBgFXL6VdcxtyYUkLd6zDLmQUSsAkbIerP56lX1ZVg/U6r3L3wj/H8+NJQAO+ju8XA00GbG
jIb4UPJH0FctcwY6K+W50yYO9q7kP5CZpLgiBvfOGbzEk5/nfwFDJ/i7FP2VO6JfZ3DPnzKbmxR4
D9SCgq4KtD/vVGZ5vytV0dNfCx2y44dqWbfek5G28vK4oGeXFz3j48SNaC9QSH1Zel//6RmoKMuA
bRqh1Geg0P6wDP4ZtVT7iDosq4gvQa/CnF9TSY1n5jXZnpCFGkMJQw2/izR6ypN3RDo+bftQehdz
TCfUJ1NxI401pPloBW8B8MiFx2Dwy7RYEfVA/lh+xhgUePRiQCFLci0mj3GD2tT4STTrI3fpfQmL
1YHdOl5lAR1aNCEp/X8idsM8rd8RG72LzB1+BO70nrixO+nZxbrw0v7U+0Z2piXjoJFlsl5Cpm3t
ZvhpzPQXHGDx1uvhsEEb1R9M1CSsEgQf51MrFylcjC+lWFHS0grOVdurq0icn4o0ny8zn4M60GOR
keKqF6O1rplGTE5vuvpKbx3zwMqtv4lI7R7PNxlTlDhQJD2w2KVdGL4przhUjCS/naCuV71PYm8R
Gc0tN6Kfv58XaMoT23UudmrHT7mymWOOef6NounPqDDgg53fxcKi9gvTL+yS5ntXIZ8faxqXeEON
9xaG97ZDU4msjFfLkCrG1liKHq+KouXU7Grm8fEw1p1X5GTa0+ORiwm00734mhvtCUx4t+NgZR3b
uiu4TQvvkDvsPrEL7GtKY//AXUEn2THtI9FyYqfrjXmSc0Jng3cQo4IMN33AJiLemRVhldDL5Kjk
wGGpb9pm6eSlgas6rW40MvR93EREloqwO8lZ/j2aHvVIKPXNMBolUa/RbyU89WOFGUbWofmsCPNe
VWVZEDUedKcRKyDTNr28M47E4YoUvvUIsx4CvMlRJKgRos4ksRArrYfBng/1k4Kr/YWUzkKNEJUH
7tvghkL9z+N1Qlo57btjcnNjg0Mr0zQbeOs6JhfkGJepedQqw9vozGOvODHGJXbR8O5QTYd+hT+n
PRVxxUrfTgmjimm6x5ZuAop02usjhVaEjTwmvcBvyy90SSTTR6s57WVgtrh1yWI/F5mwtp3eGSdb
iyCC9Y13xCQe7wnjTAi7QhQSenZzSCoW4Bg9zp5A8vLoV1kASIoIA3ssKsQkmF8KCytyRSjpi9WC
sBkYbf398PGcQPhGfq94TiGLvfherDacuNimv0uAvi+JV04XGajn1urKVyvQi1cDi0lJPfQsG9o8
1hwMO4I2dw0ycwC9blXkGsdBI3GAVnS206beuUjB2t3SuH2h6TOLzqPs03D6T4AvzZ8CkW7gVWCi
avzmRhu6P2VR/IrKxrgnIuCIK6B42YGJPGdiZSS+jLDTqgfkO1ATO3XlHBJ/bHY6bozL1CNUZuLp
EjiBVsepg0vSoE80vbgW+BjsVC2qQeZrD83I0oOoDAWYNa3s/IBlP/6VD4zx0ylWr0Ywq5Z4WmaR
g1nR2kQDu7bb5f1XHeifztzIBlTsn3ARD+ig4+xL3OqkKg42SdgG3sx0Gydmv6POuwbDPDUfXfkK
DmzamtMU5wDUu/L0uER2/qxcuCX8cuOd0XaIovuMoFfLkU/m/BWmkxiRnMXsb37unxdYT3NE+FG7
/F9eaNqgYc7tsRxboAFDGz6W0otbOaJfGfnBNo+Hjwvg3Sc3Z0mtKtxEZkDXLHbMrXAqVvT5KZBY
8VbVR37j7A+zHTif7cApJSyWrFAjx3a2CGvdzKGw9o9H5C2MN8tkE+u1qV4//sLjAtPsSNZRdnk8
Ih8NaWtAiIHnhyeBtbQNTlMyhX9fSvKJoI3kFgYh1RZHIRzISMgpk0ln9gogFfJlt8/L9I8hXYPJ
Z+gzQ6wnEpCxivJTdgfMGMFKjMyKDRIUDoQ9aAvWUntZgsHd2JrGBzkExB4UGz7g9qqPLJiwo+wP
j4tJBzH/+7HZdf6qqxgY9gh4Dj0aRoyV6IYn3hlYEF5z6JkAxj0xGWTwWfseZVZnxuHCgR64cSaF
aMHNgJkIBtZBN6Aei95jPTCOFT/lNZkkoUEh2UyeIl1TuD8hstKdEtESxSuyfBcJ+mhnHCZ0sA+j
M9J4S17ZncRGpvXBJYp97TITCBRCJ01Xd1NHaWhVBKDjR3Aa9KW9mrPHDEGWTYznDGQYtVdoLR8c
iox2G+m82OTD95aOx7nAe1etw8r79rkrIR0xW/TFE7kJOkK2whLjxna9s93La9eV1T7Fu9cOY3ls
KkGvwLk60JvRGfTbMMCIFtZklPi+T2JE0VdLAl8GkyawIVkw4csRaGbs7ZTOTSF7Dqile0QgDCCb
JuViOFvTxDzRMzWsri+iaeJDGpdLk4LiiKv8VxChAvU0seKj6qEvx4Vm5S6BuUF6tNOew5eFmtBB
PL6lnroYGU29yQUXGA7y6gz19XG38Fky8XSV6UeVggPLp5j2j58QC+v1JGP1fuwcPMH/pk8blgF5
+aw1xPj9fdGD9gBTdDWzH0ERDO4CjwvlDaq3AY8sQ0WcvtHcNxE1tD36o3G7sZpsRF7gBiAppDgM
TTJjnggTyaQbbZrAupN0NuKV937Rp8d7B53Gz+unPHOXVAPf6OfIHx7QnpjaX3oYRcdICx9YhL3r
0wMcJ9VfrbraWYk0TyPhSzTHQaGqN5XS7Ylbb6+ZERE03dSv7dy/0oaMdphsT85ggCSZBbiGaFGT
VIQUZejvuY39kR7U45IYE3w93Li0dtZavKH7N65t227WNf0sWuBkb+CHVDSddhMRbgg8LvjTcfcO
Gp9qT26qtntq/IYiCszkSysca20xMeQGALlJsbEAgaPvOl2KlWMn9xaI+NXgiChDVC1Tilwj6wiF
Q7AwZ1l0kHXGeIMgr74aVd9i5xr7p1rGnAeNTUAkIYb4xGEqOip2leRkMw1HLjLAznPZQzWisaei
wbVirNw+Kqk+SIbMwuSX7mbGrtxwl+EniXamMWR0WIhcSnK67NOYrZzGrE6QzUBKRM2G1LDuSR+S
U16JvwJHvGQZPgO/MT/tWe0UGmnGveoRVtLkdydL6DUiftlp3oqiIV1PAzteCXtpUxEFvKjZ1KBa
WbgkImYeXW+szMAnIHE6K19l9JokGjyZHrxStGeAMnFqEaTutxjOrAg/cWwRwTIG6LGfS9GEBz+5
h76Vc9JzVmzG/Y4Vtmbn5oKraZeRAbbpkowyo8+OgF34jU8420dto2y/WA8kNDI1JzJJV+pg+bEi
XNJY+0nzihKkY+DAZjHak7tpa8I3o+EDN3+2GqgxMZTwzgm6D1DscrBS04YBiomjpfur9Ms9qcn9
SvZZvLNSZFwD3MStm3I8JFUMX53ufHgAiqRf3wwFkYberHUkUfLT6ui+S9s3Xwo/Qz/pjdupKvyP
2benu8DEhmMqhuzZn00CRTq9EsA3G7C+gyxC/yQb7w3Ly6YTjrGtXMNabhoSr94TzlELc1Yaela1
LQswTE7qthgQW2566923kIIlgkiI0KCcMBIyPgqs2I6PS85K2h2clgR5Fs0d2b2VTdWc8/TWxLJZ
2W40EQepRdAvYP0M4Z4OYkEfrz5P0ns2GnzSHgL5UsldpnNz5Ll1t3vd21WWu28VUl/Ak8kPGj+S
Mkr7GxxetvK8aFirmbEYYO3jFqHSqQCoqJrjEoZw1P5W+9RO+RobIQ57i7NUarqYdnTM8Z04Srdz
ZhmPhS7EuuYV6NIccd4K7tuHakYbcbZdLqWeHhw6CYE2YH+zunMdTG9tq35ax3XwIE0vgbAOWd9N
lwp3D6bj/hNPt9j06XMWY1aQpeBDEvWvja22WhTs2BfDpVVRCFmz8swFrgO3FxKyQX5FHy6NoNxC
nGrXdWrKPQIBe2EEeLWH0PVPOkWBRPQo6Pf7lMorURY3xzcws3oozSaRR/PSRc4fBlI7xGqTDeI9
CUjPTmr/TSfulClf29xFMtt8aeNws5+RGjMAS7BkeRMWzqJCup0eHbeWL+xoCwzAKDSRuNE/RoeW
VOugVvkne/SCQqxeDSI01iXdnX54aQQDKSaev1SGfzyuU+NasyHouVeuyPectlaKSAfHTYe/0FxC
VJ2FaAx7grB5gWb8jeAPTZQEW9UFKN+SDNAsiUhGx/Cr0hkvaI5X771EsmzahHgPCNQge+kmdXXT
Yhe0m6fc75bKy961IP2S/ENy/bClYp+dWt4J8Cbh8egZa6ORB4U8yw2qdN2LYUCbMa6z3KYLGjln
3coRTqvWQKFSvphEnGyV7hx0LM6HNBnOvt3KHX0v85jEH8qStIAheiwyx3UXtRUmKBkAHUSYdNAd
1sayaVBo1BbpJcyAVlmnaFk0+adFq3NbB9qSMw/1Ibl7pPGBO19nJFcstBnyh7/00w2CJ6/mpNg0
0VvflNOh6jTOFuFfbhhQAuX63criU+Ly23P6IloaU0b1wJvD8rAzY9xTqZMc4hK7piKjSBv33P0H
WHqruAreffpPSBIrcqdKAQYi9gCFq/rdzEN34Q2FXCk4F3G7dwFR2wRf79FA71IDTwIQiny2h53q
2rtTtoqdsxsGh34Vi8xqlMMy6ttpE0T+jiHdH5yq6wQQxYrEQLJpyIQbCGxHNapvhfT8LVQfktpI
tulw+VnBtPZQmfNbAw8X1RFJiUV98wZ8OBNJJSEnHWKasa1JJr0pCJit6VovST/+otEh0F4C8co0
dz/ioKAJyFkqb9Il6cgoGsHf5Flf7AZsysXYk6ebjgOqH0IKOJIssbTpOLHFunNgsXtCf6LzS+Co
TvbzhGnfww+mt21HyioAAGr4APJI9aoTqwcOWaRrpX5lFgmCvhX1q84KVlbkqVXkS5dDVX7BStXA
HNgGfUSylXpK/cCBmITQlrbxNhPVW8Ps+xImvgtAEcFs47VHrcD17Maxs6o9FHp14DUbIFrPlaXj
UJppVQbMUi9zDyEYuVBl9ZVMg1OHWrtMZHXJ2zbdYkM/T9A4GO6iB/Yq/V4nRJ155DT1rhfO4hrk
kEZ86nh/z9kQvUrJ2zOnY0f6Ie3HklkirPlSt1mHhIkPXzDpQFa3iaM3zwH6a04OwIU5FBKtP3uq
G4XrITSzZd+Hz2EHxK+agn0D+dAIWZ38TzKZ7COZ6QWafrZ0o/wcEIrseUD3MFq7leNvy2SquX2N
Tzg7HKXm6ldPsfbHLtMES+6jgFg5+CrlETY+wZgAJp7SlKBA03FvHU2DGcxAOKg/DBghsKmTHBmt
QspVLzMPCYaK4+Miyt+A6+yDCU6LCRuuzySBnpS4b02KOFinJC5hrEwSzTLYnjs6/hr8aNBtEq2+
V0C2Dn7oiZ2Cj4TnPvHWSRvdSZul390B0dIKERNyAWHIVQAmgOjvkWmPx7zMyV1L40vdy1OjGz6n
JZTWRV0ftcb4NHpwRWnKUBnuHOfYDhspdHsk/ni1D82ld2ryROawXc9t1s6pJe7rWNDcJ0psZM9v
E33nsvRomqsfk/EVKgNgZVnsilQwKHsxDFuHqalawvXc8pkbpB4tlCwNwqqJp5aecI9aiNlCeJlk
smDtZRNEKz+1sX+5/u9B+2UGSq4JjbwlSeSfO0dhDC9/EicyDnbvyyt+eXKupP41FcYJjQuEt8D8
kkHfcPoVlPE9wuxuTLVVEvM5J9XxqobUuIT2yP5LtEFotWe0xjFpkRi9i2T8XQ8u5TkYo4NKx98c
AodrG4jhmjAs2uP17PBk28O1KqB7E6uw0bMYjwGVwCL0ymFTP7VRvGHM5JPJp/nXVABCkDFWEt8g
blbiSU1ITcjrFlxdQAyU6/hynSRVc7Ss6V37xZEj5TPImApTalBhu2Jczn7M+5DmGUkOSb/SFB7x
rPZ2SGo5DXJAACi8YIj0+JlSzhn0jJM66M6GX2wm2OtI/8t85YaY1PCx+FlR7KomQZmiXosu0Pau
xzbjIenHbNf0lbY0tekGjsx4flxI86R4panA95mBbI33JSnIQBAZAF4r9xvBBR4cVzLDrua+KuwM
p3uKlLsMi3LLQCZYxJ2EIi7EqZxuIPTkrcCaFw90HvIcc64romczUtdh6hg4kVdayPEbiw/OsiK9
uYTUrUOF7xOGKZlQDfQmxYrpYOxk9PrVKKvcxDFVXVrv0I8+I7QKZuL43aJJgrZ2wbEDRoyVXHVT
XkvO2ydGLr/itOn3iZtDNalOHkp5r4nhjpizTb/UoCITKjfm5Yom24iUnl81rCPC82jEysZP9+5d
joqxdO5dYJ1QLEXBXmMDi/zwWDvdFdtBizO1QiXq54iIwMkpBSyu6NMZEe6SOqjWfar9DNpssgxv
SVrhws3bp65oWvYyCzBhOPGRq/OtHsVY0M3SIqRXtEvp59oCHcV716R7PYc037ahRPaoTir31ZHZ
xE6kmjpkRgyKMOQ0JlTjrVW7twaabSR31kEYLDk60GXWkYtnJfolRyZE/Vrc4dm0aCREX6Yyq8gU
3Kq94BPboNwF8KKwXG2KwhyXUadjdun1ZY7tGT07R356mEtdfHojSHC/4SzitqD6aDlDuvPHd3es
jD33qMEEbsKbhTVy4QE0sQzkG8THL62Qu77ukbMgBNwGI3CeoB9OYF4oz0uGnYxoNqaWmfRqNL5P
suk0EpnzsllPmXgJzOmi6xhPa9rjbOQMG3zgrqEoV2A37nQcw4MXzLrS5FjOulfdjLZ1E1493yEU
SqtYRVGEV2Mt0NNgEew/q2wEwqHjlLV99W2l0libEr99HW9Sv75oQdMd85ylQAcVn5Eluwoddayw
Ci68MH4105HGKx6cgjSkfdgiJbf574C3GlHbSYybBmaPOV9lxXQGD7IV4CyrsyXp9thKaop9ZzDB
jesTVs0gfY88HxNPREMvzac33YPonWNhhzbEG/24+Gj01lXCWMm0i7m7+1wa9N8pLCndwuqAKA0N
ogqXmsp+9J6Yc6fxlvrQwTxAhRWO7oEh8jYz3iuJNMJ3axpq+O/JitwmjgsGluEhAVX4Hzww+4MP
2gd9H2hyZ/gpwwQjCz/UGKfY0D3vrcBRsgx7hssYelj+hnMJeLpokz3IUjJAYxjOpWX6iORIxmK4
6KPqlW39gv3yXKMSxH8Y09HzPlsNfGM69th9R7DNH1AoZ2IddqfmzRf6X6Fmb80Ei+ZUWNwYbXKp
OjyrbVg9W554riRuBTrxNkjkPkKp2Cj9XfOw2vNbhfeme9PONp2tpGSjaQV0SCZsbZMk+7yf3c36
OSEP+KPD35IjNF3SOPmswQUFSfeuMH4sO0ivvM/A1V6YcyRN5a7b0SFah1U0IZ93N41MwjXqodKj
bbAe6RGs0Mfw/jpkRmchH9I8I80i1+i5Gv3Gdf7kWO/jEIsnP7a+BRM8UgeSGwpK0CwMd0X2zQvN
X06jPsGJmPog3ThI0rNo7w+OIEs4DU91bOyURzQX0qZlH7M0q/EjElayDrUAdJ0e50vut+h51g42
ydvg+Gxcjt4cXbf6amvuRjtbUH41yxpd01JaOMfCMgJdOdXblM5BX1newcnMm6kV51xa+o6cra8M
vpVEgq4a3FFvynfKhcI54VS0sWvAZLYVRxvVTNWzJJ934bCAk6hKwxafyj7WiONqRtoifStWJ3JZ
YJPm9IJtvfjTe9UvpcOsGXS6xxa6z6G2CX9u1VccxYTalf7LRLx86Qc/MIrtVYPoiGElKO00ZaWl
yUgLG6CBolkkzRByelFj96CJ1BrFU+rlzp7ux6WaAAsEoP0XIqphenkcaiHqzZ4zTC4A+OYU808z
Sr9zfQg2TPfdA4A0PlX6wSIeAhR+1Cw5Vwcc5rDm5/UfUctoSUtk6fmMAOmwstTHK6Lm5E1nG/Zg
ej3b1ZNAc7RE5cEZz9WAmTpAG+KufekUlN2haMU6m0pimoVZ7sCshauJvMol8pGT308DVlmXlHJB
S8TEM70S3T1ONLl22vGtl9qxQDt/QnES0L2oWfgjyKBtVjK5CRBadXSqbsho9oGPjSLNjVVspdkW
+Qo4jDG9iXYg9qPzsbrG6D51eGYTFvEpO9jS/PZtRBGFNsdX5PIugQam5bjT6+J3oS6dYf3qNBGT
0SE/usgs9k0i2/XAaQjzC4gYJ6sP8TS+ToULK7wl3qnNnENPAt21HKFT5uJYGMaJQ8Fs85DvKKB3
Y0PZlVivSWH+Kk0vOIBOKhchJP+hiPZeS1Mw7b9TdsYlmz0dJli3juPE2P/tfS8Zeyivu5cGLCad
fX0d9iE+GU9fcHhLln0dim0TyGjTmgifXLf5zVtvbyLRxSvht6+YKe3LKK92wNHa1B3MNk20dA4T
l7LAkeDr96o9e/zObYF53tPnNPNS/QY/vaPL7eAU0Xf1vKPl0+906M9JJr+YxIDUs6tbWxEUZHTJ
yaS9snKs5NTqtBlZ3d/8yss2g6XfjcSszpEot6HZp0tkQJy+2fj98YhYly1ZnnVyq7k9gtln2d31
Wa1scghTozSBmNU1YLBhh5QXcDUIKKoybB3ONH6krf+iBv1zIIBnkepqJuAlezP7yiLbo3s+sPdY
EZOeNuEYKAFqQB842DWZxvhL7qMjr8jzqV3aH4BD7wLnq6zurlaD8rWsXd6wfYi6OthTeq6R2aHb
mO2ndrBHsJosTV18VBG0/Catv5Rw07V0GI9mnv7JQRLLtFPNEoVrZ+yZZU7n0vI/BsXq3HQOOwcc
fk8gfagdFOZB+Z9snddu69i2bb+IADnJyfAqUVmy5RxeCEfmzMn09bfRdc7dB4UNFBbKa8mWLDGM
0Hvr+YHM7W7lMkRfAw95iUxU41Osauxg5RrPZEhwGpNS00JQWdXeppGP5ljWBLTTxWlDvHfn/i2U
6a624g/XZtczusBClnREr9deos6T+9IqvyQ252zctk3BIkrTvsAF4fID906AGD8p4LEFAoHt6FKa
QA2QegqkN9qADXZ2ceJdMkPc9nr7UDfhXa+ORpV30OO6b9XPNPIT2ZZmvdWxxq0ax4sgojrXqGRI
tmzjMZrN757gbIbAxUn+3bdtvzegESOrgylxSNB5ba3Q/Bm4ltGtG/Exs9wHbxJPqRV+QZwRK112
Dy0SLA5JNiZVFDi+0YYfVtJBZPWiDz0KmrXhWl9Bt0mx5RYYAge7fmQ3g/u/6r+9Ln9QDvICrG8f
Bb/tqm70ZyWxOzJ+w3lsq1fDync4xR5Rbn/MeP0Y2YTEiHVvmie/0j4FgE7WdTTr3wThvhah+nS6
6T4WdOMDzru6d+jeAtCMCmphON82rXZCpjF/tHg6cdOKaA0t/9bqDFprUOZDrq1b8s1hLoAKKrMt
u9vXqtcRXieka1/xkb7npnhFWnA7xg11elaxLq8RrDrqtqgXZq8TXt1c7JyIYMs+goWnzxAdbJzk
k218ZBGer6QXKCcjBO96WVzNylyUum2/qzQAir1OnWdalrPBbuancfVotAQQxSBOB0i6cRLFBzPJ
X5abVpoQuR1T/0IIY0n06IbmvgNvSQ0WPeYmJloSnxGO2Q9JneVnO3kCtwjCWcsZFRUBXKH6kuAm
YT9hXiSps8CYsyPNxnuTy28ZG1dP2eQDdPHRnKY3WhhUInFxXzn2s1UzjzBUe0cGAt1vcyiE5dzg
s9j37itPeZribT/Zj7rSWM/ErV/Rf26TioE+qa5kkc/gaUkTaHypR+9a3HPnY/LouuBg6upzIMOb
dVgMKA5/8gbs5YsU7FcbmXxq9nCOiVJfY1h8SxgcKAM6eNqlryV09cYbzmbuKBCRYbwZRNOiW+Fu
vAzQRBYFawBwchVADDPKXySdiC+g+11DE9t+42wLzap3I0zzyEWpgLQ6YAQP+dRlXD+XTCNKrN1s
LhkgGRXK5bAx1kmUPJSDjiMcITEtLavf2WFT3EA3gfgUGytmTtBYPfM9kVAw8jZ4xO9AoeGlFz11
Ptppwc+1Pb9Kpu90pqOHRpk3ubCvdT4aG90wT8u1tbCgzJeyLVdYfJSPCD+A2M3faZUnNsgcR56T
l9E7CwkdPhNDJ8gt/bFO8K6kVn8nqncnhPfTpBVKcXf6RRMFRI8jl0xpkyXnQ9qzmAm88UFnOVr0
DBekpi9gG5KJEo4tLWcRPipQsz1CKsFu0euKh4Rm17eqN/w8exqrJYdnPE1hx+bD2ttWmdGw52tN
ca7oLQJjJi8Qk+HlrpKGa5uFjwOW9JNCMMEONtqyeHgCIgzgqL0jprLfOY5H89H81ORt0TLOq8JM
n2BiUXJwo4FOhFI+wQkcxVwiWhtd3uyZ+7B+dIi7O2r98D7pZoJtPj6h6qqJy4GI4ULH1lPZ3OtT
V+3zXIeOrtpTJ3YAAPUv6kUGMylwZKTJHA3V2PEHcQRZ6u3SOVE7JvC9DRtcpM2T45pvY1yvgwYM
uAKgHQT1sOY+XZ3QbfltYkbnOq8R3iwaotk+Op1kpsjJFZP9zOJ4zlFENempMqYXNn47t4soPZbn
D3ITnGAed+YeNclvNaJuK/ZOPBY+0mW6eHSLI+ntN3ELK9oipQBLAzU498i1hXs0qexh0yXODcEg
P6menmmwjd0QpRCSvJHhJrhtn0nTioKaNr42fc2EjFMMO9HDE6vgNPQCQ/RgSMh4dhIw6Ie/auQs
Rcd4q3TA4QWAoMiugCdWLn3b2UGK57t7gE/JkU0AHztQn6nSvF1e9eN+ItsEDsW57jqmQEo8NknZ
7zxrmcE1GWF/dTme0oVzClUzoqPiqGZxF3PfWNVO9UDxeje3yGU7oCCrOsdGFwWldyUijEAL5Lpr
2U5PWsH2mhjmfYY7j3sa0cJzleh3Q7+ThF4wwZrvZizix9ArUQ+o9mfokpr1JkKcscqSm4y6zqzR
WEZ19tS4r5V0kq0pqpfSQG6ezr1x6SKa27T4CXO7uJjwDbmU8geeJaZ/1bLFnMejJnSH3lKptd6R
/Gsn7W1HfxoOJtq6sr/KPkggdbnU4lH1ChyogOdb21u7d7JVFAKoZjKJ97ZRvoY45ykQQuzGafb+
+RIRA2ADaSxyK1YH6D13Fj0KOTHtnw6WJI2Ee58NerKiaNciXFCjAuqW6tmOE69DS4CRLEar8dpN
752iFmbL4u00wkqQwCjbd5zyVCCyTky+mHBzd+QF0HcWMxi99lZk2nCTVi2B1XVuX+bGrnZxZODr
horecFqiD0HhQC5yt85AoGymAcgNwvFd27jFKSgXgMUA3ne2H8HSYgaQJ9sNsAim8X3W4yzyqivt
XLiPybVFLtAf23giqki0qyKwcbLUzk9nI9gxW10/O6N6zodmMchdZzO0fOgvlPv1OkYkv/c4q1Zj
+YyNmEpDRYWvURw2hoMawhPXDDvgNLJ3L1H3R8EYc6Ryy4L7fWtFwXHM9I9QTd3anuu3Klw4U1n+
miOZ28zmciiwVNS9O7sPQdOGsGadRf85Ekfll8SULQVG1OofQeFcm3a0VnEu7bXWLHaMznQAb3vv
XMV/xnAmgzPFNJDmTX8cW/fRJgQoF5BYyvAezTbfNXqfijsKcpyIxWQ/bxOtsIE2S9hUZXxjgiBv
kX9iIVXAARMYP94gcm5wE7vWlKxIFUd7wbsGdQ5pT9U9EKTEwxUfnNs0+2r+zGVxp0Xc0Y0CW13M
Ihtitzv03hZOUgCHJ2v2EelOPiMmgOPGwSEL07TQDPTzndBzUJKtSI9wFMgXBm83dlBueUjXApVJ
vweB44nPmamSQ0fF/IOBoT8CfM4jj0R7svmiuNFWaDaIsaT2N7r7wXV2NtcFOhBeed2d+7a+t+1o
weUfcubjVsLMAh4EsAqN8M+KXY6fBOzBvcC4apZmv8/GJzlvn1HxWujIHeqAXPUe/pirwdmV+tlE
9LRqDIkuKXjtDQEcBkfkkHg3CCXDle5MP5O84l3bpV50CWFXZBGCYyrFb2HkTNjSF57+XhvVPaiA
dU2sApAT/Uxmj1pLM2eMHyV7U4Kr0dt0T2LGPbrNcFOGCdj+wD0E1rBwFdQBM1bLmD/BNRBZdO6U
Ckat8dV0SLuAkmkCJkvgEDehdKspbkblba2y6Nx03gucfZfxtTrLQXOJLwwv3J3OtTY8BUPkrIfJ
fLckqExkwFt0uLCh8sVEAoxhZcCWqAPMs22KUtBpCdXou3OT1bfU1AiR7jUgAxO2lHVVM5Kd8+rL
7Vmq2v1rIjGu5eGSD1dfJsnERhJUGbodsqzl7bVftQw/K8ViE4Ni4J7GmmACtiDYTI4T+RTyGobG
bzZKADvud1hUvGmGgZs1u+08u9gKlgiuCd+4bZwXPKaEAgGIIyH0NNreZ8kiacQvjjN2KDcGs5GE
/j9pPaychbb4JXJ1M5j6L2/XmskYlkzPZNDM7tCboLg3dJ7weLu4X0A630OcFfvccB4oBoa1URyd
gbqFmFMAYxKJRgi2pzS2hkVGhk0D3prZLgx/EflTngkSfUE1bAquE8ls5YSd4syMm2tSm1dEkeGG
XOA2/q2U8ZDGMNmNclwX6GkTJGgDmnS0/KsIXKhVdiPvnTiBx8rp+LnuSfRmZqJ9AjOdWJiAERRl
6Ce29jk1TY93mg2eW9ylrEj2kz2O/pTB7qhbeTMXY3EMto3b4gDwbISd0Vei18Uqj1CDBdxumzy/
umr6rt2Q/lyG9wLxRyPuCpPBBZ7q7RCwE5BGdh1DYMThg1NWVwBILeAJeL/9fOwa+5tABii5rET9
Qufdpbj+QDlKyWnjZywuokUnXlTOZ1HdTpinCMQ6TZ33ijc4Z1clOFL7+6gkW8TLjR3a+62a5RNe
XQZgRQBVBK9iXBwiwEETamxqXbQWCBbQ9ER01K2zq5oHQg9RLDubFHsWNh+EMB0OL9dBwBVpP2YU
F1sIAvCMwOqtxjY99p26llhq/L6qaLlGUgJSqzJYNT1mznInK7KZ0pKygEHxD9Iy8mPH8+yId0gD
YNNg1CG4hlXRIscReECDoxcZZ1RC8aECNtcwn1iFOR76EPDsHqU7w04qsNBiWtRRCiJLU7gawfug
+9uh/3+eXET/y7KDBI1gZWqu7TPDhMUhL8rDMDXiiQYlDIBodt7GYd40MeIy+oO3xosetQHjoMQj
RFCfvfOWryKG751QH7nlPdcj4MZMK0+ihYxbLadJDfwJYAAA9hEq3Tao3HPZZ/lxYN6NQyZZjRpy
G1mzn3Jc6zuo9LcWscCamqXeh6zbNM080/HRHEny0osahcmIX7YC2NFWBLzN1l1o8YqYU8VrlU+M
No35IWpQ+QfpT9rzBkyg31d2lW9YlB4COx621TI2JGzqRzRPOPkf8lF/zIf4JWaOACGPlJ7iGe/y
Agx8T9KpvZ20lHtDPiwpBF+ACe5L9AJ+S8QGL4ffonvm5087lH13CPLaCcU21XyFrnenJS6ObDJr
vLlGRBmzp9XqCbR9maMSjnMUDuLoWm7tL60fOQIA8PtefyDYAvyf+9VW2otpWw6qqJG5uSmZ7ycM
nrylPSepAyL9Q1gN9xaGCUaxCdPsPLnNOdaYkEILjvXB13JGkW4FhotcFrwyzyZpr3ozkGiIEcSL
g09uXmQd4cBAeun+sBHeVe7c7FLoWn5VgZSLkBPbPbZ2m66LhJq3kdZeyBDpjTMGW9skmCareqxe
4IviUnuxbnO7+aF1RR3eiJ0eqGtkh3dVFKotgUsVpXBC8ABzpCEx2zXrbsWtwiHFiNQ12Tx5FUTQ
YcPtKd44UfaEVvJGgAJYh7wZu6hmziJxYnUDa0oIPNGcfCuI26hugcW2wOpqTLt5TxEVpqO57jC+
+EKQbGQV8knR1hCwgDSYK2YvwcHpUfsIrGWX4PbWA5RsVo/WA6BQug45IpGO5L9OtC8sLjDWk6Ej
um7jQ1oPX1bddlsPRbJtofAkDa/ixAdR3On0YrTSwH5pRjvrQZMsNxjWizr8LpzsngLLEAhsLGWz
niA4N56B5hk5sEdulyuBlChfpmJk5D1mVvI2WmiDRhbNooinE3Fm6POpNFI1pMeigyU4WztTGEhs
I2TmrNfXFpsYRmzC2dZmvrc5cOiHTM5vCGuEbK0GM3O36Zi+ui5Y9mk6FanNERBot5WO0Ig691WH
BEIdQbSQaQ3FlrlwgPjyawwKmlMng7JnsPNAvEhOZbDkUywBT6UenkSdvuqt8ZhMydlDDFClttra
OpN2cB4UgxRLU8u51ncPalYWv6736vpWw/lh2nhLgmYzW83MVumR7GzyBnL3sRqokSxpAKzbdBUu
KlGr4TL1+g69Lmfr2L+QG0nu1MLpIgWP++49qbP3RmJRiCFELCYruEiNxO4qeAO0xEC5+xpK6uYc
tyFzS6qUKsq3Zcuoumm4Ritdu6RqhKWLXdiQ+THPBnEMQiKVQoqmICUw2koKMhKHPuHzkD8qKZC3
5GozxnJJCVCgh7JDybxtnsMXwK03yD1RWybolRM+wxJA01RatMAlSeWgKJytVQ14HR1VbHsBTjWC
l69Q0aASQQCQ4CKLyRixc0D0BZiwbLmSlD3ycxvTErQkTAmsLGeucTxGHc0u3jOp9O3cuCAjIYSI
LAnfU85mZBPpD1PsoPWbdkln7EerMcH2pd0G1tmRiKN3MxmrraoikhLzRVqWfqSh9hBZ3h2+jm6D
BDev+PWR5GdnaE8DFV9mS3YSVAAnumHWPkI+Ev3uR4Jjpoxb+CTlMp02z56lkeXD0HkHUgnAgwgv
ts3GuoOhkTFEidqguixPlc0Ez9kUzlLvEJflLbcBl35qbOYZBHtt7yYwwSuMH4GvGi32wRgQ6zV8
zQz6zk5QAjsbm9hve9mvo/ynWDwWkzOGPnur3k8qXnBvmDvNydODAyOLMAhsmrbnWL6oEXoBjiK1
rfCSrSzCjyknzBdbOeS0BbvlxS1HJVGOSDXPSfkwITpdCZO02SbhlFXDqSaYaNVq1R1XFjSuobOp
Wt0l+gB1OQxruWkLrlERowTa+nOaJ6+kE0h8Isa50xkGyA+n1nW0oCHntHyMouqZ85vequFGm7Ng
TNBTQQobH0a7slaJdu1Za2y4t9W+9l6kcAcCYyK7CFix5nl4DjJUqIHp0zW9wyFgW5KSWmfL2T2F
jP1XCG5vQ5jQLdPBUkjKOdEd9ZlZmwa/0ZX3Nm5S9rL5z8IBNycUvcakwa4gHS6oTkxAPufZ/Q1m
J1uXHMgbCdO2AAs5siiCdertkCXgn+q/HKWrIxLMF68jEzSXPVqEgiTdYjD92RqR+iHXceNn9vjX
qDZ+o6jBdV0ivmcIoth8vE6QswPVEmCBPECNhJBFc3xxp1cn05xra/zGnqpvXBuDhhW4Ym0OGkki
TYwZqBA1WXzxgwYp+jayUe+axsysa1FQZ80Dn4zyO0xBrnWVnMp3A2k5d02SqiNxWPetHND3JsQL
KIc3vv+oiLcySUao0QBM6msUCNtNvHSnms0Ow+3kA985whtXG4GZafpaCAaV5Fg+6znzKJIe3U1U
OO9jJPY4k94TCq9tnuCAMYJa3xtyegFdSfGKsp0DofvtvYcx1NKd4YbvbaMFtx5jUh0dHXYiiree
v1t1zbm00acGwu584RrfXvW9kArXTILJ/C65oRT6wlDIc7SLjfecFcjNY63+0hoMFuRvDmHJMSnG
q0l7GoF/YpdttTRiqP4iREl+PwBgU2ABR0ezDsJxjhWR4vdanLCdFcWflWdfTCGdsKi+jBSdS+Tt
FdSmnZcFwybTweDqMYmHOFZsSQzJRHuADzYiOST1YTcT3Z4Tea6LV0uYmPd0dkdTGH44o3ERSX7s
pmC4JGaTY23Hxdh1xiOWO3s1SD5hiN3pdja8bUUPZbDDchxaJ5MARpYpTP2Y7KLwtb/qWt13XaWv
R/2bm2a7ialq0LsBR9Ug5p5S22BI3cFhdfBHC2Ong+bEM+I6pB1g18R6x/6FUW4sfyNr/h0sYR/H
wttQLc+nXCRswbLI9ROHwqwA5LvznPRssRPDGduIGBFDpj7djIQshW1zzeKKDVzv1Xesy9FOaEPA
TX6+8ETGsgQl7A37rVZ13Tajr1lXDUEw6TAz+RVEkDKpNODWEPWRs5HWCMVB5M7blnfnWMa3YDRs
f6zdi17rPwELqGaBsoYWSbLM09hqptvCqx7GSjanxHqecIhpRd/fOgP5ovTCJNuSwymNj8mDj5A2
j4oA93VUcP+fUNB29aVISITTS/wOaMxUOUf+7OV+6WbTliUBYCRcQ8mU/xp6iWfA4Dzqay7iQIUQ
LdG4tUb3qPXeTRDlvpidZxb6867UGMqzXt1OeYJQB6aqTvWgp8Sldz2ShezASuClEy7DZ9veoCa/
qIRpRuegX8JLDVw/JbbVbaOLQJG/y4Lpnfj5aV1BGst0bhm1jX0oMhFMDUuHmRsMp4MVL6Q7CJfz
FV3N2s6d1QAu6aCP5c/Y5Xe61OOD1OattvDLYrRjdc8sLa+ml9LF6RqShuu4BYbNvvrNFblWQ4nS
Wg7DJevDC6wHZxXl8aNNDmchnjKcpPdxc2cFEu8N/hlqY/mFXAvxlrxJhp2UC4KNCexg7OuKnZsm
1Q3aX+zYabpxsbatuTJU66l8aroc8iSaMINLOzfgnkI4J+ZZn2OJVKC95hE+2X6IngqY2J5GNC3e
aQvaP6NEL5wB5nKoTWi1weAxziO9AGnwhgElUV64AoJ0U/YLEmgI7opuJHfSUIQTiCv5PcjHh/F7
MrVfSUIsUut+GaxY+0nFdCSm+8CSpt8qx++5wa3nxnsva+dNidQmrc8UDw1m5pjullibPj6zimu2
nYLwXbEjghHeOfoLhvCTy7IO79baKbIjwqpk7TIs89O8JJuri5cJSse8ZNkScIkfamMXpNM9dfve
TeJL3JY3JvuEOSUavpD1Y69PTKQgunEnDDB58elnbvDTe85ayV6j5wyxKdLXzTBWZqn2RRiNm6Jt
XyxVkxtCOFBL4+ljDv7WbhqIsKuJd66E516hBDsM4yVIo5tgSow9G2T2lyDMN1PBVWVwvVU11TjJ
g72asTBoSFbyBrm2VU29P8mhXXk6iUHeBKC8lNesid5ss78Z3OfAiNl3cPUl+A6fo2eLd9ik92n8
Q7WDPFWMi6wT4EZdwKptLEaZpvwBkGlC6Tu6GNmQP8XMETWwYrPpd834Ggd0GMZZAEfExD4+tyZN
MiG6Yev5qTnfFl18oXB60nPiemOEj+Hc3xRJfZMKgZeLtyRRDAKzaEOAPQW0w7ajURoiQqTjs27+
tlHDKc9sPgLVRCxbBGNU/AyD/ci0DRJfth36VltnA1pxQja+siY9o3bF4s5EZAK2YbQuxyKRKgXB
flVTnEVPdnfL1d0XNh0akjneFOKlSsvKtqZnwuThup+0TwkCenJXCayPamo1Rvz2buzow0ReY4PU
9HqFBDA6uuXkwzX9IDZV+Yg3BiBFJM5xnzplfT/tBtbZXI1Jg0HHtmL6eatqBKQ5gTOBRS4KuwGn
/Fr+M0euja73npH8a9aI0w2Q9AjeSZyrUv0ls9QnykNS/OwO1AUV/RQAlHEwdhHzvsl6PVrLFNd/
suC6CPxZD7KxEJuIhR4imfCSU+fGfGLtoCNeMOR9NrT1gfiB41gdY4S016nRjQ2LNjRzwz7rMSnY
AMhWDkehK5PfWXFsKd64Td4a9yJnP63HaHci3PFzRdJZ0JQxCxnOglRDJ10sputB0heNbX228kzb
dlZaHvMxeI5yhmh//xaB1sR2sjzs7w/vJ3ZVdMRRxoUNhC9+uykGAGjky08Msy3nwkO0mLopQ4pj
svzff7506vpemPM9GmEyW/7/q/h7aN2fMmAQhwAs73FOvNs2Cadts7wkq+nKY5q5xfHvyzbIgIBb
5EoN5QV+OP6nv59AUtWwmhDq+ExgcJC32f/8EcKAMI1F6FsNi5Fcs/kHXWAqFlx5/r737934++M/
L+tff/fP7/zfHvP3W/7n0f/tIX9/16D8x4m6vPH/eszfa/jXM/+fR//z1P/6978f8Z+n/j8P/2/P
8N/+jr0Cr8c2OntXa9b23w/BY5zv//4SRQWyuv/8O3ldeKT+vv57URZbxJnL6P/+Yn//l+eD9z+/
Ld7ZpAXB+b+H3f/5/n++9V+/2t+X+t+T/PPzSToj3nD5/n9+zcncQBpZZaENSKMf9szVbvXBaEBQ
0L7nSfwUwr7a5QJBOqGtaiNiAsei4EqAtdrhWiCsAuNDnbl7VbkaEKZ3hYlq3aAYYkWNisL4TZmA
0sCjOpqbIDsm9Faz5ZIUywAzIqfXT2c2mSicJZnWmHtdPOOYbNmwnBx474AKHeSKOtIYesW9qZdU
LSUMcOXuUovAvxKI/CJVRiYwjkjo+Ent4o+q0w+yEX5NWDCM9p2fqCPzmB3CCwX1DVBpSqwhIqNz
CP1mSF/Slqoh74bvVGjG2RnsQxnOHar1xNiG3+3UmVumNeTtZq27Efiad5bnkp5iOi+Qp2j/9ebI
Xca8TE7wO7ZDd/wIF9RM5pWwBowv2lTVD5+o/xjMTeVt41ntIeqLZOdhOMTiUH717INNNUV7gJKs
YPq+vpHGsEUAIzch5y+ksSuO6goeKLuo1B3CLc4tapWu/bQbTtoO0+7aNNUAkaW7NBXAObc5KBst
ZF8ssos+VOjf4VO3iyoiGvAES8fadA4ORkPiDOPZVw3pE1vi4ph3tDZk7wDPeu1Qd6VLQtcwey9M
1SZAG+KTlFaQpkSO0tEPK08wfrfHZIAW/e5VLKiUYLPBmobJKHX1kkeW+30CpxcIWgOOdetm5s84
W37cOeXDrLKbLBp+2QfETxnyFH8Cm0bxZ3wFJqp+8lVxO+jPzXQbemR/kO+WbAJjWHtmda3HCENe
yjiW9WiyDuKrgiq2TkqnP8ejvqbOIUmiYXUcO2yTFebP3qBTLc59imdY1713PIzftaX95nYlfCBz
p9pBESqdkRWBOUifYFqCndA7pg1RzKkU2xp5uK5Clm415XAHf8hXdmkyA+LIMoSOwGWMv3R2jscq
eUziNPU1B7WllAzkh5RNMoJ2AxkGcQEhQzyOq5tRq3rMjdYn2LjDrAefEG/7TWWh4I7iT6OUArA2
IUZGTOjbUCn6eqaus2KE67kPWuS6/oDCchMwlZQOrWCcAcStZ9Cd+FdIV6rTRf9aC0D9tNxl0mh7
WLr0l5knTlrKT+2Spl3Ledm8KNpELSU/NH+mAX7pQGEdnOCFdSa4IpQZq2AIb9rKyYiiAnCia+Zd
TNra2iLTA7MDqZMOTrKTzMlJYdFfEjDgV13inQGV33tDR0Z2InDvwJgIm3c8YyOmMbUrlTJupR1/
W63s9lgcgeXaME2cIMBOMrHQiXhzoQV9hYQqrpzBeQwNi5DCeoYIapYrKy+89SgzDH7n2ab7qZky
bfKyeXZGRl2jLp7xBPHON1+4YEFxxOhEtD3YADSEZCyvnWYiJTvSjr1nHWdqlXU2BZuyQlevwSF7
EYc0Z/kwQSjexOjAOoUQgL2S2rMxWMUpp+wYWr+G2+1RJagVZprixMfJ+6E526BFF0CMoDqyr0gc
41VZc+s7dO0+/cZlIggYwSXWjgwvWjIjeRPWcGg9hihakz+yh37h9l2tjJGrG0JYvjdm8xt/ewzn
8rTGXmvO56bVAfljjFxPzHrI+iUlmCwzRnskbHRWeciRMq3Jtlzp+ngKyzdR6k/kJ+NqXuyyCJsF
cW6HNCYULgpvUxV990BwodfqzSZV03nqPd4Bhuo6Id4oyTeMp2tEXUSdNK66rUXz0rYeS/cJEIHO
5nsHM5y4AURKudB35tgfaADHixwnLuYbrhHBOsrADXuAa8hvYI66m1X+oXVZeaYhfbJtea+GihaB
IfSK9KqY1iIkcQ3SKRInt0255RBE0dsVippxb0Yp6xUd/wfbIe+EfHLTMDfeSWkRuvChh8FRVozn
F2CpWc4waLX4samGLSwQuanGMkQ4tCQXZ/Oa0f1D72XPIuiilQ3iblenSFdyki4G3XmCvj8j6UIN
N6j+I66JERiN5qnIsrNtoXyV7ETncfiwnGtCAC1iUPYxMzhGm4inJbwen5VidkQcxHrMGmNjkHq5
SqrE20R6gzQAoL7GGr/VmXgXaBZkPm7rJh+PNQIbDnVU2lLbpIaF76YYfhzDvkUhHk4e+vSYJTYf
xHNlgFuyEnKDOMwJGliz0W0P2BhJAYYSe6L/uAs868rxABnN0h4aXe1lvp3CdryJbXJSoAHE5MqP
mAz1barliyaYVrl28cq3dcpt09I2muY667R41sL4BVjDsIucblX4zmQ9F4JM5KqhNQB4wtxfS+5G
W8p9QMwIoRETmDicYAyy/Nqg0b5vhF6ctLA75YX2yw5LIuLiZZSO+f4WKTw9dq7Y7xF9u3Z7a96E
WIiEkR7QZ9c3LHSvLBtXsqneVJO5R0ctHGsqlk4sGu7xyXO4gWFph/VRvDKr+Ob/Hd8duZHmiEPo
GQOG9PhEWN46h2oKbwtG23UpWHpkEA6yQkOAwzZC2AoKYueHrFJZX3prF5NxHx4CKPWroEYQAuoL
NfkQ2XcsyExpPg3CY12QzPIQd7W7cysmHXbIFrfClMLsjzlspjvytsgQruraHonWxDA4WztC2ocq
HlhUjYKXkN3DSPyyTa7zdvQ9stDfW0P+hDSSPLa51lE/t4+TIaJNt28m1z05/QBYVwMHYQWIZKz8
x4nqczPZ91gTDTJQpoZ68Nxgcr1YE0ZjvY3TbWiiO4CbRJ5pRVQjH/ooUcHNcpMgtZEhepYKrLDZ
tyuOLUorUxxlgQNi0BlffBFSQ3LE9MC2hcVCbH/OMSOhZmYKbJlG5Nf6dEfe0zmzHiMb6YyrbTWb
ZOqBlXkTB2wqIKxiHHE/tFLdckA+wEZYbjJ0+XaMndHsdvGIZVwbu/PoZNlByTJjFWu8YF6UTcx+
yCIUPJesWDUtPSo53CJVIHUkYAk8NtDyTRt0CvOUgkcFXN1T7xdqEBnMRgCh1DBDjjRun33GrK4i
r2cNzsNls4Aok3KEjLuAGmtDQEe9nbj/ckCzXmqreF/aFvoQ9q2hVGLviehVWM+9nTyL7gEZNqO0
obxGVgrAT7LULw35FjTRWYTo2sOJCZAcKdVntQm9T+iEzSrz4uGUeBTSIVqfeKrfIm8+a8qElz3N
Efw1BHx56csAcVIdM3AcCxICBsIfB+e9E+KtLvs3fcaGZMsMHXSs7dl+o74i88XnAN+mNYMpq8KG
qy+YLOELc6KGlAhNwHYTCl/ixyy0l8Usa4/chXWS46+1l20BCJIHJ8Y7hk2SrjoDYp6lz9mMTZLr
IWNTFt+mSuC9pCRBhVVxsTM0xaKVmKWA2MfxTFLkXU++k8pc4ipFQNIDbqv+swgRxTShfcizyTra
ds/YanTr2xSWEXtfZT3OAD8x3bTyqCIv2qAH+YmM1ka+4Dab3osRyltjcRJBjl0wZFE8UOJtOfCP
ac28dx0wU+DY7eSxMQj1LRQCPWRDEReeMLhTjeee+lJHLual7UemtTvPjbTnXA67qpMmKpeh/3+c
nVdz3Eqabf9Kx3ke9MBnYmK6H4rlHatoJb0g6A689/j1d4FzpluqEakbiuioPjQqEChkIvP79l77
tqJNcs0aZJPrsr3FuBqcpBEcNB63mRuwyM7aDn2GWr3lMBnpzhZfvYmBlkCdWVV6bM41kjB37y+U
QNQ1sJKtapvUwEOUzwRR6PdmgCdImLXCVBAa91me/fVl42vtDnQfxXbsr5jOQvWg2Gb7SER5MNjy
Me9775DaPTu/iB69p6rjBhlwfpa+Q0u5FQoWY76k2JafASTlGFBI1Xv/Xj79AKkCCVGSiMb3772/
1Kj/5qiWKJpPv/L+AspywK6mETb6r++VSUFiX6aeiAkFgwGf97aKQhWNS/usUdHAvGUNm74shmtT
qa1bwyY+XQ/8p1JrtRmquQ7ZnNpdv/+X06df+ajUzcX3m9zekrCAYNYSyxGM3gPUBXMx0PdYumCM
H8pGM+eEEPprbfppFXTyKrdU6o2eKOa4PdgZC8M/Zohgds3kcJu+6jNB78pV7nVqgDzN2UnidRfn
PC6+5Wbgfu2QoQOTNeSWlSVxsl2Nf15xwWMQl+2VfbR+/7We5PegLL6OtIjXjlfYGAYDZ8mxXPbZ
RbR3cxMwE8u4AQ/HxtEKcSAlrV8oYD1uG5P0OiQB1rcpFqGkSvAADPrOEpjFlelDsVyHHILpJagT
c2GMLOAbnB1tJ6pbMpq9W2LC3r+w1bS+zRF74X+JEuySk6ooE+auc91413kIX5ooV0+GQrh26ldn
SwvMdSG04t4rzIcKsNyxmr4KIrxphSu1/fsPAREDPCgpnvEMMtd14gVwgHoa6r0qd3HZt+Rvyei6
aJViIVrTvilj1MhBRScQXBA7x4BuYhToJ+HYoByxr7G7JeA1c3ObLb9ElVKMryVOm6If/+xtsctr
nH4GO0/ou6Q/ekONoNUo8PfgpB2AzvEEZMExFrlzrkOKyhgYWwqVkUA8lqI1N2ziu5AS7Ay7QOWg
iWJDIF20J2YpnSkF20e368QZq4k4A0eYmxZPwTZlyBelaB+yAGZM0Iiv4NDFUkh9WL1/mWoouZkr
twkGHjRQenXTRLQhSDUIt+9font1Vs3QvmZ++ejFEfBpw6A1kinsHeJeu4v9OGfXgcCzcukuRNwv
WqoygyTXOnX7OxWpKX9w9Se+WXc3euawGoRxAzbX3QVl08y9Gps101V5FNNLYvvlkShyWO8Cl8v7
D+yOZyOaGX4CiWJn+vRqu7ZftRYBoxGYDbKEjX7ftgb5MER9gVHZJ9rIsqVNz3ossWHmSWGC7OE/
g86/LnNcucQoHMOsyM++375lFlRSMOWSpaWh7EBIThswmQHz1e8bY2oOFwUacFZfB2pU1iYrw1MM
VW/B3j7fZVk+HB1Cd+YOvkzWtE5KOypwF0VmpguvCTAu8JxEbAcJZRYHPL8TTfVvsqRN+Oic/Jmd
8pMeaPVJNwhQHOKBp2IBQUImkXGSzjkps+jm/aU3QmtDfDbZpCHyTyfIt+8vdBDyLWFB+VbSDKDs
sWTjbU/ZQ/6xGoyUwnDQHlzFYHNDd2xP8NmtiDx3M4AM3FecEGBcObNBfR50mbuIaZJlAK9rwCWX
srmjPDBXMFjeu/TfaYOxn/AXLZbj6z4moKIw6FTa9YuNyPdBiwkVYjVF24FljQrceaU5nnFvtanG
3WlpKF9Ntgd9Pa6UjHj0Luz1vdnnX6L3TA+nkg+yR1af4Ug8JdzbsQ1kDjIIEoFgYHkPVOkwKo6/
pjSl7zpTVSmxlO7Ghie3c01j6rPgSmqqcaV5zIOpQJ7MB5k9axH5bxURoZz8bRqAxy7pjhvu6BNL
zAtUuq+MeHaZja2ckbNYs9ZN7NfuMR/6Hicl4swCYMx5yHAjsNC/otIsNqZj1Qc8feyOyt6+VaEN
zow+0gDS1cUun17457u61x9lkXv3uSOdpaUMCOL8TiHFsj0K1qazdpqUHT9Y5oYaP5RObm7Jpd2V
Q/pStUp4xEkd6HMs4uQCmyxbvLE/KmrenZkg9XVU1AZWV6/7msTFuYdePqfBBhQsUKqdpCA6YrE/
YERXl3rmd9ux1b1j7YS3aqp5d1UVr+i6N9dQh9IZqwXrYQiyDVtMl/BLmBT6iImL/jKbeFugHUho
0sKmVrZJZpd75oJsCfxEuWEVhEs+QH5RtdHXcMib2ySgexOHYbwz06AjhsaGA6uUyl2qaNYafx5k
MdVU7nIUKnHl3Wo919nrsBkL7lQl8abqF2R+q9qWjg1DZ1StHQxTtvAJg6pGeXsEkWiSb6B18+q2
zMz+6Ic1es/pRe2M4YjF/jbV037j5N8Stt8Jmq04ycGGQv1dV53twCRjeKFlQaPKrXvD9aRg0DZ4
iYhWMrCEzFAcymNpqskZTdsr4cbKFY5ND19wwhbME9sojbDYTS8ZoiGpquF56BJQCBRRK0XjNhu8
4Jp6erbLDCwu07feXzBYw9lPIg2pdmfv31/ikbkv0Oxx8f6l75XOMkEvjnIyUreem9+/B0hRDE9P
7y+Gj0Sjy5x+XUKa3lmqNS5uXQb59VhS36MCEK4ydOcrG6fU1RCSe1r6LMix1BDtYtcHA7wMvJOw
x0uCAckkJWchCXNCKUKSwPt/UdVhxevhhe6kd+gLBrDtGM4SrDFbShtn0cKII7nQDHu8EbQjB4XN
oj4m6k1S5M2m6YHZvf9wiFBJ2H2LKZeOzk7XR0ry7/85TrNR1pD3KHMT1Lap2kS+mtGm6gtjbZc2
pi9EfhX4UwfmsN/OIxnmCw1OwIm4ShSMHpAxy8g7ytipBPawZ/XI0I1cbQdk333UWoQ3kB/uRRu5
lNx1YsK8srwNoQDMwEt0m8DNo92Aqn4WFyIhcYs2OQ+P/ktfW/kcGS8gROMLEzlsyOaxD3UFCi/x
7JFZHL0hXYfk6B6yNsKtXpCpAg7CPFRj9tdLVKkJCyt9YHMwpgelToAJYF3apC7bAYWNRIBCZl0i
PZoPeLR2LIbYFzcs8Me2unfIq39TxmHRUPxHpk4n12QDiGo22/dRIM5kTIfLwAiwjbf2NTSOHKwq
gGQDsPipK+C/6LlpgkMZOm0liA7lpClasGalJFlmSx5H8N2YjwakaNAL1IFNuWHSH0+jjYmlksuV
O1tkssqqQ1F29CJ9zTLpufOSAhZpQRXzP4KyHjyLHCJYhtTZO5/FLYoZix2gt+M+fk0MDX3RGK7p
Hj8xqsoZbHd9XtYutROMmzxNV2Kwy004YJTvKvLEwP+x0cdW1hjNYVSrjSGTctk5gz1LW/SprCU1
FJNHyrt0NFKbZkazkhojMxurfdmzOzWQx9Mcm1clU67pWcTOOeEc+wBoT6NPqHBxhxr2cF/pY7hn
//qS0oRfmrG57Ycs20h1EPtBxyNCunO/mji/lU2AFcvU215T+qsOi+VVnbGqq4jlrGkmGV5qbzUr
f+HG/JZkw2OkjGDlkyrck2dqR89RXrq3pjSdXUYRlm1vuZTdVCs2dHXbU5xswvwuxPsYBw5VdxPV
2kj+TeBsUquWM9+Xey9JwgX9G9TMqfPiNyzw4sF6adIGqAPxAW1YmLtMb4++Ie+rIGcK21XdYTSE
smPAxosWoKeBobB2Q3wtak3snV/cKhHBxCqSFpBJdMDJYGqidh0JYPxoPpda4Rorsl1eo27tD8ZN
QTY39IUcHaBngw+pqGiNY6QsQiH8Qy10uex79FChZjyOIkGA2NSgi21AH77O6reUZz01SWqGMFQn
ki5EHb6mdfcUOHt8ooCRI3pbaVEuCstelTqaUmywJyxbwhdfSlsTKNscZhgTURilbPKwPQpWgg1Q
ZrLhjzwIQokWXZl5fjTRfa9wsL7SHbqJbKQ+Cii7rHQ2ouaTAzn0DHhm3XX5ne1VG5ZDQCAi6u7e
TrGbe2lJaqJkhzdJ/RRYcsH1tiHLBTgasFVSpkJbNKpE5JL4hXXxujtEHhw4JGXlFSXM9lRcVXBp
r2WRZQs2fbUxYGG2KRn3tuT2Mf1hE6Z9v0n5+/ddNu6LSuUhzKLVVyibZCY2F/QivYHcQdBknDlh
swOYvWTtnZ5kxsIoRAdYC2DROeUZS0uGO1PE+UE302dfKfZ11zU7BBCU2ZToLuji7iq10XVVgchm
hQdIpXNGZWU0yt4JifR2+qRbBFE8HkITaTdlrnwRgsswM/2gOPoWpEQGTce7NmLYHJ4KAUYQH+2D
dUoU560glnMGfBuTTGiRjaRrZG4BVRVSWyEyM0+9Hz+3iNbH1oa4i/4PlcUyHTJvo7feF0e9wZXe
JSwuvLq8ZZY5ihQtYK1TNYiuA60awN0rX7OsfsE3ido6MAllg+NfGNO/AVxkV+IedUZ2pTfqwexD
G6JAs82w3QPVGdVo1fbDn20fHroy+SYRv25kWX9FP0SIvAxe+i/suGl+6O248gy6Uq7NNYrQ2FHJ
ps2m0XdK1GcRQEwsrAjDeak89mhnZl4FYjDxv+nmcId5gtKuBgcaPlwon3PFBCFiUrLKasq7otdv
G+V2cCMxc5yS53WO8j70UQuPVTWL836FZinV9HXHkqkjTWth1cPJJP58SQYGLtjQu9eSUtBt4Cp1
bTErCtpPmjqehAra3Kwn6E7KEw2yk68W9ZKS4FeWbx5jnrl9asyIGtuAQzN/SZpeiD0Fq0zbwlGq
MLi3boSMCxexop5aVzsmlv8tnLjTFUEAc3pdc3qeLEWG17waRqbb8ZyS2pa2PLYV1wwWZPrGIvMW
iZuhp85VgOdqfNQDnFM2q7L3bTClD/GUkNLmxHszqr6OiINJT+u/scjYNrhjyN1Y6FAhg/wtbaoI
NztQOx7ou3aCviVe983VEm1ttwA0AtRlNvlpR3Q1+lWSPavt8Io8+SUcNOZZGT/5yyHMAZZIxlE2
yF1ftnLX+c1rGGDXo2wdzK3aIkAjINXYTP90VDKmmDVeENw91HqsYZRmdUzXU0Dl1NJoxiMNHU3U
VFc10cRxiQWnoKekOjDDE5UdbKE8Ei35p67iyMrqU9ixb6ynxA0tzb95WXZmEf+odziCjRBEROXu
PTXf61P1UcP7XxTWm493GXJ8c3DdY2+GaJDz9dixjyMadz74arWgE4b4noauVdB+H6KXLrGedEkl
QqnUK8LDcPCFqNMLpfhSB8qJstFByJJ9mtz6IiQd4Rw2DmLvUr9hPWKty75YwnLbIpzzWQrWd5UT
7iVFHtbxmu8d/MK6G1xvW/sQfEMH6whpCNukTJCE1oCN4bBzPvRbquAcCMl9Aq5aLBOeZNz/IV6v
oeoI306QgrVH9kRQNmKiM8Wfis/0UTipM5crZqhNIFAsBzhgke9bNiZgtGTpxEs4kCpwo6F1bCRS
eWHxKPKnTGtitJ+8smvXeXcXwUaB0G/CPWpxLlIrSQ1zF5J9U4QgrCJEyag4782WZm0mskn8jGUV
MOWabuVRMsxogeJJVG+INIdmNnZbkTjf0C8VV7YLsljSvqZjh3+qy/YGoDMQwdDG9ew1rvWIFGB3
n5oeZfW+YST6Rrw2w+JsVs7XuCluixAHdVLTc0kxSbYpeltA0bNRzdfVGD81gcG8FyRo6jz72iuv
Knd61JYB7T4B+0w4DXJigvM8SfOPHafFDm5llRq3M4gNFfxZ2Zh/YtvWFgoPJSJsF60WLzyJrd6o
QaYTKXiVovLZIMPOPbtFb66x0iIPrBx9BCIifiXC+MoX+kIn4zsu641lIGmlx7sq/eQrrl1EHGWx
iYNvTe4+xXlnLAavfcqUIbxKdQWJXWylhAYQ3NEUG1wcIK8K57XKurdpLdnUw91gx99yK2rmZY5O
MQzdnaY9KBG6FUuy5lNVkE01o3QAVs0zxuwj4gw7lAujWr6Zg+rOK53IxMBs8WCHe4oAO9WDmqvQ
9U3IQ2QyVTKsYIQRZUay0Q1glej5VB5dG28kD7mjFsJjVQX3W9LhI3QnW+SafENImQNg0IFQZyxT
ap1MGKk/EPAIktIbLTSV7UKkibFH5RfZhBUJv1zoBY2n6Lk1zG4Z0W3GFofmos/VjWKEjxVacRd6
loJ2YNJrVwoWj0rJTmNumGQG3GUdfjFd624xWcDqBjHoBxgGgkK51QedFsKQfVGdWydTckRA8sro
G3w4sCuXFsdN7PE2GAtAkLUE5enFC9AVDZwRi15gT8lT09gpqiYJOxTN/filzeFb+0Qzz8h88I5u
UQCUqyK8C/cyUQ65XWk05OCccjt4XvxefCynxRZkfz8/xty+ypdCF7MsSx1I37sx1cBBOhZ0ncp5
KgumR9/GT+vk+tcSv8g88wn0U8KXAAHNVpGKR4lsoPteps8DS4QOpgDX9Nnx2U5b0TMrhPYaRS+P
524BLACRNfVrpaY2mG0QFSeE2NbNqh2iQ1LZ2RIJRTXTdeNGVfyK0BB4o2NnvMYHuyBlwyLG5yo1
kal2VXDkYTGzIz7kmkUjQJ52If04WBtUdq/ArCVfMiKUiry91hp5Fm37pjKf0dOc1nc15mfkSmbd
PNg9qiQ3FCvVYjeWg7wJJODTxKcjV1f4zaEsnEQelqwSpUI3Z1iXlK/mBg6Mude084ow71NlOCc6
VnC7qS3y2FBfkYMsWWKTL1CP89qV/dzzfSzcAZVfGTZnPdP6vTRBPwhPPuO3mFS/0SbD7ofPK1kb
Y5DNy0h77GR/xnKEkKenuDTG0CGE2PfTwr3OzXqFOw7ZlJ5cVSG5B+SyAASIenUF5RRvvQkgi7zi
uSWdN5s9G1NcsR1Hc0eE3Y5ly77ylBc3rHfYIhcWmWBu1r6iacg3ph18Q8Cjbgm84CaJ/CsMvP6G
9FzK2m2xHlXs4bKLVxYdMqTCLDQRlx0IfnpEwIOkmAyvfMxnIXsZQgqoQtewokrHY8iOfMpEBaOA
gJqRWsveuvWi5MHG+xCrtzmCh1URJl+VgN1SYco1YP9tDSR83ZNiU6WPXoJwXHNLghUM8IuNb+Aw
L0HKmUO+gsZcEYeBZbkknyCpX1LyxNgIICgSrX5PNa28ImuTJA3wpU2KESCCPhuXAzEFFjz6Shw7
rSBgZLjD4XWrGR0KTVZslIhjj6zBB7yBwq+3Itb9raJo3+JIbOJqYhrqAkmPbMmgpCNwFdTjw0C5
M+nGm0KnchiNyI8tIFnpROzs6inFVKazxh5RuuuTwiHWwgU55vdaQWtYU+vXEVwsjf2NGtTXQzna
c1V4a7CVww4n+lemw2UFujZShpH5ipaBDOXBMRssYgPe6SzKlrYz0IioQFXqWbs0RuMui6yvds2N
1AY9+07XceaFdLaehtq9d4GL9hQaroxBvYIAqq30gc6KT6ZPCpEgJlSEsDsFilrJwFWqY+pBaLQF
OL5xrNi3ad6LU1AP8F2XzxUWl62zgikBAIR5x0a5pAkDjIXNt/qnIIMaAZm7yVv7TyNSUJgiEJAx
joGM6h6ZK0c4iI+dWxJdQmiWGpgRl3XABWLTBO1alBsdoz+a8lwCvV4g5d+lpP9c2YakYxxU2EIA
F4yucSqI6+NdfTaJo1qDem/4E8inqhNM6irQSp+gAogict+59W6ilVdupsIfdFwgVho15xehZf4B
CTMD/aEnLZI80+c6dxyYU4gle9d8MnMe+FSkEc9Mlic+ZC08JqXlbht0DG3UlDt9AIyq19jHAqDZ
uOuaOQAze25V1iJyYmT0aqjSQaeqj62tz5gPOpUut2hcRK8QIofulqWlDjWHBoO70O1niwzaJZGo
3lXZk62FbiVbI7Kc4Yfr5mEhEWBY2b1Na3NTqROWl3G9AYixiOuZH/n5qmRzit2LPZ3DJ77w9HmQ
pY++VjfrUsK38f0YiLRJi3B4dC0FliVyFdqicwPmaJs4Z8eNkn0EbjTR7FNfUhqq2OZZXROdI8y1
tPk2dPZvWqJz8oocPMM9DUo2wYfKZ98bva1N4rOei2ZftTHZP1imW2K6lganSKpUZsw0i8zaVP1G
nwZMm06YZtMiJNTyaY2gG9Xcz3N2ZiKg7TxuhtylzdCWNwlpEzGcScotKHI1H0kna9uChD2de1/1
YXY0Dgm9NC+wYNnLKnXjNY7LW99wSIyLjStV4eh66myVICDbADrolfhKH4HgjhR9ol5vPEnpiduZ
ylI14lCsAQ+hN6h4IihQFIJuZirCYIyo6TJPhWAPMBRXhWUecg/SOLZOidOredQcSG9ltGnDHjx0
PhUhMtpEjR1el0pL9Lyh798P3CUsaEvbZH+KAIRGT75h38JIxIUrET3kwOSAJDD5whK/GfJQWaYq
ixbDMJ/0gljKhlURE4JLtOHGt8KvlIVPoDDAMOo1EfBqUM4CoUMIGKGeIvHi10PKaH/87T//+d8v
/X95b9lpCgfL0r+lTXLKgrSu/vGHbv3xt/x/vr15/ccfUpOGqkqdbbRq4l3Shc3PX56gTnn8tvYf
KCa6SKCnuIr8otg5ADmOIUBSx6L0T4u3P/gAFV1gXAu/tfauQuFNHzWKugaxakZJMdMB+Bt0aCC7
EnY00l1jQxrejRjWfROW120kxam2TU6yTPHYG5NMonWvf3Ee4sfzMPnzNUNopmVoqgWTX16chxy6
ME9SUO/AW5Zq3lZrbN3tTPeT9gS7NgRGa2ZznS78uQijRwgSyIyT6uDoQjkW0nXWvZE/F1GvHH25
tMrM28d2cBtKOWyJM0jBRKjFAuMb1hMMoFLrlFthp+5RG1IYiH4t5p+fkuX831PSHcfQDZ29lzBs
88dT6ngeYAVxggVgs5ALS6c9YYdBDyfYeW6sPqqeuepYvhIH5Btz2J8jO67qDEMyfgu6YqW1gqkh
iY7sCoxeM6///ULqL2WBILwvRHxrx7Wzf38ZwVDsKddXuPTi3myvQR5SBEZpfzdtna6KLLcg8wNr
alsSiLoEj1lf9dU6y6urskrqU6kO3sxkBT+NpvgemSrbLCHGLa28+CEX3D8UIOhGB/2m1pucUnMY
HBuNtVPskzX1/qVImfRHK0YIEifXVmLITeKZd+9fxVbjbd6v9H/+MAqq91HxknH2gefXF1/+8y5L
+N9/T//mX7/z47/45yF4KbMq+7P+9LdWb9nxKXmrLn/ph3fm6H/9dfOn+umHL6DT8fA8N2/lcPNW
0Q3539E8/eb/7w//9vb+LndD/vaPP14Ap9fTu3k8MP7460fT6NcM7btbcnr/v344ncA//jiSluf/
bZeVb0//51+9PVX19Abq3+EICNvRbEsluJXZg23n9BPd/LtGoVo6QnVModv8JJ3e7x9/mMbfVb43
3doa8ll7mpIqaPD8yBB/t4WtSX5K6LHg9Y//Pfu/5rL/+dh+PrdN4+PfUxtlUVpvUledaVx9N6V1
tNzzDgn3DVvobl33klHittXxu2vxk5lzmhh/9u4XE40gZZoaU6Gcsyl30ZB70gRWSV3huIzH5efH
+HFy/vcZTJPdd2dQsVtSdRpAN5Ga3wtqNkCee4TtafD8+QE+ukTTyX13AKPO6wKInnuucL8CPwkw
y3tZu/i9d59O6/t3x3dmBaQr3Ug9gCYnhwOKDvvq8zf/6NpczIqONZp5rcTejalo7qLplOwpaYA0
tLI31p8f4sdnyr8vv/Hj399xBGVkk3fTVlioIquDnU/wyRBY9Jb99mwxp/3ekfQfjyRzh9SnULrn
SMvIHcnXrHbmvtSeWRmdgCM0v3jcf3TTMu6//0Qqtw2pVwcOe/BMneU2lfbQxFGbDEBpffU3b1v1
x6PUWd+PqW3Ksyfyccqzsm57NvTXtlXpD59fsA9ORF6M7VgaBCvECfFBDZn04A5ixMKdDTLHBf/2
+TE+GBzyYoRbjpGmKU/kM0Wwb0rcQgEprcfP31ub7qGfTB/yYmhHsswbHoLtuSrISaEN1lHylO5G
rx/keB+bJq3wcBG1ykIgKrXFjRkPv7jZLtZ8/7qv5XRRvxuXRTaZx8BpnBsX+FhXb5TkpgsPtkfc
qPE86YB7RDmtvgFfjT6RbiZirKLYuuo+caL5X/8HG2D6nQTkspv1876jHZf9aZAH8ItL9NH1v5g+
VFm6Se+37Rnp4sYwnovgm8k+wTX6XZkuNXrKCTUxpUQ0jOZEUOM3zXaDD2j++R+gT/frzz6jiykG
HkWolPoAGIGyVD1lwXC9JKQfzebSjLR5Np384uZn1wPJAfilpL9HbJVr4hGCVOim7InsDShKn2Lc
53+UmKaEn/1R0w313YeXDAIyIkXos992r76VHogc+CKR7UVGmM/qGLV9mel0BJxl51FEM2hmtF3f
nlwrfMB2gCIGa5layWs2JS+5bV/rgwI4L/jSV969iJRvGiwvcHfbrtJpNA87QKQH0SAE7f1qAwPt
tnfCtyghOMGBWx5Y1P6kZG5sIBsHLmFFMiSXYqQo2N+yMNiqKlEFjdgpPrXrAZ+KoYzHCqmBZ5PB
hIeaCXwXpMXBbrJHx2sAgBVrJJgrP4jPgT0R+BRW4jHJIzpsjRjpLUQk9PFdsdTjfmu1TC2GSp20
Rp+mpTdxnC/Zczh4YLOHAXLw55de++h+mD6S7y691iVeYdVRcaJrTAwXFKAKVwjQmARdlZdZEMv1
5MD0il5oaMmeaV3xi8Hw0Vi4nLj7EaztELJTL/Nl2SRQBJPV56f1wYNUXszWYacHpgNc74Th5Etj
W48IbDZ6nn/9/O0/mKnFxUyN0TSSdm4Up6IA4EeIINFU+UrP6oVX+7vPj/HBKYiLmZrKF/G2wipO
Gs2zCkUqHsaSWvB1WNiYXX7vIBcztkENUpjeUJ2GOj6WSr4bVOW6AELwe29/MSmLstKcqhDFSSno
go1xduNi1L/yBn3zewe4mE4VC2RTaHjVqXVkRxGK1oRWReoqAvK3+L1DXEyYVBjxDNtaeaqV4TQq
EKKMsiZZEd3c5wf4YBiIi8kPoa5Fr2csT1hJppwz9A5dSXbS7737xfjuZR9W0oyrkzkG5FL1M9v2
3j5/6+km+cmsLS7GLwFxQ4APvzw5ofsnyTPlzB3Gk4sPv/Wt106qv9iVfHSBLgazkEpctx1TVOyi
kWTcubPMaR8/P4kP3ty+GMqhocDrd+riFPXOSy0chNrZ+ItpQpuuxE+u0GXhJtbLITSzoD7VZHC8
h7wtw7qFrXhI/Xqu6C5W9YxwKnRrbh09/94ZTR/XdzO6kQ4YHiUH1UkrphiKp9NFFvN7b34xoj2i
lcaolDwuCq3fNKGPjQufxC+GwnTRf3a9LoYzing2JEFVk0tiksowZss2jm7JQdmlqv2oKvqMIOLh
mKSV9Ysa20cf//T97y5WhWIdzQ8Xi1XpcdSq2840i1+czQdPCftiYDuZ8KIOpc2pcsxXZHiIccQr
OowFxJtf7OY+Ws7ZF8Mbv6iEYKXkrITK8EskocNhwkXD1lTuIuL+uyIdUT9K4ZTIXwdijiJLu1Fd
Jd7XLX51b0KCwdYoHu0kHTe5HmoLysOsvDoPTBnMLzj3sGA/v3s+uiIXMwbKFtH3ilqfumyC/RaY
6sdrgAGHhsHx+SGmx+PPbqGLycJtEhcqE8U6olGUtUfHkVa6sqZ0+6CC6qzdon+yg6Defn64D+6f
9zrnd/fPWHeJkypFfSI0YKaV9D+12vd/cQN99OYXSwChm24KlKk6xSJEkReBUqzkGPzi3adB9ZMr
ZV3ME5qhFGNMzMHJkn4wz6ws5JqJkLRHIj9+7+pczBZNaFUmfMfy5OmoehzCJa8kiPdffNQfncDF
bEGMSV4HvaxOpELpM83AKe0aKKGFvv/8z//gdrWmz+W7D1ciGEpQ4vLgact2S6/beca2rq6l9KND
ZVb5zefH+ehELiaKTMRNZNhleSponsZ9uarL+kTC0Pn33v5ijsgUyiFlUtcnI6K+o/jkYNJcUsGK
/OL9P7pOF8N6gseQaDAh71EyAR1Bl4PI2rkK8F2vTTM1vhKVgRS2KCbcH6kCqJ+QErcluBADGRXp
sYB8LJuulunERNhqyY5CKnj01o73SSBdZEdJxg5pULB6E7NpGhXPAnjdKEIsnbBo1VnFvnVX4NaZ
ayOJk0oi9UXYlGTiqMi86riq5k7fGctIWOUSrbS6p7kpluSYlzO8hNY+r/oO97QTz+vIjQ6GNgga
Li5ZRVnoHI0iOhfktq90A/oCeOEBmnTd3KPQDzchFP55G9XeIm+xjNNnxO5cFwibP7/CH1xg8+JO
rzoFU1ifFacmM/ZpouINC5LnjlDwaV/z+TE+WM2ZFze77efSbKM2P5WCeConkeYOE+HwlrOTQr9Z
wtsuTOMXQ/ejE7q44x0zRr4bD/lJmsZxzPsvlGOOAPF3gs/q8/P5YFCZF3d9QOQvmkyejGbuOtu6
gR/ueJ7YkZph/d4hrItnDd4xJMaqnZ8S6VSrmoLBjIeaN+8aEsh+7ywulqcoPYn+kWp+Qtp89E3J
Q0bGd7207j9//48+iItHTF2D6asIQDtJnvXYnkoyxmHSgBp1/ZXdE4r7+XE++jQuHjb9SAK9KrTq
VOXFteOaxwqF9WC7v7h5P3r76fS+m6nherIuJKzgZCGF+EZfLzqFIigWXgwz4fMz+OhKXUxyDeEh
Qh1q+6QHqrPXDeNJEA0IOEmC3hnN7veeOebFPdUoZOGWA8FwLNs2Qxrc4AeBBz7ch6A0f+tMjIt7
ahR2AeyUQyQ46vuxBNNRHpTYPaR6e/X5IT74PIyL2yoausaz6ZydwviKACeIFKjKP3/raT76ybLF
uLiTBGvcwTIj+xTALA3r8M1DGvf5W3/0V1/cRXrf20VZqfbJFbiBgcyuhobY9rCrol/88R9MssZ0
5O/uU0QEowto0jopcdkQWaicOo2IizpbKk60Rk79i2XpdJ1/dpEuJnOD2mhhQXk9CU8hckguXDm+
ub62dVKL2jdxR4Pj/t7AMC7mcsTg9LqrnM86yuvDSNDUleeUsEXiQM6bygh/857Sf7x2qiF5MrWG
xSoV+RkBN8+uWmr7Dt3r6vc+/4shDoAdJL6pWacuB4am/D/OzmvJUWRttE9EROLhVgi5kkoqb26I
alN4bxJ4+n8xV/vodHVF9M2ePTM9koAkzWfWak9F4WwUzf3994//auRevdphzE+tUIJfWqA39HBG
uT+aNOn+/dO/GLza9VudJAaiot68zL1zzGrzSIHbAx1A39ybrwLF2vUrHbmi1mOLMFUCx6w2NyHY
1llu7BnPduts6S1QiGRX1J39/YK05bb/YRBrV2+6ZSK7T0yHeq/kWFhPYVmtgTN4iHW14pEw07qt
TkWjeA6ND/lvTf+R6S/CmAEl7NnCrJa/qw/xDGI8+Gbm/Oq4rV3NEEY0ltjJc/viBPS6jiN2ic/Z
fTRATXVNuRPBkdyI0Z/tOtmnAHcLGnpo+Adi4KUzKah6k9RL7qRGWPr3u6R+sS79lxD7nylFJgmd
KVZWXhxopxIXUKWuQoxVERV49A1a2Jxq442GOTgYb0QfthRNeXXTeRVwaboU/v4zllH2p2d1NeEU
RhdXnFbLizXczf3Avn6mypj0Gi6vKAGS1L9Sl7r5+5fpyyv/p2+7mnJgwlpSIEC60B0R+E1Lqswc
C4s+zMZ4rWZ9XFFnD60lrn5EwfAoXYcGqKiazl0TNrjyKK1XzfJTy9p7estLoBfAjluBuMESONrq
fH4ccypozQpkdZpw5B5po8VcE/2y6g5wvYLrSriU/2axQZd9AO5uhJWCKBkqzd8v8ovZgnKR/2ep
GKljMPugKS6KiD41LapXLmr3b0bNV4PmaqabadmvKUnNL9oUUXds6mxhYYeMutt4Wii/2ZV99S1X
Ex6tgZHghJ5ddBPoWd//tuqdJZ+t2flmIHxxj9TrOc9uSx2DWH4Bb7aXhnJMguq7sPx/N/oPg0y9
mvDiLprraObX95rR7SMa9B+sGu6graRw77I45JDUoqMZFHrms2nmHlaZfkzMvDkYoxJvo6qnOp2V
HpGp0d5MbaNBgQaqkqF5uBmSbkGZ9gY7jVJSLE612+6fho56NXGGIBu6vhiyS6BS5+x2tKB9F8H7
6o4vj/p/Zpt4ngs9a+ghDylrN4ru0eyy17//6uW+/ul+X+2NbIdaFLTQKXpOSmhlCN0JhaxJtWVt
HIfklI/p279909VkBfletUVPvGvum19RCeCkgLkyOhbIedpTMgSt8LP+/l1f3bCrqUrPMmhruowR
zmFQVsNaXdOt813A/L+N459u2tUsoReKWc0YldnLbwakMtpIUa15V/R7ixZDSICQWw5h/Nu1YeuP
Fdj1mcYec91Fkhb3Z8eINgAbV6G7YIQwK6gPioixLDymQY6Z7MXG5yBh7OraQzDUfhIkWxqGV2YH
gGz5Cvgq/zbf/ZdD+Z+RJYnuJ6qRoRucxY8UWm0r6F35t4dwNREl3CItiMv0YuXajWzHjT1230xB
X+2LxNUcFLtpaClQEZhBL7k4G2rrieBSJzGyVJCa1jawzmAv/ulCxNWcpIcyidIZnbkdGgV1TvG2
Go1vUiFfbCDF1ayR5XEa0b+eX6A4UmCe1vv6uxKtL16CpZTyf2eNMs8KVVojh3IXnLXL3d9VhOa+
eQRfffrVxEGwrgBi1acXvaS/B6ZdKMKf/3a/r2aKoqRDLW+M/JLCt1nr2oBMYCpq/++f/sWMJ67m
hsgsHfAnGjOekz8RiWlwHoXPvT6e7EQ/plb6s0rab77rq5t0NVFUKFMB4/fJxY7Kx3igmj2OCML+
/UK++vCr7UQwS0eX81jQmSEnf4g+HN0u//HpXr27qSGo7kMwelETkL2DZFHI3UDb/f2X/3HQq+51
PS1SWwrh1Di/GLXxkifFD8PMfLQU5Td3hgXkT8sa33D1ygZhlaa9VcQXoSnb2pZHJgPTepba3qyd
vaD1KaZrZtzzr9Yj4raoe7G4ibRzelM4rxfMqZsrdxM6DOrX9V7fYm5dyfaXnj7yISCzV6AWjhof
ZHV0l1n9rlu4Jvm0H+TLpHDy0E0vRTmTAnhhK6vjGutgQTTzhXnekulGh2nW78FCLVN7a3OII87N
P5npX1Ok2LO21HrEceJ9sMybwDaOdW4cmu7En9FSY2XTeTpUEDTVQF0ZxplD+pGFwwn6H7F6b1sR
ffMbhQfnlBZM/Mhn7Sh7NMcRFunosba7BzCt1KHum3y6MZuPJMeucW8DLw+mCpRzuWmQT/ORKjI3
BbQG2wH+jCMMn59gqiMVbPZyH0UdQD+jAULfVgmGzLb1arobgtsk+G2ZMP3UZ1a9QVSHAJhlHwu4
8wEYl/pAht4F5sqlLmvhRAA/H7IzxpwbAhwvgRt5fXpK1Xs1mzDP8Xe0Wap5TCuT9cJvCF3OoVFL
9xn2OPW1IT1hFeYbRsddachtXhccLSJ/DlXaFE8agCdiGAUnwb7NYF+p/jijLG363XIL0bJ6nBOX
PpqgXM2w9Hk2sf6+XKSQ2CBFu+anjNOCMqHvo391Ugv6BiykGb1e8S9vHiP3akGIJOlrF3TaBVcH
FOjAfA+JDP/9vVtm/v9v38JnL//8f1b7NI9CIJkcQAb8tITPJ257pq/LqeDSCkt88zV/nGH5mqul
wcE6D8RhTAifW1sdrlnFbngWiK9bsR36aiMC9ZuZ5I9zIF91tVTUaV2lC4TiAtbd2DslZXIGGuVv
LuSreepqqaj60bXC5XxNkeADqOm10te7tMtPf38cfy7d5ddfLQ81aXnTpMz0UvA+RCO9uA00A7Ag
venzTix7pja9k2ITWjq9UeKids9//+plNP1pJFytHdnYUffEvvJS94b1Frht9VgZuWR6CupHDIsI
2fvpu3q3L6/zajVp3Eyhw82Ce2vG4ka6pnkn1MahEb4vt3ZpEbtMgOobQe9i6WxUdz83NGLmmQs4
lNZAPy5d55sR88WVX9d725CxsybLi4tIyupEw0h2q4SzeJhSkD6GMYU+LOLvamy/eOGuC7+dFMQ9
nlm4zU76K2+b59apt40wPYHg/Z+e5HX5d9bpM97LNLmoYWquKqanlUjQ1rWyFRdNcsbVVK38JhS3
bK//MGyu673xC070vKeczkX3ozTaW+nSsZ0P58al6yMFkWmmEA8Cufn7xX3xejvXM4ltarmZTdkl
leVbUVQfudDe//7RX7zbztXMoUdNqzhGn9EhSV9wz8HXGt4dsK9///gv5kDnauqY4Lt2iaEll041
TmFuLAvonu7sswkRR5+1d7cABfP37/rzaUh1nat5pEzaBnymmpGd2ZXzIa/3EQW+/KWaTpr8ibzQ
y6ANffNtX71BV3OHGjj04blGfEmQ2D2Yc2v9tJJCfCqFkyN+SwqoNgqzGp0tmuFFrQqUK2Q6o6Kg
2vJbtCOwE8KlQzlvBtof14GEfOK1nRF/c2D7Ly31p3F6PeG00yBV+mUv/YLINVnww3BXpM5qLO7Y
+0zV7C+7sObDMML1sjUzzX1oF9tkCeSjZqD3isW/nS8VJ8qE032WgKgSUN8fOiv3UzvHLfASNYa/
7C9KgMbL9jBP7/t2ICpVESL9JfrXof9mpfhisF6XPuNXFBX9s9GS2esIbyWe2n4zeAzrv0/5w926
Lnpu3LKR0FmSS+Tk9UmDOY1o1Jm8Bjq9pSv2nWFJZ6dZ6Vuqt/3GAY6FWiIXviqzcGsX5n0jbBjP
kevAUKINfXFCtKsxVijIEKW7T3iJAXONAnGMFrl+pwzhY5lgSVSKnp1gq+Zr4Dbayk4m8D9g/Q+G
OpS3Uw31MjHTegvtBR6Mqv4sJzO90VXYLzXgrJ1btj8iyZ4N3A5qNGlp26Zp9JuJbYE3IlQ+dOqs
Y6BmrGlz+9omxbCJqM88UG6nPBntmO3mFMFnZkbQFYCZeHDaiNrPUcOeouy3igBTKGOXPEdX+fR+
6wskQdB6nYQboaGRn0B1EquJlBvLnnrQjymobq1IuUdJ8wMfd3ZfCiM/2WC9kDuBILkT8J7vLRG8
hOhIvSK39OckVzgDqdCHJK5qnCPUZLRRprAnwLdtwH2nNFPeyULBx0lCcwVyd9/lZeyXun5n0k8N
Ri/QPTMyehQN0t61bogyrlLs2oO/F5P41A+0FIR47OsP4tu/0krGey3GKFEmmvpYl2N2FrLDRE1a
/5DmWbgXeTIAMtTlcC5E1m1lB7qG/BmCX/xX0QT+KlJgbBi9Yh3SYC5uEqVK1uS162fOYMCyXaey
PmhmVrdztUiSczfeGl0Pf90JC3LU5ezjzFLPSUeCXwL5SijKIrvUdfQfh7NfyeRFceofthAxjlR6
s8Btrto887KwOAl7EX4pWN67aR85w04b7AcaW7Z9nLzLscr9KWVSAn3XwQqpH2w9OfR1spsj+OGt
NjA76PFLOAy+W7HyZ/WNiHQib27pY0FcW9nwq7VTv7LxsLicm+Jgp+Y2UCDomtMJ7PrG7YL7gZKo
cAAVNXU36tgB/43gkTe5sZ3YtM2Q9vQPQaJCtU0Yr/pG15H6MUGGRg7SYhPw1Y2k06SY4DrcFna5
a1vswDQg6MXsYUOFfJbDfym3ws1WAvBpYHnF+Nb1xBQFE+3Q+HaTUkf11s/2VuEojRcTmpYGTlSS
G1ucQJN6L7X61mAUW7W1q3VJfWYe3OjZcK8RBbdcmunRoU77cKjATEzkz1acTY8w8gHumjOYJ23H
VTsqQiCk8gconl5ffhhJ9oYnjRfS8mfuM5wXpNWP6O7XkdKxq4OHYbofgKsxm8W4Oksf+u9y/wb4
G2087ZY/yoDcZhjwmhE0p75p2cKE6ZmZCbsFYkrYoxUb0glyoAFsW8XqUidvuVrt84aMqNmeCJ3J
oblMoEzbTPNbXd9Vi02zPhQcPdyeOA8BtjFSoBs+dCBQVR1367ipsF222MSsdsZR8WBGD137w200
b6Qpk+vo8pfGiW5E/ntEJkJDG9pJfVNp0KyTeU3YrmjdLZbNY+HY+6GbzOXnm0ADvBkMJCSOM09f
02yIcCc1ovCO/1oDPdbOMZyTHLOpgsuKATVawRlsqbYauYFZvQd7AwGKStHliVnayVEGQvMYdRjX
PIT0EAHJMIDMLHIuMcNEw3ACfvB96JtjU0xiRxh8XanGTbDgoyvI52PsYJBntJDZIp87e6QVNjE6
UGllZ9vR+w0GULj6+m5y5Dru4xPkGGYgdZeklL/1TKKhsUnQZmRl9tml6YHfWanpqQkqf2x4+8cN
KtJ9BF5yGyzDkIsu2xsXYoled3c8o7QMDpxqNY8XdtTc5R/Z8Gb4S5CAghmq6j4ALUTr91EFusYo
yQjcxwaAFtnCaB03DsJZHO/yVxcGn0Rk11KlN1T/BducHgj7xg2bGwkHY4EkQzDwsJnsozzwq+F5
zgaIemO1zrpqx6Nbdimhy8lDTG9drW3VpvBUqARxeo7i/TJm5CgxVJg2yKzZ/m0Z7VabMfyG+BFC
TEuasowA2Rh3VXcn4TwWFZO4PFSgJ9tpjzp0A4QX0mbypLCNEFnqT8FDrKdwJ1kwkfwsbzZjq51D
zFjpaih+hnW/l6AgQ6JIZLxWXYlou43WBfwQJ4eWsSyr49uYmzejkE8FS0mnU6QciY9lwNfz02CO
D4uqFgDuKhO/+Hhjfkm1J1q+1iUaYDY3t9z+mvGyvG7LT1m+JK3ZHCnrAvRa5CK14zA92ialaeau
zV90x37teE94xN1s/TCwtvb5sE/oCrTSXxbUFqhGKIbel/teDAvEJbnvM/w98x0lwjsI9vvSsZ+W
R+R09puizx+aGh9BJ1menOZ4jaXkTmcqSFwBhMeuOEyAw4qycQcsBSs9QTWSUrHeTb4RFa8FdB4Y
OmdbK86NmmyovHkm1UPo3xlBhaYkJye9XqtGdzAm5GKF4VAA1yr39cgQLdJiZ6dITxtzXuPrEifo
1J4yIUAbaTb2HbUZVmk0PBfz7HoUnINqTCFS9jkTrarW2aMZEhECSYmN292BS7fWMXLYTRhBTEO6
MmfW2oFlqRn9QyPGl6Fs72ddoVK32VQzBD0UgPhYoouUI+96zBnHeCIg9Za501MbhQcAN6DuhpF8
ZdMfK8v5OeXTbRMGm7xQ3+iTfIxZyih1yL0BHzJbrcw3R0zdVGnYtzXIPNqOlJgOzererFq8JmXx
SMR1B7tvM0r3mGS6vS8kq880Iv1MdSFvssCdt+ybwp94mIztSFe/viorFbKNxOxbwx/0NKsH4Rg3
2KLqSdsMVph4sc72hTyiheKnYpHSm0pShIY4tnHNYUspOhinbta8tpG2R9+EeaikXcD/g6u6oRfI
OEi73FPyzbDty2ml1wve79WsdQ9D0r5pZLTOR0vu6tieH1TibndTFmF9dWf9rUXzc1KpwclX6uTG
B8ozTKowpFo8hE0eboV0WvJooOme1aHQj6ZiNFvc3wY1IdkE7tXGPRlERvRiQ1J+lXRMHMySbHKa
d2PgVQUxXkpn89soctNgN6gFlr9KjOlNR2cv77U9Ij/Xc/OcBRU+AMVQUAn27qoMVQ06G42rTx1F
btqma0vrgXE97lw1T0H81bEqUODQmDxHGhE/LG7zw+Qijx9rOf9qUWITaM2qycKPPoppw76Ztj7H
yVXMWQ4W+JXG+n6nW1UILxUP0M9EsSmNqBuzf+4xuVxE2sjPqlH0idpsdQxpN9b7O4eDm2+EITTX
uDYyvzdqqaw4mo075z8zUyJFzgscN3v42xNVFymI8tphLBp2S8F3WXSnwLQLSr+dpfhniihlTZWt
W83FAv+DD1Y6okMIFnNk6mS6dgvZ3wmSUAvxu6dIfS6fqCgpngDik/uyy9/OWBCizSVTsP4BDjNa
KWWB6j0CgN5mbfYRRnp3TFAOrW0kKOvJomDdKB1jHQSVClJ1sLQFX5z3v8xaMTetFmr3QVeC9NVn
0yIcvJwjetqBck2x/KmatHVugPHLeil2YWRTPz9kUL8ska8BKbhcEky5KuJikIxEDcK8trNu1bbU
PJP/+97Jrn+R/SyPOeV/G0Wv9XPcxGmyoWFLedA1zfilGU14MlJ8lHmjtRDMRAQaXFHk5BVEhjwl
Y7lQXLhdamypH5ybtPc+MwOvNUf1mIeiXweN4/i9qam3lg0ST3UMCmArIY7jqDN9T+hofgzAgzZC
T8CvN0OBrKfUDlOjOzdIREbmHX16yEF+3tOeQ2+1RugUe2Ore7Row7vvFP02QGx/NxiO62WtxEHd
x714VW2l89tWGfZO1rWgFQOxEVEZn3FJvatx8lPk9rlQORRyse0RHtIM4X5gowPTnT9JZ86sL1xz
I4Pd0RZMt8Cg1uZSr221LCF6huMCh/qZVtL7xBnWmEQ2pgRa4MyPQpPsmAp6WCIFD2auXsLGcteB
w0rHWzS5KWS8coMeHpOpVdwlpsseUtsGNUepVkMu0BunyAp8ZOePhGBXZgaluJotWnzZdozurmVz
L/TUT2r3PszGU1PgGahCeccG5r0wysHT+WMAm+2thqgysps7x5jclTmw31NVKvTn28FuQZqLbRJN
GzBgeMTcaAn7kOZxOjQoooH5oIrfYWW827DHSJLI6QKGlNDJ8IIkE/GOuB+ceGPYS21Q7tJJPwSw
8pz6Pkc4mdOsss4q09nAf+eq9Y3ruM9ujUxiaH2wSSatELaP7NE9dp3FLVSpmDIS7AfVWZmjk2MX
NxhbH1tZblLNZWmHsLsG5VVsHaOzb6dCD7fwM8dzGQpnz8RP7soIdEBPItW3mtmzW+gCBQJ2IapH
nXRJvsF6es5sjgyTW8mfg6Mbt71ecTrQotsqDW6tMrqnFSn1Io31JZI3A8HVVQFrzhrnCaZafEOF
6Zujxz+LtKx8M1bhYBf5r7o3z9MYn9LW3Fgx4X0tQO+kgd4TRnkn84rGZrvfVUsVYmd5bp36I2th
N/XPEx+IP+SndAcbuKjdrJKc0AIwvWKFP/QzHWDlZcWYrKqArX+R6J9DbTGI5MkU024pxOqHwjfy
+Lcm+G/iprmJRbHv9YhRWtvb5bk7WQ0t1g7YKlXCAcVcB3CJ7XWZQDFTXPtVNlyfxZKyGlx7a1gI
quN+Q9T7PsmKhcdpdD4bpc+WWhCtxHC3tOK7lv3hpg6uHXMJLdzlxfQ2o27vcsZvVIjmnsau5ABp
2Pq0hZbsRJQnjxXTOQqHYh/2itxbk7NUbHaPYS2Opgngrmt2Sio/umzAz9QfLEAHUzQPft1zymNP
H2+6IFPXvRF7oxr+ynoM1kCZd0GpMCEo0Yp3/8OBMAd9kjo+6hVAIQzYvZFo3lh09qwDF3F4i6ex
kUAaOdh4RbVsYMfkRuF5kRYda1KUJbqAWT02QklWYZe/LU621KlvnGi+TexoFw/mjzGnU8ootnpj
tqs2zG65pg1G4sRXORabWFmGLvwJ5gS+sxYoK0pv3rNowQuHkw8z19jMFXo+ANRMpvoSzjEoJk9d
Eyhy6pgrxRofK3INDjOBzVl5LtoDFi+qDLOb1J0/QuIjLb4roiXh2ek4VZlVOUBzte+cuj/abnGE
KXqrq8HZKQGcL6PP0MZzrqmgNoulu+JjdONdPo/kLgb3LaGPnfWbbGlvcvTM+5uU2okVb9PdRGBn
tNT10DgICY07LTQPgg4sLD3OPlPcV3uez5UURyMcP3GkPEpbIxSAKNhYmBQ0ihzzSj6VYX3UB/NE
jRhURZPQUGZn+xjlotG5W5HWn1jO8UWF3YV4zTu1h7Q22Oc2699Ml704dyKe3MfcNndmae5Tdpmr
cVIHHlv4OIbiHA6I4lMIbTEs0hHgzJb6S5Nhq/v2iL0Mb+OD1djnjk38Kk7UkzO0P6AAjjvTNXDa
d0a7ywlV7cg3C49qXjYKNVJMCu8xh70MY7BlRMfkDVALtchveslWxVLAYlij+UPnPc4tTC+KINja
8nQ8pwhCDFpuv497szhqJQT6vKube8UdTV8pp5bCqQmsrGtV1UXrk+IhdszIn4zk15QOz/0YZyez
KFIWAE27KZYKNK6Ssa7g/jiK3qW9rccUUPdTcZvpow7euJxepRpTT+lO2YFAnftcS1Xbh5BU161V
9e92bmBpni3TAqPZW9EPiUzeQ7yJwd7IJFJwGPSbMQ9MwmDGcKhblkurxhy4CtWhv/BU64+CKgFS
KcKeyNwnar3ppiI9mw37GLT0wS7JNUHiLASaohYz2Ii283oKgf26s5bGOmcOUa07820H7OYusAwU
tXlvhK9sG4YHZ2oLIplIlTSmK8xezgfbC/u+18LmVfQzfB7pqBk+o0YLkn2VmICrZxNN14qmt+zA
OYXTbwbfMoPNxLLZ9NJD45xsY7WglK3u2+hGryz4ws1UHbB7O/v/Ci2lmUW3k44qt5CAMUMsVbd1
7vYbdajIr+NhB2E+i9u5r2xPqIPwWLyye3fOnZ+xFJcowIvmlU4yepMSLwhDsxt0dmdas3EbYXTs
WNRo63BiwytgVABUqTfWFDEdI0ekO1UNyDIWLhPtKIWvYPTblKFFraiZDDZc1T5+amhq2VINOWHj
wYDazMnoO2lCfR9/C595IteF05KYhqYeUxWOodEZ2V5Hqg65iDa3l6gN1TerNuWxl7n2nOiyhvef
jOmdYpeBVyZ5fTs14w9w1gSxuILqOAtEsi29D2/AFtq1Msh+m1dBe+zQHuxGmHS3qBPzW4quzUOS
Zs1zD8f8qSm7Clx07K6aMAtWptHj/aBxduVErCyiq7O1kRY6wWGqsGfHSAnW08NG4JIJug6Intr0
5plarz07sppXmWOJYyFbfFNhWqwxyVFqPzWRF+J1vBF0m5xlU1BDb7Sdb/AKr4uG3XmOOHaHmAgq
/2QjAjNsjibWoO8jfIuIUcyk+U2JEuinqYPa37WCQ4dDb8yzkplUGra41SiKCeR8NhaT56pqm1SD
sdkUoGtjFVGlq5fVzyQEMqzqDcp6Ex30VC7i0zRsD0lGWDgTxujbqL38VkwaChk5pB96T1udKKAP
Jw1VXeiPmnlcB5OZPxRQf16FZasbliL13FQK+Si7XnK/1DXj0+znAYa5+0sGUeznasQoIQWwBhha
+kGDgCNyw/KOwPu8mjtzIh5Qoc5NuaNF0vUe4Y5lbwTkduhtTte4wz3X4gxA1qR5m9DneFEC65q1
LV5P3MdNG1cO5TaztmkC2+SZhu3JHmxUIBS437oZwQxFOJavK3FzqG0Tc0GJI0QrdOvdlCOpxUSk
vl6zU0TNVF+qtox8eAPTJm9lDz1lmsIF2o0IJGhj7pDKau/QELHpVBWTRTA1zMlFsbKVyn7pNGXw
+goRcjuEXHEU9e/5FI5b1ZhmjrhmD0CJDdTQIOoSpM9xvseYoosGljE9q3lm/VbypD3ok8JWNAhO
sq0+Q46wcZGfiry5t1311NbaY0w60M/n9K5KxgNHuFMf558wMzsvr9U3PWUnnaWyWNd1yDaiwsAk
s6RYK6YG1VbWBqojWqu4XSx6hnjkIPUwKcpNG+FDAu/0I3Nq+n2i9hFtMMuGE6kw98ufKfvn0m3o
pAl809J2IumjlZqZW8bPTyVckM3aNlXjM87ac1GbRE4D15cswbmMdmMFxxkBqmcM84tDGVOTVDsy
4/tAEPFsln25HT82Ga0Rbho/07Wy7Heyh4o9jsg42ceDyo/uomMwd5O3JPA5wLWcobLnHFGh0hu3
GOyfM9P5lLW+N530JZNQDtIAP3ZokThu5rpmhRpfkoINdT0UBKas9AT3PPIIIKC10aYGPBb42t60
H4a+7tZCJ+hqVc+zqt7C6fsxpfK9DMfXfpr3jdR33UxYsp5srBfJLb1kn+Go3GuDSWQcN2JTWk/2
snCwc568xIl/12qBISWuNjO7WqKRZEwcQhUz24LW0Z60JKceTXntSKOSCtzlQb1Rk+DZ1ePHRCf9
ErjajlFFglWvaq8CKLimlj88iUR7HRX7RW+TF8MOJZ00Dv4S1nni+ge90Y/BQOQFp0J4pMwvX9tw
su3C/jEV3cQwqM312DT07ELz9KeaIrJCWRhqCVuMqe1ukoETaZ6b3mBab22k3AqB4d2N1H4/JkO3
YZ3TQJCZ95IGe7IA5HiclufdnficxxBhJejvBEptAVs/sbe6bXwWLvF5gMpjKW7HimCBW1nn1HFA
1c/OU1fFT7UzCb9OXfjk8fi+VCBGsTwPg77l1EH1iRn6OCjlaklDNyEbJq1/UMKAk+3k3MVOUqws
SYVhV4qKqaw4GQQ1VlgcBN6n5tAhSpApyRZFuUX5OMH5m7aOoq2tsnifNcKolmyIu1diTQCqIsBN
AtmQEdN97R5MSJe+O4X3sdW94ojPCIgGS8A9lls3Ys3smt5eD6VYVuDosS3QENv9qY7ZXlb5DXhu
ThvU2xX2p1VFh1Cbn8jW3QoK/V1qwFYpxnQAJ+6dkan3LT2SmGH79yA27JWVxXf828ZLsuSA4eMj
opfNg0DABqzJ75vBOMMZ55imidvMKWHhh+Dz8RKsCJG9zSK093qHRxDfYrcxoyD2KrvC6U4AL0/Z
RcQl6ozVwPn0ZkxUl1EQPivN/JwjofKDETpiVOLXyJeMV+ZQhGilXXprpLm1GW0l2uQVN53Iu+1H
AckLFLU+MrJPkWuv7Jtajw7SzJ/rKf4py6TYlVHU3YJatdZ6N7SbSiwK7L5XEAS4P0NdNjst1p+Y
kLCKT7I9hyq1GWWikOwalyYBC5FMH0bzU2dyWohSffalUbePmtr/ooPYPQa2raHHjFufIjr90NtI
GTLLpLCYasdbRynOJU8t4myrm6uwIXZlERXZRnoInj0vXRaZRjuQ3U89tdNsQtylWWzmtHbXrE3Y
3KWaPwpzGldRU//Gssm6PASYFfQGX3M5nlnC7V+w+s0HO1co+GkCgaFT5QjVxE51Y9U1/yxVsl1L
UzWmLe5RqBEMEqQH4X9nSK0J7V/0XHmr8V7ji4owoME88HF3EvGqsIQT9JA3ToDahO15uGnHxj6V
MjO8QKt/DSO933kb5pxHooLMRcI0pMnsTRHVeKv26mch85LcbEmmW0aO5xhVRW1GPfjaoGM/SDFM
DgQrB5PxRUaD0c3UrXfmKtIj9igmR7JkMJodRS5Ec1xqZmUis5UJ6hDvh4rtXiaFL1De49boIx8D
CFM97Di0inmubDo8RIiI7QEZEXBDlT3TvcDcsG5I45HaNgSuMX1cN7MjWBkZAenQmRGvfiVvCzCY
W2lSy2V04yvaT8on1dC9q12FI7xGbLkh10i9xrzXGYE7pxksb7BJcbKPU0kCRu4lMNKHEaq3HySY
BbNKL/daqDprkjT1OeZ/KBUwD5TeYBwwCnY9E3w4LYne6qXFLkZTgYY5szil9IMfKqy68I4Mj+Mb
06heAGisMnlfp+FypCG6Y1hm4hdQ2taVIY3V6KifdaPklNZqOAc7ymNmm31iNwvy3e7/cXRey40b
QRT9IlQBGMRXEiQYRFGksl5Q0q4WOQ3yfL0P/ORaryWTCD3dt2/QH1Os5Qkg0u6xPYqNLmouHMwP
8ve0x0zIZQMUB1G5JCHHTxud+NXR4RQn1kW630R8mhtrIG4ZtvYTmRlpuHTpSaT1W5tM33EM/Njo
SbMt04ZJ2e9qFiIJQOTYkRbHKLw1DHcO43n6a5g0D34F3o7bNUPlKHaJR8bz5GBpNzasW2Wpz1d3
ZtruR+6xISZjswguyKL51jaropl5eeh2QtYTkVBxya2z46B152+R6vbOFUu3wd4vCvtOm3dWob/m
hEKdoHhUQVwOKmg7vkCUazenNYEd8DOp93bmJdtFb/+klTeGOGlMdNsLp5efQuWmtQuASz7plD9A
iOib5gK8PDb/GISBkWWzuknpOct7EMmNKaiJfWpVh1667+PSkxjSDQ+wZLKttPNm29V8HaYeIHTl
w14x+DXEbZgLIRpeeiHP4Vmz11O6mQ5WnQBbKVYxDSA/s8E44Pagv+VFvewqTye8oo3PbkZ8pr5o
BZkHdn2TpXAgXjl339Yy8jqzYodG6trUzp++FzRMGZkkvQnukTgQMiIL21hVz2VQ1yNfwogFcETG
Nmjxi71pA+JEZWFcTQKYdm62QohmJkhwKcg5Kdv4M/U1YjZ8AajTLL9kDyDLLZb3xG9KwF8CQiU0
4QB4gshEQZa4FRXAbSMBxJqrWQRWzhwn2poQ5g/zm23JL63UjVsdRfHO6qPyVo4Wp31kEunnJl3o
QCkNXMfpw3aNOvcnT21yGCRE+6jxGaBaXlNM+0KtI8PbBbpl8SGXwLHwmtBi3/+YMsfDwxLq/ADW
eZF4gex6oxTHpshLAgIadUbrvDL3zRIUK1uCuNZ5YSd6wLgenqc2LU/9VBGeketkzM7kcpFB1O1A
2nKWd7G/iUslA7fhLO66znpgPpyvemLmtKHtSGooV+tlbpz2Vk16f9L8UdtauRlD3nDbYxz1/odJ
MOHezjsrKOKkCms15q+qLwkGj72cKLxE3CLdcHYSSeHVb0wyGzSwNS1a/CDBGPyxHPkcGekp/xKi
qDfmMrRfI2uEfRJ3zbMEc8WDqCG8DS9haBwksh9bMZjU3XKS+5YcBXZBYxfq5Qokapr3oxNIBTuk
Ml7qDo+iaOqtYCIy44E9RPbtRhmkNRJVgrmqxifCm89wIh6jxAfecudbK+gMbY10lM6LQAmWavkT
97Z/XUoW2HW0dEcJokorNBQ/7MQ94kw6c/LeF2nklDUXPLWBZDgcKxKsP2XsO2ewUfLhcmBoudGl
IwK9dsQt7rF2M7JWBo4PDy6dydV0GKJ2Rp0yLY1e215IXsOniW6aDX3kuXQxk//ozOZfFfOO2QZ2
xT67viDvBS4JdYZ3mMzB34wUQ2GdE5qkdWBtLQW7nSfjSDykRaaMRyqwXk3bSEgZeCZMGtfA97Vr
YGZO2jzt3Nzy9otkRzET7UOFyyv7QY2VCp3eoaj7vRdDPJPzpTNh5JFzaT91s+rCKs77t0z6K0wV
ieFQ1ZN6cZKsemgY8v4aSq9ffCamD+Se3q1PVUIq3fBWTNzh3MzLcKgkKUSFrR54qPz3JZNAFovV
hrMr54Cy7Ry9uYUnYy3pbtHJPIq6driNKT4atNEg81UyNM8ZG7d72fpeoMcavMjBItxF2UZoOJb4
XqyKdC6G7V1szNnW0TRm3woztI7F07etU8lGXNiDjOypH6+tugNTmx0UImleaz+TuwkIDq/qbHzO
5nTaTYuWfOruKK7xUDofS9oNj7VfT9BYJIF2neAhKQ1tN5eF/eQOo3sTJE+8NF3i/lilkN+RIuZL
QD64TY2wPhffyK9L6kA1K8mYJdDcf4nqvvu07FiFkBrrA3Rfmg076fewx8aXtqmmnV2yNcRNa/GC
2VTpg1508tAXpHbLoe4+ajQ+eznYuHBHWRcatl28TbpObHME1oqk13ws2enu8Lobfq2q6I6+A/YS
OW35QVxSutWHdg70cRJ3mfcAZQkhRI2YLDg69UQyeEKZzJvkDFsiR940AH5IEX9krh1RryaxhgB3
9qPd5WwlUBOc8T7sT55LRn1a+NPLpLt1uHgOibTapOlvrN/VA3L7ingQR8MJxuS0izWjxoLX6xBw
R/CfMsu19xX+Jqx5e2PZ5Y2bH5wOieDUF5J9fa1dxtFuMhJxovnTrDyURlEFnmNm7finyojfSyY5
HjH8ZpUjsBQ6YmdHcHhfIgOjfxbvOJ4lD7pdT4yPAvNIlviau12oQ4FIlulpmYQ6RpaxeJuxniai
7VR3GUWmrjqpPyQQV9pFLdEHr/cIEkAk29ZoouGgxhR6YIPOggwzMuoM1Yz/OoUCelss7fA693N2
FHbt/3piEUGcJcl5cIC/QG7Y8GPkO14WO0lCoj4caDB5tgN84RVPNL+kyPbGU9Jb/qsd0etsCSTk
IunKQ96UZXH3XZXQ6Sa6nIvVVulD0lTNOYpql+arG4a/U0Kf35p5Y20Vq5p6Yzo1xMBEjO+ZlutP
g095rZXhEYqNuwPJhuInZkLcNSK2n63M9f4qMfXE4WbGiXxZzNjW98SIsWkEICurbdKM7aOLbybQ
jRGFnZcW94Ki9FUtoxeWtife52HqLkliNYelG8yz3qQOBsk4SZeeGr/i0SS0omvsZt+QEr4ntle9
YjRZBR4x2TfXpwR77BTPhrJ1MnNLY/Y2mW9GuwxKS8ViLi8CB6P8QA3gSU3azac17BwHziTeF1bK
ztpc+isYox7YRG0eVa38fQ72c20rrQxtDNMCrM1IqXWsJFxMDtR6FhBMG++3dyD01HTFl7Zv/J+k
8MOFokkUuG5eU1FPG03kRIEOQ/3IIlUPXEmDW5TaAKeFdWTDCovpRIe2M8/5Po5YzXdmk4cevuww
NHkO8q77iQpXfHXkq0P66SDZj46LHUIJz8LOFeGHBoAxg84uzuiZaq1cdv44tmy/J+eW1ul0czox
DIyPKB/BJHp1rNToPmc5dNL/U7Ew8SDRUCnztffn9zaDzckEU2wIGUZnOLN+VeVYhxZ3CAiqhoFa
uPdE1W9pmZp3TRf9WROeCGdSEQkbm8pgmMmRBzDflAUoGLMLMYTlSwLHGQuHjCQtkk1zmj78jC41
EY1fjgN+gp/0MP3RPAZ4N4qMYCEjNdRT3zmMmjsdmSyR9Q+VGiCswZz0U0UjTzLV+IOzKtyBJSmu
81KaJ4OYmFMVUZM2nuicU6GqA9Et9VbGdrFJTeFuDB+DD0Zues3W74zNUBCnmnozSkVcim9Z5Ay/
XBz1lXk2hBnNGbeNjfUMoW56AHpC+J02jsfcan8wH2QdNtvj90SkG2LI6H1Y7L9Rpf743DQmE6/a
2ITD3YfRP6Hze1lqJP5O+c+n0dmSX75flHnBxiXbJCO7R3MqWzp4ga/OQqhU2VjePS8JQLaMvPiJ
h5rdsG5bpMKqsmeSicCodYW3I/b226mV+haquw6Ghd0i79wl7vECsdc1Q/1TmFXYwFI32lRsBn0o
to2vH3rXPHKyaXTAkLdpKsOI2FizpfQn4q1LSNI1jPmXIn6UGZwqr1J/Z9USnCnDvPIfjHZABLTK
eaEKCjfapfzTzeSpgu+AZ+Vp1KPn2hyuWufIoMrtJJAtJMyY7QMah5ObzWIre0yHPVG6OBAl8AA7
nWrqw/k7+j0iYbtwLyjh1lLGX039Nhu7aWcpfsgZmNF9hv6J1floRcmOEFk+ROWdyjK5it694rEQ
6pH1qpzl4hoJD7h/sjrjkCZdMDTpY17x75TYxCb0g5rwWRDbYjsPaWjyiefCvOZYz1d1emgqeWQM
gMapwWZv92TwgprHO3NdZipkxKo20ZUO8hEOxH7idVPRdDWI6vZ8GPhmtmwklCLe3mkARvfjR29h
KquFdU7YQwIXTK/QrVB2TRfXQeMwctG1boOjr76Jl5UkV5tE0C/ZZ6ubb5JyBPFOYY6wQba9n0Q0
QlIYl4wABoseB+BzE7XsaN2l/dRq6rA/J2dHJNxyTN1fmyghUz6KHpIovipbmhuReDdRtiw4Sue9
64nis4ZmvveZY/NExqfOtaH4tmrPMXu3lxgor2k3cDe1g54j4k37nTQWmACqPYolpVVMiCSP053S
nNfM7lj3tV+ZWL4J3byaaVfv9HZCsgEF16RN3ki9Pze1ehgEGZ213e9M6tXGpFM0Oj0QgxW4TG/g
8PGzkyVvRcUnkcTzQjMty4E0vbketpk2nrUZALUvzXnrme4JG/l3Yu40OshWX9Ma9T4JaPf0t0om
lxSuNgJ1yWUaFBk6y4PhQbZ2THOrTO20YD1le+nPkpl3bxy/2H98cYjuG0O+zlizM+RX1VYJdjSl
RoEb5dxchYjvvWr2Y5t+5tqPhSUs17FSXsCGedfQkkN1vRjg58rQAjNO3jvmTqlMAJ32s1LLk/A1
Nr45L9q/1vpUxJhPmYTUu4S5YgU/2cButv09WfkfUn5+olzBEbQ+ZSv2aYbjHXmQM7e2z9R9UfVX
yX2yI6CObvnXCmxdse7Pa5Lb+Bnw8PsQU4UVe+90SB7GPGMGsHdev+ZU6ncbh7bVN7TrI5ZK0tir
bny04wRofZw2rkEkNHvz7xp4A0rXnkHlwXR1TBycbaPcDQZdX3ZZ3NdVnTuQjwqJKpFTYNXDUy0g
/Ah759jq1+3iFNEB4zMj6ryIL6368Mxha6Ipp3e89272jKg/nbPQ1WHtaMYWVeu+TMeTVRFBCosH
4ttdqehZg66XZ8ltGNNzC9pcOjNiXvNazSYKjpcZUdLgsu9q0yWIXBKT+uLYz4oEbjewDVQbws6g
fGPla0TzQwljEebTXKZvBavuLPcPZoJQPZO3jCDI9ValyxKy5zt7ZO7IZKDVVoHegipJsWmt8dzn
9rEsomMJhErQ/XGxY441Wlet/mJ1elao3NfHocjGne3hMoBfTKqjWFjmmFUnUahauS2FgpH6LHGS
XLXycB+Chsep5kOvt8cU3S2p4sBOjHd8A2IU+T7/WWzXj54NTNewZuJ+KbH8jJ3L0kzt1usWd21o
RuUjFtvxpnXawKk4NHkEukn7XT9jXjhhrMXhEmc7vXJfXUpKbqUZ5jFgt8n0pDvliSTEvwiAzubY
h75XHNYf7IoRsGp5W8stOPGeerP14ybADP6BNdVmMRmpZR3mGN74TnaougWu7bAd9AZ6anECwP+j
IqLjp5KEIMsm4Vp/wrB+W1CN83kO7YwWJTOh32ElsHBIL3oStHN7JpSo5Mlar3Y90LMN47FJ2epB
lCc68sLJSZS7LgODHVkRy7e8sW/NHF0VrmrCEixyG9DU5oYAvAcefElc677Y/SsqGp2qkO3H3nyb
svYwp5kCY1mvUq2TSTiQQmDpmE+54QL5bUNPbEPmK/5AdCJmO0Wls2htYCvNZ9PZQWTXTWLZRABW
FlYJGhYyvCd/saj1dbd1CEpXbnITsXfI0uiNnuwaxWyv+QI/kAge46zYF22aMjIl8mD3vrGd4EmF
TU5X4ECwHrKVWpltsLZNd12dejuttO+VHM+l3l9aW7w1ghykaWp2cjF/l2J4rVTFFWsfijF9FWVx
Htvlm/XuG4G0r0ZciE2khjeyDw4U8Ie6Rzag4QKvrOjEXPIvMaJ/5PK86Np0m5n9Wqt/1FQfFpmz
LwrzAiwJyifH9oz+7GIaHpnZmgp1lzjpCMnHfoJ3sX5sQGpYoKP16GgttLuERiNaH6qUGOF6jpnI
lgl50WBImNL1C8Sa58ZWT60fw+Ce0eil8xBmqfbI1kw70Fk9zhQ4tHI228dc9edxro9zAb7ik6jh
4+LV8r4lUt7byeeUw1GDU3kLpx0ObMubqDlsnc04lGWynxd2RyTG4mRlGiUsRX6L1+1J0j7lQ3QF
Wn6B93lQHG860BZiGXZycWsskDPY4uoDiXY8nN7gQxbNx5Ojz/fWGNgkA70yWXB6Q5dtq1zwDcXZ
0vTHUQFUZlJ789GDFgPZlrl8ZbGD70gNkc6ggIMJPbe6JMzb/G7RGFGSyNROi8RE3pV+d5rG6oUz
yuyAFxkaH6KC93yI9YsuzbuwKs7hydqnXfEb0RIJak7i2cNWLe4SVJHSN0M+7TX8OoZ4UoDHjuAH
ZAWNS3J8qO4zKvtDWZpf7GCMXaKjtVnfw5rEryYqD3kDu6Z3xQptx68p2guMWp+E1f4r2SVFXUxX
RmffGtOFJgy1ijGepqHF8qm/RWX+pmkF6ovhT8ZP2nZ9xtYgwNbtMjYJNi3TwpwltZ2Wjv+kwRLM
IYLWyLq3denW2loPh7xYfeB+68SDTyi1M6HeJ3MxVrL0L6ThkBjllTxMsrN1qOzqBtR1QG26PndG
1W1dDsQhnU4sx59tqr7Fibpe75JcHJ1IdR3ufqM9O/mHP3Lcxfu687c+zwFXn2YT6tQ4bQvSpzAg
eVjNSNZ2khzLvViim19aFzQKJ7MeXow52dnEa9twyWDFIB5xA002W62aggm91bx2vCehRR8RPFOY
dFZ5cMf+Wbcf9anC9KT8hBGwW+SaOeBcamZTUNYPfnTUqtXRZtXudyW2vugQq+mUQFGJnPS0EmHg
IkU9sHQRPTeM1ugfA7K9cXTJ8Vcpavm25MZRDNkXjgqHCF5TBbOi6suHCrymdW+RYSPP/OmzS2IT
7lWhoO1YA84t2+kuPueLv8VZxkGWNCvvOtFK0bLuMa/xUxG6bn/hb9fHrF4ffi4+JfcwgmSWLQc+
HC2clB9i0f1IenK0cdXLyBGZjPWF/zbWTfRzKyf0AZB81XkEpgEYqB3rkQBooenuBl5nGcSpt9Vm
2bMF7bGW5FluOhg9cehXZP4WUQWHr2o2Fm+AzVHOr87c8jM2Uftx/ljJcEiG5RLj4QG5+t1P9KfY
mvg7AJzJPUPsC9y+fVn/aenkS1PY4YcEM4sImeX/sNM/5x0Eer4aFFrtPION9m4Rjp5+bi3r4CxW
0LmQ1GvtuTC5n2tknvM+rJxQ9FfreOG8rP83mx6rGusTu3k4IFNgSvGYjt4palDl25H+2VTlXgx+
0FT2wYvmUM0lHsLaIeEVcmmZHai2epQ9FxSW2WPKxqKHvUAX96uQ7lG6t9r6LMdHSCHwrMyNMt/N
OLpoeRRODjSVcRtV704PaMaUrUXHVlzc/h+7k20FmMvHV6j6wMG3MMGDKvmHCWiAAP3VYXu8UVkH
Du3vZM8AGVVbweTli/aoUiLNubZO/69vruuhPjVRQGecGFBHgFRJj+NNXZYPEyc4Q1XHzuvPUW7g
LUDVSJoe2lbu75o4p26tUJxYWHqz+HJyz3gAPQEudj/5rrPzskajICYnXAwKXMuuYX2jHO7wzEvb
U8YiSWPb2yKMYJ8FaK9qAqRg7rJ/gg7aZduI9MWiCPmT6Yp2V+jTv3HlM3M5Mt16tnisLPLlJ/qG
mDcXHA+KxN3GQhf2H5M/Cxmate1CvvguGmMYJvqugF4dQZwueOlQGnEp9ukCaxs6vw/7NJR5O7E/
qvWNXChmLkatpH0rrAt8mAcp1DS6rDDNajxosZtjNHzrSge2EDqBtZT52AgTKRG6poNixw7tOHub
TXEtK/PKF5lphJykeVrvQlLk+3TQTmsB4uWy2WJ3Q7rX2V2QWoOSGsEME81gMv47w3CLdfsFh9qC
RBvP/FsAAsPmP8Ws/HNK6/qUGvEM0KLz8DHnY4W4rLKXabrHzggYB05Q16CO8re0VmY27XbLDnQt
eNEj19RoXLV1ZF+ujleukFUQ5QI2GaRzcsO/i6JUB3PKKAqli9qlRb2mR/FXI/uInbv35JcwYfX3
usABCmuyyxK3/Io5/dCp2GSPzJAX4bhloxBoHKuzHdv3Uked7bj3XMA+8LXhn5uXd3Nleaf6+6Ks
Y1G9Su/DNv/mY8nDku9GEXRizI4WbRo4tD6+jEC/O439w0uqMBZ0Y3P44y0gkaWmYPktDfvjBeZt
4TjdS9RWWSgnNNpm0r8ZC3y52SLflaTAP6y0LIiR/RgSvFt8q7ZRrzWMUCT3zUK/EYP7OrP15SgX
bYmR999GG7dfmtVBrDJzUsiJ+tYBVvyxfXKsCRihkQNbl55OBRZYu9OXZTgTrTFtlrUz4QEcWLWR
TJEtRXxQfPJwzpsUxm3rZdeYFfehL+eIadwYWHbXTGE2VrcRu9Wd5ysTgwZlfcbAo1nYxbX4o8So
ikBWM/hu5pLaOJj9g5UN9svK8uAMWuC4GDFdqHK7ZGsVEtWj8L7HlNIpyVMkQgEWHRTUuMqIOhm+
yNT940UxPguSvnQzDDGW0E4z/dNNAhc3TeaIMNFIErTstNqUro8YhCdWhGVtZ8fCi1k0iwGXrI0Z
x6LdVn7uPreuZZyLouYEt+P8APEPBmXSQlNVi6dT19Ka6JTFCNHnIf+FaYDX/2g/pt4wXzknAR7d
VN66RtnP7TymbLIqGnZcWI+eL+2DyEm0XH+iCwjCic/8TRJAoCj21jQBBsxRnVwWza7DgSoVz8UH
c1O56er5CReY0wxYUYGZb+1covk0eTUaAD511mX9ZlnReVW+zVFzruiAFQiNKemEXfinvnGtPCMh
oRVpzeg2NyAOYAXPe3NnJKpjcVzfT6OyP0SLSlcb90j/QpLbAlv3wtUFWyLSw6KjOzOPH6bRfoic
+Kw53ocn9Z0fZ6GNDaiWx09O7WwMlCpJaz5Lx31DfXMQlvEo+uIgHO3o0LKpUften7sVIvAhM29M
EzAe4pqs+muRkNKbxF+IcVAL+RxsfkYOaJvQnTI2brrZHTiUJHC9bl/Mceiv5mQ+kkhzQh5RhH3c
7rtCnnnEUWja7eeYansDKqsaYlC9xD8i3IBY5MZ10CXWc+EluOeZgKM2VgPEZziFdu2NjJnUuJYW
FugtXIeUnx3toj/pBBocOSuZRazhb7ZghzJWL8Qa3bHtxYXGuuUZWL43n+exfy2LGSdz2hmY0Y+j
jwYKc5OtpXdhUnQ3+CoQUxHnll0WKm/c45Ljb9vFlhuEhLv/OzAhLrHBWYXO4ogp99P/kAIne9mj
qygkW5n07Fflq683n2NdcMN439OSaJlsuXrrOTG3w75KvXuUD49rIyQHa9nacx9kk1HvZlf/Xr91
3hqvYsFKr7A/tbnY61b15nZr+Uv6hzJCWd+7Gu5Phn7y2/pvZLdPUxufpsx9AhSGmFK4UMh4Phbr
2jYQywxgBaZ+OhMMzO3fhStUuPI9YZvNuPkETn0Z+xEevnnolhZOh6Whrkg/uFoVtjAmCt4+jCYz
6FX2mnGi40RwKHk4ViNBgbNPCauA+WpE2Cm+vHx5zrziOPTpa5RW/2Dl1ZT74lhgCLgwDcJmO+Yu
07ZbPBk93H/0KAhDfWQjTEam3/xp29kI7I7Pn2QKTCertixEj7g5bldvdzfJIdISYuEYcG4w5ThN
egEswyTpp92DC11j8DiRORF+Gm9gAz+vSig04Btjomp2y8e4uA/wjw/jgBlhPO2Ep131vn83eFdj
Jkz6cdZB2p8VgnFyvGs0uGp9dZQL+U595EHsGj6mPr6XEfYE0G9ujYaPjlg8Bp5BHICGIN239XcF
/QBnmvycQWI+VWb91DcoU+fcYIGbk9BbJk+CHZnh9h+w7mib2/rGxd9DdEl2Mvfyp9W+uWNdwx3X
mk2jEmTWDaxa5EDIJ1PohgmDuUp+e9t76hPAZ4Wzm6yqUzcZ7zDGw1qWT63zTYuxPqT5doZQNi8p
exT3NBnaX1Ryr+v9RCV616htUNyGg7Rh9pS5e7Nk+ehx6YfVWXC90ySp2PfOrS+pnN9dyRiuOYl5
s7XhtRTYgFZOsNahOCXzGZzHQJRfSu8zSRTqej87GDoE+FbKmznFn73MHyHSvBRt/eFRudY/N1wm
OGwPAivK1dC/GWr2DtX8EM1+gLjkHCkLBbD1UYsUj5IVAWcdv/Ua7Teu/dDNHQZjXAzK5qy1PQ9C
ZVxxd/lEflDu/BpdlEzkKSWfO1IJr1PZW5u40vBA0joPOcbwCN+V3Z/caf5yS8QSNk330MTz1lfd
GvceNdtoNv7oluOvNCAsOyK45Q5ivnVwWTzvG5+crxKRXp8Ox773ToVh32uDlxq29cbOKP5WBw1O
89UTKP/eN6qcz58cep8LbCkrlH0KH9pCCE1HzFYb4qq9z/UESzv90CAnWX+r01R3ANu9FgO7lDqM
XhfnhhqxAraybKYNEwGphaHq1N2xkIPMaw/XNkl+7Uk+ufiVuk0ezMa0rZLoYQ0s6pk0KumE+pId
x1z9jS3n019H+0Gc2nri4JmzH4MOvKx4/cyElo0jS/njEdYfu1DIwaaotlmUHrzcBUIu2Hgm/tld
+mMMXM+Nu1VJBlThejQStfdPeNXwlctqfFFdBF/EHlBSpkfXHMa908YAafXJWNpi25nwCmtjvqZq
2sywVUJvUfmvZ3QPZhvvqXK/omTWGVrz2sBX30Dgb2EwDOGE1YKsxV2NHvxzxHqnCjOH56qr3Rt0
TVbA7nLrDYRDZbUGK1TRt+qzeFu6MX3OFDFfDgbCEjoj263vVjr+rJ8BW5ow1dyHxIBlw8b6T4IS
js574jmSSxykJF6rznw0vc5A+41IvkvmYImTo+Ool456wVq9RcsDlwziCiIh/yu1tXtRTkccjzZl
7bLtFI8x/07X5rtMWCBKm7Y7qV7dLEWOx7yzlJi49GtQCNsYnDziBPZ7au3grLqgqeZfZCm7OE0v
oxxOXfrTwKfsakSzDTa4wtIe14qqKEcCmkVO3XanYd8b/sGZYDa7lXYrzCjEQQA0ysxeLa34RFz9
Wo0lZRXhryEPTERXlBEnvQRkcuQHbiCXKe0/nZJF02qpH3oFz9VkzZhXV19tBO0xc6C1D596EfW7
NGmfhhaTwwGAo4+zkxcLwRRcuGHW5fre7ADIM8ciNTA/ty7k9GnkNI0GOpJoWc/R1H+ORPw6wDRm
o4ySoVIX2QgC2LyGjACJFZnS9lq1fCRL8qYlHv4bYzBP/hmS/ks+qNfJ9ABmFMewsJr2EFXRwBLM
3Do4121q4nl5xVYC+YNX4Xang95JCacWKl71rI2y3Y8s3oPRxs5nsLU5HGsMs1Q/kpcuG6y9Ir92
9rHWku0TNeoUobBdtSM4a0E7Ra+r29He1Ussi7QReGohiN5xuTaswQsUwhxvipl6ixYRoduoflwJ
7DHCM7hjhKE+496HPmTZmAzPk8uBHdknCe3tt7bF9O0PVRpYjpzeJJPKDZuC5eDUeXca5QSC5mau
WoHB00AU5yHplH1AzwceGLEF3Tt2GQVG0uYn0wYqsPMByusYTc0h1XEiI46lHwNUOfiCLSwrqiFD
Hcek1n7mPV0gE7JFP9nhKHVq0AAxM46o9Y003flTrIfekOhnH+IB/UA5QtiR8bEBB/tgzfx3dMbu
7Kqm39apFp2zHCOZ2gD0UEacPvfVMD3MAzrspuzh3pUs40GM4XVMkKnoQ6aHlGJz0itweNb5n0SL
+4+MT/1Oua52ZSspTrEXF/hRG8bRaeWLtGeCY/y8/4RU0GxVDVlQp9+4IkAkQEHqt0U0LJ0H+IQt
q5FNPWHOxSdn6I2cesdjBvFed7xtZICaJTGmN+3UZI9TIbBCrkXxrmteRifdi5/acHVuvdclODrI
dDd32T+d93bDRmx+YTLCHjkByfN8DP11Gw5BjdxgCwrRQZhJQFJLL0Oo6+Hetq53zKmOt4M3sJzW
2cPNDUbiCZQsuOAgv1EjsKMxPOcbSh6vfptNhxgfj+2sovRkY+4RtumUH6sVT0+VP/8zGwVaqVMm
aTYSL1hWFVXjkwqCJg6lXS1RSGndCIGhy/BVShPVHSAsj6fajpd3emp3q9nRh2FYcje2uThGntej
x5wx7TIyy99ZTvtlA9gFkPKyHQ5GZbKx/qPuPJYcx7Ys+ytlOX7IgrhQbZVvQAUQVO507ROYR4QH
tNb4+l5gZr2IDGt7Vj1ps57QSYKkUwAX956z99q2gbZ9ykwTMzO0w7iWQ9TJcDjUEBlhPEQ413VY
9Shqu1UVq5mbJupV7nVxbysgvaSZ1YAZnYWwCQdRgg9QWI8sMrCHB/pzM1GIQdCHRqW04p3g5kMq
xY9Jkr71iizcuF7Sq9vqmgziQ++zjpERuxn2QZhyQfmsjWoM10LOr4mak64xR/LrREjxyirNnN19
RC1W6IKUQVFZ63/UrEilRpTdnVoq9+GsbCxd2y81HKqCbpCVpzTCdzKHdzMWCeHj3KZrxro5rAKg
5sn6H6XWlGGQYFxWFO20FIaqUf/sKL7WdvZuUWqd24TeObPSaam/sgfghxu2Y4b7rZPq6tLGiPPw
pj4nC3lMM581LM2rVtTNBk9GuglU6ud6WT6FJfyEpVZkN+cpyyAQ5k4elY+6XYDvRKSUpmuA71t0
v09J2y10MDxgSEuCeJMgvgaP0L6bIc1BkAz3Nw7qf34d/1fwWdz9Cchs/vlf3P5alFTIg7D95eY/
H9EsFdl/Lc/512P+/ox/Op/F+QOO168P+ttzeN2//u/mo/342w1OlszN7rvPerp+Nl3a3l6fd7g8
8n+68T8+b68C4PTzj9++Fh0nYF4tAPz021+b9t/++G3h8f/nzy//17bl/f/xm9N9tJ/ZR/rx61M+
P5r2j98ky/odU7JtWaZscUzIC5N7+LxtstXfVZUEMdPE42MBzgFUC8itDf/4TTF/txTsL7aQbdOW
5SUfsUGctWzSfjeBixHQp1tCkQ2h//bfb+5vv86PX+s/8i67KzCRNH/8ppq3hIcfnFNdMWwTsQb8
U/wuQrWsX6jCyYAzTJvzxBHVGBFjy4FXya2rhQP8gO8Z7oKVbCnCzaQCqOuMC5bphxTnT0NZWEhG
9XMcdBfDqM/Rey7Z0b6154ufnqnmu8WUHaUk+yJS6wE3FoqCLnrr6dFaL7kSqyufQzZblNN5fo4T
ugqFSYAtAs5w0ynjOpRxrYcs5CAraF5hqMZKDNZmHilmP6eB+plmymlS/V0IQTMLKUgXY9Sv+hQr
fNXj6CiIYgrzhXYpnoKgcNOAF7QjOoU1aqg1nAgnzWmOTpBuFdg4rCmTrgHYSKlq7bfzt7wcXSl4
Ekb+lU7aexIxzZSdlro6mnuMe+AuLVZ3q6KN8UVlnDeC5lAZA+eZcnBKdcZ2phZf0DSD0Q1YjtjZ
xhLUPsqM08aNBkIfQJgVMnaN7lmApVoJJlqlmnSoxu6zM7r9AtHaTDoqAUt8w0ZgrlODllUd69dp
RNOkVG9R0b/4+NMQ7U3XbpL3XaMhWQj1i8hjEIN0DKB1Wuuwl7/Lun4IIiru7SA/Chb67YzRhoWI
0lnfOuY2eL9XYxxShGuLUy4z0UmN8dDVz5jm3UxOFIRofAEVJkXIQ0G7CZChs+TVqjvcjAjQLKYn
wvyuUNFPzZaq95g4jZQWrtKKhII7nYiu4nxhyW80c3u4R0LadEyUUaxY1SZu8nBHa4G0CXto9xJG
RKzr6BLLozFp0hp39EEacHRHWrMZRhRLIESk3LafwqFh6uEzLcvU6YQ6DYxeU722jz0pJ4sv7zUV
4WIs7F/GnnpcM2/AcWWrPmuknb4NIP9uBiRUcdxSeAsXbhIl2CErr5FcnkHiqho4u/wbgVl2x/pm
wFtJPXYuQnTSqo0mot4NcUTVhJrawvifzfhdwfW3MfrhaJvhniy4ZoHAHROBJdketYdOj/qtoEy1
jpX6PObWReMsI6Hpgos0oYEYNA/B2raoWdgvxjsc0pRx0tVAVeIcyDRd5131TDeroaEkklWLVg8z
J3nWtaAtbbJ3ygCnIs3+ltWt09ThlY7tvq18hZZB6YQiqreVEr/R6LJI6KO5SUxRZURn9EQRUhS6
DG1HWdPQglUvRhcdQ+6JUiIaQn6wavSVdJfq9i3IWL+IGn5UPIC8oKGdVzxVkS6RtXQK23YfG0z+
mpI1ckzPTtESCGNBmJKtdY2wLq54KbqPXUThMa7f/HAON5ohTlIIJxxBMv3Ccn7JyhZJ0kAoSYSS
WG1dA2DIGivwFTFoSu8DabtWN/F9rQTWukfOvB4i/VCDo1ojRQ8Ohtqnu0GKTRgAQbaLBsqko5QN
7HQcV4iq4pWam+PCQqYeTp/VtEb/eEra/kOZi4cmHfemnO98M/ualnhD9L50VTPyMA5/61Nlxa7e
rqYkBKwDdPJgR5yLO/tjpoNAvwawt7J0tkRsjVu1HuEBKlSMQp+EWhSzF0uTnUiFsoA9gYDJGrJT
nEEr6qaLEQTPvmGTLcjBtjFi2n62r+Dms7tt1Qy7YAqvKBiKtdZJ+9rXSEhJeiRVLMfWUxYcCxsq
hB8WOmvKaR/FKSaZtLXoUSef02h9ZRxCdREgWc9bRnorUbpNPYUAlZruCnp6RPHJFDORui24unyb
gdW0ZsJQgqHEgdLJXsRH7AprPgVaeGobOTmht+rPYSRtsaAM92WEUJP4on7fcT5yk6kM1nB4aOFh
OW4ZzjsCId/6OlPWZRBId+WC25ow0ewUK3gA9DOf0oxedTAaV6mK9OcomRl0pfKzHcZdBOJkQy6G
sUIX8Z0c5uRQ28y4YJqgC4pf/cKeDkXisnZIaXCrzUlacgJyxnXUC4Z2YKHlP1L02ij4omg8ic/c
VM6jkRsXGcICyuiJ8oKe5i+cJ2HTok5xxzpNN1PnL0AMgxqMTkNtxNlqGR2tdqM+8j27HJ007jo1
ORrZhNu2yaJroMm9UxBSr8d67fYy5GiVYtCq1HRMbUprvwDkfmyi0f5kubix1eIdD1N5TcKaBVqT
iKPU6OYpWnCwg6Q++7ocHTM1O9ZzknqlldO8/R5aeIMKvEDz2FPRlDvQB7FK9B/VUYiR27G0tySe
7Lpoup976FCqwdAapYnn54NjZJWHiF5ZjfhnB2lCz3HKjQTrTJuvmV+ChMUpsolCbTFq48LiO6pa
qtOVol+izH4ImCSjnYUQ32nPmPfnzcWPcxQV2b009demVwWoG5JBQy2gfWGZ7Ag+qJxEf1BMtTmM
M5C3MqY+r+UqJHMpDFzNDMcjNgQ6+D5LDZrWzwnj5hb/3Qu6pHijmMH0znq9oFz0XvgyGjR5bNao
abqNagfak8rS3R0rrUMhiBpn1uxrHyZwkNv5PKfDh2Y1GtQLPzrPjT25U5AiTNFIPs8AF9ABCZ6V
nNwYjvOTXmkWS5ug2wibBirCb5okBcsbyfdGiCa7cA7OkQqcYerbU4zpBLVQ7NpTLKOhoAHR2Pbk
cM4yN5AqkT/Xlr/uI2twuoJVaehTpAg16LTZ86jFtM9D9hC4XVDdBqZraHLVqbzMQgvOKg4zBO3N
R5iY2cGiu7OylAhOPzJq1inJI1JMCm5N35zTllYfrldAsAHYFnux/pqFNB8oIX6VonK8YyLGhwjz
O9gJ9OCi77OhUEaegUxZ9U7qrf6EefVQTxMsBFmNXkEk4d5bKh8CHylJRmF8r7bwGXTWyR/5hMNA
7lG9+TiljwpnFcZ5/VpLSXuS00G/66LntpmGHZ57GBVlnRxDDGQrkh6jAwfoI8dOsw9warnEo7wz
a6SEGmAftWblm53G+yBJLA/nHu2O0qnig95zguW7XlNbjVZY1ej/TOE5F/JHVIZnUE3yKhmTx7Q2
do2SwtKz4ztdMQdihsJTXSE5TcXsmVHPWJ61jtB76sTGwU4Up7RD9hPATSEqy7p8kvX6UmoYLLQ0
34HXxCmo7+LglTkJ1OKcOdXI+4ZMcyoraT0Z1ZeiElsTVUOZUhPuYM+v5sRH4ofpuKusy2jglEF/
TqLyl0zhqKE1q23lWdvgi4lWaqlbm6KiE9iqWQjt/KHzm0eFbyOZkbZTpskoA6zl6cziYmOUNgew
CRISIXxAexTbT1G8pUuKskrvGx+qDD23+Bx0OEOtVtVO17eY+KbuqA5650B1f55rIzwafnZEVdY6
UfgIGWk43C7sAtDwUsNNOcRi4hKWLX/eebsaEj/lr3+9+ucDAAOebVVTnZ8e9H9+auFH/BdVi2ih
W99ur/bnXUtZ6fDT03+69/aoeorNvcKgW5CggJCAC8IjGu9283Ztzuef7/vlIVGYwU67PfDH826P
ub3CrMrMyn55zo+X/R9tprFYwTmMgX3peub1TZR7yVww3rbL1dvtH1tu95FnD5fY39eKBY67kSo0
N/967u3a7b4uFfYeyxnIP4wQqp23WzBUX2+veLso1D6aOR/xb4xs4DEMyTR6U0o0mUDSw+JP/VbV
ZQV/VMu9FgSSh+gxSJmrvQdDUO77af7rLXbLu7i9lG8bL33Vg1aYOPgKMBqenVG0u12TIp9rPiU5
MjZ9ut+a4t0uRG5HO7D1L7d/ldW+v/ZFRzl9+afYnflSlvcgpUGz6aUWm8hYl17Y5MvcwVzS33QI
CV5QQYm8XbttV2fB9tudt9uI7Ae3szjtLg/+6SVut396nR/bi2Ye9w3euW1l9JydOlF6HQVxYFqD
p85B7kxGS4siWb6AFuXAvE5LE9VXJesrGAiZVwcS2/Pla77dvl2rpQCm1Zyi+F0ec7sQVVuQphcq
0F2Xn4OKn7LReqyDGYJwtzY2t+/gdhEt38aPm7evCVu/mlK+o/aZbm6/1u3itu3HzduTRFTimFq+
23Jezgy327cttztj4NEUSM8+zm0/CP1tKo0GgtUOxJxOR9fCdYPGLh60B7ttjkaSnYbKp5H9EdmK
i5fuWEGLkXMF3Zfl0M91WUuST85SJpF2pq2hPTvPFNc5gZ8xSDEEKFela1yki3cyQpY8ejYTeZPI
NAsl3mRIzVkUH/G9LKFyiSbXRmxhWMBA6xY1Qr1rReGYpKzV8rCjU0ONuSaTIinJs5DlC5W+jal+
D3KspqREiACbgbrRdT7dMJzLwHL6IF1+SGcKu12VKKinaFF28Ta1L6o2bTDCx2IL8HINE9IH4U0H
AZkYIISwC+6mHLpTXb0JW7/vx1dfDnYRS94kzUlMNHd5ARMXpWEO/cUQ2aGAweMacQuIp7lrOyaC
Gp4xWezNDAMHMn8tfxkC4Zldc6DH485+41FCcgthHY1mdI1Wdf1YQTk/PXa+eKPgepzrD62DwRGE
R0VNzpzQLl02syIYD30jOL7NfUw3RsMznZOg2E2tq0yqi1WKieq469rEG8ZlSXCGxOQmEgTU5CoP
9GQaUtVN8+qDb+qz4t7KcLuGlduxfly1Uf/APPiUZPNl+QBifG4pghv04wkx6UZzX2TDZ5IqD0jN
n2pbvuSRfKf66roGRB0n7YpAlCvVOXQ42rcxIGcFIWyadPzNL0gDTmXUofCjd2Aqdx3M3yJciLw0
2NknI52fadtSjKEplOEDUOeddRp7zUNfckylFnao6pTEvvhVgJJg2AC38cy2fA668VDM8daQ9Y1Q
MLRZdHTGc2XEhyhWXZEZ61YQ5GGP975anhN59hQr9WYpP9kj/13MB+vFahOnYBaQG6Yn6S/h4rSR
1K2wEIFm+q6VzYPWaA+J0eyLosTLwRo3mLAba6dJe5L6xI0s2umBfFcl82Uhu460sPhxt22k7PKP
EOhUPOnbGnxK0znw6DfGyA8jo1GcqAD/6SxA9nTUrfxUaynBG+re6HDrWfqhMB8nMV0W5JoRwOZK
KDc00WuXhi8A60yZoaadEIEIBLdC9UpiJipL21nmG7rkDccg+kKBFDIxZq8eqAVIawwNBwRZrimC
a6HS++yexfhFnbR91LRHMwqcEBdRWDL4NN0G2UWg+euqau7knNZVFH0tIu3c55zuwKS3/lNSE5k5
WBwGTDVHojeX6l7feoNGhUIc5MG8xl2HNrLfz3HwPqp4q3gFygdoJv03fUyvrKhX2jgcfaqATF6W
vJl7JAIeitazmVkbusT3fSXvytRyy3rfk+SiAkbVleps1e2zXFogHc3rXAovDgAhF8JrzfqetNAH
ZHLujEO6qNySqgqd/JOR43HIMezTLAgnmKn58GGG3+dWOcSoQnDpe12y5qt1JXY+Yw7uw65/q5Lm
oNIEUCppU7bkMuXycySIN4DaLUeAj2bCXnA20Q68pvDxq3C6B6TxYmf5WwwKXZ19F+bqi9wnDmXL
dT8iuGiLfW2OhyQP3FSmQjdScgy2vtVepIWaij7R9L+GY/9sZe0T6wYX9z3kZcvLlaOp6vvQKo7t
MJ16MwALr+8baiGiPpI05Gpksuaptk/02bORVRixeEyk9k7NmJPOx9HnK5bzp5LFQUIFxsZaIvEV
F/BjE0m5M+PY8RVSxlC/ThxvICTcNLNPkdTed1G+TTpjhZF3Q8Py3IzGxejNK9NX0uKtZ2hrjwJr
sBlAEJtbF/KB60v+qU+kRx3FQFFlp8q3HQHMBPv6LmilfZIhZ9awIvgm3JA8OU3+2riacugWbegV
0nhXhT2FUWWPBeyKAfZs5Ko7p/gOYNZkmKo73Q2Z8pNjta7m8Ryzn0WKde786BQPiYv0EIUCkQJ6
dBqG+DAJ4yJJ+ZMWxlTFU7Ez1QO+800OijG8atVzNFSbBteWjX1PllEsqoELJMCV58LNNfuYjghd
enfI7it/9krVcvx+5vyE6HrZxbXkGYfoJS1xYqUYCIMtu+Qe8wOjTLM1+niTKij55Qnvb7EH77uX
l/wdLCYg6aLZ3E46kEwgo3i8r/gm9lohQ2MycFI1+/YhTnUXGztsEMbNQlpnQb71t0XWEk3+kHXD
QdbNaxWKk2EMTmG3blLQVPQhE+mNp6Ssy/vsmObBLkkiTww5aRL+K3zjbyJIXnEpe36T7/F7HDIU
VrWCEMfMrnNUPMVUFBNL7GSLnOwUufOhih9l3YkANdvDvUXL/GlILpW/s6S1DtsDJmygbZX2vbJ3
5uBQTlPNs8CFb2gYFu2rnpIXrCiXojOuYIbuqyZ9jMZgj92eJYm6UeKzNiCbL11AHUzjl4prHz6V
VvFCnxb/xpIQoh71aPZ0rAbqFJ8sxhMUvvTPs+YkCh3+t7ml7e8MS9oRAhok9VSZ5x3p2ezJPSII
FdzjzhTluzXnlwAzn5JGTg7zGUGDaox7xPc739Hb4ojDaNvuc9PYVsEp7SCBG91VMU1OS0wx4SAb
WnTRxbWG9D+TKlYWyTZNhEPc1HZQMQKAuBshFrAecw2ZzoK+qQSVy5BRH5cJue9pojtT4kWjga2j
vGpqAPAovRPWg11bn7F9Ea2O4Vz2hJzsrBrTbblWy3Hrp6/T6K/kUF7ZWQ1sYdg02XigMA0DmwF4
xurnjYgLWl/d5/g7ylp4tM3fGr/6YNWcCm9EM6tH8oomNfk0HbTOtpq2E2c03253MIi9MM8PE4Ih
3J8frCa3kXmfpM0OrskeDS918HFHwk0K4AAgIvV0ypXk14BZdyowErqId7lg+hXsu5DBris2Cqpv
e25gk3whQm0TKyBqqZ4beFE0LTnJfu2oGaYKy98V6Xyn7jQT24J+bzTyAU+DU+j+Ps95o/7CvSl2
QMt8s7nTw+QwFjQfpvFrh0vYkIr9rDwT/AQuXnGSbnqMjPloQCQjApqJnLHWYhmneuLVwqYQoO/T
oNpqM8G16rylAkaZ+Yyw6ijal7wtjyYe6I6fqeygR2faWrBEmqhy+9K4J5OdgZ0xpb43c3mV06Hu
a7CDEboUOjm4HIdZ2SkEPUjh5NLF2Pqy70R+4qhGthESwzfIu0zBl+rvZYLh0orJN3EdFJyeOsJe
kIg4+VBe0oKjP3yai/YyivJ1lMMHi7Qc7IE7unsbC3ESJG9YR/g6hi3Sbq/ivFhjcvMnT8chS0bD
VpKZKTNyKKgzLF15gmC2loMJoDxd88p3i1dF7fbCD1xVmI6hfaeat9EQDk5xeNDi6Rq2UFOD8cgL
0koJPDngUEnIYE44fQ5Og2xDqp0godMARTKEZDiaxWaAA9fi8e0MfQdzcE0JZ8tetpn1kpoaebmx
vYH+v6u6u5RaPiSQdW4QUKWNB9lqDok1AAhDsI3yMM2QnpfyVlN0pvLZthfYjYPqqeBkNM7bqOkd
hEVkm+fOmM9bLQbtZyKPMY0jHKSD2tKuIuRloO3eNrteJhFkNpm9hg/jOOxqJFtBkzvmABccWZRQ
jDvpKY1Zo1iKB1GEsnXnoEfa6Rpz/GbP8E2x14fWo+Gx9NpCgrfXO7MmQ5VT6PtUgET0DT743WJ0
V4u3RC23YNm3pnXQ4S6mkrxNyN7ydZv4gFUf6lvGY49K5W6kvyYSItR4g2FaespQ7AOr9WZUk7a/
01Jl12jKMRIzPsfeSUdB46HYp3DQss9oyMBOXXy7WtMJc5rWKaXKEWbthlL/ECrh6+LKBat6qSym
DUxui5JRnFVjmUgkvi3+HebqBDmPSrtNkfV3KKeV6XHEJ16p9IKaetU39NGQcHUZC5yaD9Fj7qPJ
COUEfm2KV+g01e1eMF9UGJ99MV9MRHJ9Ujtaah4hlTmp/hjk4xffn5+Tzvbkun4psztCUT40WUNH
kp+6lrq23XngOi9ILmEt1tQpxQX63yUAtWMsyV8Y1LWYAyiOT0Xf8jlKSJshQ3tzEBr++yreG6uK
+nmt4H7SoSPgvQe159BxxptAdBMaqjw0AG8uw5ixocLvxviDJMOmpgGBB1ez3zK2MwKitdvEWrSd
ppDYueBYi4NSFwhyopMOBD4lgQD5E20BY1tUvdPYjcMSKIxUt1drpxStWzYJGszaGW11M0/lJgoC
JyCSFG4WCxfjykLfFbnCWY1ECoZmEE6PohI7RSHkPU13nQxQqrGhH777puYkKpk5xqqja6AaGtIo
9iViWGaxidN3C6LdwAlr7sSuRYoc5ZDEDKoyKuLaFClAXuzikgpqPW6XHy9rQcbbZNf0w64sl3wX
8iCW8g4RHBEEcU26CzBoCNxuSdduS7xnupQ7CjN9f/B951b8SWtCTcqGFmLRahSgaEgVHni1WN7e
rt4ucMgWXm7k1saqITgTJ1DQhs0yHn/bhBRhaT/40rw1soX9G8nVuhMFeS6gOFRnQph3K3/8Ug35
cd/t2u3iRxUl6sOPpuONSJbKzJtmPZapBsRxk7zXqprsCYDAP/LfBbSKujwxpAyUOoY5frVyz5Rm
dKAR7np4Ps6fFTZB1ghMwqVCY3fhKS4K0lD+VfO53U+W67gzTFjjciFt24WjEWj6uZ0yjuu6sVhs
ZMNrYMpAyMxyPg19bDwF47S2pap/DUkSJ5Eg7Td12mf3mt4+ZwU5IvQR1aMGr/clLg9M2/zjPJgW
MqUIX7qPBj0z+vo1yqCBkTtqereb4RItEhrKc9WN2akJcWhTt6pfwxgcnV6l6f72sDYQjgF4DaNg
uQZj2u1q+cLCWrnMQ/tmCxZsUkqgZeNbMRDlhMGCLhTpH4Yz1RZZzl13Mf0hepKICjDxtLtmoxbb
VKnMfdPPe7tkbVFrknZNmpT5ioFNMRj8PeZREjTwIhzLuN+DHxgeULind2lQfonygf7NbHNQgDR3
NHjInOLOmKiTHdXGxMEltkojGSUbn/BeqbIHGCPatqZEoBrKDtqC9KhN7Scua7BdSkGOlp45teL7
b6lJhlNcx89YWWUXTO58GDNCPCrwJeCZcDcq5aZV/WMHftnWMHIafG4GPp0CZ6hQGk2+JtMz4JR1
YNOrOiqLJMUr5BXEbyxeUeP00Z6EKyoFOeudpVK67uHUKzRPL5aFFgF+pk6De4fUkiyzhfqMUpOk
SIofJaqCQuLUIxgwwLwHZe4MYJhmqGLEGHtYBulf8rl7fS8X811S5pTKiDiqocthxqvjwwwHN19k
OYTUi67dR1lBJiK0OJ2unynWy3BVVpWXxvepX9A4jjfkf+w74jjTnn3BlnDAA3NIu70CcVS1gfci
tpRrFzDjdlYbcAtMVxTXHlmu5fk2pf8PeHyXmBosn9CVqNxEoKhnuSZ+D2ryTCijmNwMPiYplazG
6a2ci+HZ5/jW2wbBcb3KZ4h/2AF8mrdFYu8MWCd5HWxiGW+OFO3HJFx3uJ6L4F20o6vhscQMgIxa
sdcNgnB0A03ICLlGKp0BTUaw8K5pdxQ59LfMf0toz4MzaCNv4qwqI1uFhjQdAoUqYJRtyJ7dSOWT
oh5KDVpJzU/rSXAQ6MdGjE7hTmQU2XYkfOzkRxCncfhYG3e8F76GJnkaIZDWj5wQKyYsA0U0qUSP
iNSWkV15jaNFwQKgBmlqSgxKS1ydP32jw7pOJWh04oNryhNzadgvqXQexJMKawqhVx286BxXXlSE
bjk3h0m2jrBvN1oBGayDg6Vuyhghum0yU0f+Obb7sRRfRmvyqFt/X4SvpNwpR1Wzn9LzoFlHXUhO
Ul4G+OKN0r4yR6K+QomxIs8IdUVDEqByKTnHtLa1MiGdIgtqAcWL7L2EcZq6OlEXogDiOME4b6CC
EQEaaTtTUlkFYppAsLpua8VtEcrOdK9QmtUm/6WgVCuB8bXi7j5RZjqs2snIXgM158iW7oT5LjNX
KXqc5g0rA6ycJeYZVqFahO8vMh+tSd1nQX2w5tGz8HxPeeQQlOz2MRKzcOoIE8EzLvYF3Xd5guCp
ayfbKB4FHoYiInxSrpx0lu8DdSDS91AI25kTeT+z+3dVAqnOfllgQV074hFsT2ExufVatdqNEdg7
G8KpORBZycq43DDMJEhemfKhVyUZCo0MPfSMAD3EPc380HdfStWZVaetn3sG0+B+ObQV1UkBCvfW
gMPgeyg/ovYIgL6XZ+BpeE+h150X132yir6CgBgeynEtDVuQgzoCfw23IoGNmy59isgki9/65DPm
+GhAI+GadzRdxyPJMTPhrGbFMWEcWw12su+Zf5OX9DgxR49bolW6J60fvIgwFQpbO4RcCx6GLonA
nXqpx/lEQM8xJdOAGUYv+bsmiqA8y2tJ6BCdpS18VBQa2AHLbqu/6Ri0QZz4McIkaa2pxilQ25M/
WHsomhc7qj68QchPilm/o8akP9qcMUSftUQ+FkI+UK3B3gVBpX6oAbxrg+Sw/DiNGqkaI3O7AHxF
orM3x+cOLUOPHoG+P4RExTUJd+isaxqfuoyBvOnvBJ343nwqiU1MNPuxM9oARtL0jfwQ+2ppQ+OZ
Zj8yhOnyh0kJtrEyrEfdxCIPmzemXf2YdZSWMwMyJkFq6VebECsrir7YJRaFeHnAoDB7GgtxkPCn
bxiGKbamJ3D/C+CaqctgS9imwjo4+EVsIFoww1crsb3bI4wKOU5ti/KhGDlWLEjg60Gk5iHrEGOZ
alB6aW+a25YuHUt0QMR945uPlaXKZ82eHowhOkNZN652jaOq0gyL9nxZvYG12U+xXT9SLE9PAfEG
YBY0vARpB2k8L5QjlpoAFJLs4OEr38K2erAMo8OBaX3NozS4Bq0u3VO4NbZZvi+mUGaPllLgTXn6
EDUHeQyr6+0eXdbaLYJ4eXvblvaGdSQX407mjOKTWwSZoLdPQGxZFizXWKjZp8YgsgVj8AcdqC8d
0/J2l84xSfb57VJGsnRoJjNySO54JDU0oFZUJ4NnLRe3a4GUnDW9sl2wh8PI2RxoCukcqPsMzTOU
Je6ktBGdacVnmVOEg2qO3JS0rHK5uF2bCvAlaZBCMIeIwtpfRxSIB4hhrkYbEtkn9gsqC6KfPCa5
DGU4UbK15cNMKNNspDNAs6AZp6vZBWKf0Phf99CfH4n76jnRSA5Tu/rxdhcTQPDiwMHi+FDGZfM4
akTTBoi9Sa3iJinJ9i4bbZPxm5uYKx7/n+q+/yYVP0VfCbUpvrf/H6jDVfFv5eHPn/nn3H3+XR5+
e85f+nDd/t2SNXNRX6uyLpuW8i99uKn9rplCo9LKfoBIWzd+6MP1303FAnGj2irplJqh/UsfLv+O
btxQZVk2bby0Ngay/yuBOP+k/EkerhuGZlrM9AR6NaEb2rL96wcl8gA5ufIPOUq6QUzVjFqnssi6
PRQqTtOsLc4A25JL183pJYvLay5/wQfCZCYtfFL56HNpsT5gW/bvgyS2jjVTVbkV0Ws0GTsUu+mj
Cp1h5St0GpGAfrOBgV/obIzs7fSRw/VPqvy/hO8/C93NXz6GhfFPV4S2/GH2YaK1//lj0PuDKG5B
odRiJFOcZqhoFgbMNMwF9B/pGvRzM63+/T9VEff/7cuzkdQzQNk2nWhDt2/bf/ryLKVtDNmAAzcP
IkIRb5TuNOMDBuBMHmmZQc8E5x0ZUXb0IzScg6W91iWQkCaePBt5J1La8LOqkSeCorKeQpX1oDVI
OjyEHvTMZG3VsYcYx9IhbgZspoXm/PvPoCz70q8fwlAUXeBgUOiFKr/sARW1K0K54KkYxqYhO1VY
any+XVTVUCM4I6ZgopfliYIsdtuou7Oa5McCH9cJ52x2grwMk6j8aqhZcYaCTOxUr9SfAWInSsv/
m7DzWm4c2Zr1EyEC3txKFCnvHXWDIAkJ3ns8/fkWtGdi/t4nZl+0uluiSKBQtWyuzCG/ZgQuvxzn
ON0sRV1srdH1b9YvSU3FHeXo+nrAkd57CeRlDerLx2j6HiFdAw0PvxpCJsvWGxua9QIbW790uXE7
SnwYQz9MehIr70oSQf0Ph8Ld3KXB4tIoBn0w/3oouqYX85ni1vGbSj39GQ5uyvzP/VIOpyEtCKjZ
7g+F00c37J2HsOmNgzZVh4wJjXOz0aEOG8yfOtLgvp6oxqHEqJ6N3ejf17TNkKPPwq1tN/sBoN+n
23nxBpICEu0h9a9j8OsXSzy7oLld994vKNKEfg962BW024AYiqpXhGJ9Ydy4JaPJqgG3c5p5E70M
9xk+65sOfvNbq6Kcgzox2jW3BUKJH/BcXqqqtgFHfTMMyoxgkNExqydfkCzswJSAbmO8qb1Zv1gA
zm+UBFQuR1i+gm68R4gvZ2AKjCtFzxtUoMDKgi65Wb/EaGv8/mv9r0LaDVeGRDgIXhWTnd1WbdnA
ieKidBaPV+FiXw25jYCEmelP9K6Qou5gmmPCYnmpzeomi4fvrr+N0Qp6zXoeSQ4K1BohnGkT+hSd
Pb7XWUQs06sUAf2sfWhnv7yNdI8SL6RcaQZ3chKTyJBaE52Nt+Rcyb0O2/r9cGlOrbOnHU5KMQEz
isrsOhxKKB/emGxnqNdQZspKVvFdnDujCyj65t9Pk4E5//MwebZmO7oLz7wDG8j/tUNzieVT1Kan
B6EIGStzz5R59y0ZkGFmPsXebJ96MVlkBu+ZTmEwhbp560SgULrSv2SIzL/UoxAmhyqOzifd6XZj
6tNP1DXj3C/hLtKIJWC6KpCRjtoRwBtENLT0aNhGvQNjnZk/+67MyybNQxkxzJvP8fQ/rMZ/Wz5N
VT2g+YZhuLrmie/6p71tVAeFb6VCLbJgCNBcZvt6/QLBK9BQtAgZVAsf89TLzgZGvZ7zou+ep5Qe
+F6dXGYEbau8c+LOgekKUW6jmOK3rKMimxrkmG7rNpuIWmPjZMtuRg/+PG6QOvj3h6X96TQ8xnw0
bJ8KWTa3YP3hNBhojuiBIuY0DU10tUjvhUY3A3cLE4Wkst90f+kcN9lnU0c2kxkTTGvMmo9Fq1yH
UCNumTeikpQAyiIXbW+1dqov/v0i/8vFcI26x7CY65pwYv3pn+1mclJfs6kl2bHCjGsV0ZTBav77
p8i2/GcUICthYHxM19FMXMEfj7NNEO3gCKXQ7FqftQMbEqzB5zFGyeSm4UfdLV7JjNzfg3SPv+/+
T5dt/rH8REScE1XH6bgW+ERbztI/vKdd9kwVgG7e0GXKrouQdDHpGSNx0C2BYMBkT/UQUZyPWaRc
UI476uZsnGvOMr6DFMXZZ+9eO/TPDVUm+LPHdy1RmmsPMjz0Igf/pm2KaDc1FB76qNyRchjP5mTG
D11FqRveaCpng7oDKRXe4aE+k7A2kDtaWlqjrcpcdbjcGu0MHDXNfjhH5J1Fe2/RQ8t7r79a/2c7
ylnbj/kDnJ/m/VDOm45qz9OwlL/x9/8Zu/znYml/GBYWyzE15vd0l4PnkqD938ViB4fwZNWwaxm5
DpVcbIIpQesI4AYynKCtF8OwqLfSdsodZbhqLA37CaLh3x/a/+86iLM4La5hmji/P8YJC2fRYpwm
JS5Xra97KJ4qr3kITTd5Vzg/4FasJ0alPrrFfDAXp0KhjUbz/7gI2Y7/2K62aqgoZ0FebQLYJsIi
Rv/nzhngq0Gqvso3qlNPcH9o1fWYIQYD/hWOYFSub0nFocymgw2Pb/M84u0o2FgEG3peXIJ7h5y6
TF+tYWh2zPMOl//jAs0/gqrfK3Qokrhr3G//8bg8VF3qyUCusYANPhPnBBMZIwExlw393as7GNFD
2jD3gmtYLurCHe/WL0aRT3cUwxFlTN1qN/txdze+j7Np7sacoevRBJg4ZBBe5+hUgJUdFkAmhnKd
hoDnom7Z5mk7X5cAhs6RFCvP297/snwL9JVVmi82t0+1K/7U83nX92oN6ILeUDPRpirqGtmasYaU
DA2MyxLY+PkAeuoNoQCKd44bPYSObWzBMTHA6JT1s2LGLcpjTk8VFBnlvNWURwfC5Rlcz24amUvA
bDDBUBSoeNBeG8aRefKBqbBwLLK7CD3KM0C9diga4xpfIg0Cb+jHyLIZB2zLGu5/DWKs1hNkpP4N
a4N6rg+Rwvy9AelkXAA9QaObwfBRu54aAI6NUj6Hpf8Vu27yXYBCLKHLGusOTDAtu5gxE6QJ2K1h
7gxoTxCzoAaGAoG6h+rCuVm/mLa9zbPEu7YZLrsfi3S+sOIQ7g1zfmV6rWd+S9CcKYps6AEiBQZa
hWEmlCzbCw+G0zOX5s12cYSGBvJcJOcxCktOTxX2BpBRyk6FduV+li+5AOXgH783yri/8xoqUeo8
vgyF3t/BHW5d22H/PMcl2CRz7k+zQqAO1ck0W3dcb3ofO6H25gLEaxAmmZSqfXQyTQccB09ymsWP
dW1au6gAF2Kp6Vfoeyamov+YcqRk/n3X63L2/ziWnqXbCJRarqabrviyfxj0ru16IN4do+ycqUM2
W6/D7G1Dm/1Y9EgAqgsErh4zTtC/jZCN+gxj2KgFPCCcrF6mjYLu+1tkGldOU6B3glnbzsBCQ69v
GHoY6veQoahtVxfHcOraK2cqAtSr4v9l4v77NjSmpjm4OtRBjGD/4Zfq1kAfe4gwcYCLm8l/9Qaa
7Umlw1g0Q1BdQY8BZblmBuGsFFfJnFIfDJcS7tJx447t1isYweWB/fvyUjD7L6viEq0wZYbd002q
AH9El3mvRmpt6MO52ZZHy8+OPvTC9uxdJUv+DVTokI3gdeueUq/3mowv8hJmD44wlN3qdntRxXqg
9skxRr26bb2n0CmPSpT//vHmn9Lttnn+w445Rz86sAb9YNT50V6q72ZYfhRlPO+17D6D0MZdqo2q
2Yxu8vN2/FHM7muwn3Oboq5fHuWPqSD97tnwmTKDwvAUHMbHJYqCjokDnd63AYasqu1jXy8HZ9KD
eTaYYIiel3n56UxYw0Lj4Oq72FgCrdcDeUtanD9Z5L8W3pXRQTlRKFdygSkXK/fpqPrB7pdAyaMb
JLjCymNCd3iTl3iZHsjfZawe0q56VIDP10ZyTBhOTdNPWn7HWMmJmvl5m79AzvPRk4BGBd8vwjOt
rl4QPIzhPAoDw8qOJHo3gD+3rstPW8SXUcw7EZM8Jz7MQ5RAz5J5Ppi1GiAa9tKEkiNOjCzCNhY7
zj6BTdvLlQfTiwNJeP0sOWI4rqp4APQzHeRuct07mrp1MS8GJFz5MWzPcDf7KiWZyGMrcNFnWCrl
ws2ro2eGgTymxQ2DbQUH7aK234sSfwCJTBtG85rvuEs3832sQgmuLIFrJMFo03NUq0dZcHkwbrW8
DtBK4TwCPFCgm+OPU3yNuvMmLwGtcYzm7IXpkHOTH2mLHshz8xznwXD0M3k41cw6KS8mO0J2ybrB
fKRM6/pBVlY2n4oNiIsDY8yBwwZDWu5oI4gVz8wZFmoQlVFgWnPg+CxVzfoZTRTUjnU9ObT70uLY
aP3PUBZHBsaOjn6uOsVeVnR9enCqBI3BQAsovkldnmQVZHeqy+XiNR/KTCcighQwjd9GtK49RstK
781NLiH0D/qxPMoJ0bL8WGhhMGjA9PyzwfqR1TUrBKSL8afmaQ0Fm0ADCtT0lxWbwR6XgxzJCaid
lbkPbRI/D0Px3XAUFfeOTuGHfBZyiCiK2s+yMrIfR8W+RS+cWRJIdthoanOqK2PvL8q3PG/Zk+MS
Pc8K8DdzojCDGKuNlg0vl+uEGvuUzGjkFD/Uvo9RMR0iyz7KGtWIItSLeR/b6RFOv0D+jvXph3ju
GI1PtQmFyfJJ0x7uu644yp/C7X9yY7zzaUJF4xT0+fTjhybqHTG0XvaVsUyBYtpH2bEGIgOoXF/8
ZTsyGNfl33kOzra9djO6XBxDuUj5thykdVGBBRQxN+Ew/5pXzH7Lrrb/c+r0Xn/LS44LRMdqcZXB
F2ZPnAxOguqqW82OoFcuESdk2pDF7MWuITBYFM4TnMNB6wyXapTv5APLJAmGBu2yGiib7X7LSio1
q2aeE4/RrmBrpWyVbsmPhvjn0LqTf0NEeTfAIAWDfFB71gPkB+dooAXyuwz3Bs4SBqFHMdRF3Ynv
RdA9WLXFsCocYDxA+Wx5FFNuXRlmcwnNWjp/yurotFEZdQyQMyVKQ8iRf8NVdJQToPVjoLNseXeb
lcO5nBGb7ViM3RcsloxpAmRvqZCslly2DXeuU9aE3udFPnGKVci3hif5PsIdvxbfzTB1za6eljPt
NGSoGjXxpQd0tOrqFNIMngrbHR3Va4UGzGqXUk5fNfY/Ri3afO4T/jHwc+VkorA8amAC0OEx3vQp
+57H4VRm9nH2rHuNoquFQRnDKfA5J7pi7SestjMGzA0GFvugg/c2Vxlzt71TNyR7y77pmRmNZtSU
3CVQMT1emwLl7e6b2dnDTXtcWu0mRZesATBtRMvBLrJjq6hBofOzHIrewbvJouZ8qMpH2b3rDYi7
AzXy0IU5vA0c4jEM7iauSyxkOI4/BhYLIi3mL5R7OdP/MZCaOCh0M+8YTth6PON1v7DS8iaexSMg
Z0aIyD+PAeGJH4q5E0UeRZMEqVUee8t/lkfCMP4yjyfIc9cPl0MgS41UwgmWXep59XCQq5JHtfTA
CHBc/lychZnH6PzvB2pK9F47G3M+Gw3cXBvvwm750LTH9YPFR8mlo9Tw7gC8xxbIKRJzog3aWVxZ
T3FTfZfecsiX+dKq452cFAQ3n1LYOOWO5GeD3WBjpsO0dC96e5SD1nvTm94f5HzLpcEsQNFVvZZt
Ir+FvF8gn1aAa2agZCOmtra3ZjF+pvWvoxyN9AAkW65FjK7Zj19p2V0WApMX3yD8yugHZHKSOGFy
G73h7pFmirXxRx4S4ivohKjNF9QP4nLGkf9HSXNTzujWFYjKjdpjV9R7vAZhdPzcu85HhvxZkx3h
Fj7WnbNXPfs9Vq8NjUPeNDxZ2JwOBZI5SJhd5p7+5oefqWOuLlOMgAHH+qx9qb16CBs+btbUA5Ir
LVGJ1SOGOmRHcgmqdsUx67RALstwn+MJMpgYY8y3/Di6hkFtV7N5xa+ache6DgVElT2F8sScqb8f
ZvPCnaNPGsISp8ATertMyiZJcZNhdRQb0hfunpTqSumnnTwdn21XzZD/RQs8YOPXzIlWquUqr8at
C6BYbI1sesLxwISqsuj6y9QEFQLCR/wRgrb7ydJ4TvBfVtFW7Kb4SvFZRqE8gPo9p336IyHjeoI6
9WeYfIa3oJqRoGaYjUerzkHEUGR0DO/bGXGZzFaafnMjzkY8n7yj5X+NCP5ORfclb54MJSkuAj/4
7k4c+aj5pzrtdzP4VwmKUJL7ni3OteIyaWUACMiODJgFEiQoDiD3Dg27eb6cqHDLzpNDJgdHI7kC
W4iE4oMcLr2LNygZ3VrGuZU7RwYWf9+BHShrJvvWOUuLHcINb7E4GjkL8hkD0Yfh2jdDD4qY65BX
jrl3Hinhg+z4DJ5GCPm2clBzzoussNxnm9AOKOuHNsKl+dledQEm5wQE+bFFOs85uRnz5/LIk9x6
i/MPCcrk4MrjZJj+K8q28sRkkUb193OLAhiS6VzECIT2vK+shfwt16SAealt81E+2zC0AKKSE2qV
eut8NcN/1rbx9ZesRFraWX6g1nmmOnNG8SpYd4OeksMsa2wDydgRHguO63ndoXpjiMrmctDNOJDn
5iMl09DrlseTtmrQt3BjbQuVB1OV68VmzoCuBwOG3Itc3Go3S6u9o2xFUrn81IoRFJCPJaV1pnTL
w3p8kXsMtFx7NcGFdmQR4mjFBIjVyFSTSuNdFx9cS4bV78Tb9lF1TEoI/gwX7uUqvkaM/BKZloO4
XLQrXx1m6ssQZ5BXcPg60AIqpyz29wZoGLV+dN0a1t/lsIzZMeeIWpZ53mURVOUYOb4/Kct7nCNT
oQaJyWEWQzEDfMyUTzncEv1ClXOdGrTy+SQxXVNLoCLuytQPrqYxLjNcjQvRkx9ywhaiVvhiPFgg
crP4jpP2NBL9wbx5qQ0tdMX+qWA8joerPKkuWKgwOdZ2A1IiOQ7Q53VTyJTQeFBCQi6L4Rx6TlMU
P0OCB7kL8fCMzJJttq80gTiGCYDW0n3IPPe6Xcptqk0Bb2SXyUfhDAj/wCU5qEEnx5cYjqmMl5IZ
v4o4WT7A4vE6Vn/WT+0zFjFo5T2RNLtS0vLyrxd55vyWgBySK5QrXV9kO++FWb3DHxKARMMuc98e
L3Lj9FW+aRIhdhl94n7beTND5da+jwkIovZhGBW4hq19rGOnSXVyP6IkYNEQHQ9aah7l7sMJ/IZr
Psk11BlodOJZa2agOP+QX4GnOWjV+mT01nfRhe9lbu07RvvmvkIsL8MQxzdhnVz4QL3HpXjzaxfo
vPfccL+mOQVNN/0gH+F66adcuCxP3oI2M4v+YgGoJ2vm61MgaxbnBftZvQ1TGYVjQKeefuTnTMVc
0R6H80MNyolf1pThUI31t+++Z1L05E3lde7Q/9TFc0JNrFESeCzYKZCKnwZsbVUfM3/ViA7CmESP
VEKJoSRUbyuVniTNQIepoV4bns0ovGtUIIvYRWOeruZS2dBH+fFIfAhAGJSrX7pOO7Rvox+dSiKj
0oyPcaPsfFfd2Tgjpp8Cr06/JqQ8xSeZ9hKI356m5r009woz3lTQnrKRAIJdHhGzTVkexNAMG/7n
0jlHRaKkUUWtqFrDDgBp7tR8yfmVnFyCKng3H5YyOe8zK0jy5IlOBmBC0nnPeV/ck+IloLnq5158
q3hLpBi/UjCf4VcLTjwLxD70XXaJEOIVJA69tbpY8aPQ8upNAKlMYM9JkKQuFQlGtLFynOIh1QJd
beGJu+0IDOMUbYWl3q2nknlX2wZ6yPfFww76pwQIEhzYqvrVGBfwbwQIj/4oHQnNbEFmzgwAC6in
c2AY+c2UJlswZyfDR9IbaTmE2Z2Y4JJoWP6WlyYPSmpsvCq/n4f4mJJk/fUTu5jeNfUZWrAvJlN+
/Om1H7TntpwJF6fnFjXZzm+/4Bw4wA5yrBMXjRSYbEs8glUc247cl88w52wXMkGYo2+pFV9tGAea
kiKDyl6Sz2eutC1RJsP0DY8zTJ8ur8h4hdxDHeN7nRoW4/qYdEMQgXnkRzYvWSL7OL5RvX0av22K
Z6FCKu3ER9f2PiE8KIkWWCf5rlzJnN7QnXpfmJdw/eFWPhiFzPUCvZqJiDbfLPl4gHY6yJky0jz9
vE7moEmUk0H6kGjj5YSy7xQpp5bqqg67VDiqP3KdsiDtoF0jJ4kqm3JSZ0a83J7TyZhxdly6+Eks
OQLG4eo3HB2XrUUbF/IFt7mV4oTE81KByNwO4brkUbadRjYxYcax6H6RHdYIUCy/qQA1HBnVG4cv
MfH+lP1oQM2wrn0c2JMV1CllxjiBMc8+SoxJI+pkXeq9sxe/Vg3joc8J8FCoT3QEqGCmSAiGiDqj
HIfeDs8N1C3JNB7k5bJNGSW+8qgHSi1FnJEOaNHstlL/soY5OhMPZFhvEXMsA2+xsEfVykEycz43
iUop9pA58MS4G+bEIEkoruT0yh1LuQaW8+tYUXbiM+X7aw0LJwW3+m16bw2MuBAxDcRCEp5IEi5l
wrxJbm0iTXzi7Qxa19APaz78d+AagpA2U+9FX1BC4KOrwoZE+jpMCWIqIohyObRDdUvvbOOkUaCS
qflkbMi6H9tJKt9fwJ32S3eTdEwvyZMdZrb7gDM0WyDgKSkVLoiJEjiMH+HUDkYropA748+9M9MN
70tKEWU5CYXvQ2jNh8nkfMu+hwvquKiAGLXD1I/nkDQBRZkR2UmPk5w0nLEBE7c+t7eyS/2EBpla
PMjulNMsp6EROV/3VUyDbMIO1O2c2uuOs2ftLa0O8korrddzpHsucQqKOMUxpZyXKxoOAxh4Ckeb
7XtQxCEmJsW+iuqfWP/STp5G3QAuOf24VXGcl/5Hvl/NM1ToEbh7/4Tyg9ZVe/mVmFloBy8BPuco
/496UnD+VtNw43WI/0mFRsOzpOWt2xnrnZYKymjjdCvnB7BNENfGEXKmiwyGBST2DrQjAqBcrl99
yhGsOIrlhGkb7py++CRr/axQcXDnc/gB7sWsxEtxNMoBMsxsi+z6TRRHH3pyVDo1GNWIYqpyEqOh
1crJc53naP7xbRzbZD/J7lQdYzUHzI5sUYS5EhNRRVogh0LOcW4624rpdpyaLLgz/z6nhGqUPFeg
sqd8x1RgNaZ7+bgxmgON65Y1N0zY8hLImiciL6Iy5FtKoPE88jSZ9nEKtqf9SnjyshZ6emFq7bu8
scXnMuX+0n9b8V4blNPU3SAVWyC5OljeXu4EHNu3TmEhjH+KyHsV/zDE8/pGGlz/Y5tuvWp+1BCg
Eqs5Ge3Xumdq5Rap7Y3cmT8bgdh+rcsfqxbFsKHYd/YO/uE1zFzNiNax6tAFWO4JkOxx/Zi5fp9r
qs4UBHkXeVeC2ccGoZ/UjLAMLAqUfIbhvbiU8paRmV0XFR3KnhJ3SBzj185Hn+zkv0BFAtoCAYih
q3iodyBL7/TQ3ogFznnsUYvlZXVCw91Nub4TUyhXxq6jBtY+Kn2zN73xR9Jc5p53Zcukrpjc2SGp
N4sPx1k9sJQ1UFoK+hQ5W44p2aXkL0RYJ9/O7pih3axZ45rcEXKBdosrJUj8CNxgFJQESTQ6+cT2
RWez19xFmA2Bi36gi1AQiHyiNjYul50RQ0s1PUvna5WfS31nLVVKFXOZwIMgOtVocI4xhmzhj7hT
9vyC6XQYTVFoYph2tKNNVV2nDIS2pxRXDM9YILWr1l7QvrTOO7ybTPSXqXvrsI/JtfdCpWeqVJa5
MPYJTPjUacu7OjLOB8ddP0mKUKgJz1P81RrV3jcOf1dRHaI+hOc3JkM861okg/edzspNr1nn8MwF
Q6IfJPmzq3hrVNalLGCiams/gdlAbDE+hEjYcLszhxJQA2mLEElYNXII3dds/yZqCbIZPn7Eq/01
k08Iqlujv3AA9cMFtj6XNQmn1Vx5+pNk/X6dHOVvempXreEgzVJ/SWWAt5ZPWPriaoGybKrcbynA
T8Tlqnoxpe1RHqjUge1B2TkMo0ESDk2o4pw8cvuE0ftZvQB9dJGQhviYDEatfpyNNDuMViPY5xrh
w0hKfyeVhrXKkKjzS8H4gVSqXd/+Jj7+Rlr32S9o5FIoiMSiMsIYgO96MfL8jOYxUe+0pqVKnD72
KadSfeti8zO3/BMDASSNyskdhILw3SDad8dw/Y0QgdNwrJ/Hov5O2T6DhU4rGum6Q2gYN+dmO93L
0wd1GAye9+yFLwR70q4iKmILjNiFyQL14XyEnKRsGu59BrtggDqUurcnXovM9s1hL6nu76vZXxf2
BGPZRJiEM5xqIjgjwROWUCFmqCv7vgc5W37RpEKc799TbDkn6TlKRVW215AshwLZtESZ0WTXiBrJ
buTYjhej2X4aOT8m0Lf7mnrZpzEk7/ncAhewH5Eo+J5C/1vlhCmsF2ndDtppqND6t5K9R5ImVR3D
LkFRMmorj7b3XmRvmiDqC02jnUx5SFItR3+FX5VhHRPqzuVOmlRNrR+kmCAFx1xvtoZtX0uCUJgG
RI7mBVpBbL7uJGXCZfb3S3MltRaJQpAV2dm6wnw1NT+2fbORN5SqilRbpHWhKOVlOc2XFWVv6a9I
ORSRrTtj4BC4PqIfy4NURmaKEWA3mIu2GQp3tDsxFXYVXVUGikZ4mAVvAVXMDrzpVYu3EashrxET
REt+A1HXTVldzEZKiqmyx8Y3HeGPcFgOss8Tw76pBiazDZdZ1fBaCiCuthzGzjtapKgM/T1KJUau
2Yic40QvhDHZCzlxof5bW8uR5vNC/crylZMsqLxHHG0tj5o0SbIU2i04o+AOueqb/m01FtJv0Zub
KjU/ZT//bfQQELhn1Bf+UnenIDUP0uHX5Ng4Dw8XhIorSdCVVOsh7lf19kvDQYpFlL8ZP/gIq0tp
AtVeekw7IT+izkECYfY/KL/ShUK/5d6bGSTL7Us5TzYu6LfiZ043drpsK+uYldQ8uW65FV0FTWV8
xOSlUlMSM+Z2/sZxlO1iQPtMvU5iUkklJeOcOusq7dytJHJpZf2WR2eY0mp/xlJTAV/iS5uKi4Sg
NgRQDEXcyL8lPl5rTDb8gUXz2+LT23KPcB6YR6iBJkjXxPzJlXVSyLC9ErzrdLuQJ8ttiJ9J8ytv
avbSS1zbGxiVRoBBnIScMM3CCqk19QzbYMoMCJOePazuJ4J2Wl6k+/0Du3OzLolZp2s3bbX6kWft
cpMUYbiQXefY8wE4UADUOqhQeYmU8nYMk6072g9LPp2Lg0O95CQ/z8byMF+Kh9EVxBEe5GmuhghT
sjY8pvAGFuELqD3oBokBiIMWbZnUsx96v7qqIUtZv8+Dlecs+0X2DTypsE69KuZHkgxfWNXvv3eS
HA6PTszc7/UcossQCgJiO/ktt9AOcgdDudUig1g+Pc4hc3wEdCgYWtfr3fr3nVd9+WYNUQAtIfl0
X+/uRS+uIzFSOuymrT4PmfIqP5tH7YA0kZrVx3pheS1ZHa2I+UVizzZ9lA/1C21TVt2dLImFh65Q
5JBfdHxAK22xcY03uUYvpFzMvYCRXO8ybu0tAxTrpncrtMmsL8WcD/BgrB0iCQmG8Ip5mBtNZiHl
HHBFcibkzcXYFw7VhXZ8MmoNKlXzYuDDyOVubJNL1Udvj+LCtZLMu7+iFVGvZWb93iGqj9FNOJOw
RtZ2UaIzIJPPmVSTRqSY0t+HwcP2NrVeneSxW/XvflQZDJ/69ln25urmhrb69LQPqY+L9RD7CGTh
2aeGK1ZQKvjrbpd66zz2iGffS0cJcW9KvV9iWsXaSoInf/vwu0+AIrIkvlYp/Uptd62/e8XEKLN6
qS2f4h7/Kj1PQnJxmgfn3NFS0F3lUTARRU6JJbSClEHgZoh36zvj6oGq3f/dZqe//Sj9UemLNj0F
JBwBeCwWD6Y+c3KvvWJ8I1qXAy5ppF4W26Elu5Dmq3xjhX3kbz5c/2udmIGtPQx6lN2LrcTJsOHu
M9xfbxqXS+JtO4uQb2Pi/dbIOovgYubVhY0VxDMT4qnmfOf4DT1oOuCkIY48ywI3nWk0aFBgzY3m
DnQlbTxqMRLkMiq+6xLkHuEA18GR9AZRir2TEkXLOSiz/MWzviR+LkhppAQg6c4WabebmRgy1Tms
PRFCRTBdkk3Xy/zWeulb4fxaOUnLO4Mh4tx59Dr6BAqGSwrJax4PFYhvfTJ79z2Y0e2gF+gg6AFh
wLah5TWbBUOZRKAIiFAMeVXH4Z7ZxU3h3I3fZTu9x9P0jFBqeGbQZwXH4kbap8oGsHLlssB7Mu4c
hCqSAj1l9Lzd1OVyJx38rK73jWYf9eZ5cfIP8UYSpjWde9tB+Z9EzxMSLRLhS0fGyOjx+iXsUJRf
cF6+1JCNzdBR6BZ/wLeiiRBwYmOO04rWiKb4KuuRaUfHTSLF1ZQIXCPF3ALOb2P7aSDNk3Axw1Cb
vgmpZXotu1m6ArJAEku4+SYK85M0Bmez/4AFcd1I0ZVZ6hBwaTdVzsFVzH1Uk7zwWawWWj8fsmtG
PfzIx9+GorwBDPd3k9VAaU7OF41f1jTszXwnPkxQA4IeEA8uf2a/Puuq7qV14KeKoKDAg6sZdRV6
Rq3RPbvlu4Ti8lI5lfJ8w9x71GJrLRQZavw+oRzZhKiU5dZBn89kHSVal2wJ2U2qAG/SrHEj9qf4
fTCauLHmCfG304odEvNgeQXEFuljCdmxPpMjE8OEmJI4Ue8YDYMoBsO9qOr6g8X13zX/W35Pzrea
Umiuum2fiGKiy+zBFEj0t5qcaaKSocLaWq9plryN4vA7hf+k8Zllor309YdkYdBG/YjLVKOtnRWf
qyUxMsy8YJsWLYFqHEJFXOxfnwvnx41lMdgSwmFG+U8CebkpTVceddhCJZBfvynbZo7ze2gyNw62
UVZB0iP4+xHwQFGANZcdKIu8oLFgmG/SmBZMhLTGwrR6a/2X3tlEsXP0c3f/292jxiVNo8q1qc1n
SNaf7Nq6cdxs3VNrxx4AjbRay7DZjU19uUYNsv0lCLYekMaINf1dOlwCUJIgFDqCzwGqZ/ZWq3yR
lq0PvckoOSPiaDSPusUZlKcDQy32ps/BRA/3sn6Sza7rZSbpKdp1sJWKesTqPiTNmiGrzvMruXk5
SwPdkhKOoDnXLuYqOY7g8IeuvxcnIM6gLd91tXs2C1AxkpHZ5pOPkPEaYXJ0dLG+EnADQ7vO4Zqy
CLobwmcJV2UhBYhiZ+PXCGaV7qjUC+sxpHD8pBQYZaLsvRT0VxM/u/OrEz9r27/cy1+uRv6WDv+U
wjDfXE3tDEtFd6o78yif0xfpIbmtaXnJ/+TSWggNKMBJXB9qMSUravcsbQxz0eJGG8O41+kyyQ6V
bvE0RzdCXMogP24C4xDX1YdhXwpMLJOWi7hc2XJNnN34mX0huc7oQekme1LEZozm4q/TusJcZE8Q
p5sGZJhR9iLJphwFCdSULDmQ+UqQJ3GtdEOlQWxgeAYP0A07TdrKlXuF/TksTr2XO3fadpP6EYNT
hKvpcAAjJl3evx1griZB7LcXkHXdrl0PKUdLp8NjRCxebYQ0aqy4QBT7QZyXTnYnhsuwJuiGwabX
0mfBaklXZlEYt2bev6uG87GPHsdW2ykjnDnYHsvIAsnIPKt+quEZFhxHO7k3sCEy704XuhYEQNZu
TKeEnCJet5g8lClE+kL2EmdMbr2Y0i8KdXJoxSL/ggHQlkoq627NtsReTZBDZQiqae1vMJNlBgE9
KpmKtpH9JXZVoFdFgRqLnocfegT/nxSNWFS7ae8Yv9+Ylf1VImeCg/9HFpVk7lUROlsp8i9duUHQ
8kZK5tKPgGBmYy0RHFbFdUnuIWVEqWxK4VOqfVqHnLl5Zh0TRFfL+q01X6RiCIR2P9sjK++sgLBR
QqpceWL2/lyFWWrdn4RcCAaglFc8Min6NgorIJ5JYrtC9a7DDjU57kyWrEvYfTlnJzHGNX6TmE0W
zFNvBspc8k/5s1qBtEMlItKfGqKINDNfmXVfTYSlUMmkQsS8RlRtAORASfu72vKrRRKe3C+JA+Xi
VpDQYjzMzbZvurPS/jThZe/ojrbQfQrST6ByEORkQkYoKSZXGfOQpWgcmuVbnuJfxOPXebUf8yv5
iFyMlfijjsDvU5Jvub+IHIqxvRcv+lq03zw2llyW8a040s9Stb1eC1OcI3DQpFowCWTjg+5OVwgj
XwrAQeAYEjSuaA0fWvx0edJLELNmdzv4/4+oM9tuFOka5ROxFsnMreZZsl2e6oZVVe0CkjGTmac/
gbv/8100Lclut2wBuXMPEeHb0le1fN+yuNv5z2Ls3r/zCLyUczZneX1eyjeoWddAuG9FE9EA0NF8
EKq7HZtwtLlFWe6/5Q/Hd1ZpHr6M7fx36Q+eQ+tXJOVL2rX4+IgtQ/NYLwgX3tDSACa78pdtUXqi
a5X/yf+/VFVVnyVcCKZJ7jo318ub80IqGGzcl4/BhbjA5ncJl5crZbligq5YLYmQZUFITPfTDu+R
Y7/bdcF9XeHV8r9LLcvVufyZ0944jTN2UNoWl4a/oA6YU0h2y4dr2vGpsCMafovflu3Q0Bv+Wf6d
QduFUgBHe/5nuSeRpJupgtdkHga7R4tB1pg76PIjlj5CK6xuKkG881+32RAwaWxYdHj+2w3dU192
PCwwsvkK2/FXAcdzmO+9Kt+X33e5w6FKnCLzY1kVlu4xuw3WsuyYSKEti4aWxrVAyFSrJWp1xfAj
G1+/Q/3/+zy/V4yIb8wmGhWGDIIIFnQ+8KVjY1lAlj94nyX8jYv19zd/LzhUmraWm56XG+lyLgCv
N5zh9/IJLb3Ey09PeYOOSlcJVeQ0U5elUWwJkpfyGgWoNHQ+llLlchN19PCUpX9J6LdK/1jqcktq
XVriF0Opb1KdlnrmUmF1yLU5U/q7q1wgKv4xH1Oy7+26qPqf3Dj/LhUMbGu7oaaVlQzeUh9cgjt7
aNdRkF2XIjZg7M/l57VGuvG1d45H/72K3pbCRxyxEWVXIuZxO6TTOSSNGKv+rzPmH1JRUgjZArK/
Wd53bHELo6YiWrxEs7nLhwTwxr+FYY/9Mg14v+t+txS4GFKm5SJAhsrky9JksNSJln9XfnCYEu8Q
l/Z3o4Ms2GPHmp5Qv7vbnv1DeDRSwtoGllboQ1E1+cN2mD2vKDF8TKX51KCc/Jt4oKpsi+bFVs10
Q/bBCwQ5CbRwKC8jQ1/nEGfSjpaL5MUJsJqVYdT/Rni3/f7Pm3kCHkfleOyMeR0WWfRoU9vbOyX4
XtQuMQZeAUldJcUbbEbaWMJZ/Z0PbTf1f1PT+ZJW3L+VvRngHOvKm9Vn3jErZ2M/hbb1mAukb5ly
xk9u6ze1vOGAMoyrKpd0FPuHXuTqxe+JeVWQuWchk+TiCqPcFewyXszBojey8Yo/Hqf6939OBfyh
yrb4bETmrxc95KOQ2BYZg5yO8Qgy3suBZFfjD+WCPPAGki80LbirpADO25XPrmCeVSTg51IVQAJt
diRyOxTq8Utbe+42ywecSYMVESbZBtLXcKeQmPuqnS4WLY6d0cuVaFtzj0ES7g5Co27MNn7jDRs7
Z3CJ8TFsv8hW/Sklu1ACmUI34usfglzGaBSvadz4OMc7CLn1WpXh71KbLOtz+AfUcbqhxKtRQ1aN
BYrf5g/giuY1Evlrbwznhi5g2SafhTm9RSi7HRcZZRq3p36cHmODgkkX3YYG313n8psbYBV4QxCd
OkjlYeXWWJ56Jh2gJnlJ7a60GTYbGfzCt4RCpp4IJ+XwLNgHRTNxssJ+u8pRiTP1QBG2KR5jUN4z
JT7aHnsQSp2NbzH3BYxnXzAEjZvG7OmJyO6NkK9lAuem5tTISnhnFktrXqKRV3QD+E33UFzQzDR0
qy+vCot1FMHWVUX81JoCMtfwBIPHRpSqVrMjUEsNQPHERK507IJmNTkYsik0MJehcI72wfxm6V/z
7PiIYnS5GjoaUcxBrJiJO8FtuLOlZt8zmMvQ8kubBJdR6YMOnNssSBvTIAiV0Fw5vWEccMLPmznY
lUXxiJMSSVV/pi46HK30SgFuWJuDgi7VIvDISC9JZqGo+43lumF3PeiuXAf9CIbJBG02xQzTHRhS
frNJTezDCjICwPw34eU0GOIsLuETiJKzPMheOzqG89j7tHvi0ADhC3/6XSxisUERLNa5OigguxTY
E7mv+VSLbv6d2HTT0xB7HI34d0tJn++BbIe3jFilgPwwovaS9mIkKh/2+FE4e8shC9Mil9xiId8H
EYPpwzSU9JQSCqnhxZvTM6naP3EMK0lYmCQN79D73o5NO/wyEKBrW8E7YFgcpn4IxVvN4XaMqDvM
3RXvVrJuQzDguOqP5JgOjesIWNHV3eqNL6sMGaXTIOTcZ1WadL+mXrzRqfHXSdrfgYJFUTNa/31w
cwlXDV4X9yYd+s3GXAvXlutMLz+PS6xQJpdQzdS5CRRrysaaUz7+OcA2t6zhhGBvXOt2NjZO6dLy
KafdAorLlYHeLElwDDt/Nl3G3WEYZ28Nta5aj267pZLY8is0/gZEI7lgpsULZ/5Rmz6cKglYExsL
moV+uGIuW5olplNqd2+xKx7CMd6zyHo2cXGE8fyBYJju8SRboVNbG2nVrLKqKteppRva9xT4WjfO
N3QL2ptkUW0a1VyvOrMINn01lzyN11aFlM8Vrdz6fU7hBdsv/i0c6abv3mtpAdJQIINjgk3f7N8G
FyaeOzfOAQzUmuHjbI/eqNrk5b3FxBDY3QRRLZ23AGzOTqmbrXbSalcx1cIkaLxZYFZ3TusekxyM
+XCn6TPajVn9Mg0JBHb7Z57h6wTouSsNzeAaEzW+VUfYR30Iph3vxsCm1Dkz3xOZK9mlezMoAFDN
P5h69C6NkQDDo/KcCvcMARpjI1L3la+UorAHXalvhpWPr603HYBOQf6zrUV/GINCrsDd3IF6llbL
FVCVzma0wh0wAyr75i4wh63p0oEjGSS4z54DIbJHMUO0qJrwMdJ8A+yC6djKugS1OOfw5XLS1G6K
09En2ZTlEuHTQN5uFbcm1ItEwkzkNln3IOoLb1g1/DlXTkK/UimPvYo2CZfWyu5vYxz8ZLJxXE+2
zSfr4dtCKLZ3p2XFjqiuSJvtSXmA5sh8X0KZ0G/W0uVGkzrco+ngxQeJz8kJADxP3s33R0VaPri7
nLBZ33s7361/k4f/GLof/dxz440shFLC/GTucWC8AcqBCF58uEfkLhCMF65Yhz5/zqwYntuicA/s
NAsfTGg74/QGRXq3YWUZTGXTqFVBik1biHZDo9YmJs0k4YpB0E1jozX6OwGleR1KIgsIIVcfJdCm
qbNdzjDw2vJqZ6P7hyFTlMbR8n9MgoNdLSAyHD8NE9FMQpUYQtFWgzObV8aYcw5DvJ1TgyDbHZy9
KzhXiDVYuit5moflRm/zuRjy2fPjZG0I7up2xe8dTtXGZCFksShObdP8TbpsXjtq8Patx+a3NRag
VuNcGpIRa/pxjmQ98aiCn+VknftVVALJG3ivjZ/Q35b8cQpjNWvzd9M05jrExunJfh17LE3h0kHp
CRls8sK82sRu2Au32VglazHO9JNhN2ja9AV2WbYIRFkL5bAsNERltFmtBRz6oI620ht+GIsmQQ1c
+GRd2Ail8598kFvZ2Y+lUZJuuK0Q8tpP3U+IT+CaBN0ViGrWZopDKXcJ0sM8/Vv44bF0a/wstbmK
MviQbTRk0NeXSMdR21Sl+Y5IHikIjbNNwzrpMNQw9/E/vhE9jfmUrWGdZKuFe2BljJWm3ONIQueF
fifnOx4kYIlV/dBz3h/mwg6Zon7mvTxUjCXHnohRAlb5ymrvxM/AgvyAEcr2GX68lZ8aGgRsjUm7
Qzxfh+XODn+3vaLiIPB2l9am0cZXhXGXEKj67G0/onOJXleo39QXEqw+C9zPMkGwf2QpkBG/Zq8E
QmE1zWrruk19CdXBN4CQGiXET290H0HhFMeKEXnZFbemD/6qRv+N2ARQsJLXgYa1VVVyQB34iw0S
RWOEtLIjtmZEjpSq0WhyqO02Prglc3N08RJ1Jwvj1jLfgtolo5u0H9jZwGPWKlz54jIZIDHjQJ68
VN8jhlfWKAderM78ytl9ThOK1S7lQI77VI94eWvX4SpgktHGPLcOgwwFfVOvYtmKLZ9Pvcp18x7V
yArj+qnpiaVc8HYb0QT/TM+DNF8KKg7wf/qd9oDAW7F1nndu1+i924boRVCXVhUcZzca+QR861C3
XEKJNbl33xuhzs0VPQyDPzPMw33PnYb3erJP6D8uYcc1X9oV8SabArCUdbCqHfUogApiXi6KdSyY
6NWBuFW+eWyCorjGXRhuA+vUYsGgMnYvHGfjCspkSTzTOdzrdTc056KvH7WAqQcxeUdH6zq25FH2
XUwCBRNJycYkntkllsG+8+x2nf/DJDXAnDZmew16PZorZy+tCmESZZoRBfs6jv0D74vMuzCuPS9v
00qPV6FQFIiFBAAmHoCgJsEqbK7mfpYbRKpHxi65zXbpSdp+faiY+sprkq2SpKESpt4inXIKyzoV
CYtdrG7FnH5NSc5a2wJZ8FuuZS6Fn30o7c3QGebF092wT5bYeEzcZpMAFPn0R1AGrZF8ZVH1o81V
/i4brWl01+OlWA7fTxs/yAgSqh9J4VLYlYV9QsPN1n02SfJM/d40aqBb0jb3Tqi8p1B7Jg5mh9ax
0fKevl8zS+cL9AClWy9zaKlMSjq9Pb8+B83MQ+VMLF9yHWmka2mTWnhCC/9eCi9etyMNmpFZe3fb
jMBZymNpDONLvRyATvNjFHWyKbtUDCxRb47/O8Bmys4erc3CNt5zxi8jbX0Ih5PAjQHYfj/FHJOu
OXfwkcuqoSDW2a8lf7GunqIPJg3SnZHKco04BkZmxqA3XZb9efSt/vz9yFdGgGK3i+tt2A/zZpqi
4Jh1JS304XBkf2NdxNRadFHyKOvweASEbxtBMwWOAneHo7U7ktA8NZE9v4WTB4e4N9s9DZz2ezza
uyJQYhPQq8sGxx0fVmfLna7nnWMWEZKCKHnrMrqwzWgYv1JazAwfMa5fVvdIU3S0CxyWOG7HEOZ5
JzpxcPvinnaB3PK3ksfacMFc1U62G7o4WtXa/Qw1xXYtzBBRxXxvlGrh5s/ihhsUrfOw+JixRmkr
zQjIONNSKOoXXxasXMHkMq+bmtsEs8I71o8nwjI/1odAdT3Lqcsy3Y84RYMRZF1vvozGeBuqIHrS
afkYALS91BJuihGYP5yu/qVLRz+ZQjZMppWru1c1rlhBSfuLfsVcQxaLilXo53LPhzBt2DAjYs37
4GT1wMocPebXqeHu6VTPYCicHRIicYD9Fr62gbrEvj0caKI0901a2BsnDp2D4TXVO3Mv3lSZdwsX
MVD/8NGE97zN3Rdd/QNROjg2ZmkyJo5v5/sQaeeq3fgzdWD2SEBqs9TVNV6eFUVeHYNkpmYoKG4J
C2sLV4R5ZadX4NLS4i0NGBRVc/IA8anfou45yIbpXRY/h5jMgbRUfXHsmJYrt7uSmHgy83i4NpSK
2W8J1LxzLJZmwva3xR6LdMJSGjKGXZM3n56dh+eRP/a9ktN4D9z8ZDZCM+3uTidXq5Txi1bsi8Rq
niSkC0IrMz1QHekRIjXz1WlmaNgl4WSMfOSq+sE5Nynbct7UMyrmP34SZ79UQM7ZTzSIfU9JXAvK
OE6qpNCMEBs79WzcNKfN2Z1A/vqpF7x7sj5VwbaqvOIrkt6lknb7T295d/rYzD9ZVbzoMQmYCQne
tMcME2vuTyjG+hc3nS9ywvNPrwpSOM528DkOX7jhSQmQUduyyVPpGsUNNJZU/orIjFmRX7/W2qaM
UYtPSSw8rBNGYa/xBNHZmtnfj05j/4RMmK2TVie3JHOHx6gydjUYan5K+I6rAbYlASN0BcMZk0vb
t0AuiqHdYbpxtpbt9qfaBNJs1km7wnBqPclQAoWa3YdRyuzNoZVgT89kRCnZIFd7dDuRHMpY6mCV
N0NwYceyn/opfbj6bAuNtJC2tcHNxhdJdPkclEQT+TB9wOpod5TI9X4uJwQGadAcRof4ku2Af7PJ
f51yP2/2jLWZz5G0GSeum/hldMIXKTPWIOWK0xTO1asbVj7Bcx8evp82wxixs2SyBddMvW0sP97A
hsG7a8u6PbvLwTIM7GNZEnBZmPuwcMyrV6XimmPR3moSyc2Ml9j17W5cJb0CpD3VP2iNW2GT7T8r
koibZMS5CPrTWlMoJzHgd/Y6sIb4mIZ9cI+bBNtF9jRZqfcW6TF+BEq+kpR5m5JU3ZTvRE9ZXsA3
j5LXOASyGA2HtAuvniPTP0vjrQAI2aWatJ/UPhmMrtnY/Ix9XHtM0aSV62zLhOn7eZyDfRYxdsct
qHnq88Q7+jhA+M18992dBxfhXGcugj/vvdRs6TPKFtx+CCqzDePDn/k4zn8zeGmqiv+mAC3JIrXZ
G9Mx22EKfrYjjTBDlF34e2U30ejspnLz7CplQOAzt1VbYr5q4EW7kJHOZCYdRmSEcbbLmrHB1P5R
CeMVxzWbu9DzELexXzFNs7+Wo9yNXTk8MhX0j2GMT0YzzZe8dokeU5TJrY+UaYzFc5Um3t3hnn6n
Iu3e3SxR2y5urwl1gaqiIUGX9qs9PwRN789uM/fERwilrBFCNrPtiKlmuIpmWIizKnJ/y6cSbGu8
Es8ucwlpMCdPFSikdLYsWFcCfVA6zuDBXSK7uL7FQThfBWvHJZ8jTSPtgGOPYgcm+OJsD1TeJjzx
x6iKNkaVO7Dl6Q01HVAb9Vye/3eodYCtS+poA8yBE1qr6hpC2SZEHrJ9U5kVYVXLBSJoAPbZxzvo
Yke8QZotVJW/ZiM2d0Ml92aJ+1wGSSFy6O3Q5Oydy/KBTguvqxnXOxdkul8S7LXsiW9VhqgbfeN9
ihvzqZ/kiYau6jT1s3sJx22//I99TDwULnlkIiW4WjQQHZs82sdOG5+ZRDJOgnbBfx99v1bFk7vJ
MoNgevnCvBxMuAY0Rdaflm/jfTYVzYFdKbHcmW53shpPrMeBe1xXj+y2lq/MhrMagtA8Vb7fCMRT
IKL7ck631CXlJTI8QTe7JieqZ4kXGSJ1qsFYqVvYxPrD1Jjks8A1t6YNu5YPBgdqb5MBjOtxY00D
6eg6xfdIXtJbGS48M8dqUTsaL904MuHk5e3equnZNkRFVqNqL6Sfm0vmjTzqiDz7ODE3vYdH6Pvg
2w6di1aWry1XBU8AaQmZVYQuIjf8J3N5rTX7F49ERM6yelROGNy1hyhVRfninPPdhzCqlSJ1eA/N
tU8/5SXU4d3OsFuOE2FZnJnZU5Go9OIhG9dOlT21Kt3k7NLvvSz2pQxOnp7Li3STYTsmqFeNiWFI
BmfHnWoNtgBlSIzc9+zcbZlvS7PS18KKFIsttyJKtwb7vcKq13mofuWTHX+qkqS8H8feOXVt/42y
5ypn68spybTqXHno66Dtniyn+Soqgz6lJFKUB+wwumJOGUtX3VzDYr+Qtumqa8yEkTA+Q9x/x8HM
3H/cmryADKv24YCoMgTUlMZL+qPMBFyQkpl56KbpOfXnp44pYoaa45pdLgQMh5TzOQ6s+IrPFTgR
ydVtP+jwNLnBvM9N2FluE0yrzqYe5ZpDCMMosGEEiAg0mLvtEpdmINFPuBDIMKR2e2hIpu9FXGr6
q/PsIlxvP1d2covsuj5kCInXgfDRyUEE6JwJbD01A6+BTkbv2Zvh+ncvymgqdno4s9nwbJvi0oW5
R0xDWrMHVbr3WvtvZ41HyM75XnBdr2g0ye+5638MnAHlgRnX8eQT+63sKbEPuOHOS3R8tr/xre0j
jhLIp1kwn7PEFpvZ6neJA9gr7dLpo8hZaoqxD46cEyuaAN1Xz/QPUYCXolmY6tqMOos9bGTgU4EY
ZrVFhKU9Lu/KU+WdZXza5Rl9Q7J5DoPGuGhaxclwlO1rKLMGrF09nv93IIqjqTkw4q0uyeqn0uku
RaV7NCg8cgYGKxIPjFbIOwRknM76ZjC3MmhcSTb8XZ/M/r2yPXqU0v6QFLoBEEklpLfB8Q2Rq2+D
k6xj+infiXNeosShG9lg5atUZO1ENCM0FBTF1h7xwEZUiXH7PnDJnwPHiaAl81JPwguGvPXcpWPx
4HZzibIkPJuNXWyiVLT71Bt/hX46HOC61KuSKt3ej6v8kkTp3jBCvSdzYIKezoI3uKbvvQQ+aNb5
sK3xgz+7MXWHsJOanJzPXKTHSIgqqBV25gRltEuml7lrLyixvix7EHfUBN4w1fhfuvah8ZxaeY7c
wC+im8GWIZHo04iA1moQCed3itRuuUxb4ZADBBuwQz0JykJK42CM8qszzZo8SfCI48ADzPBHG3V4
dvO6Jx+XnCMSrnezMjiV0ulLx91bk/jd6xjym+Ken95KqnWr3stJH4nsliO3xl+lcuLZvr/iCTJF
/AVREagwfPWVwwXDsjME+sq+rKY7LenwpjEv3ka2WAUJwxmZB16oIPpgu86hqWhJSKat1yprNeAE
+iDRiO+id1DX0dHd1eVwSHwyqoGNjaWy6MKoreivH9gnx6YKQKD8vjyITaPCvlVM7CyrbGLaHLxj
MQGnFGPD8lEQZibxLZ0Savi5Vf37SCw9CZVdRituBuC0Zez2W3cU81otJx53SnISob59P/s+NGnj
7+kCRssnsCf87ws1kc1K9Gl7UEGbbrOoZvTBFdZLoseNN9rh4/uZXbXtxqzbbP/9NBz9+lJP5j/w
W6MnM7WXMXm4ViAGsyitP3IvtrgSxmiXLk/rhKElY1AP0XjVlcmI21DINxmK4Y8euk8Xj/SPpnLH
vSGVfSCRkrywrNOOo+p4P8WkLSgr1M40s0fK0O7Og/Wz99nfeKG1DWzPuvR1X90QL3GKGVlxCefS
2YF9lJPPNrF2/VtBZ+06Tpv4JkfTQO/DrdsBA7apclrMwZUwSloQbGmPdWXqiWd7wVCMR8mSXKi7
suxkPMdlgrDFMS8GOXcynQ0roztVb5mHkoXh/Rh0FLLaw2QYEz5AxADYx0iQJ8H6e38P7Tv7EdN+
VOGeE+lEtMraVqAYZtJnmKOHSymD5BOAyGEW52SYkMupLuG2R+g1jk5+dpb46/vR92tzX58i3OoX
aWfeLlEUlzwJ3lrE+Cr1fE4p4lhIjuJH2BMDGZOO7wlrA6dMgL28OclcT8Mhn+3wFmWV/eLSTTQX
iX5QBrNeBvjemyEufVDpSHQxm1rxWrbwOvOimi+TN8LA9X2cm8tsbtL7xIzLFxzbCXe9sD4j0+9P
oc6Gk7Ecvp9+P8ortMohG7+1nl0b5aTtX/ik1wTIKNBn7wSChGb6BRn//SieSLnVnUMZmJfSmAw3
5VRz504litjCtpH10AM1nJH2ZnPc3GnyaO7fj6akNw9951DRwgI+Se9cOlJcizCj9daF/0o+L88o
AEf9c1XDCZWkulaQqvvnURY3D3XfXbkS4g0FtIrhWMom/jaX1XxX4YQyV5lQxMfkSvm0n1WBu7wq
9j2iSnCFELECQSp17uRznNJiZgSAFm1Rp4+ksOUqIEMO02caN2Gmyk2vBwuJETXAHnooKwAhi2ON
66Br+mubpdYtcBjEMhmdsAr1IpcDsSOkMfoZ2I9lALfNcCMUE/CjPTG70Fl3CVXsomjVg4DAjdFr
9cYNrO6nxjdA558GUJaOlP9ln1wZZTL20B0slJ8qeOWzbfeiyvMtdNKA7gDt03yPPO/7q5kAEFuS
1d14k9rHwtIfkkQOVgcjvfmtmF4jXNWjUekPUPT5afBp3WPCMIOG/fC10E8h8TGhD0mfnFgQb/nO
6Uxmp53KvwbVYjWrXiczGDeDnusLvfnZPRNLErnUzmcVV1syeiSUclbbslXPmbSTc+3ovzrP/pBm
1M8kzPHHjmN9r4VtryuzYzSZFf8uC/psyGJIYEFhuK+Hif7qrl8NnmSgaorDbccszRsLJPjxuJF0
ZSn/LdcvgciP9qSLPxYi01XdZSSPpuwPQ+oMf43afQkLGz/tVFbrgk9y3duR3iJCMNqVIhNrUokb
M8ivczayD4jGU5PF/wUg+RKKNKqaIDxhyTCeYxAgDHhP7S0y++knDSRUvKdL1juLQhwmcM7tf+Na
vr+Guzzd5sGebrXlPvKUqjjdb9fUdpN9P/MNZt55+4rRnJVX19OHYJdHw2uqN57jIxS3BvNNxmKn
izx8dkfofZmNIkHSnfHDZmtltWrcF1ZP4TouVM+kbhyS26i8DfxVRvw1qldfyN9x6UA1noPsc44Y
KYc8f6+HpCRaDfQPo0zeC19MhP29OsRDMO3Y7Nq3fx85PYFhZN14f5zxjWu86zwdN3MdD0e8EsZ7
WDPQ4QXR8xTTjUI3UnlqZ5onfQdKp6eSZ6Vq7xGIj2ywkufvV8rgJ52z4qJrRvaion6gBKiYz/er
Rx+EFLNTw959fyFpHRhJUZtjnZXxU3RK+jgDqW9yhjSFInmvz3lkwCBqnfFJzi7KUNp4jz7Fyidm
Abiw+jkiUxZ265Z2pz+TdR7SOqRRN0mPrdmx6fdiVA3+zBxIAKPT1M4dnr1+6nX6k6QGznODtLca
2ZA0enQWd696LYyjm3bTufbSQ1Myg0byOeq8W9uE6qzpENtmfEhv4/BK19UT0qD5C0P5NpsriAoN
rbdz0ljXKrMsZKkoqzBlpzvpwfCI8LIYobvv7ZpKn67CzezJ6c1Jox/VYPr3xrLGt8oDaytF9QO4
A13xhnNUXfq3QpD8UxTlclpRA0dCBHeZTFzBFMuh8MyEe9on5e6r1yj3iQYgAqfY+orzrD10UT7t
EhNCm0kXDgUagiz6Ef1VI5TprArS5Pb0Ub/Z3lpCD2epqoPLkGcfYeTGTxZtmE0nmpe2gmWuEsM/
Wv78Y/SEfQM7065MyYg7+gHc33njAHP2yIFrlic3sfUusnn6/dr3oYNUtDNmv2Hqtl/X1hyGm9Lt
u/3o6xwNG4EtrTvl+TtHnIuAPgAp1W6p41DUmZ+oh2Snbj700v3oJip2HS0OdOyE8jCOHkmY6mjW
TvSq0sB+kqAwdG39iGZreM6c+K8OLKYkA5QUlbdd/lGO8JEmj8kLF0m6C5zO2Hw/1aOFN64Y4h1x
lriXdGXJigJGF0Ex/T4EL6Ot0VnIBDlG5jovlGDarXJRpVOAoIdmmhkzmin4m+R/6oyaCYDElYsj
bpc7hEQVmXTsd8PKRHF3CriH72ZaSG5DDPnHlrRHjgyZDsY1RNoC5GyGQhIU9nmSxks7ryOnKe+h
JmDL2FDsZi4FuCZUVTMgTFY0Rls6+vn7+EaF4avzt01IqNkDjX2BMxSQtA6zl951qlvYte+N9ds0
vQENRhteTOpV+K9GfHhFTmd0mLgHA47umgvLuQK1OgMAbdiq/F+w4BNLXWloy0u23kb+1VdNTHYv
aY99ZtPfx2bt5zQ5z0671ANtl7ZcjVmncwLywSRE71XWbDtawB4e7HEgxT6Clonqu5GYF9Ns6QEo
1bO1HAIJHohB53zPIrPMtrbOpexkdGBQ1VgbI5vPIUl8Bq8i+9AEh06O9BCG6fBEpBWwARH+8zRZ
j1CF4akmhQNioCoiMvzdCCqnbtffX/l+bRj0KsXgyQYhiW7fh9ShGM4NAwATuaLOvf3vMEjJTWIk
RFV6k3uiOrrDxHjfbG3SqGhfmXMWV+7q7J2X16WiXlXIWvz7bSpDyemo5M2xqvxaWzL479tadL7C
tdJTbrjjITYDtaHvgAyK7SP1pJvmuesxNXSKgf7l2Ri11nMGV26jaivcNt/fsRyqBFJcDIh3ZhJq
q0xzPE3B33/D33+PKLwDysleTGbmM6tzh9/Z+6Qj2ryWbiWuriSPa9KywAgq1tY6D94Kr2e3bvKL
5SXWS7gaF9oA3L0NZWPVOncVecFHWabR0a6beVMtT3s/I9pn73szEmW9GHNx9h0mE4VZL3Z35kML
JzrE9OHiuw7cR8LntU5qqrDFVN9pdJn+zkG6MVWQ/xkD+3V2y7vRDt0ZypL9Os70FDZ12bGb7O3X
IiANYk4uTwsL1qRy//uqEJhh07H6iszSusRhVV5qhNnLk1GN1sUYSqdb0cnHUppbyc4ezKXC5YAA
TFEIpFV0zOdEbwnuWUcwWh3xWf0vbxORNc3SkO2cVVdb3XEnK7sO6e4cvtWsS6e4dsXdhzb5/0g6
kyU5kXaJPhFmQAABWyDnzJoHVW0wqVpihmAM4Onvyf9u2tq6ZVIpEyK+4bj74//+bSOKvBmSh//9
ly5hSYih9tXGkeqmXL/br5yVoTvO3m2xZHWi1n8idae88VaXt+5//3D84JJZ6Ln4z32C3VCrJ/um
mx1sOLlGnvJ3iGH9SzLYLjtOHMsQBKLOnMvtsZLWdPTQv+0Gz7lQIBFcOHfTQXG6vxpV3vFc2C99
s+BbJ0ooRN/YpcmjInAYrqEBJJbtQ4+ydpfQsIeimpBFjWZsihLVGXJ8QLaEkBL+8dm7v7Ctptoe
hBEVs+r2Jgqj62ovx9ZE8Lu8Ei4lomrEh4GKeX1c0k1f5qG+SjI5Lm1O62TRlgqTRNuEBsux7i1V
vUGpMvfIrDJ/3oplOvesy1QxTI+aEmktbc5d4ksM1zLiYDLcXVUzXzWqPjhoSQsf+Jm1n4Z7YzV6
1IzKvq6zVT9CmVhXc3RxcO4MnD6AcPxX755E4N5ENQ5PPLOvLo3FiZ0yeozqX4FPnqGrB5uknlue
9g/rwPIkzbA2WIM/JokL5JTnzK56L3/apioyVlbMptt/Stqu09gjCJuBU2ZWiR+BP1a7zOQnKox+
r3us+hziY6ItaXvYu246t7N0X1h8nnIH3OGeT9u19YuUUr8H9evUWPdqMIcxtp565VeokJOMcnh6
MTFSxTnLwU0q1V/CorbRvblyt1jkk9f4xZt10O5xQU5wEpDuM2w7jTMNb1mliDKXmiWOm/c7f7Xy
2CaPO0dRta9s/cRW/bO2CTDe6PnVwtADPDds1nyEfTZFhIdLEeUOOZhakWuxNBSxK78qLeiAHWfo
QkwEx7gratwLHZyO1Vu3Vf21Xqy4Cwx9DjA4Cit6970qgjtkhkffAAwRQOPIwUGFUxgP3STHSEmT
NjTVby7huH09Pg9jefG1c8X4Qu8JgKd+mAew1fRXI3lA1oZmtVRwXltDiUNG5FYWj83yMjNcArxR
FsSStwGGpO9Opd9ZzOcnDJK/6atSr6329cAX3KfMsEmuydFKNToqcxBCQsIwsd5wGPlddLX+ckBS
gzm3WJ/wrfUrTF8mmEGZZFTFvVHjbAZp5ExtGSnPCaVA/p840HWWoV6GWnAeef2ucsvfTHzYcYyv
CreESFNNxmuWqjioPYVBm3VDiu1HA5ZHxMBrhNr9K35MdtyaYEbQ8JwEC4oHpxKHzU4h0bP7aM/f
cpZ1BcANft4NJ1NU8a4D8fiRn49NXOIeKpru0w0slyEn1C5293sW5LeRbA+qFVA0cib23RqM4OnF
m+XyFiE+OlmlKJm0bExxevei9G/mffxZTr48ugS5FcARnPj1wYa2iEgptKHP7N8aFncnU595Y+fc
P6Q3mx0FQSDMhbVYQstnq70lbLHGyfomLkdHLOBOArI2MpSUe5aDu7EZj7nxO8nmK8BycXad85Qx
Hur2C79TKAOtjsWUEewi/sotIdnYaDN2zmE/UbCPUoiYzBAZzX1dAKopGveZsgtC6WE2xvd1abzd
wKqBgOOxjQonR46ZoLFOsNpjAf6h7Go42YH7Kiv1Div6TE4QTWA2xZOP6VGgjs79j/DoetsVZLgi
aIPveyhA+r4G29OXgjUOTTu/qJ/tQ56EsgZRZFhI5xrl0vocNC9tgxRnBRmMpaB7tBL7nVin4WD4
BMtL+4tyxzqoB5l3zmHwqLaKbA8nAfxiqHFHFuYYE3F2bIg8jayNS5Do9k6S7cfahLM5zdOoLsmk
HsuAjxt7Yc2AMOakmMN/qTXZ+6DqK1Ir1MHV+Z8u6U5svc6rMo4T2bYX4iEf1IDUQZocc8gSgZyH
K9TxXiypfVjW7rFAMBmajptdq2I8izYAEsxHFmoAxNAS9xogfS5sxznA/FjeoA6OlXvhUI/FSQoe
+7lwDq0gcrxBiw1WPapkvXTQXaFlSthWU++JZUZOPopbmQtwV998d/pfY91hXVa6rEHm7gHgjI3i
wiKy2NLYlOmjYGNOQqc4NzwYs5hXZBIlN5mcJYswENYeaVYDarLv+8i8/7hNGwQcQZD1OskJYlC3
VAT7ZcutiGzqX+U8oL1z4ODybj6lPIUTNDPRFhXu/1v90q/Gt3K8m1mu3s0foP9alk+hdvUbeofx
kM1/6ECG41BvbZhVTf5csevEE5whKDdO52DSOCTdPrDmC3k8p4ZiERCCH1zYjgkXwUlKX8aKhUWf
81/fsD0OZjTAK7KRzfb4eO2yO85KPRjQqhGcO8HUpf/bctadtZUvtmzfU9ITz53vXfuhv7Hnuzls
tk7WYn15vSCagVp6bFgOrHVzHTjtiyTFbYc96kx4PUakHu4P6eLuZ4jlOCh0GpPvQtLeb7Kd0y7x
Y/oBQpZqz9ivgfGWuArmMDiS81XyLqbDqcrxHa81nq2U0okkTr0W0+esYTslq2AlqubieDCvlc6j
jivK2Eq27WN7kLhsVevwSB17GO0WbOMuZ187fgRwrFC32KZ4PvHV9UZbA4ppjgPigHH42zl3M/b+
3ATLBbSKHRa+DoruT27BW7bK1670BuxLiOlGzmfU22s2+S7Zp/1pSotYcfJuXpj325Nc0DttL8a2
EXLdB7fN8/4VdgKzZCOKGQ23j3o4YXlgOgGDUawsv7PKwYfJnCmTuvTYlkEbWw0jMhDai/t33Zhc
KtkxFrPcozC9F/L8/mop2zMw1xMCqXo3JSQU8otz41IEOnvliy+3CdOUcfpaHAFYhulKGjShK4p3
q1/YRnMSAvSrXSJYKhXu27pg9BfIOcaSh2EA70jhcz0vTpbHI6mZviY53D9AV28wgdSGwRi8pfX8
n2YNE/rjf8Yg1rNBzElql/mx9bBqKjaCkXDPr6qvPBjOdsEMzZ4+bEjMcFmL92GAkJ6U81Hiqx2l
/3w72634zlDXXDPmh3Mz30p7PIqg9+PJRjdSl8w8OjoD/Cz/GH2/H7V6nKrtnsl13AYzLhf/F6D2
Ei5U1yzSowGfVAZOjXOrqIjbLLCxGWGebCI4OZJFPbMa6caH1j0GfZI/9ue0M75mOtrIauUU5hu5
I2r6Lo1MsgJTxoObVf1Jq+SzW1IZjXNf7Sq7p2UUKeuSxaDM6TMYr+mYCyEuzf/H/Y5bXBSjip3M
aFDFBCJMFuO6mW0bzdtQ7Qn1JU+zCORhNJMRZDu9mvWdEV6XSC3mI9kSTse19b5O1j+RMHGQ5Yvr
Bt+5i+PbUJFJT0AmxxTZBaY8sy1vT/Vo9pegwBihMMaDk+vgsGL79cDTTqSbYFAMOz9rxsIkarFp
XRMyRDb40NbPnI+Ziy4o9XMQVIi4yABp2vPSWCTOtvZz36e/Zn8h/KBXeQyKjcbXJEc9nzB2TC19
VEv/Z3LuDsY2VhUYBIReufzZerh8fyRJuKB/s9D2rWX/Sjsq9mkuSVdDhmJ01rrL2EqPDCV3agru
meWY0pQ04z7z1HJww2lFqMwncAs8loGNzRO9tYyly+UG79uFmCPPh8XRwZ6vDqWIEWobayXEbyp0
0ubQm6DadYGapDHwfuB/OSCy157fB8CFlW3xa/a8F0miYSdI3VQJI4fcA1oZt4shO34KpZ+AID9n
52z6PM5i2375wgePd/NzgwNe77cv2i/PbuPgyCGY3LnOtHcX8qsS8t7vzCr3s++ceFBfAozAyWMg
fzSrDkQgeWeTAL7Z2ay9T+fDidpdDJM2fTS7cHERCI1nABwvJlmqYJxTPnA+TBxljhHNdQ7yjVOA
b7pHVfWHnLUgK7fQrLcaIMX7cWXBPiWzTmYzf2Cvvw+W5FdH4dgE+KG1nCO+9e4lPIpikRHEMbL3
zNytbftrrfwbnPSudn1sJlI7O6cOzVbqR4s0j1oWjyR/vo1uvaApdD+Fmo9rZz1kYvzMaV24U83j
eo+Vrw61UX1YljPCRW5WaCNjVECuuhFbZKnUoSX027DwFR0C9BWDyX5PitPf2a/Pa8bQ1ljW3YoL
Zt3/U0F68vK53Im+eFyC8cuszQqu+A9LcWQMFHw7eBk09yaKfkwjCv/OcDfV42RjSl2EKjP6Y5EY
O0R8jLNSMq6qIHk3RRacMDNPo9ZadmJ1yAi1R2rLIYhMX+g7rX9vg4qvwEx+E4rzuAyBf2iW7C31
0Gm3iPvGrYod+6fqOxaAK64ifBzNDlAv5DJa0OdWlTnvdJLqY3FultW8NKKZ+EpnkCGKlQA17uAb
v1aJXA1c8DAmTr6zFjlHC1JI3Fiaz8Z23oc0eUYYHG6Zj3rHsd42iWuy7IkG6Uv8VupXI0kpX+vm
lCbp1TI35lsLu0NH7XlnG2bVG85dZPhyMmc7tBjdOH3SAH362l7iVDknT1rPiyWextL17yqiQ2Cg
ymibN8AbHw1VezHnllXHekirjgnpSvMnG/9l3YIDpO0xz0ga6vnsUn988ivjasjsMcdh10uTT7oJ
lOLjndPHutFTHFglyunc7tgEVeo6iazdgVn1UYtaU693nYE/QDimD1ZH5J5QvdrRB0fBYsEveIyf
RrWvmCQdx+SuExKcQ0Qhh75dZG95ioPINj3KCvXqkIzjyWKQuRvwS48hnYKzbda4MTX1o8z+Wq4h
drllDkfbXZYT+dxejAHGuWM2+JoE/gd89NleO33D/Mi5A1IaWM66FDPOPKlKGFWINfIX81Rz6DOb
QPHzn9SOH9JR/DTdeLJbcSXGWm1VFta9OYKiHBmNwjeXDFstjUCX6PMoH5rywrPOYPp95E85L1t6
My3sTHyq2Xr9JRjx4VTDRWHjq8UfNn/zwt3lacFjY1SvXC+/bLW+0L/sBAZk2Lo8pTxcYyOeA4Qu
lBw1DRL7NcuygTeE+VMl7g0fwQfTvVX+MSczi9yXGhv8jKto+GcNKwYq5SdXL+fQWF5zCIBhMvbZ
7OD8jr2BNXYxv+OXSn+jsH9TuXojIfLNsG28jPwC3GkibojimjvdttiGmjS+S3AKcvznQbZUsiCy
8psxbN7rLAsOtu9zjAhSsg0zLGlmYTksji3rzQ8Ea5ERA03UYRSDfYj0APTBLRY6oe8qv8tmWsxo
ZafJt0wol1cD2YooSAhJ7ZU/uBz39iAUVYM+GOY8oETyB9hduloeLgr6TP31mQdGRusfbNgpznuS
MSrZcYwNrFsbBHCW7TkPZvuRVsXXaPo/CroQ+Hbd2RuIPazMU1NqH0XDmHKQmk/1ugu6eBndKU4S
v0ASg+2ZG2wnXPA3xiGIvdf1R813tmjcfk0VSqjcPacsDS74JKi5mIFGbB1Oy7c9w6Gpyc53Xc82
lcDxeBRFFgc2VqZUrAjOwzWwvSv7pTrqmIKFtZeKeDTLqBAzZ9pIbupiwoPV/YJerHqx+l4e8QYP
4WGzXSfKTzjtN37nJrxL7KBNNmbk9bhH2/zaTcFn1qFgcydzpidAXliaTrov9d9csvYBGqF/ogAd
tbMrWqR9/+M2kIq3ssR3AMXVjB1nzBR6vfcaZZV9qq13o6Jw0qgU71Redhhk8tnN6iwKXAb9AwAu
oUXrEc4UasnGXElSIelV7JHWW/FSJR9+ReuGnKiW6TMw4y/SM5n/SeY2kmMqsx0vLJNvNGjXFXV8
OMt8RQ1v3kj8fpdusdOZPN4TSOGinXMa9HNss4HvZZNHpQnqtd0nVxsEbd8zLjGER68+vzY5602c
lbrwuNdCoWnT3V7kaOCzjZSqlSV15bknA1HOvugSlDn52O+y3p/ppNS3qe15V+v6xUnELmvt5TnY
7AeHAjRMHtKSlSHiL14l4yuRg9zng/1hM33bSZD1xKB6pasmxljIHkWUFw9c7868rfGYGZfAXNi0
smAe8mU8pI1LlQjJCo6mo6rF6US1+c5L7LMzWpi/wLCjfEK+Ldrt1R7mN4odzhpS2ZnrMAJavMhw
Kvrkvh9IDkanXXhE/YzFv24DMAlWdVSJ+rbsUcZVCbZn+92n2RaXko8kMqf0pEZ5YbX12Ezot3yG
VxX+Zf87HabFY84qW8jw4KUeqo/lqx3/yarygKObD1xVej5kgr08r1aASfyUCZ9LCijCetJaIg83
i0Az1Qzuut5Bz8gknjAtwBMj6L4rVx2gIK4OuUijVQZnI+Nu13VDG0XoCRfa3qAK3A8N4r08/5zY
fMX3BsFrEduAwDy0xj27JPlMW7HDkQhnX19h8rCJT9Oo1nDrwBmclwmdejjB70QsvG9+nzFbcvd+
rTWm2b0J8j2E+IGckmVlzmUJfqq8Znypbzmc1a10aG17C9WSf0+0t93nzumLndkeLSX+pEHxqIji
fhjs7ZJuCJzGfoN4CRASjZwupbGwDM7yZx4z8mcwa+K0WEvMODRTiOesrsnwgyC7cTY2sLPYi810
+/X24MDpvW7+8uMzDfxtJUQue/kDzok4x0yZvddBShemgyNg4W0u5yY2V7N+7jS66yDFToJb/ZwM
Qsf9MDT7Lti2kz1l+UUvPFjm5Lw1EOmx4BG8Zjl93oYmBiF9hC6DNajRvkFyUUHUxkfWkXJo2OsU
Z1gnXIVr7Hr6n08scQ6l4Sa7sdzZs2/vfd/9KVrHfcy+O4Ggcsipg+TsxEJyJxdNwQuYQR77gbff
muTv5AbGgyAogprbGl5Mg4AgXOmudpNb7w4S/pgm8dtShdj3bkFB16cffWVHTeINxLnr+qFkcBOz
fKmupcIprUKnFBsm+iwcqEPz3tLr1O6vW+4/bU2lI9HW8uSZBeUiU4IEVicWlmd/ZP16BkDK/xjK
6qKqhLMZZf/gVt1uQ74vQELC1mrc0AIeb1r9lubqHSFGfWKzdm7NrT4ZosYRbN0tYn6vfGVRNsMM
NO0XNg24wcucllc3/1r47ipzXpK1fF6w70pEnBjYKhR8SiN9EjUt5l945+6Dwfvn9swolrLegVBS
HRsfC1rdB9iPy5YGx1FXy5GvN0oL9zWx0zZyzLupifNt9xDevA0YlDRzBGSVHg0Sig6uVIdEd49r
V38v+WgRucRQXuYT4rv8t8xVfkwlPhYLE9Xdkm9PSFBruuTifq4P+IAYfOdT3iSRazMM1iOeQ3l2
sTQWAzmCS28obdBO3yRHmzeObxVYqsmI4MS41kyIf02rHPl7ikf79KoD/uL+qG5jAUO1vOStd0u1
tee1p1PS8rXI8Awc70xQlRALZRbJXhgTYSDMCbeqDaicTqupisO04ZYlmuZgZsvTXE6xRUWl1eqx
sUAE3iPsVctbgDXXHeAg2bDwPsDBeCWZ6gK5NQdpIKJN1jWPhbfw+ivzYv14rDYi2RPLBr1EL0qy
zc5MxN5c0K6kDp81m4wn1AWx1JCAlsWvVMk/o8/UicDWpwFPnCmgSy5aA1AXj1ATp027WGJjE9+e
Dn5A1g32dt6LSpp/ZeeedeXqyOkVr/mKBthp1zffFfNe1GieGlxpoPtZiiTnXubJezMshzlYEV2M
5FI426NLDXIpNOMzrnM4vMWOqjk/2as1RHh/WaElO26sUV8JWr6vHvozfPVDkzf2fminr9zCS3P2
HXOHuIU9p9ObobqDiGrBGwRFfUym3BEwu5fOo8er/T9d5X3aQ2j60wpfEnoT5iOKmIk9pmdXbVnr
lYqixmXp0mlKe2OMC8N7xpj+v8Gfv7lDc4yp04x5BiePsKjCioyhdNsaAN2URIMc5xMa4FuLOx9K
FNbZXJqRmaI0w4UbqxSjZbzXYOlTBCxjqKxCv+UTDBYAIo/ZGqxwlHWIlAEuMWY33ZoheDU9luVn
DYB6mxLrvCVEDkKwpbumMGGgu13tt8a37a6XxfshINrC6hkt9oZl7K6eWXYHPY2fVtsu0Ak7xuEY
3PlTrzF+mwn2J9Iy7Agz9CDK/Ee704Q9qUWHtWH/y3T2w/hiOrpm/SNkBw5Q4XUEk3sfeHQ8WuNT
N+AIMhLmGMkASJFxKNcYQvIe+WPc5ILyXSMpX9jcxhJge2lIKwpa3jP0RUeRiPKI3WwWp7P7w/Jl
hBmUeyewjjKYmOLYybz3d1R3iM9XPmgu0S12ivrTMJY5dtp23a8wRTgjlQZHk+sFUV7XnIgSGf3k
vliOTo9oo+dDrc7OkB6xXcJ6QtYHxoifgV2h+JASVQKGUdWqHjxtcTy67t71sm+WP7jhZTeQLibd
n/B7/L0beq1iHj9Vk363rvEb2YvAihamyDXxUsHNCsOw/sno8K0ZjV7vcB6aMJbK2y49dHZdRtNY
gjNafdxJ45nz+FqgKoYb+663BNv9bMLLdTqM/cSbYSTqLO5uBIV4qus5iJR2igd5mJbiRbI34Y23
t4PmE/CwQB0shgLjpq+GwePb4sVqr6Zzc8birW6Yg5dd/yEYp566pnrVXnMC9GN5/sno3ToDj2F4
MPV2vCBl4kDIUc87KzSYjZOO5aC/D5dt/cqTIn1sUJUWlqhpj3J2VAjhR288kIbDhhMTnBBTJYYY
91n5EjwnSEejtHOHaDc6rblTvsIHdT7VNT4WeVt+r+XdCWrzT0YSZLGuCK+uGVBYqllZ0w07jzyn
abBN9JuK/nTh57zrM5CX4vjuHkdokhFjUmmdDKdDcmQgau/nHlKAgYwzUIsT797ga4BnUF081l5Z
7gzf9zDgftsG4yxQgoUCp8AICcKwIxXm4DCqO0pOHyqhYC9Yd/agCk+9A1w36+ptZS578mc4pX4s
Rdj0bB1rRdITwb6d1suzZto2DJ19GrOC/i2XHD0jRra1cQ5M+aYskB/uou0M9vS5YfmV114VJeA5
SDGwevRGzryc/py+VnBaobz0h4C/W/3XUtXnEFCGltBqMRXU5+a4L4XR2vvaajgYiyA/Wt3wPBdL
gAHdumJHRJ06Jn85ssUJzp6CoOe3LujpCJPVkIAyNhN8ACzlMBYfpitFSvUINQtKbncxhgXIthme
ri4PYe90h8Cy0Djk52BlIl2WzUu64leFx94nOGvCW5l8TEl/FTzoFBtkvyOg43oD9HCsKUYsbYfF
7AJ6T2dRDgZWMdqOQISKQ7+1f4Mpf5WCWW9SBQxd5vTatllcSqO/NexLPKP5tlbEe12RRKjW7Csm
HBQP0GStmskDL1IaGVyx9jNWiqGl3bPYTC+a0W/G1TwGOE4UrwxJ3SPVXEkXunfyKou3JVecgzO1
le2GgqOViTOjFE+PZwZJ38HYdqe8R6harr5Pg3VGKYrTvo8S33WqyFumJ08xJhz8/KZmCqU6Z6bV
LoTW+MFTUWpxKjt6GIUM2pkknibe3eoCYx676L5M4T84yzrtbXgFq1qPs0lCicyec/1RbNOvViLK
TUaefzUAGgwW0p17nO18ayfwwdai9OeRvbjsoNqseUmW3Iy3YToxww4Sus1xJI/e0tOjjaMTgfWr
cHCRWmcPqxsPz/mhENFmrjgg90h4HVragcYzDoAjqVvCyuD3wIEQsZZPsFNqXWU6vxaJn5yYjNtU
xUOPO5h+zgwypZbZjyD3wlwlz2mlDn2AsHBpCeoRi4n3Aed73+MnLvFfWNeqjLFnYuyY9Q8kO+8q
Ie4mCZSZpf9dS5c8TdLNVp7O3OuJPM8zKCbJXrPpLnPFRCMDbW0r94b34H1sARiedTeOSzgujNI7
7wgB/OwXTfK4eATpqml8a2mxTXu5wvi5xyFNCakm+mDL5xg6jEN9g94ZPKpwyWbCccQ/lUomtYbz
0z0GgYEoItl3JmZKo+DdM1jFEWw0HQinxZFL1awbciyus/nSDqMIF2v5w8RHk43DISKH7LqU9nYq
Uw4fBBPVfYX4PhnJN1jXIbPQOfuekewXdPrkgbwHXnbRhfMRiMU7eso7Z7bRx8PdsalpTNp5VmU2
2QP7IUiqvedJVCNgqvRwuy4Zz9tkexAC3JcYTGENFrhY8ZXLS1Q1tCo0Qazqt4fAd40bEhoCwBvW
h/69ykeXTeBQbh7yUpwzFtKnvhueiA57Mvg048LDb6UXRWwE99KQv8Yyqoij7a1fNBHf+Y/JdJn2
e0BCM5U/s0HYfeB0fEeOOjYiNUInGL5ZPGvwXlqXyobNYtKl/QFvPGQyhmSsuWyieJw1UQtO4+6G
bjb3etyx5QY43MaJ2l2GOOtSkLnNW7FwsU8qD2KPB7qoGejXhLkFbGsaauTdOBevXpvQSddU1/Jj
w+1mQg5y6tLl76bHkS+fa/a9lKjQJH7yaRsQMU1bEm4InCjqoHXoQJvjxgxEHj23+SeInmP9WOMB
5Gngs3pnuMEPhcHz3BlYAWWcf7Aofxl7MbBKG/vZLTfmYr4nri13ABd4EpY1KHxN0EZPxInjgVrb
FAKhJ/uXPiccip3bdvGS6j/S5S7IFMC9cUb9JHX+B4nQfBptTxyEWkO/cT9qv/IiHA9OErtgmRsP
RaNOq824siS9fgW/0/Xo/WHZ9M9JxRNZPi12BPWH5bV1bLb+9FQpPRwsqO3QtbnV8cGqea3Y5Yys
wHlMHyUILqM9j8gPT4eFQV+VYuAW+/zAm/RupaYhkaYL9w+XlfeWOhSkia8A7libfuaGdfay8Stb
IV6ZtFc7v/UMiqyEASbHpp3uTS0GXu4S4RpE6b22nm0bErF5WvHKgVDIX0qXAExCcKNBYx/CqrSx
CqaZCZ2BGvWbQCI1rKdKFP+A8iKpjYtt8y772c/aEyzL4Wo5y5/skMwTszDf+wtwlR/N1vjPJb1k
J0ZkqAh4hnT69Mrsm0h3GhT0GiFpR0QW1Wgg9GVrmpegHv4De2YKhhYDJLOpGXfarNHNDQm/QywA
yz8e6bCRFl6EnXcy+FIKlP5b4gMwNt9uY36by8fcqCLKGrpqezbvDmDbMe26S+bRE0/3yRmZHCXk
Ua0XlpfmfMrI0ZlNHxUOy1YMITgfcV1MC8TVy0zFTJsbboSRt/+EKK8lhn9IY8uCDfXOI5RWBjMu
H4wrvHv6sWWiyaDAI8MLJEgQeNoNuHonLCxynDDqvKNfxfUyq/nDSuTgW41Za6O6V89sqQu3BCMF
I9khWn+kcJj3VvGA/845GMjW6TxqCq9eKQYGviwEEji0QX4MdXlKNTpYQ5i7frVeKrhMPqu12vcD
A6mCZXzeMFynFSVCLCtQRGBUlLtoKOfmPu8gAgfg8lI3LEp8VCzUv044NZL2eekO+Zp7+MbhiJqV
6RuecOxAe2eMA5/kz2kwWEyXmPhhCKVzl0zSDoTDtSgCJmzoXE9VACNgHozt4UQ250vZ8lwnuiB1
zeZ2VUigEg86C43JXYH6Ak+LxoUBv9M4H/B8Pv4iT/D1kMlZSwRCGZzc+/HqeSZ3ZuZibdqOz5Cb
AVRVzdnvsMjDN01nUEKihzvOC8bOzPgfkm07cFDhE9lVbmRiokFi8bYn+g/WAk4ay9kfqlsn9o2t
x8fmO5/svwX+HrEx2F8FdS2ScJjYLcXoKGlDZa3zNdV7mjfUsRsfdGrP90QX39sVmX6a8uArb8+b
qM5iWAFp78aOTCeZuEJPNJzXvA3XXNc4+bTM6XNGF9U8YW3bee7BMeKOx9S3BlrLajxb4MZA+NVB
VhzyE4rLMEdxF/oI01wqdvYCEu4hmz5q4bEUu390U5GipBbNI5Z06aOxiP+marwoONKDLER1rOX3
YrI/dbQrTq5qHyTOlCf+pHvO99c6T+oVgDsox+zQ5QKnPTxRCaUdb/iwUhCWZb4bhPlZTL6Ewh1+
sp59AucMzJw7fBQLzUNduwHXLi9W0jxuRsC8WdXPKeGGebVGmoLzTIQ4ci1nlaxHIUy1RO9gd38M
yBhIB1THOc4Pef6nbgWWs0EyxKuBkJAvucF7El8owmiAK8edbkhnNGv5q+SqBqzUkHHrwXSM8qVA
HbRCRh8sD9efuWyjgTN6z6j/Kx+Vz0RDPpR4Cfau5ibG0UXQAozSXU6dWViYCENJJBP/ZoEhbDJT
fOHkDSc4unruy4b70WnKeK3sOttvtmRYnrkPNTfSYR248xzai6qsUMtVj0K13aWo0udhxaDRzkg1
VDXVz9T8h0n+YaCwyiab7WuyOBdQ9MekUTJaenbAjAoQEblDEBqS/avqJ/2Us4gwqS8trbJnUmNn
sj2xJe0HY9chl+Db5JDppgfTyvHkX9CBXZah9veBidEk5jJQL17WnppMnTFpl7vWqVTkKMs4pcL6
u5iGfstszNX+j7ozW24dybLsr4Td50YU3DG3VeYD50GUKFHzC0zTxTwDjuHre0ERlRWRFZ1d9dhm
MVxdUSIJAo7j5+y9NqlNBmyIAy2acqP1rGnjUkT9OTUGUqPygKwCVBh+rS20DChY3aPo0OYXHfb4
zBI926I4ile2a8dYO+DD2TQgJgfyPiulYrbKAGruy/bhQTHhXg/asCBgRK0A0HnXYazvLYFuNrTy
M+2bLxT45nIsWK2Z0nebxEDSJ3zt7AeYsPxxOta5kRzm/TcddXUvqACudMOAbaEhrUrGpFzbkoJX
S94rEjo6En8C715nCLOKSTZ13Tl6wOo+rQi58pzCN6m3EJLDglr5GVaXsBG3DW+MqAD2F8/MfYjZ
yaaRkRMGQfe3gA6T3rkGpCJynBeDlIQ5l2Di0+Own219fGpJZmElvwNessg6knfnUJY5NCT2SD+s
BO9NW9koEuav51Sw73Cy+QHzv7o9nL2A3tf8sowaAljRXgeSZFFkJ1lzlxbDISBTaUb7V8YsxiOE
ozzJJHl0dPk258XMgReTCvk8ewZm8rM0l54c3mbI/fxlWPQ3wve/Wfpswt/nYBekIAvptzff2ZoD
iaBFF9+4EShIUmGcnhyVYHgFTj0nN+Vi/Dmk4gkFlhk0p4zAUaGqF86z7xczDBczDfBXadvOA7bM
KTZ/a05/TvT4fQ5EMMyQjYy1QdiyMj3vY7IcDgQw+az5cjMdhs5sMP4tUMwGNpwm+Wl+5V2gv/Wl
uWv6aDfnoOQkwZhl/8qSA4mztwFj8Uz0freJHHdzdgD8sIs2XOYHzi8kJV5gfhhQuYXutHehNG5S
xJOa8l/mAzlnhzRR+aVUfG2iZZVkIcz5B0qizKErDwQOSrXNNMC41YhT+o+ANOW3J+GReEIGjR1x
mPldcw5DO8ptYTbfjcZAfv91R8TC/K35w+qVv+KCYUzUfjTNZn6Vc3qOAlUF7w9SU7eaT645WcNN
i3c3ug17XAuE1NTQgRY5qrBUxbs5AnEOs5xzNGrhHZyuXE+CDOA50BFH7yLFioMbe85BmmNI/ZSR
X9Av5jSIOcphPl/mcCgcQQh8jMv8OEm8yXw6Fq11MQJu3nOkR0soSZgVxxKFyfwAH+IwRW4ypY8R
MShhZYBmG98kwhos8Xc5MQYd3LbL/AcISd+/kCYg3czn+cs5e3A+/+cs03Dtt9pGi+GKELjSEH4+
x5cW9r6nNTmSw+K74s2MzGM6inVREvk15zBwUKjPF1rUX0BBrXSw/T5BD7hmP8qKthPOUrtxPkKN
PabpWi8uiRC1Vz4x2q4klOwwvAGH9oZ1/t02+s+a/Aqf82oyyf2jYSj4f+WKd0m8WZp0n4Cc3o2S
AzplTCJFeu3k/kemIDGNiOlJASGE+dZGIy5b+a7meLd00klzMK8qcn7nN6b7yBRIdcZz9B3uO+58
hbPbtd5d4iLY977PMbLK1uhoe3vbStmyFOc5LHN+zBzx9L2GtRAk1aAxnOXF/Pjl3/7+7//2Mfzv
4KvAcAT3Nm/+/u98/VGUIzmBYftPX/79FH2g8S5+tt8/9o+H/fmH/n5fZPzzzw+Zn+gfP8Ev/v2J
V2/t25++WOdt1I633Vc93n2RbNN+/3Ze4vzI/+43f/n6/i33Y/n1tx8fRZdjFLr7CqIi//H7t/af
f/thCEe3v4/Cbwdhfobfv339lvGTl/aX0xvLwl/91Ndb0/7th2bLXz1HdwzHtBzpWIYnfvzSf/32
LeNXUO2G7XFztWzTtIwfv5A60YZ/+yHcXyE3CsOThm3S8vasH78wkvn9W7olCbiwLMM1DF13f/zH
EfjTh/SfH9ovBHedC+brzd9+8HvK3z7K+Q1aFJ+W45IdwJ+wsdn6/P2PtzswSDxY/C+hW4OTVA7q
FFwhqZWuBgbuRnfzh6Py+7P+8VkM76+eBkkY655jo1uYv/+Hp4lKo6l7oRsrgTihB/TNjT7w240Q
4VLHjVba6UaxirRFvnXZnpRht0ygj7R7tqRL08CNxGTR6C4hbbs43xfqY4qvbCPZJG2/CiJmr8XS
sdA7ZVTiWbEcq9tQkS5Btm8g6p00tI2D0rJHoC0rfecqD8OEvfzXb/MvDqYrTF26lmXqji31P79L
rXaSAQemgYcgWfTGCUgZCrGvf/0k0nD+68F0haVbHn1FKR35T59ZIPxQ6vgGUEFF2IJaa4EbQW3L
Wle7BMo6hqQazdQ6VOKxGkgs7+wbzCvgtFB/1v5dB0vLDx7cDG01WkT7qyvQaz70GD8Mla0cd1iG
SnLUn6qAj0KBUI42srA2aY3msjeWZe0fu/Z9qu4xqBLlgIbbJO39trXNTecZ+4Gj29MFaCWe+RoL
VJdi9wLjAShdx/3eaAwqEm7zUQakVl7rer+aJmuRlR8KUWbOlMRGfuhRnWTd0kB5P3b9qtTpNQPg
oxR37Qy6Dcz2kE6VZ6/8GtlRsgcKuWyJmcEGrUODMaOfCZs9J0gXyIxpRHc7/JxrDeXEiP6bDrei
UO+1liwD6GwhdXRJOKz+JepwyRAGXmMKISuj5mrnnSQT4+XsYkJ60Uu60wjfwmyVCH7egUjJDjgP
q5XqHqYG1YWWbxvvC0rjru4YzEpjEwfBplK4UYpTSoOgYss5qZM5fdl0n6OiWODeuTXC8mi12Vrc
ViE0lsbH9ubve15sLnSsKJhz+GwU2sMklltipnA0cLQdEJaxc1ua7ZZ+J4qRFFtTSSPqK4k75u5I
FbX3SUHPwwbgUFkoBXQ6RUblLgQwLTR7a3t8dN+pbFdFtR7jesdUiuUg3VkuukqzpS9fncLomUAb
VK+vDh+wmGx42QaMwG1Tky/DFKjiApdEHkHBUCQ3uS5Ewii/MsY7YxAbK6kwB6m9qfV3fjge1SiR
Z6GIwFNk95iIu4+IE6VAvGvrr8B+Fong7HKfku7WQmZk8fSjvep5i2g8uM/WzOzQ2WAxGmi8TPoD
/mwYFvLaqPPnvDCv4sLeNNW4hCZ5w45lNRjVohwLZLPMciP0LCRF9LG2jrM505Tkhi2HY0+DoQXZ
PUvyZsnOwkUJu0yjV3Ym+cIdRLf2xHDsfAQe//rq/sslxDU9y5BQBEzd/PMSMmEDKwWyupWnpejG
fpYsjrgV/x8LlfjLJQTCrMtdRsLE5qb0x/U4DiRE8oKVSgc/IKOLPs9cNy54REBu9NFZFuLn2eTX
tooB7LGOwmVDk8n07uN+HQKu+ddv+y/uD674w+uRf349CmrngHLFYCJ0GnqctsXPzMOHjqEgg4Dj
CVIvfltH/0f1yl9XIn8sRP6bJc32q5grgub/g6JGmBxcCrv/S0lzFb1/1dHbH8ug75/4vZxxfjVs
S+ieJ3XKEkfng/y9mhHiV05bPKfCsmzDs033H9WM+6sFxtbj7o9G1naoOP5RzZi/fpc+nOuO9DgZ
vf9RNSNN+U9nkgNh0aMh6AkdLpdu2f90c0zzjLuimphbNPKucdivMShKjyA66KwXhrOyeaULRUjf
sqev6M9iBypu+rWSq7qeGuabdgkHWb12kQ2tBW/dNIUT+kVZkMFLcruqkRI4Aw3FuFabIEG3mRXl
lVUHX5R/b0IWClypc7Hj6RBOmL9EJNNtb48vWlnp2zJ2tkFSrd3zYgKMy0LTvcbGVRBhFm8AcSEL
i866EQ1Lb4Lk00UKThDeJ0NfGVFF+3gMniLyKmIne+qiYGPI6uhI/KyWVYFCQfipSnhBUpX4sPyN
Ho0e013nNLFz04X52tlhuDDa8MGT3c6fvNui076gubOz1JaZXt2EuI6YinM/jOzrjjdPKAVXYmwN
1zR0r0SssRho0b6A83GI5PiogYNbhW6coqcKn3xIZftWfBim4eLDwqbZ1ltQ0IORPshcPJAAVG8p
cAjoKa3dJOSlKAGdaaQ1dm39aukOCcRCvilCxAzuRgP+hQCg7qzew+7hBdwUnBCfDNVV2WQ7t+Ze
g9JxW4jxMfDGZalX8EYBGIdp9mk0uBp7eqhL1VZ0nvJtVsz6W7sJF2Xi6Cs8dTj2qyN9gx0W232o
d6+aAz8xYMboVcwhwck4YH6b4Bby4k2HOjf1oLLVGWblwEGF+hoQ4ZxMC9hmGNklY9Ekhm7ZScCr
+SYYhnTVt95bHrg+oJXxaCTjxXBm0+bQUavVNRqAAMRaALNO5G5FKI5xZBlE3DIQUJ3XxrkDNFLe
I56GNsGvQjXynHjxIU2vBgsObC0bwhMAkTATJOoz5+Qh42ybevk9JBzSumzOl6hgskr2SxgzbxzQ
IOFrLxcWFYnu1cHKFNorGt8aSd4tInHkib6t7XFGoK/kJpFipmlTBAHRupyKbmPnxVdHn1qY+6xs
d+xucdfBSJWhpMSZjJ0EVaXJCg7GhCI+I4WC5jvAi+QqnoBAE/OTrFWef4WzLYUm6dLrR6BNJmv9
gG+k0M5en3MOOgxiEYVcCy3ZM2ksV637YFfaa+0IuBxuiA537O9PfjXRmdDck0fXQjESZ+YHzWBy
3godsmBoPBJ48aVFWH9ChG9LN8/3bkTivZk269Y1fxZRdUWz4hHCxbONo2aphQHVClkvqAvdmQec
vaqKzi+6typFBDqYztr3u/XMzNlUubqYHj/QY+9nxtcyR01cpJa2XJTWsLaM8CHlbW4q076f5FpW
8bpRYNEd4hrp32QT1AO3o71G0s3KyZtjndQ3jpPuaPTIRSObFVL4ZO/oDVR1PP2SkW/WDBFrRsXc
RuuIeijEoRZY7tz0zCWJiD+1HpOWUVDUMPofSQPLwj2Tnwfdo787kqVWxvOogRJxTNEg1PTO3Zjb
fuEeCZXgF1Smg448tFZyW/pA2/P8oe2Q0rhD8uD4xSVMjLMr3I9utkb2Nqb3Kbibv6maLN0BxWMi
oY4jWc2haJ6hphAckPfM+gJwZEW7lBIYgp2pi9Uod12L+iEwsjlJZdZhodjBs0wOlnulkpQBVVZs
dWF8jBUohri0GDPGBdKdisCBejPoAyMCv3zxCDzd+Oii0XwvKhf/W+fMahR3wmFGkQmUPdh0DHYw
8yy75NFOKXD6Bvtd7D5NI9pit1evDuE5y3BEklYRlOrQtPR0zdxWY4znKhxOk5o2Od6STd2TyuSA
5rWaPbpjlGh99kLLHJNI0N91HcIETbrPGgLzpkCaJp0rQzUXMygRgyHIXMLnuPi6iy1CXuUSPw6p
l4gJu/OgzdLQVn4Ntcmgrr6qA7V2ZlK25b24aXxLthieEZQXwl5lGUaRQUvYninzXmbeLggNEH7+
eGmJuV6EeFOHvD26HkbtydmFSBJJpbs0ghGIhtC1Ilxdp223a63pAzg+Hqj+pnbrV60QZ/gvz46P
n0WxtFkjVzVpW3Tt/Z+1bx3KzkGeaRGCPNpI3WYMekl3v9H0N9+CT+BzYavGMDbdQCJKWEA4DQp1
bc7hRZFbbm0Ir8uhCUmMv69TOqT90VZAksGUeZn/No5qI4eC21gfIqVIKh6rM8or/BfMu1cEPXHV
hCSvjc5O7zAUcJKcc/zIY45Iu1aH3jTo5flALId6qxymSHGMcqpXhISG4qyCglM+7V4pieWmLopb
GUnur+qiJgkzHSVAi0O/KMCWDHjXthg/lgP+QQCA6FJZJlZsBrEzO+rNM5zwYufdPmH2kQxMcajA
0annrwx7v0SF08jq3XsUmLgc5wNaFwY21/jVQbjCeIDzzRmwg1KRj25x3XCeL22Bd9NUhuSjjV6n
iTl4vKrDTGxDx50FA9U+z7QLkWeIz5Po2jQDdxerARU9Qaz1tK2lPFFmPPY+oHe7BoPpYoUfausi
sePRpbwRlrpMikH3jMtrc31azfebfmuSCMiAsdBxotioyzUuOs26KoIMsjKRFZHUqqMbiK9omr6a
BquXWkWK0za2kefSaoHGTAYY7fWZHY1WiYyJtakTvuYY9aErUSBHMl8hz77xivEMwWeXBeOiwgiD
Ujj4ybRP29VaDqE9mu46KCzrzHzCIIjYVWcUYuTTyh1GtTLGx8kY1K5nXJ5n9aW2WONFfjCBlCBS
gfE1gi6M4wMujUd8Jo9IWKGgdTojl1Viz0GqHWJHO2LgPJ9z3YSQZN6tw8Veu63+6Ggzp4rGskwQ
33txtp8sAF85wl8dIfYiM/OHZIbT9G7+IHqm5l4xb2WVe8sKcTOEOMFh3CRbVdrEmxZTw9DQAkKU
XTUNP4Z7kcqtRsY/xdiR4VeumLgjUgtms409fPqBG23Akz26CJTBJqAVMMgktjWijuri2QywXwri
WYRJpJ3tVAzQR/ud8eK0TIrkrhLEklXkLqcV+2eCL32bgziCIlq6aFbZ5D/nNjpiW1Amut0xCsR9
qyVPmU5oL9d77REgGvXmnUaSL+jSRx1dHYY1tGkedYCcfNQwOrhQevt2zA6yb6K1YftP830DfgAu
huECUvxx/oSqGk1pAPyW8BNnVSeCvXpG+Kp3gqoULyTZcbVLsYChh0lgnd2hmGL2NXbPVY+9JJmt
SFAXFq1gpowMV3YTVVNr36Q9ajaw8FjepkXpVqRIcIXOH0nRDYcSuJWgHgxchVt+vlwKO3rCFfSJ
d21rlXNqKauhT1v0WoWcAMgpv+AUX/mldSwIxCmtL3wzc/yInaF/OTYE6q2w1iszNJfumCGYmZmR
jh4+wJ5/UV0XbMygu2kh3GJpePE97mCSYDt7b8qgfphNK4i+iiht930dW9t2xE2IMi+va1JM9egQ
DwodSXAXxgzIYXhhtYqxfcyhcJMZgxfT7mg/+2jLsCtKBi6lV+Llbq8soO4lc2e6uQlbCQdyQ+uB
DyFT94ptxxJWUH9UJZG2Y/M6qKjbwfJCZxgf3TrA0l47uJ5ppHolwmXKKmDoFVKMlokOMGRLE1t9
QgJa+qdcMtOkGNdmrj/9ik6QHpMYNJST+CAYDIGqCjjfphR7fxxiFCdrwOKVVSi3tJylPxHeR+DE
0TJqz6VkEj3XV80wWIcJi04M3n9JLieGEoe+TevhVGx2mcnV1yvvpdS4i6AEKReAtw4Dqof+UlgW
xHIWSqGFN8IUV1p3aGs+9NYe2FXk2WclD7klkfuUayHllyO7o93g4dOgjBX7pHVXVd4kuKNLWpmz
3kj4q1TEd1H3AEf1oYrnrFsIHF0up2UKPeA7l66hOIBYTUN7iJ6sej96ziNXl7MYpPGsRvE05dYW
CujOtRvalR+ipyjgnmRU9cGGDZHbKttoQ3Gj9wNSa424LXsnsgbPllM99xr97fZcTLB2Q5W964XR
LzsLCbPrPBqpk21ik0UknShI2IU9zE9Umx00leYhxB1LqtN9aJUPrZ+8f6/ByhzPcpQPHWY2awpo
pEXZ3jZ46hqTF6oU7hQlzpQaHXIcTmQ0OlfTSzEAneCWHKM3IDvv1HD5kr0xm6Wmdp0WxV01Zs+T
I/HfaBOo2BPAyR7agPGcVagnnENbluFBwl3g4jURZeX5CuOcuQrSIV2EOUDrLB+vrJhreGD56qjw
ktuk66yTRztzEYFN9CZvhUblZ61hebdYNWsfxQFpQRQjEff22SfjfTRV+eAGMxmZdKt4+MmwBest
MHZ6AWTJzixiZcrLZHdYe3PGrsFn5SGNFtL9ygL9RKL5LusLyD9EgqDECTYB7Gw3mUNMHARSmmJv
BRR+UaZyC1Z14cvuWcj4Tje4DSVUaQGLVDxcggjvVdAV3APiCcZLRIRyxitbTr2Owbwn4ERNr7Aj
sbI7gXaiC8hFTJ1btOWDisNjW8P5iVOwU0QyfxLaweke5AB7BsIESPt8NY5my5TfWxFqVc6j/eqQ
WMN9nJBSZrI304ex52ZiLknqW3ZyalbwKS6o/sD5BfJMUAOR0GoBY493Y6Gq7uHF7mKB8gawpMfa
2Gucoezo8NNEAZTEez3kA+qM/hVPyAwc0rbkJbg+lxmZ5wETkNrfk8yCq9TOtk6Z+acIt6NvU7Rb
DQdATBwKYzAfIVRXq7Kf2/dkmg0GnzFMnnBdVAP+ujy/Sd10l1dDdTATe0tyGoHYeYMlO8e95Q5v
bDb6tWzVKbC8dSs/6p6gZh/bfecF131UnKXbx2QAcPtokcTMjLWAR/dxN5tqyGcfdPQj6C7ik1T7
75yA0Mzwi8rws0LoVpQ4g6LQMlDK6eu2663bDspUHsZqV2Qw68Fteos6SD9xua0no0FDCIn9QBQr
xbbZEdkyVj56VW/WQEY3BvzpAFblCVYHBIwztfG0Nfve3gsX/tpn5pG8pI3lg56Qc4kXljyltwBw
zEEKi8wiOft98gMRH+k5SgISn1P5mMTtcQJGviCkEPwu2KxAQblytD7ch/P0gRVSdY6D86fDPpke
THt8JU2keXWRVQhnXGlFnp3QxeKrFO17PQX7gWhQb9AvycSsAHdbs6qSLtgWWXGA3/dTeJeujM+B
7T+iQB5WFWhmR/l31D1OQnZlZEFLmPzJOGMJuO1V/Ri6gYY+uLxp4oD9MlLlmcMNvYoGk25zuvdU
OxyZGympifyKUiryV5nS0Fr46ugLo9im0P82fhFSOvZoK4DTayscq3xcqXkMXZJcZXA35vVP1IRW
qYdXpl0fJpJTQ2cinDhnn1S41b5wDcxPwVtDU9sR5UNC+Fdt1KtZ3ww9mPsZaEgTbd9CD4vntNEv
vYooAdmOMRsCzRau8Jg0tC2qt6AUaMx9eacnpOHVmhVf1ZO2sFpxq1cllnW7o94Bt7Jzp/OYztSz
EcBfracwGZoywaNEwRgFzocmxnBlTizqYMY/e7HTtYGMTXOp594lU+1V0RbnvIIyaqfTDq8TDaQh
32Qx9jHRIlWD3LGt3LPtDscJv0CjMQIdVfXhiII12J2IZJyqAziI5j6MmKZacjqQT0qHpkEU2yGx
0Nqc7Jmx2UzNhNuRna3hYeIy33yGgHsCiN5cAxkgN92pe7RHi4COgDJMEEIEOEpbKDpnoQGZU5ja
o5FHWADxp3e+J1fMrJCJc8evKyLHLL9b1NEEB45wYaTSdzbWFepwJHSTAN1WQQ0N+mfFRrkcra+8
b0h/RabVEhmju/JDjsY59UrY7RkkTqt+TJU8MH6OdlP6BBYj2M0zs5o2zfxR6hbqxSrG/mkRyF57
7aFtJ2cZ+yVd3vRh3mQaSZIsgdnksKy7eAf5NMBIRQaMW/RrmmoOPiIBKgLx/yohJRitB+Jpuszo
/goyZvOfQ6zOpVPt+wlgYhniGKV7wiI5zf2bSX8MdDBEoDWGMCnWdkMeazOY73rXOwg2XOof0Z/x
UBl7YJdbkkve6z5/SrsB2kOm4dqwHPGEi9UlcIsdUUrgqyuwrBjewzgDzQBH0YXjudfJjIyfvSVR
dlaFd0wx6a4kDkiGnufBKoHIG8VusKdpXZu0imLcoaGtdVvs7LdFYH8NrmqWlV1Xmza8bpAF7Rv6
cwu3t3d1i1R9zkCOqADC0iOvpJxglwH1JA+63utZtg2z0t9Zrc3yQTlBmClpajnmaD2JH5V1iqU4
e+nw7AlIJtiZt36ixk1nMwz2A2Np2vq2otO67BSGdl8UR7AW76QGMwIEX8J01SRKnlUKaswrLlN4
Cc1LD6V94ZgY2kCyK9J0sZS1RLhjH2q5nGzD3E5OdZr/FRq7HLcq+p1dGdsx1cNVPHZn3cOQ2rc3
beFeG+b0SFaYXFcxnqhYPhmy32SKEyEhb62emQK+xhtirwKwJvzsQudejMc8jrn9ZZgcYFnGC5Tx
jU7YPQbeF662Bxvfj0poe/cbI/YdqDN0UVqAbE4qvG0RClrZ09YZp7u4scWWj0HZoGb1ec0yz9jR
AJgUdE9JZ9igedgFhX5rks3K3G5ARtoBMnWvhc+FUlaSWmFKmcMi/mzZAi5PtaSdJzSWn7hwJkhu
DLarbNiTW9mUEvIm0wlLXBV+LD8ybT1GA9gC54iXMGMgTlCSVjTLcPJezAn4lx+9GrguyU6s9k1d
YIpMsGgHhyKjU+HUzVYF9a2m5mWyKZ5aO7kirSDEQEgVj2V52aROj9ZeKPy5gFgQBcQZ6eFm1V2S
UE+P1lQYO7ShN8oxSgh1itXM085OUdqboKVhnU/4QDPaQd04vOvxlarptbkNPfepyp47MrgWY4In
pM8eYzU228R61+ZQAL8C96156xSkzSKs6hudm9BiaqLH0Md8aApzp8vmmuQR0kZL0JIj/RdvJuQR
q5YsZYJlErPQ0m/47IOqL5ZtA8dER6bbGCX9Gqc7uUZrsYWxl2GqqIEph1qzY9itj3ItQJ8uQUq9
axBGQ7O7Qf7yEPjCBGxq3eGB53SXgrsGcy4gT9xNzQSNuhiSYz9x79Pr8oBBLqPZH+OGBkZ9FK7Y
Rl9FU10UcDpWFuI9oTEvXZshmPPpeMQ/6cj+yPh4VjI7dMhkIFeAgnodaTlGqtmbkfj4VEX8YAFe
aytxZunA5JLqd3qoYzTLMSxIq4Owmr7qlXuqOsCSRTvsZEMpbmjZyfPsnyhxQeuptSgZ3Nsxs4nE
RlwRP08DIScJOOt1KhrQEzh+N2VBlt1IglKXtM9o4U6aooVcTcMIcWMiFcAPT7qMngpq4kNf80A9
IUgAM6KiiCTZjw2tFmR7K+4+2+5u8rsvA8vtIphSH+VN9kiM4bi3Kyb4toaMxU1vaXy9YieaOT2+
C8M5vYXg8xpXbH76tLC2PQBJavvhKrDSGyHGiZ4cK3bv7A2L+JpeURhkOpasEgNW3w2fcc/EXLcJ
hUu1aC25uSHJwQAhrOHGgbaznCrw1ynazhq7Bv2vWW8M0mnGB2jdXllBx9CDLcvcAaGJM+5bXu+y
9VIA35ANwqiBhxdXO4DRMG2ss9HwD8z4su1PAqPCOBQogEL7VAh4vINbrfuhux4UBj7HNj5ioJws
M3MyJRdXBXp1MWY4BayxfKJlCwnbDLY05n8m3HvoMGv9VUuS6BIxhFrHbS/3qWhf3JiW42S54dHO
+htoVhO7w4vvltjAENsMJGNiAxJ7JjbU9pqJU8EkB3b8rET0Glppvg5LHF52IbeivWIjXRLIkQ60
/YsXdI0XDhsrfqCKjeWgn/S6Ny+zCMCOaXZ0Mn7KFbfknkjFnpt4gX1u1dnqkTBFf6symcH2bW4A
X5i6r9OLKH6G00kvQhfCo6txipXrlC7hxieQm8Y1J6XL3bBxwupKxbX96PYVnhDLfMbUPG4lni5P
gwtUNdqNjo5yMYTTZ05kmG0ZydbrcDuEZg5cxK6WZZqhL0rYpRzCHAzNzajNEjQg0guTicTWxF8B
Q4fyr0aHjpCpfS4ZlSDFI116OjAxJ6V1yPU9rCramcUInZsBMJqUVG5anZD3sn3PsMYd3IHeQFPo
C4sxjgjXtk4mka4kEbxT8aIa65BmXQXEFtNFXm44ARDbk4YtoKswChkfdaSusC/G7dSOEMTGy2i5
X1FTB9uexBuTQpc5Bf7Ujhu7oK8cZQpm0nzJ1+WSsf+jUlQYOfFituaaALOEg9MZhKAfvI3Yu7Z2
4MjVCI2c8aJMUMDSmixNfa/y7n5oAGAQt7gux+jSYz6eDauwCnaEpB++od6FhM6UBQZ7pyj9qdtm
voa8+1zHzG7LKn2N8/A+A9ueljRhY9pRV1SnlprvwwH5QsOI3a5lWTK4lri4wUsGdGwA6wuBfhsg
PCRhd22UYpviokPcgMgmxRY31nui20B9j+JZFUAArZCVrDyQ6abvfC3QN5SNjbtneQfop/V0A2vC
ANPuzoBvuUZZsC5wfKHKZ4TpeOE2CmGfibp9wMb+TOd7V/f80ozS0mOHRScp8pe+fTJckyu/LHdB
MF4q5NpJxnnXlFALmoyOI+dNnFhHz8IGY0p2HjJ2PmvEkeA1vrhCiHbMSIvMMDvmyrwMWYJ4rSkb
kGzRA9INmpcBmqy7vCCdoHIRJUAR3CY1n3PMmgL+YqEGkK5OctMSpEZVe99F1asyXnNbv2iF9oG6
7AFzM/3jmeBfagsSfCCwS37D4DUfTcJlPkTZks/YXjZGiJPGDNbrMLW/DGg+y3ru9ImgOUJ1TZa4
y6IhvKkNPI5uM1xnxHPNMo1noeXpyrfGKwrv9ZjWzTXn2ei0z4mT+Gujc0m0BqDIsFJ/nEgyIHqc
Zd9lwt3/nAp18aam32AFOGgYMxxjkQqx63DFHwxyAnOFYYEjvu0KVg62e2aFIDH1CWah0CLD6tOe
cEwPQcIQcTxpBqtaiRLbV26xiWp1x1lzzK3R2Pkhfx00THfD/DNkPscLyReRZ/bbLqvPqgY8bBBf
gpAt6Y6Blh+9SNLbzKtNaqgrw526exPxfeUx0odlcqgD+ypTDvXW7AKpuJIfPFQAOD47bFpZ/cVY
EBnYQktQimuyBlGr27em6B28h1q5DkYTeD22hE0H7G5ZyajcwqI96aU+sMGAwNuVevbQTAPzbzu8
1EGYPzipogsLmXMVcqsVVp/cs9lM7kdfvU1csVeyJVYrhjW5Jjyg3MjUS+4ju3obPUFHIVGfjirq
y/d/inJ6aWDNXn1/1WpNvWs95mAAtXHJ6OYDCywmnbRPTsKo7VuRcOA6nr8srG5XVcQJo5gmfMqo
3GOaEv8iCU89FOQFLxuoGrTZ45yGcBVe+R7yFy9nF9Famn8glpew15xEldFLr+Kxfen7vD2YPvKd
mHH1TkLPXhSydQiLGMQShUB1CRoUHUB2z8yT1gGAIMz0yGRjS1QkheG5zsN83CLCRm7BPO8U1f6u
Jrf0/P1X7fwnYVv7IoDt1znG739fli32dTyL+MAKYAZaSFhEEd4Zvrub6iS7/v6Kmmc2SDHZ8VFD
bNB8Y4vVxUnvrUtE+AWzDW7/bu57W0IlcXf8H/bOY7txaLu2/+I+7jjIQJckGECKiqXUwVAl5JwO
8PWegMpX1zVsP7++G4VBgiqRhMgT9l5rLmgdzwxAjkd0CgrGAig81hnsRLQnTFfe9mr4gYBG3+m1
6J8HgiZLPs/LtxzE41l0+KY0O3/KbEHHnXx7NaxaKkd5e9ZmZJA1XuUDMN1HtwPKZ2IsBsEYxDA6
NECaDsseiuTl3p7hn+NhIczNPA5Nap16XNLnLGLnlFH+p30FngEDWYPiJwQHHeJwNwP9Iw/Bi2qQ
pvkg4upXjYjJHwNvRzP9EBgC1hvSQs9R2xNIF/cwuKZGLiXJSAnBDKcqHru9TfB5pIXm7ym3zm1b
UnOlQHXLWsreRFUwUmCtSDQigk8xFHE7WdUpT3TqLFBunyEm5rAVVfTMFpJQFPji0cluNGk2722u
XFwgU9JNDAzQbnNnO8FTDnxSJpX+EjkjyX4s1rIWNFclrNprb4dmCihZg9oy9ZdEc5SnLBjuewXK
0Zi9BkiZ6AC6gDXobfqoqrYouWw2AIsXa9mWEkXOX2X4ocq+47+dsaj6juOyUMxSr3Nj6vbd7NxS
KbEPmiWzfavTsQkre7pYTjsTcqNTfVCT7mgTMESRIkWTg4d6GwyR3JmWYh+57tm+zOgwOkS3Ti1Z
QFTK2evZ6QhUq3U9K6WnBobYXIZ3A+sL0KVgjh5CBTlE4sTaUXUX4AuWK7ZmHUIw1thh9RgyfGdG
4R4oDu8Gix7+VIvFo1/JGZsu8psRt68KWwE1gXopuhRwUAfoBFXXXmqKdg2DhkwgPc+9FPH8zhWh
e0csSXCaASSyACIuKbVNheY8nruBveDRyJcmhHUwNYAQ8MvQ5UKSHbWOMOUYDVYeo+XTP2SftL/7
uFqqC4A2ipARgoHu2veZsyXhPd/3joZiRsTzGbbpCVR7oYWEAyxZY1bP8BqbBkogBPES3IqP5k7e
mb3an/LGwHNojY/8kdw7SiLhDZKNDNT2dUJp8wSIQ3m0IEjwHqvSDj+iEHZeRqcrrELttgjgYiqG
A1F0IpwWlGTpD12JTZlpaoj47hgO1J+W+vMtsSXRIYHwsLif7x0Ccy5DPb8iW8Dv2Qt3AzFD28PE
Y17KJsNXg5JCplq/fL4Qg8paNJTVgdb5Np1CcaH4EqKVs9yddPRiDwvwvVkzx6UF6zUDB77vKZ9c
u76m4jJ9p4+Bn5/lAnobuvDLNYhIKPNctFzoslPm0b4iQgIcMDLPW2k7pxB52CZo7eYEoY2hxXaz
o6GyMzbVTTUUykMFWIpBhSkKW+c+8NKwpwPPso8wrbdiTpQnK9hCumb774qC4q1GISUfvlcTaxid
6KhNmr6lCfv0NJiDs4PdgGW1vEvbpN2tL7FTgcmtYtf/UwX/P6xOqvU/qoJvPvom7j6Kv4TBy3/6
Iww2/uFotmUL4do6AmF0sf/2T2Ww/Q9hoRp2bAexLwMVnqo/PifN/ofmOsJyhRCQUunE/lMZrBr/
sJESG65hkXK6PvQfouX/hc9pefp/NTqBOXItC58T8mAbwbvxlzcnNKCN2pF47RpJ1irllPtGNx7Y
Ol5azY6uXdoPt0WtGmAPg+YjwrgXJmp4hKBFDnc9JmzCwV9eczdyLymhggSGEABtB4+MURolE/sa
zVZ650wBTiPAJnujOREu9Bw7AF4d16a21QfnMRznm4SUtE1japW/JFJFsfpWjcq0c8YA+JrlOj6L
PyaHePpA58LuyrwtBmJl2jFtd/8i7f4vfFmGriG9/s/XBZOBqqpYf5BsUwL9ywlQako42Xl0tYrq
Tmr2Tw05bEqb9GQq/TcZMaBIIIk0/QHt6YQP5zR8DqYz3NL3i/GccDpQ4dlDxKD7mpFaHTavrDVu
mHXia+EMaDXpelFw/VE61imtHOl3GgARZ/xpWKjM2NzXGsYkpwnkLiHiWphFedWC9t4KFIMoYi4B
8N4ITuUc3VjFjDqopCtv4RGDLSEGZNhMcpbNVNtIUgkLFg90vW5nNXmyARLcRBIUYLH0DCM0KjYm
pVwpjp1F/20WhKUnc3YeA4q0UT4QP62yuyC1HOd+1b/3uv1iNxhimIK+ByPpyk5A06TB6zPCLYmG
9ENG4HLhu22COyIUly1sdYMx9zkbVQNXET30KUhQdIKTDDH5tDKFFyh/zhZhAzEkNhTYg0O5LjUa
x6NBN9AwrrY8TNwrKPOgwgqVRdJXC5oxdD2BHqKyJX/xQDhAuTRDjpg5IjBslPG1cbyactHqzqo8
FUN7GJXW7+J6IW1SzEb8jUDDoeakFQAmxsaOIP/EFCYG7Tc7//noTNG7CFgLJSY15pY92bZygvyQ
Ti6YcwtIW9/cTkkmbzsXXqgBR4GshmanlcGNU80vaisyDySaduy19mZO2FylIoYEjW8Wyq65aZLM
jyfH9ZiCl1zs+XtKhb2YYz90nRYV9yxI25qoYljmse/38IgowM0UjFgVYY8KPb4NESxkm1zbKnpg
VXEIb53UCm6q3hg3Ul419NoHIq7Yrw28X5iEyTFj0S4QlWFuGBGEz3RWnAfhQIHK2opGB0VFqec0
toYDzal8P5MaQc0WzoVGCsIikIiBxQlJlFxa6OqxVbVvAD7CXSxksMHQ8953U3RkA3nBRaaWVnnu
ZTvv666JNzqaPz+nZYerO7hSg2yODKRb6JX7RFWfcwUosbAcVJIRl3MIaozYtptv4Zih4l7K9FbC
blYbUrqjsQsZRB/gbJWpggcLNYimU76vJqSgUxV+w+m5QQyfe1GCy24Ioh/uGF90KMpgbl6ntLK9
Hvq+KqFkUDDYJ2lUHV3bLC79TONftPF7n2fRnkiKZp8jhEUCm7BXq7tfbsW6Qs0T+5ZB6kCKar8L
C1ZGTquTxhPn/ZnZeV/C+sEKWtwVIalEej18sHNFJzYqxjVZkzRaf3YhcWVTf8xRNngUIImFUZVT
P6onoSDjaDv4TVpD5ILLbq4Re6sHd9IqcN96u7dPoZZPN0jeoccmyhkBdw6Qil3rUCoPS3Zj78LT
IKfbd1WsRCagMk2jp4GsNoyA3qd5Twilgr2QUIxdXxF4Xtf2M4RZhNHlsE9jfOFI1xTGAgVZBOgk
vHIwp1ivlJmxfKgj7eCa1n0Zm6+tUxhPKnXD0ui9SQaw2GIK1Dw9bBdlAFDdORivIRwhmHmuW0ak
ARgzUtmYOhqpkloefqsicRuIaUIxZvptUcAPpRw35ShHunR8qFHibShGn+uCbNEus73KzYmKoniw
y0Eg5lWCdsfZtAKyUudM0P6aCf2mHu/zSHq90YJUGep3aRCyPkW/+5ERk7zObhO6gGwU67Y1xWFS
q1vZWvqpRdvUxKj3dXD+E1xzaKDEqxG54bH37CAPN685GO9d2Sp7N6WvlBFDGup14cURtX9jfK/L
JqbQ1uDPlA57GdWrDdRxwPABQihatme47EDAbETzI6GsXNuEO0aoImJ8nfXowFXuKKGGtfMSiVph
B6neU5o/kO74YXfEG7qcJo1Fzrsxfa3IhPXnTDiH2m7P8czyNIRA4nXBT00BPqxXCIGLmCY01eBh
qv1Yfy/dQAAVs9KtDIaYkRV+7lxZVzfRl1r4oBxxxP5Ic6rsrvN7YhbdF/haNnSLQnBKpZ0YS1BZ
+lgP/XSAbM085pK0k9qQi032PbUNdTqZaCa1mXpwAppJrcnIV7d+UZNkmlQTGJ+6OcHkBgcgb+MI
BqZh09mqZD8jTElIknca5dwXulfDvTSXfo0lUoMWQkLCmK52KA9gpQ75eErj/iBAzx6lNjY7vMjQ
fFMEBaPICWioGkozkL1G6llHugUfpmEVh1IK+0jrb1sybo0lhcMwmnJfy+dDQhaWRyjjE2tvCC4Y
b+3xtzZPIEiqjejaZSBdQm5REvkzWnifpscMokdkNM9rTKG1bp30mERjhsgBrMTGUMN3d5LROZDL
blHAnVdk8ISueFnsxPsyzzQ/HILx8Ckh6qbvWpCorAc4BLahXg1z8mYUbZtMYuGEQKldyTklTFcv
NglfvlZcYwhNaES7fTkzPGDKgfTgauXBNEJMlYOWnrWm+pXrjfMxsEBhpxa9RuFwqenH2Mgif4dD
fcwaE7GWbuebFgWlP+rKz0jC+6MFrcchhET0X3kb2p5dc10nBperVjbFFSKYQZnYVbazNFICw5ol
CoqwlCFlGxryzXKSgWbe0jHobI1grdBMS38q+mfCUaK9ptgL/k/Yb40R8kdR9KdsmXyq0m8Rqvv6
cosckBc0Rw4WEk5BYNQAap6nMu6Z5qMbonv3rlL3vHZaM/78MxNccpk4qOE7Wtzx8ozrYWi70q+V
ZCfcoadelVFqWB+QywNOfOwrgwCl5Y5IKScZ4a9RB5FmB4SLZiENDLec/bQMnWVUgIcz6i9VnxHB
sLy/9bevt0SPxLcNAs8gN9O8d0Hbeq4DeU+6+muEni/CQkBDtsYyk3YoR0ONV7gcPl9IFTKr2PK5
cMyXFC/ArhXjvR4rWbmEKoAymc2b/jimA9rRkituNGZx7IvkRMDDs0yjbt8pNRd8OYx5/y2DuIua
ldndsOYLhEh5YA4YUKRzaCv9W5iBJCDoYgbzSxuxHvz1ELjT4Ae6K73Isb/jBgaBRLysXw8TXwS0
/7FHF55KN9STquvjk02Rs8i6fDlTeobSmEhelzRcLo9KVXvejtNc+OiPdW+qrdevP83XFVzPaemA
7KApISPbBKRtdOCX/FXCiBzVzegiAbbqydgM7LozytTXpq/wj8UWGgi7Z6kILwqQ6XG9nF1e6Rst
N5WtlTkYX9arrZmo98c+R5SwXHeEwky3enmmesGCY333cWq+OtngetMY/bkgqqZLz22wcbV1tG8y
dJNowyekZ3uFDCUfHiReNIVgXTsfIZ2tf4G8agBOYgxAZChOLh8lvV3wTG7zecjqvP28pRkomU3j
G933e02o6eKxqHxtMCo/1N+DzjIhQjnU1/Blt5Fd+/VySMo5P5Yxq5v1HhINP9cXW0q5HjOh8ury
+IKKBDQX+cakMOFIABN0YH13IcEG5rqBvYzvrLJFOi399UAkvIs7PmU+N+8FgQkTWsdZiRjH4Xjt
8mrCKYKm1+9rs/HXW3J5tAUPvsuDCVaSTLtzbLVviNXD/ZQA7rVyoLeIBNljALs4rqPB+hf//OIw
LhAWHmxZ4N5Uy5ShdhTW6cZz0crz+uTFj6Gc4WtV06s2Tt8MJbOvGQDJQ0N/lukW3nrL5EymuKNf
p9BxaTbrZndFC0avCrk9NcBjvjy4HvR+0q+2GhxqFetHlotD0RVUCitKiVOpXddDGmGyX29VMfoy
tfi8g3hwxCMzNTsmMu0aARgnfKoct+tdRLvXOmhS38j18RpZ7UimXvqO6wVFTGmxh1ofcBPNuDGz
y9dPrT+qzhEOVAwKB01hOfb1KLY5/AnAIViUt+Q+GpK1qxoz4nTpz8xIqzsznMuHmfb/epoA0fxg
dob4/ClRWc/ukNX3RlTm900hXtafaiJwzyXtlUPpqtmrHpFCua8pQV+arqkuoyuqi90F1b/cXc9N
ywPrLVZMP8kNJdFi+Q/rz67n//r/6zkxuT+lWqg4PIITXRDik2vACKwJd5XbUVivnaM1mtnB6owP
F6LvRRGbWiADrhJkp7Ny0vrkkujhMbGdDAnU8iqYrzCmiDmHiFapgEqfkSYgVGh0caFcGh711KHA
OBGF0yc+ih2pYOKN8/ADWwchthXTKsHV5LM8THjF0MwEtd9JZVsmyjdAp5GnsUslHzvw6ljxk7gB
HIxMX8msk9n1pUc0l7oRSZjsjRglbJkGD3pGzx5pVH4pVP7GXwdY78+JhUFahZ9cYXE7Fpr01CB/
cBD+LbnUVB8q3BQbCVWCLU+J1cjcxHH3k/J3dZjD8nZIKVuzT9nn+V0tC3YRPVATyZzdDd0N1JTL
NI53mpnpCJ86gIW2ZhzY5P3q8nyfG+Z7n020qBHjTxg9nQHU4ECq7jymILrZf9U2ymTJOmWKqBwR
0umegjL3RpDX2whFa2hIkJwOWXsEUaom2TJx7x6DxPjIJiLvCgFcMs+JYtaHrdnInxQcaHUSdkR6
dEZr3EUPDIqZFJT+0iwHLn3k24YE0+zC/ndbheE/OFa5W58SZ9YODElPUskqz0zZDxvLx3MeFUyI
w1RcQmXJkACqWLO6XOSakDVxB20qezzGJcXwJH7Fk5puO7iGx3aYr3Zk6Je0hQ0i2Z+OdEC2RQM+
zFbkcVZQ4fKCgeInUUv+JgeSm+MLuO/1DszWYzqHCylFPuijCcE+SWpybwFa10RfwgkxQ7+ZCfEa
tSeME84hjfqG7AOrvsz5nJAyTHQOXBpeZXzWmDmkajzVc07OdkEPoqTQ3QIyPn1+Zfq0OhOqUKjK
D0GGt9dUBQF1aXVSreDkkGUJ+ZTXxp7A16cEzU0gKRRZhMBKU/fj5akT7J6XenknDnI5Cl/2lvXb
HYysx+Vf2k7hEdXwdezd9mj2Y0b9KCC9oXKfBnic651mua5z0fwy5M0UDzCZybvbK3OLQqEc2OBY
DTY/2d3Yme4XeDpPNuv7i9XVWKEZML3P39JbtO5YhdpRplKdwQyYsTwBsKhsCAUtEPm/T04Oy5cv
+mY0ydQmfViDIUBlQ10OAhZmX8rSN5dRKVWq1ssCokuzuGD1PmwpKzUkG8/FNqaDgrsk+U3UIxt1
UOW4QqEYqNNPMwyxmsfNvkrCbW0MyVknevQCaRlpLfE4dXw/o1Tj/crQI6cNIVEKWkHqcOVILGlp
73vFcp3FOH13LHs/o6/Cx1u+hI3ObrAffrspyjlox5DTQr9WR89MBmhE3c/l4+gmxZOpjdYmESzv
y6hOSPoQT7NO8aUvLfJSgQlBJUTxqAhvJrh8IHjgIpeDaKOUVPb4ObXMeyvLGD0WI6ShqYd0GXlE
XGx1+vm7tovp6vBlA0jHGl95AfRGNEydPtIaumW946k5yMVxSjehMn8PnrVO4CnXjq4sU5YIZUXU
LCKFQIFWbUliAkZ5LHvnDR/tbWugTQ2MjpzVYvhWyco65M7oXthLuRdiK4LPW2TGo7NfbAHrA2bJ
7josMswb0w+1c4fL10GExXhxrPnPuXlZKRe6cvr6CcobZy2K01OdU/kKAeYYTe7uWA20W+wZsus8
PSEnYsZWgirlJS9LrInL9yptAm+oycPRLaikpNkf5qk3DrGRPKNYYWspMsxEZkMFakooQOrfc2Og
8JvV185pXzXiDI5aNZ1n1YYAXGFFT/PgQVHC9FI1hum5pD5Qjaj9yFH0g8GVG/oQk8oQop0yFiuM
Fd8FWppcWHWa2ygoiG/HHDhYfXYuhoYib2ghupxVS99Ny4VQZ6IWluhNZeZXSyy4YI3pxLnJzsit
8ZJYibyYTt77YGk9R5bnBmDhLmRMQkJIHErVNh7DgikUJsgGEXSmv7dxX4FIRtMx0G/sx9YkjmGm
PgnInhC+IO33mjEIn3/8pgm5S0c4VTVG2VGvcDLY9ISV6rzO7LnTdn7OyyEKXN9ZAuIAGuAzwGLy
sFAVE6vmyWGQvhUW4b4JDMRn1thRNix+q2mj7y2MZRd9rKj/maKluFNIOpt8nNfR2c4SsTMkfFGD
iNeKWLUgE+2FFFV9r1hM+BMju+jlrWF0itfq7NTEEluQmKDXqvA08kE5GTDLd1mlMgO5R1VDCRIK
g2UrBqWpHm1C3fH8DzMZNPDvKTJLiPu8tktTC1Quhv0rZDpX0+6RQBH+WNRivVrg3HTD986iXI4G
HcHbmB3J0z0BXyAeoDEQ2SohN9f7ac4qRXX5LJhJcc4hZ9QLA4tmKf6+ZfJSWcv5k8DlMYn3zM6Q
yIwk1AWBUnqFGn8UfXowGibeEQ4k7p8lLKzPHnOV7orbUSc3MNnuEpV8P0SWF9OOo4tmqg6JOzX6
NyzDSZ3AKmv3RkuNCqDktJ0nLrru8m0nIy++UVrgD0rCn4QiE1EsqbQ8azYNct2tU+c4VMEIft6q
y6JKmya/t8CadAPfZPqlH0M2KPsqyOtdQlUPF1snL+v7l+Ro7apSjTeNE7/Di2YVk0VX2bNOqQiK
9jRBQBYw8lwy/bTmeK3S/neko+gUFk3V2pmny6Azmg0ZaRB5aD+RcUJgmR0dxrEiZbhfEKvWcLRA
2CguX+xqiRMalfpRDkzLk9ZFXme7Wz4Pig/ra8lc6JJdAH/Kc3TjzO7kDikLXOwYh5vLZiOjtrrB
kNZ7bJNy+MLBi7NEHg9UTw03fQBTMB+DGvul0z2R9rsvKmHu5sm8pIZ0j2FG9coIfg46F3icAz8j
TLaN23oXI3CB84J+nj2SWwvixpYJp0/Ea2Rj1ICgdk80mKA1TahbEyU32WyGJ+oYxAs0hj/IcHEb
1D+WqdG03jW+GVRLYCHMHYl+9UHho0HJWhu9Ux4E37RKSrIccNVG4OmqkVlmb9QKQw7aJaBAittu
xaLAWRKm3fTNLtkgjwoLcr1GM0/JZwd3qIVCb4CkYZCt1NraRfYCliBQSlOk5ZcdRQWTipRPOpwn
5QhwHpen0lpeB8aEhgppQJZzJu2M0KrlMjaVYALSvw91BEJg6fp1dDwGN34QU4osI2mSGxRR+p5P
14+iTl5FOJlenQW7EbMA7snItwb7raY0wzd7vmgwrWf+RnNgUA7jwmmOSsCrDGYSwxomvRBjMx2G
jVk6zAp2edacSSLJD2dMHPMPA/Icm5+RpAur+r1+aqdRAKPrw3YjePJLNzWgIvsqRDLBqBItX9kx
sOkhLIf1LtyYfF+xnsH8w7kBxNIh0aJvsaIHl4oV1X4mRZqwCsU5T5i/z5nNntPGwr4M8TROVVTD
LC4+h/1lTvxc/6/z3ufN9SEZEdMpoA6t/6+Apg1sYJ1Cl9+DbY3+iZv1OqVMhoV1NiX1AIJAglOe
6C55DhK+Bjn4iGQAR7dpOolKyXULHGz/qVK2bsn/Ove1V1/LXV+P/lXA+W9/bn3ga9v/9Qv+Ovf1
679exv//uf/ts60/91XA+3pVf537n1/B+t/+2wshrclCTwq/KRyaAwHrCCoZ6jylEc99Q02xsFDX
pjk9zTQB6afU/hiWjd8sNRZAX29yJL1A0JWZhp9mpT8ks4mGk9rao1GSrFJF81uYW5rXUWM5djMK
y4Kk6WrG6ljJN+mEAwV+PDpRbYqzA/MMBWdwk+pD8TC26U3aVixTbewDiWrZb1YmgYWZqn5OTNps
1BFPkTWN9ElyUDFYojFzEBZoV4TK40fcRst/onC2jaERviSESvq9RsKa7APrbQmbTzAHPmA8C250
gQR0PZ9PI3FZSGaOuuE+um7OlqOpMbbTwDagx76FcdseEzBAXq08kIT+MipO8+AivaHUYD+nRsU8
1ww90cOW82otlh3sxvnFwZv4HGAzFDGzetrWrz0sE68FJhFrkaCo0imvQI22KnSPZ02TLbO9UsH8
4PzEm93msZpcurmcnh3q2cZyHlIOYzEp0ySPAW0H0wXlrHS+kbdDkkedjdfRlHhIC9k8oEx/mGGX
e2h7MagaEnuKsnikh8UgaWsvMnatU9uSA6mQ0F27pvHEVIz6aWiaC+nyrMzV7IG0nPWdiQL+fDQb
eFKXNzqTLt6k0/2Eig6Xo1i8QqfOTKZrO9mPZi+9VKNf0kSkOQ36ArrXUIhVhMBuhmyB+lsxbphR
+ZZa7UNoNjG0kam502rnR6qb2uuUYKNqcic4KCRlvEZj7dMz0x/HLrDI7oZBUJXzTIUZdVI1/Oo7
LlhlGRDS3Kk4iqZJyA5Dwijos+VdQ0YnAMsIpJJUsGjl9H4TBW46Usz4jTQIm7qdmLxes+/oWSH6
0+LXBHptR3bDu8sS48BLfJeOzXJsSPJX3cg+Ituq7po56x4d1zzVfTXvrSUIGHunu51Sur2xPZow
33oUlkGGrDquKHaUxymJ2d3pBWYiIqouYUW6NFZM9zUZbaxcUT4SvmSIF9u+X6+1Riv0lM0IFO2k
c16HmslvoM11HTJTPCJuO09migm0w4EkhcXah1I/+TPxmyA5Ysk09h1i0970ia4wQXnRlSTq7LTM
TNvOtn7RID8krCz9sVLs1xydzWi8Kl2C84HMElaxnJ2cGBucCccmbrvaE2LWnxP3zUSC/apG6FyF
LnELLndnkqh3kmT5gx43R8emmue4hKXVjfMESja+NeH6oyDh/OhU/Z4PTHroFMxFeGAWJs7wXdZl
fNdErvVoNmgT+Su/zkWunWRHB3zRTZxcSxt3JkG7W4vaFeJsvg7NXFgvddxTSBHlNx0E/62aWD8T
UQ0v7Kj6fBTLlogeG+W1F2HzjpK0VGF3cDcdnyYSCJ41gp12GfuoHVm/WE2wlWwEiVqXJjZL6GBq
6PH1Tl6IJetYSxvpqe314Y4S/yMy75CNeKRe59CMX7rhl2GDqp3SOLm4fV7dKon+e32yalFyxktz
v50ZFESsGC/UIBid4SNAb5XGC8ZNIwra506O+RmS26mHPMc2nS9uSywTKbuEkI+LgLYqJLJBC5vr
tNwNyw8HykATD/mTE8vstjGc330+42Q1YvOgmprw1rtlRGDPhEIzVmmios0WLykyh0ZKvMZjF16K
oNYhw4kfDljhF5Q08wEaPzGuA1U8EdsvoUNjI4aHf2MxYr+IwTPzIH+Zyyy4sRwC2iNyMrdsbpxz
ElLeNVPN2q8XINFqMDtYn69NI9jwD6eplPS5bJJXYDXNm5nobfZSyrF2S7Z3k976zZgkWA215zKS
OlYeikqYf3R/iGJYwm4c7iqjETmCClfQ6ZVoE8ABC5t1Ibg3miFy0SdgzQwOWlDsE8RwrARJVmdH
u95eH19/fr31X92dlt/214/kCnXXz1/+1/9bf/pfHs5DrpylFoegXhrigkbJequjIsdQxmH45y38
DxFsqOU+nkfSrIzUpDYuhjtleRuBmhd+SAhmShiivHEHWrvs8ku/Ww4pMtTPW+s5twaoV2pMRtbS
zmyo5/ioK2zAA3RpoqURFCiCiZ5iwlEXNiJjlVU8I3jjrweKP39uxTJ9bfTZBkXFg1bL++iWro8t
F+GwSsVujPvadxYsYMgilbwp7mb0KHFAa7X/dTdu09wf76zKAjfm2PdVYWu+wPWNkaI2bh2ssHtt
jCbfCXHj0COOaW3ME7EyNeeki3c6CC5oHZEgh23lJctzGHPDzNOG39dn/Hrar7vry2M3XtAkP62v
vzGAdzBJ1tlmvdnUMQXZvM53QRLVvrl0v74O67l2wAvezfIOpQ58ZuhUDsm+J7OVdAPXFzJqeAmU
Pj5+veEej79TxspBW5tqywECZr5gKYEkhvjVcQHQ4XQRIx+alHli6ThaS79zvZUtfUJBOYjBn1r6
tDbChugmHlwkIYvGYT0g36ezmCBZYpsranK0QmcLGozsvNEROS5xfL49wXZuLnN/Ms3cX299HZQ4
yH3m3meiq2AuLp80IJa5jzY9mrcqsJRdyG5/k9fEeYmGb+rQxkv7mUP3z1ulaysnXEgBM0cK5Isn
i/remTDlRQxk3Rzs1l9trd/Nr2fpVVqceph+rB/i9VDMrkLtbPlQrwfHAZqiTNmpWj7J62caSi2e
bejpO2n38s+HWhmDH8EMIsDMezqHE59zav5/DkpUlqclLjcKl7ZgVfS+SVLx5y1bMegSWtGljGxx
ckxoOqDwhMX2MlZ+WtZQ4CpSVKQBcFJUZZd1WnJqKfPSnu4+fw/Q3D+31nPU/VEArif/+hlneWpZ
UdtVma53rp4RO7YciE37c2u967Qx2D7JTrxMaJCrLU3hUjP6P7fWcxhHD8JwmHXTVvU+h5lW1ic3
+Q1FoaZrm9uWT9fZQjxCR2dstSOOl7qReyMvKbgJrfOrLD7Oi6grsBa0ydS8FHEwbEw3rnzWHe5+
cvO7yQKf+nWoXSIfhTLTCnR79ZwHdEzctvRUElDOUtPCsz6396UaGigF2wqnKOiKpFTUXY5DuhvO
66GqNLhtvJJXSfo1wEcFKwoimfOMkP7z1noXZZvwnOXV6WVD3UVJzuryE3Fm2+dwOay31gf1OLup
cYsf2gV1S464R6VM3ShD6OVYXmR2X+q/YGjVh2IW+j1r6ru4C3+O3YjPVeCuHN1kPCp0TXdzHuGa
J5z+YsYiOMYxBPZkQMc/Te7ES/kpB1290FlxTvHQm4d0CJU7g9o535St0bKGlRXwc6O5dwsl/B5C
Vd6NUzOe2Yo197OpUd5XSWm3kb8ekxYVbjnEKZgPB+5wbjj7ejpbY90cbXQ/5PPK5tEAT1QINb5Q
iBuQqGnarqMUdQvIz8HHIJ39enc9TGZ/nbtUQe2GVqXpgM4HxTCQccVBJc7pioQUFTVT6Gww1xiZ
2GkW8Q7QJYqtiKZkJ12NigSrm2JrkXe+c/vyWz9F49EhYUynpH+01AFnyFiRF2BNsvKi2k0vSvUf
h9rIs4uqtD8QYVNAXc5DbkD/VOGO/+ePUo7BPBbmKVIq0rqVpeK63moJNDw0lNSLpYlktPIRSfJ4
MNniITrk4OAUPuuSdYwNE2g7zanl5RjLN2gaLUgeXS8JBCPnXUzYPj9PBqiQzhpUm6VmmS3VS2q+
uOdpqW0VM94rGP6gUdFRzO3bECTyqXbjrdq0by6IOIBmqk/ihXO2W805G5GgzhVTB+1BOWN7AUs2
oJmiDhhnA1+zQMlwRRPFcWlK8lRhkPxsO9WB9IsKaulcDAAHvEgFomGpiJuSktDutH4zm16Her0c
spgmB90OFNtwwGJQJTvInGSmLXWfZda9hF18L1mLCydjxkxd+Xnoi72p2olv9dTWdKT3G/ZuGGVm
Z08RFB+kVurbvO8VnxByGLSW41fgaj8PogNSuM1AGVPmJ/zaVLo3dHRcXwroPt1j1mnLLafULgJE
32FdWBiNgdSXqtS/s3cey60zW5Z+lxoXKoCEH9SgSdCJIinvJghJ5wjem0zg6fsDz9/3/jeiuytq
XhMGjQxFAcide6/1reBaYmjAj2/+WXFcn5OCELjS7N0/FQfJjX8vO64PU1ENBIna3+VVUnItOf7c
dduy3c1ZhoKEZZwA9pA4i6UsYRKLmii+q5fnr+t3lLGcX9fv673rTWyJtZ21856VGAUrnor31uYS
65fe0/XHWMvPUkZ/5w622sbZkBgg9fhBZDTgcOVMoVlrQKWjKkYqs6zqIwmGxjgXBxOJbUBDE7lE
HSerWdmMonM0r0bdZksIIuPtDH+f0aqbwjGIYXeqD1WipInc7vfkJ+oGUIxi0eJe2UvGN8m8QwbN
gqovC/efux0OiL3dWgFITjwD1+W7kkaBwntZerVo60UhKKF/LOT+UkFel/Trc7Ic9qjFcK2RUs8h
v7x6rRsZznzE+TAj9aWoRHDGhii0Bxz4Asv5ys31KNBTvKMICFiIr3WlQOSPDwlyLB9NRuFGeCYV
LDfX9UMsq7vdz58CbBYKTG6M5RO5vpg1ThaEMab7Rs/VLjNj6AxIe8blJikX+c+16qGCcQ6Js7/W
O/pSB4Hd7G6u967PXR8aeQvzoZZ7QYxkuy/H/qGL235btn3PkF8IUkeXu6aLY3BU2ZYxB7L3eFkB
l+dzk6X8eu/6XFMYA2CZuuJQ5YXrTdezdDfLzfUhjAsa1HhkV03PlG9jqbxH0ucGKJLAF0fN5Vq+
XD/N6weMtVJkSQahQTyUvk4SzBDXd0atnyemKXQBBFFR7O6iKB3Pzmy+SV+B2iakOpOoeTrNexgY
upNR3EFUFZpPhV9CWQ+FXwLImJ5qD6agaYbvhqBpnHLlkYzKDp2nGJVFYBfzOs5P1xvDL25dq8GH
6ZVqk0SNeVfXLY0/thzxIporFhHd9Z7u8+tw9AvmhJ11lg3aLa9DB4JzJmXwgM3dtN5c1+ScNZOR
lMgiPqGsfgXQmO+7Ya5uUyDCA/vLVw+1xjD7GxnK2zBtqq3MWu8mQ1i6Mq1RrUfYfczLp72GaJs6
1nbP+BdBYreUzp6xkE+Tn9KR+zGh+4yeOr4TKXpelCv+TcZiuZJGuNGh04F0NvZe2hQ7Qzc6kAzg
5UfZZw+VlT1nOZdYBGFiM+bTo+FBBu+HjIRf5Kjebatlf90Is/iwnGoTMXYjJ1rShNRneu3DdJ+x
ynQIq1+HcOACVjLW8kvx1GK6e2sn/PyV47drZcl2rXca7ctBhhOeeDk+qs7/nOJ0uL0+yqCg7fqC
WZsXRWtytN03oC8JeAXXujGb3H1bczDKe+FLJ9C1amWnCZe+2tD3Qt55nYs8OJ9e8yjUXsp6UEzV
Q5K1l4eYEXYi9d0HDrT0KS3qwDKl9mJ1MxEoZNTWniV2jejLXQLl5773GQSNfb1vPELEARXF68jy
vFNRGsZ9FmskCdofkV70j3kDayHN3PHZtuNiQ+HjnvLB8Q+V/kC5WV/+WLsKnUF95dTqxM+5n/Ec
sZVLYAvMPqmeuY1WYTL2aR6mJMgV2e1U9uc+Th7ypdbO4EsA4dHVFoIHuJecQa2sk+kj1XEyV9P8
kpEpurelal7IDLiFHlbcYxFrXiLQ5OSEwsXwkgPogOFU1lDJgdqFSH57cWeAhLkTQ5/eTpN+qrSn
lnjld2CP6YYgHOMmyTKcITU4yyl/Ykk0n0e0WFRHjo5Vl85f7ZTi2My+d/Q5Ysg2dYh6KgmEIgt4
Hgf/hfdqi5YYaekd7KbVTtebENLXKlXMzcJ+XE+gBi/S9nGWNx7pxPmAOwN/6qbnKvwwRvEDKuww
mBUpT3hurLO1BK7TPDo04zgFyCXVW1S6zDfrog/CeoRnpI/tPcNENkGwtZmtFd34kI0zf81sV2fc
NPKgcssgDSI2hz1+PffksaU5TU9VXj1FTts8zo2RbZXXFUdbawqmoyjSi5q4eCPNv3xxk6Rz8c0W
HJk1wZTnjjjqWxXqRNmIXj4lWfzoeYjYXIumtK+i58iwn0Zfn87XRyyhKJeAyB+vD3viFAKAO2Fg
9sUjDXdSQ7M+vBWGRWN/whNtUksDd92No413xTynQlQPfw6vGffSJmphI4JMso+yn3uq+/vRyaN1
jQvjpKa7jFbhKbf86M+NP0e/nczyb5r0E4MEPL3ESA5h3UJwyPP0kLvaroxRPJaGF38ZXfQKzvkh
NHv92ZqcRy9J4Z06nXa06INBPI8wYoCfaidZBqY+TGsTKRbGbp8VpRN45fCnvJQhb2ycPGT3Up3d
jKE+jH7vTbqJEcCT1dClU9U6C/Vk0DU4TADOMs1/dEml7+NePYuOkYiNsYNK+bkqI/U84u93h+JJ
Ty91gamfr09vS4lxbSin5CKcqVwXIbyU3NPurzcpRA6dhtww2Xf2ZMhnN3OCfujkg9Ml6tkoyz3j
keH++lqRGbfdIIejVhIkldfJJZrC+CKUw2TErRgPLw8je/7rhUKLLZoX+un6PJ1g/B4DhjOIzcXp
etNCXl2EXMvZ0i4NbQO3EsV8mDK09kuneFDtM3qO/tFabvqZ9QamJBYr6XaPoLBspA3j2/URbTyx
mRQSTgBfgE19ZwhviI92CBBF+HXwmL4Plslz3YTrJlMnd6pkFVjL8Nuy5HwLm4//ob93o0weNXNW
7CCWu1XRy+P1Hhl049GQ4scsUfHEoZvXdH5qRHFzCnugsv48Yo5RH6/Px7ZKgoysWQjKAyKIyeum
k6AsPanWfMnTuN+zn5pOUaV+9b1ZHSaUG3dOQlJ6BZVqc304F8l0h91cgNtIXq9P5YZTkoVuDXsn
ha1A65WH129To/zr24QDkN6oCKPPdSib/ZTEuIX6/lHoQFpzXK6h4NH1KWvxQ7qIJYlU5jmDU/DA
ERStr69en0MtSi0VjmRcxv3jLKgQ4rKnw7B8w0gb6y4T1ub64phEL1FMCZNYMRoxtuiFDc/a8t3H
Ls0h3bsacWKRaR38IV08Lp1+NBtaVtcvqVrhPfZM0GdvlPfXp2pgFSx4YbX348Z7FDma1Q6YSxkS
eOak/onJQ4PGoEQuqaUoALN0Il4llwfsgyMDeGbKozJX+khqsp9lwJpyrbhTOJi2cdJiqVMY00rh
ugcG+uJ5AQNohjtvTR1QVUVo9dlNpXdmz8+WuirGjSiwHUZueayIMb1RrhmfwzqIWyxKiq7o2BN2
ZmPwwDdhsv8qVSE2tTn9IsKj4dzJ6H3fJD9jOq4ak3XsDYQOvc60yQOjK19S17y31fQGbd1blSMS
+B5LDWkqKUX62p7nBz93O/Bg6QMuQCufjtSCGu6W7GaW9guUDSLKNQSGskW6OPFZVvH8RODyeQxR
roYFWiJTQzDl6i1yL8sxjtFDkc7fSBTtdWI0IhhuvMx9kQ2Y3hwl4Jz7EA6tX3YhtnWB9l0fhuQx
I7C4m/FRlBycc+l+2wQ37VsPRmrkqW9LRf4eVQqJ4Xm186Q9XswZq6zsMYomTGJDNIRIxYgrMcAs
Gk4V9ATGehSdi8oy3NYWllCN2mblynzAhphtPfBptPrx4Wns17nqDkcjdBbRbNUGHuSirqjPIKKY
pzmF2gGOS1a198so4ffnlgkxapzvM4GfuZuJ8DOBKKUOGHp9eDVLmiMFpFcEWaTcxQetA5CVjSnc
jVmemK19LzkcpQ/6gyT2ne3lj6ApfdDtNum0MU3seU8XL0RUZz1Ls0ZF3ghQqPI7TsXjqI0iqKOc
sRKIqSAvGZxPHnObCml5YmMbaRD2hq/2aKd498wj7At26PbObPUZFkz5pfVJfUDZVAUOpuyBD3s3
ZNq3PMYRIFp2GLvCVgfLl+3WMbUE0pdpw4VbNBdYL/rpB/LLYZm8GbJoyHzJP5VrMfs1jO/ZbZJb
M6QC6oFoItMwz1ZvX8hxQJnlipb9nAUnTHPHoBbVVs1o9mp82dHU/SRj1a/MqIp3YWkfswJglppT
Lo9MG8Anbh0HV2Siu/WmEeJiy65YY8MhsDd5SqDJ7uTQfKrEpc1mO5CJEaFkYeWeh6I4l05OHE1k
PSiPnbKK40tR9i/SHZITnkfrqNwJY3/dIDkmgsyt03sULegtLyN/6q7K66868najZ+AG42i4mkHG
qINJbPrs90kpzM0d2PkTrhyAcR0BjF3tPUlG3asS5dF+sLv72tHhM8F+60VMWg9wNEkLO9XP0sx3
inBU/ovAYYX+FTZsH1PdqIK0kg+pbE4OsEjIf954o3VuEI4YhcuK88S1cGo3aJL4/wtVrCSK0ICJ
5jlvo7cCdMDBVJQEg+UftVzFtIZGGpZds6vsDAO+u4GNXWySOeW0K/kLlNiCRUFA7mWvuH67rR9G
x0Ev9yYEMHL+tA28Ty4h3jpUefSYeeo5nZ3FhU35LS56x6x2sB08OT1NIJVK/E5dCUokNHZ4ivfS
BoBoKMxQjYaEmQvkuRY/Y12b95El5hWotnLX2wxMjP7Fc6dk7eB+JFljgKRPgeu2WsTcYLqZsAkG
TfSelARdRT1NZTythK7pCoFD7yGUoj0FthKOW7225icyqzybQ5/iY1VOxu86dz+iyvvWELbRe0mf
W4n1sMOi4cL1aef+B8RYArGgfSsLgMRtgiNHH6djNTp4nQVK7gUdNLe6Gdgt9HazeshNf3pUmXHs
0C8Kcq9Kg/AyQQZp3z83/rkqtI7qRK/u8jH5pEofvZnVM0yOFv8p2qiSKeLIJcliQsUvvEyFplBv
UkC5oJB+UaHFK3dUE4uVNvPdzRJmNopN3iIBA8gRmJ3/0MT9e4HR/RYWwGfV2RfRmz+zBh5KaeV9
7bXf5OmYUqfTgWKudnq1cSaAoV46v7oO74vtV1xoZiC0Ij+n2Lb9REt2zQDTdE70QzqbdwWZDsNg
ZhtROTineh9w/Hxy2cPaow7wOwl/zT3XL08LRq1lkD9DvZXpyZyqbdQQxmQDukVQk3geSHkne6iV
+0z8cLyanENhUF+2ncWlSVcHiaSLyXDHguicRJV9QqqKgyRLv1zQn3psv3oFaH9fWB9EbzzBkdyW
U25drJkMjAJAMXIL5J5i/rRKC4Kcg14nEpvOsF9LiqpprG6bcL7Y9LHnpubg6QTi6S6/5PM2JxA1
qJ0hXTeDSyqQA9x6DAsV+EVvrHLNPYSCbXvOUT7qurbI1LZRUnB2Ry2KkJSur0jy+za9BRnGUe6Z
awfE1MbXmPmlgZEOnPPiCF+dYD7JAe0XjA5nGnl0zNEtpu6xzCRaJbGnHfFqV4pL82S9tiajAISB
Pz6eALxZCFW7hD4B/4t8HqtNHDkvQt5Kt93lucFiMjFZs3CXdw766L5vmf7khMBIV6/28RC+F1Vq
rKPWlWsz3icqeTJdgXsGiThRFk++ajOszRZnteGehR7iwaE3R8W91tNhV/oQGSHGTXT3/R7V7+zf
vjSGupuR5rJpIQFQFwWxB/rk4eGGTNI1XNI7RIcBbSFy2fBb0wfa+lMErD9i75N5xTryyXDPVfSd
jXghkWWwiJkP9NngRspw0bnER1oOj4gu0fzljY0Ye/6CB0fU/UAGUXlIZDQ+RS2cNi8hlDi5zUjJ
uvjg3alEtBmkk5EhbR9Iqqgz+Su1v6xmvLgLj5s+E6DMGQtH17KqozoapG1jNgfMn/DhrDXdOlYN
0lpPmj8MGis4Vs68UxYY4bSqf2jJbmdPZoekQtsPv4AgesOfzvYsMORYaCkyDfIWDd47ZaJN0Gza
7x3yA7+lQgIHsDXR0lCMWFtas6BIwO+RXMzpQgDCN9TOdKXnNMzZcJLMh5bYpGYr/TWqir3Sml09
eERPqHkDQ+PY+gFiF9q4cbMsSGmndlI4vzRiRnLDglKncykznOl3n5DLI0N7XDgla69rv0ZFCIsq
GE2X1TIM9bJjit59Q5KWsy4zMh1TzLK6n8HHLIgvgfoJYsUsX0Ir+dBjLlseHbWQjuU6R/Ta4g8L
iEH6nlB9YUy86EjTiL2L76xZPReO+WLVzpowUHvV9f6PKeKPOeM9E+MLyH7gyOtD0IQLgNrwa/If
wvJlsrmgdXFxKvE9YJFOznKUYNEG66ayxQUU23AY8SttACz/Yrm/65rwVxL5BmFO+Hv1rtfWcUVT
IHKWYTjqGHiZwlvb4aeI2dl1eGjWmTfOmwXgQPS7sSVa+L4xjZ3mTyYivey+yYh3EIiXG8MpKO0l
xCwT1UWbmS+mk361DlRAErQ8ZsFJhCKwSJP+vm+51qrRWkwYrIhLSE8xmGor+DYavwDJdAJSBEme
cEe9QFbN77Ypj3Yqv1EyGcwJ0yDO/GbrJ5S1ldZMLOUESfeJRAnU79EXtutr2LGnQbVokArviiJh
8ghIsZ3iz8TC9zEzOR04xeisz6eo51dHdXmR9AV3tlG9IiYKQr3ZFtUQ9OTZYQFjZJWjMcjKy9CM
7m3jmDdNPUTrMjewD5KrnWUdgjAF8r+04nfGG1DLEB2LVL+dkkxdGnsK1BS+y2kVw75eVOnr1kh/
WuXQNExR7qTjR9U9as44oJYkRcyeDXWvPZHHNm1gx+IgaiiWuorzoIxYd0gxgCnrEGPVE+iQimfP
NvhDUKuxM4qOLacOGSRsROG27RzN6TahVV40K3soADa9mdGC6TV3qMLCNZNKtS4cC9/aiCG2osRe
iT0mpYKqriaMbmSSOgDaNWfsGewtnhUwvJvE/U08FqdgWqF9tTgZ8gQ0OPMabwUAAro1DLUTFDyg
1jByDc27bxIY5GIof7yB6LhZfoaufMrn6FU34MKMvfmt+aqHg1POdygHIPVaGo5GB53O0BT9hiOi
5E1myXqIy6ckPBgjHNWqC+0gz6LX2XVufalLeA49IEm2eCl2jazFVkBSR+TQV2nVScU/ISaCR305
Lms/r7bGUvkouAz2rBdnw27eGZ+n62JuwxWbQGUlzguf6HqOe+MQlSjQ5qksnsnTwbWQhOdB6aex
tAI8Zbtwtl9S+j8xpoCVYtBV1QmjSD9tAOKTsJtMp7qbLqU/bT05dCQrksqHSPbQcPSYEz0pRy3S
dDDoxZIdGLrPA+GXB3b1NS0a22bg4xx93fyIkWzUS0edQJANsMP0mLTdB3Eya0iQsBLMI27NbkQc
qJsPJpimoJ4TLuSFsx10mqR2nqIdB5pTIaMAWTkg9UywxzN6GhQ2rSKkcV0vhSTetDJ3dgwbuHTZ
7irJQgIpieZeiyVJKdbrdR7xcxrbo6TKbxrLq9bpWl9yvICOfOeDT2QEW8qdH3fzxpKjFegeMv8x
ATqrKhJ0uvwpZYlCYWATENvF96JI9E0awa7yuwej8/nnI3pgaOb6pHNQk0sfHcTkHcyU2oqL00Fj
T07Y449Vod+jgtq60vvSleXuoaikuyq7RMRrrB2Qpr3MLVwoXLrbbnozxngDazIPrk8n6ptWCFEY
caaBWpefUVdqJN2KHPSXNR18wRnTOSzY0wx2vr5hdZe4LMovFEo1W8ZsVSbetC2VsvZsmL8HcmHc
sN9lohfBHPN/oHhMViX8wLXt2TvKMcLWdH+XeuG7C3sWAkH+KGfnNMmlqQrOPx6JYuuZTEFu7ElX
A+AagRBHE8ZyqOVNtPEVi6GvwXovq/A8J+RkelzgDkibsTaMGiljDHQGn0vrKEccWrqL/z0vxcmz
PmJdgdkFgZR1nc+Q39lYEzF2EEU5wk4DsJY7lRAmGBtYxOw6vamqZsRXi+/XZTuBtuMLy23/MIHJ
qnlHY2jVZA8T35xoDEq6pmy3Rut91bGaMO1yzSIo3Zamu+1kai2hkyzXUhIo6RjbufW0S53RTzSd
eR0nqdiLoYMBPrX3MILWY4RWVBXR3ahbZaCb5sktQdgpmXIeeyfiCTwEvRSA4TJvF/nQU1qV5Xpy
mnyfin6jjc374DIDi2YTzErzOhrOEwQs+YrI+9SV87bIHPWKDm84krxETAJ0o9EXX1em3f8QHP8L
giNB6P/vVPf/VUZV/i+h7nz5H3KjsP6DHqJheL7nwTsBf/Z/wI0kupOwqruEvdv2X6/8xW3UyG13
kTHrOqf1H3LjP8CNmuH9h24BqPnb9/13yI2u+S+IQk/3LJ3f4QKMtizXNn2X178/H5Iy6v7z34x/
n0rLGojmhYygOK4mC/qsT4RrTidr5QAV2qSWp6+d2tR4If8gF9wmM5tOJR3Oo10AXrYHc15DZyuO
3dwUx3ro7UMNmOX61PVGAUlALoPKCJ8ZRjQtJ88bvnDPhgo0SWV28bGImt9KalRff7R4i7AuSkDP
ulgNgsaBZ5qg2/vHTTEA3iiFT6PXQ6hm1eWiPrBrQDF/7o8SscGfu81i2/NbmFZkK+DXByd1I0E9
bbQk/04t076xvMG+iX33VCX6HUoXdyXjZjPS6WmArVG3xSn5DuMyj+E6S3Qye1okQfMupnrDZGbO
22QTIhBbd6d+hAMsMzJcK2VsCW1mBAK7HsUY/WoElMVlIqeHOb1/N6H2BjLFcmfl1pdIspc+Irqo
LSsbDIC682L9Uw7FpZGgWNKBwk+8tCkDtC5uZJCY5GTXXLB8o/rIbI/ubugTUxpi+XAJhNFtBY5C
Vh8LcGtrgjknWps+mFmRDxNZNIhpiUcMrrpUfzNHKl8q+EBFt73rPnQ18sGvyS1I2Pbj5zaJHhB1
kruwNIc0UdICh6SUKfYb01jOu3pyvgBSjpgagRrqjIKwfFPK0dgi2VwGmsdlMLTJ9q3RMKxrBHFF
QR6DqGKgADawe4uLHr6YJdOMIWoVU8MZzX3I6D3oCYM5sDIA6pspmomBy2bzHENcXwTTVUaokTGh
uLEQ0xm02i3CE8B7Y2FYIPlAJS0GDAVzb/0zkfEThKvnxh7fhihC3QMJ0DfVydGA5UwpdAJiGx0a
oxFtxpU02VWNdBoKQnnDIvtNNOWn23gnLtQMkawX3dUB7fBXgpC4nYBdBc3A8lIrhOpAoX3R/tYA
v7uKmSFApZuKat+z/HKDyIsMXNPeZnl3Gu08xsMKerDKwLtjmAV7RS+YrDQg1PBh+pRoig5XXcHm
vh2Ktc6CgqDxow97IlgtnPyl7n04ultizsf/KjZ+I7/o+d1Tl5LGU02MGn2XDTMptrr0MTASYAY1
CZIMH9ZMGUMgZprGkIG9+W2mx5FNfEEZvREVxYFe6mgJKjtnLk+0bWwd6IIH6O0YRepoBDjwmEtl
Ae6yELaHngVd2c1PtejoqENunOR8H6KzCwi+slOXLDlJSYrLI17xN5lf6VCiEnHk2bNsYozqoTxG
DTctQ/lVpQ/3IRLrcYq1GwgO+dpKvEVxHn05DJm2bp1Eh2hqHk3/CaUDfcFcewkFecZuhFmFBbo2
/XwbOx7QN5z6IvP0ra0PGiiBLFvBMKkOkf5oRIviYRqyzeR92IklHn32VR6RcljCw71uxtRMy2hP
jvqrY0Vfk4m0UGm0RxK0ITtLpeqm64C0g/KGCcDxk7XMcpVJKgMpj6+AJEhat2mqFw6pCct7p9Al
A4K5Kz5Yn/RHXZfH0krJURTiNOVNftaNEIdVmh+Eh5dmfDSuUSceQc5eRn6TbFEUFWLe6mGZoAjJ
3/vG6g+Rm/+qh5QsD8+88VsXxypBwwD2erALShdvFPM0DXPEG4Oxm9iNB6JMvfcEFGBWyuyZ4IL5
aJaWhmuqr+G4qJb4yXwL1IgLOOcczch47wrx7NIhfSOzJeicdj9C4A6Iv2lXcEri41gZP0nGBMHQ
1Y+PuppPfLYxrU/N3exxojTpeNMPd2D4F48yI5XQwLgGDBhO6ZR7wPEz7az3QJO0H43UxrPrHDEg
bwVukY1ya/fQjzHWqnzUL13ivTF9SrdFKNU2cpv2aZoBLBJY1Pz2xZON6+27mDDkR1Gt3btlOFIj
Zw+GoQGialPWrTp6Qm+nHkLtWFRF9+kvI69e53A3lB/fGrFo6VqL27ns2o/OouDMtAz9nNDzl6TX
tqYmhkPKYJFelCN3npkBqvTr7hy2DM3boXE++3Q8Zcij6EsrkCrKXNpk6n2eKhqXMcTQvDAPpHOV
923W75LMFBeXIEm2LaIlAoFNoIdG5pyL7OwbTRsUhhUG1xG7Wobt08CaiM5z2hgDEJWo6bWjRAub
ka50Er1OTW2QPJG4VPNkqbCtr4zjIIbzYLnN3kVAUDcQsebCFlt0ZrRC8h6lEAsnuB0S6MZxEOsw
8dZDxGSrgh6Oltxg5dSTDxqbgjJ8frez/CgmMu+BS8Q2b74SQOb/VmT93/jKS2mCxTGqysOv//w3
T/epqgzTsSyfusrw3YVK/bfSRbAmp05mXrowhkBRq+ig9+IdvC7bvI55J9j5Tel9x528DPx2q2V/
kfjdxPWkxrYKA2VLKvWLn3npMcxHLuOiDbeDmL89AyqpXPrGHYkGygzRdpOs57jfKKBh6ETJb6uf
hpP0iKCu4zGAZAPU3VEU8MkAzg1QMcELwCyi9C6pkd+MJim0+BDrw5imCzVungg/0aaH0ALcLl3D
I3ujUTsjIUvXINBj/f//sBzd+FcYtWcwPReWYTsGH5VlMVn5149LC6ENW9745Ucma8nM0D/y77tK
FitWDs5LDHP0PNjkiJ5Aq1pp93OFJKjI7zSt+Jy7sg+gm5KYapbrphVQGQsEerTIrcHog5IEDEzn
GFCM2EI4SxLftI3QJRnsDi9GgilRVmwqm5EIDNx7mluau9Ruv32/P5p2BDAwd2i/tM2ACLBDOMsU
tU8f0G3UQaN/crFRK79pn5FC6kQ+Jo/moXCt6OS70qSYmr4rEyCqSzoXseZ3KmORQv39NayjvAZo
3TAGt10CXCX4hJaLhQucdVuJ+ERz+Dw7jXloaYTrot0yiyFhQVO/hsLUb4amea68EBtOo3j/wDiw
JB+1PqTu8pp7pJqvKK/IvUvl7wmbqx9WWdBGOiqOHKVyDnCU4SAfb3wSQw6su/OyVZXW79Xwo5sD
olVawXTT70rXf/AAkawddu6G+g5t+5c9tFhXa+NZST9EUFQ80Mm9jTPzW1RvlR9MtgR85cujSazB
ucKKuWYKN23GkIy7IDXTBH1WWWxpBxChEaualmfY8+RyIwchb1wtPLjw2f564c/X1HO/5kcQ/rL8
hKmqDUpnQh8YCk8IjHSBXFcpdBciM7lyTo0OZXD5keASFyNT9XX9Bdc39edNLC/mQpSntLz87X38
uetE+d3kdtPh+l1/fl2Ntmw9aQjrrz/lz+/oDS5dTduaf/6Kf/7o69f4NpDUQqsOOAb5Q69v6M9d
XzH+1J3oz99z/S0Evohg9B1yLPS8PpvIBnvD0fYV6qbzGKnqfH3+z8MOxWM0kGq7vHh9/voV14eF
sO4Sn+Lxn1//zy/r/eI8uRGxjct3Xm/myAX3LAztOAnc9tIV78IoiKBFALLqFsZHjH1EJ/o7BPSz
xy2GN2FMfnfG6KPBW+yq9imZ3J3+GNko/EBObZ2whx8COmsaSZEJHcIxsoUphkdE9/MRB7QNK7JN
gjGy9uPIAUzFDDL4QSMzY0c0iYGbdgLR5Ym3Qlo0gTOSufwx0LqMIqf0NkWNMi83kydGhYTGGUfb
iiw8ZaXcUYHu6eNiHUKjgueb3m01ji3dtfYz04p92uAi7zT4+6mvCDWD40rH+VDVtO2NvKu28HNw
jSYpM9rXPB2fbUwjART5+7lrbkUz/BStwxzglW56v2VqmFFLb7wuUgTNMdGse+sFPI1OVvTdoDX5
LqTftqajusrztgg8TWzKPB7uOoL/EvYwaHzcjgHa8EWnfAlw2VEf3MHsuKcvQ7Ha2MlaHz0Z0Mf9
QZaG/WlE2svcMzQrkxGNoTYiKR6VQ5uoluG88aRSQRZXoOthrcYwnUyyLm89ENLrsNCWhtI7xoWM
8mK21jgfaPNBDr7TRsBBVrsWdv2WEFVwnHGYDURLsYy+2WV56mtQel0DyqaUz5qbnIaCgZSlW29k
fVcbV7PHFfxQNmTduMEdi3WksfiIRV7DUSd5SdA8RNJrfhnAIcUYbS1phdtZxSFJO196bFxA8Tct
5DfPckkIcOqvJquxlgg0YnVa3rPQPzptaDwmzXMouuK9S9W7ZWmIADOoaZ1NKRtmmANaQt5hyOJE
jjyPYRUKLMQzDw5jinen6gExT1FCAUQX1SGqHQYt+Td2QU+/DtspKACwLFfJsG8BLjM5HNveWCeT
ARk8HOqTF3OaWNNL1kn+ZX7xM4seB+sQHloDPpE5xHtGphFeoF+whcyVap3qqWYnCmQbaqb7bFjF
RK5Zv5dF178rpCNZpD25JmNsJ6dlWIC8XlvG9LvulM4JZ+LkntMcJncyBLZN/ztT62xK7IujkTiH
iNw5YNZ8bshxrOAd1aVkpGLMLVrU5J2lztyST/Qw2Ya9TaT/NodMuXTmuQAd63XZZOXWmGDwjUPh
ratGR/URpRsTMYJf6M9EDtDvRqvG/P4mVCylSSXvTKP8GA2vvHgJjtbS/XDFpW7QSHUiBVDR6qR2
ake7uhDmnB1Ml3BF6vQN8P4uwOVhb3EFEHaXUnlKIJadRfCsLO8V0XX7CMyg9r8ZO6/expUtC/8i
AsxFvkoUFR3Vdrv9QrRDF3OO9evno3ow587FHWAejiDLCn1kkrVr77W+xSZzyPsPtknjlmipiZhd
JvyKgckmQ2kZxmxO9EFdmbZ8MZJGU9UTGdcWQx+kJuNV9KCsnPP4JSeLkqxK0LNThaOHSEj8W5le
EaqUJq3/2C3fDTFXyM7v8Ia5W6l5v4mCvZizPR7monLpVTB4y+DSEHSarZOgOag72EarLwFkGhDd
9d7tpnNM66g5B2MS4ylOCA4uPestb9xfLkHMZ9pN0b6YOqY/GQHCA9qWE+Pm+qQRJABhR+E4jmvu
/v397e7tV7dn3u7dnv73mbef/3nO3wdvv//n6YTr8UH/vMffl8vpA5fasEtXUPLtBnQDHttqddH+
vZut1ot/+dXtrpV6Um3/f4+WNxDwv7/s//faf/kcoiLz49CRtbDaiLzVIqyvRqGhNylfbj/XjLLR
Ca2/n26P3u7+8/y/v//3p/7zVv/302+/uX3cv7/bf/z5Xz799u7/6eX/PDYjYpgZrYXpajCO15sk
z4TaoZr/X3eNrsOGfHtURTUocVu53rFtgt4AkHNDD9/uDatdqbvdOEml05zn59uDt18bOZJLyFT/
6zUU4jzznyfdXlPfHrzd/eeNb/f+/df/8p7/8hn/8YNvD4plpHizZ8MhX+B//rm3e//+4N+3npUG
nyucF+NIIOt1oLcNuUa8iaXsAmfNQrGy9nlm+xTodg63veq50pqXwUvYTkjPusvHfA16BQRGIEbC
tIwhk7Op+nSHGot91Wde04wRVZZCzkXi1uofPeywihTbjaHYDqUCL4Uc3kFZvAiT0nJqcRv3DaPT
Al5YU8A6FxEJwEyi41VNkcvHrAIKQCvg1+Rhce5Ny2T/jK4shcMQx1vXSrpt3iNRQ6DXwuvq/xid
2Z2IFQSmzMy0X9gb+EaoC4qLvJnAteOosteZne/UZytCXjNILpvj2pAkKOw9ApoHBUVh72Oo68D6
CUE5dnwUwoB2pkJfcfn62mzp4lzH5doHfY+zjYH4czU00S71Pm0d+n8mmn08tlD8G/FnHK23qsJB
zqYQicxvy2Wev0h32deRWAMqfMRnpYlgKIcLR1QAaTFBSi/3sHj5T2WUZ962tMYAtUQwySdQIF+I
7d9zlu+gmxDhzdZrqSmDDmmLh6LG8UD6UhPgmH0ozHwJiZvGPeZrhFmzSvXC+K5wPmVkJcSu/ll1
vh/C8Pq2/OGzj6NHYGsbM5YXC6nARotdZ6cz8t0W7M16G5Kk5vSrv1rfkHa+xgCRsNkk+OGyeHx3
/VhjwI7byVMsYXhYjoZO6I3Xg4wajK7ZEsoX0Cbf+kRjHfVKf+wpm/DEOgW7gw55S+olqzbgMFVm
f25lq+8zNhompJ4zNm/njDCJdBZ3T0V5z3OtPbRY9ilgEewpRqGCs/ckBSaCdpGIPGA472jsqq3K
JpeAXhvFrSXzvQEaCGUq8czwXfY5X6PZVuahs2gXF6NxIDh2CupLMhSXokQRk3Xo4mDpkHEINpTh
3kJR6qKKdgszZcnMvvSlAWicwI9WglYO5eQGLiaTgJ/DUEV0xnUSoyxiIEXe/siS/gWNu3XqVr10
3pEdrOaaNg7+oBxHWqFpQE8Xl3yU+D21pw8VY+BISXUvyNyGjxx4kPC2TafcEK7PkzJJtCRsFkWB
iZ1n0vml6odxX3HUp/i0n+whw/+t3+VfmQbYysLPSxRJlEIH/Koq57tuASnGnUSn4DzPmUTizmpO
0IVNkiYg+pUGc5+7SB2MMj44ztKA7Oz3OpjlbSpamqhZD3i42/r+gynseifMegcZFkrjQlaGNbIC
FWWQDBr6z1wgVEO+Jabq0Vz6hyFizGoQrZJH+rTKVSiB77xEIYpyM/2g6Z2+HhC/RtPeG4N7JluU
STpAxgAhLwcbJfdGr+OODqi1qh0kjTiqPaQrgKSdfmDPuzrGnMwPxoYuDSWIGdi59+GiuqMHrKAY
O6SKk4VCj4nAFKt6i/P4nFi/BnYnaKn9ahsh5ihGthRKACPOJGG6dtIfjeYhQhxDwNCyXS1giNJn
6HmD1++RQS58yVxV/Ry4ZNTTzSdvNeIUHf304FpAw/tV1Wap6LjgYh5BbiPKRYWm6VRSGZWv9eEP
LWny67sUkdI3xLAQ4DivCTBk+GpsVWy9s+nh+bs21l1mDfZPQjmY5tlPRZRG5FzRKM5KZIu6No1o
rs3xgi8AmDWp8oW/7EoHJZMr4nbXpnAS6rq/TJO0QtMyAtgTGliXpAiXKcohtEzMjRT0A0BaAdaZ
mn6tuQQsqnuA6sthcWP6X26qH7N4elIj4CoshUB7bKIzB6aCGzBNXIiVjdT2pOujfmAnywI6Aa2I
0n2N8mUzlMlPzaID4qOF3BjPQzKne2rsESs6+zosXMl2JumJxnQvTgnY6Ai9C/rkyNkW2oFl7B0i
6PDo5ckv6OZFUPcoe5Fl4pbhTlFq+VXPGLtUdt8c0qVhRBRlxR5fE0YBArYDvWQnZDn1SKMq/ejx
DgN7iyFRxdUDBeF4crL6McoUf0hP+lfddH51+uOQ5F2YOROJT711UjZCXBvOAZZnqshg0m2A1XVT
vIkKthX5KM6U/+jN6LlxyU9yJBrGMsPIRkBochj7LL3zi50jpzqsMuNu1EGX2JvBRemNNjDayV5n
0VDtMcJ/bg3OhyUyJDc9+jpIW8xxzRclCyuM5k4CwFX1fiQ+dGo4Bta47q07+3xdiEeE2WShZFgD
JLNLz4XrfUWJsRw8r3M2A3gmt9G6oxLwNyFE1eFgl3vAuDGjzkke5At5bfaJbu9ldS/v5/WCj+fu
R9nZ7oEwPXJLc8iSus/wy6nsNGABP5gpF6xaM18Th47lXGl43lnDTI2hmioZIkrDfiYo65ylOETi
Ev0S8nS4t3aNTaifKF9tqprYelaoKY8l8wUDUnxAxPS0S0z9QWuNq+rmC7QUAgj94lecIwxWYlNo
xnwyCU4LimJa3safKKYxFQMjv9JYuWMMW+8RyH3opnkc7Vyex4TILklidyNnLs+glrYdYY1bR8ue
BrwNmfMdz0IEwCbwsSB0RtyIe62M3GNcNzu0VJxiRfSZDWZoQbQh8oehZmWTAATlnOusV1qX0jXM
DUm8mdUgkwMhU2KhrtscZGo2Fmc7z8fjTEM1IbU5LBLrDQLqPhqcizW46UnTYT8VhIdU+G0PfOVR
mJnthU8jMNr3rsXEJ6JXZm88cBGjSdRFzGJj9mawddTZbfwvl1Mfv1P12FpGvBtR3G4bY73KOvhe
F+9FJqxvNAzZ/8+IiFqHTF4DVX44wvpGIE8EQDSFDHrHPcO3ZFurTm6zFjDO4P6aGGdfkB7+UKBV
As3JPmlm/iLA7bstyfK2muhRr1HOWASTEzteGCdRVizpXVQQw+CfGBR3e6JjIKDNT0ATUXpDrt76
FLCs51Dk0+Yry3NtrzG2tZORmrdXTTC0dAl6IMSFwziZyMncH19lG3eBlUTzVVbms1BVUBLvillo
TjHuF4xE2ljb9HX+kIzmEOBhQgYlEAAr8Soizh6nn9wjR/MLxgSmLuTHB5OR3w9mSyjcmJ8zu+oD
UccFgrkp4Z+k//DRBQdGYjWHDk6cmqivDPHlERNGMPFYbh3yjs/AO6fAcrEBG6b3Rngo1fhA6sSQ
wbSmKvU36aQd2mZ5xPab0wOnfRUjxtjSwK3IfaTbEcNmtdY0TJnZhzTOr60OOdbV34GGId1UTbdP
RDjItN6xVtvBmkIGcGrnuo7csfoRQQGxBixNMGNa1DWCDnztENvaZy7AOONH1tFbcwEvPUyw+oQF
fCr5Y8M/qff4ztEDJtuORB8IzIaDeleCBm/LAMvhVUfEfBRQHAUaiG3Rxv2uDOcpLHLEp1Y2XTTP
JK5XtkF2SgqqiZgG3qbsMNxPUhKJ41t3RAyzStZUP/D2TbQPrn2WdqVtzGE8tbSWCEBYHrkcN+dh
1RGUFtjOEe0tlv9F3xbvHH4Dfy3kufitUubFswoVos1N3sxfU0adky0EBbqGKzYds7ednoPZku9J
NV6tHHiKrrxTQlQCcOg1a68DlGC9AF5AEUEEG/vP0DVHlg0bbqG3BGWFsj2lk8js39DChNg4Fp1q
DwaV0x8gl89mYpPXzdmeGiLzmvHN4xyEW0JTcL2ATn394KTmU5YxiLN1cQW8fCkXXJR2inVxntBF
AsaWDUY5lojAHMu1EypepEz+RHoVwH5JiSpNSEMrtGWLV4uONUun3jsbZ3bYybnV72SofudeITaL
4esYVEBskAf43NrJw2K2z91c4xzzK7SV0w6XR7RpC5WHuURkYmHxoUD8U3f2ayWYN5mvrjPau6EH
kt5izEBo9xMo3sfiCuAE9bUllHin1flv6YnHQdC/RvpKQ3IdM/+Ssy8D00q+KzXeWx3R0iJZ0nDM
h70rEW9CSpXz8tWYjLsdob1hEnmNnO4n5XhpUjfOAl6n7jVwf5igBfa0TecBkjT8qm1vydcKSDdH
ubgq3w5HDNUknqHIR7LUGj8ZSggaeiMeo06/S1b/zzLMEm24lQUGIRgTHGkDmcu8ODgZ8zv8mfIp
mZztWA4QgkRlBjIaQ5fm9Gla+idAAG+Dwi7qOQ3E7/yLGK/noaWJ1xoL4yDf/+kzIiDD0PmDqgkc
FVh1uPubsrffLXtCztrvGjJjNu1jj/V9ZycIBxtD3RmaScAf+CddYtCeGqs+eTXbFIhIG/eJpBmH
Og3h4LCGJlWIxz1RIAu4vfowtZ4I4QAeCTtky1QW44EYTGOLR6ILXaQEO9I9xwhYLdTsg1Ef0Yns
/MifThE5NnAvUKTbU75zq+mp7M3hon0Y+N6JmQydNlOnySfcpOmGTzarn1NiQc7LiDqMpP+YEpxj
VEo+WKkOgBB9U2wzxmjyY5UP393cNmGrFQ3GLEi0pWLpiVMi2UQaOoWvhwMJnXATHcoJt3vpB5ql
RSyOs5eGU6S/dTEeI1+zBmaDxJq0GuqrqCdkdw2yMZ2npWjmNWw8YnnmWJ/Id2ViWh/MsSDekZ7w
ITacYeMNhqAsPcuItCnhsUqmVgTxJWHsWUJqYuJAnhb1MJl0JIBgO04am9wUTTdgD9M9mFyE9U5/
KHUGIjm8xMCJjR+9LfS9HKtfJXmWgXAO2qjd2TL5Qh704QjUyqNWPqOS5hIHcMpzQwMfQWjMtUL9
QvVExLkJqcTPt5TV+IkXWDrqK44bFOd+ESQaSuiIgSQieejc88oEN3pUO8qKdm4tmJ0W1a7xMG/b
/vCT9jVHNrbA4c4kkCPsRBwD0nW03RAbc7j09luV0mKmdfCnUNahFoSkoDqxsWCMW5Qn7Kz7iB00
K8ugxhQEmnVa5eZUS/kADwS2u4qP6TJgS0v7c2b6zZZtPw0hzJcZM41pYsyUVAQRxBHqoX7V+VmV
RzTFMO5AqzDer/RsB7fIRX6jnUtP/ZJ6ah1mx9gykuH6bY4vOFYey0q9my51TdMt7AP+0AhuL0tG
r8p21hG14UPo4Yg1lyzdd+S7mAlFaKVjJWsy6+gwzg8cvRD73GGm1U0TOM38h13l50HRQbdE6z9L
/U1Wz22qIeWgiUPdZn3hsQUgndFKJK9ro4rxMynYxCxm/MQ1s9thUL+nEPDY2c3vIMDIZJmhtcr6
95w9o0+7T5bqUyEw3mQjNvB80V8Nd8xCrRDXtnFNBl8jYim8uvcSbZKHemQ3ZgU58S14YFzDr3Od
vXXR6GHwoOepxn2WoIN27QSjecNQu/0Nmc4MrBanrcH+BcVE/1QwB6Pi5Tiyot/MezI2feZVdMdx
Fk/FVB/nAveQ0u8jto4IP+Uzqo/Qc1BFkIuA+qXIHlpcvvgDGiieCy3JpclYQQT+vPFN9S7fmepx
85eE4sq1eE85A0sXA9BoiS+6GTtGFOwKTeeEyfQwV+qxmPrPVMcGIJrjYqDOAYJ1ipHMM3DZj+tV
3Bn8BEdNG1pG9OC5eHTg/nwyx6+3S/VncV0VjhgMo4WzmaTqLEzz5q5b421cY1Pb9WvbJWg7xB3u
uZ03Rm9JY6wuawZzfb/BVO3BG2pD9kZNWj2JSP00JZvsds0Em7ThpGoQLuNOlea+BYUyEZaOSwra
nzDJV2QPV6bg73RESNgNFA6POqS6RmbUmAWv/GOrBSgdV+VCaTgz5+5zSJafVmvom6KnoiOyBE9u
ifejpAtV9UhUlx6rqDReKgUb93Yzd1THt3u073TQnD7UI6sKLbx4NB/AgRxSg8Jj1sB2dzEqzT5r
DzQBDn+5abcgxLlkk1sxJuKqBxKN74ZuqzsJZhOFSRJXRT6Hw2TrUKUTEVFOiyKu8NQuuTXZb/Ta
XM2oLhpxbaDQYaz275kQ4gzVCDkdkpKhXOOSScssxlr5k63ucATiwWaip6GuTf11rnL7lctkjoTL
0ju3EdEclaOR6HpjkkXrKKfQFMTyktdVjhFEbsaFPc74u1bzwV2n7G4c1WHXLfisvPJQNsyg01Ze
iD/HCsG/kdQ9VH2CUVIdH9D3OmOO77qHtsAgMyMuxVwT2GA25BS7VAnuVkua5KDR/ENtUtITKolN
1DGVkRezvEh3UI94A+TSk+5QY9dKCLReAEros7k24WiKVvUWexiRgaU2btuVfwaOmmGzZne7eE0f
Br3FmG6CRosDejw1uT9gFwQLBXWk2RAWc6G0Zeg34+ttWno/WsoKCufslzRnTgvDG9AIOBh8DNJA
EYghW6iaemtlzM03NwBe3sOU6/UUpXKObAeSMDvRH7k3viUpy4xM08Br9TRYg0E346LD3qFQMDzj
BVYzEeqkbA8G5Pom0FY4JX+CvTPDP1+5ercbjwv2f3/W7ecbWVibpr2cOmc/rHOS242Mmpa2XX2a
11AC9+8Ew8O+01f2Fzuy+9vjt6d264tMP0n2bs2k1hTzOebIQ7xr+LvyMK4zNZQB5Wn+n3u3xwoD
kPtsir1n13Q2krzEaQSw8MYg/MsvbIAT3h5z6t7aJvVqJCJpy9ATmyOcPLx0to4Vut8AEMfvLtGf
cZfilfMViVpkLgQqafytbk81VIWPpoqrwJOCZnNvENndOxGojIks6si5H4lLuZs9n0tjjjQ47fSr
8On8gvVjJYQ/RqvizJrCVX8uMkzLTThMxYfemt/ODE+zrc/0aJHTjk0d4BDEkBm/8wW+dPFylXG7
jiEkfRDx7UhkNXblvEpRXcGFaFdb3Ret9TgNih5L/Gqq6gGUxLVvXfK0yi8UfLwYtj+FMDpb9h4l
eHrDMxkR1jB0sNJH2nzNzPIctxN6V446v5p/+cr1d6PeDVRwxkPTDJc8URknLENnrRs2wm8fa5nc
4/xk54r+TA3O8yCTH3hhgllogaIxvevpJuyBT4H56XZA4DEjN9ZzB6gudRj3duN5ihoTy3Te7OQU
xdv4HlDAmp1W23tRNn+MwboHp3vSjbLGvh3fkXRACTEqmMkL7NfBYf0py50y2reEURNBjSe91ggk
a5j2+2hLlEvl3oTUYr+6IUKyIjv9dLuJx9Q4Wrbx3OX6A0Gf7aoujdzPSh/lZTGn76z2ABlV5g+Y
DZ+T5VxL9B/ExfVGGItHUki+FOM1gDHWQSvYp8oSb9e6k9KEuTFQoG0b5d3FaROznHhbjehpsm+2
vdZce7t4UHDZAidHte10mLAIhAtbV9Kmnonb8IoHxxyv2mTerf8pK3tpbfN1sf8UzJ0PdRnv8Usx
PcotYhIatt3mQl6QIKiPATqXpWF66iAn07jFkT2j/cq9mkTTfsTO1pU0r5w7viyKMHQEXMT1NVIG
kj+7MzuzQ3BuZ2z0cGEW8YvuFnGKCJLbUnvsIH/sqYyZu5fw8Qpst9ke+y4SUyh9+jwfAdhI6nFS
j9vM3lU2R0uB390ylos/ls+9iLc5CJaxps+W4WYjZ4L1ZK6PglOHajBv+cB2jQW+QTqtEVznjbd9
+/HvYyjs/hvCneT0MYka+pbAd3HKXfUo93EqUEeKZvwDJxnGT5KdSqRFe6KkLilcQTxwRAKKNLno
kLMqedRQNuD0SLFySYze9WPV1j00N4ppMgR+qzbhjte8Qrxa+EeDS/Fy42S3ybU1mucCqbDjdtsO
4wCek/gzjsmtsGVL62gOYof+SZbrj4mI72oAIdNCERWX41eNjh+dqb5huKPY0qd3Uvh/HL/NgtFO
roIFdEy1L3T5/OMc+6dH6tnkjtUW2Z+7gQ0b+AoNiVIyOXgGsOMcokdGqEqgPNs4++lMGVRR/qOm
EpfBbhC4egL3po7pIKk4M8wy2hZkm+MgUH5QjqSU5GJ80SR6SRrpO1Jul3DBHX/6Z9ny+iLZ941J
3ZyvOl2Lr21gD7YtgaahIw4G4pueRgF1ofCdFxqHAyMUeBwYAT/QL5VhFJf+KY0fkHsyL0ErGtZV
QwhimeytLL93yQ8+LuZCO4EguFGnfccA1uDiwFUTUh4o/MXBiJpGBo6EqH+M7VQ7TiT/OciO70yh
jiWCS87HFKMRA9nLIBibKc89pUtydujwA0Auj0Z2YtOjH01YOVt6TwrIJhSexmrcMDJGoFaGv1eG
8b140XASKZlVCPtYBVYKUDkAZjc0xrGkJrNksyfT4cfmK4lR1VQS/VLBi3C877r2mHwO+W7KGBAW
GLGx+lq/XDGGlYsvJ54K74nAFnDJ0gX41BBhOjkfvV+/aJ59YDBE1WY5W286UqtdYtiGJCfkxNjX
L0ZCvZDE+tfslJSr5EFc28x8RH8DwZo9oeKk93SGEd0yvJHR52vTCUXIllKfMwMSyZAdXVEju6ap
oBR5Xeq7dKZr63LBbiJrhRCRhUdaUPTtwp+M1wjjkjiKsSy+IvLG/MLyd+SjvRe7RelPufRfi4ZR
qM9kxC5/mwBhgmqiZ+PhdsqSb9cSJx1uRe9jn42iFZ+q7b023jRxuY1WzxFe1wMUoEtj0yApmVBt
2sqCvlwdSxe3QMP7IQowGX0UnZ6xI08/Sq18AOdbpeqqpeKOYQlpBuvWR3zYCOB0qe3xTp8jf4BP
bpMBW9DSaSVdhy5w0eDjm4m/bGl9VAUhOFXZb2H/2SRzdGEzuMgjE0FCTRzWjWOxO11+di5nTDRd
U396q1qXLtMY0v9hC+8/MY+pgiGZrpXTP4CgYfQ6qoCcvlffBhpHuhcr6s6voicdMgsbqJb+Cs2l
nDG8INddmD0HtUYyTSGfW+YqJKJI37y03nvUzE9cuHKTfza+EoCpFc49kxq2dUhnk08TU7SdKEB5
jT372lZihy/sUx8RsT40e0s1J8U0HEdB+ZG6+Yvb+BfbjK+Mhvha76hPH1TunMcppf4f18i+TeGW
FDIC0YVdqKtVYmI3vByVH77aeQghYv0uMmqXYSBMc/R8XshQW0M1wD+IWrlhy13UqOBWF1YzM7Ts
mTUz3Ej0MCOR0TfcMFuhBv6wTFtBioznEixl2yMTAnzRbooCOHNSYjHVzAHrlG+Tc+3U+N4kvFtV
JRuniBmIpe0HfEYyciu5K3Tte7QMBn45RxRmo8fSyz6qfbS+42CzE/AF7ndgTk4JFjH1JmYD1cOS
q0dOOfouE/1diFXr/9V7MqWsp+DMbXN46zNy5mYsy1azeLum51yaW9IQ/ZauVi7i07JY+zztySHq
akopzMyshc+l1FnXDJQXi/dZZwyIJ3wNSATfkxrlZRyxl8xoYy2Vi3C1vkhkgWFmk8THvHFb073Y
WSmiGyn+ZD4ba30I/X6Fxy/03SzjFDMcW8iQoXYDSavZ87uNjPaE0e9QzTaYGzbEWJ7SgyXRGkfz
DAOufIimoxmJ6yLKr8HMGWb0xVs/Mwzi7N605oADEjj3Bh4/X/z46A/wsmUWYBFXgaGBs0mh3xhU
sbGqeXXKWq5rcZBhO8ME9eKbNEmX0T1I+m2bZEaryXqiOOt+JXoLP0v7rtoJ/ovJ+MG3d8XiVDvl
mRdkQZHxy4FXjT7EOWrGq7CNz4kR7ZRg6mNDNm+wfZTgAc5WoSFsmEH2GysKeL2stDCLtwTK/qQL
OGD3bj5k6Xwr8zPV5B/W7t+uc0l9OsjGkj5wVF/gMcVhno3PXv7omqhbl6zTGJPiwXHlyZXmH92B
9IceAJ6O2EaPvhLPMHQzNDHak14RB0+SVxhlzUEz08cC4IINeXFjwYef6O6A2EB1IOl7oWIhR3uU
ZIsaYa8VP7xa2+ed9lt4c7SpfYazg/s8kzjlm94GUCeXfo6lOpvfKpW9L378xUydFoF/6WpcRx/4
c0lWeh3XDQeUPxdUK0IcNhIU+inVS07xafvNikdmCKsdIgP3/qwvdqhP0X0Kin9f2Ey1MBzhhqUX
HY49V6ISsjrwzBoIoKUunlyrOv2gF+mrZtX2OYv0Pc4+/jwNFx5RRdcsLh76BC0Z0wcE/B6fD/MZ
bKhhq8AbJdOKOjUC03Du3AT8DGTHS2Y5NCQf+phVmu2NO2NFq39oOOK2qqMGnPplPzMpcSGgb7Sa
bIWkjX+kpk7+TXvv9OMT1ox9O7jsHYzTzDkiW7w6vkfa+zgVP9TE8izG4g99hNeJWGdKnu86NjlM
7Pn3oondVPAdEr7y6EJP3JoZQ6CVY2sprgzFwj/T96jo2owkxOV9Sd33xG3epqJ9HyeywEGssCmL
sJPEFhGJbfTU0OWLU/Gdx3Ea9kzM6Ve9WyhLNktfvcxQyDejvwc8kYd0fQ6xy7sjYniep/tYND9F
m0NyYYKV0j71PcjmFa+w9IEa7ysZ5ygURXuu2/S5b/OTTdK0qBhRwRvm+lvXz4QVZbT4DLYKJTiK
sd1FUflhl/2eEq/bpY352AxUT7jtfhCzum0A3O2SKHuZtPJg5Ms7p+h4wEkFW/mJyLOGus7/9BPG
ZWLA6aLuc6j+G7J1o4Mm+3BVc4sYsV8aunb9UHrtroJJYZNJ4fY2NpoQo9LB6IhBqww6KE4UfRpc
/Drd+2xVhGUNFx6sUazERN+k6fwnGdKXPOP76syVz5Z8MHd4LPLhJMvlDVvjji4jrSORvIxc6Jhs
T/c6DZv1u5KxdUER8l36LuL+c4zhNKBuszdFtvcXb9qYklJibl7MDNd2M0AoRhAYOCr/MhlOoxOo
DyCAN3bnv1lR/O7J4sMxjIeJAM0ixuU80xRS6NJ7N96vX6XRLtdFdt3Oi/zjXIPvsddBxCJfbJ/F
kyK08qN92/B/Q6P7bCHiouP2yrSdeGYLObasXtQE2WlAjcdfLuzodFYo9mDqbwxJuYL73BrFUw0A
qAemTLWxrRsz1NEGRHN/Sek/b22vud7OwlFxtJspXX/d/NkjuMyG7jyRxtA7xlvj59pDi2iy0Sau
dO6TiuOXDiSrnjP/a0c6R05UnW1Gcuhm+wwXN40ywpV3MGrotjpQKdvyvBAoyZhWst3vZ2RZGM3n
csA53ry3nWMx/520re7cqxmZSTdrv1x7RprlpJdZZjqmMUHIRbXGQkkCorrU69BCGn9gC5OnSPDs
VtVWfb7dJOVAVwQqHlIhLaZFAKUoNhlE9LOHCr/yIJ4uRFmlDZEndmveIwGFbTh1ydkdjeRcj4D/
mqLC10oooL1mZFJzcfDc7t46ULivNhTSuMFcG25bl54smozwbfvymJuNfoicRF6c3tHOZG3LywhU
MjNkfaSI1PbOMh+tUuc6RWS6DxulcDi76ZoorskQgiVWJ4GW5dYlu+Vg3G5uP5rSY+YzRSRlDamH
dNEVJww3rNFTWgbLGieVrgmr6RjNqO3g6EzrY2abM/2/3b09x04tEaQOBR01yFafwfjN1lDAMkUP
fbupQcGghF6V3refE2fr6vAe8tSaz96qdIl7NlGdmHfL6Gfw4VKWj9vdvsifWZ5xAzqo+NH+INm/
deFkdBjzonhMYQH6nundUU+2sx0sJqC6xRnrZ9+sNtocazvRy9+FKKL7203dzxHkAgeG+jK91pLY
4lnnq0JQhiHafrZaxhnDcCz7vDpzklLctl4JvoUfqScvcZebx66ftDMUo8CSXnrvt2AYlLOkOz/1
ncsMHmxnNu1FqOmx7vuPhdG86Q1kYoCyusZ1HjZmjDehg5SImjlBa9F+FYP+qtuIBv3fqDg7pIqM
jwAD7PVe909i/evmuvZjIfGcZEJsYfbXUA7rUb6AjzHLX6lV7JHeiHc/rk2Cnr1Py5vJBPIFTSm7
wMdfhc0IkanGoFUzbQvmGHRiGotXw1A6KkF28UJGtCnj3tklJTQ20Yl7r7G2jcy8HZnCdjjU/H3N
eZ2ZrUEck/KphW53XcdbgRn5btCj4vDPU26BHQJ9z2aiIOfsVJ+638tQzO8yKvCRdZ6BcGU69ENt
3BFl2bMhbK3d7c8cqZp5T8VF06oA9AkOfjuBTLsQL3hKXcRhdYSSxUKysnHqx0Kqls4JnWN6YS5C
xZ3W8B0IrD3h1DUo95N2rZ/If7GS+GrCg8Al/eaMw3So4+xTSnptSzsGjof2A2vMuvUgrW/p8h2j
teneWB4sEKA/onZEzSBS/yQpL5MpYuOcJs94PHdx7i97N8mWrYDAk8f452aaxAAJ2U7pZfpHecnB
SprykAnvjj+5fig5ceK6Rodj5n1ozs4E93dQJ1ygwrf5Ulq+AIEcEf/TmV7ZhHSHjd6kJ91jXkeU
jm50maTi1BdDe1+ZOseUV9jBaNJTM7iC15GSUGSt/iwqyI4N+ScdOdEtm+ajJs3NUjBFUcoVOEnl
T0Hq4c9pqd50k0GW7BcY+mSSHBiNk31S45+UaevuSZiReWVdsx4JW0EBsEFIeRB8209OgVpA/y/2
zqQ5biW7wn/lRe/RgSmBxMKbmmeyipPIDYIiKQyJeQZ+vT/wta32s9sR3ntDUSKrVAMqM++953yn
LO81f3gt4pc+LfNDXwrviiXt06sLddA4yeSEWx8Q9BbdkF+Bl2WLUq+CLdpN/SDoNugOjdl0KLy1
0Gj0MYqtNnAIMe5Z9R3t4rNEbsA6Puyq3kDkbENPL/FkbC0zIrE2uxIK/zabtKOBIaAFsX+NchSI
K3JFEApiow9Nt+0LZ1gYCMrJajJS9bOlNl8Njo5tsZld94UozpE2sjDSBdxNAVNCv6KUK6fozUqH
2+QL+9wSuLM3bG40pql7tF0jXbVAvEO7fGkjfdrXZbVOFNolrGvNE7WKeTQlUhN6cM0TyCoyT5JH
UKFv1Qy+QLzY3FKCo5QN2Tadv6DL25tO7tMsHHIQLnr8jN7slOeYLgOrPFsSrjejZvLlsqrHUudF
d7R87qG3+DfPubfRjx8HDVc6MNNoIyB4IIlF5Dw2jrZlNMNSY40/1YQetUgB0dXELGz6YvghHR+n
OVcNOvxiN+AfDri+5mRcvfiopwFUzLZKQ+OXXdc/gijnFtocdUET4EQXYT2YNaDCCT2mUyC56blw
H1PLvgAhkXuK1oMkPLfQLfujia2PkVEPPoPhPs6n+qTa8aFMlHdsqdhR0zr7RJnP1CHBss7Mfmt7
8XjFH/JSqg6oyJgL1l6CLqwxUGvRY8QwdBnfPI5I34QC9sofXoo3VTlUiW5tPfqTds1LJsUBwGGW
R4Y+fmOf9BApgEc66CPzxE8TqS/XCV7KyNt0UdC/6hF5fyqoz0NE4qiag7a06lii9ibDxb/6mjEd
a5CLRAo+NhJC+1R7575I4yMrxWKYZEasMfyFQS/re8OhZhCVba/h0TG71QnZznVzPRW6xNk+cTo1
kJJRf9ClmVD6cWyMLogBFtK0rFOSzxIicubbqruh4vpq67g65aTGnwlgIP7piLk9XnWgEtcyk/Bz
7DrDDTxqD1E23fkun63RCG/U1gb8HBuXqY7znL0UDvRACoo92yRkWbkw+vlI5FBWl2XOdd4TeS9G
R507HJbWQDZxguWYWJmOsqnBlV75b1phqvspQEypTGYmFuQ1cCboQUqamdo4++ZTZJ5oDZiv5x3B
tNZdNYB+yEy93HqFt2NKr55Nx32LKwrlIXLOPbNLHnPLyK2z1S6LPuMADkhXf1BtBGuBHHETBuR6
V5CPmojhTZKqx3KKj7jN6VC4bncpeXt21If6lkkHqSLMAS5KQB3M/efMcdhjA4S/dlM4L3nLkLy0
IF6ikcX00KrhZkdBtaYAjlcaYrAFUW0vY0uHCj0z0zHLpQ2bRFiUkemHPJ1V0drI0or2NCDmytLW
34B2wjRLSXXn5Q4BNNg3NZNoipap4klWePkbiXVFhvjlGxGQFFehvNckAx3hMrpvap46JgOoOMln
JFz9aArb2lR9+wkCLLpUzRBdBA2RsK84owbjBYWjs3EpLTe0RQ4pH3Pk5SDCWYAZgQCoQAverMF9
s6foZ5VrwSEQgbcojDzdKaFBvAB00WmNPDlIFhdd1qfrQk9PNf4Y2tdWtGuK2Fu7c+euQj+0VDFH
Y6uP10Yk2nXd9cZ9n201I6tW31+qEaS4nocbHcV1n4PTYfGVH23RGi9OkFEoSbAiov2o4/GQTIwK
m7oJiRE4447I95PROp+AIM9+Fa+wR6Sn7/eX3AoYfKBkOQfY9Gt7+lwuxK6RjjmRKSQDaeIZUc9T
FbwKV5LVh6djmcbaS5r52tavo22UW6jOg4JAAV+H158BhuUMYq3dxP9Z1o8BkJodomOeFDyfVWnY
v3T6OAfLJJkBEa41vhWDtcHod647EZ7McqzXKVzLFYrJXTuBL6talJ81LHIvLrxVKRi8ogXWUPBl
O1uZULUKBigVzYDeMt0H7C8PYWZABRK9t83cOGbhxbvRmt1LRnrHk0uzHH+I3UMjWn1vIwDD2fds
TVvSm8dlPFjFDQEU6sJKEdgN9Z0gBNaZvtSNjQgLa5tHTbiMBB0mLemdzRSNKHGz/lFBDF5UVi9+
eHFyTd1YbOI+s9Z5mZe7qGIySqSnioXzzgyzXVeRXDmQKAqL6AWL4n/EhrtyczK+IeC2mZc9kNrA
6hI7zmPLJ5cePspSuODgbZlBeS0CusGathonAka4xp0HOe2gqX47zm+fGddwCNqRWSCVbevABDbc
d6ZFDxksrwASOJOWdenFDYHgsLGcIrwpvwEJyaRhhZvbOtgg3JZ8Amuo2q13L1gMWtDhx1Dv3noV
XbtG1vAcqvQ0NVjNNJqzOFo0dKG1TZ4hQ9aN5b80cTvgTKPCjEfvXh/9PdPrcuEjJdjZPjRT1RvV
TiKQxVyOlhXQCbYXDEkuPPukVPNd9ejxB+kemAjW2xpaeNPKArlpepv6Icbbg8zD720U31VFoYyd
PG784DZMBWK12F/iR6XRQXdi52Hmj9hsUF0Azvd9k3GguTC9cYSvRePdbWhpu+SHeXVc7EP6apyu
9Z1Bs3VlAvTgqlEInABDrWyfRDwRNcOembV2VTakHg0URW38zAu9+GWaxavyyxcE39pDX9qPkOCD
L6tPN2QdNquUdv7Z7tWH58fOs9Ix7ot0bC9JHIGE4kVb4B83tgY9nVsoJw7rdR59Osk1KFX71U04
9/t5T67B3Ws15xXC2eRRjwuSq2lRLbn1Lz601cmzYoAQmYu9fMArPuVxuFdZfI9bbGO1rntvNfLV
ocmEvVJYcEcCdS+YC8fJCKua0xM5PrE4g5TqVylqAE7HvX1vOfcxm9JrDw+aSTMdSk6vDCQ8G6Ut
p8cONDUTWUS1sUqWHS/+put5FzgF2veCoS9zpBoOb2Z+OQz/Vk2H8ILK2Vo2BSoe05gOuRa+TB3o
sLxqvF3dpJ8wOA34Etq0Ki3i66KSfAy0FAOHqBYuBdDuH7rBfhN4Ni1lNx+PlSx+AWIW65w00pVk
+scsyrwPZbPR8XZt6rEy19+7bjGotQZO3okbVh95oEnxipJH4RaPULE02oEDPMQAM3tJA7Q5Bday
RVamJBeP/X01Zu7BsEJ3w3DS4Bw23GIsSavvBdnJ9TtZE3069dAoOliIK2SUnJQylrYi/yKdnWBL
6FgRC27XDN1h0nHkFGVLMAKLTxGwWYRT/ExB1J0qD9sVKRUwj3ndhql5NAuIf6jl6OYoRDq0DVC8
CqS/5gCenm4BhtZuQ9sM82sWobyzkWXpvguoWrdOlFTy2ffeVEtRwdk23KPUp03GtVLXTcxUlG0i
8pKIsDAnO4c32TOqw6YDYNV7qsmo39NF6Ff6lBs3PxTRcZyl/YZh5ufmPe0BYPixtxSCzGfsEgCD
RP9Yk66yNLS8esqL8Cj13EUGi2ZYk4NNt8rI7oNlimEU+Ty7ku1tHdW7934+3WkjI7QcNUlctclD
NHaS6Wd4i7yqOYMuesqGDtil2d6YXfV4I5DKBEojmyupX6TSsntemWXgzqjIsekWrpvwV5PxBOOE
fVsLZz3IPRrwHJ8eKYNGg7TIx503v6JLLXDExQhI2GHXjk/SYA7VOMXcq3DsB6evZ0tXtI0N/AyF
8AaQ1L5zUDn5a0HuaHuTPuWiG+Cr9XXwOmqjj+V6OH7nUGXcg8L0idAohCida/vJHol8LMz6tRQ3
HxbRNcoYb9RD9en2WXCsM4ozmgMhtPCXwiQ6JJBVsTOyfmMmOgfJVn1UKvaPfhTSwYk5OGcpssMa
2d8S7hv0mjbt8YTqv8pY12+KkFyU0HeurclTmo+8J/h+YUikmH/z29SWX3HDFYGHI/3KCsKwVBGi
ah0tLnaaI6makJ/rBsJ1vI4b5L8H3TLzralXjHryS6HZ482Gz7Q242EX05yEvPmQ58zVAreKTplC
RCCM4ibNWWPepJj9mdRjT2aqVasLgR6/CCpw1r7VdSsGHzhMMj5HxYCeqwsHfS9i/Qu7YHsevP7a
ozzz68LfWOm4i90A5qfHNly4g7vTEQMvnMqoro1Ej5wbMMSnYCqWpUkB2euY61E1kaw01Bw3yXFd
afC5qHQPeuxHNwhgD4Vuy7VNNAU0D3AwatA2sCK3dWNDHss40/qMHXs8ElCBCtzjCN5WY0u8EpWd
z43o16dulLFELDK8P3eMGfCcIk5H8xwdc/bUvVNcVVkYWz4eqCvykk/KVH8lNOVWtmU0a1+duiCy
NzmBiuvStM95LAAVBSmOEmZmJVpCdKnLUO9xqbPQ5k2+sxSvlYXPBWcWiJXW/PCGoUApOT1bJPhs
ao8uYauhCMDVUDICtQUBIRSMKjQh/2VvSV7zkfO1vZOn93paC/pW7rYw9g3cJat3i3WgIT3Op1Ob
Tva1q6vNqEJqf3dcweYLT4HwH+Dik2jeJpdBQTHtJ4z/eSPDPf0WHA84zBftWPp3UxEIlL4Av6sW
mRcHs2UuQbX7bYDGl8HNxXFsY1VoRARkZM/ROTDXjTSchR0Nh6Jri43ImICNjjQ3hmXJZVIoHGga
fRBbGvTFhnQTVm9UMyW4bLj+46kv8KES4wCgAGE/BUDKMeEwzHUc23Zf+0Rhlp2+blBAGu2cC+9a
b+Wg5UfigCaaKLbc20b2bou8O+PNbs+qIAeaMReeNt3uThESnNOgoos1VOPu+29evs0Qvh198lzI
vqPjDQ7JrZlYt2iAh6be93MMOs4m7HW1P24aVVbzTf216/jGIgAduBoLmw6rF8IrBd16gul/bwKg
2tgSsrgAh3qxIoJFwmCsdmDf7kJTvkSeTM6t6V2wKxUnB5waPSXDXpsOmRtjmZzN8L3nw3JtevsB
vc7dMIxPANfiSw6+zG/iuWPyTIqZesyUFt5rRNk5ZqJORVg/TEkyXLt5N1XhUY3flsIYJJpDfTuM
3rrOPPtmd/1RVmi5x5iA6Qy0gM9IeQcYl0IkjNZWzZapcGFpTYUvpS/fcs1zj07lNjBoXfvPnHMV
u/jVS2Mfq6LbTEYIWlhPiHCWaqcsND5to63JlbfWpuF8VDq9bzxc8cZig16SWJ5uEguNp+eM1tEZ
jbPSB3kEZZ6FBhwwpDRhhOHcCHVEaA5FeRLiB+xqqlA1IjMrqi/mnyCD89pdG11U47a0mHr6YuOR
T4DvFewck8qiKehqUf93JWiKosDwHfXSuIYaA2bezbPXFRu8/SBBq1uS9Fvl1xaGtjURecXWGSmm
Mhe1UGNA8WuT8ZRqTOqK3iGFTxS3piTu3nQ8f92yFKMD1feRR+stgvw5NvG0imVyc/NpHXZY/0Ts
/wwnvb5YVQvlIOnOcUc9FkfBObLyHwHdCv7fqFp3VjyHwpv4UsFZRcLsN4qo4kWDVQMxtxvd63au
nzWXscikw5Vl1COA8JGzSjggaszW78cjVXpJYWOjb+qY6iaMM9dJ5p6YO+tbTWGXdon2o5Xe19dE
x/E5+D3TJNBiEBMZJgMqA6/8HpbG1kqb8ggJnuJBONrKJmJtlUsLJBZuuXXDTHSRW01xpOV+gQug
bw0NKy4hasGCTOlyReI7ImwKlGM+gmPtSnGoepR7DtlFqPNiBEgOzvmq3VdAsU5l1I2nidMfs615
AG9WB99MneVYyXTD5mb/iG9R1RIIY1NopY1nA0DlXEl05bwNsDMS5A7Wm1f9MNIJUXmvZm0+dTRa
Us5WeAFrA6NmDWFyabAtraiInwqlJUsIWt4mip8G2dR3tVEtChGACO5aBufQu2mO0vCo1FNWoiJ0
GnznaKdX1WAhIc+Sej0Jt8cpnOnbaUyeW9/+AI/HLBaHjjQYr6SCsbWepif4+8yZKsPatwiQUQ4R
2tTq1fNkNK+JRdHDdETG6WGInX0te//V64Vk4FBFF69IF14RGHcmSjBEd8J+cwh8Q3LAD8CnpIyB
RmsGTN+FDCLubFT9MnKrqyl9iJ4pURWZPTZsNkYzHd35i4rKeC9Miem7flVs4js5Kf0Cw3K6uAyo
zC7wtxEqqTl7kM1gmCYW8kgLT06aPnX490CK5sTweVZy7MSVqSKY3vkL8xD7z++YiQboF2ZWRa+7
7crhxIgKyod7INuddNnzyFjAn+qgVQ5Lt91FSXklkYln1pBuFJC1kdNiBWgBCDYUGp7JGhKKL9Rw
xti8YmqbP+oFI5Q8+ZV60whZt5K4YVIuM86PfIBKgFtwWNFDkV4RVZxTh2rYe6o27k0XIt58V366
oe2bHNn335yo/KjGyN+UlcGR1PflWiyFqWnnrnUj2KFWuaVaX3W+Vh/SCTSLqiX5X8b0AiIlOKVT
dklpN+6mGjOGMX9xkT6vmDzlyzoU8fH7i6t7n30Z6Mw2/P7AgJ4kSl6hQHbDgYexz8ZpFdgc6sIU
1YAqXkhqBPdIRBpQJ3tTEEEI1oQ5WG9TeqYBEtjqpsY7OXjMeHx6TH4NwoKMKnRcShwT4mG4LOut
0+Y/Yz1+QxVC74NmXheJYTXkfr+QhNxNDp3PiBlWmJEt6QyCqTgxL41VbbQJwAvsaMK7ab0GGrZd
lA+L+RDn2PZ7CHKzT5Lnorc9ckZQa9o9xvQSpZPu4NkdGkH/juUHkr6FAbLp+3Ij7HU/tR9xXWFf
yrdlgF9UtOkzzXdUIzkygBRe+aLyUFDpE0Id7eQnLhgM8IHLItgWA5gUaoudaRCXJQPnUIcc8gvF
q5PrH4lPdRb3C52REPVke3JDRKAFPpiJ8Weoo5D0B/etIrIN+42Gz/RVU3q6bYkZLi1ZsYYgaoss
L+f6Ny9F1J1r34IUnDzbVsXn2uxfSb6mL2/j70amwiE2rhesyD9HicxdJfQR+J/6wH4t0Y4v0LwR
UeYZDxUaGSiu7qEZjVeuIrHm4W2Fkl9RXTEAdco3v0O8yzoAV7o4IvEp1on9IYLoKYklUSL73KFp
nna8IaHzaPfkiaU2cCZfOBw+/F2eu2++Z+NSLsJHzdUf6Tthka6hZwQoUdrSvWnwOdnFfbw9AyDr
uwmREeUK2JNZ/ymIzHWB3yeXbDYXNW41h/QEi7HqOWGyxEUJwCC7lRQxGQNdLTxEEYYygFFEZoZb
6Qv0SjAyfMncMQ36YxPeK/CqrfdCdDZaY2zEi9bh1DloNxJJgptNXbucbGwswaTABrnP3qQBhoie
katPC3u07wGZ3WMh2QK7+eGN2bFWSGP1hOjDwn0DSb8sG40APpdBtSWpy1r0twTqaTXu3TjC6AyC
hDEdjmOU1e+G1rIMTP2qV+WECAb/fGRcA51MUht41SB1FIdeuI7NTwxjqAEjSEBMIk6sT3dEjXFJ
6P0yM1S1dOxma9vmU5VyysyOkxnZ2PMsdvgZ4B5U23IsrkIgrMjTYq+1KKngESyIr2OpnhqYYXSe
zRqFPeecx8zZQdx4H4wBv05Dp1oSn5IbqIoQwVtt769JHp41Lsljo/kvTlK8mH70WmXxzdex6WPL
YyoZgAJomKjGxOwkwCioSwAdaD/6xPw1q1GM5MNNGn3T9+6yiIPzCHBy1yBJtwYb4GwdrPPaOZuO
yndxrh+GPvhIlPVep5iDVBCftCa+ZL3zgCEWRUravyCa2TEwfu6C8UHBp5V4/qXiPOUWLiVVCddD
hk9yACbSVxj9zHl26kAVil+HRsarusafPFB2VpmvL4bZWUex/VI3bgCAwTiUSj6lyCBiHb+IMdVL
TjvuMkTwTspr+cr0/Fblw1YpDzOhRJQXuIKwAA6y9ixP9zBdzJnEDLDRmJa/qiJ/H71+65RUBKOh
v7h0WNCW6VOzgyrl7wKWxSREOxISytpMsJFSyDy298ttYhp4Bij+dkAHNTAmiOL6ZJXhRghQNYEt
77G5ESNKkqvRwE3xwypA06KeVFXLZRUyPZmS+jQKqhzPMnUkvndZbJ7DiMG9isydjMGf5QHiOiQa
9tqbE3gijEaICYu3xhl2ZW0O5IZVdylAOC+PmLvQIFv7t8Bpxl1aRI8ZbCcqf5SEXjnyRsBSwo4n
6Ki7CmSDW/XVVhPoHVL6zutG5O9uKOikLUkfKFyXuUUM52oSFH/uVaaISpMW63MKyISKkupMxOus
QPkXmKyi2vjVD8SEOO0GEl63Sr063coyXXURsrtOMrSmScC51FsPeexeseSuh8YkBqJTycn2Zyzd
lD/WCbvEEH7VozYc7JqNXw/xBuKrxUrPixF4DU80uQv8CttKx9pMDMEGIey6SNMH05LltdYjeiFV
s5YhQ3Mte2/EvZ5r/YvBxZMI+o3YDb9a2HNxT6eC9FHOAV9dySehBANLPDArMDqWmqEw0M+SFXdb
G2W50EsH1aTVHq3AfEwMclCLnjeE1iDoNHHy9VpuCI5NVrwwA4xhEr333/NKwzCeCdjCRMcMm4GB
aYAcdRqDtA3f+ALqzhQ6H+eR8ILW6yQpx9Vjr6Od7iv5VIh7WdivtOv8dTrxWgYmp/+JoAJjVHcD
6V+suvjjJwPmdEwjkbK1nrjiVYaQR2eJNewLEuayHYYFO8WHKnmf6JddVKZKCv0sBmdMnBkHLvoR
T7rHAT9O/eecbA+EldVV+uYN5wzibgcei+jvGEe+qioZ4cSDBiuDzy6g4ShJONYbPAll+zV5i6qE
yKTV+rQWTEEJliiWeojCuujSn0iR+FAMxjUmxCXvin0w4XCiXWYf6vnL93cTip9D0mivse2Ktavp
1SE2Y6qD2daYlwoh2/e3gAD59vePvr+T8y99/9jnFDYUs64jhgNKcGx6+P4u64mr/P1vf/nr//Qr
v//t+5fRWGSH3zf7y7+R/gNDZyKgV0w+noZZvPb7SxSY//zX7x98/5v6rz/4/XsqqmbH8Hw36fe3
v3/0v9/tX/77v9zs/3i33w/vn27z+4HHrgj/8fh+/49//uNf/svft/n9ZP/lr/x5D9+/+C9/5y/P
//e9fv9ARqJeJ2H9iT3ta/AGfz2KaN0jCd1VKdGHLcm5K1JAlrFVvcikyjftOBIjbjrmatTXf15D
89UkKuAE09zwH9NPemLDrknrXW/l/aFJ3vl45dgzQa2YyhsOfov3uDTKdTlYzwkV6iGrQ2vTt9oN
IsdXIadwU+ccktqJrtHAPHwZ1cgQvSpj8fPg+EVFfvj9JUq6fjnJEMOBrrYFmq1dTXuG026O8Bby
Sesl28RKNpJ86hl/6HPEci+VqR60wRo3oq/Ya9KMTMGqsrfJD1L67J0I9VXYmckW7f65i9ry0Pfq
6uFGB8GBys6ebex6lma7KAUUMBg/2ALSTUa6J+KUAIDl91rnzM1UECBVykADI+bBxnq0pw9E4Yqb
XZu/iNBvGVI6KR1avzn40zXQQguQGzo+/e37wzMJ8Y8PKJwmei66hm+pAi7FUSErDpOLwQllByFZ
399aBhQDgQtats1P8uixCLs6qsHQYxuKzY4sI2yOI2lFjPOfGQfT7FTILsCxeAUllizQlOlQ6vsU
mMvwGlkNEicVbwiHrxYR3avCWIel9jxhDCGSLrpvW9hbTYE7oou3cG1499p0pjJxlAXOwpbYnVKj
P4SsutQHhK9oU/xeoqyZq5BTRC1HKKeCiE66Z9tuu6RJMfbsle7vfKKNFk002af+6BQRlhAvoD5K
jz3A1YOaj34uyJUVKmDGJgb1GXtwliJVBRTG+DQcHps0RzuomWQsi+BsvPpd8C7wISPPlx9ukCwT
u6ihf3IFF76Qq8IMSWbPujsuxm5lg8tVVS9OttE+B8Ns8qRPvZfW8GvATcWL80siUmaMGB98EVM8
aOHPpLOfjCF+o+X7ho+FoptJg+obmvHQRBejXrLiwp1hwBAtgwbFUG0Y9xbZJYYT7Qq9uznG+DI5
w2eo5y8xWM+4Y3OdjyUgQp9LKN1mMu1SWyLqzLoXlcanWGWXfCof6btbJyAG56AlTbh04lVqMt3X
4wyVEppiADJARmhcxfv6mGRBuHZwqy4zMnpi4THgzMSH2QPn6iSlMRXc0c02qLpG8AADsynRy0Ov
FDVWMOZrS3oXH1DmoswpvWLzxdH8ZKWQhCw1a0DD3V0pLLCqmMVeV+ZTT3pup9XZvcAXWYbul0/z
URXJuCjwR62jvt9NMXRY5JbgW1LxUJHnsC1MVpVeWydOeq16zq5di9eJEfwOtxtuTp8wxcp614Dr
0XG7OXF1Z/Rd+BB/EaTzYmoxbsCufpA2qFMiV9e02RaKI0Ann8QYNbz53lduQbkqnxDzHJRuvOQm
519cJ+/gWElAKLvXWOfj7SD4BPeAKN3DDEgMDGJ8yF8uiCS6TJeYY8s8H3LWDtiKpS6D57Ex9XWt
h9taoIwFSeRwegw3Zl0zREt4wIFvH2jknFSTf1qcNkI6vMJemZxF8MwcGl3QpWxZnDG+bkXBO45N
dYI2v5zD4vIuAuAW3DuqATQzHoPiI2UBIn2O/GmGa4d0QOUeRMPFiWjJS85Ua/oYK7saQprkQ0TD
xCJ5AUzYOJ3jghO1C6qoGHgkgZUvE1wgUFHU68hbskyQW0hDvxiFdyqqdJOTdTJ6VCh8KIKtqdVo
PtVd7YzOkhrn4olMA6LQ2cQoW1x9ZNj2U/dTJ415b3TuixrDaxi+O050RwOGyG8sWlCQexJ+jDAD
rjPs89be+5F5jf3Q4uAg7xLybZ2wspdDXdxx2jp4+LcptbOnchzeiM8k3E/aB4UIH7IWkYVG9BJo
/tJuaADrdX0hwnud681HFTI5abhAOPUBkq6NBNqMbE7WOLzUZeocGg+cCTPeBGAinVfwRVg2U/N9
mvxsl6IOXJiz+9tOjC89g5rNeXu65qn3Os3H3Y5SfkUM0ckLUXAkQFh1earMT9/2XgpQdnemXpwV
4pGFHhpbj7Q43vKEwPtxBwuVnN0xfG4igFlD8SoFrqueXC52jnQzCfWGrlED9DOeWbHTlgMrpqRj
61mv0TRNS1C3dfdaBAQRso0jQQo+WhPEHNXVSxs5CEK2JMsiJ4GivZDZxFTnMiokxGD62BTtezds
3uu5n16N6QejlJ8yt37pToF9d+5fhso9YIDchZnzUnbjs1eLkzMrq4sa40BO1uw0EYBT4RvAo7Az
8qzddGMJiSMxFokzL5c5gQsZnQOSdQm3cNz0EOHHRwBBkVdm14FABXTmx1RYL46PUM+wSyb55YuR
N2RM6CVIG98/CvncxvajNdoh0MH2JhjGAs92Pj17hgVj4PV6RfVixO/gRdMdEz1m/vqZPKPVUKLI
Nibbwv/I4aAIDshBSIXlw8S2eY0q77iruyK7hpIaqxnmcOOJ6U2WkGQyxXc4cAPMDO6BwPhLI9U2
aKNVUzDVrzywqM54l5LDvuxKO0LG80uFIT4vLrkh8yEozEFFtMnK1AeAJDJib1PjFojGBB5HWWJW
4aFEJ4y1OtlWtQ+WtYXqiLkeZmTvLuzA/cpDAiFMrCpjVI3buvyoI4ojNstLLt0ED3C4CdPhCQM+
uNUEREfs/2oHW+wYT+7KKjranfwFVVbuWqPbV364GZkHMS/67kZb6eI7rur/c2Yfx+Lr3/72kbdZ
U423L7TUGVmxWRM14xxqZtqkdv3rpNmH5o/nKPvg9/94zz7/aMKvP7bVV/b+GXGk/W/382cEreYY
fzcMoUualQ56GU93/iODdv6R7eiW0HXLcUxS1Oy//fGPEFrD+rslTWl6juMYlut44j8zaA3z74Lt
zyIcSRoGNzf/9n+IoCWS9b/kuAnB0MgyYGN6jmsRbebwIP45xy3y+pJjUos6s0tPEVliZuFs5163
PjoYpGYTpbfvGBr2nEjnPxswBsTIehqmjVbuSYrmMBBs8D4tiXXeKIbL801d0nis2rrqnbM18eaB
fd5XudyD/51vZjIwiDglojC+zjeZJoKC/Bm9oX4qR1y7EBVVb0Y7s7oXfX6CkLbSlbtPB3HNhLik
rbimEMXFlJ8Y4ec+s3IeRWzRsWm2eJVOgDK32GcfTc6G84MkdXMw053b5CeGTqf58ckp/ql77iVr
7WcBUkuXe09nSDXIDp1s8hOWFaN1SHA1M3HXgcxuIagGy2lxv/CFyDy1rt6Iz4BXFnex2Gq6edXs
7GTm6ifHg6vtia3q76CU3uLW3oZ9diLJkF1+XMx3OPTuPnQhz/KgAFYtCexeTHjQCL1DFywxLQLP
iLzH+baZXf0YXJsCYFbpct51xNYRzNKR5dGTOGHuot+dLQcpH2MtPhlpsKOpP/rWtQzEPnLF3qmZ
YwXWlUPcWLl3jqmId5nfIsxKWt1fZLIZh+SkQezhosQOkJ70PAF72zKR6SFyVAy/3L3rWJfM5hU2
HPRfySlL7G0gd7lVHiMnXBaSvbCzrqkUF320rlVR/agq4+p07cpWYjvnBtjOPq95QC1sIdR4vrS3
Pc9t/hM464WRJjawpePdlbxzMu52pv8lpXOZRn6p5S0yYBYV6TYHJD0/ebdz9mXJgEYO2wAtLj0k
M0lOveruBvvSz4AA9Iq1+JpvkGnW1gy3IYxHi/dnpL9kcIXq1Z9PJTPSEyzlqy3V91Ofb20zpiwZ
HRVcAUkO0Z6XxECR1hYJRpbwl25aqwm1B/73fWABPuKxRkP0K5lfmi7H6U/m8Pzk1L8zd2bNcSNX
lP4rE36HA0ACSCBiPA9VhdpZXIqb9IIgtWDfd/z6+ZLddrfkHnkc8zIRDlndLZEgKpebN8/5Tnke
eIUzH7x6J+prqNEWT9ZOW5yLerwFqXHP99SjcTVaNwiVDoJXp+aemp+4rTgo5OuefyYg1FefSKN7
bK08Eu+ymjV2Z7ELEamoT9jKxKZ2Db/hGhcywk4u6VnNPqeUl7mnm1C5FzU5EQadYeWjxOk36hFK
zaU2tncTA4gy8dDF7kFj0i+fBguklf4Q6w/q+6mvqdaGiAHGhncIPe1tNpj06hVhWQOvB3xPL6eT
ejEx7ILR7DZ/Woj/Io3SZBX9UxrlxyrG/QRrpc2SqEvvpzRKHG9aZoQ5CbiwPpFB7xfR+Oolx1r8
rp484v4Q65p7cFsY38zMuuxgymwcwSpBQ6FduGrQer9qm1eb0WnN5i7gpyXMMz17EwirnAWLT+nX
D846/svnVqvzl7d/BYBX1TCYS8pzm1n9qqZniCcjnjQCz/+1Uf3F+3F/TOv8/f1YQhgWSZ2mI356
P2MSRrjr0ODTrQfG/RYDoFOrMfoqoBMH4B3+BKpdDXX1+as3ljPDzYRFj1XACbTHqrMvXeFd+s66
TxNxua2r/NwQBleBYdAWDgEL1zMelXS0HQU98TTE4Y1DUR+u2KJfR7Jllj47LwB2OU09qj+uFtil
kJAJ0jM4tje3tD+mF37fV1NjnDrhez3al9Q7xF166pLm1RztPd1W8vHkY9Ky5v1zGqnndseEfAh5
UWOSQ8EBFKuadSjhcB3Po3lVa1FKeqNaLzK1U43hN532rsOnrJY7o5YHteRw6IMePqXvjYzep8i6
rwztrrZ2eoXvigeO6YvGRvQfRsOPIaH//in9NBpwvfw+itWrVe9n4iCrVtmaOV2a9iWy7MOvR8Zf
TRy0+Qi4dduBuKUe6U8D0OJM4RRgtD72c7XdhBEfNatcXWn+r7+V9Zffi7hYB+GrNC0qlx++V5Pg
fWwdlFslK6zayP9ZI4Qpmw3bnRpqamtT27daalLgzeTWUTKoakNtkmrDNIW8JCyE/Wjdq21oqn2c
JQf1ftSDtwn5eLyvhMka6dZObUM1w1S9x489YZE0hcx7jzRjndN3Lu7Vhjbyrz+W09J7NAOWW4aw
YhKSO3L+9Xsw/qLksmzPYiq6lH2uqf/4Hgx6dgVSXXVjuJVSvukpPzJGP7WTxwMCk/Cbo9s79bBI
ig8EC51nBsKvn+KvPgzSvIUpPO5vHPenus8QfS26HndVx/tSY03t/Go7EtQVv/5WhsEP9EdW8G/j
2qVgZZwZrjT1n74XETpJ5OpwK/FVXVTVF9BTwlqCUrrE/P2x+1PxqBk809/+9XeX6nX+/N0925VU
y5bklXs/vu7UwPQPAhDB4MykzuGRqeUhyz305NSwtHnGtrhmbueLUdv0bIMlKEI12lTZyBn3rMal
2ljUNqn2D1US9xZM4w6ZF+M17J2LZOkiW/wcIW8cC4tmmrkTEx1sdvmFVWXRA18NR7XIq++xjJRw
LHGRAwWqGqjtIiJ5i3KHpEctWTYFQaI9qqpI7fSeIR8rk2lJkQNu5BC75WtDuiG35Gq94gCp1Y8t
wCj1vVS5KMrAn3TGMJubltzhHcHqdwR246sxNfFh//o1G+pD/Ok1O64wOExI13WF+9NKgnheI3CV
lUQdJEwj2S0Jd2RLSgDNSo0v9ZhqnW9CdltyBJi5qnyIedZfP4n5F/OLJ0Fe70oGq2GqTffPa1od
xLo06KfWBRofWIdZd9t4ZA1Gs5+0+8B0LqoCUFNOPZB6uJTEUFp3tNs1v6HAthProgomVRQJnlIV
M1BAz9Ds/sN7+4ud2WFNFJbF1NDdnxdFbrCdmoRcLmVYBUAPc1h6VMW3/BBA/oc6wP73V8McdCxb
94Ra8a2f50KUWaQ/sfSU1MB8WvchonWudi9eeduF7Hsc/gqp+a1t3atPpuUd4JF/VGcr1CWbvNxw
ljx0KZrg3L20ZnaraQDVjOhdrbdVZt9nQ7dZMNNbkEWSon2VmbcxiRVhtzUS96KKq0wl6XRYPKmk
VfGlzieAAF/VeA2M4pyxD9mUp54uLmrZBtvOdY2zi4TYuoW1SjuDwEntQPIKu3ToXv7rAaR2RNdk
dXToP5lqPfvTACpHh2CCjrf0cY4E7pslKOIXH5fJRVXvXszqrCp39gxENYd8jN/VFNawrSJ0PkvW
iJpD7m8HJbrh/Dw4E/2Pz7WrXn/9uP9eNTiC/UBa7Ky67jk/DXeiMqbMDWeckRoHkhCKauP5YRA8
1oC3Pk4CWrj9+Jb/VYfoJv7SlG35vfuf6q99Kau5icOo+2hG/PFPj2XO/375R/6PX+iHr9v+r48v
En4rN2/d2w//4H90cO77b6qp0/bZb8/w+5/8v/2Pv/eB/lOLSFXO/6q81ZP8/vcubzmtpccyLH/o
BKk//lsnyPi7q4M39/BGM/9cyfI5fmu7f/xN0/9uWBKRjM4h0ZCW6drMyn82gmgfcTMjPTZpbkkM
j//Uln0X/eNvDo0lSzc8Vg1J4JLtOP9NI8jwLFV+/bGAS9OTwmZ3ZAIiObJ0/adx1DapUYn8O+6Q
Io4eBq+LHhYCcbAmkP2HmXmNABUsYgi4Hh1LcfCWUvMNRYzpjbp5iCIuBQaij/ZSC9MtlrBxTT6c
dQuILLt0KY6jcRC33MOBDHMhU7dGKm7LRbyQgGPv4jpCdJhn5SacB/1g6D2h7wZBwQGpknkGLGtM
7aMlyPUyk6reesaybSz8xU1Dj6o242MC/DLnSnI1ReR092AUCx4Ho0KHFx4D3TBHZ4+ugz/UyYMG
KBolZvIYBxwN8uCuR+y8A6uvw71MPjtYTldu6VWrqUEEKhtElFXg7YcgOriV/I7K0yVyOL6ZerJu
mk7Yfl+mSMxhoArLfjbNKTvkHRn0GFOQS05+jVk4scg/4PqPlA7w5Xk8IAFyUVOT/lXunRDoopvM
tr+E40O93IqSy6E0irtN68RfEdGdPpNf9Z6I0tkXXMoi7pKvJAetnGwqfLKXplXnAn8AUBVfDD04
RUY0bzALv+mJe8P1DHGTtPLy5Q567b6PvkeJt3HieDt5+rU3nOfBnV/noti7c4fpDn+6mCtSrRCF
llFAxDaGOywTz3gH8b3m6X1R7ZOmeFq0/ImknjtG2KbuAI20cT7iIAPHpsfBFzROs7e8OvNyG0Ej
7ola2pg4pwiPLPeRSWMGz6GJAoaSZlpNPS8wHUHzgcwOIYgF3nJnIoK0BXjm3kxB7cjqGU/XAd2X
jZIv6DauwhWbZvEE5fNe1tySxcn3bLLibY5BdJqKN8U90KAZl+hiU3o+pV2qzJAvcGNQvAYvhps/
eRoeEyqbr9Gs3wy52yJw4K6rMr1PuUR/3sXRAczgl46r5UD5LOKkvo3nHqEt3knTpi+aZ3dWatx5
JUVl3tlf50RbS6hkOFPInQyK76VIUJItqGSbOv7edNo2L50nWLHPvcVNB0wRo1t1s/OmT1z94dml
BRs/pBOUHo3ct3WCg8IUkPlMbb7ilNhxS/egdyFfvO3fI/POymI8gBbuaHyI9Rr540MpaaW9IBjn
Jc5UQU1Ycc0B18CM4pPrjLlSPD9bWCDpCvaPCP/QxMXdPcxVAKrO3HN3YnPJnGzBpd0hk13JxaUs
sAuEn9WC6Xm+Q/q5iUQG6tBMpN9Uxrme+uSeIFZ+HA8ndDU5PioStZwkpGfXw7Gq3HNA4puInecE
b9EGNcrOrplkqeH2AFbaxg+LUhxlq5nHWP3uj38kSAM+/eycPoKKZwXLMpSc6eN3tn3WBBbhTh9m
ppVxkPrGnAKEZlYbDUdT/VKVlKF1uJDsttjH2KUlJVNyTpayas4fv9ShhxoFE946qC51ecn0+lMF
FXGL3/opzY27hE8EiSpRKbg5JIh4bwpPVq+NyDQnez8jS7EJYNtAw68x4CJ2xwGMCxdrxqmcTLFO
iTVfmaMK2o4t+8TgRgo3Gdauz7nthQOAUAGRz+Shu59yroXU78ZJh4Hy8bum2PYfvtmi1DdYbl5H
gCoIHRBxYGqkz+ZkF11CjyRfJliRxtCj8UFvYQTRKfEcwiDdEt42PADsHOY+Uoqdj1+myXkfh45U
vpI05bDruM7MUbhWCZ/bREDwCvl2tiF5chNmOuh0QjA2WqnYVirY+7cg74/8bUtW3WYioGoF/UQZ
OVpg2uj/0sI5t/ipQMlZ28wE5ltnUq7BFwHo8Aa/riqgQibVnWaGkHYVcRBkC0MNJyP80mzCUNlo
xDbidX2Je/dTNXSnQSMmCI203/WhRkbrY8sgOrv6/K4FUeDbffMCrG86Rsq3kHONaw4erdg6OZpP
cdzSBuowfM0zt7yO3e5zyAFQ/CzMf3rTHzutupJCVoF418ct4Qx0/JuEnD/nNhncesdbhkLTYqo2
i/xkhIPtBw1CbMtAUtMn4ozTrNvZekeAvZQvNbCklW7IFp0oUO9N0UA+SePKQkgK9lanY9zE9SGs
uUy20voh7Dx6djVzuemcdz4wbZuSQuLIuV0ngQrKmTziQE15P8MdmbLpSmJq/5hgo3XsG7ey5RZC
BzlZTRbtCkgz1fgWTSBUCHCqnt2cXkhg8nobHK819L9zr65gQ3femqMY97BF5nWLFMivOQ5vLS5A
1zM+G4TAbFNDVb+PU/mCYQwzd9lwBTzi2tALSNdBHuA/Qy6v6+57Bzj9nGncNyEwsTcVjUhg1Nl8
sb3iNpu6m1mLPL8Ps8fRnKHlWipccroTlnLYZTXxTRNtsWUa904BdAUXwOKHmh3d4Ffy1ly68yG2
9eelYn12hI6BRAtPBhfTvtMOO90YAQRAcjWXpyTmZleGVPcL3N5r/HEd3NEX55Jm21RSe7AA0E8k
P241ibw9dcH6zZa2ds0k3Sw9QHXhkcmXGbg9pR2vsJxNN3kxu2on4wLJguhme5KtpMx2eZQ5VDBO
Ae2AOEW8SXCBiwR7Xq4f60iHIRka7V2sZ8kObV+3i03vRobj186TM/sZgPWsTF65W6nA1JjVicBV
Px/a8tx1wWEw6+mEfomHyAnUM+egufTR18QqXUQHS8Y+YLM2L1Z9alv4RFiCrsvSV/dwoOcHvQVA
hF7mVU9GuTe4JUcYnQU3KJFhoHMb3k185cnF6T22bv+ioqONBP5sDaJ6b7oGeLdS7UnDQhyAI09w
zyE4OhCmy7Ei4jbZp15xU+Rw3FKrR7eQeO5qisNbUcw5NQUGftT42PU0oGuoG1DAVC0mM3t617ns
XhSARrN7wLaBbLeuVzUbaPUg5qIUBcQ87tM+fIi6nKiAeLgS1QT9gk/xoSoYmhxcuKTAhEpur4fk
PyXWdxDjMe27LfIPd5WmVudrsMDZ4WvCbmUJupdrrWqMu3Ms5BPxRf3OU75VpDpPZUXoomHfGxmM
6zJxXYoBIOa14JBaWSPhiaSurlvgKqgfiB7iLlewtxD0ExGesmkfPHTsR6WsaLQOqRwVZ+6NHR6h
+JOIgmU/ZTohG1Vf7ESkWXtNKz8XtTNuwoQvGdkVmBv4BkvTQE+JPgVO0j6UBbu+LVPuwBLQ8iBr
/b6o39JeGjcT1M2+qPRtO+AzQ1y6MvtUOyW5WZBDvYo6FcqerqQBFo24+e4QW+KLEWzxjXX3tSbA
fE8IrERxMkcewNEAzlZxDYakK0JumwB4kmo7xgM0W1OAeUIK+gFc7JN2ExhmCzrFmj80N3vdvrdo
A1UuxGMXTuGasK32CG6ORCBrYEeUUMN4B9JfIj4ZMyMHwbasiZkD6CJPbbL6rEenrLehG9a3XJ4o
icmkH/FcScC1JWE8xIq3lUne4qJjSwW4U1rygi7nlDhtd0kmAAKJuc2oYStPjDd2KnNfh+zkxy6p
aFUXmvs8Rw1W23dkoiGQjz9FBHoV80xGQkRBWDwmlWvcWSJ9XrKngbgOys/isJSiuBDPUl7gii9H
L1HrTgdcqhAZIGYkWXPgbrgON9YkMg37RFTv8J/1y8cvJAScPbOqDwtcCA1G6QTFB0SmA/j97DX2
F6kP0KpgQaOJRcw/ihofdkpEcjOXOnY62Ah1Ge5lkz+YcxP5nTl9SrT+Nm1Z7jAasQAWDs5IPkvX
AgnaoZ9RQdear4+GcZlJTToNBmwIN39HWleu+2r6UlqQL8yi9QOj6YjZJHwqBV62w7pGsHBIWSjz
TnBzijPesIGAkeW4sccxh6SXb5O4+hqB0SQDzXmd8Gmt9YmFIe8FgOfkHsGTX6ftdyvrsLUKlpMe
midEJ5iliIVH5te6SskpwNaA0yZ9tnQyLzSPjLLMCfdtP8qtC2GxNWKA5LAoloADQeTw8xY6ui5d
HzauyvXVCv6eLqEu1HmFzqixjlL9UsULM4Ma0cZyDwNn3XzwRWb5nLv5HT4zzXCvgEtQOi/6cxRi
poV3q4oXYPXxDIm0YWpg93AhvHKBnNceBQDCeb9x8IfLYJt1X4ZALy5Q1R6IqR324NB1Wm1Fpgmi
OKsHc7CpbDB5syTZ0DOtxyLH2JHF8OUoP7WcFMvQmzZS9t/SenyxKvEaO6Sj0E0AZmK8GljmG9R6
pPFRaWD5Wbv2aHLQido1MS9KNDZdEVxsOGvo7P3FNVy2LofOCpq1bkODLyfy8PJUWiQyc0OyCIqu
RJMbrhxe8TXicElMIDRIpgxtgu4o+k3RuaQd1JkfeSQwVHbwmEWI+MjZ2wUeZ+YcGRb8eXeLLpHA
V1YFuSS2Pw3TvBGcldD/f3anpH7AKUVSwlDdpjNfcjbGatMsOkctd6QrP50jF0CtKNun3q7ehTnE
h+TGztB7eCDkGDxa54/IPnfzyGtEp/sKdvBZa4h/L7sbMql9J1cTE+FUYVqvhTfvuzn5IkcgSiU9
y41GrxWJqG5g5yo48e7npH5fZHDNRn6KAPKRRogPkue1VZFplLXtLpuTy9RiNNXanRdEfqN9J4sC
YFHHghXk2lsTia9dI8W6HM0nyHgABNgeEE8mdrPP67qHf7cZ0AhiugTPKed4Ew/WmQqTAt1KsbPS
cyXa/WVKlnNO4OpaaNj+SBC8lRGnttCLXpoKl0+9UGYtS7WHBPVZjKBdRhiRiYuuJYUaFtb7ZW6A
W8rtOMjSx/n3eclhMy3NvWLvmQ2xyZ1Kw9NJ/om0c/4ir/FYKGIAxKUU/6oL3RmtMSUSwrXbyMqn
FQQJfuRhK/Mc+h+hcVt4u5ug1B/scoTKM3OIlNVTwIDZjDaFVhl+8cKeVMQS6FoGoEpk80ZrKvPY
UdlFkYEAQfF1uF5PqEUlqVDagofKyTAQOz2zOBlR17I5BdyBaQuubTIL/ckLGySq7UuQRc6huZgg
8/xwWTDUgdRNeliI5m1XRiRgzOj87Qmi2kJHZaPNchu0oDmF3n4dHMzCMYt8MJWZb8nJ3eZR8TCG
NWm/4JCjEUedOBHX+d4QDefoLl/bdgD04E01p3zaDo5+dfv4xRX53jYmyEl7L7d9ERBwLAcjU+Vk
sLHsFI5+3RKllLKzOiFJJxEhbfDl/CKLhxWFyI1mxFu9rlaBINXHJe7YEcKDrjIyIjEfERdkpOxa
bvQOiy8+Awo+DeVSwFqenf0gwzu9uNci65IQy7YROVYlDgBcZ1ghwV3jU6KUvcT2cc3YJKTdAI9f
UMZOw3K2ouzAkrsNl+AKPPaqVw4orvkriAHK7LA+BK12oCtXQcKOXoj6ezUNRRQoOPqhzac/8Ehp
ZaBYyVpmXvQc9sxM8qaveOq3grTUXP9M+hoUNYJkfOzFtx3DegKrlpftN8seQijIzuucfuI6loZh
8akzgyctA7iZ42kPTftK5huRgOOA5FN+kYBsqrw6JWM1bcZGpn5oYq6m2J5y/d1arMb3IlbOivFt
1mm4LVJoXnoU3RU9868wn3JWlp2AEkyE11FNjSbGVZZ2waOTV/swDJ6h5d6JmhzC1CMDrocrjAA8
eM+C4d7sgffG1BlysfejadyhNKT73n8uQzFuFlvceenwGZfiZykSXOrefHRiQPHm01LDKonS6G6a
yIghJus6UkDQZeHAn4c7QoUQwqaE5IxdeEcsjLHuQus9svVXLGpfYJmvmnohhLMnAqLVShTYY3oM
XftaF/MV4Ow+NmjjdKV4h7h/Bzzgpu8WFaWzfOUaK14lnbdNIiN5KhvQV6mE09yHobcO4P5wknxM
Pe1psZtm2+fAm4yeaWL2xzHGCiO07qjz2rZJ4+4Rm8drb9BxPXas10skC0qBak9Ad7oO6Oz6hhLI
90MLumXv5u4LBk1KlADQn2Sp6chuHTHSO1SuKxRZaVttanFrlbhC8cSzi0F6BfvVNbTEJnLLc7Mh
X6VJb/CwXIG3szXFTxW5hKDKFCwtCr4GI461BcVsm8f2ypVw/OysIiwsUkkXHayNVKWHKsRqsAbz
jWyOZNlS2ul2mvtb+gvLGQHNpiCFZR2BX8WBoKghffjksGEWwjQ5eVbfe4+UqY75OSVNxnEJJpPB
eIS7/yZlNLIccN2KexrMx6WegmQz5dgGaDTaIZb0WSOWSfaRs6mQBu8bS99a9DliAPrnmMpu3ZOb
usMaemlapjBvXzPT/NDr4ZVkOXyHJ30KKn/KxPNS0JvKYusymGTSNQYu8LS3Hqr6uRo4ZBk9IUjp
gYPiAjXnplGwEhGFb2ZJUnFBxk1ue8F6NgD5xqPD88fTuehxK6Sj1W1qj08mDDR3ExTNW+fN4V3p
VJ/SMToOs/iqimnCntuznt+E0czxuxl29FQTHbIxaCDCnWOxnr3sWcPqnfEOg/00x1fm55Xz8+e4
IDBqmENfILqy28nYoTr03TS7iiB3VmU7PjgaZlBgQqjOnHNYGxxseq884bznY6I6W1xYlImpn+M2
fmkL+9lQgWaVfh8vzh0HyhO8WlQiqc5xhOzdxJrfeb/p2lgwkubQ3ZpRntkcaprsjrdOXF4m5/wR
3VscGY8isrBLY7EAZ+U4ZBfrQDQ3XCCA9G9PNApdfB119O4V+Suww1fLZXaK2tM3oulJeXCJw8gY
Kni/zANaQ9+dGnMfl7B/ebh9bdrK50pELsTrt6mUn+oqPQBXa5gdi/E8VBh7HNRgOsVSPpHUo7GQ
Y5/AwjVWtMudLEIv1XlrtEtfB4Z0MDq3RQl/xE6fC3RksDXsM6xvexXcO4F3H7rVp66eDtFoY2wN
l6vpqu3kAXhOBti7vDhRW+PUgtHY/iZOSKDskIwSJm+aK/vbHhZyXxALoQFfpFoLDqHWsPl7nIEz
GUIcwz1LgfVsozfbde1wUzHNzhyOGBecjWd9oxNq608W6IZGVK8z91DnzhtPUNnWhh080+g/4G58
rGrwciLuyMqj/l7h1KoBiUyvar9e+gkSA3wTkuTa1YIcucsHMtws6z4CwXJw3GgdxHO+AwfSrMR9
R3BRzSDHeFTgzQBKVGYt+ZRcyG2GAcRI5AmMiLSJ0OtjSZugW3pOnm7R5p0QK9hr4szXIfAwmrja
npO/zMkPDlpmtkHnCC9/cbCcMdhZbiRJDIhfGr1/HAs4XdrwskAlE1OELybduR17WOcUhOm1xp0h
EmL9xnbYV7gO8jjbDQPK3Anx1HoMhbGrrXBfGS00Pmf4WjTlk+XVVOl5/dCZWLsMhn6SO9iop3AX
G6yWuYg2U2hkN0zWpPUAZreGewkJmOUUG7MRBfQKc40tuBIcZsfmTZqBeZMCY+m0/pX0Cm2/WDqU
6xoMwFhW6xb2rTPGtm+J+l0rkJ1qur0q4+HRDXDzSyG+pPj6ucQZTgUcaPz9qPxSFkcdPU2BAmGV
zeCBHHeB3JgQoGN0j0uxvAnJZ9Yv7o2kuSw1TnDCoVEBqpO1UEuP6YRgIx1Dm1B7kBBO3TnEX8Rb
j2CWDfqsal1VM8wrrh7GyVmNOeCWpgH60Obrbg7eJF3bHognBWjb7PJEdzZyAb48pTn7PXkzMhnB
PwUs9TCknmyNTK9wWReyVv+WOD3YzCq5TIFkSEFFe3wcKlYyNpHPSbiI9aL31cr4FgLLKSpIyWF5
PzbhKekIfNBi85lG+lsVCXLSlvShthmqTqjDhqjMed3J8twoNXQ/GD6n9WBDEmGhGiALZjKWrPLL
MGN+wdFHpe9nE+J3r27P9J07sh45aC9wPn1OwMnaTPvvuQPIjQXjbUxbcy8kt2FaFXPudtIZKisS
j14QUJdYdODTyD6WlYXvCuv6YM9M0hamWAC5+rCEurdtQpWHQ+dbkv58yJFvgLtAKp0VKt5KC3C7
KAx5qU1nhzA0ZRqchIS8gi9mFckhUhYpi5iv7tqQ4HU2xulhSJnKWdG/iwrbPieSLIAjARGMoZYw
NaeggJTaLWLlBQ51qUy9bdWnbyGGQ9qW5WcB7U5KQ9/NKkNtknBpOpam1vG6HQYvKD4Ecpkd+1aB
CbmYiQDvW5OijE6qK91gv8jxbLbiG8Egn+mRcYK02R55eJUKNJbbrOZEJbKQQ789vcqCc4FefSaJ
645rJbI+WpOGZeGdSlc/w92ah2BPWsc7Aa43Uy3ZsHMivsz0iVyoYB1V465crAfObA/43K4BDgGz
bok6YAUsXxEb7QwPRWfKhVllW9BRo/ZVNOlDRjkMgtoZVsWsP0ZTf7Lylp5C54JzUn0qqLGgSFk8
wzutz+09Q/5osYn4MSTmjcnmFgrKHhyffm46L5BqnpKCq6acRZEWDgTPAll43ATXnEkvC2dTJEQ9
NoQc8H4r4D32nqux+3GcuD9iEaDcKrcVxDMGdbJzrMwmVTT6nhPMhNLNX75HT7pkTe8iYi5ijfY5
AgdMuax6YBI3g9OliiwjMVf7CDd522BLuRcgwauyBmx9A51LL0DKb9Uw7VOd1zI7YPRHKspKZzLJ
5MS+fKgW6BcTzLVaWndW4RzjCHt0qNXkZmnZG5DLcO0O6bukv78e+cjXXT95MP8JcCPhlpWptmkn
dd9kbE08Ej2CqeGciXcXCzPuyNERXI7mGtNzlseq64s7l9uF1WZK8uKdztZN2o7fJiJz9g7QCTCy
rDaR7dQr2dLQDYiQW1UYKk/C7Jx7um6bgYAJXwA8WzeThXtX1IVvLvOh74ZHMJqV085rNJPAggZF
tYgfG719pi5vtrQjGU41VV3VUpF6NEwwoQBuLyRn8KGl5M49EpunhXtXYeY3dGUxwLTzofZi8K8J
WxuewML2vpkeUHBrhppXiIOYneoKuTY9/fd6oP8Xpc8PAqLdt1KpadqfRUP/H8qBUFz9Sg60L4uv
ffPW/lkS9PFXfjeHuQJ1D9ofTAvoftD/Ibn5XRTken/HGSZdS3AFiBbNQK3zT02Q/LtlSMfQlWqX
WAKBPO13TRDmMKLxPERguoNPBpHxf6MJ+lAD/qEIsm3bNFArOZ5puzhybP0nobLlij6LUsdBzFPs
+i71rRqHJD3Wcdq1aDkKouHaKvaTXG4JST8HQXPCpkJDiusp75Yg+3tW8dveiG/jeH6O8pYTwXAz
FPde7fqJTu8eNY9L3GI607yJX/px+GQ31QO1AOmQve/mwWdQ2p/Y9H3YxO+l22MsW/ylx+nOzYJB
No3d7wANMzPsrZ1n9wTRw6UkmTH61kw3f/r07n77yf9H0ed3ZVx07T/+5ip55A8vRHCfLpFbWZaD
X85TYs4/CQNj2eJdsQbKrRkJR9RI7AyDDcqqusShbn4NA1Lp7dF6mDudxKC0KO50sorX5LhdtMTA
P2uF8dVODe8wgVKOiuZ5MmcIMbr9CdaoveYrGutZ6yLUlwkdUW5Zd3o0LKdZN24lCNl9wymSWzQE
VwZW0ygbjyIqORB958p/OGAZvMuSfjx9ELyM1iLvy3ucHCuAkTlPl6KMzQdFpfGjqNIOgQNZbGkF
2Ug2T14MtEzLlPYfrVLtmA21X4GyZq+U0WYGcrRmHwfRzcXliX5lvOp6B+YUGqIVAWPeTR3o3g10
Y8KknOjCs5yJZ+jXgqvrY62L5Ri0DfjJmmQIWjSgGh1S8LCm0DIc6i0gRYrSLCRW3Vjeorh18X/M
NNPJ/t6F6WBw37N8tSfts4Bq+8Zl+mv46mEGPGn1WbOs5vDrT9v6WbZuI5V1TMtDRKwbmEN/FsRF
DbepIZGNTtxW6ymlhUXh3wcA+io9X7YTIUWQuKY1lcYn1xxBFST5Z49Iq47+8QMXT/qhKFtKxTE8
eYV2pSf31GZ9exe1FqiJDrBE3Szf4F9Iamq3uwCH5b6l9a7uqFu+kXtsLiEanlXoPMRBqO36GUBp
a3Z+FYFPZV/W0NIVdKJiLP55w16rl+DZF9pWToFO6ddvxPxZasobkTayQ5YF9X9q5fnz+I/c2hx0
L45QlIfMzhG5SSHakMvZFlG9O68nL/Z29Lu4OG2h7Jme9QW7Flk7q5HMZJnRIkCepBUt5JdZebVt
ompts32xCLEj3ty4BHnz1GhGgGwAhf7ofnFnPTiiOzhOTlNt/sMPZKsF+8cpjSsKDyyGWk+XUrg/
rXFFW3qW04SCnEvoiiK9duSg7uK4vnUYhrtFmsPJQOkI7U79NkcbxHCdJvxSgXXKYeYeKbBXZdOR
rzGR5znakPGiQiOsE4nU1jTmA4gJPsfuVu/IqgB2SrCqLhHXePeWZpb7LNSR480lSca30gyvo5Nz
AZxV7Y5T0gNe8JALGS5Ds0eddD3P6A5wVcmgLSkTW/2BToZOfIkJJQfWYXhMsqdgRvUzGbGzWrgc
raq439UjDY4mVAzqhkNNghDeS8zXcHHfdUdeK45zsCRKkiSS6QrF7wnxCYnZcfA4OF+RVYBnaF8D
kA5RP9NVgOGXZo+JlDccQmI/SKan9ttig090anOD2RTpWEf0HWHB6yQfAfCM78KqgXrBFJ0mbnkX
CwrmEL2HLtzMFs3oxmOgTPqAcbZEeEWTuizs+3Zs03MQdnfA8m/c2DL2bgfLIQZXjz/vDVwP90rx
eDBE9glZGp1t6DNrFAvwIvMqueNOd06m1zruzfeAtIaVlor3pk6+D6V8oy2CKYNWJnJLesXLsUHN
NYP4/N/snceS5EiWZb8IKarg2MzCOHVizn0DcQqq4FCQr+9jkd0zXdXSU9LrmU1IkYiMdHeDQt99
957L2rS+tWvxEYpwRT4KodqckoU9sD73NTVkMG9PllNaZyYQsRTW+EhbJTmMvH2vUrB3I5AV0JHu
hvqmZGV3n45NJaXygSU2pOIWWKVSBGcfnO0aqsuDrSpQc2F0HNjqoDbj6BIVo3FqYRXVaeSfatGG
Gy7deDxiXFszskbOoX3MzOZoz+Kja+OHAmshfSzSupsbyl31KM4xBV8ikg6wRvMQ0gKhzfi+Dgem
KNN4bbW8aLPsICKD5mkdLsaGunBLJK4qblV8L0ZCSkFXUGQ43nUKhKbdYYuB1pzvYc+d/WzPyiha
87+CNxivMrYzYMvk8yEQUmq/+8ZVgfQh6vWYwpvsnRAxjfvq0XEDtem1LxbNbPCHKQ9gXkjuazJR
gF7gW6TkgNMu/y4st111kSP3YVf/hoqwUkUXSEX3R/jqiAGRdnytCFMyvycHl16z1irUGtypWLUF
YrCTf+rG8fHvwP0RKTS+GcP8AtwezV+MnKvYVasAWD02gmhDvGfbBxnNk3jMLEpK5i74GLPhHvP0
MQQgvVHem8zy4lR13K1Lu8XaWVJE6BX055W84BR9AbG4h4Q4ohFtPNpZFhqw09m5HpRO/lWgf0JR
yVlnOilbbIagoW1o75FDvRjDIF7UmDe2WF2gBpcnI5/v7d6u1m7Q3pmqupMGY7nr2A9s9lqAGiKH
ysmP3ptQ61Hu+QBFGzE0D7Vsg+MECErXOPkyaCgdFRzwqRd9XjM2m/Z3Mgr+ul6+ajrGaVBTyzxK
XxiB7+Rg+ovYpF6Vkgpv1cQNmIsnEZo+MxLApHC6z0rvqVLxre/pm3hGnkCxeHPC/GNEKIaR3/BU
C28DGYkJLF9i4IvWjZbQkgOD0UUp1giOcTZCe0+PZ7UVGYmmJorOHjcx8qHJpqwHYueOWW88n6Z4
CCBvdpg+ZFbyHpkGDH6N7YUt7q6cxVNnpggMnXWdEIFt92JtU3dg+wPLjDS69yyIRa6nyjOGZQhD
yKR3diBICFnhoZqVtQ7oZdiIqqJIkpsWW2w/X/kWNX8B0jC4XHdReNG5dkMKr/ur7pPb71POYNy9
mP01jJX237EzX3DP0FwgonfkjwfFjmDbO4zUMZybOCFNwuW/42xAiOJ2xx2uAtZWsE4ehXc0bfOA
+S0BoFmhTmCzLSoX44KB32bwhwKQ8Xq2E5Z93ncHWX5Rq24drIIIO+mAc4KqG6I3QgWLtuUHPY+Q
BIG0r0MDHnPXiXOYuPTeasbzBhpO36W/gd8AfSi/8rqglqQnm5PN4iEbO2QGf942MxRtoTGPgnLP
6Lbu10MIMpbhclnAaFrxr/4sBucVu4e9kFM9bBvhfURFBwkh+JxHGweRgWaL+uavg5yCDitvsRrz
EAZ8BwcZwjJ3vzHuHIGJUe2uLxEZHHwhyN2ciKzIwuQeqYSr0JzuK2cGmimts5G9F2VHUxD31zWr
I5osRr6nJlSrWo60CJ0NlYM4F/avQWVbAPVfy5RYGsftLIKPa2V7qLpzLtzPbNDmgsvIXrPaw07B
+sPBjQknycEo5a+cXr81oGWiyDzAIbqP4MWyp9+2IFkXWW89je5poCdgUdq0VkS6wWRTWZ+weB+1
Va7QXX8tr8WQCQIAQh3PwnCbu5oXAj2WoQcDuTfFnTa/QTwaS9uJTq7ZfzRIOUMb/UKBqQek/3HV
8lguHWRuxEzUB6vr+UEnbBSmas9MNE7iqfaSgM2u8ZB39O0VyMepKtN7TdeTTSvSPJBD0FI8BaoG
kdqb8XIof8fcxBuUDLw4oaCmOPwRxNBk3AxYalVUSzesD7WbfQPBgfOrHtoJrbH+9Or0UarkgNuU
2zFrE0AdO8NzX8JfqOZsvDpfrWYfhk8gil9hNPupZCfZ8VvXyOZgluPTmFdXYyU8Qa9M11pmMP15
ntgBRBfDUsOqKzYuwIzkCphox7Zcs74lrMc7DvrRysqacxB9EREAxWuqNeIINllhQy0csdGbNBSw
Hfx1i/SDMXwZ8yAvHeyjdCNtAgQl3DxCLIoIlw42Z3xga+1NX+W0wZqw7mAiGtTyLJQ7vPlz+dJm
+iFTtGvbU3j2BOWZFLgt4pcgbSLoVSDthkrcZeXEDaLbWQAW14mjeQObvAZMp9zi1ItXlmCdFLnY
KeX07NVYfqGCRMugO0gbFyH9NvoOg8WBUrRgJQWvTpuS66Xduu8gedmQaoM612R+FBN+/ohJQMzR
y2iwGtJ2cOzMCadGfTDEjWiagJtiufEKzss+RVQbrhQ/x5ZYwwEK5enFdeeflH6oTVr3Oypb4oXd
HEdTx3Qh5+myod9hzXD7gQqI/GnKxzqjlgoJbN864VLiWF9UjXgSgzHxyu1fYmvm+JLX9hXPvJ3y
lx6JzYzqfhta0cWj6moxTSMf9fLi4zyWRX92ifqA/OBy0wXltGCo2ocVPb/J9Bl4zl1QzyUlU3hK
HNM7m8iqU+BiMCkkn3DM+vgfnZX2rt0/Pm+V2qh21x/Y6Be3bmn+ti6hIiJW60E1kgAy/c7ssVMk
UaMcx40j0ksRDke6KQm3zDEd3eSXTNFt45aaxMajw3cifZgFWMJ9Fa2dIjp3dvI4I4W6s3lpU+eu
7FoyvLa1GqoeqBb+9Z2K/gDsznWS4EirvGc3mtc8dJkO10YGHIuXxXUOKnAxy6NVxMwddchVrHv3
I7TglmJFXbH+shJ2+iayfJPjmSqz4r3CJRmyZExmvcFDlS4n4X44ovDXpM92lk381qVsnKjnYziw
c2cZJQYedX+s2NF7I83D0L5n1vRJA8ygxrefPxll+8249FRHLimXjoVBDHFrS4/fC1ws7p+Ud5Uj
sDaPl51Zm3dVa56HkqbPQWP9llZWrGzMzot+7MAwjJ9mxReuruEbsK8/WOw06PnEe8dJcsgl5Sj1
D0bfHSQ+3ocDQYAuyIDLtc2d0xq/uSvf5zg9yLhZkoN/7WfiVqZbM/3j1pD1a2Znv/7E6N1kLavE
eJG0vPy6MPkJg+qZcELA0z4s0jn+VlHOVEw9i9Xz/s39c+rt/CJ+JeB0sNMY9J2nNlnXfWUNEReD
AlM35sxqYD9HPVkax563Wbqr+pktZwA+zdE+e6zpBLDxFuPsPRrXQ5m+RznLNUXxbjrJg61vlJ28
e731Pgf91g36bzeW720XviY+E05OAsg3FjmbgLG1P3Kv+Bn5ElXd3GI2h5gsuLRBlTqQ+EKonhL8
ARFpHKNNt20o8dkTuYWvLJaTN9/QwoQ13elooA264+RH4YblaLSRMc1SmTrQ9gDWxIvPgvwGy+rm
DsD7XnJXWWBp/cyLsNnmPrBn7DlRHG2nKvIXAzmSZRfOn2NWrmU2bcMx5kPJW3lpdObNlPB+0PSy
/zlPBkbgpc8deC4xMZUY3xyJvTOGZxFT4tLF/Ph1QXFZ2uG6QtixUyYqObvLyKpYEVZ0WRld8sv4
91GQCOLcyk61pLQ7A9Tk2cUGqTJeUhl8lxlDDM8+5XKZblipAXBV2LONcW+Z3DJNc3p0lOGu6mz4
Lb3xuVfxC3P3SUt6iCMpLhae8841y02WJ49+Vj6MwGB8hZW/xB+eluTx5qsD1u/HNXWXFLU0uPei
VG6znDt/XVMenxj1ou2baeGEkb8y3E+VYEKQunytJ0i0UaHXKz0TIXSAC9Ibv0ph2lPj9fHnm669
5pTSz4jr/bYyCR84fjcum9z9Smz3mWghLoeWL4zJbMVhAaOvn4hYXY0Jbn7Aj7Epzfx5LBvQuIZz
Y7rgQxMKius4uVepfuykskEamns2zw+xb1LgLeJjWXB3UBVPgVL2U4Jb3YosiFojwoZ5mJDmGPIs
vgqVPrL5uQvM7DY0DRY9PHRFMjGOA5mdAm/V6uK2GqJ0Gcjnsowvag6+2tLG4hV3u5aSFh7TW0Ts
z8xwKACfL57f3ka22vv8CBwqrZTqhk0fjPQXY0U36zPNQxkNEEsrpCgztWGMwu5zBRNbESSwGY3i
nsIqDvuxWk8ZGcQHr4bTKQekT7IZuhwP179P8zGas/BCEd5nE0NqjbCfRgaUTIY8I0p+tUkd0RRi
/Zu6/mUy3Xw3VJiD6uK7bdjampQFLzO65gOGaeVnzHLf0dVf2YVqD2tQHzhpTyqdP3VeJkteSw+l
I2FPAj5Vc/fc48QnwFSv4CU8mJ7zSa3iKpm/MsKdvONDcoFT8mvM/rqfryvvsfxKs/jNHObHlCDN
TkGZFKw6e+XtwjB8ylIqjwpFHN5/GibrJlcfnUVtakDhWR1RWOHTwQNmEGwFPiMGjGSyX+J5fA3H
J0pvyDYY+f3ct9x56Ezw1EIoh5rB7jSy2WbPzivYd/Kl+IEJ+RvTFsNEOJxQsN944bPYgmF+tfTW
Cxy7XNk6Vu8RTx/e+kWq9clktVwOfGZiYsQY3MIf9k/+ohvqhy4d7gkbPFjkCFZ9O5pr09m0rv3p
JqTPAHOc4oRXbe2199OMtDoxsuD2Bm9rfZZgk4dWnBpbP0vT/ArJcmG/zg7Jy5+/2sjHQw7AatFb
4EXT4S1rSErSD12Pn7qQPMiYwdNI35XSdVZhPz13voUqxR23z/Vr142HaYr1eu7aXdpOp87S+bKM
J6xK1LdaWBSiXJ2Gxo2W/WAvBSxHX/BbsGUDm+yp3Zuyknvra+qJt6bzPy3tb21MF7wNCR7DkuxY
XPeoJQgkPt+vCFdsZ91MqhqWKi+mhal4DL1A3wdvU5n0eLZr2sQbZO+idFFFce/Qr4cHyydG67Rv
I9aBKOViUGHmyjidrRyCpIzDanVtvgQ2Yq9zH80ohIWoO9z+U4rj1W0lnCe+eQ1JgbUTxecQZGxP
IVUW9rTdD6K6Li8jwjgjrnZyIQxym2AqAK1aG23jnjWvdlMZceeYbvzOCnapmO4wc+u+ayghlS9N
QkdcOH7YVQfxwbefckud6szctkU5LQkZwAukWc8LbgsuRm02RaBt3q90xB0Mhudi5OYlPWMTlIbY
XXNuzBm4c9IAOpbHxokM2HPS8gluoHKse1rtCRuN1aabqcApbJqx8cEdoO7LkwPFl442+76Hrbjy
Z+8YUJ68apzeeB5yyagxew8ch7RORCVlWaG8y+T04Xe+f0qivrsoHPnj+FvlQfygWB/zUN7lds5P
Jcx4D7RxvNMB9e56lOlLadsTim+QXrflKRwpvtwwK7B+ccjuLMjmO3gl1xkrYfbMe+N7Lq5aQBmj
xgl082tLBJ2mKUVnzONc+LmH1Fb9WAtCwD4V5dvCr+tHCk6MHY6qtYdHfNlZtfHBe3cRxSr9xp+0
kr1t7z2cWEePlgZOyHMThekpT4LpAuzEhTyXPuDny9k2Kag9a8oXJLIJednU5dLhVeomCsfhJ5v0
NjRTsOAZoZfU76bdEMn0QDx4nbhB9RkwpKMwdOKCwkB9CWfZEfNVcNLThJ6ZD/SkmCiw7Ketk+Xm
wzq+rVO2N4McAka8Yb6vNZQ2FfQ1nZOpcZ8bNmGS1nS/Q943xvT375SNM9zJ+RLFo9qjUxmbOTT6
58QXtxwt6kv4xo6kdHhwmwmJxpO0JNTlJYtFfhThwHFeE7dxpqICR+YEhxatHKklP8vrL3/+U1xj
LGUGdBn5WN1F1c3gC4TXNoznG1v27kZYHrUX6mKVvbrJ1JDf/vnFs7ViJO+pGG/VThtmD7B2kJcK
Xi8pu/Q3iUrzklnGWx85xUmPmnMNZPa+sRI+VJyPwG3lw5//9ueXyYlvgfb+4sUw1jPfSZ6Tvj6i
LLBsEwJyd3T9pa0emojiQjH47WMxZR/mUFFkKQ1wZx2mVVaI4T21rPHOy64fbb6WkOqeBzRI1lUi
pgWS9sSzP8Ewngog7QYMsEUP0HcNHqwFKwAIm+KzOaUns+HpSTPztsn6YW1MfrVkT6UPWYQ7c1vC
Uyuy4UZlgyCMYTXLOOKSxm2ugcTmjTTeJaRXTHVn+ExIszAu5ZzWS4KAAWnGMn/1Uvc7aeJpYxvc
OGey7sf2yuqSFAfR5n2pgYXjgTLf2b0s2V3IM+9G6pKRs7HvzzfUugJnMMd050+TxjdklWs374JT
iMXlIBG5vazyj048BHti/1yv4nyLIkUvSEGSqneWnt/Vp6lFfq0AlRclRWV+iUDNg30xkpGsrq+m
bp0ntI1NHJmd0YWHjoDC1RkKq46zOa4RokHM3/HZpNbN89a2jDNoQz20m3kXlILYZuQeXLyEh94j
C92qOFhZhBxPjNX+rqnxbSCMHtnp+9vRqR5lU1hY1LOFE7TjjTkbVIJd0di5Zxo3mLaOKWGz3TCE
5i41AUZo4e9mP5hvhG3/9jomqTvGycYr43hLKNMBKTaWN46qf2N+YovE9PQW8ZQrXkq3jhUkJ1Fl
yRFz3H6wOqT5ursJs6i+yQtDrUDv29iJ8AHVmQR9fPfnkavHsT/XzcRhSrYermiuDpxSewO7DERY
hiQyCBeu/2Qp6p7mvrjuMBqnFJMV8XjOg3o7+fO0K307INlPk0UzGNXGAMqOix9CKQrmMWr6g08W
4A0x6xAkzKSVMXhr+rSpBWirjplXaOBF3bPfAK5rh+aH73WJlbN87lzX2dvj7N1ZvEn2ls9bvxpP
ER1+n0Hev81QPW5GL1QrORcTThvLOLRNyxrORwP3S3RIci3hiVj+dIwZZ3rg1aiwytjRApnd//kF
Uu4XZeveLIpDDKofrByPgOQDXFZBcxrcdB2Ntljkmct7a3QOmv7LetRLHflvapg7DOhP6RiYbPiN
27RBppWJR2X5YJ3a1OyBo/kxmA22JNrKvO3QVvKOFOKtGhvaK00O9aH0z2YggJOqwOYCypE7ornM
FSDuILGoExV+wH2vRsGzXSb6dIb8bg2nQasBK4C0j1Ay80PV4PSbdbJxxu5kKLauQhprjW38PpnQ
c+Gomir5dW9duy32WWbINeNauRzpnKzDIoQsoVeS+WvrSvkY23PD25+bJl0e7roeQMmYZiUJwOOy
1SHJCaOjsVnWXxWi0caGDrNkknYPEKEezICQmDIvAmrYljl/3+bGmcXDbVY28coI03WcVu1KZvG8
KXHfNu42IH+/7K5ESGOsrIPN39dT5YlIV8Qbz1TljZ2Ym7oNkkvJy9ieLB5BS54s30H+KCuqt9kp
MD1QF5i5FaYS2WIGr/uDVfIQBePei5B3vMbhpGqTTTfkWIZdecdz17Cd6kkHgMDATpm8l+gV21in
JlCA9i50KN4SxmCv0qG7yDC7J5J9OHR8/FdDKp/zaVAAmzhgIu+B0M9t0xEDirCSUl/ExBhT5K7o
xzU7xCSbBRR/f7qv67PGrDbwbA4qQ5Hpq4My+m2aZwfLHeK1JVgj62S6n4uWhVkA+wwL4Yy232px
HAQlTpZu8VeWzG8W0nDt/OR0sunYzw5mlOOXpAyDQfnZBQdPpFAju5mudaI9lhWvPVSXUan3fHRX
WRMHP22TPtppFLwEjZhWfTiy9A6zaZP3Y7OL8HvSB6G3s+nGl5pg7TKNugzibEExo53utD00p7YS
/aa1JD160qSLC2iI26N+1lG+knlHANZQRMm0rV6GuDcWrY+TOyf2eZtGgurKzP4Zq2lBEcyqpFb9
schH65hW1EqmJapJM7ftGetfzkZo23MdZpsXJK/zvNORR4zJltkxksVvleJdSCqXwGQ9bNpeVz98
uS9zJu3noSNhwSdlwf1gPjs2JRYslDayCsytNEV451kx+qI1jEjR8xmZlV5ai/NkzInHha29S6JE
76HdoxnU3XDfsYPuZM36bKyz82DQEqkoeHA9Erb+dLAbRQSJo4yRVC/YuhTrNsBvOXveygA2skow
lloQcXFcYylmqVCSUvVIDiM5cof1v1SQ/WQ5+co4vWJy7GmvTHzVQ0BiDtzitV++XGrFoKJTTTQ2
DPY5YwZ6m3HvKr3xPewmNfEwDm+cylRvr+C2IhZYwZM/DreQorZNQwEq3URQYEyupJ4lthGoh1vA
QUR2GS5kM+qtlVL+KDTZDZXZyX6a0KplH+CT7tbCtLhOWbjsQ7ooGc/kwhutb8lC10Hd3GXVvA08
9eUK6Az5uCcX8OC77cfaSMuQkYjSCQOXJ2Wk484DnbJoK15Bg6GGTcwpjC4YqY02QBckFcndGo7E
UU8kdyPuVzxECb0SkU83cZvCJfU5eDUXJHssLsnEydTEmhaFaMEjCEymaVd2MLyYVLSuGjuR2zm2
zmGKvIP6/zagS+9SyXUrqSJyUda9O1rwZYNruWPVkFSdE2djIQR0LENq6WFDtQKONpxTbgg3cRCH
3gZ8MfTRuYfpvaEMpiIwu5U6iHfse9YNjbZb8pjE3wGk1lFV7mvR/PqBU+yQsN9Nz2yPscC3gH+A
m31TP7h2QsofSBGEzR6n3HPmtHuH+8w14JEvh4rBOEKO5IVNY64YngCt3SivYB2i/BXAmw0ncnUB
qVAui56FnV/35kWJaaNzaNpAi/1V0Qavhs6mBy9O93aciVOLZgKa9ZIN3xJHf52p6y17GVUT9IEq
OkKNCVeNQmqw7Z6CNhsPUZzeTshxi5qwzY01k7mkkYcCVbyuGL9xBvnYf72k3EX9TJBj2FV18TXa
CK5C3NoIxb6u+ObA2kDlLQ4uztnV5Pq/uk7YF6TWoQ4IZ1bRHSsmypgdCFugpe9Ks9dLUfoTuSQ2
usKODrEan3+73I6WlW06K7sKSuQB3NxDxW+D1gYyhXBFC60ieyv1tGVv0pcdBbzsqBZ0KqOFTAa7
rknF+A9xO3q4tamtKoJl6cRq5efJfVuy42yrPl+VDqSgpnMKHmPnPa2TN0DmpOZiMzxZXvFsCPLj
7C2u4g0RKebPTIi9zWptI5RBrHVuScV4v42ZsIgXDlBbBmXEghDlu4t+OIf0nhuot6K6AuBRckdK
4z7RiBFWWDxFrbZwEyYcqznaoKwfUdaRyk313XKhSTsMjANOYi8UVwUa7aqzTHIVabCj84WKO80S
qjS5HKdudYlDvSub2UHIQeII/KvGBx6BEpWSxqsYXzegdttI3XUcgUvJbM2euMSC8TTFPLl+sOlK
YyVH1lZD+BjhCNUjDgLNE7267n+zGmZTDW5A59GqLnHgpeO7ys50kr9VYU1dtaWvOIoqIuud3rrW
tsnCdzTMl0QQP5y8Bymp5lWUbCpRAQLmVvxQ52SqU3fZSy4FcgQ8EKr+cRypFQjG+s0ZYRelYU4P
GrZII7Wo0Uk0tcx9AJuLXRJb1ngHk41CWManXFbxU9jBw7QojB9MU19zld8+nkrEvK7c8f17bfyO
NxoJ2iLHvq9Cm/dwsgrCJKZOs7ShGtjAYynSSrRKD7QJX+0R19SCY2y51DXL69B6aio+pI4cprNr
+vHDXAxkvt4MGPJnAmdznnJAaJxZSgJzqPkbRb3nA8ZmJKTozb0qUQZvsTL6Hv3owUg65u2uI34Y
7gdS+BgX8jf7yuUDqMA2Mv72KVvNN4Xdjbfa/g6Euh86Nj1Z5r/U4YuZk3m329pZSyO8n4gKsSpk
1ZaSkOqa4ASeVS7bia2OLYhzzfKO3SZ9nDlmUBFVVA1YD6XW9l1y/YHkRWmuMinpUPflW++0Ex9g
+y0ribHPKUsQLoO/wqH+AcCdFXlcnloyW1UPEwELbbTIAwpmeGusQGC7R1xlUY+5jfPTZ4NKxjN2
+bZylWfFMWrqSNuDdmDZaDSJ2IgulhixoNBHCd/v2EcWGWQyp64XoZek1/WdSbEoChMveJ3NRz4g
ezAJJO0qTZ8cdQgoinPS7tuevabTePXNMppokCTXdQmQM1Haw5X2Y95X/bWfiiuMV/WfeYuNM2lx
ZNTpG1sMf2m53RN2W1R+Ve+9uX+tlf0IjndeGNaXQAAk40YWxIzPmDR/Eiu8VsYxj6L6scOSpFzI
1xdOcWMFlzyANOHE4rV0cSCl1oQxsOvWbUrcmys4kr6wNhUGNyw5i1qkNy0VEdwT7L1bcCOOZ/NQ
RPoC3GUzVIADW6AYqfcKMeKL4CVxnVL+IiG9D700196U58fgTmBGc0rXfB19MHCDl9c4r0yxkJBT
z4loD3VLcIR/ZLsRWc/Osqhusox9aOuSkoghVc+WQ743DmAHz0/tUI5cLwVqN3i9Kms/KjcVt7Vn
8JD4I+p51jGSzCEmjUp9+5UI7turO4/HET8zYhAWzXArLOOrF1zPXS8wNqYpMOwRuwDCIslSmJcq
d1E1yCYvwrKcTiMXrZVZ87JIRZwtu3QeznFm3OoGFOyU9NxutULmxOosJWB9A/PNopq7hqI3JK84
uOf4t3aJLeIHJ6DxLm9QQg18pZaNmy4RBt+jtuK8HdPbqul+Slm/ZZa8yUz8LGK016JiqjBa+wsC
Hk2PfsNg/WaZ4fjIBj1kvtr6RRKs5qluV5WA/OS3cryW8Fr0fQoQYLJ+YMRJ7vrCfG3dYaBgosYN
lGTe7Rxkl8Yp69s8OfQsxojxuOU6DlvKY4HQrpqq+yxjOMXlELxMnpCnyqzmzWCOTJt4kWbRkbyz
fbBeUh3SzvqELVEvSIraC4+N80H35TGpCmNpTcEr5cnzBgv2Q2JGFJt7GVBPdADfP1RMvI6vpxfc
XMvYLP8FJFr+Fyu/TZabwZdORTpwxD/TTt0SwgRXKu5hpV7m2Xg0TH4M4eCD+cULqYLJokTiejUw
WL30o9gO2QibiSEzSjN/baa8maZgekXtlyfJIjQQvV7IGsP3H5PyNc4Co5bX/hSBxvtHbu4//df/
9f9kuMbGcP/fs3ZPyc9X3P0UbfeT/EONk7z+ub8TNsFfrmVK+Ln4vj1p+S6Bjb8DNsFf5Dh8KLi2
6eHwMy14vP+er7G9v0wyObbAT+Nz8fOI3vx7vob/izp73/FdRjmYy7b3P8nXBP8YMODZgJUN9M4m
IG26NjD+f7TTc+YQ5Gl4E1UmWbnendpj71kb28QUWRb32iclwMTXM71Ds7VFtFIO82/sNPj4UJHW
7VhKIvCsM9ZejLGLQDUkIi57OE14E1ZwxyzOhusrkpNLbOaypVVh1kuzi0AIFrug14RsQKmwwDtF
nD+YnJzbwM2GVcY5mTKh6zmGyUgZWRTMCBEINIVSL6NzvQlpuIzNPB6yinfu7Axnoy4E1ykwcpED
rw/vcCIxZUSZmd2nLDoo55Ds921/U2jtXyJV/vqhvZFyDhaIEdg2c/yvigxlOxszrgN72Pfa+Kxz
8eh4HShU2nCqlOup6zksrxxsaT5gCZCxrEBz+5YjD285BA2UqPEuOEBP07jtB8BVEvM9Cl2yLQ1n
gCAEZS2cg4ZLSSiQFXeOQc1UMY7nCftdHo3y/z/HP3/I2/+CmW39Xx9jJvnoo0k+/nNG7von/n6A
Tf8voDriivJ3WPCK//38muZfliclz2IQ+MRSJLmO/3h+7b/Irbm25zi8Of5+tP/j+ZV/YZ4lG2fa
NgtMsm3/k+eXf6vq/6TBPP5JAdtJjy4PYZlcOP8pDaNweRWmZolQuNa7L4JLRgUv4JHuX1QEWHxF
//xXWXxFrKYFrSkWdXHXt9l/Cp7VkzNV/YALZmoBIxiboh++o2vclhOuQmr+StT4208Upuei+LmC
IFWWckFJsRF0QX1nNCnTBKIN8BePKUO+RDPXUhKw+zrZd6w+pgbjjlGBFpG3kwtKu+Qai7zeYdp2
L25LOtdVwe0QkWDAv7iEGvfaXq0/xfU+mobFIWS1U+smhuI3IsQ01stY3hN5VkiH/tec1OsZRWyh
xCOFIPdT5xyBWdzk7dTtXcvHXpn130nf0WfB6rnKC66TfvLYutaXxTYGiTK34XiPS6cy3F0k7R3t
AxY+lshdmqH7xG7EB9biC0hJEnpoxFLFGl5BDW8Tn/F1CJ1jVlNs16EedZW7K/vsjdvRbxY6t20Q
QgjJuk3thK94voG1gK5cuiNMgFEa+wKU5tItxalPpwuXsw8rAoZpHFuQzxiIMQVmVKMKmT0l3rEy
ve+hutHz8GkGgbW0RF4uAonMWRKjyxWIyOufgNx3zgf5rK7/Uo3FXJXI5D0uN2xkJW45Wy1ijD2m
aG4Bee0pbvsYvNkGz75XBnWgwsrfWVCDZDxnjtlvkxwNF9XpJ2DwIhwj7jqNB3xMYBC44+ugSraj
yfzWxK5clXn51Wj13PrTtROqwAqeeLiKa0yDgbU9uypGLcpsKGtDtDIGiGJGBtGzjQc87mDBxop+
BDjPgYslKWZnj5gVvjQpZyxVoIzcHagCVS75SzCfOrxQpukJeN9ro+aRgRdlnoAXvMGlzTTF8gFW
Q40bcWHPw6/sjP2Md32dEYXv0ytkOsxWmIGvYe/u8+pnLRXEZYBew8r7N5LObLtRJIuiX8RajAG8
SkKzZEvp+YXlkRmCYObre1P9UN1VWZVpW0IRdzhnH5JZrQJ7+bJbZi+2ICeI8SiZIFYD7bTK3Z3f
zM91mtKqaSyNGCaJRUhch9FRj+uagTGY56SxGEX78pgac78KDT/aTMkR9527TlX20+h6s3q0yY/B
+Jn9mDQfK8d5lhJPLJ4sPEckxPAuotLL3W4lHQR8uA26shxh6Y00YGPCdr5BCc9AqxH/6NXeej96
bnhz4J8fyA485em0LkbA0fEyEyJoeON1+h/zyKtRN3+O2/wbkxol8cQdn8qoXqGpt2upKL0RREVx
fLT5RbyMfAN29c8W7Q/qVtI3Su+oN/yNWaCxHhNYBbAjwpJ98WJt6wfnpaX3wpqX3equfmgmiGOh
3v6YbXMt+/o01nlyKdCj4fNdGGgWSBEjAf1AwlsTYU5oZb7TIugb8AXqGDVSyuhtGO5O228tWteS
Im3d9z26XzV8qgngU6vkdND+S7N35bOV6n8G2rXcz4q9Xmm8SCk6QxGGv3AugWcPEok0uEooQl2b
XCK7Ww84W1n31O4KwuLaL4zNYDRfXm88V2kCl31Qu84lF9Zwb1UvD5atnyz/m/X3AinBa8l4ei+F
9TA4YmfAadAH7Jv0rlYzg0DIH/tu1yn/Zvn2ZYLpUEsMmbBqMGkmC/JdNHiX2J7M0tkxk8ETjROu
qAu4FAByhtL/FnhI113FKNKJ6n/G4OIrSfOtqFET4tMFCkIakiwGRhRMyINSa5ngEUeJjUGeWs3v
d67f7cNyAKHSsQea6vCiG5eCyOlVPSrUXL5Z7ufw0oV54AHySsMPx+qOSe48pv1OxOOtG+tXuyNp
3O6fSwIBTNnuBpgAktW/3nenUMenYASN6x0o5QLRYjKxBKiuDgl7+Jm48sj4ZDuZEAv08N2p9YCN
H7hElBH6+AXxv9+koCgglp50RoG+57+iP4R/vPeAd6Uea2YLfZmJzjVoHWwATuTDZHKxRs24cXzR
Mtjnm7Hr+qHk7OfojU9dTHK8x4WX9u4WIB6DVAYtTKGOTN2+Sm3Q0V7tYl9DX4PGC5XQZVLlA7NU
E4nesSmCNrJ2vRHBi0x2IkzOIR/KzJqfcGruqircmDodNxnFOQsa/ZuBBMxDlEEwkMy19dNoE8G8
tfZDtny2aNIeWj4mdXrV9HQ/gYbRG8tBsWBcKz3BHyDVj9l7xzjzP4r2U5/yU0z0uDegbhkfwOry
TpUzEtnys0VrZmkReXSjvIoQgsDAzEvzH5tKvuMUfam18Y7n6Q2c8msk5YF7yLbc975laPDfRSJ3
MEEAybya17BlUyFdxncwCM2EHtxphp9hNhGdEtXjms/K8gKDb92dyYJJL0mm3ecWAqk0vgyju+Xx
86isY+J3D8p3zmXl3WJfHduYv8yEOVP+GNv1pUHUCmkxWsHbOpZ2/rMY5ua6vGQivKv5atb5tbEZ
KpWCWY/zwoDgsSbdS2KOlthn3OQk/pIBILZIW9gw/rvRtf9685q69TarbFYUVftmzs6ph5K1xoZe
ighJUbObYV8qh3l+l5ylG33WrvNpOjpvux641kiUVL2f4hRFobdVjf9UIiKdMxalmIVeOq8nVtP8
bLrojIzpw4s5SMbZeCnnt6o0P7Sx/LVGA4gZeixU+Xmr7o7SOVuT6a1QLNBTHCJebAd2mj3HjXhq
h72vjLuFiVtDcDDY8ua518qKnqLB//JSoDJGhg8ry29uqRNMQih6OZ9sEOVQT4wb1+Uub+xtZLtn
M5Tf2Ahw4eGRMmr/TBh2cYstjdEkVP00RV08f7Smzkx3CFDHAFLr08BR00foTT9xGJ91R/sVGQnQ
MJeWFNWbSREEVs3bRBnbsGKyd1WcQ1x0n5NS6EwTq5nNMpPJYp8DIY7yeFs1T5Vk2JLpOHeIyF1F
UlxKA299ZH/amrzNoN3YgZEtpmmbnPz2qIjeQ51jcPTLE0Pu7ZiVR6RWpyRqLq4XPzSxs+l08ari
WxF99NjboQUgDgv/+ajTMFNJVgR7R5dvcnJ3eOzfh6wjqiwsmfRZb3YL5mEpRyzzit5oLxi74Ptq
doIzJvOXqk91J4X817Oeo3pgEOgFhIMiaW8XoXTywWPOqrPUX42iAlPFwnNlAC4zWhJiOtD33oW5
wLsxW3vTHNjVGSdb7w+DPb9UCkylqawgYiBYuey0uu4+dtMFeW/QJ2wjEVnofXS0J9jq1rBLZXKG
eVtmO5L0niLTu0Sh2qRzxK3iJVQn3t10UVkVnzbDdDilD47VbAdklXPUHJePZynaRRNFOY4KRevx
gA9cB+jZ6goum3guWBeg5Lv25fju6tEOzuF3GMPsVpX9yBoeayF+C/7KqCg8YJUgXy5TTQtMlJ8e
kTOoObe4mS5yzi41J60a3ya5QzYFSn4+lpn/Zowo+k3rcbDkFrfwdkwYAKCx7+whgKzKNNN8MlyN
1qNbCyxSKabUMtUOET72yhhu2mk2581sfGP4IpoHZaG5TszpSl5SEO7qnNFpbr3nBXeZW928vl3Z
6JOWgYL3YaNIzf3pqiwzqObqpUOKAWXzOMBNz7MmSEj+0i3nQY387hw9I+RMNwL5OrCjwOwF7Ntp
ddTwSTBLmg3nCjwI9QNUsqgGl4VIGspAB4RTcQCGJtl9+qVhYJDoTqCr8Gyz+7fG9rj8v0kaPBbC
jZyHlXDMbdYV24QDsa/0SzGT9TJZh9Srzp5yL8s3p3h+OyBTpVGuO1x1WlMcl1+f5Bo9L7qN/Fgk
aEQq54Ss/GV5FzwqBi0Dk8WWSNbDJtcb2g5/79o/BGE8NRKbES6mEBU8OMydSvHc59V2sKZ9CMo8
jPGMjslt1PKtboZrE+U86zYVIdAT2a5GIxsde7u9iNp9yTXtkUdyW1OZRAJhnZS7wVFH30SiB7Sy
7u2NNyY/HE97f5OzWYYfCrM2hd8QHRvc7NMQ/fFImZLIRKxhzeIatVzCQqCjeQUgLzT1EbgtrMpf
rj+tazvfWkpccso9BYJ+G5nDdprZ14d3/CArCauFMi8wo/4BSD86FLXWEOkqXnSTp6tBN9uAJrPb
5GpmR6OdeJBIjO7FuqTeXL7m7Jb9AogK/CEK+sUPZ9JONew42LoGScKQP58Ji1NBCbIzG2am/x5c
jXZtjQWDJ/KQqULthcZb3WrZ7kleXo2QFPMyOStlcCGFhzb8QWZ7cKz4VGIgmmkmeA1xYa29x5bf
j356m5EsEAN1mkZMDAgYoR4v9rp1XXnXcMpfYnc8MWfax/F0Zk6wqRI2h408dNjLyMA7t9Rb9Ibk
PBjEKyUvOqReTZMHZvwPnSlQdU0QY+wtiOCDIVRgD4vSnVG1hRlg7jfEvq3i1tkp3QwcLd5xM5z1
0Fo3NVI9cxsDezXT5lKB+cw1c52j3ND44MdJERg8OYVGEW9pByd5seeZdedb65tbo30vXT4XK65r
RN9uQBjNqUNXYCN1113t0bEptUnm6nJchvFwXp5ntwNOxnfod03QgKG3KtCdiR/MmDPLfO0pLPtk
hSzEQ9NEytJPF0wfCFEUBk508dqWlOx9Fg7ACG1MYe7dm8RFcGC2Oow75e50ByFH5z5gCvUdgqaS
7NBo/o3UdG7FRRlAFFjnqKBOipuX5IfeqICvTEd28LsShqKRWwcGRtswcndhZ8HkUCitk03TmWtf
ov6l+7H7MZj1ODB5tpbzzKDFHYhFxmi1NVK1DdVXCsd1Mhqc9m6wvBBMa7Zm3u5NvWBnwFjTxy06
6PmrrIzLNH+IvjiWqMXRVOEorKhgMRdwB08xWAVeRCvTd3LAJgXRXljyDtY1R++9nIW1nZyU0R4n
bEo4Y9eJnVyYpNwsOb8x6aYVbk5h1rJg9svNULjPo0sQR+RdzUa7t5q5s62dVeVeUDXpGWV7x5DX
6g8xeYwDOGz8lxK6szpBIf6QpX9H1PNSMshZ6VP1q/wJi2yClL4TP0iziAOonxC6szmGY89qaalo
wxKYS+ofprL/+O/fucZEKgyyX+Dn+jpjqS2JiSHjrVv33Aj1kCVbUWjkQkTeq2PgJ/cG6yXS/kDn
xavcsxkPGcDN4NnCLynwVSdKu0NixMkH+c4c6fka/86A5m8WO42oSHS5pHB4gP+N2W2JJQNCPmFm
XM18p2rn+PNLWc1IAIx2h+8L9C7tSepoODti7WRlQlsXPlO7uu3MIJv4c8a+B+7uBYPts8TUVbkX
A8kxPga+TAeM3BikDej/DKIRUS/wxYFIrqoJUquVm79GS3s+JRaKattkLctHc103HG16hIqdk6kx
/giaBqiv0/ghJoX3PnKtuNah1tpPPLUTI6HE4PcmJTEe/+lTvagHmIq9YW2XrNhEb1xZbuxYpCLn
iOW8tiDF4zGJ8NGxo5zyB6doT8t76poxd5mV/8Ym778zuHeMY79VqvEZnJkZ5aL4sxbMRcxPMite
qLyKD6of/+q6e+gz3pBKE+1K4nZZzgu23r3/zET+gRowXdm8vBH86KCtkze3nkNst3yrWFxebAKX
FmptOlgf/tQ/ENp+d+3sF7PXQ235Dl4J8qLcqdxEMRRmvf1s0TysNOYrDIYQfNgmVBLO+GhR5Vgt
T6ORIDW/kv8uUSqbxPhWn2XY3KXTEjuTRt+tmNVW6cW9RO5BwcTKG+NdzavdANzV9ezb97kERJoA
AkA/PQqXV37ge1GTlyDiwNXkZuGa0LbETL0NnPAPOdLrufxwTAkx9ejsN/EfMDDjhbIxVs50ZE4H
Aw0z4hYcaYge6U31vOsGudpo9rB038KJQYaSeRPUafQ3RDiE2Q2ptVuz5NGep0zzD02bvSjNKY9a
fan4BO0qC+/FTHoIFp0R9bsh3rSIlJ0KKtRphlOTxp+TlRBDF/ITQOghfsCVJ62rd2OrvjzMZlbD
u++rejdEkRUgH1uk9kNWXFrBt40aB/+3OT5V4tGORI1jgiTo3DJOCtwjw9DFIOfLrYVRbZrlBmH4
TSuocRrfPtjst7cdJNIwIrFPh0qBvSX9qRPaZgyqz0WIEUuNi5olSsED1V+To32QqecZ/KdzHHZr
b3lJ9VK7J2gJmNJR2re8ZC11EgChbZzgPnZbBc4yIsAtDJN6g9cOQ66BRECPCfXZNrV7bx3+Ocey
sVDhsN7DjaB2n/YYl9UKfe60tgoTE6dbvwlTukfjgdwMBC3jMG1m9O2bSUJ5lBZrtNFzevJaKKRq
5mqFFh3+e2ubkIw8YH0HqA/Opq7lL+COX2n2D7IKlww8XoY2jd7RWhsHS2nIm/UsxMmgtmKegNeO
jCojgjpMlX7rePSQ6a7HiLN0OZUKUzbAp9JfyyZHrvbst8wx3GthMsvnZMaDH2iKlB69yS85UGWc
usc+V/NDWKTu0ezGe+Wkn0WJzp6A63gTeaTsjT2qilE3zLWGHmslbnFsfzgOQ1flZSeLz3FkJ7RK
eV1xTNofXcuJAHjzI1VILWt51Qa+RzSOwIu7aT0nJaAjeQZoS9lQKzREf2EqxxWRpf2mqVKEDLTt
svW7deL3Dzniu3393Rpztu5q41TklBIJf1jqcPQNi9NiuUp85fboMDqcM6X6kAPvrm5wEJkRD5dt
LI9HFY+4DRk5ziUHS+vmTCBFuSs8Zpl52+37Pv+OFCeUkfXwk8cTPKGjNksirwAOtHHx2+nylzUi
r0SHcpEU35wAqHmy1daMPQwdFfFIZAvsq1bBAl6mgiL8x5iDiwxbPmEdGVJZ70HPCufqNrm1c1rr
ho9FbDyvvVfL2mRiHEOm5nrOfHuD0Qy6sL88qU11TDv/GvbUDlY5/sYY8zeaDu3LBzWSWRj8JzAj
Tpv2XP5isZTh/l0OD+ElZxKIfo2al6k2RLeu23Rn9/2/Pvc48fj4wHy6jnl2aaPhwa28u5MJ7gyd
j50Q/E9hjTfej2yL2V5Q7UYv9PbUHSXvfTiluHFHvE4mBj9/inddayJarnuyvTwcSiR/rYY11D8L
YaHTrofM/fVDk1ptyrZCjS4NzPi1rL3m/5RQqe7vMdf5RCAmJNnZsCJcm8msRa8CtolrfoJVwVaq
SVL73e+HJ7Rfb4NFmkATTRSvWLqTKn7yIzImCEhLjgVcDeo5DafO1Hyyix43qXoybP54dxAUIGK8
ePX83Zpc3qEofxsJI7WerN0En5FVTctEYnJf54L9D+aRdCtdSpaK8ZdrFwgnNe+1isQ2NZxDN3BI
L4+JPU4PDpt62jYeZNPi7QeXA8tF4hXSsicxuaRyQHHufIKn2mmhwYwNbELzAVGQvi/S4j5rXw5J
sIFhj/7/s6sc2BKMvAoiWDoIaPpA/ltrIGFDlbcfuifNiNTZi6tXu83Io5+NN80ixCEOBQGqM+bq
uu/eci8c10JV4hqp5is0R20HN9TYd5p7a2Wkn3mJIOEn7qsdWf8G3FebzC+SHXgKQlusogiSKXY3
ScRQL40bb5v1h4nhSACZmlHqQCUsJ1C0JFaON38o/KBhMbdJlrGoNMxrZybdzejB5mjgCqySUtOM
DSYifi42Gtp6CBF44zHwrrUp+4GpTVi4lRE7m79BrbMey+LJnceMiZMGLgh1UmnRLVXCtY9K/3bc
pDvDLOCxs8kgTEgvwtVMGI7XbthUFtt6CBN6hI6eBzUvW9cBfC9zoLZMb3YSn1roCZsI/RClcjdu
7G548jUx7KnHPqGLXuyEJYFjOix9ajCkdGbY5rk841b1e0Nv7/FEm6z1JM3GI24gLjK8boTP8eyM
KxHhYS6reh3jsoJ94XwT4YXiYQYJ14u96pk2hZVrcCGN62rs0Y4VEV/KIVtAG/vtjPEGw170aDo2
fA/7bcQ9s0r9eKEyW7DiQa0PFEtqJrMKvZu7Tty9nMLkhC0C7XJbHTkGGgKBZG6CvbKIlkLON8xy
PqA45C2iFRvy57ZnNjbJ9lDkVkxLPrU7q/1MZ0icFiJc09bgJiX9dR5TtkWA+9c64V64qNmHqNJ6
Uf42ZgLp5sm+z6S9HxsuDNPRTtpLzLhnHT1Xo5Vs7tFcGpuOmmOFOl1bkzfIawWXuo+q5ZNAGsv4
Th00DfUHIQ6Pk+wp5GQcBcaorfqqfXb8wTjE/bMHSyTINP3VapaUaYprnLPzmz8aYmuRPx82A+Z6
DcD0wDQVctrCTYA+hKVmZ7ufoTOjzfIlM4K4haA9mAHpisc+JFpznrwavQmgAVXzQDQL16vu1Lr3
GTxlMNfdAff/oACskChaBQV4D7qeZZdNUTozRx0UV+cCo6fArNdwOVc9I3A8Rrqx8TiDesTEPC1m
t0EmJsMehhWsbbTbDU+DqcdbXcN/P0tU07gGCVpKLxq79KpCNhyh6dNjYZ0KvhprAZ5eTYLr8GjM
5kz5l7Q59201nxfMKgGFdBcd8XdG95NBjF5DNow3Ho8gD5PaNyL+hIu6EnaW7Ree5cpzis8+bb1d
DQSXqyfeSzJELJ+KVUDB5/gABl30wUjoFR6kxoYgah4kpoqTBu4M5yD7v8mEjiCMhXIFXs9JmQxH
fHZI1WBPELGMklQDkjGqntZBrpCjh/7vTC5ikGeortv6K+rzeetVy54r0sBy4KHvBNWS6E+mpEZr
9PaUm82NzQs5zcWfkbbvbKez5c3Q12Zp/pOdEW3ZIdKkt9XX5F/UwMZmhMoQQFh4NNK+O0eHrPHi
YxJO5yahdB2jxEeTkQSt1KNtqDmvrScXndRxwIG+tey8Xkddmp2F8tZ9gG2ovCh6u8BNCZ2drKCi
7tnEGbWCWSYH347vCosSgzqqhBjQyyjTr3LGwKNNICNSpOVVlBHSNoMNCRFLR6NAxWgxb3cH/gN8
wD7b6dJbST/sgRHOr5BiQmQM6NYJCCshUK2HPtmxD72joEKqaeaQI7O9mTDVsF2oRcCSrE1a6+wo
UQiXeBPIrcGlT3jelh+8oGNp12YcgvyR7qkTfeBy8wUc9VRBDXkfstY3Kc4C8Ev2JZzTe+RaD2SL
ApRpMPBbOGSd2n2KY4bOKB3RkframURg/DI2nwVvVDhtbLm4x0kzNvOjPuYEeJlOg2AbdsWsB6kY
Y4RrL1yjIjBxsupQnpsI2qibvk6t4R8SzJsvtY5zJiqMwFpsVjXZP9sIbB1n+TRvhVm8991isZw5
1L2s3vicieus4bjsq5rRDe4t5mMXv+6RYrOrHT2V8ZPrAULlMx9A50DPfPU89nTkbyCAzTF4uzpt
ZW66835J+QkFXIQCZCFc/KjetMJDfS9irAQuq/K4fQhxcu9JBAA0oyWsItR4atJubRjI7ZXLDpGF
wtmIt6lfNGcbHNnGkMz61cI6anB8kneFurm8+swwSKG3N8CYnk1i3FdJS4uhK/6OvPtnDYTDzmVY
UI+A3Vix8Pp5sQYohj8tq7mybJVd4lGDxRBmAWArcRznBvCBYqPBPKnZgmudAYFywSPPRX0U6YEi
AQ/7v1nsTIPx7NQ48wYPHGpBjyhZVbNWsk0CbFIAYcRjU+NERxFyV/A5X+ZcmLhc3Ox0zyvZl/ap
VuauLwiGg+sxbMLxkbUavG53OIDb3IcYfNKxjjZhj83Ra31GFS0l35jJdxLRHnMnemIaiaCoyR1C
9cw4wG8AQxylkJpBhlDCXQYHJnikcLq5eno2TbkPm3pmLUnK65iu26U6rlJ8ZGEbEzYT+90W2yv7
1FYQgzzJj0wLgVvE6VfILLkkmIjQSfOngmk9IT2g/6Jip+nyF5DOWG0ys3IYU0zOZmS8irnv4vjV
s99Y54Hg5itRmuvBrqx/DiBUg/ywaOl7q5C9hT7r7nqSl8Scx3vva0+mcEMmR6xTbWKOu5UfEbqr
59neScuzEM0TRbO1dT5cJTiC5qsXz3xLevaa52iLchM0gQHXcoZ/VZczsVCy+00iUNhFOn72SI16
2yDv1KGzK/CB+xkSIItD0Wf/tQHGjKF3uqu+l4HVON+xRTD57O+ozB389W4D2qwzEckYZbv0Mu9j
jdfFlYqNq9uSJEHyDp+NO+pxBDk2zhAh+Myh2trUY8wKv+9XI8X6Lh89tODuhDWXYsfokZr1drMO
DVLX80QSdjvwe8oKIFCk+Ws/ytBQUbUXlZsj5szL9TQzXoCg++iqUxaNh0J3/IeIJJcq6/1t0+OS
Jhb02+4ad+NP5gMAwqduVlowLfmHdk4oi2CyRrpyzyTZc06lvWQk+Se9tNyNpWUeQBNcv7bnXQmX
fOhTjWo7cg5Ei/9UaV3vVclWJyZheIey+7s2sTNIqhqwEVuOTyZMlbmkVCQTr4SvduTDBqnG14jd
ODzYLV5mjlMWUMTANbkPOxnNFlb6W5p49VHP29/IkznJc6B+2nY6MD25dlAMIo9nsu4PjduVwWxM
r3pH4BI5y5R0DokZYjgJB/uFjtkSt9ujrbmgUTl86oHRbyHiwGuluzVw1cJAcg4CJ6lCMFwBglqq
8Od5iHfMHcINVFiALKL6bfy4P0CcEUcDjkQXBb4FzL1XGlqGyLrlOINdh3E0JaC1DyE2UdVQPM2z
v0fOlwZClX+D6R8rr/5uxvStb1kZLMoWTq8y1OEzE8G6SqdI7dEA7jHJDFtVvshEsb3shoMsMS35
7MaGarpoeuA5rOltpFLUzANmWCB2u74m3o6ATS+YbO8wkfu50Xx3WKkR2/zEUc9qg94fV5TFWY1d
QCParA1A0bLn9bwt9NByi9LCZEgcMkqMrY8R6BUuvegl7+NT3prOGWv0r5sATiV919lAHHq22sSE
7JTKre+Jf2b9i/KyPHJ47puh3st0uDcy5tSMwxKTebqObYxJhYtkiKZwQ6QeKFlEZgE4mK3MwKCr
zH92bPFoGeBqdMWFnPmKmCbsJaSL9TvVwqX1vsbS1Y+4qfXAYRsq3L8uxWonSod99Bwf9JZUrhRu
x94y5pPDdgwT97ZTAh2WR8XnVqXN6AWLKv/1jTTxYWWoHFN1HYORjN3V6JBdL/2N7XEdsWnrYdu8
F1r8rlMG5rG0z8I2xPJai+1Ut9vU/GQ+OAXK1QGM5co4Tan/JgdTcgdNiq+q3iEC4wxEIGcK8lsE
zNp17L9n9Kc7kZAIG/pjtvLAFuEsxMVDEt+avLE/FqaPwmFZhdZPW2XrMbWyA0OQoCZs1RkTsK0G
IyCDL0UuFUbfBmhoixl4ZnKxzDBGaj/u8QTMyVyhOnFcpAtMy9eZngd65zlrElgeLZZTtTB//IhH
qumIEazkjflvskK9T+5kTeOhvYd53qAxTIlD8ccngQaQdvWBsNpvKwJ1FyUPThP+Ci5Es3ofNZRB
GND+aQKvaD2zDDU671RZ2tpXFKFUHkwAomqru/OdE6k/5FhTHAzdFn/Ikv4QkXiv9InbgN5rBlnn
O1SIVJwWZqGN3lVgqBpr39fZsrLTTiYuxKC0+fxrkz9zzHXJ1gB6MPArZKkdJ72+6n44btFP4f/2
2K3HSPv5alPvfhdKjBuY7nQJ1JFR++14KWpIMplnyoKWcC+7xYKs+wXQLoNr0ORKtHzZ0Wsh5otY
Xhbk08SC9OOY1O61G/IleVIDXasR+JfGWymmrVZP974k/EBpkpgk4pPShrclaUYLlSDyDlYMuxKM
xYqmWluTU8E3odpXeiK56hjmp7D/mghKQSTp+mXEeHb0g8g3Pj3LYeyW9qdp6hY8Vd0QaaXueasj
naj5abMUsF+IfizBSs5M3dvbWoIowcDgpIH89rTwi627FYCsMbay0bcZLJC1kXyDxLM3oenemVGc
6TsYdRpowIbyleNqjxbsj0ITd6Eprg2sv2ogmq7nbddjdsBlUDca5ucQe6BH4mCEiMofbHo8GQJb
yHfjOMabzjNQziTEaIYRSr7BIpvEQHXIo3VqazomC4p+ALETuBGm4h4/FU0CU8c0IhmzzMke5lBA
u7SafKZNDDn28MWeKTT/wTv8iBsEVG5av7UCYajo4e8OAB7beHHVcoWH1Fc9aeP0yodsSfPLQXSt
OxsFEWZefIUY9sUcHoxifNZb7Ttl6YJpouE17vJ9RBAV0lx+yppWsJ3KG9OhdqPLmdsBzXP0owTz
F9nagO2j5L1xmPpMMx9dmsXdKIeYht97bHLDDdyqnlZ+qr046C0LJ+tZmjYOG4LpoRLWi+wmSrHb
VDAWLUKdN3qAskM3HXSt9dfO/luXknWrE12Nu5tgERDDvmVgzhhQ9+mzZdKJuvt+8DgyZXcGz8fN
GIIAK9Pyx54QJKLVebKb6GSGm6GxcgRQhUQ04aNCzxieCGa9TB80QF28K7F96+3JwB8zfYo+e0Zg
tDbJsZOqvpRkHW6clpDbDKXdGKF3F94nJjYGjTMIeqBpFgO+QpAIlY8/jnHR8ldR+B9ajNzOhqRH
lz7l7DwZEr2iY4pRpKOfw+8MoISU5Z5xI30TOdgLSKj2v4a53k6F5W383gcw3g7soP4kEtNAl+E7
4dYbMkzXokvvpqqWwEED5odXn2pkqtEMCZ4t8tVDAIK7F/so7sxQM86mjvOmEN6ZlhAnb228ZkP1
Jnv9bdCx5xlkEkjYoeAupaDGmJZflHS2s2pfIgcRD/v1U1ijOjMlnw5IrfiMGAzzMea21UFg6Jb6
wSp18OvsFiJLjZfQuWr5HvQ0Pk1lfuzHEFkXvDo7YamtM64HGzt7TO7aGt2Ggt07dqzUEX9Ea0Pv
uPToCYuqfGXb9BRD6HBSgqwYV+xpU6ko4/iua5ThGBIQsIhHr5+JKmAt6GrmpbPLQ2jDgfbQ6UQ/
osOZ0MXZU9GkOhv3aVsA0XUn4Cq9Hr0MelmuGnu6JuP4WkY8AY3DjGfyzYMN+HjTGHhih0exCGyy
nh+qLkgti2rzn9CrTdNDcheE1QkreVVa/ebOgMcPXIhgejt7PUVo2cPa2YAABesIksm3WHTgmq+4
iIp1oZKXcnAgiPX4VBMXp0RzhohBPHB+NEp4Hg5wpNzRDyE/Zpy4NARwm20aYUO270pM37KSn3Dq
XB+Ff6LPh2bqHjFOH8x6+Cw76scG+m9YJjScgE7QjLJ/RcnShx9kKXgUn6dKZ0PNFMn0EiTo2jfA
S2r7FBWVEPLLeHcoiqWK7lVuvkURFV8GkY6SwznAx35qdXEBGmmSLY8PxMwNG5XXOfajQ5JXsECz
00BX4utPNipDdl+XwVV01SF8IPmt2c3dRswxjkfwXDcms69Vz7JPjOOOxgeG/IPteGflmc8CUHrc
pl8MiIBlIMlx/9VGewX8vMOXzPPY3Oc0bfhxe381kKhaECMKovNPhP0hckeUBSERpPTM/5bYJs0o
HlCUUESW4o216RUN5s1NhnPja9cEIPkABJxG2kHAhFRU1OKzh/+7yJadlc+tBO+JFIuL6Vz4zFir
//5lijeB7Ratw57y6AURKxmMsFjYf2MCaKI8SNpoP+fJ76zZHyqB25T8daVx7Q2rWSUpj/TkzO8a
icSdvSx5uTBZT19rp0U2nh4SRdXYDOwxm/FTWsTJ/vcjD0O6IeoDKcj/2DuP5cqRNEu/SlntkQN3
ONSiN1fre6kZ3MAoobXG0/eH7OqcrBrr7iqbbS/S0jIZEWSQgIvzn/OdcJ82IlnYifYEgnaXdz+a
Gs86LSBppm8b/Tx6HOamlu6UISe6EBbJAx1GcrLfQ64l/KR9VPNQLecJQZIXENEcHkbh0MNiHMoZ
fCCj9COoio0siXrbBabHoXF3EO8V50OEKp/bDEcG/liDxlqSeYp1w5E8sfOVjH4PijhoKsg6D1+t
kj+MstAB9OgAeYNDQcZDhFXkzUM8hBVLu63po6/SIKI3wdELxcUZnm0gGguvYJ4+dnShtua9a7ND
0H1E5GWWIN0hv++SraDQJ3DeaEJc2xU0mCyYvo0GTmOrpgNtSS9jQN0ApNoypJm0tBGVp4DCkiFh
pywqKs0Y3DoG6lc+VqQDhw8mI86ixlXZIxVwG+HeoXz3EcTUvgf20Y3F1XXF4yiLj7CKeVsROfTG
//EUsC5H/WqYAy1IbNVZS0SE4A6LkHkOWv9m+A81QAyvgsPdZBUbZat55G6yq0Fl9RjBl4vrbg23
slvTp8Z0UJb3qSxPzdzrgqTII1tGmCXhYMLdL5YcdimOsJIfz6QANUUvKs2zDEPyHTM/m7/ftR0C
mgRqs4RHGf0oQBB2+NyX8VeBKTdV0QMt15+M5Ta9XqDaWAO32OarYDfJinTjZjo35gnrOe6tdW4Q
YJI7TbzayLjg/7ZFWoEctvbK7Q5iCrBs0hRuxYjYUDu2WpW/uClx+MFFrrSaBW4x7oR2iaVIcnKN
mmvktFiBydQt7IE3iQ4pzIjxtgP0RdqNeX3mMHkPX7zAfuKudGfwxyYKam1uB48ZxnzwJvOMyLQA
GgXTYxcYz40/7cT01OOJxn5/dpz0Pq04Uzqp/G664Zk8C/kpjRBVPth3vXYNHABPpX8iL2It5z/F
N5dFOh0dc3hrbWAuVo1gjEv0qlfNuswhNpHpb+g5YWRuk+BdFDVOvcREaFCcy7IwOeKhFegnmut8
uUxs94Nb8OwwIg9rAG5gu1awYmiCSNSZsipgtJR6bHqlLq5g2THpZhZ58xgqY2ZcTE9U970Hjkkv
DD9x5nk831YPf8nKLqqjRkfkHkdLe9lOOeYhg6/ZpFnIRASiKqf+amtanyjS3AX1AEFvXnOwa0Lp
Tp76AK4aNZS8qaRcLC0+acGwNvzylDbBxqB3jfsnZRdeZPMMZtGXo7LHsIxWDdPhqgS5xaWDb2Ud
cG6cnuv6lxtFxwzaKirUS2FQ0pTn+ZtKI458Y7TWYvNGpuw186+GHn4j20Sy/qzt4T3L7BOHqFNt
KFRl3NlpGZ+MzrvEZUyhruU9mYMCTNAmHNfZ313bWnocOBexM10Rpg82wsMi75IHjsM0aHs47rmd
g4CkhUJvXpPW69j6EVUK7dbnwS/b9MQKuupj2/IdGWgkg3Hn5evW3RhWgDHE7Q8p+lBT9duBzQmP
xV3ps3c1w8g3eMqJWdbDk2rUKcGAsrFl/RxYmARM5kl8l3OEHa6jYqwplXXCvTV1X/OXNxT+09gO
36IwWACL9hLOB7e25eiBr6gyghZRtS42VfmGCyk/KskmVDXEW3TKl1gZS9ztk7Z30n1uMzzGPEB3
nUiWfkm8wZ9TSloCj17HO6aSDr4f4tw+YuTZWUZ29BO7XHuDg55iDU8+tbl8O4kDINmCSWnBnpvx
UzaATBpaukFai2hIEF86qiOXGowG3eH9rlr8IMNVaoNawsUm1Hrvk+hboaXf113+0dnIp1aNWgCc
B9dQvirnW5qroGLxsi60XxQR43r1maapoHrXqvhWIfdHVnuHm9akaGyDQcJd6wf8RsF+qDtu90Fv
L/WY77BRThSOuP24FFptrn0F4CvAibXm+FCqIV3DzPwYOgJrqEcasDKw9aLRic8zQ3RKJgUI0C6v
DV97welRL/pjxDfX7RyByuKd3JiA6US+HNOhfio8iJBepmUb8o6zHsZWUUT3OJiuwDqwOxCEWhDz
t1ZTb3ZLoew743f+iDWcpHvCBKgvRQZYWXI+1Mdh3DAGRSRAJiE8gBHGTn7MrEXHNawlBNtXK+cv
xCXcWZaAAgKh5DbN0pPFhwbcOhx0mp/AsK/zP5Ng9Z9cRg1+rmdbgFWoYvoSzNC5qeQpsd0Y355z
z75y5k7CDdVhNFfjRpSD9ZYIDofKKdpVlwYb0aiN1fSCjpT5YEPFr2XUB8OdtpFk0C8B4TchbmLJ
Gl8W1r6KxgvTnxne/aq4pQVmd8Ixq7fx10jL3KItgF81qY+DiJs3d6VVzCx9SMWw6CU/BXOYy2HY
DOK++Ew9AivS/4AU8OWnEvSX/WkhmSdF9Jh21GSGAQYZ33wthiPN9AFmz+nUxvYpCqBwe8nd/Gnx
aX/kDVe3tLkSMsMdVfeAE/n59Ew+TJo4arHtpzZlvpnFq3xUn36GUlUkH3l4wIcHDK7iqAbZ6LXx
1XE+NVcSgnvwZIflp+szUYuY++IXnb/GSpPfYRFrjMruCgTsXRM92Yo5KwrTjjYYxnddQrYX/5Wk
MwOdoLnS4ftALgEUledNy7nqw9efIhRYvxgfg6j+BDqzpc4Z7DrEn0iQGiwDgqcl2B5XytM0GLcS
x10t8g9e4WWQJHAG9TPj06tv+wcNdLBM51NWhV++HabzgKKUwwwtujsv5RoW8Dj05EHYXmloktWM
0SkvhZ//9Hl/asER9VjuIfEjsdnJZhJZh4FqfCNg8cEkct204pnT0Uab1IOLIABQiCslW2sqSE+1
r/O/K1ldeLt39Yw7h0y271p/lcMDBaJKxd5o1K+weBc6jpfFJLQHn2krlm97C7uipgiTaZ+uQh4j
WoWYWt3/XonsEd0FRJ0I/zL/HarqbOrcd/PqtbbxBY1Je23s7lk5LEVmyOCoCD85eRK2TRRZuSrh
qAIkn2NHiwhr3nND+ShT6572eFaqsdC5//orX+sWjR9c9dQ5RJw/KPgkXCTMne1E2Od0VtLKNVb5
hNt0/j67ACwX9H3iCK/TkxfIe+rHT6EjH3HsPIFc4y5SXdqyuiYgxoCiRkC7UNqsbpP2wbELps9W
TlvPpMS7ODH++agj6wHX/z5PtXPX3al23HeO9qseP0u9ujaaeq0dpu1mqW7UV+wciVsToX9R0wWy
9F082K33S7nwM0xFxtyjWjRp43uLJRPto3uLanc7Qh1MLPx4uPMXI1rNCGFlUQMSKcFnMTlnM4GR
DK+JHlfD2hreu22TKgCNZDITpOkPm7uWvQxVunPprJ5s6wYHiXkWvMHJPXRue+65Tngcoyy9vjJv
2RdNgnOPuY89XJirC3JwcY2SGYjqsWem1CDeN0F+8ykNwJvDDjtf1UMjAIticdieyFUGnJvSUjuJ
AV9KDi2Xw5NxTfmnLqXNGV8/ZfS9LGPumSsvlLeiEYdkil66utxamklOMtRvIRgzwF819/b0bDoc
AFz88GzbETTWrHhlRdsP8f1U98y5o1897h3Fj7orFQqPSb7szsEeiVnoUdKBOJhXOi4jllbIfpHW
43gYemwi1nNU5u8FB/Yk5BnpZcL6D1NfMlFeFIw7Nw4ORxLgP6SuPvSMuXNZVfC7P8BDwawMu08d
l1FCAN1NkLC8fCu9Rl/kbqCvQlm+pMiWrWmgbtp42SP02Y3WEo1nzo7eZbLHPA/QqZAtEaRFjcpo
aD0dt/IxS83yWAAezahQLIgtZJJzdZgEGhwV0uuG8R1xQfdYp9eI39PSxfPVxj4Zk3ilwLgv28HR
4WnXc2c8Xh2DeEFPKiIzsrupi+flpMDSMiGRCHaGvNJAwR5SA0sSfdPMniy66K6OlvqHMGelAaqB
0ZHJp2180FKKUG9AfW9iAzI9L2FgMP0NY7Xh0vWUu2L31xkq9L/0pUcKIP7tr595m+Ghvv/2w/zv
KErShEb0X9OXnt+b8PM9+8uS09if0S2//7b/YLdQRo5Co1yKdenLtiWwlb/Bl+aPKNMmmw5uz7Yk
VJeM2HXwb39V4jeIXApik21ZQhhzA3HN2ek/P6RLh18PrsNw+NDvzKx/ZGj93//+c5W3mnt9/wxv
EeQ0pU2xubAM29LtuRf4T0SVptCk3w+G4PVm1W7vQnXnNe8e0oTdcEffjfqWiizdwqW3u27S4t4N
r9Lw16ziKxNXgoa6bPg05IIEcKrHrHw2imdzfAr6J31iE7q1TbmKtm7JsgAR21uOzp2Vfzr2xR9O
tndviof/fVD/GbwQ1zllmgBx/uuHdZXHX/lf/s9fHt/j75p029/Bhv74/X97ag3xm2MbsFsVDxrN
WtC//gMZJuaPMCOVuoLE4/JM//HYGiDDyOAjihMhsw3YQn88tvOHeMCAsAqdl4M/8F95bAWf/c+P
LeVWpnIk75VuSzpCnX+oq0bTp4vaTPI7P/2J1NNATq+K6xWVuXhJsnVOA2EeFEubAVwALYVCr/+h
A1zMULI/vTj/z1fwD9SjwGPldSu+grLwFgksl5rpek4muD+Pe7OKV05Jef1bSqi5sXi9tK9//Tk/
h59VTsCq+X0d/8wLrNZ+0Pw9Q+//C5o37w9//LnQ+P62X6zem/e/+4/174/oXfs9r6E1SOT/XJPm
X/nPfvAv3//Mgw6/7r97yE/vef3nlfj3X/63Z1q3AeEpSxkmRgRQWn880rr+G4uzY8OiY/hP6OiP
R1rK30zoVrwBqJZS6C5P+99WYmH8htqkiLzZjk4WxfyXVmJhzhvBnx4pTXLvnV8p8Q8Pcxz4GY5M
LdmXU5ahF+XM5/121i5BXr75jUwuHY2+n2z6Pcq81p4NqalkFWUTdpqpGdJhKaiqH5ft6A9vYa4P
DLMonuGEkjNn0bFB0PaUSXSCaTJX4GfVPkQBrheqSc3HYkzEkxUi8VIqBQeSuV4px4UPgWdO3OfJ
ZWBQ8IJe2h/IH1orCka7SxmV1q5WU/9ssRHg2CvclrSshVLvVI7/6HaxdULhb2dzAgcUIubxp1dm
FDK3Y8HYlf7WH40bvYEGN+rntvK1S4IP5n4aTAswdNeYzxYqKKpJUdbPioYq6nzaQj0YASvXli5m
JO8CH9RDAdEVJkdj48KMsxrIRWncGR5q4NqJlL6z0sE96cbgvIxOz3g+cCxmw3DctZsVifYhMerw
uRy88o1q3f5IKUcNFb3EQWrYdbsIbbN/4NxGfrYNSy6sXtprLgM8n+SDlltrvh9yBvZNwTnM2/yD
QCXH3t6CsaJ63U3ofq+tjQnuhr74buTmLdJ7G+ze1jW5Pkg3yy9ay6yxxYowoR/MzkwPOMlryAjl
Pncq9WxkFWE1lzAJmZWueJocbfhOKOo4Bty/1l0hI0ybgvaDniucFsd6S/W3Xi+F2btXuqh9f1m2
PtlaXEknhVVyV6VBtUxEp85YRqKNiprmziULBY87VVujsKcjsCnSpSl33pWWKqNbMiVx7ytaSS+N
Qq1BEu8Y/qU6NgmG1FilG0eITat3MEn61snwaxnpAZ3fW8Vzi1hQaOWmxDW0Lslv3/yhnhmvVWdC
HrYKoAR9rDgnDOo5LEf/lpO4eMMC31xKeLKUvpRol7Q+Bvu4ZDqA4lpOuHIb8SybNP7ih8OI2Roj
rMIRzgSoUJa380SerNvMKQAKSy5UG8MYCPvlYX80U9de1mC+PpMgymm6yEMPiab1d9j/xXZ+Bd5C
NRmn0EqogNGAnpu19C+FFOEKzuSw8pMWqAl1Dhqj+Kr1NlNpBvsGEPyPztnuu5yI/Qe2G7UL0mEN
eKZEwd3CHj4JzI6uIvGz6K0wOiZWWB7cEd1SFekIhN83c/aUehyWpDN5IAwTYPcU9m9jOPmvaSGo
bDNs90t3XO3BSL3ykdKb6FSSnXoahNk9U6MQHuI+mb6DsCWZA6O3XxsGbU0UnDJqk5pxjByh7snD
6+8OcKhm6et6vQI3HW8SfmoHMk/RLjYTcZ0inUCAVyeXpglCygK63t5aUQ/QesJ4/lRPQUolTNHt
GlMOBNTMeebHdzDgJku6ymEmnlHU0PQUaIw1+6QuocLJOrrCyon2NvCspc3wk9KJ3i3ec/pCqDqM
neYWDRAMmhbVmYIdp4Z0E9a3Hmv6Ox8uX6DReVsES/FESVGFlavRUTRKGt28IcQpVTliO+r8wPDR
Whxfsa0VvhO9xnlK1yAmuF0d9RDsqjRJTl3Rmms6S2vC5BFuMHTRTRo7MfLISD4N+NjVgTtzERLP
pokQdJQ9WDAGUKV1mmTUf49D5KUPHhdGwgWgluo8Tm9UgAXbspv886RXdkHWaKCnkUV0QXS/fSNi
YlzswiI2zZkHZKejWTSgg5oTGItWjeGNt1ZWLHhoPCOmZ7rXJpD4ot7SbknFn82DvzGcPACN34Yu
oAmnuodXQlBMH8sNnzKBfSWMl0zW3aEubJQkOC7fQV92t7oYo6e4+J1pRmksSiIC+n2XCmpns6bG
m2pWmTeS3LL0HQ1aFlUpXGlgT3EOWxR9Kd7cAeGBsEMW7C0WumuT4jRmmklMNK21cAO7rL0oh/Hn
Nuxh5ESW35wUhzyDYWNU3dEsU+0rexAP+G6wJYkGyJQ59tdC+uoFPR451BgYrjCIxJzUeumwGyuR
bcwYTTIfpgD9HpHsg1zZdMqyxCVTDFCpsnlLYDG8StSBB4KTNMwOzCI1G10GVdR5G6IOxTIB9XOu
psz8bHKHAKpsMIsoUsjE0qAO9AnLUtFhl4PcgeNbI12a4wBlLjI2m0xLnEXajf0uGBP3SQiv2Qs7
aHQAE7rzCEDAuS8huu3alrI9bGTuSSWJvsExoF8KC/e7yNsedndegteO7dw9kvi0t6HNJAwLE4li
f6jwOjvhC2K3u4ZTXT44k7K/KRoAGunXHgNvL4rB4xrVexJYWNghgePlhw5AUU13zn3aNnC3qgN1
YZgS48Sxzn43MkKLuKVuof70vwIjTtbeNCIvJKHUP0DYdciOWYSCQfCGLrZUykvvVaAtayyolxHg
wcYfWrHD61XhzTJWMCGYoRemWkP/iXf9UAQ3SIbJd5O7NgngcM6L2YTfF5ndkqzKyBssQWI79I/7
4/jo0vBCMr0tzkFtdXuL6cGdCIR+cPpK7lPlB7dKlthPFLUAHZ9oWcg6KBeNqfItWzfGeZdZckMB
zbbQgykkI6pNL9IU3UvNS3xvwI+kRjJq8wryiybufBWYZMdDJ3iOslIehJFX7yHvCNSZBpv6oFLK
vcOxgiScSR83Q1UZBGFKTx4wL5aXgGH+PtKC9hTHXnkUwN6uZcc0cuXqg3FxXN9YFujPsMFpEFmU
Tp6elBy8gxnp03tuhNM+aVHyGKgYb4YBA9yHPfxaRqF5SwOmyKnvjQesZvhSckriG35lJwREEK09
tHIfI+4m01cy4IE9YngsYJEQ+1TrsGPfjegeJ2veYi0KlPbsE5j+DEpBtUhiGPg+PBz6tjaKtTaA
RzOyGEYLTo+BMuuyr18C5WgnZmjWLiC0SPbArzPaRYg8L/0Kn2juWLOxpk23mAG0HZ594+TnlvlZ
t7MwZbKt3kpU0COjZv3Izhb9ChtaiZtx1prrjvlI7o+IrYnt7exEjSttqMlCCCJslZ95IMCmCeHM
HVz7SBUrExFC0XTT5qNzmTICTHpjVY8O4tujHKn2aEjFv3beOO57jgsv7GUZiquJywbbIERCg4K6
gckRU12HfnSMufXQIEcyWNkZPOpPnJii59RN4k2BLZW1wbf6W4UnYcXMSS576WC9tLBt4MJPC0kP
kELlECOjqqCaG6Xj+i2A3bRK6GM6mcCne6wZrcfobPCulpUHL3Wajy+lYQ+Pcyz0EQEp3Evi8ngU
DJicW+he757TxbtB1S+lA/es8Gj15ge2KqKpNpaNzMWjo8cst7OqmbXpO3FRRs0K/vMFZ1OAE10V
p0lzqPiSk9Ht6oQ/IkBaP/TSyJ1l02XZZzKKjpGikzwZOMq3mOmds14DbFvENAefcl93mES3uJs6
b/hIBi18DqOw41aR11hnYzVqd7pmRmd8LRQKckYeTiqCXYht2Gby1mnhHGUvW5ukImPbRQZidRPi
ACceqY/r0IoDwi+ErM+5NVJRawjvVEDFXqRmq6+SIJdrjz4klOust+BaBd2Af9ySF1JKcjMqjHML
mkfNvcPdam7ptpZpT3hi2WtMC9ORYvARvYK/ec9BzIMcsi/82F/D0SxvHqV+RysLulsU6UAM+ebh
Hhd8TgtDjcBrZozPdFTax3BQ2mnUeMuydnRXFiVS66yK8qMR4WpKxlTepUSw3iXR8wfHFQosq2iG
DVQzRqKNU5PgCLAs3imCsTdCxYCcyE/t2sjwninFhN46tbiWrCbu93YrxHlwx+kVE3L6PtE5sSUF
aUbLAkvHztFaPMy4pXiY3NZ8n9ym36E5aHeN0LBiMoe5sqm1X07vdOvKjwB1JbW+dbQ54lRNoNu8
lL4tWMDdW597GGss2Tx2AhFPyKS6cfWyLxpzrXDBSzGtmSd4YJVoKgOuMRD/60yTW549fPa1Z/64
UgR3bSXyx6aJ+q9W4Ow0yMecCm2e0wa5eLcK3mMzHd2X0eflrufb1EIMwL0ich4bT6XTVaeesZuj
Dlg4LdNPb3Ia6k3m28ETiVr/Dj3U3U5Om19E5MfvytTUIWWYeO0a+mITvFkY/u3prhQMC1tfqWdd
jMFb2/val1lUMCOslpNhPuNVK5dsIiZGjHnUvLKesphzygJxNUiO3j0mGLzbkYygmQzGGZIu+ugw
lurYB3ZzK82CB5jvjbownBPvBsCGpe84/ifxXp1ADRWuyxHU55nzI51mmmnGG6FyC2OK5ON6mxKL
12PFgVrKz7KlDn1gjs3GaIOWtDJfrBtb07Yu5SiPrE4GlwfS4CHokxNmEUrnTfrLf1ReBF+TPxGY
0nnKwT0yGl/pxC+ecUDluM3c7Orlko5yQqXM9hNOTIM1Wd/QVJrZyDp44E347UbY24T5M5lcvXYY
w7Vu197Rs8VIGJTJ+UlOxCYTlw0JK6TBwCZ0bG5eafPcG5znOkrcjDNXrhrOVVLoux532maENH8N
ucQyh4PWADWJSB/cII3cteMwOQFmf5cPqUZqM56JpLpm/4DC4GQSZ8NBckU4kL/N99LHF+ykueAt
0+QHdJTmFWsw/rDYtO49p41W9sCiuTJpij/khequTZiWO1eX7WEaQnXOQ5Je9IFPhqIMUQC+aIjA
DYtWyzmDAQkhoTsZH33c6TbwWcvNQPRq9spq0vRgml37Eyi/sS9d6YFNkna645MstFI6u1wKMLYk
uVr+irZVx28jtnpolPXkbyrJ+q4FxF0XKmqnqx0XZQzbrHbOhRb3MacrLaWhKTHkPXSP/MiSlZxI
9khcgzwD+wEr1Fz4ia3zqgaaAV3ygM9SG9VLP2rTg24WARc423rS47I/4GrGMB4pNbs42tJ/Kyc9
+tG5NHyEqm3YSbixcUHX5g2hCPZhqemvmgjS+7AeCbw4XmE8d0ZU3zsxVXzc7QOLUeqkiQcNsxT/
oxmhX0cJGEV4UUbnYFY145/IHPnG5VDBXzpD1N+RlqmvIJ4jD44046/Wz8drUUzNhllB9TDlKYlv
PAboGSrtiiPJU/tzHC3tjHe+Z0RXWSxHoz0lnx6r6TFoZLApqqanzz3nh1dayTbCyX/u2Ea/UzcE
BmL01GotcNH42RIGFq4zuy0YIKZVRO7fA/0JtdrQpl9WEqScEGP/VxDnzWEoKcgxYSTfJx33adsS
3HBo8AtOliRJv8DhFX7Q0lov3TpoTiSynRdNiOIrGomhLzQrbR96YPTcB5HRaAcCG4XrGVjPxvSq
rloMUKE+YnQ1a1OMWffUliFGVnqu2xFGiCmem9amHloORvlFeI/VoPV7SseYV6NP2J1pHHg/smGb
2xxBCP5DGkm56bxGzEHvU5zYGW5VVLGFrAv9TiPbsI67hlNTVPsi3KigdV7LUveOrpcP4wGILpiF
Qqcso9OM1FrUzDCJgtLGcyInb6W8MymIrjBOXtTU+OWWcIdGNy1FbN/kY308oElR0kOcODcD261g
+eLK94WoNd5y5fXlRhOxxa7tpTTvgIQv3rwaSWUZlqF+nBg6bK28BXKmwrmQy7cn78nJ/PwtGny5
q7POeqILNMVgodlHU8RoSKURbJpQd4Egl9Z0GcGxn/DfqDcnqRBOp7YbXiqpZnAxc4hbQt7/mpEH
HNdcq7x1VnoA5UVvRI/JkHmUjga+0qj4FIlGXGzISKA67i7u5ICrq6+/PNlrW5CRBS1Qky/JelUU
eQ29fMJZQ14y54gO1yB+7zxMBtSoiJOVCsbv2Nfbx96ora2kCOBS1UV544hOAMsvQNu4YzrdFUJ1
1H3nchMGeclSLFtifCn+uFVaN9o9w43pMEQpkURCJWtrsGOqQPvY26i4s2lAqfPgkMW2S/xoKh5h
m1LNnGlyvsrahUncvewMEpNTASBIpo8ootBO8tL5AVWhwVAP9as2uJRa6V7ub7CmNl/UUeo7Lvzh
Ct+M96bFoPNca4Sh5mvWlqq18VR5vbFnw2S7cxxM084QFLe0sTwMtjS690XIbVtv8RM1RkH1F2D0
B9EaxusUauU3RMngl4HqsvOpeR89GX5abjrumZtOr2WV4RsvgF6wQUDiWtYxxJJm6r17O7est77S
jGgNYtE4dJXZfWSp7oKpgrzkBSmYBkpbEU/cJtEWEiEAF06U/cRuMScaCZly9pZvseHQoRB1TvkY
Qtv+MgNgyoSjPf0eJS1d0ZZOiCksWsTSPk4oZk10vOBz4gdjNiYO0tu4JosP2GS7QKBFJk56CFBF
fFwNWjDt5IB4uKik5W59I8kerPlva/Q+FD03JENEgIvfR0VYn7IPNewIJHy4Oi6GLncA0DbaNxRK
7T0PumbvSXbmhsWJxsScTszUSBW3ZPwAp7ocQfeLarB+VR2fY+F0pr2uA4xTNDMVzlnYXv1B2A31
LXNqqAnIa3ujIFbaCifYj5Em461L6WW/DLLYXKftFHAlpwlsPakGbqGmI/guIqJbO0GJyMHo6fuF
pdw4R81P+nrhzbb6QsnkNbKt6ubrwIEWaeAl5xHHB8+VI6A3Wdo+H6Jh7+M62baRzDC7uUPzZcb0
+9D5hc8eZQKPjYVdCvNbkocbg66gg+cTdeVrIATPPfLgWG32NE6TjmCA08tDF9qKpujwx2nNDe6P
xqnMz3ZZlaEVmiDyC59EBQsrIDMba9MMnNukFciMVpflAVu1cU6EjF5kjRmdcygufuFnmNrrxn0s
Qpk92RO3S39Ek2Gr7t6LPhcbj4PELqJ+jkhfy9HPQVnbKcP1Nt2Q6a/EF6I105p6zSQCJ71pJYCR
/bEllx7/Tj8pUVe7aB8LbHEmZrgHKCbtxeIUR8ik5rlTSXp2KNPcuUntrnPbDs86QSOqDCR7a+gF
a5KkBDCbLk63XhfSO91L60pfLG+v1mhnJDxmQSkuq2VN/9zCsIbqEWcOWSzfdHyO26kZHJLI7jZ9
KPKjW3r0DIq2o3FY07t+5bh19s4+nxKPV05qAqp066/UVzEN51EbHmvXhBlQZsBWxthWeyyf9BA7
CekAbKGe/Zg0fnzNYQHt/B5wDsmqGaVc9Vpx1/NkknkJwftU0AWSLYQR8h7eqBkfEZTjawlN6zWt
TWMgvulZN64u+boZPBtWdlyBidDCCfrgqLXPJXzUx5FTTo4rqVb3nqHKYcNGGHsrJxyaVxwUwHRs
s670tQry6MnoI+eAlNMQYYlt2nfrnDpgLda1YDUgQX9yuoMCq0TjQfnOs3FeYDUPsAxgDc47nJiJ
R8KcAPdjdveT29mg4lVBTYgW+SDQK5I3GsUIgBMVjOadCoqZOhwkPt7/ALFy1XgjBMU4mdNpmC/A
8nhDTVWpLvMEjUAvxs8h0KmAlWUB1guEdUmGOvQ6Tt01XJQd00Jvmyex6x/HuW7vFX+Z/kNg0XEf
ejk41oqfXPRU1yO+oSjQJlyilUx67p0I0uFnblIkuxM8qvSDRE76TU+9UV2EP0GPaFDB+88s8zN7
K8yRc0IPXONbH/IqWbUuajBcm6qnBx7Yy8xImJVXav0IyHHRsz8HXevTjeVQbbgusUlztHVammrg
n5GdzjVcngg0FvDsNJMhh2gby1gGP01ucukUh7zRuF74k7QPpeq1mzE14SapAytk2Xca8eHlTXqv
x3awk2zGD8J3i3OXNJ27JobBFsuvHQ+UnppvsCajr6lqkQWjqbo5k8cpkPiDBwkDg4tP0k8fO7ZA
5RnNnu2uPYemjtebtSYi3smGBEok1YLXWovcb4Kw6rtXnRMR19RYVxOkMLD1UVd++73fRVstdQs4
Y7KEAIJCt+hSpOpRh9cUTbTpLgGEJJcW2sARIG2zBHKT/NiOaq75JIsz1194zXpl7TM6Wu2NIrS7
qLUpJq1Yq7UxVcaqn6S6+pVvHiGEtC8T9DUi7LQNovto2iHFks6gduA3D3n73jA4JaSI/3GbcaV5
R3XluM3EI/lp9TT9lTv/ztx5bceNbVn2i1ADHjivDO+DEXTSC4YoSvD+wH59TYCqm0rd7rxdb/2C
AYBMpsiA2WfvtebyhgvmXeAZ+K++DzJs1kVhK4Dhoi44VcxsSabs7MfGajDSoyWPHiRwLyagZqof
2i43cOAYzV320H9q8lb2QTGZU8wcK52txzkzB4euEiL/Sxp07sHTbW71LmbaxWRzaZaOu7JcpeCZ
qPXPg2RmPDhDtW86ae8wVysbaNTVOhzwElZ4FtEpN/lw1iPZLDuWbzg93GhYBgUMnyV/F+MWc1ff
W0cjIcDVE6T4UcHi11iIsuyvvlOUoBqy7oXVIYmzusSEHseKv4r0Rv9K8S+uRRroG03J/K2Au2Uv
GDwi26xDo2U+DoODN1sNJuwhlob9jGB3gKOiyvTMa9m52PEYVA9eHcmrVJgsQPvn8geYAbsx1DyS
Z3NqI2oPe4nwyjzphQbnhgFJ/GDg3/iSE/rWspRtrO/oyfijeXziLMBrd6+VE8ozSptEBQ2LsYxP
rjetFUglIPg0slpl9b/XmPw/RC5ufuTnb9Bj/1Sh/P8oHtHQ6fzfFVK77COHkfj3GDb0n/+Tw4Y6
5L9UXQOOjEuN3ET9XxISYf2XrpoMcwzHZGw5S59+ifms/7IpJchnE6ajTdoT/qNfEhJFUxH6WaYq
+FlCJ0vtfymL4kf9JiFxwDnpusNCgxafozksV/j6b3K+jMK8aCRtx9wvSXQlWX6jupF7ynsl/rWX
QizweKocIlwKV9Polb3sxtt8lFZEQQBVZdhv8gKLSjKyFTMeroHFRhE9cztDPQvM8pMq/VsZ6Th7
9WG4xU3QLkxPq940Yb1H/NQPFYueqJEaQ5oQy96vWdqK5iddUetV8+L3OlMf42xoH1mGK8hyoUu1
ajjSc5o4OBO4EyCdulCjwn6z/OCFXlG8Guzcg/biqT3jci1d4kVgRmuk2l3G7S0eu+FrbMKp9Vme
H8bOVu9Y0W4WU3OYSRBzeLwlrxnsAebQEUg1ta3gpDvV43yuyPWfwgjUA+Pq8ySruA8AaO7TChG2
g58GSxYBAQQww9hksRmc5j3FrHBI/P3c51d9i7dfIXuMU80Aa1IMX7PoO6ZP8WaR8r2dTyMnODLG
EDYEBMzwsZmclFxR4WmyR1H0a28+B8YdLVnYiCPJRoLgyXttNOlT5QHq9dvSP8yH+Ip4ZEozX2kC
h6j02xeWVvFDR7D113lP6Wzly297cf/iyC+h3tUXnG+I0b2kvsgSLbTqgMGfzyXkPfx2c10/1XK/
q09ByPztenVt19Y127WYWRLCQVP8DxVdxVM71Vg57+jVp3zUeckaTBZIpksMUirDHTq1VkCyRWYi
faq4TnoaaVAizHPSxfFZ104on7urnySvVqIYr4YW9ZAA82gVUgmcHYNYDacevRWjNnHPRp9W3VB7
72PgLi3LN3/m6k0UHQ50J1m6o9ERm5Nl13mjqh0A3lK+sJLDU9yL7ntaXMF/2R/0lnpwriEJcAkx
CbpVCdrQW/TxxaUwdHGZz/iiD+nT5IghCuda+uO5S7rhDYkFfJcCj5/jFsY2B+m1CFsqJd3rog0q
r/oSTRslylHq6Gg0BpG8YVcewEm0v/YK11rjJxivWgzlZfQlRqQ4TC6JRayCJy5QaPAQMna/mOBt
pSmXrDWfUyHloxRp+ej6+ctg99rezksNL4zf4npy0N0jV0zI++qdk4375JRX9bCKPS3GvZhWxaXN
Uu+YhdExo6h+jN0BwYFJbOrg20cvb4N71VCiOCksCsU7qHZ/KlXc60LG4kwR9DIfpUGy85yuXqLW
al5YVR8INQjee8VmuFqI8Ry2Tbw2R4vpWUuXR2cprgRUEQ/zsSXLJ4QyqDsVqGBnJR8ItNDd8jKI
p6Esza06hDGt4ar8Eoj6vTGZT9iqEl59CfdXH6n1/TD0V0kLvc5ifU16sxIf6iz1gZOYOP2tCEhF
4PibICmBO3nNKmZI89Ep2k+l97wnR+2evCbzFl6Tg8YP1PrVi7P12Mn6m1kr3VIIazw4Wl/cLLP/
YSpe9c3kJfDgAwi4GKP/PRzTkypFe+yR/x0TrexZ7vtbFYnOMWW6RLO8MNnO39PUG8cy6i9l6O2z
Icyfncrs9mHMRexRkMLLmahz/+HudBFW/vE2AXqk6xYUc3QYhj29bX57m6g4saUDUIOOs8l1rFWM
Djz/yxi7xqpCQoV/zTcOviyeY7UeDmmf1o/qtEywU+ByrAjrQ1fq9UFOe8WoA0rMIlZ906GbmYNY
WNRuKhy9iIlJ+p7GYfVWPNHj4B7pi3Kjtqm3Ca1YOREVTsGn5dqXrrK3ZYI9nNhC7zEcaETUog5v
XsMwJzfFzaeDt6PUN/aBlf7am8/10znQ2/rO73ERGzH3hF2W4Rm8l7VE8VS9Dql87ayY3pdTHndN
j2SxILVxiTixO+H3HE5eokfLZrTT77c/vqxOdLCGOS/tYppOmQdCOhKhf+Y5Wq5kMXZPsCHGBw0b
y3uZGxtMa1d0nMOXxrE2PVO5b3Zkeiw+DHFLVchVddJb2yZvVpqh1DclDptllpKYMR/Om0ITmzrC
pTJ//rGtuUdrlPpziHu1B1YfYTHbFeDA9kimgGI579LBqHOKeakTiGEWT1701YBJe1DCQL8a0Xc9
Crsfoan9aAARvPa0gpeVG6TXIo5I96u4qzu9VmFKYqJGTjZ8HTUZPNiiLR4zlKorqzY+ADw7F/S2
oA142lV14q+5vOhbde6uy1uQyxAZyWAnhkOBSLtnHcizz5LwNXNp3W2hvKl+HL4TuwYHZAzFtbdN
tFfTDT/24uSLsb6E08ZICuRYbq7Qrxan+Wg+nxe7bOSB7rQFlYof82bE3YNznTKGdwwmQzpupChF
W6ftrNX871QDng0h6qsVynIWiUn5KL3SeNVNoLGGC3h3PnRhj3ltmW0qFsAYnuD/YOgMW7Q9AgrH
9K+KBKZKqRCpEkHLOw9W0O+SPclZDBWGKv2eFf6yGGL1qRIsuFHmBSsMucCKzLE6zpukENXR6ll9
/PM9beIp+fstraE40t1Jt68ZJq/Wv9/SEu6KBlerX3eppmxTz4335I/eM/R4BzOwf7pMmjsvtT8A
prxrY6Y+Mz1N10XXDXtmCnM5hCZiC1k/uMwVEi2JnxPNzkOTkj1Wph3AdPXwf8Hgs40muBuKudSb
yD4bocorNgri9fzqoNrQGRUM/VUPK/3K0qu+SpQkbkqcagGTOx9AyWAzGBmqZUI9Jg0xjVjQK1q7
6E99Nciuzkdh2sRwzPuJMNb//PfSp7/H7zJ/ShQXIACVtKla/BP+0GYjUBKlX0D+xCEBfZEGXFzQ
V42b5nNnOqN2DWx4lpfnf329CuvXvpqChh063Q+ygQRlZ2l/GrscY1/h9c4yMiBSyKT7Ibsy/d5q
ybMeqfXzEPQvVafZ7Y3R61OVtFS0xHgsTKs2N//8203i9b//drS/DGNetEzmjMnr9PsDvsr7oEJH
EuGebmIcmEZwF6yh14maIEbTR8JRIzX86mfMTOfauhLF96Z9Krqheuw8UT2WaWEsYrota0PGFJCm
eTIJx917ZpgsFLgjy9rTaVYgqWAUVYWPtOPoa9Ms6tQCwnw35q+xILpczYZiF2RN8Uq9TK+/UC9W
B9ysLxpzHYZqdBMlIQj0VOVuPpw3Axoeut/t1UkTiUoRCXXhobGcNwO3/WmTu93BlXF4TmRi3UeN
YVMJOHutWE1y65Q63TgO2Ay/d5LnStYvXo+xU2G+e4GJUhBdQbCHRVX+ijAig5uS12dbT/MzYsP8
XBrqtcpybTcfzefRc+SLTCYNeUvCvtquTxussu7U7+YdE+fXEN3HllpOwEk3IPbF2nhjMPhN7aPs
jNzIeC4M45sYudgD3Nzq+5AF5jdRdc2KyqXfB6XTU7Iq/+F1/++PBpsCnLEyqmRdtaw/bQjSKeqY
Rpi1yaXDbLJmtOrXQ7I0+jH87q+M6clVZFm0NPt4PNU13TLk5RDBWRdOEh+pGKf55RPI/AO1/rC1
CzsBymI6PBywUh+zcoBe7hvFbd7LaNzeEI2ry3kvI/zmc3nnVA0cBB2ASTq2drc0IoJ70p5mnZE/
GgnjS41rJ7FIvquymF6xXRwMJHg32CfKNdeN5xEG11s9+ILQa3Nu+IdvYccYPUHtu/rnu8j+t2eE
w8qd9wL+K5p14s8yKSLF2nK0KtxoeqNsEOkaz1YL5tokHJwgJ3s4mPNrKtfI2ooiZzkfKuSGgnKH
JpIzKrsW9ZOY1qFl2vS7z1vP7C1nXYFOvbQ0BlNAtHePYWjjlt56YA3xXNho0KdXLF6kn1GFpcEs
vO4ipjjoPhzqF4i0rPr8fvhQdfI56gAku+37e303P4yqzO1O8ybq7LdsNJt1ykR9iVirXHauPZxF
0w1nB3yhjq9bPRFLVO2HfIhPqo3iue8tCl1ddutshBivqU5EP84gNCIBy3dIx+9h1omfWtxdB91I
v+W0vNCwWeFLXhQha+mie8Tola5RG7Qno/JJ/4tluP3nz8f906rlYusRjmbYui5sbJbTO/G3MlbS
jSfaMuY2nqukLDAoNLi+n7VCPUQY9K+FZTXPIi/uk07xAkVSTP0AXvppsIB00BDY23WnwI7707xX
iY5ZODfsvm/eBtWsnhD8GM+uTzaRUm7SSMEgPoL2c/x4XKtyCn8Y8106Wvg86hR5h96dWs9b1p+P
d2DrWAR6fWNY0nhmbWlTudR3DCnFl4kh1/BMZTVo2buobfqNWeflzVfAINelOX6voW9kUZIsbGhf
S7fIcW5OP7cd7UthihhrtsRUknn6oRss8ZjrwUJadfgELyN8Kh3EUrwGFqwlrXptDR5RbpZsNoD4
ldVc8hTMfWDZdfqxJYcUMH9cotavMzrPYbS0K616DJmkrTySORaZ5si9U1LRzb0IBeX2LQKfHMRO
+hT4Wv0fXtHuv/W8HB3y4PT2ouGl67NT77ePV2s1tUM0EG9CrQbLkw0YS5EofO5laKX2A2iVv07h
jMItGDGOiX2/OuEThJk2/b1G0/+ZuIZ9sb2PYCoorMbwt53OVHo+xMLR7iqz/Yby2Dl5mW+f0JeD
9z3JaTOfHd2s2ug+wvAON9KFOkrY8cWc2inzkt6yH5WwsHa1X8j9QMa8ChWN3ZSgvIQ5BMQdFSgJ
DItvOQMyrBviw4spTBEFQb9wkI+DU2z3JaqhsyDXctEoiv019M1p6Cg+xmD4cHTcUFkTjaSEaPah
50Ld1FlyS1M8BfG0qcwYvaFdmN0CyC8NkjgZtpPJ7SGf3uzt9GZ3K9F/nlPlNSjU+ltWuMiPOzd4
C724Xkiw+PdgLIsVnD7/EubS5CEVVocgI81kHHLxH8qVyaD3Z7nCo9YSAhOfcMw/b2Reworu0Q/Y
wGXjLV5W9SWPYG1FjcOAxedPPG3m88xflf7FdcVNkabx2vS+v+tdEPTNVNLnXEYPpagQsfC5hy34
SdtQXoXPus1Xe6R6jv95fizccyjiGHxWpZ1L2kdnhBjqOS1z4BwELK/nL8zn5q9aWa+fkglFPqo7
R0WZ4fvu0jQznqhWUpwd1CUsAvK91eneLS/1j4xx/Lthuyh4+k57hDBEEsoAkdajN5MMv3pRc0Oq
G7OtVzj6E5pFscnESNjz9BtY2qEzm3jZVb27UafFoulYysLNFG89H6LwH3bqgJ6TEmvXWGH4XkC+
JaeOmqOs9eKMfZYhR+MP/+FDM/7e4qMlzXvRMYWmmsKiyf3n2xF5jaJbapaAAT4zz66/ji1AThFV
3Tmau0pEgHKMkeSq5Ji5zN4sTqaSBIdJUbhO876816InrMqujZVRav2ycmzaeKmaXVUFNo4p/JOe
C+BtAFmBfhIcX9Mn9OtzOLW44RIRBMpQbFFrdkgEZNQ9EDpUwtrRjVeJAnFZUcAgtimMV1ImD8Ry
//MbSMfU/7dLl1UEBHFQUVhL+WVtx/rjHQTzCXVSFnq7SSAXQ+8u4PeFY/Qo21Tu4TsEa7N28KZk
RGuB2Y+vhu18zJ0QtSYvlQQkGEdTYwRFypkHenwWhEuuIMSnKC94WHXOFGYzEvdVqP07soluP9/M
heZ0m5QIPMi+aEN1MF9LFixI22jzf1ayWvjYk9B5il1WcGAlFr3WW3ezEekdiEft4ymyU6ymrZrI
m2yD6tGub/MB6AKDRkqo72tjok8bgdxLExJbi+h0GbsWfZDeRE/k6w0y/TTCEMF4EAdKzkQ4aoEU
tS25XDgWIJtyBSse3fLMIX1RSwha7YzAuiNTK+8AfxPy3paN1tCGj3ItXBhRnz7FvCxXkfDMVd2J
9Emn5j5Ms3amngETZS0lhMjEJ8UU3/zmquabPkb6tnP74U3LnU0hiQ1AXveggXPe6VpXbKsm86f+
bwQB20jeAmI3SxAHN485sFa61XHeeE5Sf+7xTAK/0rl8rHmH8VD2SGpcBdmJU5qYpLgJcQYCwled
Kj+P5HITjhBOzZQiWxUmEXKkJl+zEhMXWULpbsAEe0VewrRcC7UFq7f81Dpduav15IS+Iz95CnKL
pVYyttTLEIbdXCVXWFPJjHhr9CihqyCVh7xkyksQYRFrK69MxQUZoLdvCjC109FfG9to6c1pRplf
3DE/RA1EksTQMgD+pvlkKSO3boekyPbC22iNxk3XlP3cbq91lguWvHRy8kuxitzOje+5BZ5Bfr64
Bq85/FafJW3LBHyRDMZNxACpjGTU7rhON7pITFiIlr+mS+gsdbf1CXCamvyIS8plXXDTK6HDZZhl
6Ec12jgPvkZ08WfvkAUYYjaujofQctq7JEoa82k17jT5QD0GE8UIg3umcJdknk0uhnmMkMOgZKYk
sfrvjaV4D58XluvScVTrQpIJV36VuJ2eMwSQ81EZRsbz/LXEfNaMY6aIp1ZhGGBH+kGXmfvm8+Za
zplttZNqZwa+a6sohrcM59bWIXMXzmxznlcIg1DVddSj0ZsPoV5qn4d9aLxRhVs3EsZOupM7z3ws
9TYpVXCeMiMvzgZ7XZznMYRnNT+cBHJz1DGgZ2KpIGYzyZ1oO+MMPzNE2JgYX13b4R7Bjkb4pr8Z
tKh+tM21kjHoNwZcaw3xaNd5I40K7AySjsVYURg3fSEW2kgdTM6mTsk/9WHmzdyRSV2CX8jbw27k
yMB79Q3NOAQOiTK8b7KTjevrYX44lfketlN7SbQ6uyatC13e0io4mMS1pkXYHNI2ty9ONkD+i65+
NlTvGk30LO+9H3VWP5Va4r56SXsdcqU7FXj39pKAhweGBoRQ1RqLqKlwUe2hvn72QtHcMpEg696S
X3IEgOU7mEEn8fsNxRXZohIxbTTtiekcQgiH8SUdU9Uzu6kZUJ7++maljZDKab99/1/fgOD+3aay
krueKM7UgatfiBL7Y+w81sJ9yachBD6/fjVmAejuZpxYYY6AGmdt5m6giRKPyA+XiHIDIhpjScru
AIKTTqjBQ9+RwKby4D97XeKdEh8V//z+TsJsq+MU38RgRre5rN/82AKH74SLppLJd97xeGi8NFjF
GHs388Mn7IuPIa+x6YI290b5A4tf443xhxeQBklYWn0fYgjJWOEfzbKOvqT1azI1eaHYawQp5Mm2
GYK9hUd2LWlRBXDbgw3m7+A8//1lhEa49ZIeWY/+3alaY/fXC6qMtCWBKgMgGEW9oA2JdhXylG2k
ltpVANhZyIb1S2eYwRKldH6OquSRCnnY1XnK+75khnqk6437Ho4r7yMiMpr60pfjykc20veVwdM1
ibiNTOuaqzm5jnZElBir6nnOazmlcoolVQAJZwunMF/nH2CaekdYcVpjLtTt10SPV58fqDt07oIa
BVGk0h4EetLuQVeYJMOStjdmaBd75JNMkptweMNJClm6M/VjrGkW6dURSDEjumfTREI1vGWoMe+e
97J0VB8HfGcKpr99FY9FycjAHw5qWwyHz+M0zdC64lr5/Ok/ezRbb16VEwM7L2KJ/iGbIqMdPxeA
bSuOsTQ1VvMmt0GddHtWSx/INMnBZIV759qpfggL2mQ0JNX583XV+cjcc7RsO5JFxDJI4uEt7gDW
MTt+JLTDrtcEJ055MSjxDEW9SxqX694VxKMpA9NvjSxfoedf3TIJH7GcnVoWQTcrVPtbMhoHgITd
szKXY13YtjwjEwwTwnh1+CyPkZESg26X5qvEoVbZTnUgNpO/caabYld01XulmsHRxG549BBcrNLR
FE9+YkxK/qTY6i051mOiVkvHSOJ9PzVCJq3NWLD6Usy0eOqS9DXUE/mudPmrErGEMQ1yRZSfMVfr
fSgrjckdK11MMs9jRYuwxJlLDyVOd0gWaMapQMNhPoZvjKSRHmTdEymMw0WEwc/59JBpynrsyYsC
qhy+aaOza6a2fzey1DUR7gS9RWu3cTcF4Rhv6ASJ8QHzvCfRgPSSMfppMS5ynZgHlVlkFxKUq4uB
8n4REVR9dUnc2pZF7G3dIEPrN38iCSk/ae2aKwHZ4sFwKmDmrpbRtC1UwqlVArx6NfIO0pbFHdnZ
k1k0/autenup6xd96i9WZUqFw4JDnZ/sGLDyeCVsYBBd6i+dwcZI3zj9SUswphB2Oy5NW9orfbop
zSFDDWu17drvtNXoi59wCJyrLcIc/bOd7UJTNBc3oTEQheOEsmudvW+MPIs0MzpVg56/9PyV+9Ba
KK2h2hujr5jJ17K9uprRbcO887ZK06Cl6iEjmxVhE2Gup9RAiPf0XH0rtYowPlIM8U/nGE61gHgW
tRlYFqbecv4N58NIIF9Tp1+YpJRqaubWWmCvk6nsr0wWwH5qKtDyR/i4hQCkanxXB/hUBW2NU2b7
HTG5PPtQxV9tTDQHeOOw59q2Kfef94/q8RzwnKZ/DkNiORH/fZHQDiA7e2RRkER6dWgzHIu+krdB
jZQHMLfadl6QzefqbZt4+W0+kce5vXXC3oWNb4uTkpFhPGtyeB5lV2gAxKNITIMhsO+HkvCIo/S8
ah9J0Oty1oDEZXELEZbOR0rbrD//kTYKwbmeB48LUNEqlWU8dcKrsIv2cujXLEbh9GuyuaDnTvYI
zcUa6Zx7HHJ+PTeRWNOgX3zjKfwQtv1IWE2vXIpqgAlYeuJJr4i61OB0H7N6MlsB5Zy47RvfD+3T
vBfE9a+9SAMhUmWwfwsIw0mhDGf+a/1ZJukXvzWUg98bW+zk2AKxPN97hBsLKJ8C/CXn/N4qVyho
GRerLcLUFtFIDokxB+rY5dUjG2K6imh4w68+BXb1BXJlBrwYRQ2DNolSJczozYKWgaOmz8RDXerW
Hb/ZVg8+F+riCndpyat+KjDDtFKXdRPqq9z3lBd62Ysek/xTxVvr1mTqZMpWXmwUpEegGPpDK8N6
DeadtyuNJYDiRnIdyiGeRt0d9YnbfTGC6LOP/sd3oBorV3SMAwbeX0Mgf+UQau+S0eQiCDXnNG+A
P1q4uvkC/EmIISL9OkEEVpWda/umoZeKqVdiA2qO7bxIMuHGrEJvrKnZY++Ep+MwD43Je/NPMqiA
5yjceqEV2Jv5KpuvN36NnOTwettFdrQNy7jedWpfXAYyzZce7cG3pK4uTRl9g6PQ3zUlBPOgFNpT
0WBm0rBqn2oegvsmqXpGiS+Jcp4lH61EOoM1kxe2dyrTgCYJWcJ0nHhqEgITCnzTeuocAtHhoDeg
dZb0t04mkTyl3rruAwK6hJ8/1aJYuPq1avUBgV7xuJ0X8onSvaSOM1xbPuoHBE76Kmzg7DOzNsiD
qOUK+45x9adz8958zq/G7uL3MYrpRpIURONr7n4JEI27+dxc2ASgqleEw2XbIMx5cZc4lQV6q32k
1KTaKVJ9btAuTNSKj6ZIrp2FT8O3pH6Ym/oSIVWEFe4SVhrRiIZFt8F0b7Q0xxfq6mwtB1KxDMZ+
F6uXzYKnk/M9e5KN5pDN6I1kndEHwl8lN57qOHRgkSj50WsAVufZAQQQqfH4NVYx8jBNAnjjhaQF
BqqzZgSDhkRIrz1qF9mbRCz7MGzhXXZHJ8r4WiQ1ko8iz107cbiPssK7se51H6tUnEunNXhxjjxx
VADaTtnXK7trtC8iVm8xzZ6b36X2yex4oBetr31RsknK4TTVSRekAXgx7hylMpSX07ytNC2/GgkN
Llpnr3XXmPshGeDnJ45NvLiZbt0k2EQsOn9qHrn2VW79HNlJpjPTl2IXX5AUY3eMQt6ZgU2BUHqd
di0VxrM4e4P3NOsfU3A4nYPmx2vcWyOGQwyj/g1lSrKrVAhYEfHfb2ND7EyIvuUozK7cSxXmFV7l
Gh822FLQXxkpwLlxULx6OALv0giDIkorDI+uohmPld89j71/Z9GlrWVV5qeamhOmNHt/barGzXZJ
y1Q0THefpRsSg/QFft7FYVjwo57g5GiGvzF6qNE+XRyHiEs9T8MjxXt+CuLQWaqmpl3JOdlrJmsI
LH/oBDuIqgugANuip6PgtIHyldnSgtZo9NEKSQAeEU+3yCS90KHQIwLbac9KwaIJZcqbgtB4W07z
Hzhl9kEH608PGyBwmcvbvDGk4izGooo32G/GM/7n9ZgA+x7sBFvPtHF70kZMrySauW4IOtG9C9Mu
jQk+1HPMU4ivaEBzsZbZueuo2KhslBW+VRsFmvtihlb5pZ5WRuq0MuK+tu5h2m5HQDlhHNcvmmfh
LJENLaipyVl2/m/ntSj50SX2k2qnDKE+x+p6AS85Kk5gVH5kvVVs0tQzN43uvP01FHZDkqpyUb7S
3lqixYpfszQtdhq1xyrtsWaDsW7XyixCkAnSAxyuPxDMEQfgaAdfgUvVCuOqZMOvTc9EPA2aC4N0
8/O0D3YC3QJJtPjNG4JaEEHUXkxWXgo+H6EKjAEZLZm+Dzc6RME9sjzj84uKzJql7wuSEoacppUP
3hYLYsMHPM2cCyfSToA4ZOSmV15B8alPuzXs7/RK4glKn2B8MSeZwTzeA6MRnGJnNZ+Zx3zzaVtN
vwP/8DfEnyKoSwlaOGIk9DalNl57CDDrXMG0W5NdD5eBTONG4gq1w5Y/xtBA3hn1Q5W33qGYNvPe
vDH8ID9ozEq8O5Fa9seQFeD4zUTcKMSMTTzFpXyuzamYCLuf8gYUtfa+VjZT0y7wfoSiPMe52248
ADZrb25tOsTrsnob1+nUOqBcvwDeULY9zrathYxr16ZNd+nsKiRFePAeA5WZL2ray7wRFDdr08H4
NMbNr3OVXcjDZ807DsoHUb8vw9T65WLFFCNZMM+HEt0JHuBhjY1UOfZFm9O+bsZtoTTQfVil8n/1
tSfi5QWhhsbnTvs/O9OXAqLWlMTCufh//L4gJNVKk8yE1ehMJ8jGqmI99nXRvJplA8aKSOCjkqji
WDeev8rtNHvTmuTcBdxUZh/Gl1Yq/dIC8rdPVbN9S5JtMt11GnT+bZquParGZWA2+WuEwXopa1vu
ZFMUr12cfikUYdEzI+5ZwobadOYLTHTjNexC62i2sYWfk8OIsm5KwKW0RpCEVaY92BqGNQ5Y30wb
kWy6DCfQo8/FecsbfMATpYZBHT49BKLzptELf+/JKe53Wp8OI2GCGXLOBxk6lFsMqHFs9CX8I8NG
0LNtXTw4Zu1e56F31rb6mgH2lcJrWLas+A6eUqOrGxHE1U0HvixsN/CSSWJzMu9lYiUd4kmMCDGH
hbDqch3GrfFFtPqDW2joTFukf2SrZEfRlPlOxm7wUKsMOWeRgzS0dRC2HebFHGdw4D+F0zKuctyf
RizdtdvF2VJTveSAI7xdYvYFGECgCMpMctFJpmXUpIr0Rrcwp7K70J3Axvf3vUD6cLGnc9G8R8tz
WWhjveVmI4GSy9Fsa2VHugylyXSo+dFWDtlXuwSNxv9iE0zdnto2LxBUHN5t9jZrEliKgeVvI/IC
XjuMT9O4TpxGgohfDaYsKHz8p6y553bRnyyLVtrYJ9beUyUCYhc1jIb/rOhO0cC68iFNRu9AfqV3
QGqrHGRg7omMVvbBpHGLTX9DIFFxjGYdXk5aRZqJaEVqe77LhQszvfb5QP46jrAsLyBjNxttvMs2
xBM9fUaQnYrN59K27nXwA+3eJzXzx7RTh1Y/73S+4x1LnfRRYLXWoUoz3lnT3rwhr5V2QOEf5/Mx
kwpmCfVpfo3F5IatEgt6RIhL55YOAOE8hM3LViHEDeFB88OrSZrpiVlJkUwv4Lk7j2TTKRvT4sWA
Y9a7dBnEHQR7/qZj2rxODPPnCDX0a907P7si/bUTZgZXIkZY2AbLIGeuMzd/7exHR67USwvGiKyi
LFrMp0XtGQ9V5nzA3oGXhcHpLFOPvve86/YXX6jrwoMVMSRefKwMcr3RovPEDuCaAXUqANAEqCep
7byHWTeU/OvQG5L2cWg8KB7MHKzBHQ8Z0eR5qOEhS5spbroZq52CPYBZv/FMGE99n48CVX+OM8ET
zvST/rFr9Qw9nyCiNNP6q1oY5a6gu78ySdDCsOsdxLSZ9yRZOxiUtKHbJXOXzRXtT+k0j6Prhkdi
s7gc9E1sECofjen30C5Bc8Whf3X+m7DzWo4b2bbtFyECLmFey3taiaJeEKLUgvceX39HZuls9da+
0f1SARRlyCKQyLXWnGMW0znCzpKfY+Rm6xEbH09bq9gNqh+kxT6WcNJojkRIzOvZ9L0r3OLlhlWD
3qhUipp5dx7yin1JWJ5q+VxigFjIPIVqbcp8UfUNqi/45RNUKPZoUr+lZFtjVZPAG5IDHjl+pu8T
yzm3TTRDu02IuCPu4ObqJvyi1DbOv18WPrgaewdDdH9YvHUacLtQbgVndaReDNNOsBtmN9xtIOTT
Ytgqk4XyVyhXhdn1n4qKyvP+kWFvIcWu0MSWHjwmUbRf10wOOH1rINHK1MP+mDXWS6Es203rcKmn
cLet/qXH7P+NoithwGJYt8D025tG4iLWApS1wMfsWyvSD0frk+cldL1LuTjzevAYRTG7Gze6fELa
VXL27Mo7z/Iskg/SzgrdExCQJwP6zGaOgJU+1CZu5a5MnDOzX6AISQeZCYV/u6u+3C8cLDM49uRq
n0CC3TY1jFIgOe2Teq9Fj7Mt4QRs1TACmfmm0xr72E3pcO7Nbji38kUdqfcm1+S92KP3HOYH2F0P
fRPYJzWzmOSkYvGBkmia2R7U4IJPkN2ibdZkPvFhsqvpN+p/NryqI3Jr3qs9Oipr6FHYXu87+N/7
drWXhxCQompvCdN0jkBI2+v9IWOKZE8gRB9FxXeiKX8sieeyohlv92WsWzrnwzJSJECW/70fHaK9
4P690n2Yt126ZAcpLvKXgAqmdzDp6MV2jhARBY6THQx/AR1gOuJVNNYXdacw8v1mt4QfuUGmX/pa
7qY03VrHMzLZdaMnB2z05QMWa3ufGHax9YPgxWfe8ynoq34/+YFxiDO6wIYvs1nMPv1K8bCbMSyo
f58EGngeop4eK51unR8k1larrPhd/gl9BnmFQOSZj8nf4OTsTyb4zU/WPJ2siARQp2oxcrJ/Iy3W
aIGUheNLVYbGIbf14ovDU9WP8uVrSTDSjpv/2COL281U2c+WC1bQTcT48KupzZh6RQFyUN9VJFF5
EfSbC7g/zECyOT7O6DpKvzrGAv5x0hy6JsIVEaIrxAOenZyaNnnCLJncJNzJ2sdSj38NbRZ9nklj
3rYNnq1+8Sy66F18VLU5bNGA+luf1yhsyIhIYtYhO0WrZ+t6va/roF6HTtg+mX3bnOu8BniPjHOd
mZP1pmtmvWVYR+GKJONNyzYT7TalklbiaFhs/toLxWcN5Nx2YnP3yqP1W6v53VPW61+E3NUTuvWh
RUN7MOBQk4lH/6PK/W+l3AwlcbeXVOe30ZMBaQh0kYxMx6VySYjzM+dgscW979BbuU0Xw7wTZhAc
szGM9jYqi/0wB6BNx8r6VNedLXHAT+q/rTuvuIWjvDEMPd1jtm5e4965Dbb50Ls+pBwts9hzuNMX
xEl7qtXslmXgFCsBB6yVbTucVOlVnc51Hp+h2jRrnhDhVgR6jSTfJCTKn6r3yCyTfRda5gamarDO
Xa24OYCsVON5idLmijvcf6jBPjwUcVnvrSIQK9seDXdlYc9v9SDgKgqIB6xrq8bQRdOgWKwdBkHx
wqO2fbIaGpNuIV7IVwtP9395svVhU4b+V5LpzW/yoO27+4E+iuSLk5UnJy135uCYn5Y+z5/lmdKw
Jk260ssoegx4dCOza0OYNCxmajur3mv6odolQ75Vv+ixK4PHGGGdN4NKu9cItMTdWzm8Osvs3gy5
nqoihJyR5pBOsHkmKzAeMrz4/V826ua9PcxeuSm1oSFWV/NXjkEW8RKWCJ79X/qy30ozo7TTbeJ5
AGKkEKoJDeuQizmLABntal+wyBuaj0+nJd93ydJn9R6eOVJjU5iRoT3Hj/RdnnNrwOQc6LQT3Goh
HdYmWigT0zbFEP8w+uj1Oy8e7kcQSIeHNLB5YHaDTcDndMuZWH9iaesPMxhZkplwit0/f+YF31wo
UUrW7YgK0VxPYJQSfecEj+3ptNRb0zbTE/SHcK2Lwrsx31hNrmXhCkjsR3WULNpzVCzMh+T71mKX
B3ci+fEDsi3dE2YU1KTPasif2NW5rYdiq2tIg5Rsj2wqpHxgBa7gYjeOYywZUF3m2hkbkL3riPa5
y4p0VdpCR5DFrgHS4PdisHFUNYbYNez01nXWT5tiDBC4Epm25+/35zBJ7VvALGnnd6nLT1mxe3u7
/w4srHv7310HVmp3Q6xtufb112RxI7AMBS0vsizZdVSQ2LWGaZFsRiYp9MEoS4pHdYSfqHicvO6Q
EOy9UoIExhrz3qpsQGvgMJw9VjnjqtYcyHl0x2LjgtTrqJoEqjfQuTEaBWEccaAue/D9bKfkNWPb
tjgZifbdbU3nh6dBPBDND7b3uF3xYq4Dcli3YYVu3TIYDnnO4B7oWYqXWVgBfEZ5sdFKYbhSLHuT
OKiLNiwunGc0iRBefTAMOjGN1tzt1TLSmPrmfmUUSgXV2JYMSA+We7EZ5Fa18/D70I1mbS0iQkMK
osrvzttRY4oTCCS4sFGnK4in8fDrNjf4Z3SWjavnNy4CVLqAqQOV3YuR7zgFlsoxPjQt2fC4twUs
PCRhR1Alb34K58YJ0GCrSXBrJ9z+sU2fQjZRVMukdY0Q2StOjo5dc5O1HiY/6eHwI8Jcm0gc4zkq
b30XN0dCzbZ+bn6pafZhmNLmZ7i8t1Jvhysrb0jtInUt3FqrgurxqgQuDmjnLc/XYhcmxbyvsjIn
/5w2tAk1+ICayaBf7FErJpP1oI5GLZthhdpoPP3652AP5id9Ts0r1dFPhqXx5f55tfUrTafhkDBz
eZoRjsupnfix9dru5/1z08v3xeidH+DXKAf0kTYGLRnQBOAXbT8/KPUc1Uh+mFwEvOoUE9ruPkLX
exYwqUBXv1rBJndtwLC9TGUnj6Snb1xAKfpmzyaFUOE12ISfaa2j7nOK5jJS+6/Lvpq/suq8+ZPr
wodJSMDLgZawcrsnPtPuuUzr6aHMsm1Ud+btPjF0AHhz5esXsj0M5u21cSkHbTon1UcSiGeQscMb
FFu6L2HZv9PkkD1Pulc9s0X64qL2T3YUMzcNsBSf0Izsq6KdyHflvryPl6YA71Zb49C2SuIE5FFY
ze0lkkeLfC8EC/Trq6kfrO8TF2NxULTJn8lPjV05JIxKiSMFhwHFqMdqeRsZWW6zqnZ5TtnhOmg1
5z2zple7mPSfpv/aVZn2kjFFX3ewB/3ezN6sHB4KhTtzjyicLoa6iPChkNaZOtQNgWfdPB0CehRD
qLGlU1qUuX2hZ7nufQdxSZ21LCmqdjgVSdRe4tlqLtV/jsrB1I99MO6L6rmSIqclcjDLGc+t1D8B
x1Un6iveMIIhW8r6oBGMtbctTn/b7qISs+h9qCzsMX1yMq3YR3M9be2aqC1gy+lWGJG1T/po+Bzr
9bCOXJ9xqvxq52O8qcKlvRKD0X+Gx0TeVeQ9Bl0jkBL65low8Sc+jO0CvO0Jd176Uw9jAepy5GrD
H7wzOpNabxiWrT7m/ueq7l+LbHYuOs/ynZ3tPLNDjMfBqA/w+sFejTW+SCeR7Ce2WM+jSZvW7eoH
ddaO+ngoQ29vTvnHbyGJFjC4iJvoI5MNjKpKUaDoZkXHMn5r7ax9C1Pf3jiGiG9NUDUn7IUjeqrg
m5kMLaiEAHUdmSMfVQyEbxqDv6LU308m0gUp/cuNlGnXktcXyxoy0pXsH2UgSkJnm2Hdyz7klFJ9
aVZtbWEBG0f8iT/U35zkX5/N9ttdvxLPJZq8qvSMnZYN8SZ02P5pixVe1YvXRdF1rpNsBewtAa4T
m49AsmEey4GcB5CVHF77ptXOJ/YLmG6k2gbQqgUJ+KbWSwCbzgasp74mfMA89wDI4d4I+0VZrTLk
uhlp0us+tfOHcpq0jT9SJIS1leOdTueTq5Gv3fk1Ks52M2tT+khU+QIKj1yEtElxbtYG8h87h9HW
OywXZlCN9wv+fmEb21RfjNvMIr9KqIjSq5fmFRTTDqOGi3Y1xs76ye4XuLaIm0h1Rm0BlesyarW7
gQWzbGBoMaCRz5s21R7ruBue/A48REPOnnxcVOdkCLvNGJLvCFL7Ic+b9FW9n8n3c20ejtBa3W3m
xws7/yE6CqOzXy3E8e04xR8460G22e4ZTv9WTULjoGSGWiInl3vovNBeJlVU34ugkhvnYhhWjx29
+Ex0y3z+/ZIN3d9P1RfmEgSlyNFJFhjGNl2c5t9h3ZYRSuK5WlBF3rvuzmhCe0wSen3IBg8z+ZVr
oHw2T8aSRqjJJS2lBvdlfhLrYUQsqhZXtcyOL65Y4NmUUYDhv412gx78MuBK6eSBThMx5iYkxEzm
CwMqoK1UwD8yHXO4qsXj96n6KjrVX18154IU0CFivgtqJzbj8K0PqvzWVHaygvUdvsWw7Y9Dlbcb
9dUhK6qtNp7vamqthD/f1b0S24b23rVAi0Z+yK3biYsoRftgVOXPxUIw0yeavaOBjYRA7sh/tzkE
D4uV1ZrjwasdsaMJRAaNmetPvSGLclQk6mzkzJRNMnVGOw9K0F+xkfQXX0vLG/ua6Fg3eblK0tk6
m/6QbdQDwRb0V0NtelHvM2rLNlWpu2dTzCY9rKJ+ovp/sOy4eotbCJ1jNOtrIU+TliF/4rYbG8y5
BNCDWR3Lie+db3ixgu7GHcRsI8S5NRhBCAPfX7myzY3St0W/xEpS12Xz6NkGea+ZDait0Rqn246Y
x1gV2E2BJtV2dQ0eC94l8zTR8wCpipcoaofj5IYCVnITveRzXxxLmqnc5sFrXM3BhfUtejESoa9t
q3i2bT86eSjET+ooxPfnVPMD4mgGzVJMo2WlvQpYAW+Gm7gPXdXBOeAHe7Wd+lzI23DqvHdoSclj
ZeYeKiryRrk+zyTldus+cZuLZcArTROvfIvrydvFJZs2NeXQSowcYU4+DxYf4wDJvd17kcVPh9wA
2z1JBqpWQ3o8MEWrGXHbPFlUqxIscXekug34hVTB2ZFdb3WqXjDxrNzPKb1xIa7pf+4SAk6yXTOz
0aBu/kYgu86evbJPfsmDResmCxiwfDIFALduhSfqc1oQ8AEbvZlyNsfCj6963J0cYX/P5aPEagdI
bSQPbOxk+tJKXzCF/jeh0aO7X+q/tjCgt4lpoK5R6lrbrYuDlpLJncKN+mfvwv/HuQAvV9DgJDVB
UAL9gWhBYaXRt6O30hYvsRaX+98jYsijPIbc5FG11m2tW4CTLtE60BuaMBS0am6gJgh/zBIITl92
d290E3nsLe2A8RqhJoesKX9WvV7elNpMvX/XnU3JpWF4c6rw1bmbZYF1M7GRG2jG36AoZyJPX8uG
qyt3M0yyVozybS69beWyOPf5gGuZeImTSHzqQvnVrqsftUmcFuGM19pcphNlFimz3A5eYXmMXYto
QY0YN9pmQnW4Vs+A1mZsUGGdYcJgHBKfxb0xY3a4Vjl9KsgCcVuv3d+tkYh9b1MwjMGuDhZ0+AFb
xlqUpCUK+knKN+eGw/gvjhtb/9Ns4uu8ZxuuZeiOL2xlav+bI05vytSxHKs5afRIQPr3mCOCxD7D
vVuupK8YtEIXopPDIb6ENUHfwCeMo3IpezkdumaGgpk7p7o1nmrZOLKHOLsBK/5QZ0NhpzfNGz+K
JHhF4Vi+Ewa7DDFrNQdp3czfy959I1OnegxRbZxjdnUM+e1ojUA83jky0TYzvReB1Oe01NM3DWc4
QKZQP9WRBTFior+tmTsEUN5uGtLpGJMrv3WH5HnG/kSS17hXK3JruJSqbSsOQK+rhzkH3CjQx7QQ
p49K9NZ1jX8o/KpeB5XlniYhaHAsgRQMlE9GMhavCQkFa9MJ9aNtJsWrkYp0PZhW9zRoTrhthmpg
t4pqOcUOcRU+DHEEV+0t7zz91SjJ4LG/BZajPzOGwR2Q4LAZZ+NZqo4YnKL7Ya2jmBui77hJqxf0
0tDbDLd5QXJv7hq8pufK85ODs9jGZRCBcyoM88XI6+KxhZ5+XWybRHbkUiRsSONSUWo7lHslIgYe
a42b+HAbIjSLC+OgcQouiek0F6YqslHagje2oWDHhsgflboLMAvbXhzc9JSieI1QRBYsUXll/8Ay
5vvzl1yQfL3gvLlmAn8bhZK567VFg+/h7+ApTUcTMTHRIi4IfTNnuNIPPQMXxwrOoxOkFLd8CgA2
8mthjvr+fqRL4WBholf3kzI9+Ljv9rkNZH3s0vna5N5Xv2ibq75kQLAcdLDX+7nfFefcBCkj31Iv
5v2PTISSN/ZFTTGbeNpPNcEQST7/lAOtMwkv+pMzpQf1aynKXuxKB+oSVG3YP5FlvpQ6BdXkiY97
pyePfUrotsdSMpEzRyIJ+m1b+yuoks+RV9tQb1KA6mlI4AbDiyvYk88uEt8fpNDvEDylcIWIQuqd
iZhpkCCZ6Qx/BSYPfW+uEfeQfKEB7HprNK1eF9inD2ntwYlP4rNI2ph5C0dmXDDkCNzDIvU11jgj
t5GaG2INQswQ0jlWV/6wNzPnXcTOcojSubI2US/sPXtQGteFQAQz2HW4Bo6Yb5lvYYsLDUGEGBjv
/cDieMBPNm7U3lOd2oMzwFFewlss7He79ukx9968Gq3ZP+p6Pm7h14XbqRz1a9wnV9UxUy9mEcBb
0GOf8Xf+KQmT/Pvcnapmyj7chX2RlZyptaOXClfdacJLvmrVUmm2+lc3cyzCD3Rx1uG6raoifxeW
3jHdoMc9N529MYb+0AurQdsVf1cj0xacy86BDqVrdfnYhul6njSfNUbkl24Gjsj06scwuPWnwAma
nUgW79S7SX1A52RwozKRYdB1nfS82oPxXpBbJf5aa8L2pBxIedsfyyBMXsaGLZfpN1F/9MzyiCw2
QWnbvCrjvuE8DBFiXQXBUC+5Fr03seevxnR4ZAOC6rjrEPvLo7APoUZoBAdETvdsO9b4YEhCAOEu
z2OpA3b1kdPnuOn29OL9U5RN1oUWrLflf45eK9dc+H0ibru327R0ai4t3fCC1MaPuGHFo70sHoYS
1YSxpM+GQ7cgmJGoqC13h5n8fjqOibm51+bhvBAuKcs/OgYsKtnCNIFO2zpscTKNtBwP9kRemNeT
dIUbF5EeF2FVaMvlBhJMvwB6A0iijAhmmC0bNV1wyBNbGd1c34FfLqP2VW9nSPzygjTriudPFP6V
SYyB3rba3rtX7XMrP8qMOGGFwOOi7bPSv5GjxDQCY0WFe28/Ceho7SLE2WvHr+SFt1A3flQpmUb5
1KP8JbDwkLD23PdHVjdm72xKovUsFRr8WrCOyVGLekE1SF8Gbhf6rHFc9WWmP3RJlz4w4sPsoaZW
M+JYaygeI7lyVszlTmFYv4O47o6R5n0gvqPnJ1/Urr/3DZrQltnukgC2Dxhqf5/kjF41O8avptFq
KEKUwP+8NTP0/yUbYMoGPIGr1LPhc/3Bb3EZiMxjH9X7CAnmdpCuzckqHBJCnK/q8Zc0Ab6egoRz
GyEhHppO11dkls8Hpazp55lfnreMO5NmVE3sI41Uzx4Pwll+CUTIrYFlAFgF8TqJc0sMTrEsiwVN
OEeLfE/RtIpuzs94od3bSM1Xy8+ONLrmgdizeat2Tlb9XbTRFwU1AC95DRZ0C2kchLitESnYCUwP
Wesgavw/ggu3xkglXk9rvdTI45CzJMtC2NdW/bxBvVptmkVYNzoPNFZpVD+xm7lhhUM6J7AVABtJ
gBP7/tVzUltSitHOkquzq9zauxXyBZtakZrfkrreuXVbXbKk1s/3btsU9xj1ZaM87wERWp5DdmnL
zFoY5Bjc+S/mvLmX7RZF6FoEAR7YBORlyZgrYSq7obVg41IP1ouHP3zl5+4KcQ6zlmi0jRtKrY0R
eS9JO8+vIU/eTQ3w4xYkjXtacumhsKEPmACcN0qWrMTIiNXzf2GY4Mv9L4OytGl7tqvTTjZN3ICQ
FP4bkpGYNCtGhhk8W6J+FzDg3zWTyyc4zNWzemm65adGK2VdwM5bdZr+QwMfDHoAeLoyaCTCtZ4W
hrZhGJ3Cswu47aa28gN27q1a68126HZt131b6qi6pVlP5m1aXxQfgeFdtiq1rj7QBPXALdYF44Vu
HnbTiM3DJtVo20vfbo+S+hedqLGKtdorKQ+tOjLLqVjbXmwzhogvoLNxjYyh9a6Okrm33qOaOmVq
houQS8JkzMgJm/iL4jNEfmdf69Y7mmTy3heyvKvileYhxlDOg2WKgh3diC/qCZrWLVFgIxM0+ZYx
gmIsEMfuMkb817GImFYYzqPnZvGa5Ljixk463gSQsLaqWWfRRL1Mge0R6xja68lth1eibYpb4Nav
6ky96LR9tXp6CTOHiK3cCPYaA8dNQZ38Uow04u+DIAuHGYvkIGVa/jXOA3djCC99q8sJ5mTvnTBx
QfePpwe/d70vKG7zTTlP5cPswaobTOQd4Hg+Yq/Jr1D9dOA5HKlN3FgeACBnbKfAJ3iR/qovlvdI
aIfGw7rdlTGOaxgc5c1axvgSw1+nSUTzIigI1klCyDLqFA/WAefoFUua+wFWHcRsmf4LVdT570sZ
r72LFUAIEplZGtmM/eG1N4bWrfg5ipMTjACoayAneNBXntW1j2aPCHc1+DnNxXIy3DO+1ejKLlju
dvscKCW+3iyst7NCmvWEu64cDXnBrNRseVSRgrl0GENKZC+Ex14cKe+dUos/EsHsm3JAhSZL1r7p
DLhQzQTHXZmu5GknTyObYZquiWar1x67t2aOn9VRaOTxcxsXZPYa0WNVhdletVc8xEOP+hJtAw8F
yb2iZPxsr/u4ai+jF9q30sEaaKbCx22EYTRbiC+xNP+FLJCetT5nfj9SSYRQwPB0m9EtKnvinuTt
xIBM48ebx39ZU4TsDPxmp8nfgwVeDHSaCUNStg/+e0lxBLMwCxnWKcFTyiYm/zyapf3TNk8gU2np
Ol55JYoh/UYHnU/Z44nvuW6+JRJwugWCFk4ZEDQa1yCoKm+j7v08JB+5gcpxnRM/h9RSbpSo2ZvS
r0VG1IYa2tkGadpYH6BPmY3QjjOrQWf05Rf8bUR19EO5AyozkaNLMwq3w4qHFFKHBkGlrOICt7Cu
fRr9VPOP/5xpQequMQG2p2ZcvDMOEfSsEu2lXoa627EADf/6kP8fgIZn6zIH1fIdEHQqgfzv+CI7
DsOyWxpQhTJCULa1Lzz0V7HbuVeL9svVkC/qSL030YNjc0YVQuWuBeJ9YMJ/U5V7iwi2KWvg61Sc
Yxs6L0uSw+RrhmkP6JefBAXP2Z8WyjJmMhvSmhxyTgAsbpbOwxVEDNuKBh2SF0S/q3BC19qG/3fk
5fM5aoZ4T0DKNpwYvQ1s4LZus8jypn1aSDk8l0Is17FwaUpX7cMoe8jqCEjkskq9/InRaL+tyCXf
a05bvoHapMrsA2pEkOdvNfBzp4vyT0PpgpXLGjQEnbeeAy+8EXcY4ZinR7wQB3CwLYO5jJd/0odB
fMiDkSnSYQkqJPXV+NASGPRM2Gz1mFTL97zLtAsKUfrCiPMOTiaw58uOpa9/Kecxfk8yi9LJ6KFy
UhIFUJ9e2JPRMjZzNJxCrIZEeCw0EnbmJ/m51dxiPzZju3amyjo3o/tJ6XeIVBArYaDFVvc23cbV
XMbmW7DYRwyT06fITOpTFJvgaUksX/3bnvGPy8k3LdcCxyKwUFl4hTy5ev6tOTTOzkKsQ2ycgP9F
D2nl9LuM7HZ+TW63lrKy9Fpa2qfO15D7oKJcIziav0YVZUzS9PrjnI57SJklTMi8f+ytslnjfo++
B833nEn3Wu8M7zDnMUasxS9PReN/NZpufsRCPj+iUTLQbsgnO+0Ixp/dJSnz4i0c6B2iMjWOGGKv
KWvbKcAtjCHHo1nlND+Sstz4RlWdCPUon1qv5nFch9oBKs+4T9BvTg5FQ1Cxny1n6wXpbvM8lZp7
cyerx+iJNTOd03gDdHk8Dr6dbCra3ftJn6N1lmdvNhGCu3oJfhZGI7gDuAb1idaR4dXtuvI8B5+E
lt81QPM8V9cl6x/ojh+rxdE/ebMoTlia4vtOV74/o8NqNPt7wz6HDWn3A8vWrbU6/8Vz+SjRl4IG
Ty0TqADP4tVYYUexDNr40teU0g/78BrsLJGuvbP/z1HO6ePR0wYZcAEkvWvwQ/ZQA65xBbjkPvIX
UVod7z51T28SGs1dvtP1752qunHR/SjbeNr88xUl/ueCYmmCaSN0C7kI69Mfj9uwAaXh5jg/LbbV
3UuiGQMFnifOQrZF4R2saI8Qqc03tqElKGVG8nzQZD/AQm9m3V2c7pbwbO8hbdNdY7Te2U8ztvFD
2G6CoPiIyqh8LSbWbKMM/mJYiPhAn767piOj4rz5sZvTLbc0y7heDS/gTUMSMpEZMwrDq55/1ROk
PY4o9POk0/6ZrPRZc0hNdoZ2o+ahQZfCoRyBJWBLqbO9qp+bGS7BkGpcmNyLY2P5B7XaR27mMVDm
qa9OiUrXHuq3f/5k1Sf3+wFKOLfpePjK4Km6UBmF9ccDVCxW5dvoO073UjlthElsbZy9hcHwxS+l
e4w5FiqD/ut9A5hWCxFjKCnIxHCkI+PXkV2JpyiI3yql8iJqkKRMndmyJn56Q5OdRGS2Dz3wwFUE
ymIr76fSGeD6huhj7kdYN9dhpKebSC+d9NpPfr7G4BJvAcboX8UUrDo5riCvFblk7dUP3ZC5Z8Nu
1h2r7kpzULmul3LBwAi5YBIW1nvbuqgXNkT2JTBD0NCWH5KaO8O8J0qMv5W95k4xyflV92xNs34F
6XBVs3l8wxtcchntIeoqgz7feQrxIzBWqlaLN8brZnbTJ7DL3sE0i+hAeEl3KHGo0c1nTq5eqiH7
KWxvOAICLVFw5dUhdZL2Yepc7Maj/rnRyvASZQbAXkZVOz3E+F52KT1E0WlnN60+6zTGtrnfWp/z
VDuMoqjxUfjjynFpo4qGq0YYwEw1kMeXvmmiDRZx/9s/XylwOv/Ya/lMUR3Hx6NsETPh639wfa1Q
p2eNU/FEqo/UeVnz89ynW0MqG0mboqIXBeErcknF5/g56UR7qNN8Ezg5bY0qfg/T9n2ay/BDHoQ8
f7dNZjYbVccUXQ6qkuSSTT5Zxp7ZPzoZiVorR3u6EOf4rAV5e574TT+QyUNKbUSy0FDrLkLOmLyU
3g+f8bhVh9rQl0PXS/9iYWtr0ki3oW1RRJr0AIuJbkzJ/7UXdDHfqn7UV4PrOdTkDPsiYVDxIx1Y
RqTL6O8Oiy/8z6X2F4FU85fFE49lCuQrqO3wBWnLcHcTteKNrcXIAITgugae6c4YHTzmeh1/SanK
sC5XF+EMxm6Yo/7WT8lXnE/T0bJqb0d1xtCxrF1kwFyA6rrzp2/CsAWNwkW8TjjWCTRnqTXPpS7D
dXrtOcUoj2Nb/wKRvjvoSJH9+VNiQNfgj81wcMWobaemfyYwyni2KkxcvQ71r2/pF967aovXatvF
CZZHXQu/hbo2f4kmUBFsip9Lsw4/u5X3pOaD0/iqY4VMgkV/jAkbu5HNEa0VFGRmy01T2lj7VR8/
EFTwf1d9WyT9OXHai0ftcL1LoRqS0rfMpkjXwp78qM3iXaE6Bt8rD0HUVTwPl2I/Od64dpQNRdlS
cgyiF73+wM0ijqo/ow3jtghybYdiIr3FRPj87Whchmw9uwQOKGPKLBs/LtOsf9nlOP8NNgYGyX1g
0hFwLMNxacz8sclxEDhUoeNP9Brs+Q6uqAg9WKHCJYQOQdGOni58hyx+mRe/fjTLWnx2xgOWu/Cz
wLeNdcw5F4MlPpdjLn81HkBkeWqa+XwI84XOSJUey9bv30YpIpRREuhAbhZjo3d3djF8Y1R7wk3f
7Rd9RkoaoMqupebalW0HmkHd2v6Ya+E8OLn52Ejd1X/OVOHxn7Opbt+HMOwe84SZI0CHZhtKVotl
UvqnRv6T22I8TzifWZss54JydoGlHOWMKswaXHqDGbCmOSMm3Vvj03MQ6DLuMdGPfYh8QAM6z/9S
have4++Hl/oVAHozbcdkVWL28Me2IBgLpx9y9MR0c/9SVbZ68YomuqojkLA7n71iXDguzWuLvE8D
CmWqD89DBr5h1PLkR26Ao6Xj8XV2cchFndNdiyGGBQ7DeRPiEOaZkiakjCdDt5rE3MABcsLziOLH
l4S2tDCpEM2ov0tv7DT4jEbHvSn5Opg+siccF9OpT7d7FM5Kkq/siGjFlccMZaTd4kD4KevUeK7l
i2kOgAMhr+xC7KL5eoo/d0L0T1AmGQE2dXLAotSs22Ls1v+8xv/PEu8JT/fBKNq6Y9uOrjiof9u4
9zUTtZiI9KMYbIcELGmnary9lVvRo92brflgG3O6vzd6YytGIDMlX9SjHdY1xZxmT5tsRNh/b2/W
VcKzSdmM83BKzncA2j0lR2BVWPVG/d0gCOOg+mShqWH2Q+ehVv4GvuJpJm5DDL6/GVXVI3qj3I4Q
L9NkeVYSsMlFg4jLZz4kXSZeCqa86ejmO8bp5NPmTvlGOi9B6GFcnmJ5aozZs9uO3qMz1c7LP3+A
dDL/pyNBa8hlX2V5JhAmz5aA0b99hBIm51iToR+x28aneEnb54m4Ricep5VVNNWutNrorF7MKWtX
dxx1EONoGPtipn8GwVA9bgo6G+uuSUxgvA0hcaIdd5mTN+/lVK0taUlz8rjauOBvLiRTpI9+3V0b
ogadL57xkEfuxDVKFVDDop0Cboq7sVHZGfnGacNawQ8/doE5YUOGgZ4/TNpEDT3l6QEAIWlB91Lz
V4nuzC59eP8COyH4a6qjI0/+5asVoNBQu+PSsN1dFvw/ws5ruW1l26JfhCrk8EowB1HZll5QlgNy
zvj6O7rps+XjW3X2C4sAFUmgw1pzjlndd2Qt+qPUnfd4zbby2MNSuA3atl8ZY8E0H9eadeq7pIrW
boqWOy7ZzShEM7SAdumuU+KThxjtw92itBOrI89e04+t4VlVh2oKpmcN7d9ladTUbxe1erPzlgUg
EJMzWtzkcLvO3IBcNFXr429RgG5PSNdolBDGaSdHPIkW48JkLTtZ1MmdqdymvQqG/x91tifRSQBy
oYNq831muOFTZFrkbA5NcpCa+CZSu4ujqA+JdEvVFumrf7zalNHFKmxtlSqNe1/aFrocxXY3baJV
J7xxegrKQtM2uRkVhwX98Y4yovcoE0gqJMmvt38ElNw7XqV8T/27P4cMyvsyNc3N0iAYr9KR1gj+
hbFzKHcIGLB8kOfLrD19ngqK9lxXtUI0uguDvzAwPIX4pPwbk6YrAlDGODd2hO/+It8QFZbGVhPF
4XJMEQOwm5outzvZ7OpdIhr6HUtiwN6et5WXrq7MT6Y5u4d4mlmSyBUeZbXfF7uq4cOoSuuRJN1p
VTqZ88Myr3OSgUkkDnOlzhOBBhUh611GcqLiav2DOXr9pYSx50unl3xB1dLoaNTmdO/oinP26hHP
QlKOXO06UmvpGh5cGEJ5q9JpoIqW9DZbKiVnpBKHUwqkKjatXZNM9vp2MeQwoCHfQDamyBtuYjJB
waxbI052B+ND+Mx+2RoeI3o+SDvDNBfAYjzjzOHJDy/s9021nyotfpJc0Q5Flo9ez93LixkFAEGC
cXUCnAE/MmIrSbu0fxocgxjXYLZ3oduF00ubEfVqzwVcAS/4YujzgRpV/p3Ezl04NJcqI/vMMxjx
uBMHPOkrA2HUi5qW80at5nCLNvurbBs3uBcpc1Tv8kiForpPiLP3yRBV9ktNdlsaWcnrrNRs5ZQS
61O+nNQ+9Q4z1DLfUpT0YY5JgRKrKOlCCIohvKjez0rr9rc/1mjIXAkGfjfzYvcm/DbppDTnkE78
9KKrkwoRGYGK/BNi1SbUVlO7g542BFyzit5aBNE+yBeMvsUVLL4YWBfY3WHJdlY1z3e1W8x32N9Q
w8ZTg2jdm/DmD7m9prV/AbnVHEPQUr6GDeki2QJBPJhnKbrtmteaO4+1l23f9dbPqhwvstssH2Sz
WT6TWghismC8NncJ/z+lhHBY3/wchFCwuaFsDp3oJmzQMbE8iqNGFEHlkTora2mW0Dwiv8RrI2OB
jwwm2FGLgG4gHnCdspBIvc49JcGG6XY12JQdNaj1e9LJUxo7u1ZPrNPsme+y9N8Igoe2sJwCflDm
Sfe8YDb2J7rBz6VOzX0RzyZxTr4aVtWvFOX3dZj1+gkYhS/tZ0Ff10/6XPsWHh5FGdx7OXr14N8B
RIA1tll+rmpZkA1nx8C4ixh4pdp9s0NXSwbCDMBoVDNsDlNaE6cLGLjSW4t+fnqRRihqu/3FpCcp
h1P5oODvXnV1oGxqEnkPKGIfP8cidc7qUzs7fwxPCBgoYxFUilrPC9ud5WioG7wGZbve3t7G2zso
38x5hDfk8Fktt4gILq2aSKSlvbbsSU+32bWjzkO0J6ChxuPGROj70FFrelKtdCdPO4FWofcMlHNm
hMoZFYwIcVWn65yBI5JiCidTf+od+RNetVySLMkuWhUNmxak27qXnEq6Vhl5qow+fY31RK+/OA7O
ZEZHY2kRbgQGndsYdp7MU7ABvvg5MpqzR3eAGY4iU47+fwOYJDsQFRZdWr39gKbF7B3b5XMzAhYb
CSg/oZOdiDCN9I1rpcvDTeOI+/O+9WLlbuzCfmvB7bjDrI3molCvUvgZu1Z4CiM0YxP+zPsyFrxQ
8Yxm43h7Js+BQfv96tQ7IdxL1Vh/frF8NsW5CyVuGNYoafzJVaOvHaLffYyGcysb8WjOfDaTzraj
J5Recjwi16bayCFADgZGPoXXAT5r0O+JylYvcoRZxDAT5c6ltJtoC72Z/kyvuqfPZ9MCUTEph3nn
1FO30dWTW8/j7bs1vVW2t7kyi3IkOY4ZXtqI8Upv4hKwmGH6lDjiPUbSnxJTFjtT+FAqP/CB4dgz
Kvxy7TyEGCkg943mSPknVXakBa/l2Pf5N4bMoYgca8zVg7KPq86G1OJA/EQ69NZM022RVINl9+yL
hPr2aFuuhmNfAy+wd5at2Fu5yoVwU+6SBJeCPJQPE72PzeDM7cVSV+Qmk35O8+YUtC6GHIpb0HOB
Ach/L9Xi6NJB9jzYjIHylBaQDCBXy+WCiixsKmWjto5+pcSobEDUoqKMf+8QxV4xbnp2m+0ut8FT
9rBgn5hwTnZVzV9ZhilbU8ywamo8dQDssZL37qvKbX6sAAP+Dh+6CYeoAXW+HAbkQ+4xKOtTdb6N
DAHCGqAbD1k2kl4wUzWdGW2YeaJ9USnf5Bscwz3ZOkorNg0WdYYP3aTqUU04EG1sBv5U5SoI0/mb
/PQoi3aPDVFAa4CzFfN6313UpPku/89Rz9itLHG4beFe735Lm4w4u8jf5ObNJard5IhvD2kYONG9
mTgOsqjjjf3sttHOBv6wjhewmkzSq6ibPMJgDMOXl3ERZMxQdvM2NNqmLoLioNZgDcm1n1+zMLnW
aI32WKSBB4s1dgAAVq1b/Gjope4K1foqxWx52X6blCw+1jpIGLyXYNBwbCRlpz01HMlNZBxF2lNJ
Yo7Qlh/AARG6vjjm05y0jwFAjot0JYd1JQjl9P1D3Xw05HYtDhRre9Pb2x0mEM2icJKEz1VeYz1A
lcn1pLSH25VY25dE9VAWz/F77s1+yZzwzvo0hyusLSfFaMttkXoIm8SD288qFjhxGGbqF5QrYNqR
GDD+CTkywDtSdapclLYb/a3Q8mtemMavNmshDE7G96hKSK8mw+FBo26+KrrFH90udndL56D2KHIi
IQfLw/iJ3b1TluwcaA1spCoC5AA1zrfEEl3yxTL2V2RsAex10F+VmR/qTneW6hmpxmJJhWogMEdS
0GW2Fz3ajTs28SpWcXSVkFjLNW3rZjNUCNT3tVJ9sMizoLYxGEiJWAnBaE3eeHFsVVSmVaT9Jsmy
4aO+ZQSXNA8Q/xmmdRkKEptErQWgRHjMzXBbQ0I5xQbePwnjkrguVo53s3yrEjZton9EK8II4HDg
ehZpHHh8SHAPZ3+66QKMXsEo7CCz1NQvuVI02LiddC2vEKs19H0ZL+/4MXo/0GkrSc+kQAf2xNU9
G1yNftjFue9OebZzDcuBqWemt2dj3APulv6/iTg/H509GzG2CJfGaF8NDCmNDyX5Aiz6RkfMKCDc
9+h2N/1YmicTh8LVU5qH26vBkPRHN2qxQgXz8pvmjR8vWpkYs7Zm3M+nAZrBKTKGQfh27+XR5/nP
Q3fuUJctarjpcD4Kt7R4lOCT0DXUU1P4sCYJEGxZ5SDR+s+LVuUFpwnv9o2UMg91vo0HhnUUz/Od
2/gZTdQ7+dDa6LtWFBE7wDJ6t7sdU004BCARL11ZP9WdYp2kOkriGxGhPNnhbJ+UObfv03KP2tM8
zKVNxUEE8EZxsK3IcHuV5+HpFT4SkffatRR0jsr8TC+L5HPrEb1Te/i8jg1xRUOrYxVH0FJRuSlI
TJFlSL15D6M0JzFlaVjkjt23ZkTvJSN9lyK8j2ZyYjc0iaGd3wckL957i0UWuZZjx1EOlMmWbSRM
xFWmM8OKZ7I6aiekRcpXe6pdB7VqI/srAI7tpAMqX4x6POVF6T7NLFKloKUNypOK9+kuKIIzymDa
b4rGpReldv0hk/aaUd3Lu3KWHuY8zFnm1021niY+cuhcAAH/eCkfxoryGyfVZmG6rLzeHxynvCht
Rqqd0EpUs0lZtSmCY8z495Sl1gFKkXtn1gVjXat50B64CW8kn6VGxhnP07KJsB0m1Tic7cwxu53V
H2zPyy94xp1LrlgPSpNUDzGb2qkp6pd4RJog7wBc0Nk2mZqRyq5LBITYS38SdT5f+DzX1s5jT97U
IRIQBc2DUEvWyhFqfk8BRvw+S8T56K4zrua5fgyTriNU9Z9PyQ1VTBLpUX5mhLPP9zGb0bORdFf6
ojvbHuurHDMQDus7x+xZ8UvE3xw5uwGQ/JUJMIZtYOn7Zp41tN20QGW9UJYVZ/zcyAUt7SjP6SYw
ddVLUK5RbqSF6p3S2fpOsbvxHXBVNJZL+JkFJd1Y09WNPHSdBpavWpDxJV7FIZZcCZu9RqmmsTZF
p5KP7DVRKfwaDJ0Q1F4PHuQDkhcSy6f7SJyhAhpe4ni6M0bXTnxNsW0E/rW6XVuDCvngNp5XwUuj
E5G59UQYQGCrie9qCUkHQgiV9ag41cCqb4dp5Q4P5ZSsfr9DS3t/uy/yHI66uYTfOk+tb6l35ui8
V639jM5D+G6CPKhfiVHAW6WrX1voZbfvHKLO20holYstYmO5C0AxIbCSh0zn/c7CDnZakj7ch+Zw
imB5XaRDyWj04mxP86u0MJHZMm5hq/WrPy5+LXpt5qVZR/WERl5s7WpLty5x0VzpFqPMBtB9u5bl
ZS0fFKXa4Kj7qmnGsJffQ9V9AQ7X/1IVd97pcz8SkEfmXb9GhpocqgBJc5x49WvNiAAYx1j9nvvg
cRCfBHQpDAMHipzyhmAfCIo8RzKj4/fjom/Y31crC4LvITt/QpXixS4esrPEHMmzVT4UD/NRIpYK
o9sERhafg9x9ke+XrXXusWxHx1eo7b7GU/ZMJc7+Ad/pnIBJfTHVcL1gmsLp6QR7Y4mNL11t3PQg
kjVLgh1cQjm6FB5ZpVKdaoqCgXxWR0rlN7gO2ilo78wyT30ZeBB78do1e3zRQ8MHKMbVws3dTbzM
5u0aizxAYg7rE8wBbb/znI48c9HlE5N/ZeXzum/R0NH2FwoB2h1HO8y/NAN7CWX8gqYnP4eRV95W
B0EDdCsoquOwoPr47yFWDrZRi1C0aLO1FjgNiSxziTgTmHzfnpopXr6kzUQEdeneBXYH5T7h9h2y
adh6o8dCf4DlFLBFWUWjErP3ZxYWV2NoZehb5IqmaAfl6LrTQxM40fn2AyixsaYNvWdqxual6oyf
Jr2JfcibtCvcxXrACSkvpYn6614JaxNHDZnCNSYrccKkm70qxr0C+O9nFNa+bFvLh97CCnRbpiiF
1e3lNSpXQsQ75usJZI5QCiq7WwGZDXdxRPmb/EsPDsXlXz1pNMXgNHTE6fSAbEP/q9oeelblxqNp
HJYs8T7Sx0Ep3wH3YOsn2/E8EO+yNQBfrGza/TlxCgT1DtjcWepfwpGmDV0yHSBFpXcJBSnY83HT
MJAW9rwvPS7b1MnygxpWF30oh3t5ilpgtdWs+q2doY8oY+beD4Oq0cSZvQ8DoZb8qVo5hWcH1I9i
lT3JXiy8ZKPcFm3gQjU3gIt6qh4drZ6xbnAgc3UWTkdifB1ZMOucClwrS+jG2cv0lk7LQt+pVIzw
hbXcp0H1bahdDWKaAe1vzFBK29EhUUNHLKrz+7Iw92rfJ7+YVHhiT3uq0u6Gb+6OhaJMO0X0j2R5
KSpNqMp2fZD7W0yGK8elM0GnO8U/ZzBAG1GztcFjrmj4zc9B0z1jk4w+FBKYVp1Z2Nxm2Nf0PIS2
54QiwBaZalYtGrpq0lexz0LyG5HDho5AUInwsGKo7ucuxxozK+dizJ+NCMczCWOPveLNV/zGEenq
dBQSg2BbIV48UqE0n7quG4jtnX+6c/ou/+BRqZytUtcEzZXO+xzEFmngMU1LdsYGde0dsmkAr2HE
pgKHvYJwezPmQM1J3NxYFKUElAieiAOESHYHQKEp8eTsXLtgDC3NfrPk4BYl5yan0eAX8kpCu2U/
kpqwIimqvMA5/2qzA7ur59YTQSwFnjoOHXwKuxr68kq+mjmBcWcGxSbVlQxgIdaEQdEmX9ZAaRS6
W1Axi9+a45vdM0uwwwzVTTd6zqYcVPNWStd2UaL/lPaKkqXyg2rFu9KO3garMakqU/Bopqg4WVnw
PUaebBSpcqdZDj8tswrjKFvyJY5F8WeiJFSbA+E34xcnGckPKMvysevGZjcsdHJLFJeAg7ru0RUE
U120nTK8CnjPwafo8JtW7HQwmkMNfEdVs80pYJ81dbbYFpIKs1ZUxQ8oFF9V8bFXo4ucKZ+S7ThA
zPe6VvUH0bFIoTqfg3LYyOWWWTZMV6zRvLRe4GdBV5UaqDlNd2iz6r3dKsVWwW33nEYduMre0O/d
ZS78dghXVWIV76GbJts+ybQD9YLlPgRMkNCWoJRvCL4+Qe6aAbZ/mZf6YNold1k9B6DNtZ/WZDGF
6zGpREUpcZFPoVfjrSvN+q1AaFSOyqCRu9mmkKREN6hqcKsTsx1auvPikfYVMhbepemY7vvGOTgK
cK5wdNptSvyQL5c4t2UwlSCAb/+7B2mIvOg/u+IufRqaeBpyLoHoMf9yUxMZ0NuFPViHwrHePAIV
hXE2fuqBoFFjWlaWTd1GFhhLKlNrL3G1PfvMo6aG9l1W2gH5xkayEBGX6VtomcsFOdAvgf4BgP4h
V1nDnLpHcYSw5BZAorjTh6JH5t50mJSQS7jnyi6UVVYX8b81WT0hrfjrP/QsBnvD1FUh/f7rP3TJ
V0tnggAPtyG90u0nl5Qc3Mba+Oa1QKARsQd3dqL9/qyoN9Cw0yALAW44T6pWPVQ6CcP4OM4JgaO7
tiP7LqhG4LCIOe+GprZXOO+XB6XWnuK4i7+ohaiXgmSsUNPs6JmNmr/MWXwaW4OVaG6k19CtcISI
l7GlGJCBFO0IUWX+ysa4nxjkm0xJHojPpIGRtZS3ptYGlDG8xbFlraVIqbMM6gpp/NKjYJtT5B3k
kkfLuZlPjWWjw8m+lPg2ry67MYoDkJh1r+7X6LT7o1XryqZPjWoj1c5T1jyGFhq1cgTEmUwopeSz
6J9nJet/gKHGoyzQyWp+m2DQSKuk9mtNv5OmgtFp2v3MCGO5/Y8GbRxmPnVSNtBRAbUoFGzSoQGW
5P2a5QbPa4hEwV3TktCLQSUqm+miJMEZ/YizU1OrWslmBAvi5ax636Ch/lSFhKxwMmOrKstV7RV7
E0YwceUzJdCC61SA2DWEYise8uMgjiJIwlezH1Nfi90tENPpIn8hhfdwTeUT2tU44QvBMarnYMLr
eFML078kAyaNfrqNiFZeZccsUgoQxSzn0tRZG0tBAV8479w0/PD44+4VYsbWtZ0V5FFz66HICrnw
e897Seiv+1EjNJ+6435oCBQorDjhAbMvykV085vbdJGYuYGEnjUll2/8fU6+66R2rMZ6+UVr1ToQ
yuD4g+61V0pBCZrvOXu4/YmphZjplltUQx7G3M5KQxlpAkCiVsYkRxKug24k3tyfKd/vlaScr5SP
hDf3tyHRigjAYAg/pc1Wnk0K/Vs1tekJ/FRET8TcIz43V+6y7KTfMBNBwmy6VmbY72Q95vNBFmpK
HYEBGjjtSFYlU8s0lKIgMir/Mp5Z5n+HXzNUeLrnaTZjmWaiLP9b5gNoM1TQUhEKNjuD51t2+rsK
pWZFv3FxuW/CuRjuW3ex/aRvfbnk9oywWuXRUO1oaFfbRSXbLxFrgts72UR26mdW2q2NvKRibpt9
cZLHAzczTGkRfxGSmOcYOPupOVDatZbJ18wwfqqRC/qkHbh+3ldfBpFZKR8s+6PKxvjBavsW8POo
nZCRT6yyUvMw6RiIqcRRrcKjJ5S1Vn0Bxm+ctSEzKRBF8bHJQow5Ym1vOF1JR8pzX9IBWKESpdHK
Gja2oOg5kfHdQQj/Ys/6O27s5Sh5zgrhtXdVbDZ7CwuMF3j+zA1+cR2b3XgB2xPWIsLZspu+JQUx
PSL4ziPvrrCVwtmj96VlG3gWwva4XkXIZEjXHpmHsTwA5k6NXbug25Bfsmiw3sA+9ataND+TOd8H
bPV8e0gQOba6AXIIg4NnHFwCjL6UnfoTyNrwNRD3UuXgaRHfNneNfrbTpEK9PZk7LXXiDSyX6WJa
ynip8teZTey9rJ67KrymxQJiPZCRc3MsESd76erhQvAsWzTE8VRC74o8xoEvlGujZr7JO4Vp0vLt
2cZVq7UMRUP7UDfdS2X20+mf0zetU6oquzZb1aFmvkaWZW9Vb5421kjklBjGQvEAXkV0AMQSwLTK
4I8ytGG1OwXVG6njMGCVxDB248fvqYf+H+jKJ7mUTy1QuEUz7nHd2PcJJuGpSee7xExTaAGsdl1l
Tu6CumXOmgZgJ/Wgi9seJxZdyXg92j1DqoCIlONHGdgOwNXEPboySwK+p7a+3ZFRwA0trRWJN4Na
x6sV0S2+oJ9F8BEDSqytgfYO9vmlRQMSlC9YVJ7lPsWt9eqaFQlE4W4AGsbuaigF1HZUSjaqaA81
qH/DWp1MYqCSDDsPgMoPoykEosQttxAe42OeaP1Otr/qvk1w9tbW3gOeAajGn6DnPeZpr7BvUI2P
kV2Pp88qcTeDSPAAhjL3SnUAXGD/jpew1PpCe9f70LztsrTkqYjqoPh5pha2H2U4HJANmZvb5Jyn
5E/a9oJUiKa169ADikx4dxi+zsFseR+ul5cHyQLoyujaR9CUkbgf5ApdrtXhlmzdllGN+hEgc3gu
sqEtpUEFOcMrEnHqbV2kd/1iEe4l1rEJVJFTyYIka2wKbIgM91gXQBArfcRy18P2vmBBKRV344ij
zy8D3UDbSy+Ho2Inxv3ghWdEwH4yDtHPsi1WENnGGA0SJsi2T30523hl4V5qUW+wneZ+rNLuXCCv
1Skt3MttVroohLmwh0A4BTIBdILZ5PaG6yU5eCGhcdRzWTSYLSEX2IfWWpF8r2hzPDfUYFHEzBsp
J5Xd+J44c4XqysnpF0F8wDWbR2Hp32yLkJLRhDD8UkIJuX9h8wfxHYrxFzQyiPM0u96W9ZQfxiTY
N0hS8jVZwcaumomcauF1nFuFv9rB3Q9oU40+IK/vblugAWLlXv4dGT1ZmuZTvi3soL4TOy2pFrEJ
E3Gw8RJli1ZxrbWZ83r73iQJvi32OJJObjaUzx3Y7X39llZed2kzP9VgeN+whYX44wq1jH0lsbrX
wmw/8FsfwiLvXwHe/ee0/ILRoCpCFsXty8epfqpa72wn+Z1cHssHtQCz2UB2dluj3LlNZxE5F2E6
Jh7V6SmVZUPzo08IvcugOwENHB7V8E1uc5SSjS7jk7birjDWQ8d2SJYjUXzofumUxW6IBWdSdmDG
jHCupEE6MC169YjxcduUHlkPVahtJQshpMC6S538IDdXZdTaKLWdftMa10UTvYTEetfmbnjWlZoJ
3/aE2hA369ABIjJNgiswnm3HdGw2txKBUnAptLG2EdFYNxDnnM1nQ89mX4sWayMbitHrlNTKSxLn
uzjDrkYqUcTnleMvgnRxXxdzj0pyggkZNd1amvbD6IdM0+vYz6/IopjPsI5Pth1a7bZWSfsyNRTI
s0ogc1gYEyGjdKusCmRCacH+kSIrKbzKtq0ZufyRUXO2OrM84Rp5ComWrEHqnWQLOAMYsVaTwfzp
6aWB44MYluHqoBE7QKWlS+K008mpl9deLUgPFI0dBzoVK4Vw3n8CBGwk9efbe3AT1tvoZVYeGvlg
hQ/wFJq4z9NUpwTilOHepiTTa+CI5eLawmPM4BStzZkBSvaV5YNpkN0pz0m1hNPHd1nV5Cf5vjp1
xu0lQAVNGMwH1K7ILae+Pkgwoj0rzQEHZsxe2MJqosdvZhLttaZpfoknhsbaZXJH45QQ7bYzStfl
CkOiqi4AhPuhpgrPciralclLhmqTojLmPC0XaeLKss+9VH2Fu7Jz49D+UTnVt5nqzumGF1TIQYfN
Y+drJYmqJ/msqMOvZa4+Mq4vJxOf2QbyVfmuRKNv6c/VUhMU23jVKpvsHSHjw94t7e6oIYQHnCzQ
ZnR/zo4VeVs3iFj7G257xYiHlGMItJOiada6oidfdo71Qruzvwwmy2pnaXMa3AJnM5guyBuyxtJ/
kUtrthCY/7kRtVTVcHA4OppOjKTm/uUB6CtWnHlYA3AurwXb0i8AxH1HOvUkh2huS2XHah17MekX
h7avqi+GF7xF7DKvJZTS19xdz26es6hlU256Kh1EGQhJDkjQZe3rYNnm4fN81CnbuW8OUWOrT8iz
2OToRnqMh2Jcj+iJD631NPd29dQLGhnZx7DyC2s8R7ozPKcj1sU6z+udnUGpsMO6uMQUGbEsOAE9
gsWlSI5lMqR/v/cMU1tHZpLtGoskmxLZ6hO9r+5eL5otann6fl1Dx0tgzobaFu5b/Sp/K/ErqQ+b
Wj/cDm20mBrcoEntp0dnoeEoJZ+NeYgglZ1Gj6ngM+pcJp8DM2jPeU32BZ0y7z4inM8vgeU8TtWE
zrM+trIs35kOba6xXPYjSIJ1FFiAE8VeEpox2iRQ4StyyjEHdqm1Log4YSVO5NJq0tP4bFiQjNrm
AS1AtFKmCn2v/MxSysGxTgxyHHyXYr4h8+6DfmoPeet8l+oM+fo/R0lmusBnuCVaO9Sv5IMAfKni
+T1oINeO2hxf25FcVKvxKGR66AgoFIjyQpHuxhnPrhLFWy+qtDebDMWt2ajtDjGR+jZFIDn68KtA
Y1xHLouTHRLPqeClffMC7KlRqzMJzniNUnZqvlO194ZIPLOGDBUh9sy9/NqYZURszeFjk9gHwt3n
Y5ATmyqtx4gBTlNd5S8Ajh7bJRtQ7ufpWzu+Sn9P6VGlCyYKWcqiytO5WcQHDzwakovKoBdFoVr2
TbSBWUrFrnjHwrd+DlwWXHo1/Ith0fnbdmNBCTRhi2i647nsfw1uyT/09X3VKVjJ6QWSz+Oum0bz
2aXM762J7NUcw2BvawS915MwEXC+SEh8l+eLNEw2qI5FjJOukR4VGgdZQs3xxpwTI/pyI0fJV3sz
bnZgdo+WYS9fGS2p+DT5d24xY1US9bMqm5Z5qU/UVWPM8fe2VNd5jj9nIjWVinH9Xvds5cihNGBl
TsU6tvAUih6CvICo11+M/zqagrA43pQzxYyeBT0R9h+lKEFN8yw0l/IxnmL8aSzAH0FuacDseigM
JIqu5XphWVhcJPps3Sh7cV94ezOlPTa1xj5a6AJ2rFKppGjHSTBA5EPeTARme+rDIE4RtzWsWugQ
YDIZyP93XZIP6O/RUuOzw2Jiq1hLTE39q2w3KO7Qz52d7PIhmYItE9hwDkXsRVrNuyDKxq+FqZPN
M1PYKbMGWKcHMVQq1dHaroR9/skMEZWUQ+r9sKpj31bBT25rtsY0bq9sBL9PysjGwQq8bxV9Amnk
HePpkcp/SbPN62AA069E7nUNk/lDfqhVYX2JiAB+7i3CaC3XItvDdElXHgaxu1p8C8rEPhAAVA3y
4M4LKW4Pgo6qxC2N03y08BTis93N+YR/MaqKS5kFd6nLbYATngyv1CDk2Qnn9yQKr2VsbebWLS6z
eM8B8kC7jmL9KA+jdoIODWp5Iw8nNerAF4b2KiwAQt7YWkrEDD2O9Rn0089CDMyDEaFeWMp9FmFv
ZkBQN7VHRNG2i7TkrsrBReqUdFedUihbWw/Sm0Kj6TOLubdz0K+544Uh4ADgoHlSEu9boWZAE//z
pKjjDwXP7BYjHXsSueNu4mwCpJE+peDyaKXSEFry8Z7xuH7R0kXfY1aBrRh3y1ck52stD1NIqDN9
TnZQm6WP4yMJT96LHpA8IO7VUYc54VneYxsBGQms0AbJSlI9yPz2ZRgJ6TB0tSPCb6GLZ4Tfh64i
W9xqpgdKzcTGN2V8aHPErP/7wsW58/egA2XBoNOl2rqBXez/+aLabpq7vlfCQ2uT9KMBBX0uAs/d
9k2dbhjzvOfYaREHahZ9JPEqlI75EubBN/kiKCT7oRZeWfmaeGBPsFrwjG8tDeKGPL+UFYHhtgH/
jB/oeIXBUrP1jvJFgtPx7FuuvpOvfv52+WpXad7BHMhP7V3mwGXsPT/C+vGYOft50oon+dAQyrEe
lNzZykNSadivhtU+U1kby1N676Y0Q53f31Xp83JOm+Dr588Y8c2tYp2lKE7f8skJSXhu8B2s5JdM
sPsaqGd3Tm8/xTrVJ6nYwXFBi0klwKIAKIthvzKfNHux13K7PuSKtofM5pzGqND3KNUcjIacK/vc
PamNoe3NITnYnRbYR83wsnsQP/YOIqHmy+07whIF8qlbschVqf3Xqo7+QaWHDpWIjSG5Fwcpga41
72FAm3boRQXF429b2XFCL0ocoqv1B9ZrX83xm+UE4zc3aY11iKQWv3szH8vaea2DsD19qiEQaBOL
eJWVe52xfqUKJgFrrX1tM2jn3Pxf2NW+yGFINRJW1+X8gV8VIARl8lUZRIav0OZAKUniMVJHmtNw
kyHnVR5yfNGezrsWbB818PPs6Rs5xyyZd+wV1XpXh77wHQbAR7zZ3hYzOjm2wL43A9UgJ07cHcEX
8boNInttOu1rYY+0cNUeZlkR/PkMQ+3/O/fH11F96Nuye567oniJWdyHY9GxDxejuG3Hp9Zu03WJ
4edrFoI2pYA5oi2yvLtWqr9DFZARouj9zTcIEpVLueSOnYgIXamonR8wXA+XbBkxy4gcVr3iZmd/
9rV03HwtwYxd5h4UlWKIX8z14aZ6IATEDwwr9yv68efSqOsvRgjBiuqf8DQn4Bwa9AG0AXWmS5HN
J1U5pRt85f0lSU2cMhd/hut/aN2+82VdcgxnhZ5Z3XE9UL8oWBseCkxwfjI3P0oCmHVc6dhCwXMH
G2rE1vXzGT53IU9Vh6Nsali9kq5ydTaONSLAQKiZFKGILNs628IVrlaf5xysMG2ufmuHFj+A6nhv
9bIZLKQFwlh1kCLWW+k+dDqIqlCr3ZK+UDzPJ/ns80EF3nxQ3O72FZ/nbZ8bRDnrTaSvu9ZqfemS
lQ/MAuoa+Uq4dimz33VetZY9abkdjYZIXYdofzDmY1Vh9lGKL3D6qmtXlt+ly9Lrkwj9mzqt65nw
WdqhLhc1uYv/R9V5LjeOrFv2iRABb/4CIClSjvLmD0JSVcEkTCLh8fR3geqZOxNxokJSne4WSQD5
mb3XdlpGz3OxtB9QSSCV23NyWju/fxMmQ63t57JBmDAj4rxMHvXkDVhF9zuGLOe31CEUakjl+TK5
LTSicZqcjul/b0NrTNffn4neG680iPPILhiPTghCsRu21NPbHc4K7uNXxVhALA+BaYsD08Xy1Qvy
h9WQ5QcsjO20d/aO4nZct9C3S/zbkCE3VOsc/n7HxuEsl8aJtIBT6IIC1BLgLkOKuuj3mheOPR44
8Y1HlBVg4Zf8Wyx9GS5JoT2UAJeuq4zEEZO19O+1XNBbt2M7XF8CsRlzx2PQLs+kn3RnI0nemGoM
dw4/iwmROlxWfwjwFYY3FN7j5W009dNUF/Xz3BGAIjQAJYzWiWOuFCqL56zBr6QVhFkxyOGVQD3n
ttGPF4ZTk5Fcc7kNLncAvfibgHzYOCXN28XfSwLJnUejd7rQCh1b2/eN9G7rCuV9DY49Fnb+30tZ
ajIgenW6OPU01jfx6vRB7BhBfTWVLtwKIZ39Rayd2nLA/9l69LgkzsG2+rd9keXu7xda9t8Xl79C
/hSbRkvS2I89kg97mcRe2FxiEB4Z2NIME1WpHW9fEW0SxSXshoCnK0LsvYO8Bo6tmI5OqVlvRcXQ
FzI4UHwzwVeNBL+Yd33r+ncXU+xCzMNpmbMUK6cH+KDp98pKy3DdPCqXAVLQJgjMLrJYO2/OF3lK
HbBLoXblYb45DNk9pGCYr1Sr4UG25uk4EEkApCF1/eM8MjTWq6hVztnwMN3+Ph9Hg4Bwo9UIjeX+
Dg0WysdCFZtxye5ukrX/CAxzy3fe/pZ2SdtZlWu335ptNL9POVeV/tVoE9/zvyB1TEmYzRHTxLM3
f0nLDO5NOtJ79uDmtQu///e7//vzYHKCmMBnFSFp3F/eMR0FyJ6aRR0u3xLnUIRJUjp3RBS4uyCr
y8Ow7i5DDpHOAONKAomGbeYhmobjvBZufPnbyl8Z6xgU2w0OrMtrm826PM8bf25OV5YHvX0cTZZo
QA+av163QyuZ/J1WNI6t4XYvdW29l4WyjjmD2csV6dpreRx7uJhyCyZz76xNbnr5uu4bGzYwODjd
ydgXE76hdo3SaB3lekIk9ceuy+xobbRrN+BMmYmXuC7qsNEXmCHp9j/l7XMwsPx6s8P15Idws5iL
tjMG6wRxsZPnO3NTMJEZ2R/wfpC5NQLsKUYfJ9r/+dFltcee+79/wM2H9QYhgTs+1r1Z7phWadhA
W3WH2mslPmMlIIqxdb/MdjxMxCn8bq8qPTuphiY21cz1uWp0ii4hb9Wl5Dcpkq8upUNrWuo2Tc4j
O/D4V60nTNc7MvuWrEAIJigbwNElA17bl8z5vDLC79bwHG5Hl8rUeekZbtytGdsdiTPuHuJR8CRw
X1eIV/emr5wbraZlNKT26QiBM3JehtNvy/bruGH3+tY16mgbU/twGXlu31kz9M3Sap2jcpriFswf
do7eUUzyynT3H5UpMNQe7APc5sLdjZuSx89m98nu7PdumvNv1E5jOLuah8y9no6Glu9E35ZgT/Tg
rc2JdNqcxV5TnQ09CO68RP3DJdDujVWp49BU8nn2U9AKef6NwnxlZqOG84z8I4bQIA89LhveiOyu
2lLBLxKJvlbpXq6MbKXTHS//ehh2YeoV+nfbZJuOsBXn0QveMhLPDzmLhWjaZJ6iIFS2RtQFHx/7
ytQ1HPW5LUK30cc/elpGHXKiNMQPeELn330lw4Iid23NJ7jFiCtIeggduWq/vnTjoqzXCyniaTZL
9oWsBbLcdr+8gXT5bUd8+TlaruxUZ7nHwcz+1Badf0QC72L4x8/U8pgZuvn58tIuf1xi7PIsuB2R
vVxnduKGig3STV6aDNH0gpAvv02onhPBu7yc7WBiiYDKCzJTnwUnZ25fahIPcb+jkzsJDQNTIzLx
OHazFTu9UTz6ncIuSZp9bK+7S1GeiaK5R3FJYgFHNoKfHr5En+LB3opyOzfg5BAqe0sq7JOY7C3b
Me+98Bee6efBrdok1O6mDF96NqTN4vUnbTa2DeRwvGwEth0mVkVRHC67gWyR2nUmzSuEjPeXPHB8
PTu31LTPzjC0qGOty1Gbn9d2wNRcBykbPaM/pojcfr9aHaRmrXKbA7HQ35fLug7K8q5N5lBpODbz
PBD3ykPNAla6wvC8vWJJV3FbpH36pPjOyaV2h8UK64/o6n3jz5IY7//vK/bDUeWCYt2WP9dusiUI
1h0ncpUGZJpI02BGBeIQUFtxS47NPXP518sFp5uk2w8I8vfCHIOXJk3ixoR4lebTv+2Lxs7mf6lY
+EmaHqfBV7vWwThgWGiUL69nsNI730SYYGTDcLSHrn8k1Uyyd0i68y/3kuy3gL6imdEqw0nrjUhK
o/iTLzhbk6BozoAxS54G/sKS1PRfEHK9dkgcQlwI/vjoIeKKR91YH9x6eL6kMnC0ZlDmsbYYqY0v
kLBtMLl+G1oEOK1GvtzlRf/fH+uEkado+ztoE/Xp8nPWSv/9JQs7stKNLyDvv1sVW1r9jd2NKG3T
9u4y97H6mR7ctKbHQeR+CAIwPYktImXoNsZJgwvtUgj0zMXTgt/psv7HOUAluf2BoEREQzGg+Bbd
F9Q36wUzeXO3mMMXTZJgEBI2+JdOF5F1PcDzzDzzZwzqGh9U4wOu8NajieAlJr1reXdahouG8si8
Wztjjw3afqGb+FWY0xXqx1Zaj6Y1/FwSWS5/ZAprg1eis9seUpNBdMSvHdhWGhNQj2Y7KZvpHpq/
ea1lDvctBK9oSJMykggC957tO1djYmU3qiSjLzBxA+p5eXfRO1xeZiXJQplqCBCurqFiNof1vtCV
fi00kklBFb3+4towsJwN9dRviDZnMA3IR954x4592euyGHaD+dSTt3A3VdI4D+izHha8bpertWpb
NtEFPKrZViko8JzV+WL9SQVvvVqMAFpIKEngep+NybxuHTHBxk7gbZTu/5OhYXGXvCR6osW/70GS
jqeBGi2+PBwuf8jaoGjvEuSyPpEfm53IL8Vrhe4FlwPS7A1TElkbq24k05iMyoRkCmndmJXtRSSb
4iBodBwEWnA11wOnFgUtInn33hbfwcDumiRec5cHj+R1N4/+ROoGpUBfN0+5Edwwe3+YPWlGytx2
sN36OOO5cccmiFWFEb4hPgK91XEytjX06C47a+JMGuY1NCaybAMtljnWsImQmhm7StknQ6gGK4AW
bceOJViYgHEDdBvsjYTfWLCFjsye29tOhidgMjANLfIul/5+NQPyyQol9nrWPRTCvILY6ezNQJhR
PyxEdY3IV2d/JmkgGW4wCbihX4l94K9P+mLAFMdCOq/4NxId8dg0OJHotTdCdh8EWafxOAtv505s
Ooie+tM4urMfcKe0WXBF41WElSIoOs0tZjALabB1T+uULQjOe/8QVP0NkEpzT4txmmxrPjrKZRRM
eiUG3DLSA+shE1MV9g06kYwVYjSjWgu5mZ9x/UzcquhBBhTn4nMwP+GH1rIQe7OeI2l7N1BZ85jR
fBGmPuoqw4ZCB+ZXY0b7OUOjRVz1tr1fOnc9kvcgDzMdPwgxqRFcds4thyKpY45x9LBaxoj1HxwF
d0IfUL07y/Pi6XIXNAxSVf/TQimJrWGTw/5silh79UvK5jnEuFXj6lOnzMw/feXedZ0dFlwBxlTd
OJZWATXWSD9apy/GZqiaGTt3lUf2s4MVulzMmZMqBVe6eGemAT9TX781uXdGN7SGPkeVZZQmOnOF
ZMIbJyar+jlQ2gnlinYrx+UI8y2leDZIUCZYGpMJqs/VO+my+utIbvXJQkrh2t8E6j7lWc0IdzD2
JNs8a2tFfJS//VKWu2ftZsLpZbJswzqrEYEsPOg1Aysw0tqWN7qN2R6fC8ckAei2aznLipWt71wg
uaHQrOcA53yy9CFgCDYztpFEmq8w+s0Y0nmkdTl9EzHc8ej7Cvxdgl0zv026hW6IlFiUXi/1qKzI
V7iXwBEIaEL43D26C3Ixsw9Hs+0bxEskyXghubUVHyquD8fIf8ALXSlRzdeJzKtdaWQkj3dPvtmR
M0FAGSaB9g0U80dVTWVoKeYDMK93dg5Un6m0Yo3EUZ7rw6dVBsArGRGMuZNeWWq8NxwKgb7PHyHs
1Ld+V7wniNb1xV8iN2+xV7dbUP1PMmJAWHOi1zEkg2o13ufcvsEw/JdKZjwoL32w3ZEX4jH7wonx
08m2DAff0sKkqdZ4knjx+5qQE3+RIHb707AwfDSJU2XrQ0qMpwWED930E0UVich/jXaVETXQ2elJ
Wczd4c4PmPBB2iTawENuMhZtWE7rHwJG/vSAT3jbkSz63XpMW/NLwxiazlN/Xlwtj6sk0/fNAKpH
F688mO8Jb18iL2fUgaHFxx0cIa/8DKquOxYlopIyVSvXcpnGvajJh9Oxi8ELjiZKLdDIbwXTizjt
iRTJnEMh1b3nlQ9YTD80d01oB/NXqNle3CC+DUlYxx9SQb4bF9zWJLpdi7w4uINPydVpWOw0lyls
/QI/UVyB+GlYIoe+ETiHVcnXWtKbYEyLkJf+qbKpoJHd58BspspmdmTfDgpCc2LW72BEkBprReRy
b4wWqY+ZgGlsyvaAFfkg+07cWOl7n3i7lS1XBKoFe/1IoRYwaPIGuividq7x5HAYzkR1OATa+N4M
nr3O73FBvJdG28VKE5BuuPrF82Qb64vvEyfX/rWGdTwYOQpkkXWkPTXzXx/9XozTMcucL95ZgFjN
67omN6D+Is+eqp1OhGnk9k8QZ5/4LIeTm4F1UikKVnesvnrD5H3CmNIzWy+zh4n/wDAbDwSYGw9J
Xh4hVC+7rs8+aqlP4axbH7azJe0myXufevIgCZKONJKa4k6UsYV587ZVpJzaOs8elj+Q+gci9CTK
M5N2B8UfUwTN89NYy60pWlgQHpC9X61YO0WDfttYdQRHyI/YuCFSHmC3B9OTsG/VVOCDS4xXSxJf
WlEpxWSaw8xctL3u5mLfZsNI9gn8SVFn12THhBPW0dhmKwXi6CxhsuyWFPJCqXVs66yZy0/9w0Lw
QMrTgxpHRDI47QnciR3XvXW74YFwPRRrC/PRxn1PHG9kBPtlaHW9k9PQwAjM2dTY2baMfQZL867L
DBg6jM4OPVkYKKQmReKBJ2thDGJNoCCYTsNINb4gIBrbZbzxeN9Ca5g+oJLtFkdPqccc7ISgSk5N
Ip8S1EP+ggGD2SHABeLLAxuJ2VT+nc30EQfZtGMjgSFIH1EQdRbKDnclMcdqH8U04gNwzz79Cg8g
Pi3I6Fpv6LHfN+Ut4Mcj/Svhdp00Y5CkeLgI6Had9bFazfOkIz1iR/Y6oPI63TFS/Wlq60xaxHKL
mSSGQ/tVWwbXji13HR5+rMqvOTgrcyHRxoGysHNXgr5Thoi3hfORwmhR7VDuXIdeeTbhZY3tDZIn
tiNeVNT0cpOjcwjOcq8TS6Eb7R570wII3eH5yk0UdAXxVNzvMhFd6LRpFnuO/1EXhRdXcP95KvrP
rkgePJ3JtdGwDLJoBPHrV1GXnsXAHkwgTBaKARn5BslupFkLt1KT8+SK8gn5cw5zythi64Y5wbkg
/nkdnhlMnYAW6w4KiwbuMceplTX46tsPAtwx9+XCOLkzEUsSpLdXZoTDpZDcVCq5T2Gp7NKijMu8
4mQtAy2EJ4EI3VxvK1l9VAMIfYcpU9X5D05/o4yPNKkUOh6KxBbxYN5P8ARuWYtS8fh08gVJMxby
h6sCl0GY6oL6Y3q3poJwVpF7t2Luzu08+HFgDq8Mr8Z4ndn6DnUKLr0johpLQnmXjqkfLopYCGbu
EN3GhbVcmoeWOwU7xoGCXOi83JvbuGlCi+uD/Ip0D9g1Sh0C4VcWlm3d7Kekz2J0nHaIM5eTwCi/
e0ZybDlmEbsYMVPeYEOTz3aOe1nvnSF0txInSaqDbuMDWazM2okMXdka+GySrfcchY1dcelba6s/
Q7roFnfnIX7nyZXeCBMlbyetfzjWUVArhxOOieTMRiGe8PGXTCqpxZnLOxgLu4a3sLXwXk9W8qCD
o204g7l8uulIeBokuzNSlu44YueUCveQS2z5/WyTA7e94dJ23jOQMrEnqdXMOmc1tSzkpq+vc9vd
pF65hZtyt4+m+zn66Ulj6n5TBPlf2hp4zquUiH1454LBfkIy8hxkW2jM94wQPkJyX8R2EJz9qica
sSMwj30eqImak7kv49x3JxAvFjlvI5FvKtXQj3fD20g1Xpo6gGGAw5Hn/605D8s6L0JlOnU824iC
2r6iPMqA5WgYNidB9kpqH4nOIBOdfZOg9UJL7BMZOrdxP3DQGthfeezWbaRXlMSl96xsBLzEM4+h
Qh3LjdkVVk6UGQHAgB/PedlWb+jw68LDqEQYAWR856oZb7e7ZeTl9SMUP6x9Uktf0qp5Lxaxb/hY
C/AamZmQFJL5ZMFOMgqIZD4YfXYm5uMNpy/lAgqxSB+dBY9/e0f7gN6evO28oV9aCK0m4EGQRu0X
bKjMsvvDAMO/Hqw/jtY0oZdmhNnn9jUF1RRNdn2XFjEsJwswL5WHs5fkSk61gc9tIoBC74zDxMpr
slzkroNYo4DFD55bHvFpiDbrurPdjh8G2l06Z39c+BGbo2d0cv0B3FDYK03eatWAvWSZSDTkQ2AD
/z14eh5VC1dpsvwBU3HsuBXKgIg1h2RWyzVv2es91eUjRwHLAMrCwIJPOrJM17dslqYqn6yNezVi
ZFUeALUlmF5LZhdNsx/cq0Ea3xfWicZQfU8QkXe7Bs9mt5pxa3KzsndjnqGfB9eI547Cod85ufeC
hReiv0vv4q3BwSSHElmxE/P84mrcbmTdn/4sU3WFliO4mnoE3m5u3ngDW0vyNSPCL+uofFhQZgIa
+eys7OQVK2lT1Dw7O0hVOKV3bdPq51GxJ3dqYhzFslNuQKfX9O5R0KE/uk26W8YBLyKN1Vpz2mBe
N0JzIW2DNvCnT6xYEiZ6PdHzLdjAiFjmv72yzhBt/UYkw1PQQrOxNdaGy6SqyAU/swXjrTQl/fWQ
aW8L281QWIz9LF0RaYkBO6yqxtqGSd4JkFGFnSL7cCdGUG5gnoMU9woSH7nrjRNu9iaE90fKbJq8
BDZhwXX/rnVDZErZgJLKX5Ky1aIRknxYO+mnK/1HhATYhCScUiBVck9Y3k2vMy8j0e5WguOgKKHw
zWqvAGrB5rNPeP5Pib/HWnadCdI+Zco1ql+JBSpgb+G80TNrCiWZQmwssmCnahKxRUIbXtVA08oE
uZfeJruAkqtmysrnSFTVKJwhMhKwTGK2aEt5eAUO2Uhl3753GaquHHpMDA23vxrrGQxcQu7oMs7v
XvuHBymHbMUDq6Mz8/wZOzAw7pvJzdD7jy1jq4xd7ijK4wRcnCfm9NwP/RnuCNF4q/dhsOwuR3/X
l/pZZFpFPfRHrSN79QAXiYajNNQrboqiIqS6Hx6XuiBB1uX4HPK4Mbw2yo2cyVr26s8QzgknYDHs
D7Fd9fgbSa0Mk1EAYV5JpxBL99pLUAY6/aGo4IK2+s62zd3g09ZyUtFbesFTixP/SHwjkaSV/zML
JEbWnPUPPgx5O9E+5hQpg21v1NA+PVZS3xm3Il/GiLn5HK64Jdjy1G8lvUYoMHsP2zleLckHWnAu
Wt3RYz0foOTAY2IwHgY8L1aOwZiA6OJAxAsbyB7zeOPaFKDiIWg4aR2BY5S0A4KNiQ/SqSxcbQwt
nKQ4Q3FVjekQHJnB9CfHNv4ZlXOSw/A1DylrU9reqC6BQWjY63VVY3lLM94Tvc6OG7cp9LPC22QJ
KLvUv3pJfmBOUKoa9hlFaHlibQC6DgyhGFtvF4C3JVdMsw9ECwDTWZeTTD1W2UH3D0AvDaZ/zJL+
DQH/o9KyblfYJO7ye7rZbJ7ztjVDo3HqKK/grpV0H6CPkdOSbm61fbHnsP3uWKaNqoFXV2Q7OMxw
Jct/NVCQmDI+JVuy/QlMY+dlxEkMnERbG4yRPd25g/FW5czjHExnMVq1GzAOL+vkhYXlP7ipJygN
E0rgSntW5fAy540XET3wbrYdt4TT3XlaU14HVesyp10f6iW/Hh3KOumIf5Ih67XrJaEfOBW1oN6d
hiRH65Ol8y5YAsVjumyQMGh3pgEm13eXz8WcKky0U+iZRHgh79nPsghhU+g7rU3RMJoI4Wf5UGqZ
jUZCfx5hKYY+V3roaHPJ+pV1YSpkBKPgL/Fhp3J4zYMiiP1ZJFFPjAF+0SRC7lfHhUULjW6F92NC
6t211t6TUG7MIu716bT92zGqt5jiTjzuBUMo2P1inImfDziBNdb2HYet0+/TebR2bdt/+vq/uaAw
rSaonsPiCxbpVKwiU2B7qazbYf7bjCCUCaSAc5aRfGllnjq6G71gm3bHnUURid7IJswLtn3XbIm7
WNKAQy2PonAoFNaREMQCDDhq7xfNFD85Q1MxFrBZe/TCnBYdgWJJxQQSes6JNsjbVQqbcjCnX2DF
zMgcFJfzuB6gkYdJMN1zp8DrCiQAB8d47nP6nVo7uEb3YhIDCH+Km8jW7JdswXVdFfpjXazf2bgS
i1SRFFX0PKrNOY2AwDIwJEZJHzU+f5hIGr6CcMm0bLdojMECuk5Pd7/sHkyv9NqTNxF+QrIsJ0/g
oup25+eJMS5tyE8wSiecA6I/HeXD6WOUHgQ/Utg9DfgD8x222KlxIEh+vlIuOI3EIiJzcluCxTMu
SP4fTK+QuxocedXETIDtRMByfg1gPtzQvqcg1wz200ZzzSp7pRzhxkgm64ZYlfm6Mtod4ckEG0Je
CEH5NOHC+J3MqFgWuAdN8jOLFbu/jfOx6p33oFqJjgcmIQPrvnUYjc0KS56pm8zeCCw35+wRDQBo
cv/eqiaXyWHw5XrDU+e15zJIYi1hSQdfWY/sCUL2TAmRETuyGxv9ZzCR1TOslZhxeJfJh/icNW/H
JICp8NqgfNsIUXhw4lYjVaNRdVh6mbYzxvHJY6cHIHaw4pJaGuWTC+OkKw5+X7xP7lLRjjjLRlX9
KrpBPdjDwVZkFBEkEmFX2KYmJsZYn52AW6FPKGHl6Px95AZMzTSqxKmV99bmxvIZ6t4wf98nvkK/
toFxNRE8rNaKcW1K8jAQ9PFoizPwz/PM0WoBh2Su8jP6csSWhpdp3WmQhNBGZeiv6vylWmRGDrET
toqiy6nbepcE8xp7UYLgPFIunw40omfDIIgy35A++vzAHp0Kw6eqz+rhZZQWi4o0ndAYOvgyhCC6
ES94IRkpwpeON3nSytkZVOZ6oA+e8rp/IVD3YMi2vUlH02MESVTKrL4dLZfhDIgyJGBKRh5HuOFl
9q4pys+x0770OYAuTe6NObUk2ucyQQKlsHskxZ9Fc/Jr0tmv2g3qL8oFMmL5gano4KxudpcSERgb
8i7HjRES7IVWd1SMuabT2AzlvimKOrJMetaRPX1kUJmGfl3EZtvXWDIDamvDfui9khPDwYVeTfln
qZKP1uuh5NI45I2584rXRRhTmAuKpWXN9tIf0vsRP/7MO6Jx4+6YqdRRQLVjYpxtdQinyF0jvctf
AsVF7Tv0khVRLBHjlENu23uVDm1s+Nrfaq3OmZzMY27x7DMdcfQTjOskx2Tc9p29l5t+m7guCq7G
/YtZTl6pfCLfAB2Lleqbpra+ynKeOa3q/lW+h1GKuXqgx5PRa6ciAX+yKAAiA+1nou4TAITXhiDY
ddJ8wSDsoBVlv0cFiAfF9xbCfcLOCcrdJHArzRk0xmShljDhQaHMJh3KjVnuRQQcyiurRfOq0p25
uFQPAy+113lh0J9Vab12QX10hP+aO3QynZFVkVez4xcOUqIgea9X66PlzQrHwd/m1C+ixIKr4+8h
CtdwrlRvnKd1vqtnlwNtdIxD2f7V8/xYT+2VM/TaY0LY7wFT5G4VCeM2KBDkce6ssp9PVAEf6TI7
EVaocuf3pBMoPsMaB3AoNRjp6OPrzv3i1712m3njGZHxFGjXHBNoHhbshjI/9mb62a8D3Vfg/9Ol
e6XQdNaD+aef/StTpEAarMhe5um0IsB0IbjEfmEXe9O4ycA7cq1ZHW8Smoqp/FFmwMU/cBuoiue8
XS6xJ9hXiRwSRG/WJP4Of4dYOuV4GD0nOfiNsRVM7k0Dmmzwpy8dSVccLOX1UCcfiUyAAk8I2Nfa
PtsG0tDMbtYw8ead7FhIMdj4zlxTRigb6fSkvRf+DJdVjDwRbeyUBIyz0T0nPabwVaZEpALdBpDD
6DpD1rHqya3jp28cx9nc/hvr0ovrnBGCrNeobMiMLqyGKUeyPraCKcbQDe5+dqnSTQfNlBsITOuc
ZUqN9lm5yQ++ew1JyMj4hE7W6GYZdm7WEpsgPNSDbEcmS28jm7qJQjP78adqjNMi1XjKdci07OVL
ZLI/9LysSRK2jIDDE/KFibzJDO2Q69NwQOjpoPREcDyzxQ5zNGvU4jdg5168sTLRvrA1UxouRNNl
EztR+U1JvZfXdclEe0CUCOg4ea5YRkE255ql9z2QjHIcOq7iYUga9Kr9t+6T/MqI6GMzcFBupldA
MdOo6XhYrok4e+i1bhgt0B2NVN/eznKl4pbzrF3SGjjl83pfFAO95Ap8xMpeepciBWjtgYt2uyeD
YJfn4wM61BH3CQZidyneJZVljh7iNBrGYW0aiPW1uBbFfL0giNEPqqEttwYb1XcjntxiX4HLUiSr
RBrHoLsS1CTT/sZtZ/u4TuT+4NE/MO5nuApcAgJCuyeT7dWR6QvQ+QIHxMEuYLRVnHhyuRp72GXu
lLEBSEx0UYYZ20jSbNNsCcnEeiwRHgCsvCe1ZuEYy68k03OSd0xCawBTOF1dcnHAoE8c1wOhajBW
sNprqzILImgIJjf4dKyevmNkDjt3U3dFYDxLlRmRozmN7QkOSpgvPNXNxr+y/fZ1MZa/8q3NxuRq
tAqaLGGCgWiDGql6Xd+mnjqtSvd2/VYS6vWN0THBXdMSRJaJaIpsdeBMLSpU2l65JLshcFAllPOw
772TIef3iin8hgPg7vN/vP7OUTmBfn77Zc/mD7KQfYMjIZylPECxha5swnPzZ2fnehUxw6l7MN3k
2eiWq6TX7T3+RiA57S3ko2pPqrAdGmNyVLr5qQW0/r5/A6Z8ZVAFykdvnRdRqRVoVv8zo9CUeQlX
YJn6Y2dXcSH41ekbeWdK0p4y95+ZBz/FwBPONinvRaXdkeZlxTXoqbZPaSvQHu9zORzX4Q6iViKQ
BuvpfiOZ9un9TCgtFLPZD4PeedPS5d/QsrQiwJCMX3e8sQPKGUdOxKkXSDAr+aKChKjqVv9sGxal
6KEZkjpixULxpTnmk7vFrBd6P/NJImsJuifFjUTlYFIpWSVMvuGv4+/L1c9e8KZEfSNSUAzLm92i
suxHrkhrZlxhMP8cM/J2UrKnQJ7ZLwJBSqbMd3YMX41qAcHl2g6hg0326BoGCyY0GpZbVdYvbocu
O5jsHRpq5Kn5Z1PnP5tlipKmj5CrrohZmP/Pc7PEpgt5BHd7Vj1MeOyZj1jZ3iDh3WpWGzEe+jBo
k9fwduhYCpY0yj8gaa/glOsHKCCQSRRLc0ZV7O55DNks7HoI723N8DEISrGj3AzzjJvChlpP3gsv
L6gQpFvm9dgzPDZLHsY9e+ucET6DTSU3hf9e0/L1PrDWkKYlu84JUqsmc93nTfanY0tM8ur2iM95
k1dGqRsff6cjzrFyI4MBpF+nJpsdSMK3RimHqCJGp2+2wDJWdZpwv6oJ1xLTLKhQXE6Gz0WD8tDj
NKfgEXWcmuYPcBF/O6pfmm2HgbYOJolJ8BPt7hE7X3ogT57FnWSEPwUfpIvX+wqK6tknuTRutjMH
JD3kGu3L9Jovwor+1faXJZhvmhNoRpqLJ3IpY63mw5PJwFJcV9eKRU7Ys/45DK56SgK9PbaaDpCt
Gq9Uej3IUhzRCDHm1JTDBN9v+MeSP1uOgDZ16a3S78gPGkhf9Dbp7MjnwxvhuEO3X6r+udcJAMq1
gVsrAW3ofiXckbtF2I9rIduQgubomyTDZJ3/7K3fTet/s612gY99Jb1NotQ0PALGqPYSVT6QARb0
VdjqLsSt8b5MAO2D1+b6DIvKN2kXrSaiwSTf1DeXA8C+g2fqyZ0vO+iKFINi7aH8Os2JwfNDS34N
igr9FeLUX7ltSlsBr51WBNgMhmlcZnChNE27USjd1dKTvcKY+mjO6tO0rPGm8Wwo0XcZZpBr5cHo
cIzO3bk9cxWnT51zYSdWpAPl+/CT/KFGdPivKXCpZ65z95tR0fFAIvtxQEBUTd9e68d21hjHbLaO
gtHq7UQW7e2FOhD43ExWW7AU8dzUYCjMCe8Tch6LxX8307lFa0mntnEqhwJlttpgO40S875uwU0g
di4fjQ7w0Qa8RDZKJu9itbvK0+q7DYw1dOVw5blO9zik6PECjZLx99sNdCQrNNFTLQaeANr/EHYe
S24jXbd9lztHBLwZ3AlJ0JvyJWmCKDl47/H0/8pkf61udUT3hAGiSqoqkkicPGfvtdV9WQUwcyqy
BX8duUH22VZbtBDkQzwXwxJe6R1dVTrKQnqKYiL0iuaktfp8ybDs4poXEEYH7DRgUn/oxOWC1fZ9
ngpszWRj3ZNcXMzptuXGyI+FFYVI732NY4VqSNcvioKSMZbhr5Nu7M05US85qsO+GqJL4eI2ZGBG
kKuBVVKaJlP7RlPMQF/kMMJIu67Y1dVITIU3se9EGwkfstgOhgkThlVu4+jexCeeWBX27QTamwjB
ZNiF/IJu4/1L8Qw8TPmMDj5oXpzUWq4pgXHsbjPVv/8cBUvDhYxdxR+1xrjNC/LeO3mdyZsOUAuF
Ox9ZPGNx/FILVJJ4RpuLP1D8y4SBjZK48b4PcDoGrpJtYVRU69Bb2lvWvv7x+sbKcCg6jcunjH9I
dggmtvszKUKXmvRgyN7iGqJ4xCTwW5GQZ9Dm1pcqUt7u/81IIMFHbiy+rmnLV7iKIP65RT33SC1w
u7jteerb4oSQ0J+JYgUeCEujhwmuV5RaNg67ndG3l8wk7sBAN5KK0OHU0fCkRaNzbvTcuKGKZs+r
uIFfJyHCbC38Dg7CeSwmM2FBJ+657Kv5izgP3O6hJXUAo6ZH2ibwH2sYu62SF4HPVBvff0MNPBrp
56LXtJtiZuIWjCefKzfhPr/MeysdUqF9T89LNUxMk8XzPKjYaUr492AN54623XVo5+bBCQQE2YuP
EO0jP3ar0r8TnJhA7WJlfKwTkrgm/YsqzL2LOWnrIBqtdV8nZClNGEBCL8/9amigVQqoy2KqOftV
/b2yx8+t5PyrEyFUqRct5LooQkqLFNTQ+Z+c1jwWqpaclQG5eJFain9X+DeetzwsVBKkgjKvMZjq
6YaTvTYIdJFjx+rFSHJo4hlh1GngYizGsZKzhQGH6Li89PW2cyfyTCHj+oxR7T1zRTK8kmQX5aXf
EgJIV7QpGboy+t4kttCKLJQWSmlhKVYM40jzVCVrLor8Za6sN1enpsoJeDRi02MwHRUPBLgPQfJA
IprrorlSRK+fWyGu3vmQhOZG4ptp1pxU1etOejp6u7QoxRU8KQ8lmWiwW1B/MpQLN1ADqYK7glG3
qu6bGXnYFIpKJxzhJNdosSiCKz9x8FAYg1NsRm8CzVYQ2G5FBLajeGk3Vr24KyYvwAmratynZfQh
GX+Obk87NhxoE0R6qYVjfnSi/IoH+48E33w2fsBgzlcz/aaNG5Pm0Xfxm6IbOK/wMh2rJrO3mrcM
L6VKcpkV2P2L90fSRNTsajSFTLt04x3PV4QnO2h2sXiKmj5ZaZOT7tJxERt1AXU2kpseq8nD4paw
4GrkdJHwyGtzNmzJRPPW9zXO+PM5qhn+YlXtsSakvly+NFsvDzaAKQZpTX2+v/Rj400nvWTcJiS6
iVKxS2GEf+nTjDs5YeauTMNOyYTZh2P7U64oTorI2fG4yvBAk8QA8Wh7T3N1EbZcunHoj2M7bCOy
AFAL9ube0hJe8aXvXoLhbcCZcbu/FAQU/GSeybwnZC3GJsBRQmRO44bdvmMduRH6294qk06RMaLZ
uZ+Dcbnht/R25cTMI2+95oZmy/CdsqaPPlHAdDBYvqF/WLPGz18M9ZPDjr9LSPYtrY5MNvO7NA/Z
0fJtNPT6LfXmwh+B3zBsYigjhdvGZH3W42a4yssbTNNnS4dT1Hk2OymZX2kHcXJQLNYReYUqbvE4
tVX2lFNEPzh1CWX+rQ0N7UFmeqPG3iBNVA73RX8c4/mRvvoIJnQFwK3UbfyLHSqDRsuvcxTZa1qO
+bc5O8ImECKSbj5IW1NXuPaxspcH1nL0f5HiKofOZleI02YB4eUg3oGJ+cznbi8/Ym6FDRCyp0nf
lY9YpqLFuseMKC4wy0xbPoymeoZ63b6gb7CwiVqWL8/H16Squo8EY4KvZPp8KGeGNXBAmoMltvae
GQp48NwyA9TUjD7RSLbCXDxIWKJ8QBJnr3oD3laaacDFTLQ2WgLzVqyF7O76J9X9bFiG9UywSXUY
wjmjhH0phsn4cOlIbIoumM5j6NIRphDaS7+rNDM1iHbRv02rJNKibQJ67YuCSMJBuujf7RVupxnI
25PmqtBZjkyoJ2M2fCNryDvUc6XuEHTZj0VTC7KSlX0tI49B+NA/jnFvrBK4juuKu8i5CwL7DePf
Khn66f1+W7BibmNBliT0Wqp21+SYLabIIhciLR5o3xYP7TB8MyMbR5o8NbPjQFHV6zcPqYvfmqC6
B2zqmlNYzzKuJ2gN9AN14RzbgdnzRL+fUMLuSXKSey85dzDTLvIZuJPmnNArKuqXxdTOUJHjrzN4
v3WPyPtqZIN26YOBRr74Qroku8qApE+uWA200cz3MTl+b+Jfym+Q/7LwkIJF3bgapyl+GhzlIo2n
SmuqhyRnmCmjmRs0OpsB34WC627TsaeFays4k3qP9DKOia0iesC8anqM3paabb9E+qUXnioDjCy1
m9A3zs1wwe9uEZfu2W8FTLxGy84la8cTnsvmqcqWs1wQnSZzDmSc5RuXdgC8Vn73qEE+yAwtuLK+
K88QGvZWVc3sRyEo2moNDTwy5k+ewipmNU14cU13NdZR8VJ3zOezPm/OjdEVL9nc9n7BB3dreGr+
UvAKnGJGAInpfpFUSzqc1nNFPl65pNPjIJ6R9YiQhp6ouXgtSuu+/DSHF3WKIUGnbcrvOtZ+BIvj
s6aqn4s6yzaAesarUnhH6SyqzeBVHxr1beotA35wvw2s4COqK8R/wm/YijWvBD1AsFuzRVlU3awy
6zd6UVbvnul85HT/ftbg6Kzhp2UULzqz7vecff1GNbzxQjqqfbLU3PA1hMR/MPnvxdsc2Q+hosbX
hl6pkKMvL0HizqveCYavudXsljbCczZnAHz0qPnmuPqWWA3m7Kn5jtXN3C5dtZBSxjIyTDYBWLai
XpixlMz3IR8YOpHHBiKBrfQMW+JprdQK/W16XygdwqNHBwOfCNA+z0yXT3lm6evUtBige4lj7u1K
+yMfnKZ3mzb3J/LGApZYW93/Dt1hcyBjB8xwSPwQgOPmVxSBakFZHjxtJBUunE54ZTO8d+cyHCnx
3GRGB9h78fYe7GGoIxVpwn2LWecnfQZ9tkRVdmmqKjvT+PscJPaX6U/btwNvfG8UkYoOgE3nry/g
Skxb5txVP32rMRKjGhGr8ziZ4Ma6MPKnFgxLIHKwjKxGaV4uyTVsbXNjs616r7voPRXZnQ3eKWtC
cw8NwaK3XEMlD0rvYDZ59tZ72k5CmOR5aEiHjMARnymP9Uy2IVO9kPbbL2CgbcKZZ6a7xOXHzGq5
NvUgfkgLjJMaQR67MshcmJpCgbdYfbgzKoBS7ChfPIdJ9qiW6sHLzOHR6+yfvWFTxdvYClAwFeNJ
YgSbQbGO7hIwu6snjDOViVdhlsEj9LToHA4iwUWGGHlgojb/jmHx/pH1YDqWYauOrRpYxbGB/538
1GhVqfRVnR/uMT2jZba0x+P4FuLW3xZ/Hrm0Xu/nOi4kMNXNa0RF4IVJ8KpGUXFjgIOWMbLyxznM
7XZb5uiyRjc4LeykfHOZoC3aqdPcT6KW1Ij5DWl5u9ODMtQPKlPJ093n2CPG9VUS8jb0n/qVWoXF
8qaND5PAAw3yIUsXCl70WgIgJM+n82xc7Mj74vKTn51SS7fmoOLAhkN8amzD3SZakT9h8n4q0/jN
tLzg1Z2dHN4sR0whivUIgv/SIbmEqLMPayN/kQ9xi0ozbBxIvuKcHqj2xjJzH2R+h5HECEnp5EEe
6ZH2VmP7vAxq/56qo3UdzEF/Zaj0PqLIRrcMWCMHLlRpi9OuXRULpWl1j83o5S/dyBDMbt9LTCVb
TWsxCYuHIIvNq+2q/MVO+tL3+qeibEHwOXiS0argwI7VlNFRs2TB/t8/Hq79G13KM03DcE0EMYap
6a4tKNJ/AYNledPRBgg85kSZ61fIgpxkKn80FhV5HbSosbMGcp2ppCfAivalVDUNwIE7fUI9dvXE
99pde8kn9qoRE4lNHBfR1XFwxYUgjY6GwRhP9DMMdmcPCQMIyc2wSUNezWEDCUS8tGFq5bs/7J7x
UOLmGgf9kFgJu5U048s4Zku31h5CZMZDJXwVTX3QewfzuvK/hFh5pGmNiT3SndYmwMdbSRogfghk
GgNxbLewBQ7LWx1GJ9LBz/Ic25P84BpkYzbO3NyQNPyg6802Q8MFuWi97mtc4O9ejUK6TFDrz1Xm
rWiuGe+u8JGprvH6939Z1Lm5C2AM+At38h2N45Q+myGCDwkF9cjJJY2P4SlBnitptdfrcTrkGgxj
e8nSJ3kuGgnTKSy6u5Y9mv/xtmvub4HrDsnYFoxfQ+UD4HCP+u19b3EmxXWv6HTuhxypp0rWq92z
0V1Br+yuJuysgoZJ6edgfjfmSEuzi6f8wSjIxktzIsmGsEBR28fEAdYeeKquTs8OchemjyuWTxCU
/dTPV2rq8WC7s7LTnbZ87JCMC9ajiu576qm2w/bWMRe+deyL0TtUgC5nHV8udauE1GLNJvxn8a3M
CS9F2T9IQF0TYHt387E9WSgI/LnXCUQeMpjLgE8OTqNBrY1FQqeVg72KykeyJfRvZZj+OihbTGFt
SeRKlHjJEZILleCgWW9J1U1bB2Ua1rnSerPz1FmHIZbaWY/ttxp750qZGQWhIgQk0mnWkXZBtwWn
nb/Ogfsd86q1AlWDnQS5M15hZ6DgwNJhCgg0RZ7vCpbBndgqkAedIB3oYhtbG8YHsN1y3+X1D21K
zO2Qe4SoRI6CK2TkGtQb+/zrAVZEzB6oU/Bt/O0LnTbf2pSphKE7RDW6tD0oIMaLrnjBbpwpnQsX
zYu9qN17bbhv8r4aRPPaiOmBkLoBW8ocV4ZOMk+C8kaMQdXnLG8/V4pD0g3Dk0/YMDaNQAr0BdOE
scVoUbI2kxc32KdwzEdSZLEokhdHtby0OBMYfi3iz0TPDhFFPL1v3ltT3+TFYt/aoP8hCetZ+qpZ
Q/e9jxgq1V33mRwkMPti8ywfAnFUmIhZnFlTtkAXQArOU3rQVDd5KpsyfSLcDmd1kzzIU71FTEFt
tZDHgkr7yBiAvQ12/9POtOxnZq8JDTJ/jn38ZaFu2jcRIavSxysdveR8rHAvzge2SPuCBF9IVNzB
Gca4zKOi6mCFbeQ34O038g/CdKTtdBixG/nnouep/4Ouppnu3xduLmCDDqlqW/xtjmkZv93X68nq
OuKOnVOfE4BekjqDPQHB98biRgIJPNkXdh9HBLpjg3uILIfBlRBhF2yQ8UnhM3n0jOlHwsR+r4ca
iF0b80BcGy9A+2HWEqXZTu16AOe7/cVyiGuN7JM0/kIoB1EOomUlv+hgZ7yKfxQJLUJbR0iSUP9U
B5Ih8pe6RORjY2s7dUafvyQjQIg5ahe/ydVv5RA6h5BUrk2KpsR3Cwervp3h7zEmD8kB8URiNu88
ICWtaDA/yDM29d+DNtfvOiio469TSay+z6jH1mGBJzRPZru63q8NqPlGBQMVLH3hpeXmF4tYHuEk
2JqKU6Z+MgO8wX51C6esvDWnEO0v6jdH/3qPZa6t6HNeAdKJKJLuDyjNyu0yEbHQw4dFSMMHX8Z1
s6vhr6GAfqYfSKSM2kGWbSskgg17kc6KekQx9qMe9+mnKAt+zE2jfMxTvBpNul3FtPwkw2EXioOZ
M5jju2s+OzMTRJ2uG5vvvEVclAkfe1pm9UbvFqDPqt3ffhX0Ga5SeqIkkPxZ40N+fIwN23gcSjhH
eeD010bXomuBi2MtN6LB1Vzqp0Lz8OAKNExtxhTnGOnuNBiG7sHedeBN69rHPTmtXxin27nqCQ9R
8+h4NXdYCdwONR2UWUIFwfI6LcN4JY6FIbPYI9kdNfe/FzXOb9eGbdmWKHhVy0aIr7uGQGr+pajp
mqY1FFUtdxMBLvuqLrsnGu10kNTIYRDG0zbTrb3tKCBha70HMUznB4FLf2vKMjtSgnlbcoi+G00d
+RJnEFclwl1tn3tqeSzalHGsMrWP7cyYy5splrhxFxdbEeKz3oHp6A1+3Wb1J2exQ0aD0SVyDQu/
Abb8KGj1x3ByvE0ijsq4fbSbEu+HqrYfyfQDB5T95c7G1pfCfnHmfCUblL3ZYBntu3OY5eOLNpnt
ZjIoHfDzme9RNl1Vmy6iUtJ0NebgQxcpOiOfpG1CV3MXlTGxvFpU3PuGDEIxkRfqrlLbNbpq+z4M
UBR12sqnxA3Upxnj+GZ09Fuseu5j2+WP8Ww0Z/ng9kqP1xxptnzax6ryH8ucK1axMpvDsjh8////
zxXvpK7rjq45lFEULL+tcg2DPDXAZL67Q6lLN1xWkjOQqotyLOlS4Ppw20tYTcOOMrG7lG78v6Ny
ZPv2+uvrv47kd4aT9WS4mf42TMxYFLqXWo/nveqz4AK5eEDQRLpCK8h6WaB90rAybBAKNuc2jE+a
iPSqTNreSjBMVy0ZlEtZEjOs45nAh6M+kTsWbg09jM5alZTnKeldPkoKPfTcyDe/kne00HV3oPiV
7gCKYIbf7iDpyBIUujAWuqEHZNNpH1NBm76gG3/JuFkcVITre7cImgcWswCPNpAUGuOfYgFnSNNk
WPdLne1x0QA1lTOaaAFLL79c5vkh0/XwpiQakAq9tPdKxdR/sSrtkclicRqJTfBb0Y8y6YU17rhS
zGJ+hZx6KEomCv9+vVr/QNw6JnJvnd2pCpoI4+Dfr9c8zwJbwZCxw2uGaLjJuY+Ixm4Y908t+arH
YjApUpfJuXRqhweqS4jdI2z3yfZY5W0o1F6RKAdCXei0oVggQG4MoTfFHfqfEMEh/sknPML6c6ns
RwGQncVDM2WvTlUmV/ksD4/JMDCdalTnFhmEd0WN81TM9ktht9axCAfYKkI1BMXwWLhQSH47Yj6p
Hopc8KrdBn+lAGsIUMBKswsDp0B+lW0HKwliLpui9mVL18aptcdixEgeip1d3AJraI///gob5u/h
X8DNPM/TXdWwbRUW328vcV83Rg44yDgqpWb641gUwPNfnbZKtncUn2b/zKxk3kh0lgmVh5ZhRkSr
UXyZNVzocTRvLYELqpY2eSwpLMz5yXKeHC2CsND1yn5pZ80fCsJ6tFS7EBn602lr4haw/iP4sCET
W4bX+kA8gk+eSSiPts+KqCTepgcmWhb1MW3St6Jl0yFbY66RYkivGW3TCsVhh6XuNJCzJmMGSECo
qXzt7rLU+UOY9sG3iYOEAB95EKa7HkkC3hoAO7HFXQ3lF2J2OVhLR8hZXorEgi6muZ5H9hEJYoPN
nDDVgofe+BGzW7CNbYmpt9VOvdgRKsSjItlwX3gxyQVSybqvY89ahVo/vAxRfe1Uu13NtqvcWjer
d4SC3yQ/JTX1ba6U6q0LEdQxR3PXerIUtxZ1mUQ5TwaRaqQ44cFEpvmq4+pcjcPSn8hvJvEnAGqr
GD2Mgt5jmSj1KPcTN0eq2OnOc2k2yjo8NhoFwqQNLCFuXi5od83q8xI46j5MvW5bqqAI5VGYZt6m
xIyxyg0PGz9jqoOtpO5DV7tX28qhCVjOOZ4YbjNaXZWz9lqmZfplYsjGvqai0WahcaQPL7dihhOe
iQIE+0VAManDinpMwx6Mebo0D0Fc439Q2vZdN9rv3QLeMdTKdj+G7LZtjPocQNeonkfd9NY8cava
gceB6/Wv35IBmRZ9wwjdq5iMSuTWuFQQxVve2js0jVWqEzO6eiKbg4nXixNZ7xUqx2cswfBK4lm9
jjihHqB6o1+ezcJ3S8/Yih3kfsq4TuWGM4/ZADgY3VGAkfHVBKlKgONokzget+vcREKaiOpQb7FV
EifC+M5ls4upYPAzN7jKyBWtAY3jAl3UxBRZcg9FzOcSgtdug/DHHDcPjTMY7/oQVActhghgNwwf
ckUFXSRiO2o12UrSvnwYYoW2nQKsrxZouzImrybuCgr1qomeB1gia9wFdB3E07w08xvB2nspJEF6
4bcJWidZbi3ZfPQ0xXqy1Cx8UtTm2msocUFriew1xBAOI4Q1wxzQUo5ywlGtoJJ3IbwUyNaGw1Ak
/ZNcB4ohIqK8WewVvbLvWsIdeqPVDoFv8nbDQo+oAFz61vIIE5b910Af81uSsc6R9bSdaUzcc8K9
oOz3iSH0l2VEiFww13te+/qMUyLyndjaErVgXEMby4NT2822Y0iIjNTr8VuSCgIYAal032BcQDOd
KzlmwQUHZUSmZ62L7D08N2dvdpG/qaEyPCGE0vZTT7AlV/x32bofIh1jdD/MF/k6RT8Cw9b2CeMq
Xg3K2ZH+AEAuMjM82uAgBaYvGcPxY1QD6rJRnBHFav+Mdcc6tC1rezLN4aaewcnnwNlO0J6YQ4ae
gVjO1nfE5vC2aQvBAV6La6Yof0gphmLH9kU8q/SQO9U8GPAeaKkIJl/Upy+4XZQ3aqbbiC0QyaGm
399WjRCjVQIc8qKWVfjS8nkgxZdGhZbr9DIA6Hp/PmTT9I4xyjynhPEQRJsUF3Wo2M2GpkMkBJ/Q
ZVDC+1x0mNuvdaubN/Ta3/PJ7Q6q+EBXtGRWODPRdFruNxcq8J6CKf2P3jUkm9/KP7wNtK0tR1Ud
CxyBKZrbfy3kjbpqYY4sxzDGaNFH44m8jWUtR1dGE6kkzBmfyEwIfG2w9dfSAJYNlY3UDCVRzshb
WS11GpJHmS49lUt1GjKcip6WfjR5iT1hzr9pRkSslnm73wdNu142dptE4H/M8PLroeuLN0NT9pHm
EMuBVJIyWSRky849aKXSt40597FMBPT0k/5SxnH0gi3iNMxO9Xluet4JjQQIxrZbBLkCYRu1JzcZ
rDeRwSrHY0GjlYxkiPZmWR5gGvXLzm4h5axotGlk0jJ9LRka6pZer/N++iNBb8jRgocYwg7kePY3
cjyOpYYLX0Vt/fTrKMw8IpVwaFmVF5xgsAQnZpM2LXvxvLC53sTfBidpEkF+cjZdE5REEILZr+RT
Obnuufk8zLH+VDHhPi6J7vkqu+Qde2usJCNgJiQmmDSqa7Lw6ZITwtCNO+bMUbgF4pw/0x2T/1/q
mh+0oryD/IlBaSbHwTXf5PA6HMPjAFrlaHtZvLFdkVgSzB4E6ADKq6daZ3mPg4Oz7JawwCbZN+4p
YO2+yi+kSEkLZPe5di51KCjyZOnNWHVI332NcbbtQqXVsFdawZXoG8hzAsfNPAX8gwZpG6r9JhkT
epcCUoqzg3AX8ZQsqCtphijzW53uL96btakW1qFe6uqxbFMyEMmog+6kbgznMlWEYsqqZRBHU60n
ZF8qpp9jtrl/QczNg8TZyt2GrUAaK1LSOSLgg0aV7WSMEqeXmUT6dgDoMDipvTersXjM8pnPaqMM
37xsNWC8tYEH3+pAkNwhIjC4TJ4M/KcHOf3LQ6VhKtErOGKYQAfW/G6PakFOG+Np+dBa2EsWkZMU
0oo/yDtK7cBU6XSNT1TypBYKIBYhdIT42Z5Kx/4GTKZ9MppUB5g2W+ssmTw/G+pgZ8otaDqcYzaj
q0KD9xGYXnXsBAzawcSyMnJl3PWROj3MYlrIPruFr+NL9RroiOmoeta0aVJ7lUyD/Z2QPxgehm0+
q7RaKO5BahNx0+zATyprtVu6Hfkf6RWZrqjGO3Msd0pfRwJsYZytSjffCHJA0TV+rYogvZh4KY73
O7hhYlNjA5CvKuguB3nfpSvUH+7lRTT+kDVRbBrQ4+fsi+VFj2AnkM5OlfVY6rFBX9R4czq88i4x
ei8W0HD5htYj5Dfma5jg50x0012mOxVL8z3UVRZ5svBrdDDzg64XKDTBYSZ5cOqg4Y3wzof2cP81
Nb0cKR/F7bbFK48bNaePLW510zBYG8PEwAZ+n6HK4HDvZZgvlax1BfHasxqy6YQ0cklye+uIpyzA
e7rw3gXBTnQKQA9spD6z0KOrgujJL0k/XFNhVxRbbvW5nGnmhWnwo+ynWVTenNfRW+NdqY9Lb9q+
EswGRrqMPgMG5qruZl9WQHPbdL7eucEhPkqWZICTYMOtK1ozLaw3GXP370uX6rtBkj+HOOIeNy0n
+SKS/fEat/Tm0DJ2GDWq9lFS1nUgwOu06ZYVevMv8gfJbD/QCVtYW9VjXgOGWpzyJlvsRRq/KDVo
skltt/K7ZYlW4JO9t//YjhM+yMIuYwu16IbkRD/HWOTvgWqUrcVTD/HMbVVsfujrk6Lytk7mQrCx
FDYReA2Y/xr9TRaaSRKLGCfedJyMLDtznTAsiBHAZRk+Qs0aQU7ZGotuTGwmpBFSJ++/iW1aNN+m
oN0xFsmP7jCX194CTmE3SFe0CvV16/SPQVTHZ/lpnTvNu4yQgEY1eem9AtqbqAd1IJu7HGSUXPHk
L+EURoKk2dvXqpdgrKSZ7S6huk3Rx50yhxGO2fXqdmgqZDD0dnF0oy7WmxEVQ+uN51bvzXPBXdav
Jg1LJ3J+HvSXEnD415Itc5kSO4N5JzwuYRgcSlc9hrYg1Rr4o9lDIIrXhuicJUu8zoRoWZuWyZ9G
1oxWmz7uA9Am44Pzv27TvccUJP0+r+srDvvqUMzJK1T+4esUMkEXswoncbBsKcwT4CCHmDS5abry
/jmwyfMBxFCqh16G1EcFVzLN7JYqm5DjSXXrTZmr6gkc20/ZJrHjht1c5c4P6fjDMyvlqx65LJ4N
AuSuI/3NIQikCcXVw3ygqJrTvflasElbuYZ9lje4e2ee95tFR051XUel8deQSZTg3w6MOGMq80kW
KDJ8t0SQeiLIx3fjtHmpXRgxjsV13gf4FU33Jwza/FahBko1RxfUjfDinEdvcM/UFNPRG9XjzDZo
5bm4SzNLuyCqspFEKOU6gkxTqbA5UJUYULrXhTa+K2wnd649EUYDngLml7UfPbzqjdk5mxoolpyG
2lFZnvRGSG7q0l6nVqmv+xh/3BzU/BZcVWv6D6hjyJHbmOLiVBcE9kvUFscObi1+cT35j+6gZv3e
6PU0gtws23ZMzUKd6YkEmr/Uh1GmldxxTfc4tGj3XRhC+CuT/FtuD8/clYETFJAum8oQEbMebRaz
HJ5xrGyjUD3spdzSrUbr5MW0paeO+VPybNLasHL1iTGR/pIFE/Ie/BlH3YySWwU7JXDL8YOEuAKz
w3dyk+H4LLWx73tDItBfMjA39wAXSL/qKo37r+SNhme1WLrtYIJlu+dJktzoOx4Bj4glZberThlu
217LoJ+URrIACR1oyrn1g0IPt/KpVWvFugFaIz9a9yKtUTalDfO8liMgi/3bFp77DLuBIs3pUWLZ
1QQ71WXWj1g3xRTZZt5LWOnAFE3TvR9F4txiTDOjTma7U0hGyeSEW9mNbL35Z0ywCNxkMSymKu0w
HkPcSUFsXsJIpS/Qe/Y2tLSaHgPU9wV4x/0n6iQgSk0qSUw1ArWI3MTBRQ3bJB+mSs5n0kLEFEdj
XNufe8xx+wUc3XlmNHd/MEgAZVxDleJm5rjrZsu5782N9FkZkLXvTN04FWnOZLUvukeTIbOfBW1H
08QZsKS7XOURUaE7bnNkhP+pAbZqMB4t6s37fdgNYQNE6auhdPkrEV/Q1nrb5XDECRJ5IHCj61BC
W5wC4AhOBoSxEO0FsulfsYEtQINplFdhdSWX1P1MqO24LiwHipy2NGzNA+2I8eKCUsbXugGaxEJv
/iwfIB6ruGn1L/Kz0cxxf5lhfIaNa5MT5wQ3KBzgSUS18e+dQeufjUFUALBsPJfNB0NCIRD5yyXE
6IcE4ylXjp4b4bZAwtcyFPgmDoxAvx9YSZO/m3314ZpoASNtuNI+Xg74hMy1qUXZ2SpoQQtfTM0y
eEiibloblnp2TZ2MXdE0nKuq32Ms/nGvgFizfUsdmscmRP0xC7oLHuO1ZfXNsy52ckoloH5x89w4
VBUiygrB7vw26sn0tfnfASjlN/A1UAiwnK3kKxeKzkybLtvMGduzPCUf5GJdc96sivbsekn4H2sR
U9R/7FVRzzjgxwyH/eo/lDTA4FC6pk52Sprpj7D4sNXOTaKuZGjHXRAdAgFbeb1VlZToS7ydMH2f
zdrTCQt/lXu8OQIk0+BIx1hdKI+R07qXJkYTTQDPo7GMwWOx9NoelQFEY3FOPoRmE68g1x8bknIu
i2YbJ+bXll8zTmdta4jZnfjUddVN9ladOXlZxDPG+Sg3TcdjdyRkf5ZOJnag58DSkQK6nRGfk7Uq
yflyoxvk1ef7LjGtLPUxn1VsKIVjPSIm7Pd4r+sdIc/AKefklId5fV3wnWKJ8NIvxAbxNVi/uj4f
JbZePtgRHs8kTkwgOGhH05DQN2aMfyhJQy/ZOAQ7acVBss6npfIZsKWvi+sd6w6mUrbUKlRYfYbU
Un0g8Cmeug7nQql0r1IsWnRpCu0bXbqtgG1hcLJqOOqMhKNUDzeNPBJfNXLnq1tGzSdx+v4N4ltN
0hM2SWLUcO91hFt5/9E4RN0UWVE+0s5Xdk43HpiQ9A/10KzlKzwEOX4+9tgPUZ1fkyHvv4uDJSIb
VFExYi1Dyfs8QGyRwlylL28uutogiN2LY5QOTu+59+3ip35UGl4dQMbDOjaHSxK3VAPV0O2JaTog
6OvXgcswcUqNk7UAhMKm3QAepiWJOTzoN1pinCCM/lgCq93kZfoTCPbBGZVvhc7YMwvBQFvOl6UH
wmEUvbuyNQ8Co+FnVf6xxGnCpbpR9IoCptHf9NY+JLVm4BHFnB2eIQV8C9GybYuRXNXcjkQ6M37l
NFhpw+wduXQVbmjIhIx4i7xgZ7YT/2PlUaXo8a4h8RTJmQlquxGIHzX0h6DfOSZ527DPenje5PMQ
Tcg9KU83DhDGblvhreEtz17HznuOGRzsUziH8UAqWJtAQyOPk0Y/7V2gJeQIGNr/EXZey41b2xb9
IlQhh1fmLIpUaOkF1e1uI8eN/PV3YNPX8ulT5fNgFADSapEid1hrzjGrbQNVvQyQHWTwgpSJfy/p
cZAnKqqDOj+1oOZWNSvvGDbKtkpB4zACwVUeT6kXUOwXIrixt/YdAHU4bMfDmJU3P8+CDR6UkyAL
dDEEhb63rL3m1t7JqQ1YtbNbEYjHIXS74dAm+XDAdfVi27q2wPTYsROE4QulPQxaYCxxPgANBlqe
MUnDAN6XQnyrWPsxtk6nkmziMqEkWZk/J5Oi7qR+mtoVTx9UjmjBBjE/ZY5YxNA1tmPj/CTKkk96
3DY71/eWWBTx5jrTPfViGBCzkKXTzH0RjDoQBBybUKfbl6mwDmNesTKBtqflys9a066w2Beg59wn
1W/PeFCPTgxajnz0U4XkitUGmDCirXj/gnFuTx89JYKPWMfsmIx2ixgLGmnt7ph3MWoOYF7dAaWM
wvfWrcSZhsnd6hHLedmzyP9UkdD65PxFnf4xjYlNZgaOSITpHgnFy5a13I4+YvZiNHM9qA1Prlq/
93O0QJobNEHns1mAZdTKTitbZyN7vCIZL9TH/ogQ018TFzl76U4q0l+1u8d5f+gj6iJGmzRr0iqL
C1W5GKc5S0ana3AVes1z6Bflc9M3b17eI7gYgsOXgmQiRfIoyDpL1LS8hPMY37szKHilKEV2ybss
XzVTtuWRBTMuXfvPzAAjmALcYkfrkPWjiZWf8j1rzGVHrIrPn2zg7coQ1sdw+ub/xu7OFnYRglcn
MOZWON4FbuwS30Xc4t3B458RFZYzVrgkL0WfJaJ/zSAtvDkJp9yG5S/TgEoXs719Uu2dcHcBirkO
IGOmboZh32HTToNvU4vrF7mrd4fSkEbf+tbFq86OEHyR7p0Br7iJWBMn2UJ40qMD+ZZZfdAwYxMg
vNRUBRXjG/lSKCHU96oOf+QMPE9ucnOLZDy2qMWW6Pt7luXKzXPz4Oi3VPJ89Rq7VoBL006PWu5u
nNY4GYDXBrdeTcVAuurAeqo3s18BYq6V55vhkza17GE+jb6prrBrsSftoYn1ULk7+rRhjkrDTLr3
OmiWE4iHW+f7y9DNrG2ge90h6T5cCxZJ6/ovBNNma6o9yD7VZSCKivCm7rXDP3xOWyC2lesc+fap
+yhUq209NzfGqWCSUAmiAJG583UrPrYaTISJYWQsRbofbOXY5BUwVPjRbkVecRDWxdkezSf4Uf5z
lUMkT/4ott6oVGuPJr9jjg3J2/GwSOnIbNr02o/1nkAHc58a2ffEe298/LOu2fxBtisknzllWdZz
wEtsG5d5mCBmZGweSkFR7mAZQzqqBsRdSXhSfeebLDNRT8X14cIaMWihHmyry3dT4rF8MwtzHfd6
fsuKEuPJJFRKipqHNDQgSdwwk2Vh9cYFQgXd4MIxLga5XBthknck78lHg1YpVvT7iJ/pjfiFcNmT
4rEw8uyc2A25BSeClsW2iMwF6pf+XajA6Z1K28o4+8f/CjG53WlaBQ40sJgZihLPFyQfT3goH2bS
rxTXmSVOYbqZ/s7EpWmXpYMAFe+Urqp4Ty1bPZcFSB/ZXWuEMm68zMVRj6V2xZ8MLeusQB3xyS7Z
b00brPDiSSGkb+f7AILz3kecbw8BnpYUotMQ7WDxNWf5ntM8ZBs4XxYJoGxgLwBqUOuezb70j3UB
30zHSP6oZfz7sl3TftdMIBQiNRb9n2e7lkG59T/X7TqrYFvlU3Zs8IY+tIqu29jwCbt+WQROeHz0
4eTaHa32TjDcv9WN+lFSg+S9A7XWjwpxfyS9YTXu7p3a3PPJUXaWZVdMoDkmR1l8BKfyYQlr1cZd
/jaU2vmxXTWKn1p4k4sXvDz0xURdHL1B9Y6VhqMiymDF+sro32GnJNuy1CnyC49qRtIe6I6xJyPi
ctwFpvLSDHyJUEN8DwG7oEMZ3RcjVqeNo5DBlZEgwbjkhhjNqFjJ/QQf5RFgi/dHP9nRXJya7oOK
QRpR73Tvs5VhVdW74sw93cxJzmGLWnsq9mFVOZc06sR11El9mzUmaRXDUu9c3p8uf04GR6Uh3Nqw
qViM9r7hXoyJ9IVh61QmjpogJuiJxheavHyrB151lmX1Oq2+Kz0AK9kzLplVNp7jTzRgwmppY1A7
t0GDV7ZzxbNfQb4cIzbCueaGP9r6XBJp4aUqCymYNsDkP+mah6du3sAD8kqenPbVGQxxeZRFjTRo
zomo86cBNGPapNbdpQF5y6xuL12dYyUg/2SDeUvTYv2w4v37x09X/6vyYjgoSpAkmAiIDdf+LZW6
1nuDVTg72rIsYwiH41EuwbWoJIKxLNWDYbfOlRHuBck+4ocSiNUczFobWk6gwGxvMNLUOXelWPXz
amWwkSfFeZK+FKwtkD4CX1P7qzxL6NcuJ1ZjSw2/ITlQqb7Sa5hgfog7mZWUd0bByGJezcXdGXEr
uQlTkUD1qm1aJoMFKY7eKTHGjarG1Y4uE2jtbiJrcyqMfjVO07uvNzO/xpjrLboTUZJdUIBrL1aT
m5eRZurjDHIAosga6pDfXRv4fqNpqjdjbg/NVw1F4ZusM89Xpmlt3djakoRuHOW+Vm2wRQHsW9LQ
ProFtbKvgjUw2kU2Tc4lUfC7xkqrnx6dAheGwVb2XUer/6YQ8rQj4uPR4qrJZhlQwIMc0F95m0zK
NslOR21yqs3yp/zFOrPnM8sVCk8AKbK2TkBmuCVQxt161In3Acaaq9N1dP5CXKQ0QVvI6jo1ENWK
d/KnyMsEFRCl+2h6K6pq3PRaRs6NI469O1ALVGt9LBdhwuKbqJEi2wlVu8iPMa2dZiOgEcLn41M9
Gbq7edSHrIaxwtBbRAoJ5lk+tdobk/ZG9iAsQKH1ZFnHR+tjiGHcVJhM39MgJ3BJDX/AD6aHPvXp
JWZzsetRtG0mo3evQxbP/XykmDAKvwkxYskxM2fJ1r9T7pOHSrVtNDjCKIVk9m3VaHeoLe7Gt3HU
eiWeeSUekMZhTLgGHkmUNqMBsat0ap19wwz2KybqvmTZ+omj2oBt1pdXPvbfNOJ3D34fPPxf2CbF
BdPtW56Z31IXEX9RRzDV/NzdWej81nnfBXtpjy6mfAP5ahFmjXGVSvImU1cm26PbA0aRagj65wwL
g3IKctX+RMT9jLLrxs+y8L6NljfeJjXpTyC2zKXkK6hUlwm+tq+t9n2ku/AUiazakXZeLdT5kpLF
HMfe4qQ1c61d4119GOhUXf1ZYpr+H139/9J0UiChekLOpeF6DCHab5pOlQJFZSidcwBNxbc3oVTY
BHazklWSOMebg7DlYtRjcGoienxyYEnC4DWK/OzOyoNN59/30a28khEd7UsAWMDfHRPMdT5rQ7rs
IB3DNDiGnZnRovVFejfL5LvgZNmBRts8ivMJDbETX2rCPz3Q0emU3SCl0RUfx/iD7LyZhO5XL8bQ
YEznSujJX/dTp4QWzWJ20UQ5OlKN/XhjwcmfL3NPyba6P1yizjOuSj4a16qowF6GAFflvWR+oFLY
MmiQUkq1QTrQYURclGoHmcyH9zQmAECCmOYsNEPEjXwbDKypEDoRZqa18wMs+9mk/vvT1YbfTqZ2
etzROHEMpJWjGymrvuWl5kFTnBSzqXdKQPn236cHNNa/F8MsywIBZDHC6XSkvPnxf1QVq7oJGxqe
FXm92gAutW+OSqbp2VHtwRw5bAmfPT8iWrSoUVHEy6a1c4qjmvZq++26r/9wjar5c9YrADlePZxh
wICuTSDsW6+5bHdmqRd/JhnJO5ywYZEiWnTjq3uQ9Rfcim8wBAkWp09CKUMHUIiq9cQeNSR8yRMX
tS3gfa6FXhfPkWoT+vuoJcvubAFhfy8b9yZGUkIUCKUg/YxtB+GQNv69dwSR0IJi+0MXBcuBJn4z
ghpSsZs4Tw1pKHaRsDEKe/MmBAE1ZaztRlcFAT3XQ6tiM4QYuVMTLICj6NUuJZVszazeHaNmcs9l
EvWrTuDbKU22cTopJUd9GMaV7IVqin+Obbw2jzE0IshTys6cqq93QdH/gMNQXJz5IO+n5AE/hlCq
yLI5nGgRfJ+5eeT7ebJ7GLYMLIxs4ppgRfOQVUgh1o4gFhOH/p/hJvdL9yhbrlInx3fwWZhojCCr
2Sc8Vt0ag7Z6lWfxfEYgyze48+E+VsX+yyviORbqUtCd9CUIP+wjbT3g3QvXpm79adbA1rMeRqEy
6za8Jp1aMKNavH6YL6ZSGx8+ZrqAYutFibWMAiD30xw2BmQTcnRimXesmcpmGH2SH+YFEtEM1ro1
IoQThR3C/qZJVNpwFj1ElqXS+s0eJiJ6gjkYstfUfKcoPv71MIGbDKCmXLq9X9ycgD+IEofDqTL4
PUfVphyn+xtoCTSdwN0t0jT8BFaFgUwuF+PsTwf16vbRBK7zOcC10+xNP9DUd7ISIqLbvkTEBp0e
Ww2/tMnwsQMkgKwabdAh1DSqCNhE4YU2QaZpc3D0bvf1B44Cq17XPgEG6SySk+rnQVEr/rozLphb
mk2d3ps3B/KnzSLnZVV5JJPVVbQlx0LAwPKJDu5HEmUy/a8zQbQnWzuwWHOlvqR1tB9g5bEscpDD
leGTgl95Lzc8nU3qKF7uD38sTn3otNe6R4VFYPG3x/sgL4ew35JgtpdTe2SRg2KBLDniSinvVde/
OF19D2jl7kJlFCH5lupHR3d8R+D8OjXc4I7QsrzV6Xvuu3e5eO9KPMk62KC7EMtKaD6Bxb64dmrv
LaYIperD3cgu5KdWMD5KSxd7XuVkQUjKf8rgSpPMwnXjVoSxVA5fGC3iVwyTN3fQ36j7bRLFaV7b
e8rH9TwEtjuTOtAMzZdW1n1z0364uA7SIBq76r4M4oKZgAFqZhTU80HuEOIi1LdeNVfApGLas2y2
jL0m1pIYk7Dd3USxODrS/+SDsB2qHFudrUUn6UCRB2Ti+6yFdc9iUXvi5SSbtI79lTVlxqn1zHhl
s0WVAyAZbe3hsYD0MYFjYCOvSXYR0TDbCG6xFFaF/mwh6IfOV1c7h4/7JsYciCqsbE5q5MyQLUu5
9XMwBxGq9YsSR4DwetFvXB3CYgNZZxXaBtTxefzt5sumsjT6aHjIlQR1U5au0TmaR2+0wo1f9xq2
pnkiG8toFWr1eJKiI6u0LqEi6BTopNWhc0rUZWaIbJO27UTUh84+K4yGVVSF4Yltt37V0hYfYqmF
Pzq/m2FPC0UBh5JD4pInCvlpudoZz1qGRUCqH22NSlIVD4ceDQdvYRormLtYJkrxYJSP6SlXFQpd
HZN8ip7xdYLMmjqQ2wgOimPaDfiOF6k8+fshEu6sVLzQFGhfqt7U1iFQUAxtcfBeQBuPeSmIEeL0
4Fe6soW36z7QG3lHjan06FGgQJKCg2xo7CMoxdq8Nop7Hh2UluEYFrjENXjc5hBDgEOiyz47A/vl
nnwF0ScdMHbCpPoZyNDYIob0w5rqifjqcNu3SEQXvXYpRW9UP2I3dy9SzVrGvXVNiWLqcwCbmZ1t
pcI21ZFWwrVkbKPTBrk4s26PMkI7BvpG+hXa1IUP7AttL90MA0RqLBeEg1qTR89Bs9ixz/OKPJgU
ouR8aqX6tio6fxnPr0AOs1SwxFObGOXarYfXWqcMDuzqSR5o07m0uICuft2LHZGe1VzHWqjMhYiA
2nlHOB42W94o+W49cF1fj0hVBfsd/RgUZNDAM9vmlMX/OovUKxw8+yCdsfAEg3PhU/bjHRM0hu8B
PWqYQniDH0vxhoQAeUn5MV+lBFpvtCFrn6ruzZus4eqbmBPlmYFOBKByhTqmEK9h10FrZC6+YU1P
tALr8GTVPWiooUNOGERc+/XBV7ruIp+bpGm/qW2S34agWsnFve2Gz6VGoVzYU3f8uh+i3vm6XzVO
ueLbuTToQQLXpSHjK1Wykb+/OV96sDk2ci/hq9qwbvpnn53bFuZd8Rn/kv+Unhn5lpCbYVtk+Xw3
LTW6ZZ1inNLIU9fJUNORRUH/72tGw/69omU50Dgw7IEYQgOjSjHwP9aMdaWWJSA/Z0vYd3ChjkRu
SBS4b7Kx3KWltaq6xF3WrYqi3tgWKunerUpdbom4U1vg+UdJbyji1qRZjNVfj4bXpFeVnXAUl86G
smaBNn6rTVCIec8i0CNJScy9fRNY8HbsoUdTKrTGBYmhcxlQj1Rrp5tBQNAFgUEGjtJlhaLCWQVl
tdPVsj3KwSsQc34XWR+kXpfGpvRY0Riz+WfA2cbaoNTWrToW624cilU6q27j+SDPvg7CBabWmUQD
9HYPmDMAf6bLnmw+t2L/ccpIs8JNhmq57spnpKbJOrDUtd+4nb9xRnMpF22iTS5uUhTfhtIJ1k6P
PdvzCkawIopR+JG+Ktoug4OJkc3M/V9KqFm3GLrfIQI0u06oty7KqSHYdRRxsesGf4JXRrinFJDJ
S6pzlIs1JDAY86pdNROd2nREHoRRZR3PSCffKpNT58EaRJivpVs/Tacn305vco5KhT0+lV5+wyM/
LgECsEXJPKCqtk6Drki9Dz/Cm1dDLQ8Gsz1rVQZXjeysM+IA78qQjeQf+vtnOkAaDuJm+9uD2dSP
n1//Vw/s0oaP+5wO9VuZo/ol6DTGrK7WyNdifQcOwDn+84xoqmnqIV0+XkPK+hNbGaoyfh0EDhEm
HVLECkBCSmCZO61NeW7c2dZJyaks6ATc781GBPepjt+8B91Ore5wq9mx9/F3VAHFjc2geZoGcu/r
3KueHn9I0gFoX4TjQDc/FdsicodzYQuxZYH911mhpvuQvCg4YGILsYNiro5a0JjPhvmeMPrTCLSM
kZuPY+7C3p6GajiKge3MQ6wDhj8IjfJWVCNnhG8/1h1CDbyjYjq0ndrGVOFoWf0uolRuBtbL2E3q
LfNxqBhDnx/pFRMPltCnQR3gbDNKIttTmHj9Z+VW+hqr8+KLPBQ79mfZNs3MucQKw05fFNOb1FfH
BsBgz7WeslJvn2dd6qPM/h9XMaWp5zpxdhZdEkQKwSt1f3GMfFddPsRKrP6WyicxEfkuk159DN0U
8+brcU5i7bPsTql+Q8fd/BPg+yacxeqpGxfE2SKXRCBgoO7qpz31zWb9+KPVZqAieOMPLzWF9RBV
m7wmAFbeKxhx5hQCbZE102tnmfE9JNnhFIZ/tjQZLnI4qS0qZr78CKhht/Jwl63pQE+fPjN1RZLp
m5GwCpf3G51ssFZV+o0kPqoeiax1oF/kVdC61LU9EphyvhoQNd34nPcocCU5zSJB9Yw6Ty4V4tH3
NnY2tAt0WK62AYs1HOJ2WLZYzEgxZprTp2k9BbSdH9woPkHDYWwgiI9KGhyiNhq/zT3zqOy7XW/O
0Fc9g9hfKsFdJYBnNWVuvJFv3OA5L4PEN7EcI+eU7TA5U6I6K+ya2BnkT0WDa4+er7qRvDd5GDSF
eOwm2wjbHk+iS1h7zOXUx6SLJvuSuO2TtFpUuctmSA3cdVfrJnattqRT2YuFfFuk6xxL8hOIDgHb
xQvQq1U19mys8rHammRSAh6QXnkJ24QzR152idWMTe5rV1ifUkPapAqTQe9/tP7HIF9wyBu+l7Om
lSJEN0jr3rs0K6H+G5TOps7usdFOr3TaFCIH2Mxl7v0r914lbmOFcsNaibjUnqCZyV9J/g7ygFHh
f8ymmj73f/7DOe2i3TNN06H+jBn+d12XjyDIbKJa2aZZ5C9Hrfzeir69B6nv7Ru83OseBeDnNNyn
oDA3WhOnu8Qe7Y0O9nFbdoH2MeCvcdiXvPl1Yx4mqxcrm9rRRzw7O8co5f336yN6//YMCICUTEDR
QzIM3ooWLF/5bCp24+BfFPTaO8U2/COpz8qxt9opomyebnP67YvatMN74VTpdXSVR3FEVkiiDpL6
UKjJtlfqa9SrNG7GWQ03DaS4M8duHyJpowSuYScBtN1ygKPZl9VHEvzK3VR7d0t8u1nu2AslFY8x
ULMKuv6d5a5kld4O1OfAgnMRRD4TWFVp10e7Lo7JQaYISCJZE4aHRChnuZ9pjZBsqUSxLmjpoFoS
TXAHsIdXy4pSDKNW8qb5+bOeYvkOC1wurQW/ReSieLJAOeyF1ca7YnCj5zHLPh94BD0l2IdW9jfp
PCs0WClulGdreUkHs1qWUcufMA3fW6YfNYma1zS1zXN9BucKzRa7er5u5sK6rK73VdEeHhWdx4uZ
0LjOolKwtK3d7FHrfmZdnG0riUJQGWyH6qL1rrjVsSIOEwI6AluSxRgozlWyFBEq2nuC+QhZC3t7
9+9LP82caUP//LC6jmOqjmq5mqsT+GT+3k2KNbWGRJjTIGymmJR75Lx/fO3YywE+Zpck2HKnOHXB
sCQvo5yVC5MUmaJ37lY0YYKdIOlrjZYzNHfak9HRn5VeMTY/7npIGmgbU/CWIZFHr2v9KCKNP7Dc
Ysl7XuT+cErlT22aadtVWSk1NKKMxV1c9Kcs26YmTHF5kO1RxnKchZpzwx78zRwc7WJ0JEBQ+6Rk
XNTDWQmtF0NRxp0sPKQNkVkWHIh1m7v+RguZLBs9cykSAyFsE/W5mH1+alRAQlSybwCFwnVA1tJK
EYyKtRHh7Uwg/GvELax1UytvnrPJJaKYMgPBTQ0Nd//NU0oynDNAyDrxUJKDLqUqY9nmu8c6pbV3
AI94K31f+WE7fU3pjBKUDSSkYlW17twUfeoX4ITIPQZ5ucAMfajwI6FeYpGWNd7Evw8hZhHe2mht
l/BbFlOlfDcGDUjrLMoMbEc5pUPwqEFFsv9LPhdxaJauEtqoWt0NTox3zbsfgeOSpz3Pxbhv2Y82
CLwLJbsklfA2IXW7RWR56jEPxL6eTbR8u8VBFfhHy/myBsmwIvwRRVcQRs/C7XFKz9OxNcWvjyns
samF+/bWFV1NqCdFh6/xWE4RwhPHQIg7iPIJhQZziHzCMD+fKhaCSfo2Z3pQ/3gwHNpj3IXxST7V
aj33f6BNjN8L666DlE81QBWY4BIs9TduFwkGiW0MarP3FLNb2k5JBjw6JW3TITeGqZQ3F7obWzm4
DTQ9n8kf2FK/nV6nndFM4TYgWPslCGMW94Vh//SJ6+5FOj23fGGhbafmvtXnuYDK8pXySrDyg0p8
Y7/3muWm8acav7b+9BQV/l5+b+TeW57Z/bQePZ2ZMNFpcmh4Hv0EjUv1P94C53fFsutq2CkhguAO
9ehy/qZ8CIw4NBFdDvtS689eB1KmcLThULP9WD6IXaXpIJ2uw40zP5paI1Qkte328lEERVRs6tpm
DwGmB2l0urdG/VNummwj3NFZ9j66AcBYRxg16n70L18EJLciOzIdFG8tK9ppZf/1vQgi8pqJaHtP
Js34AE+4nC9QFYgf84lRWrzHzHxkF89YPDd7qsKJvDM+vN8thJmhBkMKAyVVsrnyDZDOhSWu04cm
hXGn9ntD08JnsyD1uGrHmWY6w0ChIoZbZMfZy1QTk9YFZEmF82XiRejz4CuJGblUYnVZtNiTWBIJ
at2VT0IJpWF5UO3JfJxZeJ/+fWw3ZgvGfwztgJAd2BMwKA1e1e+gOcfOdFSyBFEZ/awK8hCV+Ir5
qWZRuGxhUtzVsAw2sGM8MOhKeVBDcqXUHIf0hEKKmMSNYhJALqk98pC24leG5PZRtce55Gx71aDw
S1bjw5+A9/eYZ6n7M5q0fVov1ZYYMdKVSf5RB+Q8dUMJOaG/G2U0//MMBPe/v2iwGr9xFalkeKYK
mcv1VP7j+8rb8o9ihgFKN+jpDp3p0iI6j+OV6kb4Hvu6PHTzQV5+HeQ9N7IL4oIxhEFfVtAA4IY8
aDkAk6417H/eNMmYOGDKJXRInv7j+fJaHqrCemqtftzIn/N1f3KMHNcudujl1yNTLf7/X3z8sLy1
Y7DM2ULXwWYBFS4fh4ZwmEPQGIjX5E1cekx580FegkRANImAiF5HDvt3Iq/z7zOWlIhZK7LOvu7J
p9BX5V//evZv//Nvl/J58t7XjwnsttkK6Ni9YlcHpRr/OgxkDgKwNyNwTFF+GCzS26euJkNOnsI9
gtqVKlV+eJz+4wmNEptb1Y+3LSV73qv5SRaS4WmdzC9r0t69Mtlntn7yIEeSYeD+4uPA4NKZ1opO
AmpymLTpkxXVc9eIvJUYPkiDDnN0TXQb1she2VlZ0YvllitSf54yHY6diFs6A0F0UpPuF2LmXZR7
JpBC95RV7dq0/aNo3GwzFgrJPFYl0Pj2cEpFg45pfPFZstP4F4RUgU4enPxUEy3UVUBd1anYVvm0
DhxqrclYEJw6RR8jYpqksDakiTKhT7Q9ZqwGlM5lmWlksDfv3pxJHIF0W+uVvjIgGg0KgZxu0YWb
oo5PQhvxDP5AhxNtsA6sweH+yJv8s0bRvYhTkItdBVjAO+AteBZeBwQyoGOKmlTtWJENwWfJPL2e
XWKeSvqk33XaQvXTlyxnGWAfTdbQKyKt60W9995tq65AaFVnUXR738PZSE0wst6SpvjlePohcsBQ
8r2A/fPSkwtCSMoLWaMNDjSgN10PELDQTiUe5cVAplGsLZVI+WUG2dLwQmvVZeFrnj7rlNhC0tmt
/tRm98Qs6gOMxLsIRx8yCcukyfplV+OtSF3sw8HVRCbvqCHsbg23buBsKzsuMQ7gl1T1hefXF8Hb
qtDvi1Hmx6FNy0j0+z41EM7PWv8qWAizu5nhVC2KCSMrpfTyo41I86Py4NVQDX0EkbEDjs+vPxsq
lSs1wzzQ0nGrtQqgv099g6B0u8FCYWpiV1eKQ+3NuiS1d+V7qfLJdGAw5/2GOGN1JfqOaJZGo8ce
X/TvgMgv7Aiu7YBrLRgAIKbpDxO288rCmZ6BrC1s55C5wC/aEKkzWuiF2ld/TDPzuEtufhzd3TBY
069+Bn1DpHf14nvFT5M9r1l/1xNvlyRHtWYt7zf2m+vQrcmrfWv2zjL1oCJPuvbmFOoqCzuxyYzy
DfP2j06msRoDqeKw8O2XaMYiKBU+xK7YGF0b0fdD9xcJBDgGMuhaZMMyTqJ91NGPcaJfkNIsPtaO
P3zYoG7X1Rjca2u4xTngukr/ABx1Vcgxz3v1wySuYGFQfAEyhg/a78Y3WDrVghCUhAiLggqCjlDe
QYbjmR9FPieHE3w3YgxLDfuQkZHAtiG6hBh79az5KIjEpkbdn2J+RVxdC8yzv3Kl/mkOXgtvbRRE
tHvkauQsVp0yIBi4z/LyQABdcYB1tlMGZdyyPqsOlK3Lw1gOBfvuv6+9jn1k0bUbOTbJgxwb5fgk
z74ekOOlvARMqc09dHAH85Aox8VAcxkS5Tgob8qDHAs1uyH3U17/4xRSMRlPqrGLbG/EwMNvkR/k
gbI64d9m6mASJZBtgV0mP2jzlCPP5HN+v/z7KY9H50t5lj1+QoMv2iX6fSV//a8Xkmc4VVHKMS7L
w2Ne+LoJhxGvv3wIHQKvQr4vX0+Vl43ZkXI/BMG6iFTeA2P+112kRo+5Qp593ZOXDr8ChfS/nyMf
fvzfX09vc+uHSZeSqMtWF0cU1MWhZzf/16mchDHYgeMDmbyEf6TvrLopHrMlQV2AgZZ483yGfyBM
5DSlaOpYD4QduWCMifw4eR00yXs44wIG3P0LUxj7WbVpPmvqHL6b0WXXfXNcSR0I7QD4avhj5ohd
xV2Y2r51qwnaLj2VNnAaot4iRroxYPirG4JcJ8Z0VgLDZoLEglaXiPegVMy7X/XaDbGZaZFKIe/k
YWYwmqQJ/TTu2dWn6hb1xYq8BcV6lEh+Kp7kVpAoXJ9kmqJdZzOQcnRoEbN724NuxYHmWi4NvhDU
T8K+ZNUFwbRK+jQ9GCYFAlkuikAsIDsZq70sFWUdSnP6nnfbGp3DRDIKPgUws80xiprhNUXC+Urw
TYjRoxr4KL8WgQatVGPfabupf/Qnc5Zrd38d5D1PK+g2z29XBetLUyZigKSexppFNYEtzFPQv6Oc
MwAc5buqDLJ9ltndnex6/+C1BnKiMiJO1Y2047zQvwyxkZ7J1/rTVHRcOnHWPTM9YJAiOnTNu5R8
Z3Z06qD7oTixWLnTMNKC99qnckKBjlIDRnzivWStUC/Evdzllapk0b1HDyCvHge0A32neM8qOdwv
bhJ/L/BsnWLzSbVG6yX1XKyVgoImanjrpQkyyr++Um4I17LIWy4RUSaETshL8lrIiW1z8hpBmNFe
ynAgGs0zvQbg602GIQ0bC7ID8yZ/mu3WHxqy+rP8p6bQ/lmHIe3vMXzGk88ft5xbWbKfVShRSw+C
rKki6j6DQVjf55MpdazvwyA+C4oI3ydO6IEOHzj9SagzWprvkf1UgXm7oE4wFhKMYpo0YeQDYn7A
bI1dUyiHxnYQW+S+jRqPur1sY8iuDVKl42iozbWIr31ExS4qw+yqTwhP+6l472Be7kdViVdgIBbt
NHRPBLUaV8cdJqo0tGR13IpXea/TS+cQ2f6bvGqx+SDPLV6KqrtoWqQ8s9xwbggHD6iJ8ltUiZ02
b7Zoy+uHbqhOf+lzuOWAFtz1ISuIAQoxEvzhPWJaX3VA1p6wVIJxc8JiT2ZOeIjz9lSlSUx/X8U+
o5sTkIOJfEA79+7Z/FE1K8t54rW9eN7U0LEKNXsxOfzVfBZtQN7YGDKapCG/iY0txTXtx6XXWeGl
b42DhRj4TMCcsq60zFyFbUOflerjuylasRC+p2z7JnWvRZ6Blk66+vtkRKxHCzN4bh1LPVWT5i/l
A6UWHbMWpYNj5vmuxtpFPwaQTmxZL7rSBscxNlTyUbgEXsnnPYMP2wvrJW8c7WXcyEdERlQzAIx2
CXv+SWNJemkSu30pPb1ZElqb7O0p6168uPVR1mEvGweklpmeByvdwo1B2/Gvg+95Ebx3Juj5vpFM
4bLI7WerIyeODgYstFlNC/ufvOBBRYY0USqwDSBpg8NX77HFHFzU+DPWvp1AWVAI9xYMksPGS2gU
D4zNZ3lo+/QD3pK3FVATHrfkfRHniFyCLlvXtYv/ChWEs2a9VxNXjyW8s7tPddKaHRIoOGeu0mj/
x9d5LUmqZFn0izBDOvAaWqfOrKwXrCRaOBq+fhYeNbfutLXNCw1EZN+syAD8nLP32td4+FAyULuV
x6bxupfej8jO8DG49GM/PzeO/6o1lvjMxORvamcKKaWj6aPDY8Pt0/1s9abd831MWNy1z6XvY/Yd
2+rF9DSMamXRH0FD2ae79ixs4uwALp0WBAM/UOyQwtAJjXs6TPL6d8/Su3+fc7KBtnXbGGLvNNCC
rAp7V94SC6B4PkYZXFuRzg96jHa/TUHYpMEwrMq6y1e2mZF6rcfdg85cYPcfe6UNINrKFz24L9En
LsCgOzXIqdqrZ807hRTqQ7BIQywsVpTgdTyzK17jIO23dUsWIFLn6ciDWD/MnqXdCIlxNhO1Rjks
qZRcGq9wO4l6S1Ntpw7RsZKvmXpM2jqDbxdNg9W9pe4H03T/XJ2EiGUvE09VI+RNQq+6n4/wwq5z
PZiuuQUqK4ga1q78HRhgGmskJ4QdR84F5xdQs5jxRNRglbE1QFsOY9SzRdbjdh6989Tq3ksJa+Oa
giVmfkuKjgjNbs1orqcnn72YU5zvmGHGXwqCdVZDRTdf9FP43lLjVPoYf7GwDJ+HCNOdThbIs6bN
38aZOEujEz/9wLwOxSy/zL3JAIZsozltWMUnDfPC3i9+2KIZ9gqGw/1w0RhzGDvlb3VKbWZEJIe7
ejZpkIrxiwZPkYA1mmVP8XJgTe1wcVCMqpf8mFtj5HsTjR6ip1Nh/qg84JFlSXDGkKKEzuXLsERO
Dr8SG66jG2T+JUmH6sPw6405hPLVTltBZVle8b6Uz1YubPnd87rqGJJLIQStSh/qBWqy8YdGpbXo
ChrqwPJ7qw3L3Ab2Wzz8Aj2D7Ih5yevkjATEF7Z7nma+uKFFgvjgSoJ98hTaXlIdZf4OxU+k126I
5OaeZAI1skP4T22UOAX0KrNMH4wSD1/dvw4TLVAE1wTdEhp9cNVkyq/R2lXyYxyHQ+Mk1LiR+RMf
fProEc32WHuPim9/D4ubTU0QDEvv8lcapMErAdGMspDqP82cPYed9b3DdUpXLbM/dBlr65pF0knB
Sus5OrmYy1NgVqdBD5jcL9rW0Zrjh8RYOfmYbV3HSSGduuBwvdncNADz9pEV96+k0yK/mtuJ3j2v
DnVjb804ZO0E+WCteSPBbfW8sU2QOwKFLy64UX9NRstC7iIaRKRT+hAWRDwjvdkJO64++qxrN3zf
iqO9HAI++RZ0+viQpp1+i4T/mZjRybai+qqIqO4iEV9OuUZd499ywgOsJUvsLc0npYAOweUvJSRq
aO8Y0vuG/ms3Do8iyu3HGfPxo73smUPxyYBzPv09L2FHboDk+2si5gftJSicpygNxE9i9o6hbc6f
ruxRZzGXoJpnZkYsY72eMj34PpW/29lxvywWJQUwsEauK4TwzkYdkp98NO2o+BfiIOcpsaLzOG0n
Ji2QTECz0c8w92NL80J9r6eBzk8u0I3wvC4/cp65k15nrybBE7tKMiDM8g7c4hxbl8nIJ67mqN6F
uJ5eEzdmvM8M0zFJhir8qngFDwQAuoxwtS25M7WBJ0izTHycY7urDS3/YJgEK6cU+jNWg4HoO71H
6VBk71qtEfaNmNOZ5/BijBYToUUjlZvWxZ0BdbiNwxwRvCj+3oUkOxpzyNoMEQ6RnriTl715Ofd3
jxH9/PXv+2hx0H5MDv/xhlIMCF7GAoSRbZwbF0Guqef1JnFb9xotG7WHKNC9ltpXaPf6Oe7pU0nd
8qnOFykOf2U+xqrsD0yYvi3jn6tKICBEM9zKfoRwtTTHR7K9yRjo5NFJBvtBbbjfEKBu6f86ZdC4
e4ALZS1vckeetyEa+H2QgzvrjSY/KLkZMsj2ebHRJlp4jHzNX5NoWJ9clOyHSavNm6gL4JBB5b5I
QpTWcTCIT2mMr9IP9d8+tgVff0D3nT71iV8/lppxVeXLP0dKvEMOA0MNm0aCaZJGMGLhJRjFRd+e
GNNOzQbBWsZPy6uqKlKVEuSfP+9Q59Q7iob6XKMvDmw6PaqaodLDi0kN/KhqBtPCDDFWbQhvkoqD
aFRvPWsuQ4ilosjqMdlJcI9bStJmXwyN7tP8nNuvoZgwJNW6wQLP0N6bqhb7yrarrTrMM+LxxOKL
1qvWuzpVhIMcny16zOJTouTe8mfoLmUAv0T3ERvgjvG/2rW3LkXsUQrxsCalZsST25bPfp7TZtaI
vmCBY7x0g0lB3gTxT7+JD/YUlzsnYCkASZiQXzFZz1xp2jaFwXA1B9c8Tn1gHhI6RjfOlduOkdFW
ixMfd0ShXQn8e6jDbj5ORm/2ex920AbDpgZYj1fb7Dd615J/wjTdpFdMNydwfKT6JSEQWSzp93X+
eCtmv95xbVKEtDI+cvvfzT3pYcQ//NlYVkiGNwnC47mVxCLqOWIqP/JgAg2XP37T5bBI28tsTZte
hsYaBJ5Y44FGF22Df77ed7XsRgIKI564vdStJPHRink4qg2LnfLazNmwQbyor2NCmKbI1h7U+J/W
lrF15jTaKgGA1eoY3WoWMfVc2099YaDrBUkd5pb9NJlYJ4xvcHs3bZm6Z+VdVH6GFhDdrjejZ23R
96lILN1OnvNF3zfTNrzZafCOFvNJva5kXSPv9pd3J3CE5dA5r0K7Nramv9vaPN8oTDMWZjMCdZQz
eDLtD/RaJcFyrEFmkTvDxjB745Sp1abZFg9Z1myVWAFDJAvcUTgwBGoGL4smFAMcgnSCuKH7/wTi
7F5rkVUrcnPjzahU0rq03u92gVgL4VMhr1C4PkQuFIrJNsMZLcl3fzIMLXvpkvSouMExWK8TTv/P
cAZbZNCvKKevzC35AuopsevL76J+A/KYVnlWtY+iMKyzW7a/TD9AkyrgGSutU15Nfw6j+muqV8WT
XtjTU9ic1c+rjZSDXNfOEmPj5QhtlKgrLEdr33qwJZzIRB6+aFcBFevHqCm/lE7YPgxcUjyk5kTC
pMlG49Wr3OFJI/gYFbNBD94FN7ecIr/JeG2AlKzobXb0+wGdVaWu7euhoT0I8wfxK5NZSNfNMyLt
fAu1M784OLavXVmWG+Kd5DdZkNoa5slPjxSWVQea8xDmsbkrSipyZ8Jdc4/7XPSiop4eSYb5F2hX
Ccd1P+y3hSfpy8r2gTtN+vP/7NAQyO5nhsWyqYf9gVAmjeGSBfZDRQL3ANINiTQnyfr4Al/+t1gu
WLXp8CeehWh3urpe1bnW8qZbVQPXMUrtwXDtZNstmFIxGHAuaXucA6d5up/q0+JosAxodnfmXwYC
cqlve5gxpn2OvDn9YvNkWjI2W4btZwp+G+irV+56ICD7MY6Y3s9xcR6TyvrImSl1g1O+FpEEVRZo
zgFgAxmdYyzWhZZB2J8d8hhNP++2CX1n/CuEZnqujXYX0EbpDeGnZU4hMVkLoc2X+aFycNuqYF6d
Yf5RHcKjLm+NSWWwIK1R7tVbt63FPVb67znPsK6dlT7ZXnlWpLk7hqGrpQ+rx2T0hGaWEfxKDf5r
b0Iyr4QAOrzsnW+YP2JTD7tj2o3TUaXH+MIXN1cbd38DzuZC5wEajck6cXCRpQS6nDsSG57Havru
ac5wP0rLtgQrhPNVCUJsYMEnlZNeCOIB0AT1JyV6woIbnqOxep4WdPGfJidaV/6aCRwOwh+uBDii
0l822iLVpzfwWHoeeNG4P9y5ZMZokGtAxOlGNlp3jJeKIw3DzwXs9QDRZHzvUzxniXUgdQrA0XJn
iTr5i5So4qyO+kV7rmnxTnvuvXb+VptEUGRT1J/tOkme4WxHK/VC2aTtyqp6+zGxQW7bSVtv/wJs
/vJs/JlIz5KqfGe5mOg7pz4MgB8+C/hT0WJvnjR9mavD5I37Ors1SBb4UBgkCKYlNiyZ+97fc0PV
GtBiBM4CN3p2gR3v6rkKL4Hepmd8/eW+aUPtMW8Md92Rn3aqEGdtbFdblx2R8qabBNukS6OjUfvx
U5TZByweCPmmxH0U5axdzZL+crEQufKSxA19KlYoFbON6sAJtU7Tc5IHeqcgNcKWF1snXyVOY5e1
cV5eKS1iuqeatsVglu6IbW1fvR6JYeHE/S/NXfEkxqjhWA3a7MA5x9L4s/l7KN2uP/Hk0CZSzDBb
wHWW34w0+aF2vD781470s9eUbpHRdvFDQDT0YtpCLDdy1ZH2cO/4WJ0fIaDH0zn0qX4UppMf79e+
ExfhjQbdAKmoHLawOqpbuwB0SvrkjJEwS+Q1otSacpYabeN4w3tmElGlZK7VEPrbWjO7+0OgWA4j
rCc7kV1dh/6RYdW3kc7Jr6kND1M+B189oc2rmc6Wg6iOsFpRHFITGbgZlv1Dp3nxJm6ymIKcoPpQ
swp0fLRQ1Z4W2uMnJWmxUnsIvgqUxEJf43OMD7g+9fPkQO9TjnjRVSapvoMEQjxOX+DE1uHw7PeT
2DogZd/iqKpWaW8aGIn19FoHlI+6nz93hmRx2vshvgDo1UeVexo1scOAY37pdLLIqV+zNehb5tll
zPIr8bSn0Fyrd6bd8oU0jYc8rqzjHV9xvzxzKHBR1893XCOxIvZ5RGjmz4l31pc1k976/SVPMmhF
6jhvtXabaZRWY1j8ebkK3VfHsvujtdTDSiWNGbefqweM2LC9tMA9pmB8GRaKn6FE5RvNM51KkL9C
cHE1QW+9zXLwd9lA0aSw/R5JGrsBt9W2RpWVxzyNACTicnOXLJosADZi2hTMPqvfoZ1/gk62HwBz
R0TIgM2Dzzc9tg2X6iz9aeto3bhVT8FkcemqGAPDcWiPLNiMzrFXM+uab1ZAhzUc2/BBB4t58jXr
K6soc93oUXYbJhSG/22vzMx/v1p+i+xOW93pF6Mc4lPETJYyBWY6zMhyM87t1cwz96aKQmaYbzrI
2ocsrrlaY3jAscHscu4y86GNcdbQCG/wlGfGYxl2373axNsRp29eBbxJ7RV4n9YVI+7r3LdXjPzN
0+DGfHz5NK9V2a8aAOqcqTGCin/IRSMscUGc4wW8ZOU9N58Et+Dsi2Y/R/V8tM0we6QP0CFqZ1XS
zlq6lW5AG0lbIwN16Ky1zsuYjf6fBt5BPe6UZrymEDx4bQU0DNzSU2XL/np3QYAqDIDjxb/5L477
YXG5eqZRHfTKMgAyklZrx4KE2RpFu0eMrAuRkZM6uocpGE55qxdX9V+v6wl3shUS87z0uLIOV0xF
YrD6rdQmIiqSu193lFqrXVrpiUPvktLOt1l+EXfRKbYC0KbpRYlP6XU0ByeEjJnhuD3qMKL3pFOJ
F6ljhuwHmE7elNeHrtcJJMiS4MKqt3/HUbvSO1pnQf7ml2QuknzlHvGv5vsxssULYwgALtarF4fi
50weKIVg8d0x7GmdkxFLbuRsrggRcvgcLQk9mD3iaUGwIZlD5WItMO4eTNPynPX52VuPr9pzNBxA
RtM417vmmW+TB+c1bzcZKKbvBNQCwPeNzwFYzi7AKbgzJmjyyn8t20jABLCerYJJxyjRyWmm5n4h
EOJE4loNhsj64cUyfMNo6u48mWrHTsR4kVyzWncdkUDusAqryd5ZlkFWsT0Pq8jI2i9qbzDrXdpO
xU0tdZw09nYtnaL1NKf5pRUIxlz+L9FvZajIBK7f0h6iM8aNZ71ztV1sZ9271MVDZflEUM1RsbMd
vMaTB2RRmcDFchjJBC0aggvNA19O963+7LBJL7OGesydnTaTuaFOG85/PT10jx5No6dCL1/7rI6f
gQu3yv6GWwIFgaCpJHL7Ms5a9OT3SULrTHfW0um0d7KBtG3OknKvDquCVVffyf7shMVCvYgeu4BE
WuZ74meGAiNFHPbNzhwCWQLan70nW0LvBmuXuJ7++ve9Zm5sVHK2n5GeotOrPY9LaA7OqmZHX8nc
AAgumDcy9PHzSO7nrPJWfswzDl1av+5bt3lQgNZoSgBlOOd5mX+IKG4u8j4Zmaf4WBf9TS0cI9sk
ydCIotXcYAbk7ifr7ZiT1Uzjc7Ga+hNV4+D6Fd4ljSZtl+P/GLz+HE48MyU6nJN6ENdW3fD1Q28x
kt2nu5r4mjryudQ8/w2wXLXP6sE9ZHj3mKcx/hydMdjkWLQITzW6R1obK7WuVZsZI+uxSwC3qEMH
QSQ9dGjqiC6hXCHjIq4poQeUEoj9GUXVhYbE+FINqIJ6F6qe22bRZ1bgcuso8E5+VIov7qOfONmp
IABrrefm8IzpdK0JjRLDp9A10kl/ApTFzMyEs+3DDbo0ywS3T1ITrQw8GrdMfqvPVm3UR+2AD/Qn
PbrdawoALV+lZWosH8zTlAIB/tdTK02IxxIRGJRm1g/MvvpXmssgXPUcac9yGC/T4dj0fqsjDHrr
erTHW5NbKK8N4W7vV720pDyZefM1GfN5M+VoohDiuo9yCfUM1sR92o9LnPt90wrnrXJFfP57Ck/V
OXWwKFt6+rPmvr4Il4u5ga8G2GLbjiHlUhxFGz93gF8by5VQZR5TImuZay+ljoYM9dw1HcB+Huhj
Ng9XVSQ2XhBCfNH6q7L3sNz78+rf96m3NFk13N+iXgiFX65SC5iYZ9GX8fpu3Km1y5CM6VOBEEId
lRVAnzstlwHauE+cj7FsW6bppVzPU1L/jmuCVCpG3klFAGTp1vpHmyHmmo1RvEwj8fZRUTWPXpEo
dHF5zeLYPnhRnv95jI2tnm7LpcWyqdzp2jiiP40uoeoWPrkLY0ADhY6ZbdRaM9emakdbnPuGk6Ot
n9Zq9ZI5Y/FiphATG4fF5YLIb4sWbnrkmttqaYLQZ7bW93XwgCzXlinZussLxB2JE9HYMP1zAFSu
Nvw5DAytfSGRae3/c0r9gHrH358Po4Lbqw+myy/APDHhx5ViybekzEvK2OWcKbpuD0sQYqEDb441
95tMa/kpGeFvh7Y2D1rmV5RoKLfGYeM4bfcN8gDsOR93WxjgpmntITyUtWu9wIFB7CNS8aPq63Nj
h9GXcart7QjH8KwROdYLb9gLE3rJTNz5ypzq/AdxKQSz+NqXKGQOEmNT3QkVLcTjqVspYY2ShoQB
8Ny2R/w9jESDiuGkfjPZJNkmbNLgVJpG+xFrLL6X39hHA8KEMukPmeYCLM5W945CckKg1b+Ell4/
9a39pKLGEewRbjyIpfgpAJOQqP2nzdGRcZPxNDqoP3G4HMa9vS/pyWydhTXTloyt08g/qSO1sUIW
SlallX/aFyTB9iscU9WH60wb+JPWJjNnHtCAfq+F5fxSESVWGlnMob1f+hBNZ8eavqtW5n9taqpX
nMi9wQVd86Evw2YucWvZ4Dpk4dfa4BSXo3/uBRQ3G9EZFbAcbg96G6TYdVKUfwOYsjgEvum76Dsk
X21ogc3wJU6KYz7+tpGWv1ty7E92mc5rdSi1vNp1tmfu1CELtmqNdAM/t6c3Kw1cI+GN6UWpeSIR
sUIykiWEuqNzmFav0BPIspvN5tkwa+PqEiTa+iiA8Iae6qWS0zJpHtLBb9fBFAWX0B3eWWfUT6kd
TyviYcUhcnCCrOPl2LYqgrA9OI3FNJ3xZ9RnhZ1UG3vp2RHf+a/ztqldLSeOEHgh0SjBAB2AVr6r
I6XQYKqQ/a+AgyS+Cq2GEnaod8TSszedy+REkgqxgyTUrFG6BxRKmmFcRKOf/hKp2g7aeGrZvzOX
OPbS6Mo3JKYdYQ7Rnz11rk2aI/rQCnGkpC80ogSY+fedhE1DPWwyHEOYu16F55MKqFXeDxP/gwtN
9HfnWg9upY2fqATxhKbusPXMghg0WxtvqLxQ9uVm9Smq3l/Hg1OfDX1w3pvJX9k73+zQltppniGO
FPE93c7y9OIxNJ2N38/RJpMsE7lXTDcsBJWJhJxgq7icT+qc2kB2rW8BedYaSbhWQQc8MwSr0ZRF
3i1ok80UWeNjFBbT2guj8WRN9o8JrORLm7bZiamntQ2BGX+D6pHwJ13FpIDveXQ63D8smm35zCxW
HXftkO9CTVr7isLhlqdNAIQJaV5fhjOBiBz+fSEmMH7FH+IHQdjTWuVqqQWo2lQdSmSTFVlWhcjx
QHGWwRxe67GrzpVhQdYleXuwwu4yAOJQR37LYzBLOiACyxcxlMHRjn3Gqep7qDnaEYVBu9EIh1iP
MeEjq78lptrzuoK+lwkrSB1GCM1bLQ9ONeKKYDYWyjWN5Xt3mVyyTQyFA9OUlhOlKePvjD8YVLjF
Oy09/EPJgCXdKSqIvUvWeBv1hxohIs8eg26f5bfykLe4QzMcxfdNk6fZEsxRru59FRzKuyaK++eB
Qcvmv+2VMsgQDo3GgWFqlW98+BT7VhZvNCqWPnccoZ2B3eeh5WEnsVpyRA39sRlDBr840o6TrSXP
2Th8RGaH1GI5cgukJfFM12Q5Gl3zl9/10y6OpX2B7aUDW2fCObnu18atq2erDm1Qi5qOnp9+y71G
l7mLv09lPPiV5p5qA+P9srIlX+II02qETxXhngdXenCN1PvAbLYuVcdsOU9CJkl8+tXIHLi6y6fe
W6LZVN3kbFQ/PxJ0hP9MPqSQR/UhAlX+Xo+a+PM5q0+37QNrW+h1uw7L8XfomebDkDjJEQ4HZrnl
CW7x57ofyoRwVYwr5t6gCwf9Osj2apGkDrMxjVfgBa11lQT9F3voaWTVLFyKJbkJzewlFLhFmwUn
LZm9fOs766fT2taz01jWiUyuYqt+wDGWKj5+y+GVZ3Wd7QZfymNKz/ANl9JDDQH9m+t3TNsrP7lV
jF3h4s8aT39G3DEpU7diACycC+vnsoO3/L4zLWcGO74WemX/nNiByECegJ9+Rp3Rrg2IPGdHaQ/S
6IpS1H2aRVe+JhMA0GXmLoMAdrBDXgNJYNWHmed0QitmHeqH4mhsWd9CzOjZ7jv+rEeR2dGxJWf1
Ko2W1KUeHIfIWwKz6e+9EZU5USlnwdcSzNJE4NTvluqkQmGE9Ur78Cug/bXtz+ckHKfHTgcfUOR9
/z2t6wc/Mb23UcuIUJPS2Weo3h19bt4cR38wTat8Mns9f8MZzy3CzD7COg5vwkuL+2Gf3P5/RxM5
fxiW/u3jcnwLT6Vh4ruj76M7/xG1U1FfMvZOo0MopLmrAuKjx9p/M3phvv1zpNqCOl/mE/CVLaae
dju4WAqlb0+vU/nYxzlIehbtV/VOmScRknh4DXe6htabP13So66FUz5ENviZtYHTPkU4zxPbvsUw
/16zMT8okAtfQ4uYvg6rrkVAJpCWGM8238JntZeCob7vYad7CkGtHcgR2GMVfBJp/EM1nlSnSS+q
TaFp7o3sqOrg+6yb3Kr4CiiwvalBvBTVV3Rv7U1xUJcjZxnGF+ivNpo7zdsaWMY7NB9qMQQx4+Cf
M9uBBV1kLLetRZ0aLOmboGqeuqivDsPQ5xsjFwkVSoDATyxdwnZCl1RLIzooUWgxY0lFeKBRLYS9
uVW/b+8N4O6SN29BLQcpj1GFvHA0iG4Y0M2zKWVKwWaggiwj+npq04yz+Y4laJfD5q/1KV3ZWW5D
qMujqzd44X2TkoqwKjxWuKrJkY0qYENskaoN14TshBU5Gj9SwhuxWdHCsDqMhFZnNuYDhlXk53H2
kU4yest6295XKMpI2maqbyokCovI4P78tu2Q1kSGzowmbHLoY5smo4yZXfe2fgMnXr/S196nfpO8
NL3Nvz/ptZsCiKjGfDcGZ6DfaI66llQkxCtFU/nH+16AiGtCNAcQa95Z3TTto2GQn2ZIbHRSzG9M
RYtLhdeYXAnO16mG9DrKd0hZ01UfjsTVLPpuq2Qdc/9qtepXIHxueIky/RjMfffVK1IDR3HcP+Yd
ge4I0IJDmw2PcHrL49SmwQ6WWH7TBt9HojPs757j//+K5Ib8n4kzwtB1nahvxzDJ8dPt/4jumeEa
IZhKUbICIVnWxmikYcbtfEIzz2pDzgKrj7/Htj1sYrf9NqbZd4XxIfY5u+Vj/D2OhPuA2bb6JJEz
pa8ovhfME58L+lIXx2IkYDc2cDyVIuVJ4zyX5L22XeecbdIt6OrLF5TKE/0EjxsDfzUE3sGlK0Lj
gZLMu3OGrDh4VOihHK2aAtqFugy2Zb6PadxQCTo2dtqU/iXSmDetEO8snct7ZVPEU7cxl8P7eFc0
3QbFB/3L3DyiWOGbihTijYDYjHhCh3nJ9zzld9SNxnyqwQIblll/cyCIru3Ez54cXEwHsomJr5kA
Py2dX7Vwsk3b42Ky+jt6BQ5Mh8DYtlljUGOP2B7mZbz8z5H6bZYjoafGs2oj/POaKskKgiGLNOHO
NzrmKtSM4KGckM/MXkRai9cw8RymgVwCO4D/1YTX2QwjHAx1RDNYZSm3JMph2l0yOe3KFF9MJAeq
V9dFRKVaRX/qKMQ3ZpGh0l2aI7LLN5lT99/4yS8D2OUV43ISvZYeeFH02SXUxt+lE3hPApoukKF0
/bedlevQY2ajJ6JGNdl0moqC9PUVnX736jiJcyxFi/uzbJonl2LuT2fA9Dt7I7KhOU2Lz1EVmjmC
yNW949sFxjbE/Ly69wFCg3Et2IOYIddVKcxcK6Gd4hHvaeKMK81cvkJzYaKtWR/O1JTnyALgkMqa
xYfHIEQjLkTmZAt49i0ZKoqtUdifSF+Mx0kLim1njax58zx+d7MI3gNBBfcfDEkC33vq7jdr2hHV
2oEeIYGZ1ff7Nc8jCFSi3/b7sXenN8NFUdcCwxxZ/m+AdfjUQa7oz7VZwJoI0fNwJSx/Im9f4hUD
X70qUbJhLeB/C6/43QiEcjmOzdXUhEMEksYP9qC2tDsK1xQf9/+wgxAX2TYZDmFe8bxaQI2iqJJT
hrRyVZfdpqmN4YS5ati5UfFbKwooKVPuGev7/4HJZGk1Tdn4mFYaFam0PuB5jwcz7uMtOI96T9Ab
ws8+wIDJlbhxlq/EFHTJk5bITUKVu9IzhtypvZQn9nxieR7eEo/Sf9XK4B2fojwWmZ1exjjcq1/Q
c41+Xdvjog8rnJeZBNKjjp/A1GtGNbJ4NP7Z8Hh7LUDxQfgp62Pv6RNzu7TezX4UvxY+N12N9urT
ffgy9J8lpMMncNokFlNY74aK1v8clAIIhCaIhRjzj7KjTcNMxad+Nj+VxlWL2nDnWIO5chRI1Ui0
aI1rChLiwnH/C3NXbPfKxFqfr4cO+CaKd0IAl/Gv2nhOf+6rgs52X8uzLyN9p7eecStgyqSr1sWL
F/nhLyWyyOCAbAw3XyCfZNJqFr4TJygwcOiojtRGz2ZCrKU88+is12MQt3th47rlfIPLtO9fJUye
DWCtfK8OXeQ2B0Qz07p1Knddd3axV0sW+fX+EXkjawGp55c0G+KLKB0kbk5pvUq3AOQ1l97h7pIv
u7B+qz+UkDCf3Re/G8ItXpzqww55rKXTF4Ou8Frd/2uWY+pyMBpnXtXxKLbqsMIMQV07Dwn182J7
GisSfpK2q7h1ddZbCft98YatgnTAcVsnzVYwt9ur5wwQBcxhbt2dM6/01m0+WluvqCOiDzzrAuMg
1AmC69rqfP+HTZP10CxJ9wvAKSLT634ELHxDwx76fCf3KfFzp0biS95b6CLXao2lNt6y2mpzQz/1
9+UhPH+1NEtegmycftoMC1bCapm0Q1xpPnGgZqghovpSJs7CIgj2rotUinxWvDRpKkgJXCb0FnRP
tQaMXCYBFJC/spSvvcNX8ohI0rjB6LW5zrvhvW+D39Ib4usU5oJZCNER6nMmFHznmLP7Gk5heq7I
aRybpNsRV98eQlnoXzK/oK3NVEjU7a+7GYOcdsLgQm7uyu4Ese+lJgI+CyP7QSR+f3a7tNpmKWvD
PtNBMoXWUZFktEr/0EtZA8J+QEDboNymdA204t2o5RsZUs26QA/xJS2aj96nscONG9cbD8y1H3G8
7bucJISZsCBdlHKPe9h9iymmzSJA7t3Uzq0WPcrz5nOgsXIpl1T7NJ5+pOkStmHaexVL4FZUzbNG
wtDArwh1sHhkcCXOcRV+7RfFj9pIY7bQLGNoJ3h6Qu5slGvlATBlXL1Q+apblY5hhulx1yFciqKr
5dYpeZmpc22IBTiqL6q23Ms7LWwuY/7Umk1+jUqWRs1S7UoR59eQy3w11fQIssxy1iGCPmhYyPaI
PV1rmTA+hpTvgWUK2IPLBF5xstXGb9Pvdlc0p9YkIb7y2/GuAVbaH69aVSMztqxGUKG6gU7hVg9w
N6Fcs7xwllhUM/bmzf1r1zPyJq5ebqZsmL5gC+yPpaHbGztbVjrAMA5MsWFcW6x0/KEoXnFwxLc2
Nl6UiBnHLVRfz55OPo+DqOiqj1qUFSFgsbuy3bD60ANPEOnLUCSx3AugR/8xdGhjliF+AbUXDoSl
+BU32KApjE1WUdcgWXSgcpAgAaX/VwF1KR27/N2wG4Ji8lRc0rwjvSmT/k593iLp5cqNmKKqZyoQ
z01odKQKIqt80jE+bf/u6bVlHO6Pqple/4oU81clclAtJ7UJ/fqLnmT1lYL40EVR8cMzEHV3ovuG
ad88lxOAsjjJ45PLJXxL8n7eBLFk7lSQkBbxhDYwujzGeMle7I64eIFs6c8ckjJ5Q8ry8KhyROj8
k9s8AYgcDOOR0Er/qBey2qrLL8itvTazQnM1q9/j6rRvJmufVTab1seI1WdPkRVhu2HwudQIpyjM
y9OEeYRnfGc9hdFPP6zlq+g+VRGpDuL6qzPrP0uK5ovCYw5+Jy7C8PaCfvL1vtqbjd9c/5ATFk2S
UnRK6pj7nVfOS8QWzp97a99vNXmNLOOHNJr/Iey8lhxXki37RTADEJCv1DK1foGdUtAyoL9+FoLV
Xd11Z+48HBpA8lQykxDh7nuvPX6v53sVpTIIkwyJkSD2WzfKMGR1XlzZXm3Fj/lykuYuLS3XECPM
a3a7fnQPtyvVYK3+5OaoBYQzHFsoVXTYy46UJ3hbHsOgMasvmtM4T7ZVv6u/2NQJ7lGRV116gesx
b8vb837huXzm8YP8+Gmn/n61Rtyr6RSvZRnZ97gbvk1owVaBW8qHLsT8JhMAAboRbgOpG9dG79JT
PBzHkXm7i+r9qUHYvUIhPH4nwgitGAYeJ3by1WTHwz1LwXJt55P35ZBzRVjRdsDF/0Lahf4gyvSt
WSBRAZ1GlHTWa8AqDtouq59m8TnESCwPTP0ZHoPs4HNr8UGF+jSUJ1prPlWTubHNMbuq7n3BKJAV
bWfdgqRiDIjroJ0a1mgw4Qgjfo/02NhbhGLsxywUb13VnMYeH5s+Uo2r2G7qJpjQ5dhsbKUXaNxg
3UxtcOzGtD+PxKasWHbJzYjI+gxEjutMa7bLK+xbk3YN8+7dJ2TmzBUmXKljWx3+oUmWxFQN9klN
5U2RjWexvEW9WoVZ98BVlIV084qnWz60CSrWanyXY1G9O62R3U0lIsssivJ77Jk/u9zN9sgK550S
trpe+BlEhU/v3MfZlRfPKgyKe9Df77ImncCCOW7ApjrelvLMvZ//vVUO+u/n/myFUcTdueh+v68M
0upKnsQGXXOxdysotX0qI8jY1D0VUQDvttHjdcxTkBSCtkbddifNkQzeWll83LxphVY9GnQdLSIG
33WPg5F2nnkcp+88213VII+J6XsIHxwPQckCOOOXWVOiEvO4NNXjjDWOxLO2V7vqqg4kEPVr9ZqQ
VHb20qp5Hqf8RZ0RddCSMhY48MeryjpjHmD4uBTJod0V65RILE75OkTBYM4snVpkAnqePY49Cia1
pZ6Llufm5Tm1lXghOXKBsSIqkMKITAvYuATOqN3WrJHDpgIMfIhzZiFsK8w280rYLFkE6DAd5ZkW
/CkYRzT0eu5tvInQUviVSNZrn4tBxtXpdo2e0BwgDOmflbWdEdtXowPpjBDhPesWOYF0ep21enES
OX1Ujf5wPbC6Ino0+eEQM04kw7fKmtz1XJrmXUt/+Nx3vbFtSp/s0cow9p01Q6tpdPmQZzWE4GKy
OJAn64SXFl5VMGb3vZsibfZM+QIUDAJ7RrambsaPwh1MIikSsSF0O/6mZR9W5sefTkGGA/FdbZdO
O3T5/IopmRAkxPhnJ9PfdKvfDlo0/UeCoxn1BkYAklFgc9OK1wmlHtlK4lQglDdvbsepYSbB5RxE
KW3ny0z8SBRbzj91Oa6HRTyD8JZMv1qHGyQDypREYhyo22GjrvbqobOr+yELaCURiXSrW6tq8H4X
cPiw6AK78ZfHze6UmSCUbzeKfMw3xH5u1Loi6luuGO7cbDqldkiWfXg1TD087lEqGcmMJ36+7b0D
lOKUSXEjWYikTmFqzKswBL8zJ2XzEQ34K0Pbc19TWCVZ3YUbAdacRKcpQtNlrazYrj9tCqPDnMTe
Viv1kNzvBSEhEBscG00+qIiNROVszMGTrlnksRj/JCbYP1oZ9Sr2w/Cg0A/qucxqSEsVZnEvUL+v
U0u2y+XFQRu3CBxnJHJrfky6SbLMPpNZ1T+3tJcG4H5vWTjCR46fFJfWNspqjxBw2NmpB30bYvTJ
7rONPaIOQ3IudgOGzoOOFOuV9CUm6Xw7syLIt8K6KxPtBXgKSxuu2pCLSnkKZk+7Z2XO7UnjAK6v
LMoqbpltySFUbyV2kW+zhcWr1ZLsak6evK+8RluJxoa0GNqsxWatWek6qinOzPiJW9erO1T1J10P
Yyt7ekEaE9n1sCz5umjaG5HfvFROq22IOtM3cHxf1HphmN3yftlrbTM8SQl53Z5GvrSmDf8JYvmY
eIP5q4NXw3noRKs6tTaaOQU/fLBBbWZ2n/wJAwwuTvkw6ByAy7UgixyPXrtANBWYyPUMSE09E9Ed
MyZqsBxVghZTbk5uHZF5k7ivjNG39IjiY8dsYGf0VHt502uPDVIm1FwiOWu4Ny4amYK7TETl1kNo
tKfwufRVPH25lmNtslSCZQIFeeI4y1aJwS27xEP+gb+chYrou3emHjKgb5AOrn5xUJNe4KbRZVnk
F7VlX42SBUjDZBYaAMJ8GTnUXzVtMmZ34iLz8UBiyobovGNot+bP/96IIvcSDGm80bSlmjTy9uoX
9F7IaIhPmR1/OfyIs5r9B23Q3lVFcRRe3e9NwWoQ3KU8VSa/H4IJ+TE72YGlRfY991lJRxoXtSiM
tmRCdAgou+4aDnqHJpWtaHlObanngF4RCIhecdMRlr0JUM9/OgBLFHjQtq+1FvArYhDqEAg8pVmJ
ntUgX6Ykwljdbgyh3+l+AtJbePNDbr+D8Om3oQkYyasJhbVhPH0xKbz3/MwNV3UN1BpXxIrC81l0
Mth4iFiOPtGi0CKJO1VCBiJ/vDs6p7QQbMgFXNgJw8zOTQNNcVq8KSYjCi4JkJOTXjz5Io8vquXA
N+5vCdfzXlCl5CiI4+pYCHCfWINmGpnDf1RGskRq4lhVvxYM/MDIyu9WCzRokbXbnfXZEg3/FlXu
z842mMIX5Bwpv6JR4KaoDbp1WXZ7d9wX30Z0uEQutOmW86a7WosVSXOh4E++v0lzdz7GJco+dRq1
3jQfG8eYkbv0L/AJpmck38lKs2X+RPELtMkDzQ/XKfwy7XchXofQTD+Rb6UHd4rIYFhKZp5mGJl9
1sSHHUoqEEycQXx0ftwccEzgLsKdT1qEvbkZUOELTAt0CrXs09equ6FKu6uscGoPuv6rj43hEVMl
I+GQ/jQXGxTgTkpTdtma1RY2qv2td7EMTsixW/AbzGZ+FWMbn5kBk0XUO9pRNU6ROCFzRSVwclNw
QnZW0bgMS39n+cV8Kz291qwQIEDLUqtWY6q94+0WHxmeONyEinTX0PvXHesNMs4SSmwua89+PNCM
puNd+qh3jbT6qQyBsm2Cw9ig/TaXEWCQfEmvIco+aKCm1d6TymGOTMZGkZtV6zIeomNIXAawA7ZK
02kPrT1vcVaKVz0i7MwKXkh68Cb0Hi7d06JJoyWHQbV3sqQ9hRKGT21OpBPpMtzJIYh3uU7QT+Lk
4cPQRt45j7GQpEGVfQPVFWSa8Y3ghp5bJhh8X47lvT8QG3t7QXc5IK36HMkOGJaYwmsKmgy5W4tO
ZukgJAUzvSyaTyACYlQU3Uc4ygP8mvJX6VR/bSDnPSS+tmisc3+lUBRWA/s+95x04+s6cpOc28q1
b5y9U4Rrwyzma7tM9pvlwQhEdW4SLP2WV6w9qJd7VXPMbjTszJ5Ud7WrQpBCD4GRjYRIZeUWvYUE
ZXLckbY5WS7qmxKJBbt22aVWNk7GAJNBPZd0DYHk6IVfzSJqz7WFknYgp2B81CfdJdz0Sx0elU2e
wsrrreIsWa5TAK+Ux4pcU4aSbsyXTtjoE3Jf+lIzfHv1EMSk1MkKHQVFP/yOZNwISTqhi+rktkzp
OWhOt1NVpK3AF4tPyCUr5k+XxQ7GZhVYRnd0EyarzoBwWfU+mtgazrHT4jhZHNz00b5BAXcv2nbU
Ah9ovxG+pBzHKPBb+n5TFL1gby/389I9Ua8ywI7vs1S7uMLr78NIPraBQYqNnItDiRfvYUzJJNJx
MX5MRfIWhaV2RxAruvci+zCl7j8THoQlOIJXn1NHftlGSjhCVaG1s7x9SFV/qunD3mxhqiNUM+/e
OClOLy9wCZzy0uEdG9dZcqd8uwWy1UaKYK8qz+piiJn4ZGZp9kXbCb8gSVFHyoJ7daRURm5vhZlN
t3NY6cZA+hDCbpvEeqNbZKk8H4KIkPhbLlyliTtTY6UWxER2xea4i/u826nzt0cVuEpM2117Wjdt
xrall9KMxeLgrL5aQs1yM/Q2t2/LVaJQHy/0gnnPueHmwzsa2rhEAntbUFXoXG/OqYZE2K2OgGxV
NYSPu9FBpV14hVlsR+CvR5Yp0dvyfD/LtVlq7nuFlHhr9y0XNFO7vdYxEl6zKIz3NhcL/rD5LrDT
8YrtjywEOVAKxtaDIwbrV9BBFIzM5MeUtZKpsuYucd7m5vap6VWvQR8Z98p5gauATmK2CE4r4qmS
TEPGzLKiNOnGK1mmNTq7eIirV7yj3aVi5kD2tP2uJaH/pIXjq4Zd8Ruu97836vKM1W1Fuoj7E90q
CKaEIXXDsixh/fNDG4tv5VCKD3LCS8ZrU/sMZqLeAhLszkWgHYoc+1SYSrjEmQYcn9/6CoD091a4
PBcvr/79PnB3B26Wrwkrr12AOe+higPUpPUQvToFYxIRSf2zxDIYYXH+kbsGlOIxjleBPNsBMukV
Cq1Lkmv9ziYp4jD6JkVfTc3pxk17YHVhHyLmUg9DwCTUGXzrHyLmqTmT7ier8K+6mQibqJA3s1YO
7oem+BCq+WgO43GeumKjdslpBVlT1Wu6k+OTFIyEg3pMvsd2tm6XMFVNqz6WHeFl1bVdsBV1wFhU
2pVzMJGOv8iyy7HFUiqBvkDoYZj/mBpNkEgi4Y7SR9Sg9mddIq1GutA8gYeqdhlVTRW+1Eb32i12
zNkRGtiLIrpX6iKlM1KKIxlM931XxmtXKXup+2++hN9C+ei7FjiEnCBzuonT6hL2ASu96GwLPOb9
wnrRRot8QYhjILi9+vHmXOtDEMeLT5SpgH+toMGpPeULZxl4zWrt3JUomcg2lq9976UXAxDeUwmq
4CHMQT1YJnOJMPoVMBy/F2mcrpUqGaXSxvSk9ikEPm7mN+1ZBOVLZsUMVv1aX7lLOFphGK96lzUv
bpfUx76Ygg0tnbt66CuKd27vTVyYZ28Z06pd0Uvig2xrrdxxWIfwZyw+uUSalDVF6W+nlOSTljzd
1Z8XUvqSzEqzj3HuhztNDs5BOqW3UeZmcpqmdUif42z0xyoAIWEPlAFu52kXNTwnrhdc6/xEp6I6
47TNX9COkQdsiXindjOvk2fXxoswO8W1YX2AaTaYz5CuynW4ZHsLwG1bp6CesjOwBKK5JPBB8k3v
RcnRnrojhZtzNlodNVyObFEpy9VD5jbOWW3x9RMiV+T6VgsC0nHnXoDu6+W/NnVOm5WDnGPsA2jB
uYlLjDvaNooD7WWKJJ8uC8hEL/Endv2PgcyDN7cLnyY3mj/RnJNQmLT5kwGEepf1RnIhZaBHLlL3
23HpVuQiN85uBciiX3YX8fJqqjsYT8vhQyd73aaZdq+OHGTzELAD5m+aY97yUuKcG6RZCnbtlj6m
mw3nEfvIKmT2xDqmfXbiJDjKofO2adyJL1E+DTF/u1Zon6mfH9XAXj04RJeve7Pw92rXt/Pwvumz
Y7MYT8KifILXqz9JP9wqgQOYFf2p8rWN+jY1Pch3TQ4zBE8y9Kd4+hBj1OzrYWDO5bDiKKTUr0Vs
MKkmcA59AmVtAS73QwuZXmtDLA5G5ttbEABfQov6X8m0x1DLad4Z+VOMVPbTHJlmwW8zjmY/a1uv
vJlMraV/lfrOfRuORyXpUA+6Vg7rvArjfduIw+8Z5ozMhaggcWxkuFxBR/+a9rq5BUkZPNkOYW92
19ofUVx/TRCnfoI0WTFJmL5GegRbo+nuuZCJW9PYFg6IclOAYR5pOfWGjV5xBpsBXp+KsyofC76U
y5TQFVACgH/vUkAFh6wzp3XjE6Ma9cWABnfUXstguHpjtNLGKHlRntNlD8F58uJlxfF2byvgifV0
Ko9l3PiEj+PSbeBG0uh3jFVFL4y0BRTtHhGbZ1ySP5W/3k7BkvcghHSomlsAxuE2VvIJl/g73F/Z
OhNTvFPvVQ98GcehSao7u6GpCNWJzqzujQ/SNo4WzUaEbeylCwBLSqeB3wv+O03ru2a5ipMuON1F
9fBQGbNL2ECR7ErPEQfup99vmCulQWs6Glxt2LmbMb19avWzJ3dul0IsocBphuvtmhpmwnjwDQPn
petLKi5+TGgiGvO5t27QRMTPIQrHnPub/9Vb0f0fdQ+6Y9iJI+BFREMLkTReulSwxzQzpFtFm/4u
RamDIZkwlVYH3OA6REU2rAzNUBSfDPhoYnK7QiRxwKBZX0XF+pavLYGr3QywLkmKUAEScQQK2gSm
uZGUsCt1ctBaoGFpQlhWu0wjzWNF6JaB/nWbsCajc008QJjyy2Tckx8AcpjrTqKF8z25xymTbAH2
VSQ1YC6PdT0mE8z4oB3s/nZKDzPBnkooxwgvOlFA4zoorf5BS4Zx+2drksnwEMI/206YE/yggqi5
dBsJILhDnaSfk6yc6JbWM6ZO20O1ucykoXusHKsrH6jM+ztacj2asJpgWjfWy12Nt3lfuEG6TXOo
k7Xe5V8hcAN/YYGA8Se22uvdpzkna6fxwD/IWT73OK7PHqvOtdVPQIRsqJh5yKouBDXSetpHNojv
dsli2M4BrPERq4Ubkg3+zKGSrIp4CA5D4YfnwjTa47RsaRZ3lDBF2Kl21QvqLVPftkdWUNF5WLb+
vLq0NW//wO193fwGAdanTxDKx0CMAJGSiLqVpt7ajvkqEgy2wYp6tTvYeC8IAC+ZBZeVv1JOKIso
JT2ewyf07MPz78bmyMjZVz637u4/bqE8pVVPZpO2P+OwZh2DtcXqMbmMErtLlCMY0oLa2sErfFYX
ZDy49qMOoU5G9U6d9fFQhkfDJ4Kw78vhIFLCDlROb9brzz7tKmwKLb2PIZS/FEzA6h7srJ9/GL5F
eHnb/u69tlP5ng6TvC+XflrP8OTdbkmps/lCQBVZU+heSZOF7Sygyw+516G9QCwNsWtYxfRrr0os
TSeAsgKyLHGO897pdGDkS8uuF332anrdWzs7+fdo9r4PgzNhkZb4CJdWd943u4552PqWA6ue1Iti
a0hjuJJ9Ujz49KM57fP4SlLtmRDx/GeYj2fO8PynDNpzypd2c6qhcd00bmTdMB51U7/1Wlc8ILhO
3mpAtsvnHqvxjdjhHKFI+PTbyh/q8HKCR6a45sZhOnhKKlIATZ8bRDvRmYxiO9/afup+GC0ipqVP
nHGqsVDLz2RDV88a+B+IeMzYizTDLB2iwiquaRwWIPZ6wAPLT9YTWtQeczDNj8c3MbF6TpMnuqy4
q3SA6kvPOMgokFmbJdfQK5Z0WeNoEED4yOn+MkISgXVcUkEt9XxVR/HJG1hkqAtLDI8SCDCTPnVl
h5SUcwYP5tFZuHroUet9An5j8xx0vvkembFzJf+uXbWLYizH4LtpIPL7Vgp2FjXDc2mPv9Sqc1li
5q07vqKh6fcTExpwlSbi6+XOG2ldcp4lAmPGLcbGjsdiT+Z58xiRsaLuYWrP4f7VmbN5dYNeA0s7
QbKw6TSmXvptyUr75WWEhKAtw7AkHog39u5AaODaglm6sX2WjV6rx3diYN4cjXb+3cHl1JjyGxGc
7e0NY17HFO8Mnv/nG2ClMdAereNfb9KMHcmr7f/7X/nXG9TnkCIPr60XLfnyyWWgU7yq4aR8jpYJ
6MCIFrm3Pj9bHWrP5fnEMbJtLkAL4+Sz3rvUuL3fTZjOSIAZe4bC7XrEI7idXAOE/pzt1REZx7P8
feMrGbgMyN4oHZc6cSwd+v54IWddo22KWOKSug0+2MkxzlYcs+wOvOxCY1Z97Zrd9ytA4mRgLkfB
rDMxs4kRcOoxv08zBGDNMt8YzeYuKlxBIh4YEiF6gINhcFvcEcw07Ysq/72bZ/60b9r2nykO3BVh
ajEaFS9cQzfpP3XPf4+7aPxpiXJdB7RKVzlDnbRmMRVP45foNHGWi0V/srlJ1kZJ5jH8dKphdKGF
nfvvvW5fq9rG4d+573qW+K9+a8gdMkPaJJyM92nM5DSFqr4eccaeakga67rziifbt4ddMbrpJUKo
eI4CSXBm4NkPXZpemoIQHXU41w1/e3f+MrAnBX57UUuCW83nOpzPLkmCOv5qu7LaN9GNZKAkUK6o
guVdO1NkqZGSqAW8U38Oz+gN0223zCI9dxXWJILOllFte0K9ISrxD6V+R7kfE8GK1D5Hy59Fb2qL
Uj/8vUXFzeof13xD9a7NyHgjJL6zKnRnMmtb05I/zB4JLs7b4m0m+nGeqi99KHGbo7jurzpYKa3c
YnPGqcQwEprRBciF96AepO9t1PrBE0N5nxvzKRyLdiVHunPq/oJJV6Mm8r5hScGAp151KBY0oiSc
dr7Wfipux8pMGxVehfUeg5+eNA4TCiQSZL08u7fG3lunSVf9gxXphlPBWh+vAGvpL6FIrR04lXXu
hSUc8MUraY38JhnZkWufcnaX15g5lVi4dXz9qHZxAMMf7Qgcz8fquY3T/DvZmAQxsuDYTAv5vQdR
cgpst7ldCB2nik9zJ37v2m6NvGpBZMW69o+WpOmjbvOBtYm0qKxk6UzAH4CrMXIQxJbXeCFAzaUW
nDDwY5ldrtylZEaa2vHtB0S++d1jfHdzhwf1/FniYmXO9UhMrQHwfSrQSrF2qsjtW6FiJS+2mO1j
RZF1jGe92ekj3drbhwoQm6QjnVF1EdcJwjjH/72blTQYtZLU+CqKv4oQwYOWzNHvrdK/chfqH02T
1UMeBv297SfGAQNdcWwLk0bt0hezUBAktRY9pGal0SuYP/zF6arW2yWZRWvONMTCeAVE727/d9uC
/bePyCe4TAjXN4jC8XTd+SvADHacZ3BBlCdhinMa5QSXOJH5qrY8RCh3M1wc1i6G/dLWNh82Q7Qs
jMh5yVrKewik08ZYdimmizOeGQALZeeQ7xwhiWzzq/pf3QS3VpkarXlPsHfQQFILk72OKGQoevFR
d9PDzeWy8DysxeFCHz7bDz7zgWpoqc89Rj6hMZ5nuwvWA8y7z3zxoJPgZd8nQ2M8NNjFV35UGZ9Z
TFkU6xw3t/IkYHb4PtAcVlp8za1oStaxfBZlMf1/kqbE36HZvokZxiIiT+iMK8y/47WGiK5IVE3l
qYrEQxJNMK+xi+AH67Aa1CK5L2fEry4UGXistjz8ETeL0pYIEYiVEGGfbBu3u1P8WvUwLKgbolEx
F3ckPzaDZa/IGdd2CV7IE5iRp1IbZw6neHtjnET4jY9dJbji1d48P5DtOewj5PUbRVH8s6tuaaz7
y/9PLJzh/G2H8S3TEb5uGpZrWfz3PyK3IkuOeWCdNG8ajmCvrXNGqo+KXiQ8uVznNTItpcSeNcYy
Hi74264ex9opnCqM+RCLk1a+Kkk3OxhJ5Wv+ZkpNXhNF8+imtd0nH66FArlprcDYeZG3o/NXP4m0
fPDcXH80RZM/g989aumYvhh1edJM3zoIvNt3uuN5BMtEw6uOs5NrQTB89wcfESaOYzqctAtMb4ZN
kgTnkjwagje6EQtNFG+GQhrPYtkaNYy1SG89xDbOW7VYPlq9PsmsKj5lQdNQ1giLl4RqxPP+0S9w
0rakOHfLQ6AH71OgtfgJMHCQgRI+UAhk9NpJDIC6oBl0vBrTwSF807x2xq6y6wTFIqWyFninjMHl
WeV5DAvARW1hyzqZAl8beTml/GS+B2iVEVARBsh6e5rhTJoisDjLgwLdpUFTrewBf7OTZ1s1zlDT
J/UQxssvHLmPRpENt//zDx0vGwL+OdIjWWYjTtuh5TnRzm+u42LZTQkh2gUGDuXUDLp0DRCiww2c
z6zVs/0owuHZ9VNw/nLKLrbhZR8OEfIhkMZ5pL87hcgm+ry1r3nR6k+NVb44fmV9hqMWMx6kYVSG
lb5343Fcp0uOu3qY9aDcdbbFHf7fz1HIdGtdyU2alH6d6kJM/mTsrGUuZnUQShsTiZi6GY+DfR1G
w7xTfVjp9DYeNW81GJhc4xydFCCNxe66KXFw7OqxSl8ZIvxU15iicTEIks76v1+s/+fVxTKxjXmu
rhM6adNdwBT6Hyl2EwkUPKtbp7rPL8rqia1C21kGGEp1inROpe1onfzeDdOUHMNsPYjWPZe+dxgM
rSfV8F+7dS3wj5K7UuTm/x3sTKtkvPY2Q+PWvc52/6vzcNv8hv8E4oLS//GPVckaTbGzI4Zs6jmt
SrTr//4nsP5Om+Qu5XJVMRxLh2BgmH+Z7EDgEWzoBPUJ5sH7NIVL1LOwrE3BQAp5Ukp6ZohJJzG1
R+bueBwK4BCJbj8Ptf5P7D4yunB3ejrqa4xf1h25u2Oww5yfIAf8r8knJnV7O2Nd3Q8OMmWZxmCR
dYK5UH3/dOzkILvI/0LK8zJjZb6qxgRwYP+U+uOX2ou6r1tYuY0KwMU/tlcLD1C07sCQ8X//wzj+
36G9vukKAkiJ6/VwBJNG+t8Hh4MI1s+9bCBxTcSnEWQX8NI7qPqP4ZTE3wHDKBFgL5g+Oy0DJFq8
/hFfk42ErgseStR94dgVZOHEM6cXW2WsT7et6N/PqVdHCQH9z/to7XyfsbmeXb+cLqNpA8Vd6qBu
oFfS2EV5HTTdAwQRyBUIiS1LIW3JAR2vQktrYuPZ7Ut/Pjik1SwLJbxSgoswN4IfMALotC80m5Zy
mpgSszkoD0uvdntKZ4PLJdLiYFVpFOh6nRT7eGmBqodU4ohjUk9OnFhEhAsQjnGaf98vW7WkB5qm
cbNTL/gu/bXCN8mpNBFyMsEKD2IZdnkga45JU+KzXXZRqnwaDS2mx6KGSVJ7zSXAuXJRW96y1XD+
bmsFs4/K8WQuilYIG8rTOrRMCnw4OmtFTzY0DB5zBW2FfkuK5p3l4t4kAQzThdM/1xFqOLPBFBku
Os8+lO1jibwoYTFXrQMxPDs+dI9ZhkgAFxqzimXPaXStb7Mxw0N5UNRWtpssJz1HsyjvArzAG9fP
un1fRCbURBlsuzqrb8ZLa3FGRH72+zn4AO4KgRmVHg3GK8CU/3xoI2jHAUlZ6vmkgSlRjOQZRRhi
9x0Ww224eCEyE/oZ7brqNDAceq8RDeo5JKE4o0m/oPAj0ss15DVvPlNHpX3LyN8EpAZ4tNPglOX1
oJOgSPQPFp7knAzeC2RXq92izF/aadm97sUEiTe13GhLvnnXd8FZbamkc2ya8xmtRGiX1urma0II
i9qjzN5aSlvUhjDyFIvWKPxh6zkGMZAzXiTTLI2tenXuKvfiwUAD4LH0G/vUvHAIAyVeJ/M8/hOh
hSaUyGuxCErx5AbNL2KzyLVvEROOMnisnUF+lIzwNqzL3LucQJmjqQ1EaU/yQ2Yy2yljDDy0nFqf
O4sr03HvR0LuZYkZ02794k7z9fQdylrt9uKdVL5xJX24H1MZi2tGhM7GEkn9ieIPW2qn72iwWps/
JDe1pR50Y4Sv5RDKGEucHO3QcBomG+XRHh0ZwnB2810kpXFCKKdvssil2A/b9yYdAyZIc7PPjInu
KJF/HmXkP12nzxuoqjoxKYIKVqQbi+ulAZvTBdGm3GrTkOcXE8bLCnjEzN/CCDCcg5sRWfGW+pUO
LBS+8GVaHsqg2ARSM57jQTobnYvCQZkgzHJ+njLPY3mw+Llu2g30ceHJS2RBi7E7/Vlh5UVOWy7x
PXRlVvOIKd3AuCnHLTi16JgVRrf688JY56ASsL7cE6KwIjc2vSdutllBXas+4ynJN25XeSd8A8O7
gW9ApcD0DRiNwPOTRyvNTvqiwJrsxtnRASQEgTC1lWGQ7bKt7N7+0Q+awWUQxgxOWq8p5DoKiKEz
81S8VwyEgYTUpIRimijGgahkLxNf3POQ6QfOD4Y8lwUF15nWwbTC5qyQpq3iFmQ9ZF2dZv6tepVk
W5094cKNcQcrvZbajHlg7JyzK0yT/CrhnAd6TQdf2/ZWb74Sm7ofzdR+VM6LYIKQliLVLG1EVwyu
ojUNtJo/w0awKqCX6+DGy6H/ZJ1rIRNu+q1pZPqn5FKFNnPEPiG73S21qGh9d9tNSBkaTIjPbZRX
91HNAVZxmcrCoX1hJHNbOCPRWJHvrF996WxvvtdowDAGA7VcWRFNIK+fbiEYoKW9s7DLCd+VGdyH
svHIhyuvai0U+oZ2DnTzTWJTNhPVtmeldA8te5VTA1pZWT0riqpoEELGXvkMv512gN0la1vZDSD0
QL/poq9emuJVWO3H4HCKldqz1gjtjZSEnW4OzXNYefMzq+ttp6fhu48D/Fp3Pqt2vfOfnSFbO3rm
XYOqHCEhmJxfLpEZRMvNq7KQ0blRqjqvTAmwqw0oLEK/pGXIiTBp3jqkFwtKx8XJuHiDaNK2l3Ea
ybtL7xg2dT+SOr9toK/atX6AwNfMHpSsLJbOnZ402UNRIHJmUogpugt6BCILqlo4KfJ+ytM+Deo9
a+D8oBXU5a5vjetsdgKag36EZXIqL5mMyAekpYXi11wEkvjPLTF9SU66nZ7Z86EueBvXzXaV+eZI
VHF2VWXr1Dnt2dGINFOiNfVQOq57Nrz5QtAhKQ7zBHqpkvVa2TQiKJbEQeg/S/ymlcs55moPWejQ
2sb8/Dzn09NysH2W6MDXdRHET1rdzrtKeuHF16fkPEzvphkzbDVH8V43uQabx6ouanc52RGbwrrs
RXNvGVoJ8KptPtWWgfrgtqWeG0y8OYn+xT2tf+xngxLKcWvyhfi9ddf65SKgXNVZ2BzxJ3lo5pfQ
i4WehXIKJ5doyhOT6hEUVolLt8hdyP5Z9EyYPDzm0HPvu4HpGdq1Y1A10XPFGOUqhmxlCvh6Vwu9
3P3Mebdt+8F4GNK22w6jTRSAp00bGw/0Y28G5oPNHKeZgpNlhz/ClJVuqBsDVHrN3crZtZ5pQCXI
lxYpf51oYhV3GejNYAm9aXsZQ2DxCGpfak8jmb6HWW6uBz2YNxpdGUalyCFvpre81y+e4xpYa6FJ
IW9s9XPVzGQ3/UuUEsIuMz3zBP3F/VETMgBY9LtXLUMT3IUQEDwduBdNXxB/n/2iuJ+JQGC2IvfT
LNpDFdogEJfPjNq6fZIhR6jr/h/GzmNLbiTLtr9SK+eohjZYr64auFahFRkTrEgmCa01vv5tmLMr
m8zXrJ444R5BDxeAiXvP2ecY++W8QbCXIaANq7txwU9dKzvjnL2Hvng1F0f7mGrZ9abBUMTARMaP
e69jM72MhFNeUl/kW62hoaLlzX0FkmGsrOzGTyMCAFP8B0bAcoFs8F1Ru/Iih2HbR5PNJU/wygKS
oXX87FR9dTBQioSAVqEh5mL+3Z+w3zuwLa434B2Ti3rMs0Y06DJH6FrNX3wfxK4aZ11p0xdqWTHv
is66HzK5/V+fo45gCUwOwSb4e69F8qC3L7UoHjU7n17yJv6Yksz8WA4CqjHrkTP7qNAZTbERZiAh
ezoN6TAlhl/tDBQFvfXEQWHCi1BKwgSs7NZ1GYqnevA/l3w+Vx1X2+ELy8Nv7eT9bmqwUM2aIgFx
BkCVg1DbefAT1upumnmSt8kPBmS8wDhZcENjK28J+sWYkMkbtd3WR9wZDD4YjmzrQy0M+5GszsBD
FqqEaYlrGRsyYMTBjh3M+GS53CIb/tT4Q0VUNLXqjvABpWQCBq2rr4L6d3UOSpNOSjjv0GxNtFu6
6ayO/rzJq9zckD/97ddbL8P0foIxSdOjkmbplmc7yLv0n7ZeLQp9SoKyPyG6ROYwYMFd60Vs7Gh2
ZAe/HyAqqTGAajFGidxDOWGnJ9YBWElsu95YE4Zqu25fXcPChThY5yv3k4XbRSOQ59zm4k19p+pT
xECdE5Mq33wnmMA/kIsZ5BoGxV5+UYEYY11N9/NyQyd625ipCyW5R3kcRXdFo41bra8jkL5mcePG
rkuwFvvamULBclHGOZBHW+v1c994Lrnbtb4l8QC8L8Sk1+9HX6+S1mX/9oTE+90Jm5HCDFe4j8q0
iSvnNUqTxevAEwISO3YFrnpDvyEx65u+6NfL5d7IPaWRTtIgWuthAGA0NPCbsQHBRuhsYh0/FBte
uavbClkRlezH3tce40YElKqDcEkFHW+anCjm/egXOQGJGEInFqsaxXhV3lKFLpuW16nu3UeaDGTF
uKPYxpPl7LygrrZequtrZ2CDZhnDeEG6+BC1sLLdvJqPcyioDoUm6Kuq6U9sYYgWsKxLSZfmjGXm
g0VvtTECvseqKQ+4L+tTvxRspTsR1yM0csM9J0NsRXHby/ySDQSdYEpwXHNDdScSZ8cAMd/Nbg/1
pBvfERWbFIn18qxGSfGZdmu1/3dn7V8LtA6VFE+aaIQtyinWjwWDAUPpkHhULFAe0IEZkfhetFb8
ITxbkN/byo2WGCTdTxPBLbKu98qmGsKsrJ0GGoE7B5ueOt+e2ae8RhBUMvp+Vy3BJkJrVldzmh54
82q0BXXC5ctPddc42Jq/7sUYPbBjNxdjMK3jPsJkfkOiRvEB1kSsUt817xpN85D+Lm7xIpges7GF
DZ8GyRHagP7chMGzstixYjFXVleMd7P/zNIp3qq6QSGGep/L6MZ3s+qzRgYTUSYUXusMSm9U+tG1
NCu1GsW0WimbToolB8lRF43ZfUB6+m7ycRLPg5MeZIyiUBmF4RlVpyxpvwWBWd2R17HuHNE91V7p
rhOjYPe73O2naLr0mft+vefn/ZMVTq8d/d4FFV/s7ZmkVDsrUccAENqr4NQ4NopDzXpnrX4Ku8Vf
K55QOdBaNtx20dRZ4liVY7oP68A/NHqCTspy+0suUGaqjlUniXkEHEjoirriWuuAuGI6KWN/OUCB
LZ2ROJewMmkiaEBa4NN6lOVZuU13UeTO1FaWuc4wECcaqK2pTiI7pH3G6hO5Ibask2AH++tT03Z+
Hk8dhlLWUo6Ar2Bbzk91TsvNmLaFNUAkomCTs5MPJ4+t0k4ZmnXRN4dkolGiaBNYpsFxYk+1KbsI
yUZSWSoL2tzM8F7yNOtTQZW2SJ9IZ/h+RFwW3swc9apjdiuYUnJniLq4zckkWQ1osa4a/bYyw5Po
GlCLy3qrxri+jeZY26j1EtskLO5N8mRWtnbQpR889HCWVyZoh9/HmMtWTAY6Utc+Bg0emfLl15+T
aS6XaJFOAcnaf/zjN48ioGnoQNJ0z6TTwuz+4yUcl0ZetLUWXCY7o1dLYNumF0gMoJEP+CdY6LFq
gCZGt1zzOMEwdhAFsLgP4IO0p8rWv6p7yZg1D0FaIvEv9bO6dm3dPbIlyR9q13NPMQar1dADXU+B
yOaSuASzQs9nFx+ldgPWDoNbN1kXDTXSx+DDtLZ70T33WCy2XFLaJfIwbhultS0rM/rcynRnBVP2
ZZbkxyCgo+6ideIUWFSrGey0zWQwRjpLT0y1yFR3bEHXbaOoPbkmQQhxW/HL/hhpq7odjENoVfmt
V+pHheajG0huQFzqa6HEFXBhMqsKH/KgOyAnBjroNOZK7zzsGNfxj4gBPs2UpmFnv4ii+VABlPEM
Yz6Ha8rCVttVTlzZ2NzM9OzTW0kjRz6io+23hqCOFZIvvLC4tI2S2Wokt0DUsGFDLnHeyw7SMvf0
k+2HakEbZFzsaVaiKyAvcrDKR6HjsmZ4YT5atOJHg5zYz1c/0BQL76C8SVczkDYwsIqQMiKZzgSB
UVls6JunTdNec9HZjVn7oHLpTufERCl7mKJGg/E/jvgMcCSMhCdNZLiIqTP3sWn4jy4shlWL7Rws
/SJS08w83iPF9fZe7gXHClni/SRs6MkDxZF5lua9N54HxPh/jAMBguoXEu8xNpj3V2wrR9ZBBfjj
SD7Cf9WunGXVW5JhnhAbIFn2GzqJJcIhESrrd4pS7LjW0c6L5EM2TbIOW9E81sTqRONcbpEw2Ic0
dNqnEg3gqlPOxYXFtiD/4AWU61HX6ocuD+UeI8t8NIJZu7Xyutp0fUTcGysZujirUkbTrb/IQ8OF
3ptPmBIpa+s3/7+8Y8+rHyVCnCZHetgLvXlMBr879hi4dijgVvQIKG/k3l5VcQIrwGyfTKA0jP7F
g6fkWOmzU9snNQ5rDfprY8gTbAIwarJ8l+t+emq4yl9wl5UEDORI4JaSTO5Q44WGgUQ+dHZ/Vl57
TXe3tVub2EZ+qMbadVedATkeDU0rbmIPVEmbpy5cr2Uc//X4Y/1l3cvCV6ffhDCORa8nf1pBlJ7b
zAhQ5HnUiUYBz4w90Q2sk5XpDNyLal49Jgi4kuLYpF1yvZrVJd2iejskus04vlzmpePQmvWkexIw
+M4q8kZVQkaHtBrPvD5StuJT5zfdyV2mqgqfbDCzTqP4q22nESuEh1H7WEZ6u1L5iSpTcSobwva0
gI1yZucH5FyG4/6b3pz8y5zFOsoxpOdarqtUEz8OxWB9HPrtFNtoKzxMeU+1kq3vsbABOhkCPDNM
2hc/02xGS2Kr1eOjWbqbMp7aY1bkYi1brydICy+oKqio0ooMM7JaqbbUml1+EjXjmAh8RBYuUBkv
csa7eBLRzli60o0PrFg9FmRGtEs8aoxCNC85w87U5NmTR1Tq40JebbqyfKPV6p5nfQmRzBNAKnPr
2ockK9qz0hyEswn1otVOeZ2R0rkoFkbvm8IGqA5zHePex11LcYE2CSxZN751pgi2eRJSb+IhdWO3
RbkFKrgIwf/7MfUraWQA8J6pGS2P6yWcX/A7N4iQBvTXYnxPEo9gtLhN7roiJZLVX4RFAw8tMiMf
F05SZPmb3jjTrg2Ci147LLvcuLlTN/ZyUsVmhqpz1I/YZ9Mj994TyxY60M2vfcPeij0UeaJjonur
crD8rVPV2o0GleHXF4rp/UUXwrmhG45FqiTNS8Q2P54dfTT2SY1V5xL4ub1WuBbKy98cp/AwJyOx
zzFMbnNZvwkiYS4xhuUVoiH7zeZEssFirYKoaJ48UwehshwNBCysC5tsGLevn8Dbfn/8z9/48wiL
bMnWgnp8h5IYatqlSACyQVOjvtoND/W/juzZ/v4YVceP0iKkeVw05XM7WN+3CXpbfJ7tmUiWuTdu
PNLV9vFy5FTPiojppvTEIv+zmbZnpcyPU/z6s8ze58meQOjqKAWw146hj6ZNYGxVNabaIsv4aoEG
R+NdmWu972+coUvesnYqj77bM8go1EUBd4Q+TlPsAVJZN7OYi33he+ZNYZIIR1MF+qD/qLF4ovy+
rPUTi7C+2p93A2E724Za7eduSrZkPBa3kz6R/wxMYG93MtqquXmGgrFPqWJ/L5oS7RJu6zp56swI
Cd6UCVIFpjdtKMe7yvFmOGLVJ9W0QpLebQNq/BjTC2NzXT8Hc0ZmQEYfRM+jR7UWSAmk8eMgJVBc
I3AVhpkRSvFozrb/UEw9qGMEyy7Bldtrq4rCIkujZd3gmJRiQTZpO7LarMfC1JEy+O49H0C9DYLi
+1FB18ZJkfWpirsbI0gOdI3AtMG8jMuIaDI5bcqKSpu6iUbnI2F8Oae4+LcS7OieV1ytfAuVNus4
YnVdXIJ1x1tuCliLbRQZlxZparHxzXWsZfRsFMjeoEZykI0WH2xZ0JkknGGrzKIz737jAbrZMW/k
p3DsSAhVbQ9iWXGK68NRlqlYJdFYH0MaUyfIvuF17W1yhaCyK721kVSkZjponWgi6ushMz7D79R3
woyxWlhd9jz3/fzAtgBDXkd/14ihO1aEv5dGeaNrKd97FdDm0p2PtDFelGDbZTO/ttoOSfayYY9g
0uyULpTYvunpp6McRz5UFv3C53/fVxaQHr6AU2PmH9oMODG2KVZ7RpRvvWVzkhAUtZk9qgi+4bAu
0pp6OszCfLUs/zFpC+dFlClb1Cx1DlXIhzkG6Gzmz3mIn1EBZnJMQtTstOIwI2A9xYV/7KehuYmQ
ZkjRflFDYmmKV+SC/eP3ejOC8wMBJaqEIMc8OydlhYk5L85BlN8YPlKqzslezGUdLmvy/wDzqJfP
EhYI9fLKK7aNO3Oi+wJUw7iom/hfR+6wKxJXu1zf1ey4AxIRbjDvzntLlF/dTNYg1YkwnmYTwo2u
tcXN9TAo/VPuMgWEMOc2oconTfFiSL3e9EmLQUHR8AvzxiTaUrmCAhO9kxs/aBWeSyVEDTNCDCEr
xCyiCO7MSu/x3wzcxl+KJDTbTTQ10rOplNg/77BAdQ80aszohCuX3ISo6MuVP+kFcExzjTa1ubsO
YsK767KxXzFkRH+UzjboOvFHHzKDjVXlrjKnHgmphGXt4GM+OGN8KGprC9KseaiXpqRuWBnIfv2+
ShvIWsEzH5C4NdO4wJRJJGwfo7S99vOdqsowcM7+fdRG62AB65UeTt7rNkZzsWtMKWEqWVmjrbb0
RXNN4HXr+wc7CfFu21z+oFmXos9kRcAEKlluAuyUN0qcZ3pEI5NpBOtXZcuDBfT0myu7rq2OdQsL
fOf6VL/bInZxy2IbV0O/44sWKDy5gEZvvF5FxNaMV7T163ukz4atrRvQFy8Cvf8NAmLgO0A0zqPd
Qx9fPsughvE0EvaxU5OCuvHerx89zzlvZz3esciIPo1Flu6TVmsO4HvcFzCot8xCYiPTcdeGTk+q
0ET0AQag+iJsIVedan5ZMCGo1tbrtCOBXpUO66UcSzYRSqKuzUEn6qyCgrDc/AQwNZCqYSXsWEbb
fbFJhpqICyws9WXRRG1pG5+szntqvYHuyJBUwU3lVx4dlAWZkY6+Rwt+UYTbZgo1b/kjiDEUGlUM
BmOoGe0rHr43tforOi/jHE+QgHSLyVBagExU9y8d9ZsrA0CX1nuZZNF28J2aHJMFBGsnLlBRK6RS
1VX9LptK+BAYU5Zs+SVGKqrqcJsugjh1M02Vf3ZL+f0u/hB0FDUZB4kF16EZjY5mIZg1RbtRj8HO
6o5tK95buvpH4nntO18YyNSn+RmgkH2HON8BI8XRbNJ0SBz4j+qu79N6usaGmuEA/3Wp2qqPfq76
do8TfX+tKHPB3Xex4+4BtxfTjsgSBvUoGDaqv2Mhg9y6JQk089LugTzSr2rRgp1aJgXSDjPyCQiR
AHKZWPnFGib9gk5Av8AJMsBs052M68pl9YF/ehyD5F4zLQMZGNJ+Q8Kr+t46b5d2HLIA3aTXpM3/
psBlKPHrD4UbApZ1OiqOMEkwcH5eD8a5ZU+sUNNz0HTVi+6g3sBpE7yqo8KutOtj6iiQ4Fq98EMJ
/roqxHtdEwiv7qJPaM7ZbNsrKmTfvfAM+AAfAioEMYW9/Z+2ym5sk1NmRU/m1Nm32sIHsZcjyfKB
SgTIfQte2j715oIxbkafCiplhal73IoF4SuXG7SbhtfdslTzTuEkgEVTbnypJ+9LAHbIK4JVHkbG
5zGaiOtyRIj5PpwejbIhTJvH9UDLcVZGpFHTLXihSMdsL9mejOMTS+TqYWjCR6VrwWoaH7vIQD3v
k7ZRltOnyK6tldVElNFzy9tex4XrotGKnlmUHoKZFle8TBTjMLC2jLUl9iC/rYVRXLBRdK95jfEa
x0+tmy7zN0Q1al+7K7flen4OnlPv3cSQp6qKb/8Uwk5p0eyNqkk2GW02qw65mPXMH3dG4l/+jB3r
815sKsawlWzw6PmVtN4KnRTLKe/6HQUWJDuBNawQRG3yKkTNtoz/SoDSe9ObQ8NtfS1Dp7p4FwJ3
Z+GNxP0syS6KeBZBV86mPHrSovbe0kimQZUBKshqwt91BIuFFaEkcRZCcO2+D5Es4QIjcqTH3MV6
d3NdH4wROwh96o11ZvXt/QxO8GD6Qh7MvPTuAIUZ62sj+tdTqvUXx4ErhW0JHWyCS3X35xnVQ1KJ
J51Tv8288csMhAo0H15qgyM7HPi+3QHiRWC9eoaXvORhalETH1gR1BEJ2GoAHgrDuZTsfrxpsZvk
HJUN3SB1dH1s+WmuHvvx92hKe6teI/4my5v+6g6NS/Jfk6a/+/Vbtf+yeBBYAdhksOeDxGP8rNcN
9d52C+g2Z0St4piJaeeZS4RW1ujInRhte3bCB1UKyBD5lYlnPTuxPlz0YtRuO8eDzSIBEySdvGNl
Le8SzFGnbuieKiqP14eioLhnXcDFGPf5zWRT2TCDmppDrw0omSld57j2fAO1NAUF9wK7cbhUA4Rq
kMs6TUVx71Xe7WD70yeNT5mVfv5t8lqEd3n0/OsPRKXS/DDsCcekR+pgOnGo7/887FF2wRAw2eO5
JBuCThAQV1UG9sV4RNCrvdXSe2/G4V1tdFovPlBAepxgCj7ETm2cRCm/qXquRfb4ccSdmtgyuCmX
MK4/b7I8zhlOWxD7rnArSDYWMs6J3lM9NPRj/yXz80jt2VO/Eiv1GDD4+UwF0DmOVWm+cF721os6
PAR5XaxiWYQXeHowOBaretBNx6iJrLNanfolvEY7iObT4AhS3UirJiDoycz0+C0T47CN8Pr++uP0
7J/L/wK5tzRpCguX8v/PHTzfr5nsLUM7XbvLdqv7tJKNbJsnBanPy8hjxNYnADbFPdNsCjSxtiBe
2bSxJrjcm2b2yh2exPKJtp52FyYFiV9T+RQvN6AKGNDdNw2d6aW0klNR1zbJIfD7icHsYLstXQOf
iITUIFg50DpEd8JsV/YyVvP7/jzqb0keBajVxpPyP9e942yiz6Wm0Scs5fgpCptH4s/8B6eJ/+gr
9EVMBw4l99G/wAt1r0f1coTJsjw4CQS9gaHw2lquHY3v1xbGIfftGRp0Xm99Q75KOaaIi0D926Aq
bmkygg7xAxT9yNiERUJCEnvFm8hbdwsBpN5ny93KRkrmGmR+YPXNV8L3JnT1QKjqnNDNIA2elnuq
PcJXEtxCqnC3eGlgyy3SrLwzvPN1cP31F21YS33oxwvHNUzd8Ng6m5YQ7lJ9/B/Kf/Re3gDyPjzz
S8WRgXB+7EEF6yIhqdvqmp23GIrpy9USJ0s852925CO87ae3Zmi/lMiyM4u8O1WUbYIk28qUrAzN
Y76fBirfanNVmXoIL99cYksWvZBN3JNGhXejstBcx7hjfM6eWVQVZ9HHj6XuP6XLBahuIN6FN35N
a+H7XqE1i73EpggyLaYMgFqPnhQ3FHjIBl4yQ9iCIOxLp2ZtTaAlSwndQIIlrkPbXKkLvfNMko7m
hnl0TvD2lB9gG9NTXfQ+CggbwU5gHqeUSMZqtI3jdQ2p50P0oBBtdPLvLX8Y9vno/A5k1N9GXuuv
r+rdyHLHGwwtxOkh/O1s675zYaWOkf9Hqpch+xLsKyWpRQ+ggK/mlcJwT9cpCFcQ/ZbcYs9b0NiY
LcynjoVJD2FVsEs0IPZ5ekqX1KsQpdqaNIHboi36ZxFKKEWmDtm/tPy3omSyW6CGtU6sQGDimDWn
OaKLm+cnXxa0G/6VWOGTXbOWjntGycLawSr3WmHtjTZA2KqXQAynW6LTtNc5k7AiQiq7WMmDN0PT
433QoX/12y58jGX5UczjTunY2EHVm5ba20TOxSvVHGBbg8u6a5GsadLnJFpWU3nt4YZYuixBXlLK
8u23eWkpz7Hv/Bvn2F8tHhLTlbSkwBRsCBYKP57rZhZ5wHZq51yPMn0miQjJWon7PDaqGyAC5vvY
8s6MrkqeCnyqeG8YcL0mwng0euK7ZBRpW78j4PgzUtL8HjSjVUKZ+7Pd0yQaUgQ9DTeDXZzUNpFt
IxwyvK2g/PqB0Ci8vXkSPGu0c7+og6J97vGGPwb0Q0jwM+J7ywwddtW1eVC1TsvtPrFTr/dXBf2E
Fv7XI4H7lyFfGqZtSZdBgH/dn4d81gRYFGqhnQtDHvKy/ZQP+CLYM+vhzhhQ7F3v502Gt7zT0WEG
3nBxu/a1zcIOC0YElFANZzSFz0TIWNe79fJTddfw9gbqjHcr0kH/0YK+16GgXsZumT8WkbdDszyJ
7frNH3Jtr8VoR4NhiA4GAX/2QfNyl5qHV2ykEfvX4qPnBP29fQ/lGdSt6wT+V9i6BLtm+aesSDsk
RsK6JVPHwWLhwFeBoN/Dj3nQerra8KS1j9SstoQ9+V8T/mNY+gRqTUayy7Unper06tK9VB4MUyWq
tlpOiznM6r0smus38B9fxv8MvrKUVt315p//xf0vRTkR1Be2P93953MB0TD7r+X//Ot3fvwf/7yJ
vuDXK761v/yt/dfi9gMQxs+/9MMz89e/v7rNR/vxw51tTh7H9NB9rafHr02XtupV8D6W3/y//vBv
X9WzPE/l13/89qXo8nZ5NroI+W/ff7SIDZYp5z/+59N//9ny+v/x26bIojz68pH/7fFr2f2eRl9+
/r9fP5r2H79prvd3ZjDbdFAdSdcTPOvwVf1EmH9f4tPohlqLogF0wW9/y4u6Df/xmyH/Lvlfi5nU
gmvsLs038HLqR+Lvjm3TVUF4R6SL7ji//feL/OG7/PO7/Rsp8/dFBNCFJ0av+sNMi6uS5/eYaS1U
UcI05E8GMw3tbdSTY7UVjDCYcZJXGfmn0G77C89WrSNzAWFkOY4AHMD7hEXQKs/15ETSj761k3Hr
hGnHwNHYjzNrhcK8h2a70mXdrCd/dnemXh3CTCseKhq/TR/FDFPWfVKW9Do6W64RlHwj2DPa18bs
rDS/Ky/taKxcbK4rt7XwLfZtd+hS56Eb52Gl0TA79fCAj3NsUwfV2z0rleGmAbLqjS3A5L7XCbsB
ku7KUJyHyUUuP5WUMQteV9n62r6bee6ox6YQGDON7LbX1igd6oMRsKOUbL+LRPIedJ2/56PaKscl
jDr3Vq5J1KFFyPWpRQS36mrvM+nC5ZZ66ps7EheGllFu3WKSeB9oCkcFlPnIpwrDLL4KSvBa6lmr
vvc2tMDoWAJj0sPB3dXTkG6nrHxpDPv3UOtHJO31m2wh+QYY6ZtcW4eNuM9kqB3hoiR68qJBJXtn
fcBiwXgP0qLealE5b5cvEbFhtE/IegM3fDJTma7zYRxWY10cie8qN145fzamWlt7nrmw1ty1aLR6
Y7K5Lt0CUpluvg2za69kZK41u/PAWaawLhZiZ96iIk8Xmq+tBfEuLKZmV81YN2Ys2ZG0jjLKSiBg
Wr8pDCzcKXqYBvXc3i/iY26nhBcuORUIK6J91z06VVdvMy3AQyvuRRhla0ckYi0k/BD5huu0QCjW
P6nZGCx3fEBzc5oIHXvWt7h9n8vchnTbsER2ZXeeRV0f8g6ZfdjyVPRitHWX9HIrW5EudcFoP4OW
wIZb3DRadCkslhzm4I8nYzQvSR2ul5obEUOOdZxT9gwt0Ra05wIo2DWamcanETPiTBLYvFdaUvLe
p9csbL1NEJtPvjNSRnMBoYGRFG1cnLvGpAklwBESf9jua5DE+hhcoiE21klvNxuA5uhTB/9O4RQc
SYqvNyB6awiImudE4wopQtQW+Lzrhj+DntOhiGN9prNgr2Xu1mtX40xVH9BoDMVZOvN+BBbNR8wb
98zkm0lU68FlzSZxa9wMaXnfVf6lsJ0YC4MVrxy+05Xt8tsYzAHs0sHQHZKBulf1iTVmee6k49+p
T5IiFdwrFl6rUcpsH4rcW8cI8NfabsY7xdmp/ZG7eF8ACU571j70n1oCFym5H8JutDeGp5MkYMxy
CzLpcTSp78s8+pZ0ZLWOBEFWc/lVI1kbaQ5Bo2FUErPcR3twl3illosyYKwiMq34UqQFJxL74rHl
vGsC/4tSISxGz4Z47kKP+xVcjvTSz/HWahbx07zIKsdBQv0oFhs1VSN+hjBPrLpQDCunMyXoEkrZ
vhTR1h9MZ23NWrhFtx2tY797UPskO2RTleV2g0qWZrQXUZr3IZHV3hjtHRxrK8giw+XVFmW0N7T0
SQ8KsVWf5lga1XbJZ98EJM2s+1o8RSnnB6aq5yxs3DUmhKWgm7NLAdo/JjV1PvYprXdqlzPZRR+y
YQiGBztoK6AVG4hIAzlunK25HsO9XE7UvCcwa5y2rLV5xG+NdVsbG0IAYZz2NHrVeJCHuFBcLqCN
ujzcqTmiff9DI2OCzXLzPvC+NlpcNvemQW090UR1ovv8WOeYFhN8j5vSm+5TPbkDUJujh3Lwbqbx
Z3U6lHX+2JoBgXN9vranOllr5IJsEyq16rUKV36b5/qrerlzYry0BYw2Kj3jY+cgWBxNYXBp8u24
ZJyuyHRjvrEgGEVLKfv7+nzql2s7je+7Mo1O9jJMMuyHOB+yFlYcXgNN+6bRgiYrz41gdN9J0HE9
ct8tpL6GZx1T9Pc8idHm0d52p0cJ4eWovrcq8iRnurcyY2MToS3SZDgessJ97OYoPIZudqMvf9+i
UBI57UC73k/XzPkXAAoRCGvxqj6JvBL03uslYb7YYRXAnujCA1hehEiidhX0NWSiFptA2+XlygDN
u9PQijNxdTs1dmgDIZmwaY5xJgOcrOWhAcnL2Bs3q4Eu+U6E6bnIJI2aEahes+AfIiIIgZNN8HXA
FLHzqPGRAPqrZb/jrKhXARHBd5WrfcR0i7bq3NJsIsqLIF61jYFJSQuMzaAws4QDM6KzVyOgPdDi
5nrFe4Cu9i47g1UQaGDCPZuvJ003o6Wf/Mgmg8+xtVVldCRXjct/J/iRCMMQgiM94ngOHJruNkHE
8LVq297pTp/v7GKuDsAe1+BZtHWA/2Zr0VJelXpWH7LAxMLUkAukFg0MExsyy709YAAEbzbAlUoT
u7aDH0+4U02lYrLApXX9yu/J42mFfE9ThBUyHwGE1/a5LWsPRnrT7mbHvqHObh1bICZrt4JN4iPK
J++Hv7hcRa3tgIYPEVdr2d6tAMM1s2HjLJw2ZtJUd5KK4ypGvwvd3NsATXj38/TNnPmv9Rx+G/yG
TlmE0wO3w6pLMka75ljGvb5r9bKF4CbyjUHeI40SJLQxRlG7X/Jc5rUB1eYo/OCPmRr9ZjCncWMi
v1kZU+fvcUEWYD+u/H4xzlvG0XxnQNcsBxhGqeN/GTMg+DORy7sl0bjQsmnTzd1m8tv6QFDJ/exk
MVWPgEyMATkHeUfwVvRF0R3BxDWDnSUb1i9DMDM55a9eZX+NjESiSWFlEJSCE80huIhk88GmuRkG
8QFrZ7ovl6/ApTFFNMwgvEvs5/VO0G9oJ7dZmcsUR5tTbpPpVMqO2WkK72uBecrD22eVDXZ6yPxP
GPFWSSrylcsI8ugy8pIi+JCZZNS5pkmp2bvkY2G/xKafrcIq+dJY0NBlOb8mRmA+5K58ovIFuj1k
WUCldu9bgPSMlKXBDA7fBtO7UnctTMBZBUpmzGDzL78glzM8jqxN2hXZMQ6wbuvEh1lMwK82ZpIj
eKZ0XYYINQe/38lMa1Z6Gz/SFVkPgm1ZPY57Y6RWR+N4ZWEThpCsrYtlhWLjvKRB8pXqI59DycQ2
kp0YB22HdYBkJPx8AFsZN+K6DsuVPUjGaddcezYjlaz7ZNVY7i0xzVhGWr6Ialm56eFXvCwUDNhO
Y/3LqXqSWLAf4vT3gGSEjUN49dorgcJk3os32/yF6LExG7mNyyoD0DZ+Lus22rMa0dYRuuRDGvVf
1EOFtpOzba5NPG7bitfQe3Z0iWoydnzgSDXWw7WxXIwU5DcwqDXCXuJyM4/vYZ4V50EOx8Cy32OI
aDVg+IMm0gfp8/GpST3dpbIM9oW+qOAtsgmrjg5bXnbi+t0kGr1u00w+ucsizstj3qtNoqAIL7NP
XzzQAJF1wt3KhIQXoqiz3WQSX245bEAEUBnbHeyzNjUnLxPO2rF1wKkOhUT13gDq8Z6NhBoSa5qs
gnk9Z0R3HI1++WuB9snNSjQy5v3IzL+yNERDYYsEr2C2AVqT+K9CjuNj3BqvHuHtm2nAJF8bvObA
h8uC1s9b615i3JL6DYxmLv9wCmM8TGPBWhcArx+EOS45s1nNlchOpdnv2sTSj1Msx1XXVi17sWXZ
Url9RwQV3BY9AeMyTZuUch5NA0bK2Ny0KjC8XwY1LsXozHJzqG8tPbbB0w7PA4rTdVmxrEpxrAV6
+zlp608uK+EzekiieEW8M4J+r3Vsh3R7ID0p6ZJV5HnVQccIRIDpuJbQT7c+HQ19RBUuvCHapiFL
yv/H3nntRo6gWfpV5gVYoDe3dOGlCHnphpCl955PPx+VOT1ZOW2mgF0sGtibLnRKCkvzm3O+YyjT
jaBwBzbDOQbVnOsOu2/q+QaNY9CtTVdYs7rK1hKdimY1SH4fNGZCPsASoMzMl9zFa87Vk2gNKWBd
aKzNVCjI57Cbp20iYGwdZrKU++qW7CDdQ4OIy7ri8tQXszdS+h9EpP8DhkOXHQSwYMjX624/JazH
VjTYcZYhjpu0b7ckDkEU18ERgB70aB/Kg15GQmafFUNuD/o4fRC8QmErGwhsO66Rk5ZWe3Y6LxyN
xCmjDdkrgBM9lDnmsSftgb4lJfipwkqbdwJD9bqCRpEFMGVo6q7yub5SWFhtBz0m9EYrmku6VDbo
H82R9Kw76SNxZFxKnN7getnV01NR9mfNgGYKBpaiFKinnQ6cchxyxlHM+leiFErfBFTkqIZx2wms
1phIj1Ql+WOoTJx4ZtmZzhRfqwb3ikoveNPEITWBjkDFMEk0W+/NijYD06nqEMMiXnwdrS77o7vQ
5LQd25o9lT5tsLH0SMlBCRpd/pVq9FQiXbcN4rlBLRLFGxnf5dKT+Y1GCWOm3F3mrMD/mxsM2Ofw
7ftSMyK+ycyu25ctp12XQwhYJqjVTck+dxkwJg3Baw2Snm7MGLdZqG6MHJRPHi3n76slQp6YtSZq
FKTHOzPne5RN8zRQvHNLGI5Z3Q6rsEpw1WWhPUFn7jbruH+Vi7gZSVJ+A2o6FcfnOekan5ZtIAwC
Q0OzEhZNSafDGxa+RJOkEnoA1CZL8qWtC68UrFixxP2WxbPhIY4h58qQHkQoaza7iBSSvHQeZoFa
lmw7J6soW3oEckGm0PAYE5ek/muQrIQaA66uBSCm4Tj9PlirpDL9MBa4UKJgnXrFdL4bze9zq0eq
AHBY1h2C44ftuEyshjhmAaR3N6ioE04zea1iZxGTimCoTBbmtyheC0VLQx2piG4iTebGmAu/Nlfb
1HrvgCHL6IPrCJm0Tm3NnwsKKSLjOlszk+zUsZe0uWzg768SClYAUtwEgApo2Rcrfr4vnPS+WcEu
C6KLsmTWkRh19kbDrpCEp6CReEG6idtyfa1RuvgMbEofCaRuJwou+4mtZFLfQh/8UgqSbNRueeqW
6kRz0iKkbLzaGm+SRJ6cpA2VTd5Q6WWp7gVTqJInJTml2ZxBVgvO95W8wQHrpD3E4Gy8wpiZEl9l
CpuFFedgUZ6njdTaiKWGTbX0drw2ronOjhyy/XYtl72aaLG1qh8iA+4z+wIovB4XW7qzgYlzQzAg
t5eF+y3Gon6EwzcV6l2rMkRJNKZlLUgF2DytwKIDSvvYesoenTn1+3o3/r669crMxjYh86ak/TCm
1JYz7gEaxmTI7dwRTaPUXvU25xvuWnC466017qEzAFM/FIL2sdDRFAVfj9orWykWuc2v9/CA3Gjy
RUZnpJzm85JTR1FWfCp+sB2APqcI3O8rqjTI1wNvwPlR5RiJdczI6OotuM7f/2S0V4ICCGehKvVT
CSvDOnzABU7LScSKvc5FmEUMiNAVyckg+BOGQo1Jiv1CVdm3XPzSTidBYsUIobt+/f5IypYpHxJT
KeBMR8tI3vBTNFNjiaC7VmtupeLoN1V3PRxQFb2PXJL4836bzFyJrSzaKCYt4feVAmrgqzz7MzfS
8/echdsA1zYmiuQXUuoNxeNYNRJjn87ruTgx8ZgnvN5JuRXgjdSa/hrrMqmUY5e5Qqe8fZ9rtGSq
y/nPafVlYfbZwTnfSJXybln11zJjMMgaX61DJiWT+N4XRojCx2S6RwBiJoO/G2CmqjK7VdZqBIan
zxPjgJi7E2KIrx5XsR3lqTeRAWfkbWtrEzwjOfbUcfGNHH4nJuPUNebJctA+mnYBAIXvutnFwfiU
+nEZJE4Fhd9tguI+GlnFTHdgch6mpcgdxGFfst5ssKvTMakYL8a9MEmXKR+mTWl0uwrxF6QV7iL9
lIEMB5dsZV11FQntPS3VSa574UpPpNERO42kvHWMmbW4znh5gQ8QEmTPEEQ2BFU2VU3QO7kEaKWs
c3OTcR4tWUySbKaQqoZar7YSbvjFh8a+3Z3hlTuYBTzBFHZi3AZ2CZ0LE1sDgSbZStqsbI2m+5Al
DIjLhNN15oCQrBsmfox7k3tjER7YzG8NxfBVPTsFgcUVegmO5ti/NnN+q4vhNom36sCbV6D8OtCB
epfJRC5xJsxa7FpY3RzWK6MHg+c2mTMVbS0yQmh7TqcS8C5n5trAxL4w3nVRpxxgR7yPWZRhavI5
YN2kixansxrDrvoKXPi9qNzXSrePlOaiiWrkBIts93HLpNf8TPLIcrimP6t1/GVkzVMgw/VO42Vb
aswRRw31ZndJiuo8ou2epOUxHRYqboF1VhcyMVi38XXuybP03nTKEVvM7MVi8sICULfLob4qG7wB
kRZvQynbK5FwVYS8L7VYGeCsQUt9L0exyFhrHMD7GOAbTI+VbGNr851BUkpgFjfhnPU29fBu6JYr
leLB1lKdqgWKJ4jnIBnhZMX73hie2R5tllq/cHY+SHV1X0eI2Pt2fLiiYwEw1H3mlXDJI7P0hrqY
7MooT/AYcjtvSSkc7qeCQs3o+Uk99fuOpR4sys8FWaAzNzXTjThyluCxqcXBpbpmM18gCEXy+sWE
DK+88iTF5oCRxtgi8hWYwEObMEvZtlgIU2ZeAMDd66HxXol4yIR8T797kvjMxmorFR6Gxhul7iO0
avSlYHfdMeuuOqtldhWVrqTIBkNTim4gsq6sok41pnPSth99KG/iMrurlPi1EcdrKEFEXBD4lxQE
Cyl5V3tzlhzyWTvH6/WWARn5h3NHLiuH4lCVu4Li0J5TdUHZScyEorQJYwf1Wtc6YzckqDkHANzg
ptwlrK1d1wccDw0RTvkob5AnPwRS/abg1fU7OduoxAHOCc1FO4QOq6rx6FjcH66xDUBI6JZ37m+D
XwXVnQbt1kPXR07ZJpCNZJPmsEekAllfWtBAAsnsonDZQVNajiNb5aTtNcrW1LS1ptoJlFx2E6uT
3QSzAi3oaeFUtyUY6KxnaAbUArqxys3AGStKFqtGeqebrzAs8PxP9WWWMyC4LQ52TaFEJJ+bBXNt
j30nbUZW2wA8rMLtcc7Dg3aYH9uVHr6IE4q3RpHpm5ViG2Zi5xXIw6GYNCrPN6kpNVg1XFkh7A7F
BD+DB1efYWkEhfbI0NHnqplAvzA2FQJvXB0DDI8cwS9Kz8S+zZaMoVWEoVlVIvVByglP7oPbqsEQ
VK3yjRoDiVtX0aspLulxCYUNe4FLyLd1X9FgnvEI7oqpNvwIo+FBlIuXOAlpV7OVXoFJXW2R2Jrk
R1SBnO41wutnEupuG47dHnPl9/+RJmPyRMD4njX3txIYI8cQeAERCqZHEm+orUMdVz9GDnqhKng0
BZBjS/dQSv1WWQzmgzVVeiBggSFxIc9ndYPDlLJOjTMyk+LnZOGiaTTI3QPrEZ0StU0S4qEkh6/7
BFoScQ8MWh4muo6mXOVyo2y5SK/hOcbE3Qd9Sq+8R/S/HACAm49tbT4FCox17rTspIH7MnKRPFlm
F0C1VFpkcXQm1aWiudJUnYXcEO2RYJPNiC6Z4LHuNZPQEJTDFzfIwh9U9gRjjvcWma2ICJueARcQ
uCq2WfmsLO73OorK1BXEQiPmnBGGILb0GTETj2z1U87aA/RlRmvf08cm+WqjyJOyeUMkMeHr6zD8
e4PFCWJ56rTcVGnBzqRPN0TLZM5Md463J/tRgEsJNVpo6h7MXWsbrjskFMExNEVn0CFyaSNTdml9
7hH/havsRqlHmzlfNQPHKDIO7lgzerxchJnhMEyXXKZETi9TwGEbhWUbkb1Mu2Wt1WtAGqxXmP1T
7ItGNt8tUklIGH0EoYvJCRLKRqgD8v7Ml1IpRkrfQboq1zFoHGaY6PTovZDzwPtllf1zS/zrVvg3
yeq6E1ZYPLOvXlnZqmz8thO26qIew5gO8ntMn6937KAQPpcpZRILhTlvjDs88fqPgUSuIfvNxmpk
ssUh+V08ksmEZ2MdDs5sSatW9Qxl9PUFY6cYT9DAla2eBMpOlkDNSSouR73OmL9kdJrWS1nPdAui
wM2xD4nnZKLwz9+h9Gcn7/oONVk2Ef4ZEmo5XZP/rLlpZ1On41dq77vzrRtU/uAZ3EZS2EiMn/26
T1GFdYbSXkyk8yOVxjrZhdRYs7RNxvQmH7RbSDPbTmWULxCB+s9fovZn5cv6EvEaM9clSEiXLYAH
f36J+cAOatbl0vtej0QVptayOYtLL+5l5PTw4dh805c7QT+X/gDPnWqMrUzSK9bDdy9QcvFgLh/u
wzAmNzPruJVJOZ9sLH6RrSBdmXciU6ltYlbnNPigVecbEOoXXdRxOOg7ah6WJDIJ8XkKjEnE8s41
uocQm+WpY2jzqwrh5JCPAcSMNNEOhs5gX9N21mCU10v8/r1FIxWXdqY2TRdzuugetJFLvKqAK5VZ
ftEJykxW6Fn5mNFDp8nh+3P8qRD5k+bhb9qU/69fQeqxHlD/WMByKouwzOLXX2Ur33/yQ7cirRIU
BCHsEBRoOZL8N92Kafxh6Gi8DSBE0qr15ml+ylY0+Q9JNVU4rObqHPsWu/yUrajSHxraY5YnFiIT
fUU5/wXZCjz1P6lWMLICWDfh+K8K9F90oU3RI9CKg/wEyiidyi3HlgqzpyjifpiQKc+xGd40BBQr
blhrGVV0Cplz9S3FMSCZVot6EBmqZFgyUVHmSOJC0pXh8Em9PqsJ03591omyLgVQSI6wlBlOJTEj
EcQA2K6GzIhCQZtSBzxeLQ+43M2ae2liLoH0qgQxLh1XxSRRv6ZpI9Y3yTDJA4vAYtT0XaBaAey5
wprn5qMjCnWJnFyVRoGbcS/VEEdQy8+CZs9Rb1Wdk84JWc+Mg7t0HjjpopBxBRpjwFVM08xUcRW9
6YHvzE2vFLtJZONyjcK0UKkOYqsRFVdfgpAEr07D9VPYnaCzB8ZfWg6Kv4QZ3SURINHYD2Dq5xVZ
WCmzycy3ZSBfn1hfKuF9avBRvCyCjGkAr6aSpQ9qiKj9JTSGQDqHS6AV1+Ysl1bmIqiVWWcamOWk
i1SRenCHiSaLzvGsafNVkhdzjac5iGjpc7ONhHdM+8KHGIxzhCA+6Qa2GfDzL72RIh3ohckoj6oi
Z7Ffy6WUHhTyNyNuFuawyDcLGMroYvZLE3CdM0c1OS2QeLMONQEUHTcfaHNqWzQbrFPlMscEMzNk
C7wKZ3PsWUNuTYzd25Ddcovd9m5hA9jljpwZtXThm1BCr6nibN4CGuuJMAsBrGyTlOH6cchyLTdW
kkAjiH6lFAmLIQrnJSXudiD3sFvJayVdtCaoC9guBIsB+Qt9L8zR5EiCVQ4tzTkokzd1jpYMg1Ob
hsHC9ChOBdmrpYp+sxInTXoRk7KNfL2aeQ/oAxXaZE0nw+BUxuRQXvEgFkQuAliK+ISRpWrlq1nK
1CFlujvm8DjLkfPG0yEKG7eJsCyQ7xA8ZLib4k4U3oFftwFqj1oR8nFLlG1d0yh3cziahH2TZPpY
tbFZR1te9BDfJcbQj7dSPMRx5HbtIAxQyBS5QpNhGsiQATUkCKhEkltMqQ6dISOsm8Vps0ZisxWd
iweADFg3tooWFsZXNGUMk4n3tALuIRB2012b65Jw2zDxwTBF8zPJFORx8yLqNcUhipiefsZupXYK
HxIzJdxwoTApa5bV6HOgS4lzeyWVasUK3NIIN2iYKE9lteOxYuaXVRJJN6z9tGBnQlwLdqkwwqfZ
WWbWN4e2XGjziANNm4d+1CrO02rirCVMq2mZLHK6AoJ760fcwC60yMQgFrpKkD27sMfhQ8NACgry
CwQ9MW4zvuzaTxVLS6/CVgyrI2CxvniO5F5J7oI+l9NPFBTMCHoR2xcjx5QFx0vRqHFLw5WSjQ15
qB5bv6mGabzit1oQKxOHJFoj1D3klY9UpGRXEv0VqKw5M5xDpUwAg1tGUdPcGV2hQLeoi8q4COKi
onLLuYIckGAp1mkyNJKAUbjm6qFMzA4obNJYi9jxgFE2nMo+hKfPqicS3qaWlMDXIdCS+cCaKoq2
UY3A1UYXHecbAfsFA2HKo3ocdzL0GIjXBt6Qe1ldc5QSJPPhVVFW0fiijEM8niSE8KJuZ3HbkMYk
dORqEvBnGu5KcSEIKoY1xiGL0jezyySfaeUaQi0ZX7BGE/qrdeecXg251s/MkVKDIQe81rahORUk
cSLWWlKL1zlSxuZYRx3yWycRadlR8qR6pJ24YiXiVug01rO2EQ+QDAPEkkihaWRZbnbhMMLxnogo
u1XzMeV6HAgDqoypKBd95mxsJTYRiiiW0VXE8r1yWxW5oGWnpdrNZ5X2o7oKBl1csPoJ1lixKWcz
+CBzNloMg/O0dpViVgmgNjEz+FnSj+x9BmOxYNJaQZHYahsok2clTTRcaqYXw4AwOQ1HH7I0satw
CpvU+hLpcPtjjKsex0iWGpNJJNgaZo8eTRi61AZyOotXNdmEyoNMj2d+KgKeOMJPk0l6aaOlTTdI
rQnRaiJND8+1NXXhFRngZLhHgb4kR0JgqM8YXAzm3hL7Sdy3qVjVj1wWtdlO82asvVgoQ2ODyl9S
v9ALdMjZk27Wpktr9ep8qlF/fIVNkQZfiIWKDrUheX+4kKJEvJ3DpsexGrGhzlnDGhVzwAxDoERj
IPWitwxk3Zz1hZvjfdtaavSU6FMtsXOryjIAOSA/x7n4ZQGJe8tgv6uVJ4ySRLBfJyOorgcVtF+a
h0RsAILQyHxMhcpI9hFzUeKnBxWIbqXgLUz5zEO9esvjtmivMccMjMMWsOUxUV6dvtwtsRXFhzYj
/OFs9bkSHcVWh7uGiIXMwcdyVuYMTlSi9dsumHvB1eVkUIAbyKnwlCRqnyWMS+rIegrGNEm3RANJ
CawvsVMAQ1jo5R6HJDNaT20ITdaZR+ahUXlmIhXGdmB5nrtFNCjlDbZMVvniXBTBNTft1rgx8QKF
lZvoUS7eGvoi4wPurTHZaEuJTqMuRGU+BUtbd8RF4AxClLBkYPbQkkRpTCdnmpmasfprhuXFqDRd
fW5zs9NeyJZfyHVjnxb5gO2NHKtdj1LkrqyCbgRukpjiXSSncr1LYRMIlsM1Icuek1DsMa+VgQF1
T8rl4V0zisoiWQ3QORSIAd3rKPJQuxT6a3GtlBJxKDYSNF16BoOqNM/ZQIwLfjPuk9VCrho5Z4Yt
z9g3Wt/KWqFSfeZY/XIG1BGh8klaUcqOGf/RNcdSwmqIvdSY5QXvmqbUDwXJOd1l6hZUQlbaDyh9
LBV9cm1zYyBp27WmRrQ66C2m1SEVwBcdiDZndV68LUPbFoGPRUimEiEskXHeG8VYpGRXQ2qpQ+71
QdogfmFOynCMwUYmjH6AoXGmk29TKyRiT9KLYti1q/lD8nJUnhauo85QcyjFeOzIDiBMUIlrUgz5
3LlC9RLukYNYVIVGIHE0lR1ux2SRLv9X2qV/JyG/ZRlEqPyzZug2itOyQ8wPk+u1+Pi1J6Kd+PHX
P/siVV/7IoxpsqHSWYiMRn7o+SV+ouGDUUXDWLugFR72sy9SlT/AiqrI9SXyagBs8Ef/1Rcpfxg4
GS3TpC5T+Ou/1Bcpv5EkDQssLxZjEXKHphA7+J2o80t/pMtBVoZFvNzPFXI0+VOd5X0TFZekkd4T
QXwcjeU90ZSDRAYbj3bAuwyPMMA1l5X88nwrJ9EGjo/XK9pJygVuk618HIRTvEQ3wTL4YVexxx03
WhY/pNwBHVNEuSpFsqMHyRbN/uQNZU8pTCBsb823qD4v1lg8QGW3ST1yLSbL84tZgpI2gZbiV4Nc
gR7GWhQ3MtvHHgKvVZafQ8rSJklQ/pIAcackcCVxPsa6sB1Ck8IZ0hwV3bNgyo+Az657ViPIRXem
ZNyVhnAnQmcO8t4uzHhb99mWsPdtM+XPeZ68FdCEnSp7L9qGRY8MDzVPy895jFI2p/7cXdVWgyhI
b+5IffDVAsueFhv0EYG8H6llkefeINW8pdoOYISlzzn8gSqZLhOS0DmIFLvLWarn+pkAt1skGSzO
JW3gKqK444AIRh+Fe5ymoxixQcJ6zr8TcxDZqdzdsDXeJmRMjrnxUMbLG8ajLQXFpQ8ZvoBW2Qjk
vKlqsEUsT5/WUCGO6nhbt80G5teDsMh7aw6+5LG8ychKt6tpVc8NJ1LLARhWCFiGOfdyea3VSxE7
cfKiirUjNh3RDmgYHTOIM6cv6wx8fX5B96LZK39lmuuHIWM7Tdu/xWbMs5TIXIRq38ndTuv4CRhd
iBTDVpZZ5gQx20uzHVm+CwuDWOm6rnXHGqBGRtBspnzXL296psj2EK10IaM9o5c+TqEc2VnDN8wN
6iEJl8cRTBlyhms9Ew+EkpV2JEjbHmILHABymVlEmxMAbkYVGsnuzQ25E+tUizA5EvuqE7AWd4js
tjLPcRg/I/CS2DEUn2HNO7RMP7GoXAIz/1zIWnMzdXkFfm/rBl0swpkWRAbtYJU5GtL9sVNnf0rm
RytRjl0OglUAvdxTkWQEN7bJJjMEiy2hwI4XmhaRHeEqGG3ntnK5SbEMNV8LABvqGqVS1RhHtUDw
6mx0h5KJuSRspQGHelajWtR2mlE+sPa4BEt/IkjiRirN2BnL/AFglCVNF4BZzMSF5TYacjS12Tks
FXeJO/LT5ySwjeoWds9AzgzlYqQme+pCdzAbyJ6AccRUwLejHi2Z7U4ATdqtcX9QDVylEkdQIx+E
KL0gl/DMWcVAHOEil/dowj4RV2wB1XmxH83yUYr58tDDX2LJ/VYFmEPjGbTYgjlAo2g6NOj15r4r
xmPUjYPTk0erJBYdXJw8CwkgFGJEJ23+kqV2M8hQZZMMnZnsxG3yHFTiy9hT9UDwAjV6keaJ4eWY
cUvt2bTUVPSj+l4Nyr7Fc91ZpFp2q91d3gOUdebR2Kma+ZVG6h5APxjfHkRQ+MSw+QhY/w2Dwx1z
8AMojDfA9/dBRAqckrGzT7eWUt2QQ3MrruyiJN+ia64R2kdvmMj39Du2KE8v5Wh+DYVwPdbKXpTl
g6oASVpgsei7VJtfqpAArDkHKCcfNHMlvEYb2tx/MSaW/jwJ+3nFhzBgMqdnuCb9zg5WxVgLx2m5
78nCsgGJkvZUPQEkrRwkki7v+H2cimNi6P4SFMeA2GaayTV6iZ2u7v9y2/w7m4PvZ/tv3/aPV7Oa
01YnKyt947e5em7VY13DWcCTPZcOmgNH10SHhahgVym0r0HAX5sdW3z3bXCdVPlLLoUHpMKY7ZVL
HvTnUcSoUOQ/Vhp/aQr8v7Mo/sPfWp/r1wnzz+f+f+lRtBh//uMR7yZ+a16z7rX5tZ5Z/+SnNVH7
gwEqKB6DkkVDybNWLD+9ifxI1xXMgBwvBmNgUflbMaPof0iaZioQq/9mW/xZzKw/gvuhi5AfYTWv
FKC/MOS1fl9D6YaiKjwgLxCXADl3vx1MQC6iRKvKL4wI0W7ZVXf5jfTUlbbVOSbKAlf3PuD77BEM
HLkl1Ha5QdW5NQ7WYf7UjsMHWpdze1XcZTvhOvtIPogE32Z3S+QZ7+NDR5rVa+uJTrGbndoDA+NU
u3CretYBZ8ZHNMIVtrGx75lqXuq9/hqd1a94W560o/xqRS5FBTJg+aG5647tXvBbz7ru3Mwv3MjJ
dumDfKmOyGUvyU7xyxs00152nr36wka/RN5+B9l5qxIm4RfX5WW8HyeHn7SX5WhupmP/0O3qG+Fa
eZf3IOz8cdMd9U16pfn1hsCkbeqJezbPjv6VnMs9r/JKORjb4CG/4QZEBskXBr3QdKPBCbe9TvSP
DZMta10uXvuAJyV889ryta14H8JzRHp/futP8T7nYcOr6Dzvrev5gY/wyHv4kr3CD3aLHe+J5vUo
3K4NG+2Ln90Gd/IOnrsTOa1zh/TIy73qKO6VY+QSCOFHLJig3vmpVzqq29n5Zvykc2oQTj+xAd5L
vuULXrftT8EF1aUNxfLF2KYb9XbBQXJBcUPxEfggnVuHcXisu6noFfw+oD7MCG+ZdFBYHh+0Xe/o
TuFPB4XXNR1nYp0d87m7nQtXUZ0RHPHTcsy38aU61Mgf7GSHv8RFrcf7Ir6HjyXZRTvDz7flJjwQ
6HLXvghXZPmeeYZHUOmBLXrRTpxtk4893WB5cY0bNuWtnXyEliM8pofhetyYX/OpIQP60bpBE/io
HLrb5tqEtBUhKERfs7V4oXhct+IVCFsPYdSmdyS/fzX3874rHMT9Xn6QroVbjs8BH15xTZ6G4Ut2
eeLvXZbtdujrh4xhqW/wjWwyt3pubbLcL8OZ3j2iZb3iQ8sLR3cnzHZ2I7rSHWUsoAMh94lCrI6D
PzrcP/M3zZ3cesMIlzXc6Zw7tuqUN4mP5MI3ttmH390hHtcf5AJn44mtt7l/KakabLgKTu+0nuwh
8Dd4FfVLfloOhd9dg8NCBJHyEB8JhxEKlt1k2Kp0jZuGZIQjzv0QpKYv6U89CWlW94W0GuTWVxag
YsX060zKdlJOnX1+J36PwZtXbMnMJhTN7biR3A+X+Va7z6n6qG3zA/+GvjObHeq09r13qZHvM8+U
nG1TesvkkCuhU3WEB6o8FivUZhFr3LP0KrQfaFcUZi5ZXNmIfQTBjs/iE4KotN8oyY5gRgYO4rMp
3fao3UTpYL2Gz0yZWjJxyaFFxmv2fszDeYir0LNcZ7MLXSDo3BgfCmUW3jVieVKnEz5DcmjJbn5h
8OuhQUESB/y2eewNT7tBa9jHB2yaR8FbDqgHVD+YwHM7xdvIa9KJ0lwtxHZzwHndPk/OZOfeeEOl
7mLO0qODIm0tTL8kmzPkNlydnZf0OKMnT8sXehqpcNLRzYJ3Cntf8ZXbHjR8dMZi3Q172UsfdH7n
WT0Y8qm4r/Nd/tg/xmg0EbCb2woVINvvjXhqTN15MXQck3b7kLKN0B+61LfERwSv5ZbmROwcEeZS
5oqFuzyBy8GEWiIORUv1WhnufKuQFrUdb8db44HvxCk4OK66GxEeVoWr22723SV1b42dpDm9vRSo
ev15/IjMY2hdQsEdH9tHkbh0e/BF2evJgrY7NkTOFrdQcS+czZt2+2G56F9zwlCo+AmrfTXgn/ZO
/1TjXKUS97WAkXN4U/jKdR86ANOKF6O/7+nX4trYEDrslKgjp/fEmcmQskFB7oDdOHynN6M3e3ow
O8YpcWuSXu54nCfamUtkoG0afTw71MDRHj95dZKtk/6GY9iO3cQbLASfO047O+zQ1T+u0nVlU+tg
9GtvVYmyIDyNuepyeeDoMAaXtFAYms8WfAfiFfJT/CQWT9J1071I4c4gdwMhzpfSIaKr3rXm3rrW
yPjY59ZRFTdu7bEmvNao9ifnfvC88T3HhweHWHISWkhbfQyXj+EkZZ1dVbKLfCzyqtMa5rwhOZRy
3OC6lPKDS0+igGzP6/CT0eSZCz4OrPcWjSceMDVWfT3NH4Ejjaeid9NbZKkCaUmDh2pltJN9vxvd
yqnfzBvzysD74XanmpVUYctv/E93yvbzMbjWnNyt3yhddzwVX2rl6F52BM6H5EDYVjvCGHbqS7Tr
35CZjIf+TTmPW/WgqeQzkHhlp+fyaNZu/TRqZ2mru70r+7xXbPqSb2C9Ggkws8Vtk+JR4kAjlidi
3IroEz21jbdAM/FgbuoKWykEJ7cvt532OBIZ99HvgsadcE6Ctsn3XBDSySflZB/tOcg4mocTClgt
sftt7L6a22jCOenrpj/q+6A7i+UeR8bUuR9i44jqjzibv1TQ/i+wHP9GczpNYSz2j6tZxCv/cfc6
xtmv1ez33/woZxX1D5EwJJU8VEpQAzfyf1WzikLFaq7sDYvKlS7pvxUL8srgEEWUQBIdGhnClJg/
i1lZ+gPiDOHCJrWupoP/+yvFrETBXP3SGCmSbjKPU5FTiYgjNOO3Ni1JIfksIgLKaDAq863RtJzD
TxoXpusAqEUsQGX0rFg1Gc/OhNtDYs6GhmylhJex7Dai0WAXYBHE0diU8fwT/ft/+oB6jNO4+vyI
X/8NEC4m3+Y/PqD85rN4j/5j7WqLz/bPSpj1L392SRIHlqrJGkhklXwfecW0/OyS0MtwjBCAoEqK
ZqB4Ycj8c+QrGH9ADVYYHkM7JV3015kvFc0fFj0SOECgtfxXM//KocVZ8suRpZsm3RudGtDmdfis
rq/vV0mMqppVUIq1fBF1fasxm4h0lLcMQiTzX+gCf5s1/M+n+q0hC1OsUbA/5EtwQrgOgtFJaEYa
b5lthDSQWlzhbLi/fCl/Z6SA0Oifvr31xPploo26JqiGupMvCfDeYpTdvt4gkP5XY5S//ykyP1mv
EEzjf1Pb1aRz6NWQyZfOFR2Jzk1ySRjwwpN8jbHSyf2OIi74F8/6ZxXij8+TI4HuVrJEzZJ/++pa
WJl6ZYT6ZRafxVnfkKDppuZXKxIvJnW+qf2LXIb1gPwfH+avT/jbF5iGkpaFg6ldimOzmz46qldf
uMr8/yTtzJbbRpK2fUWIwL6cEuAqUdRiWZZPELbbxr7vuPr/geafNgmziW9mIjr6xBFKVqEqqyrz
XcxHePZ7Du5nF41/bgjCe7fSl5bPpTzon8Odfco+RoG0KA2NRrgOsLLbBBGk87LcZ424o/FmW0A7
4EVveqhQ//kqOh/4VEU7W0Uievix5THTAQyVJABjMSZrryxXt8OAW16Y4Wk5nwUq0PRJhVzQnnwP
3JcbxztXVhHjrkBObmLvObKkleh9MYvqMUAPaYQHZnq42ujxU2K0B7WXNqp4DCoV2Jdw39ENF8OE
4thjZfTAVkZ4s8fe4y3auoDAgjXti5dkxDQ6Kw6W0dJYRH0yB8OO+I7VjIcBELKRRyuEcT0UqbOJ
IcydUsWsB1HWe4uHdPrL87U9Mn2UVO8UPTgNVrT3LNTmmknDpfO3YULnwv3pQgE0O4NygbKy3GTf
QavwfQOfb38Xxd/LIF6F0XuHI2+ZTxxL0sHwUvCAx8igAcAjv+r5m9YcPPgXSpHdmYN0LBTlFV+y
tW5hbwgnSQBslEJXMVDlAaGauODlhhitlu4R4v5K5m/R7N5IYrmTO9pG4cmQpC+h8FS7d73E8Zp/
gdtblvgMofski1xjdeGzInGNxvdQz/KnrJAOdc89Xvvu85f1vAYXh3OKZmdYjzTyPWACp1UhbyL0
6NG/BYGhUZTMqZSnFVRs+Q2WIGo2R0HkgYopZyV8SwudVvyD1nbE+yHHT9n4xRe2eYokTnqs1eK+
oNgN1mBntL/gUK+Bbm9DgGeygSYvVIkeNRirxew29UG3cbPmWRvlPPFb7VHEJlZhy2S159CSxPOh
3o19ZnfWNx0Sg2HSoc75s026LsHZw8tGoxp6IRoTrf4qNb8kDeMotay2hdU6Bj0UC9a7ZAhof9KW
6suDV/EWztN79Gb4st4660rWH/Nl5ZsubZ/FDq648ZfffG7C50oR7G5INtg3bDKA/0nrbo3wqRe8
rzGCUvlorAOfWlazi4CzIVy5CoNhlYq7TFaQBOMX1Oh8uEcPdlmPpI4hC6ybDEN54evE0DBk43Uc
R4bvURP7mWKr2fnhTkHWusFRheyNzaVih/GnwTrkHdpjwIprkHHIHnytWv9tII2W+AqDa7nL/cns
W8KNON027PeClo0nldtE4CWftEAj0nUPBgYfiYMQMGoxsYvmsYVa2ww//EGzDd/Yj+avVKiPEkxt
VCoRUaHhgldnWW/kcPicKj1C1XAW8GZ5siAiGJlpCyWwQGjckRUAw+nefMRBtaLe+36761VSw/Aa
j+UqQU8Lc/ddQK1K82FVd9/KELEusUDbKgekdKdFr+QTZ+w93MuWUOaX3YP/n5IB8YLoncC8E8z3
PF2lmgEKPpS0JzFEqS3osVePdrdz4rUDnHu5YgGkm65Es9RbokaaepyBT6H6Wcc+r3kuvV+3Q1y9
mJzHmA0DRf3Kq+XpZKGchvv3xnuCfHvf294jhIOVi4LEv95fF6qI5xwJaToqf1/o/z1zv4c1XSjO
Ej3Wv6E6FIP2xOudwgC1xPy7ZQMN/Jzy/s3ebo/wyvUE1D2wZxUdfS4Ks+eDFAa+ngmt9oRyzLqu
3zKqGajk2CCcbge6siAIRIGfq6nKzXQ2kzroGXziVe1JEpGyEU/GpHz49yX78V8zdD5xs6r+x8Rd
RJhNHLT2IRkLIphH9TA6qdO/NVtzn6yzY/y9Orrv1iZGoGtl4N+wrRzJJrtldv2qQh132lf/qdmp
z8KG7Hb7h11Zpxe/azbFhd54kp+zFYqIvd+aWI79GpFsuR1Fmu50F+uGt4JF01+BXiNrdDcu101Z
YOIZqIPyNPhvkCzs0Y+3tZFAp1bWgtQjYBE6oSUiuoVskSosfN4r4UGGwO4xeDSIfOTZKJEBgLcL
BOxJ3SbPybqluEpHlrqyv87+xbz4xy0i/7FopctY0/X3bIuIeZCFqZ4pT/LWezC3o1Nt3T1SBHZh
ZzbH3ga3REffpasf6gr6tJ0eqCVti3W1kIGWfsdsyrn4sWs0xmwW1AybB836Xkg1vPh24Zb5x/X6
YsBoJ1wOOCgjXTbbWnkSOaWDOt+omDYryRf4kLgFmjupfPQTZbuwom4PD9u1y6io1xlqH4XKE+eJ
v/Ix9eilep8E9M0oTybCj172UcVE3yHyHfCqj2BCjjlalRZWuas2uuuUzrn9m/7YS7OJmJLn2ZcP
JZQpIf4pT4aK7H3yXVd+Dd2v2zH+TPqzINNV/CyI4clyrgit8lStpQ29vTuoUI/GerQHp97Gu3Sr
PP6PEWdHGboAsuqFDCukS8e5Hq19J7L1lfjFf/bsaONttIWJlJY+7iwfG1blG2XKHgo+D2txrexc
hycb54x2qNfFPl4LlKeXdu5S0Onfz2YWobcsQctHeZJQLi29hz7NEVlNnSiWFtLhByDgMh2e5who
RZehtCwu/byl9x9oDZaWSIz60XtUalAIxM5Ge2anV+oLRI0A6kt7Z4jFe6nXX2keobUC3reFELOq
UZu1s1z5FIwlihoYwSaoekkCwJ+gUb5Zw/iQZd2nLIJbXXAVHRCbS198GltaNewk6taS2u7UYvhi
JBSZiwGPv0Kh12YYWwUOLGbgRzi5diX/EOCn4/OpizECSPGmVugReaoT9zL4p+9mh9ahusJbYiXA
X2m53PkmlmDhQfRR7GuCVygYpwR11DZQULyJIQDFXLtTYbRlLX+CVAXRxXpD6wTdGtnxk+9NGT4Y
8cIhvLQ/Z5m5C3rZSgsWcq0FqKZiXBTAkC+Kha+7FGaWeHGcVCGPjMqTloirhNa03k5sUGshzAx1
wpXiMhN8mJqdrddAdLMaBD7DcfxPMjJbicPXq+xgbayFo14f1GwlfUZMYZPa5kLOXxjjx4F7Flt2
wYkrHlnIrL8H9ddueKNLs5B3/rwzXGySj7voWQwrclO9l0gC7rF3BBrWmZ3fQafdhIdw4TRZGs4s
qdatHJhVyXAa6jHg83A3ShwT2aGFIU1/5899T7VSASurA/C43Pe9jp1kW5kyN3bRlkEQ8AYG2bDS
tsoaeR2geAvf6R8Wye+Is6QGg7fRK0umkEjylhzrDRLUVPf6kY62S5GvtstX9xksQbIwVvmPutfH
8vwdeZbjkK7FTx6dQg4q/7F5kKHSrisSqi3Y8S9kRO5pFm8Sx3+C+5M/eY711+3Jvv5Nf8ef7Xap
MlFeSi35KUCavRpXsjkJzVXr/y3KbLNLes6bmwl+KuixjVJvR+AVtXxhL0xH7I11MyeAIgxdQiFw
iSI98fbe5Bi83x7HUoTZdQoVKKqyvUo9vUOrEcoe9fzN7RCzbtC/E9bfX2QOkwOQV0RxJkyrv3dG
Ks3V0aM7DmqGIvqGYtN/Xrq/XIPGbF+H6GWCCydi9LlZG5vgYAqrUduqj82G65Ld+gejW1mfFsa5
NJfTv58lrrDhcPdqvla1Lr5NuzzcoHyqOwia2vnURfWccGGfT5vp1gKZJRaoWVKllITEJAXoLUCg
yaItKmyLz1kj2rgwxOt3pd+fcpZW/J7C6VAzscWaeqS7TZ283PZ3oF4g1a5lB1VjpNhsGLn725Gn
gdwa6CyrGK6a1p1E4Ayr4tr4icoW2snN6+0oi0t1ljy6WMVeLv1YquMGOMe6HZ32Ljh2G5x2t4DR
zYfbEZcmdJZH5Bpbqm6YAsa/cot6aX+foAgayLVzO9DCBJqz15obaaGaCSQsCUxLDJxqkB9jdams
8A/PlL8XyLw/JzSC2IQDJx0GlQ/Nw+ij/OvgQudtG0dBOwskwdb/uvTm/YeHw++w8uXWQ6MIciem
FB+HTvWAuwwSRz97UHg8HhpHhMqNw8jKAgp3e1oXNqA5yzSWUKSKOO15jAEp4pzg5nrjF1F7DZWX
25GkpS/4R3qJujRNmFq1b74psr7uRuFnqd+XcGH7XNjg22hZzZqaC7p0gDUD/U0LxqOuI4EOLfL2
r1k65uelM6nUPKiJ08A3+hrRwG2zDaK7T+57ctQfgRmu6A3Y4ZPaPLx0d0utxMXvPctDjYDlNuBc
8t4BRbUDgitverd3HctuARq2CBLdlUd3vdTUm7b/jSz0YQR/luHjwAqTJOa0RFR7U8kIDWEVLviK
A6bKcY0cmeL/uKB8eZRNQI/zQ0UU3NH0Kq5Tirl3u/dC9fFdzRey69WTS9UoisPxwqdvloWCuJU9
z+RdqiCdEoFqi9ylBfNnCXkayO8Y87sMzRYILWZBleQ03Uij9SQy6gT77j49dDsUaG4v0D+7v7N4
s5tNpgdF2CsDCQ/fO7NqVpCyd11gPnopOryxp6/0SHt2vfLQpoCZPFBxsja84RYBS7Pa+erwiGrW
q4KA0Yi6UmupX27/wutb6GxGZklLs4oMTQc+bWc7VFhgt2+VTbNtv9MnPrQ7ILH3XNZpLa3cN2Dc
CwfC1bV8Fn2WufxRQUggleQnvf3Wg9GMIdO6CEh73loK9mZXLcRbXACz/GVktKRra5QpkHagaXGi
2A2PynY6WLXHpfvCwoqenIjOtw3KiCEW8wSL41fXBBZdygsL7AOv8EcyOJvAWQ4KdE/MRPbUE7A5
R+WuIK/NrbhunuJNdkQzxe6ce3/XPCqe/RQ4S7WypQHOLkSoAPo42IlccWPqMSPC3MrCB1uKMMs8
7hApmhsQoa/3MY3EsE42t3fA1cPzbAZnacdUvVGpUzYANoS2gsJ0DvJ+gmlw+xErcX072tXz83e0
+Q1Iq8ZW1QNDfmqMlxINUq1Gu15wF5YFHNY/zogJnmTQwILMoc/f+kPXR34q6cJToYmPCZ3vFfJD
7ipVYPkjMWmuFLPs12OmhHgVUPpLamPSckOWbkR6KpyKEKhLIUTuP8hNCyZXntr3vn4XakmyxjAG
3XxFfYQ+iT3FAdtZp5CQoYs+FQ1V/uyvRpbXOPshfCMPAzJWIXbK4EuFVLWlsjhpRb+WXBwqsigH
RK1IDVKuUe+4KkYlgVTjHxxVjty4qWOl0WAnYfmpCbP/fG1dTNJs75iJ2ruMB+3MIkHjonYfckFc
MOiVp/w526AXQWZbBEuIqpDkWnjqN/EnLgl299N6qCCPBHdYPeFeaQMv59EimHaUMx92eIz43/b2
srt2JYbtzG3EkhQTaOa0z84uDVZS5VmHPNWpB5DeDMf8BXfUdXM/Siif0u8L181dKCwsw48q4Hzw
51FnCdByu9YXrDA++Wpm0McXdxKMuQEdS5z5NmjZnDAivZciRBj9hc7BlZPlYsCzjyshph7FHWYr
kdHsS2gZbokXkAldBjKu2VaOrpQL6+na4XIRc/atWccJRV5iSqf6XkDace06w2m0QU4M9CqWDk9A
i3+urfPpnSVHLUOeJcr8+NSZIsol2AYpu1x9Fl1rl4vjPgFqEmbNu4TnA89ynGuQKWm84U2VBgOS
N8DFQTFPtWC945y6HkskrBP1V0P1zK7C+JBK4k8hvHNdyLDeXahUm0YEGA6cKorxjk7zb0P8UumG
jdXBpsCIsu59ZwDqhM8S6BkN+tD4udUhx4gCvyBpf6AajYBFhJ1Y+lU1A5ROlB+dpmBF9lQahZMh
4IPgOneiZqXryJkXLEwr3ZkgRxb2w7VteT51s6zf1ikN44BP1R1gf+3HnXmPduhKWZe2sAg6/LMB
L01aA3/vvvm1Uy4t2cNSLD5xuTkV/Tvi2BtETRyPFOiWoMxUlIbQ5a7qxtZ8mP4wFFg/FmAeS8Fi
ox4wVBtX3QBBn69WJJ49tjC+xh8Z0ogYSNhash9aqv3WJBxaf83rEwqXGZ40t+dtmpYbG9qY3Wdd
BAsxw7PcJw4XWxeq9ZhDKtBREkbAdgx/StGwHax4dzvqtVfnxfxNX/MseyFkJJpCmcSnVrFk9MMC
NA/VVTt4ToFfQITENTbM3CRX8MxXXaduYhzLy3dhunD/Fyf4xW+ZXVnxie6NRGDlFF3pFCCl5KFw
cnB6C2NeWKHGLGNnEKLRdZlWqI1T5KayEYa1cW/Y99tuly3N8FK0WabOg1DMZYMZLvmwgs5NCKuA
CGyaG6G3SdqM2h9V/mmkll2mwl2Z1AsnlHKlZH8xr7OEbQRFFfoFewQiGL3IA0Q/p3yrX8adtjaS
rXxSjogcwZOptwIlzAYq24vyxTpB9LehrTxJ62izdGwuLfdZQi/qssgraTo1rQO9ylXZoy8rYxAg
fcktHIAG6oBms1RjmVbQn5sM+Tbo3Kg6yrOosulDw88y4aNRkwOt8jeQ+Gxj6++wm90vlW+v1TGY
+d/xZsdIKxSiWRimO3X1MwSKPuX4bYHExqnEgRTlGjsBm+ldf/TXS628fzgyf8ee5eGwbau8DFl3
tdOt0Rbfwp9nlWsHQCpbab+wp65/z7+jfazBszwCchf/ej2KT+pXUTr0/QvqI+I6dtz9cEIBGOHh
VNpmKp4nDrCgT/BBdkuH9tJPmGXQtqorpY6Y7LI6YJ0CsREqL/jRGmVctwBDSge99d5uD3zKFTdW
lDLLn1nnaiqqV6xjTGm4rQNk++t2hJm870d/5XwRTYyf8xSta5lYdznjmtD8brod92h94eyFYOMm
OLYH2LPydtiDQxZ6Z3mnLo1wlr/QI9QGT55GOElqBjLqyOvbI5x23a05nOWndmiDWGuIUBSZHcCt
Ldp9ixC9J5wC8fl2rKVFMssAYi93hohb1FMeDpNL8Abt+C2+QqiJNMcwK9ZeGqJjuvBWmUZwa4Sz
PKAWfpCCikc73uPM6UBGJ+amEcDXLvQblj7WNPyzbfghwYkBB8qpCnmmGmyhWzrPpm10YyzqrNOQ
o+YKf5KxqJSzjDvv0Mv7eo1F2qnDqnZ/+3Nd69icL36IaxcDqlqdOs8Uzez1rVAi7fStaREZyyDF
wiTTpRKTIKoxoepExUFWfnljv7A8/+Gt9XduU2d73PSMSkD4Pz41h3yf7LxDeod15d3ybfYaoPFi
tLMbEEJ2CQKbfD7/Hlnxx8JGavUB48LH5frgP7xbf49qllaA1eWuD6fjNDlsAp9bJQlceQQJPIcC
QbwZ17XtY+qxuv1Fr252VcUnXFQUjMFnK9QSfBHfVIaY9hq+YR6WPI3NUQ1Fu7BHfJduh7u633+H
m59LvotKYZ8RTjJOkFhs3cPw7Mcohuto9GwwqwDo6/9mE57FnK1ZwQW+narQOEpkzCuF1xcezLeH
dX1NnsWYrUmtNFrLnHLmBBK37vqduM/25v/lZL96ZzLh9iGFrZjSxw49SylGkzeRK2RIGU4eieW4
l13lBX1725Kan5gbYxdowvrmXYVQo+CiCYBbQt/Gzu0RX103FoBx6K2QEOeg8byuFW8MovQkSJ89
CUEIsV8NPHjLXn4emqXq77X2AmI+iqiiqgTTdt7/CixNrz29S075l6Cw48RuSwfp9/ARgRa0PwpH
QEcUZFa5ij6J97kNyG57e8CLP2F2LIpU8LI+SdJT0b52nre38sRW5AAlhGrd8P4ywvouReFE+i4j
sNBYk+3WJ6OKVqM/3seCv1HrF73q7DETFn7adOTPj4DzyZm+1dmS0BuMqYqAyfHcHkltc1Uo6muB
RtbtGbh2mJ2HmZ2aninEcp3HCHL3yKSoTi79N9iViR8J5s6AdmrNs1En0d7NEKo8tRsV/QiENbfm
vUQzW1rTttgvHc8ff282c+fx5ukowy41l5JuPOGXgW3myIUUA7GwQ5a4cORM3I1S4Ejat65FcMPU
7n1k9VwXtWD/Z6//xIDURsrV4T6BpBz3pOFV9R/S9GsKWmNMMURXha1bmw+SIU6KgfUKEfCFb3/t
RL4Ywiy7+R736cHXkhNXawwGkXKxsRtbY4RO+XoN8muxlfXxLLs1a7NkJ2U41QrIi54yNH2wwt0L
u+RNWcnTFzuIUDxX+snaIuPxCY3znfWQ7wYUaaJN9Za+Bt9vL8pr0LuL8c/OaN+TBk0t2vGE9vgW
2YpdJw2vuW69ovW9asX3ifgmVO59hx2d6qKw2qHSi4LzWDxKiLiQ4HYxFKjbv0qZttytKZqd5q2O
PRRElORU6aIj+x2akONerz/3JcbuCr1P89FVMM8Y8keQ/asBN+PKwsXz0QArkqJePiJ1kanZQ1HU
myp/LzsB5WvdqYFVxN1rYgaHIel/+DoiH8jQ6110l/TjRvIA6Q/lQxtnT4B7d2mc3+W1vjUNc2GE
SwOcPUPgoYhK77LsIohtmENuK6l9zvKdb578fKm8fuW+bpqcMtp05mnynFiiBHopIp6fnETZWzdi
i+UjCG3ZQsPJ/y/u0xexZlku7XSc3ORyPJWIWPdltbUmgJBV3yHNe5cU2SqEI47vkCzeD83P28tG
vnK4XwSf3ca4HSZ57efpSRV7uKkIkaELlRjGupKDTaZUOwHyqa5giYpKooFTUijqW7wYHlwXj6Vm
r+CYgsd7KTy0RoUHV73LNW2FdLeG5srt33qtVHn2W7mPXJ46HVr1ehaRO3OjPo4d4klso2FE/R/u
JQLrtunv1Pi5rqHHZl8Q+oYgbBwaCktFu9ACuVZcufgtsyQY1FqXDxLzVm8mKR38D3fiIzxaSmhQ
NZYeQVN++2Nz/70cMTO6HHkmI/Qpsd1wt063hqFucPg6hEa0rzFL9yobz/Wy4a3XWwikBV9daQld
dns/cHO//AFq7NFdRQb95OJgIFOZLc0XC5HVsF3YDVeu6xfzOktjbm7FXG365BTvEY3b6nttq2/E
3RLh8coF5iLMLJnINQRPK2MpDZq+K4XXTJEfB6le3V6xS1FmFzhpFPEeLoniRsVJGO6iyry3xAUM
8bXy0MVYZpcxtcU/IFaK9CRCQPRtYZPfy2tpB/PXQQTKoTW3pbQKXWCpwmhNmenWspxlrgqDo1Qe
y/SEQdZdXX4dXWC/PiwsFG9pimLgHKzHUF0VFidigHiSqe6sEk79I9VodOQUxNr1tc6NB4OMLY4g
K8v/qo/Gri5QN6tPYox4651kHcscmRgM4MP6NExXHwzbk+bdQ6F+cC3eqsmzKTE+3C+77E3TKvRo
d0qU2sV4gGPjWJHwkin5Dqc0Ls5Ttw5BuwjpwvS7gJyRiuKa1X5r+T0JZmSCV9D/wMmvvO975A5z
vOrNz8MIY7OiDxc5oxq9p03g6DoMDeFn33/DSMDWYVfW/bg2ayx8I3+f1InTRe9BpW3jSHxJ0U6S
u2OvemtVE9b6MCkEQ2jby2OxgWK5NgrovWGyiYdmNUgmzCHpKcwh4jB5UlCtBFe6q8RoYYkubexZ
/k8jTxEMQUxOvtuu6xGhXwY5eMhYcbjf3g3XzxodXfDpBQdpcJYzmwhniAw16lPaylv49o+aBQpJ
NqTnWOc9JQefuqh7knF4odu5UiT5uRDrL5GIHp2sjTu5VFdlMf4VVtl7ECMRlkUItVS0VHzHwh1R
i5aYY1eT0dkPnqVdFaNODJfQLVS33q7aRtsJzRQeluDs1/ozqDz9nphZdg2NGB1gPxlPtYSwnjo5
lZRrdwy+p71x7NxfWVpucE16xAH4gGz/MUHGH097dCdRT+b8tj19QMOTF2rQdHbdJS2YDwi3EbxQ
yIsvwUCjnHqgn33PtAR9QKTG6pOLelonZfbtr3w1J5yNZZbAox7zBaw4x5OA6J0XpYdM/NKHEkXP
DD9Xf2XgAng74vQX/8hCZxFnudzVohr7tylijCGn+CC4/kL19hoU7OIDzRJ5m/lRjP3pCNltiybW
AeTZSggBa9KdHVDkIxdJkJ4pKGFscDLDqdVsrIrum4g9OdeklTEk94HlvheD/FdCMchlY/9vszA7
BUScPspBDRISJNLoEZz699sBrh5mZ9M8S/ajH3a1gE3MKUKdOez3WXxPo3+BZX39cXkWZZaPEt1t
sthlptUjb8s9HGtHW1cbfTU42f/hZXmt4Hr+ZedkOx3nJVNqGdXE3AIH0GyTbbMpvzWPwSKo5FrN
7iLYLAGaZjuYxbSMpnwyHL11uxoP+L09Gfv/6Vt93F7P6jNilkjlIAYczNE9dkgrtS64IKdLF/Ir
fWXGg6kENTLTxCni8laoY4yoFjhXn7xJuD6kAmiFL8OQOVa3j3X0Dlr8rP3H2FxSJvrw8ruy6X+H
nqXmCJf2bsSk+aS1mmNK31QDcRIh+Too7yZWnl1r4lFmfUp9cdsltNvj0sajd9NUOxPeLHW/bRP9
dFE+Tq2t2debUjhlxj6WHzRYrfgRxJ+wNnOgCqO4GqxDudlZ9XsbpUcv9laCwWuw65ND6gmrvgof
Y1ykNBHan4qqciY/632MN0u1FycV9gyPhLDchCIapWL4iLzZi+U2TkDHwuLfsO1aj5G8DVFD1Z5D
d7yzTKh1qvW9bD97ACcxCcMrs8CcqV6F+Whr2A4EUrEX0K7HgQHHV3Q4Dcge2jpo0QOY7B4wrui4
JHUWao7lwCDZQNbwgK/TPui/+Pno6MnXJjGcQg+fhb5dmZK7HcXO6Zp+q7vuug7Eoxj8VUrjtsoQ
bvVxLw3SfWJKm1QIcABG7jfCZivUTmLWbBH120YWQl/Ki9xDjErTjVnnL4IqHz3PsJv4s9xpR0WB
EC3K/HO4z4NxQ4Fr3wX6voLDEePjEKLAi9GCmNbbSo041b6Hyt3oHcUOUSdjoyR/kTlw5IXhNca7
rHnrwzcx3zfgdUQFy6YgXXsdtmYd5slk6B6XU89vTwgGrUsZR/nhk0ezr4nLN9zsDoOZf+4Dd1Pg
F7yQjK+mMeyuDWoSIsoU82I15tethqc6vZWteUgdAN92ZAMKdMAZ2IGzdFFZjDdLzlIuhoFaUCBD
UNYZ79Gs3fUrILDbcFeclmlp126N58ObZWl/ZOMLA8OL1XvO99iM1mH9PGTp/e08dg1Cj67g3/P4
8e9niWysRFUveys+YVmNamtw8sxJ6Fgsfac0w+6vTvurFk1MKCLhuzUemoAaaFg85tGPGPmtPPOn
e7T4GFqu4qRivhLjfFXVS2fv1WrA+c+cJcIEqf+0DEwgPkxJHeDAnPOY7BMAZS7Q+0FLnAhUzVBk
215Q11WSIWCupktVq2sdg4vpmmXFYXDRA8RDmddz0NODWYnfrLvmNUHIZ9eDV68+lc/WL+Vbfshe
opfFhsW1K4KFToEMLBes4rxn0jWeVVjemLDqDcQ6qp1+wIt3DVB0KzeraA8IJGupkCwdd9damTRp
KNghPair4LIvD6IwxAddTpl/H19r0Pq+3by2O7c84E1pi/eR4+Fjur69Nq9P9u+g1qwcZYxDiicF
a1NE/IfkD2Ch+AYIe+WtMRV+TO4TeYXgqfgleMSbfe0fb8e/Otln4WdrLkR6x88QYz4h+ooEmgBE
fO/H8sJ1/mp14WxqJ03Z81ZP2ks9DHqmlvWr89+vSSbT3WsP1PufGJ71ZFFkQIHYNp8bbymPTn99
frc/jz57GQmtq4hd85FH1S10VPBa4ntwL2zTg7eRFop6SzM6e7pomSlIus+M6uX3wjt1coDny7fb
X+3aY+V8QNNvOEtoHY5tfm0xIIRIatjy+aLy0/Wz4GxhzB8rde15Cj61H7iv0emQ1fcd975eS/Z4
9A/CQo6+WpY9H9Ls5TEWYlbXOiukl+6N01SCCtaYARUb+eR/Ezc09u3lE2jpW80OvDRQc6WkWHiq
6u9D8drDdajChWffUoxZVhFFVYbPwbdqqy9i9pyZtNZebi+H6x8LrV1DpCUn69p88oIBcb5WncDS
zVrZ4E3hoCb62DjCtty6a2vpY11df2fxZvNWjy6FuIoxhXvA2T+mF1Zm4224AaNX7GUn2LjrhSFe
ncazkLNpTDBfNdtQm/BCwpfUiV+6FNn5dq3YpZ2rq9ju86W0MaWFP9LG75D6LDXLPtdnXM7ik3Yy
vhibcYdJ19o8yZtJnt1ylgo417fAWbxZLtbEVh3hRgJSOuKI0XAKgLXcojmX70YAlw1goeikLaSr
a+BSE/W8f68dfZaaRQ76rip5fkH/QX5uEuJA5fcQbA0ufvILINf7eus5S4iaa6etRV8MdyYRLWlI
2Zc5LFLGLuNJyLPvc+/Ue7zeiiMimo/6KfqkoPnhr4dFIO2VRXQRczZW7HvCuNDYJ+ZROGECg7zu
W7/jrfCDquF986jeeZvivyhGXASdnT7N0KdK7RFU2HGh2k2MRvM++0LNFqx08lYtCRpPy3K2bC/i
zQ4g1yiNXnOZ2Lp6EmO8V+rY38sVKkPCaUAzSpDTV1H17n1rUTF6aX6nfz87lwQeVH1kMtTpAYHD
DgGR5xprZDzKdfTJs7t6Ym+s//PccDHi+VklZnRdNIWlNKxzzdZzO5ZXk7QG1oBr0TqANpoKP4Gz
hBWe8tytqZ7lXd4VmCx3ZAhRFFYJSqS5l69LVbMLfZ+nVEy8crcw1itJ6WKss9QreooppBJj7Q7d
L20j7QR7eJS24TeVBpdr/xdA14tws7RbAiPUdZFwqYUxTuYf67RcV4q8qbDOk/3kaPXipujrhU86
+Rz8MbN4DyBQgOSmqs/v4jpiZkqEGfazEX5twkcJa5bBrDdW4cKYwo+mzdZV8IRqGK8xzfgURulr
aipfmsp4T+qBX1YiNNjgCdRnm6oXjmbfBDylyq91DYZ7yNxPeZzh46J+jvKXwmt/QIi84wFmi9Fh
7N6b9C8t/FHkxzF6HEpv4SNeOT6pdv09uPmdX3N9HiCu1z2HElSFSlrp8X9+rb+IMEuuumdhXjr4
3bOCkXBpPDU+7hzZ99tr8YPhcrn8NRHfV/I3/g2yOBeI9wvBar3CjJ+7yrBrQJhlWWyQZP0SteFf
OC6nK2PELEW10AVUE/lOb0RH9f/Sx8Su1PBHLKbfZGWg44awdN7ulCDa9VgllR7NCHnM7iLR3Cai
9B4Wzbemy6tVgZ5LxTmFk72to48HqcdTHroEZxLvU9xiLBU/YKdOHegRZNQmFPK7rKpegT9FazcI
7kWleECYIXLUenyitS9hQCTjtIzjqiLh+NQXh3iIjlmr7rE9X2lSvjNK9acFAVdu/5LL7i4wy22g
oH6cF89sxE9xkG66usSr6y3G6MX0/U0lFg1oj3q0vdG0tcB0Bk+xlaBeuFh+UELPph95fE2WuOzp
uk7fRxLn2dYfkNZAzPwUlbLdusmxD4PPBQYrsaqcyiA7yHIMGDYbdNxcoM7RmYyr0C60t8B7ruid
pqgZSFVgN0K44vKBS4Joo6cbde9+Vjq6N670FB0u0Vpl6IJSEVHwxxGGH1LxWGrfhnI9eI9mdyxY
XHH+vcco0hLboyb3dq7lnwxdohPa24UA5St8cKu92r2noIYsDLDkV/wPj7r8wFVyS19uY8STurT3
oBvWKukodI2g57Qvpe/uAh/ljipZWfISNHBO/v3XFBq6SIoRDZORXB5Y2VBnhdbLykkZoEVjEgHo
yHOjXa2IR9fDyZRfhpn1Ks7ijSTbSpc5RrtVJ4NvPEka5aeRTBip6mGgWe137g8LVfEo3d/eaPPK
0PxnzvsLWikpvu7xM4X2LsWUzXuy1ojZq7SEeDbn26Vzbd7Q+CPgLH/UYS1oDQbCp86wjhh+A4q5
a81sFfmZ7fqwGYtfen7vx29+tVR++sh+fyzr39/kYzLOLhFxnXpS8P9Iu7LlunEl+UWMIAmCyyu3
s0k62mX5hSHLMvcF3Mmvn6RuT5uCOQc9fd86Qh3GAVioKlRlZWYNOReG+g1SCG6fX5Ehco0UrHhx
ehxZxdyoHiBDlu4hJlvb3Qj0StXI7+r0aA5zAfyOgaFtaYrdKcFwfEigTJbK4ENNgWXMu0fQBhwh
7AzNezAaP+Zy7fdV/aNk95GUeRW7yiHUWSoDBifl2U4yM3NVZdhLxk7ujlBQhyhyOV/BGwzZVTWk
10l4L88PGTEepATpemMUkHfLH6cBOm4BGN9m6WAMP7KutEnxXA4fY3Pbs8LX9Lt++h6Vqq30j0Z9
leTPKNIX0WPWQfqqtyejsxPtG8X0ZAtv1FogBDY7u9V6mwZwtjOuHW7NgKiVtKpTdOAfIfI3VpfA
g3ZXI61sGoE3TQWyKvcSBejB4C8R0f+T0JgLZX8ZCqRNZWouvohLR8DuM2gpaFHPC1hwocg3lG//
yvh/L8Hd0TTsFGmqliV25k4DRCo7LYQnIcYKMiF1Jf+U5jdkco++wBiasbSwWkac2bKrg+YBEerG
xLGupWvNb69FBU/BEfIPoWKGnstQTOSM3o5TyaiyWoJsSrQC9+ypisYserBonMMu9yBES0AmIfhI
XFr6x7Fxj5xZUqQ51AYC+gIzOSx5qeUNfvGsE0fxMk+M5l2++p9e4m+rMJc9r7xEF4PMSk6wp+VN
pezj3T+DeC0Z/KVluBgrU7VRJBnmUOiSX9Qnpj4a5lE25l2MUXnBIS7f4dJi3DsmtjqVNioOsXUV
4lC/2Zkunm8m+AlyVzwntNzNS8txr5eO4OEfDjjCoK3cuISC/HzXYv5vanxS1hgwFmEvuaT+DyPh
nMUgS2oUqLD0XAGMxMDQTlt6pfWeJO//5UlyPiPXjbCmLT5b6yvvC+pmAQDI7wutY7ET8YzxkCR+
X3w+35ZtIOc6VoPw9/zNeqCxO9aLTN9SwPlALnkYSrv9hSyyyu3ouXqO9jlUAMOzCEvHF1X++CVc
3K4xgzIzYFXPqTR4vXGvawE0PmeX6JC7JLUHQgXbZN/kfM+gltCnFUBmIL4LpLfLH2C5FrxpYbiG
gN4G0z4g9cffV7ezjKEWb5qw5Ka6sdBOmYgOVmchyfGWQa2X4S5MNvexoYXYbuONrkU99OVapGfe
ImGL3tjshegsosXsTsIx4S2ful6auzxlM6F9iR7xuUiRNS6hOBXMf21dz/UK3G2ZYgCewgm3pYf8
QTrtMWXmjZTdy7V8qiDJEkOF/vJX2wx+6yW5awN8gxV1ixen55ldp/eLLEHgMrdh19E9dbS9sOe2
5V9XK/KTLGlkgnkcU/so61rzDQCKQehXDwtFHyjkwcPdHGrTXTIkB/UbfxBWBAUW9EkMsjJUq2J4
Gi8uF9qY78MztHRQtqL70Eudd80CIt1D+LoDE6x7+agFF4RwIXkCc0GrR/i4BGzjEDu0oTvuxKno
gSOwUsKFZcC4B5z+YqVVaTO8reVKUG4UrbD8fXWASTtafapgBaMCA8asubX08787Ks6XADOXlBHF
Cm032Hi8Wo2BWobo2SHaB+dKesYGZhQwRBDBuzkmbWboGF/eyOaram3snM9Qy6mnLcSFzjGbvU5X
bT2+n6a7WQNzjH4f15iV7TA1xpJT5QqW5orCn4FBhWo9RmB1A4AnzhAGM1cr2lX4TGfU2u0S6tat
F+2zo5BkdfNGr1biDELFlFwSy93yuSBkNcoF8EMQJsjIewHwK4XI7nyqm8ohEsrC5BSESOLbazOA
0lhOGw2kNZJvIW28fADa1oWDLiTEglRNgzwl59qsXFN1NgFlToszCNkczDm5Q5i6CgTX1Aaw/co1
i/uaHSitMcZ86NnepAWw16e0rh1jejaM8xRJjhxm+7k/5mhat4Fd9R40crw6ee0hGQ1f9lr3w4s+
K/4kY/a5gchx09iGnnhJERwHpjrypBzxQLw2EnqCmldtB2UF6lW8d505mWMnGIDehWrX/vL++Q78
pwGs9k+5d40Z901XKy3mb1nvlMlHFYXntn0si/ImjkZXGXI3VpV9atV2ZMV+2pZ+W6Ze1U94Nvbl
fs5bn4yvZNhd/mF8pfePH8anLKNZxKnRFGelxqyGOR5MoyjcdgyKQ9mA/50x6F0Pu4BBPbsE8WiJ
nnBQSA+ZFp9aYL0Ucl1HaG6E3UnqTBsmHhUPmXmTTPmBNRhfJaPdgDKEDIbdEXUPSYoK0txKOaNw
E99WS81XLk5dcUcjEI+BYkd07TcCOeRyLRD4QTcXI2ucA4usWqdSZaoYrSDoj+qu+ZyA90j1F6UU
upuuCsPRXzCiSd+A/QUTpcD2N0z/y/qca0varEeVi6pnHYOhyWvT3gHAd/krirbIebZMNzqGcWr1
PKShR4trObkvJODHk9phMQBEGK+6vOCGu/6yJy45KkdQkFHFUM9zel8Mz9FkCr4aWRwCl8J+WYFz
GJCPTSwLgw1nC5ZoyVDopjdqP0ADELN0mImtm9ckaw5K3EMVHVvNX7sBMvawsth8IYk/Tt/D+aFT
r/skh2Q9wETIbtopPTZq7efSVQeq9zZLr5RRBhuzdYyU6r7Oo+/g9vD65kOLJLcH0LRP4CfVIQZw
swDfU3R3+Ry3XgzrbfJvl7BPAfSoJBUptHbUche834uEj+4qxx6aVLfsFm0l7/KimsBcLO7Ohxrq
1p0WqOdOk+/0cNixVNsnqMtL2l0xQvd+SmyiFhBuiiGCAdAdKp1ZoziY4wn6GxXTOrmRYXzzPUgR
qE2o0JZvk0ScTAHwITou6owWRR3FL5RDRn4k0Z3UPJjsLpYx5GG1bpNYnol6rkFP0vQTWDtPSu+z
xNgzBObWkp1avhuL9wAzgApiVzVVRGBeG1Hyy7GrX9OmjlYheC1w7HnQYErmsWsx9avU/mR85N2v
y8ctWouL/XIQRinrcTmT5gAWYzdDu7s+1yUBE9vz5aW2wsyXffHRX47qRo7xZRe6qBawPZRGvSCF
QJO58IGAYtnFbPe+A5xU5OYWN3bhwlqcm7Uas4QMElxCAjHOmemOVeE5rmG6SjME3mfTo2LQH8rI
C5UEn1ZHUMXMpH5UzxUYYgeMqmYAvmQYJLt8mlvtCQIhyr/X4U6zmOY6SkkJt5qVpb8o3qIWHCo3
VN0nyQdl0HaF5E1yTKEgEdS5Uzfq09z8nLrAQTUOCFcQHqQ2lKpoiXlccKi2naDRuPVk/PITuVM3
wiYjWofg0njZYxvsMuIppxQihao/yA+1E92J6qXbLmt1Klw8U6o2TmK9Vc/lrxAu9TA+LrLUljP5
QbeDPiqAYiLb2gw3qyW5+DZq0MkyQ3zwqE6cOrjN0MK8/K1FJsUFtMDoUoQzrDAj/Z1juzTRf+xF
X0u0Dy6oVTTEHJyEo1tIwHrIHqCcDuXjh86d3OlQniVX9B7YvJW/T47neZogwExopymoPVeKnZRg
A1IVgOkLpJqd4Az5hvSSS66Nkad5qmLSjHqGf79uh8dUC2o/kCpyHCdMYNQ9+GVjozoaNcXUv+wM
ZncKG+BjaJZiJjB9axUg/nuMmYw9Wp5GS550lj+F7Tc9/ElChnT51AVvagP1XmhrxS6e8HY+Gg8G
ZiVY0iBKG/dhob9NPW5Drft9o7+yItwDAvqzHsafaAOD/GXAVGtSeJJ8r43ncIDAOEY3AqT+rjH1
u65M/AT6yfoUnNA/8szY8Os+1ffdJB8VqURygRkj6O72tDpmJjmEWmLPwC0O+rlXnqQEcr4JyKFB
fyabI5IV6IUgG5FvGu3ewhvQJuyJZtGuHD8u2+9nD/IP97v60FxEGyJWM2jJwP1i5noZc1RAh5jY
sdCiBDasceEsSFWw5UEm69xN1xk5TMX/l9nzDzPi3G4/NulIUTk5Q717UYVf8JTmz86Pf8K7AE8p
OLkl27l0cpwLRYjK+qnF1Tevq8OwA3OvH9+CEciFUxfcENHZca6zM2JFi3vYZyh17tjGNpVeLu9G
FS3BuUraB0k4t5Jy7ipnOprH8ERR6ADJoPwz8cl++p64GNDBGAFr3LiB6Arwm052La7QbnXNv3gD
zqWSrtITSYrVTzRaea/se0D9FkoXECEJT3Y781nZP+daWTclgxk36lkrPorhNgsfiq49dIGM+XEI
uypui4KSQkoHMwbOHA92VoN4vcfwXnqUS+IG6XUXirCHgqjCv/onpEOW2cLfm+NbTW+G9EEJn8FZ
YI/GPYosdtQigEL+AMMmWXFbGA8VMW0JA22XjUIUsimX8MdtC8JUCc6hgVS9vbQHEXvc8a4F14+y
dAdfRZVdgRlSzh3FKCpDyHvCzuEK5/p+6nVBdvbZYrxwbynniJoiKwuGd/85U7s7ozXe0hIhjtav
7fizomDJjt87s/diAMvHp1J7Ic17rjG7Utv7xmTPaJB4cgwx9fisVLdTL9vT4ssxgqb1Crw4iDjx
UhyL49S8hew5UTK7Gyh4ch51zOMVhgfiNlQpMzT7UWaChl93QzrwqVU/WXfd11DbpffS9KtVXln+
zjJwHygYRVBVdzDx3zTwh1R2zRCNGes6BXyFJiqERbsHa+yeAvVZBZTKaKBD8MrYaWhQs0xcNlZ+
TkD402BOrvxB+tY28lvJmr1IyU5WdRtmP1LQiQN65hgFJC2ifgqQ/lMgFiz0+waieEPJRHF/q7C6
vul0MYZVERogHEUvSob0LOz9vku8oAiA20C+K01eAdn7LvhZMtOpzVOiC5tum6/Z3zefcv5bzwep
nVqqoIcQ3CnADFzNbv0Tn9BBkwb1DzvCD4CuVT/bYqiO6IZzHt3q/zdWGcaPYABvv36vzonA1Hlo
Oh8R+QGDbKpyZCYzstPz8Ev6pqO55gbubNjZaZkIM2KnTe34LOqSCJLHT3791XedJ7VksrVERnCs
RKEdRL9UaTH6WhAXNy0I4tSELrpGlsqzShCAa3IpVxAYg96GvoZjMguQGbJrp9cwTjHTi0qPaccE
YEERbHrrE67X5lxVhcrOTGdZPRcLbwnIkZBPpgD6CHzwRgsAIMHfW+TdVUeI2UQEW2Q1CIBHt4y+
mXi7pgpEhisZ07jv49w4VBZp+my5YkWRdWi8WwpY9rn7QYaKGWmJV2xQ/Errb2Q4CHa2HBDviNcL
cHcAAjGyDgZG9X5GEd6IAwdcq4cqU1FRtQxPxbTxVIG/bD6249s4G8faGgWHu+UCFMhiWRSyreiw
cGdb1gA7EnR07se2vBra4Eqx7iIdyM8KiqZjdkMBb/1Xm/69JOfzckhXYqC8Uz573wt5Hqr1FgjB
IZvqR6MTPV1eb6uItN4h9xENphtRV5vqvaTMvjmB0ovFzgSWYwbYvZDziJ9K+XQ46+W4T2oZUpgR
sK/fl00L9GjklHl7HDDeHbUY9EmKxm9y2WX5K4vf6uibZfV+1lt7puLZTIrwaGgidM62Ff8+by6v
tTJWlp2G8ybRPQNIdQB49vIRb9ZS1pvmElZo0NOyGbHEoihAIIGKjhS485AhgVZesstyL4xd21fn
9664rLUyqhYdFixZuwqkLGMPCuMtotWyZPY0v17e4aan+31NeHBdmWczkXusJvco3/b7sfxgpqii
vdy1P73B31vi8XTJqNZRY1bKebozv5u7yk989bb8Bo6zA/GmveRf3tMncTq3Hm49CGVRDKQmJvC+
Jh9drcnyRLEpBmXVxHwdkOdDymdXmdqLFBr1YUjCW/CeeQW6IKP1oOvn2LrOKN4iCrObSLrr1eg6
0jp3oN/D8mRBZEUeO39gla+NIPmOTIzTDI1j1EcleJJg2ejFpaVxH+kZ9Y1kvtLI/Hh5V1sX8Muu
OFuUBr0cQxm7WkZ5VKcBEkQCJcSDdFP8WMA1GtyMpJxEEX/DkX5ZlrPHsVAqKc2JAkGi+zR/1vLI
DrUeRDjZvssfWd+I7tzG43u9IM8N0EgmxtCWfaY29OaWfT6FO2NXeNW1qBT2aQkXLOWTIGiVzrS9
MfaoOv3nfmtYC2xZVDvMsp1+SN68U46zp+5p0trRhyj8b4HUvmx08QSrxbtgtlgEJeDPeCFBCb5Q
PehtW8WBsAVnCO510IwAY6N6PSKJm9rKtw64F8wG/IsqxJefwkXLmOGJAYiAAi2AzJ6qs668Xbbe
DT/zZQEuNobpqKYYWEGwoiAWjV+t8DoVuuuNgPBlES4iAgEQ6lqFymaZp6CKexnq2b28jcXYL9kL
FwS7QqK9tISc0V9KaguidpnyEhbURXeA82BgVAOo3VjZJYJo5Vm7zIMYkqAkIfo0nF8JpFluKw0X
XDFau1ziqPmzlFPByW1VY758HM6PdNb/Xmv5GO+bwUtHp+8/e1BQGXaC1mayjdeS/KM+RjB25XD5
y32+/f/4dMYyGgVhKcvkH0wSyatiiFrpTCXrl6KHP1hvvevlLyXsbTKe2ayi+QvFPkWDkB8ojxoQ
1Vh4vuI85gBEPAFwDTuQojTR2yg/NSgKWLR2pvFFk1QMBhA3Uct9xkxfwuxYZChekMXHStG8OJfs
qH8LpKOk+Vb9mEb3uGp2WH90GAfo0IUD0QOokO2iZ65eTMdMgxTuaLktyW2VKBCrxVREgtJEOnxk
YS+Ai6mLzV46GO77gwaixBw3RlGH9JiD9Yyxe5IUfm/NbjlY7qSFgPv1ftsCdIOBD5CWOik0bhTQ
nVGzsvv6vVSvuzKwVSmym3H00TVXg2NCwRuh7hS12gu+5GZEWn1JzpKKOKYahjykc5KDm7aT1OuS
YWJYlh3QZP+syy512iwu7yK1+CYrc+lrdMbgUCEzbxqz5IjvtpNi4obymNqZrB77yPTzDpVPadhZ
yfOQQ4cCPHsD656iqD+yHlwHtYUR6KBwouo91ZVDqeMLYsoqLIGAm35Ao9tW5gTckngSQ5gApp3u
myrxo2VYXa6cxLDqfWyqGJiUqm/MUMD7y/SfyUJnI4HtT+6JIzfpKTLTOx3yKDlUZE306tCXCErw
gLDGE5zi5a/Oj9JLAca6QgPXIakgiTwaIIQ+tePu8iKfqOILtqUvfm4V4pJQAn2RlcO21PJGHpKP
Pu72k/au5oXXSHslv5V7QMDHKwvDeV1neJRCQDcHU2RsOokUolL7SyGpjXYLQLYYfgNCgIGCClX/
6VUaBFdh0xP+Nix+8L7rg16TLJxJ2iq7KtedaI59AmzD5VNZnPelQ+GCrUy6pggIlsnGYFd1H+NU
uXKm+E1BD+moCb7BVqWIaqtdLVFz9Q3okIxp+Xm/HeOcPLI3PBOX6j/e4e99AebLRR1MmFkt/+ql
TXKxuAMLahxLpXQmFujTpfqRVsSlwRUyHrdBO60i0O5LW2fSqUtrcJMCmlj2dK9OkeA5sHXcKCKZ
mqKAyg7v2K/716qgz9EQl869rkNC9Tacnlq0/LIJujNBIrhWW003ul6NyxBKPWvNZsZqpOz9Gdmx
OiQekTOPzuCDmxIvajCygpZiNNxeNit945n1ZenlIFYfGqUeydTlSTrrYeEnWvAQy/MbRIlcLX6G
3AQAzW/tdC8Xg0u72Z9ikOzr8i6IE3R9QheKDJ4JVB4NVa+TfhXRSw+BekkCh15ZHJUqPOH/PGIi
0w2UCmgOSNNWGPTrG9UmjXQ9x8ZRzeQPKrGbgBWuTu+Y9hqobzWm+uLHtr9FPW3Hxh95Bknirp+c
sUufkqYEM+14Zw3kRzTOxMNUpZtXuq8rr5JyrRt3mgEk18QwonqMgnNg7azmXITRTU2Tu8vnt/kY
WH86LhA2YWENo7oEQid6jH4CBh7uIydDq9FyBj89sEME3Nir/G8mF758OC6gBWETlmPVS2etLx2m
MmifCjzbphNY7e3TbFe2AfoJMofWcgn86pC1+/C0aBABDewY7VVgmz4QKf9fMe+lZLTe12eJd7Uo
uhu6pkhYNJ6JD9EPXxFNZGw+itf74t5QDYW+jbXsq7hKb/RfuqOc5sMiiFd54W0yopm58FtQIRPN
VoK+Xpfz4Xi4pV3S4pMNcuyVwVNavATqlTZNjp7FEDSJPSXF5L1moSQvqk5vVaVwrpYKd4YxT5Wv
bSKJNUlVI4A0XnEI0SeC1CV6uN4iFYRUMRVz/Wx58/WKXAxpMaIroZUqnUcVihJ1cw4j3c+TG0t+
SYNTMb0ErLMrSUEhMK3uZGL5TR07aiBEzW+eu4qqDpUNlRKD83F5n1hhXVU4d0VaBADtkv2U8x9t
3rxkwFtImk316sUqZk9nrSNwEJunsFqccxCjBh7rNClgz+V0bq0OWRtm4FvZCyGeoJUoxgSHdE6f
AU5C4lI4bTtBywVgNXuodMGP4bVT/nO5ILalKuBKJMYnvH51uSRLH1pSJdLZVEs7bNr9lOPTj+BH
L+0AoEkTHproiltXMI1hvC7iyh2n4Ukt4r1ef+R16VTpuU6aE7WCq65mD3qfXjPSQDWkQIguPD3C
dE8lBz/V/tflk9xKtHRQCSkKRpTBNsSlhWMqaVljQsu6LmG1YeE07ECyXPCw3XrYrFfhfIOZGFMT
VWl0nvPSHtLczeVvJqBGqfx+eTtbuAY0qX7vh/MGAfSg8zqtI0QOsA3viwcIfTj5AV4VcphCVqqt
O7BejbuMOZWMuouz6AweGDvoU58Gky+ZAYKn6fWTp0JVaTqZ4a1kPF/eqOhE+VRKVRNSg33zPM2N
J5WZZ1DiKw14GKkIjis80+W3rOw7koxKHWZ8vUUIDQqVeJHuNXt2pF/tnZg3SGSRnF8Zk3Ask8VW
yml0kjTc6X3lKG0ryNG2ctH1p+M8iDxOM8safLqhuQon0++nKzmTIf3xwkpRyF/Mm8/A12txWUUG
6aAErdEIVEigDVdyXycvcWah6A1MeUJAERyA/0M5UfDtl5m5QynUvmwugt1SbsKlgoADHUwzPAcZ
eZ1Ggppcig4VKrpK8l3OS/fycpsF1dWOeUwL9K7njhF8xKVCHr3O7KzgIp7YMfElkI1DOfZ72TvK
NVod1TNg5TvzHiPjYmzqZia5/iGc5wFfa6C3WYB5HpCWLmXlNAJXhW1ZLluaOb0nu4kXgqrpEOtH
UaVLdOqcM+qIGeNRDeca4dVRgZ06m0M3bVApYfsoigVxaDMZWe+V80Zx0gA2rxTRmQAHYBrfZQwD
Qhjb7ho4JvlYJzEKQ7lbYP9kumLBedIigakL3BIP91CHAlQHMyxdkp70/C4td6QLz9CREvD7bGbR
671yPikOdGlO2yg6o3uO6ZPhSrMYQihkmLv0CAZQVIiYZ0HvhFbKXpHw2oVmCZjfQMVEAfq2RBBl
0ade/r7ykSwqhz5WE/jjHpJS+fs8TvbQDvYACqWQisR1hGbNea8kp7OiKov3ckaX+hqojCB7TWxL
cotzvusdDHCZbh7vuugk1ivewt6voyzlHFplUtCELz56acbqmQ3Sop/yU3dT3qDZjhu+6OL0NwrG
lFW3PlZO8+NfgXvWv4Evm2UjMZQwWGKv1DgyIMLKeAUOJoFBiy4VXzdTqURBYf550oMn67akXTVQ
MACfuttpThkcsmO3v+w9dYEx8dWveVBG8APgFpUyPcrJM5Bybp8Eezb1e0gR7SspQs/mtrHIgRFQ
y0SYZZiO8wTea3oXDNmuRzbcK9TTx6Oqa2gjAfqAah4lEOsBEelceouLyLMfLIfG38AOWlyDxb9y
I/2IKnIEHrtOB6X0tFNRdSjrG1aVGMSCan1Y7MIMsDqiOS1JAaS2Sr9PQqcq0N8lmWNISBJo7RZ6
/CSThzq9bcALpRpggqpStGxVLzWB4Kep1TsFppMWcrN34O6vSPhSNQ1zmDUgjwEwbO5DAWmA8Fty
/jhISwq1TyRNywCO/lbexcd8B6SGTzxVgnyTCGcpSGU+ScpWTmGAfgCpUdw9k5o4KTUhcqpBXODf
tAxXvlDncsF0zBj4yxBm5oG5NF94AgQnJ9oI523lyEQLJYR3mwdwn/Y1UCf9FUhmBFmKKNP8vBir
AyvDSZ5BWhWh4dy78jMAlbv2aEKZpHmQ3P/263A+NMrRhihKfJ06QHfoPYsGO+5HQSYkOjnOU+pt
mlJA5pc8fd8TzOax0hdjEJfIfiHBNLj0zsijhugznFRWX7Mq2Y1JKfBJgn0Y3DtRGwwzavs8OqtT
6XWA+nVAjdVBIjgugeczuHStr4sm0yluaIR3hlGfUpodSPnRWK+QkPQuu1nRljhvIEUBbSMAz88A
sNjg8URtGCJqWedfXmYL341AZUBhDGIVFNibr6mBEgc0lLIadOdHAwTexAi8COCCcqog6mEdKMGA
f+bXGLksM8BxZGtHE8y6i7LD7dTs75/BlwCZLisKMxBUFj4Y/Tk8AV+waPFUXsGc0YNZIhNGbVrY
QV/O8U/j/L0w901VuR2mUcLCy1tgdlEgK+zeBtkciMr0vfUqgslsTSevD/wzDKy8SBpprZZ0BnJ+
zOxWQRA7yXyrsY8u1G1r0Zke1F0WA5kb3dJeA1tmSF6zOEez2dERDxOQxkMMGo3mly41QJqDIAXZ
TmN08V6zW2OwGya7lko9FSyeWqN6DHGMMJRrgkiCBVXupMpeHDz1UvqCijKU1jLqTfmbLuoYb0Fz
v2yVS/mjEERV5XK2yUE/ak56rE8LDgI1JkfkLnlh5c8yl0GooRGKSqfGt+2rLOuYwqrwHFoAOM+V
u6T2tOmm/RBijLvVs+laMdLEzgmJTpZsRCgLDr6a9miwRnv0MH7EnXEf5KA0Dcb2JswhMTKOtqkb
ql/VvQ59GxK4YaKfQjbdQXXxWKnWoZUDJ5YqP817gQPYzAfWO+IiQD0MPelVOLXBoe/Z4zJ6kWL8
JoOW2yepmOgItzzOej3OE7TgwJiJupxamTuYBMaUXGzXar8TeJzlRvE3brUOnxrPA1WHumzgcZxg
l2C2ADMP+x7SqXN+jNR96gsLYaIVufDQyOlsxilWbLwAdBTQ2DsjVfWAt+2PZYcVhV5lK+St98h5
laRTNNDPtcseR2DwFAyE/CjBy74ME1AwRUx3YlI4shjEpYPlQkamAmxQg0QXyt8zgAUYWxg+LBQS
4kDykuBFr2+V4crCqCg8TUxOERBWY/cxdRkIDiqXVb8M+Z1BGDqb7rsSBFz3uXwexpsc1EDM0E7E
6PBsA3tovstBgVEBvaAoxA/18gEySA95BkJRJkcvqfIwlCKYtsA4+WTVyEJZCuohPGfWD3CcHrQU
4zedCOywFYXWn43LJDUK7W7W4bOpkWo3M0UOUWAYKHBKSRFdb9GOuDe5GnVdred9eC6+dZ7slUfw
Z4EnFJq3t4tpwomb4aneCU1TtEfOrTBpCPJcw0lqO+KzbNfMmBuDstjoBzpo1y1v8mWXGi9kmP6J
4J7oLnJeRkqKsc7qv+6ipP8ars1D435e/n92FbeSttU35bPPcU6HKQZd4mdmAeFX85f8lECDzMf8
vz97GHp/yhPbKv/BC2uz67hem3M80TCrYHD4a+1MuZnib1r9a6lQy2jBLaK52knpU4wZgSJNlGmI
Ns75oKqe5q7IpxBt/nwnJcFtx66N8dUIMFFdCBtuW3nUequc80mgwZTHOsy5ovotw1Ri1N8bUQSy
Duam7K2qTjTHBB3IMhR1smsChnFQUgtCi+hHcAkHabvKLAzcX/nYX2mOUe0TMMC2HrpcoHV5+gda
GKIVl1u+yubkuqhpNiJoLrfJqlzkyBIY6GYHQ4T7srgWayYI7q/B+agK0jcd+jrhmTVAc6epR9TW
nuLO7joRQF60FOeipDiZCj2A+VoUJMagupvhoLSGeZAyFbhDsu0OLWXJxHWw0nMHCYlVCAZKDcR2
BrBxZJrxVrbNSUNrqtSbXRQ0AAWBgSwKn5RS+q7oKHDN2U6XvmuBbjfA9ElGs28MaDAumlsmw3up
3NUFcIi9Z0kyAJiZo6IUpRQZcC43ph7Zqg6CM5DrMfWQ6k9gdbnOmXGfSPXTZbMUbY37YmisUqqR
pT7RUJBYxWDaeCWGQNnnE+7+Z/T/fYDcx4qCGY0ZqiCeaNRNpmfMLNwkuUSOSTL4JIx2RjKdpFF/
n4cK7cY2A6GpBNmWMHEs8A3o3ewUVuI2gVfmkTNOdJlmcy6fxGez+dKP5IIPsFSp0cU9VPIsdspj
0Mvn+wBcppBw6KbAJRFECKBW0b/EJPbz8gkM2i7ADW5QXA1UccbkbgKlZA4u1AH0KCYi8/KJLQsE
hhr4KbRdBeFukP2m9ZWk6k4B6d0EmT7o9j05anca+GVSFGQDPI2MLnTCLr5q9KthzDxoAOzB6AP2
iDz1w9QoHJ2yx8vbFxkCF/umuQAMKochmFXsWr2EcmLvQYvg37nBv02Bp+ac43TopAwvh+C7WgOc
1IHTYd4N/vhr9BaJJ1Gk2cx2NUszDWKZsvX5Nls5wUxjIQuXAlykV7sEnExTu/8XJ/d7BX5Hup7N
ozrCuLUuOaKJsotId6Cq7F9eZtPhrZbh4nXdoDytTmhEUu19SGq3i3UIwiqQZSgENUvRSlxw1uNm
ZoXVQSCUGiAhfOtCIBqJ29ci6spPmpY/rtxqT1xgjtSwbjujgGMlV8okXU0NCE+gJHSVSpbsTUF5
v/AA2WbaPjZN9K6N85kaDeQboW5owy3fEr3r7NoqXJJD7noG29XwYumJn+vVW8RQk9HbdqeG2j4G
mY92bk1Mb43tD1Wp7sKEPZmT2jjdBBrs7loPxl9aFnkLMX5ixh/UrG9iqfieSiLC6s2rtto1lwkk
9azRYjHJzyqLfpCh1aKFPy6by2ZF2FitsvyKleGndAiaqUKRdon+Te/GxxC9F9jLPun/Ae33dklg
tR4XSfJusEwrgftsXbPN7P/wm6AaB441aNl6pVtgivYg2ORmirNalAsslYq5D23CJqMryDg4pnLO
UPleeECi/IiRhOy7CBQsuhxclDBY89fruQ/QvQsSX8noyZANXzb+h7Qv220cWJb8IgLFrYp85abV
kry3+4Vw220W97W4ff0EfYDbEq0R585BPzVsOFlbVlZmRsQCrdL1W/NscDOXLOfE1EodadZWHfHq
QfTWnjJNnsKFxGqymruynLiRWm/yzAitUK52RdO7pT/BlGVhpRLdKWq8VTv6VHDV6su/THu9vQIL
0/F9ws92WZnWzSBrWICmWhOOIlT0wRToWy8Bkxfc+LzbqtaHehwS7C4msl1iomZHF9paFk6lNvN6
PG26INPQ78CMxhH6YNd+CigLX9qySzM283lV1WX5oEPDM9WAjxuqlREod/0oQN1CwjuNdA9lL6N3
7SRoulKavxBZ2PWBvPMjaEfkSrmvF6kCrr8F/+00beaRjFYZIMeCt0ntyp7/0gW2DErU2IEWd2xD
f2eVO5Q8xJ0XLnKgLU37zE31NU0CHuLJMD296mZVKRsTeJLbu/RqtvfMGWoz50QUCWhaGVdaWKSb
vLuPyOuIqybVidPhqRc1pyr5opAzkrL++bbtyQXduOO0mYtKfZBu8QL7KobOcARIiNk+I09lc6ia
NG+3bS054W+KzLPjGPa9qLIR44R8+pBYU0/BFF7VUGV6LzcN8gj/ZXw1Z0AmrA+aOpGmSi0UxFUU
u/nn7UEt7JB5B5Zu5H1YxTj6Rls4o/bSQdAkKr5uG7nqX1AJU1Q0PyBKnK3SiNxPBvLX5DhQ0EuZ
2irRFjo5r1FYobcDD0g8IplC5oXAYpDzNip7yOu26QslxSsoXkpLRuC6z4Z8SxtyL6cg49eiPdAu
kN+VfN/hcoi+z547etS7FY1fhkw5ZEguEirbUh5+FoQeqmLY4rd3nUr2Sicebk/NtZY0qoKDQicQ
O58QKJeRRGFKRmryMD0GUeC14D+tfZ3ZPuEPGY2e8HpE3iRvdmVj3Kd1sgr7t4zKqyCWn8MQ1Bha
vY0kVYIYUrOOzIlLJjyBaw7pRGDREPi0ia2n8svtj772msNHG4ZBNV39KQRqgpYE6hlNeiw7Hb3N
3b6X6WOcpytGDDck2m4otHews+wAwjjWENCk6ScblRe1jd/LVmzNCiI9pnYgWflCJp0umWxj/RDS
wGLSHgGkM8TDapRGq6YwMJRfCV7QMfSKqKE5olOsUing18HmN3bpLwno51KFnAQPdmHQrgZz8Poa
YEuJnKRW+yUZ6HHEyt+ehSt3DUXZVDY1NFczNJxfrtzAtcDsiMAkmOibrA2wdRKotuHboB9129Q3
u+6ln6NUwTYBe6kiG9qcvZQKhQRBnIkjGeJXMprg/pJLJPOH4SER0A3plYJYUCzVtrw8xqz4qwZk
F6TUB5d2shnM+kGTNGJVOsuBro6GAWTpAeCZNT0qIneGql6RNtzypFHRD25Kbq8a8VY3oxXAYaWT
xPrfUush3JvWWyWLP43Ih4ojZW7c7Uu1OkgMW08dwd/bebxE538BbUDDPyok3YDvCPxkIzpsHqNO
fsrvKUjeLHU8jbLwCMR5KrZKg/ShzjPFIkgZqvLDmLZ7n0VblrXSjgHwQiP9PshaNwbfT1gk3IMS
YfdeZlIB+cfS8rMKVMtadmzicDfkreGmWj1aqUbg1cLgJRzQ9MWrQxrFKEbm5mNXTXQWoPpKKv1X
nRlHADZeNRFWlhwHXm3ItlwJt63GQyDHaMqsQQsNAa/by/rz9rpc1VlkwFW908IGq6onADOh5Ijc
/5h/THC/LFpK1P709DAGXLOigkxfBTLicrvGKQh31CAXR5a/RfRuSH4n3cJj/ep4zkzMwvdo5HoW
MYwHzctcBSt9n6Fx4DVskZiLFm7jKT7/cSLObE0/P7uMYxZBDlHDcJrKdCCUhWJu/xSU8cmMlFUr
9ceiQEMQjsyC3YVpnMfkouF6bxjTNCpfjX40G0/Rn29viyutGRdLNY/HYz1jNciCxFG5z/D0qkE/
ak9suYDTgZl92DfPvruURlwa1yxC7xQU0lUT4zLZYPnpn0kFtO0WXl0/XeblwGbheWT0XRvxQhwr
MLvFNXNzROYB+ZKWhDaXRjM7WYUmlEyhGM0IJks5vSv60cq199vrtGRk+vnZFhwVv8RzDEYKlNF6
+ZDCrXX1039nZJrSMyNMi8ZYybEXBjNC6uTegJ+o9YW+5Z8B2uW6zHxDNVKcpMk30O4Z3IcSe709
iKW/P3MMCWKzsPbx93UFsLsI0UnwfNvC0lrM3EHGRgBsFExTNiCB24PxeYAq7ZKw4cL+nUfLZdjw
IZzGUU5w/hzKourdiBpDPY4LN7581b+Z0D5B7KMq6px4hrE8ioRS9McUOmA5L3ZdxyJrQLRD8/a9
NMfPoi1Ppl6+VrR4MYrsYUjC56Qe3lhQvoaDtO55uc5BqmEpufTHMMXCnvn+grkHNkC8p0y3ik7m
es+lPKBqomjZSW1NTxYSGBwN0yEDKy10zJwYgjG/nbDbH0m5L40RNAjHevibQyBEfZQq5mQB5DWH
On1F0x7YXQu2qvjSrXcFbk2pCZI3lYA9hshzFZ2+z4Kiymh2Sv3GM1pjO4gRqrXGCshJOxjSZ0Z0
tyzkQw26iv/9nkRkDw0RwpCem0MRe1H7Bcj98hM3UbLg3MJsWX23JHtxhTgFQzyzMz9dycgjc5Tz
k6z/MY3aa4TpSJppQ4LTUkBkq6LJI+3eu+GPRgMgHyB7G2WPVf0XTceemmReNmpgVlksyl47Leff
NTuTsYY6kgHw4akj+R88YLadyB7jOHkosx4idrnFSQqF+24blK3VDspzBjS6P3pyUK1GSDloS2H0
1UN19kXGrCG18VOSRuGQn4Y02GtAqfeqtgp56I56ag0ZNkXk/wrNdZRAFKsDvdT4ACmuHeB01gB2
WFIimU2I10i+p3Jl4chfkdWhTGaEgvhQlSn+Xbr6TCdo12yT4hRXqhsGxZ0hEvANK/5nOkA6WB3G
TVaB5CeSIJ+DJat7X7MkWgOuL+e2BrLXsO1e0JHviVjbR0Pn+im0FDSTOgOrHDX83STSE1eYrfe/
WQciWD1EYVBzFC266yq3aaBXEkagWVfEVkrQVz9C5iYHh93tc3ElYTQNVJMJ0dB5isTA5UBZHSRa
pWfFqTeCdeXTP5VGXVJwNCv8UkZjzwu2CQgqIn3NV2M1LEQh17YBwytKgwyEQsGZPAtDRD4AmS3H
xUkLN6WG3lIptFoRrpDcdWv+lSrPflV4Zo8YBTUas7Ip3bSy6gKYd6g0HZJ+MsS6H81F1dfvZsVL
nwqwK1OQylAMyA7Nm3LRwTwF8LU40V53a7zwhBYEVttnD7pO3sByjiZc+U0BLUZSVA8hN3Z4n/FN
oTWtk2WZy03htKiJ60lkcRR3zdi3mlxAJn1Esbdzy+q1CVWPhE+5CYxbyqzUPIkIArYKsQMFHYZU
CaFt3DwFimlFPLH9QQKLHBSr0bgRt+a2aYtNpmhOANQwlC7syix8cCGxtUzVZyWcMGwoHDUrCkSx
H7/VI7CDPX1o8+I5Hb9alr3wcak9+2d4gVkzFDzEgXVWIL1xuZ8gIjL0ulmJk6+pB42oO1N/XNiy
U/j7Y2HOTMzCsMSv9SLzYQLNpmhtkZ0+uaOasSOE7yXA6BgOaMRSy6iq50wIt8LkL3zCT3d6OcpZ
kFZyxVfxphGArjiRsZFMawTfJPcYqtkrQ4YsGgpQgLxAS2OJiW5pgmc3jMz6ZGQVtmXYmUDPyXdo
X7o9uiULM5cgDUajc+idnTJAOCCA6FRBvOBfF0zMaQOHMI8o55g/EtxzkCix37eHcKUoeLFA85At
G8Fi4YcwMGputRErydUc+hg8sS1xyCLKe2k4swcbAq900AhmDBLeDkPfc7ikEHYlqXo5oJmfJLkc
5KiAiZNHVib4aqwmemDmSrwQt/nE1gPtCXoGQ0uFmAVRLEBnB+DO+DZBl/fSnTHZunEAv7/17B0k
iGAsbqbhFt2BFAJN2Keh5CcSpW4ePo/6qajZU4iu+qoGk03wMugLn7Bw/uaNSrHftb4o8AVB/reX
6LYaP/yMPLAgdhc20s/HzOW8z5zNIKAGNAawBIVTqODRBxDLfhPhoUFKT50y8YI3IDUeFyu+S3tq
5mL0JFeKPMMO9of1+JltmFc+VzvpzmcgutS82EH//mphsD8fOpeDnfmWFt1JqhZisO1HprvRRPps
m7/oqpPctv1WoTAcIO5rT6CNoThQ5AgX+XWuvGWmjwBLhom4QAa99OwGMZJU1QEaOE1gkBzaimDM
QHfZ6JqtVYEbniL/ghCxcJOHgBzk0q4ehtBBeXFh6a+UAy4/ZHaqayknSjed6tqND8G65S7aswAM
Sd3IM+3sRb0r99E6uUcT9DY5CLEF89z/t8P/Nx+zk19A7U3FIUMcEkMvj/sgfVp4Pl7fav8sTD8/
O894MNV++D3QBvjgDtKcwZIozPVj9M/E9PMzE74ciUSHPMJpMPmBJh8KMx6K7v72/r2+ff8ZmZ3V
wmhkbtIGTh/9a1H/e6iadejH+0h/g7w0Ee+Lmc8rKOvLPTI7pcI3u6FRYLKtS2hYM6h2bWNm3HcR
s+NMRg1I2oTDa10lwMIodqVKq7wYDgroi1kI0h25P4Kzzrs9D1ce2pdfNTvH0Rj5Jo/xVbXb7v/D
xZFZ5UZZLzWJXAnfLy3NYgUQYUGAWsK6dnbrBDt5DYlXt7ubriPjiPIl+I1AVWXn3jLU4gpf4YXt
ufZi1+ZpIXOMskw/S7bTSmhlANbfm96gBs5g7Nmo7ll919PWYgQv7YDbnP7V28CKyCPrngMIMhjN
g+QzJ+Cy1Sa7gP3y68faV5dWZNp6P6/M/9mac8nGRK/UsUxxiLut7mQbGdFidYJApG2C1Quw3//o
ri2hia70O1xO0cyFhQiTjWbA8mgrPPldycoc9Ng/p3+nbod8k7jDKzqKF3fFtQCBqnDe9Fu4dc7i
x4DdikuS4FQgI+9pgN4g4xJjpJDKlba5t1ydv3b0zy3Ojn7CYz9qaqk5Dcaj6afgqaN2bWyCULVl
rjhaLjmBlC7cEFd3/7nV2en3E9mkSplP56zHs1Wzx8rJgbQ/xOhBG+3B6X20vevvZb2mngp+eGep
K2Fp3LOTrqOnMJE4xq2tgvUkGzZh+5YBK0tmZsd8BI8C6LqwoL1XfauT/b+ZuRq2n03ot2M7uybA
BxOkEsd+DQ7+qt/koL376G3j13SzLkVY1269c1uzOEOCEu0wALF4QhkJxdSvtFq4VqfVn5/5cwOz
w8d1KFqYJMBgdA05ta+07Jxs+FRHYHqMpY3w/bC+ZW0eJphJqFXK9KRiNkjJnYlXT3vSD3gI/4eM
GkJvobMUMl7za+djnIUODXRDWF/BajSK7dBtuQDfeYBHMTr3bl9qV8Oxc1OzECKOJYkUo9+cakEd
XQoPoyK9J4mOnAzwGFZmgtYtBMwPxJSJMdppjsZ2HdFhA7XyuHIkwCeKfhM0/lqMzborizc+9h95
GT4pSeT2wZLqz/X9xXSqoGgAQMVsQUClm8sx5+KUxNzTwTNTgAjj9pwsmZjNfhoHvdky7DBWF0Af
905RV/+lidmsQ45mLNGvIU5FBMrv4NEEcd3tQVxp/0SiVf03UTPfnZolIEt6iHOSNE4avcQscJIS
VCpd6ckF92RAYblobC0iDs81QLU/iOxbanQfQHeL0H3O/wQ9JONA41YvhJTX9/e/b5t5eDVqR9q1
0xk2FBBxbQ1xFOgaDJKlAsX/xfX9szTz5GDDThpiYBaijbYtvHwFjWxX3yKCml569u05/4n0geKG
gqQrFHwI0pt05tDVkcUJ6flwxBPnPhuAXiqY8VuWCJ7taWANokCJBCyxgsV3I0t3PTe/ONfAAq37
HC0lyHb3kd4inyjbSg0OblCxCrthcmSVofzE5XIddOVnFaqvkKC5Ywqo02PfcIJuBJaT7ipFelNz
pHhp4IaZCfh75LQQru/7pTPy3Uxx4RgxVF1WVIKsp26a82YLNCO1Whv2KQQvwYmDpvp+jNxRArik
CqrXRO1W/RAe6777DCoFDNKVl6ux04B8K+gA1IhGN1B+GRS8KT5aZWQ05Ujln0aOnsWo3FfBfd7/
kpPPQUIfMjmFSNkipW3LkCgv2tg2ZWhgG+S+VSMEP4D8xHTXq/rX7eX84QemISLY0iDgKqs/+CMM
Q879TGkLaKxuffg6NVx6DP986FyamN/MUmIqQw9CiqO01rYte6irk6q7hZeBEMP9Bo5TEIp9SuQ4
3dWLfEfzq3RmfXZXy3Wk8Ro64scolE6j+Cw6FVTrgI1Vr7dncnJnPzbLv5n8PqVnAUihplSjfldA
WjaE9NRLDhL9lC4UPZaMzNw2ylg0C2QsVxd2dqyCX5vdy522vj2UHzHbbM5mnpvnAm03IYYSRc8Z
LW3SvVfaM5F+K4lwJFWAiyJbcCs/A+KZzZkrV1UwzIkCNrvt6EnmBvSrOXgu5E1WoG8G6vJO55Dq
btQgL2wbjZsGzjLt1+Qpb63hzGenLc0ZY9gsvgYOrsx3S+1TpyvRl0BXv0fS39vz/N0CdMvezHN3
GYgaEwz7aEyN400B1d6BvQDeu+61gu6htr1WWuO+BcQBEnwlBCo1kUIvUl61Y+XFffTQajmUuQYn
iP07M4uhh6IYG8K1J7NVEssfPqWq2nBSrgKSb8EOGIL8G1X6aISgcVCshwSzSsdjqPuWL4GHpJQ3
QPKtmpq4ELMAV9dqSMHb2n1By3Sh8/LnE3O25LObxKSVSVqoigGwFFl9oXl59CxX4G2RMjCKpes4
AdyvX8Va4croWhzje72GtrF5krnuFeES38nCrp9XFlCYZbJaYfFVCop0oBpDXloUVO4Z+iEatPUO
5VoEhXt7D/xMz3/PAtB3sk50UNfP9hx6R1o1QZH/iPogKB8G2wxau857u1YhVYLQm5TM0WMQ7D93
lXjllHpoxN02FH0BxdC9ZtCl7lkDSl/0CUDGItBQck3ULHsG/7wb6bUjMWlRtnF6gfzcuf++erZz
IZtC/QbXElBF4UO4HpG9ae3+a0pG4Kmw4Bx+apdQdOiqhDFqKpTi1sPXnPlWEMQRvZPr9Bjy0S1D
300rsud6t+m6fCcnlYtLzumk/pAFIB7iZvAkR+XfgRnvjMersEmOcohnBQByrukn6JCPVjVwSank
37XosbVDDWyKaltRCyVWbEBZX2D6U6/MFwCduoZXDdqtzXlXgGqoqdmrFTnmNbOpsh4j3H3BY1o8
dl2wDaCOLvFkW4fyKcLuazL1N5MlagG7hdu/zVJX6KqN7ovKUoP+V+SjJiV1645nBzJ0HzIHuauh
kDuhjS9qVYN+r0GFYQh21BTPLBgAsBXmXlH5QpD782mFlVFVaqIVVaeAfc92r5KbKN90encsGN/X
sqcDnpvWR0FAEEkh0rItjT86PEhCUWDqGrtQ1E0REi9micdicwtVl0hV9nWIMw5x0YEW92Z10uLl
IHn6ktmOvfjS2Y7NEq2VFKF2R18RG+yjP7K2L6AjZLVx/ZQ12avcZq9BUSdWkkZ3SGw/pmjWRv3d
/6OEFG350WdfMd+C2pSw4Ksrp5WVL1CDP5tKuGuZ76WVfAB8cp3p8RNhAkV037D7OFtT9pbt6z52
Yg6cP2vWgmNpA+LV6JjQILwz4vmiS39iqGjq6eAm0VuCbL3ZrHnniN7l6tpH0chIHnRQXDfVtvVf
R39ltI9xOdqEdpaWeSPIOMrBQSs28fk6AIS+ibXnXEptA71SURmdMt1w/VaBag6eCSNLHGFWaFWO
PiA459QdxCRGWbYGE53+YflSGfB+enHXAEoOcP2vuKpHqyfRxlCxlkDQ/NWh1qoPGrZzDW7QwFb0
l4R8GJ3mheURO9qHnkNQI0kJmymaxAxpAAMxFndPIdgnE1QMUINjxy4fHBqGG7m5J/opShQrBNFT
DiZvYbyo6PmM+s4ajN4x1N6upF3AfRuyplaYyQ7gKH526oenWI/AYyN2RS+93fbQV148smwywFLQ
Z6JqCIkvvQ/IjblJtFw+IuXjJEO2LQtht3l4SjLoK6Snanq2gAI+kF+G8ghSersG1QHDKwzUmK0A
G3N3LFV1T7RH2me4gB/bmtuxWVgqGu37BI4zu4vNrw7ID0MqXEp90M0Xe1GbwlahVGMbQ/taLIqY
/AwmL8c1+awzr0rzoClIiHGFDF1c/lPIKFZ/YfZ+PjAujcxyGWUZZTktM4i1DcLxOXEmhOLtBfp5
cV+amAXFcKtZXlQp1P3AsdfRrT+uWK1a0vgHBFF1stXMp9sGr0QulxZnATKEEiMdwpIyZDZUr3iL
mjt1Ha8+Ogci30a/w1FYg6M9spWF8P/6ZAKsAhAWA2RnmomzFdOMMqpqSqNjMb5oYpPH+kJG5fqW
+B8D89bYcKR1BObUCBdtGlpGION0BZ/I1i/M4E9nPE3gPzuzI0Vo75NQgp0BfG16Fu/DcBd1hlOk
ZGP6unN7vdTpz136/ktzs53uR9BFz1ISHcUYrVRfW6Xw4UrWrClN97oQK7nudiyHq6kDkTlJkjwA
fYV6dcW5ZwoIwtHfUYNoigHpGSZ2qoOcA2mAuC7XlYYAIhccwPEiRqkfUFWTqTYdwtWILqMqJX9Z
lrtKxheiop95H3o5qtnRUk0NuYSekiNPPQUBI9NNZFVCJxx8m2S9pWr6OiIfA28QDihQnIRvuT2x
P8GUs0+YNuzZhjQohM2g+hsfNeOACO3JQM92TNFMktLY6SrQ9SanbHjUJKcI937so6OqXZqGaZi3
Fnd2GJnvg3u+ZuQ4al8Aedta2FkM/DC4lh2W3DN0JDK2AlGmbRb7mJw4JQvTsLSbZ2/XLJIN0ZRS
dNQS9iLkFNtBR86G7aNM9vpOLJj7qXE4m/VZ0OVHjEh6A5/aV9FhRPINF3zvD1YWlV5SHrngltz8
ytUBxGedO6CMitZcGfkkDvY1rlt+zZ0mCu5k5VkpDrlBvaqWnbwIPB1Ft1DL1lrbPMbBX0VDMaom
z6bf3dOBgftpbRSxg3wxWjnefPEWBkdp+IglXFyssKrhqxJe6aNUp7RWGVeWorGdX9e7OmjvNdRT
dZ+uDCV96rhQLVr0S9ot01rf2guzIG9o9DrpK6wE+n53qdLYNfhlgvZ/i4Ofzf/MDee6QCLPkCOQ
VRL0ZSur0Y9WVfi/baa7tDInWszRe8vx1onwPP7TMxQmq6UM/U+q9ZmJmRvuCRmHIIQbnjir29QD
NBV0TIiJm73sDHwTMAhTT6pYKEWCVaU6gX2JWIXuIM2+cIynlbmxcnNacgm8NAMRZnRM2/cUczmU
ZFPW8bEo+aqPP/zm723XtXBm54yEkRCi7ZgSHbuWQjhn9PD888bg3ueRI5tLWk7XQ5T/ue/mLNqQ
U+l0gfTrETyIVpaANbNkdJM1dzqcFUHyhY2U2VUvFm6+yf/emtWZZ+JBB9hxybBTa7SM1NIuLpbo
u38CF2abaOaN4jpvA4hgxEc66MeuKaFKv9YBT/DFHxN3JodcfNqGtsoq5G4KLwnH9UCyTVhGTzRE
SyJqNq08uEUkNreXeGnSZ85AYrSXcoG4MNnonr5D5c7ja2W3WA2+Gl0YJqSqID9o4CWMRTi7BDkd
RjpwhRzTFGGnr6BOUbTbXqgPUghuFykve6vsTLDUqlm5NjOOIKKF1jgbDN/WG+MlGt+j4r1XuZ2T
vzIF12/y2fr1axzc1ZBPkatNX+6V0VyVeDpW2W/lOx844I2tGvwz1wxh4yH+ZtBd2gdow2IoNsWf
IH/bdQmwD6I7FUb0poS1d3uCr1//ZyOfXf9tDG6hJIllEOg0G97Y445BkMppQctYrNRPxETmQtLw
6oY+szhdAGdzXdIh61tQtxyr+q1BpWmUF7zudCJ+nJgzA7MTU/olydIGBmgVWRV6f4BxANnYBA1c
ani/elmdmZodHIU3RapOYym74q9cAB3KAVFJ6cIxuP5aObMzOwdd3qlhQ7FKZCv1O80Wq3FtulBu
+IU0hB97xCu9+Bg4xlJc9BMCO7mGM8vTCT1bLb0faiWXMULQ1dkj2w4aOgRlFCUhUWke/OwthOwj
1bZKU1oaq63SLPeSuuADfwpmXn7F/CLt43qQpekrtEb1Iugw5aA5qwwvMh61rjyKZq9na1Jkp6x+
NVTfS4x2G2XJY+/3x6yBuILxQoJwJ6CJWVPI/Ajcj6zctTUFtAiprUI4Nc/xa6UdNqGjSpJF4AjA
QGbXChiXcuJU8PRqbre+avHKhFKOcIEvuAuiDiJJOThPpFfi12soqQIL1IvfCUiJrJ59RAileaqN
lhKVzAoT/zlUH5Q8TKysGj97NBWLnHkhCV9aLru0yBAEKvl7hysdtag7pR+XmimunXm0JRCmGsDe
GMjIXq5pnsXjwBOVHPU0cRojqa0IGSIuU0vv17KI7LEHKWoLJet1Vv9WAQcyq4VX6rUr5/wb5qSw
tYhFLlCkPupiq1HFLgvN9mOogxTKgJcGIE/Jh5wRC/EDUz/88WU0Gytj8U74AZIzf6Fk2HVfC87w
imuC3ompyJqMLmMyR/1AOnwMS9KQQ+OArxLtz+0qdtOV8MSeBrtoXUGhcpF4/8rj59zovLhaSzQo
NPZttHO10e0OkeM7YGQAstUmyLeuFtuFrp2nC5uzqFFqe9DsVTU5KGluJ90vqINYTLqLuvtc2aRF
b8nmKkIn5yhWHR5fZty7qT/uemJ6nYCSeAjH6v+R+vt8eO7094atAnjyZhRQYk3TX+CVuJNMeaNB
y6wtoLpuQvHLaulYryhkEFZ6ofA110bwcPetuRNa8Qt9tKplqBrAcBRIyIZAI3L0S7R+M+nF99t2
a+SGcifFhmmh9v7RqAEaDZo/aG84EaG/qLRdGWHv6WaGw1imj1rrr9Hj8wRqMYBbR8PLRIqiP6gl
ufRb8MiDEuO2rD4ipnkk9p1UKIcyxh6jEAEbt42s2yMudz9+aTthybqKdC+I6WtUFYdXBQ1DaY62
G0mF+GIAjOJXiSaBKNZeUBsvUX30H2Tf8HLY1cePlr1gla0CKf4BHVqs7Ta+nDlNFTkjlfYqktiO
Gis2AUeULQWPcTqukV05FFT8biFIxYluxSSyiAw9WB1REPontOyuC8V+YLZaZn9acPJYml6iSSEQ
mwSyvkPRQ/S8Rc0zI7HjN9k+NBJbK7R9RlsPAlFWLYeHIFTuQQsMtJ2yTlL2SlvQqnX+FsrtTghr
pEmhkUVfzbh2y1jsmzi/J0gK1HrWgMJc9oTC9niOr/Eil5i+UkIwrVftIQul2O2SFKqbZelyyl4M
cJdYLOMPMpfx2noBySPgj6E3ZanqsV/fPspXYoCLDT5LF0FmoMsBUCEHSthXg/dBIMWbtnrJ/Jf/
ztAsciQ8rrDlYKjhphuPuDcQROmkAWyCrW6bupYtuhjULFYz/HbIiFKRA6TpkDtflyvDkVGLskB1
7A1rOi456akoN4ukLgzOQrWa1NgLqSCHSkbtgdxF2VNRKrs6hCg3kgh82NTSqfPfbo/zSqUN6ch/
bvg7GjqLOVQSEt4N8E5EjV1mVCDThahGGq+V4IEXtdVDnMpk93l+nxaFJYwPnzh+n61kwEdBPrwx
K/jscqVJh4HvC7IrBSSws9fOeGVZsKoYIvzxmOS6Tau3Fm6HyfJaUzrv9jCuXrPnw5gHh3pWhZkE
x062agh8vaX0VuhKrrqKTwTqhvjfYkvwotFZpAgqoM7Q25YcwrTctw049oJ3CB+L4E7K4MdBodOn
wEVkKOO86sovjnLk7WFfqSdert4sugi0IqXptHoguDO5VWwAmXHMhxpaY9HJkuzGnaABpobRizXZ
AvY8UttIrcWL9Upwfr6N5t0AYFiVRD/d5rWLUWqZa2rILK4nATrh9Sla0lZt7+roh1ksdy+Znt2v
vj8EWcWwCj7uskhEa03qOaiWx4U9thCwfGeHzk5Kib4Av+4x1zq6CPryHjnk19vLOe2XGy7ge7XP
LJjQR+hJDP+mq9XeD0A8ComvWvlsVQXl4XfRf9y2x6btccvgzMnxQR54O4VDGrRyuyYGL3bmlPEv
onpC0l8qtbFQtLOiHNqokuEQPVulqOZ4XHmSxZPPUEWvkcfM9S1KRxTwOXVFlSdJuW8jVCSh4ROO
qdtDCjrpmJOPiBh0xWmL0Wbxh4ZKe/WUo7+zyI+4P1+Bzmn4h4nKbVhyKxrrz7J36txwE1PcCYT9
BMze/i5qmaWLXTJ8UL3a6420MaDFDL29YhLflp+CED04nyagJmT8bYz7qr4XdDMgWqq7xgLhnM0T
8Rhqz0aSHAMFmLvccLpCso1KgHHr/5B2Jctx68ryixhBgvOWY3dL6tY8bRiyJHOeZ379S+jed0TD
vA3H8cYLO8LVAIFEoZCVabwp+n05tRck7y9MaI6dn3LeucI2VI4wp5TB4wbMO7MrOWBV2PNLusfL
h99eCJzb+XY0EBZVUaLEA5YtM5dLmdczPTHr8rKvcdsKJ68QB7dMYOSWnKJy+dEkF1J4j4dwU+Ws
Zwq6vy2vVXQGH0sNdhSCiOjoekOJmewX7UaIf0aZ+maUkvNvZnYVjcFCUQkh7NggGiixEVhdMbko
l1t1MfFYS+5VrO5BhEg6dMby+ePhfHDOSFnGjVzPBPrWiF10aNyQp6sx/exK01YkJ4oyzrRuUESB
+t8jZV/Yw6Fq4qFDND03j30Hp8f0RYdz+VL2TqleZeNRa08ChOVMSILFBXRG4stpeoAkio2yqrXM
/vnRb7ARf/1BTAYo9CASCQt+0JzeoZf2SpoUV4TgJFE0Kwl/dDIu4HVr6W1vR2YL6RO4rBuqbSjP
OWx52vSQg56RmPCo4v2yzdx0NVVsyhjihI7pBpA19aVA8UaFO9CyV9MJdvDPsqBc19lzCCtIgWrv
B7dl2Tkx7CVkGX6aGVerfqP2+cuXYwAX7aVtWtAdEQnSj7S6bbrQTTJUKtW9MWp+tAwXi+p06m2f
cSqBm6fkaiLov6/OliiXzESmE7Fo6T5WAujfENxbSk6Y7ZxoFYd+kFWcuI0aFHgRpy+WpxmeWmqG
7e8K5k0BsR0FCv2KqJ+k/pJQaiaEGbuEB3qbp9rqJ9DNuvoJCmy89VjBTyin17gTP4VyOjbmnWwe
JCgSTPpHXO3CSbAg0kSWKzEPoSC1a7s7HXzZcLHLXNiZhNe/w5t/BgtnmGK0o4wfpY7mA4rSZiO9
crv1f+9N0n7diAwGGvOS540G+mMKsyEw6E59L3sE7+tp0tsGer2ttFOuwkK9X4i2h25bPQp2nqLT
fZgh41nwMJlO9ZkTgO0cDUaw+0W63gU8YRC895tLatdaeRtBu10ScIuTossBf9dPJii7FexJkg9p
UO163kXasFuCYUdUDih8JaPnfhWTMSZCJmZVgoxxPog2fAmpXd94a5pe6DZPkFp1hkfpkaQ2VHJ2
wAJ+E+Vmove9Qk0GL824qBVIGInHRBZfNKw5OYIKUTB6Y/nRZq+pwiHC8D4Dg4JdHkKTml6coxS2
BMjoDBwOcE/ZC3D6C0eO28PmUgfFC9xNIqnKbylOLGaBpuAmm81P9Xilz69VeXv+xKE4+dsXXIVg
UKbrlUzMaYiprK0mvzPjlJOobV+tViEYFIFjxVQ1NBmvCuKFkFQ18n2N19U+beyGZI+xAgsV4c0k
olUYxl1cFPaU7RvopQaGbJUwLAiDmApyJ8IdMcHyHS/IcpeP3IxyE+5WP5RBFgjvTsGY0rnw0Jk6
nmI3/dSgHlFZ6FPrJZQrKj/yZ1t/x5IOucbKW68WEJT6/twM5tQknto8x0RJpX4TdxdR+CZ3hT23
Vxnu4dpUQZE2fyAQJzHuhPpakeBknYi78wti85z//hEyQ3k2QS0go4QtXbX5ThiT60CbHJiO3KUG
T/GGbpYza++LPbU6XsZ2bKOWFmpoJ75iRzYx3MiL4YIl26SwitLm1ZA5X/irhrOKKInQ4CryGhuq
eTGgsTQlyW4gAEk4f9fVdQHSs7qIPJTkTSkDGlVpEipdiqiT9DTBYFEe7k2ULqP8BJNwcFpRopXV
a0nzzO6iCiNngrdbBja+WgRWD2ELmJO5QaogCzzW9ZUEUUZIEO4yXXtJ0ggOSMWFrOTcOtom1q1W
ApNi6YI5tnWEnw2fb8Pvj6gFQL4H7fhw11Ubq+7QJg5mLaj3Pr8WsX0Am3jsgbUX5IZZ5UU5SsZG
VRF9tHvdifR3NfKpjq2Anvw0vRzCm6RD2zhfrWo78VpFZsZtxpEUkBDbULWWZ7THq16LkiUq6JkH
ATMb3nTu+S23eYitAjIZpSH1gxQnCGgmxU0D8fjMuJkhYkXUEs44nY1mGQ4m/66hR9ObVUgG9sc+
S3STXnxyXCgWb9hTGQwwCUH7Vuyca2y6fZB9f0zmCJi6chQIHSFR8CqRPffojx2h63x+HrcenH8Z
FQPgKsQG9cb8WjOSh5qZ00G/e3Fot59hQdIDDWS+5qIGXD5xIm8fo98DZKBbmiERXtP0TIKDeFmO
u4bcQPYf7dufZXNI4/Yzynw05UIssAIx4z5ob7JQ5ayj7SLFP1/VEBnsXgKj0yR6cV8glCvheaJQ
P+EpuxfIaOWAHpgxjcOy70JUo6LaF8OUc3h8mVj8Dun/Pw+GyCSEUtBBxK+bcEuU4daUO2XeHabk
dTKqixYa63oGyUDFidrUnpX+ohk6vPxc9rMniR9a9GFoP+ulvjC70hYT1WrgDCUNjUMgpziB4ZyY
xE2FzJlww6xHaKhIN2l9m6ArQINBCTGGh3q6FNEIEqvQsYDObpe0sB+Hxnsj2A0GDj8uuC5fL+pl
DX6MGXYHeIr6GhIOznLYPtm+p4H8enFSQ03PphLTsAy1h07iXRm+TH3uzBhgiJZa2p8yegFIkqFY
uDN6GBI0b57/EeeXpCEyp44udOaUoAx6REulD2cNtGPIN38XgkFKZRhVFcZ8qHoKd5p6TW2yzwf4
HynR90Qy0ChpBUwfKBbTFKG7LwZfe6uv4Ph3pb0HuBHv+SJavHljoBFWxHNFaBU8zDRLWZ6DZuCM
avtg/R4Ug4ZLVYjFQmEKH/6mzeH/FUW7tnjVJ83p50fOFNK1dm5LMqAY6y3JRuELFEfUSWs7fO0u
qFVw6emjxWuZ42IQg4S9IBGx1+ia8JWf89VC306sxQ7QP/QHh/X5o9NgaQiQmjX0hQ4O/CzLCJIf
8QjivAKxXWFwB+Ug4LbOmc/zZxnEOn/d232gFA2JsCQbxc1zUC5U6Dt0yEyqCzjGpvug90WHKiDw
noY4y+Zr5lfJ62RmSdzRhVnGsyXIOrpsIUr23kJJBETV86PcTpT/WaJfOdIq1tjGKjIwgAeE7VxY
afhUPkFK5hNZ8CyvJod8NCAPzlMK5Q2RAZRlUPKoqRC2GZLrGi25RAhfTKhgmk9E5BTYOPv8KwFd
DbGAbUciTlioZfNpKgcFV6zzc8hbmwyQdHUUZ3CGxFm4XEdGfdH0NYzL5tdZPwnyR1jcnw/HGw+D
Kk2C1pl5QrikgsCmrEAlnwMlvJXPIMlUkWwxZ3wd+MWi43Wy57l8VtGWcn4gnATc+CqSr76MWnVj
J4+IE0iN1w2QGlNMd5je+xG8Szw9KYPumAqShuQa0OaLfeT12b+YTQiRSRBelzQDf/66y6uu6VBX
xW/oOvB9IApmEs7y2CSTrUMw0ykkUqf3Ep1O1BZkuUQ35mwrRkFFHKKQ2CYa10LpJqyWyOon9aqo
0Z7XklslrW3SLy9NIbiV2niZIv+bL7D+aQyIN3JYx3mGnzZGNgSaG8lKHGOv28NP3bC7W8jq/OCh
2+ZR/x3TZJPXZgjzAv239Kin51TsdjD+hg2fCxaXU0Q7JbtKrrjH1RbQraOyaN7LbVyKGGmqwVcC
4uwdXOCKzA2LnRDdaHGEhiqoqAfRXYGuU2O+joObfK7tQirdDqopodm7WYgm9Iyz2Sg6sMf2+ofR
Y321CdpebCaN/jB5TI5Vf600H9pS4y4Y7znbjRdJ/jXSWKtzFMSIBOcyO5GdDnLdEPPB1248DcUK
PPd9Bu588wdX7S2qznqQFNNWgwyqUoYCBL55JWRoY2vtpMa7ZuE2y0UA+4nxWYLi5DTknCFvQeU6
LJNVokGr79EzhxwlbGxluTaNyDk/qVsH2ToCnfPVwDqzFKOQQuWivA/T5Cd1ZWfwb1Dy+WiWrXs+
2ubFF0amGlFRP4QAPDOgsBGUqMpESgGFm9ee1kmgq1dCvmSw03vQHm1RtARkez4n8NaRYKD5ADoH
XzZ0DEwCm0SpFsb29KV8e7vEjvoDjGS79yS7sbClNOi+e7yCyWaSuQ7LQKcUJVJhRmJ7apzJgcR9
7g67ryzzebriy0Bs1qLW4Rg4zBMtg/TF0p4oNImLq3SeUgMSBbuFOkzToGDjRJMbe1xQ3FpHq8gs
hbzDcauP5ldk9JPtIpCIT3RrBncSiqTT1QK9wc9msvh6W5trah2aQcaM5HI8EpXO8ezCN3a4C108
gEMiBLKkHiUVa26xT0/cNUX/Yxb51oEZ5FuSnqRygY+boH2mOUVfPqej0x3FXb07v35l3vwy2Deb
cHNLBQmDLCM8Z09OYd4poCn24UU+vqQLysMowlEhiWAxHSVLXQPyCQLZEagEBMmDmjdWlaGDIfP7
/BVtG3aHi0ipPgkV2Df6xzxchRkUNtXkOIwomMJmPuxe4/ZUmtClWGJwzTo841X7FL3kHAxSttB1
PZEMuvaS1kejPLQnWb/tk9gGY+YxJOGHMdxniWqT5JOU1W5Myl0zx55WQQk4cUsS7+RJ82MTniZ4
DMrAbzGqe+in2YNxL5k46vKbOLoNGtTKa0+dH8P5rk0hlFombgweY1Qr3iIIPu7ubitPVrkcRDT3
BcljUMNYCawnHghtneHrcTLo18amLNZk+s/2RB28tetP9IEZmSVYIAf4kOO0kh1kzsDPlz28l/K0
vng/gEH7xlhmEgp9ezJB01gU1KIW45CiNaNS69MIvjRZHmFUc37tbqbJ62Ez2KuMFHvhegBn4C5y
4ccO6VHd7X5WmGxL28WewUkL9a1zcx2RgV3SmWGqDgp2SwoaqhraU/s4z2AONxcSKo3zo1B+augE
G4oDnETBXn1e5MemvxO1CD0BsJ0ZrEnDvghNfBzsGvMtALCoqLNk5TFK8EAcuhKYDrEk2lKxuJ0C
VWbyAnvJvvMzpL9dCtBTaxfyI245FL4hg9Y/eMn8EHcPcBuwe+061yN7EcG3j+FgmmZ2OqLTEVp2
HUQAMwV9R/4Y3Wbmj8rMbFnCLCkCbEw618hiKG7WbtPCUXm4GPXGDerCK7VinxgKWB7RrVE8i2YH
q0wI+8xdZtg6GW44X5VzorJtLpIWp+D5AZHoWQMGroyKTW7HNu4Ch9gu94ULJ07eAuYdqGxjy0DN
gPoYYE97SEAwovYTvdc9BpbxFDu8hbT5/LBaSKzfrq6OaqHqpEX/Hg6159IGcdBrju1dyCW18raJ
zhwnZVrleNvW6XGS30pWa8Fb1AemWZ2NnIhrdsIdG3OkwBMqguAhwKC4RHMpLO/RwmfXe0i5cvWA
uWNjEB5N5zUs0enxhbyvepEguIBqW743vOYBJw93cOR3BXM8HK2/HIO1SqE0ImkxuixBl0x8qU/B
IagCR4B5W7YYO7wWy3jMDJqrNEC+i6R1N4X5Tzgo4l0pS0FnHiURYp3d56CiPbUMhys9KjULIpjz
datMHxFkKMU4eYulaXBEA9JYSUBgRwQfJjuIi5c8NOKLPOlxhnWVtksDJfONFoadZISKTPJeLZDJ
aHU0sCROVzS22QTo5rlXcaHO9Z0sPOKF26qD90YwbW0abRJge2PyZNWvZgFo8qHXAlR/Ctz2ZIjU
laGtdTAWRodbmrQWlBAdcXpPzcYv4CObimCeBpUtpY+QSreXbLQNuG4NQWAX03EejWPXRHg+BwzJ
blfdJAGuWDmCQ+IYL0FqdaMZBwFmSiFo9pHwUeq3UnabDvBcqkvPgAVyO/kFSGapWlkFupXMWnej
VHBViJEpcMVLlMYtIgGqDyVaY24S5UWfoU4E54dUPzTyJ1E/mvrBzEQrA8yK816DwWkX6VY7EEuJ
TX9c+p3RIy+pJjtvcnQDDa9QB7QltXBCku3K4QK71TEneyCRZYiVW6g3aiQ8UkmoaMmtqTtE4WdX
oJOnaKyMvm/lvVVD6KQ0d7DIKsTeGhYdMnbtI8l9IT8YkB1Pm8XpUzLZBbqXujB+IQOmLr1DX9Y4
1U+JYDqa2VV2qcpXSYQZne5gywRitzVlR1j61k7eKqFnhh+NeG3oYGii22iAXmTWeGH/bCRkF9dg
QpW1HbS3KS6xQjZYEF+z0jBxDfUiKn15yJzyLQBzrQFl17DzuUcv4UOFN9HFvBKqI0kad1CR5093
cb/v0WGmQJu61Ysakv0fUA58nvP2Tg6z52w61hHkDMtjqnTHMjkIOMYC6KxGQ3CMtNKFRMYl7BVh
t505Y3kF+pCTL/EDHG9tM/vos8+uFk+C0t3/3XGiM6mJkYRDnZlme8qhCdOayGxJZOfJWwLf5hQF
JKmqsC8Du8Meq4W3Knwgue6R8XpeCEcuaUv14RfsYBIWKG/PRTEjYZlVp51eDRHtpd01pB/vdf0g
oGIZL06tIXsMflRxddGnEbxLHuVasUMoywXTRVRdZmjOSBcJGolHE4QYzmzRs+DM1UNnEpwyn7My
DYBuii/1Pvxr/Nwm95TGFhCr8QOXE4+TUH21FazKBHg1JoI8I6FqXckbWocaX6BvE35ITu7E3nj3
B52bnCvPbwxr6DTC6uMrpuzlpStFx5qaTVmjUw8+FeJPZqisWMQhrc3zWeBkNyzhuqnKOZwD1Atm
+J423V0h0PXPo5zxbj4Gc+YvUhVDIshoT6l0o4EsmcmBFc4mFC/uhfxOi3+GeWALZmmXQ+SJiWAX
QKJx3E3oq1KixRElBWgNfGueghKQk95L0lVJTuB+Z8uIIjTE2bXUHmfBkSE4lEXxldTHh1lt3Ckz
3T4rLUHBqY9dvhgQ3WgGwYmRl9aCwmWtcdaQweQbGvzxCl34qoWMbqffRs80YUQJBq1CCHxZHPjF
AWWrZrhKAwwm8UDPrBYpFRIP0Esz0Ps8kuC2012OSKaV8ZABaMqgdeYQ5ODeUzAFQiVBZM6ruqdK
DBy4A9kl1PUUODjOMKWWn3rhR2e+BjVQPHtGs4o1Rj9FXCu7aIGI+08pf0rKPbpT7ZJ2m0r3Agzr
NAKJWGgrRZAUxOWLRI6cHEJJsiTlpBgPvdA45zcsb/ky2U+liWI2lkCwJHkr08c2hC1twGNdU5A5
A0IGA9lqTRVOY8xt56Rv5DF1p106O5LwRX5aDuisD+Fab+OCpVD+E7fmxAFBg4HpCHq/8hxjj9Ib
yHTfw6IDYpWu4LeAI14BnreQGMQd+ioxpRKDFYcfrXabQqaRXAs8SSNeUs66DWuQZgrQAUzndHK0
x8JL/XRf3xcoavNGxCkGsExtpSwKNCdgRMm+21N5vtFrQVPgXtk4ZTLWn0dHAtsOJnA82xfX9CO9
z57g06yfNyJe/ZNlWefyoqmDhNl7zq3FCw5oRdvB5KTei07n89GFdxtluX+FoMZCXeJ6SKvKwU/U
c/xhB/l+t/2AENhfHsImg2WmDHGAduroIRyAYlicMgKW4YDhIWvUnmb0eKK35jyQ8G5uJoMkCjpI
ykTBlEp3mk9cCOY5sZ88QlXVydw/OPV5q4UBlSXvh0KocEoovvn8n1spOrCflR3/krj5sLk6HNi3
U30eQC0ccfp2zuDUt93iRc8RBL1yW7dHp91Pjx3Mziyoxf1BK/EmemnwPYfqvSSqrOCxFuUkEaDp
AvSCucgHzahw3UcybiGjcsgt5zvywtF/X2VwBgQm6i4MO8xridKMCy0+R78ZHfOnAbY4L2H83WmQ
Xr9Xo2MO+7QX4kgeYxpuDO46VJSJE9UvENmSneJU2qFfPCoNGPY2aa5U/SKVrkP7T+w4tvfo6pcw
uybXsqjoy6T72qOQia8w0Z2Fi/yM16bK1jitEJudceuRMxtGNdsehn8YebKXCCrT9gATZavXwKa0
qhfaoY6/cuXaXhZ0yDutiOnn0ce3d+1q0MwuCmV9SdMYP4IuLrw7/WNUd4+vDQFybqGMt7yYs7jp
M62dRQScPOHdRDEJyajdPaLJFbaN3OFtHsar4TGHMbh2QZ8ViDZ46D1PHzVaybape+Wwqx1aV4XI
eQvanZUd/t2zzyo488gGdZbeVCANDLWo5h5a6ZCKopZdNOng0YzoWvktw/oOxVY784DIJVzLu1Od
3ZVF8ANMUnCoIl6Bnm6Bc2EoJq+wAa9HcVGFaXfSzRb1KGM3jNeL2NsiUY9t16KPWhPhH1/g1l1B
CVPbqbEIve/5YulGTuLK265sFbQrh0o2KHAk+8CHvd0u98HBxfwOV//2AF9NMANTQYWXggA0468U
UtSwT6bdgL4OyG9DZNtR9+dR+OvOem6mGXBAF8wkoCEVOZehucsw2HFbemqpQu+u8iLzYyxOsXkQ
hX0fPme6o8ABvQ9Bc1cVN6DutGjhhhpgZLSugJuHqEBZc4ZrTNhf1HKIWhuUF8TZDlXJLsbnsAVd
N4R4elnt1Sn15zLaoTznjOLkQW7bFUHRSARfwKOHCn0aMXebPrUNyIwlCQp29BcR/AYBYmBG6TS9
tGsgTaaZV4ZI4DtxZQ7ZUSbQulRzV8E9tVBAyNBgJnWdqq6ayLY+UQWByBaS26gUXMO8LGJ9h9od
FHU6HWI9YOnFdjDVTmZAJ3TJTiQTr9ql+khkpXbNmMc/IJs57+p7M7jYwuomrKEceGpAu4R+p1ae
Uu2lxQwYIsBjib1KOMXJQ91DhdKEBrvhGdlkocvCTUlg66MOX5wCsjz9Ls9yJ4NMWQeFodx0azS3
JNGPXAcdvM2uusmwQtBleduDLshzC4jB2STRtFZosGApgQJvh/8P7MMjel+eBD6w8yCIgdpZ62Eh
gcdfJJ3VnhwghE4+KbF5sGF7mtsT3kIilwvwPERiMJaUBZCuwz7J9jncrY7DfY1HQ9OGR4XozYE1
3KKv1z2/ObeJBN+Lgy04hWFQz7OGxZHsYQ0zLV6Frj4fVGe/RKECIvRuIqGI4P7BeDez3lVoBoEV
JZBIMmG81JxxhkQZbXJZ7OmN7Hj3se2XkVUsJhMcRgG6ERE9VAY8XvTW0lW7Nh9PqbxYnSI6MwpC
ilTv9fQtVSGtVd9BfWw3olOjGa7NRvdGfd/rn1WCMv0g+ZN5M4bDJbqgnFxE7+xiRB7nw3BWA1s5
kgkkSIIBtWF4gTo9HhdRafGnHWyq3yRwS8YBKm68DHaT5rfK49jKUammYT21WPj0bgenGThb0OSt
diY3QDqLZPUP0igOPhnM+aChs1PWR3ybDk62Gvow3pRPuvJpwqo9QybRl3KHtnaV3h8UVDjgwhZ0
Km1SQfXEkEdbxAs1FVUqb4I9Laq0gw2G1B+sfF5MBtCEuZBVpcK3pTHFR1KAUElFnILnbrGaFIcw
r0qwYSiEu4lOoDyjwK3C/DokVunOPC5qO0Dx8xQ/ag3qfRaIFi7elT7g2WOJy0n1Mi/AlBeG3WRP
eu4Ky66+7/Xd7IDx98lNKOkQf8P079/DdrLqutHD1AfTjqsZHhHxkr7sYMPpNzvNkmzVzg6Zu+PT
9LdX+CouAzqTMkIZMUBcocZhsji5m0L0DE8tPt4O6z2WOJcQt1kyXIVksCfspIWEIda3oA8vS3eh
D+ShyKHZVxu20s8QS+T0wW9uqFVAJsEbkkCrMwPfejSh+R/B16ByYvVandAd2Si3OTkq4o/zcLWJ
VquQ9N9Xy0uWB11NNYTs5Qr2xMUFXK2c8yG273erGAxOjMEQQFEaMQYvUqEECLk62vsJlt90IToE
dAFetXWzO361a2QmdcqgvDqG01fI8REJkw4vRIgZmXZ6uRCLuDlaoisX+rx4BksMeFHnHl2z/F/C
m18GMUqVxEmeYw0NGnZIeVUhVTw/vbxVyuQ8fQI/nVZGBLF4hwq3pWovw/gEfvO1VJLbCcLr5+Nt
X3pWn5NJd3ohCZOZLpnBi7Uv6UF6/oc5qJN/IopKV8cZwPl6lVqt0NJQglRVEK6Ix0cxXm7k5X5c
bjmD2mT1fQ/qy9tvFcUUck1vaJS2Cb1JL50WOXeRPai6Zw4gVhmXoWjcCtrA6Zf56qU6NzwGZOKq
xKua8oWn2qFHRVby6z2t9fCEzTngojDggvePmeT0s8EE1RXlcD+Ywy7r3QYGT+hFV1Q3hLDp+Wnl
fTsGXZIgj8fCRMxeMZ5IfGhU8phnBWcHcI4khf6K1beTq7zsxRo7QCeN206yo+rhXTW0xyQ/yJXA
GRMvGgMtShNOVU/nMSiOs4SiPRS8pgJC0oHhyuPL+Qnc1IJZAZnC4Ec1d2ZuqojWOHrrltkui29J
uqMe77QBezT2Rg/GCXgvbhlYdeahiPUaOxHnZOINmgGZpA5MVckwxWqNxp3xsgr1ayOYr9P6BIoo
Z4Y5mMn6Ihlq0y8qLYLCRfhVkMljE/27993v/a4yTd1wXg1SomNeVUt+X4w9nVB6T5zBEYrcxa0O
fFmdrUk0YYQGc0hFF2GY9Os6Xfo8w6fEuDpgyzj56Dhwl8W4qGeo4UIe9/zSUbc23yoce0OEpyzs
j3qDHEcom4DX6o7IlEztZ1u/l63gV8ZYuQkkBH7myWze6+DaPpciuEl93pmuMC9oAJhL84DarG8Y
Bjg3AqzbOr8G8zOpMstI5MoOGuEwJ80uisTToINQpIMtK6Gb0Zw6FTkpLqWgPcOEPU2ghyD09U4T
46swgGJwWUgwTMwFmNgZrpQOByiyOUurWNkMru9cgnrVjYpV9nBGnKX3IEAUqb8ICrjYVyb11PQJ
DEz6Vt1P1S285nnzt3HurKePSTjDuZ/SpDbJUQRlqS+sqn1Xps/z32jr7F7HIL+uCGWCpXlH8RF0
FRTEQE014rsQ1ov1e6Xe1/P7+XC8FcEcAWbR6zqaDcnRoKqZ4mWooAeuu/u7IAzm60U6GgFNvdQk
sOvgbWl8JfpxPsZmSrmeOBbym+i/B4viNzl4JpbqSbvYNysb4uKi0979wRvYFiytYzLAP+rJFE2w
ND2mj+kx3NGm7/xKc+pLwG+IA5t/6eEtDwb8wcv+b/FjgloQ1cdvLyGIhZTObQTxOpQU+/y08tYH
g/JLEdQ5zPC6U0QbhWmNV7iY0BZ9Psrmw/d6IhkcjFJFKSe0fh47L7o2n5fL4DG/yX360gR5niy0
lF104BbMOINjGQQQtGh0MwvIcW4sVMxqmNtfxS5IM3ewoXwEq2c45h66uabr88PloD7LKFiMQhE6
eotcWuJGUu2UrWxXJtmFsMzp294/H46zSllWQR2hz0fIMblT8IBeWJBEeSUJXgQGRQLgexsPNEJx
LyL/kB/+bgQMgMCSs2gXugqVEH5OS3QpzTd/F4FBj3mc00goEAGirIeWwLU154xhszy7WuMmAxaN
kvz3q8PFInLaxZVzO7woHHgxQvW6xYuNFyroiYWuLq9Es5Xor0MzqKEoYki6r11cQzWnN7x4zFxq
hSDKLd4tBGieXUcl77WCDoi9x6yjMthBpDLTdZpQjTF8g2fc8xvJ70PRx0WcAyAcWDQZ/IBNYiAZ
tCQ2k3onFqovwkg8KN8SebwUoghmXKH7FwtGEtkuamQ4kKIOsOR1A2YPyUNc7f8uAJNsqHIvKgH9
ZmWa3AWqcqXVHJ7w+RWJMTC5Rm6K4VD2GEPrpkfhObxQdzDFuWhA5GgvR0rkiF6DW55ZJ91K/3NZ
ICoDFkYQCapEc/mpOJGoumoq9YaS089P3+Yt+p/VhzAMZuQEL1pwi0TSkb80eBMs4zsDkp2RgOJ3
JbmyrHiNUN5Eg8lZGf/jMJN1Q4EEiwkTzl9TuMashLwDfeRo3tVvAW7wtAJO+QTBqbzv95Aw4dYl
NwzUJQIH9X9iMuCSNak+Vy0mdajVy6xpbREyTMtSoFNjcIgJVmFY+0VuHmDhqAQ/1fCilO4K9DUQ
+HR34egoww8CBa2xyl/lwTM180ev6bA72UF41FIkldo9prxKx/ZB+P2rGVzqyoRkZYSZEnbhEYY2
pYWHCiAi2uvEdzQKyAc8GaAEx3uf2z6vvuMyyNQtlWJmcigfo7wAryWyppGze3kjYwAJ67sNhQIj
a9BJUYanpVecGb2KjQzBwefzS30bZ/8ZDXtxVZuAFAotdhSwK+/Mm2Q2nmT5EPectGV7437HYRBJ
k0JZMzrEifrqblLawzLDl2HmLApeFAaUZFScE7NHlM4sfhozectUv0Bjyvk5+x/Y9z0YBoWaKo5I
SWlO07twCi9wvwwv0gMeS58hL/QTuvyn8iX1eAtvkx+72qcqg0pdSKR0Nmb6XASCp6/vwgNtW5se
lR2vusebSAaGcnyqZqRvcY0xPi2Kj4LbbRRzuDecnaQyuDNImV7Btkc+drCnlcbXLrr7yw/FYIQg
hiCNVhTH8Y5Jm45f44fOUn3w31QbVAzU6NFLyk2ZNiXr11+KwYgSp3tYU2yqZ8vwiV28iG5rhTf6
UXXRU3Tfo0sW77bCXnPPj5gDHSoDHW0YDOFMz0cjKTzNuIqyh7Tvd0F3lzQKbxvQ/+z3w/ifbcDq
HpB6mpSOFrlhbA1P63Snh75D295k+0uOc1/D586bnRSugmipiEyIkPKyU95Us1TSyoTfXE2T7/mg
dD/+c29vZiu+HB2ptmvIW6OE6ZcffA06DnT+Zkpbd3IXTTSypN2KYuL16BskjbGrhtk5/1k32bqr
BfXluraqSRttWcrqgqnGI8mtXFpo3Sju5eeW9tFHjubM4AI6Q38J6XM8zf+7K9r3h2aAp+3mPtXo
ISEsxJ86WEPVt5wBchYuK44SFCWJAtBesJbyN7Sgm4ob30Z2Bl3Q2onvoWeRtF65Jw7/XZaDdRoD
QwvcLIxwwOiqRXpS6+Ay6TsrkN/Oj5ADdhoLRUraqhlNskxNQ//R4mY8KiMvAgM66Tz8/1fCHcYU
Zy/T/+4QZ9veG0gUmho9xNO4OlZo7iPqScre/2qiWN5nKlUG6em2qnHEIrkqP2rCI7hwpuq31nY8
rggR/Rgi/DmqDkRL4+/ONpbKWZvyPDQ0QoIH8CzIHJlnD7e5bGFjCcl1hSgK+6zRyUkj6wLyUIgA
gqCzF4qPtuccoJsI/x2DzQ57oipjQ99pzDBz4tmfCNruDAjMwNIGMltJdKMbXDr1Jq6ugjKpYhpE
c6v2dGDo9IUdKrwygXKJZzi5iSY0O7pFxc2CQojp5E/n1x5nTlUmfxQLYzSNEKFzUDRhIIPHg8Uq
eNtoO5FbjZDJH4WsmGIt/29asjhQgjoUO6h2u1T5+PyIeJPJQPcYxvCVDgQYUJq415XTvjdTS0FT
31Rx7S/o7PyWD6yGRWd3dUgpRZng7ofZyy7bR0hi+Lo7HQZXgw5RzBXi530qBrXbvlPmmubgghZc
Z71my3n6SBKFM3/b+cVqUAxuR01iyNH/kXZly23kyvKLOqK70etrL1xFUoslS35BWLLd+77j629C
c8+IgmlizpxnhV0EulAoVGVlFlhU/czQMS3XapgBaV88dxg77r1Y3/XfyVO2AvGdf/3TXWzWumem
hYCul+AbQkmRHNM2aDFOARbwbQV2A5BaoeBXe/ETIKHuWtmh4FL4eQjVu6/S0yjbZyGjtEaQkNcM
P8LdDGH9xfJdY/vX5GrBIRrjWv1qQ/3s9fraAUq77kxicgmxXN1p6Kye6GhC7RhFaCiATtYR3DTf
3BlSyVwftvnVKSBQ+L5kL/X8w4KUubE1uqCJb0jygtHWCpxGWQp0zhSFcRMFPfRK+6LHcDoeubln
VIeGbsFijcFNzniDOKPEYdnRm6prfLPowR0T+RH5VY6qT904qNkdA00AQKJFna26qN+OY4JuJc4w
gnCe3TrxNz1FH5S5PnUsT9e+goknGEDlANloxg5zw7zCxr86daPm2Q3IzpUbdwbCVs8xRbsZ6KZv
bmqynbTbbsR/gBGPuP1O4lM5nSz9QbM1cESA2bAc/LGLIb8QgXYSOtHFENLKCk3wJlDXAID9MU5b
L7WrF1I8A1kfLZj6yb8oFua7+E49NlkbxJbma/arpt4XKep15ily2SZWXl1HC0v6mCXQiwexopFY
K0PrAjzbvQ7lCALiiQpYp1H3IULhEeNn3Ga+i/m7egBmLx8glwvtLWZt6Dgf6ez4tJ9y8BBlC8bJ
o/V1V5E4qPgA0LSc2maNO8rRk71hRIGlu1+U8t/gos4Oo5jt66A6ncwU56CKwHgQPdjzSa0g63vb
OiDTcBfJ4b8IUDy3J9wRRm1nimPCnvWNrTC6ZfkcGD2CVM54ZiEGNOT1BcldYQl3hdFk1uTyUFc8
oQWqguxRD7TCN8K/IJlVe2dUeDdHb+lORjlwMSH7CHVi+t8ZzFkWFaY7kHnq6uy5sqKazIJwX9hW
rcwTX5yK70etR2pIak+XS7dnaxBuinGC10cTLCx3ODTO4mFeYNxiKnZvhgD2aL+iF1Aq7KVlIdnK
hGvCNlMb8ymwC+qVhwEXL29D2n601XbGs/kP3twyg8KVUE1JaWIIDFdioYbjghk3JsmeZXspPgIW
i4BuxoYJjoyeUf/+wpXLDSDBCWi11zp4mspH2U5K/F98FcxqrdE5Q0pBGwbCo2+M/So0ejuWVnA9
ZF3EPJ4dbvF1YEc0NvIay7NP7Y29giT3Kj46OFt8YlCGXr04lXluTQgl9tilQ6RgXbjMj06i+yZa
Gll+nKbMZ9mXPkIvLxmDUYOS0WYZvxL3uwWVAKV0T1NTAaw4rSuNhY2NmcLrG3F5x21ThwiFpUNF
5nPG2Ci94nQqstNxmb3cjr1KwZ2LmrrRysSDL2M89A9bwjFhxTyDfRXTQ3O7SRHV/CykW/dR+U5M
IM2rH6D2315fHf/1v+fDHxaFc9J2BASUIyAC5eyuGnBvKZMTtHnkGyDS1fPn69b+kKn+be49nTxL
v6e6GurJgLn8plZ2DaYZ39SnetUdkkMbDngxlWtgJSl4kj11Izs7fzixH9aFVxv4cqlLk/dpQoZx
rEMP2szEK+5ogMThFzRrcHcA0SstAF6+/j/sCk+2Ki4aJbNgV0uVDYSK0ZSKwPzx4/rmShz1HSB+
trfIRN0y4nOv6dJsnfSnmeteDO33zpYgI6VfkQffM0u0rdFKgxAPhI1QBossD2Pj3XHi+t4YGfBN
0xu+JPG699lPsG9JXjuXI/vHZvLNPjM+sKo3Y34eewZ9N/WlMiWXpOxrCbdwapW1FunwUUvvwnz4
WU+238+y2+PyQ/RjGUJYIbZZRlAB7E/6OmFg5EV9x8de6l7xhQthyWrQf3iofdgTQguJ7D5RMbB8
NO6snXXXhCAnO6Qd5NL4PE+3Gn91LxgFBefn0fSNV+3flOU+Ips401M6tBkAJkMBs5m2Xb9ylW7T
2l+vnwCJa4iDOrVbTTql2NO21UMwqgVWI/lsMgtCBEmXwqB2gmXM1XIz6dnWLSQWJN5HhIsw63ra
9B3cO3MftPFWGR+1RWLicqX+42MQ4fwyvIiYQzsVhWx0A/wygLjKfd7saNBiaK/4ArLOVfFQ/tSb
tQxVLYvBRDi+GYtVag9oEJoehL4hxmOuzH20y/cF2KjddRWAHE9qlH+WK7ecOBvTNh3LlQxGuymI
NuUqDhI/aQMUuMNo9a/wH2e7K5zsmWoQzyA4aRkesl2+bhj0Aen/FqSIcJx7BjqrJoWb2Ab4Axvw
DFJ/gNTV9QMlc0YhOyCK3hRdCXfXp3SdQUqxd9ptxX7+T1bEcZck0wnRW1ihxrzVln3R9lCQv7tu
ROZ44rjLPJhmWRsgd1Z3ELv1qzu2d4L0YfQ43zt0ImNPAS4juG6Vf4YrjmcIN7+CGT6lJIhILsLe
BJ4RfZwPRbNLwPWumKbftevrBv9Qt/07zoszL+hREaaCIhPLXJBZgejDn0DnNIOdQZa0SxIOQwgj
gwK+0Z5yR7fh6PNWMWqvBshUqx6vL0pmSIgZQx8tsTbC2Rn50bQ/C4V4wFRB6fK6GVlcfCerO0st
KpU7CK1UkKTEP4rvLZC5eNHVG514fRhvaj/+BhoEzKB6ckoYyVETp16mZrTcuMYaDTfyNdL6dvkr
ziTkNzz0XHNHIWo0y6hmxMIYe5yhxqZikDU90GxcFeM6kmFaZQsSYkfhKg6ONU51WQMHMjV4O2n7
RSa+JMtrxPYPnRI2pTyPsknsp6W67senOdJWOnhti+5xHr6bFphmkrsl7zyoBHvebVeuFqA0XXNY
mw0YftLvY958k/iSJFMwhUyBGKoyMBvhpoKww7bEQVS3f40tazsWuqjGy1I8yccVG0OKkmIijL+t
VFXxKNSUCq0N3ebb1N+x/kWyPJ6GXPEkU0hT7Fhv87qtAdAHagXFDwgrbrjgLkgWwYwL1Iqs0yB7
G4vIorhpc7pksNj8ctZq4jdotyU+OAwNvz3q/0QcRPYJhbBjTo1STJzLwzoQ1wOCiosJ8Ymp4gaM
KvqK84DJLgzpMoXXx5T1ta0tMDrmzrZyG6/RqqBMihVR2m2WumvafauBTbNGBSVrkF86EDcrZDwm
sqULOQxEsdqxZfClhNYYfXprZLJYf6gd/31PmUIowlBOm2BqBpUAUAmHUwmlpnSlhPoDJ2j5jirT
Nzn/4O+3sa4TTdMwBGdxKXThgzK1RZeopuxESe1BqMirM5BLYyIoh5xDSyZP61RJBvX7Rn42KXzO
emDooSqIuFU8HdwuP2bQHvuvz+JnG8LHMvWlLJQCNuxTcm+AUnH0DHC32zsUyMHPIG23ydYkfDrd
oXTpM9jrQjL4aNqA4DvkhAj9EzjTWtC2yek9L7CifF6kcJ10OSmjhDMzUc096fpes4udxZi3aD36
jM6qwWds6OglWQehc+jS2usBOKdsJCHV0EwaQK1+cogVau420QKCqceC3SslOGPrFCzQjSzf/P3N
8ekH//YY7WrClneS6l20WQ4QUkKwYj4fuZFF/gtB47Mt4bIZRkw2OpyVFBrXYb+FuEzjJbtsba4t
cCH9q872Z4NCXquZrkLAA8lORpeFDU4OVC08CBWur7u25MD+9hieWruuTAD4SdtA8eMtTYhfRq8M
qIuoT9aVFHRzIX3+vDDu++cpYGzFSUbfOTxBpP2QAtfO7iBxGtAI9J3XV/d7WvvZlhCOMtYWwAXy
IIv2XBlDBpFCyEBhqymRtep+zw0+mxLCUFZC8mu2cXoKq4O0NJDxZG246ra244O+yKokF2YTPpsT
IlIOIURL17vuZJU/S0fdmaqNASASaCbzzGnfYRpi0ujaSjOJw1xI4T9bFmITnsCQRBixUGPdfUd0
gjgB1KPRmAQ0h62BRdCf7bvo1t6Zc6BuitfrX1QSGYkQpFS0CNu2SNVTVv9gVut3zPofg734WIYW
uwq5QKRBnBMVI/j+VOPaZGuUTlbECd1AVs64cFN/2lLx4ayrTlEZBFvKq0WRE9grjunOPcv1klse
7bMH6eTi7+nlZ5tCfOkcIN8y4jBQfY3bjuxRo0T0bKC7AfI8n7cGxkniOpJYIz6ch2bM0tnFyc9b
zIS0HoAcPuauAs2iAR/izllw3VkudNg+L1KINVNK+ixpsbHjCiIByjuvkB2OMYZCLSi+y1lHZUsU
As6C1mGid3DPJhzCJUQX23ywm7A+FRn0XhLQOJLQyk6FDq3GIL+TsStK4p34vLbrSHFSfoVHkO6q
9JuImn7ZdIcMmDnJ1kouX/E1rVtji0QPptoWrawZimQFjgcB/nks/aZOAzXTVpnBAsv8OaeTpJCg
y8wLUWgqGzUhMZJ4CvEpVix+UTnbLiuhh7G3yJ2p0VVF7bBmP3JQC+gUFIzA1oxNEtA8WilA8WgI
XLmWe7SbV6ltr1IGcoHrmyQJViI4c3LturV4asrceu2U+moyJQN4puTaER/naCxapDZddopSFmK+
r7PovT45u8Q0AvCTDpBWUcCJ2LZsuxiZCvI+CD+qzK7WroXx5KqBCoC5LJNfgfy0ngiUo22vdx8I
VV6yRgEZc+lguElRFtA+VunJqec0KMv5PnYd8pLm8/0StfdxadyaTvW9rjjIXzsWCwjFkizQ6Z1N
7xuKcreVe4X5w52equHrZH7NtUM2QdgO4mdaHFTIbbJoE027wn51y8doeHCT+3m5G+m3tpYUdiVf
RawbUDJVERr86qmdNC+GggYDr+X1Dy/7KkJw1RdwPJAFka4yHc+GHh/TirVGyE2cP2Wx7CzyoPK5
UvApyomVgnnKtHhySxVQpB+K+V0vXwzyen1BkrgmlgbmLHNQC0eaCLYNKMBt8672+u5hBCPeDEnd
GD523aAkkr3zkJxliZTOy1g5ODpZvkRe1N7QRt13gCqknS4xJctIxQmkyVTSPlHwtejBfR7WeCT7
DHxJyz/he5Bcu+/n+WxdkGxkpT2iAKquoZkVlkHlu0cdBIPIgFfKLdle30bZdxPCJMT/xrZuYM5m
twt5iLRd1R4twrsZSwAdLknAk301ITvLARiZKw1uklr2OrOPuHsDlFu8RQrkkBxiERiKKqtVZ/yb
lSzfsHljKWZ4fetkFoQXnxXnma3wpEwl9pdmMO7zURa8r59bEUxIalq4SYNE0wH7+/ACDa4+ebq+
iAvF20+xQRwZijVDT6kDB2jflvtswXf3tJXls/24Tw6g+I3WdDOt3LvWwixatirXslAo20b+9zOH
L+2kK1Qd22hrxopCf81takkyIHuci7jBvmagUWGoOvGMfTimb5BAD6ASFMzH6UFOv3fZyw2LKylj
QlvUvCgIWTLdKcGSa95DftV2MHml39LZldwilw/vhx1h66KudIZJhR3DsA5L3WP7JkikgX7XcgJo
D0DcaJE4/Xuf9ve75MOmkMB2ttqwusPlyMmOB2gDjEjs0EGGUAEw7/kqXtm+iiTW9i0kDoVnH70u
4IXa5Wv5mIGkvA5Rgqm57s3mSVa65eHj2o/jH+bMlxRgN8u5bHEpQGSsgZ5vXLANi1rAqgB4Bm9T
z277UjbR8Idc82NP+G1/ZjZCUXM0aKSe4k7zkp75U1+saFVs3WTyYoglpQhxKbExnFZ7ttnvlv6m
7DMA7F61YltAlpAYpWcpeerPi+rFePpQ58v1g345B/j4jUKgj8uiGwCpwTGLpsfKao7G8JywVBLf
/3DSPswIAR4MH7MWxTDThWOQuP57+xPTxyp4tY7jWj7ufDmT+o9BXSTJ6Fw2KqkGgwlJ1zk4zSK3
ObZRe6SxfVtK047r26irQtBv81GxFK3CS7x/HdlN1GC6yNAkh+wP7/2PRQnpoRJVqIoqsNI+T6Hi
oasW2AUqyswHpht0BbVUzO0POc6HSZ6XnPkwXaKJ2UBpnKJBOTJ7R9QlqNTUy3vdI8oxH6K1igjT
R5mvKTKdrMt3wIdxIZCpjmoOKcNHHFN2O/Z76GzfXXd/iWPqqhC3+AAwLVXELa6EFe1z1MsV/83w
NN/ZqBsZUP16ZNZVIRBNLfRGUw2BKOpTEE4A4jPdsXzXLwe6nHpblgxfQFbwW/xjA4UI5BSAHY4E
DtMHysnt/XKLccKAsQAKzkMw3FQvyYsc0Xb9nkMV6rPPgLu00BPMX56U6sUAW2JZKn7h/MzVNLj+
9WSGhKiCabtCH3R8vHGx/MQAVKQ6DBYou3pJd/4CrvLTRr6XVc+OQdY10HY3XB6/ltD6PkKynpe9
mA845RdjlYa8JdaE0vaB5AS8H88zuxaheZovOAGdmq5raOw1mD8adH1N7TJYyFtVMT+n+0ZNj27K
9fYKr2x+dETKaXP5/fG3J71XzM5+SNkhqWgr1I0hojE88dFq59bCA98fv6OM808kpmRLFyLPOCem
M9RIAJey22vpbi4ML55/2M69Ez0mKBDVGtj1LOq78dqZMFAErvFWGR6uu5gsQLzH5LOFL5XqVDbh
X6Drb/o29ye6BIkxH3LVDUpIqnbWjTlmYeSgalRlABDbgI0mz9d/hmwzhDDV9qMTpxE2Q6vILU0V
jIq9XLcgOUvvrCVn65zUuO5szESelGKVUXdVzXstW2Ppq//NjhCSLDrW1kJrPMDybt1BOkS3NK+c
siBSZgkaWrYkIQ71ymB2SYdNm9Vma1RFWEHWparReizt9fVVSQL7+xDF2e6ZWk0IEOzATtbmVsV0
8dC5B+Y8D8kTg3NUmfvrusE/lKj/PpDvD7gzi3rRtSBiRMWYMJA82UBbDI9K9Oo4QHkpL6qD+xhC
NQPJPbN9cjpJQLzoj7rhQoLNdNHYEPKderS6rFA5hMhs9hji2Y6NjDL2cqvqzIaQ7UBIVdPGHjaa
3LxV0308NacRaqNqAVnv+ntULsdCfwWA3/83W3tmWIg8Sjc1rZXAb7qwv1G/cynEYdU+QV/2Wd4+
v5g5nhnjO332HWuSlro5YpWpzUBXl+9m5VbKCSX7XEL4KIthiSjHeKMge7DaebdUjSzF55/8t0fW
2UL4aTxbiNmA8qxRUFlvLd1D2xsctXuD1KG2NIGb3VlDsmZ1sm2L+RbiXP/mqJ8ZF6LKVC2zrQK2
f1KjCaXrQwwls34mq2SUCkjzr39tnUJUKRLVyIYIewl9vieO6eAKI2PYbf8ZuuryK/JsaUKSQ3LW
ga8YS+MZKqR3w8ICaA6cBvUpfSE3f+GeQOEMvlCM6ITqVygHSGL2BQUDpD8fv0FMf9IG+vA175p0
4RQaT+ohj9cgZwNf2irj8j6bDKT76gpV3Q6TEhyxO2Ii6x/I/VyMs2c/RIg7bdpBwN7ADyE1NOMV
L+k2UfcLQ7Ueycct4Osyr754h5wZFILQEttGnGIkAl8bWg208fPbIuTCaha0SuOjBvJUP92363/1
UjizK8SgwWBakowFShZOGdSutraUzHNakNLSzKd47JUyzszLT70zk0IkUoZa0zDDyLvJ/CNzXVuu
GG4+yV8Il8EAZ7aEgOQyS43s6d2h7DfLwaADqh2cdde+A/4V/I8ojGAAgHh4uK9kpUUeDK6cYDHV
Maakng03wytMN0O7Kg+tuTEsPUwjDUilcQ6v3ycyc0Js0kdlAdFVDnMK2faOE1hLGrIUHUT9R2NF
krMqCfXvO38Whm3XdWNjQnjSnHZTdN3aMDbX1yM7EkJAyh0gWCeOg3SRgFv2fdWuhobt8lFWn5Vc
jWKKk8QGOsULltJb6cZRC69xrb1TVcH19fDfe8Ud3gPw2Y4lTdJWM4MZ8BDsleLRUAGWw/zzfKcV
ACICyZbIqNZlKxOiih3PlW4OiCpKFR1s+5CQ9qbF0Oz1hUlcQRw7TMshKq0JVjSOpYsfcnOWpEoS
V3jXizrbOqO0q2XgztbmyoNGDrmersms+2Mie4DKLAkBw2Itq0CYBuWpSrszs36T0NtsSsNM5t2X
E+uP0PTOd3q2JkwV61rPB0PA18J8Pl5tBdVNM3otWGnl+Z/kRtOF6GAtzRRHKT5SFyv+QlK/6+g+
n7J9DUEv4NSDWUu21/1Cllm/s6ecLbFz0jTVeW8lJu7KcG4qvORpGnm5om6N/M7WbmtysIaf183K
nF6IG9FYNqTgoO3E7Y5xuzJrfTeaX68bgQj09eMsojvzpusMMHqg/8bwDmvr+BQ51pNaWalnTA1U
EIsKdD9ko6dDglImYhhQDnRlRkYPKKEBuZI6KXZ1YRlbZ1EUv4kGsDi51eLHpQZa+HaxgqRwbtUZ
IJmBpaofx0BE9HOBKpeSziGzEnKTF86xqHtY6NSdbnarZToNZQ3a68XLbP67ANSCSpzbt37pZmEM
wlx0JAIturdR6ydRvTHnWzNyvLk/NNFeWSIbZDSrqf4SazqYXWhQ1aClocMu0tnOQskhGKiu7jIK
uT2lm9O1odd7255f5/FkOfWKVeu2emTFZm76L3YJVgnF8euIq05t5l7zHPqSgl/GQZ5hlAXsJm+9
lfwsy3unfu45s83Se/ryOibVIQaDYINky3FrCGtk7pZqwL5PqQrETB1YrQJr4+gB0pH6RcKKMKmR
soJVMveGBm2MkvU/tZgd67xd6Qa4uNQ6MAC9sVvYpfYcFlH8lPbG3WANNvZpLDzVUe4oaJvTk5Kp
qmcoieRau1xd/zj4RMgtZ3OoIAfLrxvXs4pw1AHiywM+ppWbK2jZLUG+kTcqJEGaCFdBpQ8UiHtY
XXTroLX5wZkTyT0gCTEiVrfv27pz+D2q5eomireUvLVD2Lj5qoWmiaZGkltBegT5ms/iSxODvEC1
kUnCn1f5D3v0nKfmoADHhjGUfXSLAloTyBURZSdfuCOgPPb/iP6UgLQ0Grwh/QUQ76aA8oAkysi2
lP+UsxUmQ59FhsmrgqgHd0fnJ9ha2A2cBiLasbrVV9kbZGeCwQfeXZa+yjxGuDEK3Zyymj/mzcX1
BhBBOYbkgpCtjv/9bHVZles0JQUa1d2XHqDLWjm6JQMjQ+MVbA9w9Or6dl6+GRzCZSWJbYkcmoru
zEZRYUVjNyBYDmtNO8yVBL71h4v9w4qwb1puzQCx4f4xEBp3nOuVS8Up5Z74yCNiT1q8v1wp+DAo
bGOZGV3KWkBlRz0GtPHerp7sst6M426scp+lpRdFW4YKNskysHmB3FeVkk3LfoNw6XZWYlsjfzCD
4DWBME2yc/155wA2BC4DTIPIHsyXXefvNYvUO+jzlkaH7uupiMegsoIsU9Hm1sOofcxr4KFtJbzu
O7LPKvLuwHXK0uVhGzzT0/cEOpycWW+cgrFcQ+84O0m/6+UD+LFGIWTnnaY5agaLkEF7G921Hmob
aEAFdFmpXH0HhIVSEl3JEbH5dz47kqyoQeZW86yUZKtFAaUHIBOFpKr7hxLAx8qEwD0ketO2fN57
XKWoc/DaVh/yaSV5Z1m2iUKwrruKGj1P6MtqvK2t8WCOpuQeunwffKxGCNJVX5ioXGPPRiM7lUV+
oMNRib4j/ZVcB7KPI0QWJWdIYviLuLCBU4IoO1XJrqNfrnu67GgJ4cQdU70xeljJmqcaAmS10+2a
xVpHRr02lqcol6HyZMsSYodW1XEO1SW8H6cHhhlee7CAlJHsncQPRGG4qLWdyuVEBombnNR5PsTK
0/V9kyzDEfK6YdEUTXWwb2axHDNQ02hzFJBGJsUoW4gQFfrEdiMrhxkX3abazTZm3EocWmZCCALJ
ADR0zNmKTJOcWE1vyH/PVMQLvX8fGVG6myTzWDQzLCx1tIqGt6x+0RzqW8vP699EthL+zc7CGZmG
AbkuvnpOh5sEbC2qlB1MFsxETe7SBfspi7CWQpm36jfIcLrWPd5EkX0zWZOflChcR8+1Ukq+kiTs
OEI0YFCCtyPeIOgtHSqBeZjmuAoX9OyLu+u7ePnusyyNiziarv3evD7bxl4f9bFSkIamW/vZCCvU
paH18haBx/1fzXnDOc6s8Y96Zs0YOtqQnJcqeGWkuOfk8dq98g1VktyrgmVT7K+v76KXnBkUvCSz
Tc3M+ViKU+eH2hogCfB63cJlhMyZCeGOYOCfQTUTH2tMwXDcZXd5mz40vXqToK2a2WSnsXa35AT6
A+3DUEwHDRyxVrNvOwoByurL9Z9z0XXOfo3gOmqh1KVeYcFzR56d4t6dNqx7BUBPkgvz/+e3kueZ
HeEqMVonA1s+txOxWyPfNjNe+cuPYjGChM7B9UVdjL9nxoRrBHKdi0kZjOU5uVv6p8g1HrtS0gCU
uIpYK6ZW4qYNH6Psq3ljzLZnNqbktEk2TawTa07JLJNjMJKh/WaXh3qIwBqzpN4Emm+3/nV912QL
Eq4T1IebPOOEILZi7XPD3aSG5HRJvstv5WG8C7iuDjvpzRG61ruCvDa2bHZPZoQv8yxmFIDE9DlH
8SRm/X2wi7sRNDSOI/k0F/ieP4UmkT/AdChEdCeNnWZ322SNV+VZgAJVGTi6m4F4eWp8BlJQr66f
iirz7bENCq25acfGSxcApB2y6ueQduAdHIzCN+MkcCGCG1tvsTX6aNIHEb1touMISvkxR8HKKaUN
dNkXF0JRW5PZGPjggFKCd0H3LX9EON8nwKPTOOA5+CStJchuELH87CRubbX8cM4rqq3564kj4Mds
owbQAjlJx0dlixQijzYnzpzxyMNHVlET/Iuala/RSbx4Y0ghl5KQKtLbZWZda6WLLCAf3MCwotu0
KVdG7kBgTFb3kgQIsfLM+rbJVJ4v68x5WbJbAqGD2kjvyyI9WbLXgGRdYrUyiSLMsRTAjJiJ6pfq
SwIKK1SE/TauJPnMexfnym0hlihrhjl0ld9KNN1MIaOT3zubftlbi+6DI3RE9zYK+425RpmbDK+s
eYq0o0uPAyYr3VcM6zleHMo8SeJIYlHT1VEeXjhIZ8H0WqVOr7aM81kSukQuvn5yW5bPsFBp5KhF
r1DAuzWth+thXvYZ+Y84j48kRQUvwWdkoHhEARNc9ZmvNi+ubq+uW5Ith/+SM0uZnZSWy7+iU7XP
BZ72Q/8ydZLlXJ4b+rjsiZDB0DoHaGGI+fnWVhTcuGzFlgctcF8ddVMG8cqF4mg2YsYhUMlNan6Z
D3I2GZlvCEEG5P8LRUcSX24BQegIFXVrfX0zZRaEnMagYDMwVViYnPFhisc7N95ctyAJJr+xCfTW
aOKEI7WP9TearhUQFTa6FtjjKZdNe112DdfEUJLmOqr4QqYFcB8GerZoR7c/VLZOM6C2mew8XXb1
DytCRtMlhdJYJawMlXunjb8UBRB0cCkzGdnoHy61D0vks6vToSFJSpHU00NxRO1xx2l3nLe/SHdk
9Ff8U/8eHT+McVc5O1dN1TS9rpvsVCXPSpp5VaqFeNGGsUvWSjkHWVWh2/d43TukSxTiRu2WlGol
3KML5yDW34t1xTPzNZ84gCPJap6X/f1jkULw6ECdMQGKjlt07p9pVN4aFQkkS5L5hxA6oiRVFZsz
A3ShtooqzODvE7RVZqCBUIlsAuYnuGRsoMCNXbqzZLVPVfIdhaAxTebQRarDZyVsMO8DTI4bjYS1
FNp1udFofWymEDxMvc9sg+IgzG/9jRbU5YE/3Hs0GG3La22u3r52JS++yzj2D6Oi4ngem0vTc5yB
sUbHSt9CYyMJ/5p2jAu0WA9yabQ/PK7/XuhvauMWqbJRx0In38U6kaj0Nx3o4WgAZT3yizRvU1AF
hbRCL4lnouw4BtuTKU7hrRHIdFLN3Ji0/xHrkvfTH+66j+UJYcY0mJkojDBMKKC5PSZB1n1t261t
fimAEYgKNajzjZEkXkbiH70y/qQZRjWGLlATc7fYSdgMyb1Txv5QFv5sjKvrB0q2C0JgSmKmx9mE
3e+tPuwt52bJ1UdFJZKLSroNYigyrQxdVtjh57ZOAvNGfYxUv+ie7D508Zja0O2I4U9HPWrOXmmO
Cz9VshnPy+W+MwcXQpSZRWRgXE8yRctJN75o9EYvd9NE1nX+7Og/8jH3YwOscsvb9X2WxEZXiFtO
r099w1Uz2zJ6s3LzS55/vW6Bh54rV4wrhKaxtusi44LczPjhMHOvF1AEcrKgSpMnLc59w6b/qpzy
4dpCiGpnvVZois1UNPoy1eojRJGur0nyvSCT/fnebB3bqjL+vfQifWvnX2mTvrign8qT8Zaq1oNi
3UZg3yLtWxltr9u+fjI0cXrBLnU2Vlyz0UD51JvJEHt6c1JzGcHGZSDE3z6piTLnBsgOe3w9drIn
MO9DjSljUMBpXZ9YQ2i5/pJM/oxyRea6XjED2Eszz0rn9QjVqQwqUHLxeOuiL9muw4X/NKI5wmlF
G0wltY6qD0ZLPCR6D4tuY7Z4wgsk7sx1TcAa2GaK7ke4prwecKUR5NU2+9aCostSXjGiEOQQZ2sh
JdY/MhwoBtKW3rU8Ix9Xi2WEGmJgaaU7ozSD0iQ3hGBwaoDOqAOhK5TLdKMJygF5yzw9K4vmU3Dt
9KA3AnWcmx0NCtbQqgyyuPYNQkMa2eHUfjXzB6uZg3awfbt5jPRq14KFYmpqz03ZvlOoR9JbXWtv
GozDjVm1cZvWH4fbQrut8lNjvthq7RUlC/R+3NZDGfa5jPjhYsZ+trNCAMpb1SCqiayziYdVU1d+
XNw0sRIm2DHVIt51H76cRZyZE8KOTm3bBU0dKtfPQCuRZQUeA0x3gnKsDXV0uZYALKhS4TyZ+wih
qFC7yVwinNq6LV7b4ZFm7C5mmHgDf91935WSVcr2VIhDrJ9tDB7yjldfgdm/9gb7+2zqB224GceN
ZEcvhoWPHRVTpNLKbbfmQ03pdsI8FQv/gxGhD9hdsPbeRn5/sCXB6GLae2ZVaE/SPKGLzQeAYuPH
ouZfZq04EfSRdXN9fX2y5QnvLzrUwD9y/KVi5C8Y4LozyFMayxQM+Bf57a46W46QFLmzlrcVh2MM
GNOa8m6blZHvZPBO9PhURLcclAfKeum0TTfrYPm61Wjkuz0QqGa2rusmNFrkEHMd2PngX98B2W8T
MqLI6Q2l1/DblET5qkWPpmJtchYB8flrNI9KTf6PtCvbjVsHsl8kQBQpUXrV2t1uu71vL0Kc2NpF
bdT29XOUwUw6uj3WzB0gSBAkcIlbsVh16hxHLdoNmxs72Fr524rFLR6jmPWpRbxdKW6dp0dOq2Ob
A3778v0AL4YiZ5O/ckFVqaB8pWCAdUhO4UQP+mRunMit7bqM9+y5y/KwieWyvkLwJyN6rKj5IsMf
0WbL9bIdv9tIK0/TzE0aaTEMRT/0n+YhA2lqdkwNG89BwLC3QHWXH9QL7znEpFBWXJNhFe0ItCoP
G9BmD17/WPpZ0HjqqxKkUMbUH79fJ/JbsPkfozszt9qKZOxqtPGioTw0LA81SCdKRlsaqDHQIKmB
ea2pM7GDISbwKWaOMIRtzLdJDu3IzALGJLan4T0dghrdrKTasVo6Kt7MqYmqJUjG0X/n8SR1Yu1m
akqUPd77/hU4c6+ZbpThl6prTprMtsrQejNCHUiCZa39ESt4tghPHyMn1z6YeqDRM+ufsmFnoAal
dW5RjW4SPaTiNMWJU2jX0nxRDT9OPSauIvFjhHRdoz5n45GYe5YmzmhFHu9aB3FdbB5m6sID2Z32
hYqrE0Wg6p4FiAYzB4Ggm5jJfoyFR7oHLvesSSFAye2REVuGN7MaeioESMrsjRrHJj+pIIwvkFMc
Ef+OUMhMyi6Y0Urck1tGnmbgFrKrNnwYIFrVkkdpAugK2U+QZ9uiCd2smfYiaUBrl+yhFWfrxk85
QFerrCBeMNoVgTBlg+6n6kbMR7WCGkpzl/U3Sfvcjr1bZ8ThYLssJwinUvN97BpbSrTlQUKCyRLR
1Jve3pnN6PbMOOTl/QDW3w4zAuJRiGeGTaCZD7UG6TtD8zu9dmQDsWKN201i3Q2tWoJa7i0Fytns
TTsU6f2s9FetAFENt/Ta1WP5xrPwF7RCd0s7pRnn+4HiR1i0it00bB7QtftMZ4qBxJ/f79yL7uxs
367cWZIZhaEtaQSuNjtRaPZswq41eYN6WzTE/d7a5azFmbmVQ9OLAtdWDXOFEjnVnnmxj24M1gJ5
DkeAeNoFHcGGh7v8MjkzunJxSTfpqb5w4nTNrj82pxCaNBgtlgqAyS0x8YsB1ZmxlZvLS9Uy0gWl
Mo/l4xz/KPBsrcMg7icbgYEtabYxvC2Dq5AqBlhS6gNGh6ZOt2hBaBBDk4wcdLyPy/ZJ1XYba3jR
kf8Z4ZpyTZkxm8WSqgyvkR8AE1S5Q6+Dh/V0tkEqF4OcM2OraCozs5hpy4aJO/3G6HJHneu3SPvY
GNPyY75x32sKttYw0Ooh0X0fkrdG/UW7X4Z4k8luLFUnR+QIsUC76ko7HbbKOJfj/rMRrgIsDjIK
yRfMTwyqmvZAfIouXMOddVsQF0K5PaiAttsULl77Z1ZX91UtLCMSS52YlG+tuKc4gl2nOUz9+f3M
Lj9nPbE6JSpnpqUSyldnzxAg1hQCEzsYxYHokMqW8UZEdmko5yZWJ66NUxWCv/18MsRXSFUnw0tQ
bxGWKlsMYFuWVkctUgwjURvQ/TTDVWZdWVVjW+OTACfD95N2MdF6NqR/gCjjvgvbQi6PsNfW0r2o
ikonVpNpR/L2Uy/Rl830fdp3XZCVNHGoVZyyHpl2pd0XyhNFUP79F126Js4/aHUMo56EHY+wjCn/
VWTQbsyPdLwPsXeg7/y9qd/Yjm+2jLn4n7OIFC07tTHOoCqsRX5jFBYocOLanQbtphURyGnkYOdx
9hRahZslt0b1i5fCoQpoNM0rrc69ttGvQh57BvvZarc0jm/yVvfmhHoTwhlaATaQbUFrL15s5xO0
OsXFUFBBOFZsaSBRbH7FP0K3gzbEGISdva0I9Rvn8M9ZYjqgrga1OFtd3IOS6l0pBRhKILgemfW7
IW7j4aYLNa/v7kLjYMlAErDppO+DhhYob2aabUC4tc8rh/To41KZOw/CJlbmNOD2y0NQcVgKaF3j
8NfEgecYHvuW+hWp3IhvJQIuH6U/n7/8+9ki65Y5lmMFrlrIdTtKptujubSNZX7dVBsb6qKH1ekf
WysfpJN0IMNC5gZ66BIxR3QooWjeg+oAQgAoWHQGBCo2Ef7k8pn5Y3blLQq9SJVIwxDb6nYEu0KO
1jNy21eB1dzxYrJ15Uki7xLOPg8ndBleGZDpg0ozSAQFy96+P1WX7tGzOVjzQ5faJI24KXCA86Mo
USCaH0Nt/72Ny77+vwe8JlSGbohS4bfFhmkbOojd2Waj1kUbDPhYk5s6M9dU2m3FRDxNsCFIYtlq
lu/qanRYbjzHqXGb5w/jlDpmGjpJxO7MbiGxH18NQzvkaEX8frjL+v3jBP75lPWU4omWjR1Yc04F
RFkrejvgfdQTzW6VeS+q1s07y5Fg6fze6sWDc2Z15YmlxswJnRDYVbFhW0hvlPIKLUE7BhK/7y1t
TPVa5YrzIi1HVL0QWHJPshHaSBvJpd9AhO+mcOU1ZViwqrJyXN1cetxQid2VrXIAN9Yp10C5mNGb
vikrkGzO4CWpkC8YqLRVghemFatvDTcKe9BECfA3sO1j9Ji0wx06yq9KokN8rNsnYLGxm8FsnTBv
HWRY7Sh8maHxHA+HmFR20ycHU1NdU+yMoXY75O1HJd63gnrm8Gg2vypTQQNg9FDkUHxIs9u27jxA
eryWlrdKBEbUsnLNEa/uefgSoUQyw0ycEtygOt6vQwnXKqmtgp5vRka8gQxcXtiR3gJ+nB9NCfFl
Lo9M4Uep3inJiD2TFhA1r1pADrrrIV70zYEgtkH2o/pwJvtcPISJYRcGepXKB0FfsrlFozF3NdH6
36//RZfBoN3EuG5R7bd/O3PR1ASF86RlKjih7sG26UjVr4eN8PDyGfpjYxW75WGsR/oAxr8USZFx
vte0x6IZvLYP+gi9SnmEzt2774d1+QD9Mbl80tmwoDPGizLPcYCAxG5iW8bhTaVFXhhugYroxgyu
Qczg/J/SsopxyfWnSaL3WC+cIoRf7E+Vjv5zid4V2u8LavppTmwN7ObiPi1+WNPPEQG5UUF0Kaps
ZuIRknpdrx4QZKd2b3YIcN/rCh+vvlJa7FGdUNGxXtq0JjstKu8UngYhRBiIVS5JiQ1Hf+nJCef7
XztjjZxGEYnj7YBVM7RHgw62zA8VUk18eJfEshur2HpyXrxKzwyuQsKGshhybdiKCzpm0YbLPo1f
FbLPbnJMwaa7XOO+tUeVpJIbldOLicTzwa58FALxNI4EbGeycks849FK46K05ipzEeTjS5vf6uRD
JQ/5GD/Scavqf3HopoFcOuNE19ac1hDYSpuxneaTrDvXGqJjBiF1VbsrqteeiH9z5M+MLWfn7GxE
5RBi96B2CHYWr8h+1vr9jArnvziAZ0ZW4VjUMB3L2YClewLho9xrDUSRWW/r1pYW02+avn/cL2em
Vu4FhIGKGps1Jq/hj7k5+7nGmjtTAdNUS7IfeYTiqF6DnMhk4mc2sCu0lJ2artpHSk/tJG65l6Ax
1MEmb91KhUpzSAxHlf+mpUI/+86VT4oLUY+0GGdEg5PN+tI2odWXjFsv5ct7+Y+ddTdvMhEy9iNg
9bh8gspfYEo0wMXyv+svWk7lN7O/7uQ1RivWkggP87Ee/bG5zvT3qguDzLrjvLNbEDnjbDkjJ6XN
1Nup3WrcusiLcjatfOU21EyWOYijUa7nYLyPPvLSkfIkMuk1zULb8a40eEsC/v/9Br8c+Z9N88pl
gELHsMYEO7xcCEC8cJlqR3HMRT/PBrz6ptgTL/WQRPDllqtcfvZ3k75EdWdHGJe5EqscRxgNAMEA
IVa0O0ASlS+NZK8JyiCbmni/3f13Jpdr8MykFunITVcaori4CDpxnTUfIjtpPb2BSBhYQzIUsDvh
dEqxnwASsMNqcoy+e0/D8qchKmqDyv2Bc+ZOi0BkisJsMb8lmik3vNuGK+Ur72ZwCL4TiamxGuHX
MbXnpnF1FSE0Ja4g7cY2uBg/n+2ClZ8bzExRB45dQM19TEJbj8INCxcz2+cbfOXfZN5qWkdwnpdU
7MJdOAfR7dJZsp2IvfyKPhvOykdJ2o96RziEwgjy9Oi96dlnHR2T+iePP1FDtJvx16DIXadJL4ea
qiy/tE25qYsR1Z+PWCfGQl0hQ8lxG1JQHE3Vj5BmANVsRIjLrH2zn/8Bn54jpZqMFrmcCuWvYYem
J4Rtup1GbJfwL4li3fcOY5m67wxqfx8gCxX2XCdw/6oO2kXxkSbmE+upQ7vcjYv3VKCQZeXe90Y3
tqe5clJh2KX9mGN7yvBVaa5MvEW+N/A/3DYWMw3GdGqsWzoIaVBVrPkEiCr1sSGCLJB+u1chZLe9
P5fD+885/GNs5fd6VSvBoQJj5rxXmtjJktrLImErSbbhRi5nZy2LWwzdsyZf90QMA5tqwKqmk8L3
DYCwGemCpkmCKH8FjS7uMu6pFtQsE22XqfS9tsKHqM+u+v49CtsN0OrFVTz7lpUHMDiqizXVplMC
RVaDXHXdVh/8hYmlxFI5Ui4YrbpexbqVrNLCvj5ZiYqOpMaHyorXT9LrIdW8sWMuXF5/2VotIg9l
kxrqWAOmaFxFYe+bRrxvQtOxpOJLPbSBtPWbsPKhuOHUE7H5gN1UlmLjQy7M6l/fsbrRJpnlMgOV
26nLuV/zW0XkW/f0lonVZYTsLZm7dK4Rmvqo1vNX7CNIXv80UQBt3OGIctompvZ3E9nqkPw1rtWV
lNfDmNaDqE96Wg2+mRXv0AZBUNI5SZ9CorR/a3GWQcYlDowMH8pQHEPFxXb3LexlNJNkE2j/n2i3
q03Q5BpfU/4a1q9p/myaz60aqvYoP0h5r5lfIMl08chmargxc1sTt9rxJYv6MVawNjIddqOVX0GH
Z2P5L9wyf03T6qojigxzsqyN1ZhOb3yGcbyr6qfvN/vGONgqkQdZdyWP0JV+UqXpqorlKMP/3cOf
D4Npf18rlTo2Mc9gYQBAyyhBiNpujGHDN/xDyZNGpEug3n5qNPDKSBnQpHNlCTrUfv/9bG1ZWmbz
LMZkswHcWQwvFEGJHVq+blbxg5Stb0GH8HtTG6u/rqzMpC+Zuaw+eAShR/o1g2lPhP73Ri49Tf9a
nNX5L6LJ6lUh61Namk5sfRRG6oSyf42M1zDLnca6M6DEnKT3PCN2W48HWrMgVGa7zn4qKMtAJ8Ou
UyDthq2210tkvn992spL1JEhu0FvICI5jblN8vwgLdSPuthHDGiLBIF61+1zIIYjEF2hCulzCPxO
7U5Sj2TizQjDfSMzX93EkF0IlP76stXZh2RHHqnlsqOhtOKyGzzhbxt6VL3FdSYOwMqatFN1b74O
+wyosnrD91wq8/31ASvPoDMIodMCH1B7A2JDigaYITD300mDLBbwJP+LppsLr5Zzk+syQ9KJuSJo
9gGKlbS7JkQv09J3yT3zJB47z7SHU4GL8dgE/+Yt+ZfplYuKij+mxc1/0uZbwQLTqZwdsn4bXnfD
Ia7rDcVMZp4ti2uhdJmAzTDZPHRbJlYxb15k0HfMYYKejINyiq6AQgRnXMXRjEY8dRc66kYb2oYz
WQtmJjnV1XBxJqwhu2R8FSis0jnYcCaXrTDk6E2mGmzdADEUUTtwE3tEt43Yoa+636Lvv0IpAeD+
H+iN95R98YKU8obdy3vzj93VDdNLNJmGFHbVw/BDBdjwnqEdLHUzpwLR97W6R5pF83MPMMctQvWt
Ia+WMlbVAVJIMN1BZ9jMXkA9BsmRrYldBvDPgOnPAFfXTp1lo54tE1vHTvu88IfG0KmvI28RAQef
+YaC4dagln8/u+XmOKQ9QL/VaYQejmrFV2aBQj3jW25sa91Wlw8fUn0Ku2jxo6OrQdrcGHaVhvZB
ZjfYO8eloat4gTAOFZsdB1tjXL7tbIxToiWjUsJ2kVa3BRgTW/CVWI3cCBgutbHBef1ZutVdkQNq
KwyIVZz6Jr3OSs1N+ORFQ+Ia4dLcUhqfjaxsJdZtJfxZ8pOWvVDtCTUYwYQvqwISf4l1b5EISNy+
2WX8X7B//fWBq7sEsh1VmLaYiNICc6O4TTcJ8y5NtaYyXdNR4yH6WgytkUJABSClp3EE06fyDN5Y
W99iaL50J58bWe2lLmk7WgteoTbTH+mu39Eg3nWbXbZbY1ltm1GIyOBaVZ+mLLEJbYKqmcFbsVWS
/v2cXZ/48+Gstg0VZhHiVwVaBWAb1dgm0VdDedCUzK8ppMytFtAZxGpMoOj/OaSNQ1C4yM3eA6dE
aJn7VHhm/gzlW0+pjoU+OHp+pfc/hv6qa4MQYm0k2cFb2dXA8YY9ZugxrwEXaDYpBy4lYCA692f9
VzusZ6DcDzsLqvPPI8iPUeq+hUSpL/fFSXG3GjY39sFaU8SodLDNJRq/ZUG3b4OFP4T56m6rc31j
H/xOiZ65j6LTNWFmdX2qoIxSGju9/xiJuuEgL1GknM/c75k9sxLT2JxSzVJvez2223l2TK65ujR3
uuycqWQ7s+ruWap7WpO7rG2uyrJwkRjyWDfvE4kWWd7amsWWYn9zSgUw5ElhZ+FLHKFOGoH6p4s2
vvlSteOvb17diGo0kbSfjeo0k/q6arvuwcwM7vRWtzONGvLmKLz5RZONvh6iT9uqNkKd5aB/c3J+
J5DP5izRkDLgGlZmBnK/fQHEy23ZUQVV+b+IOs629e/83JmhgXbcTCezOtVf4612YId+bxywvT3F
M45W5URQR3ChVvO+xVFzKd/+1xSvfB0ZUWyXIAX93XSPZ1kQu1EwQQY3vtuyxS7FquejXDk87HJ1
0khJF708e4ZKRpkVP8Scv8ZkDCzjGgsIOAyqpslOdgsxL3MHWdgW1Jr0bq9Dx2MsPN24niXOSPqY
AyBJgay0O9a8tNl1USJ7NpN7CzoBbR/aYsyBojkgAQeaLJU5nexdRbagiI8G4bH6sa9G1Ghp+IOq
8sTr6tHKyEktsgdD7Vz1/v+5xis3PA+llqQ13HC6T3aZt0AdMhuvzeEze2KuFRg7nKFdYR7KgD9u
2L6UhTyf+ZXbDOcOSP0ablMLzAAtOfBlyM68A9PmV9DFplv2NlZ6DROBvADgSnq7BAKKE0bpIZ64
36eDJ8UQAFkKcOs+UgOEJK7StlcDQ32NpHaiFN7GyLe+ZPXgM2fA7WuCk9W57DA/5m64R7+rwwPq
QBpGBY51i23lUjL9/EhpqydEJNAnLgrc60Xz3LcY/zjbYF+xh6Z0a6Y7ImxvrDm5xlK3md8Uio4Q
psXWDEjEne/HbxrLAL/xYWsOPcgstHmqjPwW5CilPVDLgwCC3zTK3VwrOw34YfQOZTOFPp7xoskU
oJv0kU+9V6uh32NR1HHpLTEPaUEiO4O8JK8JOqXbm74D4NQ8miDPArj7CikWOykMyBiiJSp8SoDp
0vv+HukFNAmhlqYJILqgqUGpCwi9DQSKl8zgu4s8sxZPoCrCYb6v+6Psr6sM5F3XffWZkHdTFo40
CWRFIV6KPJysnmpEKJIZLpmIS/PQGZPCYWlja0WC0hkQ7Ogik6KzRVndaGEEDvMTbxu7DyHSWful
UXkFa49ypsfBCn2liE5FlT2aknuWKhDA3IWgcJmYBkmFwbMSYgOrd88JhzRGEFuznWqoPmumj3IB
wHC10/AGPU1vkkJdDBx5boW/5xDPngkUlcDhNqp81wMQm0tEVjFE+gwgMWqk4ePQIRrzaVc7nWj3
NKmgR6c46NpwFYKnSrvUeoJJ1wOQOO4gleuGCnEyLGYuFB/KuW6tCz9Tv0ia+r341Scy4APfp025
b9gUoCXpymiB0kqag9VRYReFuG6j3iuH+jj2RhCW9KEenxYy9AYcg50aYBA2iAccgEmCiUWfQibH
mkzAx/e1h04qr+eKjWcGQodhp5vTMwlByUfm23ZsQdjF9rPEJ5ZTuycsvGm16TPt8PCD1AZ0YQNF
qVyt3k8tkhMpYGDal5ag6V0FakY8VWbjUHID5euihUpu3poAjHS3cxp9EgMrHUfAlhUfqOjsBgXS
7Dp5HwQeQZA8i0A3Eeb5U6lr7w2pD3iJ7NNBcTVFXoVQnA2Tyo1D4ksk05Rah3hJezRL7cpsx+c8
KW80dIrGkdnbGZPo8sONgLRgF17r6ds8xYCKZl4636TDc8w/LHQdZtIfWOQY8bMyfJHJdNSJfoDI
/q1HVSfXw12Xll6pf4lB98zoVVfiRyMDFtqke8imHaxyukPZ4kOdBSb7oW+Ac2vyUNjR+BGNgzvo
eG8YnRvP1lvShj41F2XQEo2HSXRlJhSKK8dCBAWoITRe+7Quj2FCgFizPJXjAk/1oMj7GzLHdsxf
czz8aDyi0ydzUYQSgDTb5qwGQlrX6VAeiEX9mXUHMWtHq+UO5PyWQ+/mrHFm8yGO67uZDNdxjPJN
aTgRME6FYG47vyraCRzJiB4RFHaDTdBoh2Z4vy24l+mjahekMcBi2O4t86aGOO4M9Iihze969ZOp
dRyUhnqso8FtdHEVx6lwklB5MAdgPNho/mg425V5uddoClhwdBVmlVO14KKp53uVRjstCx+VeCRA
fsO9cM3hw7E2AGbiIzCxvTsl3C4o2XP8aUJtkS3JTVz/qlL6aC/FScm8Oar2GloJDLU5lrnip5GB
fgoFYA7TVkTsxjg0RDDwQALqrrVeOnxKSLA15VfUHDgS9xM4HiZIBsTTcMhAAJBZh56GryPcvyyN
mxo8EbKrvKRQvbC0fLCJ+bolbsH9sBvna7yXba7fdOMIko0XK3+22o9JsIOZ/kBnqc/il0jc1fKr
RgkrHj0ta+3anPYzeMn6InJCASU6Mrtx3jsyfisl1g8J6xniAl18D7jKqbDC25Yzx0LATxgNQhVA
YZV4HVwUR5dpX6nGwYwORuSlaMrS7UUFR29H28Q7McfF1eHiEuZ+6HZGFujTice7kj5qvHNy46ZM
93qGp2HhWPk+Lx6qsPtgxNfbnyN5DWnjxJBzeNUzP6kfFMys0sMPHrUW8n0zAAAooFvXyPTi7QNu
DDsuXQNSSAb0j17byilSnFWI/2TZVRkHM93lhunOkeXoxAg4YFZd+cMog6y7T4yfUx/b1ryoEj2a
IPlRPaa+4PnwLvISl9E7cKlujv+e+hrHVdNcg7YL7SHPuTZ4ALScknIAz3cDXCpKEMOvIT3WKpyv
ggavKNm1OsEi3sT1Q6qFvkkyHFB6nyhXiloC+qP4JE+DjKWPdQwSEoveDuhuCQgS6HOYvowG+m3H
aAHxM9LZmTL14OTNUwfu3s+t1OEAzqqRPOhzZeuV8EoT6O0wecfLY5cmymGIET/wfKflTxAtl+gA
/pKh+hMUnvsG+V87m8ShwM04VfGhNV+t5BoiUU7Pk0Op1K5Qes3OS4Q8RXyc8a6vqOqZCbQLBUS8
pJuFyc9RyR8KpfLB7/qQ9JnLx11btLachMO6GKtYY00ALytqhxl+i23M2rsOMdS450B/W2X3OKS1
S4rABIUuJIzh8LwmyUJcx/RxwkIPInFpd8gM/SBZehr1yRZD8WjlmEGlv5+7wR1T0Du3/b2iN7ez
Ulw3Tb03LAgzKfptnmY3IzIK2aDAl/OAsMardbxXk/qYJYhrEsPa1anlqKLylGx2zSG0w4a5Rd4d
mdoEVv6OWzhgRv+Z0sExIWrY0vdYQW/pXPpGBTo3SdAbaV5HCcDHvfaeVs0hH/xapXaRGwHN82Oc
3tMGrJCD10nuNuRLnyPI5xgB2px9qHzc5Kbij7rhGUMcVPp9nMg9r29iYOG1m04BtxiYY9pp+jnV
o11E1Sfk4vykjbxZN5y4jpw4AZOMXFovUrdLQGZDy12kcC9N5LWmlLsmUkFp89pE9EArDqUtxTUR
74DgZMy0fdEbJ3OYIbhD7b6ovC4drgbyytTsZc6EFyJOKwvLj9r3IuydROudAdEfa362rXRSKD42
UGY2GGRxp2tWdgixOlsZmh36TR44nQKBA6kP1WuKBBDoVm1WgFOsgRfCV2nl0WBZkCeKbxRPbaQ5
CO0iQD5FAwWgdvDM3gKtDnrsC5RTIa5LgATnIvOUaLpFuOJATNRFlJ5N/Yuh67c4IDuA2sGBg7yU
+RZhNxqWtLF/UBILXZ0Je8AJJfUL63YDDg6Via80BaZyhOR8/UzAaN+M9xAKwggPKP15hmn6ZgFG
HhHbhQ5ekZ/NBAVRfX5EWfJZS9S3HAKOFJuI67rdjpZdA+qnRxka95XrHDCNLm0PJe99sIceBjKK
3ycvaWunrgUEbzX4Y+aPDIJ86r4S1GllgQ4TFtRQDpjA/zNpH2i+eBpEedeTyQM0xO6M/GTiUsez
2G2bhWqJ2goCJfBRB3oL3tGkOuLdgHuPPsyAdfbK+Gseo/tURWeOCaBD9xWDiamI5DG35DE075KI
ulqoIaP33KWVK/jsKCy1K7x1olk+E565ANj45QAC5xqQng6ns5qih45WAQiqH/LpjuvFW5eN+0lQ
32SJoxe522nEmax6V+joTIxDPxvBU5Ywv1X408ALW0HsWGDTacVXZkR2ScV9lx5BqJZWfaAqL0X9
1EVXrLsS5VUmLKcacpAUtGhBntApD5ncMKASr7QYjQFx4U55FnBr3ql5Cp/+WUodDSOJHXbJtUHB
ktZg5WrTVQDM163RK8stjNBG7m+tGwkkWZH1KRLNutE58dR+ATkXGN2blpVPkkx7q2pva/ny/Wtt
K+H1u5H0LA/UqMgEzSmyMQNeTbqKgBUBVIpYv87fEWQ7avxcdf7UbGXaLqcguWUQTpHFWgtCyKgX
NQ9hV1TQbTZH25iuuujXxuiWDMc/n6J/rKwyIIlsdRw3hd+qwZK7Q5kmXhge0d/kKc6iUV2WXmhr
doIm8butLOuSXPrO+CoFUmhRnMzWUJ16DK2d/azeD8Bn41Lqpy1GnUv4YaQA/nuk1oo5juOtMwC8
R09m+hCVD1kOAHxZg2dR1VK31e+zqnREB6hDIUEqFNrJoDgNWpwzBHUl0iO8KDwF7+48RAFeLb1p
6aHqyUaz2kXExvlnrpIjYTL3EVdyZCpmKI0oPzhNAj4PVw0Z9lb4JkRiT0YatO19bcZA8Fc3Jp4O
ehJ0wHfFSb9XM7h12tTHIhTB97tlY73WDJmsYVY65WV9isNDlNyNg4VosD+NJfGtcKsdZ8vYKtFc
IX9txXOBarME3T7DnSFqt1DuShR96RYr58WUFNM5iGDR9Wn93jxnh1yCU8DMWzg7MT+pFQ30dPq/
Qyihhf7HwioD1TeKmU8k5rciq71EPUYk38orXTpNZxbWExbLeVBTXNiNgpZwA+8GPJgq66OCazQV
+Csj3tgPl33jmcllWs+mTeujuI2qBHgp7TEKq/uMgX5QQZqF0MEXFePoK8TKQeHItmLmfr8bLxee
zqwvHvTMegWcTpYDp3lK+oU4tQjCJPGGDlQWw1Nbq24RU1cp0l2LpHTO0tQe6y3584vVCGbhOc40
TdXWLJ4RE+AnVPXqNIWVbdQ/eGd6QAy6hbZZTb94+52ZWnnquBupju7/6qT3V7H+LBZmwiGxu8HU
nVFLnsr2IGcjqPrccFAo3S00n2UyxY7WaD7wxa4cxEHmaP0pUJkuIZ/+/XJcvK/Ovm/lzIkaJ92Y
5Nh+xleYapAnfEDKcmPHXZLswDH6rwmn6sqLk1ZD2Duh/MQgO9GZduRVL0jYd50d3eFpkGQuQ7MN
EnKfoJH6zWZYxHay7AW7MUBTAC/i5p9THSjU3soyX/RYZ9+2ct0dmi8F1MBRMYpe89I61Ev6MPEH
yCNvgvkvO6w/87ByJx0QA5VZYB6iEME8vemSrTT95Rr12XBW/iRTJyAo9LgCjIkdwkPly+sQZeYZ
TEq2gjBBf8lGW/F6yLNSR/jDr/9UhtTt3jW8IbbVK/KpXiUnhMjyY6sOfImZ4q+NsHI96Ctowr7F
BKiHZKdJ10KB6ROvTvoygxMDeS03dsrYzoLWxS5x2G56kTa1UWJwWoFChxvFtv62RQi3tQVWLqnp
mKyEzqqTzOMgrFHXrwthW7zbCa1KXaveihe+P3VUXdUKTUlkBrALgARgS2xQu6EqqNj6fOPcXa5J
nm2GZeBnvhaJ6f8g7buWI9eRbb+IEaABCL7SlTfy5oUhaavpSdCbrz+LfeJOl9g1xXNnXrsjhAII
JBKZy4gShsMT/mJwNEvd5Qd/X2za1fKnXZrSLNBBUoFlY4SYGhVvCRcbFE9IXK7/m2ilklm0ahKN
wsAL20cZUrPqKjxYC7NEieT2MEvr9vsGvVg3ESgwTSdefuLvYQALlPaVk1edM7tBZbtUwZsG+7Np
HvTwP8k3qIEHiarhYjBmG4OOVcxb38DA2p3s964fFZuFuU0B4K/0/WKI2Z4o0YuQCoXlJ5TbvMaH
JP0/MGZ0aIqw4D1m9b5BhYzkuyg30KQCyyL9j3blxS+YbRUK9oQmo9l1Rg8VASpdVW52xMP6P2P+
qMrFULMNUwg2CAo4DtiWEHQYnqUaPR3pSLm/AHC4Gtn/NZA2v+HKHHJ8GaH5SUrivVBWVGsWtsb0
U//9d/sLx9kyBZIP0HuAmFNyyKvhRA0JgtY9fWQo12p+tvbiYNwHUrfQb796si+mNru08kYNeamr
+alCrajXlJNoP6VEXpjeNWLsxafSyOziyiHUzNUI+/L/4Q5TAEN9K10VNrqSqsV3oasdi0/cAEtJ
0NLHm91KHfe1IW6wSyQAtyK9c+Wen24fu+lU3fp60yJfRpS44mJIp6dKGtt070GKaUCjp8rBf00W
5NaXpjMLIroOF6wgRhAZUdhT1BcNNeqF2dwOImCt/ZwOG7W2jMd6KjOVX4ncvvkG8ZGvRrgtIceA
D4faN9qGAgEbCqb9NxRFLQiVF65f5m9t1O4hZLnOxX2mnVUjeRshU0w6bnvGjpF8ZTQvCtMglX4G
iATFWxVtKGLp2lmGhyEHJ5zXIEYd/Fh2GXtL8+F5NNxI8c0+gki4FFthUuLBfaeLcEubTRW3do2e
e5ds5SKzSqVCDzTYFW25GdXou0kERWWqdKEn9oRmA3Q1ZRWqYkw+5u2Q4QoIn1EQVQsKDYCRm9CO
pVbHmnOiBYc6iJ9bv/FchUJnQ289e0rSUfNMq4fbi36VYPAnmGlkFjcVIuQe1LMcWXS9QSeSQGbe
MCEpa0urcoU+s5l1m6Vqz9JmmkXQLmd9FeYdP0doCBroMZXBEsV1IcDMb1t57Es/np7xwBgVEgr5
DK2P1F5YvasTYYqh6ipqc/z36l6cQPQ0OsIhx3MuHPAxHM0JHXTbnMotwKdTzOBOWjiGv2WE/zrz
FyNOv+hiREHjuKjyFucQ4q3A7pxS2BWumdb9EuETegDY2eXg5mO4Dz3xmuqtb41xgRZpyj60mglI
+cK+WjQyauL+8JwVI2Rwyp1AA8OUiI+vfxehp9f5oKjH8qecxOsu0Cm8ySE61TTpGUydAID0Zlvh
eJAkt4NANvvAeOlSvKdiyLGgQJyJxuRyZ4rqmWooPzQQICK6pUKLF84FpudNt4xKX6kW4S83dtqu
IHUITdylnXYd7nOxXrMYyeDaR8Kmxw0nNPD8VyWtzabcqd2ZoceO0kAE2dy+GUwjWQWj74TyXhCn
LuIlWZelrTILoJEHwZVmaPm5cjqnyGwvtSeGS/rKEktxodpXrsJFVeqrp+Bi9rOQ6qtao/C45Gdj
RNsTKWYfukm2JNa4NMoshtRVhOZA1OEy7xur7bTNpILut95Clvm7vj7f+5pMGDqxBoyE516TZaTC
k9lIjXNty6/1JnXKTXNMtwDNHPy7CRsJHehNfNbvmAvvSQGpXfSSvgJn6cV5tdx0+UNmE+5ZVUW0
0vQzaGFb2GeBgxLYUBRxMfCiGdE1ExAcjD/TnkXLnEUtG/tQx7T5SnKpiXR65aNHiap8b4nQmtLc
Yb2UwFy9Gi7GndtRljKrOjTI2LTc7kTaSE7SsbCBALDF3bBb5Lpd20aarMkKkWEACDfqn6FtbBRv
LJiYAN2yv9I+ZJR0GJyelC/4PwKgd0oBh/wPZ/ln1FkmWtCw86Wmwbfcsm3um4kL3AUKGe20riHk
oZfUWq6GcE3Byw7UKZlqc19IqQCialTy6E5Roq2kJG42DvvAM7Y10541Ct+NWnY8PX4kQbz1tHTP
BKC20CpBa8/wIMmOgkLoC5AkgXOCCXmiKU8lPGEmq1K7hYR5Z7zz3HhPu3zPjHijitHRxbPqZw5o
5jZqJXZdPJXhJgLbcup9VG1nVZOIeiFc1uqPQ989aF29TXt8iTS0y7r68DS28QVdQeQeTqvR1MIH
KkqaQGD+eoQWACmYe/t2vbofGGUwJofmAbQXf+4HEnR91pVYp7HZ+hUFsgjt08y5PcjVZ7kGaQUC
bQVEDzo7XQDLxRklBNiZluxUVph++FgFLymnp6y4I0iGwuJQ8T18D2Pr9tjGtYz3Ymw2K2EqoQq9
omEcTk0Inwu/gA5ntxfasM9y9tn5SgnRe4jKy0EcWIwG/roSfHClUPM3JYp+dlmMzZMPyRenNAAX
JDrwJOihy/jRbRHZJZy5Aa+wc8jGtxVIXkGzkdG/0vrkKef9XUCRHfgCmNEwsIbKg/NVaGn+OYa3
xph+yQTFvJSbFdLloN83yVtVsDtYcrheJO9lYNT6zFgborD5hONKYnfwUWOudmP8naZgSqP+2vk7
Ep9kcIcVUVmtgI2iKn30kzYdwEORJ6yCx44G6EEffGny2QdgjXFmZbK+a5Sngd/LwzGvwacabVTU
v2DNeFard4il3FU8WEXeL1a9KcGuHdQdo5rlo9qoy9sRXgONvh4qtg3xIiK0trLWWNo60+f56z76
s3V+g3svcjGEsFhOPMrO0IzYQOZ9o01d0ntlvcQ9vJY7QI2Oo3ajIdlUZ3uUj9CMqo0YKjRDZlUK
AHhLIoXK7+j612T+jDH3C/VhneUXI8PrKJLR1fYLpw8raARsWqN30za5H4BJ0AEhLbrGgvGcSaLA
4gCZyGTPO8WMWw2uTOKh0YJ71ZfMKDXsXAyntuV7uW5PXfFV1OIssQ6oJbHxlEcuWptHxiYYc1vK
XsO+tbzsOwWbVO7NAmDEyC8tHd5zqr6VgKABJ8Ed2eimDXTEonRFgM9uu2xnNFMhOl+xHrChWH/L
ZMC/IFdddsyVBIdvA7TswGVPf6ng7nfABbQem1xi1uBXWGr/lebfRa87PjBApYLLHCYObmV6z2LV
l3Tf88QlgDobwJgokAEBcGmdQE8sSamPfkKyb6r2yCd7qIHA3iEFmJb7it15wy9Ogw2RmJvVw7qu
oKOnVYGdlQ9Nlzhh76DuYfV0sqnK3SznrgIgUhqRtVLk7wPwbyIY7cFI1nIxOtHQ2TXwtmpDLQGp
Cy/QoJP5yvLO8QjugJJ/pEH4pZbx3m9GK6WGw1n+2JfGqdTj71GoT4iAcNDQPptIwMhO3dOpD9Z1
74NaAKnSoy8nbQ24YQw5sST0kChSKBB6Nh15yXV91XiGm8RQJ62Tb+LxjW4g+wkKgLqgQTMYEJ1k
OyP0rUjEX7HE3lTvodROTD6rKcSefc1Nhxi0wwZAl8pMytLSFG4xYJczSX2EVzLAJg2cDD9a300h
hB/7ZoAONx2eVHIXV++yQEEK2CYUIuCA9qQDc6T36C3B0EsenpTmrDWxkxWdW7FwBYy5lVchwPNx
i7H8TQ3Wicg2LR733AMmF00gCBB5QNp2p1YvHvhY2EHpQ3h63KJqv6mhbJOd1R6aXa3uiCFZ8Tje
eALGHRLQnjJ6qnEI7By4T8QMY+kTKKlPvcxa6Ohnq1rpgNUCfqYBnbYAIL9s4XtN5Ue5qYHJGe0i
/xor6LSWwSbPOlv2+hc0ylZZuZElYH1Angze24nFBYkUd8zLTeJHqOvsvATbc8idJH9t243efWaA
xZNPCRBfzz8TkHaMBp2NSHUypu9Ebrh1zl8LLXYlkD2Rd7me91TE2z7d6iHZxADtCWWDsshahaox
kSEnoNcvhtFtRkD8b9921wS91IsoNhcgURnPwoREcByHD1dZvZTjsevfie9tSBNuMh02TxqWZ5IX
r1U7DGGhUoymUP//q6qUKwYjU1qh6WSWVjDR1Q3pYDiml8qK6WCnLWrtTPF4Fkt/DDFlNhcXQ1zn
PcWbCOzHQ1hY/an7pVjgSBzoJ+7NNbdVZte/6meAgTtn2WLt2pv3x/Czp+YY4haMRh+Cl7aqWv3r
RGgKcTd1q/6udmSrRwVvDZyl1C4kNNc+8Y+RZ+/NCm0G2FpUHE+GCocXPn52YUlOvR2No5a4k1Lc
/8F66Uoa9WPU2XNMeLIi86RnZ+NhUqXzf2ssNHbvULT4pGWh9aXxZtexSJRG9VA1PD0f2t8wqXG9
Yna6UfExl4AVV2q8l3Ob17Fw6SslWsf4lkYCFkLh6oDMNrkdFQqoJuN/+QF/Z8sXO7cdALfyST+c
gk2cQozGYpAgmB5EeWONgylb7XFZcuRKevNjjrMnWKKHmiAZ1jMlaB31sTnSx4XYc4Vn9WOI6ZNe
zAv2kkiudAwhYOa+rqAM1xL0g1Urc7p1vKQDe+Xl8mO0WYhp+xaXSxKMp5Iwh2edI7d7vC4W5rS0
bLMoY3iKJicaokzlwPbSmiRpkMQAtga4Q7UBNKtZ3PpLQ84iS0GgIK70mJg0InsnH0lyXpjU0n6f
RRAhtR0PWkSQCTxgQKQsdPqdvA7sr3TTAPBrkR21m90SYGNpYrMQUmvx6LEa+wO+BWZfocJp3N2e
2dKemAeNNjF4yzACNT4NvzOl5Ciyj9tjLCyeMntPDoYARSdHsBhR7iv2euUBV/1UVu/JUNm3h7q6
YKoKsr+u6Wiaz85sxeMuEDl0ABua2WGLAlhPloLR1SW7GGN2aAFca5gqiv/dCzm2OEDJ36n11Vvg
47oAimerpX2wNOQ07Ys4IUgRAlsOJo0CRHZbl2aufMeg4N9evOv35MXMZkeXDbEGCLeH11HWr6VG
etGLFi/w6DPw6s3gPSjxP33GwHwI9kEnXrgCZ6aAvRXKknno0mecHei+yEOpSNThNAINFqcj3OKW
RBaXlnR2oks4OpQq5OdPkYgsIoVwfANdKr2/vaRXt/7Fis4OsE5YFGmKNpwKDbTh8btOi7UmXoMR
VKh4IYO8PaO/nKdjP5QgEI99WcFmNUpOMqpycrwQCZcGmVVDaal7XejJWDYG0Dc7atp9CMbg7VVb
GmR2iqU6hYtJJYyzl4JYOhAIv1WWHP5ze5RpE/2VDv/r26Bs9PNQqT60J5NKGk45+q8Ff06Lg1Ee
i2FhC1wrWFN+Mc7s8BZBFsOCd/ouTumyVXEfb7mdv9IVGHWH5bzzGo78x3jT6l4Eizzoe9GGPj8D
TfoIqed7T+WT58djJEf3Ehq8XobnaPCiRvytCPNqImA3tsLvSKF9ER7ahMi2Lp+KtgUTBOa1PFxp
YEffXv3FZZmdccBFq4S0KT+X7uj2+2KbuOAL7ht0ePuVONCFjXsNCvxjWWYHXqQsyEJo1p6GskFR
ugXVC1PL1xTquGMZ7hhuiw6km0RduGKvdUoo11SAnKAcy2V9vgFaQ4K3SGRMG8BHP7Z5D7diHXEL
fUd9ldtQJWrW+uPyk+BqGL0YeLYTCGS0RjT49HNZUjOsoUFO17e/4tUnpcZ0PpUAGbLLn3stK0cs
6kjR+/LoS2QMZpDsuwHc7STZZX20SnPJGYfUvT3q75baX0f3YtjZ0W1bP2pLnYRnFdzLMsYztiyh
MSTua8h5JPWuB9MPHKQ+vJ/aynrUrtLaWGdabQMk7WpFfs54fy/LJx4E4FqDaaUJJ++qCAojMGSF
P6sXQpw9LTZ8SVX7GkAYu+HPks12gzLEvgofhvDsQfhIzukTjUErjj7qkUWoLQqHNJDXGMptrVKY
ya9jTQY39ZzXgJmo/4whOMbGM+9++ZH0kATwme12Hriv8bgt4mYXtImt9tRGUdOEQdTCwi997tmG
8kVmILnn4TlsS1TYjBWA86sUKIk6LkwlyHYZ5UC1aEuJydK4s1hRjVBI6GJioLPZQsEJBWDPylfl
ia7RqEcvrvz4EPftynhDvyy3b2+2aU639tosbuQlZGA6GuMvyyvSvVXBF2xGlyZ4/aT+2RSzPCEK
KjmLynRqMgZnfz1p2NemvIKYFvAabLccGpZWdPr/i0ti8HpRxgbDl/TglzcwE35NeZmsShRyO+NO
qj3YJ+sL3KHfmf6NtZxTnEYdYPA2/T1N6sLqp7lv3qeHfH83vKqYaWxnK44uefwgbZSXpazyWoP8
8ujNXweN3ytqr2D7diCpp6ir60F88ASYgt668SAKBwafKceD2SrMGgE1lAVf3d5Nv4Vcbi3BLHSJ
QSRGFXDjrJ68O+kVWC4bkL8Ds/sdfQlcySkdup0AgCmcfASezfZS7WbaS7d+wSwASWGmdtSTw3M5
JI6i05U6hKCznmsRuVVHV54isYWE7nrt70/QM2aBozEkCV1Fb2rao7aIdjYkdSI7XPUAmaRn3yLr
Zaj79QzjYtBZ1Ai8saS6oYRnofomfAVWBav2ox84fnUepMYpSnhq8uDo1/2rBzJdOpmk+apz+4sv
/oxZAEmguCHKEketLjZ+8WuoSrOroAuTsE1L5QeoiKv0riNuxLWdllT3XbwAyLz+rrtYiFl0Kfng
+ZB8Dc+GDL34Nrf07NPTtmXkPQyatyfJALcsbvdGuOmC1I1itgLpG5i/pef5v0mF/hXnjFnYGVW0
j/tAC/G3IzOWNyI6ll22gvvZOpD0Nei6ditBZVKOwOIVMOUkttY16P8UIA4bTtuWS+Wq6bz9dRq4
RjlVYW9F6exBg/5rqUu5F55bt3kebQVNo29YmpudTZ9hzh26SzAdddp2t0ac5UzDANR5FabQ2eCd
zQmUmpURIr/oPSuqBSUcS5SoJEn4Dhn5gHJRDsa7H3ujmQ3Yq/pdN6o7NXwk9X0WPfpabxWJZpWj
D3UdtD/rT706Cu+LQE+REMlk0Kkei2w1KskuktcGlBDsgLWrgfr7tP9a2OtXL8uL1ZxFt1bNyjZA
G+PcZehsiXWQl1slgwuEaLP3Cgy7vEjXOTJtX18pEv5Z9lAvgTRT1+obGZSK27/n6i138XNmYUdn
fhdFETZ+OPKXIoQMCNrugJW6rbLR/GRjTCkgcLS3R136wLO4oxqZQTOIQJ5pmz3CT0K1WtTtggha
VIz8uj3W9ch6McVZdNE0obIc9YtztClT+L6ZaE6x2C4bJ36PV6UzOtyL4BFjh4tl1+v36cXYs7iS
DK2oI326T5GWyTaI+RAum6ryG20Np6NFIe6lhZ1Fj54PTUtxfyJLoi7pTToRqTaw9UWaBFGNzGwP
8Ic+hC+31/hqcvZnmnM8TKXWjZYmoPUPSBuC6i2LltxMr8fFiyFmUQg6RqRKuhB63HfhMUMD+Bd0
D5zMBfLTqp0C4JhXiKGUqyV5xau5wMW4s1iEZqTXQbVHPUWUfakt2ujDYKlFbVVhZlJ0JswOndHb
y7lwKNksRkC4LI6F0Kav+L89j9KpNgB1r28Pc02/n/KLuc3ynCrPdb9tDBzD3sXDj6xldP0AtXWa
fgflnynDLgxztEYntRUIdCyMv7RrZrEHurkACqSyce6V58L45slSWWHp283CDCT3NAkyKtM6Vh/x
h+rCwSsz/XfJmW6v+ljtqw1bpyf/YfG5snAQ2SzoqHJFiDJMl6YKCay0tRSPA7QBCQ9JM3VU+j0S
HxR9PITKQzUUtoB5e6CJDzL267AMH+sg/Fz42gv3OJtW6+JBAygSj3QtUU9GjaqKUtgR5N/89B/Z
A/ym61dteOzHO1l/1nNlO8Cf0wveFn7CdEhvXOxsFp6gKpoIggv2HLTSXaRBsMoYVkp18iK4E8QA
NkIBeUif4uapVVcLYy8cqrmlYWV0SaQXiFG1DYE38mtw4ObtQCYRr2Pi5jY7T5sCMoffgbOEZr9e
jvlz0uYQWS5A5JOnnQgNIbvcGLtiBaHC1WTl027UnbeZOmWQd1Ngbw7KswLmLRQWyTopzGEXrZZU
U/WFLGRueKhKch1kEOE9xZOznSqcXpB1Fj4N8bfs6ftKTU7wJIcGQdsMbigCALL88a3hdW8PjQod
6g4CTM2edeSA/v2xDSB2SNc+E3fAiVhyHR1q/Z9Kei3zd0/dgApnwlnRMgbZ5GJ0VQJcO7wk8xFl
RkB14SGaxFDHHRBVPbobC6Qg2SsqZzDnyqCo9azGx7z6jPloaga+XXpoAe1UP1QURNVd6x2yAJIa
1X0FFBPg2HCnT6FaCUAhyZ55/9x72yQAoGDwrcZ/avsYfB3frI17aSBw7AzshDU7VRZuVlUQplwo
qy7tu1kwD4w47JisGmeqAE5VQcuHQXio9myhulS7L8JPsJGshc2+EFrnBVW4cLG0MpDzQNZ9HUVw
e/Bf9E49p9yoTGhWWmUag1pSwj05WJU6EDsAaJqsbYjpGYv1/SnY/X3sOVFkVeHM+P3+u4g8HNrm
IKHj2KcwfimFbmtGcKDtZkjljQLBaRh6m7Hge7VFraEFMws4M/VNYpodShLoXfFG8u5vr9D1KgP/
85tml4+IIb+p98jDoXl3TCUZAjK1juPXjc2JqwWBnqHypSM8sVJxJOVF8g4laVe1jCqEpu8qBVJ7
XtoA4d56R0bTHdORzzMNKpJSu09laE/e/sX/Jpf884tnt1nSFhqAhAhg3XZ0oYa1VjaVPaV1pQUF
06UddH3b/hltdoE1g6cr0DZGbiADuto0m1K051b7aPPWEWn7T9PFtakl0H1UIROJvnil0iMay/fC
03cFR7GsUtOdBMXz1lABqqQLlbLrRQODq4qhUALqwewHKomntKRuQ/QMZKA+uwMQFJNHCww3AJM3
0RpbWBJtSvX+2sYXI84uUDVAMWIwsCTgZa0JUIoaBWmsq1ZhTt2hNiDICy04PMrLqN6FqdhyqIgi
gTwXMbTcU3IgKXkfRWB70GCVRG53MDT2E38v4803yQKeqLbtZcjFVY38QCOgafO0P2pAgcu0e1O0
D0KbexSWIej40OOdJmUq8LZkHZLBTQoDNvI9AiRw42SRpr0099nNHUsJKZUSqy3ga6w0ndsAcQ++
z9vYJ5B1bXc6ImzZILkgYq3BwDWsmXP7APBrW9LAh2ZUUQD757Mjm/aDV3TytCVLAcVHeFuJrjPT
UAZfExCaYS3AAOsG1aTlTh+KdR48SEKYWbPTdc/yaeXUyrhuxLsSStCB+hpbFU7rUIAfv4GPJx10
RWFG1aPBoCWoZT/Q0TNToZyM5FUl48ooIK7ZhI4mOjscX1k57ms/trAQWwEJO6PXXY7nQAhCRh+C
bANx9cYA9Dv7MOIXGZ+GqYqZKoGtQOMBpwby0CNU2J652uKDZ2aBlDumcMWh/naEAFTeVLuSBeug
UO6L7JAA0Duy+zKIzST2XJ36diLBUYsjBKW6ZXiQFQyhMAqxniTILAorujAZrbwrrRpcHO8uygHZ
NfYNtAXzqtkOEJ3KwyVDxKuv7cuPNItSgme9VHWIq2QL3ehJiczfToSnFk8YxRwdb/d/CFbX0pnL
QWexAIL3kgSjwikWeCuYbg+gk00l1MDm+9rJelv/KOq1sugxcbWTfDnwLCSgwxZXaYdCRgi3j1gr
XYl6EKOQ4OHQ9UD5jV6DgFj+4jkYg9DvhXLvWoVoexppe/BHTOZNLMt0gIFIi+qqcAxwHGPcJkaV
/wd5yOVPnZ1gxcgaQ+nxU+GGBPHO2GnUYhcKsWkqDVq0fD9MZwVCPLdP7TWeDvpZBgU9zDAQqGfj
spQ3RoBU45Tt/TW8chzoWYJuIW3L1VKafSXPuBxqjrms07AdMxVTjBtILDYBsk6f7NF5swIfXJg+
J+7C5H5LOczuhB9DzsoSY5dH0QjZYYD1/QGsghKsgK6EVmTUnxNJ3UL6/KFSB7FNPONhjPVvo2s3
UYqmpAaAvFcg02lhouThNVYdIHhqdoBaaFkADcbmTuRocRTgRbx2PHRDNQQqDIK1xGTpr4HxVRZm
a3gP2WUqmY0mdeuGtE6adLba6kfiMVOvidWhe+/jYooQvtRIOB4YAw3/lADgr0tARbNDMOl7QZh4
UmgLSAMxdfxJDyw+ID5SAtZC9RthlLOTpjxA5tCEfQS8QHPcPfuQH0IZMlbK2ageqAIp/PhchU8i
s+WiRyCSLLWs3FKG4WdyCI1N672VBrF8JbJGUOTzqYXk95bm9W4pmhX10Fvye9QdOu0hnrDzmX+g
4Ex6XEf0TtYt/QdAEQgW+3iR6LkZGcGJ03Sz8F2vBJQfn3W6Di8yVjx2UBsZeHjGJztFlfYctYrT
jq0NFUmIFsdHzqtnJQsfSl+hphbrNufFhtYUQkVIdbohWPhF1/LVH79o9owoWVZQwXD5SYQ+l1Dx
4dKmNw7TduGKbk3wR9oarqxkDoeIhKJLdk89y4s8t2u8nZpB8xaPDyNVV3gM2R4Nvknsoz29wBa4
UnP58TtnNaWwGHldt3h5VBnCH8ADgeGnFotDQDO9jTfihQH9vqUHz5Vyy49RZ6kBYZ1XFuignfOh
PrU0eYIKt9kS/74PxELiuTTU7IJLmRoCWInHDItesE0ymFDERxaDjA6OrH17Hy6NNbvXiJF4hVT4
0blrPuPywx+Hg6LBewVUmtsDXSuv/ljA2UWW5EQL4KEcnSv/sYJbjKfcYT6u1xerUCKFGQBL2WnV
pz/sWBE/1Fw5ipjYlAIgPUDuuRnXt3+RPm3oW5F1dm/kpJGroo2js2F8KFW643ilDgZMPSDimaBo
QlG5RzJVSZCQn5xRNd9UU7ZNRkjKEdG+h5Qe8vxJZvpBDsg+a6KV0AAt80Gn1C0otjuV/5aiOSQV
OwUS7rW6L4zc1aGKwIi86dA3sKIe7Fy9PLYGjN01/Zj4KhQWRncQ5N1Ly19BDnYIuMd6UzvA0TiQ
w3DrETaGDITndOvLxl5N6gMv7nmXryTEthri8tCm/xATX60BgxORc5SqPQmYrUXBdyZiDuXeFqRt
AX1tI3piwvjVtiBi9mlIwUaLECCJFrq0iJ56tqh2tbDscyiyLtG6N2rEmcmLXRYp5v+QuAaa7ppb
RrE10rvYXbq41YV4OxfvrLV8QAqHmzv1XuDqTVnrGHyLukBu5RmMBuGtMLIMD86hetIM3q2ayvho
enBFEtmRoK0u9b5NqpeeVvcRlZ9EA5H0Ma0dRsOjxPGCTwsVPtSjWcGSIfWxT0AsU+JDjoKwhHoI
K2Mrq89l/azQ99s7eSl0//7/i8skCAIdyGScYv2U78QeJ+ZUPFM3x2NNMmll5Xi31s5gd/Ba2Cq2
/I3HQLhou3ZNlvbyiCuzGwQ7roCkGH6GHAhrrO+oV4KlWK80MMwYiZ6jMtaghB3akpKaVNYG5CL1
kbFNCGmR8jtWxl1Y17tKO0GIbHV7ja49G378uNm1QSNkAPr041AThjidjDv1HLiFDSVQu0a5z6zv
CPA+b7eHvVIm+zHq7NqgGlYkTBHLpTHfcgkdVxBibw9xdWdTOLhxAvMaqs8Ca6aPEm+niZEMHGNd
NbP8Fy1j978bZRYsC0SVgBGMEjVAsrLGCjvVSobX26MoV++jP5Ph5Gda5JUVYjLFOwsC6lZUofqh
otLRMcPxPIM4QRkhgyNuigonk/uDJBtrD3FayamdgWYQao8+GXZ8kHY1FWviIbU9ZP6wphV02ge4
7HD4CeXDZxzQhZt04TPwWZ7uMT3hZMT9JoP8y2AEwHQGOawlq86rL5CLBZrljcDk61I3DcMjMEq9
0pr8jpQSTpAUZXH4My18kOnv/XVJXow3O9N90mlNrYnypAGJIRRlleKiCFJhFtRYC+RcmbRS0FpK
BWwWYWSC6spa8zvcSt/RsJZrOAWkwePQZKtOCLhkVnYfUGdQl9q3Vw/axe+cHW+ZBQMlDPmZT/NV
Ado0eAULiefVL4wSCqWGoYGTOhuiqZWAGaKlR96mpkCPIKjrcySVC0t+PVO6GGcWM8axqSUloACH
2YOTvYFQHjzozuR8Bt0ox7ezrfaybH929eRdjDr9/8Ud0ufwPunGmB7z8TToL9GQr8euXTdLPdOr
H+pinFnGmSVen3nDiBNeBqfGB9vU+y+/0ywgtnHciKLg2rEvZDOF9mLKD5BWebh9MpbWaxYQswr+
VAlL6FGqtiGDO1BygIzbmvCFHvPCrpvjNbXUg2pfJGlHgUNHE7AGx+/Y69zbs5l+7V/H/M9XMWbR
q+x0JgYONLcGWxM923hyPxlGoZ0l7eI4AeoW4GJROrdHXVjDORg0N/B4HOKIHgv+oFX/5F4EnbDH
qFMWXlTa1ZzzYnqzKBZTOcpFDsxbXYNI4e0zvE2LdONr7waZSKV7BlkQmdWHCPjbShJbNXwX9KFF
ybPDa2CMk+/eTz8MFkMQuM/AUugLmOrl2a+y1dHqyi2qCxQ7EReab4jqPXd+4qDee/AghVAjK/d0
VO0KKXXqpnAHeNB1uuzocA4oJN8doI/WsOiBqfo9dBLs/26RZ2GLJGWc9iKlR5ndS1K5ytDG6Hl5
yL0FHN/STp3FLRgF4gKQG3pUwhEVe3nnoYIjK8VCfJyO762tOgtUstJJUVSH9FhBlVdPBgt2KXhN
Uvh9AbtMBJx6xoV9eo24wsjF/pkFLS+OeEIGQztm1WPeQDgetjbh/5D2ZkuS4krX6BNhBgIE3AIx
5hAZOVfeYJVDMQ8ChICn/xf5nd1FUezQsd03fZNt5SEhuVyuNZgbrgRHJ7+r+udOdMfJ3+zyp5MN
dZHJEh2k67huzVsrVb3UsT28DW0y8xXSBb4BaclSSQ6XI8p25CKrpVFLmRYGxi0HKSkh8JyJnf1Q
36hifL4cabWQ+WdKraWEbazjhZrEtXmbFKfE+ajiHpZK9kFlxwQPEJdjXR6VpS6ym6EUfRAFOFHT
2twwxYQ3kVPvYCz1Uia6JNfIYpE/z9ESkjxdE+FcaCDb2cKq2xxg1V3U5whyuZeHtd75ns3hIq2h
E53psY45DInql+awqWB7BzFWLxKRp463aXlPejiHgR0icIW9HP3ydv9LLYMXVainDvIKnN19MPlu
y7q+45HuXQ4jWyeLrNKXkYMSAWfECKGKgiTonWSHroXnilVtGuLsLoe7XJ6AHPrn52vxHooXYRyE
lJauLV7q+ulyANm0LVLJmNh2XnTNlL4qX8mNrY1Vb9S9ZMnLpm2ROmw4pKJwAMNgZLonxKNpK1Bx
GzxGHLdoZdAB2aAWaaNJyqGPUgFHxAaKQ8BPDzae4izZWpDkYWv5/oIGToP3H6y1NscNSIQbHmkA
3EJlmzS3QifbgkGKAviAxJTJAUqGuNS/ENZIeNuWyMW419XY1zxluyT9uLw6pCNcpI8YxpmtHSKM
Dk2krA+9DJVXpBmeMag7kRNUHvqZOueKSZpIa1jN2RlnLTE0mtZDLFm1JiQxnk8AXzoBMnYK4Kh9
N1FEYGikeHjVARcme5KR69e7M78z2Td9Ynb74AGNs5yhPddt9S0Uu2o+Pa5uoeDmuBP/ilS+Sv5/
KOJItvv375rFzR2lYoo97cbuSU91WGra+8tf9HJlbX3f9mYRynAcE+bg1hiIn42W46WK+WH9xlK8
xzfR3gYVxYIe7uWg66242XwusgzXmKWVCZLz9DHru0rcQQbQtI6QO/bAaNvYLxwtwezKfEoTV0Cr
ESwISeK+XLxY3+ttNnCmKj03DZQSKRyNKSz7TPRaO+UuthzYjlqAS0hWsCTlfc/JLOAwJjpoM5F5
S6ObHn6+XFM9O4q3FUM33olfL0+xZHjLNnbJwFtnoLrd1mrtQrPaq0tApeD1WxfPQx9egeMlWUlr
1L35Dl32sAVNQjFYyA2tA/NVMfiU3/TKpOoJhQZItsVR645N7RFTgH+guIaabcLqfew/EgY6Qle7
I6Q5lfyqisUWkuSm5IuvqVb+8QMXySvH80dS2z1KgbR6UckP2ErCWDi/gVoBVH+HmzTSt0Rjmwro
SCVW4SCabCLtIYOmtFsl4GjE5YaWn0K/yo23fgBolMLW11FvwCjNW2i+lt1V0DpAjn5S+Eb2Nfw0
HSBYSVTvuxrPKSLX2i2UA72EF0+5CDaC0Z3Sp68quleFQTYppXBGxx8cHYzZOPZ0s/dBbcXZ+JVF
jWfDZW5q2vXQgGbRvV7bG6Xq9m2/p+yQUfU24yPU/Bj8gxXP0Yb9wJItt2Ikx+uiqSBtbcIfVvUc
vGjZDuAOHUjNMFg3OGZC8Nt40HawvTxxqFgyy37tu1H4jdYjJxhmjVthghsnHxTfYo3tJbkab0sW
DV6dwV6vgcZglqEMGkd89XTM3ztYTrbQ7TRToC4vr29JZlw28+GwC0pWhyN90pjFd4VA38/LESSV
8tKqUUFHvikC3G7UpNxXxa98BBtV/dIiyZm6PhJouGrQciLqt+ruLC90ZmSwKIz7EykezOAu7yS4
lzUvCSz73wGmHzALkPIhd/oSAVp/5F6jbOzoW0pqQiXpMMBMt6PthXfaRt1bPpb95WmUDW8qXGbR
M5gfGJD36U82Lfx6gCXnGEtCrLEX/xjhoiqGHp6wuwQxpuNEI77u93vH4z6/TgAw9CrgQ2VOdbJh
LU4wjZW5qk+TWsHh1sSw2vjh303clOFnE6cEtAggPNif9BzgEeexhJT05Qj/pZr7Z2UsaUvOiAdv
w4p6GFB1B76D5e3W2MId3ZNBR9er09+BFjfcfnQ6Zk0fKLZeIeiZFL8c6VuAbJ1T8ueEOQWhuRVg
NNWro7l+1rmTwjlAhRCDO7AM6wFY76cHKPdKOkuy9bfkK42VqqBphsjCKw7C3Jrcaw+TVlvjq+xR
9WtP/pwpWYB0satteGUq6bSvihpycHYDq+Xz5eXxref9dyvr91dbbN22Y6UJtz1xsgAzDXi3p2Jv
tG+MQ86Hxv1zVtp4gU8Mv4nCe2O0kOu/zT0j8EsKaPDasXItqmclOnb2z2b4DEoFdqAnYfykAvYc
VnGTpNfCQFWgFzcE4CJWj/togPmDDgyxCg0HIjMBW1uImgqAjUVt1QD2+M81EkK81GJTsrWytzo5
2c6px13i8rytbqt5kMXOLXD0VbqJ5TAUoGXAokHrT7WR3zcFfEYBe+2Db/XyYJSpYKy+tM8jLy66
+E56UE7Dyzg4wjdRc3CMT7CmwfzaTTZ3Nnk2ccLDRR17ovZVeE3jUwGVOjzIacyrt6bfv+YvuSlh
gb1CaDhtixQiL5EP/VjYf7uT3wEgb+2xdkFWkdscrG2NedxFtkmazjK6KRE4tXoVwu5ZBJKtoa22
7C0NgjZwv3BM8u08OMvOdlNoRhdBGiqDYV9VkNtIb35ZQ36bNoNwB9FQX6u68VqzAMKwh6Hbwqqb
+COe76CaEUM0OALLR4wm1IB576b8ET+SBkfTuu6dWyd/Z/Rr1K4YPEta4D6K5JaVj/XYuUT5aYBG
l8YdJO7fTfXU0Os0uiKwcR4ht6w62k8IGAdlsyk1cp+Nwov0/FXtOOBBRn01NHzXD+TRbEv0quKX
OrtzzB9deauq74bTPWZD5vep6eFcAGqyum7SMwbqRVV+7JRPEEOgDADhfXA9qK1tcvajij8a2m+z
MPPaWnFVI/UY5HyL6k0PT1UKzCU0FMLYRK3ZPsZ4ishTSPkDYalWuJSor5Q8KyVxk6zxR4F12v2q
wSQoAG3MgPvB+nBiC6B+ICGBVDfKI6mPeQpXnAhm9AQw05cIJt0Wh8on2kaa8paUPx0LVYCOQhoG
44yjJyHAEUneFaDEgyRHGZ+5PSQOTPzy8k7ooMYX10XxSw+A6sQPjYaHaASNJYk9GzUzxedJ9HKT
jlCbJq2Lh2WVwp6t+AiGuwbgzsaimzCGDHMMQOJG7yRrbe3eaBGqwxBqylvqIgs3TTtk0OAYTnq0
YQypIwI8CC8X6DAFviRzrd0aLQqXEoOalmota1Gm20DKqojVb4Ndf+geOIQC3AKudFBiJh/pXQsd
juicfAkorslO0bXcPA++ONESh0NWv0Xwbgs5f25uq0fNnbRPINMELA7HC3MPEVeZ2sJq3TCPu5jg
mvLWCjniIjeP23DfnvQXPJ9NkVu33UAyYfD7wi/9iYkomfCpJlkesRagFnC9hBYl5H7/PI9IFZn9
qMNIAaSVZ3VT+B2gvx/sQK5xW9xL1WQnfMqlcIsSyarEKIZspEgaINcY5Q+IuXmx5mzT4TOiV9zA
s1uxNbJXyTB1Sdzp77Ns6XDeRALQFwyz/1Zn0uAOBkuWfgN4+k4BA1J2Bq+dAfOJXSwmLrSaxyMm
dnJHmfSgwo2A0Q4KEA+6HT8NqdXB2nVxHnCxigg3AjBhVHoiwnLZ0Lm5CpqjODnSTuhqQpitmcVt
B+YmzWDZGFq3pWfzgW+Il3wwD1g6VFJHgUlNf2g3qZSuvlrXzIe4KJ4o72w4ZWOIY/LEeekGKlTC
lZ2DhE76xxHG7TodNjZOIsnyWc0M0B8E5ckkBvn2V5otHzoK1VS0gZ4sDdLzbg+gCZyLwo1+H3Sg
2Xn983TJs34M0sbv6v6cRV7MdVFmMXYKMU9JdA8Q28ECF6AybhjaMzY9VRn60N2baYCsFHaQ/eey
ZTzt/7827Cz+Ysp7kgACjbYabmgB2NIaaqfq6v90IaXaV6vJfxZrUbbyoSY05R22jBfexgmuMtY2
3sRPauJ2ntgOfr3p0ZvNoRMiux/KQi/qVi2xdGcoBAgWCWw7cHtKolML3zawMvyspG4WynoGa31v
6/dglx5RSMZVTNHUOnXslcXwSOzheqji1M9QN6iOp8Hes6KSVoxkHeuLbD/2Js1ijq8ZlT8ysMg5
FEr6vpMtGlmYaVHPtoullnocjT3Fh5ywpOyIEPl+hON1a7pTFQM1eyuRA2wlm2VZEweJAGm2RtxJ
wqtEA2YHaDocqUBnNp/kZf5qxp19wkWKtwJo55c6ZtOJnkb7PgXyjzEIE99Lso9sWIvMzgmU7GG2
NZyCG22r++GRXlN3evWZjmjZTljtJcwX5iLjdKB4hpDjgj710XJRu+6ik1q5+huFOAPbKofxAdX/
vxzhIsuIWtUCPUbMqX/RHpgXn+MdBP9cuJJKbeFkO2+RZsDkDeIxw3QmB/uo7f+v6SSnJq6iD+YT
ucgpjvKfOIX9NOL+kOCywtJ8U5oUj/MjJHMynw7iqoODaqK/XJ7S1ceQWfSlKxE1tU5VLGS0HJcN
HzD3fQY9hvf4Kr6HwTlGHeyVG/Rd1XwLfgSQQo+h5CesVkC/t8fStSTIslwlIw5NZ6xdvX3S+v3l
Ma4iQedjnDbOLM+EhtrkKscYu1fzlfU+3yVbcgfdT9RYKJqv+R14CT65z1vJgv3u7l84Fr9v57PI
FfTyjHia3d6p0JoqgEoDLvtKnTrov4Cjx3hLt6u7yRnUy7vYH0HIAwrFVeibkYvHOtTOpIFKelzA
bJsbV0VODoJB/KclgUc6R4K6WV3zcFm1DJNQAOwW9a9JW66ILKSnsNA2Pa9AUTumzgCXqsTVJqcj
dk8h7iH5PqsrYBZ1kSBtPtgOWNj/V3VXn9oWeiLH6h0y9JoH8bUMB5BsSchCLnJlb6hVH5BkKo3u
bVtxm/wlZPqWdfeqVV5NT04aQwOoBQyjNTfOCARBHgmfQEtXMvhpSv9aIrPBL/Io10XHAl7gMBpw
9GhAXLc3FdCNUQRtFIN45gDgQncDArOnZIVrjCEHkDLfXP4Zq2fU7FcsMquqRawI6hS/YnxALQlp
D8tLCMihGZENePXUn4Va5FXwu6LQjDms0CGxIyj+Q3ACd1d4UceVZ/CBC5E7oKwfV7Ooiyxrao2Z
QU0cA9S+Itx4uB1v9Pg+H9AhMe+dgu4HsPyR7+GeFXptzB8HeIipQkiG/60g9N+/N10C9pyMMtgE
wgne6J7g4uvbMEbjygABb+zongAvWBljfezIeyFa0EMhu3QFkfo6ve34rygKXce6LfiJQ7Q+4ycN
iiy6+toJ69YWX87wXodgYqXWNqvvteBHNjwpChpqjnqIIQjeqHd0SNwAj7dNIVymwnbYOMXarVne
VcNraD1BfMql7U5VrlRFv1IHOJDRdxsqakFRQX3a9jExdPiMO+Ea8MaEj2ABIedfNXum4OO1Idzb
jB3AgC0/FOOe5ecSwLkI3mM9eVQ6CUJ9tXFr/fNRwfb7M7FbHeGFqmEpRaHw1bB9MqF9yjP4+JR3
TvcOjvmhCgABQoGg5RshPg3t2sqPGf9xefesKWFDCfQ/eZOqixOmq4OmNvBofcrBach7c8v1AX3N
lEImqslgqt4eofOzyWoKLEU1/OyTmxjaG011cGwAp5PPycus06A3qKowBXpIrActg3WyqRxyPOEh
99rAH1gMdo/sYDHjrkNj6/IYVk9Jh0y9HUPV4GyzSAF9lKh5mCoGgEvKafRhLHUTH6FOPckg2i6Y
d1fJsQPnPZcEXkvF87iLfGBQhYmiMY07hUHeqPxyZGCw6R9Y7rh5gMXWz0oIX2ch7EZztdxEaeUm
dDhq9EUkUFJSDwbY9JKpnD73hYhLUAujXVVSDVPZbCb1Mraz/fB6wJulijqcSHbB2pk9G96yNZew
OBNZZBl3va54Kvvs1Qx6VSPwF/pVU6v7MQKsxZLe+NfOrXnYaQ5mpQ285sJW1NS4M+1xF9ff3055
N9sABNAKdqHZV20M/oAm/EgVNAvLGmpkVu7GcCa/PN2S77uEWJhmNQhN1zEBOehiauJpybjTFEgy
k2OmgbqrqpLTcrXDNB/8omIJeRc5Q2iZJ2LDcqWGKSvcjPPKgmq/6qkUmiYJITfY7ZtOkREVV7Pe
PPiidgHMBiCDIjBPow4u6FuFz651j6mArgwaOxrIoTAudiOkjTE7MwsuT6SO0f/x7U72kKfJVsGi
ejFCJro+NAyQrHropmZ+i+dUfyrcVJ/sQx/e7//uYy+ylMqjvLFz9EMY3EYN5kHCHzJXxqGZGJux
dgRDSRJxFdHpTHw1mCTDYmIpZ2QYNCaKlUyPDdNuTrbtu3YP/e//TyoHd4dD5kXX7Gr8H9ow88CL
yeXmOMJytDfujPig9b+G+J3/b/XnPMhiQlsSRgbkN407llXoaZXXCrzlM6P1TBrC7bQ+RsBN0YYd
gjS4UuqqwpFmbgg8Ny9/2DXZNDr/IYtzIFFFonFI7KB9Eeycbb8HLgJNGXaAvLYvbSKuNSzn0RaH
Qhhy8Bt0pC+h/+AcbopU9+xsdGtt8HHROpjFrVWUX6nF9jrE4y6PdTVjwX0VAlkOrEa+BbRmudOu
TZNjuq2Tbud+l6R7RRs38CnwSBj6TlGeM+XX5Yirj0fO75BL/hsN2hFvdp1xV04W0mV11UawFG/o
vswSFaPGjSdr1WvVsXcVV/fGkO+SpN62SYYb0OgpwOvZJcTjzP58+ZetHv+zH7ao4UzSDkGu5taJ
9cBA6cw3Iy6puVdPyFkI8udR5SR5CIl6pT8FqM4GB6bbGBkvki3Qg1l8y/TnLDpcHtXaJWc+3VPe
nH1hAX0h8OAQMuLHfHy1+ZG3EpOstSvbPMTiDCpsyzT0vLVOFuuvuIqXyFDZCXO4prqMuLXaJZrH
Whw5Am/bBczpjbsKnocabqAA8d+pqt56FauPgsGWkyq+XY+7FAjLXuv91IZ2bVztMs34OaDyBv8P
vBOrfjBUASPxYKPwdH95zldRJfNfuciXCRQrbTvDpBv0tarZU97hwUPvjB24KMwdQ2iAtOn92Iut
WY2vWnDTOxCdak+J/sn6X4kO22/lh6qTIzbu+4CWh5lZLqg4kkw3ZdS/qsPZclxmXK1vUscZjDsK
K+FwwDkCiUEVbC1B1BuTS1bierkwC7fIq2Y0mqGBo/8uO9Bf5Kh6+T48Wh67Ftv6Z7aHKOVWpsW9
nstnMRfZNbK7uFAinFxddQ4HGEvSlwxTbKUBLH+qIyAkCnkoh2CLYR+cTkhm+PLuc5Z3bHvom3IQ
mGGdRp4JkokKZ4asLv5lmEXqyqIwodQqrBOoMjutsTwYvEMZUFbyXE5fkGb7M5fYULqk2hDCMjGB
GFsbeZpjg8mxi2EbTtEkYo99KhM0Wp9BvPVrBJQ0Yi7WKFzKE6fm3DpF6VsntloXAA0kE2GQBVms
TGp2YaOmAbqN+ZdmfZSB49H++XJSWJ+83wNZrEQGETLQcXQKL/d7PckBJNYOce2N2tlQ+HVN40M7
ylya1zPzPzGXcFUyNKky2pSeyij3HcXZmZp+oAm0x8A7vzw8yRTSxRLMiyFRBqOzTnnxkcSPOX+J
ZM2N6Rz5O139Hs1i+ellZJQ2wTnTjApk51o/bWWqVrJRLE5LqjEzqDRU2OlogUrw1mjMY7mM8Sz7
LNNAZ2cyrVonHE0TnwXkjqZsd3oS3ERYDHhRkhR4qwIsACf9Z//QacSzWEVNoQFhY9L0BwABkrsK
5kjxTclc88XoNuXbcJP47V55c3bFRvH5nkfoWXmD6iZIyDDYlAJ4ZINfbGiR2yQx2ghPZ2q40SyA
iJiO/nbkBXaZeMIC0cJK2bOZ1T5uQF4H6WToTR5su65dFZ50rgLur2uzSPLisN52ms3UIgkYGoys
mIJvX8MiKue3Q/7S22cArLaN3jdwvU2zDU6TrYpUl1UhdPqTl4Lh3SYU6TGicNmC5sDlTSWbq0XO
gFB0ws1SQAVKta+iFB7WoF4NzugrXGIgIYlkTTio2TKBkmwk1MKgpwwPwl3ui+Kaoy7Pi0JSAv+X
E/mfBbkUttfDRKeWgwUJW7bPHKZszC+vB4DFJlFqGVRNkjKWqvVZ6+S8gz7wiVhsM4JHFPJse/kb
Tcvir6xkAxlNHRugwyXaMLZ6hWgt3vCjFKZjtABnO3NN8VZXBQTFhlsaRpJVsfqE4MxCTh9z9rHC
WM1So8umB2F6rB/NPRwgPHOXQ+4O81jBKrmRbI5vdMelUS527RjGSRm3CAntC3Jsryd9fuJm1/Yu
3TPwILo9dI19+4Nv45vuJcZ1OXCJ235hy9h+gIf/2C/3lyd+9UCdzcJivyoBs4cm0vBcm0PvI2lv
re5Xn45+G9hQG1SeaJpto6DfXY66ekLMoi62pNWM3OTJgHrEeepHiLHmD/n/YtaL1fTPmvru+s0+
cBYKVfTTbDfkrNjnZnjhg0RrYPpgFz7okv4cBRHP4wrARrhPguGm+TwVQAV/Rn02ibTLdv10/F8K
tzi7Q2K0VGcYkbGrD5mvvTiedZPcEqxWiMFe/kSrQIb59C1O8clYaGh7BOPljpgcdMJDnhnIaYXf
2q9N/ho09x1DJ7LPJeNczTezDzf9ffbhShoUMCJFZAdP6o0NVieXtOJkm//7ljUL0RFnKI0pRD9A
tgZirgW6RoC8fwXqy8gZJCvxQp5Enj0W7oCmcx0dhXhguWT9rB4Ys5EuchAvhKE1Uw4C0toDcWQf
4FQeYVkT6t3h8veUTeoi9wwkKqMiAS5jrNCUEbDmqWR9MNloFrmkblUIVxbY1Qp8ZYBv2VbGqwIY
PgSwJStkvcyYTdwigTg8E6Sd9nbt19fD8Aa/uT3EPZ70d0hmmq4O0JJ6Kz7l6K/1zAWIOuTbKJwL
F7tiTFOdxHhtO8FDA0ewOzECVEguX/5YsiiLHZAbw5h3Yz+cLPBaza4HN6LzY/iJ/Lswi7LWhLYV
KCMYDETu4SNDgFqBDajkW60vvN8ztljjYZWHudU3AH8DNQvDaT9Xny8PYz0L/46wWNoj7KTDiACW
43QanN5ar57UNM3IKyjk1pNSspPWiy/04/6zBhbrPIc0cFtnHWCjO/E8FV/tcTqpQy85oviXfKNp
Jf+d838HW6x0TWs7G+L2WAocX6cBszBMoMENDlOteGGFdNFamyEWkrCSr7aUnEx1feh70gJIxj6N
/JlQ2SVxPVn8My57cdV1QsAVIIMKtGh6zMRtRQOoKr1DMUqy/GRxyJ+HSYwXeXh9ZONJOJmfli9B
1R8JPQWGDPckm7FFZij6YVScArAnXnKPoz1aj6+X17kswvT32aGVmW1kVSmQ0hrpQPsB1V6R4ZMl
W2n5OGbWvNTDDijJPMRbY+L3NSwDcnhniZtCl4GlZONZZAZmFkxNI+yjBp6MYHgGkND/dzO2yAwd
bRmMWYrh1EKq0/7KpRwBSaK2F6nAaqySkrgES4p8qdZd1HOgZqRAWVmURQ4w+kAvBxVfxdhBQbmC
LYA7pG6yTXf2AzvULq831Zvcivu/lID/7NHlKxNUHeqO6SI5hz3/WcYA4sPK0tR7tyaGh4rpybLS
FzvpPdu23HqQbV3JsJfyiw1a+70d4HiqIT+BNx4dr1dgP0oynSzKIkEEWtQ2A0WCLYY7Ht9EgeI6
IAJfXoiyIIvkQOGszfQEMLFuiNCthH2TqflF+D/1eX+fTM4iQ5RNqOt2i/XOv4GWFeieCAcs8OXR
SHLq0jS71ZvOgHcuPakQjSuhkR+PHmTrQe8VkiuzLNIiRVCRZRC+RMorjccAAi68g48BrONgyiUZ
0+oXcizUlDbQy8AX/5lceRZ2pIVe8ckZbjNQfQyg6tpeCstaTbCzMIuEEUS4U9WBmpzhJnXWX9EF
OGTYx/flLvUc3OVAWgi96GjKapbVXDuLu0ghVtGmqRqjCosm9yUoFJuVAghdf4irn50DuB3ow0p3
pfYv1lj7XfWkGVeQFvhfDuPfv2JZVdQh0wqhWJhkGJ/bEAlmCn5J1rtwfv9339Mmf35PgByJCAEB
OVHtWGrcV8cXM9ElQYzpc/1Vnc0GtNjXSZOYZTAyeqKB2IjetGAKYzF/bCApJGDqEyi0wlML/TFy
R98pmh14ecYeGhodWBr6NHCuGtHhlelzgKd54nSeGhY42w0/wQpv+YviOK4QBfwbmdtFHybXvcq6
1vMPNS3AVyp8oh1z69bUvnql8Mak/eng3ZhS2yejrbpmWd/YugKS9ODcw/8MKFFYRnAt1121DRIv
zM3cdVS6/x8SxGxaFnkosKFJh+4aPFysDzuhT5piw7zX2pTx4+VA07K9NP/Trp6VRBEtaWrobXJm
wga0pb7pAW7lFlxVy+Q4pKbf5b2fwSLoclhJsrAXaSntnJ5BvAsXJ3bq0zPTbsGUvxzCsFZz32wS
Fxmp7oOOJByporDCU6FPq8lujjVtr2weuCZe5M3R2ba482Ra5GaF9VCljYcXzHeosnqmAfzwER4L
fgd3czssth2eNZtK2XVwNE/a1At7oPxGrd7XWIGQArsJ4+LKDp1flqiuBU+PrNHdVB9uAnAr9KZ4
VnuwLom6GQguOuyp6LrrCroKQRsetEx7rEy8KtqJr6SgmKTRXouf0snuEloCQSmuBqXashYkPxMF
jJJ4fTGcSXVHkp3GDkP8oQ4waQ1+ChtelTVo7Uq45wHEOOCWO2CtB2ikb0JQVvDc7poJOZgk9Iws
37Vmfl9CgViI/JoMo0dyE+5+/b5pQJVSUj8YgaQrcIeGq/3GCcAWGUZ0yyPnPdHwZgNnNvi01bFz
zhVnGySGGw8/wO/wLUe7gvLfdkjhB6grT0beIU+VyotQbJeHNXxU20NuRtusSZ8skZ2LGo4JBtxt
K/4yWvWGBsoeglrgvnEQ/UV46OwrXU+R4EOgsvWrFmd0q7cwY4L7LaRJoSXkwqgH/gHqDYNSSV+3
XgwvprSNtrry2jT6LiH5Xk0f+jo+jqrjNlm4qQWsv0UMqYXSbxII4oKZ0vWwgDP1lyGxtq1zl5N7
FYIPRf1FeeQnSeTqVexi5+ygvezqirPXCssrc8OH8MSGKPuRtW4yngMscKUv7kxId9WRvreyLobX
lrjORf5qqL0XEfVYDZ3uCtgX22ruGqTbjGF6aKCl0MNitgCJs29gaXOTNZBDLTdjpeynLDSq13H7
1sCTDv60GRS8NOU6tSMfz3gjMB352QhBsn1KqqNh3cHiQBuvaHiOwxtF/WAFOSbBIU+TnRF9VKJx
4xCGXeNjlu0rBaPnX7jyubx9rhqgaK5CG6DRzPThfzUGD4l5bIMQb1A/HPWjazYgybgx2rWUnM3h
NYXYA5CtBgS+ik1c3TTxczzcj8RT9duIvRrj0S6/BmczlFvF6Dd9/wn/lB20WG8s5woYBV8pm20f
bApnZxsCmqLpjvTHrt7E4oc5fEDeF+LMr8i3rPk5svJ6jFAG6k8cflwduSuycxPsVOugQkVobInL
0pe4OaUC9szGY2eO2xzA99aGV3hpHIYEZrZCA9rr3jbKe8OMXZq96yb8OpTUjSEWSevMt5tPBTgp
kj4L5VSBLqXAqiJBgROwyjW6x14AX69nexE9Ebi3tHhHLG1l21fwKOjrTaacxzB6ZRDjwFcMWYcK
/AEUBbWBQVr+HPQt2BblpmyhMJfZ3sjvU/VVS81jIQK/HEY/1jc5/h/wXIkOknrvB/W5DfFQ1eUb
WhFPgZ9wcTWa9A1aFB7D8yqPYtxshRtFr2F2toaDHlSeXiq7KmUboY0/uujMhgeov2ORFqeBajeZ
+pZAkG0wk0cSWJ8xVKATo3GjBo4rwtj09eDHSEO2/dWp3RWEVfzcsWEX9MPRb2lenKGOD4caANYE
NFGqao/HXvTxdVDblftWg2RAYfomRavHQPN73LW67hrwnAzRm47EezugYRxDizNxfKr/glsz8NEQ
2U+djVkMk0GhvcfDvl9y2MSlbBvgLTwoSpyIpm81zI/zeh8M7UaPShgTQYWvjj1mWrsRmsVc17Y9
HD+qvHYHGyKVhXgYrPSQJKjhcBnyzV7bQY76yMSvIb1W0ncKJ9K+094iDgxzUV9zI9sHWnLkyDw1
I4eOJTdBot9rkThnZDeCAEa0z8AkeBNFys3EfeMgq2bWjwZqnCO8meMiPpfGzTBqh7oI34bA3FhN
cNso5I6n5vXQ7bvBPFsq3PBgvlqB89TFG62cJB7ER9IHnladozErJpm+XZE9NwaOq1LBG7R+HdDR
SygScBXvGLOg2oi+rZACm1cObODCgX6htqnZmrGoEzKjsGitkeQcP6tw3dtTbxJSBad9M3ywA9gt
R+eHJqm5ZTEXRcIwEL1uQbU707LdQzXQH+AEasXPl+uElSrhj5EtqoTUtrusx53m1GiPWrCztGxv
1iGeaCRx1poBfwRa3FwyO8HVEnyjc91YpxCq8ihpXQ7FkopD2E+8RCMwi4APFomxJ7Keq2wuF9cX
AVSBAfUf+1RCqQRZdGOwHwFrN5fncg3/Ph+juXjAT6OK8HRqeNDMb35Vh3yTPICSTDz9HN3TfRi5
kYTusXKB+CPiog2adi1LlTazT9XYu6NxHVSjm5hiF1QQ3qG7oJbI3azcA/+It7gWRaTqeMGwXFqI
ALQWRKTG8+VJ/Gao/FGT4/KsETLJnJmmYfzFx1fslqgB3vKR96uU3OFIgVNlUZ2G2vLb4hVe33AO
th81KDFpRnbgCvFZw4GTgY65nj9RyO4EsJE3U3DinK/G7L7SJpTcUP66hy9+5OKGEuu6qqZql5xV
XfVHlV2XY+AZlB4LMz7aKBAuT8pf074IN63v2T0lJlHFaIuHYorSygJTyckk2Yb8dRVahFikG+X/
kfZdPY7jWre/SIBIiQqvSg7lsstVXfFFqKgcqUDx13/LfXBPe9QeCwf3caaBokmRm5t7r8CBPKca
CurWAKoZVz8U7UWpJVhnEldqvaV2u5UtBfcP3bmkLzx11G57E84e3eTEsLcjpbXKE3Jf9B8Jvtpw
qyQ9DI1wM0bwkSq5myDlbOTHYK9qA4qd0c/1Nfob2jqbwSyUwYy5aNSIp0frtvchIeGXh2Kl3ese
KsSb3I/9/Fa+Xh/zr+g5G3IW1FRgIjU54sC3ovRTXNp9rrq6njg1Da6P9BtucO1YzENY2slyHLAF
9FW3Qfa/zsE4idfq+n/XhfznpOYiADpRaJacejfI8vsnucu9yq1vdCg5tHs1QJlu0QF46dPNWf8M
NmwibnCc0s0EDsTODppVWa0ND+caAhnyFiJiaPB8LCnl/A1ln811Fs9s3kHEzAJ+RWcqXmeqExJ0
X6zoFmIPq0oEJh5YdfShJQBn5/Gr0AqQ7Z/1luJl+6FOEHzM8zfUiVSvJpXfpAv1ib/urdnPm9WH
RETSKA5bAF1AZmPQmiZZDBPF1fW9tRBd9FkwG5VEafsBHzxVURTAeyyt7hdGuHxQoNzNTGpTa87N
lUoMWU3ZT0B6s1dStZ9mxKCT1wSk5CfmiXpX97buTrHR+CjyfdBGPsgy+hjqdl8303HqTDgJh91O
sGxNjR+DfqUFbCFD6Q3q0YqaoFfYW8tD1LCq3IPV8dGwlOMELD1VLT9E2h9zfgcCzy4HG5krjw2e
dpkUXhOjbd2dKJFmkbulDL0xP+XnmvJu8vQQkmeZfV9fjb8u7d9f9c9izDadMFpbJjUUqTrjMy6U
W4WqX6oaB6nNNqpW3BBzyf7s8hf+M+JsHyWGEgphUCw/hywgv0vLBSTK5Y36Z4DZFmrNXG/MaUjA
VZIQlvw2o4d4SUJsaYzTv59dgmIAJiQvESSUVr2PQbWE+dQa9gbO9a/zdxY3+zynvXw2zghETVvQ
cTp2vVPbjn6sN+M+2nIFCVbAtu32pDi9MObpk/8d3f+s3+zuUhVpo+CJD6TGrrGFW3V1q7iw9fPF
StXdbsUX8pd/ybL+DDi7uXIU52iYYsACIdcHCzd8I8HJwbOKNiedU+lqLiRRKtQ8/JD7ACf4Ueks
zft3aLk279mtFluToSdD3xxibqNk9jEM2YZOcbEpYututK1NTMNbVQ8f4i59TUI9GFCZBeu8u9FC
a9P2+WbsTFjBQjnbDgM7mYIQtcFWQDQqTNc27GUZTMPCvHKY+n5CgxIoMuqZQEEbMgXcHSD+oHPl
fuCjX6YoxRC+S1PFNcPcA4jGU+FPLGUdaKXx1NoQzM+KhUKtdjnx+u+XmOMMm7zRwy4u9APVIHdB
xM2QAZtX93ejheJd89LTFhPGU8KobiN2V/VIe7NDJzKIVX1XnQpwa7POzDCgWKLaeq+Ge005jniy
M1g9W9Obxu7gd+JCxfyHWpUzFbi5rPjDoP2qLMa93p7QIHb1pnXqe1HRu1aB1K1EMn19j9OFIDRH
O5ZNFCPK1dahq489POc7+thrv6wKpnh65k/FTz19GmPpiSn2bPmpoOYIg1SnKFAELDiqQSgBxu8p
vicpIgcWwI8TdB/dQj5V1pICykKI/o3hOYsBPIHovUW5dQgtseH9Z9SxdYLesYaSstm9ZuVCere0
NrMAXac0TWDTCvILhJdLeLDBZXVh+U9/4spR+41pPJ8SKckYCkxJNgUopvcjMzZQmMHe+iiRUhT9
ay0VL0z2PPuiKPYkwwBDztSJhQjGjsEz50UtC6hCQ7SxGxxyssIOw40Cg1D/+k9dSBbm6MoYfBk0
G5r0mDE0tBSoXlgHquBxV1oLj82/sVinWA/CFNMMkLmhK/TPWJ/0fUxhLYG4yyFDKSVsL8ZbXsM2
LW23WaMGlv4Jg2u3apXAnMyHplkCMl18SZ79gtltg/uLovuBZCCGBnGlAj4ejxCv1eAPIftH+r+3
vGYznt00YkozvQYG8SBjSANgI8Pv7mgoNFDJV6M+j3VzxPIvZJgXY9zZJGe3DWi9IbStI8S4/r4D
3IQ0/U7RW5zdfs0gclWp0VrY5cKof9ecZnOd3S6yIYWll1l0LEz46tIPa6qDEAJWVZHA+liu2FDf
EOVOg7eVNd1f38QL33Ue1rWJQfb4dKIJzghnTkcmx0QDBJaXHpKxhSNz2qd/He4/CzyPrQ3pJeUg
GR9QyocvJnwbmeo14uv6nH4jM64Nc0pjzmJIncixLDSUmxK5ZuRjAP9XwnMzrEpHS6F9gSYVgfDP
ZK4prPHK0XYmeEgqEK1CW6iTd02SOIP9bjXIrBBHlMzwmQUBRHPXaJFXkZcTUlzNH6b2sQBbVzXQ
wEn2uq64etw6RfRgQUYIbi4arkZJY2cy8UfawrOMEcX1xDWjz6GyXlrjAzeG2yCBs42P2kpW6gBV
L13cWWW5o9ptaAzO2BK3aO4G60lkO9mrruDrDFjtGNCaKXtpuzezhY42+Ug6FMUVZ8gGtzCDIdp2
JVRTBVosMfj5ehqougUSOZoDuoV2VXMPf1K8oRRyNLX0IU2Inw4UHKoQTIhpRWDEqiUC2rP9KuE6
RGG7zotgVadZz2kTJk6WGe71z0bYxfTybHvMrhdLhEmtSYDyunbasUZZ56m+hSSN05pvURb5IRS6
wzbaaGr3oJt8PPkAOlOkIOijBgArTqgBOWnYeoWpeKXyK8H1PWRvLBn2+sS3YKYEdQoJdmn4qQK5
W7PbGNJymjpfF3q+Glj9MFAw+k1aosPIgtF4ZeK+saEcr9gPSn2nKFpQlYaXQ/JwKqnfQ3IClZUt
U5PVRHvfMu4Kw4Zdie5mLVoKVbGGVcGxKvh3GndrLk8mfNULT7lLR3WdjNtaMfBYrL5TbkMCay+r
0CP02LAVSDu+gDwKVQxXTR/DIvcV0INyiHslHSh5qYUXqLjVOyTAVbmVmmdEuBswSjuhsaJiu6bM
48ovGw3YUhzr7EOOtZ+Y0XaMRwh07YlS3mbwcNG1bFMN4PCV7SqED0+GHQdzzofBLJ8GqtxmvQmH
JnbLFfitUms/QG9sQHstlvA3UgNteNbDzG8q24ub2wpXcWg/jOl9W+MlEr/J5l5Pb2Wxzbp9xDZF
ddfnb6ViQ/clzB2r+HXq0oYJEHdkWIsWG7sQjgXhFz4YEARLPhhKlnWDUpl8ZRqcOGQBGkONlhG0
cwCBYKTdA5yy5Un6Bvz4lhZy4dVz8Z4/25WnpOgsmlgwy8ChyvTDRF8zjryekmKfAkGeaQvMuoX7
Z55RJElLmaQyOYqghcXJf9Q728VX1VIUnt3lYGOUU0Tr9NhXX+UJa4BecBf/XD/NS6s2u8BtRRlq
KmL9kBkRSs/0LVd2FpL+Apao10e6mASffZ/ZrS1p1JWWwKVS9+PGBNJHsfcalOJ6Ea1GVQRdyReI
NZffCGdDzm5sDnHjFN6u0MzWfsKp91MRV34Hb2hFFX7RokOVR7hIw1i5UYRJA4F+YAEpmqbRPJKK
T80skSdqyprmLEKIavFQGGy6pRa0zVu8IPQMkUKSoGj+ZyzRP5ONucxXW02K0hXYzU0Wvk/pdJNT
SIt30iEAUGrQOmiIXGu0XzhEl2unms0s26C6AabPP08RCfsYGBOQ8yeKhA6i0G0JJTMqj6QQb6lU
PdVETBVQVR6eOq6ueKx+Tsodi7eSLJGqTyf27/zgz2+ZHQARqVmaTR2QORWYBQBSkKVX5OU6+Nl0
Z9s/J22TQsAiOZJ6clN7uqshERmnr7pX99ZNaTJAmoQ7KclChnW5LHQ28Ow06N3IbZIOmNvknhSV
cwuvcyf+AP6hOelbOSN3uyUY4tKCzs7DoIZp3tWom9YwbGGp7QAfuPAuXxhiDqpskionlo15dThu
MnM0Ei3kH3/z338fjf9uizlZoxEZUYxQBYVaR3vE1B2NAo0mlQe8HR9sa5zwP/mvCbWv0lRhQyA8
doJf2IqXA0ZbM7YZ6y+8XR3RwzKPPIt+m0LyMNa+DJO6hCmaM+nMJcnibrucOP355bOE164IL2so
yRziXe9Ha76q8b0Nx9627jI5jFx+M/wZbZam4dXbyGxQlN9usck690KAiG/qZ7L6D5W3fbT2xY3X
PF+P85dvxz/DnnbI2T3cR/bQGwSTTDenKWarFo0lpCwLJ+h35/ZKdJizQ+zOSga1QTejqCdnKLJ1
lz6mAP7wd0iUAnBptQ9TU7loLG60cZ0l40oX3I/5LTVWvYZ8OxSQIIYW7j2rdoBkrXi1Uoan0Agh
RcAAZzwhyaIPy+pCr2N3ACnCgegEov11fb3+5V35Z8FmYY63WR6qNXAMNe1QrcdbBFlhC+qLw0wk
oOHGig9T+jqUNgqHiwp0S7tkFgELaug4LljGEcYv1k/s9reRD78Z9MlclAp3UBnxxnW8uj7py2nH
nznPwp8d0kZMFeKuGcdrxfiyJxSJu9azx/X/30CzkNcmIywOIJB/LMrcHdiX2Yd+PwAGudSzWAh8
9gytoSp6zzSFT8coAWLuJkrer0/kX4pL/12yOQEFmKEUVYYTTb2stlkocV806x79tSpGhzjuoRI0
ravKWmfQ6GpRjlGyJYT54m+YBTAORcQsN3GBhNDNhudKHTDiKj55y/DyXBeHbolDsnRPzlXDG1A7
bIGYftRXE6yByofqsVwbTnTXQrnPfqWL9KaL39E0YbOiaQZ85GcJkBlKtPg4lFyYRlDlhsXWBJ0p
AuUHza/KL1bvmNyPEHztd9AyN+mThrr49U99uZ1y9htmEaGpB2WsQfg9udus+L7Y6261RdkD8vkA
V8eB6RtOtSE+xAP5lxBu5S1fH0vrMIsLUWFJg9X4Dal5H0HmdeTN0kX+t4T96SY/m+csCuQ5mGQ1
xF6PgyDw802AkQy3JX0spjGIiO2nJRS0B9Mb1dDr69yNwG3msbijdeKxygyohYJO6wxp6+Rcospd
/gIKfWfCSy0pM+LIsV1rKl0PebJt4dFYAchpTyvA/Xw2qLco7uysBBAYM3cz2d6QoruVgB6ODGSF
0jRXVSJRgTDcHtsbGFmjx0KDS9Eo2qbtAEOZwm3HFD+cHuzkMbWBfzdSGEEyqC6YqH2jbAABYhRx
2m3Eol8CMmx296KnP3WRrYZUD7rwcQIkswe3UalrqImtM/VNYa07FCv89i1UYJ3GTv2xL11Ny2+M
yXiwzSjIwt5XlZg4WjysDOXeam9TPt4oJxs+tGQLTrdmW+LqQw2LbKm+jXVUTUC+SgFkzXYtulZq
FfqJVgRCj3ctL+6EaLajeMkzCZym6tu14bQ8AjoIsDr2kBMNYGd7o4vUG7i2S5SVVuMdQKCqFRd+
VhQQ/mbeaOHaiIZhZQN1mvTqXdJot62sPFRj3agCgorobxmJ703gyywKqawJTnncfpZKvtUZf+tr
qNZZ09ZU1Hul019OSCBI6LsteevhjcklfbBj6yax2brIcEe3MAgZCAhYULimiIR259gNc4uT+LjR
uy0FLVHJ78NYHaD9BF65LbeNhNZANUI3mJk9aChw4tPJVxspXQBMaw29W7Do26hvvGJivyZB/Xrs
glgLvSaCk0sonIF3hzGFZQXqbWgcwTnD2AtbwDNnrzKIb99yiq+uIgorvRebULsG6Bs6kQF0c/2y
NtYA7H83/I42WNw824z8V8G3lZK5Bct3hjF9x72+Y+hlAQOsHatWf5RdtYHihq8rMAxsYqeaqFPo
/XqI6mdDgu6tEb+00F4WH2FGAz2EQAuEeU0uQI1MXnvdhmpxuZCC/W7y/JWCnZ3f2eWahAIWkzWo
E+0L1MbrTeJHmQdtZFeFUxLlK0t6cKZYCBu/TeKvjKrNblo5FKmZJ5pyJ0LxUIXoJVG7cru4P6oV
8ONwxei9TukOpPSAO3ehZt97dgffCwq8eC/8sD11xITY68JyhYrt2y0B+i4jgf6szNzlqAYhWlNr
lIjG7fhT3Y+rk5PesG0ehxvoCXsodPulXwTqDSQa85W1sEQXs6uz0WfXdFEpPTVEEuFxaa9NedOB
qNsVu5E+Xr+oLucDZwPNnhhRz5tKb6bkyJzRj19PjmShJ/fmCndl7CzBDBaupN9evWcvC0PCPBxH
Hc9X1Qga0IqaYclSfWnlZrf/VE/6CG+K6GijahrVxpMm4AxPpTshnCws3mmfXtvHs1velJEC2ggk
CkWcbxE1NzFX/Wy071uRBeqA2wR+C4N4zDrDWRj69F2uDT273AdzjKzOik8IuWHHu4DdWBt5X2wg
FVxvi4dxTe+vj3jxUXi2UWY3va1mBjwwquloNbgEGSpwSu8oEIqIJhAFM+HbA1xOe760xksTnUWo
qmO5Jk9Zub6ykEDWQbXq8OI2XlAIcMEBWBhvYYfOwY4RyBCJNWKa3LjJyVc6Lg2wdOL0GURbmdKq
IgN6L9wnwUkwPFupGxQig3YFyMsCDmtpOrM4YudMJWWDAlwGViy4ug7NFxDni/M5fcCzMz1WELPU
RJRiPpNPPHRSPbIfA+mfFN7VhV14+altqRYlGprgxlwcW5/6ro5YNRyqFnEKvCNNXSXNRkON01If
wFvq1NuseIz6BViOdXEf/hl4/jrkaaaMghDroJEfCICs9CbaQeL1vurBI2+F+c3T1gwsOLEgEXwF
Zug2DLOXEjjWoO0pTNbaU9cKXlklFXdhPrgToZsGhi4tvFMs8WTZ+Uqe7IcFOjbpV8RuqmhfsBcT
LGNS/GL94OhEgPyz4YKgWYX/NJ5yw/RU5RVtKfB7mvKFY/JU96B6B58Q2AGWG6ptazGsGnpb2b/G
7IGgT6lJAEdhLt+IA9MZslvmGNk7i95zKBqjiJaZ98NYO0x5UtW1GI8aPJ67JPTQ8VmrKGLbA7vt
7faH2I9xsm3aDNZ8Wh8MdLrlY7yRhL8avF61Qn2PGFlKWS4G+LMPMTs/PKNDO3K06cHyC4jXoD4l
IgeBtr3pg2LT/KqCcV2E7rQkSLu09+zZYYLVlZhMaBceImXYqvlH2UKh49tOtnliemas+daQrTky
Gbug3vXoe7lkejbr2SkjVjpEUSSGg9TTNc/SQxNzj2h3PNPwEnqNQxDEhOLpKDrXaHNzAaCOCQLt
UGx0dJuLLNqWdngIx2cOhiMIjqlW75U8idwsBqB/kF5Ytb6GHPj6D78YgM5+9+nfz6LDUGX5AFuA
4dBVr9OJ/AWS2vURLgegsyFmN76s2ChhXpqcsJLRmqyRpsGJzv1PSE0OSxSbpRnNLv0UvIJmikIM
17+fGC9jsQBCulw8OJvQ7G5HqcKMlRH7bIKoY7LWbgBChmIl7H2Qom/h2JS5sA7yIa+eOfDcMdpV
3L1Z41MOkcnra3sa6a8s4+yXzC59MVllm4f4esBMObH+MZq2A7V8XxMbmz5fH2tpXWcX/VC1RiXt
coCyElQjKUgmS1Ywp43w77MBb+mfe1FTjAY2uJhNwT9a4JKjcIJ56ef1aSwNMgtPdVNnrEFb/cCk
4bbmGBQAtiM1uj7K37Yjp8LLf7+MOZf9rjCI0kqKKLjtnxDEo3UZxB5a9lLbJK62JW7kogYSokkL
O691vXDofisRXVvLWTxqylI0eR7aB6Ngx1BAaORYkV1cvJW66WhK54vp3pBvCv/WO6So0l7n+i7V
D8OY7sHgChJgKOpBrPICTKHqtSXvSpf6yojbxUqOIQXhXhmPaU89VqDHQ3s3Lex9F8HyGgT6Aoj4
lOx1+TKWT7SXt90kNlZ5o+ef2VitSnkjh+OkPMdZh0d35dvG0WaoNkbGduiONV793fhTh592Au8U
A/Rt8dYDyxMp0Gmshe4Uw3dXYXNwiL/ZtWsA9cIyqBJgeWEpbJXwAogh68qSVaShslff6vmtJe84
eU+bXUGfuu4rz3K0tL4a/ZMav8Yx4GDbMtR5ZSFBSw1Va+GLXL8WIcv+z80tIe9HpMTxqQDVATbY
jcHUpu90XHp6XD+n5hwiyXUSkipHBgbBTpRHUKVYesItHaFZhNUUrWqGsEuOeAH7oYnyDam9yGgX
VoyYp/D11ya2CQEFRaM4TbNACz9cpkzS7pHTTW9tVED6glm7idYQ3wp3Vcy+I0X5gSFauoPxw7TS
zUq6ZW5r0BIuBly0ovFquzzYJzSBTglKBFYc3RgVu5dsWPcTAbrNDKRhfDBKHPinfXQhQ4+ruslo
BbYrmjPma6xXgYY2LkxIvKoQe0rGddpD3gXcF62Hjg4ivgUnv9Em6NkrAQsfau2hGUaUSG2nRq5X
m/kGeBY37B6q5EDlcwsoD2c/HeRweiDWxyFyGv0n0T4GY91NoLWMMMY+lQzfoqkPCEDMU/cjowaw
tXUN5Q7xRZP7hq61mno9xwB4OUTaY4q/peqg9zEGFNiLzO/xf9yefU85zOcsDXiufUc2NoaNw10a
PwkTuLqEeYldOBkUnZLuVy1yr2ieahuyAdE9Gd9t5dsqfsboTe25MzHqtJCukeEGfWeUek0YhGUO
gbvtaN8U6JnQ5Jk2qBbTyIOvF2LHB9BBJczvJkglyPhIhptToy8kj9y8SePYaYx7M2N+ZD9myWHU
vwz5k0FFxxQgkE0foDB6Ua6udDijNJsBHCIF8jhqClWjHiZ9oxEkbJu23y1d2/p7LKSrazCmbNY6
dotSwXsVJdsJ12IMwQCrZG6l534DfRoTwukRnK+syOH2AOmFfRbVrsXWnUo9Ra09O7+ROggM5JtB
hSHPjSCF/GKbHkPdXrjGL6dIZxt9do+niSwJNHSUuxKETRLvaWY89oKulWaXloMbyRTMTOC42a1u
waSxyBZ0t8yLlZKzHzC73K0iJSk1OYUXY70Wselynh/hEPcLpTzVUUvtswJ7zk2k3bk2KHjoBBDq
VwIumEZ2rOvuFZbjgR0NKK+kx7qoVrn2YIzmL9ZFB5YOq8JSVigSv1e52HUADepiZ5g3AgVDUGmg
r/Jm04demK4Zf/+GpPLa6eRrboxuAfl61hxV6DXk+ncbr2M8zjpCgxH9ijRk0LJ6S8Sex9B/icq1
zFP3VFIajZdC3o/k1qr0HdgqL5KPXqKXB1YKN6yiQ2a9duWDUHuPhh+lrO5E0mx7mt4a4vt6MnAx
S/uzuHNocTtYKdHyfDiA2/zS9Q9WzMAS+qFA4epoIlwf7DLg5my0WYLDcqvtgHIdDoM9+AqVN0m0
ski5LSEmGhc469XBDIfAWqzsXe4kno08e38BB9DHEg2Tg7pN1lX0jBqUa+ygxeXV2Fh+6OJuXpjs
6U9euSF+/6Sz50vSWyzW0mQAFCJZG/HD/xsSslnTJgG0yL8+4OV33tkcZ9d4aNqtHImq3E0VvUed
CAG8LNeM96rDQUw0Q/QQ8+cw7B19LLdtaa8b8LBCCMNUoAl0k1xnRrOL0FJhWreKo8RVa+Ko9Cfr
bB+azY7CIQGc/HCypOJ3sUB49stPt/rZUoXmqBuAFOOlV+oORw8nwzu0mzR/LCGRASKWkbmIQpvr
C3Yx7TkbdZYr5DbJpzLCnuDKndW+6+FPyrlTpQuA0ctQnLNxZqkCLLEHvVH1HiCLELJWUL1yhs10
m0Nmz8XcKqcKIUy9ikCSW1bOvJgQnQ0+C99JHSZ5r/LkmLa/CiO8SaEOQ5sl8+HF8zUL0n2KnJ7j
PvhNKW+anQUtLRxkOLwKn7kh/QBBDpo+1z/g5arKn8nNcZKDFrZMlWYPizfq6ahAdVUIp1LkzTqU
6HNl8LI8csIRzmHKs5Yv1PUuZrNno8+imdQKwDR1xE4JdZpR+erxLrw+waURZlGrkxyBawqRZGY6
UsA33Vq6XK/HqL8cThvg0OmAI2CTGD7kypaAoqnHnkJ/gTq5MJuFu+Y3YPfslEcwP+86s0ANLAHn
Xf+llJWXd58m8KQVGAzXl+5ye/Ls68xiSqzBVi4aYKyCmp9rJ+sQZb7fje3yGI4PkOAJRCH8TGxj
tA1p/QjbOMdkIAku/I7TN7pyDfyO2mezhntXmuWKigO4UT6pH211r3waPbwOV5G3dOksbZhZqKkR
P2nCcQX0sFSykn2FdGZhPpcDis5gManCGNvQ/hmrUV3Xp0ppT10/SD9zD5pWa9Mtn8jRXlXedNOu
8tulaS2NObvZJj5ME5gMw8GwwQzqCkC4D2OypIxL/uUG/TO32Z4ZAcTTcwCDcN4eE/JhGoNf89rn
ofkpDI17lkS2KyzslDrk0mV5sQcJw8XrSnVZolkgktBolZHxMVdB1QHPaDIJ9A/3AorMVqUF+nhX
lu9dAl4CWBdFF/TiEWWkoX4T3UuhP5JQunaMKgh0P9r6Hs6lTi/fejjQFEkUKHbuR+1eCYNWAeCg
uova12R8UsiTNKjfDJ7RfLTTbS9RXj7U04ttPBTWr9L+7PV1Zz9aUA3smO1U3ecU7aR+Hwq0aSUH
99mCslDhqvJNB+83sxwVkmJZ98CK96y/ofW+1Pe1CTsKeDS2+xyV3rS9TyASaOqvGoEco72GM4uT
hBuWZEEzhhup7oX1kwFny+FbURefCX3Pq8hV0IDI2pPY41dnNE4F2krB3sX0rOvvY5ef3n61waEc
cWixBM30ROxvK828KqocPt2zhntauM5OzAHy2n6lWAdLPE7DzwjEeprfXd/sS/tuliEwG75qNtEm
UOECkDlJuTfi1+tDGJdznz97bnZkxaAPCiSJBhjQDH6O4mUCD5A2Z86EHabZoP4w8gYOuWNp1UYx
Nz2Bq2pcO5V+HJpnUh0N+FF2Hw0+SnsS35R5UNmlx5CkFXj5h9BiTZonBVbSEQApJkBAiVGDjf8i
ovcYvmEtsv2+ciz+UyHZsvmLHGOn615brHECITVSx24OPY2suk+zHQzUHCDDIO9nuvC+XMNaxqn4
Z4xndXFi1t9w8Z5CAKM1oRiJVAP2Hh4MwmyXFSMerMxASSQPhrGkriU0NzJIkEWaO2Qf15f1X54a
f5Z1lvekJCtYBfVRINjSoIbMXcKeBvwwMMJdSivPsD+p7AO1Xupa/EtS8mfkWSpUClMv04haSPdU
N1mXD4ULlNkK8eC4aL52CrZ/Xy7/Hev32/nscimAtZ76XOsPnTf63aYMihXMIteDS4MK4n6LIgsL
B2Ju9mWEaVVGlFkHMCdQd7CDpC8hEsj8ha93qbqm6VQjgFuqtj2Hd0Mkqh5HRdgH1IZJgpJMArmW
5AOG0qBmwA/Wso4DfyllCb0WhL1h1wM+phBoFaIQBRkICs4kNqlcUtv92+0FtfPzHzaLCBNXeiVM
Vfug0NAZpQSzMUadN3PzTHUrBn+9KHJDFftMwLEKyMNUn4JxjKAUd+jt0DMNsnAhs0t74PwnzQII
RId1u9YL+zBE74DLrVRLHscwwXsmrLY2s98NrfDa0vLy+B1P4CArpFvn+xaqa1r00OBsThPOp6K7
RrOtYVyIJ7JxTCHNBbFqAPByl03cg2qQK6Yt1F8A1Y68WtVcVLv8NNwlfQ6RyVsDdbxYmF4DeWhO
WrfuGc7cjtAvGT9wiAOUqFjmrxH8nlG/yXd2eGuHP5P2q6jshSVZ/Erzw4+bBu9J2gNCy14IdaJ7
3Sdr5H9QI9EmJ7uL1919Fiwdx9NKz0/j+ZeYnfxRy7B3TJ0eGN9mLXB5NNmlQEpyu9kQuAZcPySX
zuLZaHNUAR5yA0rdBj0IlAuZYQJBJJ8jCKRdH+bS/XQ+zOyV04ZUT8BWsg/p1AR6t29Aq0i03EuI
Bnkyw0k4FIAzc+Fpx04H6cpazhvmUYrKOzDs9JDb9UoT5ofOutdCqKlLmvh9gqBfmNbE5W2ChCUs
YXbeQ+BZ2pUD36CjMDo4AGsQboJ+aFzuMyAkJXZ40pigxSaFE9N80+Z81/Z8B1UUaDrHvmLAc68f
vMhKIIS6iyttJRq5r3O+5QRtG73zejVHYYxpqGw/Dz29MacIzrICvNjpCdYYq7h8VYFrasDdTVOv
0aAY2/2MTDikMdyB/8gOJJQs3bS896vs5fqXutjYO/9Us9S8DZtpqiJGD2VKA3iaQDoO7YAciGLe
PKkRpLJ1e6fWxxRN4bzetfF70j8U4LxrXVBqh0R9zhb9oxYi+dwHotPDMks77FJGsaLMi0zqSZau
Bmg3DxBIH74XFmHpWJz+/exKNKYWdGuAcw/cHzykLX7lZlts2W8enBqb1UOuO0u21NReOiWze8GG
IlbTC/SdRAIyWWe5eoaUo8/3eg89GjGuR2mvcji8FdBHAn/N5Rl3KBIqUH2OpvmeW9vE3MbKY3pS
bVJ1j0NHXEzMo5UGKXM0C2pIpKMWDztE4/9Iu7IlOXFt+0VEAGJ8Zc45s+aqF8KusgGJeYavvwuf
E6ey6exUxO23jrDdSglpa2vvNbzXRgNYTusXBqCXkbTofwdayLwCl5E6fhll7C4IeF0GRUOfLVLs
KMkAJ27wpwPY2ZJlIGj38OxRjTooWxDMhb56oMR8ZPVBgukizoc9GGcG6mxcOkycvQH6OBBD8rsJ
wgVNaulVvlVa1ZtV0Lu0/ALrRrsxm0sFNyBj9mbc2h0E+OJa2SXyheVQh4HRqg7xo1nJHGHQHXAn
ns0yfxgjNKsAX2YGnAOg1yOJXrSkZox9NW3/VBARvStjmyuKW0GoUzcqbxCrR32M9yNk9iAweDCj
5Z+nW9Lqe7WV7YlEh6xtzvowBp0KtW0NGuiKU6vlWyMoOyUcL5IKVRZFPBK52lQJXjSktTL0fAjL
ALFX7akTEQnEBcq9UbB5+xBVkfk4tW9N2riGmT+r+riHW6hTLn0aowQ2agBCC+orM+6ZXnU1qEfL
wkcrmnZsvidJtAHVytZCdChmfWtI+m7RSyiS5NgRWMKTqrDY8Nqb4iaFsZYWxqd4zA64yfxWw1sQ
z8JBYUFfzDsZEr5qBhC4NDsFWn8jlLWU5h1tZJYfKoH5JHwXpqCOxgPr0UQYiKM2MLdKpjOZ0l1D
Btzr0anpgAMSt4YSmFF6NmHsJs/DRtUL18jkjQiXBIBRnZSWm7mmvaUZmpUmDdx9Q9VSjGNRnQZy
krRXI/wZ1qaTyMl2gFj5UBM7bAqvQALKlNQaWvaeifl+LgA9EUjQd0f4+VhMAqdO3VXsUxsjO5JK
16CyqxUuqAM5ut0VlApA7NyUU+pHIUAdSCqAeD+A4PHUwO86itpdnta7eBa9cOo3NNY/SyXaTaxw
WHkuiwHwNLRqhMqLRHA2zM8mN224VwSlXtmTutGF/iBDln/SfudGdKmRo9DhJ82i11wC/w6CCVZc
Ma+GY7DeDdBTr8AhLza1MTxkbfwUDaad5i1kpCePEQVAgeqxNtHYzujDZOL4G9gHM74s+q7gR7hK
1DzK43DUtJJCaBrcBxS4NQAQS7mG9IWCT2EcBjyIVf0sQ15CCgNVq06qSgIYdDzG9CPOUweFZKuf
n6T0oWygoGQyTxr6j4jIXyyLAx2uSJx4utzv9y7iVXoZJjRjjSh1YO7boU+C0Bmh1O8Dc3rh845u
wvsJlB2h0gmlTvIn2b2K3kmPP6pgKY0+DcRfYUufoQvh6hBD2aAJ7mrO5CmqK4XHqNmI8D+Hlhx5
58z4diz//g2ralNUtqmWa+Zyg4QQ2wARyS7Pk3DMSps6oINGlrQ1t4snD2Rkzka8L7n81lt1vOtl
WF1iDRSmBjWCd3VC+12Wdzsdbpz3p3k7wfqe5erG6iepJ6RDY6DpEifVlU2fS+4U51Dlb737Q92s
q11PZ5WPT00C56cxIqdFhUenvSPl+0SHqlyOt7nyMratH0qio02LYCoFm0NwBux7S2o7W9Q+hgpv
KhO+r5UB3RJq5ZW5MdhhAlufJKXXLFUm9BdoO1zu//DbucT3Gi075Wo3FlFnlIaKnQBHdgtqVwhn
vwflx/1BON9aW0HLUHNG8d0okwvyeUvWJmuaH+6PcDsH+980tFUKH6ehapBSl/8oOuVDhvC4eMpm
R0i5LOYLrlSXnKYXZ+U0+a8rJ0RJMjclzjHt83NG8k0KRrXa8QDkvLVbZbw0EiRJ7JZXwl79hIrc
osgCxUEYl0Chw1K3siO+8gysZO32O+97PVcBotSAMJeZMJ4oSpXJdJhHFMGHUxq+EkA1kK5o0Vub
gLBtdN0GXqmDNdWQHoYXhFWkcI7LxqT9bTKC5reRbHX8feiV5bUCf1otAqK70qHpJEeNJUCMAm/p
h6zCjQWiI/a43sp4SUdPM/QPkfPJLT6eJrkRLDdSrf+gEHLR0LkRIF+Z9WD5DQUQl/Qw9bjU8UKX
uvRdzZRdqKeQ28qCPASCAe/4MYzdpGMorhZBYpYOdBSyHlWBAZXBEN3fpvfHcvS7SrClBtY+2hSQ
WbXr9qeaJHv4xfiSqKISiGSzAgMs1g9w/1D9mLQuDG/8LhQ9Ad4t6Zw9h8Jop5TYJow8suJXnnxN
SIsiES8zaPQRCUlp+ik3LRQLDFssdjpB5NcLSxoew0awR2OyGmJ4MsKIiJM/qbAMk0K4XYUL7Q/V
7UfQ+YJB+iG1H1kFLkEce9oUubE5WCl9SYGqn/oINirQbQK+D7Imywdxa4JZo6RdPyswwQFfksw/
ROE0Cw+qJkOF6k1J90z/XcW5i3TN12sTkl9+uuQO+1o45OpXmWoQcdItI/VjEMGfYjSzAchCeQgl
h+ilnEcv05DlaJPDdAnpL2zPYM4DZwx7LKEwQ3dUKhxQX1F4Ud1KlWyTfMFGxml0lGHNwe6UyibY
5bqADki3yJRaKf5zJtgSEJBKQObU9iL8m5m6EXrg8RdkGMroQrYt6hrPLtHJlEWEGuRNsAcEwauj
JyIWThGOjpm81ay0CwIrNAVywoOtK2hQje8mMGQTJELFntgJO4zmfpY0KLB7ExjnpHAgOOoa4MjW
JgyLmtqRVNUNW82XYaYkFJd0TP0JDj1ND+0p+skk+Oq00aLxZVFUgROhxybMAyU+KZ0BSxPNITnx
WfGWQeFOTXsvbNiOZB2mmLhy80CmrxqS6Gq0TebKS3BosF8BbjCsKQVMszpOoitixdUJpYK0g7aK
6BT5S5wn6NOY5zI3zrqBdB8uLlTAqcIajSXMU5SzjH+f0MEx+0tFnnJ2FqpfCTowYoIyH5DvA7Be
KZig94MzL4Strvp61pJRobhjcuQXWfoC51bOCDdboVfXr7a66udISs0BlcuTWUf2MI4bocuPcFaC
WvbQ/eqaPhiqNLJTzTgXCcOBm3xxkg7hhPCWA8V0f8I38RDXP2eVUcplyJJKwnW0sH6iRQrKz9+V
X+wDJkIu3Fu2zRe0Y7LE51foeNfSKhHRGiMaabQsNnKHpIEeVBbt24nTVf+HQsz3BbHKGyQJOvBq
ggvCOAinyYV84OGnmtmpJ9hw5EOvykmhtp943U7gpFq8xV13BCo6qSGkfmR0BKAspECV2MmlL/bR
BosQM7p2C7twC10RiDA7qIbd/7acm3HdH+g7XQbLRZBPUlw8FNrrkL/TMCB98Znm9eb+WLe3taqJ
qmrq2rKh/ppjVArY+WIqxGCPwUMCSoC+ZKF84LZQ+YLKNEQjbR7i5ObT4GrI1f5JulZKoxpbN4cB
RQStPaMpNxQxta91S4pCOHuF+xiuXPenenPbXg272k8p5MoLWmrdiQmFR40nTQldrqfzzcYV+R5l
nYgCOKCKbYFmkqzuaM926tAFEJd3JdT69XiG963isFr1R4CVVIVwKr63HwlXw6+y1BTtEabAEOuk
FMcqehWK/Kxp732Z+yx6F6PBnxMZzwIUZYFM66m6idKDiZKEMcdQQBFtSVdso8hcFU6IagNJwnl2
NJlt1E7zDXU8QOgAtV8eyXSJnX97Hl/96lWiW7WyLgHT2J2SJZUS5NrXZ+Xn2O9DQGnu7wLeUKtk
V+zMuZ90Pb7UoqcDgSoZihWj/zp1Gcea56YQ3PVWWC6tq4fPDBHMWs/T5BLv841gqXvmJr8EGA3a
rTs5qbt42G0k3oHmbHNt+fOrUSMo7004WOOpcs1TuQGDfwuR3U2O0AUEBHp6rnDmaRHdfBtdfb/V
3UhzfWhrQe1OSo18MP5i9MkA6c2Upk1GOwdqp5xZ3gyRVwOuQwiUYMU0RgiBLqrd14VlFtAAR0eN
ZTs2vtzfMrwVXQUOCNdDoVPR4kuZpk45CpYm7mWes8hNvYOr3bK+c9JqGIf4TwojniW0/yBJLGo7
c1CfTZSZO/ouajNQAM+SeZyhrMvSD3WetoNaAvT7oWnwaUTaHv8MKc/WnfNx19dROI1EIz1qVxHy
/16YITmy00d9U+OVNQoCrAwVDibwJu6AqKaCjhj40cZaQWhkda60rTqdRvGlhYNd2KO3ooleCsC5
BMvTdKQBYEMiT+5y+ZJ/j0Pf4672MXCQdavUJL4AdbldhNeIP7t8swfJuL1/vwda3brqaJK6zc3p
NOvN70muYbWAg9NBuIyVTlMYXhlBeqR/jKVoR5r2ZRDhedtI+SFrph8DWFr7KH4pRiD3NTi2aWOD
V44KoWdotubZZSr0V9R0EscsXqX20awFiB2N4FIlZQSrtYzCbSWJHLnsXEkQfwhMpm5rwm1FKDvw
okPzY1D7iwj/wUGFBYVm2AR9bopnrDCi4griRVKgoteZdjkUDsSMwWctbAoOjtYN2358VyWgWCan
Kz4JnbwJfYUUDA2UaAIpZVYaofjIvKw9F4sGtwgSLaxRcVE63fi7ZIlPoDWjgogg4f096YoTCp0t
oQZMoDJKkZaEfbxlEZQPZNOW2cM4tmiiQoRaAn8ordxuMuAy0UDo6aEpOieH2USse51ueIAmA20H
2eMOzlAlxhPeWhwbwXzRxEsFieMoNuEdq9qiKEAeCb2/AT89/Ylqs18qk83Y6EES2lPL8YGipzRG
QMtOBJJGxB/a8wAxn7H9yiGKSCPVVtRfivRezLC6Wi7btHQSjXkxzEk7uNOPkcsaCP82z40m2zII
Y6QeFidcJ5xCR+kEV3vWjR9SKbqyDrlBoG/ygdnzsoBT7A4XRXxdMBJJGhgw6ukggAQiu0hyzwxb
m0FAuksKiyCfk4kTqblbzIWbGACNtud47q0cvz0M3xU6ul2R2XmUwKP3R45WjNZjlfLG1SGlTeZL
BG3pSiNOAZXlCNbiegzfnlZ40xR0t0RIwoUg39QKjNZ5Uf52Hg66iaFrmkwMfXVZj4VQEWmp6qFX
VFsz+hDIxxsrdaILpGNj6BzAtLYBJcpuf/GkUm6nUleDr65vHSCdKQyB0aydyVVgMFn2wK/Z+eN0
HHeaA8uSF7aBhNl52tR2/Rwes5/Lz0N+BLQWl/t+Mwpf/ZrVtT6gstUXMorZwzY59m/ofB8JtB4y
ZBMlNHjsxF8UcZRA2PAud/lmsLoaehUVM+R/k1nBpXURzOi/ml+xg76ksZE3MZRdrNySbNkSA1RM
HB2iAJBTP/9WguSReSh9+Pfv4mXR/xahr37LKnASVA0pXInjC1CkVoNabxsH90e4ncFfDbHKLSR0
2eIkgbBiVOnHBioGcsHOZljuwnbesPQtHN4LtjVr86BCI5Mz+LKW9+a3yjUU4MbjnDFcDLCCbraG
D1Ksy/yhtAQd4osWeCcL8RzeeXbh3h+bs8PWurMNjTvgstDLGEcAQwfRK9hLnftijDbusBdpy8mP
b2pLk++FNlZvlSHCLQjBGig82YPLdpC+go/ia+K2AZQzNu2WHhEe3cQxXDEI7Ro4b+qrIMpxPvjN
9O7qZ6weHy2Iu1WjY0uxaJFJe6fGGx04+epNnb7rua4jWZUV/YB7C3Nlx87KdrKfZA4N0Xuxqm12
gQSelxVW8jTtxcLqkagjduNA8bksN7mI1z9lFdcSgCaaMYmn04I9TwK2DZ1PtlmcC00ulP52Jne1
uKuwpeihCnOaP/NeBmueE1/1DQ9qe5zAwB1pFaXMYiglTQJ4BLmbr9i51+9QAT3LAe9i4BzRP7nd
1QOrb5u51haUilBCwpzBUgC6/EjA69TkdWZuDaWIoi4jw9Zgwbo6IVJXKFoZK9IFuKJjuSEQW6kD
ZDgLGBZ+BADFW+hVA1vI2a43n67XA6/ORFlGE2j/lQR+AgWDeIK8QXEpfIW6sFjsXdEZfy1sMl9/
uh+DbpajrgdenROtSIeZJUzCXQPHUFsN0K4+ly4YdpbsACbgy7y3xjKVdcS9HnF1HGIDDIJ2GnAy
oyFIkuJQjeI2llULmmJA8ESOoRwSDfRyNWAGg+otL+7eutKuf8DqiLQ0/+9HjvGsjBRHzrk0nmXV
7s1xdTYGihdBFpcSog/qmfvGhgDqQ+kOTmhJv4ag4d1ivDVd3dJjJZo6WDTSJXxeJIKSreYIR2Yv
+O3iUf+3m3V1YbdyB+w/CNaY3QhUsw2Ekw35BeCEbZDq3SXjtYUNqOucvco7nau7OpPqDE3hApyd
Dtp9QMntmJv58tdAnU8N7qywupRQTOMG1eX/e+drqqted562AxlTVbrQnDrJKNp5PX+YVLJqcVOi
T5oWoDBowy/OdJePdm/YVTCCXU0jC4RIlwUmj3zYk/OHAf0hfdpD8grW9s4EQlYLrGCbeiYQELzv
zDko6iooMQEyxgAVLbFh0ftHM7L3muGywFlgqgBjG0DQYEBhc+bNOTxrNM0AgEcqCdnyCEEhRrBy
J9oaSP9h7IQGqMW/oW8lYlcBQV1FJBnQS4mMGeYpH0gGloXWOQnJn2Zjr8joc0PT5v4U/9RT7n3a
VQiCF+KQSx1iIIj9VmZUbqy7zBR+o1P9MpfVcxU+1ZCIT8A56pS3FJrC+lQfzJrsIUwRkHhyKZym
YPXQQfZqUhvbAE+FprKT6709oJybo7hw/zffTNOvV2kV06K4pkDsYzfoc3JuJvNHkwF7pjZQk0Wz
2jLMooT1UAz+SC4couIDgExOAJA5YW7dO+nEvk+m5ScsmZRix5iqB+dEeUAJYgsBW+roxxlPVNlr
7abd1TBWLDet4Zq6y9Mr5cWEVQzMqagLXZXgcIJ4BnTkhgHz1KIHmUEjxIiPYVm7lKicFVj2xd/2
DcAhBO3ohdKx2jeTWmrTUMrxRQF+tk/elw48VXl2FTfPw9Uoqy/NmgqdCQG7My6eEG/RdZ5sUYLl
8IgiKdwfzHfO1rp54q8GXF1fFLYxhT7iBQjx8MmSXXD67dQq9u3L0hCLPB4z82Zguxpv9fHEbiS6
0mEZR/bR6T/A7Lg/Id5nWjbPVcZaw7RQARouvhBgpEFsygHNh6LS/UFulgmU71msr6VyRBFIVaXl
iZP9yPfNVncUX/C0Q74xIRqKPb+BvMmJ+dEGKk9hsFhoaF69RU7JFUvlrKi6uqtmBS1FuBahy5M+
V+KbAhre/dneTlSvZrvEhqs1ZbAhKYdlhOUyAihH/xk7vYUTfja33almVuLwzHk5n3F9EfU1BYM9
Q3Uail5W3jwK9ReBKh1nYssPv3Om17cPNerK7GtslkYiMEqcXBk4blmM/HZ4NRPxJyU7lryKsrhN
VahE05f7498U37veRquYouoNJAoTCAktVYHhBRCb/hH4hrizoq1gD15yhuP9hZ3JS3vJTloAi1TO
1cJb51W8GcesKVk3xZe8G+A3CPtiwOCkkqfXcTOfutpBqyhTx8zQyhYTrSgcKKFQ12dpAPkbQYeq
YPV8f1k5MVRdhZhSMHtBVyPpUsm5MwugFShlUJWmWxRIY8RP2GNyHq+8VVwFHUMdwmYgOCBFA60l
YQtvWnfSOS8NziDrbntidqSBjQESFwl+Y2wASwM05+b1/uItH/zOkVhDPw1ai4q8xM9Sb7wIwllG
IbqdmVhF5d8fiRO31ohPXS/0atbG+DL170IMTS+dZ5vFm8ty913FrUoUJakw8Fl6A57dQOklWQn1
fwCzk54XSjg7XFslskztCMloGF+g3OuxUXUbNTyqI57WPQSko2Y7CK4xRDbu99zK8nxHus5u+9JF
I86RJ1jMSOWpzynnc/I2zfLnV0swG/V/C35i/pu2j9KAhhBgyfe/JO+CWOPFWN5LVThh0yg+kojZ
Kb3usABrxMfFyh0Oqv86cP2B3F5NLIOxjGIIiwabNFq488DgeehBRLk/s5up5nfc0lahJGKhmGFy
qJcahmUAiSsneHhBk7w4Ct0Tgzt6pxeckHyzaHl1K/wRALiaGplpndSGsly3vTM7eIOhTKy69Aga
U2ByRLsJZ+Oue/FiwUjJGBKy2tHcct+mNswZvOzQvbMg9dgh3JOL4A8OsdEifP3E82wbHSQ/Paq2
BqOuyJE2S5U3fAD17JD6RfCvvsC6Iz+itxrmOS6o0YuCzjc2S/m29nlVQM450ZdM4WrNWUpAWFKQ
b4w0A88GrSZcwjKgCfdnw/u26y5fUmfxlKY4KdHgLEXOwjee4tdkjw6EQz94hWLet10FJSNlVcvG
5SaElU0O35oZneQCsnyJ8tyI3I3Liej6Ktj0ktbAbg/xVvELdzEqFCwStEH6G4YIDih8G95L8Hbt
9vt86qv0ZRgZq9Osj0EPRyEcj5cGb+AvBQUp2ZmC7DU8ir7Gq6IuCfWdK1JfVv1qr7TJoImwelp6
OaBlHqUd87VTswEvLOD1azg32B9R0auhFKZPcCDEHTmKsdPCAIZlD/CBdEGS5exM3pNGX+UwIdWM
KYzw8szfQMZ0Yrt5Fuze1p5QpoWXkCOejNzq3qoNBEc8lD6EAF3zM9lUv4VAO7a8UhTv96xbdB1A
9JO2/J5pC/oP1G2eoPj/NkM+qPLhPvwsBboHA3l76Q90Dg105K1ut8+zoN7KO95JuukfeBWU1w08
uenSMZkRh+gGDEXz809c3iJZ13/OPZ7oG+Nl8NUApoA22ytvpQFogTVtRnhaMksL+iM7L03jYTcf
6o/Y5T2rb5eIvk+CsQpgQwpi/0SXwoH2KeT1BabWrhy5U/XYFv4EeLQpXgxYS4Vg83BiGiffNlZp
FiW1oJNqeUW57Eh92Sde94dUM9pwObd7yzxAXQS1hH/5SDRW4W1Ow1DtIwRtDdQOQwLGBWwJIXzh
zG9Zujvn3ViFNUCXipEtn370JjdDkAEUAHRmFPhjtP9njoQQ58gbq5DWV+JoFGDkXDL4DhVwZJrE
3Da0H1rDiWO3S3pXW2YVx/Q0CkE1RvCU/dkLXTMoN4pb+KhuexAW8nIHNklB5YCG7kLNyCp96V9O
dZ1dta3ZwHwLqQcEFhrlSMCerjRAiXncMt6armJbp9ZlZNT1DJ10mGTVj9AMhwoU8QF7fxzplLmF
2pbAbeVGoNO3MO+tAr0M2fCqeHQUsXIqxNvUAPwEkF2qtrYuQvM/+2ILylRt3Lo1vCh+72KoFxvQ
WgaryIRyKHiSPSgxbSs4EOJ2aA0UTyUsvGSvAuhqUqVgajRbUCS0HYlX6qOtRg/F+CVEAghag5/0
zwstvoa0itSodowG+mIqmgF5Go5fswzBzjDipLycTOhvKiHFlHdziWcmMVIQJx1awO5u4mSdvEFW
NatoHKnQxBhkIu+hBIHkCmw34f3+weWkI+YqJErRWAmwh0N4kHdx/bOJuYUxzr5a2012GTONJhGR
zf0YHcFSKgu0smBJP5bi6SJkCZ+dDbcdwJvYKu6VmcQKaITGl9YbXBFHFZYNTuZXS6PGUwL1zCOJ
8AZcRUAgZWplFPBGmMFKVIbe6xjP3pE3xCrstfDqqkuggi9xtiTgPYhq/y9a09Udbq4Cnoa0DaBA
pMO0BcCQEBDTi4dqMC6FMHp0IsdMBzNAGSGtDLJ4nv4kg26ZcCvU4Ld9f2+iaXD/VjFXwU/Ty7Eo
Kkovk/6mlqU/dONmCrP93NdbI0xBsSv8WcyCeEL10WRvDdXsAjUDaNfYAohIBMJsxsiCqeydUJ8W
vCfYk7qvaMouVmDAlE32LCHzLid/1DW7ojX+/sMQB3LbgspXg8AYbqAyDfyjdm400yLwNEhqu5MM
BxRUW85ZZZHGtOoBNOMU+Guh2zJAMuPxJM1ntRGChb3XdBRy8XO+AbbISkB7lqLqFDKIqBfS72nI
AmJge1L0EWV1A/+mSw7dXHPcR6G5TeNs0yrRBSRVH6VISywKqDK0kC2PNiMU6UtV38Wg8Gn1JWrR
Zi4fhH6XpuDIdpcK+sJa9HOoUB+GWDHtMPxsHrTwUlSvtAR8DBrxfb6P9PphaGI3G/JdJimnvFf2
IYQ2wtkXzMLNWsjL13ByN0FTiHuHwvGBUrqd8Zil7Unrn9tRcKsWcKlhW4sqsK2Q/EUmPpknY/zS
iotZQvai+amrk6UUOb5R7ZqC6aW5eWAlsOqp6pVkN1DypNLISUURuh+VLbcxdPWgxtEwOG8CzRg+
SS0M3OgOe09Tpb1MPvUCj1AGMwi1r8CYzOyCAQFN4i+JJc+9Hjvwe3xI08Qtx3o351CB7Hn14dvH
ErJMOgxsVf3PA+zqAUJEFEASVYVLBiot7e9O4T4ab7+mvkdYHXwm5pCHbgkgiI3H5vLU9APWD1V/
wRTsUhYeFEC/5bjbsd7cVTpx7x/E20/k7+FXMQHZ48CmFjGBAGDJQLhuuh8d1NXN7pMQHmXp9n3x
PdjqzMdS02UQkKYX+IE6TBLcFOJvskkAZuc1bG9Xrr6HWqU8UagmyDNq8wTDRVDbQfaV4s+5OhNY
SIXiuWw/UlngrOXtkPa/MdfqyoIRjwlRQQaOGpT1+3AnqTL2KSd3+Icayvcwq+Qh1DUT4l0wgaOb
PLQWOdk6QjcqtAoH34/P4eNNa5VHjKQsWlOvzFMY/26y4kzn56YoHu/vw38oZXzPavWKaqS2HGgF
bHkDUU8LComz8J9+7IL5mNizOgewgiGGU/tdwBmbsy/XQstGTfqhoH/Ghg2scEqfFLc8Ra70oFiS
Dc+u5F0Jcpv7aL39svqe87LyV9FFkkOqMKExMefBnR04Uzj9Tnd1H3zXD94sb2JwFel7tFWkIWbL
kizB9mxcs3FFSPqAnZBa8MDTT/N/qosOEEa0tT5B/HGjNwor6Fc8fGD9yJ06J7D+KX9cTb0ZZiWd
eu0/Xqi6V/lwYg6dBMgi0ZlQafW7HW9MsoSXvz9kvxdgFX6ECe7WtGsRE/x6o8PrSzRcYDho5Q7P
cDmuH2P1NFduP5whgHZIDgqKPv2L5I6QiLS0n+LPGta4CRQPwET40ELHaK36l/luZNDBsoYd35mW
d/JWQUyF1bJO5X4+CSmMkSbYdX/0ClfFmXMFrB2C62FSWVfhChhlJDtKLFuznO9TM2BNcVHkCsp4
zyx+n8NzOvxUyXSoms5RGawPM1TmoVaQwlmdcyI54ZusYlwzSRls7GGVm+K1aYSLf82vJtyDi76D
+cu+HyArUMexQ7FXwk44kebDjAdvytRXMdM8uW2OXQZ5ZBEMnpErtghV1ftbiaxiYqjBmsnMpvkU
ziDQRoCrz+rnJPdmoC4uyoYefylFB/+CcJrxCB47r2s7CftI9bW2cvJ+D0vLxmigddHYhHW2KWbQ
wkDar0FaYXEAAvo/np9JXoPNlDoKUZFpzg7RRmeG85iJt2+RqwCW166sYR+Gj30IkQc2WSP0RPr4
MNKzmeN2hQB0Tb9ovkeLziNSa6eAvpvSl9QlbtU8zh1YT2PiyP1jpufujJ+rKpMzDjCY7eWtCoyh
opk7QUPbTi9nN+m9tH7LswZqd9uavbbQydBmBZIQPxelihqJi5hsCM0Rs+G3mRyy2Itb2U312tPV
IxHzTT3DRhGKLdJAPMaYTQnIjrkALS5QA0Q4ijV4ZMGApp/snE0bCgVl+GBZBFLO+OpzodvDgFx5
3tPxkcFwJkxe+/EHiu+LBEJNfospnHVae0ZZQTB/DHCVjQXqaCPx8nZ2BXM4wcZjE+LMZibk6mB3
xtm8nOvkTy31OraJIVXzEGGdblQP5uoFcGKdQ3pPgFSTBY0TUB2a6YsYbiVavPL8P4Aq/hfl1r7P
EsRWOryQF4/Y3qnPWeqWIHWhhrxbmP6TY76YeNeAVQq38fIyvMYX0+k455cTacnqYiNKpeGzIWWo
4L0W9pE/F2xfjaoTq5BxQFsJjm8ceADnQiGr2y3uWGtU0ZhcxEy2aziEQOuVM6ubph1XN+ifXuLV
h4X2ndKPYbegjwF0etNeKhttCeReXewWTuLJD/d3Em8jrS6sMS1JSAwksSHwAWGbeUMGymOp7Zqa
p8h5k393PbfVXSNXvZLDwmmGCne+IbE77wdjNzBr8SgH4NOFitz8A9KocHkqTjyexU0Zu6vRlRXO
uRBrRlXhT26S/ZABLoU9V6bljgwZYmUD9bxmAyHJlmnwEoPzIupLMtC4vILsbXDsd4q0JmFkailI
cTnMJz1DZGC+EqOxES/GaFX0WxAln2mHDAihdK7tFmpCi+PYVGY+5A/djOoBoMNuidvQVNHz74g9
N6Fn0hcKYoUE2cyE4j0LS7P7u4STJSiru0giaqeHwgA9NPMgPRUttP+QpPy7MVbZuSnoU5NK2Plw
xBViCBwgK6h5CRpnuyvLEb86XmkKH6YphvNHCGVNIv+qygdNP8WJ5t2fzE25mevdtgpPeQd9ZmE5
V5WrA2v2QjbyFvpSO1qhu18Da9BPcHTwNS96G3YNhwv3D2iR/wVoZRWpiF4zGLxjLRc5Hw0y45/g
87rg4T6gtNIex+cacGL//pQ5OZ6yeubHBRUBPZWSS8a0TZJD+Vb7SpCfAOlrK1HM2ZG8J6qyClyG
pIgxeg546NegS6D4BpIG3hWQ3vCI2/7iPW1unABDBAxRMkUV9OE1BLSXSdpA9QpxUnnq4Gg49ngH
oxp9fw1vBam/DLM6aHlfCEM6Yhi0+Aw/ORKvglaBQx3TVqzwU5d8lPEVyQFYBDhXgrI+5+l/Iyv+
yw9YnUID3prQyqHmKY/zS25KrowwRWuYV4xoABbFVoshZa1xvuZy7FbPpr+MujqWY552fcI68ZSn
g5OH1J6TX5yVvVEE+8sQqwM5GDMU8bLUPIksDeB1a9XFz0ZJNnD+hBj8jtJf7bSPOuj88jByt2LB
X4ZenUZTESAsnDUKYsHgyqkFMTZ8VeaGoLlA8uopfqg1r/iCLVZtJ17FCQa3HhJ/GX59MFMxK9Ny
MSPACzwFr+cJmsAgle9TC2h3gKbpVrZiV4usYArMTckzIrtFff/LD1gdVVFHTbXrDfHSURj06DOe
G6HXpiieQ1I6ErsdrNBdEi4ahembnkNuAP0qpaqcWsqs1iROnc5HqaRQ5jU9WAY6xbSfq/8j7bqW
49ah5BexCgxgeGWaJGkUbAW/sGTJAgOYM75+m6rdqzE9Hmzd+6iaKoFIByf06Y7dhd6wQEsGutE2
UVNtwZAju4+ya79yWaxUt8yqSZb0iR5aYXtXPKSVv6A2PgtQqmsQl//6F1X30wVb41ChyhU3HcVZ
VRXE5c9V9aHJiOnPuM+/DbGKfhUB/TkyFrBnXNtXrXZXzs9F2myaWPhAhG16W5Gt5Zm397chV7aN
abVqlsMkQIOGFNC77qehvRuzQEHEUu4K0KO7HQVB2H9dzZVJS8eCgAwHqzmqLyMUeij1clm1VTa3
lQHL58QpqrGC2azmQEmNa0uo2y7RAxSSZbGfxFiuKZli8FjzrEEqMd1N+pUV8uOAZ09t3PheaVwj
7CGe+V/XcGXCwAyodaVZ4l0qfw1A51jW89T9uGyiZWu4slMFypEKpbFzLLPRG0ozIPbkl/aLM3P/
8kjn/KPfjuLKImEGIjYr4D/B1R+gj9yD6u/08/+udfnQ/AI/zOUxZVZwjTmtSK80gDwCKVjzrSGg
HlUWsenpdQIqhhZ8LDb6LKFq7cWdGhAFadO6EnfthAwUcqlRX0M6+cFI54CrCSA4t8V43VWPCgWp
LLtKahJM+sEEuwJkAiTLJTGCa/xqwgqST4s56lHg1EpzO5vcTVgcXF6hv7yTFG09SwsY+ezJP3HO
KwFNUbPsCAwEnHNyM+OygmosCmEo/D6EJoDqTsieF+k1010I1niypMJn5uJPR+TrE1ZmsetLysEl
uFA1itCAPtd9CbLzR6SZbufMHe8hYO4vnSTt/fJ8Wx4Jh/vEd6CpCbVgqBslrvNBoSprI3hEb5c0
63HGycbB/fq+lQ2to1rTYgPfNyvOrgMXeVltc/2Yg58nkgZL5/f9a7CV4YQ+yuQQgv2IyxdD3M11
5WqFpK/jHETqtxmtLCeJgS81HbTop1daE7a1h2TmreqWgLchDw3y4f34DZ3sD1Bdoxu07bvIBIIl
SAY0OW98vua6rMXJ2WtqnWRzMpBjPtdbkqMVyOi3KRoZ6lQWuvzFEnyNtTKmg9BtiKJG6hH8vyES
lOCxmLbsFzI9z2z/ZrjC9ig6KXaqVwTKDkJCx94bn9onwLe+Xb5yn2HLpfO+srmA2Eal1SCwN8HE
nEYApXXTtm3JVZkmx9opgFHNkRhK828GsvZBB2l5FUo1qDx6WnPfznu0ibqUPGuJAZbpgzqlIPFq
3M74UDTFtZwanaqKV0AfLG4+EiR4xSJo53z0IGcx0dZWpY8JJBAdq9w31S1IzPYMfMtChdZen813
DvTDRD6HgwATtcHve93Zjtb7jH4HluquJm7r8pn2klVRP+sRl5Zl9T4oEZtNe4zBezki1YfGqvum
bHLQbLObrCyv2TRnoWWB3awoLf0uKVIoDY0PmR5XXi1UxUNBfcOj75nIvlXTrHllVE+bNsIbTe0I
dDQOCNASVj8PVEBMeSEib1keGM3QQ/Fo6YPo7yIqfCVN3DlrjhGJgrrntpc76kbwN3TU3YxZ/kSw
Fx4f2m2voZAJ1WIA7bwJrGSVsy9I5KfDU4W2VgNpIrPYzh3opxt3yJ7GibnZhxj30Mi50YyDHQ/3
GZmuSAwESI7WsfK+yH6I9g0AubIAg6uJDi9cuYgrV6z4yCFupeq1a7GnnGuuPd8PrEBBQLvukVTn
7ewrSrSxQG3BjHHTQeS15pXb10CF6GrIk8dSoDg/Yy5KPoBrXd2kkH2aEItkHcB/A2DR1YFF6kbn
h5FYP2KwkldKcTfkAOUlLUNvsG0FddZDQBbYGqbcA9b4TJpNme+p9pCAf8wAG6tGrD2gG8cKPdKs
r1xW/ZybnYFSRqTN19GU3tvQjZgjy60y6i7QwALim30VeXZ3dMyny1ftXMLiN0O3CiVmlnea6jAI
FzzQNxqq29wDRIajewdRn7S781yx+3S4NVKA9AZHG75jI3KZ/O49YS44bKBCCI684rHcMQ+p3idG
JF6OxIx+Vg5OzGjZgGPZNBDqQuWtHLwI6hFq0x6i+8uLKXmZPh+Vk2HAdmfqZc2c45SMQD7lgZUM
CFvKzeVhlrfnghlYSzFbEJDiXQ3rOCpwy8zUy0dZcCxbsNXzF80tU+cEmY+xeOhH7tsAoFp8V6am
zLuSjbR64VR7HPuMWvwuEk2oTDXqcc11DhJ/k7wsiqRm8QgUJzcrt4KgYI2mq0aFCU9jdMj34Oxq
JUflHMXSbyd09QzmU29VKgqDd05mHcCl7DcNQusJGKyx9iMHYM8KLPzNW5H/vLytspVYPXq54sw1
rVpyjKY8qOBJxsD/7iwmg+3LTunqFQEZaVs5aYSugB6Ufumxqt/j9Nd/m8vKqph619LEgUOYWckh
o+Cn6q7r8jDJhNX/EjL947SsS/hm18dZ4oDFYLEnDrg4wmmrbspd95q9oNvJ557sxJ7rTzk9IPrK
GZ8YI52SA8AxoCvA8PI9/BP1EO3ACvGQ71Pf9vXN8IhS7g3ErQ5kC4aAa+2GKu70kh9l6W3ZcV3X
40HCzQwU/OyjXfLbrC8PYLTaOXO8TwakgexmM6bpJqlaH5suKTyeT9Z8rf3KETfFoHGjAlRhhm56
olXbMnlz5lcFZaAhC+qo8i8fquUCXLB7f9R3zT4azVZ3jnSewhFaE7TXPNbZ4Mur9kM+yTIakouy
ruUKNarMiZj8jkLiwiyr3ewYD0UMtCm6I4rp3gS1LIugXoY84TxyEMJAo4NkoJlVWqiUyUL1c4XK
3w7eyjLZjZlk7WwDOTTdDD6AqDepDynuB+0F7N4gmtjGOHFggZJyBUhv2co0WXGp1lO7vDgIMu0c
xcl6A6kUH+6LtdGDEWL10phStvorM1VDCKo0Mgj2ZNQ+ODNcQ0EOLJZkd85Vtn9b1JWl6iHjrmQC
1tDkxtZsvxsqwgGt1oLSyf0xg1afFSEEgU4OnoI86gOomvoGe7l8tGXx5roM7IjJtlNUee7Ae/ea
P5KP8jG/UVwnrAFOhRREC8W/W3Vj+Eu0mW6Tt+xBWgg/X4v45z7/UQNOR5bkscAuz5ZnpY476WB+
gmLxoIOFeqfw64F8G4E+z5Lw8vRlXui6ktuVQ93OkHG5I3vNg/YkcOpIv1obdMi7cebKqu6Ss2Ws
LBdPx6QAazI5GuRHZNxq5nuTSFqcZIb5j5puHM1pZ8OPKGd1S6Ij6UZ/ru8aWwvaPCyTMpjShyTJ
JJUyWbpqTVcUxyKvoPGEzMWu25lQfgJdC/OAgHEXLhr6itRM97Gsa+L3W22W2OhzIJzT+7Su8Y6N
ySBquhgp5DC1R7qtveaJIZdZeuATs7wFUZG/K5tl/MiLIX0rQ67LNndlrOpMA1AForp3OnuNCPcp
LbYK2KovH9lPLNOF12hd6TVLwA/UCqkZQyj72IZkvWBulALIWTKILdw1c6jM4D2t0bY1HOsafvQu
ATs3qEjU/rZz9jp+nbQnwOCXRAaPv6dNGdr8LZ8j186drTYunNMD+KySwgmaxNwR8mB3YIKm28tz
ka3YygbWRWZROiv20alSX59ASJuqoVa2klv+efQuLNmaPKlRbdaoFc4GEcO1zce93lbpbh77YJrx
nHMD6e1e667Q0QobDEaeUdkV0BEboe6OIrpePSiF8EyVXY3xvDHz42QPwNYp+w7LXsJGE+gn59YL
ae7U9E4h6LjAsoXdZO9jnoQGGnLbJubAUhu/CnjYeo3Gx9EA9q6+gUzJDRpfNsVcbRzSbBVQm4kf
jS4re0qM7Lpir2D/x6qEl68DetzEm7l9g3Bli25DD5gjAcxPcqW9Je+LBAGIxqzGzV8g0JuFUnO/
GLlLu6H9nlsU6N0FHQmC4jagSJc1uyKMQ7CQmgfTCMCcBUK3jYzGUnLS1uxOsYJ2I07gSOiJ7Q3Q
bIxa4CRimdK9zAiu+Z2MzkFZvflMmBOwyj+kmkufoYgbQxnU8eClPUPgtUAGgm+7TSIlr5R4qp8t
YCeJgLkjOrNypKgtUfpRBuajIvUykl6ZPX3MU1mJ4mxCAE06puZQnahrSLkdt3XTO3CVZpDZWoa+
G1VZWHx2406GWHljzOLo9NYxRM4mP4N+wKFAPeiyGTobT5yMsTJDRRyVJeQntaOC1qxybvzOQCMX
uDZz9hP6TUEO8oHLI0oWbh09RhagNZA40I4W6bd1wv2uf7s8wtmT8DWndbBIZsBBnVGzjzX0Dpiu
B6J6S8CZ0OeGj/yzxLqcDxFOhlvfaTWb2xaMkce+8qC9YJq+dSxvwJfgl9faTrcfEiT3kdsDjjCU
VanOMRHY5GTwlVdFyz7RlAqB8RKLzzcoHIRRqO/1IJbym5zNlZwMtWzsyQVDOsgUY0dRYhL10WD2
raOK93b8GCoiebTOY59OhlpuxslQDs1JGVkJhA57ZI8NKEYns9uhi7sER3WTQSsN9E1Wu8vJvuhe
RnVLwZadgaATvgFwGAJizf03aCv+7KtGcnzPpyJOvm1ZppNvG2nU2ma+xGV2ed2naRIURQyQNUcP
O7HA5w/8sdZDOqJwTaF4Or68VSr0GIFW7y7pJ7eN81AALG/2LGT6LjFVT9UqN12YTaMiaCGcrRtz
taNZ9EMB4ejlyyG7fitPTZSJHZvFYrc0/SoDTLRJPi6PIDFbn40xJwtEoDLC6r5GdsQGfSnPdgDo
bbpSliqQHceV5SqnceJWmQJKhVJ0hYYem32H1BHaUplkySQTWseJooksFU1byV2nlejfvYtA1ibE
8+VVOx8Uf52rdSQYq5Akm7kKVNqiqo0ehlC5sW4MtJmD/Vi48d6QzUtiJ9cBIADfoGazcBRUknkN
m31d6QG2IgFV0TpbS22VbLyVrUqNOVdyoPvuxv30DOqyGsg7KAJHPg3MN+NIr7Ods48OidTtkpz5
dVgYJ+AOEBAFPvYwFUMc0iLfXN6987mEk91bWawk5v0E3b/FDo/cVa/aa7YVO/RCoO00NMH2iL5C
9Hb9QIWTB/VxRv8W3EtP8hVnGoVOX4N1IJg2IxWMzfb/KjBo/DEaA2UM2+uFuAferadgzfcG6o7s
B78rwbQvbbaT3ZaVgcnTjAt0RkHFALpQnRGa3aIgK5mpbEdXrhGhhaXmi/cVqea1bSvXqe1Ibr3E
vhgr+5LrvSG0DKhi1YHwrLrV63Gr6Hf/j0YPyb1Yh2g0H5SJTJhM5yc31nRgQ+LBBIw3CSQKGkD8
ddfQr4x+w1AfZPJM43Lv/ghKvs7uH+FRRbnIkJ75ZJvWwDatPy2ZIGg34qzEexn72yft2qXxtN9f
UGOwaT2rvTiS8lejICAHj8GYbKNG44HQGP4Ya8vVUlCSM6Iwz7JBpMg1tlRrU4rupknZdHOnQeK4
Hl0nBjk7UyCQ1XKvqHsvZltjEq+JXoUQBnOn4l5Dn9gwE09Bgga8ts2g3jTJ96n9xrvEhRaT6aak
+KU6jqdkJogfwHswqK0vQE5hR5qJvr4atKal59j6HR2vx5FdOQqYBNDmBEIdv0HXmyFMaNaBLwAP
exrxB1J1QW1GkFDj1qbXee7WfewJ0EWBssaMniuWBUMt3CpK9hN66VJO3FifPKX7MYD2UBNmWKiP
cyajvJZcnHUw6ICTUoipSO84RJiZE2DbJVfzfF7x5Dgtn3Dy/pt5W6dRGulHbfiZtc1OgZa0wr+V
GgtJAzJzqvpkzL3UGQNdh6R3rSgSsiXJ1V2HgnbaN+CNNADz1PeDfadX7JD30PdzJG+2xNTR5TtO
ZlpHGkRFluCpdwikfBW/qu3QiGRxoGzPVhaVpebAptKwjxYHImjoPWX4dvnhkDkfaxZfADKKhqoK
B5mg81zuo93yWjibdLukDAEHkpwR2cKtbGuilTMVOXwdS3/Xqnsb6f48l2yOLC5bQ6etnLPY7hAa
KQy6ElZIn9CX6beQJqnu1RtQp3jgDQpZKKMRlGzXmtQXxbk0bgvVPpZRG2hQ0gB5vS/ZL8kCmisT
aipJZI0RTl5cuiLU0AmysFs66CFwzGcSIoHF/Cy8k7pwsrktT8nJiXdiNInT7tNJNT+yw1ILq31r
U75Dp81Fbvs/TnP5nJPhEKiMoAKEtaIurnFoen0F9aVuvxCkJs/GNgNJ4kHmRUkPzrL4J6PqRU0h
Sw9fLp8ARM8KdP0KjTwN1gsAui9O0qMReo+YBkn/mzruGk81IFVeAuOUNa9MDE+Zie9SM9mmS/yE
NfEv1SqqRkZBjrS6puBIa60X1J/L7Lmcru3yfSBmSGOIWfKjnTmgXPqYByugGkCS8aS6uiYTtJN9
z8outSBTnh1mwPwxCCZQ3a/i1yq/03T7SutlcbfMRK3ZgcGNQ/qxWKIHb/A1z/RYEO0y9EItDQNJ
qEtqSdriQl7wUtYgbS40O9MJTKJeQ5qKz833wigOUQXyJ6s6TJBtaVJmAfkWv2voLWc8t0D/NHpd
VO5bNgVIvCMvbu6Kivr5olnKe+BrYvtK7SMfP7iFxoHCgwMLqpEaDE0cYGqxt3OxuXyLzpeHvh7k
NWi7SlIAEU0kZpdKcul48S3cHlsJ8iLAcSnBMeWL+8mzIfvFXYSaQC2rtZeBKEcupibxNa0VkMOc
CUXSARHKom6Qg/9q2qbh0iougtHcVT+YNCiSHZw12zBtecZmrQalqgG1QfHazbcd/Z6r36FKCBgr
BM9y9GDmH+gMARujkroaEZL3TmI2Pz3iU4vSgOif6chIDh30+Jojmf4Fadxp5GetLCVoE9XWrlFY
iMfpVRlyVMWau8vn6PwkoJxsO5ppG2tmzmqiaj1Ai+5IEURShbpO/3J5hL9Y3q8hVg5VV6B0NGl4
1nTEQsA8gIgB8vEcr8wSjpjP/NVpQ+pVXgJ+CIl5Pf+kfo29smY5GbUSPK7AP7fqvukBc20gxl0F
/3GKi9k5OQrUSkBEJz6DvcGfqw8KFg5wjsN2hCn5sTAZOr7uAi2dh1Lc0uJW/WnSvqa4cruauKGO
xbTFhBLvM9Dr3OFw7/yMdtqtfjdfmVttW/3KIS7myQ6oZOw102ViVb1TV9QGHQ4q0xtwrC9Ag620
wibZRmdlYDrwGg50OUKNP0BySngD6I1SF8Sepp/tZmVfJR71xHfA0CV29pP04cLyrikwR7sjJE8J
v2sTgJVU47YzBDRsM8Clp6h4Vke2jYAL94cI+G2w8V2Dh9RLcJkQCAa65Txzlrp8uFFQuOpyZWdC
dmrK2sAA0bdbimxnioOhgSqhv2kpHhdjcBVRg+FOp/eqyn3RGQnoVdBpZvMX3kA7LnqlZiq5J3+x
p/+cojUPp8YSJ45zNM7b1xOYq2PUGkJE394UmCgMQ1hUBi6QmQVnZdy4pZicDdhTsEepz5njgcAt
HiDHN22h0320e08HIyh1lY8ylDOSneNpgG39mvDKH+Q9+pMSULwhOOp2BNwYowu9ccQUCTjyY1+7
BUPTfRQq19HzuIOkDRBTbveCnuKfsiN2Tu31t09ZGci5VDMjbvL0ztb1XROPT6pmqm6Z2t8q0B5G
OD+ZoUCvO3FThV/VdrGnpPJ7qGTErXLT9HUgJu5zpfaB8wI1ouXR+GjmYT61bjLTnxJjJ7uMK5sK
DL+AkpqG7tUHKAoAoG/Ab0NiG16bM3v11QQqxoM8Bbn820sXcWVjx9ZMkL2LyVEZrE3OfnXmIZ9q
V0FLBPqMJfdBNseVUS0125nTAXlCgZ6OyCTbUUMHNQg0L6/l5WEoWXGWDJlDlEnDIbTEjVm9Ruy7
IQyJm3LZRqPt7ve3yVHK3NZmAzDsAW0WUXTttE+cXQMm5+rI0xngABBEFkXoslFXsezQcqXVoso+
cnTZ2U5ymMn0OFollOQ5UeAho5XVgebPzaCW1tbQp8njDRQ5ge6NIgPiPEj5WdMTbeDAmjMEuZSU
/WCN2JbdLi4XrXsT2taGc58UCFGM2J27Ow73m2vovrlB0042JlCEKSD93og7UuU/57h4GHrAaa2P
LquuFEdWhDufoPo/i4Iex98X2izHiMQ1rjGyiuARjXdENO7MuJu3PLx8bi7fBUpWtpMQJZ37Em/+
LCp/yoqgKZhra7cFQltrfr482PLP/n7xKFlZSq1TK6WLl8EcB8dloxZCcg3O8QqeWEBKVhawnAaj
tAknx6lHVWVGuXdo0V12HLH7zEq8JH+P6qvSINAJ3apIj+j1j260/KxNNyXQKMNtTByP9+O2bUZ3
ttWfY548Un6T2TJsxV8yoV/bvDJ/kwUaHntgiDygJqhDiIuCyrbh6G3s31rnWz9Mu7TRXWEphzr/
PoAo5fJ2SB5OSlaG0KmKtqkGGA2+G64Mr77OtsVDHCaeumd4rzU3DdKN/ZRKOjnPQ4H+eTEpWdlE
VR+sApcKIbI/+chyA04CjuTYpZFnedG3bq/uRZAGcbYI2fbEVWX1IdnSrxuIHVCRZybaxfFms+3w
sHQIgPPmZlGzcW7pf3oC6CdI48SnjxLVnPUMfDe0za9N1ru2fh0DTfjfdvNzzifD5O0QD7kOx4u6
ZE829oYxdxHPHoFFN96AbITmRWjt+LXUqV5M8IV7/ekSnoyscN0qkiXRrR6dNzX3FpWkDC5fVXu4
4Uu7xeWp/iVl8c/N+QTHnwzY2FXrDCOmSvbNbtwvGimzcKEANT/qvoDXBzjtDoz5kx8dowRkKdpP
KkkA/QVa8/UNK2MGs5maZq2IY6GbwRDhnjbTnhfgKrFnD22OaNDKXxuR7quaouusk1g62eVVV5YO
rFF5mixeL7CC6Of8ZoGgpQ0XeWLb74IguY1sYI2hXf6vkNpft/fzw04WXzdSU6kjJHkF+RDN3uSv
TJZdO8eOemrGPy3IyRjULvRqLnQORbGxDEHeBBwvI7t4jCFhQpUmJIS5SnTTgqHSzPRN+2JaO6t6
bCndWjX2OyWeDj1gfVL2rIFoHrd8LrbCuiF9etPV2T4ThyJJgP0yfRElt0UzvXLWejyZNwrYYobC
vErLdluO5RbOhz+T+8tnWPIWfmKcTmbYOY2CJllsH6Wmp1pgeJslCZnzcPevjVo3dsYGMxqIaS6B
ibnvN8O2D5XNsJE71OdbSE9GWnmGgqRkJosXsUhNJa1reEmAevR+odBFLa/0l8K0rEp0vgXmZNTF
LJ0s4Yx+XqVYzM5YeQgXOGjTFq6FxKsek3qRuQmTUFad/rxWF2zdutOzKOe0QHPyJ8+P7vW1x2rI
rwPX56MlfvKp6dbtDsREobzN7ayPT03HMUwd5GLa6tmsUwuME/WER6tN3dj4PiGv3pXS4tFZa/41
zBqBWdV85oUAsxgkzjfZtv4efYu2S99HGrCjLGRdrNQfy3ky2OrkjHkXC8dANax1HmowlU/F5BZ9
4hVc5hrKRlqdlqG2m3gecVqqbi8Q3fLxo2JIZadvly/2ecN8MqWV986dGAJhMZigqufsUdtHm2FX
hWD6CDRoB/iLOll9TI79VkheJMnxWPfikbisq4ygF08tGVhmCxehGvoaJN1Zi094acNWzx7EkGol
0eE5qYx6hQq6VoUfs9kIR44+/2KCxoK5u7yiZydmEkMnpqrZtrPyk6mq9QUUJoZja/W+Nj5lk+Jp
umSQs/b4ZJCVLzwQfWLdEPVHBX0japm6Qill/vay83+s3ckYqwtcZEmmUsXs8WRXu3ry2/uFs3VJ
jrHBA1FNBuWny0t33tH9Z0iQsPxuI0Xam23V1T0S5mDKudK3TiD2S2m72RQbWSbu8ho66wSB2bap
oTAHMtQoKJbTzTx/XJ6ObIDVHW4zVpZqlQxHLVO8CZpcrJT2KZyNiE9WbHV9kazhTQn3/GgA0OlC
WGReiud308GuFs5IB8kGlJfJt+Y75DZ19/IEZYMvC3DypEU1Q7ahwR1urF0NFm7G0XJXxLD2oBa3
Xy4Pdt5SnUx1dZcJlNQ6ixSAIvCgMx47EujjfmHTBhQp2zTaR2qpQT6D46OJXMV4Z+wR7OFuX/7o
heNd/hjZ1i7m+2TmcanmMS2a/tjbJIASsZdbEn/os8j19+vnkJUdEflYgvKkAutZyZHnJ8go6Tba
j8aHjiWbPIfZFHMGybCkpPemqma3mt2rrpUk3/T4iVYJ+l0feQ4aJdR2kTPq3jWwlYjJ8p0t9MiM
bNuEwqmAQmiF36svxYQaIs+8EvU2rh7V5hmqBy6Lm2/LKpLuYKTfhQMitnnyWi3zWtUQLqDjbjv1
XmlrrqF9hwzFrQUsloYetcZ40gDvKRi6T22IH6ZtvIladoDo5vUcl/cqjZ5zqOxoUec18U7VWtCr
AOiBODABLUXTHaYMelTIvYzmVTXO/oy6c1loGC8ONEofLu+o1PasTGpUi7YnlA3H7nkRjG03StDt
+eMS2iu+LMiWHuaVcc0ShqgE/uARVIV1c2OrTovbWvQ+eCC5r5jOpjeS/azFL5VeoYdW7Br7Z1rf
lwoixAweAQpsle45kZC8mOf98K9rtk42VIo1cQQp2jEhEw5D4XNWXw/gmlFr1bdyNBPWqZ/a5jc6
2YnEoJx9rk/GXvlXJAfJThxZ/dHS+pto3kcIkkn/lrN900VQVXq7vOeSW7zOBPBZxKlSYaoWqRGA
EdepJI/oYgcuXOJ16G/OUTr1FLKE2tBtiJFsGYXYjFMfBpmnc9ntcD6DnhOLJCKjo5rAa5ZWkKrP
3jMekl6VmL3z8cTJBq3s3kALPYl1PNDWoL1mHfFLiFgYIIrI6wI4C5gVA+WCLujtt8S0QjCY+mlu
ucR5bPh7Ki3fySa9spFqIvqGmkoPlw7CDnhdC1K4gzLLpq1LtnFlG4yptiKaWTaoKfOb7CC20Dmz
3Gk/BMwjLjtKu6BlJ3NlHlADI4IOeF/gpLi2hez2IHlOJUu3Drc79OyaU9f2YL48GIBWgXOROc3m
8gU7nzv9Oi+fqbGTU2mqSTemqN4eUQ7oP4wP4UeP6KFEnRHQrs7NNmCcDqp93geGDXFgmYsnuX5r
PqWxZ1nWWxhe1xdS/KeJhWYBDjCZ3TrfR3Uyz+UAncwziRuzzQcd/gDSe6O2afqHKd6A+LL8oeRh
/z3baA/8BtzWsQs5EkiD6p76HTIa7XsOjixUYRUfwrv/Mulw8l0rD21IemtWMxjUzm+u9BAIqfF+
EX00gEBJW5SclkUPLm+65Ox+VqBP1gI6JjnPIcJy1CMjJKBdI0rjXx7iPNXgybxWdmjqO8xLU8Ht
kYBxbm69blRde/hmpSBOmVM/UcaACeZVyHA4vR3ofNFAfa35g8OckECpz07LoETg1BQgZGx/Oq0S
1ry9d1K2bfJKeE1BA1WT0TGexxucfPjKYtWGVhLFRFCFtDeqkm70WF4v2zEEzodSg65a5mnIdmNl
uqqONXmZ440jk+Y5ZoVe+PDyZsgsycpWVcMsit7MBgA1QZqngeEQsLNYlYxy1jWAOK5uU90wyDpa
S/Jx5q09wi3RwNJn3JcZGJZH4E/U3u1atKcqhsQZObtyJyOuwrepnbiT0EE78n47ZM8xsAn/YuFO
BlgZjZaUSpO0M3LiysPEeAD2Y7cBpObyKOdt8MkwyzxP7mPnZDPtYjDmpaqPAt24Z/eLBHn2AyEi
d3zjoftor9B+Gs6HyGslFE9nD8fJ4MvvJ4OPZqF1Tb2AJsqXetolGXEjmv/HhVxZA8WK6rblpn00
swelfRio7VMWSQ7g8k/+cOVOZrK6uVai9h0BoO+YCfBSx4h5+Hwgc39T2Ins2Tzrb5yMtbq0piGs
LudAEVQM7oWGkNpqo13NXkf7jecQoWOvRftadvd2UXi8fawpe7x8amT7trrU6YjGcxBw2cepggo7
/VGh65cMH5cHOR9zfc1zHWsMY2aQrscVK2HGjYljTQuvhf9W1o9VhBqZTUGGPD6WPSTT1NtGiSWX
Y9m0PzcVWnAG6smavsZFJ7QdrdhGe28bAaEBphD1htD3SWceV6W2f8leXRhsDV12FJvXTZxrRz/P
mo1qq96UVq4KjbIMfGR9d52Y40YyQfWTqeLSqKuYatIAkLKL1j5mpnLQrMFrl+6vQlFQYYHwjqvq
IFttNdH5Dq31MBKAkpTjZ7IeaYOizj+6MSN7JXFQc/9UV42hhl6DXhRy8yhrAWHrJiNYpIEJnr05
1XfUcLzUdJpdapYmBFhrt9SsvWl1v2wzNv1J7UM6dOBbAStyagH8Z+fZkwZJPKioai+VSRvfSlHF
AokkVLfSCBIoVldfzyLPt2k+VJ6g0LmcNLGzx164cxGLoCv6q2IWhyzqwESizk99Ci/PHqALESlU
/9bHNWQG09wESsK2DsTUA1spUXMh6b6l88aOnQ0zdrM57cDPhb7WYag3Dvoyj1QD5DFt1J+NmB9a
Ez5dp7BrxYHnmtAg70FPazqYJ8QoSqB18vt+qjalkh47SK7hOQR1tl6AuWmGGnSXRWFuQQ4JvWp9
s7PBDw0XZdpyg4mAxE4EQTv+IxoGv5rsjeiaDSPDriXR1ozACFo7bQQVJGoj36LartJVN705QaIM
QuKbKW+pD6zzld3H+xKkxqOSBLGuv6c5gRKl3T6a6GcYu8rNJ5S9uEcTw0+L3kOjRwrC4vLaiOg2
B0Nx0hbPCn/ReXYrBvBjtjr1Os1GA3DWuTi/FcrX0w9VtFfUbr8jXeDPWrRtEEj0aqu4tllcJRkk
0+MGuZyGoSyT6ttZ110F8EpSg93IgWCJr1Xz6LFYheArLX7NeI1E+xg1Q3DZyGjSG7B6yC3VqFui
Fv0R0qsK2l/QrqAKiJWmIDrRxQyOx6E4juPYgIRvGt1WRZhglKRyawtUbmPZ1/e5tQjxzYMKT9IE
a70DUiyrGQC8oiCMaGOieYaFd0EV9v+Qdl29kePM9hcJUA6vip2D8/hFsD1jBSonSvr198jfxbqX
29NczAIL7MMAZlMki8WqE+4xWlAP4mM9GndEA5fOJGsKeegWZ6Svxzs1VFd0/AgLCD1byP7lp3Q+
j8nbMG5kILXnGgAIyJfmBYC+0nuSCU5dwAmv3QkxaJxSFAzWpjJj24RldJif4mFD4QgtxIWrNBDO
0BW3DxMoieOmjR+y9DjR97x8maZ3AbawcwTVLlo6XWE4PXjcCQS5C7zVc3uUJqg4tL4qr8p0tCUJ
6xG912Jr9/DqLucnSfXb9hAns61AsFhPYaBbbTrlrs2o0yvvrXGOJojKj0gCAQST0p+j2jmpFKLC
qOyyWkMxKYIo05lm96R7CLXQF5PWRS7sNKIOQYz5JUl0qBkPcHBUvCavMw/v4MgxWwXsoBarAZnt
OjwUSnoOIZHQwnwp6QevMouzopH5nJFXndz1uCl7+iibmzKRzxPqoF1xLxWdnxKELGhlzfS9B+Go
UArPECsHJmUOrHlHabFwbNw8r2AgLrvzGNRQDoCCN9QvGkitvET4iPnPpoJ47Iz1ECU7Uo8q0Aww
iRSt3BEKFNzh8QMlZkdHgFexlwTtLiIQXf7ZyoNLyzno0+d2BLArfq/pzpg3crpWBhiEhLMfJj0k
P1Y4U3YIqedCedK1NUF6q9YbsTr1uupbxmg38iGfP9oQA4J9K6H2IuEdUcnbuPRDIXMb/HllocJA
K62WN2N+n6hPSfFSdcc029ExRImYuiKeofmE5Z1xQo+hcIr0JxNqOXkJ+1qjcwqtthNlryr7RFuF
GIxgrSQhgMS2R7BTalK6OX5bVJ4rWNxbkQR7eRNhK/WoWjsiIQGIF46VoUFqoPthwg4Yxps9SG6D
CWsbSIfQarIn8SfF1U/j9yy5Symy06JzlXg1Yb3JSYMIze1gcB0HY/x14bPklTIC/FrIOvlYV6Y/
q9CQkmK/FhSvltCWxznKStUvkudQgqMrniJ/lKl+D8/k4qHUaA2K5AABDG+0+YX1cjSAh//jJJmk
2xQyy2yKEmkVWORS9CrqMy5y3UnbyhnqYp0ZGyl8DkmxFyaJk/AvM7iVbixp9EXCL8jamMolPrA5
HUeUO+aMR57j5GwGk4jH4Pc3I8BERwFy+WGe2lZ4lvu91dWruufoIV1/dX6vF5OIq80k1nBEBVh/
PllD7IBpL4qpE47xLoJmdgNpydtrdz3v/h6QybuLCglO1CJHnPPXDGpycG8ARGXkjPKbN+Ffw5hM
ozXVTLmCsMVCLJE+Wg39jgIKLSE6DW9oWvvqtrHrHV03rwJXlvU6EOb7CJpMQjoLcP8ty3wpgVBP
ciV4YhRHkLS3kO4GCgY4Sh4M5vrT7Xu2TALQNUIui92yYzTZLs3B0U3Bl/UnAmbp7eX7zYvmeyjm
TV/EMdWzFv3Y6Cm6K+CGbXnC4wLV7Jx482dQxotPyYQTgxamOU4V/BwCzVcfFxwjSPVOfSrv+Tz3
r5LwjaPNcuaMJishsoPHUu0J97j3CrwlcFehwvYMxDq819NVpQTjW/eU3uHm97I9D0S17P5bv4AJ
LiFpaV8YCJ9kKuGS8T5GyJOyl0Q9iyVBOI82Q9Gvby/pFxLl1qBMvOlzyRiNwpSOqgEzkK4PugIx
TU/VEH3SdDrgLkNqW9Ae+pPQyDCn+L4dq9d+bFah1HmAabgwLIBOTXZQW5raUBwv7NgS7tOu84EU
cUrNeo478qDHqddWsnrMhextMrQTSdCetXp7mGsnyxUwbjdG86j0nFYzJ2SbTJAjiQGMJMDdR2q8
dOpjOvLQn7wBmKA2zikEriIUgXKlWkmKP0C/9vYi8e51lpGnoBNURAaKXGow7rRt7A42lILWw56v
K329hvt96lhWntbKPfzlwf6jzhdsWdvBuAoHT9pIeO7a8JvnSIBcRyxejMgEsEGyBDBYFqWCV/hE
mWjCfyZbaSV48XMSe2Jptw+NM9nl8+2vyombLDkulkMpkyZAmQadrgXwSqwo9FSL7i1om94einPv
/YMVByf6qkIX/NiP4GzDckqszyFXAZ2zES0mMarRmgyp2aKkK5zJsIogEXZ7GtcbQRcrxUSoIR16
KmpIvUAWUJwxsfM71KYDw5MC/SgFv3rUQJw6II9QrYImib6igoMkojw25/wInAEnePE+Kxu7wq4Z
5LhBvqlsGvpkNCeLBrenfB0wcDFlJnwg4zMmQcMlNLeS0wkqvAEBHICtqkzLE1AMttbRw4LjIFLJ
yXR568kElmaMqE4o7oMOuiElatqZ4nJmt1zYv4/+aDz8PZ8NhUrudYriwZewuE1BjwTlxDpDtcnR
gRhwJ873XH7zrQGZ9KiYJtBqYdl1jMRpVam7RJzwqFcPxKgCM5+c0JR8A4JOt+d5+0uqIhNhBMWa
NAleskdB/mwhRJXMd7cHWHYaOy0ZRkCypADkLLGxhPQpRER6gkw6T+FlDy2pXvMhBrRB697NUGy5
PdzVROxyvGXCF+8QDYUxJZ3Q+lXBLVGdRZoY9klIjrpD7vNIBlevhMvRmMDSysJEUVs10f/tPe2l
+okLG9w8BQb3C5XlqQRdiDvFazvlclAm1sBcODTlGZ90ofLSvTyuILdfPiZoJ/uDp3jQpCLHAvbR
Z3WbnWFzxTl914LL5fhMcNGzKq4HCYgpS0ZVBaDQGC6Ppfb2H1eSiS9UEgczbYBUAE3Shaml/WVa
sS7XpSuc/iilvpwUE1LMsa9gZIePupizxE51XEabAyOAvghgGH9w7L5Hk9nootVyCM0ZAFhiLXfn
ahXSzON8vmuX+OUQTDwBvqnSZgKQJvSbNvrnvOuO+V4KqicJTId4Y2w6p+Jia29vDZkNJwWdqrYp
U/lYEOrOJjSDU90mZrbiTO72EZBZ7mkkIqOcdaxWsSsP06GTbNS8fSUFM28xK0D9oTvUIDhUTvZY
QnKPcwKuvmUvPy5z7qcuKwdKkdmiFrDTN4oL5Dx6Ihi+XCteheIXV5KSN2Xm1FdWZ6oQv1gCW7RS
Vt2K+gsRkBfSbsdriP3+PX72Oo53K2Fnahag2BNSB3ijZi89JGa6hLOMV7Omy8/IHPGmhmweVTEn
UPtP07lH9ddZWDmofxypa2ziA9klAJ8D80qCAe6k2tmAgCScSCFJ8YOLvuJcHjJL+TSbMDETA06W
1Jn9+q7w82DRkIt+LNk970tfze4vZs92QctYa0ZJQIqxhJz+rg4gWLmBhfqPZUxAaFawS+Elqpyo
wLI8VSkSEwOaQUeKfDvP9pUygXxsuEPzePuIciLB16e+uIcV1AOzMccbgsBMIUlyJ6KHUuNN5yrH
8vIbLmnc5TBllCsWxQ5qvckrfkirFEwF6zX1+wMUd4LKa/SFUeomxwXjUNT2H9nRX/4CJuGIlBxa
1HOyCJ8ObnNSPWUbf1SSXe+FQwJBHMmzzulq+NX1Lgr+dMWLRdc/tKZoBv4TNVapDzEYwtsmYFfd
BPeFcW2Q2WtGHhn6Wg9blr9HYfLEcq4NUqQYpbLeisJvSOpP8DyGQ/CTEOeuMRE00PB8q3OeP/i1
DPVyZGaFs97oa8OENyKh4O0tDqzol9zeq7whmCVMNSIa8YhonurrEIaFbcdTqb6K+76cBXNhSG2e
i0RqwNd41c/Fetz1AV6DwYgKtq3se3d+WkQqx9SeOPn3b1LU75Vj7g0802ApUS6Eq1pDpSqGA+p4
lxaarVPLk7t5FwFq2oxHkqlukjz23QT8bsWzcOHtUuZayZQ5ppqK/TOgnUgNyZ414gvAW/y3lWQu
lLS2YFRfIbwJfewWbUCH1Ls9wlUo9OVKMoli2kVZO5vmIv5WF7iKUY5x0Nx9kX0D6yhBj2BRv8o5
DYnfXBZ/LSMLIslbtNiSBI71kL3atG/JqnATL3dC/wtJe5et/oXRC+dcsDp3GVHzqkLL/jhtlNKG
F5GD5uPT7EiOsEm3i084T2CLs01YmTu9HDU06pZg1ndrw4LGw6AHvfjr9hpenZei6bomG+byv79f
GqYgpIOklepRarNNTkVfB3Th9hBXC5PyxRjMsUt7rdWFHLj8SBJdGKDcR5n82eh1UFvxsTEnd5ih
eqqKK4lab4MYBbfH502ROW+hCNRa14qoHBa/iH7f6/GfnLSL+TEnDVQdGT7R+Ib1fITB4A49W84n
vLoXLkZgDtpYpWqZywX8M1xd3YTJhL4sT46U85nYUwUePaVTuDDZMjwVqsxpat7lcv2t8D0P9hQ1
mVamma72xxwWDyDZxr74I1piv5MdIHXlTluZUzfmzYq5rCczM8CmAdjYLLpTq27zWXv4T9uLbadT
WtAqBK/2qPTwL51bW4p4+FVl2aL/qBxdfLdllhepndg2SV6raXKuwwGGXtQrWuVcoCC+EQbI5Qjh
9Jir01rStLOa0x8QJa06FLE0OSgKaUX7xBahVq4JSExi4kuadT+CfdCEd5HyIGnRrpJGrzWiQBe1
sz5Om3Jut/WcwXg7X/Vz8pS3ue4oobBR1OguI5BtE1Og3/Qq4jyDOBvdYMJRK86FOeiQvQTTxJYN
zUuibK01vHrK8uC/9T2ZiJSk1VB2E84T5OGhONRm25aUu8x4TvMaULx+Q8NNrN5P9OcoNuvb++X6
y+piMZl41AyRVhIzXqwlAPYRPcio+VXl1W69zjxSQ8Hn9oBXvSwu4q/BxCe5gan6sESPdDf68N/x
k3HVQG4YmBvBBQpRfpxmpGA6VEhUv242ymNqnoZxXwUxJ3dWeRuZCWStkvXgSgrxuVT7t7b+FU/Z
Kiri/TAXm37O75WsXSX6sEWLwtWkUxLdxxIeuOpQr7RoBNaY3muhsC4nA0CaTNwrJnnVgOfqtGZf
z9pOL5vzGKJCHKUfeiNsNE1eF137s0+gDYU64KzDwQeeHROFTkKq78xCULbpUPX2pOXytp+Vk0Ss
2u6UOXUmgJtgxeRP/fCR9aBWJSg+22lHODHqekb8vSNYKMIwdfDE1rFAjWsGix8ypL00wVkEwHdQ
BXDHV7jXiQs7iGfEvCz9Pw+CJcHwDMLR4pdB40VgIVaRS7qqxWeSR74kq36f7FshgaJK4hvAg+qE
J5h6/YR/j8iEMn22SKEaAzajEtnQD7Ah8mWX7f3tPX897H+PwhxwPdIHmkS9CtyZ7onTiwD/uNsj
8ObBnOKOaGndET0+T9F5NGd7NnMnbngEDN4ozNElWi51aoF5CNGbId4J2mJCxZMJ/M21/P21mFNJ
SIs6V481ab1uN8nB8LDIHCQOWasvyU9VhfYAt8jMmZnKNJVIKDbUKPD9+g0MJD0k8N4i6qWC+Wxn
cCrRfXELTt7tRbv+YlH+mqnKVIJVYFh1KoImkb0oQBWiWgki46l5B/mvsY3zAMnTJtDveEofVw3Q
5ItxmTQETJ3ZGC184RHsu0+htL9619Da7z6VDTl1BxiOzYCgu4slzL8gwV2Pu9/zZioH8SDMcy4i
Bx6Su2GMn1MNaFwq9VvLBPS9KTKvNeXntq1PVar4UGy4h+sBRLBaqNImr8MAoMeswcyY1pzLiXNQ
WSunKaKl3C7hAL1vG8jzCnR8zpov3/ZGjGPNfMdZh+IrmfF0+1JJXponSze6XJv+tOKZRfwmln9/
aSbyVIACKyGdrGMMNT4QnXO7f83c0P0YAS12Cq96hD/GUffBXud8St6JYiKSnplRJxqYpwRlCH0v
oOE28VqYVwFQlxuZCUilThtplLLlYkTlop5mxZYEpDGD8KMxKQzvyn3bzuec7LFGthqDXKEZTzCG
hTGP8VpVB1K/6dpHBvB9phS4UQ379nJf1fm//IVMMKuVQR90CH8fp1TeGjUYpqEOZkucZDszVtZd
CLkMtXFCdddNa5IEWQf5+IcSSUQS9zaBhIhMdjn0pROAHSsRkoYdSraFYeJ4Ps/aj0lA+oD6Yq7f
qTAO4Pz65dfd2KwaExajuspCbaDqEa6drvGifw4JGigAYp/+FxcWpe9xsKufqgcASrJdKuUNmMPr
8GN8mt/UFWwxOV+Us680JmbCsyhKZ5hmHCPh0JUbq37Kek5eyIuPGhMf60gSSEg6mMZh2p25ElGK
R21Q89tAgtWSvuo8xYH/rO7Qn5CXC3hNyN8k5X8dW9ZHqUhEuakyXEeDv/iSJBuVQjxGt4UArXLR
5p3V6zWs7wuBNdc1JE0G4B10eqDSkf8cYji2D9vpR+9XT+oL+mbQX+MVzngLufz7RbLXqHqal/oS
a6Gf2k+brkoh6vpxewdfL7JezIwJgJ2lqakgYhTqoNKiOpINWs0JJmAu8CIHfibBmxUb9lQiSKmG
8SztI4/xGAa/Qaj/7MX4vT+YuFfoGamIasQwXc6dPs23Osm9vg8dlKtUeT3MsltRw6t04seRwIns
V7HKFzFNY2JaF4GFE8KcBelDAn6Jl7kx6J2YZvA/tCvMaH1Qp2HVXdvaj+T59pIuK3YjJrHGS0I0
q/kgIyal3abtFNvAGYTCq/Xr9jC8M8G2b4Sqm8UMQkUIAvKGoOC5A+3NWWZYr5UA+wft1z+i6l98
Wp2JPCOBHzRtlwJoM0DCY12DkcWZF+/7MclXi04jZLbx6G3c+AGqh9mpxbwEr3ULSBDodgayCLT6
LJf3uuMlIzrz2CpKQ4rU5TZRg8IKyJ3Y7xQ39ZdPmmp+vdM2UeINByiGxB7PdknmHEy2tCy0va6M
NZYzz4Pem1281mUP7jTSc+gubd3uCS5hX/YCtSd51SEEa+q4iBgTl9tf5qSZrNVSROaQEr1Wj9Fn
th7xKbbpvenCryes4eUMmxxQz6GgzOO78oZlY9NsNPOc4hN0+YMY3/X05+2tdVU9+3L3MmGJjiCa
Thbe7xNeUbFDNguyUnDoSThAuEFPvUXQU3THoIuc5ezo+/EHTZ3oyIOl/6bI/1eAZGnE4IuVlRXJ
kJJzQYEFbCjahDstgJnEhidBybus2VL1HOkoAJWwk1axp3NvWH20LjmBwfkvREs5u5gtWcMIAKqd
KcriIhiv811Wbiv9dHsVeYGPbfXUmWAoeiihVVevljdpWzp5kMD8LTkpAaJDBK/xhKuMchXVLxu6
aemWruoiy0KRWhDcpVJUj+AIfkYtQC12s+th2vtBZie5ayH1DSKsDdLUl6NT3XnlA7w5RtNJ39DM
/xzeAMrfJXstAMxoTe9jbuny+pe5+IlMdK6VCTyZcVIheAexEFIGcPMEzReYQujAVXb0YG1GyPpx
d/MSkv9x5V2My4TssM41LUkx7mLDbshuODvQPMeaiL7Q75b+NNcbjzckE6thCg+Wcj0iVuCWoG/D
Mdksrq35DmJy3Wt44IElricVF3Ncdv5FOhjOVmLVIS6HwYecfARkLYJ067S1bXmtH8l2vm53YeP2
awXuOrzr4eq5uhidSRN7MRbNcJ7xhQfZkUjsSsBOFLzS6tUAfDEKE4BNyNWCQobECa1PZIa/lPkP
uH6XZ4gJwD1R1UnIR/WYgRCr9acaYD9OdFj+xK29yCR/GZmrvDY0BURbiFlmJg2GRtvW9f0Uvrfq
czw/0HGxRQCtZq6DUh6cSf8pgDDXwXe4iWRHMV7gcM95FfK2D0s36VEdJ5GAmS9PNuHD/DRUh1TB
l2ggHk7lg/REwwDmFMgu+Fn/dbTT98qyDBR44AlTWiMuq3tU8sBioE/zzvKh7LSutuJ9jib9J2o8
dEcfYi/0UoenP3s1q7v4AUxoUvI4aWaxqaFdmK+hnueLUfvcJOeUK1zPG4kJRjUZ1SLuc7iAg/G+
bzN7dnMvehUgYS2C0G8v70VxG/6RbtLF3mYJKUM2pXCIwwobMBaOxnMTcavAvKkxMUhU9Ko3qK4c
xQCPm9K2PqzY7Q8S1OU6TyoCFRJ+SI3hxMs5VZzAYDHhR8variA95gaBhkDL9nks+rfPLSfAsSLI
0KPo6kxCgBMH5NjWOZErT/4T4anLJWLCT12JtBEyXOEi2tu6sq+gb6rWxvvtqVwvz1zsdSYEzbIV
auaEu2naCEf6VOwgVrJR/D4ooQHhkbV4P/njEx7eyQe/eH17j0gsQLwChslsK8xRh224OdbHsN9n
lfJgVivONG9fwWiK/f1GXOTraDtimubgFv9rSjjFNn8R9oCIB3wa3e0tIrEQcTNqYP4VU8ifEigb
RfaU3jX0gTOp5Yr7/fUhsfjwZBILPTSx00e/WYsj1Cb8fkDWPK4GB+KNcBXLneRH0q/LI58fcb21
9NfOkVi7ItUoejlddo5yr5+Tw7BbWCih37/A4lj2l+cfL6ZcfxNdDMnElHgohGno0vqYrZHP2FQD
v7rSj4qxkVW7EnfzynCA5Ka7zhkhcjRviLmpflmy35s2TGF/8R6ft0ONxDocNaqRhTqw3ccEbscp
OVuazAlm3CkzaQ6BtW0jmUhXqWNkDoqnE1jlmR9FzvLehsjkHikd/A7Q3vebc3aenoc9dDxgesBL
69SrBeyLr89EpL6eU9XocVo7lxx0wCwhU+SWd7CNP4aZC3Jj6/efolOghq060SrOfcWCc50PHRzU
CN9ap3a6FVmnB+0ztFvXStdW/YEmeGlX8Lp6A5RleOpxN5gOld300Ja2Eai+vhVcXk2YF3eYoKcl
tLYEC3eTPue7Cu5XRCPQSiRumGqcZIpzRln4+yDETUhrnFEBUOnpo1U/qLkZk7si+rwdDXgDMRGu
jzqh1UckLQ3QoLLyQVQo27el3yTRY9jqzu3ROM836eshf/HEiKCiU4pLBjEAd6K0a0t26824TZzO
K7LV/ITD2CI55K0cJ65+lagvhpXbwTCVBLmh0XfO1Iufkyr5cR29/MfpLSf/Yhyjtyo5STG98BEF
LvIIJAPk2QoXslmYoao8RWEgIv3kzY+zM78++8W4vSXOo9VgfjGapnEO7Sor8+SZbuc+C27PkXOc
vxrqF0ONSqKqIPYtpZZxB7P2lRJAZX31H2PkVyHzYhjNCEU10/AlG2HwQlAhs7Lwb8/keuvyOzJ9
PWguxjAbIZXFGEEyXs8vJR706BOszACKkPcTZEd91dUyV0S+Ob9WgAE4iave3f4J1+uxFz+BCSlt
DsRDH2OaalBZQZsD7hNuZAs9ksWPpvNGYGCLQIfbJ4x7eRUGzj309X0u5g/DpKYCq6c+oij5qCKG
xglPIJJ33bNix1bZ1Y1RkBrRH8ImDwoEDOeVihLr5NLYtshWnHcN389suVRu5DisyHErj1aWJuje
dfCnG3cjyCeLybSA4pUd2uie4heYfuWEh4lHZ+B9VeZxVg4ocScKvmpulI1ddAK0eBRe94lz4L/u
/4ulo3IKCUMRp1BaCgAr6I+1TuoKHoTQkMM1YLkU3sLw41PtroMHv7fsV5X/YmhZMADYXZo/A/Bh
9oiPCAyDE3oo82Y2oDqwL2sgW4NO1L7yBg8SbHwDM965+dJCvvgRPXB3RInhExDvBssWIGgYqF4K
xRxQxDKnfYkPFmqQDb4ATz2At7xMZiWh7mI0Mvgw0jIw3dXar9sxgVPIgF/O3y+RRAGdYQKgYGEz
QJ7KDeWg3kAEj/x/bz/8gCz5qV8bb8YvwAD7wv6vxTjoev39NxhCmeWahLQg13BQdYTAYnaKUfFu
z5XzjpRYp6pRkkmbL89V4Ngnz1A/KZTa5q82n+VA2Q+VZbIem6dYDjJgdIog8yK//49HVmGSoEhB
uTGTvi4b00u117DjSQnw4qDCFIcqKL2UM6x3UT+mXpN4zUPlj6vabXdJ4sbbFrVyXlLwdRXfCIIs
ljOJVb0UIlPBSTXPgORkIBoeujXK94gUrZuF96K73Gq8QjLniHy1GS4OZ5wmWpf0mOviQFDGhUMK
kZOFXAcVfEchhXnTZQ04zr1a17g4+6c4OhQ/amfpInYwMF5VEUB7PIQGL/ApS0y+mJZVIexpNUrH
MGxv7G4doQQuB8mbmNkxHik5LpW+cdt16sI5U7NHD+Dte96v4EW+L2bAxa9oIw3CnQIes9QZXBUg
kVqneIRAMMxA5Bfd4pzA8iE7dATGMHyYCudi/bJ9vBx+lGojtYYl8AK5uIm2ZDuNNnkdVgmwoUhU
ZPSM7NKdVhBH5jGgeBuLiUowW+moujxWwvF1FEcf6qIcuNX1TuL3vmJRqKmO3l6t4HbTILzrJCuU
Gyngp7ptbKYHccWrTXCyaRZ+Wo8Nik4UBZ9Yzd0UtbqC7oj2ZHW+krwt+YMCWdzbMVfmFLVUJhSF
82RNo4glNF973NvLPkpP6nlyZAeuUaY924sDI7jP5j0Ab2C0edkmPhvr2z+Dd4JVJk+ahXiK5QpB
d8kM4aRm97/gdQrBKN1X3/mFp6sZkwlAu2wppqp+lSkuNq7QFbEOi0s8KNTypRDhINJNEOewViUM
xW9PbYk9/4i730OxkL2ukCdqxij0ajWUWtXUbvtNWfC+37JMt0ZhLq1Bz5qGlBhl9NPOk706aLbD
ZjbQ3ccD+sTjcl8PPBezYrbNmFpdRy2Mh9sk2gN1tBSUIFCsovcaQvn9FEP597DAlfl10evX58Xg
7GYhYKMZ/ddk8zc81bq1tBpW1SogayMoW/dfyNdcZXVfDLkEo4sNU9V6Kg018vgabNw8Ut+kovbC
xHCE8iRn0GWsJrgXxa5QhDz6x9U4dzE0c7lFoibG+TwqiPHUE9Bvl95zp4OrGd4ui9oCpIjeb2/Z
q2H9YkTmbmvKSUizHKcjkpVDGm6LxZMgFiGxr/hlezYhSH17QN4UmTS6JkOa0AVqIJTKS0qHbZSJ
zu0hrkeYi0kxiXQkZ6STOgS6xaR8diEpD08R7FY8Pnel3694sDjeuWeuJwiAJ0IoY5MKUnEXZgq0
kKVDSXgs669L4cbJZ+F3symlpNPD6mgakuhLcELVh8dcIk/ClBzMIaiy9568m+aqiyJPnnpXKz9j
U1tbZrJSG21XJOWhn8huLIMWQbf1pyaDfBYEsOfWydNxLZnY3pECCfvDVGe+RfNt3J6sbFjlo+Eb
yUYMpaCpy5UZ5XaRQ8Yb6Oi5yIN01jhAYE7YZiGARlxlljZinyii8dOEgoOyH0PlWZ5+3d4sXwn4
rY/KhDch0qxEVuL6qKT0DoLXB8H4JVTCKi3OsdSu+/KYQmayOFFLBVFsXFvw4yulc9Oh16wnriKf
h/ATH5XCV1W0HDN9TYTIq6HtXJL3CXZGuiLDA5DAb+ZQTD87SXREueNFDt7nYuJk0wrxOAg9muCB
0HpG7wi9ozuR14XOCJ1jT6gdA8XWfejxvUOvF3e/zxsLLgwNiBlZCfb/DNnPHeT/cUPgpVFsya7c
5RCCdwb0zLjQnKs51MWwTLSM1WEoqYJhW4+0vhXfac2qWaOthDw8fWonPz4gmbFCmB/5S/TkX0+8
r85ET0s3mtBYrkZCul0G59S0hpw3wSMrTHlxkxOpdTZwJmES5Uv2llHYS0pg56Li2+wJSAjwPSTz
qRfuazBzFpF3OLm6hbSIvf8Cu9VVjWcjfR3L0gFczkfMnTW8zUI8Rs2VVpMgj+9yuEB1BmQ3xoMo
HY3wpTMgaNDCcXB8gd2mlBzKlDgKtGLU9mXQn1IYWmiNI1bjz0ECYD3q7poKRtoFVIlana7UbH68
fVCvv2ovlpuJ6kokwahguTnyUD0ZETRlJj1oIzVo0zSIiuJkSGujDh3VGt0qfmrrxY/UqSTB7qK7
yeTEp+tF5IufwwT9hoyaVFGs/dLeyoB7m9DegisI7Fps4vT+5DdvUIkPRB/IF9mGGC7vnc+5Slnw
o6HKYziP+AURLAYovDYiHhyRNwKTalZ6NcOuA7ERqd8GFJM9lF1dsoO2q9cEFqAY9fPtReYNyATj
dCLEaAkeepbe+tCy9Aj1b4/AObIsST9poZSTDthFkpKuekl1G2HaiFSCJCFHqoGXOH+Z2l4kkmmt
CWmTYTJxHK9Sojl5bq3iQnKksNqLYfuUKqj+o268UY0cprTW4KTAblnZ/AYTkHg7i6XumFreLrYx
7u3PcB209b19WX49/uLU1KZVYfsOcLNOwHtH62EhuoTHagv3D3daL5a3fvTMe1FwIpnBRE1tQtbQ
LS8ymcJO3RCdif6Ak+bDAJEo8i7hwN6e6/Wm+MVcmdBJlEJIehGXI4wXBySEhQ9HH3jXEC92jUOU
ui3E1qV9fco2EVRndQJtvMKpzvwiOi81ZRn40gT+2xxj7tqxku1s9hUo1pj4ATnZWVAfJD4vSnCS
U4OJUzC2AXxVR1FOVM9hkdvpCMQDV8uJcxezxPV2KkMoUmBeSp5t0jR1ZqFbCbR7ksjBbFCeaz9C
hfeW4L0OWdxyVfUk1Wvo/3x1lQFI3uEKxu2v2ijILWKO/Gogb6JMhOpgAhTHy5UvKwFovF6kiFA3
Tc4oZ680fTeZeG/UI+9Fw4mLJpPe1VIfz6VqQoBzvRRrNBiMONlW/tGg0bKQV3FmAOa/fWx4Yy7/
fhG+Rj0coQeEJYVRF9ywV1kRP9wegXcaWBH9MrWSZFSR0yzyja2jPJNA37Wu6jebGCyYkNc9402J
iTyksOAVJE7KMdvlb+gcOdM+2VggRkCUczGvFbglcd52YUJPl5RZKtR40S+ytNLW8qi/EMt5XXPO
rcaq1stTFPfCslZSlcEeGgSi6WGyondYMHCCKS/ZN5l4QqZWi5sSFwd1yAHuT8G0p4dFF1Z12wQS
FbC7/zesTM4MWZBxLCpyXxeKcgxzWB30qmE3Zm8dMjUTXGmaHLXWvHiY75SmQ2qaN89ge/sJTJZ7
VK7tWpPvZtoHKin3kH7T4Zc0v/XwT7Ko/lahKurMIXmHHykkiltJs+u5HgOxE9JAlBRHz6HWCEsC
PHqjLlzFUyqA6jdBBqQgThcnnmZUr6PS/kSXOw8KVZpWRTtlbhFad0I/3g19dZCawm1ho6NTYhe9
Ytf9SdJ7xAphq9ad03f52wh3MFkcjtSEJ1JE1wPM5PK02QpK7+ZC9yoijrb5S2S9VZR6Vl7AuO6U
G+26aqMV1fdmuJmFT0HrHXM4RZI/KtupekDyYSfhr0p71orTTMDz/zGh9232KwozpiwoyVFBf37Y
lQ0sl1oTBehdJsT+AMCYLN8hJXMbCUZFfb4GyNkGcymvUieeILOWGvb/kfYdS3LjTLdPxAiSoAG3
tOW6qtqpJW0Yahl6D9qn/w97bkxXQ6XCd0erWfTMoAACiUTmMWYO/MJBmh+S5BFFAb+A6eT8lFtw
pw8lu1JQQ8fiRuBUL5FfsmO8BEvzMrapm6cobEn3jfEaopAAjoXig/oiAOWLIgwPDlfopFjTgBPf
eRFEU53xLtqtTKhsAIn4f3kSrgf6t3KCJRuaTHXL0nn6MHy1ulIbcN1ip7izNbqd8ZI3dDdnX4tB
9Oq/Wqq8GIwL0bGea4xRUp/yKYbE/msU1btkeUmNM4OeStNDiIScmo6Kxl3z/luT5F7eTQxAXLq+
fdLJPHVadpzL1MnlwR7gXG3qMibuN/CjnabVHk+QV19NHy8mzYXUOmwUI13WLiMznUSpghFdsKFU
Ap1SvF/9tA4E19TV2HMxIvfybPQBHfBmWPupJPeXgypv5uOysSBkCsRFCgyGjgZcDbkOEeP+eu/x
Ymgu2kaSOs/dG24ORQ4I7MP35H75PqPsr/4sNokXugOK8PYye7B9dJoBhWIWiFo2ghXn646toQD9
oOr1qZXNFRiw0bP+HOp1ZJcpMB45gJsiX6urN/X7vPny3yxB2BnWSGAcwEchGSBXhlB7+7OKZsVl
cqjdyBEQychv9NEhJPW7+qVj6SoS8VKGcJTMBenH1VzgYk5cEqd1HWwRS6U+9epuGSVnkeGsDSuI
BtTbeT7KqeVGRuTfnqUgHvG1uTFNmVyBt31aDGOXorYbVTqgDjsST/dFIrm3R7tO/ryYIxcZLKXo
Y31VjW3HGK/ZpwHqcgukM+bxbsHFJCHRqvovab5aqsaRd3v06wiai9HXg3yRsspK1PbDinAHJulX
2QfpYOfn+Rs7r/Ywpsc8qCyA3fgJNckw91vwi8Vkyut1qosfwcWnJAnlMLZ6cpI2SEt29RPghewJ
okb+Cuxrzb2OTDMR0uiud7AvxuWilDY3YNGNiFIM/flmB+YoWkeLM3n/S0gQnU8uLvVJ2Q5tgptn
mCdvNrdQIxZsXMEIfHVr7MawNkOzPtVh7efpnVSUf7lZeUavWWRZHkpG/UZcA6TCjnbqVvYJauQi
NSDRbLhgozSakrG1NTx0YGNHWxLHgnB29Z3//vn5wlY/U8UoVxZep++nRrGH+oeSirL/61XPi1HW
eV6cMDK1qRwtjOCE1QfQhAH9Y9vuOAbkFSYtb6kVxCEhZZCcK19yjQdRw1K0kFyAkZncDaxW61Oi
mz4chW1Ly0+3w4hoJbkoQkNpNBiut9MEm8iYtLCJ9OEZv7k9yvXy4MVScnGiklF+S0xmwa7BmIFj
JK72E6RFV4PnJwTX0PStnupdvAOoexEUdt+wmjcSOL4MFRp10g0rynrwgWKaqQOXcQ9iibBY3FTH
VRgrC6IAjX09SMCf9LTesXYdaBpQjReb6YluDb5GVVq5GrIVOLYo2l2iQL2k3MfzHvrYxz76MqGt
ROdNuHwS6eCILgy+bAXWcdyQFrE6PRiB0m3ywdEHm+jeyi6HhLVTPLUG9NxtUK9L6hbrCvx3Wbb3
zcBXslSw96zMgBQ6io+Tr+LFZLdnfVPHdhFA34VBNGf6RmDFDV9wXwRGEuQIlAtOZT3SnC44U+rw
SscvS9X5abI12KYNZcHZug78vJgolwRlTZxMqo7D9WYhBevcgFF72hsuiOZP5bH4EjlARH7R7irP
RG1LECQFKRjlwteolGOlS9hoOmn2pm7aKcGDpb3XAfonzZaahT1ki6BkIkg0+SrXZMSxrq8VWKl4
zsbET8ZtGj4TY3aJpNtMnQVp0PWy6MUacwFslNRsyhsMyFw45KmzvcLZVgmBJXbiIyx9d9D0dG+H
M0Fcplw0y2QN3Wf4ZJ/QLcozMyB1v709gnDrcAkOHaBi31OckQTyP8e1Dto8Rz/bckNXeREoY0Qn
fQvDaBiWv4gldERbh8t45MqashD1+xMl8mfkWW67FJ5hhI4xqkGooAtreZUqCtTr0bsRqPmyVyfl
MMo2MeeVWw/D1vHY3UWQ690oR9h9TjtIpgfNP+Agcws3bizNXsyxF+0ovoySA92CaxHpnryzAHrt
DRR/bC0Fu+mtWhskbB8DXiw4rYKDY3FxiU1UbdSqww0Zfyu0wU+0c2KNjtQ89wTaWyJJw+vFovdz
w9uySbPRMnlEn2gF4A9bdgLIy2l/wevmLWO3hKZla7C79XW5cIQHbtpPa86mBr0ShEEfrAjMjjjw
TjtACSkIBaFBcEotLnuinRxlCcUp1ekmGio7MkSm3qJvxsUecyrKJFmnxIhybGcUDLXTPOYObdhn
gl6fJG3+Lizw9PoeKIwYEKy1iQCg++JakpOfJI+ADEoZMF+rXGCCtl5/zvwIHtxfBOOvM7r1Ebmw
NNeLvIrmEhzRxe+O6EHFLgGTYdXNhfdFfIeunhuJJb1EoYELSGlrUrAoEJBWlx8NSnAtoHt+76LX
vNO/GA+3p/nGyPjzNA2efJ9VljlVJpIE5o+e7GVehu5wfVCg+ZPa+tE6Mtle9i1Fq89Rz9Cz9bpt
A/NsFWBCV7tLn5NqC6X4vHgFFKJ4vf3rbn8Dg+frywBTwwkH8QlPErNQbGXsfakcNl0s+tq3V93g
mfpTsQxaniAm1dY2TFRHN9C3YuAgE9OfNWAi8k9p+TyU4BB2zC/kVhAT33A+v38HTQZWnRATFpIf
X2BLj04FAAyo+fYQ3zdlCPova3IK8n5UwVaqwOuy1R8gwzpM4waCYP30Y1QVmxW7guC1Rj/XKU6l
cVjYVk0etAWGXoQ6RvLNGBKog4GGW+3z+FDVqZvOnRMPv4zwLtSor7XbUH5YzMIb09idjdg36tZu
h8LWiixo2eiks0vpnYQOc23eWxN6A3ri1sVLlj+x7FcRfhnnwYnm1E7rM1S/ncyw3LTyaIhIxO7H
nrj6aNqZxTZVons9ekzpMafnqbcENeQ/PL7eV3H9zBfvWBpqamOuPDpY/gQAjbnlI0Oufac/LAHY
l6ilgkL4PHZCGtkfXtDvI693wsXIfd9VUrMyP5lLcqyuDcFIbWfcw07hTFCmGhysc/LUgRaf21ZQ
IWqJ+J9/eG+9/wbu3qkz2eiXCr8hH2I3pKY359LGZOhgK5Acy1xD+jqqldtp7Yayyb59Vq/fQe+D
c3dQvRSaplhY+rrpAho9KuEguBLWyHfriHB3UJKlEVsouKc0Ce/GKQrkKkHhD9HZWk6RAZM3KYPv
qpS7t2e2/vJb43I5cK2RpaLrp+1m0GDkx2jUN135dHuQP6TB7+vH3TcjJQy8vWTNUhRfAogFzxhK
veEFiClXtY3XctOjhQ4NraAIXUOErv7Dm/l9fO7embSpoRnIMqewzexUbTfD8pqo5g6gQatVcYjq
Ym8B1B1n1FZ6fTtgm1dAPREjDnoECp0cukq+J22XOVVb3k1KCzYVCI231+n6lfDvz+QZhujCZlHV
rnt8mnxF/mnSr3H1SRt6QYtxXe4bH53nEDaA3i4GwziLrDhpFO7kFHryE9i/SektU/sYKoL22/Xn
+vvMuNi1LJZiJW0OfKM+7KCdthvaL/NwP1oo0WSiwa73+6330bh4pdfFLM0Ljmv0qf9l7PRNrJ+S
u9CPtvQRH9XTXtLsKIKICWIEzyScos4o2YhF7WtUsNFJLDoR4UtwWHkioaoY4VgUmFcLGpIM0wFN
s2P4JPZg8kFjRPFWOEj/354076vJhaa6T+ExsmBigL18Yeyl7bPnbo52+Zw/DCkyKKjh3D4HomDP
EwcnombJwJDz54d2SzaRN9jJFhI4UBMXNQpFn40LTbEZjYqx7hUgwRzaPhmpJZiNaO9zwacjU7eY
EdZPp5IPRBuVYDbXHC3l0yQsVa3n6MbJ5imBS2EsYbGyg9Ot+d30/5FY1pHxgF8uRgqJUhKeEsjk
NqzMCJnlWhmLHUlxlpdwu0T2EgB6gYwk3837/KcWid2zBTGMZwZWNdFDeIkBvUfkxO7JSwT1qaj9
IkvttukV24pEpil/6JL9exB4FmAqLaqRrCxAradu3ejbCg5wxuIMm6Xe4arO49Zu2u+W9qlBOVxK
5mezgjykqtqD/FVwQq7DKN5/y7qtL1Iyc8jbqauRLzSK+jywc4qnqgJMStN6RN9RAyQZ1jrE6j8L
BhacF96QItTzorVkLIJxbxKnO65CnxPkkPV76V7xUlDedff2kIKop3HxZ5arpoWyGcATub7LIHus
F5jh8v32KKL9xCVCPZHyKVzDN6gw97W12HE0nSV5D056kM1sm7fPtwf8Q+nm/RNykUcakyVVWti5
jLviOJzW5mfihI/pQ+FC9BHNjdvjCZILnlQ6zOYyh6sWhg6oa1FOjjycm/FxEqmWiubFU0oroxq7
WcFAWoBGTQ+g3T931Owv3v8iKPSHLvK/C8l7PGSdZijGOKL55Ss+xCU9vNbKvYb+A3Ttg0okGfCH
TtT7eFwyk5ZqS9NVE02Hstc5bG1NtzUMdjf52XGBxT3A2pm92gGZszP9mtQdPWmf9WUzu6sUsqiM
LYpLPH5Ls+S5teLIRHYNXPw32et0LDnQtnAi6p5YUJzqe8nNBa96wbXGm0DMqHOmaoicOo6Gs6KW
O2VwGrmDxj9kVWjxcHv3CoKAvv79It4pBB6zWY7jaY6pb1aSl4fVsc5fbo9yZSvRNxyctqpKE5WX
fQ9DazEXtVhLJWhvrq5Ogy19W+4tiHnkdyIt8Cv09o/DcaGNQDcqZgz2D/m2fgIbhx3k3eiZfv1Y
ORSWAZ7sU1iZOdlZgRS57qYHE2oFwg30Ozbu48/gYp/WhHMX9s0/xArNKV3In/uDR7zETwUcJOEK
c1FPieuypjOoyisON/28wsG+99DAWek5USfYo79fVh8nxqVemT6GYRfDc7qWTrH8JU8Fl4ZoNjzi
A8bvVpS1q3/H4+KPQbTTveYQ2m/W9kJk3e9n4MNseOwHDlW29C3DZ2q3MwCoWQ5jiaIQfSHBbuAF
3VnbFRMBO/IUgxgXkc9qX3hWO3lJbzpxPdhGN7oN/RYZEswRGkGyfKVt83GS5ONBj3WjzOUZFfjo
E1iBA/y12SbcmJ29ymBBdNM3R1t0DgXbhGc9Vbkqm+Pc1SclB+IpfyiGcCsILL/fvh+nxcUvPTLk
qLfaFbfTew0gAij4G2d5C/nI3l0F2yQXWbJRC9vHV67jjyNzMSaewzKjJm6rclG+W+zUF99T1j7m
0peZNbY06K6ah3eduqnpzmgbqERWrX979lecMz/+Bi7AJL1FraXAMZmW+SuFGSQEkoBkukuTCoTu
0WEghSrpJ81MYkcOmV3Rp8p6lq37VB62Cy2dbtqiXeJMWe9lqIURFBLy49J9NyDvQMt4l5l176g6
3csyhR2mWWqOmuaWD8NG/FeFdK+W4V3LGOq+Gqy2y61lwgG2KGw4xgdRBL1xAPFh6YUikOLk2AKL
lL7qrQXLCSnfxp0QJCs6ZFwYHONQqRW4ckOAW99py/h1sdZC965LlH2Z71BDcAvyU4LZXiaHtgJD
eQrFlcI4zwAC5tUCe4yD2Z8Ho7qjFZKcYhF8M2Fo42JnLzWh0tZSfbIAlJ66Rys5xwW1Y31bNK2r
ZeUmMhd7oorXp1lkwxpZUPAWHBke6MIGVlbLmmaRtHua8v6p1b6zKoJl2+b29hQNxLUn5njQl1jC
8beAaK0fmNZt8yxGU0b/yzXlUStAkUxtEeEcwNC47Z1/XKQtR9fA+1Y8cdVcENh4DpZRhFQaa0Qd
umj7UHaJFQkKe6K1W3/BZV4GrHc/KNglkRnuWgLNWyWEeKji9Fkv2A9vQrIfixsfoggPSglzmeVR
hQ2x1EkwyGhA5/mOlvq9qu0ZPOYXa9gpSb2tusq9vUOuFKQ+Dr0uw8U06ZipM6ztMPRoPE7h1745
RGFytqxlo07M1YvUo3r4MhlRAOMgwZ0o+opc9Cx6osfLOngaxttuUtxl+nZ7fqIRuGhkWFlPJoIR
kjbZdKQGL8G7PYLoXuc5WJKqjbmSrNcQNP9Dj+LhFKxy2qYzhajdwF/N2P8XJumH78ZjUXotjWkO
vt6pyJfXWH6J6uhHI4nQUoLl46EmcVgUSmciZ+lhj8rgxVoIbbjWL3Bj7/O4krgO5zCDu/Op34Vf
oQ0Bz9lU26wiVDA62U4QkFx9OVd2UCd674o+HY8xGTI1U6YJn44x081r9VGNTsz0szn/ziDHYOrW
jrCXCfBgNqc/JRPU5PlrEb/e3kGiRV7/fnEEidwoY1QjSps4YLDChZ8rDf5uCC5JU+DWkxsphpDU
1wb8lEhlgs6LIIXnnRuMuNYoaWp6UuX6JVqrBMxCBiQLIoZoGC5ikEHJrZTiQUez3OktVH7lo0Vj
QT/iSiHk4+niwgbg4dNodNiUTIV4UN34qgRnc2n2QqvaaeoXTfo1a0AHg4uXz4bT6cnG6lygV/c9
qQK9K4N50HdWK/kse6Zj7Zj6voLNoz0SFdh2ZjS2nC+C2174q7nEJqwbaeoXXIpgXMCuvA8goJyX
dh9k92lpE0jIoYYD/yoFIJzqEeL6eHDcy5IjPUlQOjgnTPCxbm9swqNUpE5iS76G9y571HTikHQW
jCC4OQmPNQmh+9WEBGWNGJVxCnM1mQy2Vh06eTtKg5PMyRZCS5u4EiU8t9NcwkNPojDOxnJEmrta
UaFKDc5tdKi2y10ZVILvejsTIbxVhN42I2MSljFKgTmsJ0dvfqjgRkSCOHSlmb3uek2lqzqfYhDu
hVoWNIIyA3Z96yrf/4GpdswFspAc1ScIFbjEmzdqYYdHdFSV1DVFedD10/3+A7hI2HWFTkOoTZ0Y
vqbC1C10LdV+rw2q3dEWbKnBNmNYG8f4KwhvUz+6ipq4s/qKXqt7O2Re6bV+XA0uZiZx0qnj6u6Z
bqNNtaymKmiOeNr3FeEJVc/2ZyfhVhJJG6+H9Pf78H0NuIRMtySmjmUDGQX9tZ6BW2uQPeffEt35
NiU/AML823lyIbVXmo7k6f8DWq7WHHCo2MUgjm+UYPkFz9sgejVFmZ/oS3MBVho7ta8yBQLOCSjf
mbPMpVvNv25/QtEgXDwEXizPIgJ2fAGriK6Q7/VsPlVaI9i218Pcv1+Mb00mTW+qGoPwhRU+y+Yh
k3/cnsYfgtz7APwzzgKeLJMhOMG0n5M1+pkFXXrylFaGN0apP9H0NPbm/VCI2L2CBeRbkfFEzcac
C+DI531KYFjSZJtcIgJcNRFseb79CN6HomQz2GV9B46FoXa101W9X3YjHDoL8PKL2WNW+ypXvzot
dY0MlvfZYTZ1uFaMkxfFsFZb7F6910qHVY2zDJ2TyM2m02SvLEsXHSJ3aqJ9iwJLn6MKQ5v+DnlK
Ymcz6DbDYoF+njcvSlcSP+va76M8oQoIXr71FHYQ5k8EO+YPief7F1231EXKV7VSFpMirU9z+7p0
ySdW4rkVf2H5z7UCsnSvxvJawg2nGo7GsJeg5dCpi3d7W72F8xuRhm94pgXAJGOLrzuDB1ForW+x
AWD+yIL+7c8pxj/qvTZCgTZ5zeQWv4oGDZQHNb2w+/gT/nKQkeCoPYRj9b1lHRTWbYa49drxSFBt
M+tfuqVvtcIfWjgaqZ8GBkgdjNtp7EdpJOCyiLYqFzbHyGoiVQE2v6m/N0tQwz6+ehQs2O+t6Q83
wlsx8OKr0cqcozyR6ImGo11X7Zlo6iabG68eNHsZI9wJRvpZVao7Uw7PnQS+BxmxHRmeNswIqvkV
3PVvzRA+lLSNbXVMf061Prr6MKGhlvlZ32V7xWTGc9ouhgPx0TsyqqUdmmrldCjnCVftD7Ww943I
xeFSlpMZ7XXEYaRPwaqGLp971BkhjFIHufP/L875cQW5iDzmNKSjji1Xawc5Ng619WhFoyCeXL+5
dU23VtkHw+RBNoZeDL2CziEsRdrDiiZqAiS/q5wWMLc4VdDD8HPgEAUHar0ofztPF8Nya8ksWlV1
EdUnJFL2EGn+FD8RsktgzprVinN7M67/s1uDcStpAhzCcgWDxfpz38t+Oz2R+DQap2iYPCJS7bqa
gr5Pjb/iwIbLUkYkeJFVpi3jABvG95l8m9toc3taooG4qy7STKk2qrA6zf03KYXJQHXU9ac6pNvb
41y9sy8mpH4MwLkilRYMfqvTAoB6TOHeUP63mujFGFw6rVZqGTPNrE56NXtGhUJ3AQXzOd4p7Ekf
lEcqF25hgDaU0gOtzX2/qIJH+RV4KM7bxU/g7plGB50QTn0VXinyKhUNiRsvq1CYcos0sytELdOe
7sEOKMDYgkvopgdBIDYdqMqKii1XA/TFT1n/fhE8LcCXpLLFhlUz00mp6rRG5cOEUfQiXL/cjYPB
g2qSRmr6dC7JSUlrJzYsp0SLz5000NDqT7URuTLxqPyKF52vKGniwk9AUD24Iuf3cdW5jFoqlZTW
llWdqMKeSVU4U/IEXyi/G+8HAPaT8Hs+fFHL5zRe9nk3ehFYl6PVO00E+L3+o4lg+96JCm3XTxaV
1ZWqoCsyt/5tnkSNYpLqlMGouanQ9TA8Sa5dyxTpTlz/0u8jcVfxpFlamXQGgoVieq11T8oYOqAi
DdY/rPL7MNwqL4bVNBLUNoHdV3zDSTySnPLOmZkbHaZd9ZSlkJSIoIupfB9BZ/h5O4BcoQ6sH/l9
eD7aK0szNHNNIIkAhi6kQoa4qx/jGcC4AVo4bHht8kdSoRcCaRFb0mAvUraeHrGTPlreMi5b2rde
hPyqoKvQZCq7o9KKpFuu30nvv5K7JkCqGOHIrlYnCRD1xJkGZQtZZSfWz7WwnCrYYW/PmIsTXuRl
XXeof50muikSiNHTLUB7khC2e71n8b70b3+/HKhN87wE7P5UKt8XGR4qZvNiMDieRtRtutIdR1y6
8mueG8+9yF94XbDfw8u/C/qWUF2MLTGtHmJI8Z3i9BDLii3XUPiwOqhrPSvqKZOeB1nEkxbOl7tI
UE6sZlZD52GFQdXnEn5viNxO/SBWVLxeA7pYW+7GCMNyBoUPH7Hxek/x63Oxme9yPBHAI2u1YB13
tf7FcZYgG/aTasHtcyUIHm+53cX6wlJ7yisLp3oCAiMJf2T6xmpFtIk/ZIjvX5ELUX3BupFmFUVt
ZznFQYeZyl59qgJtm/+qP41bJnSuEU2MC1eSoUsJLbBxqvBzQU23KA5Dlvm3V+/6w/Li83FRKR2W
1KRSs0qszd78VQGrI2BQ21eceN/4wwQ0hghF/2aFdetIcDGmCWuaKjmc0CdIQ4XNZFv6j6jqX/Rh
mxRxZhcRxIXSxp7VEkZHkXRYIhk2f2hWdZUR1AtdRexsfZYcksfbKtUfen1ufKWBoAiUpRV9PGdR
71pxH/t4NsNop4thYKr9t8zh303xFvEvtx6h8lKX2Poof+JCaZxhb2xBXQwKP3KVL7e/lCCOvGVu
F4NJzZguqYp9TvQHaP/aLd7Iku438Is2Tygo2ZWpCXLrqzvQ0qmqIg0zFR5NGWVLO8hFCZkg6WTq
BJblqV/UTPAwuZpZX4zCBZA5glOH1OHGQQPF7ZUzBP0FI6x7+Lf9djHCOs+LpRuXrIGh31KdCrrv
p8KfSWebKnBHZYnSj2bLSevd/lhX6AC47C+G5OKFUlpSnsnymmvIcOgpvHbbOd1d7Nab6JAdDDve
QEdUtsWs9Kvp7MXIXNjoKr20MmVeM/hV0Tx3aRpkb0T/AobRQuWIq3f4xXBc/AAlXasY6IinPvrc
15m/jIeFDra1iLzDRJuRCxqzQuoqKtbEZAHrMZkDFUz7ZgwFe/5q/vM+H2Mt6VzslaGpkr5aK5hd
+pJa3yNa+XpqeHqF9lht3P/dNuGF8kiVzCAUKevlqQXtIdx1cH0YNmptp/903tZtYlZ+9yKStBIs
p7Fuo4t5hnWd50qPbbKQzImS+oAHetMUosrKmmncOHoGl4m0da3N6KtVkCqKNplX3bWv+QuDJtFa
LlJTx3y6vaKiaXHBxDLilpbNhHM3BLGab1QD7g6G4HQLIhYPjTa6OO3SAV9tmdP9LB/7QUTFEpwq
gwsfXUtlPYoQeYn6izTFMdZkmy5QP7di//aCifY7Fy7CqagXvcVcOvDKlflTjloonfZ6Dr8RSxUs
nGhaXLBYmCJVVjhiu6snK4nd3txW4bYphYg90bbjggUhQ0rKFLOafOIvMNRzs2fNhSJWhE52GaA7
JerCXdH6/BDxefxzYoIUlWZATFRy/BARyUu01iXa+MRSFQc62kwjuue57uZavZHS5dxpvacaj5CX
3tTpRsn3TcgcZSCHYmpfiVQUjqI/1kzkBH29gvse4XjstBWnKKYQfIRV1LqFSgqcQe5BfrXVjXkW
5XqCo8IjqKtyltVoQpgZGFZA28txLdhTohG4CIO8aNBrihOvU23TwQAlEaLtBNuWB0VLaWdNRoUh
1rR/LRxALKN9lQBSdnuXOMqdus8hmYSKviDDFM1tjXYXQXqmVbrUMraxVXc+q/dT2f3l6nGBRpbb
tJYt5ClIue2wBuy36f9yCC7C4IaDgDT0PU7NtGULc0PhcV+X4cYlw+vhJThd4ANjk43FsZO6wCwC
mFQIWnDq9UhpATqtK5CGfmOwXHwMZpmZnOm4ytbESoHxw9CiXONWdyXUZp3lGD5pYBnFe3wtvHUh
1eqm99QzT/Cj8EzmFnogYqtcLylZ7z9p3T8XPynP6gWUC/yk1QZkdRVdZBt7kyneqDvTzty1x3yz
YmnVyI5/Svtet0dRmfbNO/T31X//EdwmVcd5GSolB2WApvac/BjmfYG3SaNDd6kC5FzO/Qp1bEVT
tgQMtGwZbD0DRwwCDtr0ZSaVbZgRPIOzk2GYnlJCkiBKd7La+nmj4F+j7mBCdwBgWtmq0coe7DlK
fFbFi5322iskkbZLQT5leR4kfY4uWV98MbrIIVBwuX1XXq8CXKw3d1pyedGobDKURN+cSDoboeDV
fEC6Ru4K6OXA8711QpFozPUo8L7A3AEaTClumhJfWeur7ZC9hK0o3fjDnfA+BHcxN7VEjE7FxIzw
TNNPSKthqhDb45wfVOMh1vSgp1C5jCtbNYOklZzbC7v+729tIe66ZnSoG0jhI0Rog83Y4gKZ4FNI
9BdxDX3LrRrW7u0Rr4f0fyfM60uYY6QPerraw0HPYsQWbDVwJV7lxAxuD/SHl+D7SFyDSo8n1UCt
HsHpTZas2EHWVUU+MtyZUCtYS2MhVOioTx8sYouUcq6Y56xZyfvoXJpvhhCbyHWMDjfyXxHomC3Z
tOwom97QBLS/a1+KXezDmcBtP+Wb8iv0DV9HsiXQFCoAexBcBdcD9fuv4e5qK6pyI4zXbm5bw8MA
zN7lFyOPt1dcNAgXFKe+jDVQ+PBp469DD7QHu9dn0Wv0ejPhYmG5qDfNDQzNBpwYBpdK1cHTxlEq
FytK4Vi2N/Hg7g8qGIqd4i2p2/wHy8CPH5YLRepAFDIA3g++5Ko3kHjZT5m56qk7dGdQz11ro5zk
B1ERShCK+Ea5mqS5rs7rHVjuxnZ0FzEx5Cpm4mJhuVAkmUQy6wITq8s7hfyy1DFoU2LPzaY2zmO+
2HlzrFMiOqbr1rsRgt4gRxdXaW12oa7H+J5qoO7CYHVbD93yNXGqbeWi9SlScRLsUr5BPuQTFGYI
dmkfP5IIZDctd4iiCxLIq+VdU7Z0AzBNRTbeEMAX05KBL8j6rFqjzwiE72qwZML/o0GNd0Twydyw
sKku6CJfvScvR+U2ZzMXUVtHGY7gNj0X3rIZyGYevNVyYbU53hjltljcStBGvbakl6NyOwevyyiJ
0Pk/mdFxylK0lCDFaCSCu+paHfZyFO6uqpKymyQANzC31c6YbfRgJeyKHOOvZZsXw/AXFMlLEs9a
iocTDHHGs1ktm6r5HI8HSS9FNNdre/9yLO6KGmGxkkRqDQxFPNmG8TKwz0kIcpv+QwrRD0g8YwJI
KYNJlWlrbJdWoi93Laxc/gDulqqZrAOum2OyFTK96pyq8eb2pXC1TXU5xLoGFwdB0XMy9AO2pBYQ
fy3Fyvp5SZ02vyfH4pAeVQgSRG0ASTsG8b/BKzpHNMurd8blb+BuptgoUwlQaoqYjccwcPYRur4+
QBWkA1J4gNg/c6Lelhuvva9/tnCxFexdwQkh3LnUOmAZTbwqTyX9MaH+wrQvBvCQt5dacED4O8I0
IPsP8S7cTCzIzGOh3rdyG/TLYyKvQMrP85K5t0e8lsxdrit38KWyNtAFtCpIC5e+wvAhq+eJjf5U
CK8J0eS40y9JFojn+rpTUVgaTk0w9GeJEHiG6uhbbSEDc6qDYkygo7YzXeOYDf5ffkT+5phlCZ5B
OnYyow9g2flLtmuGWBDCBfPk5YyWpk7DoYRcAJnLg2mOoL1OdkLzLfh9P2vjJZyblyxVhPQMQdjj
AcRskmdgJHKKR/ZwiLc0iB3rBWY93xZn8WrPCuqd+mohu7m9g0Q31m+IYpppWqma9K2VB4u+DVA2
SNThmPp2TybMYZqd34mc3wSBT+MiQj6NethW+JY5rFUk60xiEeFccDZ4zK6+SFE75zjyRjYG2Tj6
SjdvphgFi7nwBYu4hmk+h7o4hzySCrbmsDLvywoaWMkGR6O0o6/zCFwvdHzXen+iCTC8ws+2bqeL
qD5ng0JoixH/kYFb82CmOJArHBQvgXE2dOA2mfwqqnmIFpULOHmvlbBMKbCo7UM33U1m7SvZlkD1
VLCiov3BhZsWoLNcrhBLO2/0iAtJBsWvnsvX2lucfou5hW4o6ghcZQ9cfEZetUhRUwV63ZjdTCBs
/dQUr7r1YBizk+XPFYwqUxwMhY2CIH51qgo4X6qmaNTiqZUaatLRmMTAycARC+rIbillggTxao3e
vBiDO24WWxog+QvwQ+/mB8QyX/05oC9bfE1P4ZlBi9ce9rWH2tT/kfYdS3Ij25JfBDNosYVMWVm6
itzAWGQRMgIIiID4+ueontfERWdnzNzZ9IbWFYkQR/pxPzm6O34C65eIU/Krr2T1IxYnvbqztW6i
gtQmcCHJaa5qNylNzPaB6SHftzQJUCeLLEDSE9SY+TGV7qri3WTvZYkcxOxdS+mDubGjskbSzkvw
896DDVdg/a+y8aw3ankAq9/IcyuVqJ39de+WireUe/Y9q0Lljb9lEfNHw5XDJb8tvfGifYMScMgN
LxXxEYguxeZ9Z7Ep69TEXsmITLvG8tQhFqVIV6Pf1XlsHnM1JHYnlYi0F0bWpa4b32P4cVEyXbi4
K1TCBFGYItzezbMGW02eaSXuoQZRSplartOTIUznERJileqrOf+uD/lvmpN7STc+iq6ewxTDoa40
GswzO5AdN2k1eQbpQJUBXgNXIjMLTKZDxrwxfxDZ5r7KOUcBbQTwrBzuLL0hbjOMnqqdVKvym1SL
zGl2B/6edu3HOKc/JzXxNQ2qKUn5GcvSL56gJPVQANprGApIp2dQDPdZjL3RpPepm13GnzPWurN2
BKOJR8DdMBEzGBU15Png8xpk0Mw5WlWFzsJBwoTeLJv+ACIPDXIAEFVyFeDvnCnxaALtJoA+k5zv
tUmJyjyQUhKWGdpSlYy/SKCRtyeTgkrg4GYqmM2wD317lJw7lHuPGHa8b5ECu6SfX4q53avMtryq
hLSgmjFfSvI9AztHA46CAbELZztVx7gEPiUunurh3GaYVG+U4wT+TlpEGsrlxErc1qpdjAy4RH8n
8qOZP7bt4zD81uU7agJkdmf3gxeT5ylOfufpwrWd+bHyI6ksXzFShPNS6pNaVFC8GiH973V15O2M
LKexATHVxU6Ox4Yxr5DrnTZbIcEI9YyBGoEHulaO+dsSYLlNbjjqrSkNjgpqPkAJIRYFDiItWlAJ
ooLI9exo9WHbJDAtcA0WlA4aeFrP3M7o3BpCmFQ6MwvKPtOixml4LKVeMhBvqlp/yIKhf+jiLhxx
csj+vVzXBK/1as60+lmL+ViZwpJXjVlMo32ZcpD0TB6TXnQzEzi/63Wa1Sobz2QN3RDzRKKXYRkm
k70BSL8k3smOq2QPff1K0ye5fzUxDZXbZwdSmd2Y7W8ftehibfxSzLRZHkCRhAmH2o1H4A1LN+1/
1Rjxiieh+LfoXm08jD00rdzmBjyMMx3nCbylE8aVIX6b3GHi3S1UNMptYI6N/8/j3HgUbZwzw7Dw
fOQc/DmaEzH2zpLm+fZeXg9MV+e5cSoWLabZRBaMKhG0sSPpbgZSlMroGHeB9BC7+q7fKaIndHUu
cv1YN36FJ3FFqT1Yd7lB3kCQj9uioJ2GwrRm9SeDgm/cSA68rA4c3BVZB0rWSQ86O5LJ+KAlYE1l
WvEDAIbZlTvzM23Ue7meDmbOglRVjyzlxZ4VxHFrWc49qS4hEMz7eJ8yqXXrGBxsbfscVzjGRCt+
Do70ThyI1U9afZSmcq+kRrgIC5tGLqrKXW2zrD59iyXXa9PGgDC8uDK+tsVeXXhgGxc20k4+OfU1
xXKlKvFT41howdjYQdLs9eSU2XWY6CIWlKsA7PWv2VhNpUnttuVAhg4TkqC89OTMcAGEQDsz8WaF
gfjbDvoCSrTaBPK6/3f2dLQh/9y+LebcMK1ZK4fJvjAJM/hgWHKyZxnqAAZG0m9f9KuZ0GqljXU0
QGahagt8qMibSKqQoKQWah/STte5wD5dz0tWa21s5KQlVqMxukRNH+2QfYuzIphp50NDEGOTYLMv
pihTnWMSi77yKnPcekM3trHPRkdPU8TD/zs6MtDHv9p3oKvLXTM+iqo8oo3d2Ed4t7pSE8Ads/IN
9R7XnHt/Yrnf5bJgXwUO7utlrRzclBZTItsIRh0EcTFUy+sOeoGgILl9U65WYG1TtnREC/BQ23VG
Uk20cMa/cvUpaD36NEwRhoGl7khQPDtDTCOaD2hxR3xuvRK0FYIvvdrmXv+EjVU2ClWZC92kl9pv
Ay2kfg6JqOFeDin4PUWDH9f86XqxjTGWSNllw4DvzUi9n8sy4G0WkFyGIL3hEnEecy2vXK23RaMP
umqO0CCki5JS7Gr+vDOCIbTf7RBwFCHV7hfD/rbYs15uY+LSVom1LO1QzJ7qwJoTDymMN9jmaUDc
MlFzz1VMz6MeZHk6ND2iWB9tV6ccuSRHJFkhuktHyKQUrIukjH4rTPs5nWmAWm6gUtOjRP4+wknq
0CM9keRFUU51c0fHak/UMwTrPAl5U6+PLgb+E09xRATyizW59X2bcBS/mbfdxO2LrL7Xw68CeYTg
QQguyBZQ5FSGxQcTBzZF6V49wB9BBqo623v7lwo9AbQDaDDswHc4Vy+3l7725Ndnt7Gktt5jeh9i
iqjwxCFJq6iyi4jOPLq9zNWodr3OxmxSK8/MnuALl/JVvjcP2i7e5xAzBOY+RPwlziK+Kqa3jm1j
N53WGYqssuhFNt8rXQtVqw2a+KdZtvtKsvwGfGsQKxnyInScvVJ/JiX1mBUZjPhtu2Op5jvdCwPs
ZKyJ7xSHXJUCil7NXPTepAHglOyl7rEax6Up1ulPtXHshl8afSqqxjXHO5WDZkap8Dd/2kzyFCsE
3hJJpeOakt/YsWiLl2d263uXS7a23mAxyJFGI2qf3zq5ACHmBfxkUJWP9PK9SFW/N/eUPzFEuoLD
FV2ijTFty5qMfQxjmqOQVtwt8LNxV++yE0b4oiocUKYXOUXRkhuTSmlnaI4JNIvh8Je2KI+xNbwl
oy7wE+o157u6t9vmK2N23Nc9Po2jG3eYfdBOj27/CMGeFMTUfTR/wHrNO8ljAIAqXveYQf437F7n
HxCrC0UadVfLReufszG1EKgbMjA+ImcxW9jGIsxQpChb60HV2KIi9l4qupfZmV+pwylrfg3N5CvZ
3Tj/JPkAmhPY5pF6lOa/0Dw2XIWm33XpR1Z8GzVRn1VwQtrGajp1PphWC4CIHWOyNpZ2c9X5hV4K
yhKiZTZh52x0SqcxOJ/U+qWmpj/XYIZVW4GFFl2DjZms9b6HNBDeVsEtl48gKgVUokgSv+x0QcX1
asawPuPli1fv2FArsGokyL6p3gPsaIaq7rigt3HRf2uhSTQ7zNdQgUhCRxaUxUWbuTGZrG5VQgvN
vtSQDzHQDyb6ay6Voi+8lvGvv3BjqWSmKjTP4QwWINxCFtYcF9aQIhTVrP7FB+iKbaimZilbgs0S
ryU2dTQwIE+gelXyXBMaEG0GZzd1MwuVlZl4Nowl5jYUdlTVXW7qL5atus2IFD2lYcd2NjkjCHct
C+VS2dUgg5GUiq+A1wZUzW6H+Lho7EOWnYtJ9hy8uHJ8MisWsGkMdOdJMX+kkMxqWdO7aZt/i5kS
eyAv/sil7KKo86+JPlBV/q/exd9fviX5tLNSt1LIgl6msfGsCbVZyMuOyNVv2/7FtP/T6fxZZmOQ
1JzRkmVoS2lAFKd1H5m0j+zaDouhOZYg6crbRmCTr7/FP0tuDEvcNiB1I7p2kYzHpG5ClSVuNjGv
LZiAx/dqnmmbf5baGBcwDzSdRlV6aaTeZd1HnxqBRH9zSD6ViieNz2r8nseZwJ9ef4V/Vt0Ym4xC
J5gbOLrCrNy0AbVtcUjZFN4+uat1kvXHbeyMZWlNLmdUv1QB3Vvv02vPTxX1gV+MOOBZmryjDjoM
AY9QYRYAja6iUdeLbyxNxwbMy6I2AfQEP9mv4xPPQ/QtauhYdK7CwxQgmEXyFWO//AyBufJFBgwH
otShpYbyUQRHvcp/uf49G5OEHsxo05gsIqzkB3E8W9mZbWjL36Ukktrd9KN12zNagjvt0BzsypXn
cJa/N/yRk0MMHHoKby96W6KLvgmrDExOJrKi04s9nbl8cjp6sOojmBwFpuJfkuE/F24TTOX6ZKU9
xxS2Hkk/9WDcOR45ORGC1UPiizrmgtXUbdvCzllmtaA/vZj58FSp6aVT5Ejh3SEZuzsjQUbcnC3N
cKVa8kBezzBuLLj5tzdW3XYy0P9KS30AT2I7gzVF+WVx9GnQRW3GFFKpwCZyBhXAOTCk782UQ9IU
olEsxYj5k1Rxnxf55+0ftOzvvxtRdUsIytqsbVQDO7KUiLUjgG/QPIaog8BwKoJXp8obe6bJhtoM
PV6dbRG4ONL8rG3yaTQWEhY67SXSfCpmBl55sN+VzDxgkwrf6qXWyx37eXKIFE5lBRIgLYOiWay9
0Jnp+8wpVNQVoWuUztlrHCPLUXujdc2pH928Q9qqZDq627zYmbAqJss0t7RSTKB0k3WXxcWhTOc8
aM1pn2bNy0DAfJMb4QwiSZo2vkOqsCvnvZzX2o5BPT5suP1BSHGKbST9TVGlbs3Bb5nQT86UB2KB
PitHCzcZ3cQZXWiiHgeKJXUaZrXm2/V7y4mvcytymHEgOrtT0gx4inI391CDAKGRWjY7Ta1BBZjR
R1uVTDebjSKYEuksMw6i/zSbfQkFK/SkQbxeQieSHLPEPDRy9TbS6WjOjtdU+AFzWbxxS/4i7iG4
0u2D001vrVr4TR0H6YxUHyV2Z4BUbKHtRsxaUlqfkZEfrNY4VE32G5MuMTsSM5pJNLZgm7J6F5gB
N6fMi9XJNdSD1BReXLTPRPkgza6ZD51xoMARlFDs5ExymY7Yn9zp1beYZ/e37+6/ZPb/azxUeeOt
6DyqSp9iH/Romesdd/EvA9O8XhdoIIYa3jhYF0V+ebHGtx7MxnVJtmLPdgq/bGD6ZgG9K0eYYf8e
AnscidfC+F3tRM16kdXYuKxhbI1+7Cr9IjdA8s+nlMZu1mHgZxTEx1eHuf44I+is/GcGQMqirPIJ
EU55Gl6pGThH6a1wAkkNakyJhE7QBTNYMULDCeJuN7+Yndt/iLyPIdrkjfuxs37Q+CzDTmdNNBvQ
LFPH91h2Aj2DcvSANcE/MccxcwkCejdPVAs0uyQcoRI/2cNBSeSQFJqXDjvZgOhW/8Zs6LoXhmf3
wBIDxhGnkz81lTcne5n5LFZdKHahktd7w1QFpFG8SofySJwRdyzl+7SEGu+MEXhOPXt6S8wflCWR
NaOVVJeBo2WHiiYeU21vtO/LCqgU1Q4IeUkNNdBM4MEWPsR+PlZM2xm0APfP8Ch4DKI923hSFagD
u5URRuhR/zoEqnd+/lj4nUFYshS6AJP50I9Cu748sRvPYdvx4jDHud4jkkNnvkJH7qsC8wUmBm+h
4rXJHSTWnoTLLoH2rWU3sX+rDLwEd7YG1cMETD/JQQogvXonRXkwvYlQ8Ff56FaPYtvJckbW9vKM
IKU8We9y5gEI0Guh81Z9Z98tyfvrWcTunfU5xaDDfBu/i5UTrqjKQYjn74RA/eoOrXJzW6VZClEa
2ADDRQTo9xG9LEKspWv+zF8BF/Pzg+MrAsf9L2Wfv23slw1eLZsRhcxUgo1d9MGoPx/H3EO4Uh/w
RMDM5Ukv6cdy0log7QnyVsfnY2SAwazLfcENF921jenth0InqFQvd429Thh/dZnXfOjgcehsv8IY
SRIKg3OB5f06ldXn211dapWELF6FixkSLw1lkIhPp6TyuBE5aDp4RvRm+s7dMndrHfr78ZwG2fyo
YpguPuosEhlHwTvfdrDMsZGLtsVl5KWOOEryHQ4zqJhBHVshkz9ub/qyp7ce2tYSsyarVBl7ridn
DXW8mZ+6TgCgFe3xxnLFrQTt2FHWLlppY7Qz7EmyHyr61hSKoMgkuEHb7tSkj7HECfZuyEeXSVVI
eym6vWGC3FbdUiRpQyc1NoevlhJMxfUQq/rVGz8rEyp+nEdjk+5lqNFOXAORZXyoHOvYDL/s5r1L
LrGu30HMVRc8HNFXb6oWJedKEUMR8mJi6llWjKgz/7s+1d9WYttFok0+dymVYI9lwwOPpVtIdnh7
Y0WhyVeGsXqKVcxwWuimfKUqsqc/5M+LXkTrJgGBSVpQSg9kj9Eub9gVF9GY+3IJbzyE7Qxba+ax
MjkaLqlKn40KzRoAkI1s3zRo1uj8kCVkZ+QkuP3Rguf31SNYfbNksBwgZfg5x/7QSzQxoY3RAqd0
e5WrQKGVb1EXm7Napuxm2QKxnHPJiieluy+co5ZgLjb+rZeOh6P1LYyQLNE/Tx/H/imWP9Vhfqgq
kbSwwBJ8cbatfkcNjQc746p2iaskBNFXNMjfkZo/OU77ePuTRRu7sTkKePq4k+GVZhOgruCXBWzH
G2vBKv8CN/j7XWx7OJZUKrQ0vjIUSBaH/EMaT/E+O6Q+BFpOZghKuEWAVo16j0qPIlfxL/X8P8tv
wqSUkRpSSBqc9/iCPohPUUpolG9m/8t0DphvDUrIDOoMIa7owwUnuW3BVABMt6gsLGHDhJkBpGbS
/tOE1Ij65afZxy9FcxkRXGTBqW6lQNigKX2X4lQ76YcC5RED6GWBCxHZd22xtqs7ak9NDLIJ+JA2
qPcYR/TsgwYkZOrmoe0bEboXmqemLn3ID6JoRJTwfsEhVmtj8Hicnf5rV/9i/0CdQrqTcxczba4e
NlFhCOMNUdFsO69nZJrKnSUEWsC3AOu5pc93pm9FdjgdRRZAuNrWFJFGVhw0af5Pfg1dD59EVmBF
qp8JjbrovmyiG82s83pWY+3SKxhEzk4TJHbbWeB+rzJNrqzrdqp7pnnZ8hSrYFzBI48lmFBMNHJB
8H5Wat9mGId2AiWFmmq6W5hSypcsNDDo1rsqJqTOILLjUSEMbQXfvp3gayqrS1MD7RNa1jsHTagi
t6D71AoqCoLgYzvDh67rZCYTIgOqVLt8PltpJniRohXU/3yQ+pglcm0jLpgaTOel4OPLqGAJkR3f
TuYpejpxBGZLz0ALm2/0GwmmEdpUj8Aa+qM3+ax3bXk5soztmv+b9E8Qf2yH9KpUysrcgNlpoJJl
jn6LMAfK4tGS+A4+GG48G4ZHTt0K5Qwt0I+ihqbI8G2H+ExiF4asoIK74Gh0jx2m+lSwHw2usN+5
TlSBSSd19fmEDPwsYrsT3dbF36ws3zxYhREXsOxUAiB/AAICOiitKSjPX53NWj1VfWt9EIEncgsD
m+7pfpGOB9fPQQZlWupyDFt4tgHU0EK31XgNSIVz19rn06FEwns7PBGl3frGMjGnii2SYbMHz4yy
Oyjs7Rvfjpr7weu9ETSG1IfLkQLAXCB1HeTBjnoiGWaRu9E3QRLlSlPyDnDmhXLMOZYgozBADNmH
DEzD9l1yETk4wVPeDv3N6ogyNEO4NFW/U5mdejUTnLDIvxibkCgxY8UcGSLqfA8p48Ib9V0MeTk5
NEA1eKIvIhk0wcU1NtapyCQoUTYIwYy5Bcy/PUkETNilIgi4BPHWliW3cLQxqUdU/8y+8Yv2sYm/
jSCGy0XjtaLPWU5w9Q7RrEP/QUE9ILdyDGaoLkgoXIcIvub6KVm6jtwG+AlAdf9zGRKPhskBxAQl
6eQt0KfsoO9/foUcO9E1X970PzK7P2tt4Qp64QwYNUWx2WnpmQ73fSmhwwG+2gzgCVER6+r+rRbb
XD+eFLaRDQhvOoyYoJbXHSTwutw2HqLd24qTmkPa5AaDsTTUT9aAxr+ZXwfW79vEfJFr5dgoz70B
MrbG3Gmg3PJk2r7f/glXr+PqMzfdPt6iyV4OOL/a/mhpH6LBBoFlB7X8t9sLXS+LrlbaXMhEiaHw
Mk1LolE+g2k4pPdtRLzCQ2vMPnVBuuvOEkYTnwXrLgb41q1ZDnr1EMpG7etcAjpvmeBl86EtIugj
PPQ+bKNHD9CrBrlMcRlOZUBRGgwEy18NB1afvfGHYzXnuQTWToQD6kE9JDt79ozKhRwdeJa7oIhd
8Izy2VOhj5J7VSAqh1zv565+wMZTMj2DqGkJiCsP48iATuduRhAw/OaSV9Y+f+t2FoDfDL38Hs4C
0kKyEU32gyy76JlWaiAcO7rqO1Y/aOMxAU1MR32pu5Ux0EY6Rlpz9VmC5hyzHcVNJMPv2+yDD/Zr
Tp0D9EMAsELrVLZ/yFrjKcVTi0nVzHx2LFSvMBqEktbOBnuADGBKomdgTW1cyQEdyqSWbgEFLFAW
KZ+8y3LEPBP+V8fOgMtJ0QFUhwNrBc1O4YZvTGJX1gPPFFw43TA8Y0zAsVi7DK0sufvuYMaUa9TL
dA1izsC1MGRoA+anUlTH0Kgthzfoibpargd296yYyUNKh+8t5vgxmUX7N20WQi1uX1BM1P/n+5iM
US8me0GvImK2ddesTwP+a3ppHmLM/TCFc6AFDYRPXPNj6vAZ4r7N4lv//Y3+Q2a1xvDZmGYIJ2Te
eyWjQZw5/pz9NOpzZ5WuZYCUHzOeJUfgLKlewrjv2PUuVSS/kLlvKyh4zRgHSQZ3bMnJ1mYCHonY
LWQmyJJEu7V8ycqaMF5V6mzDXtLWxkA1xNXiB7C3u7x8amrLm0GLnDLRQNFtI/0PhVYovRlZXMPx
gSQei7Kwox3an9KualMBVu+rD3jrKDZmWpb1eKhRDLtkDvHqwvbSBSTg/Cy44akF9xLlHsPRYUtE
UvG3HS5gJv+5s7LqAHWSAz6bDv1uNvm+TmhoGiIh6eux8t/mR5M3BrmU05TNJaCzFZhGQLaI95h4
Y6GcG/mXjURhZLY3WTLG3d8zqOQpg/WsN5hX54MgV73+wZajOgqk5Myv3vrqKvVF6zDOMStdl8+t
xLxp+D0C9XLb/1xviVp/VtlYW5mRLE8mXNjleUMF1UojULjPxyLQXyTVBa2j75x1hIboiOnlBXJl
OhSbhYiu60b/75+xJcrvQa89ZR2uVZP9qBpoEapmKPjSq4jhP1+6ZcfX7dZGCRVfuoBMjNYHRKg0
9+wc+0B8H9i+foQH4A9yHrZxWHUeajbiQaerBQgcKCRZbUsB1ndzjZu86PmUm8sE/CLl0Hq17dZP
BCCnC0T6lvR/4e2yerBpudK3/GUSlVavvuD1L9hccHnULKepMKG3IMXIoYh0F+RhezHp3NWntF5p
E1q0cl5QaQQUvA2kC0RQl9nlIkpfEUyAIeGguuLu+tXEf73m5j7bcpLJXKp1CJuY3khfa/qeAB4C
/MbRgghM377X9KEnKMnV1dHuvo0Ax3d86F3aG7ZnZk7p0iYLdGK9a4X6bR5iegAqvHGnXiisuwTP
W1u6/q3bSCDngGba2J8xNN4XYkNYUrfaj0HuNoAfiVz5tTe2Wu7rYqwMygCusaHpsDU1+T5kPyci
Ihi/GsM7iqOYsq1D483aZAu0IE1pF7ODJ7bMQ7JzUQRt72dnEEWBEr7+Pr2Vn0YllA25ZirX626c
EjVGEDXqSJrrDIy/ze85TkCSOga3Lci1/HK9yubplorRW7KFwJTQDNEkKiipAjYQBjFwNCv759ur
XYsk1qttnqkylF1hgOHvQpHhdaQOagr9RHIuOwuKkW8Yh4xmPKPbi17NONerbp4sROV0c8r/ggH5
6isN470WlXcLxcAgJBD8qrb+8wH8uS+bx6qQ3CpSO67vSzIeFAPKvgSSdgEe6y7OxmBqtcCwxrNC
SeLZjXpokXUMUFgDjQbxBlZGsYOxuQmi18541PSi9SymsZ3F+a+h4r/zhEVKo4BX3X6W8u7EbelI
aHlQ2xhPP/tRYqKv7tp9khEP2kSeVqkIYLqlKEtJaE723axALRLgzwyKz4bsjmgde10W3zlSkQi2
fvnWW3uxMQaUz8VccY1cuGK6bKwxHYYhsPYjLTMX0UjWd4LrfLUOjOhCN23LNE3F3pQwQJMJXVio
1V7MtnD1pgom2XoaMhAe8j5gBCMfsuKn9HtM+r0ilx4GF59mAlTmSPbZKIWJbD2aSi0CZi7L/mMj
Vj9rE0KrFtK6FCPy4H0DrOKhAiSg2Oshe0r8XrDnyxu6tdTGXunAYqp5AruhdYcmhzQaDQrpGyY+
fcGzuhZ7rLd6Y6CyruiJkY8E0gsZkMqTV+O2WQ8p/9EPC+jH8ST+U4ZQ6O11lz976/s2FovTLuuT
gpPLYEGDpQkmOxFEVcJLtDFTpjz3DQEWGvFj+Zzthsg4Zt+L80IqxwMDUE0IgUxv1r2I/vQqO8l6
SzeWygJuEzNCExS3Ib2YOyCv/DnmU6jMn8kMUhAFY4zHxJKB6QCMG1k29BbAg/POjAcJEXxcFZ7S
HJRKDRNT9tIiZObg50kC6Xf0gieQpyfzg2ofG/t1Ht5B6QS0KcoCc/OESXVUpFqHgkQIjW87l3cW
+cyq706lCLJJ0flt7CNJaJuroCe6SNkPivPjjio4P9EKG6tTWQi7BwXH50gXm4NHQSXR7Tt4FZOy
OqhtWXbU4xIsOQqBlI1du4Zln0Ai7dU5BmAKJzILEqQwxzQ79LITJqw6TDNzbczGamXhS3ohsC/L
nb/xJpyN1UsoNW1Dg51t9SpwquFojSARAMjg9meLltlYsbxODbkFOuVi0l+1/NRgdBCDCP9NNr7e
240BYzI4/oyESojl4cpCEimREy3gdRFQ90ta69a2LRdpFTzWGgW1WlM4F3u0XMZ0t0ukoIWqg6Q2
/sxkr0w+CjBGeIXBdpWR7HO5OeRj/9DkyrAz1RwsyUZpuVThDkba2wauHm5HduKXtCJvSYZqHVT0
frOET5/pUFNwtdlvffJCy9LlbRHGzgvP4qORFSGkzvfjVBzjRgoH+b42Tw59Iy148wn4gJ17Dsmu
Hc2L+4QB2+rc2+DYdZly7ttoKmgJ9jc4N12+H2v1rLfqfWo0SZDkaYPkPo9S/K24qoMOVturZKr5
rGEZCuxGIHfcv31Nrg6Hr09wY6LbdkJMAb7YC8n3NP5mAdY+l/2RmVUTdDlHJKL6Dc3dQWPn1IGw
mzWEZXyyp7Dr8qOctbsc0uFsOKIo48/0qdQNyE9AOWbQXNj/qIJ4SpqVgov3hZK7dR02Zr/RO5uU
BBev+4nxpwf6DMlIErQvkDEqAnQXzyCmitK7CT317nU6GV7m51H5mYPG+PYGXk8y/4QLzsYPDLlh
OWMHH/7XHAeaIACQoxG4FPDzYx1Z30RoLIHNdDZWubOUJLUrWOXBDInGXIvbgrjkKkPQ+lZszLKi
xSS3GZZYEimyDMT4SgL4/wIOWtDhmSxa8Wq68fc2/mOijmQgsTAd2Cv9O8bTTtWBvWSoqD5hNGs/
gLvS3Kk7oFn2eZD5oklOwRmq22G6qld0qGrCJktgUIM9GaVDPlW7mRW7UldRIM9caygOI/+pyg5S
Lu6PFsojumhE/7bR/scQXaEmrV23gOZ3OvGn0TpQ9bsFZ3X7yl5dRVMBM7F0WTe23XgQwcTcJJ10
adIPpQfBB3REHVFoe/U8/yyy7cCjsKASiRnx3VTKJ0lJTxMlmPN65ONFBTp77MpdJjNBNHE1h1kt
uvGtQzvlGDtiBKLkUCWV0iCmua8tA2f4zGx66kaR/tzVt7haceNm50Yn9dhNCD/V5GQ7uzgt9rdP
67qFXi2x8bFNZjCV6lp8tzTI9B+tp4XgM3RsNwYBTXIcvpehhA4ZuiBwZ67yo8CIoOK2p+ZO3Ul7
kfG5HnCvfs6yIytHrJvIZrmMwVMAFiPyCrKUQPmY9b3jxU9W8Ff5sB4CJhZnvV67XC298VW2nbRN
lstLrK+F3aX+1rbuogGSvHBI/igQQ9ThjYDbRpnnRfThi0f5h8dZLb7xONowyFPP9PhuVH4V1e9S
syA9BLQ4VL1uH/hVsK2zWmnjUQgxSEP7CqbQQgJDnnWZe3a876YaKkagmS3hUJ+gQuq2wilqgWkw
Nq4l6WS5yMwFZPfeBt2eHJJD/TE/gnQ2So9IzP12pwri4eVrbu3rxtVUTiGbWtYTEP3kARs+TEyq
FvpLrtrgkNYFBkK0t9s6f0EKVY0VJANLER5MW3ynnU1XDauwrLxW0EERGIdtxV9LgJNoLZs/2KZz
qa3zWLDH23dFsHlb3VtmtLE8aw25aC3iAFaBHudtKL7JC1eyIuKWFn3OxhA5VZIiCIWqQFc9ZPkh
NbkgCBAtsPz7yrT0Y5oORQ9Ll2I6wZQee0fUbvrC3d24bVuxW6mp0jKWLf4QK1JkSPOlJxOGiyFa
xs3xs675icVGFKvKq20MratXRQgC0V0703OijU+U6TsSQ8QYpHCpeuzq7qkG+EW1nnL+WFIwcnav
wKygx/pp5cesKd1RC8f6eWqaQzVz32RhRQeXyDAchYGcAH0IG7lF0/s5JnI7jIcuqX1YGrEvF8lz
1ztnMhT70RDJ5Ahe+laTN4cMdBZ3iPCU/r0rHbc0v+nqj9u3U3SeG0OmdVLaAxYkXSqQgCjt42QK
ktyrWIaVqTQ39srIE0ORMtyYLgSRvO+E9qHc188y9KftSPcwZggeiMU1SIcWMnx+/D6fi/C/mutc
/4yNDUtnfZ4HLV1KhmDhf3HmU57anprsQU2eD6H+jfnVSfaT3gVIakAtXTLujMIHJ4gkrClej93/
uI+tdG889o7eFzF/mEwpchwzmFt7P2fa/eggcpCQefZpKFX2wSBzoBSTK0/8GUU0//bhCy7YVphX
jfsKTVUE9KNi7MoCKnIZDeUy+R/Srqy5cZvZ/iJWcSf4ylWLJXkZry8sz2LuJLgT/PX30LkVaxCN
8FVSeUo5lRbARqPRffocgQt8KilcOdG8Jm/WDgZE8uToSGfdBzc6wNQots3ZYczpQ4a3kgvxKc1J
LBDo0lp6sFXzORlqz4rbG+jffJ9tY0fHamP2KR76co2RbtChRfGvGoTxY/2z0U35RaEg8agdQwGF
2szYfqyyB2MaN0wCIfBiV3dG8pGBjqkiigdQsT+hc1BGQDYS/fvSPa9ZwwTW0+IABWSfsjHQrcGX
OvUG/X8fE4pRmToszEHD9jLXhyX6KPPnhMi4+uM7lZlQ4kuDqNT8zijdeACSuMluyKjsIq28l03g
BIAZbzotbEtlrxSvS5fsq4L5ja6D30l2Sjzkc93yh6XcV7lympPivq/pHv9rxwS0s7Tn1sskg4Hh
EniWutX2Y7M4EFQqFdmx9dRN5dlXbTSlm050JQsSK16PeAawVZNivBQKmfqzeUN1cBi2LFDHfW+8
Dh1apeiMZnnu5Shej5nqqkPvRjP+HTTp8vRy3W8/EdHXHIrLMvWm1CWbIqbM+eDNoA0f5Mppe+iy
Jjul3UIVxhnGLlAncB33mm9N4O+gDbgRIY2byLsqzW4JIF59hCqtEYfdKINm8ZSBdHyayVsb37AI
bNPzh7VYSOuWcILqkV39YAkk87LIqWjvgvzUIVbiyco9U1s/HQ1MfzJP7h/l2sTmAC0rp+ADGIKy
O2bNz0LtoUqrCU7w52zVtZ3gUt7KBBSFTYjfY1B9kxcXBGLNrglRi0Lxer9qfBXHxmNB58E5vDKo
DoZnhmxTYZQAczagQ9P3jeIkYtDg+qy69su4myUhBYX6QgVqrq2+I0/GJoHMhDMqbh6mh9YnUEaH
OncQOX1o31qVO2CSQMSlcZHi/yzq80LN0mhaZlK2KElWsSNN31JrX9UNPDJ1C9K4tDtkQBBSeb7p
0r1uVR+QcA8JNC6aBXyvgHn0xxbgpevue7mWcRb+ubvILIsqUYq+PMl38X20M57BXTI5Wuk03oiv
BAoYydNerxsVpKGEw+iVHcW7t0AaSjGRPM+3GWiPtOmAHqiTI4u6bkwRfHy+bzgsS2Sksj3eQcfL
iyuPBvPms96mu2Qvhi1cnBc++85k/T1naalqWzWhZQy6gAIoyBbtXykwQCcyxuGEpG1sh11T0ye5
BE1NBIoQtdbCfkEXldKfytg0wVB37hhB+aPcm22Y2E//cUO4xBxDAWVLzfUH7pYAxdhw3utblK3N
IPPNo6jzJYjXhMvSrbGjU7FaKwslMIousNW3FsCwMsoEX1pdffXKMSdcKJZUhtr0iNealkRPmEHY
pfXiaeOtoaApdoCy2iavlH3fMrwWUhDb5pCJCa3qBqPVTj0eu+pVAyg+7zBqQ3H9DhR42zBJMCLf
4Ya/z5PvvQTAaPtkR4kgeIpSU8IFTytW0HkYqH1q8/tUeSzBnGhBHyeCLEEKWIpqv8rGy0xn18QN
1xuqY9l3KWL/0NxamA5P5lsbk0FKhMI1+rWKdT9b4waQf8vL61IwzCKomxEunMZmmsdticdAamjb
LH6kleLIJWC/8X0sTW47i/gPVx+59mG5vF2tLTkf40Q/5UUOkpzRTVJVUOUUmeDiYL0wmfbgaz5J
1g/N1nxlasLr506Q4fKNxbinRkyWrjwtgHp1NVqxjebGVetfNyOqWfAdQ3uAenxUApAQHaQf+Sbe
TbeFo7jLmxgGeRm+9nV78BMfdpJonTph1xiGAaJQfp8eY1CoOYnqm6A/26JS4nWSu/LDtC74ofer
4u5RdLVeQoUqBni4DFM1TUPngVy2SXNkXnim9wFzmZ+4xUM6O0bntvvsWT5pO5BHobVPXenWeFVe
20rgPBcCz2/2uRg3VRDFkycg40zyAGljEKQ+tOPJbqkzDLLT2w/QrRQEjAv++ptJLtal1dJNhJjj
XZzkEPyDNq22iDzpAgzkNxtcTBpIK8+Y3ylPOT3a5g4Egq7Vtb6qjb6uIpmMGaqLuw50Xddd+EJ8
+c0uF19GA+++2MJJGdN0q0AwYLYUP8mabxEmJiiKPVUbC7Zz3S4uwvxmkoswaTp2tQXZrVNfzqCy
K7ZdW++IpAhiwKXX9m92uDATJ00djTMlKCiCB+8xwwzrSiQk37RutkPiKbgSLyU/5/b4VCtO+tJq
G7oWMCXNBVFPaHrdS7mNXe3xf0i019ThyjbyuZaWgIwbEKHVHN2WwM+CrKSs3UEHO/BNMjgKKPAx
eOFIoYbmqnSLXgtRe9xnnvEqmq8Trp1LxLRab4rBAE92T6B3pszPDVUx1x/Zfg6OtYw8ae1RksJR
G8IoN0EzBIXB6468Ouq17eAyrSo3KrsacUhl6RijM27nilfG77qkb6y2ELjwJeTKb996DRlniWcd
jxPoL4w10f1L7rwwD8kD0SS/32vQ6VY3qlaGBYCRAq++kOL9ZpiLRW2GQY4qwlcfjL1NN7Nuh2Nz
n8WpIC4IDimfI+ngruz6trBPQ/0BBExBfy26oL0gCKt8atPayZLosQ4MuDw4tP0ul3fXXeISnv23
zeIiTW1rttwmiDSIMO6Mvheh7xWyPFWeHUtv/Cx6Yu1G70bB5olWxkWerLBmrcr18a6To7cRmLO6
lb4L1raeqCv+zqc4mdJMAMzAxooDkBsH77rIi7ejX3sRyq2Z8y8w4uebyec6zIR6u9xmeEkaiWvZ
QEYttmDfLmFHfrPBhZG4tKU4jjN4HSu+mS2UEWOUXABrmEDYO0ThaN1gWN3vy7cm/SUlRzVnr7L2
jUHWR+3nAxSBNhO7U8w7aUFuZOajn0+octCbMV0eJPuX4BsILm1eStZQ7DZrcuRCfzHNa5t+Azi7
X+xEk4+C4GZz4QZytbFVK2mJCScbSV7r6MMIEZAGBEqTo5CP6+sSnH17/ftZcItMMD/FNYI5aQ1f
n7rQHPeKpAgSOZEVLuNZOYm7ElKfpwHKKbKBQhZ5BUuTIMgI4iWPAdLsqLNzAnAa61aVwWdtHIIc
Y5R2TL3ruyY49Dz2xwJ5c2cuOB+RdtfHKLRFU3DdgmgtXFjBY3pR+gzuVithP5igM7XCCcW1tFw2
/8WSwU925ineS4TmgCii/cYwYTYpxx4S1JC8/2+GOFhIDeZBfSAQvZR6bRfVllvpgIgVqtNBG/K6
qev+ZvA02HW26FIJfOcJY81eYfcbNtseMMqCjyQyw+UhrdLFk5EW5amVb/UI88TTI40TwVquxwOD
Z0XWysmwAW9BJbFvUlcBEXabg+K6Za4GPQGnYbKgDCFa1fr3s5CAe3SoVFUqTrZOw5gaAai+A4jI
C2LCpUfu2QVg8COWRkpKTAJCUDDZoi+/NRI/ea08Yz9v4pvyJtvQw06Cchu6tyrYPIpdKuRMEm3t
+vezlRZNZzCpRYJF4SqVPLkdyopM6/3GxNTfTEQ5imhnuRwlsilLDIxRn2TILHc+GEjDzKtBbtBD
phjqIRAzdld1eUXUcBfk7IbMhROgWsdmkjr0gFm5hc66q1DwCYC0ckqfFTS8ZLaVSecM8U5b3qlm
C3x4XdifExjMhP2+0aDlStp4RAq9Nl3U+rsCRK7CvivRg6yMnjaJ8hfBe9D4LOacfVngwRKgd7HT
0SNzATEJ4195hqo73kiKW/lVaA/b6yFHtMWffz8zqaJ9X9oDTP71TIDq2mOKoUoQKQVR7IhwUMIV
crGnT1Ta6Dn8VtOm76k6ZIGuaavUTuKBQj0gVf+xaLGJ+RLtOBX4tosqOWrduDX7/h9XzmUsEHYH
e7w+QbVPc80dgPxBHI677GltR6XCKT9B4mh8vtfONlpXFKBuO7BbqqH9Yz4RtLsgx3ZjnYyX+rha
Hx0lBFR8dtv3yjEOzba9L4Np0wguzktzjucB7PPvZz8E2C/FkGSk5QxMegv4i435ydSPxOs8mrrQ
D8z9GNiCb0t2K8I7Xz5QGrFVVZc1wtOwjXmPodGs1k7qjLI7k4w3pWE+HVJMcOExPFiTW+Xpv7ru
voyqv59ivdIVxnoGZjb7aAMQPxm/UlOEKf/DQ+7LCufYsSybU1Yit8qMxausEiO6KhpnIB+vX1X2
pDeHhgwu9kVwH11q2eFzfhnm3BjixPJoKFEBDpaVjbFzm0P5aPmjK4WFL73at6Iz/AdP/rLI3bRL
whY9AWXSSaOHZahCaTg2hoy6bkeDJjvJcuPnNHObqvc74ElnGeSiyW3ZYTBYfSurjZQjvpBbKU3d
rtiVxsaI74vyLS4OE5Tmr5/yywnp129d/37m7GmasgycKMWJsVM+b3V0CobibUxFqfXlO/LLDncn
y5KGQl63VgzbA9E6ryleaV4IFvNZb/jnhfRlhbuJoVKdRHFZS6dhBsUBQWGt07Yxi2eQwc8YA00K
FNjMVvctSy8DrSvSTRrnmEXtQdM22btcg3bf8mHUEvhaWsgONGCN+RGDKwLE7u5c3yej7an4j4zs
V0cgPCsBbA1lqYrqLp1fyuQ2gyguCDRcaLC5VfEAHVcgHBaXlRC91mXPGDN3yAGl0X7FJHPjtvOS
8l7JgWVBQpRBPYpK2m29RNtKV48JQCiaboQNix0SA6Zhv2R2ESz56EWZ6UfSFNQTSqNQHGymX516
x9Tbrr/VmtibKwhByG9Kmjt1nXjT/GNJD536SKryXUqWfbkMR3jT9zgDOHNVWrEfTSsOCnt6Uqro
CMFPLzIjr5wSwdTbpYbLb+eRy1kaTc2nQrLgcZOxVyqyLckEeA11TTk7DnrhWkXuxvEeBUlXSipB
dL+cG/7tITxyPsGE2GAwRAMD5fkGVau20H3a9D5IhPZEExXIRLGAJ7KjAHj0FsIpWBKYPwEW20G2
fhNPPvggwAjb4O2/09zCN5+ztyxkYYQilxOfinCAo4AHSRANBceQ57nLGj1bLB3ZTKyWLlOhbmoo
7ijp/vWocgm9cf6RDS7ak24kej5SdFpvBt/8wBYHyNPul2cbIHbmYVrB3oGm34ej3l43LVohF+67
WTebcsG7F4GX4oC0arjMoiqXcH3rrzgLmw2JVbOV7QIi35OveOBc3DaASsR3K8eHFJZB/NAHJvAS
ostF5L9cvFZSicb1+qwfYvlItdGbYrAw1PaxygvXzDPBcRFd2zxPjVUYRZJERnGaoGEaveZscfOx
cKhdAs0GGiv9vl9yv8fs3/XPeGkS4jcP4kI5Qxkxj9NiZYBst+iFzFtjXwXZQ79pvHLLPBifTuVD
ES6iKsMfcvCvGMFFKNluI0uRECPkKfZprbnSxNwJgk6QvgJhEMr1RPaAR3E7yXRzNX3W0dFXddFL
+g9Pj79/Bw+n12Q1KpNcxrsSU5ld8q1J6iM18tFpiXScu/tKybYWmYPRAgSm157bXsgme7k8+vUT
uOKObSRWvuQE8UJjgZVPXk0az9RtvyqjrW63vm4qWwt9KbUYwuseIDjIPPp+KEHnm1CEEDpYJytT
/TRnL5UiWqIoQn/Oxp4dZfSz9CYdcJTr7ruWxm46vyMBA9t8EoJMFzBiPSjM+8KqXUifAq1hONQI
E3rXZTVo0cyA6R3GIjMb6E26JRGg7OlxnBsTuspK6jVJSNX8/vrWiHJakwtybGjTpLPB2NQzE2q+
t8z8RuzkQMnBYpEfKR9RnPjDQJwMs+tp5YGlFW8WEQrnDy20L+/goqBJCgJuQQQHcNl5sr/SGhII
yLsFBqQqIOEKN30Qdc9EbsEFwDzqSkmf8bkghxAs3ZHYKQS0RVN8lwBG5+HH5PJVxYqmyKrwEltV
bFZq0yxIHxso0zu9GdZoCw+eDMiomwBmGkDD2ksxv6MeJSGhsyqI+DwKH/P1tAEnIh5OheSz9I5A
o7mf5CCZoBIgN65VzhB/0PbRoDu5+mb0gy9DnxI6xIhdqqerHZgFWrcAgtVWT0xBYheZ3+uive21
g9G/JxSTGFLqpYXIPwRvC5OLo3TQJKUY8LZYrN5hEEfXs8dUvV8G0RkWOSKPypdyeR0fayFschg9
tNJ9wDJXsMDorjQV1d18mDalYP7o0sDcuYvwGPyiMUq8IEbtVMYTMMxlAsqvDDKBoNud41tGa4/q
Vueg6bN29Dt6iHPGwmbZV8r7lEnbwSwaDKq8xXUCoXn6ej1GXHQbTcesrwL2F1vnzqZNEg3vTQry
gBE5Zr3c98NPacawLxrcKaZkrltbb+N/PLzOrHGnsmsUmxKiFNCFblF8hNZTFrlWH52MHvQIKXg5
7SS4bnKNcddMcifU6CfQedkqbuniOA+JQ5iodLD65zULXApSALJvgstdAjyj33Yh2g2BDg1qUWdQ
tBDumChdpRM11wrMRw9ui5EHzAmG1/dKsJJ/vHqoqpvSkq6I7r9WgrEZ6FCIViIyw2ULltbOdRzh
k5Bo2A7gc63VzMvqMiTaw6jdWcWt0suCF83lDPXL9fgnTdvWbBlL3IVZuyVJs8sARh3RTpnwduz1
FLpNrRdn5m4RcXhdzs/OLHOPnGVu1TQhuXRq6BRKU4yrAgXZgj4V1lEq7UODkBtjyrRid735Mk9E
8FXV1cAVBzW4NADzMFmXSvAcckhuFOSpibMC+trbeVt4KLF1Bwnqb9FDd2O+9JVv73pXdsS4xssJ
89lGcLFGU6lBGoon/V/aIxDC7ZEF9GAeZB7d5ad/MfqpGGf2uGhj9DlUJ3P4GUO1Jcu2DSos1w+M
cElcdGmnZI5aA992fbdjRGcAt6H5sKD825yifSIUjbmccJytiQs26URqo+wwM9nXZhpMvdY6g9UC
HNlXYb1YqDiBMUsaHmSqJ4eaVIMnsfy1HZtftQ0S7YLh1dknQTOXKHFNkF2o+/YuJUCWkSJ2Yrm6
0TV9DAyCLpFKhVWdiw+Fs5/PBbHeyqFDYGG/PiMMBPhWjeJhK29Ed70gxvCPIpsYLI2B80ZzzwrH
onSH6RXkFm43Qmhw+bDiVxUZ+3VvENxu/KjxoFQWCHdH5LmDDcLqBFkfCebUdHowR8UgTZeHePPf
TKo4+mevEpDD6CAJiXD3JNF7rQL3CNoXaShcNYLzQcFERvXouknBPcQ/KlRJK8doKiPUhrYt+05S
Q2BgPTNXwhU/HoxhFVKaQHQCGgR9KRt0u2UxOBqwx8winoSK5fUFiQ4xP4YbtU1bZjVaSiulAQr/
oLsFBWCYQ96qRaVN+3bdnsg1uZjRqQpYyJOlOCkYtq/bdxmsg9Wou7H02LIXW0FAbkSyRZdT36+D
xz8P6iSybKtkxWk2fjTLtyHW3QSzIhW7zfRmX6cvRkQDNhQ+U0FDq3Q+6n/OmNlhMVLBtOjFp9nZ
T+FiQNxGsrrYXXSSa8VHQvhzAZBhLOen69t8uYL8ZYfP9geqNH21yMWpmtubKreCUt6xhO6qavSq
rgC31PdkriBy+jiMIlygwIf5pF/JQKqY6LqEDp0WaM2yUaFDMcqRp8ttqKeiWpTgTPLzt3Nd1bQz
QHDA7CasK7YrLeoLtvPyZ7NMzVRAMACZwt9DjRTlRUatGQ2y2pmgAtegZQDwQvGk3Pf+yuyq7jvZ
EdECiayuKz8LcERrsilBI+AU2R2aHFNoTxok5bVQsLo15/xn0Pla3fo7zuykYwEpNqPH6tpDE4Nm
qVedqJ5CrYr3EkFMRQiX5shR1FAxqSCKX+4la1/WuUwFNaJyyBLs7arLa+2VG90vd9VD4uUu6mm7
EWOr2/mxeb6+6Ms1rTOzXCRqyyhJzAFmtXHf2hvTsnYksb0qeTOT1yH+Jis1hk5eYnonSZACtgE5
pa3TjXaI4UKnbKFSrPsLiPepAhIY0p8sZWqdZXqPtGpX540o27p8qr62iUt+LCvtcjrjgs22Ct6K
r1CXjV0MimdRANlmKGUsvrESmDvAQ4hx+Jfj9pd1Lm6ZJhjvBooQur7zKmQuwBmAMVuUtf7hpfK3
nc9RyDNXLBlk7NiM+6FQniL1kDDiG+1WUlBSl++m5OdQRns6moJwKVjd5zTQmdUhYkOW1jhoett6
lfk0N0PYTRmo8/Iwsg40atw0yf5jUPlEiZ1ZJShaKSwb4PiGkz/pO91XNqWrbiXfOK5VGVMFdaio
NijcYS6URYxNeqLjsJM43UT0yUww/AbRNy36YVcZNOGVXWt1d3rViDBgaz52Jcx8pvdn61WsOtWn
fl2vL7uYaSp91Med+sbamXt5/69wIl/n+/P8n1mrmZmB3xfflEy5XyenGRSopfa81L1XV29gUbse
TwSx+pNE68wcSKnyfoqQ3OsQVO/HYwEyRWYJ1ScEofqzEnpmhioLJuJ1rGqFWg1HbTMCi91tl4Mk
bKOJAjOvYcvkNJeaYr30XlZ54iIwNlkAfsO/VMY0P7vrc0fMSXxp3BlP168YwMUaRdZwHOPPWJPO
nlQ7+S53LVcBDXI4u5C39DAitk2Ohjse7NdsJzoigk/JS93q4LOYunWPqZVtOoykZSXdalDWve4x
l/OWv5epcZUg3e5yNRlwHFKibdAhcPUxf7huQrQS7oWUmB1u9gIrYUTbSlV/kDH+1jXmfzzZvFqt
pS6j2iuwA8kep06fKxUqL+0+Z5tcKnZJdJQgK233fjG+2VIlsK4JbkZex9Yuu1kpUGaGbKZ9Ny4Y
scHYFQptfiWZO7WH6CpRQim3DkA2BFKByS198VTaP8Q6xBjkMui12wEzY6QGUUmq3CRF7WRgVQPW
bqtB6ksyf+RTIJeAqYKCOFvJWWaIMs1amGqPrABLGfkBFWK1hRhTBNHw2Ly5/hn/UPj4cpX1O5+d
euCz6NytwaUq6WYZjzQD+940AJswQtHHru97+9irb4yg/go5TWOoXWhsBmQyvUre1eDpy1Inneeb
NmWOpAAFCtxUTSRXNt6zUvSmFNymGpfQTXqWx4TAsSGVc0OWwhuWIDPehoT5eWvu++hXMYsIQ0U2
uWxuaYE66ipkR4tym5aHNAIN6gQm+fuilhA5UN6MRDLuf3hjfX0VLiNDlcFgYEXBOnPtWLIfpv7N
NoGgo/uufJ8a6vRW5VWVvdEakXjhuoVXrlJeiLfJIEAxFNjiCSEYJDs7Wz8Myq08joL3qsAQr62b
LPL/3zd6VmyG8cDUD5nZjiEipRYEQx7V2ev1og0p7pqy+QFGtLCPJEG4FcRCnYuFDDpFFS2xZSqw
313KQgmYKmsQ1doFjsjr66ZMrkd1fXhLCEBq870GSHUxjB/lWG5GPL5zCSRNdhVejxAXF2cZOhCT
umXjlfp7gCgak0xdZsa3Ol18kgyurvZuYaTb62YuLu7MDLeHphERG2NFqOa3uQN0XEtA32TcFnLp
FMsvWozeSjh93eblYYkzo1zCKtlmNigURscgPQ5PnQ8NwJMWJO6yQcvZW4vozQ3GCMhJ8bNdtP8f
NItWE/84bmc/gXuI1+hLVL1FJEgk1scR9OKpVwVJ0DuzG7WeMqNUJkpCLmdfZza5mA+yfdKaYxbf
Ajgg7Wh2H++VjQTR3uKogWIkBE1Wp3ry6IB9X5DLCreci+CJ1sdTm8A2A59LfV9uQHJj9dsG7DPd
7SD7oPCBXi9A7nC4+Jhv4XPVwap88TYIfwoX2HViFDImNySwWysvrYf6Sx/MHtk1b5CY+x7dEm8I
LOZUx/S1x0eY/4dEWOT1XJw343maNBM/odiSnbbPwylgN+q/q9qfffD1Z5xd8p1OKebqW+lkJ48r
f1ddSU5c7ky9C5e8dSKoFQ1KL6i+XIy7X0b5OqGuGwVB+Ry1uuIDMN8dHsECsOFnunzl8PDlwDle
xr5JcH7X+k7nWM/Tu4wP9mr/kCGvU5wSFJxrsM95ZBPfFh9rQ6zwp033s7mJwCecP5iWcIbk8hvj
bN1cJJM60PYNHX6UHk5P0sMq1tQdUlSfIUO+NuVs5pQ3atC6XeIsB5CoC47YZXTk2Q/golpPtZQq
+adfD8jJbGf0rKDwMuLY74tLXlSvP+ysHQA0wuN9uSl7ZpsLZymZzcRYj7ceDu+raELqGmF9mzm5
Nwm3ej0d1z4/F8eyQpGYZKLBoDc/lEn1DZKESm0FtKG/UHcIoskS+PTlEsfZ+rjwJXUrwpWs4WvR
fEKnwKTa0zTafiG/aSQ/2FH+XObMzSMB3kV0mrhgNcgNoUzCR1XUxOlm6i616ly/DoUfj4tGHQRT
KVgt1y6iojrTgYD+YvSLxVk/Hwr7guv3Msj0bDO5sFQ1bNCGAfYmdwn6wHrJP1qgh5Y9mxypc1q/
21Z39i+xkp3IMs800hpFbPUxLOth9zTe9N8A0vusdBLHcMHUiGY9xOsPoptXEO55xhFmUgo6jSS+
ta2Nkrw2FhaqaxBOJc2DPFi3VbbtJhG18eU+3Nc28xxvJNFTi7bg8lsnqlZZROs7Hq6uFZoBZIbj
QPRdLyb2Z/a4+DNYSpFCBVY6LQD5l/P3dKTuAOCbbNQCDxJZ4qJNZWKoI44b5G8QzqzkziEReOKr
9yVSBGdjPV5XQg3P1lb3g1V1Jc59mUv3xdSDogUVecixmObiZYbInNBBuTijqJJqjxHKHvlT9i3T
nP6U3pleBPViTGxBqqIHss3L0LnxEl9Egne5qXn2AblYE9usHqkB6hJ5B1APEGVPlZcFRuZOwFom
R2txS0/yjJ/Xw4/goUG46IPGfjxnAz5mvGwsslPloBRNJ4iuRsJFnMKkYEwo4ZpqCMLqOxJqHrj1
gthPQzypMBBdfjNcdKSEFU9RVsCzjSiUsp6acKBVSiXd2A8khCJs4SVeF2gf1t1K64lZz/sxLMI0
KJ+v7+1l9wXFlkVUxbI+yQjPEkCzzeZFVVT7FI81rkmQtzSN08n2Lk1fc/nhurHLV9XfxvgiJ4HQ
Ie1NGJObjya6r5ioIvOHz/hlgXuTAvOhWYB+rjoNK3lQ4bUzSA8rd3Ttu/pbdwtgsG/VAa0DBSxg
mTDxuOyqX/a5FC9SpX6oGthvyl9GtLXtyamyf3UcvmxwUbSMFDAwDIp9QsXLJ531HLdjQGXl6frH
+oNjftnhYqixmEULRXgbszTF6MQ2sFZl2EG5t/G6G+MJNLM74ihuH1aPeQDlKEEIvwymh7q8ZVi6
ppLPEuyZa1ZSNffagBmHZAVHrqX4yOt3oB8Fxa4JWZxhA1Tf9TVfjq5nNrlQE6kGiKwXfD9UMI/G
jbVvHvtnghXXW3hNmByqu2iPsVBPYHf1i3/cImd2ufBTYqoBXN1NfEsmCdCyLqi1xVkWhpoys109
9epuA/36jRqTn/IYu/Ly/fovuHg0v34AX3NjTduDLYShc0Wom8nvOdR/rlu4nCGfmeDO5lyNTa/V
q5KCJ7vxHtw3WwN8XvpeJJt28RCeGVo3+8xxInNIVECEcQht6gBU70LkoO4FT8yLGduZEe4UDrkm
JYzl8W2P0QrbeIdijdPE+6ECyhXc1myZ3GEUUf9fxrafWeXO5AzhC3M2FqgYYWh6wJV/1/6s7+yj
DioLaQdOpp9y0B9LnI0cnHS+4AtevCzOrK8bf7axjCjLpHefESH7pqkO5qfd0pV/zi7CgCvvd1KY
7XMhb4jIN7mUx6jmKdIMHErT2s8VqMBrkfqMyAKX10CRtVtsFcdvmKajKeU3tBBE04s+CZZ9RbHw
zz/Etgym5/ZEcPUl/WYpFMdkxgGK2W/Xv9BFpzyzwnl+NrSZLa0l2WybbpSNuQX7CAhORJyEl6+G
Mzuc86elCp2DFgh8CRwqKWqCSJcGjN/Q7yZAzUsDOK7spNDSJhv1RQ9kMaJgtfCPgHn2C7iDsOSV
LKtqGt+uF73kdG71MH9WKutttUsTJxL4vuj7ca5fKsaY9iAhPDVz5EnJY4GKbKcbgirC6snXVsV5
uqVUQzyuVnTlWwNQqdY9KEsdWsvLdT+56O9nu8f5uzn3YzJ2RQQR4sxhLHKlPg+umxBtGHeTzkW5
MD1aXSQaQgAg/GyIgxqaK9fNXAxJZyvhLk7NImyamAyaYBSKtYr4EwTQOnNj2S8LtZ6vG7tcB/my
9nnFnQVA0i8x5rZs8CqirIjR6cCsILTS3Wg+Detn69t1c5e2EGJ1mkEMGxhVHk2iDlo2RRGkz9Ns
9s12Vew5xS3zr1u5FDPOrXA+Z0DM1KrADngaKQiO7dwpOvKYpre9om3b7imLbADQROUy0dI4B7SA
QK2ZMmM95cOqFaDKsaPm/waKcL40zgfTJjfZkiNIxIbsgdTVm/QPGXi76xt48VI+N8P5YCfV5mTU
VEfNqLhFu6jwek8J4g0Naldy1YcmBYRk9nFDUgwjisiXLp3lM+v8oyplc12AslI/sXja5WCCVRtF
xEYi8BEeNlLMCa26vgfBG5gStA3xUmiDZ8Jhi4sp//lauPtrmSYzr1Ps5Biw1gEXN+gY3dSHvkXt
sBfykm3+h26PwBd5IIlMpQSzmpWON5t632lsY8fdBgjfzs/H5SFWBofRcZsS+QPUS+9M+hhGzGqC
AmJchSww6ONRat3Mar2VuiiYI2jISaBBNDMw9ObUxfF6NDJoay7/prt8vlurZ5xFo7xXdHsesFvg
6bRSfa9NqVf0kSCQCz/Kun9nZhS91cBOAQdbr9q2943U0SAxNaIROX+oAVpwa755/UyJvgkXlEZm
TKwD49ZJ0T7MMv9VjfFzVwm5htcnB3/fnu8gF4YSHVBIEzw7WNroAaDvJqdoIwcrY5mQvkp0hrhg
JJlQ/FkQVNehB+gMTlBE9jCV9lCivYpOyFaHpsz0STXPNqLMXRQjuAjF+omkUYybZJDfor7ztY4J
vERggX8/pnUHVXgNvqhYUJiCuluTl4Kr/mLWefa1eLxGlQ161thIKRAdSm/RXH2Xbtix+j/SrmtH
blzbfpEAiQqUXhWrOlUnd9v9IjhSVM7p6+9Sn7mny7SmeDADGPaDgdpiWtzcYa0Te1AgguVyz3LR
ZjHdZN9Xy23fuG/6l7fl7hv2/BMEgEJfzLzYBRJL6XE8ooouqpAvTN06siTkqrL5FDzsqWocVCTj
APBUS9xGN++YLesweC8xvrD9je0jzk52Al3AYiXbyb6ip+rO+qqFzol+T37kKAW+Z1cI+fgzxGzt
Q3Igfu0xX7YxJedc7IaumY42oBZfMNDiaoytgI3r0axKye7c8xLPl02Ak7nu7dy0sTttpXab/FYD
dXG7OnckLVG8V/9LawKqWH1VzWzGoKxxveXVK9byLofhcb1X/u0ECqgyJFVcg4Ibl1eNvFi8ui16
E2cmC4zttrSez6CAIHGi2Iu+jan3oVSNqkRof4FOSzODfnmCVqPiopELNPmOlwDY3stEjBTqLdeT
2XtjBzksWcpstxQOkUGKHnrLBN+4cERqMiSd3ra4/q7a5zIcDz1wVInA7iNNXO1j94cp4aBoq7Hk
jMNUlls/NSsLwdQEuc7DQIJpBVdV+yMx/xEAfJgUbt2uy6q4oZjwZdIRXwKNxNNlLNs/Ex8GhDPB
1z7GfYSIRDEPYNF5i8eTnapebX9dqITidtuEf+LMhynhQDg1Reao24IfUMrqQL0GMjiP0O92E+oE
daKSqdsHlQ9zwpmYsrRq1wHqFDM1D8sUxakZLWn/D/Lu59tPOBHzWq9mW2FPULsP+tLxzPlweYX2
lKC0DxOGyBXNChp32mbCedooEnsQk6MCzWfXI3frI+qjKnBGPI4jMrepv0l+OncWAoHwyGL4y2io
tH4wL/NLTxavvjzDhigdn5tdzqwRH6bMio8ih5AgFlk3vy6Pf/8O/P91NERa6ZznHeh9YCUfkYUz
Sj/WJDtlNwN+PsMChuhFEhfZABN42MxIc0A8lQXbTJrqMTm0njzULxuUACXmMM/quA2qidXjOvGA
Ll//3bQJyLGykTdLjdOmdVe2M7rOyP3LFnbjIOfTJmDHMBpJ20IGHn4zvL0kMIL5UB6gvVa54P+S
a83+zRvkYysICAJpT4K0GtDQiMiCvZ98+f8tj1wJPDCQGslUT6R7Q4ARFawwy2LAZno0hwgX3rY3
LL8PaHzXugWOlewpLzUpYMrQWGtpGO/bEV0o9ejVP0r/L50/56hbqLuUXqOSsyzGtCjoDUhRw2YX
gMd/9ilx+/WpCCpUaM1eh1i4fT3f/vvBvt/vZ95n62w6d9P7YNfW56v7n7M3e2Z2ML0qlBNiXL7y
jPdtfWaRZSryJwVOht0gMpM96M2phz5v3R4S5UVyRDbk+Ps7z3hf6jNbWmeUdWNh98xhPbqAx62Q
iKNlUuvCDZTlFIR/E4f67yF5P0RnJk0lZXO+TSgcIpAy+3NoqMepROtwFW3NmuPw2P2AR5+7CKsc
Sk/GJfw3D7SPDxCQB2kBM1F7BGO7oHnhj/U9otjRCJlKcK44bh8sfgpHsPtG8DcrXdmtJEMJkSFa
B8U9m/v3razrXof3IOjBNjSH/GgWu7ELHUSpLKvUqoBNZF05mMhhFQx0N9bVdLeRzG9vUQiJMA8B
IDlOXPZHjfcyiLOVpnWCFncFm0uNyFVhuXpooTK9hiYV4GnEPKNGLYICL/S45APevcFMAwFpw6aG
Iep+xJOWjquB+gPLGl07u7bglEgOj8yEAL3Q+yC5Xq4U4xvA8wKKCG88GPe9WyGfRdwy0iTZ3F1k
OBuTALxd3I9WMyDFOMz8UMaDzxcKstujNiL7oiSSBpfLw/tDA0SZWWGrKaythERZUYVklslY7O/K
/47IFF20fuW9ORtQ4uwd14HW5ohIau5zNJ/5HH2+WRJBBkReYywbmhAgmZWuIVPZAGLxqlDmwR0W
GbLKTAg+W26CkLhv3u8N87MaoI7gi4GS0AodASrEEfNPMlzZx7Wzudy+6Oy4NVmXq7E+0xNExOGH
56GF/ObP/EkBHYMCwnvlijmu5hEUw4JhGkyL4eXzsHtFn9kXcLVxOAE3dKyfbPW2ye4d1vtDvkqM
yKbV+n2Qg24iQjh3iJEYzpEaWZjzh8vD2H7hjyvxbBgCUDIkeVibKPop7gsUudz2E1Ys+1qnMr5x
6eYX8GNM5yF1Boxl8vrKtSa/P+bh1kLMiZveJY/ZfR/JCJB2u0ZQG/kXLv4h+qG35txr/zE6BWic
CR07mmwvB4cFagkVMNurg5cWPmgewhHCyX/tF1ndlGSziP7csDoJsykOPm9ehiSNOrXxV6uVBGP3
I6EfoxW9t4XW/QTeBEA0FFM3Fq4OJaCbVyEbz25N39m8il6bUpSMTZAFxmLCQWWPxV37w/jFCviL
oLMCqSmPQWPoJZ2b1f9DnEl2+kVPjvWW3cUb3rTQeVe+w5Xb3IoeqR8/vWsPZrRCk1APupvW7VEg
CgqHy8dGtpvf//8MfmptoS2i9piA1tXCBHIEz53Hgm3oiKXMAcpu5Wmx3V6w82kXQGd26sakHayO
4RzCnywKf1I2Tm0cpNGj1Z0TWYlfhXJHdj8ufba3BChK8uyv0ApYkSqM0TMClJS82SiN+0Y3F9ob
H+yQ/jK95YA2QOy5B1lcdf8pdvYNAlgliTKyuSRbynMEO0z3sE24+bbpyyzf5KnPXY/uzJyAWE7a
NG2dwVx+ZKjc2Vja/pe6GQnIvz8hzrYSenWJkZhY1KVLMle3ECKTciNd9qUgaCxcJLnWmXmJ26qx
mD+OCQJDgzey2J1ySBcvleTekuHu+246G5M1Fllrbv43kmr1D+V7Am9xI/Ipc7dwcDzSwxdUxium
q6M6fStKGiPIi0eXD6lkYt8/8uwjKmauJVQjDMhik0OSZX5h/pJY2Obtz+uTmtCfsTRiizRtI7Ps
AhrvEN21h4ANluXbdNUhlm6zK3Ot5ojnM/FWDlaBYTEQZOXqCGH16Um3zdo1+3jylDZ5yqbhWHbg
4RxMP+sQPbEyz6FQdSXDa1LaPjLwzwvekf6SaN8TVNVM0IyybUMPHadb3NxhR6ry8SGf7CSkpI9I
N3/VkvatXqM4brZk+SMtiavpJLg8A/sRf/NjBgRcGIoytcock2xyBD5X5WpVtVPF48COD+gQ8Dto
iagDP3I01VWrJomrSc0LkIACQc5bHc9bIyqfC4S84oONR2V7JS/q2O20QOHzfxdbwIPFThuzYRSH
qCsCp58eDTX2mmZT49QmvytKvx4cbyVjlOo8QNQImidQpiCPKHc5jWYhmfp9ePr4HOF9VLZk0kkF
wvetAKTDbb8R1RJpnvpvvIr/2hFbQydbmZ0RFXBIVD+s/XpUcnRp5m2GLjqU8jJ0Zlb2TaKoXmpI
XoB/A/gfprdagbMT7DhGnDWmhfz8PINA0leLwXXwuGC916UPDIVyTR7f5ZUWLgTE8sonNc8kICL9
BuH1ZFmDOpEY73qk6MMp4oHttwHDXbAVvsQee718oP7GtfkYs/CUKmdCV2uCrwg/+QaeMqjLoQ+H
TB44yxXcd8lXJ3ICM4Ksgm828DJkTvPf+DYfXyA8rbSpyjunwRfoT3NoY3NBQu16o4M0dE9FGEPe
cCPdY4JjUyi6mnSzTk9FrIaWWgQUXFj413WoFlG+elVW3k1VGYyrjO95/5b4GK0AYGO5JqypsL75
svp5PftWJQkt/I23/GFCACm1VDSF2AAphXgE9F7sjbvr8Z0Z//OI0PmL+S7vYvrsJPOZZKMTMGst
IYJS1lhLW3sgxlWjLJJHh8yAgEKdymod2wWgCCqZunu0cxlt5zY7F+5Ysf1TGadR0xjwp7apq6HB
tdwoXYf2mq3Foc9lLIgSWBXbPjtOGzOdAKub17cxmffBBqsy50R2zsVGz6pQlXxucJtsbQPYeVDP
CKoHTfO2V6n1Ob3b6vf7T9Prpq+s/EAZgQRoNvC8NK8C0IxNqtI5xrx2AUSNNMddHbc9DghG2bqr
P8Zhp6OHgMGRr8LpJr/7X1jQZWsrQA1TaJXoKCA6dUsDMqIvVhEHJtzCGdqgS1P5l4e8ocilEQso
4yikhlgtpjx1Wr9aUVCDYsFlltWlyxwFUU1egyRuk+Tl1sOLVP5d14FOYCuFsFwlam40z/kp14SU
jU3AGLCbZ02Zb0E+dfZUaFvka9DJauFlSCa2fXLICk+zBTgxm1s1tW5SCBJqn5EV9rVJ+aY531gH
BgOeeFbHj2B8dhPIbSbNSzbkYTrc2up0MAwiwdddCHJMXTc0qhuOGAxIF+5YpMF0V6pxNeWqp0t5
dfazq2c2hI1Kk5hMTmXoSChsbdmlv6Lz7f/rEmWxxd2WN3pmTdiofNbTFmLRCG98X3OvPMYRCdB9
GpL73PEd6oGPLNjimsW3uZRFNrZj/8chObMt3IcZWxnXtn5iO10gspi7E4Xgn5IOrl1VgdN9RTTr
0wxekkaL3TFWT3aHNEcig+F9l+DsO4QN3et9afIZc4B8uVesD3H/3CGnElee1T4X2UNdRTl9uQwQ
u9h/ZlO4LbOVxfFq6zoCaFA7RF/jAn17ea+ObMMKdya60euC8i1VNBV4k43upB8uD2QXVz8GIr73
0Wo3LvGCwtZWTdBrH0cOxMimeXJbR48U+s8ij2f2BEedsSFrpgWhEhtaeTV3grFUQrDpR/pWKcV/
2tO3slldrZ0kkC47mOIjP1MnZAI2d3k7mPmPOty4RFdv/FpeyeOekv3xXpF39h5h2lhyJ2XGqUxv
aoV7KvQ6YnW8VpYfXaVdaeAKd528l+Db/iP3bHYF8AE3O8+mbVumo+lTE6w4zer1aG7koxpRzKue
Urcucm9ttcBJvl/eS7s3y5l1AYyGqck1HDvjlDgOZCCvtK6KUkdy8qTrKMBOU7bORLdqkrhjwYyo
cWrctv1nXXnuGAIq4DMubFDFQgZIZ7NLZpmQ/fb7F2BPJFRFA+dg4pWHYJ/5OPfXqT54ifUao2zy
8mzuv67OplPAmH5hqNTRcDT5y6bLXYbFLSTr4sPgbzFri7mTtDdQgjcioUBJ5mleza0gNQZVdNH6
ED6VjEoyfX90vLB4GRtoaSEYQT/r4xXYw/XDfF14emR9rpdjeaeApAUdGJJqMcnQxC4YQ6lzQjQM
rea2uwylNxmS07cf+f5YMF0IAAx6lWqkfh9ack+8+KX9kYf2EZfSkUeQRjZdI+wjCJyb/yMdhWyM
gqNeWdREXRdKZLrccov4q6NLyib3w7VnQxQABnSCVqWqAFF0ZkUpnf1mwgFs+lujiw+kuR7ba4VU
J936ArreU2tiJZuXtu495ysaXkD/A9La1PY6HWqXS+HW7fwpzojkTpNNg4BDxCgIqrj/2sX12ATd
kkkOpwTqRMbSFnLFSUbhSSqx45UdgUARQkyLjMZ12zEXsEZkUYjpTNa5QrUGz11EZddwebEidJ4g
gaSjZcLybHTGufx+69hFXfMxfevfuLSAWuZh6QISxWPd55y9ezuKm3gVlL6rYxPysJHsr+2HLo1X
8HfqZF3MvkE316SnXk4Wnyi+DRqOEXBkN1fgO5E4sRI0Ejtf0iFdiUJxZNMORGagG1H6H2ZxZ8kY
GmR2BLdnXiln5oQehnhF8JfdKcwOu/aqWB4l8Lo/gzalqmZQEG8IhhJHXci4IXiq/1jSg9WE5ZGG
PHDu2O38mMT3Dn+lDyBifA/PyTiG9k/eh3UBATmh9TplkAzkqe2Xzl28Sp/M+57VhwkB4xK7KOul
nbdgxFbO0Xjx5No+Q/6AhOW37GZF5DENYuPEfPNZh1KaZMfsv9mdjw8QIDCLc1bFS4otU6PIMbGD
pjuNYG8z6vvM0b05v+INlAshgA5RbA+UHxZ/JGiBpHp4ea33MejjQwSYs0qrMilIpU90iLRmDSk/
2nkrwVKZkW1jnzmyMynnWUlViECW5lWs0bDP1RsO0uJ/NxbhDae1yWrDL0DCtlSim8W+TRMe/DsT
AojxokmSqVuQIigqt52NyDJ/rH0vWZS/uSE/VkWAMFZWVUYTQNjYX+XKdW127kBqV1dzlzq5a9aN
GztQE1OPZfHgsMcpv5905WD1D2vZBOvwaR5vBvAT8OQt1T6PeSeZhv3SgI/9K1JWpfE8gZoG7cAb
b5ziWl55Wl+Tk/O4RsXNFroD37n55Z+5X/+dFkfAJbCkl0bSQdczru/ngbigy5MdzP2n7IcJAXwQ
ms+1uMmcU+3EuBujkfwY+9ulvlETw+/S1zXNXMgf+7WO2pOOeA36EHPaeOlQ+9S+NpFTv7zjpFMt
YFXcjkWJhiO40/Y1Kpar8oVM6pOpfwKvtK9ApqtXF68e+N1igR8W6Vw9fUJN1bSMfgIFkctfs8sJ
T88WXgCuUavXZmDolzVdBJI3xkB+9cx/IiuZfNdenUerdsvDerX4vZedkJDVQfMHHppUWhQkWygB
uGa+WK29RT1zyEzFbeyBnNzLF0ga3NFWRq8tATBHALDcMta4bAcIylbXLdIqdfzkVDI34m/icB97
T8CvxO7Sum9x8W30SKufBdq3dfX1661UHVH6OdCDlnlE80rDBa/R5ZWVzaeAbLkdt61FAZ5Uc535
1eBQKoN2yVrg7c9k6Yhtvv500T5GKuAbZXVr5R08JhvxPTC3TG96zr1plAnn7dlBpkultmrZNqoc
fr94kmXUtQ7SVScLPFpkUUHFNrnMApriqrs8f3tb5NyUsEUmhLz6wlRsBBDvaXxkVe12+qd/Z0PY
IIhlxy1w3j5ZzqvC7iu4mySTPEB3/fTzgQgbAaHn2ZkITrhedL4VJwEftRBVQ0c+pl6nfKqHn9Vc
B7RMry6Pbm8HnhsWNoVhto6T2Tmcrv4R6dknbMhbvBkecOv5OuioL1vb8zLPrIk3GAGrPLXB0HtK
la+j0R3NVD9etrCLlecmhOsKbBmTuqJtFl4mnvKtyw7jqYk2MnUNadkU8XWUtLsUMkyxC/4YL/+5
fqkOgzQgs5tHOf8Q4VIbcoWD4RG3tQkZOfvX8LDxDkBUJzCQJKqhJYdYkAt/U96nIFlTsUN3NRra
DiNmeVlLN0ZF/aCiciNzohZPmHShki207U0RV84HKtxObUYatS7hVlNUP6Vd4ylKHRlD5Y826L1j
tEeW5T9wOs9NChCjGh1Rgdt4lIGe3xygEW2i2NiSsRxtm//SyAR4KZN0NtWtBHVBNVCZfYWSEbRg
TvUQUMNGqVnlQ0JQciXsxqLOxybgjaUojUXqcruQtJB8Rf67dLVvBVpbho0CEnoPKKh7hjCBZz0a
K4QI1Tdpecjm3lwauABHLW3zybDy7akGHndv+pQ8QenE1zzU2t7mOD6S9aSSO8MRYKhwFg4SNQwa
dRoeG1tPH+rAUfW33mBuQ/iB6RpI7+h4U5MG3UxWDIaE8otK4yjj31Vum8FcNihatVFCMxMbqiID
AVMnmKmaWvvUNlBGpjyusXwoj9Da9cuqp5rb1eqXzsKA8MR/BX/pY68T7jEUqCRkeBhm/KKikru1
AAm0yVGKW6sUPkHVXuvxy1QPL7pZ3hrTgFPmREb+rMQ96CMV5k3MmkMH8nzWhDqQpfcs643ldQhR
0DLUn5ymudbbEkoaaKBorpzKdHP2s24SPEmtsJ7YY1Jax16hYVepQWE8dgO8/eVN1Qc/qcwr2iQQ
3sUdzg+TtN5uA6Y/Fl8jpmaoBkHgUfB9l0nhXWla9omVmZsNd8OsurSEJkOB9meHhbZKXCd+Gine
Q8UYaOP4DwK+9tkHCICy6ljAeqvo76Dn7fbp1TpV3y9fE9tPXBqjACA6mCrXbEFRJ1TxNPvVNiWt
97tu5fkYBOioW86YWmAMSXPboAuxrFw0RvrV41bF1waWUR7JyULV5pf/dCXK2mh3oetsDgUU6Zd0
qtcMuY5pyl5MJQ+XeQj6QvNxjgKj775alu5PbSa5C3YdsjOzAnAgkUTmscKwcwXtjq1yVC0aVbUs
lCMbnQAXJk0hRj7CjEFrr5rI4+pMPrjrI66+0PIma74otWxGJVvGEuqr+9xqFyWt7JPTXxUgwR9/
/astKer6JGWmMr3DlqwK5uZ55mWTrDtNsjqW6JIsCpmNBtOmEf1aNZjfMbSK2pK9/yeWO5rmWNrG
n6c6VBxIXA9ZjcCTfRrjq7b8TOkTb69aLklH/bkcv1sRxkJzo1JzsrWHGG2Qt63Xq5K9LLMg4GCx
DElmTCDOLRUk79BtObRPl5dce5eI+h2Hfh/F9g1nQToVPaZZpfT01KjsqEJ5+Eigm+07RpV5Hcu+
goticjmFHl29JirEwdUoM7Q3QjrP6PLrYrFDlOamqDAfwcZkTkfw0Vzp2hrMRvtrmZP1ztagPj2x
RnWhkQlavJ7yn4Nposyum7d2mjmYW6sHZ0Wm+BYqCV2jykGp66ADpFFJ55p4mARdphPPcHhka9ln
U9UjhyBA6yxt2Nt43xnmbe200Zo2nw1q3yemcYQb4/ZFEoy8itruWOm9q5SK36pNpDG06mW4q1uI
y0IhhEBIsE6jxH7U2K8cmm6KgR4uFLk3zVFTh2sH982cl18sO3/QZt0I4iT7XlMnnCnUXIzk2Fja
Q18/OG350trNy0ipX/f8lce25mWUfDGsW7po3jKT67igt8MyhGo93xQoaHCrkaeH1IE71635VxrX
geL8iqGAFgw284Ys8bQeIxnw+h9srvspTVw+zG4H2Xs1gV5ltowozu9e0S30lIztLSf8cdXMt743
VszquPhsXtxpxDDf6tG8L9tZc+NcA2tDbKDqFvKChKZhzQeUkf+alxvaTVGb/UiV+HOjfWcchOoD
yNSXazt5ywvuN3V9ULs6KNf4hrPkO7XSb6ldBUOv3eLFjVqQrvYu79M/ceP3XSrcliXC5knPcBKG
6WSPuZ9R5pa6/S+tCFemSupKUTukzHrjl25CrfFWNT5dHsjOO/v3kQjXYoySHCdNMRIIe9xt2saQ
gnTbO3kf13se8dLJFm7ChKpQ5GzAhu0g12qo/KCoGvN0rrlqbt/GinmkM/O09HHJp9AE0RgaTXxm
lgGZuauV6imfJq9MWzCsNdhChjdOvwptQW6m8Xn93YKiRkmTiA2GN/DRT9UkmLUhHMavDtpvymYu
/b7RnxnjZpBqqLAeHy7PpQwehTvYHqaYtT144nX62GRvg9SFktwjVLhw8xG9npSB9voaFVTh1sxZ
RfFRj9H9u/Wi9cAyt8CTJLw8rp1ugG2POOZGcGXAhxMGpg6GqvCmAWE6/HHeTmgVB5VC+1C35Q1J
UO4wUTfn3DWgHaqMjzxVkMplvuQr/nxVO+CrdgBuhm3pRKTHrMwxXuamiE/kIX4wPAbuCChxQ2hE
8ZrbrZl88Lea5TK+SdcIimwy+3tn/ty+cDOBz1pFNn5bXoSSjQVxedMMsxR8sS1UOdYB22/Rby28
kKrqnjnzfVGlbhcTdzF1N55kBaA7DvXv8yFgUDLUrNQyvEo6RGF7BVKA+eDZoEKI68pn8GVW475l
ub+m0Gs17roZIjfMaF3gc9Dq6GYx7/SGRZJV2nwA8ZSfz5KAWWRuWYkm0a0mZuvf6G7hKhjH7aWM
nH8DLR+USkhMbgGsSyYFCLO1sqB9BmCBrwDqzPppUzFbQj3oP8kixjsZ098nXQAxCOsSSiwwJoyf
qe7RU49eEc0fPjWWZ/hr66qhQyJykCkJ7FSK/W5XOIJxa5HMHiGLsBGErn7iZZlbeL1LIwzzp2yY
OyGX38yJtQTW7CTaSMztVsjA7/+1f26utiagBmowTZR5mxSNofjOFaSB/Y3swHq8vKiSwyZSbKqc
tG014rDXI7ghaGhkS9DHsuirdJyCz5yMI1uUumL3Wwbe8DSXZ+g3qsO2ee+Tn3y2aeBBwoCFyHCh
YUX5Iq0C2Ls2zk6MKJqatczUNAUc6Kj+D9SgYS68qcSngR6Vd+andqt5lj0XJVgqEm4OiUr4qODW
t7s26ttDCbIIS23dukfedj02qzR/uLugmq5vTaOqhj+/+/VLopRmyrtNCLF5qZ8z9BZD0wiY3T2P
Lxs7DYN+2+U9tJO/xi4+symsbqXXc18Mho1uE2i4v5CvEJNEPqv51F5rkRpWIT/pVxpgQoWmWuE7
voxr9134/g9oOvuCDS3PXjNNXMSWbQ3KKb6tgMCIdvMIKfv+CG3kxH0EV2x+PaSujsY21fXGJRpv
a8/xlWvyYKZu9Xp5QnYv8vMJEa6wtdeLsbV7Barrpteh2y5WAxCLuWDQ9K3OV8uXzvluVaVbd4Nb
gcIWhVIStN7dB9jQW98C0S1T2Ae8n3iXcWho5Xns8XL2mKa5lfN8eaTv1WR/TPyZGWHp7bLieBYW
9qno6k+W9QrKUz4hz6D9gKvjoXYCDy77rRiVO5UOqT+Z8aNtIg/Sra+owHfjHp2V9bq4seKAahq+
RqeCVaKroCtcej017zk1vEbn8EhpsnWX8+pqUs27ec7v8rS1vMrsfiZqe2sWT4ZzbUM1tdSOtfLr
8jj374WzcQobTDVzpP9tMMuv87XSvBbonzbV5NPkqD6zrjokAAxKHzrVCkFEEhiI8F7+gF3wOrMv
7Cicv3WedMSAkvWG1c/2IFXr2Vbq0koKbk4x9/WibemrjfAVzWneek0gJ4KgcOQcZSGtnUJlfPLZ
eAT3ZWqsWePxu7DCElkR8SC/dlW+5rjYpxsC2jvZG2+nsOJ3i4L3QliexJWNGUSr7Wc0YnqIgleR
crcN0oRPX53GxpV3n24/e2laBUeGcJLEqxLbJz5DPXMAjTWJeHZfIjm2NIV/eZdss3bJmOC9JArg
IEaN2WlNHpmqupUBp0J51qTvctlsijFJS2lqWpuwlOMQRxMWEPGK69j/PoNranxB+7In58yQHAIx
vrc6nNEi2ZaQPM+8DzI01F6eQJkFAc6oXpKJWAiFDtXd2jGkOp4vG5CskCXgiFUrSkJ07HuF6n6m
P2Xmr7kcvMWW2JEu0DbSsxuRkiSrVgeVTeYpfgDSmiyqnzeVbX5l+SNiTAe829XRRZt5cHmI+zve
QB2hZlgQPhIOmulUfBigS3FK5ieuQlwsg6S1luKp9kmT6drs5Lq3U/1hTDhextpyBCAgsQzX45d+
1EEVaoH2bHocbpVHRDL95qYG/VkH5jOZ07F/w36YFg6bxvrK6jSY1snPnEdOc907ny9P5f4qIhaw
VbRQyEgJtziJS6j9ZtCpSo/1TfxWQhscXES+Euhvs7eE2fNyA2IrSUX17h49MyoeglEbxrnDMbPM
znNSiMF31wWrD8osiXO/OyF/4NWZJeE0VC1RE5A/QApT/1XGqEiwfw4L8Zz1vp8fiFLdQYQDl+kV
yt/q4g3NtShctzFs+7kstTuoc0SV0/lx8dhW0CG4NRTTr1MSNsbk1qblJePPNn2r4kdNU19QsIMS
HQM+EB7KGugy65sWJbiT8TXPw0ExvZTZYDlKvGLRfDqgnM6a7olq/0ws1F+Ws3ltw7nR53r1Sr06
WuuXQtXCy+u9Cz9n8yEc2rlOxlRZBnZfmir8VRYwzXy9bGJ3156ZEK55K2ElqRCLPLW89pIStPgp
pGuap8tW9t/vZ2a2PXYGP7XTW7Xd1uzeeiiQuu8COzKCCuJxPA1UDZxsWjBmUAyTRY9kwxPAx+qU
ZYLGMTTeERlJ0UZy74zHy2OTLZIAOTHPE3NBGA+FS8i5G+iiqCXnYqcnD6h2NnsCtOQkt8YkxSg2
IsdjF9lIMbrZUfXBwPKoSDpG9l8rH9bE9ioIxC9JvvTsnkytN4JFqZ/vpgaRXaV7mpbJTwwYJ0No
JJCA0aDLshzbVPaIlMyq2GvVOqPSaErL7uvqraVFZOqGBNZ26HJ/m1Wx16pb9SUbC4yzC7TQRArD
TWqXQz5ho/bZGujxEMsMr0N5loX/iuoHOcm0ZH+KwVV1KIraUhEIKWIUyebQT07xapDAyL53fbai
Ao4kuQrygbaDNr3z2iHQoTh4WFlocSS5EVVInKFPxl1o5oJsyNNQnGISGpYGR8MMZCz/1XHRBcDR
07zK2x7fAplC1+atNxRpcNkEXrR7ju/ZgAW4Yba9tGBaYfd6oj8o43zIjDGyHDOaYjRTzFbhzxxN
5h1y5+qkFV4+WMahziaXVvZbbreRpvCQO3j4pDV3bUJ/KHn/BSSEzwUnKAHXFJT1fNeq8mDhaTel
11ryuCzgRNKtcE2+GuwmKX+WxHRLFGkyC6RYBQuKoY5s+1pPf0BPyR3T2iUQkepaFLGwwdV1x80b
tEx2iW/2ml8h+0LXuxQNgAPYSLArnYeYXavxW48a3U4tUBBM7wlaqCA/UBsoOb1FV12JbtUmRFmF
ryBlmrbfTRSu0AwOwtwcCpVAujBxLQSuDTR9lfxOHwev2Bzb8Z7itY0COXfon3JyW9ZPlaO4dlJ7
1LozQRmmNt6sHaj2U1t4qPGfy4CuVUAeitNQhwoJQQ3JQZQdmVvrivU5KW9MiMjz9NXM7yEc4mo9
wnwdOSbVc2t3gQosS1mEs+0SxPrs5FFLvtuK34AJhDiN23aZOzo/LfOgm9+SiXsQy6zHb21jemrv
QAvh0R5nbxgcN+lPq/6sZ2C6j+/V5FvdUV8FV0FHby2Ne/l8qBmUKJE3SaMBM60lV7kBFQX1k9Gb
WIOwmYxg1BuXOKBY0o2wZtxtpiqYjBQ6YN9S/PLa3hOOcGT1WYlftRlccu03LUNlNgKmIIsq3YTn
Xkt+GVp+MFuprLUMJoRrrFIqpU1jXABbGHrrn0v9XnUN05vQhHoPycuAP1HdnbkEI4nMsHC58URf
5k4pkvvPPThUzf8j7bp23Eba5RMRIJv5lllZkz2+ITxjm5nNnJ7+FLX419perdoHvtuFYbfY4Yv1
VQVTAIijvAn39LNzC1t3e3QYlKDfoWnsho/5F90xz9Un7vX9J337dxjyCgWTVIWVZx+aIV3Q9gfL
iUIccILgbMD3EeY8y7FGmP+OQP9eh8UFa5BlHYd+1iE1a68hCvrhb9oGfc9nMJyc+OWA1XPfW48J
6FO8gjztQ1jmJkH+19iKEAJHVFqTmDlKBAauBP8TRjHvQ29byF8fygT1o5wXUw3AKm6U5AkqpO4L
tKDBez3YBLfZ5dVbOAfIQoFDVZcmQ8bUb0Ne4+wE+lBSBffvyKV6fm8zGTcHQBEawbMUnWuwiYAe
/Shq2XNuLlslnHaNSBq3HMqvjaJBdVJ6LCt4/CbXHlqqeq2AFGAYBc2GuNdhkcaDWQOoYeq5U4KR
RMoaSw23le4JYeZFeHvVOFgigiIMLZ/yCZJxIURQIljjSPfnWZgsveh+gLS2txvafgJFs9Wa9mtk
ki0dho8qhwuqJ/yAnjQwo+PD/a34j3j71/Gux3EVb2eLETeicoltQl/5ln4Cjap31srFv3bohDEo
+t8It1e/eu8EGL9bdVSe5xTmAmhrr1JEeyCNXaepmzaKxfnEtet+by3GJmKpTlSBVkL4JnsgiPXJ
9/BpLU8aPPaq1cjdW4kxgkZWdW0JOtgzWtEozcCj18JzLKGjkdbOPABWX2ecpGL98feWZCL+op5m
qTIQJUmD5lKMrvTGh2zUQLULFhU/OFt5/3H+i49eAcojXyqCLAmlJ1srffQ53S4AnBjogvyb+fMi
/hZbvH7nf9Qz/ndN/0VS3woTSDZAtX9aPic0V80diIdKiBjkFpoFz+KO/hYD4P3zVFldIUUsQP6R
o8wwSed6bu2pBTtXKFhCnYCt4jkNU85zVO4fJ3BpOO6r5ziSPiJJC7nbbiS+1g+BKDxlS+bFS/HW
DeVxaqhdLogaqxrV4KdO2wi9ZiUleJASCSRl7yZdXoeBPq6gpGzc1WUUxCo4Gn7qS+30hfIgpMte
R+F83uSgVoNiut2CSCHV+4MSQ6BbDIaUPJhKvNPIuF26+KVVq8BEM0wR0q951IBrsQL4iCIMMjJ5
m0WCA3oCzpvlbQNjoDN1UJRYSGPcatnpgCWMkDdWBUxFt5dE3iT5f6TNv24XYwTVug9lsYKPy6GG
ru4mK7NHcCyVv8PXejtf/bUWY/mSKYyErkMi10Au+SIOvfJFJ5vpoXMnlzqJxxMLut1E134tyRjA
Qeu1ujGgStB8GTDGLrwlDwr8eOQKqHPi1bqtMzqqPR3Ibly5XlSOjeI4GVVk7CL0KdHpW0UzwGFl
E7s/Nk/Sh/TRBES2hW1/wv2mts4rT6yRyX+bRkCv/vmW8qGnIECGFHYa5na/bHqdHIdF9+KJWiZx
YKnxUnqbAPOtR9omQVXwvrnkWMsLtO/qMSfjQolkVvG5Nr70w/McfqS8uJtnGC9X+2qNoY4X1axh
GJGFSNtmI+1XSjYkM7klvMSPyb7dLy4fLMg70kvf82rdaEnA5KVla1go2tMeJvkj+Zr4uq9viaV9
ZE98TAT3WxnjmNEmLw0Z3xp9i14JitqrsHr5JjwqDmQCV2aSzOFH3txPZYyRaih6PxVVeFqayjK0
4zzTb5kC3VhxO02vwnTSsvcMSbiM6UC1dZRFtJay8Zo88+7fJ56duvzSq02Xyq5IujiPz1nRWqX2
w5zy2OpCFCk6aFbEUwBSWgijokFZJ91GG18563PM8uWArtanMWCGkYm4efpibHUR9KATKHhbR/SE
rYhcYPKbR3jiA9f9r9nNnafMtobkSZO6qiujs+J3m/5hVXMwD3Ew/Ii4am48a3npHF19pAbl3kxt
KFwwxqvXyfUwOy5BASDEQ/fWekB4wzHkDxXY6q2yd5raQvmD98W8nWZsFzjb1Cwxk/hsQBVkLM7a
0jtaA4B7LTuFonPcLe+Ks8x8spiFcV5AoyPRdrMb2/Kb4JYBxGitwcUHv0Kur/O5mLn7ObTKNqmK
ZQYYKUPuMXmyNwMPHtnTTj5OIHgNd5O55/OR3oZj/HKFF0TS1eEOSluoiQgTAuJemI9kC1SmBTG7
187nT7XexG6Tq9UYg7XosgjXi3ygKyI/nn7GGepXcxsYDXi6uq+jAQppQbdlSbbvv1SO57mMHF99
JkE7OpRzPFTdQFF6wNRW1trqzEOpcbeTCZyGqGiHKkMwo9eOti29BeYAcxLJRt1Sp+KSgHNexQXN
dfVZENRORJHiaRb17LdZ4fbCxkCfEcUgXwhLjvvmvor151wtl48aXaiA3Grwmk2b+ylkjEVn6nc1
uM5XqydBBFGF1/F43ahLOf+OwSNMxARsp5bHy5qziqAxU3UN5fYCoVmRdZqlzh21Q9qfaiDsjRrz
GEa+joYaKFB3PUWtQA7rQAaJsd82dW6h2754JFW23aSDvWvRPsSy9cvKoJgrreJDFwFIhVmV73lZ
PSRael5AA+0QcE4j1l9JHCsFM8tLO3qCqO/mqnj8/99WBZBDTTQlTcVt/+c+K0LWrcUt9DZAbJgu
j238VUg/769x03deL8J4caKPyiRRAcBgObP1fp1LzpxFUjZNF2+HmFjD0DgLHQ5TFgzDwLOwa1jP
Huj18sxLMSaFtn2pRefwJd90G4rEye52UmRJoHPVt3mQOclT/iJGnIVvWYLrdZl0QxAoydPcAONz
vmkHwxdmai2UN91+K6m5XoV5KTNGtBpdHuOzWuuegXGfNuHwTfBWYB6EnPVGDl5ykAFKx6psXGjj
cp77De5zU7r+CMbnQgmlmDGSjeZpjFm1qHC6Ep2KKh+8pNb8ZPoWVg2IuSc0+wVwLCHYoeJBr9KN
EhEQrK1TRiBgUhUzoMW+HiAhgxmY+7eYc5qsnyYRWPsFE6hrPf9aYoW2Nixp4ExD3sTGXG0E65eH
OVF0fHp87ryxsYYvklc/iplVxdaKCJ5s4UE1bAyR4c0cfiPeJvefCuujmzTq5wzbeOq+jIhFsq3x
Ds1sX3KNN35SQS5sUHdeJkufO2ahkE6xGp0TjIro+odRnxDNB4K8M8Nvcw4Wn7QJspYC+93ALqQZ
qJ3kNhrtOlt+1LpWWUvX+7M+2ympUc5tKDA3Ueo1pNuOpnyWlNxCd9HBqOWLRCgKNT/zctOmoaeW
gj0YZCvoRyoQNwlVp8jb81wMx2lU/F5IMIGIllutPWNQ8UWegYOg06bAHNsSmT8FRUDlOcy+1Ibq
yyuVcpYgizcMsEOi4RGiNTsIAGIWOiZh+qeGLuTQJj2YlpqxcOZq2Y99ajcqmlN919qxOqJxN5df
GvR4+47k7kzSF8N4XRJMQaZpQIHvdyZ5bqD+cRiVJ7PdqyPAnkP5msqKY4ayAxB57lQ0IZiiBPxn
8QmoI0sMI3ULdqZHOClDg9yorFwCDcBDFBfWIG4LBfXtcsaPV8XyY9LiAOJohYxW59CXVqui4J7v
xDyy5n62k65wiPFMhsQVDaiR1HtCO7eNUMuIJrvJxAcFEuuJOdqz/G0at2a+r5UBO9C4Sf4s6Yun
1O+zeWyHGcJPxymbNio5J6phtQpwXy2YoTXIonaQoC0LHPSD2OTWMh3UJrcjswfPN7XTuQc0+kvR
Qo04EqwlRfIzVc6CczCU8ivqsW0wUO21WwdjpUNjoGEuGO7Yn+dq9HQDowPJ8iSCylSOFCfvsqMe
g50jrc9FHYhN+2UhRzE6gbEBntxTIhMqnPsU8+Et0J8xJod0tcRdMGZwMC2VDTVbN05b9Nl2S+XM
x3IZcb9mR1DTAEJLR6FC/7N7WSrDSo00yObWn6CytSjQiAfmOEoOYimfY3H5Oneoe41BD7H2SSdu
K6uuOcsuzYsDxFx9g6D/qZ7zvLALUFCM5rNsHso5dmlHPL2Jawu0k0GkbydD8PVOAaz6UxR0d9Ce
Fh0o+rL0tHoEakh0QRmvRz/LgiRg5l9JWEYoPGDjdWnTd4/acF7kyCH5l6aS7QHiAV0tOn0rvhWz
gKvyTZ8eo3JKLaWJNyb4NAA8Ky2V0uNFiqN9p1njzz3oEYfYikdxp4MTO4eqWFag05xAmAfym5gG
yntqpUUgS3sinRHXlIZipcMbIZKtCsCRGx/RBG7nujvlmAqoanA7DOghE2uUGitsOrtBE9qEq5iz
0tXi0VZA/hEq2wLDZuKEMa6FNiu5hz/UbVCNBccd3KyIXFtqJqjRqhg5Yg9LrfiSNwInjElL13TX
DCp61wJ9K9vLZKNM/4e+8tIOvgqNhTEr+n6Vjh9tTPsCOCkYnlRty8yOtuHZeJ5P5kNzLN4VxDXh
YzMcaMYrlXO8BBvYoE6+pCGCRql71gQ/VLo/i5xY7m2jGBszkrHAov8Ue+g3SF+FRHH+zKEzYU2v
9gOi4jI8hdAuiOPJy5JXUAVx9mqNXO65OCayAThx6UK0xU9EySFqMgZttlWi4auEYDBMP/MWjCLT
x/0vu5kbXt1NFh2GGKIws1AFRaLT/0yC3Isd7Xn0FtcI0HrjvIRLTHLnE1kYWGpU2iBSvIQBtQS0
WVMndCQ/9DQ0iLLU+vaWHQbb9KF9h2mtSbCSP7wuLEhMneQoF9QhPkfVmRpn0YDX4D54ThbBosBU
QZ8ypGRoHqBtapgYK453Sd3anTJwNpQTb8uMZRH0XMfgTBefG/quTp/58sy5HuvNvndgTEIkjXHS
lBp6a/Pc7WMEnPYia6d0/ljCoy6kILkOUV5brNYsbUJCS6AYnI4PmZG9J0rkmS1xulQ506TjQFku
xcR7v4yxLIsYR3IZh4CQbAEN90pHn/eFn9iLDWX4Ha3d3NW83xIckzl7wqRRQ7+OGda4xCvWovne
nWIHsQ+MOQKYfBtxybZ514mxPimoKjGaiycKALQ99eXXNB+cUK33daa5f3jejA0SAZ+T9AQ2SPHN
3ENX71QfQgfz2FDbpE6K+vG4l7eqPRx43GCcpImdlTXzKoO4CDJ/s8s2eVFbSgopafqHWRM7Edtq
qdmaAjJ8VaC2SQbDwuCzkyI+BPPIi5g89ujf0qLZCn2xKcr21OUfY9xYDYA8CyTWCTjHAWVTjdf7
O8/7/DXdunLVfayHaZGiUyOlog9iso0Rl05IOo4n49wlZb3bV8tAyqGvhAznW2SN3QzxNp5Paudl
gODf/x6OM2NHY5URVFhtD8s0IxwzItS3hnix+nqwkxw5Ajha3Mo0f9AaRK/3V74JeL5yacq61Vff
OEMbTZhXeOxo9z/b44quy16kr7qPJTMrcng6ebyjYyzRKEdgb0t085Tpb0D0H0DrjfyfQ0vE20/G
6BjJ1Gq0gOOa0zddfBIAxNFnYkUIeLWwCNp4lw3Iz+5vJe/LGMszohJphlkZn9u+sQshBv3HT4M7
ZHr7TpqKqRlg3tOMta10dV5a05Csyv+OUkvvghpB5a1EuvuUHBK73ncW4Nw4SGOTAac4haDdRKvF
Q9gvnOMXZC0ZcQlAq1722tvtm7DhFtFv78WvX8k80E5WTZLLynqryPYyDyfiN/3oLPDLyy5+CL/J
9R+Jw681mdcagtMfuKEJfKNIHBRb36WGNb01ogWkPhiEO7t6SQg0NSGkev/gbxbVFenXykxgobVt
CUlpmMm16ZPt6oPuaqcwGFzo49roxDvppn67v+Z6g//t0H8tyT7bJQc1A9JUXDbUzdNoM6qapWub
AsxINK29P1uNebRmQhdDUzL0D00NipBQYKYvkXiWgM2aQyW4vxj3IJnXGwEhHYciKoLxRvNnF7DE
B1BdrBOVAwIWGbhfyAM4v3GD1lt5b1OZF1wUeRfWAjKXFLNlzQmWEKo65XE9xcThjZrwHjITPGAg
MZp1EQ9ZNC70Kd/KIiDgrxd0jjFcb9+dr2JhvXlfKaqYolxuoi+nhSArIn/4AC71yCujpJaaSAqC
575KbKKUAJ5Ww1JGyKvAk+UrL4q9UtL4Be/p8b6NsTPSmOdUiPHmzfkojEdFnjifxnlnLHR3JFJb
1jN4XkqQ4guRh1P7qc4Pc3FKBMzrc27+LVjnlSExGUMCNqcpIQb2Md0Mm/qQ+BhsdFZhPMp7Y7fD
8r/th8nYj6FawGuKys4ZNfD94iCogzyWAq2lC0UFaOtdzqdxrjvLIx/FLZjkhmVt2lhLYtHKhvSI
o9ugINkUn9I2tFaoS+7zpus5nshkjEkppzNFjBOfEwwZFUbqzOHgDIrOsZA3x4yuj46xHQYEMylY
pNAXB8QCAEUbvB9vmAGXt8OxsucPHppi/ffuvWrGfMg1MfosQ4lfkd7bCJAGNG31JrNmFEmp8G2U
OAd4/yHo4np1r554WlSyUsiI20IMf0R7rU9fgGhE0ftFH6JHzmVZn+1/fxyGp/+52CxKoxwK2Mx4
X+IlLDugsA6LLblrisq9mrxPW3/N1adFUSQ3So6UMUUXE2Q0xUv1kf1YB6YVL3cxl7kBqdMhhVoU
7zvvX06dhcZGmH/LowU9xnzf7UEu91SACy+o3NFBkfMwHIbeAdMvL+TnrcpYGSpSjaYUsQMUFQ8t
BnloelzEr2P+PStEdFxkVwKVh4o8DuRHpgClw75DCXmy8Tc5v+V2oP4/M6SL60+92nqUr41C15DH
Jt1juvxcJrCoDT+0rnYM8U0VIz+cFs6S/9E1/7UmE8xA0KwS5Q7cR4mmODKVnKFpPWk5ieZ7FwHf
XuwXPXuUw+9lwWn43reBusjaojxU+mXAvLE57qpmAG4Glfb5oZJT5w8fEGuNklZRIw0P6K9aduYa
myqYbJhaL/Ja3ojufbels6hUqdQI1RIRWNjYz6TczpJDP6Y/YXFBVf0aR+9Uc9uh5Ozmf1Rj/z5I
FovaCBXOCyxX4Paf7ZVIsvAHkDsJfgP4Cq/iwjHw+uVaXV3VavpfSqOflIfFE111l2xNYPZUjMfY
yi5xeA/1horC2r3/9YGMYQJpRZYlPeJRcat6ouqAo0sZNwoY6DMnhjYy1IKNh5l43a4G2hk8I5nV
qydtCUFmui08UjnjBw/GwzGWLLCloK0cLSn8TikCdl2iuJWlQTSJ22F+IYp//x7fD+/0y5lc7blG
OpWi+4Uivw5FxOjNnCjPBK97eMfVsPjTtBlmsowprEFS6rZYVV7VYhJSb20Ryj6kHXwomW9IKgS9
hE5aTsZjlii86IFjki8p0dWHFmY5L9GEDBL3zmnHvUnA2CDH+zF5KpRzpVBXiufXSD1QdPKz/iSN
iSf3mNiIeAjz+4GhzsJSa3BKyGTNFlYQ9AoVlTA5hYKt6Q/+DCw9t1Sw+vJ7B8CYqsbE9GiTLKjK
l8SV8soK48ei/NAzNI+kz6J7Vmmgdh9m9e3P7hYTQMWLMPVdisJXaHyJq+9ZyjNPN60iMQ0R9KUS
WEsY36aYo1aJMdjnYsiKVx7msPcE/G/8vPWmW7laiHFotTmKUwGEyxnd4WPZQjA8Smy1AsauCzmi
ALed59VajAuTta6cNDQrkKEkj+tH9V73Cn7P30nHb17Fq7WYmzG0GEzMM/qrIbtOdyQIywR/dWPc
nOjmI7xaj7kRopqErTz1yXlVuO42E4aNcydyyx3QmHYeUEgi8rKT2z7s15pscl6LmYY8cvlrTfI6
H0Bogy/E7Mq3wuOhkzkfyKbp9aCSTITy7NmUmr0sn8Wit+Vufr3/sHirMF5LqxozlKIGmUJeBkO5
nfunKkw4nuF23fpq49bLc2UxI0HJK6IREPMcqo3iLgGE6dwB40ZrGpnwZSs5j4xNzUVhIFUyrlNs
zoiSFCAJujW8NUDHONCut1FTfVKHg7qRz/d38zZy7epDGTMiTxM0vmQjPvegytygyYS5aMe0q9fk
B2jS/Q56nQVeXwH62YDn7HlHyViWKDMzoW/g7Gv5vdaeVKTQSs5pMt1MZK++j7EoZjvVw9DR5Jyg
s2ICZTU9GrCVmLwBKdjEw+XertVeLccYFRAtLqCUKRNMzipbYNaHvQLGk8zWrOmnZNffjSDf8nL1
m2HM1ZqMYaESLmsJCeBzCn6KYfjMYsG6f0vWTfqXE/17BeNf2XkEVVUAIZLzWIK3PFy8uIczxY1B
U+LY1+qfvT6DTdCLODXgB8BrVlYYsqz2aSF+hoLxraSf0zAGel9YKdAfJoHucCl+LHONSnElcdKc
+/sKxZt/2gB1RPK8kC45I36wahp67VRwbufNBPVqYxkzU6tt3U2FmJwXDctAlJaGgh/ppW+A9yIj
4cPYPvdd790/zgtA8955rl9+Zd3kUMGUnTRCidydDVtyRr99BN3ZjLYO0F/RNsF91X+Wr/1gjU/Z
s+Z1L+X2N3Cr92MYg83PY72SROgyrFOkGFKCaE6yEUA1HTm8gc775hUMb8wHDxqNGtKgnIW5HNLM
vhhKr0mYfdYAEHE2l3emjMWZZi0CwwkszqTIP5T5pAGkWo/nXt1pMrB0ojyAFEKwC7F3yxYzEYLx
HWhBCGL1R1QmTlFqa6CzBSoQwrSPRXXs6aNYwgJr5WM+6RsMIxzmpnrqauBNzTYLVDV+uv8Jt1sk
V9eSsWLESHNCK1ix5HV0gSppbWja2ZIfnUU0SdbJ18KDurLNWfZmsnS1LGPIQJuhNdHqBFcAtQYV
dRDY6O4KIumf5oBHKsgJjgw2wR/ntOxCGV85eGsbiPq6iFbm6GAi3xeeh/f7X8e5FmyCn/UlBn/G
2TxB49GLm9lqaozkReShlb4nY72tBQVs8jwm+dsor197etmEq6eeV2UBPiYZNJsqBOpXrujikLj9
1xpunpxXClFopUU2NLndyic7Plyc4xINNqVXR6EppQLb3IDtVoecwnqdnPLNPLQbEhDQYv7GHBlv
txkLp9QSGSUJj/CvChVGuYByC+122mQ5yI+CfDfZBr6708GSHU9gRXd63owgx2uyuf84LVoRGTjx
FiCVGbKvxFS+Jsv3URi/ZL17/3rdpFxTrg6aMXG60g+RMKXrF0ePOmb10KP+AD/TU4SJPdmXt/0m
3lGvi0BLznu59wM5g83qJ5qPcZ4jPoAaGkjXexsML66Wc1Je3pkyVimM51rJozg6R5jtAs19UJMN
RgYsIUa8Oq2twPYMeT/OvnKM0mXfrx4QnQwQNgigEco31XP5nrhrnxgym6AAg0gAL4fiJB4GO68S
m2TMxLVHt17clY4KM1exVztyA9RXY4sfgP3d/0LO4bGzK0tH6qoHdvxsTjFYwx9QJYcGemvdX+U2
RvDX/WRnVHpDC00aoiFtHHQL12SVLX0FfdsSGE7jzg5a/+2JJmAlSRyFV1fg+H92YiWRWzy67pLr
K1v1NLsNGNIg/ACe0i+il50ND7DrJ27rh7csY4XUhFBaUpROxLhzNKpZHaRCjFKzwHt8LgzAapdv
1ahB7zwPoj5yqO5CUwixJkalpwfgl3jZHiekZUHoBhUqQ6hXD+tVG+KicA/dq2CVvshdAX2o3Fcd
zrnzrhdjlwS9Wwp5LbIOHjYAMjfuspMf5QM6wWfUliGTkL/wEsubY8RXxpBFohNC8q4rCRAD8G4I
yB7B2QR1AIz+kwejex1VdImFdtvGzfP9z71dVL+65oyRIiDQkBsZ5gI0fHZv2gYY663eJbZKrIy6
RXIovysuRn5ECzM+rtbbQ/dJBlulPsjB+FQmvO1fjeqV+epadZmEGkX+AfRjaZVt+uwF8pCciJFz
0VnkOrp3szjOqG3l41ufoITQartKlACs4TSD1u27k7mwoHXIgEeL2sLTGAPUvYhiDU0NjajWV2SI
Lc8vMRgS758opyZpsDB1c5oqvdBwoitBYPHY+0Pwudj1c+f3wf2lOAEDi1VHYt0OOWjLT2WBxEup
ML2l2rLWW7Vh7OVp8O4vx/GnLGB91M1RB4AB1gn9nxadYdVXvIY7gs5zafJ6Ra+uIErXU6ZkkFVf
4Tuj4VTeEGCaf4OZsaP5g3/led/FWJyxrpDLm1VyjpPpI6fqk9w3UI8Sd5ISHQhGyWgINGrP8TGc
hyYzad+QtLlgtKgWCFqgaqfSOCbk4/6BcYp1KMv9cyezDpPkoK9ZbeniQTAQRFYrELN5g16xC1y0
jfn05Rt1Mgi/VDxDLnOeHmNJqnEiaSeOa2lrzc5yqJzP51XnfCWGo29cx8HxVSwI3cA8ZAuUdwi+
+cERX0O/96nfeuQL3c9OhyiB8ABSnCNk8ehZEWL4LcERTtJkDXpsC1HmiyA5vH+MHGOprBHn1XsQ
Md1GIwHvDlI6FhrXVqhviPip6twRes6RsQjzXgYRZVGhIp9vyufF0Xf0xXCUixrib1GCc6wzCzQf
a3FYUnGdUKFkp1C6SdoHKWkcA+zvumHaVJo51vlyJnccAgswX4amkNsmSc41OKdRRIkn29QfqUkf
1eh9DMv9BC7dWq+hrL0g7KInsSmCvu6/oDXrgBkpMGT1METZU6VEmjVG8MdqjdGCJbKFdFNiZoa0
yVYC125MkGI0wL/KR51AnhyZB8GcaQEm0SKKLUjXeZ1ufsZdrVvd0j6K0oQIfmkE/CrQFKiEE7fz
qjQKY+fmjGokSS/1i+hx/kYfmmfNXgL1CNYJX9uB12i0+F0ejnW98PFd3d5KFDStMFG019vtlJhe
toYv71Kd22L+U5xVjMJ2f2ZaFcbsKUKVVzVZq6SL6ZgxtAMwZTty672828sYOM3UClJTMz6nRLOA
9LbmFkNMcWRpivmiLtsy/H7fEPA8o7rWR6/2Mi8JKKpLSB3BpKIuiTZT4qMKZEOXySMIBnlxMcek
qgzwregxUoSKZ3ImGcLiAaq+Weff/yZODKMyxk0laahkLUrL1YyaUpLYuqna0GO1pfp7LfMc4vqv
3Xn9rIx9IUDoVQyRLU9fULsDsyZ9yXwBhaXhB7+SxXEP6rq7V6fVYSA+niRcw6rbTlnsjXPtVAuP
kJq3yvrnV6soo7rkVCrQzaEQfYxQtUO+2Mov94+J44NUxnbQrFCLLl7rY+RdX2LILBebwdQ9CZwc
91fifQ8TF42l2na1hH5tFW7HdDk20bNeN5v7i/CKjCpjIiIxTySQlq/VL/mL5GB09jSP6OYnz4DX
W20JurF4rzzeX5W3iYzB6BfTEPqVOjzJFjevPyhxBTTIoN9yfx1eOstKQBly0ooVhaUPDwY4o9Zi
vOzTZxLw9Gg4r5eVfRqUMWolHbnOjHwU6HfMkz4OiDI1ogZC2HACIY4rYaXqzSnRpW5NQIgfBaU3
7Eav3fCZF3kftUZJ1y/KbOCdION2npIXMk4Ps6Z8lSJlk2Sir8bJj/uHxbnvGmMlGmWqZ7NEzBUZ
uaMBZjQKD5rGGw7l+Cpt/RVX35QKNKYLyLBPurZ4syBu2vZbVoImNFkcYcFUVslDbvEOi7EY6aiU
Yzqm5iluZLCOvA2NBHi2aU0z2QLwHtt6VQ57IxofQPrg6fPXfBCdErw/6fgolHIwdsljLk4fTQ/B
AbGSE+/+vvPaORpraISUJrIOX7C2cyDi7mFW9hIKNT6Eg9/vr8bxpBpjbzotgqh7AfsZaqpVQI0i
TUveq+ft+PrnV2fcTSmQkH81TiQPc92LUzxcRig9w5kw2RAHqTsG5s8RBB1cClyeRWWVueMFGlBh
BnxZ58327JYOTmwtfdebrEKmGbuR025r3iQ5J2PRmQglGQxxSpVLkrnOkUNB7Uw266wbcTCm8pZw
AgjOY72InVxt8Qz2z7qb8Vh7UNZI+newNgP3yqt981ZhDNAIlvNJT7FKpYeW0s1WHp5HWeY4Wl6h
SmcsT01rXaXGsAKWIai8b9FPl30JE218elHO1dQZ80PzdB7lEm8No4dHadcEs4fS0YGnb8drGuis
0ZnTrusLlI6oAR2FVGvRR6uSo7AoUAkAJHrZxXWzI+KzMn2Lolep1Y6xID42reG3aWu1VSdbUg0k
8x+9fp0xNZ0oxVqtoq4fKu+tOlqLxOuo8TaYsS/aqKvhqISw78vZhOQMtGfdUbbEDqNu4wQ6qeda
4WBRePmkztibSRxpHOq4pge9t+LnBogMlHhky+hd8zBiUIwEJoBoHXTMOPvJu7oGkwipk6HkAhTF
QHVAj2t9sPfKI0F/jY+JvITpd3IGdsS51TpVyP/XGja9VeYv2bZ2+RR7EOGbPox3CVPdVv0S1Vb+
oe5zwVYLq/cm1/BiNwTRagJd53nXYQygD4xDv5stkKRA+gFcyucaRhlsU85oA0JwKA/LIToBpAjN
K05SfGmY3fsO8k/30GIAQyYj5lgVv9nEXwT0sl6yH8tHecoxYAdd8/UHVw8QCprXxkJ50FAYPPFS
Sk4MbDC2LVIFsIrWKMirw1MMqaJYTe0cnYwp5bgGXmfFYMybnppZJZYIgtPN4qDNPPtJ7mIIm4In
7ThsJxeEHIrVPq0jXIWXvqzjXGJrNxOUzv+0s8eir6MiXSZxXgNl0BhgwscH45YvK+i5Z8JBoMvL
RJcgBTei3eMP0jILiAlpqC5q3wWD7FOj2GrFHwLWDMZadm0VdSNYkM8d5N1HLegNjom49Dru3TnG
8E1jOcv6gj5q02puKX+ms+ks0Uu+QM9N158bIh9a8NY7hUm3AsIjN5ZFW5ypM6vZKdaLbWqO+1Cq
7UjJAN8Dh//SgThSd8REA1WMnu9UI/FLsfjMQYxhFSFxElLvaaMca3cukPaARfJPjQ9ja4c0zAzw
IawcMqMLaiwQcvXvdANaboiC+H/kOVixpSkWTG0Bcd+ZiGgJVq/1witi8wI3FvNdJkDQN8Ww9qsM
vzmrQe2HGDUnnyveJfPGoOKyjfPuBQv9HpK0IpJC4vOUF6D/TkFpN4SejP+uVUzV5zrU4SQrAl2i
gFSZdunXpdWDzCwO/TK+KCZkw5bF1eTvU/Gspm/Z1DsK+Q6el48uFHZy3x5JYnzEHShDjIdyVIIZ
SkLkMGvdaAnk/0j7suW2dWjZL2IVOJOvnDRaki07TvLCijOA8zzi60/T595tBVshTu08u8pLABca
C2voliOBny9uvOLmNgetWcbSYSY1wsK6OpEO0S7YKMfk2LAMA4RCRoLl362Z4zA0j8Bc3FUo62ib
kbmKT/djBVKJpV8494pN/rrug4s/r5njgBRiq5hFqCewhdosMBPTM8PIqfM5CHVyppF2Luz557rJ
+0yxH2VxfiBcoS2kQnU89VFELZ3lfVZDoXTpi+6gf76olWoO+SxDHLxGq5/6Y928KLThx8Pl0ppZ
YeOIL7UraBJkgY2Ov6UHLnaXyN81LAyZZO4oOo3LXq7tNQ+YUJetlWlE4yQpHHX8lKGAIFibyHs4
+ApVU08jaDLi3Vuecj/caVfmNqCajVEFFOUd7reZqaqiYSwAwmI6F/kTbU6krgFjAU5fvjGhTqK5
JMUkS4mvqTX71lOC4bF9VkAG02/VnWCxdzuGb8xzV5w2DVlchTS5yApKgaruhJnp1AaE63DVM3lw
6moIMoKpalUQb933oRvT3KeUMys1xjhOsM9qIB8j6qlIK6KPCM9xyFMGizrZVa2x7aIhtrtwdGOZ
+8Izgfy11mh4io8yWCK+VEx2GEZfGKM++LkFTUJ3XfbGGvcMsCN9CJlcQkkoUd2woW6f2QKfvR+7
ftjgE5pFEmuE9ml0qQZr18iy39eBLe+15lSl2jGErFJWExtzpsrbIM9BPacbahT+AEqAIZccs5rd
NJMdPRmCXqHPLWPPuRT7kiWiprn/Mrn5pVxCohu7qu+ZIp17cPGm+mtj/piIlu2iFN3qELgaKrB2
YK4q3veVrAg6Hu8mDm6ML0f/Jj0xWGZYTY2C0bvZdOT4iwXoombjCg7V3cfmjRnu/unUMI8UCWaW
Fscc0gfI9pSb4mwfEi93Gz87oXdI2mP/f84H0QNC4G58vjRppEnJC7TmJ+XXof8hG6I557svlJvV
cYilmGUymC06oBgYjpmeQeindWL51UBldn0jRZ+LA6ei7JNSK/Wl3U8NIoB9kWzy+WndiGi/OBiS
NCPWtRH7JXWP3Rw6NugV1y28N1H969K62TEOb1K7Z5XZh9a5UkFmDnUKiyGKH/PZM2qoLhbx8GOw
+nOmy/usp7spC72ePlS42M2m9Swd/aMptnhggaGNvhpJG2J2xwFKP3IGgmg1+gFqGL9Ck4UFJXkZ
VQb90UI/aJkXTm6FsQBtRDvGAdo0Ma20bRm5FDt3yhJ0SOnn9R0TADSfK5XazI7rEC5mdS8lfa7r
1tfjz31yNAxVsBiBN/MJ0tqupMIE6yWULN5qFkDx0mnpJ4l+Wl+RCPf4zKhGurCZZGQXRtd02LEI
/nc4Z0n8/qc30Ye7mRz8ROXYdQp0ki4tOmB603Iro/cEy1lcdsWl+dxo3tpNTFQcTZCcu8OufYFy
Tv2gSWg+bj17AxE5BEvF5GAKVxNGLaLrjk+XmkhD9izBBa5tjF9l/h4t2U8YqQzIFxwKF9X+I2ac
z4mrO9JV/Skme7ifSb3ZZA6boCJtV3ZhWfgJ2eelH3XRH4PeZuwqZ+N76Lw3jV0gTisAE8Hh41Ol
dqu3oVUCrsoerP7g4sEYhCpiEr5f+7lZHYdYCZk0M8sRFvblqWZ4YBRYGX2A9qM3G7WvZ40/YGK9
rJKgLHO3zEuRg4kggAOZNtIQKGRRAl5x1DIbv46eowYax5bXobuaMSeaXQBeojvmtKs2okz5/ezY
xw7wGdTIbglREQNdWqsLqDY+zuB3hvCl+pUOT+Wku7ZBoU3xokHc2YiQHATNXdtijtLEyLuB1uDG
/NSRc1zOx2ScZ0eJsk0OWYOCPOn1GxTdBX4hckg+DQuRpyQ2GIrn7DwF8bZ96F6h7WJcypfO6UBt
CLLiTXrWE2cUzeUIrmmLi6okzc4wMYvgs+nifRWm/qhHx64ZRS4hgGo+NVqyrE+rGWKGrT955VO6
jf0SEqQOJIfQNSm75Nl4ix4TQe5CdBb4PClpKz01Muh5S9spMIN6o10633KgQgp2K9HTRBA68nnQ
hsgDBU26hY5UdLqjNfr/VsIXbSWHXoNuSUpb4HxP0jeK3qUCVFFN9yKPo8AtRYb46EopQrWucU+o
4UsEzY/UhBCFicLLFAou8vvNXzcnlsOshqJhuOiBGEtfeXWZISaFS3ZBi1i+ElBRCD+W0CQHUnqK
eduUMQlUZNUz8dHKDvKJOVhmYlEhgF6s4AgIwJ9PRVJi6miNxL1XlbKT0wP6MQW7KDjLfOIR/SrN
wAgsEK32VVBPzpPtxcC09fjh7kJMGYy4mm3aCj+QbnU0jBs9SS6xdKXNVx0zhOsG7q7jxgCHSQlU
YKoqqpNL1JZBpNluKJmbZqoE67ifHL6xw8VaXTHWINUuk0sdR2iHDZ2qRMgxgg5ohhCTWp26Spe8
TkHdLcNQEJRI5PIJEjTHXo97x0yjUrDw+z3tN79o2fqbN242js3QURnphvOii1GhiuRCAsd+st0U
9OZyjAFNaaedktghKMMJNuR+YvLG/PJhbsxTSYUmK9EWkIbiPDoIh625JAYLR/O6XwqqesUmcaWt
curQgfCfHr831jlcs7Jo1qGBlFxKPTtpPXmSw1qwQpFncYgWh2GE9BHSVj3oNRKjCKpkN6XGZt1/
7986Nyvh0axTNFmdZuiqDBAIDitXalAGmh8LiDVR3TMlcGF0yiHWf/bDJZJEpS/RKjlkS60pyo0J
B9SSjh2mjgwl38bk6e8WyU+MQ98BqnsDIDs72o7mQhZvUaJekn/At8gXecf94e2PTX1/pN04ZxeB
3l4C1/dFPavfZx99jccR2Wqvu8b78Es5ovLokACcbQfM5T90qHQKR3vvx2k3v4FDJrkfsyHJhwQH
BNWx6syOdhCWrtLiFQMJXTC6tvlX9hUM/uINuBtU39jm0Eqbtc7G/G1yURLZlwgEGxvTR0OIY08y
hLIElF137/4baxwSKbXao5INqjCbaSAwz3ZhjiGAXN7ZSDuue9LdsOnGFIc6smxUczsDdZLd7eiV
SHRItH8cvKCuyaLUALyEwFdT35R5EBdL60zoJVIjWNP9LtWbRfFIgzfmpLQLF26bOYQk7izNW7lv
Uej9otDYmWXrgeodYimRksLd1/2NZQ58ojKimjZWycXQDI8M5smGsnQd9Y6eqYE6qtDOivz1L3i/
HHBjk0McVs2oKsV98j7VVlxacDblYGZn+yXUzkCqHKHtUEjoJfii/Hh41bJZw4DKwkJvbCZcWMyJ
feuCU+EjXnDQYQB+KswVC2oCgqPBz4hPeq2RsYYjteO3MJt3tNV3WQPZVF3wehEZ4tAGcnxortLh
Q701nCSQ0RDzLZqlkwmpPMEHXMDjXymhjw/Iz4SPbdcTvWmTC/0mB9M1Q6p74b3BwDAmdbGHoqeS
KNR4f8LfoHlJyyJpbX3pM4hPEKm29sTG9N5wyK4L8dzoDSe0Ucif6mdti4L4g/m8vmLR3nKgk1Ry
OaCekVw6i3l0C7EpP5aS7TJt/neGONgpOnnQwUeBYLaTfBxOyMfkTpz7SShoShbc+vyY95BpGsky
uCUrpKtU2o6JwNVmicCM6NBx8IJmFiVMdZjJoOSoWAVkC59oipJ1+cWYdRGMivySAxajL/K0TXAN
tb+MPaSJocABnoLJHRUQwc478VSQyDH56e0aHJmRaiJEXK74JEG6F5E4pBEs8Dx2r9l7fRM6g9/m
YT8MXoypl40o1BHBKT/YPVOS9JC0Qpi6L3YZZKO30qnazmeMf37qd42rHCQvegiZaLcF35af7lYq
G0KlMeyGD8Mx/bYEWe3k9JpjPs1n+pydogOrHSVEc4AIEATnkR/3TtRUDS0d0aSeftWNzhsSxQFP
RDmK6lL3i/YfUMdPequsGyyaZsmlqgbHVM0HqqZ+m6YPNKdo0ZnZZ8WIdNekNoLaon6R5GcC9VZK
vjd56CsEiipSatoeDdMsqPV0cFAU/bUOGoKzzE+J01FvVSkEHOvqr9CSfMloggbCsetWRHvOQVOY
SspQgV8OFdXQMxDXSfarniEvG2cCEBQFzvxAuFrPsjpryMg20Kh1ym8dJBfk3JkeNz16JKRH2c8e
bS8/iCpEwqPEwVWkGkmP8eLlONNtd57zLW2elo6XpTfDAO185CiSp4VBfhbSWIu+IgdeLaR5wJuN
+GTJeWIa1Ymd3HAXht/uG3UjZ5vUTvr6V9+UHxRX8IYGMOO6Mesvldrv28k+VcSvlZd1O0v8vxIw
8OPhYa2ltQ4B4EtvaI5SWCDMlnbrJu5vn6aZigZuZN3gtq+aVAvNe3hsSerPZkYNwzj1TERueh/y
/jHCVysh/toMMYERO888pJ3cok8dEA0WETqd40/rK7p/4D6Mcf0TpaKadIrRjQgRRrcEx01Hi31Z
hD7N/1PuFqoi/2/z+JIl9KBSqw2Xl6o0e7PU+rGJtKahb9VB8JnuJ1JvTC13+E0oF4KkPDVntHUt
3ASLo8uHfANtST/aFo/i0PG+532sbPn7jbnGbJIpKWXU/FuMdGv7KU+99c/0B7T6MLF45o0JklZh
32PCC8GpDD36FiI7C28pc+3ILZ/756pxqeGXXuSLl/eHHOCHcQ6Vm3Iq9aZf3H7b+9Ym3A+X5Ds9
LFxbfdB8q0On/oECJTLUwoYyReSgy2m5WfiY150WQmTkEoV7G0FdSvVH1AC2mvGqage7RYeihMlE
kGMq+RP0baG9FjtTOLhRXm7lUPMM6JbKhX2YIEre5FG3kbt6b0nsglravu9nL86IX81f5uipyD6H
DfESYn+2LG0LyaurqZKtndo7kiURmrqgXZ4MTkcMr9Jit49+DfV8VSBDHRrES3viF015zGd9J6ut
k8qglO9jN8xnn/USqp4aUiNz/DJ1r22xHXvpWhWHKsWATjK59Wj66J/HaOAXy568unvVRgiGh09R
4mfhSxh/T5sAHGBOoZpeb2MeszvTijoyZmmsXRU9gz3dbRAWxJLhV/gmZXqU0lPbvoGWzWGzCorK
3slApqX0bsYMaMZsQPDrGCq0RhpQHyHzoEPKwDgk1Wd12FrknCrfM3KBa0FAyimzzlWlzOm615Qe
o+aBWmgDg0RJ86OnDp1lP507vxreWu2hDl87+81IfmBO1e0wFqTIhZuC5JCIDoYAkU3uMrVNdFOX
0gKWZ7UYX2wQuc/s1/rhu98fcAMnHOxnSpXGps7AbPcNVcnL9GNIArPaygcIp7/1n5fGbQXsAC/D
V/JcX8ZrNTnhSQrWf8VdkLE00yKqrSoG34aRpTS3ahnEDjpDOzC7KtbjuoG7J+3GAIdiRhcnclIb
WGV/pNmnAex9T4iBBRHefWy+McMhWRP1YNcEXgLJRp+xAJz/+mHaLvMwQ/zwfyHtE+3csvAbCFGy
IQ6HfEZ1qBj35pjvLBFPsGjrOJCKIGofjpVFLwrGlORjapBtPUMdWms2699ItBTO3ds4VWt5MKEz
leuosvaIj0XzFu8sE/+Ko24+EOftacEkMpuYgUht0KCSqD5mqEJ5I/mc6L+09Bqjq60J94rSum1I
H4a6vsomGNxSv0evWBedogYCPhKqGZHtjdGZtO0x6ulmoLGfFRCEy7S43oxy5o1F5dRRAZrV2Y3L
xNGaYaOl0bZSBs2nE95buQZidwMMFfIUFHruSqaFp86PLlFcJZ0wuvJKiwcU0zG/wOxNMSLxPSXo
HiROFcW+Poh6E941R1Y2h+/j6Os0s0eVIEmDRjpELw7dqpAmNF31sdypOZoiCleYVRR8db4Xg9T9
yCC+hTrDdfrcfotQABu2077ZJt/QnHQUJ/bvouqHC/AtGE2l5RFmSHHhp5Ubdy/zFLA099Z9+W6c
e2OEC9KmXpsB3cCbKtOcVEJdGHHupELhfDpPQ/d38Mm3XfSZFYZFsXy48GHS0WQjidaznIs11+CA
rYNsltTXsLDI98kHutE3CoIiEQeEfL+X6GbjODxjamPkTAkjFImr0zCBsrI9VwMBB84zRTuLifJ0
3hwIXgwh2O3N2AlpFSS2jomAXzJyBVC62JRNUIzjhRgQeWEQakxJMJg1mp/0fVq/EfOgV8oJ4uxu
IZGtLAWUnofxTMst00e3C8Guau1KLQ6mXD83MkhrsyLQmnZn0dbrrSQw0mfWb8Z8coy2wAwH8bS5
d2lkuHYIDU8jgjr3tg2vuRwHloSMq4zhjguD+I5Gf049qpGJ6hPyMivllzBvTgaCEO25TfekJI7e
/xh1XzcKd1bJMQ9PKtq7S7qd8gB5aINCkaTSgBVwK0za9fXkSKrhhpbh2Ml1bAqnKzcRKh59E7tS
nXiKkR+z4rEbYiROXqL2qgz9oRo9VccH1DTPtgpHBx9VYqGiRr/pWrWTwSI1sKcyasFCpnpF/zLb
diDHIWp+2sk0MySOG/1nlGLUO2tcNs6fwrmDeFD3oEpQXcx+qNZmpIJM6Dsj0ZoPcheRmQzgkTQw
HBAPaBfBDzRArjmn8ybSTCcttMKL8oz5Uc+eBzBDlV3xnBfTs53We40YW0oOZhxuQ9V250T52hcI
6Fo0U9Rzs6mTyCtG4P68q5RrrYeeRr7kUb5r0A4QxlDhasbtoB6j9qFWd6C9yJLDLD+XGLlIsx0x
ckfRkWhocrcdL3aUPtcEI2Wk2BcE/FTVZdITr54iQZpHdCi5CxOs7E3EQNUAEkW6XUgUl2qwshX1
yN6vr9+cSe7SLNhE6dzCTufJQcQO3Y/ldVQjo9Mrl24j4iEWLIvv3LEixLxDCnMT+royDGQvnGLg
m9muQ/T9Z+fHsvj+nbCHfmazbN+4H3352G/al3JfnKeDtpvc/lg9sYfactpX0RyT4G7gJ/ykGKMU
tYTn7sRML00x6NeCGbX5kpY7mQpobgTBGy/ySntkTQ1JQYrZUGNHqtiPjJzV+Nh31/XdFFzjvIhM
aDUTxn9xq5r1czw+5/rL+v8XLYS7gBjpZKJ3dnwpW2gBlBiJQUdA0SBbbggGX+7nMG/8gruCJGVu
iy4hyxDr6Jcnhvcn9HBMF1q/fhpIl+TQuGLaeEFYwqu56sk49ROIai5KjlbUaDfLEcZufq7vougr
cYiBNmGo8i2vBRlS6ciP+dMkusJF6+DAoolzUzcLGfXwTj/INWrTYCybi79yt39ptlIgN7TJGc4Q
puDybp/aX9d36n5uxrIU2VANlC/4jCvr5DQvlmA4O8roEVY/hy/W14V8NN2jOlTsLDST7zpfhvLk
kpmKXqK9+U3fl8F8KF/Xf8sfnpUfv0X5/ZEXSmFn2AzOvwCw5OR7nTiSa7qWAw3lFylxRBB8H6I+
DHLhaxKx2YoGO73E9RiMIILr9CME0r0cD5h5FlzsfzhwH9YWr715wxrgVYb4IkAK043JCy037yJU
aCvQ96wN7NxHaRqEvWghFlGd3HfWD8vL328sd1Kd162MddIM/ODF+NhFbDPLzF//gH+Iaj/s/Ct0
6TByWMXRpWTGpoWqyWSUboVi3zyds2lDpFOaqU4Cvck5NL1Wp844bcKS+ZINckYpkRzWzHvUZh21
QPPTbG1UG6yhYBWe3QpTqOs/937N7sb3OZgIidlmYxVnGCjILtBurxFU1k4PAVIfQ5DgQ0qpJ817
6w2dV8ljfEVhRaSQIvoyHIyMrZqMdRMjoU7PJf1ZYbIJHRmCdS4FgH9HlP98Fp4Dcw7DOCwnisbB
jbFfks6VT4LQWd65ooKr4ES9JyZuPK0nkFGUNbAJSdFLZf+U0IvU1hC0Aie1nopU6+/D/Me6OLyA
QhaIG3XghdldG/YWpaYg8hQdWZ78suoio9UJ+jmsh/SEetfkL0U+9hh90ysk7mXIRUBihmGAqxJ8
NNHaOLBoF2Yiw06iSwRNwfm5k0UZCZEBDhOaRbOQdMvSKiuQLduvx1Gwfcv5WfM7LsIYzLwvDRm9
hVKPiTD5O0q1W8zvgITikrOfJml/CBz9fvT04RAc/iSt2RhyjxmGRfqUHqD9mDqhxzYxuBwN8K7X
r9JF3gmMijaSQxGTTf2MnqOFNCeHj6BlczfsDS9zMPMWxOfQFdJ2L369tq8caBCrUpoBQ5yXRWYD
7OTBs/E8eseFe0g0WybAJ36KPOmSdpkMSRHmZC6IKw8DigTQdhB4yh9ycv98OZ4V0yxiRS5DhCFF
6VBkJlQoGFF/oo7+YG4oWK0d7Zj+R46hjxuAp8csojCbmRQtDpMpTolJvW9ZsDQcA/8/ke+Q4cpA
PIVMsIBp6Q+Pso/1cpFHzWI0/JmALjAtHVEQSj73D/mLBh4+6UHfh07hKwer8psXEe+K6NLjh8Ej
dFVV9gJp70tGeec0187wtlBaM7/ZjAfl2HxikDJCg95D/Lp+WARnhefUNHMttcIW9f0ugQzY8Bqa
gubG+x2yN1+UwxzG2qKpKOo82oYpjrpNX1qPuQufolh1QbQaDm4YzUaWGDiHrR9uCk8+xODUucS4
GLSAbEFYDl5mUSgngDieFbOhkd7neO5eYuXZUh6ksNqB7rcr5s36l/pDNuTDQzmQsTMjz6JxARlQ
HS4y0tBK9zOMMql+tBeFQYKd5PslpKlE5+TyftfiGYQfgUE0AcLcb/T/cAx+qtsYM8jtDTS7FMf6
VBRBITvqoUR68XGeH9W3ZWIQs8Ke3L5oxOuvyps2gNBN2IQnWikXs2BA2Fb0DO9G7UFVQezSP/YP
ixpsghF9x9xTzMEdRCAu8Bm+7DhFZCqsFEe+j0DPMGvuqD4VWu8MiuB4i+IlfgZcN5G7UJdXcXYs
FKc7TscQfHEv3cF0ey/8DjSdn9trJNRnFT0d+fHvooIAz8Rw8y/sQxEaxbvQU76o72orOIg1HpKi
59yd6EbBdJ1pQFZBlW2+kSidTJbFdEovybE6hjqSeNVFBamH6fffw2PtFdD6PFmBsWBqLro/7tzL
t8b5A6NNkUa75dm+zEKTF2L7iafWG9utPRLIvlw7xnChV6H7LpDGhR6/2eV6jUxilLlNzBR2H/SA
TC6d/PYlrxFmLU8m1S0719ZPcSA2Ldhvvveox9goaeoie89XJV/aR5Sa2ofpYFPHdEsUuo1t8zW/
Ro/2F9EBEu02d1trjY1C5qylF6b/okkHJuLPk/S0DrjKAqhrW7sgx83TaRyQxcwHkr4rtY5PChQj
PbBpqMzrXxIQ8bx2zUbXQTS3yIOqrvWKzk3oQFnNpksP2qHsHe0Qn+k1POmiEPcOgPz21bm3wkSa
ctAr7f+frvIRM0roxhrQy6+60SEHaWcMQkx/fUfuoclvZrm7vMrDZkTF553RDM06buGNL+VmerSf
1EcG0t25cMirkbj/4Wn0m13uXk8tVUssXU0v0pi6hQzueSJYmsihuDdDo/R5FSVGelEtyPSZ4wYA
7dmz6BEp+m7cHQ6SOVrEfYYEhwVCtq7z0b4HCkjmDOXb+rcS4AJfU7dAsDdoFBmmRP8+WN813QZD
MCha2tBJ4y/rtu6FJrffh6+l9xGIU+QWt4zuWI8y4vY99UFsQL6zb22EAT1RB9u97v3fDPKX9lBP
Q5jIC+opuLM7cE4oAUhR88ltdcwOhM8NdOtLTwN/OOT2oI+RnsQ0TgKn4ckOMkqZETYD3mLsXGjn
djrE9rNgaxckWwEhvsRe9lakyBLw/Z3g2lO96rpwCM64U9iLmNvgXsbwt51d1nwDeq0qlwadgCwL
w253Ga7FGfQN8mvO9gu+9B6KzpajxB6B4h2mPzuv2h3ia/ZVJAx3Jy777YdwWNPQWde0HLdLbx2I
epUhm7m+tfcUwX+zwKFK3ptUiecxvdS+/D0/dGhqTbezb9rOIhz1tQjyTe2hq6GFavB3MJhD78Lv
hbGgaJ0c8lgJleeRINKes/6tV4xrWwpKCvfe8r8tlEOdqhptWSYAtyFAvdbpf8boGHAXMWCIWl8l
yekPorSj4GjwtdTMUkd7knBAW7VH25DmNyHxc0OwMsHe8ZVUdRpBTihj7zKF7Hs12WpERNMtWgiH
NI1VDLlh9Okl7VDsr3+2qrnRwyeBKy7/ZeWU8+XSsSssqZ2WR8imLPyxP8oexO7I9qvGcMlS3/Dm
IM+DGcpc3uAP/RtFolM8+HzvTXbrKXw1dY5Bakwn9LMuaKO5IDSrmTNCPxuBrLxnJyRfQDnd1Y66
111QR9XyGzpe/zao5ZlT2VwYucYwF9MlRzCsIZrfVJDeoy/TE9g0kk/So7RJtnkPAg+R4wqCWp41
NZPiIUkZQg2w3bvWMPhGe5KbB/Qzf+2nNiDILq9/e5EPcyhUkzyLI4aHQ5UiEWv8rHEe1y0Igg6b
Q5iG1KxgM66Q3PrcE+ikWPHnfGi+ZYho1y2JAkSbQ5q5bnO9KfT/RRoFzwGwpF6nV5M6lT/i6ohx
WxOHvInf8avnVCGEY9Mnlp13Y6ggWLf7izmAIjlqvlLJEyxwNayCGe65pWgJNPSMGHFiKu0S6N45
oRKf0yjZV6zzJDVHy3nmm0a+p6hRWejpRrEl7HdWEW1HNUXjVriLRcmae4/tj2OLX8WBlCFF6VhI
OC+j2xxBFI+HSu5aR0zsBCX4+UUj9qsuC3Pc64smmZ63Iy7OMKZ+2F9jFBTX91lkYfn7TRSSxckY
NSHwcKlZygwvKVPQoCLyl+XvNxa0gZapFeMFOcwHRvVt3j13oRKsL2P9PGCnuCDGmGJqsgYpCf3a
HFHqo05SOakfBcvUtQWVktzLTiDiC6r/UOr5zSU4WNF1bdJqih3Mk8ZBbO41sDUog6NonZtnkpeV
osamVZzBYjmckZLKYsOMMIMl6EbQoRVsVptEH7YFJPHWN1bkHxzOtEqLkU2II1wYAceCpjvooxB8
O4GDvOe1bxxEQdQkJxKC+yLKHVk/x+AhVgfRy2n1ugHHEocn1WzkemyY8cW+Gr+iBCTdS9/z4GNE
PYh31XbhTIOixSZ01ee/2sL3N93N+tJ+JlRNANWg8KyaV9m4/t3/50CiVONRkWoL0TXBE9f6rtYv
6wbWgxXsHQcS6qCwBEp7GFPRn2az9dq+ckeNbLT8m503z/LYoV7VHEzdguZjcx4MMEVApUPr5wsk
w76xfHws8Eo15QZiNj+STHuULdHtfo986vYcvv/9ZpvNUrdV3BPLjDf73n7S3GW03Xbjo7Kr0WGB
/kLbkwXMFSLX5VDHLmqNWh0+7SRfaPqpkU6NJvi6IhMcvJRpkcVdBBO9CjF7QwGX/rTvQ1Hocq96
9Nv2cZgSaQi8QnPhOLLp3sJ0hClnW4nh+ZthZK/MLyD+28gq8SZN/rs76L1ud/Pl5jbtE2gAplAW
md1G3iaGyML6wwzqF1zQ0skToaUMEurY0lrHmpsA8+BOjRHtCUNk+vg5RYdLldugktKdSgdrfzym
qdMU39tUpDK/QOYfnyD4LRwS0SnULYb302VGU6+67bbqZhEmFF0SAsd5Hwu72VXch2PNdFwSRZfu
KvLGbMlXwSm+jg3rGSmshkOfuJZMqHHATLSrdjk4KK0jw3sXuSA8m/7uvQJrHBJFCbGbsnxP0hib
sNhUF9lJPNOvMJcT+u3nRUhq3mJQcdKEuTBR8KcsO36zo5peKnUEsWaUeIxfyXO8ZVs0zB17ECts
IRke/Adu8dsj+d7AeGOvi9VQiYYyu0jkOGB8MUVtta+cUBUx3AriCZ7pJKexFJVL2iLLIbnOrO9G
8SjRoEwxGilwF5FXcjBDl8kP3cbrYaneTIbffl16DtSNvm9O06k9q7UzCzM/ogvsvQBxs5OGkUWl
1SFGmwI50I/jQ/w13KEHbzpIb+l+IRqzILrl5QHeTO/UhTsoum7Wly7YZJ4HhVld1OYDaDIGkJAo
5tYuMJcCVpnOSh7XLQn2mGc7MZRGHXMDh6QtoKjWfBo6zcvzz+tGRMvhXkJaiSH1uUB7zBTmTodP
2I+uEtU7UcuPIADleUxoa5FBgSTgRWYDUsybmojYjUXbxWFKQmbVshrET+2ouKVabKj2AlFcAVCK
1sGBxyjbuWyB3eSCsWwVo8waKofrX+ReZ80tXqhcNNIhkK4xkoaF+PRJDzS/OPcYHAK/zxzYe3K0
tmRLDuFJ1FgjcgUuRAEmx5K8BKCq8aPqDMw2lj5h0S63RYQ6ok3k0EOZqNUyCTnzovgy2NBhKUUD
viJn4N47hT3adOqQ6EzQ6DhdqpE5pTDVKYgAeE6RqKzaGOrECFWTbUuflcrwSh3zSfVJ0RvXxqLs
6NO6cwh2jm92J2WrQpkCaWIGFp5KN1zNTgVtAQI30DhEmHuNYC5AR34tw8irRlGfPcsdyKWMUJBS
+MNrH1S5YCwxicqz3xQtlRr4HDjAMPN21PYdCiiL0JOE7rXwOpdOvUsOaSBCivvf7cMs5351M6tq
NSNyG4IJogX5pg/GYyeM3O5/qw8znA/2cc/kSprTRYbI6ZKnUGHeujfc9/J/LPAOGDMWK4qK7PMc
QrCibXaDVAaTODgU2eFC3Y41ej2MS3ECvSnoENnH+/Kh2+K6dTBquMFtO25FbWKC3ePdMGGMhYPR
IiBNj5PFnIoNAqD9Q1H0Y/u4mLcdsH/xjGQT2Q+7fvDIT2vet7WjpT5J/SyCQOZ35oYOeW6Qma22
0zw4zU/R1J5oc5eNuAlqhq5H71iOQ2DQx2z8JEePlSk40iITy99vTHTZMDFDKYHspDn30t5EkcJo
ekFk9J57+feL6GM/uYsrA1V/VxgYlEt24ycM/cJByHcSdKh7isq8y120Zoq7q8ppzBojgXcoZJuC
77WXI5Q3rBObDkkpuq7+kJP4WBgHGOGgkGrMi8X/Zz9vXBNKBKUBPbrOWeq7Q+okbCOuLYvwUeMQ
JAMRRgnFdLClPCw0nh3U4SAmdVDBOic9zF7pZXtplw+BSLj8HtcOQpB/FszPW+iV1FlTju2Vtnif
bRQfYpxf5e5dlWAM8gFJNvBfXu2LfhG1Kix7ufJl+fkLUlvJSLMOPQL1BaxQQZsqW6lGm6h+6VML
sanmr4PoHyr4H4vlLjwpT8L6f0i7suXGcWX5RYzgvrxyFSXLlre22y+Mtrub+77z62/Cc+6xLkaj
utHz7AhDAIFEoSorU6xwOtQgf4gP8rPa2nG6V4tbZH3nZFdA7QFf2mSTRkPQm7Q4dRo7+nsJT/VH
g+RqEcjHt2xESqEpaYNqgTYnoWn80lPy/U0Awqf98RkgWLWxGaVYsrKT4puxMz1aL5lvQZtqhdiX
E3+oUFL8l4jOuwJGzRZFC+QVTlZW24WouVHTEREFtXQcArEtaxo5EL0dntVchoxR5F/fLRQWaDzy
KNaWQwkTWPBbuKsfethDzkhD27ML1SfX2uNckCx/6qbSOAAalN4s+m3KT3Nnm4F4D80aN/ckiUVK
IGwytn8ZCoH6Lt40e/hPE0eEQnaNAyJptcQuEUGlZmT/+j5CQpYRapZnuv/qH3J8/z2OfMOGYKpr
njYN5oquXihDOXBhYhngBVn+5FC9Vc/Ucbgc8X6NyIU3/WhkahtlqPcWnV1mqjsPo71mmTMVy7fr
24fYoDqHNSasPvRiRXY7jV+7ARqLUCS4PgJxM+pcUGMMrdkUaVucuu7eiKAPMfR+mqt23FaOMFMO
PdR82N/PgASEdEGvWTHegglP1Dx37a/r0/mH1/DXx2FQdjZCPyfl2Le4ipjYbLtvfjaPEBKZdnI4
s+4WaL5m9x0EDgayt5a6BXUOTcp8S4q4Ru2akTsMX8OZm8O2fc6fmTfP5g1BORyq/IC+XtOwzQdK
f+AfkrJfc+ewRhWMKm6Njh0F0WFuXPUz88A1mBUZSU+mPiWHMYo59bW+bsgeNiDLpGglXYmEFnm0
ORipFOgamD0Omhpovq6j72vaxcGCdhO0mbzDcrq1qeQrcdPxNPNoSYaq2bCEsji7iW76aO50lkwI
rm9TahgOQjojHadEZ6S0+mPtRVdcK68BMe76KJdan87jMp5BroqxYFX/uyPZhijfZFDTYAJ9FDzN
W/aSg8v8VymD8gRDFOoGp2bJYQuq46ZhKS0qPBDY2UTJLxfEpdtI3bEEIPNNGIsmClK1Iu7VbHYF
gJ5h7IUH46H3yxA2Gn53RO9+j8/oEetLnAG+CcPQzWhbFkxQ3AsfEHkOkrscTK7RRVL5e4fagP5A
jMi2/JVw1+AwRpdEaZWazzfodqP+Qgf3Ej21BvJWNrvVIYh0Oz42b9l6D704CDTOB+qjUr+AAxld
nSYhjhFwi/t01x7zoAwlTzxQz1wKyHmRxEGPoYWaIcxm4qHJ6E2PzPiu95vW0e7Rh2wPQQHTeVm0
dcKVmdpOHOysjWINkIYEOQa6cVsA2T9PG3JPyaiyCLF9eA55ugmLKkYswlVvVmPy54Qi+VJ3Es8c
VydkGbf08ykq+c13sGOS3B/fmjukY27E1zacw2rxUrigmHZDNn8RwQUvyZZIyWoUDRJOOgTuu1mw
k+p3a4GwmtuxSnBV/6FO99/b729s8SZtx2bGVGdnQf8e651I3L+Y3N3b/+O1TU2Oi2WUplmmbOyL
U1TA5gk9vM33/g1W7MO7qOCdLzmlYm8/QDP5/qdV3q+5MuQ9i3LkYtRmJcbCDpPgo7DmKOnvZpCI
5xG5pBzatFOj9LP5uaSzN4WFa2WO7kL2NWSF3upoUf0bxI1hcuCyle20FCNOxNreKlEfimnlrkpN
FGWoL8eFLhJcW0V1ZplW4bnN+31Z66h/Ir7IBmiPUc01/1CG/PpYHJ5oab2tc40whsWF7BbGUR/7
t0J616NvE3gAItowt2cYaETCIW+gpf49VZ7nHfVDiMXlOeOjZMGuY8ZLSeie5GL7JegHOLNR4hvU
45MnjeurLBSRBeDOwqF0pJvhrsGtONibA8fvBcR4NEKjnauEHYoWzu9UmyLxcXkVribNjdnSwVqC
9r8T5XAizd7q+jXdOjj3xC5xH1OjcSFOCgQ3BxZyo43VSXeT7I3L0/Ie73NMlXXILCOcLZT6IX5s
36+PTdwePJfcNORlFiIEH5LxrJYviSUSx4Q6/jxNvBuK2RBSRhN3IaTmFu42QDDL8hZHCEq/yv/E
2Pc8XuXJ4bGhWIli4fFW1r9a+a7WJGJK1Jpx+FILYGoLFj5XJ99KVuMPGZWPJLc/By6r2neNxqpF
9W/zvveSQLHVfW9LyQ3UObwUiZCmt4X76dv0AxqM9NVATZFDm0rR820qsS3ULHLXHvrYhUA0414f
QuW54GWbIjNQYAgzMXaJuoSxZBEfishlqzwRPFYUtUnhkAkrX30vHvO3/Dk+rj9nH6SbIHWjh3Vn
hJTrA7HjVZ7ordbJBnt5Azv+Q953YeWnz/JTDDkw1S/97JkillMLyaGH1IPnt0rI0xktGCiT5ZXT
THwrIgJURfYbzkKFclCrZGZbHrn5+/KH9rp+k79Zh/bYHNaPTjgJ97Ej2vGdcDNRVfXLZ8G0NEky
TBPtZPwzd1RnSZNBnWJ548ptjxqcg6WDDpmY45QhF8mIuOoBiXEFnVKbK0FNHpLsf8ZWO/sd8v9d
A0PdEnSF4ncsvvbK9KBgcO+WT7KNif9Z3vpsMO6jJoI5VtD/h4HU+KrVm9/N+e468jMI+dsj8GwE
7pMaC6z+lBLZgx625KUCpda0tPPFuqnWHIaryk4vKS/My8+xszH5iHOzzL4xIarZ4xqI3SI0fCYW
unQodWyGk6ef+mHiDgHi8/XZXrxiz0bmgtCy07TEaPEcm9p7czNsuTE8c9PssoDHwNgG10e7+Pg7
G42/IZD+EeQCCAAXcWup9oIBSj+Kd1NUERB38fCfjcRdFJpYx2aWoG5TT2/qPLuCIRL7hFo57iqY
o3HK5wIpOmV6aZMXWLLfzINkr+JHIo8EzhCz4UuAnbIuUabHSJzVhT3OQMuyIcrSl8sKXyvG1/q2
TsmUtsF81KB8GAPBy2/aULab/4cpIjUdDjHUrbWkJl6BGOrs5HLpllV4faNdjMbPJsPBxLzIizko
OMRbe69Od2IiBHVtUS84ahQOKpB024o10VnnOESd0bmU3huDzeT+NmfzltsKVsTLbP+7qXFYIenp
mIiNmZ2UobORknZj0Te05t/tbo3DhXUbhMi0GCuseEsNmOTkD6o8uvViHjczIcRjCVjgy3iQTaxm
w8KUoiT2VDGUjMpeI/SbDZRE5+Us/tnG4HABKtNFKg6fdKMBvrjMA2j2LWiC5W5M2rezf3blKuEr
ddZYQoNVwmCamnnTojpmCzXz6n0xOr/QdHuyhO/XNwdxsvh63RzpUdSVAApUzPYaM3KUSSslagwu
7tiiOk7RHs10NGBKw1yFt0MeaPcg3Nv6Lr+LXYqvSuwPvlDXadA6lSew4OBEtejPrSzfJurTVNcE
zFK7g6/XVZah15EGgVyzlPelKu07/c4QSm80f3fKUzI+JtANkYvoqYRhblxtxGV8OS7/2p28mpo6
DLWkyyhyycEQQsoYCa+sslEwbN57//PBG4fJffxYHCkmNQFlvJQaHu/xbDDAzOBS0qjvnVHtRoUA
FWrncKBSbtMWWxUSazAaOGTWQSsqYgQqktK5CCORZAiFlPiCM+R3V58JlJZB8RIL9hB57c2P28Jz
xJ0e2/0f5ZvPvh2HLIJZw2M3xaUmTkOgt4bbxsT2vKz5cDYEF3LA67rQ4GzErmjF30LrpV+cp8y6
316GFBbfvg5qOloz2UaR5qM130OoH7WnsvVmkv//eRaugBtfzOuaJpnXBPONNsHutH5DzAh3mGkF
FUlUYzeR+g7djeuxEFr4aMFIru37j0aAVF8pxJmzLJb11Aza9laOQ+fDg6u29RLk/abN4TU32XGN
1O/yPMfbsWnUBc2YpqMsFVRzdXVX6dJRtrrfm154lTa+pWrxQyuGXwwU4EeR1fq3obVulib9VVfG
Ucu2aqdKk27PjX6vCwN0g9dWsSdjdPuqcGq9dFVBvY3TFys1vSrTYJiV20kS2RasLdFJ5aSJ6BRo
1Kum5tBvyoD/JAe9HuN81okDCQRqKxOnhZeYi2QdE5PZkQwhfOGAWbKHyHPIUnxIEQfCbGvE7XG5
Jvy1wfiSppmKZb2l0D0zHlenvJ0DKJ5WKAcdmOph/KmQBO4xpVJBwS6vKDePlgllITxCNLi9OMyV
oXSiG3SNMVod7WVDRO58RXPcmkiORQFM5/lRxgskUec9jJnAr5/ciPJwltm5v3ZOuHgNlYTSGFTk
+VRgeu9sL+NxCtVAvLWemGiL6kChOb4fv9e9h4YZbf9XKNLuuqDbZ/vIaai2RALq+SqnIsZliWsO
OrqmwNzobiJz8MC7IbQzqe3LIfFkSnC+6xEcb+u3Xql92ZSp+JtFGteWloNcGb2GpaiiXiswwI87
F7UAT0+RxIqMU1vcmIK/ZPGdCMsXI1qIDDG1izgwHqMJh5PVOYrk3ZByuCyj9AYWUQJuw9jXBBoQ
IRBfzbQqOHInmZKd2vahGQBohWaDweFEffV6PYSkrlC+qjl0m4EqOEJ/JrhjHaCeVDsGvFpgbgpy
SGRn0JSEzAcaAtOG7EYkNidf1BS2siuyjdX9KssRsGW6HmqWQuL9y0lyD0QtN0c5scD9Uh43THMM
kD7LnDZg5NJKtyGMZ3dOE1jfW4N4v1Fox4tirepgTVL6n/h5c+Hd9Wyin4gRibI3qtJPnEKTQx/w
d6dxSfC0ErPU1vTUNSOV2JrkhLiwLlvEJIJa5l8lONGTbGZGFvmi3/pVQGodUzuEw5WmanTFlJK/
Ht1QkoWxQ3GXoN1Qt4tbxUv98Z2S1WFH+QrOmBzODJO1WHAWQUFYOmUVTOun2WUWdq1kSyV02iz4
7cD9kdiiBLqZHMAYbdrLqYnXIysQ5Ycedz9cOyGoUN9Rz+LPbtQrM+Srl0XSGGILexOQ6mdP8aEg
iO7DOhzqsBgOc36I8wOq0yZUOduw2A8JIqbyHjy77A2FVfOD3VlCGPsyQRa5TPD9Ckj4cudQSMKs
wsDvBItDty5vtfwYSU8NjMKme6l+ElI0/bWo+kaRa8qQCZH7Y1Yji2mMRD6RQkW+8inWW9e1Gq6z
JPyk/73OIKajzRYsILdCfLS6g6P2TvFMibMSyM+ra4Hi3LR1bzHCzItZpE4MDx9ROG45VXgiDhZf
8lQi1eqhQYTHZ5PZKBBGi+aS3S/UbDg8yvUuKsYEQe0av27LrZRUrt6ic4JKZxK4xxc7ITW9TOOK
yfRCY6uxHjYF1aJJ4R5vPtSmSz+glZZFdvFuDgo3AyNGZb0J37qA4k1RX4fDoEgrdRi+Is4R48WG
0pljGa96/kpgDtNsuIYDHOaoEV4cRoy7f54eim4+rKpxI0aNPUl42TWlq8QKePzFLjH7h+tDX98Y
Gl/2bKLVmPsNUWliBRJ8U8Qs8lcdbbY0o1G+NElLtlTD0GXFFLlJyqUWiUWFpRz3xmMUjEHiTrCH
wWuDKQ5QlL6LO/FrNF6KBwJpW68yVvYof6+hpxv9SRx69v+5dFwytaAtduhQrkZH0r1lc6vaOhhJ
mMkTVSO4eBGejcVW9qzcaQ5RVCzm55NUFjxGA+tkj/HAYjQjQkI3d1c7bzwcahgugoJCumNcDLrP
fgAXtsnWJs9W/1mkGMIEJlZv9bN+ksNtj10DDni2F07W9+RZJXbnxdN3Ni77yGcTbxUIRs05Xqh6
/SuJvjf5Drp39vUTcBlPzgbhsHGBGo1cL9gpLLEqoaHtlHqCk4YJKA0t1AKpVovLt/7ZgFzgZsmZ
3DdMRSkLdTTNeENqKz4c/VR7eGRdHpOjvuqP9Q1EuU/q3QZaaOnPL/W7fBs5K4qR1+dPrTEX2MUG
PGQ6qCKdVjg2Ldpmj+LJ1Ig3IzUIB6OTNSiNleIdFS+1Z03W7ZJlH9b6dH0ql6kOZyvLQYwwKlIi
dirzHjNhzFW4ZaA9qO7g6X7uF88iFSexg/c33P4a75MrcLY/s7pGdkyC6fmGfJSMnrmiOebFbY7U
XK5stio8yB1UXZA/76WPIiUkmy7njc6G5zCoX+Y2n3rsXFYIqyZHLvcVJC+Zg3e0PTIH79j9I8Ld
2ZgcFi0IDEeN2fcu1o9tgDZdsdMjIuN6Of48G4TDmxlcI1NoO+bppfnZgCQcJCaqxNZPDSSaB2fC
Sic7WhmfAFpek6ftY7mE6i3jgTM9Iz2c0eFV0EYH1L7hIMfQZusv/wjGAx+YUGkJe6PJK2PYNaa+
+EdJ8rP15BCnSvNOsiKc8WHEM8qQHS37df3osQN87SRwKFKNo9SWKM+cGrXbyRKMdVPLN0dYEz8n
xuDHC2XyfDnBdzYnDlIMqSyWvJRYQ7IZ1C+dq6LogLYoDW7osKk4qfBQgJlSjrpDZg+smmN9VojR
mIKDoWRupOyoJkEi6ODFeYRu6ZKRsewH2ABV/rilxGVF4CivvFPJlSRrugwJNSShxEnZLXnqwk/B
vf41KSDldXfkVa7WRcWGkQNoAsAvLfYmG7iyZyTJIiB9aoiFUzhUSY06mzKGZN2HELurhELLGMDi
7qCIgTG7xn470mx3alAOZRZV7RSBFaUVlD1MpYcgZEisIzUE+/vZBSGniF9qBmR/da/1ds28zAb7
BZmMU+4WAeXyQG0QDlkqo2u7fmvxcl9QBipkp4syJ1vuiXldTJJ8Hb6/6fPEeTsuKy7aDhet6KEP
6bDdwirNTe+oEim5FzloifVBSGIJqquDW4UIs8E4HXZlALPNYLyrAvnh+twIJFM4XIkEYV5npcPW
H1vP1EW7XeKnCk6Wa2PcRejC0seBiI4uPsLOVpMLWyDn1Qwri0BjbfTGNhyVQxSpDgQVrk+NCnV5
sRSt06H1AZVNYCZCXbfwy6MGO6g2LH3BFZ6I0Yhp8UzJuExSpeyAhqxuque76sQU7tBK5jcvrFnc
+o3aXulTWTVqw/CyKW28VeKc4GnGwiIEtY2/7Abkls1X2c08Gkcu8we+vp/KAckg1KsVRQgb2Aui
+L48Zq6JzChz0mn2k8d01yunfbm+vAS0qBy0rNKaZpMCF7YyhoGLlrpp8f36CASWqByWJFkG4oCO
bQnOoGfgpb4oT+lAxHrUIFxooinFYhURTjce0d2W26W102RKT4zaiRyEwHMoTqV8RhlnzfZqHHvV
hppfl9nTohHPqcsOQGebgcMPDfqDc47kGjbD7K17VMYcRK7RDOEQMNXsRXBCWAVuO0YUFl3zpXsz
RXuFdtDgVBBRgV9ESjKiLqdRz34UhzCKLta6WpvpqXndfDOoFDv1Ys88jaMt7dOnbc96V+D+k/zS
fl7fRMQ25TmUa6xDT3dEJNEjgTaIaOdUCRobAdg8g9IolnFYOtyxxdS6G/yvs58j2rcl+cmof+yu
z4bCFo0LVIpu7EdofrOMfRe2MZaxdJIeOqGQHD+uYF4nOjUk+5dXQmteC2VVNG0FxZUVBmsxTFGm
TwNc7pWA7TMEsS/41+dInEheGAXCExBdkcEwsWQZGcgfgvQ0U0nvT8nWa5PisCWvZb2tNGDLGkgf
zWSXKGqEpW7H4q4DB2WX79EWH2qdn5SuiIaMH9pq6z4aClyqt4raPhwAKVNvRGMN8C6tfm+Z+8GE
nIKJJ5JZ7mfolPbVRiww9bzliZdJMtaFyJzIsjDCo2Wq7Br2POKdFKxQUIlA4Pdrj6rgXW5c+MIA
XkBF1lIQgLUeyZFXXIsPuiMdtArFFMHpXS34aF6Y6xxoPbnb3iX3VNaLSlbwrMxMbou2qmFjhagq
kFxpNw6oa23OesNcSQpn3FPQw1D9yh7jWZkp5Noi2HsiixAfK/1OV1N06Lawpd0P9epePzSXedxf
q8t731broBmtAeuhNJ0DSClhHZVdq0JDSYUTroZ3ceyWm+BUMAxQsz9TRTgbnsOluFGjvsa2OuFi
K0Kk850WIoIoqv8WYCqY4MmxOMVDf5fDypjSlyAgnqdvbnUmxHNV4sYTd5H104D3E7G4LIC69iXZ
Lzh7RhVRqaaLii85fCw+KJqH6RAH1jG6k7zMs1yK9UHFyTwtU14WvZM7zIiJnc0Q2C0OKnTXix0a
hAOqQYsAIF5iJR4MIbFqfDpzMhxteDQjwy2l0s2j1C27+0JPCPyhkIBna05NIQ65hBEHN36I7js0
Qcf7NthuKjfx9VC+W34XD8oPiBH8slwyacoA9drHZOtx9jF7adbMRsLHlO7MwPDb5yjsDtqRuRag
78ERXCZv/0fl3LPzwQVAnVhs4jpg0DmBOYLQeE06OxbE0qWSeGSx/3RlejxBM0r7prJ6jFSAPzge
zbAMdT/bkyoIxDXN8xR1TRqVoccebb0irL3BZWnE5G7MbPnOuGfexckz1Qh6UXwFyviGqqiGqpn8
zbUIbTuqMRLesKD1Czhchyt66C2YtCe+qDndTr9bflSxPbzlrhWKlLDTxbbz8/G5vdONSVFXTHpY
e2StH0C5I+yCEh8aYHeGs70zYgD8a3z9Pb0Twv5dJTL+lxb9fHxuG5VLptZiWSE5MEM8INtvW1B2
k3cd7i7h6dkg/L0l9XLVrd1YnLT1d7klrV1GJtXGePG+Oh+Eqx3ITP/VLBGAdaC5xLGd7y2Yh6v+
8oZGVOJNdBFPzwfjbqe5tKoSWRVWqACnZoerCTEsO/BLkPo98aIkR+Oe4+aiyZVapCnE7Q1U1pCc
egF32GXpqWRPqtdcSoWdz427myxJtIoE9bzTapVOk1aeJu1zwXDFrnHW/CHRIKZqQZdda2w904ib
kdoqXBidypNSm9NQnKDn7wlR0MkDAWefhXIez87nx8XHwwbPo2aD34QioyoqmUEpyU5amsifb+7E
zKu2Bd1DWmjCS/P6Qbj42jofm3u3y9pWiEjmsNdWFLSW85dQ8fabUQakXzRp4GKQej4ghy/JCDlm
PWHPkv3gM92l5HX+Ne0mx7qXvsWjTSePLl0X5yNyiKJGZgWFRiCawJhNc+G2z9BgCfvyXprhnCeA
LFH9IJb10g18NiZ/RUHgqWzhPQ37eQt8wVG1E5jWVhNCmzj35Lr1ezm7NaTJnqbftRGI7WObP+nd
tzaHlWhEtRlRoM7fZGj41YVGsxIUGzY/mdD5a+NF2Jeu5ks7081+l6Gy2uYNMniwiQUzPW7sLqAo
mxezeOerwoGUrrW1pGx497KinNyeKvju/Iw2jwVFzF5JMJ0O/r7IIu6oy1wj7pW/UfGXUdU1GRXi
Svsw04+hwzcpbuq6s4UuD9TotozL23HxmvnJ0sLBOm7rvVYd6uyx1uVnrQsUGCvmKfg0jblPjc42
YBC/ZSh6o+A3wiMq7SaQRjLbku7VNXZQkrAVkA/68b3L0EKi1XaE+fWzElhiFIiZjPxYMrlpWjjT
3D+uM+rpVewIICHFTeNtQ7rLhxZkxeEkp8bjBJpXn2eO0g6IsEZP7Id/dyny3QP5bDRWy5oViinx
xBSawx2FdAxNriAdr3xWJFNiKSNyO4k+O1Uxe8tUeFLf3076w6rPMLAdQNAbHH16zVIVzEfTbg3T
M8FzVxLRzqzXdnu/flQJfOebBooyH/OVXZxzLTsS8iO9TIABtfM4iEVXvbxpEa6vGGnIbgbKo+1N
oUweLz45zg8XB6yKMsMzZKqxttFxycZdZj5lw081+dBxa0bSq2nBNKB6MZunAd1TZrHBi/EoZauf
am+TtisyyE32O8Ei0xLsVF/76Bz+6opkaLGKiJY99YTBq6DHyLzZJfQs/aTJPwT08g0FtdRWQ4z6
+EkfUrfIGuwg5bQpI1wuqScPcbPwDQVlaySdxmq4RYgOmCAPlED1kduijg37dFdWkO8dmAULbiMF
sIvdmCk4/ctBPSVudpc7HQw8B5jco5sddUHqmU6tJRfnFXhFxpqYwwmr+C0grT0Z6DuBBKvx/foh
pMbhIrwOaojAQxzCDFJIq7E6RrbLG6QCREoq7KKwydkx4fsGstQUNFUH8Roix8VNvx/cLlyfG9Mu
jwsamfa4jG/mR5yQrkWunmJbX+x0PB+ercTZ01yspsWcF+RC1WBxUQ/fg2LPckmFa8DIGHlCyZG8
yK/D2h3QEHhiOwo5HwLqqYDA5DBpaCDwUjBKmhrM39CzOD4UqhMf1ufkbrLnkxEUD3rpbJs3BYwA
b4QgBZLAQG1rDrFSs4uFTAdiMbfy7UbZGdEhk5yptNXHNKxuITK4F9z2vV5uBDQjEsBPHV4OltZa
w3UnILDPZNUx5n1aoTMmLj8ybfyxtIYDTw1b6shO7EtE5LMNwDckmGqBLGKM+Bc6Z8gK1YHlSXvF
E3eUpdvFitT5SPz7U9o0yHAh6BvcBA7Vyae2bwM1+QADHkdX24uvopu/NrRTNHHl8T0FY5OU1TJi
kp2L0mkXdoOTL2ggs+vMRieb5HVB5El3+ubGkXsdSqi3Kd9W0Bd6umT6J5lB8nWnD1j+HcaOyFnM
B4q8Ti4yh1wFuCf6quM8Z2Ej2wvyJcqhOxWu4BhemdoziKcOzMF/Fc8Uq5TATF5mbUqjOhoZkqTl
fur1H63+q5xle0gsot+RXFEOs+JaU8U2Q0Mg+laxiSq3fIvcDyPQ/eKN2rXUzuGAqVzLZDAFPBGW
9AcqClL9Wxcfru8QIuLjjbcrPTK1JsLBh9LS0Cd7JaNqb9SLnjfcVsYBRf0UJDLWGstcG1neB7xD
lwoNri+XxTcXjFbSKRKLLaPyUU0Np0IJuBUU//qKUaNwSLJIQhlJuKIhOvOUzd8SyG6NUKG7Psin
Q+E/RzmWyOLIs6vRSsYI5oII3IpQ8uFyHww75Mqd6F70lMN6RDdxfp/cde+M9iG6zX771S1ecq98
t75T6TRqwlzck+upJDU14pF1c3Q1Oc2VeNcUVBbt+gm2eI21rYMlCFp5CpSdlxtxz9Aq8ytQaYzn
6ocQ6Dsg83cKNq5fupbIpn62yoiOtwozK06lBj0T401j1InsmzI+S+nvvqcyrUQW1BI58Bh6uKAL
PSY571lPOOMnySdGF5fpG4/6bBx4KNKcKnjcsKJSh3i8DKqXPrNXKIaiABqiwc8rjl3mqRXBLrtY
bv66ai3eYzufh7IbdCxqEhaTLXpjMO2yFzWzGYWu2kN0EAIWpMMYkbyz+H4fcTDSqqkx384dC9vw
tx0aViA7WIcak/0hPUaJ4gQSr/9385Sj0otahXmKnd2EjD9aPIqZq6K6bUC/vMe4xZvl6t760h6o
1xaRPrI+t9rZ1m2SpRlEMWVFNdFhqlRCbFu31eMq+UhpoUtHZn6cq4K8iX0dm4ispfV5RZ4NrQ/j
WEcWJj74UbAeM18x7MWw4zBDlMqaADr0QFDyEWy7XgHEz89/NuiqlpXaD5ivvh2h17OOpSMs9xEa
IEhH58vBsCoZlqqaqsy71SZbI0Hxf0SLpLq6bZ4FJdIvfb+zpnxXSyghGqldzSp1bi5fxV/DcuBg
zEnRi/pnaqD+ISR4EDV3gD8HHdZJ8FenFYV//xDNfI3Jg4RoJVqmdIzsyuRpK5RHWUOQEVReAnZY
QOwcdlX8/SN+Dcc9cgpzFba2GXIUEbsbtmnbIHLVcHLqsPLKR6p+SK0o96oRV3mRVhNJPE2pXU2b
4FP97d/NiGfIr2vaCxZzjrLSH6b1Hf3ic/0+Cc2tli020kjIZuu7uoAaTh2m5qFPKA28T+7zlTXl
ufOlolYapMZY0J3ujJf2XnqZIlefdnjdbC9ABXW2lZf5uOzMMLrZgtVf4eFSPya5O6L34zBW0OKx
Z0gTnDRXDkwnFhwdL2CbiiOIr/E30r3c9H/5gtSl4ZjxRzaZxP66fOX9d3vxjrdipmnNVpR4Tgo/
lmFxM3m025wkvxC7WGETPYOiumYBUYG3JAtoxdxlpgpQC9UC9HpUNhIUzkaZ/vwD5n5NjYtUTMua
xnLGyRl8db/cpIcWN3p0o3npU7aTB9sKKZrNP9wwX0NyeNQPi6kpHd6talA9bTdgk3p6OKHu5/VQ
fRD2/aNZ70CkIq6Xy0D/NSwHSUlmiKbFBH0Vs/iu5+V+FNQQHam+UA42iPlEif0fcmBf43GYBHYI
BPx6wG7nrp76TXjNwSfQ0YPCFB7R2RMHzW1yiAsmfuDW79fx4+KOVXHNGIpuWQrfwZNlYD4akNVF
Oe4gzCdT/dnM1Iv1YpD7NQYPUWpVyMkigyomB81ND4W5G+ahFnuGN613CXjx0EXErX3XHibFVqgc
48VTfzY691xK5Xg2pwRS9kJV2+tk2rCsdK4v4uXQ72wM7rEk63IvbYOWnKCbupoOyplQeFFtXCqQ
0ihs5nNCPc0v7tKzIblH0ZiLTawNDRrQtJ9rBf+yLQ7KTLC1PoaXmUycCeoTcohTbP006iUwvs1f
4uIwQoZkVU+gONhdAc5BQlluX06Jnk2Pg5vCmtJ+Ult2qWh+85ja/X0PfTZX6h0ohDD5OW1fed1i
ow5YLGCppXd971A3BrXIHAKZTSoX6DhFIDauCOqn/SQHUjHfW/Nhk6kH6EVUP5syhzuqJC8WtPdY
miLeRaO77T5pjGg5h6/Uc507VOMIcfb5zh9Br8SuZ9ZOcAjwmrLx4KXudJq4I04HNQ4XBQ1l0kCJ
F86THYTINlgQwNq8su7LoHXbsNvHgiuKdm75ZLR3Mbv7taJ8+w84P2rTqmgZkbPJXdbEkdrVrmVY
/UrZbVMEaXQrio9C90ZM+GL8fjYuBznDAC/D0vzkGxr2W/0AccjZG49p7Uy2akvgzg/HsrKl0a1+
7chZE/uIbwfqjLH9q/l1QueD5LaBld6leA+y0oVehcmR8qwjvi/fDjQbWjlrOqa75Ct6P0rb7Ftb
KqimyYsceulsWTkQis1hQoMO7qroWG/ONAYruPLDjTDs1Q5pbWUneB0kHZ3hW2c6WfehrF4LitJD
9ELTWIhbhe8V6oQoa9NPT6Y59aZyc/KCaPOgRuCwZ1qlOU7ZbOWh/oia9LnWiLcDtU05wNG1ojfn
FVdIX6eOtq12r8puXg++gY6hIo7sfgUvoHy4fjooaFe5eCevUws6Q9gu2l37A0y89Q0KG2NrR9+t
W+YwY9pbb8enHjTS2m/ecFDm3Up1iFNXNu+zXCnFf2zf9Hjbj3n3Bl87px9i2CPpXr/EjtyUOzGN
j3X50CXoVRpHr0N37vXFYB/xb2+nry3NdwttkW4JRQd+5byVTmxN94U23SjFt0WmmHPEVcZ3DS1d
qs1qyl6+sM0s09QbG3SWVqONpLVbGJSGy2ez47WZcSFR0v0Pad/RJDfOBfmLGEEHkLjSlWlT1U5t
LoxuGXqC3v36TfbsTtdApcK3MwddpAihAAKJh/fyZYbEaDny+jmzdsNAH9oRqnDcfsjQ72GNP3p9
OQyqr+QRFFjDDSR5dpbvW8zdVb62oFEN+UIG32lznyvPpfle2rccm4WTx9x6jWv9Djj+WGfYtMMV
wxtoJpM30h8mtW9rO0bH12uXFcTJ5ip0E1Y/1ksqOaDnA/eTjyeEYLbVKWNTfvqyoevtp1b7cbAC
rZY7UIL0Ebo7qLTFTv8cP0klDs6/jk5GF9CQDTWzjRBRdePBuWwLG5qDcm9EznLfEaeBTs6qloZM
J+eSPJEEmD65XSevz8IMuxKKmCBio0ZLQIqOdP/yqZBcKKIqfDOWKXYPppbZVwzKd1P6M4Mgxr8Z
BIbncKExLEtMvRdtxFEXwjQoiG91XPj1qLm9/nR5lPMH/GsUAcVTNdfVOO+TYx9Dtrznx4Q+xnyf
KP3r5YHOr9nXQAKYT2pSdeMqbJWx1FOHyk2MyRmURPLxzxObzK9xBPS2Spu1wyqurSvPtrGdM3Kc
zcHJxutK/9G3scPU3UTe5ubFmH6M1vd+aJwERsE1K5yCfjTjoaofFODs5emfL/2e/C4hyFxyKxuT
CJ9zfUXDaRYcjjUt8n09CegbRLsnoF0qGX8eVf9ejd9S8DTivCqg8VspNxpEy1AVcKe2dTLte1sW
skzBGjf+jqlfowlxZU7ha8SpFR2t6N2wKWLmfF8ZdHYHK75jdvMSTzbkY/TrgQ+3imEqknP5B8T7
+gECqNM+IkUagYFUXkMhDoWVGf5hR3PXBguUMsyrcWtV4AyPpVNK32LnYedrbAFtzSmG+MlqCp2h
bZjr5qGpEskZOs8H+tpEn0mwE2iL1IQUFV8LC559ZwRQn8UjHqFAvGeVl2duAiNmf3H1BA0foE24
NrzUbH/JvLH20U0sq41LwOOz0HXyc6ZZVwebz/HRzh70JbxJuiGAOO9G1d4vnx7Z2gooNZlFr0Es
FlhY/ejt91QmkyibiABOfIHHz6Qglp2tFx3s3Kx5DdlDT2TCcefTFF97RACnhJV9Pc4xWstuxl9T
0ATq3ghY0G+Svb2zXCt2h9kJX0p/3jLJ2OeD6a+hBfxp0JBtmdaQHFl5iPLC023DbWbNMRt6W+FY
5k13jWbqj8sfToL6n2h9skMKJVEo+Bk5vDa/06rcam3oqTSSzE3y+T4j+pNRIGI+ZCFjcLDXCmeC
uXyh1Q7R3jRLpsT6qTh1AeI+34AnQ+WTyRWo5WOnbAyYxqEelPmoiSeZN20Ll9+MPzOYh89H6rCN
7nVPc70vn6rRYUeuSgKE8xSILzT4RIuT35KYfZzUa31Vv4P8f8qdsfA7+ylZXAU+0bNTgK0OMe5d
4RvPK61pcMP0rWi21a8Mz5kOzCqQjWKpwaLsa6yH+eRnhW0b05ZD6R3ib340b0ftGFWtS0MJGkpA
QaxCcmLXfcwBCtlkOGhZQLPPvxF0005WWMAdU1cRQZu4TyAjeTS/JT7fWLemZ+HTNhv7Qy4MIZuT
AERWT9NpVFGjT4rxTYvix0mTvApkIwgQZKTLvJgcit/FFAXojfY7vFouH/o/vF3/xhoxaa9W1NaS
iUVHOuSwHIRngl5AfS+rmBP16HfWfmqGDjpJe93V5kvUbUsFoa2acvfyD5Ggj5jYb1qOzGGBmLOE
6bVivmn2lTmlkryoJMQSy4sd6RKzqUZE0EZxYGxxMr3a6qa5CQn3LGV3eUqSwyXWCJFWVxlDF8ix
MF5j6MLGUemn5uxPaKS/PNL50vfX5heLhWA1oSySQ5+gqmropZOXcVBetWbYkjB38LR051p1tAT+
TXXs5BDSMrWnyz9B9v0EJDH1ZMpg9AXBAFgAVrRwrKh2laaUzFQ2zPrvJ4ClKiGthhqHbgifbDP1
tOynPsmU4s6z/E6WU8ASWkJRrSYLzEZb4oQNlEOQRpgwTllAtKs2vLQnrqH3brTcX17GPzzF/z6P
hoAqeaTUHBNLjtE3XA5rJrJTnT71KYRmQOAI8n15k76Nz+RRMvD5VO/XwALYpEamG7WFR8+qb7WS
9DTUDAa8/tfez+pJ1mn6h9Td13hCkFObyzKFjd0fkjVBhdzKx5QBfkKKo1hPsKqFl2UM5xtrMZ4Y
t3ZRre6VckFWrzN8qxhfzAbfBp5JGYFNQKK4S40eH718i2tJDl72U8Xcf021OuwzXC3EYQeLg4/F
QWGEraFX3uoPJEB5FeYvyIpztNgpu2Z0epkFgwRLRD2wpe5CmiS4Cmw92lnNQ2bdluZrXVmBZBtI
IFLM+Met0tNZwTmGPHJgeGigOBCIqsCouIdJ9/xIr/Sr+C68lfUMrJ/7QrAmJv5NolEjzdQEOcX3
tMl2xzZ+40bq3BYenkWXJym5V0X5L61PjIU3AJFIeSjtOzOSbJhzH0tnhFqqrtkWEWPcpBgsHXas
MWx8qy2d+T3Lh93Y0SCqJu/yVM5yKU7H0v8JiCm3ozCF1Qo6L9FyuI3dDoX9DfUotMEp6kJgw4DD
cXnQz8tY/Fingwrv56SyczO34nVQFRil+/Cbu7Gu0pecQRd/O+lup7tIpNbTaxpQr4fVAH5LNN4u
o9+8RfyGGQHJr5pNFMOtU1a1+iw2Xvp5wl3Eq3oY5xBSfSunBc/uxDdd9qyi62O78vhZteV7aJh6
+dUIizoN3mPgudznd+FzeZcE0LgIku82Cj3EhZ/dGzRQN5fX79z+O10+4RIrQSPohw5t4Swh7owC
FyBQck+ejetOxxCusNnUZzsywB/vkNKNE29pvfFp2ELlyw1hEjxu/ocu4HNXyOmYwt2l6wWbGgJz
o3FfwQ/4L9Lq2vi0klblCTPZMRNurGYKo2TQYQmujoWDzKxvq9bGII9dav7XUyZeVnWfpamWrvSh
2a9eqwDvyLWivuowdOA2vqVPMurQ2UjgZDXFiFijfa/bQ7QKOfff6ltrC+3O5zDotqvyExIC0Psr
HSa1MzrL6z4dV8gMzqxmzTzihV425VU9TTlSLMaAlud7FfpLRl67fUVeoQjYuHFtB3C3kaQIzoZf
p79AwDR9yTi6+ROkBferZBuauA9w6oS6jVScf90iF5BCjJvNcWiIEmGNQSfatbd8397APw50NPev
b8tQfvGbm/mZ7WSV7s+M26WxBZSK2omWGupoR3Wj7klg+uwjtP38odmCr+FXBsT4nHgvo4idDWZO
F1cAnwZawW2pL/GxnUtnmpu9ZTK3YJGjzC36BebeYyXYpWm2uN36YFFfoXBwbGYdyuF81zTmIc+y
gEW2k+e926FPvinMu1gLZeYC5yKC0x8qIBjvcZypBhRnZn89aqqT2+0uUZlDhveovKfa5OikDC5D
s/SrCBgWzVVcjuuOIAf+bu/X3D98Bfz5h7FZ3aFAgt/JdIfPpsJPZyoAWZ0VekWm8C+2julDlQdG
qokB4WgK/X1IrxU/hrvhqYidkruwIZVc5xIcNQRww2ODh/E6fLLoHhwtzf0Qx5tilOUazibBTuYp
xtFdbzHW2RhI32T33WNzqB4aVOg1N9mH8X6xnfLAN6aHqMVVH/M9ibfD4JlbNNdz25mf+yv2ePlr
Sy5iMaqOE7WxYZMUH+sicRutd2COJ7mIz2YhTyctgBn0oCKtAdUEAfUS6IvLb0u3OOSbUnHUjblX
nNLD3k5BK4HwbefXxnU9OPP1sCkeZDw/2XSFsK1Fy3dc9zhRC6EPut5f09CSYLdsiPXfT97nlk1B
kezR+RvakEXJbjRZTuzc++R0OQX46iJlqWiG2LoxDK/gH1HdO9E8BGWVbzVeSTJwsjDKFEAoLmeu
dPB+hXoegc/rY4tgUvGTa9iprXHi/9BhK4E9UwCgOBnIoBAEh6PLv/H34n4GGWHD7yzVGbZ9sIAS
+t4/Lm9p5nR3cqfRP4Qd6ACiGowUbNHDjSltl2WUrV0UaD0adqvBYH6V3ZjHwW2+UUzZONogT0hS
c384J3+PK7ZP00lRiyIFg2jV/i3ROA96pnalw9Crc9Et6M1gaa/c3uyIBvqf7DW/a+7oR3kjE6U6
v/5fv0MIfxQlmXNoUK5h12rrmm3WDs8ikJ3FPwQ5X+MIuKDF9rA0nQ3Qn7eaFcJxJEq9ydjHPNou
hG0Lrl+HQ7g1rG//BvS+BhZQIMl6JbIINH9LFaKe/X6UAv15EPgaQQCB3Go0ZarQwByReRPWZFtB
jOTyJM4Hbl9DCDBg220yJwTVOcYfZ7Aw6wXqh9Xk9Dl3SMddPTQk1PP1f/w9XPsaUUCCwjSMrFLg
46Q26P6LtIOhZ1tS/BurW519DSMcf1uFMdZSWNnRYt/LKDughLxP51Zy5Z+tTp8OI4QcZTKqRa9C
OsvcmL/a22Wn8F1fXxd39U22ydxiF18tT4nu1ofpjSWQYueH7qfyKjsFssMmhB4jrbhh2QAbQj/Q
nLYvBgb6VhUwrvlVDA1I/qZY2ut/2Tu/tVbXNFdzniuQTVdSh5L5asy1+1xPghjW2iU055ZR1jhw
efMwVQAVDinCrrXAmMtAKB3DO6QAjpRI0k6Xj91vbdZNmWUDt9C+FY0H2r8S6a6RzUJAjhT+PnE7
g7lvtPuJvHfId2bZ4+WPc7aU8bUzmdg7rYdLBRl43AOr3qFxnZcQf1+pnJBPuZmvZGgvue5+65pu
KgUe7+HKIIUEwrAj9LBmrCYM1x6nDWTr0MlXg4ciy3dKBxbwhI4pL+cQW3+E6HDtr7y7Fg2Eq9lC
tMEjDFn3ciMzBDkfPf0/dGGqiC4ToUMBiuOxq7dx9NPMt4pBHtCQu1+Un5c/5GWE/q1zWtWsqB0Y
vqNKkUerJ6dqmQd5V2fIk21jY00tXXIpyPangCZRpiiA6E+ntDeDIeWa5mgHmPzLE1s/zJ8vAqzl
P0Ncwqq56gZcBO1c4L6BQVIPaUy6XDXxj8sjyfaI2BedG51u8wGfK96NPkucDMYD5LZ5BjEMMlvE
1Z/zffQgUzuXHcHPfz8J4mlT6MWk/98QqL5bBda/g6iw725KV/b4lHyzzwD8ZCxb01W9bvA8SiBw
odXIX/PIGZJv/3ElhZBkJqNGrAjxQvGr444WEEibJn6MZIv1Zh+mb+nVZ0ecJKiVHDeRdKXWZl4Y
CfRViu56IU/2HIIb/6ENpVeNleRKl6D/5146Wcgwj5NRV4D+WvZkKz/mrpG8ZGWTEbCj0ZPU0hac
Lqpz7vQcgnqxuqsgMQFjSeiT0M3lbyaJUZhISAoX0OeXSC2AkLPf3883au3Q2qkeVvGQZM9vTFQW
VE+/yp/M6+iVbpMxqJ5kxaI/ZGf+xkyxmqOUYLUrjVkc6/RZ7TU/QocRsdLbhFcem8etWYVPyTj4
nBOo1OYbq+8PdU09FW1J1bcohMBVYwfqsmwvr8/l2ImJ9KYZ93ttNXNx1MIPOrAbNcdNMsJyrB5h
cGEFfY40SmJKwmDJNhOJTDw0NVMf9GK1znFtJP1IYkgAVjaEcFaTIYpYVC7FUW/nD017yxImgYPP
x+QFDBf5SNQiZmYtU3G0tMrP+gpP3WU7zPB26Sb+Umfqe8ynj2XR73LbxlNUn36Fxdg6NAlN+O5a
9g1toatWkvGuUKcrFrcQ66Nz7oSx7VRqVTo5XKPBaL9lkQ51T8iyLr3thgNFDyd3pireoePHjcih
gOK3anzLx5tiQucMXYKhbb8t5ZuVxZ5l50FLF3gutLULT6jHQkVXnWL7vUmCxgyvzAFKSqq6me1n
I648M0w3pm17djtvM6N+HzTIveqN/jYr8V28NpTyb3PLt7DlchL+fWYzaBo8aCqoDN2id/d61BMv
axh8u+DJaT3Be8ZRK4zAA4403TSPXlr9yLQf0A58TRPyPlrFTdn232I9viUU5ceBwzVt2oCJdW2k
8Z73sQTmPs0gLn269Xo+wTnTnBlKZ1ZxTLLMa8ICjSC5U2XjK6yP9tbYBGbeQdJuUIJWhTHKDI8Q
tcTDOnfHRXVayLqqP6LyzcgyZ5w0mMqtwq/U7bMfKflV428rEwvUq9eF2jspei1Yfxyij6R7Dy1o
CRqaQ+I7VR+dtFC8Xk38iiuY99FOHqskQVfwdTkfyzz26DI95jl1G5OAJzJtFliOOiBZvpgkZa7R
oWWZ9g8osFzTJH6qzHaTlpMbz5Do0yMXcgtuGzHvMmZIbltdwHDe2GPVMOx7s9LdHu2ZkdK4PJXp
OPwhi/6FmcLzcimtFHLApDgyoj7WxRYb3aKQJtahRDghndsWQcrQMTk2VwZJN61a3rZwdioN5hSq
rGlcNmkhLJwHFlrTADwJIUFlGDd8mm5T8/nyyp711Dx5t4jluqGPmiaB5/lnl3ExeOQKdYOX9HHy
MtTIE9DL4Blne+gq/MF+xlGgh46BUtMBFHdP98KreYezI6s0n9X1Of1VwsNTL8N+7krAdVPHPtfR
0zNl0ya3s9dxeRnI7OkEUFTMN1NrvQ3l4pQdpDQia2/YOqSsB3+MyqDRdCjIVjdtLHsFSaBepMiN
Fq1bruIOUw2+K/pHwhpJo4NsBOHNWpRFoSrWepkMTeQYCndaOspqtZId9puIBu3QfUcxDWN6xu31
odSmu3JZLm+xs88BQ2W4YTXNBHdQmEtj2aWSj0ja/EXRyoOObHTTSzb64xgod2uTFvqnmtSrUsmV
vOKCCLqnIwtXchh2fZclGDmctv1oO51xiCxIEOPylESZZ6HjdKh1rU/wvcuMFtELHAg/JSxQfiOQ
Tf3RoOod9g65gX5qwHaprJP0LI/mdFjhWhnmZKzrCrwnZWvB2A0RJgKCCrSntcQfX6EQemfeS77n
uW1zOqaAxkoR6Qhx0Zu2pryHXbhZ1WL5RrldE3DpNtH+B8186UQFaK6Rc5ussS7Q10C8VZ91lTSr
fH23un8QV17ROHcCT2cpwG9KtbKKlx6Ho38Z5xfdlGl4XRwA0Y7wIOcTict+xoxi+z1uYN3aPl7+
ULIBBBCtEj5HfWMUx5xOjtV1Tpf8uDzC2bfO34uEOQjVAMoWUwkrPDLIQ/Ku/kKaBOzPaAv9fJh+
6g8LqI5QSVSc4pq9z4H2rdushHbaOtooO4Bnz7qm20RVbYsZohtXTxAszmsz6CqjVb7yW83L/DTI
IKaFYnSQ9U53m3nIlm4ur8F5eDsZWFiDaZjqrrZxV62OFUkBW5UGIjk7+6Cj/hLB60TxVodvmYHA
J+v7N3AjKoUpj6quwPpPxJmUpaN22Ha3aQTLsanwNRCLFcWCYH11T4fxLWbdvu3mQ6Kr3GHhlN0W
uYnGMdYjlsvusYqOldUujCGCDiUst7GmXVPqHAyOxF39Z9qcG46Fzm8VxTzV1vcRGgc2BiW/eruE
owu12iCbYTFweUU/a3XCzEwL3UEGo4zoSLT9c2ZKncQ0MrrpMNCPJUFDZWllyLt9L7N8T8NxgGrv
uB/GBzDi7B49aguoaLxBb1PzXTV6Jzdit4/774Z5P9TN936qEzQENMECJzw8fUOnhgXWlEMpqp62
6ZR4XcdflXb81RH01c15tc2HBZ5xLyEBQdaK30P1Wi3ga166c7oc+yr8VSbVMV5C+MwU9VMXWy9L
PrySUt2UE2w/jTH2lPx9yCq3yIurfIa8B58dPaZBD48fK9de565GCT2O4MAJ0/C4uM8HAlIU2EOb
qlOee1bAZcWwn5cSrBpFtdy45HszUXcx1Ws4FfQHWraPaUSTTR7330AwL52+SgtXq+plCzuIJpha
5XZooflLGN1lpva97LrrXml0f4k1PysNz47Dzrc7+KTDeGR3+SOeK0GbFr6fpRnIhpmiRrydwSKu
y9h4wFqNaME2Hi0V2WkbWVUrd62BHPCNYHkBlw04LqdDtQ+j9qeqdf//+QbTsgxVteCaqdqiykGl
9oZakQW1Bdq6S1ZtY6ChYhrIgb7DkNEx4/SO8afLs1+v3d928NegoqiBDt5zgt8yHvTopp7vFvqS
QqnYlEDPmYv4dGqioAHNZiuNRoyigUuu2b1j1LD9iGVVoHOJ1X+MIyBcG48JRX1/PHy6OiOblTpa
59iQKVhFrFu+q5//2/KtN9tJMNVmVd+wHAPqxl04PqpqgG5xPLEkQCOdmAA0XaWWXZpjAXnRH1q1
iTxA0r6OIX9On0blw0ziqz4DZ2wxJzcJs2uS695/m6oQwMXlQMIRKiMHa1pfOopvlej7qj8saQ/K
mXDAtACqGtEtShgRwnCzrXWTaeg+H+Lc1+nPEd28l+dyfj1PhhC+WwTFn7TG1XMYyvgq01/42Lv5
1HoNu2lJBPeEuyorvMrgCzQBF69u/Ms/4EwM8I8pCt8z5QzWUVM3Hsa8BSkqcQseeWuzRYx8Cq1k
SZ015vztlJ9MV/h2Bs+rUjVbDFd/zLCLL+vS7ZDltW46eHMNmiQtv17ol4ZbZ39yKnJ1qhB4TzgV
ReSEc7rLTdgPQ1qySZhrQUOSl+WNMsl6K86ijI3coqYT1TTERDJXUi2BQzCAHMLF5tJCuGr0cmmV
9ixkngwjgAxRptSwwYA/lFMQ/uLQ4W+WN8MwJHtUNhvhFCxhkVmjiUUchmIL0fBdM6Ggkv4L2VPs
xK9FE04C1yhNWFOPByW66ocHHbr7/2arfw0gbPVZb80xN7FcDFonqXo/NG7f+PNw180ymDx/qr6G
ErZ5NcMfTIfQ3YEMU0DgX2AzBzoMbluaIADG/n+bmLDLVZ4kjZ1h5VgWuuBzeylI603/vYXBd0I1
yWiyXSc8K7kSFSXrx3VuxZZ3bzlTHIjC+cwmm8vzkm08IVw357CCOnYJ8Y/wYBm4Pifm5NGPy4N8
Evt+x4i/v5WYzrOjcawsuxgPIdrgh6S505rMrc07Oi0OAWs17ZJ9xKunAm2xcLdqHwzOCx+UJMiy
MZjMpE2CdFMVbkvS7IjehzvKzd6HhfG3Ul1uuDbuuQoDR8TPTj4UkCJUumo35f1tm3F4ggHoUTRA
9uohapenLL+Ow/QXBFCeldxwSNb8asabjozXVlPtmvo9LDh0jhbHzmzNKdjgN9L9JFl3sXk2qjSY
t4fYT2OKbo4SzGiI65YyAqlsFAG9WFll+QCH0EOtvkVRt7G7rYVU5OWvKzmIIu1fQz81q2ADcNDL
xIGHlROq0PIMn6Ksv+HS21xyNMTsYLZEZqaG69GoH5NpTUDObpzgXrVkJkTnSIUmM0yT4aVAkCdc
V/fkZsPlQmBkjdCkVFpQYsmuGWbXxN0Ne9ex8nmiPEwc2SapAdy5z3Y6sABtM8v7dGEIGMLxfYle
2+gqHL9d/mifBrnikTwdQwC0mWKAeuHGAa6hb4pOG+hH6EEXfpv1cjtk3MvwbOOTGoxxfLCHZDMZ
/A71t9hRC7prCepvPLtVNPgi0WjTKBn+PnLgRHVTQKetbt45Kmlhq+1M1INsCDVM8Kla2s3YFwGP
iMPNeGvFw9YG71YLcju+hsTErsn6nW3NgcHVm1i1rhodWUMjP7RRtmuhasWt6Tnv7ocWJkRd49a2
2e25Nm3ajnu0hWdCXN7npXpcNKQ8yJx6klU7E+ucLpqAyzltR3XMEXSMJXNZVPnp8pqgPfu/jSJg
spqaRmfO+PwET1Ft/E6nq1iq1X/uHJ1MRXwL2ixpdfg0YhBkFkAWdoiJXAt9LAyZGIFsJCHhl5Bo
QMoCxwj2DzvS9oFdvSoazLSmWbJwspEEuEP6xxrnGp8nDqNAqwMF1ZjsUMNC8vIHOpf2PUUG8dHS
RFrYpym+UHpd7nrUH7fIVhRuit7u2alu4cu5eNkQyFpFzyEtM5BGXOsVOhHpPTPUFuCLlRmHItWC
SNX2tCKbcNQ3xfwLImmBZJbnl/NrOCFanJfJ1lMzMg65mb5kFE5wvfFYme99djfxVz6DPj7AkC3e
NRT9S62pupMCH8HB8sBpQAfUv/FuxLJ//SABkIuiS8PSjI3DvG9W/5AcSGynjqJB46X2dNh0VW7s
g80+OSmUhMaPWpK1OQ/MXz9gXbGTG8Ga1alWksQ48EVF0uhQ9W8aBD4ur/vZQZCZgsiKvjZlCcjc
TmbZqIulH8oQWeu6dOLqexdL5OLObqWTQQQkQ1GsHI2B6gdmUiRoGj+sKydFR9SSWS7kISUn5uxW
OhlOgDSdJxTwPuuHhtw31UsNj4x8MDYWsqaXF+8cwchkXyOJPCe9r9OxT7F6awt3th0nV7V9uKql
oDGEn/rUbDP+gD61+hHT4/wsK8JKvp74Lk3aurVIjUMTttdtPXstB4xXknvobErjdJYC0i2WNlcm
w+cjjuqGv7TtsF1pjJo7P2SBrKVOsldEltJiVWgnyTX9kGmPdEaAPt2N7eDYxezO8rSeZKt8trac
nLFywaU+EWwVchhQM0E+OjCeBzSX57dks2q7Qa30Xoas52O9k20jQMuCAo5GJ0BLucSemswbUJmD
vLACcDruaGW4xKa70YKdwiKV1lpLar+FYidjC6jCoSNMOpQeDsZDcj/BxYFu+H35gCx/sJoFQbIU
tj3z9eTbgdwdSbbcAtqotQJMo/i4TO3caLL8NiU7s6ldi5USEFjvi0vzFDCnSTNLs9L1y840GJLa
TeNRUtWXDSHgjN2yaCwiA0uZLE6iXrWDIpnEuZbfU4AR37K6OXAl1xXAc3MXN6hqlEqgjIpXqVA8
03+w9rmzYz9J4EU/Mb/QN00Y+RGFUyuDV7wG01I8dmNrpTy9cwsaXrKu23UZLyyz+LQMs67pKmTM
Dib0U42qhqhv6czKTg1bp01wQY8/LmOuBPJE3kk5LSV6DHT9MBhg2VWW05YjXG1keVwJDInvTHux
UAHUpnWYBD2smlPmmkMjcOvgTGoOkknJRlt32gkMdZE28DBc9INlZddmNQfFlN4yeH7QGV+WyhBd
cgwNAX9CThMLRRP9EKo3Q5r6FV2cMb6dslISwpwrDP9j/wpoE6t5RuBuh+2Bljx0DixX0UbbzC/l
LzXQHeTrPmAv/yKXRZagnKjFRIoyJ2HJ9MMcctiPFemetb8I2hms5E5bTc2RxksVzUlk4qESTBDd
FCxiL9TuAa95QfcxeWTSNZXtFQF1ekPTIrsm+mHJVlIj8+28dZt8AefQdnVDJl8kOeBi53cFZdt6
THEQpjkloAzHQTY9Dsng0Rpai9BJ9QZFph8gWUSxuTtHF6fNSoCKZXWewq60Mgwuo8gnxfo33IIy
kYXGdZMglfnPEzeHSVV2fY3rISs348g3Fd7ws7lA/4le8yi/00jp2kRzjCYKaBz+Wshzq4CnvlFM
PF+NO1IbwVikLm4Z5jQMtPqVpxoqshhT+kuFI8TrBBxlXAIHhYUPDerpUNVSWwu5Ic0v0MMyQ8Vk
gCQt1dFZ0kCNYiFegx+35PmWGBpepJXfd1dsuq6GD+Q9kdpE6SmV2lGtUeClFRXvdqVQOhoN+gEE
8JukQM/LUA1uznJ3yG9iZfRHI96ZYfEcKaU/aWijHwrJdXn2bjj5qOKdr6A01MYtYsdUcaP0NirB
3yzvL2+d85h2MopwAM10nGLwb9ag/y/Lw+jOQu3hilZO603+yuUjR0jAtrJUzflA/GtksdF6gYTe
mDRAtZAvPvQftxNbduHUu/bIrpPoTk0tWC126CWYv5nD7WJEEkrmOYUZk538AiG90iVaMoNrg6cV
lEBho6JZ3wfznYHNEClbc7K3pO/d247I0r7nQ+aTgYU3SEfIoi5Qmj0kw1PK7GBONdBx0EISjXcN
GuwB6NsG9MZRlZGb9E9q9YWdLZI3R9PILb1U+kO0JKmLDuAfdDI/kHpw0+S6tLXenTVY2Q36gh6E
iTpKQ43AmBuYFoW42qIp2vdoknfshlHXJKj8djG6YRY6/VSK+Mo2zYcyhTagsjRO2iZPGUu+s94u
du0Qvyhp8ZpNvWOxPHLrLAbP18yXoJgHeGWYxmYAJWAqRk8JrXtg1sGsjI88UmHbkXYHHtFvZIp7
L8vsn7jlb0mS5y5qnDqEHoFlNFSuJ2N6grblfTahZSCiSu2YxVx76WLjWoldU0WDjLGYnp2Ug6Mg
JelpbCj8tIsSJ0eM4lk6zjr6SXaN3R6Vzsgdk/bX+tjtaBdWHsj2t23Uois+981KfVbDZ97S64rZ
8EL8VWbJJtIKl1LL1/r20SgiN2oWN2b400auwfq7tG/uSXq9KBREUpIh4qMbiOi7MdVup66/pSkS
tOPoRKS67kHVstXXtguvw8bC2huBHXHTTdGmP1TWB+7mX0YybHo9v7dnyK1x7mrdVYL/pbXQ9aHd
oEEjcu12afy2Jz5J26eMELcZyp2m9PsM/2kdzy68dXY1yROwq5NtzjqnbuLjosC5TEtvUEZC36tV
3k+Gvp158TaXaer0SwtB27G5teIYRmfx8DQj1+VWORLUWTFft1N9w+b5Cr6pnL8SjfhTYQfYd/66
3tQo3QVV5zqHk8XSFY5eKZ79f0j7st24dW3bLxIgihIlvqqp1uVyF9vJixAnsRqKaqheX39G5QAn
jlZd8+61n4IAQVikyMnJOUdTpNB06j3hl7gRBgt7jEOXDWyHKjd9Xr+nttiUBYCVonwpZPO0OF7t
j/0cjB7eB0CWB6gthktnPYyJubNs5Vu5EQ0t2RpivJ3LJzoCQWjZd7Mln/MY5pHLtJFNz/3SgvCy
2Ua8/TI1Cp0RC6pC76p8acQPmIX7Y/t1qTi8loqnGUzgCUydhpRRP1k7auLFq4ANJiP2YovePSx5
4bvCbTNUbvfQdHkET1s/HX7Y6Q9m3rrIbiovBp9D+CKeomK2Q2GRGESXdluAkgH23H5QsZ95WbBA
Fdf/70I+X+Xnw9RDrMRCBQRlNB8Ov0EZg085iyBVB+ma58y2Djwp8A4xoLb1ZUyHg8xt306K7dRY
Qaot22mvglX+4vTMMUqzss75Hg+Ui0F15+fPfNtdPPQetVTPq/n0h/C7SkIk8k3emnI4527iRNWI
ONibyTdPHEzaApj3XjrkYNPpmBnzvalAlmRmQEsSQG4VzZrEiIp4DquhDOrU3tSyQ1zJgwnS1dbo
Pk+L2HbZcCe9r6XnRV1xA4zrr2JozxNeXG322k12NJbOHU+/sLhEOzw7CAlyFyKSo4zNAu/dApIn
ymjeZ26BqJwZUzhl4zvPjBYxVTwT6D/4Rk0Og1p0HIKrOL+Pt+Iq9XEsYeVOhpScOHs6KT/GlaQC
4Dr9uvhO2wmS4TSQ6Bq19FeTegEddaoQ15sEHrdd6prMM9fvVarGfISlEvmdlDhpSMPkYIckDdqb
i4Sfd5tpGwTXkM9oV/4Zc3UqDLvv7ZrH5Gweur3RBq0Turv4cOHCN6ELSmUPJUt4JgXJxd91ZzzG
AUqh6RjFkeZ8Xk38PvyS1WkolQvRIg8PBgXJLe4MiW/FcWB3Y5jS58qeg0JAEwdeGayzdt0kA89+
p3nnGynMeUSj+TlXn0wffs3qsJTcmcH6w7q0MbvxDMifAZmq2HycXAbBGCBHKhlqVkA35moLlqNT
Dj3xyNnuWOrbM7nvJgL9TFAVi6E45PQ741WYmxJXvBVMXeznMcSq+DkXWeTazRB2xCv9xgDMVtm6
+Hk1fHxYkVVivrSLaRqXuh8Zm2Bwns10OOXpAxC5/gS0cg0mZWcB6iL+VRXww8CrXH1EqxnOywnq
AO2XZX5omdI8Oa6+xv8MsH4eu1OZzh1z+/M8sLDJDrIWO95DaYq9jOOi2VjX5FE/nrj1w3h0prlG
NwjlQPC4vcr1eSNDCr9PloLqMsXRfOGAecBeDCeb3Uv3NVXJ0ZxPEPH3+3ncerl7Y7qRpyARzUgg
nRd3qv0JnjVpD3XkcfzR4q61YfudwbmgdOsbaii8avLuwOzsJaVgvKkagkfGxgQ6XgnXtxddxq05
zfYq1wf7tGrtDrGsSL/XoGOWhocjo+lJXe/dfPhy9O8KQDmlYhoGbI0LhQeLYG+n0PDdlzQUaG4M
Ufo2Qba7CuVZR+3T7Zl13Bw9UPVqjOyCnZe5g+/iarAXO6oWFtWGoYkNlz3+j+cLbj2T42Jg9lrB
RriOYIU7WgjTzqbcDDu6hSbnVucjeolqnw2z+mpd6S6xN7bmWQH6D8Ju0MB2LG8o0kKdhJRuqNWn
kxlkHt2pM895/EXmKDSMPwwM6MQ7TVS9PGc/m9PqS8Vqce2pI+a5vLEC5BiwHxFbcih25k6np3T5
rz4banWF9a1bSk8q89wkT8b8Ixl1SN3rWcqHfbC6lnKDlpVhYzJTV0duNfhNofYTDZflbM142uUw
NxBW46ftT9UsftKZP0RValQGr+79Dz9idU/RbqZGD/2qc4okP8+9gLuIP8zAVYTXGnj6n3/Bq6Hk
w3Cri8cRtpWUc43hQH7Kkp2EZJb3r3roHwZZXTK22w1NYw7mmVs3tnunkq8dktvPJ6LZHr/rIx86
BFaRAgVVjOYZ5BYAxzejo0POaJZqrVhDoBqatfGCpWI/Lec2N78Vg0aT8fc76ZNN/vtV82EWwoWp
T1OjKNkW3b0s0GQUdr0vLBgGQEMeNP3hpk1iBSOtuQsLYIYCaGUEiTnftSwDJrpOkULi+e+beE8e
lcKt57V4bSQzYJhjSYPYFIjcg/2YJc0xTb/Fkx1YFt85Jb0f4c/KenCQzNlvnNfEcQ856qVcvDHZ
HlmV3pkDmN3Wj8leoiY1TqJFYSbt8F6GfnM9/gTZCc8ME7UEqAeV+7mIarhnGm5ypHEWWlAIFXDV
FFb3M25aQNYsuTf79nbOKsTD6kth8A2M8g6pXR2ImG+A8/RlXB0zcw5nSmqQlNRdlZPoYqWNG6GU
/GbMmrvScXEBs+damPdD152HOgXnOz8XHgP+p673o+P6UwsHBdQ4qmQGX6vz56k4eKx6JVkfpAVq
Ogz8cQgkzyCtfb4zdftmFYwV0o556bAzqbc3avDDeogGepo7jPx2s/ls66xCMSCTcB+vLfOcQLtM
LWQ/UG9X9gx2n+6Rwx+FAiHn5OqhvWSTC6yXONAsdj7sLWqGhnxNKi+8CIGU6tWrHufyUFSNn5Qi
iFFNMIfzMt3WaeEbHDw/99E0oXpvHxt1tDuxabwkGpHIO5DPXOafvWKIWT9oQY9Nl6IOirJEQe5Z
xR5sEOIy9mo5J7rQkPW3+Qg3KLx3Haj722Z6a8UoPrHlOwSvfBcvdkLPufc25z8ziAQXzi1BPU/U
D8PwZKCsJnLwxgDzUuktNR5SSPxBqcSYXvshC8Ys86eq90sk/F0DHd4RItB72eKt0UEFmt7M5RtR
3xbp7VnTRLQ1A8MpIzT/NzaOQjUDX9BC3t+92IVirWp7dgBb2Sx5eWvnP/vxl1E/OdOv0vhl2D8v
Njgt0IcZga1f5sHR1EXu4m7ber7p5eCnwFsG1qwevBwwyXkxnzubNqFT9e4JLEwkOpzd1XZyiHtM
dLLcJxNgz2Pe83urTG5Tah/McnlobK8Krdl5+3yTajKGtZxT2XduW5XIGASQ3B3tNyr3Njyb/QUV
m8+H0p2H1TWLKt6wlBwXea9+eMzxYfuBuqKlOXW6Ca3u0d4UJYvnyz3qvqma+IUxw0XX9aWr8+25
XvP/c739TqQ/BG2LyaZCnEISRMmN9IrXFGLn1lj4Vcr2+FQ7qJDcJSjNGDILnTjefr6euptvdbuO
k6y8XuEKby0WVs4PQ+gQlpoEeY3iooZRdbYxm2eZIWVNi+KxACQlpubTYLT3Xi5uCzQgm2rSBDXN
Tlmjt+Rki5Io7BRngaiP/SC8kzu/fr56ujFWWTknsXSmArmJGhHMvg/dFzV5//mOB+McrCiXwTbF
WWcOc0XSpgIPHjycKlTkKfYeuJYbdU1d4q9RVjMp65HHQ9mY5yrK4ROXHOWhOQGQWe/Aqo/Aa0BD
IPI0x+zK8v016Opyy4qpyCvbWc6MP8ZCRjMarST+F07Hf42yuttsw/Fcr8UoBYFQVf6cJ6cuzTb/
8U74a5DLVD8cY8/MWxOcRBSrk7N16ZQlz7Us/sutsAp+iQTCNOcYpKA3MZJg1YHykrv/5VdZBb+a
o5sDsNVyFglaQhDfEZkblabUrNi1oupfS7Z6PeQl75jgiXmGvmhoBeiHPV6sQ9Cp2LKNueN7HTLw
SlT/a8BVrIuhFlZ5ZoEnWg1FD3WIR2/rtf0B2Gjd3C7HZZVPfRxqHfTK0iuEayCsqlDcdnt6XI4e
xFOniD+Lja7ioTlG/4h01SgN18S2cJpTAX/CWrzYTBfGrzXm/5rSKkLEnr3gTXGJp/4QLmEbDJ6f
NHD8yiB/YYbYhvBUqsr/D2mWK3fUXyOvwgTkwehEvXg5j6QORrS70vT989Or24trpCrlUxVXFOFv
DMo93chIQu/sBb3CwN6ob/Wp3+koSZrNuFbaIzBlq1LXXiBk/XUqWZQU6H3xOVisF83crpRZ/lq+
yy/5EJpyTq1OActwlsSS/uJYO0EGtDSnENnUZkJzfUimyPSW7WLlQVp9/3z833v9s7OwiicTLmLl
1vh8VcS2VmBH83IQeJPW52XnheWOnfs9ExDUuDGgrXKC9RW7rTS1pitJyF9rsIo1btuSuZAdsB3g
eqJWHoDr7DeS+nb1Bb36c1e9ybLW5Fa6c7mON5AUTmsD8abgue9m2El4vjRevf98gTXDrFGstjcv
jZkjjnI0jhO4vgOlg6KdG30+jGbDrrGoEIdDJpII82zmS8TpEqXSOTjdN8fQMQx0E1pFGlainl5K
hqPB966nQtU/xCX5z9PDjzviHy093taSq9w81xct6xZmI24duHixfb5ql839yeZfcxxZ67HJGi/H
PJOBzJKoLl4r647ZuU8r+t9tuDXy1BycyXQznLSE9aFDT3E6BI54+3xGuq+zCiczeL906rDdYEHk
83EJu2QIZ+BcPx/mGibprw+0ChutuAgHUoxTZgPe7IABJtHionZkGUHV7V08/s3Bh7aQ5otpQsUa
Y+oNhZoLjt3nkW5bt10kp2PdfIcOj09mL2SYtdkkmvikO1yrUOEKkpjFgi/XTN/6ug8cCC7EqNkO
Wv725/tx3VGrzXYZDYJT7GbQXYxfQE7afP7hNPtj3UXLU7eeKWx1z7n1zNJHgkIIEbrbU3dhr7tY
dY2EvjGQ81wUY5yb8swj+JE8zRvokz7mp3RvaErrummtkhAA/1zLGrBwE3uAzm1Q1L8W8Ic/Xztd
krV24MQ7RaWdjbu6jeYozoL5OwpgQRw6C5T+59CEUMEXvC4SaJx9PrJmA64J0uaS9JJ7mXnu8j4s
yBSJOPFdA7J7te5atDVbcBVAOFfULg28x7LaCg12BCBNs4zXvxVjDnVcoI/d1bdqygwcVWkh6CbS
91IWtvF3Vv4LLRgEqD+jXOb5Ia9SVdPxlgzLeYFRnOJfuXmaaSSA85ODrtNy/fP8Gesy4w9jGZTa
edP2KAL0LxDmmvYdOXW4TT7fBNe/zJ9RVl8Gxs7FkhMTX6a0w4reLKmu0qz7MqugnvNims1kwpot
GxuqvmZ3sB2l+fy6xVole2NHxcCKcTmXQHHmSQJ6O7aBxaIy4Zq4rZvPKm47dpzaqYMVU4DqJxbQ
MIC9cJ1BnGYU7wIA+fD1uwoO8KOLCVVgPwqah1Vhg+mpy1V0w6zgx+7sMMUqspzjZVelMNmroOSk
2wH/j3v9/zbZWrZt7GmdtmDFnsUMC9pFcSh6Q8WR3tKq3SdGv2VULH4dc9/uddQH3QxXgcHILM9N
GGYoVBV0HEqqEKuTmaPZgNeTvj9TXEUGLqvGhI0cKk7xScX3NZhrWZMElfE1T3UQGe16Xub8YXMM
rTlafY0wJKD7LWUf2NByaN+y/IZIO8SRjowFpDEiNcmmduBVtGhVhVSzpZdoMUIqPQ+b+o0OY1A3
v7oBNsdGHLm5iGqpeVBqjre3iiEZAL5ocGHcHKKNVllFUOEFLrT0nYRpnlbXAqLDATt1CAjc8Jj6
e23txpnHmarl3AFM20AVvum12LIr6C3n4xir104LQ1E+8gIwga5/atPpLq2+zXkVQVpB9RbIqnQ/
pfN56IQmdl2t+X4ceXUaqJWTmPFmOQMp+j2T9IkW5T03p00h0q+ejdIvi6kvFTkBn7qvFOjPFds4
+RiQmUfMpP5/fv18/D2rY1MSN5M1bZdzSkVoZz9sqTRTvnb+P46wOivQOB3lmGEEL3s1BUAnYuep
ZfP5NK7tz4+DrM5FI7pqoBMGKSjzmyXZJpALNYBZryxdQfhaoPk41OooTIT2HnE6XD8j0O283Xs5
XDVGMNbHZGeNXJckXvbi+jXrcJcBx4LEirD1dee5hQXLLpSS0NOn8xx0/ckG2g0CosChGhkNDNIf
OtM8jZ2FgED4/IgL/62ql9emneatpRTsG/t+CGtgRrvKDlI0gCnsHHpOd7YCOaCKp4DOXqSgVAqx
mSYvEDwXKJdC4BQAihvDWx5KNPvTOt3MiXHjmTW6tJM4Qan2xJB5wX9+04rETzl6vfDw80Adgpma
X8NZoM0fY0eEcXnIzSfWt6+Jx9C07qwjc0aBQpj9EhflSx6jKGZ2WwohsgLUVLCbg0nMmgh6fTf+
32q6q2u9sGt3Yl2OZCg39u3ibWPJb3tLJ/5xfT/+GWYVxCyRTLwR2XLuXRNavHQLJswG3oA+jLs1
F9/1ePlnqFUs481kA+aOaocEQNmBWEs/6VBjuiFWQatO+24cUYI6Mwnof/sAInr0+fl1NLvcXcWh
qZCSTWArnifYz9dF4S/do9uaYEw0m1kqoFROffsFDIHAmbwAOPgCtsTcg2tkAWE5NL3TsK9JWEhr
D8PQkwtx3wW/EzahrA29fPbtwvFt+q2wyr1M+m1RxVuq7qESc5zxuKucTUIg9/hoTr+K5HtZq0Mi
APZDEuvmsP7FkraGcWoI3ofCo/ekg0G3UbwZrmFD+udS4+26IuoJuCSODj36u5q4DgHMdKFYwblr
W95qN3mDq7qM1chFq2Pl3MZJGsYDjfrGDG2UlEWlvoES8yYwGYNl9+mc+gu4TAt0F3rvGNM96J+7
qRJHycaoItIf+iGy8gS2IOMLuLeuD94B8KIDbDGMsQXBq682cfnaEk0acfWt/XEmq806KSRLDUCI
UFQDxLfFcPyXjB+rto/Stg5i9ZzzeqP4A8lAIbJ/ZiZ46qVziF0L3DBbczVdEyNwPOI6NiSBCCQi
Vgs75fYwQ3qa3kIzJqjSIZxGoMshJUxkE3Izjkbx1sfJMQGi3nFrNOtpwOv06UKWgVhPwABmYYUK
y8Lc8r6AFirw+Z5OQIRdfsb6+3/8matVy2OkQTQW9DYGwfv3NWBa29mD+4/hPhhLT4MiFlE5lt8g
M5L7aINtaVfySKQIugKwxwOMg8uAuv1bTuA2ZkA/wsyCgcBPHG6ottHv5yoBWLcLeQYtooRisXG+
4pyHAgHMlMZmrhscieGn6CA77xWPQAyBL1kWG5Nbx9KiOGiQ2HYe1dD5KSHPJs/CCTQ4A+xNPDgi
qCqcO/GzgCGPWUNUEIAqM52C0sgDT1Q+bpVtlTRRZXwfPKDeRH+fSnS23KTX5Jf0Wmz2LBdUZwqg
nLfuArVNioddMdJbIGF9bIpIDbjVvMeMH3NYVjUxNFFz4KxuuFECHHSTFmcV3w3LkXTYAaw/5nH2
4gIrNzgSL/b5YIGII9Tsz0sR2v0YOfJOlEMbdGO2QZJ5EIMIKot/Rbtd+nUKLYQyC+Mu3ufK1GQL
Vw/Yx8mtEqGRm2xIGXa048NbrgadaDZeTBAY4TAntipaQCqyAcgCLw3y9bqK1rXb9ePoq9wIsGw2
e0NJb8GKJNQ9WQvAtwvRAd0v980/zsOHL+j9/USQ0CmrjAHn4dIW9d6dndz2m+SOBJaPvai1BdRt
mFUGlroxAZVSUijtz3sbTdee/WAENpxcB5u4dtF+WL91W2lMFVdSKBz0DjbbuHzIMGm2/zWWgPNx
jFXMU11h5XHS4BuxGqC/EUC+xd56rDu5Vn5OgT8oCGKAQfcesr+WxOFF/FO5CSgZ6cabyi3EBT12
7vSbV7N91koo88Rxr3b4aeZhfp5wOmceLKnfBEYAfPehlDuvHnzli1AH9dct/CrDSRtaJ6xCTOhd
BIK2fizrf1HL/rjsqwQnBSaTmMNlbgl7rVuI5cfJYSqeNXnU5ydj3Y3KQMs1PBR7bxVv9rKaQJWq
wELV+gBce0B/nM0qzNTEYTOI6vR2tJ4ER0lJLuG83BF11wKa23YuLm8omdqa/EH3mVbxpTGVU7Zw
xru1RoRcPBTySqejcY2H+tf5WAUXd6znfrYxhr0FBxBsb1jwAiIV5EcCRzQtHksTXOgquDSqkHG7
dPSWNKemLi8CswGX+TafivDzvXFZnE+i5roNlQheWmC80ttssEMjbyD57AS4C449rJtG/i84BB/X
cd2TSmE64roG1rGwQd7MmlDNO6vTAvA1k1qlRqKZrE6Y7eVrZTtxENuLyJml5bJco5r8NZtVgPD4
IJy+xfGdNuxQtX69ifcXqIrbBJd4pG8OaWLhuitVLzyleYx9QdVpct0HLscbA/2hz/eE5kCtW1B5
g9d3/3uzZ6AXl+Qm6ePHz4e4nJfPtt0qVHSGPbLmkm7NY76v2ta3+iLKunLLoDUQGyiyaTgZupVb
BwmSFa3JkQIpN/M7p4CCwBTqdSZ1gcJeBYo8HvlYZIi10wYevsuRHsW2DS24qx6t3bjT5VaaQLG2
PBmTeV6sCTudggkwVTKYnHbfz94+q3Xuupqh1uK2pMSnGmvsvQR1xxQwgHiMgwmiC1OlNp/vjmti
QB8P1truJDETz8gmHKxLLpcc+avTRdjuooqS/MR+tdChi9KN7fdhUvsS8jcNue0ehq35poP0aX/K
KpZkpm3VeOnhp5zdV5AYJQ+y7JRTv3EhUSu3A3yuC3hwvk9oD1cgp/iuexweRCgedXZsv8Fvn5ya
f0jkQsEd6RZ+SxcOIckfYlQwjIiDxarQwNuUObIiqMWB1dl3u+kZulkwUHqiz5TsuP3UabmQmsvD
WacvbT4MXYpobozTrp3uJ8cKBdnEdPZFp9PkuZrfU7hvQWiFeWQtT9Obi20mFU7WsEl2BAZ0kx+H
WZDfkij3YxKUv3So6KvYBgznEA8vQo+tfbcK1U09pJbtW65QeJggnGLIY+4JY2834s5LAL2kVjgZ
7sEjedSl3nGcVBpKr3lSzrT7/FD8I0eHWDr1UJOwTE7herb2yoIYmRS2i+b2BRoJT4agt/3mi/xi
w58TipaREbLbeVcG1VmXCGOVV/F6PfYqXhuYOPoQhnkq4mSXUuXXy88FZTVFYIJiHZ3qzNSNm/7q
6yXg4GeUJc4FFLtY3Z5GSFg41q1VbJeu8a2iCTLAR0GyaOLX0ejgywWzbIgKUQLVBAlSrSWiYc53
rfXGm503QsqnaFFKSKFs0XRg5LyA2nZsqvqOEjvirABJqYVI/jfXeQb3EwI0S+CgsDeJV5PsTZqF
RvvSD9I3vflo5ZPPs+bUkjokHiqKZNiLpoJqbheNSx46g7NLK4iywJKigXKXXdabcTxR2BqjqhY0
stuVGTIjOwlaI94uxhOI4gHkfODa+6MRzEeKc8hQw+rz1hf8ZkpLn+dWkKCYnsI1rOmg6dI+x9m9
7PooKwB3GyH/jsILgBKhMTjbsn2x4M7JLi460Cq3My+iPZIl8TWpn+LBDIahv+nsFGJEyQsFa32w
oQ5pqRs6PINZGyjP9OkEnONg7MfBjfj4uMzQjsyqm1reX0oULJVAuZa3aMHCXfVCcqFRm8ahNJt9
wYqQwtyvrspbhYK74UjIPhmbaXweiNhAqTPoaRsxa97lnrdRwgitArSo+Rfc14Mhfuv5ezbfG+OX
sqGRKkB75CVk7ONoEOkOq3rXE3YwWL4ZWw49oDYSY36bihp1W4F+k3tTqNY353KfC/tEq3RrVurG
6iHtyV9Kd4NkP+jU+wBxe6gekSDxINtUuDclj0OPjX4HqaEMalQ5lOxbClGU+WdCUPawXpvpRyVv
JuukGLzT+KsJiqBD6g08Zk9knk8y+SFggjxUduguKA+z16zGbhsraFwZkWKPJSE+n+tNYTHstiFI
4S2HbaZieFRaANSS+CLnszeoGbXjF3NRZ6toN578ZSeQFpDZDhzgmxh4Cwoa31xD6RvC/8Wlicee
Gru+d1UWLfVbx0WQjGWUNOdOwjYATZMxPcIpJTIEQe0xDafF8OFtDW2qOpzqo8XO0MraDOyuy6xD
Dbc5Fr95YwxNpeehJluVPTfNrlEN/vGwb7tpk6WGP7jEH5CzVtjF0sCNDgzfmD1wCz6AEFhyhjpk
gOeOSu4sHMqm6Q9GUkHACshJKDKM7FfZZgG24R71W+QAXegyXwRGDY6PRIUwUQ8uqR48cwjT2NqX
QFRXRMBxC4rmyzavv4z80RsVqqNGwNCbz+SvbCnPohs2JIfsDs8Ct2xDMLlPGenAYiTnpZ8PYJH6
rTy25s/F+Al8oN95z5/H2X/csoh1jHiorBOTcW6uo37ceBUDmsQ8IQo8lTLob0Ukt3YYfwU1MJRf
1DF/aRFx+0dInmzZg/ri7rPU12Ye6wLv6nf8bvt/wBPwQfE5ufyOi9tkGtSP6m78gjSvfoSe1958
jG8uPAYIz0zQF53GvT67/McFuP4Jq7JQAqX6zozxE/Ibb+tuskP9luxZKPZsU2/HXRXRu88Xn6xT
iv8d0YY6nWlTF36CuIg+TBr6ZlncwYEbl5wZJEeo7dg+/LhhbdD5F6Nby6+gsuO6EVTGdUWw6wv+
Z+x1qgdsl7K83xfs/yoe5o9O5G6nbbZpNAZf6yfWepqrlyMwKRmslgYYclg3En0D0f6n6frvEbjL
3Uu28E8zxI66i8MrVOVmV24ycnZMlM16Lxy7J80nuzYXCwA/hpQE6RlfPa2chY0k7cvLeVE3uR0U
X5sggS9xFzXLxgxFaGhBkjCK+WdCArtJy3HwTrAYtE3/3idmKvM5bRbzpHpYolrWTZ6P0dzLvcxI
WC6ocA8GpAfrqOkpLFN+mIA42lMeWC30/1MEciMD/R4I4rbwqY1synMOS6V2c51vpQTBFK0ow6G+
Z0O3RH5zPShRTjyAKBUaH8+zcecNe9ndZNKJ+vqdx6Cf18NFzxjiaNinxvJQIDVvG5TboYY4mR6U
v+48r/IvtoPm8mTjlrAuOm/lz8zikENhUJ55seQjWnlEQpsu+5rVcA6Q95P9nrfg/kNcicl3B7lX
UQ/bEvI0qf0ikNIYzRi19YJLB/l/C5kwEKVnEBPl8jUp0kOG28IQYt+k4DwkKpiaBuqZRlTJYd+4
/ETA8zAFYjGsEHH3GRYE75FREHHTJ0gpTblNykdEAUgX9EErH7NpW6NNihtqNsD8H17N/Emgv2Ox
OKxK9DHsp8sCN80CilDqO9Lc56jNoZ9IDdwtAM7J4nVpjrVrbDpUCb3mjcB6xnFR2c2+W+YS4GLx
jeHRLl8rAKYI7mO1p1AaG5sp6FwS2PizjltIbL0LobZ4g7z2NP9ajC+GZW+gUIYmIpjhCnKZuPpN
2OXNDl6LhoIu1uz3wjmSFg2b5Dl2Xp0Rt1axK9GtGeXjgr+NVJ7c6b01ksBJeaTaZcsnYzOaeGm2
38wuDwrcyrjs2vIwzVVQOlC7BMS1he8CKe/jnPkVrFihEQvrRetecLovVPHbxqO22ohAyM24ZKhj
to2t+ciUFQI6Alc/NBid4gg3R7+6PGcAtq/twgez/KVCigkQSVgvVWA2ZRg7yCNO9nwYM6wmHkIZ
yu6LeqE9C0ySH7x6ggTZtDGacz+rTasyXzqOvwx0k1mw7sojJZo7OOIEtn07wJ8rz3clxE3T5VuR
sXMmpsBbIJrS/JBDjhRLhoN8m51fC78b2kv5/73P1EaVTwO0kluOd6ZzS0UcqTH2DRRw6h74s59u
sgRFJ/zYSY41Gvg8zTeq7Xaz955BmtFSJFyAGPGWxxTJ2sDdQIg2yCnyDLSqa3AaEuQS03Qiytuy
5Wfbv/cSt0FWbrB/9xYahQaIg7R8bOeXJoacUfHDzucItYO9h3fAODwuLYkmVd25ctzUZbmb5PvQ
VYHr3s1NfjfbLFB4xtfkMR+3poN0BmCMXixbxE5oTxjb3CXvlJ6AhwrH/IKFHPw4O45VHpQgpS14
UiwPtL5NjQnl7WzbuOdR3DsIHaX3zJKb1IIlryEDXkq/xfdlHgw0LMhZLU80tu9YmkcFK38rSxt1
GoHsvmfmtFUcFg25HTZsRkGhdnaDkQW0u03AVYFkDRrio0+KqITYleAMH39v4WPScIy/GmzwOXm1
ei+Qw/swvhTQdnYIXAjir8I42f37aBz6IfUz+MiqCeI49Jdwz/Nc78YuTCB82SEzL51gqhDJyiZE
03bOuygxAGPqDlm1U4kXZou6izsAe/LlELXEB5Fh2w4PGaLfnNwv3dcZUrVlBsjhgkjaYmYOVMmh
I1LEkWmM2znmEZma86DA+KkVXtAPpMVNAWkorJJTlxs3hpkIh4qbA7LcaYRKRd7LwKkhB5L2wVC6
cMW0A81FdiX3+OtOWT9yy6Yitu3OJ9WCBwfZW6F200VQp4fS39iH8qJuCnERB2gRpLnwyvWbASqM
k3PwsnTvQpsp7nXNG76uXOIi/x/OzmNJbiTYsl8EM2ixhUxZWm9gVWQRWmt8/RzwLR6ZLOuamUVv
2GQiEwhEuF+/goRsURE55gydnOW/T7rEEIRJlcwFzElyY7nzyX5mp6zgZ5l7MFRHCY2TUNwKagzT
qnXl9Fe3vqzr7Jrs9ur0EQl3naHaU78cFL6e1hmfU2HtU12/FTQ2Jn1wDOGRYGFHS/v7LYZ66ukq
2gxnwwxdz7uSbIbys2+oGe7rTKkFxU2jmz5/yVfTkQbraGSAYHm6a8KusUsrOY6J5NVy5k4JLhyT
ejKNHwzynFXtrmRhZBM2z0PW2Lkuu9pS24t5No3ZbZbYm8UxaNSnxHybJjBGzEv06VjrGD835JAX
xw0xEGYxmNb7aoidqBBcq3vXjGOCCW+VPfed/Ip8ggTJkcyNkE08r53a6oIsOrcqPic0OImy+GNk
OHkxHiSSzaB9coKaLpKZ79bU9nT+hOwunt4ltczS1EpLq048iy1qJWeEgPPSXWUH012u6yftNr1S
nDHIHnR/PhNg+/93+a2Q1g0sCy4DAhRiZKW2qsXzNrcagioYzoW3HrNHQiBt04Yjclh21IcxM/Lv
6ukvFy5mtioRxKzey1lPZqRimCzmembNZjEMlHw/Ra/fvLNfAFPggf97kYuava7TZq6lXDwr16tv
+E1geeGu2CtO6pXOd+Zl0ldPU1FMQ1JlmLaifFF1Rt3UpVyOn6T6GwaHldh4nXjjkbrJmx3qlvqq
2rdX+q7O0AZ958D6VdH75+UvNig9FzJMmdf1PIDKtMbrOD/+9+00ta/2QEWTVRhQW3rOZTGvNqmx
jnO7nvtStBd8hFaFwHFF21l97NWWcUzFZ3N4ErK3J014j1bNGUY6fN5/YWAKVmt+IepuWAD9LaUb
F8jQ1zZY0kdJanG7lrwIbay4yD9y9bEBm4b0m1TJqRE40IcoUNvHcvjVILwratVulyyQw+rnqPWu
Nqu+LEBRXRtHz1pC0M/CZPl13r6aTVPYxFw4WfNzMCd7MiPHEOkVu8yv1sRfStOPwgGmq75Pyvp2
WMKXXqv8Jg2fWrHYD5x1AoAOwuTAkKDKZapLYFiw4ODTiNOux22VcdUuQiYxh3dGaThJeTOZsZNQ
KMv94tegMabU+qMRn+r+tTb5B6hYK+mR5FNdafwmB0ZbPjtSsousOFtr55Pp+6qC4OB9dBY0leL7
x5IyEJ0ktxnrfRgRQAW6V2MJ3Op2Ov5IIQqlEXhO/ZqWd3L0MaaKVxRsshpcY8qa7VEZmImt5V3K
kT+mo4qcg+wHNX6tGHnlkew0tBGDB0ONibY/1J2nqg+6AqYWgkXlIjzR1Qvlyu5b1R+l+zDfdZGO
+vIBJyFs8CFhGfJRrgSSGi0Hyq7D0YX9aupvfqxDfyWVH60lBBYQUSUjtB0UfnuCg7VCkPzHZF3p
xmp3lPWdORC/uzCLIzR8M40aJH+E1gxpii5Bqa9DmMP1YHlLrELBpwCy6K+q1RWz1csJsR3MJSgb
Lrxa7kihPqitmyok19S5W+tiIIa625qCoykZpkzPlaHuBO2hH3uKUHJgcmW1ZeUcyYsttmg8Bz2I
xjbQxpBTio7NqFwrqoJUEZxMNH1V14OlkW38nG1BrXaZIgSZ+jKYUqDLA6wuzYkGdUf8rN3ikMaQ
Fh98Sqj41WA0IJI1PIafEzeWEpYYqJgLkHJo3uvEacxDc2ww/VEmv5LOlVzxWykSOZfHAWt4KX0p
cLIf5vpuaD4TMnRXfUAT2L62uWkPY/8D6jzo9ODIFob3bQZrFau1yMBss6d/qNDZkx4+h+66VLi7
R0dVvc07Oh39vpYVt9Qat69rm5EvzdbiGOiarBpj1ZuVARN4vS0vmG2lFEJYwnT9qyHC7Z4t18je
y/E2G67rpdjFubhLOFtxawKg5ROz3KNHz+2yCqH3SzglSzuV2zR3Vy1F4rIwgiW0jn0zae3Ieigy
TFgtG8WFXcgS4GPkq4ST4Dxr54QtZVOLKxOZseZzBV26wW6KFgkC5n3ZQ2/uHxb4od1TAT9qFCgN
0qtcifZZ9KmIrxGfp013RJccrIStRORNxVEeSwA3Fl/7ddlVicjcLqVjfVzW0RH0l254BRnex21j
K0nhW+WryK5TSaKblzftwkDBRDMFz31XDPjS5bdx3LtdfWg24FzFfTTCMw9UZzH1Q48UUUnv4phx
Zp/bkyY51PcOrq12nxC1qz/mYwjNdHU1HMv6+FQsL0vEOE/jv3HY3PcfTfmeKUsVpm5dPkXyS0zu
/arRzpP2o6J5SwvZjsbUixXe03hGa9R5SJmvC1F6zIpdz95gSbmtz7ljVdq+UTVPX94y6V3MikPf
xddqSMyAkd+WAvOc5lWRGLsMimfV6rnG+Y3UJELq+M1av+uy0Z65xmS16AweNYKQRy8zsispZ4Nv
NLebZU8bHiWaFSu/ksG5w1J09Ty9Thprl8/kmOMNvXTR1dxkgZL/UvvOgzqEc/MB2QGLqD1V9Otp
Rm2Upu4oNQchNB1zNHdFGB4E676sZKeti0CQa6a/YOTwwSlD+aemX6n33STZ5LQ4g2FcKyXtmQ4b
gylDQ/quVD2Hau3lZeJQPtjhzJtixi6OT34OsSInL2GZDJ5aB0+S4U4suKth2mH2OhfpqWbzTLv8
jlGcu3KyhFHiDNFPQPlgMspzoU1bIowtgZgopAUo/WcL4qKHeIVH267GHqzIDpMaP2Lolci3inY9
CM+S+COqjlG/7Yw08zku6nrn61H11NFHZ5IeFElKRX438DKL1eKbTEKmnD1i23zr+n0WmcXn5qvU
KVjnfa5R4/SSjhBFf9RGmfLc+gn/AT8KFUK8EfSj5TRx6yp64haASVVrAOz/GgTrKotI5LJQY3TE
6yRqIAgR7vQDqR8Fxmu63/OKd+nK5D/OyJuLnd6s4Zw/CmHtFKHlmrPmSMCNk8KWMd/mzatVr+ym
nY/q5KSn+RGPF6fGGUeKFDde3nLOvc7MPaW7nQ0riCfYTirPifmLJt0ihjxbwmnq3lryJsVNkaTy
jndUF1T8WJkJuX6rZabXlW/Woh5rdT3P1r2o71ohvc6AGFRB8tNatks5BDrIXFnQ3JC9TVkit1DL
Qwt4EBNwOlpA6TGZE+lrOj5WVsLiS/x84DG1Dwv2c9gxHdu8YoA5e53+o50Hf5J7TymWYBGvwoG9
aogf2+7TjFLGc1eyxaSUKsIkdYkgjCp6auRPfdV9GcXcVNROWgRpz+rMRMciNyxqHtJkn4eDnWqD
L+GoqXOCzTFRjSH7xjR5xog71xo5koz7Tpce2qanb27cpDZvjFIlHqdi5ij5E+VTjAa2qx9q/W22
ONVC+BLJhyySVtRZHzmtCJNWp6ZMa4fMzyPTm+RnZS0PMATXQXUiJQzy+n6ui/2ozk40SrjYvhhi
6PTpc7VO+zXTkUBzQilvaW49qbLh6NQoJKC6cSs7aa4cNENyx5ZdUH/E7uAgyeNRzkRCpKaHiBFx
UZz0adgBe0nKuVzfG/KxE43WX/7ZVbcMNj1jHTzRgIHZuqJs3DX400S14CtF/3NqsYQYhptZCd2y
WQ4dcg949jikdZ5ApAd/ZDU8EKzBBROMDGCN/20vNGOpzORTusKlNMnfqqb0ynl0MsaeavQBFcBv
ydxdY7Kb4fW2AveuH+y4Gryso4WLjd9FcUc4ySS8hhRnoYQF/Xw1V49Demd2Os0kADgGnkrBBLn7
GDB8NH5A2IdAfu5Wdj+BACX45NEouBm1jGi8tpLmlpnfFhvGEDnj/G6R6WD2Oe5Y6f9MuFOKHkw/
81j0dfVFAlSKmhQMbEL48dIa+35eTtvy7s3HNf8omDDG0zV4sx9b9nbDsygYxhsof06Ukw8Q36Ws
+7UaqUUkZ1R/LhLvVh7a+Xhu8+ckwmtJH/aafqd1CvvHj0avXM36NZVnK33vxadJF7G4UmyMa3cd
+IAEotuhz2z7aZ8yO2+Nz8IUqAprEktucXxnjCN4Q0Xg+zA5yGIccf7RR4grsJzT19DPzYW23bB1
tbXVOHZrYQH3qr2WSko137g3DOBxbwbal741iPm3tyN8RwFepVUW6fEumFtatpiFFQ3LOd9HO8Kn
IQ3Guzb4bqz3j1pXolT88zrb9/hjwjVnZkmIZAee8/s64w4SghPv5J3p/Xcz98WM5K8rXarV86ho
FjxZF2Zps1v/NHapKzjb1YAlZTu9/Z4U/2/L//cVL6Z3aisouSbH6zksgRcFEb/TwuuzzP/ml22N
7t+oyt/Xuej6lViuJb0pF0ajE7FBtuqVfkRgNf0ZZh12dU1SkiN8C6f87u//67oXYzu1zXqx0ovt
upIvuf2+fm0CKA3B+hy6ZCHhmKd4+VvuYBzrao64W1wKGN9w//v3f7lUeV82ZAVuknExcbN48RrO
3QVUR/OVI5C6r/rp4Vu4419whdv8x3UuXokCg+N8TbiOfCs65J7uzJvMmXykb2BV34EbX4x+uZqm
yIhvdM1QLkd65TLks5xr87n6lT4Yfnju98kBoYFLJeDRxYzellMQfRvw8vV78seFL2AVS++lUJjk
+SwG+oHIr+vMkYIGEZc9uaWXXJtePtn//QT/CVv7vQv8cc2LRwghPhnjVZnPtDuNt/r4+AXkpwWx
j0XzcYthn3dJQKCHX9uYs9xCcvOmHW7Oj/3nt1vSl68tdAdo5ARFQi672JJKU5lyrZ3P1g7bYHDC
0NXd+iP5nX6tgRFG1+J3dL7vrrlhXX9sg7oYqUW0XbN16335yuCHzYmpqV3tx0C4ydzE/XY9/wtu
scL++J3bd/rjmmWr4EYidfN59PEqYjskS/iU+qY7kvINYB10u9EX3O+G/V/Ahn9f92KBER1cGrjO
z7yvyR026n52lHb9c/ZWEJ6+cu0OV/QDZCO3/MTA/L+X2pebxR8/+mKl4Q6gwtRKt/Om32eH3/ZM
vrz7dhFti+RybzRFQEMMcnmJL+mJprGMcaRxHfW23ptPqQtpyLVu8zt5o8J/qyr7R9TGG2ToEgWk
ZOEsxODm74dZVOm4qKMsn4GsSAcd7DBKD+rWImj5bjCuLOPBMt+E5gMHAObonS3NqF76/tPAAQCU
4f99T+brWAhGLUPWxUviSjEWEob5iswzjnZMGwJcsPz/i/LhX5LK9rP/9zoXR99odpEMDrNdx/y1
CQ7o6TFPtFPusv7NS8rs49+H+tfVLm5yH+WhGo4SN1lW4U+UfrqAylViECs/ekC3TL23rMdUNPe1
9TBRKS90POv80o0JNvCVvU5XuvgowxAr4EaumQieCX+3ngBlWRWTQFtEOag9i01oT6tpC0YRJCKf
NjBXoyHCujdnTi0lBg5VCVQNA7IkBnBC7ysNQEEr0bnWhzZ5F9UtjbB/SavelzCCEpl+FSXx3J3A
ID1xBxlK6rLapjTfiknyMUFVXePqUJR3UjsSc6e4hjB6VgjRwKppMOm2k/VeINGvr2hwKJGp1BUy
/6waRqNwNZrMGPLUDaVDO99oUutlqG8rsOiRHjJjTr9KUANEcTfNr4NMT1zT3QiyF0ssQKUCg0vd
XICmkr9Re/rQGdota1gZHbm+hcviwHa+7psfen4ldsCxcnYQ8uzYFxLoN5xn4UWPCbihxYpLzG3D
CXD2aghhYGR+X56W9JwmCt3Aglz9nQxLaKqaK+XrTUy9D8z4kQq3snW3oviB9BbEBABoiP8Udesm
4dk+9FJgpLWdy7em+jzn1wO9vjb/kIRnbPKcLSlAFcrbUouvtBWrvGV16v5DEjKvi1rXXM1jWldU
6jJUlMIzIbEoUC8rZnP4upNH8DLirq42jauS0yXnb7H0YgwkTKyQYHXjnPULZhNgyDLNGGtBVm5y
5puG/jDHb6rwIwXYlWWURBvG2JJgvLHhuS2wWjX5vWHa1gEZqSYZcYsIzWCm3w89aQGKNSS/EOYg
tX4ISRDTBceK4ArNldRy6pBcJre3VndMu5upvi2tk1I9VUru9/NJsHZNJNKkRMGS54EZvitaCrCD
lkSpD3I9gW0jRgSL0+bMzov7cbgSAEGt8gp6T9wbNuCzG7anSSILBrpNFT8ZpWwX6Q1cUoAsBbz3
rlVfJjijy8i0HgBQ41A+ttPsVMp7mgG3gKZEMXcxfl/WDyErjrE2MipXnMS6roZ1F+n4u2NAJFga
d284CURmCzWcKGY6RqPbPfWMtIU/i8bB2DTKkCrz0KC97Xyh7N2i52Ay3xZr9CYDcjFYUJvfV/zp
IMIzr6AMG+luKk+aoDkLzh61WLuAcad4nr1lkn1pAjYDoCwbv62e6jD8iIbBbav8mC7GYTEVr27E
o6VgN2V8ZnjDGeGTzGOQwl9SKDo5/PAKJKFkVdGtQdJKgmIe9+2Cuj57XLPaLyXy1IzXrt7Ni0HA
XeSOirKreXZml3ihCgg9dl4PcpW371VlgulQQi0kNleuhMN+CgOlwzU5kp7zxDqLHRErhQkLyZeg
n5dwKq3xQ8kjN0lZ1XnqSDC+qwY/hOqgFm8rSHizPKvao6RCazZ8a3xeNmJVjzEg+1VeD16hmnYW
l24dy27X34kC6C8DlHEqXozalyXCYNp2t0KICkcMo6TSjVrBgfDqVBMTekhcVu9gS3KTrzW4Fza5
sG1qchdxs3Wg7npFN++KDNenxFXat7DkrRH2FmswDh+N6ZwPxHr3gC0drCBBdab1J2N4fYY4ngtI
RjDdGla35m+owqsAkWHN7iZr8fQcw3HZliMSiGdbtixY/k/S8hArv8zuuZPftfBsFnUwy599rQQW
E7fVbL45Tr8qyv86eS7qQ6XBWcpkLf0mgmIwAintt96j2s/BslN331cU8hdd5V+XvCgPlVaSw0Hl
kr0r+dXTwIvykN4g6MgpTyvHdJWgwRjdm1x8NGCg+utT5BR+/wnJSfi2Wv2iQP7r21wUjRy2qtAp
qnzWCBpTFOsYRwmA4neKzO0+XpRtf13mojzEAmiWq3CQz5bxEZMZlWMI/d8F6D9xfv9Tqf1vyXLR
Rq6DoGjlRGlkXJsOwM+TduqulKPupA84fN9uuMQWpUmE5zZD3wu3mlN6xOB6P+DJu/kOJv9H5eVE
vhIs7CTud+30V/X5X/fgApIpk3zom5wvmO7n0+SVr9khCZLIbgLCm4PsBpLVBidUbuYn33JZv6ux
LuPO+0RJ0jEU/2fZjVCN833+s3mr95JL0Y58hCBayLT4PDPpuDF3+pEJn6vs//spyZfq7d9PCSoF
jFpLlSTzYvUPUwQgXXTT2SjKIIfeqhTocrr1hFTBTiZkFYpy3aU/i7jbGUyvoPi4lpkHBeB9LJ30
ivtlVfua5KhYhyOaKvf//Q1/G1v/s1RpLcA8aOO0S/nbaGWTJCs8JjVgUrNnpHC9ukS/vqtO7a/P
UTDvDEfd9wwmvGyv+mRCB2QzOHVQPnLr/JqM1u/c+L++bX98qYt9Kq30xUw7vpQcZFcbLNS75b68
qX36WU85T67oGrfRTWibu/p7MPHLt9eAdWxomOLpl754ybJU3ayt2y45ce1k1xwqB8yZ8AZG6Spq
sO8Up1/hl9DQVO40TwDroYuWIC8rSRMoOhHNwLDpmWxuwd46FVAy2S3obbJcy3ribIfafy8A6cve
549LX9xrLWotOY4s6VyvsWsujTcy4ciihxBPozJ5COdXs75NVsvPuvU79d2X2zEZ9WjKDE0TL3+2
yYwrG5NmW3yTB8ndjW6zoPrcwiRQITkFGhxb+0YN8U8a2O938o+LXvzgrFNSM83jbWMKg9IlDnrX
BMV7dweDM3uLPOxuPcbNnmmnu/i2OEkOLLPMKc/kxLiaO+2+JZR9uUv88Y0udolMw/VqmiP5vBza
vXbsj6oNxefQA53898OWt1Phn7f9jytdnH+zoQhQO7jSBtYw1B5HP/cLh7vgZeeRDN+gwLrGxLRG
tumz7emU7vpH7KvuyESuaReepW8ex9fnBJMBlr9qoQq4gLflZJElM0y2H784qLycFRAY5MoXz9FB
cDqEmMY73qkvif+dFtX8zfP8+34wlpB1nQkFqeLiJZOwMmEoVoUElY9osvqEHDQYYBo3YR6os+4m
Wg8bdXS1HgrmqmmBanUOpA/kepOXRLi1QAY7lhZdyaw4YvJBKK5aP5gAJzIBVwajajOB8tk86dVq
V31/C5nJtQZitbv4pYI6ICE51I07tVNe5P52op/qZ+YWjNUWessJIrOVL6g+cwdLIzdSZghYcNkF
aDgtiROFfjDV5sTIFwBhPi7N5PcSQsO0Y4SFpxsaxwm5YK0ga9XD8KwoKca3TAaT0Anr97h+M5iU
YrjryNJ7Gln4z+PAIeb7LK49QcTAkB5RylJPQIat6s8lbGkLxeWsAutO/CTa1VTFxVvm6cj9TlQh
I2uxI3aClzIklpvRUblN0/ohFfWuNEO7NBZPQky4MmRuVizIMFec9Ctihb2uY1ze7CXyRZGVekn3
YcmrM5SfMu1tH/4woMKLKwN9WfOixApgKD2OKbTlEt1s6RrgGlkxuQ3zsWZed5kOF586L+PL0MuL
8gzhpqUfV/3KUjGsnSDH+zNs2iU1AlkDNNQrv1grNxEzQul+ydGNulSPSyUfmoG0KDU5WJimmQgE
BP1N7J5knovZJ76WZWQLwk2f7lVmaWLf3eOz54xZCq078rSSKLdCOnY5SED0Oaq6XZAKmPb9S0u+
hNhKTlIMgcT0fzFguCCxtCoB9jdNeFq7tdS4FazuqhBdnA09Bfeu0mpOmzeaUswPJWHxRXVI0BzE
qfVSCTejbuyjqtxJBmPSR1WnFhTiLVigCfr2TqSppRpgfjijM8zuU9x7ka5y7tyiKiSFsX6KoGiM
A0TBMkIekk0y8MvVaq2+Zt2GEgkZobkzpuW9rVs4WboUpJJ1qkcggaJGFKEW4zX3ooGnKq4YDXT9
scelJhpQA5iGYwmCt/bQ1WPcL9WFBTfitRlDcLN2a2rtmwhSXVvUx0ovvaGR75tC9Mtk9jQiXLr2
1FvkTRd3Qrw6pgSuJcELnd4nCHniOQyfLAvAG9pojOelor0v5QpAEe9D4j3NbDo0WnbTL0nABFVN
fvbWY2x8dq/aukCKfgn7j4wUxLpv3ELp3HVOvSbdWIqNN/VPYXtVwekzNXTHACXTsI+mOzWRjjmu
efoSwtUU9xVGa43cuWoFJXuZXC29W0SEIguYbZI4ErTPhX4ZkXMDvpgND6AdtImvlXzfy69rvUmT
V3hFxXFELz1IAvYxuS3S16ujdiyY30dYAS/D4Og1UqBBDtafvW49adKPCRJX2iHj5w2q9I+4x/io
HgJZn/cliyiBh+EsYuiq43jKKekGnrySQOox69MQ5p6BY/kckq7auf2cufkyHzOeqSICBsbMi8kW
3auZtNdrCzpXCxQRBnNv2k2d7FQQ4dJiMf5UcxqLlT2jO4aAknn2QXQY9AM6EX31s+kJj3R4asfQ
uh1HOUg0pK5Q+7q49Sj7HMnA4QgKEUldjlEvDrbqYF36uZ+Aqt615nqK83Ojtv58U80DYpN0J1Z3
Cm4+jWXtoKop7YekQdxLu9tBwGo1Ms7mZtA4ia9IVO1C7T1UaPsaN1Um01N50zMI61lEpQ5YkcXe
oMPqYGOuldcwX071+gSh5R6jGHfuAROo0yu2Gb3g/TQ760oxIewTtBkvtzGiCgXjiEFPd4lxbcwZ
3Dx1ui9DAx0BDCWyN7XwdRjhFA65X/O1qvZ9mZFsGA1nBZxUgEjVCPKYWhzRldHvK0iGGqThxnqJ
0qcJWrkFhKPKT5mw2tiU+AIIzsj1e9hz2yYnz5+d+nOcH6xN6bXpfbLCwWLMaboFHkFp9wgt6vqx
GHonDFXfWievlsp7KKY6AioRIMuqP41FdvsRjWM5BCYyt0o1nWHpdh0AWxJHO3F9k9oS0Gq1JQnY
b0a8ocuHInourchpR9Tx6bFKcfgYYn8wIZIBwiTrgc1a41VQGSkXarrTOka+mubEoQQr9UborSBd
urOejQfULeTa3ljhq9H/qDeJzwaVFvKuBoE1YNhRNt8oJMWNDW0SVoszC6+sYrurKlfkMCtJOZ0k
YK7NXCr9lUxzMOeRV8Rgs6ZwUnLiXTTLUbroOLBbdrL1skp47tbC/RITPodXfK/5FS9NR75NnEPr
LBaeVL2Lzf4tDA23T1QnBeZasKxrBlcaf0bQR0NYZLJOtSR/qkD3U1uh1/pJXuxptkrXxLBBYzn1
pZ/M6nFGstFC8pKlyBYSwClp+WXE8xV0F3cVY1D54WSmP7Fm2IusyUqpOCN1r9JuCl31c6HBPeWw
+YPhQLiar0KXkUOccKjcVNY5Wt/T9S6dXuTyXYW3UpS4C7xQIfkoXB2peG7r5xqOVG0huzbZCGg7
dFAww4pOm6Aumie3pS5MJsEX0ztOUl+QYcNxvHQvc6tD8RWdySjstqV7pMYZBwJzx8wzcuqH8gqv
1rPEqd0XtWfG06MlTBDGWo6t2BVV8RPta+zEi4Cy7mOQWy8UZBC5+XrpX8N5l7+aJNorErlh5usk
KE6Ta9QOt50Rw5F5yeLJZWOAoX6qUFzlJgnIjNTz+RCJ6lUe5tc92tBJq4O2PXYbzRJtWCFqgcEJ
pszYSgGLhk3j5DmYLGkKW/7tEkONlcAiu10PgXAZ4EnHyD+ngyya9myEexHCfJQg6FGwCGU8Uq5M
iwAzV8jbS74cipzjqKSQQEK68DquEp61yrmzQhb8CI2zQfwE91ecmDxMcJw0TCJexPBaht8WNdVB
WdjD5A9agezBqKCV1OtepA7oyut5us6Uu1x865fiesEvlZYR4yVX2l6V9ljSOcYGZhNoytT2YCkV
eOy40+neyvxznBS+iHkQ1G4naYtbzoVTQ9pCSee1Vk0S9i99maErm5AYj5nxMacxys3tF+MF0Sew
vXKcMGpn7odtnXEw6An5wPDXWdqTJb0LXaBNPeG4IepoEobxFkqgQqrCoxgBbFA0yGMLUsrkoKPZ
1BH1tuqhSHNPCuO9KFkYst3joOHH60Oi0gIsDO1X8Ie09AotdOS1Ps8VnHajgFe3GUlclewjmhYF
tfVLbAC7zdEfRyiTBS9neZebkPHN5pC1gPAgimvyQE55ECWMBLLWl5BX1FTjK3ArJhgB7rVXTZj6
oRD5TZ+6fHggq4/putqh/l7N1UbeYupxggAJ4k14l5LbEVYdfZQGS1/e5NWHaQxOqKP74x7mCiJL
VAN0PaSRt0HNnGhUjABOlCdyg8pi2NOuIsIFHi/MY4PHsWKwfpQ4w1OWbUMqHrRVdDpDO4oQIQ2O
N13/tTJSGY2rPtN3RkgQ8ogqNyx9WQs5ORnypYOjWBUm4oYnb8ywzd9B/9Xk1+r0jdniFwQTTAVo
3ZCDK6JlmhcwX1tovcaSg3Oxt07dL6bhnkI3KXjJqT/OB+LWT+v5+5GtYv2L0vx14UuEL9a1PFkJ
yDrLVeUMdWhH1U893quStRNN2YV2aoslhMlYdVtUfLJ2P3BGbnxzqdbJO340mHHNkeb2yxrEdRe0
Ue8yX7lJOJHyioHW/KyUjL0a+PLKsBul/q0qn9YCxqPw05QfmiZ25OhlLe40gcYDM+pys9dtg1U5
ldN5wL4mpJfMyBzWZbx2H6MY2juC5jx9FLLamzVOzOkTr1tbTLNglqgP4x67k4ep5C+y0qOXTHtv
EUeuXbvHFMpVUmZPqKB64MJq7pFu9HbImys0JmLCGwtibSbdCvXjkMd8ECboBQJkKM59rAWK8ti1
pLjX0DK4XTKNyop8bAbbaCk4smOtPS3GfcJnZtlzKsS+oZyq4ee4sNYlkTa1eKiU15wCuJoWV+7e
W+OMm28F87paf8RQTCVqwki2jlb6o0PjX7MlLwUDDXwLWKKl9V4xu5TZSdTmdea0kKCQlk2H9n1y
Ig27GoS1Uv2B/mYfd8jEc7oIab+OL7MquGTc7LP8J5olL4SCuo7lrhz7g2Jy2HEKSeHeMghYVBLP
7Cc/EddDIdFPKskVxymjt2iH6xhikn4/QhrVmtRV8BTs5vTQ861yMtHa6On/MHZey5FjWZb9lbZ8
RzXkBTDWVWbjWtOdmnyBUUJfaPn1sxBd0xnBjEnOQ6VVBBmEE8BV5+y9tq/pSLHBwdjN9VAhzwqv
3HHvsgm3WzFD54hgGCsr6Be28gD76ehQnTTOhbwfCEj2x27RpM0skczJYT4jZ2o/JOh8R2PfIq21
CxpD+RuciuXAi+oj+g6TaAc4YRnqD2qIiNmJWfEQrLNv65APW7Z3TJh3/Tq/Sat4n5GxYvivJnN4
1facGY1VrqKUjTFZW+pqoGKAZZiGsDWP5IbaQG/WW8keXwERzVJMjg/yq+Rexh6AGWT1mO5lnuIc
DZhOcZzWtA8UuTRrNkmuAob2VtgvlCv2Vn2fRkePyAe11nduKueBuWp0bx2Z6mIsP/Riw6yLyp7d
cMyDyJqFC+Y2fTDaszECz1sXGbFp8nls7PuxpA3hjziVSMBjP92NW91LVkoFkJd2M7p5HuKPVaKg
A+j8cDr6eOc4SIf+PLAVeqsUARTqcr154qz74EUn3bzE3sbhVgRtuE4oHpqVtemIEqoi9bNKnuMh
BGFwH1T7MT0PVX/qugoMtTmfUAW6eU/TAmkyG3B+8S6+b7T3wkNDStEjN+1VihurzLR5jlzcGe4n
6FaOvacIxy3v5lI37lLOEs7eKADZ5fG6ZuFXvHNud+sI9xzdkJOvdvOo3HPYfArcahfWF4ysWLeD
JRveWQU/w259pLk1woxs5SrcBvZ6ibYtGtgT4qXDVBBC0pKc5hNSCLTsoop6VlrJla4CZrKgzlc3
eg8akVZnuQ+Vk2rUs069q9mp2PKuo3uvAJXqc/eYKFQBjZveZml5RxpxqtLgoQnVldU3iziH3+Gy
y2k/BquYu+G7VLHG53RJ/U9ppKvM2Xbd+zCexuKlGl3qZsi5BR+tl0snurXKc2QU7GgPtbgfgzNk
lnlYA7pCuP73Rc3fFM9/XQm+VBBlGRV5UaY99XpJryneia17BHJ+VX0DmPlrufrXC32RCfmjqmlx
HCHpI3qyEvt2hJbgh8tvfp+/6oN+vcyXZkDgjm4bSi4D2GChzJ6reXCjbycJ3yZYfpf891f53q8X
+1INz3VN8dQSGV03nUmpOyb4ktqazAPryii/I+P+tf7869W+VLqjIHR9BVoW9uVXrSlnJQZWmGT8
D2lzBikOfdE3d/OvUr3pkjYVZn0S0v0w5/6kT7T0vlfqSIzIi+NTesIIio4sWE3bFJxqCwgXc+2z
PcU4mRbNN/X2/8fu6M+LT/fjp4vbre2BuYx7Lj7FSrMoUFB+Nl6VaxMFrr7A6CFes5U8fltW//1L
9OeVv+zLcCHpnqbj4a4X5QHx3Hzc8EvPJ/ltfV1+21n4TRn/l9ssph7HT79pqolcDzxrus3aCjfm
nnNwfAzXzK+H5tCt+mW2ULbGu7Lp9tk34/I3ssVfL/5lBnBaUgxyjREzSderk1xkR2Rz7hJL032+
y++idb62z9+2uL+5x+LLfDBIW+QdXIRjv6LB395OiKbpfUKjpx6iWbjyvpkafj8B/c9DFV9mhtYp
9CEQvnqUhr4Zy2zhJcomd61vZtS/ajZ+vZ1f5gQZ5J1bdV53JJpvrcTWQtGuDEHeEIeqb0bndIu+
NmB+Gp1fBa56iUIpHNzptemWGGGhKdSbdk65dzm8fnf7vpkKxJfuV4gKLyDTcJIMO7vJjWLgRvm+
y/b7KfXPp/RF/eENSpR1Cq9FHj079RtV7Znb3GeIo3hj1n9/A3+jr+FZEVaFQlhVNftHt/OncVdS
0yWTy58WC+8ib9NNeIk/2Eos3LVL82ytPYR3An3NcBD7cu2d7IN7Lvb2ufhmqvvdqwm+wdRshy42
//l1/FsYvbJhcLpjbb971llVT03/XcDhD/nx17fl54t8GXAuIAJDjFp3VC/TdIra/IZiNhYReS02
/uJbHcLvzpg/X+/LeItNBGVtzfX+e1LLLvRz7uSq30MpWNYPwcq6Vq9QvOIjaEFJwgd9cjfu9rs+
5W8f8s+f48uADIYwV8uWmzsB/Nh7dM9Q/NbuKWQ+T2+pd61x8R0n4XuzGA71XHmSz/k6ORpbKAR/
/8L99pbQsBeardpgfL/ckqSp8qFOovGYlndl+ZoZ9jeTz28ECbZqTS4cGyIx1Mgvw8dSa+pwlj/S
EA6QfPg7HLuPPkKl73UXv/9l/rzUl+UZ/2dpajkYIMtXZmrwYVKJ/Pvb9RvA8K+/zZd1uDWHzpiA
4sw5xsqn5XLn7ShZ7vpXemKwtkfWRcOfUwTsNt+1+3+7/fjpVv7Q2fw8OYgqiezBGGn3ix2L8sbe
eLtp1zOcrTWe4zsWKfrq38pZpsH+ZZwidnI13bRBO4LJ+nUyqOVoBbXaaEcrvBvoCykqdc7UWcWj
OKUernDkLBFwkBavsxO737xBv5nm8S9geFJpsDtIeH69ety6hu3TVOWWT6bDejO5q77f8vxmlfzl
Ml8mIzp3fkOtXDuWOrjZdtc2n4M6tbCevnmFfoypX24nHEnHVKmBYYTQ1a+LZKSVRlyHHS6QPgTx
W59jvAm+gcmnGQ8J0gnHkBvfRaYxhNhkg6Ody8uYUM6lIx5W1i5Cu4xi9dB12VzvfWTlHfb7zD63
9bi1h+hs2vk8tPPdyKE7yS26JvV67I1dkHNUlCkncpS0Qo3Wdoogw4CCFsvXrHO3FW5TtSBxz1P2
djBepgQ5G129Sr+8S7O5pzjnlv5HLhE7lCK403+QCKB3lCgppL51hkeywRb12MPpte9LE4qfVr4m
Gv+28vHrp5sSOEBNX7xxPzL7enDFMhL8jQEzNXDIfnWualhufg9sxka6QwF/pI9SpdksHj9lJW9i
192F7pRX57ypqrMZSdpqGwyiHX232KNMpwHooBgxDO5MKPpWSPXKUZAK2vJeeGKVaGAoRjEzAMMY
sptPdmu7Dx5MZ1xExbAqinY1luW8Nj188Lgrcmup9NnW8t/L6Ojn7PLxUGutufZgzRaqufXs/pBq
4amhyKtRXraAD/lpeBjRAPvkSUXYhgPn0SYoWNH8ZTKoc3sMlz3VdxewY6xOGJ0GlzE5gaBq5raP
0ctS55FPsbu3lnFRk5o1bIIuv/PiK0GtsoH3zXy7CKr61rLdg6jThYeIu9Uz1pGaj/337+2P2eUv
ry3KGpsccdXi//w6DjPe57AuzJ4jyPCpvA2f2sGwlpKcF7pVj9ZRf2erzCGIKoPEVr381qv7l4mA
ceOqJGLa+Ms19evRz0iLzFTDbDoWiB1mQMoDIVbdVXfSXhHmkzB37JfaMlj6j9HlO5/Pj93k11//
56t/WVyGzEoT1ZJYL4Vz7iL8rBBcmlQ5KS1O+DooL2nrb9PywwK3nY536LJubJpV0hrOsniKamQ0
AYTQjseuaYsGuAet55nTPAsTsAdpixOfqCnUuUBCU/YgJrNTp/nnzoNTBLUjV4NzNdRbozw13Y07
gPJJQQ85zjKVI53i95F+t+KWqyCotkZmvga89T2N5tZd1egnlLFe9+1rzaoFMI9ep7sWPmgZa9hX
tf4C0mZX+7hutGJZYA9TrHpPeX0Zprc+Tpq6eP779+mvS+mXx/llKbWIHsfZw+NkXgeFdQGksUKg
uXD38YW4hnl6qB6pJVDsVx++XUr/Mttb7K8t4eBCo8+hfw0FsfyGREpYkwB5s/v6ltIl4v9j/0rv
h1W8ubU/K8Ac37qS/7JDmS6LFpUSBmBTW/+ylumZnw1VbLTHEBtUPLU/oQz+uK//+db/L/8jO//3
K1n967/481uWD2XoB/WXP/7rKv+AN1t+fNTHl/y/pn/6P9/6r1//yL/8909evNQvv/xhSQ+wHi7N
Rzlcf1RNUv+4Jp9h+s7/3y/+x8ePnwL54+Off7xljaynn+aHmfzj31/avv/zD57Of/780//9pdNL
yr/638nriwxfvnz/x0tV//MPXfsHwl5IbBYmR1TPKj+p+5i+orn/0IXh4oAAVSAIqvzjP3A41cE/
/zD1f0BhBl/uuMJ0TMPm7FNlzfQlw/0HfwWn2XDhtdk0wf74vx/rlxv/54P4D9mk5yyUdcWH+fUQ
xdNFKsVkKSD74fdkB/XrjDkkTd8JC76ikQR73Qw/VFkfEkCOIzAoPbYPhpGe2UzNWS6gk03wkTj8
8IoK5aJ4rU3o/+VwiIR/MeGezt2eaq+diYMb3nNwepRJos8BkwGx6cfvRieOTD7dnxMenx4kNmZV
k7Mov4ZpTEPop90mppveLb0kIGIhfTJ945C7I0itGkDHgLEJLlhHxl3ntyQaY7eZleGgLRTsQIr3
gZ8Ljj1xBjNhyQnGf1U0/sWWuAHV7sPL3Y03TPBQXDuqL6GlZFO7iChnlJTxvUMNf1fbE/DYr5G4
gLJSnYXM5J0btfHMdqS9MFr1LVBEsa4KmzadZp8GVRxN133lTAsdzKQhkkN9maEEIM0oqZ8DkYbY
vYYc6oICY/KmTJRZVxggdhWnBsIUX4u+ypZubJG/jFUo81uHMr9AHTacG8eGjBT0Ds0H5BsaSoCm
A+GUW2RDkmYC1Qckv6pl20hF5j/kXXgQbv6sZpCqymAFw0MsCDXO+VQgn4mMPQ0+96aIXcxuUXYE
lRss49yvl55dk/b9qsdkq7bNBPjHixS3/JpB23Au9b0bNFmnZCjz60xmx9Esr3usmSwQEcGHOkEf
Q0RjaNrV5KkJsrNAJ2YVxiJOypvODAMmdxKrUiPctbRp8GTmEQxobZ1JulOVBjZaOjQm6PNWqFtc
UaEIiRv+s5UgaSbsGglyfbES+lPuZQni1Ai9oYLuahxKSNor1xqv68LHL1VAGTYGe+8VPbqTuMSr
wddyvdyYSrEuBRqNVkHcWaIu8w2gGOpHbFWXqLEWvJybuqpeoW+xN2S3VVUcckJdhYtkeHBenHvV
bN5rSFpwkA11BvjPj5sCg61y62SQaIH7esliDAEn0odaZF5ibHQ39eZhoztLT1ThXiCqqu1XadSo
JlsLcm2WUVd10kclRl9k6Je8IAbUHwfg4zE4mxdFtd/Zws+h8L9Jo3sJXfe6w+0kbfchPVrp9G6V
yqvpu1dJVT2AS7mL2h2qS9guY/gAfWbVe1gaFXwAdU8uslKr+8yMwKKhVYlgLllZexAVXUy7QycK
8AcYlLJ2fO1KT7Vro0fbFvIp2Uqem94ifLW413N6r2MJTUoZh1Nft4c6zJ89o2oxlJqf+VAcQ30I
50Np3Abjg3CbBu7RUCFNwAShyn2vpC9WGRzwiwN6pBmiwXAy62SDYfPgwZaNCb11h/u28j7p4vKP
82Dx48fI8jLYHdxFa9nlynPRdM9KjgCwzab2tNLOQp+ebiiq+95BBJlHl1w7yVqx5/qg3lhJAHO8
PHf+ldJBF0KBcEjL7E3x+2o52NYwa4ujwz7A6FV93ooOvYpGLAycz1lrIIq2Mm9v5fHe7eR15vkP
BFRnywZfTqC3FyNFCGuE9SMekHqWC9DPKVJeOtsHlumYzqCP2qfFGtp21dzWm6MydndOzHsgasxs
gkNXwN6pMdxt4OgvdYl1MI95Q7r8Xg3cdSEhDslgSbucJqK274rqonbAY8aMeJKUw3grj46OMGg6
i+mSEwna42im41uY5z20o8w7mlLftUOK5qEy0lnmxpPS9Ipmw4My1PvGLtaJBekxqUcQWY35CUG+
y/y7wcyooXQRgb8wXXNmFU4857Ipd22YvlZKuvPa4NZKCmseeiUDOjzKUnkoJLLU2ODjmTmanogz
j83hKg+Q7tRhugw6B1e4Z+8DIYrFQIO6FcDPLa19yGmxb4cf+e+YaQdUtJaOTqIUL06MusEM4QYH
+l2Rk2cTBSooZh6sgsu2EVD6SrTCzTi85AYcsNRaWRlEbbCJIvZXonbfuDu88ca+bAFOFlVac0Cb
FFBatfaCYDfqarJRezPeK7YHvsow8mVriHcnLBdQ/qx14kI5aBOfQpOi052J4m1SFfl1qFxHRmSS
OoOKVOUs2SusWXZjPyuyvW3TymATrF0MA/cvIqOaqHmktL2AT4+IL1N2fWm+1crZI2EtTONhYZFL
Eya71swuGRJ/2QBODQYfnUBhIVVsIbc5MU583RsJntJJttPtcyDKTymKFxlNAiMpjAVr5Cwa1YcE
sqPbtOVOSyXhNcq4L+rh3Z4QrUaWwu1RzYMSJdaOcfliA+nc5qE/gJ4DzR6E+soxqSHKKmG2zSKi
14DvzlL409YJ+GM1Ou9Gx3QSqSvFs+8gYxcbq69Jaelhp+kNMdIF3eU6CjlSOfa+bLoEXBlNcg2p
tmm1NxGQvcHhZCtrjzNCyfQYBPYm5kirTtLvmdvF9irPUHkL2cI5vIqIGLB0AFVGbkAIyIpZ1iLr
kRNszVYGsKfOq+sj5O4iYhB0F07d2C6jKHkyB0ZAgN56nscIukf57hX5IS2K28EDaac59ixvSQyQ
4ZWhc5BK0PUN3YfiCrktYnRSHf9MqgW9Y8tO5zSyIRxuCkzhRufOKi+HwLc14OcGPWfHoQFEm9lv
jd6dLDV7tiv/PXfacV5pW7ONXkcDXbJfMnLHrHzqeCU5na+KzNqJABSeal+hxTp2NicyowXSG0vk
yQnYeWQe8FyXtYm0ES8YQkBKSwSjG5/GgEwvu+DTM3aEab0EBoKkJOOzar3+CIYEXR6JakwF1jH2
Ms74ZbKqGiSomUOsd5yIDVI2FZ91CEXCtK9xjA9LFVrW0uwgG9bl2VTxMZSGO7HltYVjk7+RDhgq
Mle9NCROZTVkiLFAUmGhEc4GykDwD1RHZHMrpgFVmDAV9btAy24MA3yfNJtV67ntZZgk2IZ1bEb3
kNbWdeDF761RvneFf/EQMsugaGaliZR/MB7h/t5pDaK7urt2UU/NIzVUZ4X/0OpY7EkDI1Rg+n6L
FpuqFkCPMabr4B5zs+0WSME59Y7jhDbnNGaGn44GJtfwjLlA4LyI0+S2fEQ1zFgKkKMTMorYGuUg
s3mMtpxMF7WaqxEzbJrlNE1b5HuTYjISebEQL7zl02FZvROK9pnKpMYmQQHOUlZ6V4uZ3mTvqY/g
obZCymtFvm7sRmLWGd7zojiVWsR6P9yQOwvOw64c1lWP43jYzd2utKcA87uq8KgDdcO8yXD5C6tC
E3xnTym/lsfGPnG6tR/0dwmCcTY4UEJiKH4BwA3ZkZvh6uRWdf5Giv6zbKopLaHddv5I6IUyAPMq
Aet7SjHvI+CrI/FSq8ivfACGJZJDeKF1DE7RkjmWk0p/c/EJjXSsZtw7MAZmfhNr6WPPdohCg0Ag
E2FIAtLQGKqzB9yI+lVXnEWggMovEISGlrkvXVtCtnCUlVUsg5rSj1VQusrixp73oEgs6dZXajks
lJDcFknwGbKeeFNh6ClIa1nFsUKsVW3dAFo8uqJIj6J+ilSrWuZt/MAs/Kik6oM1kBNRI6dzICfO
wkiRc3G2kqTac7O2QfKYVii/TeO9n8D2mYerYSS8JVOcDWT3ZtbnZEnEjXUqnfEUSx3bq8NcYvVb
HEbHnOpQhZQ/cm+MLHyOWra9qv4qdQRnvlO8mxSa59qQOYvCVDdJilGmcbgbJlkzXriIve7TyweU
ujbhhbEP9VgC9UaeLth3LgV6WaWyjIXixoTYe6s297mOciNAqG46x72o4HVMdrHwO4JiKTz3g9Lv
LTPdspAcOjTLRCocR8nMcyqVW7vXYs47kQt/oNXzYwQ6ogmMByExsqUNFQSz2RsRx402LV6TBsnQ
j1NkjNo+tA9wSPtjnobPftdrB61qH3zLdSBHpHBS434ZZMmHIovzYCmfXW8/eNWVIEMM85K2S9x6
mt4b3AmJO29yixIJwZl6oQGNseNFaY0vekdQG24dsKoh3HPz1dQnP0mozgf4K/On6MFKoCfmTb2z
ajmBZ9obvdXetL55UU3cWk19w3HiFOGvqk2i5pLhDQ3se5uzOe2dED+3IAFEB4xcOzA8O9VdKBVJ
LHFz51rRujCQJwrmykpXPhPvyYwx6g2p/uBZJVa1YNUX/cVEra5W+7zGa2NMgJpRHKR263hEELfN
RywxT4TTD9EaCOi2/Z57yzpv90aJZBcvjAWTxDOMetnkzmtk5gZk34Yib6CfR4GC1AYEmqNftKTD
1i6Idl0y3lQVZi3sHMEUKiErk/nHbZO5JY4yS19cHSdIUSSPSmDvuyg8Fl236qTSLLk+fAxNPnUI
EPTOhN8ykgLThldaCuktRDUcmNtWopObHn3MS2pGkNm9CPivbebHscAflhinIAlefbpUQZlvpg+T
9MUDdspTHsfzsL9VK3aopSEfcRP6C4Iy2Pko5K84xZ2MHTa3Yqr7N5gcbIoTDadD19CunKh8dwMk
PaVm34cMPSVMjk1mY9VSqlVdaEtqLXO19yVRqrZDHt1nRtDMpqz0bNvgICnMe3PI8dgJuTOM8VFD
Fl2m3M006KdGyJE98AMi+nTZZx/SU9VF5J0iZsutV3jkTKUjC5FtrNWKFHM0QnuU6++tx8wKtjhd
BMW5dh1sf8lDn0dvfdfCMOGIbfEerErX8thPwAFWeKkxJx1FB9zMt16axrkONBjmirdkpgH1YnQg
640YKK438ItZ7J3t4j4wLtQ5nEWeIrHtWFRmjPy5LODzGqgrSGB6bfku3L+zSBfXfY230FOsp2Zq
CNSQzukI4Awa0MaDpMdPUjU6Ozk632YQXWk1BkrhECfpF+pdHI4Xy6wY2BZgBX30OBsMN0PjrflL
OfGP2HG6PuikNH0SEJEKJ7wLw/jZVW6KKvKWepLcWCBnNmy8q6MlC2tVNzgx1CmVUamkd88C8YDQ
kNhEMR0l8zY89EgrfYBzuPGi9in2In/RUT7ZDxGLYCbYK4/Rk+OuhzK5cYL8MTOLvV4hHI6dJyXk
pGe3Dr6KlCUo6SgZ++F16T0WdfrkhkBZ2462RVUlu2BAdO3jpA1E9pKEEOTHzGM75R58i2ES9TA2
RjX6wJJ14Uh+9vtxUYwcGP00epSBrSPvxeSSGNvMS++sst1TikGu6HYgbTT8LUqmEuEkoWmZyQml
dc69pt6kyOiOg1CN86hdBqr/EJbczMqD810Fd76LpUPBaqEpQhKuVKwjVd4VhJKGhcqD7oh4sXT1
CgkyTjORH7F68H3+Ki/RVgbykpoN2WjuPf6KDZm4x4gar5s+OJgLaiKRSiM9tEX0Po6TXTbpP5yg
BAKr4ELoxLPhe7tGkeVO79xoNQRXSWZKekrmJnSK6BB2MjzHnGJmvWWDstQnEWpgbbEGk27YKe0x
oNalmRgK+hQDGRXJ59rs7gPPd+nV6h8GsyCVIHK2SnPh2qDE3PK9jB/47vswHh7zsd841vhsM8fP
Rj2eqNa4N9kC9TmerNA0t2UDiFUnsA4nK4ZED0S5Jv2c0DcOWlgq53aNn3ok54zsWdNqaN5lbJ3L
wDwBj/wwE2dcExK7TXU+qqegHCU7GHOmlbO0YkDhXHZXWC3PPh2wlGTWg+YWRDyp1ZWbpY8ByuYI
jk8fpPaS9iO96jenFtThtNAnL6xCYIwBL7b8m77Wi+kWnKLIupTYL1kkm/kYYfcL2f55fo6LALm7
q5G4VnY8gJqjsMUvWyZ8tsbrMGQOy9RG0IdlR9Dx5vjjj5GYQBm5w/Zara+8rrqywvhStR7mMFjR
WMpefQ/NdKj4W1VctIDwh1jNwkWZZ6B51OChph7ndrynQou6+chpZT7a4joeqO8WZAepnZftK0Sc
c9WjrRT4j+ngsOPWSDxoEoU8PZDGjOHHMeM5sRkpFzDUSwiZJhL2Bc7NixThpaKcWnBXzFa5Ash6
jpJGB/3OhGKn5D/QC75PfE73ZcsWx/eyQ2NbWx+OdCy6+zaoVlphbNuovoobQHWj/1LrTCWJi3hc
rgy9uy/C/jFuuk3IFWGlRx8qcS+5qd91ur8PnPDDbTGtZ1jsqAiyU0T+3vTxTV+UR4MjTFN1m77i
noajvlW6+qrPrOuSMAlshQ9NdDVUWrDQVaBejoqHQO3eRFWvXTu8uAaQ64jqHzWupdvrBxf/ImbG
TV7huQ7DqTmtNeSC6dr2x7UVuy+xhZXpPLEpvBgpC3umnZWcZUYRRgGu2SDR1r6LzeG5wRIddBuz
UW8pxYIddRWJz1mebMmaRAhE3hrIAstyF6ib2ohKpGC8d2ROT/W/8SY20kVeDrdWqJ7cpL83tYaz
Yw4jqXtSy4dBGW+HMfhwIw3AdZ+RwOQvpNOHB9QXq9ilLSANhdeY+kYspLnQKcxg/9vngKAlLiqY
C7TIrRrMutQZD56NhDinKmmTx5LYzX6gczDvQ79YRBPwTa36xySu1/QWikXcc6+sz0haO9Mr9CWJ
GxR0lXOBfXYel+odexS5blJrG6hpCFpNsCVIkkVoMpSDAvVwHjdvJfhIVde9ubCi21D2VAM8vh7h
QalcKuydmEZjb1HOgwGYNeVBaV47R2C45XljnSJBwppg1TRsh6QtqeF01JhrX134rqfPh4ICc9Ul
K9VkeGXw3N2Rgn4c9g+qwMXc9ZTaBp3siiL3Cc0aV2Vj+kvpOedSoQOqR+LUq4z+3TTMdPVe98xt
ZZb04oljsymWzAMyNBLFPxaUTFSzXjuhfWzd6qAn/aMjQuPgX4UcfStxERGOAN/t1kSxVAvdDPTV
SJPXjNSTE5h3jR8g6m6yDwriO0/l6U0VF2/dEi4yzRBp1pzpaVgqVciyMrbTjKG6ENLamOC8iEvb
QXuE18OGMowuaelM5mtDQJiyb/T65AlGl+O7F4UiAuPXD+adHK8rbdiyOONMwLXRm9NkJiUGd98k
aqLvZtR+RMSeVEleeympJA31TOuYiiEV7nO3PXrJXUsSyyhKar9DhQV7nBWpQ1BocJlQfE1J46Lg
nY4rFW8yl4us0yiDixiNiAhEdqm6wdOpCeiiOkpcGdG/Vv/YumE2Q2V6zJJs1ert42DjKe2yq5r6
RhdUxNrkbrGKDTbPTtiCHBU2nV4hw4/GrA6BWq0aNv4MKiJASuzv874P9iOjJiMiUtOHx1L6+zC3
KSX5+wQAAZXctUtQ6C53k00wjk8JWdPkZWO1D6X1DBpq+sFNyKs3E2pDonVPCbvbFArfMUQnGXf1
2u/TlR8ot5EWXAgNXWlauO/c7l7ksl1kagsfjrAVH8hGTkSGIaK1K8UxrznfF0wWXNCXxU3a3srR
fO36bmOQWZ4P6F5169VTrVfCt55bgJGQDa98eZV20aPdPgnFOvdttTFVm/BUlpo8mkgBUwlI2MEl
SHC6QVWIYnK/2QF5TbWyBRed3iSf6Q2MyAc5h2Q2cISXjrxvGBGsKUxIWjA9cszRkOxXnQ4IwfY/
VBtNGhv+uYyDS4VFTuv9S6J094ZeHWiibMmfWuHoTT2FKiJJ1pwrxue6Uv/96YYMyzLpc87SZzO2
ym3858pAR8sNMBrEqza2sP5UfEmR4RNV1E9FiGxmqby7InUEokqAzZGFw9PfaL4I1mHEcw6l2E3R
S75k6Y2mmZRTJr5+zbgzPcqRUYSfT32GT6KwRqdvQ8xolTxQm+1KH9MuS+4ygjX14jI401obsQsQ
Q8L5HRMfHuI3zw03asRP18DfthFmQDsZH0Uolh15N+RUEisfmpIkDessNfoRPcVPN/hIXbyzgaWv
iIyEsji9lC3ywFk/+Dcwfo8JehGGshEulPpIYgxanuHD9cbntOHmtWQkzbB/72RosMZxncK6HgUm
9bqniVopAgrHR+0PK00YNHJQd3rFfc3rWGFFi19Zt46GKE/Tk2k7MBtVcYWN5Jrl0TKe7JBo2rE8
aBlROFk5j91mmTeMIaXb0JNdtry/GV6iVg5v8QDDUAs/tHy8dWV1nzneMW/Eq+fxqvmVuK77rlx2
UryWtfnYUvDgpb2JwuBYeeWVMj7VdYYfyrwuo/pBlP4GPflBsTrcqjytOuw3TTPcY81/q1vzaDXU
823hH0NhxFslotzBQekscbaqXtMdZAyERNXlqlGLnci5qXafsN9heZ23+aqAnDyLDec2MZKDqk33
fHIZZ3IK02UF1KN6Q8XtEljVaywGjfpq8BFpPTFl1rUPDCLljTY99RjTjlbbbkuZogW5Vh2EXx2c
ghenGNt7lWeEdy89R61/TVyEDlskuy3xGmuKeitDbypHqBi2m2UjtWdhh6tW0deIBJcZilms49y7
aRbC6/JEFR63vhfMtQC2RzAIPH4M1HAYb3vNOXJ0+AgbY+uW1jXNxHmQok9irqS/zUd1DTow5Z3h
gJm1NRooSYanurt36XL5HBFb3SemnnqASkthmgSGRN+61m1mkePhCcoD+raKIGvUalrMFYus3LS+
Kv8Pe2eyHDeybdlfqR/wNEcPTGrAaBA9e4niBCaJkqPv4Wi+vhaY99W9mWbvXnuzGtQgw0ilFAxG
AO7Hz1l773J8WxeK1KHoS635pXQxAWsORhc/NmyEdT/8Tnhm9NPFbkjtp/U3yxf5vkzOjy43w7bP
9m7R3fObcFzhngscfUA5izswT+8wTCc/a3lvHfMyOYzYi8VELeY0+xRZujhQGDw5DA5i57ug7e9M
yaPTpY8chl88R+BvSv9HjV9odm3n5gcaoo4Zgf2EUdqPvsWA1DI40ElSErT+Ys60j5PGCbYjKsS1
NG0aLtq6D2m/v1vT9GV9h4eOd5TxAhvVJuMAnk3c8dTbTOVjdY6iKtpmWPYuVYUjTXHVCtpPOjgh
t4kT7MiS7RKKTl0Eb3Gjmhu+A2M/YDee+Gor4b362Rz2HfN69Ltud0WfUuwdhVnCWOKjQEV175V/
Mnf/I5bnpUKHW/yV2vkr/fO/r8nPtuqq3/2//Vvhr2oFarq//6W/4EH/b/BA5ioV+O+JoOfkV9t+
/1+XX1X561+xoM9/9icYJAz5h+lj1r1i54FvBBYo1p9kkDCsPyzcKHwpZWC7EC5wOf9gg1Yx4j9Y
IPePwDTxKAgc3w5c/DP8/wkLZPwVOIMlCvh5lmPwenD5ZOP4K03TRA4SLsM/mhTJz5qu+Z01lS9u
NGe7hRS+KO3rfREt1raLxBHW4jD1P7y8kVvdGTJc5zwMck7/QeXxNwXG56syeRv4Ah7NsO2VYPoX
xoc4ry5ri/HoTR2BoOTFmSw/O1/09/lEz4d/CuntTzRgI7S2yCfEZlaNTyd8BmZlufmXj/EfBNVf
iKm/kuaO5/BSVsLUxDjR5r+/MUeGL3S04HA2UIbMqAcflGS4Aifz7E6cZgsO8GQkkWsNhkRwdbQX
5qWH5trZCrnYuoAQm5OtsIu5MRqs1Wa7/A1hc6+VnF4T0/hPL/ivXn/rC3ZxkaCOM8jmA5n6m7oh
MiRhcot9yCTOX4XrXPFJbXZRTyeN8uvaePgVpPn0vcembcNpjoNrP+27ZJD7vl1dGG3rFOgFz+Wg
30B81vukzn5SujL98sR/MOdbebN/El1/vlg098ByXPgIPv6GuPeVqFpvVUBngi6bYH6QMQ/Q6u5k
oS3cqESRsDe9/fvP1PgrR/aPn8pxGwwOHtmXf7vGjGXk9iTY0B9wvVB5FTYNm2tVMBqOJU1A1fTf
axlNO3r65SEd/XvP3KcyD7b/4YV86hT++vuvHxLIfcCcA/vNv31Yy2yZol3KQ5N73l4ny3jE2yja
aJ0dHQHMYXbUfxhEXz4ftO1sZbfiHSm+e50idLmL6xtPvAONM0J2jSmMZUpjJfCP/iQw68Xy3Yfi
8VyiMKWRudtOsP3mqsCtzS6TkH7VbZyn6oaJ7F0blEcxGwSZWxxph7HF+kuIp4wdtetm/0sgrC8d
4eKVRnJux8lya8VDERBgX1Rltw8Kf+cbxcnM4+Qi/fhDm0Z7SegGdLXGnEaPpI8uLikLo/8eOVZ7
qAZ1G+12OA1miU7O9999y9OhEaQ0v/1+L/tmb/CzPNg6nemKGkAdczlhJbAITubYkZuLvKhkrnZy
6DD6M5meVNIMZw9LFwcn5o1MjGhTJI5/sQjsptWvp8fK8uOTMPuPzPvZBfn45BYywUTcfeBH/07b
5t4y6icBlIXt4aCPFKBBYpC/ih1blFV0/m0FT9/HjBws860HkDlYxhjf+4llgarE3a5i9b0OVEmF
yqJ70uF46A3KxokgUrcmpjDBiIx21WA/zJmywhmpyR29tfbBoG5n0v5Euo1NG7Gnw5gWpLs0tMG0
ypbHAQq6tgZMcg3tnsxWFFvT4XhdNLVxodlEbPM43WsXTtvuA3rx3Nin/3Dt8nL/fvOugkDXIlcZ
P1k3+LtqxI5cXFv6PDQAyBhVlGdnzIazGcEkICOE2Mn7h4bSOlTYTRhRigjD/BAtC2nk1GQuOLN1
iLHITlv9FImE2UTcEB/s18+rzHdUhHktbbMBaProcnsJfVecVRFsKv096uipmynucE2xRFST2yFP
htMUr27yZJvlZ5b1U0QHdi8reJF6wfKK0QElnJ4Yji6Ymw1NeTAH3nM2nGiX1OMbM5wlb7ubhpQa
RnkxBS4buu7eyjIYOO1Mt7KMxrt4iu+Z69VezShR9udSoF+xywwTg8D/dU1dzHd8orSM0XE3vkWa
nHRs7Da7n6ac6XKXi3Hn1hhM2MmNZE2SvYb8NarEz8KVz4P13ifNO9GFE/syJGJyD7N7ECK+swz4
95pnIIQ4dBu8DtJhGsL8hReCxzwInF9mr4z1O5QxgK6LdJ8LYV65ffFxW1M0ikn8wh14U3jBR2Xn
uMs5PRaGtks4MJ3IOKkuzjwOITE/G06331Uun33ZHICWySVwr90IXRAJqI+ggTjTJe0QowIcHt9i
qV+bRtaMFLOEdlODgRxjrWUmCE5UOP9V41PhqGPSuyk9MniQxA+OTLVgL/ZzX8kD7fmT0V7bFq1N
NBtv5I6MBMwdnTTo8FVk25rgRNPFDMlXCHbxknd7v7Z/OCAlrRlvvT7+lvSEOGQwo9ZC3zPyllu/
0szgcFarvUtsju7RZMAvuhR7nfxde6xd6ErfMiMqGRaWvyOfjl3l4GDBwuKhgyEcdqgOjkduCL4Y
vZk9e2me7ejwf6TD+NIjMUoy3AStiSF0grErQdAM4BJ3dgnu+x6PLAE0CLztbCscFiWX4ALi1yn/
C5EDuKTg0DIbYHkGHlE1pjGpT4d3NPmcq5nlYSa0Yha/ukU+WzTFGCSxZuPp4Vjyi2N1DLWCeiZP
YwjbjshqHOzqyG1eKeFOIm6/dYOLxEPxA3zfjXf9BcKaH24W+6FPqlPu/3AY4tGubU3yLS2GsORt
soJO4k6x6h5byczIoJ0FkIaZHbN4X79Zo7XQ5mPCNa7Xzeh4U0jwOkBf3uB0M+guv+/srDoFrcXv
SleAcU3pHcnaLGiER1nY2mJv2MZHpzWn3yZ+cMQqUiFmuUi6OazL0nnraGa3je1+8du2ufjEdQAJ
oEAdWnDg2Z730dJwYeTqTGqMf8mDa2xVvy0Z4QilDjHwQFoFkAV5IUIzm2k+MBMd1mlcMTAMLPS+
N9OvcUXcuZOIGsxw+m5Iip7RqPZ2TpE7DPLZ8JpvUTJPz3GEiKi2Lkk+miFu5wfcyqCrjOR9mT/W
CvvgdlQwUxlsE3Mxjl2XSUDSTRHotWP8PLnucuem871l58lZptAtdTZ+y/rRPKbRoHfTwkjAWqrp
0ikxXnIv+Z3atgoXxztCTnhhJsZ7wP3kOlm8/syPvuTMXWLpB7vem44E6bLKJaSkztD7HnmLSGCj
UJUOvioeDHUJIu+2EqhHYlk30dbGbUZvbUNLiHj3SrOPc/Hon8XKgg5t5O+MZfgqlVjCnO4zPjHx
zU6tR2OsML+yxUCWN32gcShhdPrn0eNPRNFTHwOwbBZbefss8ixChaJv6YIWzimTd1cCJZmKtB03
6TZwXfAt2Y8A06bUy4CDKwYEypGhkMlVJTYf+gqipAK3eGnFp3yNOG5a5x5FXj997fKq27S0kXFk
Ixy3XR3vZqD2cOzEY4TlKd26CKOZNSYUCA5V3zUHjNgxv3uyq5oYD4/VkTM4qUWmdxERk+doCR6s
vroEzLaAfcFaPNP88Ae1p7YjeDWr8M/tYjts/Om+pnluGQEeOQqL5mRJ2RS4B9r5TZRyYybpOcn9
3y7bwN5NTk5pYFEb/7a4lvJpXRfptRM7hOzOl/kNPfS2bZS5yzvc9dyc4NcqnKIhtMbhQtf7lcne
Vjf1faGa16ExHpAxr64q3+kk06OfrDj0bAaQVLjoB0z9BXO4H3PrvNVdcQB/fmV8O56UrQkOX94l
MpAGP0Q3f/JILdrbOzi/3/RrHpjElXcR5dyss3pr6HktJHw2z3h5iNKOnFSXoR3b+J2Fz147B6+5
DSKrFXhj0fwEjI5RC47WNphAARgB3OVeeyCx+AcdxV8pvo56YU0uNGE07cGXKr/kkEvUiQ4Ryc23
0kIuqnhTbGNMjyV2ZTW77JZZNjb5M1UZse3RJu6+0mrCH3JoctKDaMLW0K6O3/AxEvbk6Bs6SWJB
oC123jzVd9hbTAddWirsiElkhioIac6mjc2NB3a83CkFNOgO5ZEG5Vu7MEENEpjYejKfIwVsa7Zq
O5nWGw3aJHRnnGzmODV3aIwwgA6ApoYJJK0l4LnXilCkYn6pNOOLqlq1Gn31GiTJHOqkejIUoHis
CCFvhnKn88IKRQxnNc3MQwh+H+znIsifRO/SRW3vvTr+MScsXVldztsxwEqw1CfXHY2nhB71lGIi
jyIlkJ63qVJzO6CX3VoUF/vWqx9ljj1m3/pn15ztKyMQfefOqd4XBbWCinigK8wkxy7estLPz0U9
rpejwJkZ3rhMGAUbjAdK2bthaz2oehpvKiMxCrO71uYe6ifMUD3zDVewBl9c1LOkRH1LsBPf995w
ItRnavFfLarpsYGeRAoz763S3blS+TTmgGMnEmxrXR1IBWCVTBiRsNM/Jp3+naTa3xb+QipRBB7T
sRaNdsYNDCM/uNglslBdxbgPrAKbWjf1w3mNxhWF+abbkYDRQuitnkC+DKQgQ6xw75yv3ijZitpI
3hmi2JcYLXHtX9Me7ymZoEW023UWSA5umRVbuiPbbvQeApvQ+uHeaLi8VJz9bgwxbrU/hDNxy17Z
ftgDNUJb40IeYBjtjvQZbcXk2akOSZv+bvGMo7sTbVAgI/II6CvXS/HRK1ZaxaKCA+Izqy4W0v1H
2ccHX3Opm7Fv731eZGHixDfx88p7l654z7btIKRB/iv3tkODUE0qNBHNA+wv8dEymi8gtkjKKBzs
vcHBAeXSsGC6EuwH0X5pCmYnhJUYjQFoE0BlRD5W9MvPEqsrKEw4/wXXaWl2d70eQWgWqvMC97W8
BcWcZXaNsXiG+Wc8qoYmZAWggpEA0Eim9tXcenSJlxfdyoj8Zqt+4pX3d1XDMiLqj8nT+tn28Gml
S1ofg2U5O7OyT+3sJSdX1NmWkjFGqiHql2Xsby+Lnx+8xbOfkkU017bMfuYd2WqgCcesb7JtVYmz
jcRoAybMCSQdDhQ8ydGjENtWZsJU2BHVzlrhyNWDfplxkI86OzQjJ9nFpfFMzLiIu5NunPZUjTBH
gcQSd4znk2iS4ODTD0nhg0joqFsw1taumRY4Y310OiwILX2S84BK301/5gau1IsiblWW8tStD5GQ
X7FIxtZLti/FSPxsEIu914Pi8GuzCNNKPGUdnA91VbDtXWM8tetDQ+73NsigaGemVl07NCdDYlU6
NQhSA6u/Q0lbniSCvZMO8Os2BzPGIp9v86ZIj3YynCt8iolTw4nYjLC9sFuw5xhsIMRbOexzCGa0
5AClnDdyuXzHupgv/Ho6NE5qsBdE9rkL9H23fleMpEYljU9zWjWr4MdhgjaW3G7Nb4xQ8ZcL7IdA
M+A3K/uBRWTZozX5KHi3BaHXuyr1562vCwiYkk+iC4x8N6XIuTrAhLMDUrBN8SQVXWxiClyy6467
1pLJJtPq1g0x74XT+bfPBzUHLzE4Xd3Md4IZVjiJqrh9PixmAm8VE2jH5nKn0lfm5t51CHIsZZlL
F9a5EGI+6JyYHGFxbXeRQRPsybNZshClfQyGARGUTKc6O2SRIMu1vQNRvqK3+6bH9tgL66GusycA
qAfW9Ctj/36ziPkDt16epUKr2yDsKBeXBr7T7RcvvkXTnG0nn2xCMTEuR26zqHjXpvFNOMU99EKw
LZixMmrbOHnHSzWsQzJnBmEtUxu2Tr3VEpy/vBg0KHKSWiwuF+YU78aoznXtQXbPeo+aj5ArF0Gj
wmHRm3PM9Bnx+GWLKXaSh66ECCgIUcPD36YMkYHxVWFdRPZLR04fOPb69NYapeBSVnux8UCZuBfa
eMwa82GaiufF9+/tlh0MWuVHPcfvzMnJLOx/SkEw+YDnYV0Amxq5f1MBfZpg8g69wOCJCIdNu4KH
RWV6+2WmnHdMpE2MU64eB8y+RlphAfi7/v1UNi9BA+kb0xZpxx/5VDoYSw6MnasL89hXD2U6FevN
nQBdrWrg7hiqvcn2bJFBsg1YWlcQp7vvCbIPzDffK49DMuJWaG0mz722gas2xsLxVrHxzoKKZiQd
YoiEx4c3PVt28BbE45tMjS+GX3Hkbk/+ovcjyrZdQLKfI6cjBtLenQcWBjJqHUhzIMk9kM80aTG6
kMaeI/nAAZGrJ3XkuI1V/a214hciE4CYV3vVJDU+Itn8IMzwl7DlmxGQLFj2wGtJQDOn9ijrukeb
WdOmnZFXGbbkVA3ju2wSJ73OSD0Z+suL4U9MrHFUpmD2j/GCZMivjCtexU9+5o9bI2rfa5fwhsDZ
Wr33NM1LsNPDiKzFC2efaZ0TkBdA1/gKUY8x+67nOY5DsUaBmNFTF3mPlY/xo10ffD+KzuPcchsm
DBUzSnujE9POTPQFp7Tz7FXVY4JRMKJXccBJhUZAbBaXqK1GcB7/u9lynU744dppRlDYaNjsfYBD
qXckkkSfFcLcTWHM9paqCk6To9mdPw7+FZEHRDmNmqppf9AEwl3CdmbsYe13LVousCglCXRITkXB
KJ752THWtbVToCYish9VbLV7yB4k9XGF9W41UbwI+30pM9aBpbJfq+bVaHJ58sbVLRyRS2QjebFt
GKOmVXhtefZrNwR78KaNdCEAZSzsreq9ZzWatx6qE10gNUn5jQig6mqY4rXPWFhFC06YLqDMkdp5
NX6pQ+tKIFI8pFtMgvNuLf3ZtXHg3AXYezSldg6R1baHLOakn1P2dbUg+7i1K1YosnJoOW3WFXpT
eZS9S8B9gtoBuZ7bPLWeSB9qnb4uJRePJbgq6MrurN4cL8W5CNDaOCn+bs4Ib7pY+NQGZdkdusH5
1cquPHaZc469IgkD1SZhCid8CDo72YCAw09EM743dXmKWyvZ0370eC2LPlQIL7sILtrqh3vUQGSg
qeyj625d+lqhiHUavSMBJdoxNJ22XuMSqBg1T1GKlVRnWqHLOxXGqTbu4oolvYhBJJHmFTtGVKCZ
vpsd6SdND0vFtMCwM29nU572NWkXLGprY8756Sll7ZiLq60STbnPV6djG6HvlCw/gwwjLQPcN1h0
td0FZtvtUpQIYSazaW8B+pbjcJ/201OeL8V+auuLajSHgRQ34hYsPunc3QB6cPbHh4Fq9SY4Lkyj
aC7Fth8HL6wC9BL9CCOa5dG48zVzeTTl1b6JsJs3FlxwRpfoPAIhcKNJ7YNugc2tTKXXIK1+ZQHE
OgPgrTmydLQeAue6yZ5WtYUD9xw2rVttvZkbuLLI8lHzzh6Gr6WnsbqJ4PU6F/vdSTtbp88TpDf6
RRl+sQs6863ItXMN8v5aNN3Puud3VREDvpIDOa0Z+ullVm7jfgg46NlIBJrJOfhjdBC1gU+xzJ/7
qPiR6S7bTfMMdSjn7LSY+fMs/OmEvedXHHFxvp4tkv9MFRrpfMym7DzbTCOWwqjOg+u/m3n7xRx9
wWZkk/bWktST2FF953Zy3nv4YfdjhXTMR51scn66G6T/EEtsO/so/6YyuGxPwAlrNuc9ugtefmNX
G6JNQ4O++2k0q0dlOniRc2PvZrD9jRiy7+gyiQDOMu9gCVMfKw8JnKEKjJS84ebYJTxeVpJMI+ga
thd/XJyDM56CONc35dR76SAW4dnZbuY9krC9aeXB2XUUZ2g/xuXWwO53LoNbmy3fdD1dbAKC8VML
cVqosDhdrVAcDgzawrDHNBmoEU7AkXAtrq3Uijd22px8t28P+WrH0g7ml8ZufYqkZL4bXby0Jn46
GTzqGvzWzW1KfL71muWUZjtnWK8WkULuML0FCGkMVsQ0nGbjUNR280DXWVjcKRMTVF/RFehc7e+1
bLE7c7wvgho7JAiFYqM0zYNrc2M2favDrHX3xKgEJ7JL+6dG0zVs8wh6wp1R3hfrMDFgn6LBnq58
dukvv1SHGqDEve0uGjmCphw4wqnmgKYVeg1G22IX4+bO3ovOOUjiZj/5tvsYGxw0RVQ/tqlGN7uK
LcsJ9QEwjLSWvRf7zbFJ8QAHQfvAMU+9L2kOJD/pfSnhbmXUpnuv4ySSDuaJnuKgm/K8mlb4W29Q
BC9qQTNqwM6qLYwHG1jDtaNgL7EG2RI8QmuY/cm30mU/aU2nMq2ysMi+zbGwjiVq4MnSHpuxgEph
Z0HvsBkDV/Cuje4ewJoFYMCgXLcNU/LqOSGv9+y0KEybxb/pOWEDX4c/SX8r036BBIwIIPM5p2jV
zoBdYFaHwg4nF85vihnadglzg3TKOdhFxS6Nh3pfq2VD8+ykR8FDYt1kMBUHj8ABbtT+1RYPM3T+
hv5Z/CTbKtkXk4cZdyV2HmFPG+J3WhQw4oqMl/PWd11W1mVo0BTN8XjfdU/JGD01afnuw5puMYfu
FAAXbs0P4DVo+2w2+S5jTuq7R4Ul/hbRlHuY1PjNGqqZOGSJBGamsgrELouMDI3HhATGgFFDB2qA
t6vpeSjJ2qrj4uQ30n/q6vwXeu30KCkadk1l9XvMD6ZtIGJg7BhxVSYlB4lBbNL6dzouPUxUq3DK
6PAjqgPGgKLboYWbT77vwVqjxeMUc66lN936PMhCFrtqO9r5d1cX6iF2lP2iumm7+hxueqjDzZiP
9KabRZ2LEmZQLnwA+XQJnBjPMmv+ObqMTETPIKjRYjuzzB8nt6bT1CfiLFBFrDuUuJGFTluxC77j
XoHIA451A3OFAVNhUakFnhEORAcFRfdg10n3redH+Uwb6NKW9Rb3AJRljUKfIYL+OSvU2RFkHvle
d29308WberpDThPsiDX30SGSttLoVw5HlQ6/y4aGn7Ln8SLxJHAMuXVc8sgG7X5EJmkrtTOQ7JWO
I0kfE2NV8CPJtIMuSm9dOnMnKjPdZq6X37NRX/I8OJQ4/Ye5ZihRLoW6FfpXZxbdq3LQXRKjcUHO
5ewHKNeiIqOA5LVrNS0nOWbcBq6T3NywYBO6GLLyKP/b5nEI7A/EoEgYjLHZicWjc4MOakN+EwmA
qUxfhBcySHqi7hF3nYUC2yTh2dPWc9tFx76b5o3OW2oKqTBuLb6qwDpzfcATt2kIe5yS7UQ6eJkv
hLDJ8tQPfr2jQSaONCtZPAftnZqCvIyIw59b+Yz3u44dPOL0OpSWeU4P5eLxm5p+OLUzqSVFRneD
Z22KUxpl/ZbQqp2SsjqnlU72eJlF2Txs5sLvL9ns5OeOj/uhaT11mtPpnOeRH9oUIOG8kO1Z4HFl
qvKrxfEOxI2YuFbInZ2gyKfX7G2sRr53kbZeW3qHlFHNb8KUGFr7VrY1acMtEzHruoSonnQbUXF1
PxOiD/ZDZFNRLSIELFydIEjXHlzDDMVUMu2wsd/z7LVPauo1D5ZGZkKYxUMfk1ixlIN5FYpZKyVm
c3H68UcaGR+J40HyZRY2HDkld9uzi9QJB5QZWHSo7zOzLrddRQSIFTP0aTLZkMmybDg4iWNSOITH
Fu5TU8kvfq2y+wz1UHGMYkeEVls95YvZX0xNATYj7nDbsbmfx8XfdgbGCBHSjzt8Hv0QnwvnocqE
dTO7cVPUtAOMri33fhXppyltxqd5jJB2ju193ZKRWGom/04s1Gm0vbW5lBlPzfqAV4p1J4qEvWP9
liGZec8ls3OCRRbU4POCworlNabaucZLe0u6YnzuDsvQ0YPzM+PZWGdBATEPf/7ZYHoI8WY72zL/
59W61vSSZUn5IMf5aDft9GI7qTjiiY2D3jZXlv5qOa6+aTK6EOrU+quBci6cFl715/8tVqTGb9HU
zokrNpqISjwWg+dIwCl3nOO6Rn61xwIKZG2ONlXxWBCGONfDM5HqWNjk9iPsBCcHO2Vlqw5WJZLn
tGtYaeXypwP2/+f+Xv69D5hpQz3899zfq/pefvzFCOzzH/xJ/FnOH9KC5vN9tDLuihr9F/BnBn84
QMMQeAYsoO1YUGf/5QX2hwn1ZgYgUczdSUwGCfoH/yeMPxi0Y8a8ujG7MGTO/4T/M61Pb7d/0kck
F65P5FgQUHB+6GX/Rh95Cy8Be58nd537xaNuj8tiXNqq+MWUmXwXe2UycjImiyH46VmEK7pm/dX0
tfPFXYihIDFEpPXBWZpvpnLO/uzee5b/gzHdYRpURGfdP1peQNCZJRj+Bd4LTdJkqV+bejaAmYvv
Y28fZowFclE8mk3+kvc4DdreYO+UmWCL5X+P3QD3irbZI4v/nS2m3gTtcGZozEngZ14kX+rSRmgL
B7NxeuM6zqlPV6r+0PqY+80PKy9++AEFqpfCndDLRoHpjT9xnUmY+5tAGL1k60FHgncOxcUapY4c
00urJxPUBOcBdKbm9EQIiLe3GAsP/Y+qw8lfmfmVEzGtqUA94mBiv1ml2KE28gkAw5vTomhjr6lo
tO/ihNIBYRQz80nsc+d1bNu3ZsWbcvGr4d+u8MbF7GhSFH6e3kBH4621yFMu9cy66Ehg4Dp0PrWh
SXeEf2b8WyEsdgXelkIRpwgp/G4Oy0+jWR5GzTBHuv7XYloHnGMPMNS327glE4X5QHyn++7DJPOK
UjtgPFYGGzfTLyL9YU+dd6ek6vYpyVjDBCIS++WDZxOUU+dh4pGoVlpvuU3jRUlSGKP8Gf8IUgnr
OyNrbxo+RJTW85zc5yVNuiDe67g+dQFrM0Efo2HNt8E0dknA+l96l4lfZFZWTULscp16G9Y9YCVL
p/odr65veOSZoT/rq50mZpiawXsfV/i3Kujucr65hm/urMqZtjZZSLHHXDkv+1UyaSZbdNesnE5w
vDK9rE8YNyxbLspdlEKE+xa9aaMY1zC8F9AO3u4AlGuRLxoRIDWE8ZMGJcGv1arK9wawyZ6J/KCe
zWXG6fj/PvhRJbeGzfmrhdPaSQJ/N7Jx2fLMrwUycY5KRA2LWnK3+JhqBdZ8iOzsEFW6PJEhT1fJ
Ma91zFbjN8x8UzP914fPP+Mk054SRK87yyKGzcuWY921VVglBnrWIiJRk/hwFdi7pSx+TZiAJktZ
n3CNQPQwZ4dqCbCm6rQi+S2pq9PnV+bs7E27FnRe3P5U0Kw7fX71+VA2FYYb8+RsGJvG53lGHp2v
uW9ONzenZh18NLHXnCCByCFDHIM9BFNOpk4Y3CzjE3JLMuuQDfFYc87du7ZkCInhrc6Xi23NP8xm
7s7TvbdE1UmWvNpMmdUJ1rah94FNnCIuc+shOc85P1Hh0HlNVLGdnMEGgbkmiMMPdM9JSkKCwbXO
0FAUut+mtcEpyui+fr7Sz4fJIxjn7vNFf35PWkCydQycV4jE5sBRLBeW5O86KwKqyCfbK+OtSiPO
KetnFGCBdPr8NiPrBxgtp41X2BAglXffCnvZ2n28hq8y+hnWIVC3PkTqPh0eCTyMjh1lauGT/zt1
fcUklIfPrz4flCHJragL9AyL+1N7HvBiHKuNSf/r5K0Wb0Of/a6I49rJRvWnVtX96fOrxaVdGM3N
vkLc2WW1Zgqy4g1Kkfo3IwokruQQjOpXlA9YgLd9f/p84LTenwxrl+hFHDEZ6E6fD/P67P/8NpNk
01YVWWKubLrTss7FpIw4eg3rdIxjxSYzMjCwlNZYijv0KV4fPr/6vLQnK0hO1sdCrYSk4TGmugZK
Q9znZtEjQDWgi2s3h5QPtu/n72kW2TShJVQoQc+zGLoTuvf5aLivfuxF+8Ee36re749L518I0DN3
yZCSJrl4D0oYeFDip9SkM0NVpyjFtspXezPHIVVPTt628lH+cg3j9qKD7OxUYp05dofPa/jzmrBE
MSHJLJ7rGFNqGyL89PkVwbjlrnfQdg+0azem2fqbUl7cxQG3cu1LRrRngfnB+jij3DuVecSXRom9
gzBwgoo7eo+OHv2TMgMutoRdiPcRJLYouatjFOKWKs+lU5fnbIqdU2Yc3IEkyoim3NbLL3HAOcma
Er3PTIkyOW2umsAqWTMo6iUTnlkZObAkD145DDvBhGFj6fLW0+PD8QlkALcuY1s/4Hhi3zA0Dx2F
8md25vbCVSaPFhSt3dcPOKP4x7qXYEkT62dsMdCq3f/D3pntxs1sWfqJeMApGMHbnEfNkiXfELJk
cwxOwfnp60ufvxpdBRQKfd83CdmSjVSSjNix91rfirI1mMstYz7KgKrHHFlw8ZQp1Q6V0y0qVmTH
gC/vtUCpVVnWv/9Eaazo/MtrUA3Z4+J4f+KSILKley4ydgxLRfhR/XIvZTTvmRC3dLHjfidqx98K
Ioxdrw4/MeLW67k6p2rkM+qIRVgWjnUxvZWECDE8qAjpOFV/RB4YDPK4lmPZq7WybnFDbF008Tfj
QrBlrZw7TD/ramJnhDQ2JUO2deZy2htHvnlLnjAox5tWEPrHVI5KCN3qA3Nki3Q1CF+ZY6EZRthU
hdbPuEXh6rjM8kRwv6TpdCyC/Bsw6SuZnxL9Tq9WvtNyBy62YTOSTA4rzAroCQnxzkHiWAqTAG1a
5spgGItN5aAnNXJqmG8ly65MEEW5Qqw8aN+Ts6Vt0ygUaS5Mo1Sk92MpD+OC7TuoxLdtFXu39bYz
iCegZdI6QA5RP6iQWmxbw9LML31BzuYUxf253kRTkJwBTOQQ19kVPfdt0B7Cm54JVh7SOYqHpxGw
4LaJxxp4+cFvmulQIf6y/QaSiUYOUQBSs7WZDllGBLGR1ZlgW5vuDXLAMCUgDBC0PVD2kaSX2rTa
5W1U3E9ps1GRY7FfQvrDZqpUcgX44W4W4Xy5kTVdOZ8Cr2Mk4ZBwAydtPcUD6YF2AdMOIdlZ6luo
dDbgeGyvsL/1i2uFh8zrjnoomzuW3mkDpUQd7KL/rhkJzKlXHWE87W08D/duZJNmN3Qs9EJmNF/I
qIXOFFr2LfwUvtDQDtUx6cSFluhJ9Y18tccU2tk0QcLl3kTN4f6h/+qRkV6lZ5olq0FlMddOYaGO
IEDZKFuIRUWt1Y4zoYCk5TZNAG0VkfDaKyOxw5l9HzUBGDoXlbuOwb0PNnwXhirhmshb5zjXnl63
ix+uk+QpNOq3E6GwrgG5IIpvv5CG/w6S5VuWwgPcaXVnK3SY2gJT2Hsq80+plgdWQNBiXnNcmi44
iOajDXnGSr+Gf0aJQz9vvrcZoK0RLVgwbm8kGlb7qrpmlvdazymN/ljaH8WkXpFY1k/ueAjhTZDl
18dr3WOGcIPFv6RBgihlYSg4RfqPb5HSLI3vscgVCA3m+ykt34gUHI+8/UsOr4pbgOMs+rDORzlr
oenBSHkhmPJAF+QtGOnFekH+lbXyXEuldwtl/cqMg9oPPv1s2jvw+SYNszwt21UzICGObf3BxONi
4ZCVJmXUxxBkOzQJvQ1iEZHBbqXvEMKnIIkrdMFWn8Lsz7Ea1jgPvIa2h/ju7eSlSd/5CMT9hPqv
JQzmra075nxN8cM3abWOfR98YskhZMgKc/37EqfDP1/9/WOUhWDRJI79//P3yIopCt2W1M+UpAGn
s37FAs/GoM2fOS76Jz2m42kRmBv6fO0W5pHSLcVQHb7TEX9Jw2m+whw8uU4mt4FjGMEHv+AURugz
xJOb3+5+UFvX/Pbi1tW060ONV1EDTzzp0LCgL3G5ceAAwrcdGbqEMcIz6VpfSjHuV8AP1nn31Qej
92PIze9hNvV9yxzdqOqF0RiSSUUlJ4LyXvnqi0F8e/AyOTAfXdBSV/6dZoyDXGG6wBrajLlrrSXi
Tx4s2opV7vobUMcAd0m50ckxr1IgcCzSKxPIX7WX/XKcau8UxZM9RT+mILvPAya6dfgoaxdaIRZU
nmv3ZyM5ZcxshQ99HOZ3OLI4beWZ+zPSOB68LL3dzAkf9eJPp78vFjOlU22Hf9ifaZnlwXgBEVEw
IN1h/USdiK1mY4z7AsMzpRU3fI+NesT5Zp/4f7jbX3F7lecw6B5VI++TfP4Yu9Y6KHdBO1u3wVab
mzLe1fu8vp3EFEMZlUXHyYqRGyPsxny7yPAhkXl0zZgYmb6H11TScgqy4aoz8NsOTzJYp32gGUnp
5fOvBSGXhTn2cfFUx2DeKgsnR0+Ic7jkar+wf28bZlx8SEQWI5UlUf1xwOOcDMlraES+m9tw3JRE
MpMh/WG5KjuJgfwFPU83iBvGEUZ3KJi2OjP3MgvaTeigpkOOLJCYMOpB1YnoCb3X2HjTqTLeV5Yl
WxTd0XYKi4jv+Vxnaq216xgfqI2Fjd0gjY/b5d6VaODSKuT2KOztiDX1lCoNpCtkJgkfFApeShuw
9Q9NW5+5db/capJ7UsEos4pcrdRUvTqYt9dFXW34wIZ14GvvpOI+pOMf4dOR7cbk8SGwll++8AOG
5d0F9t8lHFlg3VshEah819mMatvG8sB7lmoj9LgdU08A3yRttLGZ+xaiOTqNwqTkqU2Ksntfhu3G
7vNiNS50u2v6kpYy88GaQufcYK5OZsgfSXqOJuLEFCmZk7GjYx6xClJ99uUChtnQ143hGdMaVVff
XdQa/JaiZbghLOLEp1isuoYBvogYTArMMfbcQaSVybxKRU9+Q1Y/tNrAFjjUgrEz49HjsR1JQikm
UKtxaI6g0KqtIdpsA0SRNgPmAkRcamtjECEGBTljuYTHBsbCaFuHuPXBZMpdW5u73I2fUbCsC2Vj
9pqoD6vSo7L10oMhyMFFRIgk1D9XALhgupRgFRYMeUh6Hz1X/lxEQnvbR0GGFHrnJvySFIBzLSeO
KhJV6PwU6/oYK8LLwYNifNZzfLTQMkxKxCjvMFUM2XxFQ8ia3dmHuXgofeiqwdQ36GRddy1LDt0j
36JRD1EoKeq9V5DXzuGW39+jLS4TiPO0ZSvvNJQhY/s8A0ZiI8/wC59BzryzwLptQeqxGqCW2/Ks
F8baVrIR53AmtdwSBJ4Q5XsEgP0u3XH+5B9QtpVPU6/7tz4pWPXT36UdyktDa4z/NLor5Fd9zPEv
YKRpxEVg9kUZiffGkwYZiXzrInCfftajq3C37dCSoVcvchO3ZNYL+dO5gSUa3LRz5VDCs15EOlmr
SSXcsz76Eh3ufMu82gFvtQn+pOXS3Q/DbUAes8LlTce+nTMMBm/35gz5twWn660o4lckvyFByxR9
kcd4Heq2fnUR8IXIPZQVppeGzWDTji75882wbtxmPLu5U20ShvZWXc9/0rh8FJWbf9qjzbTcD8bX
4AZ1rq1bpot4VHy1BdLLvDsww6EUwXRaaJmfhPWDsyZDp6Jm3EXg/dim0d6J8ke5INgqYypC7U03
gml/p7IRvWOIbUiGM42E0RxzNUxnggeng9eGSIe6d2RhiIItFJjhAN3enmdwDsH8UyALRvbbHZxx
TpBxNy0+RmLfe2SBaxZwvS47qqrBDU+OZArCr4Q1cJHQbUdyld15+iwnJhCpj8VpGjGJGHH++xI3
zj9fiUbA9xqgaBRLNa5bnKJrMdeXstB/yiWBm3azF7ZmPxTdVzeCa0/jbQd181RJbMrj4qAN4UWW
rOZ18neskRPbxtlkHWQ5mFFZn1UGZT+uSa5E3HJIIaRp0RevSx6ekozmSJnCVArVaEGdyuOLDjFh
+2U1/5pWzY3cb9ERPCNCWCX++LzM5SGIquwswZ88Nrl4E8zo3qMUAqJJm3HfTIV4h4t+obhFPDXU
zt60Mxa1CgW3NcTZPSyZcPCme8hZ8311exFl9K6cFGrfXB6TyUfIOnz4XiSOcoCC2VZc8BnVO7Iu
6mdXy89JRssJZV66qln+tk5XD8cU4QtiGO7cEWFL62LBiwjEIDuGzWfMCwecujucB7cbziaAeVfG
059QFsPpoQtSOr1q0hvkrAxTnVoheinN87IQatpk8Wtdkj1c9IgHYQQV787gm11BK2VfN1a/4Wzg
HhO//wTuXD7AUxifyaVmHDUU73bQUxaPSE6bMMObEh9aRrGwgllIx+QWfJE3X9LcavsG5U3WfcsW
uF6rv9IEK27KZkXN6T0GcgSngq8UtEPJMHAc3LvartrrQrWzX5riswPKt7H6+A826zvX/VHliiii
3C/XEfL33D65ZXpmBASiSONADrB1tYF8FIgxp1smQxljBu7mtj0mxWOHWn/XM5Hczkl/HJWfIexM
P+qexKWUsyumUAtlQvnJQb8+jcOPwKWBt7jjLopAXobK7NLiWxHOvKGXCGsosjOYEW12bUz6PU1R
cFSaoy7a0I0j1UuYE9JbAjT+MWTNY4pFD4NkcFmC5gIedNPX6L6ToSzu/aZ6ADeyLlMpPufKf1Tx
bxcW3hX5qo6tN211JYofdGZtuGyXsX4qa3O2RliYaPtybT1PVXpVxuHhze4tp/zy4R4KbHp+jca9
D635MoCU9VpNBycVDzP64gdYb1gX5cafI6i04t2P8UQPAYtzeNsafcBcCDHtjYymGGNmC3cEUIru
UR97X04Yv4rKjncLoRyzUNVjwqAX9gYT+RDDUj5HH3N+o4n9dSNTRbR02Kq6AGVmsmM3hqhmEihh
OfQa7pyyOfkeznU/DZZXpgp96sVvk3ABRGMCowchOQAu3Y8lgWHQZWGFhh4sbxHTLggU3duxGg6u
r6dN7cv2KGYjfliWRbtGqcfUtcSTbfyTkclzjV72OmUBkRoiCLZi8MmfvTVk/37194WsqqdoJs7C
EFRutAd2K5ru4abVrHqWDYxFHMGgFg8VwV6oBeGcuILQPsZV+8XG8N4sb22DnYgRBdkh5uQsZGoB
H/eH4IctOZqVem3oW5xQiR544psojV49gPxupQ8agC163uAuzw16rQwwq/4gXbI4QBWITyLpHqUn
l20tq+vcoN+jL6Zp1Gsut+WGjErDzRQZPF7YNhzl/wroUqOCcWG4qwdFW6UfYs6IS4eHzb1GqR6f
6HA9a+D76ay7PQQvtMjZeJXhTXYE4PI8jpl6Gj1upsCpSLDjnKNCasxaHaY8NkcmrdwWffKkM6fa
+iOD4BGJbxXBOE+WlN5Jepw8M6KrB+UiVA2BWs39JTOWegkqNnGp4OOVGpnIYvj1/Wh6HmJotc6d
z6+94VnBJocFz9bwiUJUEA82xnZD91XLYp/PzFOseb3EyGV5wsW6W8gbxUkYNFO8aadNzsK/iSNH
7mIP7OhNDopwm1F4Dvd9m4RgORbKq1ak8uxDMwpD3V69agSHlit8XWMKJtlPeLyD7tXBB3ykKxUI
3pE7AXEsi4cudpwra+qb6CjEHu2OXRqRRMum/1F0ybdX00X3gO1uQlbDHQnug/GXC5sWURUxJU+a
DG92VH9YTuuAqUNMjtmp3swhz7Zf7to4cC96Ej8CzRAD7gNj/FsdnhafTgcGZ5li7oCe5gIH9ruK
cpfjwYsgY+2uC+VWZAm4O6jwqr4BrAYHiZvHdtbk4z0Cty3PAZ+PaR61U57tEJqJvVggZnMlH/6+
tDNFzGJTnwTobruphq/JtPAcWPT9Ufdlzntt2PKL1LsBk7jPUP54qPP94uwDXdhCBoOy6rvPzuLW
D4mJd+6MXXeqGY5EZNSsgqLHjT0dQE6dMt39tOTRy8wn7/OEl+l3b4sHbSSzG5++muvfh/VAUoUp
Lq0f/lRLRK6Ck+hLRam5HjNDTIkXW5dwGYFOLj3NvdJ9KR1HIypy2Z807TY5hIw8BcftOXqpwWza
tTg1TnMIG/TpRdLsa+JBEUOnzI6Sjm5yvjdd/xIJywHt4K8F4b/Mj0LAxTKFHFXeyFEvTs59YCHS
2PKkak6oY3wNiubBDDQogJzQqxLxThOs1MGWALua0vxKIQU21KatvqtVaw4BYxHdIPT2hvaKpAN5
jt+Ne1qdG9Gn+cnhVp3DuxJV79hYn2HEgYkY9UPi6EfLzg4VkulTEzAxphu1LoJbhTwVEz70PkJp
E+sDz/6hazPoJu5y1h6MuMKgpLJQSb1LmrBowQcAmjdqglf3h9pq67ticM7ZDDGwGk9OVuGWszSi
3jpD+OtKwAm+P7+XfeEC/yD0MvX87g7xFElDMvuVs+qHKOjsMBl2NzrCunOx4VQi8HaZTOIH16Kw
yueggHlMaENsRfabIVkTGa94bNA1/viQVlF/w3/Qa2lP/UMLauPY9dih46QXL8qT3/Cz228nGY6G
WIIYt8tj7kHZtyO5HdXR9kX6DC+PGB479eBhE7FqMwIdWk0d7Sy3pmHCdfX8CwtVd/E8JtAMz6of
ytTPHSEA343jnVM/na6cOvpVNLifrWJsToindV7G0IUWgwVRkF1iDQnJVXWtv5HupbzxGk3yOqFV
/oAzXR5TJUJEi3X3oqAy3ha4PBv6F2HCkM5v0OLqRBnWawc1QegsW7zY5Q+nFY+L8ufvtpge7DgY
1l3rOReRIOOauPNWypj0OHtxthepUUdINuoeWgAhqEZM930Je3pGJzDqTP6es+QjKrBCp5KYA1/Y
p/7StJnajYH/WrM6rmNnuUeSQO8Wp9/BmXG2R1Hww/IdhJF6YXxe89iiR13d/J5Z1OonT/vI44J4
RStfHfKKizXXM6p+P5g3TdrcWDUeO5dpji0qyHWv/tBF3EwNfdsg8Iu959IMaKJ5IgwoeffDhNq6
nKjXG5cSzmLXGY5xQSoiw7KJicH3SJuZzmC6bqohQvA3lZuiG36zQHTBQvzQlo2v2lFx59wDgL5p
Ye7q23+Z10298S0kXFn4Wfn6rnRuNi6yWOPWfZABPkZ/wdGPYV84+AzczP0atIWN1di/aVs/2U5/
AFYFcz7Jq23Szm+m+mkCjxQoSXFt3fTb3PcAJAkm7OZLjD1n+AT+UrKP8oEl4/KbU/lh1uAplX4M
OKA4knpUppxLZ8ojxUUA2JHvfCTWN0ue1U/BpsxgjIIW/e4cCQm1eFLa+z1J7+qJ4ScbE3RbFT3m
ISPlunV+8l52FWa79VSZZ3/Ak2glbO8NiW9r+cgQ8LlT0Avw+W+JwIJNB/JjoGjwsnfcih99TERO
EY/7gv5KKYt3k14GS6ysJny0++48YtGqAmfnGTahOP9J/41ig1mS3Z/qIGBML1V8KmafrlnXvAOx
YTBZsPin312ENWNo6VK1rnnD+f5QeLwJO/tiGHOaHQ6nqT2ZjR9Rl8Z+ePYB6eLed4pd3X5DTa0e
4sEDujxkOyxgv1iNL63TRWcb9m/dV+Z+AlMq++LcGqF2jHtV5uqNpyf2rch7BiDknIYaW/kcDxSk
9kcXhzQZM+/aD/nyNEbZux5S9fsm0M/Zyu+5MjTuWjCZesJDu8Ttk1Vo/9B6tb/PnBBPO462Esv/
YeniVzttYK/U9h33ziVqVI8zPZ7vZE7NP5k436Ze166lg/XVqOwnMbV2CKgXM7a1Ixmmul9q7w0I
L4mD7D+rJI8oGR1WGCkp9WPgkqLMK1qNUURn+p68pnjdYttfp0lZ7PUtNUfN5CcgwdzUI+aEohvZ
Whwbv1vyK/SBfnFetbEKjYes7uRK1OekVT/6Fix62+NMk9i7lsY/I2heIn5l16LhFM3DLwK6xcYk
2FWdeaS/iaJ+CedP7C71ZimIMeX2XaKuxwIYPIf0BpjkMX30mRCvXFFHZ2YLyBcFDX4mNxlwhPGf
F1Uzy1fTIBCV3r6BppJZpKD+ELWxuF/+86f/fnsq8XK4UFjJQsingxzr1xnW60z0jEud4rQBxRQt
1F4nfxZmhWOlsx3xvBBc5pCQJGRCdjJSIfb6w7plXelSMjt0k2PWz3vLtfcyTD+Vog/WIfygFshX
2o08OoMj+YIBpV68WVwm7bJM9cUtSUf2EvPs0jjZ6Bz7aAglmEYHxqA4X5PXAgl82YLF2TpVfvIT
GnUxxovcd76yhVhlyQKyQvm2FVBeQJXhlx4ilq2u+aVan4lr+FjbaOAdEz6knDE3zZiieJTdpnSh
nDh++V3fhFFwoXYl0WBrs2A/S6Fh5GhfsMIqtXYaDmBRz3hrQse+VreYI7v0th1+mTUj93Y32v2D
SvszseubPoHGUXbFpz2p8lS64H9N+yTS8nlEvLFHR3JwmbOegF02uzqrGUjHXnjUVsQGO7LITpkK
mX+OxSUldOYIPmMT26h1RA7zxGubaqeb0GeN50IX2nmfcKr0ufMROuX3MoVXOBbkb3hoa3Gbh6tc
MgMTKMi2JiUlcW6bu6i4LxP3jSifL0/kNYFBLJF4d589oOeroCEZqynKp7GrM5YBc41EtjPLjVBt
PMApDZWkYBCb6E9Pzde6rl/EwKg2JUP8gMpntQTZJ4OUP/bCUIthhnufWMWTG8bfhDWBEY6417Td
ggUI10vDwCyvQuaSSVhgBS/+1FNZ7uoELVIShRtsd5sytpfdsHT5uQhj+otJ+YngvYVQGeKoQFy+
0kFI7CZBd7oLt/Yg9b7VLEMRNbZjvBuye3qKZfeUuemr9OZ3hzMmWnkAO0GJmRmTbHFHlJAfPVfj
cs1G97ddEsrr4ebvK/fMvIcOEdbC16yyT0DAPwbgOKu0T5/axs5Wpg4xWnVMZZBpnkiF+Vj8fjO2
fbT1lhe7TLunHF4UHvL0oayaba7xVo1ArcmXgKwjuWX/ykP/v472f9HR3pJm/2cZ7T75LP+Livb2
4/8W0Tr/ciEMiZCui+cJNwiQyv5DzfT+hQbCh4cZhEIo6QgIlv9JzXT+5SCw5V8hr3X5Hv/qHxWt
/y8IKA7fImyXaYMLhvP/JVFXBf+doxl4wBYVb8VxXLJ71Q2T9n8RK43ivDdYtJY5rtpOTIM/VJdB
xeU+ubWVSw1ioVfMc4MeOh/RvdZ8nGJmEEhI4Jd5qF8XAJZ9rn2A4mV4wXq/t26WiUlk004WobWq
PZtBquruR0ayd4z4Vr6+GSXmh9Sp8JMkKQm9oOBBFkAEpvUW1PN8l7kgHmU00oMc0Vi2hgDJIbLr
PSFO+5o80yUvEXfii8Dy0Fz6jDCNHNUuBhmHvu62oEQ+odRDLPD19525sR+jOaehpm6rdIAK75xq
9l8aKbKixillWZ7GhSp3YOKw1u1wM39DE20p7q8z6TzeHLMgsK8ePSv4VcFa2VltN6C0VOa7mnDf
Z06HgqpJiwMYi3RH8geBGk2Z7+Tt15kljeUxptYAOC72uWvEpgcBbKf8RBqYD7MwOoZdFRBeYzjQ
SNVb/NhM0zujc412BOckhyeHknfJ7OG5Q9hz8mgp4murTjnKv7uE4DVyzJ6h7KAQFtZ458G4m26K
J+cUj7o4/xWS0RH48AJJ11VEd0EkgElmyROhCUyH7TkgLYqP6tJ2eJn7rL7rcRm/l/Hw6DXMD6pE
31sReEZN74haG/FGn43+Lq620mkPFg2URwNLbuVZfkjCBS4PkbZvVg1sbmrK6OSTf3bPJ8aJvb2j
xUF5MXgcnyml3NIL7wIGXYh/c4lYrMeKPcfpvbEcclw8jaM5F+U6du1lM6ZudR1dddaiCHYeHpK/
N0qdDfVba4ZiUxw1Xc4jVLsJBQjwNtR/yYwYBSP28uIwdwmW6FYIlGIzlQkJX3URsyfZww5ItXOy
Jv1qeVm4Jwq+Wpl5DC5/X2Bcb9HyJacobfd5VOD3jMrh2e4QJlkGCBruqnvbWayTLQs0GWF8HnXZ
HOOR6mXpyxfeA+d30TSXrgnvlnygiVf1ydYNHICAbS93KTGjq9xRP5iQK8xglvnGMahwB+MscR/F
gvGZ7OUrBuBX7XjmnfEMKo+SKmTqr+z19XHKE0618ThcPXSpCUMkv6n7K2ZEb20K2z+E93qqvq1S
kf91e/RLFzlxN/T6YiGZBxQ1Uxs34iE3HSEJo4unN0jLK6g8d+6ynZ8Rz/T38/A4aFx6ka3l4BMM
erala87S68w5nbDlLSSToDbK53NUo6JI8OL//dMtnxP3p682TqAPfVLXx6IO20vs42atIJJhFIEJ
oxcmKprgIooVytKdsatX34tvPnL7NHglrL2bWKmKuvZcW7u/FxIUvzjXfKK+U0SPQrdvGNsQlqVz
89La+B0X5i1WxBl5qpzypq6cAb2hJHM6r9zEnKcpKGb8hHE7ufd9MTJUcg1lXp6fPXch7Wrus6ul
2y855tSpZGUS/RzFb9GAYk0XLelo2srPekJSJma6HIFElZ1RYr2e4zp5F02FDN/Podr5yz37udg0
0s72ZUT+rk8J/axLognm5jGSw7ytRPgbww2E/GjZEAD1nZn5KC05w41nNmepcFOGGsynsZlFy1uH
zXTJlvuTE4txmAw2lKIluBl0g33LZ2jeiiZ9gcXxhSEo3zUBVxtqwdANLwSlYSNsOCZPPp9gSRTB
2GIA7RB2kksXPDYmmM+YlwE1GHs64fqknG10vG04bJ+L2iXwz4y/gWdc50yXv3BXcqWbri8fyI46
RZqO8RR4QPxE39J4DiZCH/Va0P/dqNSf9k3e/bbJ2iV1RgO1BSzQ9xMaMwmBCKUm+e1D/qtOiQ1E
HPKZWBBEcZvqvWBMbRrpP5AOBtK/OltFflQZkgn63kjVSEiaA2claMxsRROu6pgOfpJrZ1W0QLSM
ZgiDie2GS6cgHvotk3KJlbmj+UjYUaNZ9WYYsNuGgepkd6gp8Tlu01faCUo0+RYJb1kmf7AdCKTY
PFdLgPiW6eKO25O2LZrapsJ2gUVdEq1gSDtbYXPkyUbPQ1G6ytroOSnbco0EFFPFQjNDBYhqEZa4
afgDCSvHrdiD1QAWKOSWFEsPzoqG49L2AiFE/ACExZGMbjl+boNOIdTQhpP81DMLml8spIYrrSuz
89v8CQf4ezcQAgp7hZEDLtgi0nunei9DxtNd/8QIngVxeS708uQzLgynaW9XZAzwc69N0OzHRva0
RtVV1MUvHA/RgbaHsi9zWoZnRE1goMhLpaP0kNr1T8utT8UyvvsEjtBjjSuA8jdzSsOJSeA4ZMAP
1E5m/s++CH5b03zhkWOykA57PcpqU80Nmhj6X15HEqAcSPV0An/VBWG376MEgB46zAVH9LokUWKP
cGc1Zu1P/walKeLy02NUTywRHhpim9FAJL29NXA/GReabJv4ExpcrXZLkdxzAX5lHFaQ9U9PDI2i
y5R2DPy4MZxbVHPqoqosfIYYSDagFqKAqKwJExJ7aGNFJ12iFqw6wvRcpwnR3aHxzTkZWOGE9EwF
oKzapkPEw1ylFWq45mG7q3KU1K1FLxwv/LZ3EN/iFBYnVUDBzgLUpL7kHDblxj2M9fJZBl2Fo3L8
oyaSxew2zDBWcFqT9tiR1GSYW8x4xds63tZnYpAXOivFl1dkAasywesD0s5b3qrowabQJN/0srqY
2mXlj22L94WYZ1zypybhrmEo8hlnAGg7nqapjckRrR4tWeCQUXvON3Zfs9+gIyLQ8KccBX8ixC4l
2jpgMrNG3EO1E7FPoWZRdw3O8MBSX1M9vnp9ie7HCdSdUAEZVX2CYXxOwCgIeO5maWmmoDYqA4Y6
xDHazdqL6VfHQRhuVOMEpHUvD009772or9dNHxO+R8rErN3ghO8QugqS073KdX2aB/hSEakkbgDl
MLDAwASdu4oM2eGScAxOaZ+z073MWfUqwZGzDeCqlYbLbqgVqGLYhhgUZhLWlFVgm02HfIuw9iuM
QNcSQgi6ghqv4pwugAwFbiW2uYw3fgyqpIGwQihttpU6tA691b8XPPTKjdwrbKbPhkgg9CPOdoxm
BEBpCtrWy2kuG0fd5fSmr3P70CkUqqwMdB7wPCEOobWgg83kuPaFBPeTrMwTRBz/WLXV6xIMdM3x
f7R+fMD77ux1DWlPxqit2I33xbj8EaU9HIQNaNJqvYc+KEEGEyKKmmDvT4n7aIt43VnDjwnOoRWM
L2NV/BgdzVyw9qN9nlFqRCUV281dZpXMFAfr0fbiY9XF/E8iWVueEusCi3FSkYQhW3TH1gIvQU3p
OeSTJXNJ81RljLfGbmhWqIpXUUuKKaFKEM54pOXzkDP363Oh9wGLIoo30tN9xGH6ds06QduEWxXt
JBKgDiNZ0MK/IoLKShrWb5etv+ZRbmj9Y69IXzwnAacbveG8X0/1cF5CRePcq99n3wKtJFjUG3+2
NwYIdknNHSb1pTfDLeiSanfO3iwkJFrG3dYKATGT7httFjwzcQ3ueAAusRnQZMSh7O/TOPucWZqE
lWfrbhw2DGoG4BCmOYEAvTN5A+fqyUN8A5lveU5HkeJVAQqg6g8ZhY/RvakXdImjd6mIT8OH8lZV
MaK5Mbgfe3rIS/6NtihcyyL5nG4ZMPhSaFH2IV2jidBRp01/jhxXuFwLfaTFeVO+1V7aOkfOJT8W
rT+Z0iFW5wOButAdsgoMXTghAsPRvfVKQMF5EZIbSesK5Pm49psQwz6jGTbL5h1q3Tt6lF9DFxfr
jUfXKqrMKco2/BTC9dsGKEe6kS0XMK28FzxJW61LOvQxKYpBiE+CWg4c64XBAZdwmjhENTkx7M4v
wgIZXaLNakkcpFIYzsGs/oO9M9mNnFm366sYnvMgyGA78MDZt8qUUv2EkFRVDPZtsHt6r6zf1/de
A4bhuc9A+Kug0pGUzIiv2Xvta2A8UgjygE7eay3Tt5gnHyZKxUk7aL4spf6QV0feHri2Jfj0IN27
YRtvQVo+eXbt3mGUNw+RP40x60Q1rOdJrZMCVhIZLp9mw67USm/64Jjxy93lNwfZK6Usw6Us2aTC
J1pbLwIT3IgN8Ru6Wjm3p9Rtu/UwyV/ZoJi9Vx86mKIrQZRfIFoYMgWgtSFAdigf+fGMKR5PkDgW
swnkqHCCcFlOcivZq2yaOf7q63g+cS6EfTVvEy6KmOsxM+dNJ1/FiHCH/cVqsCjrjCy2Hyghl9ng
vIourdeDYR7dbKVtbNVum+/1XW5YMRGrjQdtQlyOox5MVzo2J4dZV2uLDRJRj1wBxcVguO3ajTx+
QFA1C0RN9cg7u6wfpqoF+dqhe1R6uOlMfDnM4kflDshwSYkaJw7H0BO8UNWfUlq09eQ7evwONUXM
whzBXzUxRz3JTyshmhkvyXCp7huSOk22SFHllsotXCZkI3OJvFcCmkatxNbNqlPgQVToGEYu6Dl3
9+3/AvXmr9TPCU4yWHJZ7DaES+qSNm9lk54Lq+FTJn+rGzw1/PhBnhxRIZDDizN21chLmbboZvYe
nEFkaw1JWQNxOUl4gvS8RKhKxe86b9i9srhh2D8jAxWc9gQMc296xU4oSkoEn5S/Peb8yuC9W4Tu
TlTkaVhGB/FEsIXKcKiBdMrhVi6KMms2ODxfoPI/WxoUB230MvUCgu3D++3QlMlLQQ3iudTubPN/
9R2g+Dwg+yjTV5Sj34nJPt/BbVq34qZ858bv9dAZ6ENAw0frtp4FxF6II5b3E+TyneCN78kyaEm6
6AqVAQ3PLPmSBcYEES9K4lAoTd2bGbo8YXFyZXWMNMKxX6b+JenFQULQYNSYf4Zp/ykc+IGRHFaD
oT8Br4OVNa/YoBxMNUupKQXysAdKFH73yLgWWRDEK7v+Ryt8jZrojR5sJ0T00uM4WTh+9zml6oAD
GKR3KLbdYL80BbTJuVXXPM02JiT+TdmieqvISY7GkHitXHyTpe2dbeMUpaSs9EyoVqZTH1mUL2Ij
+Il7TFDgoRbKcm5FXP9EeU49ZYUvZVd8OLm8zOmHN/vvkTkRpxn1v5MORQ+H0ew3F/idJhpIlFt2
Lj7tmCBruSn96aa00a2rTr2aCucy1Za5jqbnyABgVheSIAUMpVE/vyeWemO3jWmJ3ZvbljXMl4xo
1OmXWbnXpLNuth09G2LcDH2+n/r5JCDPNg3KcdOnJlMiWUu8MwszeJEmAqNo8iHiKJ5hQ/JuI4H5
wSweBy+6stl0d0M5QwgkwxHdXXISw/coqbVgMhkp28Mpmb/r5l4qYU4KFYMFH9MPS/NNVhfkC8b9
XTd9V30CJ3GjuywrDTfYJ9eOQ/HhmmaI9YbzxA7JewtzZ43VzxxRtJDwm7rpmwb/b445bb1N6Jbj
WhtH4B+oJ55pVX9bhn2ckFdn8L/sskEvzyqAtn9j1TpbxzG0/ft9bYv2lwHhZBMhOmOBQPIixCiA
wBCvdKlgtbrWJeVCzZG5zLO31Lbs18XVmip3Xxr6LeOttSQa1wN6Ep+M+xzGHAkASxDHaFevUDcg
Hsxs4ksxWPXWqk57xKDMVYy0MFGkcYVO1iGKm4kdWvFIYsFWyZHg+iD+uTu3Q6/WK1BoL8UEeLgc
GIG11lMGsmQMShhWBJPtWqPfhIFCq0sTTo19kQMVjZDAjHRajstutFaxTJBePxZvieIBZkLDHh4H
wWguk6hZM/14JPj5en9r2LWq1uCsN4bRIRREHpMaq9R3ttZgQOgdqh1s7U8xV7tmbojBJmh1qQL1
5qu6XdCzXWweMtSYvnd/Ck4AxN462ROeDA3EbDRGq94+Fd4Ur/zMWg6DZy0mhJ51remwSDibPjWj
DeZl03IoxItuPJpWJX+BJv4yuszHGqt4rxp/QpK4W6OFwGNeKls9wOjbokBjRmOSsD4lLIhC/yPH
mYfr9TYn9TciRrUz/9KyOkZX43OlyQzzh9hYVkX+01RiV1r2uygHRrR5sRdoskt5TqyMt7oKXpPC
e58HvIZjM4/bJuWdGep0XCNmAouOe6GP971Tfdtl+xJzsmzG8aT9weVk4byeTYbL2dTBXOirCyHe
94onqZ8SiiU0cIupH5nJzYmzVmjl6VGpdu+nMiHNdHBBtQCrZ2wJW9/XTojTid0qfKlsjdcXl4DU
K8sYv/HyxcgFrN/GxFkyG8U7NHgPQIJM4Aa4+yL1cEWMjabiJGngL2abC9N2NtlQ3Xo3NdEpBZh9
xpvQrHDbUrUU1MRU2kNMlnZoIWwLB7jB4yEfzfc2sF4mQbNJHtQ7k+O3Qoy/S4+nufDTla2YWM88
pwkELjN9mVsWcD7bXUxK/BpzrHJlZshN6tYXxT0fBj1DufoJRXqBMOqH5fu26MNjRpzAuqAkXqYD
qnzGeRg4TIgERp9t/CrNFyLFtt8ZNFkQLF593IW4usNbNHFFl9cuCF6lMMlRKbylGw+nHhbOjmpn
6Q+NfQjvH5oc5TQozVVU1iTYsFWlK7wHiE5k6LoFsbmhf1/a40KlLmJUOa47PXgbzEJbbwIUNYy4
FlupXps5Gw4Z+hRsbQmEDojdfpU8xQM3n+VKe+NkkF3T9k8hzHXoJ49eruXSHKvjFDGXCgz3HYvN
uJB28yuuik2XACg2m/bmSxeOUc8K1dW23hnCZNiNqGdJe2Eic9pK2r+FZB1ARcW5m45USXVO/zY9
McNXzH9NDtcsYymuyMyuwPKn1Xichi2jMURFmH5L/4tZ+U0g3qgc2qem/eV0eCkIFJ1WjkkDH6nm
WiA1A+9n7poUsbqcHwgVKCmOJREOdyetNxBp08h36Te3wV5GqdWtJxSEBC/C386IbsqrF9vnYWud
a+C5J4EYlaClr7acjW1kAtyjT14Ytk3xOFCUDOQShpSfdLnmq2r0h4GFEhcIbAEVnlSdPcCqxH7S
qvSMyITlPradiVHd2tSwePlF9Vnrr5Man0aIfMEq313yyhYRnvrI3NjcaxsFk2kR9+rHIwNoi5CS
aAIWOiFYrXWflvnmbirGaZqvHI9ewqyTGp0hy9vR+dD13axeIdMgwrREsywr89NUHB7sfndeOl67
DIl4bpGc6DbFtm5qRmW6dJjSlp+qnMytiqPX2vtD1Ax+AZmWoDsYCTudGo6G9m8EePxIPeVHi4Zx
4eF1W+aGs43CCXefv8PxjKXPX5dZdRCjTWyVPR9tn6PYb+e9NhlvJ6zOx7b01rPq9rEFY7VUzNBw
NA+Mbunh1pZuPtPMf65TPM3ZxLnTjp9WMewF1LJlhgmhHI7al9dZEvmqrP7i1xzF1ZsL28rrkmgd
1J1cFqO6dwakhiuVUb2ASBkzsDk9GYy4E5oLrIjEbMZDZu1sA4AfZ+pbhEt7iXtuS+66vS00ycS2
xrPejGmxlbrCQZMcSM95ojCzDkLIx7JRvym0wDpz0vkhUT12YGIkJ3jYldkFsYjYDSMC9gSstbSg
mqUolevExaYCWHdX9ECiS0Y52YAuMvZrdCrmEO1M9wOekN7ifzl4LDmOhGX91gNT/4nmgSu5BL3Y
DtMe1I7JJKD8w64PKqVAr0oHgt8eSHrmPaPKc/ZaGHvc9CdE2/069qiV8iJ8qeyi21R3kIimvT0Q
vVIthir5g1xY4DpqTqLMp63TMsHOyCW9y6fc+TFeegF2p7jHMyBQsIAhDdZ91dcnw3V6jqPis5XM
W6ZUwzdkq7f0Tbb3oe/9ID9zEAwhUqs9583koQPN5ZybuxqeOXyNJae9FNP0OkXTF3HlUqCciSSy
IZXo77ZEfkDetrXCOv7cQsSZLIWuvCVgh89ZAfzBT+AM5H0Qb35NbPsKbdZb6F6lGwz1W4/3Pr6M
6i3nKQHj4vDpgFQx9nSHJmXsQmAM/FoIi2vd8JUdI3/P2iLaJDoD+Ik48xBHrDqFY/orowEeIckE
Y4t1LMKJXArFScfywu7m9pAEhX+wHDASsh5OGOMftUr4f8jcc5p0w6ENMzCNVn6HAcFRiU5//3as
5EMvp3bXd3Vy6oqrkwBuA9wJmbYVZOIoarwgWiQ6eOtDcmXrsPkCr7CJ2duuZJo9x2qkKlbWsiGk
m8ZnEAcbdj1mpBlZb0S15d39kg07WLey1j56jEVtJ6xS2cLiIhH4RZX3qqv6I+3ZFrC+Ng9/PzjZ
tvXCfp01hI3G5RFb3FvHkn0TVdHW6VpgmarbqhCAkekCSUkcSgfU55sqs17g9kt2xJGvtuBIrlFI
egb906UMimVXZhvG0KTYzzbqxCKFfBm3G7a87Ml9xoQgNAknses3ZDdyi41IEQhxnOY7wCXfSFV/
oeMBGT2p36oUpzYUbx0cnYXqkpt22vDOY3WBjTLpbwv10udEa4Nw/cib/APxMMFgpsLZ08MoYfEb
QF1ZSdhIW9NsVjQBz6wPGfWayVPAOHNihIDsXyYrHxtIqRHD5iX3Y2nJFYqXcVGOCdlQw1MGwgmM
C7MjzWpmq8G+LGVi/TETvZHQpi5e41RrkWeHxE3zfWCmXzb5UngeGr4hzSUgjBMtyFuX0GwDvnnx
5X2QpfwfvEfYQPLsIxkmFjNR9e6nQMbd3qbXV9CaxXiOvUQ9lqNLkEu2MzBzZH76OkcjOCJUiUuH
2tzW6Xtjp/TvIEA5MAiGoaJ2N6NFgxaFz6xP2sOEZ7pqrI9cNwFNQ2Wxwcpn5LwdiR0+lrjMl0tY
fat4CP6gF682KuyZHjdFtjTazEZ4O7OcN/rrmIBxifucF2YQ086W1Xc3iXiL++OZJrtaBVYOZ9D6
FeaBs7MTNiOaCWw50Q9mHXYpG1ifa55D1/q27qTPxh/WKmRSLtPdIDFt8BZ7i+1JPRBGf4+LSqdD
VtxCbdyKvts5/iRI4+Nuq9wdGkEEjL70ifiuzDW/4t9EwVN+aKjNcdVuhFuQAEaeRcaiEz4oXop5
PLcCmS32T7YjKHF7nio8C7/qwjxP/b2JLDDk4NJcgOjcR+UYbJMKa6uvyc8ya0ibw0fsEcs5lO65
ZUjQDeNw7DL50A6MsRy8dgB6DCIHKgM7rw/fLA3zpZlRC2oVxwvRx+ZLic7LSV8xx2d7Fu40kXPj
PMS+3pgFaLhZVGekez37pvncUdPaRBzxluwflCu/4zB7xT31JXvPWgNQePOmQ4WEHP6G528Uhd/o
jFu0Xwjr7yOCRn+n8DmWCOAiYgYq3I89I2Bc6svRUTxcT5kQ00NfHWOvDI8pHgQgP/Gm8ImKqmPN
kDpTLlwLhyGTGT9j10+JeUMr43o8QSU+AM2oAlDaDvhof0SvsyMbB46VLH7VAvmgVUD/GPDJewya
rzmEmUUZYOuK7JpKsWvfwnCAlkN4F1OD3NsjTf9OtHlwGy79AKK13yOPMcIooO6jPIl92lxbQmaU
afxt2u2vJkas1xNfyitsHyHqhvu568+VcHee7sgZHQqiuTUwOIVaSOr0t+HV9M3Ga5M74aPgnEQ2
Nx+TAYVBUndbryZmp4LYzaMKxAJWAm521h65M2zDnzxlmTs2jBc7Llybt9zCwyC5QKbOse2ZL2bQ
bxCH4/vCvYGAdk5xzNowk1IU1bPx7vkTo2WMuEWMRz9jTR2bNaOZahNwii9b9t73sogX57U2AnYX
CTkGbW2O275HdDz3YhXRpS+bgD2KG8a8r6V+yG2eGbumzwEkwfKBiSDo9h0HaHImQQRqWQ7oa52b
JkyL2rrep+bmBF4po2FiqsLXG1omIMCBecV4fUXW7wJl/GrgtOKRg6qEgpwFAJPWsEATPDhPduvR
fXeADvgknvNeHbK+oqvluPCIkmC6+AssXrcOfA8RAv2ycbdU06bDjjfQ5ZgbBxzrqNSBMvSjt+yf
5D4mqRN72JR26m+E2b4nSTRziVRHy/U+vb5LjiLGoh1oRhtSJBjjgSJDw032RhnKw5h4d7+45lJT
wWKyQniJ6RVECywtWDv+wPuyyMYXQUW0zIvBp4EVQPyNc+gNuFmL6reBpHqKQOj4YKNXExSYSdwG
yTveZYK8cIvyJ46yZpuo6KcX6tKN8HVrhkx2QeimMWGBZO5YVJuh4M1TZMdYGTgCojxYIWfblq2j
+F6hT8RVs5lchj2SFJtFR8THurgPg9KYIeH9A8ZN71y26rWgoY2obLDxHwFv5IyBSWly62Qnaq87
N/PBpEFFwYpjyzQQyDd6xHMLg34c52gD550ABPbHhpAjOksDJ3Jdr+cy6k9thrdBRwnpJtUfVWMr
jkLSIhMRQHoGKuIYrG2InHh08ZbgZ/Cfsi6CETXrq0HkGSjm9hg6TJO4ppaTWTw1HqEMdFIW9rii
fE3LCwDaAC0ZA7p4bTjdxa46QIKtuXf55SK2XghySoDpTctKd9khqoYfkZBuOPm/XXvosLKTKZQk
vxjCJ4veZT1RkBQHqq68pqa9tXL0eSMXnJ8yIG7rCzb/GPG0yzqpYjCXfo7G+GKRvMMqjlWekRi/
nbBLrklGdThX9QZxkrGa/0wwmgFGEbYF/yrBNLXS931wLNS8c+xaP033EXMbNAzz57A+xloMu4Yo
wSmzXMLKxCcbnGLpKYt+xESe5xIROcSRoDHD+NIKCJc+mY5tFpSnsiUEqOCNvQgaAD3SD3c9upRV
0lS/nVg9FzEHOBCh9OzF84G2vEJtxdYdrwzvDTJcYAb6ROJeGrZoc3UXMcY8eP2k3wLiJB5r3Rz4
+fMNrx3LzGp8nEKPmw/hI7M4DwkgcA56B3T3XRozUcCT/jySj7mTdbfzbOer9zPj2Ja9AS+A/3Ls
nuWcsCF8AlDZI+XCC81wZLqldhZsveZPj9biYBnsC4AAspzVrP8FwKy1JWCd+XH17rS9WjRRF2+j
PKlPs+lUp3QMqh3E8QdBooM9dvQpKdpgoAurmU3RQ+kO0HNST++jlk1NZI+/xxBygoEXLgOz+sRk
oFk4Q+RQzrv2jTTMK0dMfJhTUsio9dbJzC9NpTVbdQrykdiLjbDa8QIhhAnluM06j31Cpw4TRqyl
DCv95oDsvwPPIoSWqdqJAjQS2r6NU/4J8eTOZVIe7UReEWwAbDTceOFUsXyn6CQkQuZ6F0HweFfe
tIWu0j87aeugEPN+MsXytcrTPY1PtQ8n1iG1i3SqvOXaEbf0vh0jjX5lEMQA2TyJy1djZIJQk2IM
LPTVK/GSxGBjLcmIytgEriu3qe57Yp9C7+jfRpvBrTfGu9HDrwOL0djYYoJfbuTzMkSnVqfq27DK
6yDyc1u6jwFbo3UEYmeFa/dCKx2hPh+jY5L31iJFgEsoZY4jpdHYI+Iwvyi7zMHrz/nF8hllIXa6
pfc//f0rvMshEhwQNyBc8bO5zP4dTFFgGg8FHWBLNts95fAX62imbdNdnCU0FUoN51MJ6iFSowF2
N5j2aeoO6IlQiFikVQ7SnWifUDZJoNppZz0OmH1eko42rh/iYBMCc2O7mbqvQxldsiquDrQHZGYq
pKckSc9nlzXyIhh1vnY8vDQIemnMkCQ5oD3PEezxXd0Z7FNaeKzodq6h4Do0bewNw+RuWkdP67n3
yIINLazi1Z/JHjHMcPufE7/7KgjMfpYcAnFXEcRJHApUoz95Y9VHlZxBtTFkCwK14pc/QgNpEQHF
irku6P6/xobcEU+GxbdT+vJV1jsMmtOytq162TnxtvEZ1pbW1Kwh67owDs1ob6dNdh7vLMI2cIGi
oQ1ijbYaDcl0xxv6DTLeG24Bp2OiKxVHE0yHpyEhbdTjqOsDbLZuKj8yJ9oZmFfQVMOOQP6Qsg46
FNUZkN+bGcRvSUILW/I8jQWxeRT3YhXioFqPaToePElQDQqWv6g3rLSCbdz4wSx4WdU2P+DE+1Rx
FTCL8UFF0n2bKRE27lAfioBQ1BqAfJQZX2m5D0baEaNuynUjxnY3BSBEBv2N4rGiPVAnok7eMcYU
e2TqcDeze2/u6HPk9foMjqch6oPoLW6kddQiGozUiDbL88jPjPDGMNjELvZOame6lVMcwL/w/zQI
XCZ0sAvhJyhyBoldbUA5g4Q37NOzxdCGXlcgEv00QvJoanguqVfxc2b0a4rwsLXr0RwDE+Ilmfe4
OF3EPuOc87BP8UsgBoJh2/JITsNKjKRIZprXS9cUwo6dbnAkr4lRRrbsrdweXpudyqMbMv4bRusa
RjwPAN6aRR+D1FAcznrlIjmEtNeSE0QSI3wMsg2sa2mklyjCwi7pvFMnRKnmTyvdg8nR2b7pO7Ii
mjX2L9bSZ1vpx6BK33z0miuyzvzgKXaYLwgDX6TSzTFq+iNmKGA89JUo524jKz8p1FMyyLNdwH6I
bMZnEsGKW+z8qYBqgc0uGiYSzBpy5/OGtWZnoj60ViacoaVZqydo9dZCoPNl6ElWmH8uLf9rYiK3
BEWL8EO/Qih+x3Taei9B7jbLCDX3oSWYFQ7KmtJ+WdYUazrrSCBImFwZsC1xs7WsZplIlxYD6Op3
F4QMq5gM4HaBWZFlrywlom2NciLRvcGQaz4FQQ0Zk15Ph93Rq0NAdTh7OWqNTW+h1HXui/HyrYzY
piedg1wN5/A6RfixZrUPUJN5PwWK62INJZc8iJLdHA3vfd1rfJNMhwrAJlZi62MwGJDXTATTRBPU
ejukTnBBqcqhVJvc4YmamX45PiLa4ZQUIxd2PnYPfz94Tqj2pZSvDhfqP38Fe81YYLHxUXmW3jkJ
pvEYYIH6+6c2mLzz3/9ScfA//8sO0NghRmamA5iZa6rsyKIybA+jWbHUlu+dUi+URFpHKMl7nk/X
mh9y5Y6bSSpW4fc//vuHuO4e7NiKDkFaAyCK9LRRkyofbFzES41Hdj1oR57/fuhRv3sZI+3OZfTl
NI73GJpzcnU408nXeDI4FB+53eA2gaNcduZGcfVwJOGbo9Cvl3lyz5MNcpuk0J4JYPIGYqF5bKeI
Vl/le2JyapKDfsJZFVdkw+s4VWuHJNvzHIzVh9Lpcz1P3UP11yNiuHLfe8VDbA3txbXs3f/3GhVd
3E3/F68RGPv/s9Xovzc5A/T/ZDbi8//xGtnuvzDzCAsNucBVhDj537xGtvyXbQeeF5ChAgZF2Pyb
fwP2m/9izYYvP7BM07YIgv9fViPp/8uXwrGEC8/fJ3DF+n+zGmEk+ndcvycdXEuO51oSiz/fg/W/
GY380W21VCgM0trcwRUnRoZ2RpTzL7QU6WZQLTdc7qpHR22LzImP0exv6SWRPPh2fwD3wOQMlCGC
nI61YLAeQMFrLZINFwsdGlHTqYmxtQKUd/77Afk5gvOG1NuwtS7/4dd+/ef7/i+FzjE0FV373/6r
Zfn/2TnFD2TzP5ygruCG8G3f4Qf+D84pQv1a16x0so5LFq1l/o7lFf1Sh+Ggeccxoxat0QTbZgQA
NZT1TsIFU5bIDqXVbEbwWEVWDRtDBy2BluDEmWquTdNFNBDfpqj/JRC7dzVRWsbI8gBTCPG1c3uD
VwBEJodGTtLCOYVLduzn9DOYpt/poMY7J5CiKDLk0bLZs6YRZWkwkmkuEHBUySfd1NEyu0dd+/mu
HFIK5AzZuY+JmySYEWOxQjDVxZRYaqm67rfTwLFqs3ojg2EGdhD9Mvv4rYkwpLYO2Ehvrl/8TgA6
OEDue4yH9mojOjXm4jNWf4w2f8AN0ZU+U4DWz5i9UDhVbGYGtgqYQl8dfBLME3ZzE12cRlxGjjRJ
LHpkfhbtSnC9O1HzY0HeseLhXVbxvho6lgf2ukvix/YlyRMEKO2OJcJKRMmxkPYTy7o/cecc9Fzv
ZnQX7OXp1KdefWpwnrpMbrZJiKHVWE+i1Bc9qScphr1BMhcCXtYe83bQCFaa6axItOf99lDtDEhq
VdpcuKYh3yLxMBtn69lYmdW5LYZtUoRHYGpPdTHDg1LP0lqlKEzJ6w6Yt4SReRll+pH70YOiWYcc
ufez6RDE9rNr3bLSf6iS+lHM2cpTzi6oKBTyDBUZ4vn5SyMdEazipEWOXxc8uUn3Vs/ZxQmPCPz2
uS6PsCsop5rtpIjeqvbtBMHUIaFApNXD/YexPANw0sHtvAOmuW0ZRrvJME4V+Ci/9U/VXJ1HWD2A
lUlLquu9D5e2YZUwViTjJcOiMMO1AMNYpBfBrM3u5A/lzQec8o8w72+I0hZNaaOLm/YdunW/v8sM
+2Pn2mfcWJv7KDeS/Y7RsK9mIFCMGCvA55FjvnsdKMrOGX+FEn9LKdJNUz2mvnFEcn5OsVA5VvyG
pfaKx4esmdE/ERmElp/nH0l+K4OrlRrfqRwhBap1qbwvKx4JE+6QZ8+IUDFSfdSG9ynVLs9zvMxs
AXJjV7Fpx0axY+VxcjhIstzYdzX3K+016ObrPQAsn16M0PtKCsY9AwX2YtDZom+b78IXz92gTv7Y
/aQ+rTwJVzicBFl2hGoQgxY8lv1w8soKGemrp5MH0OGrtnlJBtwAJI4HsFdHP96VjvqwWQiGZGcg
N1srbVF1jg9xDo+BNpqFs/wzsvJByeSdN4Ea/3meOud8/xTfqvECgP3ADrNqUnEWkflkefp9KOzH
JJQvAU1x7nzWZCmgblzBXv4ic+dLBc6NZIjWerb7fueH/a0qzXPQUFnp4jyPah+zu62i5mQSG7Ao
8hqxCMJifBUXkQc71WFo86pdEdnrVpZPURmmC5kPv6upOjJFB7MGxmig6epsxq+6H3/3nPph1HzH
Wr9X7iGwt7Zuf7ER/4kSFEQ6EFjBjJHAXilWOnT+OG71QLjEIZ94WLrcZKpt5iZbs7coqt91YL2R
m7xAmHppffu3rsW1HZEjldZzFmC+GeL63a/u8XjF95RNR0xPuwzdS1Tmn2OVPGeF+4bo56bsYg26
f+WT4Tvxbpk4c0isoGgatwyqHk1ah9LKHqsgfrbomEPSyFGDWuwePfwZTY78dTrpPHhUxry7/wpR
1X9a82efpZSlRICGSlo7iBIF3wqnYfwVdN1NSucEindfSwZSkaLlSh/cJH/sgMMP8uI2/mvd+c8q
RKFoTE9VGMN3hTk/T7c20hdjnHf3F8JJ05vFP+cMeGuNp6odCCTkh3MSUk+qaBcicwOnSKAdCxys
bMD5piUL4T2C7M1UT5cwQHEbWGfRes9EorDSrdylKiEHuMmbao1LNqqT8pJd5JJkBeGGge+xzUn4
s41jjnC+6OEdlZw+Oj+OTcarVE2n+wFGqujWH/b3sHVM9X/o73Hex/NDU28dFp0iCs5BV1wcMvla
aT0UTlgvfM5JRjG7O2umT590Yr8bzvzW+9O3q5DzIH1ZBnhC6XkeRhLPgMqzjWFe/AjxjVDJvZtF
ZyRH17G0OZ2jVxKRb2wKdkUT73gsVhbZXt6YHEbzuY3jk/kwTSFILgQsjG9MB9IzOJ5+vjlaXyWy
ZYfw6OnGt3ZuXMgDEmpfOb/EodgF6MAQaL4ajvlo1fY64OCqBu+hMcN33Aa+632VqNDL99AI9yyv
Nx3dQd739wvRkdlLQwdpZelZ6OcMJW9AGjQa+z16/d1QsIaB/bdtJOk+UffeuvUrmCOQeJ7NCTVN
266z6k1ewg1CcD7WpAX6xFlUynxECbof0Dkv8xj6iDUOb+7ULKyBOLTB4F8PYf0adfIQG8TfNg+w
HD/CJP5NIPB3L/STHXvkQTv9peC1Je9sJwGB9oguG3pOAIufjle91S5XRpH9CXr17IwlGsnPQWHd
kIyHS4RCjj3sS/CfZJ+L1N4C6Tjn5XhhK/vUZ/ZrmfnH2RSHzlnf73sUuIconX7CqoyWGVHqGEcX
kl8RXIss5ssB4/1GZQjl2SH/FDQyIsHwRdWyB/OGZ9aYr6q4O7DGHlOTfpwt/dIX3m94DpDi5uK1
LtC7ZSuRTSf8pNcsVk9B3t4YFT41VrZUbNR/E4T00v/zzaeruGIFyNsZXdwqFtEhJT8V7ew256s4
XNAoi9e8CnOeYlkvtgi5nvFXoHZJ8jNAlOPo6ifXNj6MbH4BrcPd4+yepWg/sXnfNTbbchsmaMpE
Q1ZgF1912zIcjT8TcMXkoFwKh4JJih3pjvjgYrbeXlkD66b+KEvKFMfDSCWG6CoMt2SveWQFeggD
PZ07pw4fC9MxOC5cpH9q7XH3P0S+W6D8IXCGuKSDCoabgZFhAQOEKq/Z593wOJmVuo4IIc/485bQ
ww6w/WzMkZc2RRzZwW/bTx6ArbbZeUZ0tVlZbIQ9vMq0ZoCFMRP5fcc7kNJVhDEELAMmZgGYfBzg
ZXvFtTM7fZSlCZkxTvgaCIWEGl+IYwHw0Rob2CTR0mHAs1ROxfx2eqHdodqbRyCypHmAlP1Ko0xs
p0CyxTdmJoPqs+3+B3vntWM5sl7pFzo8iAiSQXIutzdpdnpzQ1RVZtJ7z6fXx9ZoUF3d6tLM9UAH
EAThVG7DHfGbtb7lvcAuq9Gp+T+GhDVBDhD57EwJI/KazdMMVEbV5BHOoJeo6MxVWST5lq/DpN2n
0O0ivcV8TaR1j6C1KqIbry9XGBGfax9GpCt8m6GUzWYsvLdmMItGQgudW9sQVeXK14jxwbTeiyG7
9Twy9/rgR1RWV2Ufb/BbGNejCxRk7OYvipPHudGnIsIbVvS8rhg+k5Vh8jPb6TWsr/VoYZSprA4/
ivPNpJHYetDpwJvMG3BBz67HVdG15vI0bpsUWlQQZWqbIc+K2qjZaIPkCZU/NCOMhF7JTV0u2Qmj
/xWlgklE8mXMYYF+ngsvtMk6GPPvlK/APnuY4SPptphr+0OrSMgBwe2tdgCgppVFVYQ+NHkuDQIY
ZETuRWz4B1RknHSoA+nCGDDED0NOzmkS46nARbcie8L8BhttndTjuBHDiUKD4TPAEssrmccGs1iH
S8JElvdvvUfjwiDI4VRPat9acND9xre8e8Qk1b51sXdUOttgaL7SoYBZySB0PbdOfGuO5EeHjE/D
iUfK4Cq7dUfTufVdND1u4n5vqjZiW8OcsCZOdjtpC1OZI4knhXazsyBmd/AXr01MSuz4SZ0mf3WL
DS5Yx7Uqb2AAk7uYAzFivp8fsIxSG1Ylk/ba/CqkKzZ4YY+EZJmrPJ8P8BHmY2YHpI0vOVeLCtaC
Q/g0sLmmQK4vpWbPa9jioynD63aRw9kzagoYR+DiU7ia76zg9boEb8+6p993JbYs1Z0qfiuur+6q
feqXzk0Kxc6wmMRCPgVTQ2LeOvojsXGqBUCGwkF/3+fbYtaPrKihA0GEcqrqBk002T02cZ4cM6t4
ifnxON1XtsNqAA/tvcxgXekovXMRY75M1rSrypu81OK2DjD3jcg/Ulj06dh8Sx27P6dk+cSm/GEb
8/3YuvcMjPW55U+n9gB5oumRAQ8AvnNqhXUJ9Z/hs1+CdeRfzmiD7ToyXwTzK11h9JQRWAbR+/Gj
Rznut/fTQI57MJIf3vbAuUrV+1x33AYDmuMeskBa5s7esYdDb9SbAW8wIhkozWNxn9jji8qARVYW
USOtA8w38lqcki7fySWsZLuDlcczDDW7ttsD7uA1jkd9MEN1hxfqoDB945uqtohIMZ13y660ym6Q
OaLHKb6FFTmnYmlq6/GzTNHa4sFDFMKGYdW66Z3vpkBIwW97ezSkezew8fU2IjtKL3+w+c5ZkF3s
Jn83dP/dst/MvpdXOtBr7kJr3UZsyuyqGVce5PQoH67KwXiNlEKUuACNhIPpMvcTwRTXNTlVvew+
co8oRBWrc7CBo5PeFGZ1kbOP+NMdKqBnxPzgdcBiKeEHRwZtDmyOCn3q8BoztTSATcDG0Ij4+EyC
4n1k1+dNxX7OGZRb/kvClP1Q4vwFamhIYEjQbr9NNBODRQc/vurqCe6suKrGabGhk6fjO+vSw2QW
esgWLExfK5cFM0792xgk2apvKe1xNrWbxYnWad2dbfuA3f9ZT692AROkbE21q3tjpZQFjN1239O6
vVi4LhtQ6VEFEWrJQ+Y0PEca4m6eLbSzCEL2LNJzIb9wWYxrCwFb4M0Y2N1zHmYtyUiy2E2+9Ygo
EVua0TBhhzm6kubi+xmth8DvzEeU4S9Zmu1h28Kaia7ZRvCHS3K5cde+DfF0jzXgQyJ9hvtBJ+jD
ydb8lHCQBdbGCKN4i3XyUIeIv2eMjzi3P62ufEHtCLZv/jTD4TlqFBhS+z3N+g93NL6GcqmaLASn
peF+pbZpIq2jXLApjCJpqPesHgj3ImzYr8Zxrazqo3G6SxPhEEhS6wYQJM40SmSj9FdBidCdjwVd
sVl2NMzpqR/JuczZyo3ohFYYPzb+MFxwcF2sDha523DghBEXHsaKaZtVjLMqHT+brgUKKPocFSSD
oEXySTGxK1jL7fPhK0a9B49N/ECMU6Be7MxNRok9xcQdBfzwwea3O3+yvgYp3movuasTROpeS5aj
BzTZWS5X4YPQNEmbIaMSOSTDKLhbWyeiNXA6o9xVMcEpMRc07ivgMMBf/PzEbwV9s0WnEdb7Thnb
LkwuQPjuDZAXqzirb8PesvdTN4TrvCQis50QXHmW+RSo7iqI7Sv2kgSbI5JvwmnZpazQFCwrzVVZ
q2vDiUh0em0See00/efQcV6UosE9WSv0y0HbI8Qn6q9w+OUEMG7LqsXWYPB7sdHB4Lmq7i3PPkFU
IkOupFIkIHQtkG+vAvc29sacoYbXbonmY4LoNo/AlW6dhaOERLGPXyaNV8iXAAEnJnS9WbRXU32b
FE1Bx98MK5UKjm7y2FvauJoAzIVufFyMKbOHUYTW/95I5udedSz15XJ8E20Rx/1LoMYPy2AlFyHa
iJCoc7yh7jI+0EpG615OzqGoB7R8fUEfYS2Vd3hTFqTBhNmZ0SlWJn6NJSDwzu09uK3YcyzjNsBB
hirSvC2d4c5N5yOZ3NVmDm8yB3V+odWdJWLMl27wSEO6L0T6AaJQ0dJ9kmMFDQ3y5Ijju8TctMpN
M94nTv9DvkMcj1dDipOiwdPIJi8btw3OlMV+eSj9Yo8gBRDqku1XscReW9Y4rGZ29WBPubrNhjwU
kuEe06HbVQ2aKsPw++M8ym7rdt1XxQvzCtayfvSR2ZDHvdD+Pi4YzCE5cq9+JjJbBGn8CW+DoNG5
romam4bxJVzE7u7kX2TQy13NTouzNngC73HfIg2LfPtaLk6WDmEZir2cUIGnTtC7ZNEVbdMBi+y5
yRsYGWK+TeEh5mXy3St55vMJ6WVgUzaEBpzP6ple4RAn6tT03g2W+vsRFcfOlhlXAW2M30UPxeCB
x2gfLPOzy3yY5IryovujbQT362t+mqgVki1XpjoVZXHfCuaBNa4zJ1sID4nC6eD46zGb/UM7U4xl
DihGohCQ6rmCuC1xusq5aLEnQrwC5wFpofDfuBEN8PVwbCuj2NWAhNiH3cyNVSF+LFF6LgJsrLPr
eDJtXN9LvUF1sHIdz9gg57oa54EwWWqoNSCLGtUtrX4rsxNlWvFsm+I49gOSojIho/6+bXZIRCV8
JDgc4ZRlayOyT36ijm5uy53CQUvTwUhM5SBDVHqVd763J7PpAroWjZiqUQouJrCGNxiZ8L4cgx32
VDKjISdvPxDeNGtbcOOH7CbjhrGs6+8D/O0ugQirYkAxR29an4o8oRukcPLaiihWLU+jgf0MJKTA
noWx3sMtWbaGv4mUsy/n7jOYMbe2vfkSd8+i9SGSlpe5Lq/Z5DN+MDwU6H20SSRiIjoKqnljOMXA
EeuUha9deD5CyHI9D/pmDIq7YIkXwIfqbNeV0WWQi9LPKeN8C0Zr33TtSZbzq267etPPNEMW9YaT
Nj+AKeUb5BuvgJrrXZL2HzNSlJXoKLldh99NTj3umeo7DRrPYRi8op+8z3r+D8CJnPx1/4FVAnv0
wh4bjJNyOLZpqrciri5GR2k+mGG5TwrV7oYuofpkd9/6Dfd9VSA0z0diujgsc8W8AbDae2XWrNnB
rxQOctahmS9Wi9BwLFG8BDOpwrDPz9kgtoptKcVazduPT4goHRwavJDZWPJ3svaxcrRYi9Iy1yXU
iiaDK2xGn2kk02cSGy1MJYnaK8ylFmQbPvxPbTi3qVLFLvoABDOtC3Nqt8FgvxjpM0KUBxnPn7Q/
EuFBz9qzCeWjn8/veZUyqVEfZaSAsszDRyJGgA4hD1zx7mQI0QZv+J4ovHLOiEGJSGtCa0bF9sB9
75Il783/GNvK2rcTrpfMHTdt+VFJLAsOiQsbr0vR52DVxLt+b4fePsBWi+aDJEly6dGO+JB4ZO2X
615UySaeU4zmOOlxSRDl45kxOw80yCGJR7z2mIyPNN0NcoKuLCRt1q2tT53pn9IsfSjbTiCHB/ZQ
T9UXtJo7hKmnRnTRzutwqrhJu466pjy0+OSj3CcgURbXZokYfbJyYq0MdT0W7WnECKCjG0OllzmI
dpmAejAr1keh8QO0UrNWPL4ayDAeFT7BPf5p4ljxhi+6jWuJyg04SraTPd9T5iLe6Bk0YbVPMfsC
Ftu1DXFEZDHAWBIUcOZ0xoTWrrT1lUuDQIC+91aWpml2nhXUHupOPtlB0KkbaudSipWAql+EwRNk
dlm2mZoIo9twXcuCf9P37ifcwOvCctpV0Jx1K7/Z1pt22le3EC/jUL8h8fmakuEd/A6v2z1XBKQe
mNp4K4ryMO6vO29PlMsxDl51MJ4yc0uFUbKDmjrxAqwDbRyombZ+w0UXAQKfe5c2MUYp3To7Izzb
6NNaxQSxk85RGBgxlmFn1h+zCHttDboqkUa9Qh3tfl+Sj5nh6d1cpPHWFhxsbOrwkyYbjRdxw8F+
cMpqm4G3FvwaYSONN0am4muE2IjlW+HsqFb3COq/5b3z5dQZlGISYtjmIDYsMEZomeyhuKL9LR1u
UB9ttGS6U1NXIbcgfptYzSjh3m/i9bAMRN3xIwmly0+STKEm6T/UFO7tlEtKREvWebYhlppAWGzR
iVXudFZGm7HIUaMZeg+E7dPRGHVNN9wKIoV6tOJeKU/gluwNRMOnLk6+BRjnA6rGk7Pc94735UMc
wW0r8A4bDUobpoD1WPZrHw1hwcJL3WVIQ9dht0SuOOJb13P26XvkeoAl6NXalV1RjDW9MezDZngM
QeHDmJl4S2h7No0s6VZIINzkhuZ3NsQDVg90dhY5ZPhbC+6cLN9mtU1sWAvzN/ZonCZxE3o5TgiQ
QEoOF5PoSiwtDlkLwyd8FrGxxknviaB4UIX71ursLiAJnGHBzmBsuQ5afVQiJuTHadVqWDRUWsY2
mnbjPmwxMddz6K+j0ruNA2JxymQqOD05sPYhclFYMgftVQdIOfFaRbDXtH3XyLm78qFn1K5ZvclI
HAX2YxbIMxOKcFxa3x53F/xArj2Znr1SfIkhjg+mG2OXIuM6PEuXjVpfWa+dbdtrPTn9VZ/kPxC3
ldsasdDGiASLkPpOKwzTHuPHrNL949SA84BiiTA7WGsAg4DapkMi0mLv9iEhI22BCzBZDNnWK0RB
bt+yBLPR8K+q+HmaZlaN7rELsuuoifoT4N5b357XffYwM0WAFBpvK/ptPVaUiy6HbIQuO4gZOrME
f83jGaks+h7GO1wKgxIYiR8V9q6RMxaO4zOEKaAcLfNHT3kYp6xzADR5xQ1+hHByO7C4XZP/520L
Y80o8pbPQSziwi1AQbHprTTb9XSjhJc84xrL8eEjLSoatOHRgjyhvr8OG/RV9ZxDjLdxR9SYVyKp
rP3sZpckMzRgm+ROMuPa8f4xIPRTeUBZve8a3hxinGDT2ApkQk5YbgQSBiwW+UlUWPdxP4xv1aDW
BmGM1/BN+dPeDSS4aWtPBoDmKdsLj1KeAr5CFs9Az2nEzNombFcJChB4/E3OJlvbewNsqPPHtwSF
/W7geCcomIj7vduSmxEJ+c3DbLrn/SeELuYDHtB8VfOQHlzL/woBqaztDIoLfzaBi7VJCVEAoiYP
1uISEfKjruonhciXSGZvH6ZeRcqUoTfKFWC80+x58PobFCT+IZQ7+M39besijoKnCh5hjH+MIvCp
Hhgp9PorQ7IMQrVwN1ZzE0AiUWYqQDlhIbJyEzPkbE04yWk3YYpvjcX0IsMPICcYUY32Qamngkl4
WCT3dYw7YbSKYxs2W3ewoj1qVmaE0V3ctK82mv6Xyp7Olq+HbdKHYBJDgyGO7i6RRdggqTSUTPzo
uJenq7xw7+uoKs5BcWmMyT9EVEleiWxzqdaQv9nleQRHxtB+gdJl2UkH3d4qjVefDvgUxeg/MT6D
a/SB0bQE4WGseWiEqtEPz4johmOt/ScjwrcQzL5zw8oWYgu+MEIwSVpi3GVssJKaOIq4BAfsEutc
aQaoPvsTMlq2eAgKtm6EQ7gY9aXpfIE4b67DTJ09jAhXyiXVJ62fmdWmD8loHMIYZljfBCSzGOU7
33By6JF3mvZXKXCu5VjGrpDdL1G++bSXgq8/NOlbdFacM36Y4VB1V2X5lPi9TYFve8fAB2oDK1ee
R3mmYEhWjnARSw418SyzzUilDy+gEqnWR+PRdDsCxq3qu53h7AhH7ez6Ogs3NpEv2FTW1GckSJwd
p74OYg1/WOFawjSf9cYhCa9MjOYhS7uKAcqkmgftuQAAZ/fWZCFZUkv6Ady8EUNCpQ6emPA2IeDH
p++m5EjV6cGyMD/Vh3L0b9wkupNGeotg+3UI3HXQkWGT/MBNtKmK7JJH8MiiZvzKyNEynXCnkRYS
GPdN1+zh6pTJILJFbpsRRQQmQg20E9wfmT1O8uiwt2ah3WfBey7nVxVlL5VM3ngW2Gw8holBxUQl
WbLgHL0P1/e/4l5eKnJSp6c8YBgXYExAGGVcOaIhzyqZj8TWXjdG+pT2+UcfmNheYrYgnv805DGo
3gW4lEQoP7I7kOLfawtBphICjPiYfwiWP0shMs5sNEeuZj6fWwt34hkG52VKZIed2L4vgiG5kuik
Nv+a89RI6kJGW3/mMje7NwtNtlchsg8xfKVMksYse5ZW99C4+ptj6Js0U4jbB6bs9tu/YpG2pZew
nhl1+kKiyj5YQDJoF++gxlmbUijGa8WiFOY3CFLKYmq+VaH7kmj/A2VKOgY5qxCWnT744HHqXQDu
FrJw2v/ZZDYbOP53kkHiZQD5hckIvcwyvQXYBWvRIZTK20fkSXR2h8WaDa6T3RVN9Rb7weu/pq7G
Odf0MNGCEe2BthFOMzmRCWno1A/xpUccNLndtrN1uIE8dtBl029np753zGhY5+YVm6FTYCQYuOjD
tz5g6c04BHpT1FUJkS6+DZrhjF7Lp1uGxlQVMKQN1yU9i7ULvIPhkrl6l7jYo/6/5vJ/ormUAtnj
f6+6XNfFt/bPqss//hv/m/Hu/RsjjofZAASJbYtFQvmfjHeJ7tLlovIsB2C7sDRc+P/SXep/2ya8
M09oMASII1EX/hfiXf3bZOThesKyJAB42/y/0V0u/9DPukslGSwqy+GPWcgf9a+6yz5wRlwWYEit
JtuycCT9B+8B3klGmnEOdsgjIOmYV5isILYTD+wOkB3Y5h3iNnqlAFySYcLyYObDXRF68uqnT/Jv
hJSST+fPr4/RtYdqRiBBtWxX8Rn9LKPMZ8rA3KgpyfC+4mG1EEeF11LE8w7A9bGgBT7CNSGOyhm/
z3PXbl0DSleRMDnz2fW58D3YZybvaQPXuE3LtR/0v1F7/vVD5EVq7Vq8wEXu6SGg/flF9kWHh0N0
gK+mbW0va/8GdiZrO+LsdbdukP5tE4lG3m/zYNvhWAD+sdJmdew1WdZWpg4FYkXSIX7z6Ynl4/lJ
VqukbVrS1qhRefgQoao/vzKfVRq7Pza+lhXMO3yQZNGFLMqjGTnRyhRefmQi+9R0wVNop1DM9Rhu
0efd1oZj3XdEfR/J/WCw2yQf4zAXL0ECDT4WbIKyZGMv1iPX8Rl+kZqCGNOmFY0yY21GeXgaI8mk
knOTQa2sDyQeJTRhcXFoEFRS7Nvibtx8ziNrjjRq5k2GCXA7mnlwbBgPrYXjNNea5aZMC2czI/e4
wEamvc1sMHnOeN05xoUfij6aDtpZGzk89gBAP+io9jkofZZIs7+jtA3Xphthm6SM4Bk7BFiFcZEF
5qpXc8JAs9F7mzSzXTeW6hbmTYUoYxeXI9O6IAI7SY+4TZoOj1CWn02j6MADFaeMxeYqZM55g1Aw
ZFBSrGMmGQfWXCTJBPOwkxV6/baFJWaY6kr30Ij9Oj4zi8t25PT2Kw75+tBnNfJ+8SxTIoAMYEub
kJU171rVx1zDeA0G7wQIxNu7Hlnnyi2/d5mZXktr+nRTx9+nyQyDwKLFnSrGUqnMn5EiXIEB988k
K9m73zxUyzPz6zNFVgXib1O4SqvlJ/uTsrkeO8b7WgT0ywgJenLQ7Nbad5ZzKic4PIBzcz4EVkZ9
MWJB9ccP9vMs/ftBvv7zSzH/7qWQKqzIH0XV7giSMH5+KejSnQxQhgHsrT0KjuEV8S57joEdeD55
Tok/8fPR3HXMgHY8+M9GlFubwSvCjdRsN5VH4m4cDdbGnMrxZire3N4JThkRYzvZOV/G4loL+nYb
wrXcZkWMw2Hot8NAieZU9lZMVQPKImTBE5sPkY7VHq/K+Z/fpUSZ/+sHbgsyiLgOFP/L+uUD54Cs
RT26hL8GXnrddVl1Nu4HPZsoNKxxG5jrNjzq9pw4zqFXVboPFV7bvIsyfrfuf4a8/Bj/V/BZXP4q
bZfLYfbL149RgL6TS01oHoI/f+ZOMYxknaHzo9aWUn6YoWPedWZ6yzmebgKlm71fBNgRUwZXQPJR
JhuEYs0dYQvlU1MVgE/DHAJF2VscHr95eRxgf/P68DKwXNCak29JW/n5mciLsHMTozRWJsK2okYU
3RGQreFaOyOCpjk2z3E5v2mT5T3iIWqz0oTM2yMNHjg13mJp/+j8rLm1DOajk4EKDYHVgSjq8JZn
m/kKOlFiMtiAFEPxzO/jB3al5lS68fXY0+DgXPPZgtiXsGF3brD4C5AqW2Px9lGyCkW5EJxnJrDP
4+je2fy/k6JIX10nvIvUYu8fCmrQMP2a3GRiKmj+sUK5JjyS2UB7VYap3LgM6muka01rJQcncuS2
8xAEVgj5F654FXcKH275VrQkE7k+fTTZg7Cm+jGgQ+m/yzFiCjk/8KeSE8B0oHQEEBzJH8aCVMfd
Kp7KENoiHYsKXIayrUasFCACRfN+jBdAZd//iGUeEKGSMt3jqN8owliwY+FEhfxxGCoCHtyuenTK
un6Ee4Bx0DuUdXYt8tA5KM12PppZwLH6PcVh+uIHrTzBUekZ9tczDzPj/bjnx1x127i0xfOgIlx7
qXVhU21v2ozmnPAs7IOmt040JXXZ9c2WScPEJHgSpK6M5Y5AJuyTaQc/FbxqWA0+ZkmEBD3sQa9z
Dh4ZSqb0joi3m23rlO1xGodjazzQcTFZqOfvYP/bXSq8WxZYJFWq6ODP5Q+3G4wn7cRnNdPKGEH5
MvAwrXTSjYdZlgebx+uBU/AJVdytCwHm3PnWdVK2/F1lMTRveVdBr/flIsjJGpoxNZc5o6kVUZJ1
bBJPzoZlVVREV3MLLtKAb1ZJwAWTy2wzdNmC0awc7heAPUP44emseRoL876gDEDz4aIxFFVNqFeF
ZBrKyckb75rlQ3MRSFuS7a5NNFzPv6hq5zP1RXMMyhZMbd2017JoLgD7irWbzCA5ypmPtOI4UVKs
eetYeYcx2M6JwefKwmwtZUxKmxg+zcw70oWKnWFGAmuCuDItloUmICJ+l2eUqcS9gKeHxIQu3Rm+
AoE4bcKeozKcnTqIPs3KZwLuzNyPo8s2qTcCcmlo3/0Z16GGEn4kYKEHhDkWDMFce1O00QRemBEw
sw6EKymDe1yvNbZ5Q6zLGU8xOYD1Q8gb5qOV931deYwkkPHYvrDXLtNs8CTOHsrbV9KEBF+mtNlF
fy+9uiW/hpxOoxsvfc7WwYvp+Fm5xej6ov7Ttm7wDd7m2AgxZv2fLuLvTtq/qX01J6ilTBQrWlnL
vfDTRdvX7INYnxoMdwVw2TGmCg5HprMyZF4VMcQuCac1fZBXQZ+zgkcT4NhUTHnWXLKSCJLKHaDp
xKCSsBathfnux1P/mxMXo9dfLwSX+4n1PbYyXuifX6av/TGfMFOs/oAh4qpds62FGVJEF+LXzCfN
x187+hFsFzvOCSRIgHt97YZM9v/5E1PLff/L3UQfg03e9ehl/lKa2G5dR4OZsUfMwCbP/CaIAWIh
r82B6AYQEea15JK9dUHrH2EL90SfPimrnl+zQD2iVaTkqtvPIu3KdZTL7s2FQMMa1+oPle09xEM5
HX/zkv/uS6aTU452lhvV+eXTq10h2zZCupRldXdkhcZVOS/o6a5rdhnTwo1lYU+fhN71XvCtxSuU
gd3NrNzbi6D45sfM9Qyz6Q+ZcIhdpiHTPIsEhWpFeWqZKyOLdhhgHHzWqN/4OJ4SPWTr3s2vW6ta
snT+n74HLZb3ZEsHb9wvFUumCZiILCbihXAJDhl94Dipuo79dN56gwNeUNBnOIoROGOQZpu6eMwq
+cmQeWOk1FwG/zaLvgYYWGSy9XWqbwFIx3XlS3PnI8C7snT3/Z+/ir97kClrTc1J4crlf/78IGs7
rJuxMmmWkOmv08Jn0je111Z1VSkIqeGEPDMBd7xpAiIAgUUe+eWjJXGD9PLPL8X5myKGllcw5mRy
wN73l45yTHPINil54QqE+j4ZayLUXZhEU8WWvpq3/UST27URBHsXJrDIh/IS1WjI6XcXcJBN1k/a
PojG/cG12UKfHV/mFCEAwPP4IbSr+8bGriYHf19EnBE2vE/Vxs2xLQuiVPwZhzYWqcRDGTZUybnI
wPsGiXcoOgk00LXSAxIPJKVD+20MA2MVVYF1kxvoK0gQ+cLYInfsfXdapkQyBONRaK++0alDrGaL
DE3Ak0autRoL8q479nFFCUElALp2HKwexPiYqV3YplfFnK6zNmVSnpU/hoozvYGDeNeMVziiUdjh
q39ChXxMzfGxZvhyNXqYxaQ5fStV+bva11xMm7+cL64rbZpq2n3p6l+eENjEIOub2Vg1y4VKktEK
InNzBp9GJHAFMoMDm22uRRab06AgQfRmzQXS0AYumyIiGuPlZoYafx5MhTYJCQURsMnWzrZKc8f6
1pvTjbcd4VnMGed225oF2tOh5cnPqAva3EZ+joVq16vzXI5rOUAy6IkquO4SOE2mb/zmSDX/pvnA
DsN/UClb0EB+8bH6dZoGkYgCmAyutQpiC19kIC6oyO5qGrPbcBQFYhXUOr0ngFRAytsUoU6uQSqt
Cq4lKMExw1ol/VOsqBT79wAv4gMIyEUdrqDdm+ycgdIXIcsm2vXiFENxwY4JOr0fi3nN2AbjoJ2H
xwb7+lrn4sXoc8lC67kJVHX9z789+68NjmVqV7gOJ6Sk3fqlgfCckhiOAjHKbIQM3ROzOdRZfY9k
9WQSRXxZTNguQX1xj9TBnXNNRA7PrWVM6XPA2Lju5jdEGt4lNDJxjgylN0MCuwkCUHj2wugRxtO8
S/vZPw0N0Rf+bI8XAO8dkotAwZcRw7IQR4AIzX5rs5ADYiguE+XANcrmrRpmZ99EJktfUqfWqqzl
Lfs4uRpYWbhZ91Q0ihB5dnZ19ECWgUavgti5BneRM3fatlkLH0PBqFoyQmbhHoFJXXkita8SYqaw
w3hsRAgRrp1e/K6X/WuxAJZOSIvJJTe1/OPD/6mmccMwIVSMZRi9BVtKSaUYlG5EwC7bJ4ve0TAG
C+wuWY0GEE64iYsLamgezIlH/5+/abm0qn/+OfNiFF8ykwyHfvGXAov0NjZmFd807O3ornLDnQNk
LS0bzJwGdjbZDAep1E2L+n5T+uEmpFzcp8YnFs7uN5NO9dezhRfDQ+dywkDDtZdJ7U+fTGfMfZt2
ITXeUpxODfCknF/aLl3OgTxsfIC63ipEPb4lmgIlf48ars/bta3z+UGQnLGKQPfxHHaQvun97TCE
zRgjoRJj5Z/KCkHMpJtveeMHbF81bUuMVpYc3P0/f67qb35By2yaoYyzfNF/XLQ/vRUPkW5XdKD+
APBEXn5o205eBTqvVgzJAVJATLX9tcC+f8CoAXGQlPR4mVsVmrvB35VF3CLVZ5jr1cuzYdrGqQpD
f4OF7S4wG/XccwwZba52hoSPJ4z6a0Tg/mYGh9+8lb/Mx/HxMyGHgeBZPCPLJuDnb0VZI3miE28l
rdHOTcIbls2KfU7xanP3oyEP8DxUz16JknY0SQPsuv5xgD+OHKpc21ZusBOGKVfX3qmUxrSqw3hf
l9o64UwXRKUE9o4q39uludiYXj7cEs9Op+WHzm+Ocqn+5s0w4VcuSATpmGhz/vxmkHjH2cDubxWN
llirtCjWvuM/W83ob5w4u6h0AkdZOMauiNiYRu60m2QMpTLENytkHl2S8cNBNC+76l0RO1rEgeSO
QuokBYBG6j7wZvd58piDJNuSaZ5QJkCMmmR3+dT4DezUb17Z8bHQG6yMH3wAVyQR9r3SPLFebAY3
Y1v3q2LEazFN/T5k1skZrPSTbUREVMe3qNH0g29wNswAzjac4MVGdyXZlNX81ifGVe235fXcqHe3
L+oHJ5TwEmAcDUBoyItFCVMcamHlN+AI+quxZqPqzDS5ozVhqVP0n8yiXbJ68pCutAuxIDWpeDMc
dLNAIa+UUxOFQ2IuYiJyXlFwFEJk+2pPKl9cXjwPlbg2yEIfCiRRFoYpB3EM1M5p77kw3Z2W/pwA
LbWbnWTesf5Hy4mg0bIY6toA/klDZ2hmVbN7g+wfcn4A0Z7YOSQQc5e9G1TyaW65R7Cs8bGNPlh4
eBv8SMMttfiOPQBmsMp6B5TE+CjJhl3eMOWMwloQQ+dWl8UPAo2pxv4Vlu1+uU6nzhZvTTIWqypF
QyVa+xyxU8lQzVw12B5dmznZiJHzN93PHxSMX05gjaKKBEvTwfOgf6kuHDaVQzNx6DkSlpPbgM4y
2Kye4SaQcsp+NvaYuKAau2sb4l9LlT6Ws+GeSAfHNAbxzq0w2lszD3CKygvPsDhaJJe9OBglBndx
2mQRW1Ozrpmctd3GWwK2vOk9ys19KIW6DxLB3KNAXzYKax+kfbZK8E2fI6bta+wa8x6ONnfpOH4F
eRvfkd8yrOLObf+DsvNYkhvnuu0TMYIECZppelNZXuUmjDIS6EnQk09/F/VPPkkdUtxJd7QJVVYS
BA7O2XvtM4iA2ovCIyryAM6SvXd6AJdM0Rnfj/qKtvUJnYxxyegm3CgHmZc7dbtUmcWHa9f0yS2T
vJq+Iq0tkmu0Rv0VY2nicnvDOITQ9BgQPXdlUF8wuqstCvF+W8XqcZ4d+153y/c1t0s8vfE6aiyV
Mh6ASw1sMXNaOSdBuuI2IX/+ZYpeZ1ywNcrxN9danBIkbq2itsZ9GJJ/PsoZH1JuXdmMDf7/909U
0NSOvsVxb3q/nWocW0nRCEE3tpoINEGSvlEKflxJdhO8rGVhN96rjhDue9E57jPjZgJftw7L0N3m
mSRgJJPerp5KXAKAUxGNyVsuTjPaTjnAe8S6jly52tgcZjuZnNPhuxgR1Rud2f3jXPuP1rLj+txn
MVMtYgXx+109NwBzMTpbNQ2hc0mbXGK3fS6S8qV1UNKPS6gkT0ESq1jHNPt42eYGiGmThW+TbQCv
aVp/tQBBAxA3Z0FiwU0d4KIzxLFZnk6fgU8zZPaurD7YTS0qBjFWwx7vKbq5kUtpXbz2rf0hOEsL
YU24wmMCyTrvxVBFfyx89hb4m0s0cnGPNJgwLGBXadiU3DFm+bhAxnUhSE5rR/tAc/2KnmJ+5wbI
v6lMjjUK0G2JbXT793Vg/3H0eEuPw3Z+FlvLyPnXo6fKsG61tQsR3xO3rV37B7WMXoZWXWHqpOtI
w2YRFe07RCa7NgqpeSxcTbFtFzssYXfGgHWhRyCTcRpjxVkiRbz00IVpjjZnPKqYmcccg4aAT3Ug
eecVwsXjHIT9LgZRj5y4e9BBvK3tobhx7XbX2w3QSXjjSLPz9sYUwz6LJv8ftwnrj5s8v7jv0VEw
eQ2QPC610v/UQm4zOQlNM4x8RliuDOwG+7nSsPqxORxik17/HDHMZoA6bashaNa9DIt/LFw7+KPL
5MklRTugGEOtR3Ps109Baqs5uAoSGH7nYGspNolQE8hB0fNtRnlL5sBVnXVX3libz6S9PtWC62g7
jt9daT0BkQ5ecXl8jqJy93H0TLb6veacG+KiPIJ40YCsRX2IS1I/0GmvuTCWG20UFqL77okM7nd3
biD5wUHzILStHfo8MwfhNqvmQ5FxxJdJTfRME5xhUbarMGSOkgw9t8P+xwD+d+tEOCtcUWGqtmgb
BLYCL9dcGym4NzeZN9kQWzsLt9U0DUebLK6xgy0wOyT+kaOM0SqwaNnofpuIjHgbBnxrc7K+ZfHr
pBTqfPB56zQhWacNnGcfa9SQ8q/Jk18xViz59XA+yZJEIx5iSa9j1TFVX8EdrFalMt/qCUnd7DHl
JBuLq+09bD6oi6o7DrN5g7sGkjGJXSscNDlapUONhHXd4SxG3LoJF1CfxRG5rcQ30yVkmV9gm9OA
XHV55NPMJ5SjAIbX9wYQ+Qnrv+m9azAtCL6XpIRgQG1LE4UTzqY9EGzN2H203B7WL0ybeBkENk3O
TGpSuzbH0KxUdUVa1ZXXxPdQqqdDoxg0d+b8Iv3kwdMYfnM3bpl1oT1qm+ngc3vvfG70ETLYtU/O
Bl6UrTtSwSaEZ61F/kGk861g64E55W/CKkE263gkENHqaRvDPc2iuE1qkMnMFcBEu+9mTa2jerSz
HkKBunhyTP0aG+4uHAe97+1FBgVZdi2WGZkQ9bwlJOZG9Nt+9t6qhtrP7DPEpDLBzG4hPxDuhx6t
a50D7G6MCLZfvxo7j6/WnfZU20C/oxHXLR310SFDuEdLTx5eQH4tt8/7sgbBX+YRFkG09mDBBNFU
ovVv8Aoh8c33eUcLxvDjbd6m8wGzONftoJzvAbbP976D033KkuREemM7RTCFJYD2aqFRVYYZnrXg
eY7VXCHQ7Us0NCE0z1Dg9InT/az64Axu1bgWIrrRzlAeKzfI4aTO+aVP7pJKeCcWvXluS0xY2Gqx
87kpy7NFhLhFgd9tsiiFOS2FOAJbU9fBEk6HhP4lsZDGDiXB751EUxY/BIrgr4RMON/qH1UGfMyB
PrkB9E3MedTeGAnpHBEq9ZsqBp8Y9d5DibMAgK5L6PRYAQVI3Xc7zJobiAP9JtZTQb/ZKc6QP8lN
HaIbEeU/+imHQ5w58ZWC4tIyFpBJD5Z1EtcpSe77xKBD3cqoID2CHO14StCbWzSzC5qO3Kv20g2p
+QinWWnbvkzZ4kNSroZsMLhb38YJ62Ez6JGj41Pj4u53MIR67Gmdw3HmNK6/80f1bhXcJVBmuf1K
IPc7FzPxrRoTru4wVVpx4txypt83cKd2Y+ReCdGAa8f9TyNdvA0LYFHh1jOGzD8VcYZGTwEQzyOn
PiaMnqrxiMpqWQp0Ktp+QudMHbtirKcQHxRvo1tz+Ya3tXIFF3hcc/EtQTQZyes2Vm6S9iQq7Z5J
7t7N8x9NZ8fHGA0t5BKSWezauY4sUW2Z9z+aFLTnYiohrg5j/5qUOw8/Whb2020Vuh45uzJf2xnU
9nhokbJ3erwzfcVc0ygfHBrGdUKifCCXXK/mFnrtPVSONTtiCyId0a/RY1o1lOQb9EOE9H312qIe
WjMXBjtmKkgkydtcLjMJ+802KnghrnObjFFFhJnLAxsSImTjmht/b2Vbb/LEqiJQWZCzC+6yoXdL
JxMYTb/1GmSuli6fW201d+SiQFNj+RZAfDbJCAyCGyjATGxRx7hEQKn5l4SNynxDPJnFm48Vdp6Y
D/SuRfydl5CmiEzHk3G2Nkc7ODRLqEBfAR0t4BQVLkYbQ3usaAKt0E93DB5EtC3EYCLZYKxfALx7
1MusqKIG/3v180c/ZDl9bWdBGyJIQiz26+k7tP6E2gSHM0RcDHEM+2hxZMNu8mtk7+BY3MVg//ef
af85C5PuMgxzXcpVyc/+9Ye2rumhbaVxKxG9xZocNl/6x8CNMUkF5FrTOW8ApqDm5ULxM5WZAL5o
vkctj3QCRFyZpo/tJLPrDAo4Tu4hP2rcb9QMnDlYrMiMlURmobL1W+eJeXi4I5qcY9TCcYlNfF0H
Exk4AjSSPb709CX+cXu0/myZSS6NSAUApLue+ztjMYYyXjQJ4kDJoIxowuaSNPIVhk26Sfv0kWr0
ZJBGvu8NeQllfNduY9w7Tje+pQYVcW4F0z/6Rf/RUuQjIVNkRuChPvpdfRL1UT/YfavWgI+f6ql/
iirUJ/VApBxa5bWqogpuL0EyRQB+sjciRuxBr8gsr/hgsKb/sQr+qLslq8BaFKPMkWks/tby6UOD
VLI0YxJnISLgAzeY14rhSTGPT1+KcNGWh9rc8tt06zmJNrmPIqBBmLxKi0IfjDD6xEkPo8JnfyKk
cEUc+v3IFP2uttzjnAYMNmiq6ByHGVlFDCpqDPSTYSNGmHECxphfiGneuSMdc0FdE/nGJpHFXSvq
u5+LY5iGh7//1v+hGuW3hrtJ5S3NpY3/69pHQFLEZaZx5ITem+mhY5jcAXRkTVduESdMs7xg0hnw
ddFgqefqe2CjVvp5ozJKwHZK0yiog67b9u58NDDPdSAE/v4pxfLa/9r8YPGCYwXHsdwof78TNbV2
VdAz5Mtk/42Zzz4yZXZMxUxxnlFJeumafHdmuizTggvGqptGzuvkyVp0izTv90YJNCVNFgtHStlR
DMm47bw7yC7ePvMF1WdgvNBCOP39k//HKvd46Rbd3XIXRpz26/drKm8OoK0SqDTP6khkAhSFGAMq
DG6qdNATN3kkLz5JAKtFd8sr4Wxd20X7Wp6Q2Nv/WOX/IcDl8/imu8g9PR76b5csiI1SmJKWIInm
3grfEJXC4CQbZGwbggmsKyNCxDoYEOyAwtEBEm+xhwToZ2P8p7YSAAfGxoxkS7rt//i2lrbAr8/Z
4+MJc9HvOVShyxXxf66AluEMeYH5aRUMoXUVEfEXZAQ6oFx8DZlE7ekvh5s+1zXdt6A8knmlFSGd
8vHvn+On2Pe3z+FzqqE55/fmb7/dwd3JTCTwN3oxnX7FfZEBYIqGa+g588HIYQeKxmLWLn0YSn2U
7FwH8kak6XsP84DcyLTsbSPb+8FaRDa0y/dV6O+6ucq2MuXKQL5TgF9xudwiNNqb1hOODJqrBfTa
alihjk9WtpY1JyDGBurnZ8MgTBRhrr2vMxvWKFEnsJka5BvNvJvzICB3kowJkd5NS6+UsL/rAsDR
hjAq7BFhx1S8qB79UJocqB6EjHDxUS05V9rASJI3tnHqw1ns/v5N/oci0/OZy9suETLgj3+XwCJ0
DuMo5x7hFkVx9J9CjxpUhpu6YUDNYLvcOARvxnZxMvEWr5OBeAN6vFviLsNzSJLAP16An1Kg3x4t
A7WAgQvDLFba7y9AGbv+YHocO0mPyivdIBwZEcCAWHFq9B2eSEmpUikJkeZymGMGPfTE020S06Zv
L7r4jeHbfRW7X0qTH0m3XN3ZM1mhhpOe8Te58A1mctP8LMSZBm4/6sf6QIbVbc1emuLft1rQ4m5J
RQ6dr0HlfF+Q6Xc3Rdx0ncRYzF/2djK86FtscNGws/IdWnpOnV41dznq+rUtemrICIQXQVjTP6Yf
wZ9vIc9KQCTwqMX+HPYl8WhBmqmi9VRIsFizA47XsuIzEYUNDIuKPYODeGn8YhmdXFRUg8MZNnbH
TLd0irCUHZnarRqvuldFE+zLOs628KgIXyzI3BXvPuhCoHqDy/3P/8Fo0zqamf9hFz4gDTmadyZU
i1W09KjqtHvtqjG59KmXXHA/cettlglIjC+NfDFx4c4W1U57Gb3mjMw+P0RpD/0hzvNzb060JPwR
cm2dC6LV+IkJM9KbNpmfZgZ6e09xcY/86atxZoA3gH8a292p2trYkO9Q0E2Y7K0WjmfbvpK9B5jK
27auAE2DFO9sifYJMyKeYXdFZ9dYJWsjGE+2dqs7L66wYqqnWUjnpBm6IUhEcE4jCLRPSpxfRCha
RnVpJw8CIGbILPDMyA9lsq8PEMtqDKEvav6g4cPZBSJpFxSBefV/fwnsfzz2/5h5+Sb+Gvx6eGyo
gpdl8T+bb+lUCZF75HD36h78jw9i9csujZu4BywgC/LS4E6cZyB/dd1SosTFVVxO8Qmr78pPZvih
Ha5O5IathvjWjA/x4oUmJv4uL+c9Dtrq+HNgC6ulW/kCLj8Yzn9UCtZynv76ei+qE2Fx5FLP4Pz5
9ZdILClSQqSp4qKg3DPt6o911uy9URSX+GDOPp0E/76bDOCLyQicMCx2g6CQkxcVO+MVHzPYpMzY
YfuUr7hA8qsi8T//sSv+xxvmWi5iRW4dmKDN3865iEyKoulYLsVIarpLDJSa0F/rzpewixRW4RjF
XUj21Cpjkr4veJPGaskiKBBd/f3DLN/Ib9+Yu8w6MTbJQGLN+fUbc7WTTUEFHAUt+FoHzU5yU/77
j7D+lAOxlZjLkbooGmxsjb/+EPzkaZl2XkRDzCShnlZ+e6DSgDNNTgi3W0tvaWc7EC2l2sSdy4vJ
WMrsiWGJs6nbWOFCSNXhVWqr8AraVXXMRXZC8AcUPioqcWhtax9QxIE75VW9UvueMufKnUagIqiA
WtVpdtoK64sdCma3w/TJ+ozP+BWQjgx6yXvXwLmzITibtM9Whlv1e7NFoRQnqD9o+XWY58FCoo8g
1/OhCdPuahrbeOcVoKOGwX4bHMp3q6WaKgjgToLs3bWZaAY1HyB2gPCE8PkzFpuTAS53p2TTmu7T
GMN3/Hn5n/ECaR1uIsJujpMePmxtWnR9b22EjBtHJs5lpMFpo0MknDUPt5Iy3R7z6ESZpM529BjR
r3jNkKlviLR9ajxWVxTm3iaWrTh2hnkvM2bD+H4vbcGFhnDVdB9MIr+Fq3YH4v+CFlZdFeDapwLR
adem2a7UfPBMhijsEdL3qX/pi8HY+JOTbusUPVfZp+zfcRndK/eE6qs69vG5B/J83edoVchQeTBG
gkucMbnpUZkfy7AxLl7K7UGbIR3r1LHOcdww0In5PvGXhiRaZW0AnMt2DwDwLwiurLM3zNYZLCbt
IaJzI6Myz0LDCndsNUAxjOTJpmg61WzAyneM/SgkHA1jyP/1+v65yywno22bFs8a5aH/m9Zh7Efy
f0i+W9NXeLcnFd9gWX6pPc8+csWC3fHZuvF06pPU3oe0+NcZue9X2QRnTKczjytZbFu4x09ZYkyL
m4JmgfCgN6s0I/+uuUKSlxwG1M4nFkyzpjHirh1/oUPQDKJ14LfYY53EhdJd1d4epfV1lFbNdd0n
Z3d+CYyeploJSNR8s9o8OnqZlx+cVlzHXmwexFhfD2HArCiQ854eayHkkt3VXoppDSkaw6wEcR/l
3xGbpBAvxmphvyQoDStp3YT66PlReHIgk5+jlC2UY5kgpcIQN0mi7ZsxSBxEiddJbcKEWnJYLK8u
r2dRfahCXgNht5Gdj/qYSn2X2fO7SRL5XjlQdJOMV5usFJJCZbPnVF5pAFG7ikxaMiHps6tjIimc
i1HiB0FyDk510/Abhj0zfQzFDEo1OXQZYutNGsz9IbYYiAwlEcmCgW9NxSerjmicKWduiOgAObu5
nWtnQFpZSbpdsr8eKu/egtF9Du2xgL0jLcayw0ZWAUUdwIAjHKZNpC15rrg8nokIVBhdzhkmfUS3
JBZFWhX/aOLYvvVHp8qzlx2atokdLJPi3/ZqD0LelEL8XTMXC2FBHC3QtFjEnxuR97uugZU3T59R
g6DdN8lMRjWSbuOYu4qTe0+47GbIMzGlStAd7UFFvBzEUczRhwBHvq5i69Oze747Q71DoUdPVLHG
y4gJUmPM27REhFiTfxeI0lwnrb6Fe/lAGfpVhONdFKpvVbHgRrpbDrK9wbiWbO5xW4UQS+p53iZ2
9OzG/InhK92c9Nhm+OMDGGNuwNJHl8U4q8n2xsRTUCPZEJNTEvQMWHQcjC+yWM2tO7NpuOj8F0il
acJJoxdOlBzM58xLo10X9YSkuvKO+nYVxoxjmvxh8IpuoyI+fOvS0R4MALvDYxkG3wXRiquUFu/i
DaggCMtPD87t1NK2xmdK9Q9jJbWZfOaz/UHUYceqXPUmXw9jHq3RqCIbgwXY4PKtyoeRJHQDgO3K
8sKIIVu8fJfme9UywOsaIIhG1J79xxhh/q6QGAy6Ob3nzkPC5AyBewT1Tmwy3uHaxy1MjyuyndeG
FOPG0uNR8j22kOKg/DQY9UfzbcpmuVcagDWkuK2WD7A3YkZK09kvCFGdgmiLYB4nBvOjAoEg+dml
ietD7rvJu9ZeAglVCWD2gEfMRL3hIrmyIuNi+JpDquLLQa0MjwlVMcqxUzcgQesnGnGZStY2ltah
YEo3c+RvLJAb7ECvU86UyFkGRO2IvtXln1LQNmsCpzeJ694gubxOHFLGw4SJrmFk10mc0YWMYeaQ
O3wDMegdmdg5LATZavwx3OWalawgehGkCgYHg2TfwLkhkmIqumPeUHpXeedvCSJ/VUxg5io9OTr+
MCLw5JO02VTj72nww2nSOxbJKwQusN/QBQNK/yRPLXAR9rewYUhFqEVBW19/DU0AwILtzo1gD/TM
7Ww3wE6VPS9zwiQvASAyU9sWJdiJzr312+TdSgzIrfyqzMmgCxj9dzfpD+nITcZV/Bsru9gJAWpo
loC02vQDY5X+GOqSL9gpviUEcHrqIhL+azdpfx3YbrKJInWjrOQ9mMsHCDrTxuuRszQ8drthOfDN
92vp3Y0xsRYAqyuSMHhf0jE8hSP1oiV9HH2z/SUqyYinPnetqPBxMrP2BhCxJH2dgek4cKjeooWn
0zId8rLwNrXlPQBOLj/+OTV1iV6IAYHRSHJK6V0CTzioxCtXlqA3rnOYQNKFiE6n5OAN8mNGTUr9
2iGm8lBHBR1XpJuZPXGRIWWbOaBpWISvs8ZmbTKnWOmixa6To/YF3T5a9FynGJgsrytPMNpqpi9e
lOALd+VVGPEmFf7yKsf9j4BIuc4DBTa3RONYnkN9EN4L3T7y8lyzCBUjlIr5uNPtDAXBMXZ4GEZW
3yjdvleYhUBcfce6jPzeolrD9P05D0yrsatVt2Xrf0m7yGmLkhWmfP5wO+82ZWIW7CYG8Lz01SB2
wevzexefDE3d4B0ovQr4fSSVGvx1nnR6J6GWrUoCQPzI/JFWBtk9hL7kET92jOddlLagolJrU6gg
3vdpsg2L9M4245mDB2Ey/qSVmufvTQexbTwgYM5Re5bHMXX4ZcLxXTR8i6Yonz2X8Ii8fh8RRcFj
fAbm9t41BBhSlVMw9l+qYsdqxHRdsFtlQIEpS3nQePP3fu98l9V+lEa/RmzAhqnSBxNqGLjRhyBT
D9q3nTV5ULDAYXCRJ12vqcO+gJDe517zVMzMnH2D1vZMTYuT7EqY8RU4y4I5PN96MnNPDGF6NZbx
pCtb4leh9135xp2ovMM0sN3mk5dvLhVJ5SvX9Gf+KNQM2mLomrDEaZ6uOhwFDhYTHil4wiQlFH6m
u5Yh1LbQUBrIjNYYvtp12BL9U3YbJ2eH33mkkGN1VMigOh5vGJd7J1V3bnprlAM0BwNAaDYD8GuM
21nmQLHJ39sY8sboJPhLExZQ6hcfUTLBwMdXtZlqbwtK+JMsowN+QDywfZSu547FZiX61vDrHzWo
9dC0863lINEY1Klw8gSgNCs18YYHsj0fSWPH/RtWiF8rRHEtbXZ6Q58E5Z2x+O9Gl6DxWRrZPvaf
qy4IwGLjpog6Q2NrYVQ12Q8F8ZEQCOxNiMGV+dwAuY2JfgeSGZolegrWTO2Wa4azIURUe9j0Pap1
n/Acu99VQkHTGvj1Ik8RPo96OO15WEqreN04z0bd0K8T6Vc+Qruiz/4dwzx5mj2+ddH4mFbUcPr5
F36WaDJ7O8+UKIsHCEShwxbBPyUMmUz56fo6BXXGH6ysaTviZgUvJD/7SsF9GMDmE4q6GBLJ3yiZ
MWPVX6HTPwYtZFnHMJGXlMEP2mCnwQwfI5/FBPN9BSyd6tDkoRatf23l3dUw15tRNpgNifoLgVaZ
gMslzGFuI/KVJhyd05SOq2cBOayrZ9RIL9aEYR17bohK2l/ULIDfu/eyICxlRNuzCqZm2HB0rVGe
UuXQdkpNyDT0eyD4BdmNFJr1bBGE6/uboqZh0rYzkysnuYee1IfxM/Idwhee/BwZzMhitMjO5g8R
ryFvtz81NQnI1btDP8koa3xn2GT7oHkhYcpaocE5ZQCAVhrSVJOzq1YtHuRO289tPr0FUQgGbFIv
MJ8ep4nD3ymiRRUTbsyQUWqSjzwuWkiDZVaH2o1yEtwVnTmG3bOHQoW7BM2w/BACk1sESwUZCy7h
AasO/YeouDS6Y0OFlCDfcWE9zOTHjulgokuAD9HE5OhU2l0lI34EyiF8P7zdgDSp0CgRJjv4qiv9
agYj4OrwtvFxYGdzxOVZqpukK6nmAp8ksgwwah1uuUp8ZSZaR2yq/dpBDMQhc/b6BvZ0Qh5xBy3O
qd/ngXMSVPwLoXasjQbMuoj9b1ULdoDXD3P48O4PUb7ppSx2Nsq+ATFsmmab2L3pYvVACs46Lad8
FQ2kvSmHWSez0J1oqeFKN3lo0dyu8+57hUboug+iLzFd5c2SbkbAtynYzVgCz26o2dskRluDJZyi
sbQis96EnrVHlYQtJyMLY8oxHLBOYyt4VoGx6uSiOpp4hlxnn2i5Xghtfu8C1K95bsL6NKh7gqo+
tgG+Zy2y9wFRnoEeA1Qf3KkUCT3zEMnC4ZAQSRasAj4bV/QKyF3rpoLGQwjV0UQy19GGnuHsWqML
PTC3OKbi5NjNNXo66N5Wk716NmeoPxmPRW5uI13UpLUAsJPKU8wsp2Gvqi9lELjr2em91cPrDuZP
R+sfdhmDmYT7m04uvm5ZSF5llSJIt9eFyThjBsi8HsjlW1MrulNF+sYEnKuNqF8qTx3Hwa53BQ2c
nRezo7Ghr2ik0CwunbccQ0PEsOgk/LpZk6UZrxFarHMoaWtrCugAWHeprtALMSrZumQCNPTUUX1k
SzRJv++d3DySwy5jggPpqAsz2qvUFivbldUOtJhlalBflburMWpvuDS223x4qyrSyUAyYpuY+l3e
I/HG0gt3uv/UKkJ3VGkkeaAhsf5gdhlTiNOuI9ctDl4d1QcGwv25FOI0dP5wmcYPNARq5xQIpTAr
7yxLAAwbvU0QesgCyRbsuaWuxAS7bNAYpl2nfglnkHbYQkvCmKeDNdvR/7mjQnHH0PgZYB7J2VmC
Sk6paysxn+iqnVwLCn2nZho5xL0gg3mZkvxk1jQjkDauYnLB9yJOP3PNoqdvvwr4pled+TmEXrWd
7MLZiVI+FmP81SYRrd45uHKMnuZuc1Uh0Fk0Rw6VT7Ef5uqLm9BNlRIF0+WgPxHyUCLW7Qv/I7K4
NEX7lz2GmTJXDQiBtatZESUogSnUL2MOnz5tJaFMkVqRBEiKhFddWtWg1+dRQ/1dpV7wYHTBgBCO
DYJA8igCDdQNDfXIhO4esnTd5R3h0AhRAtUykpvYsbhDL9ochJNm8wXOAnowVSVRBoSfdSJKmVSj
QCt42R9zx4MPWnpvY4Jtk1wnlSN0kiK6hIx0St05sM1yzojePfo5QrpZqp63pDoaepgOFTxgvKDv
feBKVAD5W22mVETLFS6CKIzA01wrAk9yuQQn0M3M0ljT5WK77acjTa1daDEvLHv9o2mjmLMg3WDj
OpisNyuzdnPg80Xm+XMxDBsIG+3O811OuXACG62PrYbdE5Jz5AXVS1ZHgisgATr4lW8VwKwdLwgs
Tcd5a/Og5T5J4TJb1gfk1AoHHeRhlMbpxgFcwPgcrao1fpkjUKIMBnfdIQPt9QJoYDPCk0GG3aS+
t2pq12PvH/J5tnnsyatOk4MrUxSA3cOk6/tR2ih1g3DdyUkz7EHqOZijcZUo6NIpUxBVw+6Iovob
l0kXkFuJlA3DOXlypkCdrKGqIlC6eAXJ1LEXXuqh21Qd52/atMuFbIPgMVs1Y5rsVNdipV1Zk/xR
ezOA5irJN3Kwz6mckFtYvtz31bifeniDwE7Xcq7vCDflSAppMBms0jTEXq1rokc0oKd9csnmxATY
HxSnXCjnqQqC7x1La+V6dc8BSlY8bKPowLOLmQIPNKJmJKu1LfcVRjjUB0gwTY4DMjuwtdoZ1j3/
2qis4OI4xC9D0KRz/AxDhKdtJ961tMDuzz/bFWV5TViZHLtxN06cpREhJOSBrVvjZya9RRoDXeyN
LQbC2A2DyAUN30YEj4C+xnUop48kbW5VMz+JPsn2LW4jJNOYAcOozhldetce5RctboZ0/TTzwsnw
0uWCs91HyFd7ATtC/hAAhqYsJ6CH/ziPq6yo0Zi698ZAdRsTEeRSA5VxY501GcbBo2VzMxIDBksa
4YfB0c1O6+6bKpnUKds7xxNw2YwcByLWplXES6srsEIR8IqDyNsNcciQvWJyEPL5Icedt5ms6T3N
2PdMwkQY5KRrgmI+ksyINxG+acOiG2n09sl3xoLCJb7XFX9y77CHjOk+sTvgwwGOJTv50S3YYVfX
GWaCdhMMJTHdTnUZNBdxZwL/TIGkFh+1NfkYnpT6nKOALLxB5qu6UtPZ9t57xL+n1AjfGm6fx5Cx
jWOwy46lpvtad3ccmG/h0pJICSnisiG5JDr1nrblY1v4H1XxPjcUy0Uwvw1VeEdlD1KxVacaYcCu
ix+Zc+7duBxW9twjHshcji9KLZ8+cfhe2PrsyHQgVaZM12DiqXMAnBYxHUkPdLFhX7hUfSvMaeB8
KeFbRHxnlD4ixhzG5RKZauQF8W4W3EhtcfaIgdsp0t/WXmJdmta6o3H2BGE7WLNMcF9H3okNEmaP
ohvoxZwQ9pcDdrvHeITYFff1HLvXlWkcnSq/qULrI4cm07bqi8yHjem0d45JJhNxPVXE9arVoEsb
8gi7VR8Nb0C7aZtjT6ZXUC9zrq2PgcNKnVvbmO/oeXZk8al3MCbTXhThsSiMmzH3bisL4V9uoTs3
rPJqKOOaNswazMRSZm/mgkc9j1tfef7WCpOPIa7cTUMKT01yn814iXP6th0dsPe9c2Eyd5m5XeDc
S48LIxOMpI9vVV2K0QvW3byRdVjvbTO8LgL48Y2P0c0O7+CCixX1ELRqf590y67T3NQmKV+ckoxx
PX/E5JIcfWeK95l6YX1lCOxni1u8hl6mG/2tsMaFNKHJ55HZlx/or1jGrF6LPR/VNcKaAgJI0xD0
5Hv37GEfOhtW/Qgon+5Bnpo0fvuaqr3ovhJ4616OdjrXb3SqxLXjpB9h2n/QvyZWsWA44+JPwAWX
UmCTVWKN3P3lgi2tQlMDJgXjG/DVz/krqjauIMbOn7tPLp7DTjj9G1ryGvKNqs5kvZXnjHIToZw4
pZWc8YUsZDjzR73832bbfdedm+wabfNIa4QlZrVmSgsnqY1J3tPeRXa4Uiq79jD1FyvmEiMpjsbb
sKD9bA9Sk9G2MNYFloOkJNAYQZmX5/PGtXl3DYo2MlLTvfRN5uS1j+zy2UhVvJUhGWQZUVSj0ey6
Sr8Ls8427eyLnXZtOt6IlAMNZ8uweSkrzjZBBIcgslLTByNf8BsZbTTEQCjiFfZMIEDX3LQizJ/1
wA0zUBtXNsPWjot0HXbZuM3iflhVo7jrO884JzDj1+XIcWaH0j7kakrJUu0OaU3HOImCYq0iZqv4
Kyt28JFrFAhrMWUcqxG1riHGnaNhB3Opo/9rPtAH18Zid6+b+F4k1cZxvW+OodagZKPB77cuKipG
oqIkXNFDWzq0e/KVWFSFfyXb5irG7TbnbAYoSsD9JIj/V9mY3E0FZixTGQhuGDXV+VsQjpoPYXCm
+nqTecarB4YQ31nyQZVtnuRQjzl3emIih5E3zZLWtefo64yUtH1CtsipdCHHzUAm/h9j59UbuXam
679i7PvlwxyA2b6oKlZWqZTDDSGp1cxxcTH9+vNQ4zOY7RnMHMAw3G61pKoiub7vjWkOTsFiSFOa
tG540d5xigSJ8Ubza3TSfNuJgrQKvPlrKFegFNoD106tnK1jG592PltrqswZX3e+od1zVJznCfIR
r2DjOXd0M98l1IcACBmsCtaC821Q+JQgHXCrXT0fW93fpYk/3ftWfXB1nsTmOBVBo4OUTWQ2BVOW
sNyF4uJmwNVpdDspK98KzaZSgSxhokGq9N0qbXrV3PwpW8RAXSZfxToURbEyBWVoS3rMxva3iUdn
cEmqyeh+KSfcVj61KcacfuKEvR87KgcXeIpDpD2bpAkwPd/rdAC0Y3QyODmSzqq+u36AxgnoC3kn
C2tpi4Cxg2o0aXSLA89ux7UiaUS8G1H1S7izhD/B3Ah6bS0+vnbvZelJmixEanBoZegCaVBLMyc2
OXIj5clAnVVswZV0COfcwqFVPL7N8YrMTCMwIAV9Sl57NLt+eZNByOxqvOS2/m1O6o2mRAwyueWs
hTbtgd6fEy6ei9EmL3XuvHNAOBsIxNvC5KhoJbeYM/e8P+C6nk0hM8JHkC/p46TFnh03QkcB6Twn
eX+DxITwsZ6u4LYhgj7ehQ2GoyrjWeAAnChxpRHuKXe/SPBe+Tgw4cNRurmFhffZZoL4KQMuE+In
Q/+sDbdeGpJobpdil6ba3opIBqNYbVy1rrireyowe8lPoMDwq5raS282YkdCOgC0xCmMdCsl74k6
JaGK38LEZE7i9gfNLNa+JHSS2+CaO2WBINoagm7QXjIrnmhboAqRzD9mGTb9OeGnjGRurhmwvmFs
Hx1DkP9d+pxMmQyka+Ewnt6aKWHYyzhlG87xnvYVMhE7g0EH8LZywWvzU9j6D3bXnzvvWFukvif8
bEMUI4M8VWDodjalXgQeQqpWuU9zFHFNWFg0sqfG6R6qbBGOhDYRTjrZSMOQeDw5kdHB4EGF+tZ7
hLQqqAaX4ibr2NpKPKM9J3GMZBi8RW3TkfCowwyQfbCKqIMaKIJca0o1B7tG9F/37MtJjrfdxn8Y
dIycq8pKwavJH5CWUW5iU+Sb2hBPE0N75Jc24YtVHgylDuddc65lcx1YI3AJT29sDyR0A440ILmc
av1AKjypOjudh4zy1jChLep/YvRIq9/olFxs7CVpyuzS49Q6EbI8ggZGJU8+brWQVPVADX0H/5pQ
MjCEB3DxWyvWbzTTeE1KVZ9igV2ttt170TbXXFq0rgk3h5VJtW06zBxtbrEdNLrveAYfev0mjXgq
69FEWhsnJrrdG+HPL0U7gdoP77bw03My2Ttt8qNtY8HmpIP22QIL7vXRSwEnsTerWB15xH1EUZbs
ZEJNGm1m48JVhNUicR/Hd8/qr6qZPsIyaYjUJBoXBdjKoejqgmEVNIpm1KpLt73yX0aNA8A035UU
YgXRqp1g6fdOEdn7irQYt5mpfXb849R5X12SPxreDSVme7o6Wa2AT2KXTcqoD0mv7ZCDHpBDNwFi
i1PXoWzLup0O50RKGRgzqNEWMjYOrFC7B2PHWuZjrN5bM5NnSf+f40z0qA7zoz80565waXwyE5tT
moj+Jvm2O50WrALDWerQwePOlyyM3sa23VSTTg6wyy1LjAj9cKb3u4kLiGAaEOhv4WjmgUalHjrZ
PRpIbdfGzl1IxWk+imEL0AXD4Gi0wpQpC/h0y3pA5B3Q9UZOItvKYeCglmqnE61JFIk/b/HakRlg
q2cfZ/W9m4uzP04H2Wr2BVh0r3QwGjyaL4aXT0yEzqozOZ/lxPSMRoua5xHpXp0/0XmLhSjXn7q5
0U896KyoJHv3XP2yMvOUVDUxektyQza+z5r56ReKsZFcObIw3+J87PcWsNOqJEXKUakN51V/ZBP5
TQxaNZzeoSDyDwptb2DCWVmRA49RDo+ZJ84ibQNaFx9LH9LY6wTQFtgDwb5c0z5jEIJ+TBRNfOb+
4pGTQuKPnpFt8YE+kYeAW9x5RyMBCNFnD2PMqpJzsfDGYJhmaNKrb88onsl7xMSZVOahy9SVwxNS
OYZNb0Lv4qiaqCb8sXQJEVLsrZWiGb721KEqKBTLTSBVgy4WaAdnY495kFS/PTQeOzpmafKc1JeT
Zs05rCwiZyn5A4RYKB12zvlpzDprn0aB6UFwWznRG6YpMIB4284CYSCm4l4hssFva96qunsn/+GK
BoY8ESo4ynIaocJYk9vY+6URRa6777kL4kscwRYv2C/oMdhc8rL01nz16T5fAT/+ju3m7OPX2TMD
gTwaREpQDoJbNj+4o0nj2JLWOkIMO2TgrnuLUvdyAguAbuUgbrZksz2RjeBvOUBu4qjIt4SKcu5l
zpWB6zQa3LmdZ5DQwQMEhgIeENej4puA27o62wsWdIZNb66h5qM91BlRpLGVPpISRXJMd4t0EhTo
J/jOuSvLhZKGqQyiYp6CvBmeUgaGxCIPdE7KV9q6xFGvFI1NBshX6+81hujVTHPgyqKkEvKgCXK9
tg40f65daP81CP4G/crW681fSSoMrjZjjWP3IYHzI/iDTupqOericeOJpF4X44RbwBT3ifT3undM
OPqJi8tWWQznyOa39wr7zeaGJn6S8jrCijywJcTei4N6bXrvnQmFEjbEW5r5DXDWG/+a/OhW/JYz
xYFJXO79caYAKyZXxd65faTgzxOQjBD7qsUeiic7MEfG6qlFCqJy/u/SeeKu2ymNmgQIMNxMY7Y1
zVcZy0dNAUSn6EVXVgVtVOTuW9hIXInx77JqxjdsyQdSoB67ZrKOYWR8dDI6dhkkTV6NH41Jjreb
HcbmZgauWQRDKXmogEIwVWlUvufpiDNfr8x1TGGkOd0XQr4gUPtV8ec1lacSdmrvpKThWSZtNTY5
BTzZQAQnXMx86v1+rOu3HCHAwUzo8iwY4ZbvYSV+Rlee2DlGf3Z1gevO+tStYbfUm0t6dpGQ0LcV
dnx9nGa/GousB4qHOVvlQ+ufKKkUXUsmU4WjQ8Nh68uT1LVdOidXe6SnW2gg5bFLbXbvmvgAZ1Ot
TD2/a0W0UaCca9u0y7U7s7XEnomkqJe/OMQ+UY5ZyH4XDA+2wX5HBrQqUhF0JHUHtkGZrN1SVze8
jM5Exq3OZqZm2hG7T3PgvtZreUpM2EzSbaIAzP4BCh9BvLfR2l6eyWytEro6SRqhaJTUusSfH6dC
+6ItDgeG7lHPPGg0z4sTjyrmvSSld0i8pp78Io6i3MnqhoTUl97z7zIFXKQh6cVwba6pKXTXsck7
YS03XNFi0vVUBsMO1AUR0e6IlpIbzfyCf9JBXcKFFWFNxleZUildgK7Ac5J7l27gBw5ssaw87ZIb
Ezr+epjwJcVxGWD/5j4aLDKN2wPtTGDhMJuO1AKFenHl9HW208x1Y4CEWD5FG9psvqbxfELRP6wq
mj82o+PduQNzND4GMMsB9tA3C5YmwGbVxAHfB47b5COurZEqxx57chGr3SymL+QenZ2hdwuzekvq
oJ96am/JAm/D0syYeQBS0UgUh5rYdXm++DkZcu5ES1oF9JgsGCEc9xFnJEZwuyI/hjq741Rkj7lO
74xcmhep8LmLRn1jKwWA5pmSkcakhMk5E1aDYpZuRXMY+QDj+cuhXRO1M5AACqCNqXf2pvFnvsrE
JqyBcg4WkT8UXO/4ILStTClvDLv8jcBoj+uLAPWOHE+ztLllmhxqVnKcakuxpcwJYvRInXTRubFC
M0XTIjhq2dMAFQ6Opb+zH4ku4bxyuAEHlR/poqRNuoU3SkrtuaAUd8vpTxU0z+qmhYohGLQgaiO7
1ULzmefvrtPJ0KWQ5702/Qw91kz38yauuTx5ng82WlhDA+zNS++eXtlpF6IYYTOVE6Cvg7BAUfJW
KEA6xPD2vYpd9tyZS6v2qJIfO/iC3N9Kf7wZnYaU5paJbfCfsHERSJfQ+dqRlWQ+N7JH+ZRU/Ko5
O9GSdHKS9eAdm+G1wB205rriTgYdWdWacyPCWQsiV4uDUejLDwMcl29mbougJl6jyu0aTUOxIfq4
RJKEoLDXEx4H3rSWNMXzsIC5dlq+uH6BXI12bQuzMcGO582zTvHRlkEOA95MeXbeIqdqnWyPHpWL
3kBPWTqcJZ0AgLJQwrWY33c4mi/+SPkAS5a+GQkzRJKNNd3o8nU0miDFMYd9iMWzACcMHSQ/js2W
FHYedxOfbaTKb1NEL4PpfRchK5HeQU81afUoEctsUPy+LZXwI8WEHKli66Tmq5VXTpBNbTAQzQUD
r4X0jaEfK0j8DBJ4cM4sMyKZqFrlnke9Xc77F1kVMZQxJvkMu8PWLntUiQ697/Y4hEucP8oX5Lei
SfaJwT0Yejxm+iljqqlu81gVa/gwGyyhvs+NCryHuzYmuA59BrRq24eXrmxe3QjFRpQZkAY1CjbW
wBTBB5fmAeZtWjUIZLcGrCTFUo0VkGrNb227SVAP5r4dQBINeN8QQnjz86j0koH73k9XfU1LSRzb
30MqqZfKYNalxOs0vwC16GtVfrg5gNrQUztIzeTSppzVQZEtXVA6ERokcMypYx5HHo+VCXWzVFai
VKJwlngO6KLh1mD9WmmuCdzAxs+jm8nfdpuDiT6DJU3R2aoALpfYnZiT98RlzqAHOL9yEFqh5i3r
ld1V1yLJzl1sT6dWEPFRRGgcTDRZZSU2WcGxmlEWt+hdBF55BbhrU9ZsGPMOwA3pWdLlBzoYl3kW
JXa3QzEfr/0WbRybxxbyPz2jjS787ISYIdyTsfTgKN8g0w2BzED2cdkTddHLpL3llNfpuCZXGIEK
GYE5q7RNbkbGUL0tTRVujQgIyhmyDU43lnGzeRFoV3n/QS8qQ/4if+CdfKiehg6q7CK0dTZpEKXi
ITCuiAnREILTVO9E1U08pvqqaBAqdAaNjyNigkBXxu0UUsRNTngS9xiGtJSmduJqty6aDpQKco9z
Qm5KwhpyRFiFwC6qK3ZY4KpXw5zopCqZ0vIFSPHgpFKvhfRv2k1EsAFZHgCtnW7AeiBVCwg74uCs
yEBHJr3x5NgebaHdtTJrbyyfuPs4Ygk04PyRpr8apJpXHgEzuiflASc897L9Prt08gkNZNqpx8cm
YelwDV5Z6o5Xqx/VZkTqRPA9LeeeuUdPf28YyBkSDtKdQ6klZwJjONmgZDiOKlsePS+Fx2I46d2D
P0SbrvU/l3xplVHhi+Bw1Mxhi4IVz/Fcb/ow32oJSEVc0ojIw+UohN8zI6uOUhOf6UoHZR17vh9J
YewUTAuPw+ifc57/hhKPM9yjrQYYCWLOMlIevarfaz6uMYKkc9YPdhJ0uA4s9irLUKChdH/KZPbS
EWi1xmShbbIyQhLklRdBunFk+zAa4NAMuvFOuCEhC95Bj9Qve6qRWS2Ar50v0iO9+uUU810UjiSX
Zk0wVJiTZ2v21yPehZ/xJvSJ1CP7vlunZfPI5TiTFAiUU9EKw3HlIKpoP105vXnhbeewd7UF7qVy
vi3byAcJhNetcuoIlvLeJH7E36Hv8gYaIGeziGMdQCURHcGmvK1EabNY8qccH0c+ddOupDAuyH0N
pDsZ423mKmaYECK6CBuBzK04CVG/RTHCfYe1FbCcCZCDFGoq5zUA15TDk5DJ3mICDeYRuUOYW92x
duJw1UJji75FkeCb5SY5oKe0SPOJHiYJEiTmJ9fJ041EVtvgmONEN7Z2V9tUEdAXVOlmF+Qj54qT
EV2MCOhOusg5CmGT/FckTLrFLu8b6sqxmO7NtuLeMYtvhNYk1WXJFzjco4dAXyHWu3FFfduM7itr
3m8aHlDyQPytDTVjMhxrjb5IFQCAYg8QzVNBY3EXI/xUFr0EeWHfeUkKzZrKG9RiyVondoVlB8jX
GAGfbMBaw5Q7H5n40t+g1ryB/S511H0CLbSnQ+Uj9+1frmOs49I+NdnwWeZ0ZBtQ1CwI2HNITNkg
jv7gl2+PVImbK1Z7FBGGTeqq/rutVXzOk+LdCYEfXZRt6MbG+ar5edCewD682zpPrnEPcuYlhPxr
XvYaTiiJ+4KaYE18mCHtIp3PWZbmC12bldc4te1HJy4vmCR+JwbojI0l9KP3OAJtwqRLxM/BQJn2
LGrKlG2USF2bXJqkeBpnrTkohtvBEb9iqRdr/PrEjVgpiEBSvw8k1JxAo4FfNe+WgDX7VJJeSJKO
s7esAwH5PZpHqMre6PtTJMudNseEVgP3kplF5B8hrNiC7xM7Q8VU9ekOdQxPEBLltnXq0MRMh9OP
B5pez+7WVN3tgABpgxPpqcPUAOOPwkpbaj3QSgQ8tdItcWuPP9/AsNUFbN7fEEc4neKWXwNycOuG
5nDASlwHc0cfS4zrLBBLcbgXOpclhKDKJUI5Wgw3hg07WyQCeVMHyluqHjsTv1rVcNrK0bpk1B3f
+aFx6AuV7QxIyO1oTNl2dl5I/SLBXBdkE7liUfmj5fBA2UJUWg6FAMlYsMcuGJArd5NduQFqjU0v
S9CUmjT7iB2p9DR5KEyepEVbOvTLABO55ks0GXaAJQkNHTsbLGIboPVP8UvMNMYm4e4n17wWRbp2
+VaM0ZztI5mY61DLrE2bMDcbehLvwZtBxLIHu6AJOiefdj1Rvz5xjp8J3T93S8Fk9SEQBQeogMLj
T6B31lyyOPf2U0xDKCjKzphdd+u0RK4kiWYcUInepFqoMYbNZA40XYo1HSENWe0u7C6nkN+0TPJy
RMhIteQ6piop0nCyZS7mpBSNWE0Fr7EUQRFsh/Kq4yEXljHa/9H3CdJvNkkO54d/YbVIx1Y23p5D
qI9a4KqOM5EMRGSQxMXXBsN/PKfJLgxzsBJLL7ZN1ZInmfbnShMKlgUwr5YOTEIt9vbg8ISohjmw
jLR8jH16a/Vr2w3c29J/TzKd5o00evbL1sQRrL/1U69tvaZ+VvQfXXApg/547jUDnkeueDMk0/iA
2RvwlITZiBHj2XK9h5/6pMb2fhPfUK4NWN4IRP6sDANTI3Ex/ejxTIj4WPUIQ03XAiil0a+M/fcy
V4wFhuJy6draCcIBaf6kh5zmjLOvVPAccr29TCMtFAhMGaFndo5Mt6AP4zZ9T/LiphTLRD5T0u1F
yEV8s97npu68DDJeA9mF31Y2voqUTdIx7ywTWYmGjXo1tbpx6xvld7F0o4CaIv8fC3VpsSckiw0b
xN/eu4V93yXU1TUg+DqTwdFdpI+cYfoteiYb1UbsB3U3n2m5KZ75zbQLWN+OVnJUcZ732kLRMqmv
4PvgtZDhnKqKIbDPzOdSudZ6zIyIm4wPkWGnu7gS74JxpWRNXgtsqRtDhTKIC68LnKILVyCG1amM
oi0i1RpkcDDg861HZ7D6NU0HEpmYOgtzwCQxiG3pxaB+iuZMs7rHodA/M0GSX+y2uA2c8jwYENMN
gnCrBhRSTwScWLdaT4F3wrYYjdZro2BOazLPV3Xh+hvW7+J5lvbatcPqPkECJ+Na2zVGku+atBfP
NMtufKq35hQNQajBOeKHgeUDwKHie3C8hzljq1fdMgO5BHehjrFOOiKFiU3wi1i2YuXGBayR1C6d
XyS3cYXepK84HIahivYFQbfXXBGDFkLLBNEs7slB7G8E/r1dNNKy6ZfnzEUEHnLGnjOSRhGMsgkP
od0HVVSicBdGsTHM5t6djZdZZhe9bPJtPzbEty53qY/9+aqn6OCG3zkgduQr/RTp3x6Z5yeJmm9W
6B7dgU7i3MaBx6OrPSTkEQBNvpl+ZR4dUwvyvvNeC1TZtb5UqZdFsw0L67sux+bqdqRaDa4lgnEg
J9Hq7fFepUzS/WnwwU3rXKNiFFXmmmVab8P0CBo17m166ULNSe8Rgpx1vxtWLCQacan942Rap4xN
Zje2MKak8a6NSOjPOL3UPifgwHJIyEIkvdd+clSoM7SgVdB0FDPdpNNHg4D9Bn98tdf6xA7iFCK/
b7W3xMLyv6CJtt1nd1nlGisj1oqz2805qwUhn14WZQeDxFHmICIvWcBIZ0yT/sZnFauFT5VtrrGc
WhBXUutPvYeytGPz0Q2xH7gX9gYi+VY6G6+2acFuhRGYi5KdW2+LuQEhXeTV55/89NZO1dZzyBVr
SZPcZHpoMlPV8Zl8pAOZfG9l/zz0U3KNiv6idKKu0MKgU2V8Jjqhf+FmyFpyMwqYmSFZwpeXiytN
JMKrKtQfMhFvib05pl1Tn7j79k6r2oO04Abs0BfXEQaQWrYpuvUVT5DSGt/MrL+lAOHIXkTJVEct
juhsj5voBp2U3FdAkicA+Pc0S7kKksJCmrBYz7L3NhQmdDfXE74V8F+/+nQ1/Yn4X27XIn9tJ2kf
KUcCgnNuHL0ZblCNjISkLehbhyKcR4t5FVn5phmc5BNVMeeZM3tvT0m0S7v+AvqXnUtvqraJbxwn
q3GprEYA7oItqjhpT2IgVh75ZrUmC4QiSSd5yNJ8OjQDAX7RWJa32ifV8kgcgeHO0QhDBCQFzSZw
cNRGHz+0LQyzmQx3liWyo0sO07GwYblMCd5oURKMMADjVBo2AIl9z4Shzv2MjCEeh+hGkeqw8xWO
V4bvFUE2ivKoMh18SpyB7X3tvckKGI0mG69p6B1KbPbPZYaNEgfAcuzhqunr9KkwSU/8KYiTOXyP
uQRYUuuE02nquxsgh3hdxPU5hgtYOQAeqxIrZyYHBoTKKfezOdentPC+RoamDcUfmFr81N8MPpWA
lC3UG6T21FA5rHH0Snx1Pa5GkmACqansY0ifCSINsV0l+poyiU9pEhCo4tAKJkBYdCcx07mZ3lGx
iU2R3Y5biQCSSHbPuM5XaiQHkyv+avtyvKglA62OK5R4DOsue62apxTy1xtRoIC+ehMQPX2q/bF4
UnklviuRHJM2/U2ht2IgEYhMi254ExOXWZgfM4+sFCVfZJOPdFJCeZAd861hq4AlcRk7piLaCHx7
3BWMwtOENL16cIWw7xJnBCMxeIfgSPEi9dzi3rtBgXWgZ8QsWh5qcL8FmUvSR9sa+1uLV+A0/S2f
3mPUAhTpnUL2aBK+rtuXlqf6ihCZT5RwmwlD5rvFgS0j5xOWW38Sk/yMOWvxhr3E2BdexjF77AlC
PdoI0HAXKHh013uFrN9MBZoimoXm12H5X1Ots3qEoTpGeUh9ljNrWP34R0haeZwKhjYNI8cvwX7T
z7h3y8HLLpHsP5N8ZjCehB8o4M6TVdFeQqbJRriJ8Y4I55CL6jjmw/RKIloAgDsDBaUZmQ0PseGj
zLczeah86Nuq3kdhXZzptMdj5RJLlkQUINS9fUNPtnk3Q7+dNaJlHIAaBZAYlTCGC9DocOIqYq8o
5YZzspkD5/GLfm0b0SbcqagXuND2j7VI4kPRY1lJjlQScEpKMudmhrtVrFPHZHTqlWU8RhVrkv43
UTRNnPdrWObZEV9PtWukrLYo3s5s+bzqJUPWoD5r5bo1+DskjSifE7uOKFflIQM/gBMs7l7SaNbP
Ov0uCZNNlVcFm6TFul83WTDTHKoBTSjhHdJm8E8mBTKYSigyjKP7StrOo0LWhFiLYGCjnAgQ8OcT
9+pHIRz3mCKZJqNW8BZWN0XYP3RhSC5/yB3bqYEiOKt8n/XSC/DHtuFEGgaC26ktxFHQWYra1HV5
F2R9yaedxcByV+h8HK5FCmZKZU8JLLNPSgDWKNVuxhnSgY/S3ZhZi7ZNtz9LQyFRmUDjKJlbaXqF
nTzxMO262aNowMzZPdEH1q8+PZi7mMNaS+gMEETebwsPkguHLnrB+Fhm5hfXBXwusH9qWNOmk2Vg
Z7G7lurFs3CXEtwEysBvsqIHhO49Ff/2GCS0NrQvTv/LIGRinepZsSdsl3ighIJcXyJBNj1kL2P1
qIjq2xXO9MS6JrY2pq0N5ef1mq4dfL5UDG2nYRG8yGYZpvSzimICR9G7k+eCOty6mBMZwHNlvNNw
gf3F8K8cL8AwXqt2UcflNuqjizw+a06ufHNx3F08YwKYLaZjghxxmYLTdWMLJA3MScREbjVNS1CX
ECjoxtPbEkvrTYvaohvhyABSCwtZRxE5gekU+bHjsNPamXCvgQacnyM9dyFElUYcShfuZ+1nZWIs
RCnw7A1cRJFbplxkEC6aA1IW61yuA/DIbirk5+ARLwG+efT06tEM6dXVejoEwONB0rXoxfFYp8hz
Kx49JhSQvCXfRU5GuE8KU55ULY17rUK9oToczjF6B1ZqnlEVLEoySes82SlQKQaBkW1hM6bk4BAO
8POxtUqDOSGRtam4Tbh1MzZjSoKcVHBLI586VemwNak2up803jttpHgjQRiF921tpooyej74detp
84NIJvyE8RYYqkc0eBm1yTqnNfoIpKnxBd0dVIVGDd4wxyKIde+Wzs1FRue2T41trtwsfIrb9sJz
yLcQb8uEJT9mi1nXjkDQaocOYHFfIKggqmmF5d1nbfLNU51TA4Z8NR1RT5lpFUydLTYhQq6dPUvn
LPPs0NOLKJrevGtpUV3X03FyUverRw1mt++wg9OvAnf1klRBHBOjLrNTR8cZxfZ5HBdnPRP9tmlf
kqbobkK6+/ZDQyw8hylwnokKq8pa575aCi8moyNWCiPZhInx3s0whFKnmJzJsPD1177ryqtWx9k+
H/V2kWNeFbVcD4NLIuE8ollqQClv2uTkmXPQUOn1WSxzjOEcaYLTP70B8knwA9H6ibtueXykmt5c
mnSQLy7iKPIsJ/vax1wooqOwwJD3WRJBLRNItg7jIrqKqDiKNH8th7z8TELj2OaE4WhjdKeXgCa1
TSg78Ee4LCr/c0rRTxbdX5KQkLPrrkYJn8HOrP90KP+nACy0pYnrYuBcw+QB/sD3R6XPsBQHBJhV
R1bRbEebFg8CBA419o2wwpTQTsO+0519TNFu0Psv06wxRaK7rA1v1ypyJqNk0uHerItLGcdqWPq9
OL82HZP3uUaEEXRSctI2xfC/vCLvv4vU1xzTM8ih8X3N/dewOyK79bQClpy09mE03FvhZ6sOotMi
8GOdjS7gKcf3QdDam4tyy6M62fHSGt9OCcnSmotP71pYBsaYWjd6iiY0TAAZEgWGLyUtJ+VsPqFh
MY+I7UgZEaPYRYVh30Z9v3R7Vy80rUhMFPyXsKDfzYKnwJRa5Zlm7qN36GyzupMFWfCFyXVAZV9x
god79xBXHtlMYGAa4lT6zge4pfcnmpzbtsA/bCI52xSuFd3EYiQrVSMOpim0z97KR/SqaGlzIhz3
Cb/l0ZiM08+XOua7zD15kEtuO+ToXZtN4wWpM6x15TvXGb+JjYj/XESor3RKPmieCzq2kVNhV/qN
K2cvIO8sWVO3pt3a8FNbzyppAfaMQzORKjgplMQ/1+X/+UuRtPzHv/Hnr6qeQL3i7l/++I/HquA/
/7b8m//4mr/+i3/svqvLR/Et/8cvukm+2kpWv7t//aq/fGd++j9/u81H9/GXPwRll3TTnfpup3vC
BvLu57egEHv5yv/fv/zb9893eZzq7z//+KpU2S3fLUqq8o9//tXh159/GBaX63/UwC7f/59/ubzM
P/94mj+/s0R2H//1H31/yO7PP1zz79zDBje0TvIk0ZOk6Qzfy9/Y9t/JuXOIXrOX+x1j8R9/K6u2
i//8w7L/jmp3qTZ1XVogqGn942+yUstfme7fl2oBSiFISqMMzXH++H8v/vrvj5F//9T++3Zwh1KL
vyavkTfNAwfnOAmj9E38l1BmJ68sMs57PF7YDPQcOD3zvGtljci++gy7TD9hSIiwYjVeY+5KHSfk
RLjQNkaTfbD6cl9lmGphFdQqrzue142ER478dJ86eP3yxIsuOTLEEq0Q0eDe3ejgAe1HnOgtEhXk
icd8OfIMl4CySGclYMMgYR9H6BxO2KU8YvNLizzjrqRd0DA+GipVNlPKbVkqctkHY/FUVyLw0via
lx1zA9kGkIrmHTlti4ecMd2B2+PBC/eJKXntE2KyK6IsvC30Rcxun9sREVW2dJ+9GQxqiIoAdnOT
xHJyI5hRfcaN0pwdlFjht18QUDhl/kS8f9Ssqu4roTToPiLyCd0pvIxux/UNloh3r9MjGjg6dUKX
Eg2Dc6JAZ9wbQ39MFjraESHlOrH3UmKQIC6SHBJNO4ahNx55Ptvk/pl+dGnQct4LWzpEinXZqo8+
S1Mzn+omlrwyDKNaCNPfUli4kxnC88IzmnfkhXddF55Sy0XN3ybhs9tjhifFEXd0/D3r7q09WumX
3k2vLhcvOms9vyDcSEdrxF0JVcumGO6dsasDIM50l1Z1zNmzRCb61avXW8ORYQWFVjlUrwZU6NrV
w+pE6aZ31hC3rcz2zrFb8TAT6biqbCs/MXqsWhhNNZOgUhjpDRIgiTEGzYUzGTVrU3fvE160yqnq
OKTAt1nXxqfhfch9mK4Wpx51J04gC6qsE2J4tgg3AEOn+Bo2TfE4iConXkYMGwMIanaa+jqMTrLk
Dr1XelbjGEVKRKcBO/099mneHnRure+JfdaiJRP9VN/XVkvtjkJALu1IbOpmevDM/LdZj58cyoc0
kvEFECDa12Jt1p62J7ooRec3X0G8sWlBUDWkGVNJkj4oxcsFkAUA1IY7UG1F9nN1nQ3iVuwerZvF
7HLfwRIi39YJuKFKM16i3qUiRVBWkb6eG3VKfBhyFSXtNoIHE/V8n+aFfi/hmtsKtwBdDR4uH+fX
YAMrSuJZ73BqYbuHvQmpK9/1Eh33NNPSxDu7D4d2SaPQj1MZQjmkZCv8X47OazdyXIuiX0SAVNZr
JVV0OacXoZOVs6j09bM0wKDRd9DT1y5L5Al7rz3ZuGRa41CM6GZc3LMkOPKojCDPDC++43A+TX5t
P9D2MIOK8fxWbW2/2ytUKoq+6T2qP/M837B1l0hC9v0U/x4mfwj6KHxL0/6Qsks76jQEF9YiW8rk
39lJDq3iBGEbCkhmaQJzLtWH4TBM6hMs0WFFIeDm2WHl1B4FHQZ7u5M/F8sFX2O1qaM8D1gCvVf9
/GqIqN+ls/2aMNB70Ky1yXOoi1+Rnd+XaogvuOEJWCx2ofbrw2gmBLQxIzOZ3wSu6xzm2jTO/mAd
wGYN1zx7K2wUfyb6iXko5YEZ/qMVGNgt90qVZLtmxZuFSuqEaKPbHrIeK5cR4ZF2QJNly3KWoX1q
cUtmoNq/h6pv0IFkz41r/JFGicDc48FwvCvqI/tzCQmxS96qPK7eZee8hogJRj3aAQUmImebVjNy
4l+mhrPMpMVhrghysh0UUdOo9S1oy0fPSk5utNw5Qbq9XYFcknb0Rcta3cKqwcAMsLylSrDqaGAS
KVGH5bztWEv6AH/DfPA81n0NzsfOgdrg9SSx1Atuu7XyWar6LC2k4qoHu1Gk+XJZTPJhW2Kwtksb
f2aZCYTFDl9S5OeIZ2QJ6CFUSQfCRNwc38A/vx0H83tWxRMu7H+tYwviwfoPgVgh0MBotxXkOB1i
sLeBejHht3aNJ/d2aUkIVAiuxzKstxE2l50hrBezk3drNELyZcRpydU7qUfYaX3GiGMuzla87qgq
Kqc0e1oih5mWbsO34rt3ZmtjdqZ3XGKL7XqL41ok4jtKCmCHkf1cV8CNgSMRnJgQvcVr7B4xoLVN
ovbhCvxrOAmCzm/g5te5PsUzIzZGI+yG0eyD2ZqdF58YSacLf+N5kyCDOXZSNBj2zsYTvUGe+Wr3
8uKmorsOfDy1V1r70ZxOBKtxVIvwHoFu3JqLG+47t4Fs0IRcWjni8QyIh+Ae2ebJ8t319WMfe98J
etAca8o2ahQR03lBxpaRn/rCeWR0rF4jk8PKJ4sUvGj5x8iy4ZP7jGCJ1ZQA1nV5GRf/OpBmi33E
CRhUIueKaPHwtE8spcQLNInJk+0WD3ALFZ69u48hJa3FuJ3zYkZF7XyyJss3tUMH78Au0v3FmaLX
1MCpnC4FfiBz4I0DJj/bku0VakjsXrwC7ARXqxTqDAvlISqtLrAsazr7hvUu2M/BtBZo0mvDP1WQ
h/ZujWspMS1CTEyHTLKaUb6dGBQa+bmrM+5UQEehJ7cl26aNNthpWPGYnyeYqBvg4mVgqf5RO/MZ
BIt7Trr8NcNKxH9TSOZQVB0tJtr4jfgkoPyD9YxJcCcTPvc2ausdEvbXcRDugdX1bkwhniHJ/Zmz
Vl1kL9UTs6uN2/Dui4rYiiS99KHxl8xt4CBEhG+T0Xv1Z0+eUlH84e5oth5L4V2u9BWyannWK1+K
7fR+QJdbUcfzshkOkRgmIms8kgxsZBCyedg30rmWDqoHhqPlzg4hPYyuWr91pt0rqZaxzrF256fY
NpJjkfFAjQVzbh+u5bUqp+tMmuGJ1Oaz264u3IJpKdnoe/QX2RkvLwarpjwnnOeVLcng7OYtrXT2
3Gl3a8wkwNhMO644EfTV+W6dXt20GIIxS1jCC/OpcotpP3W52NH5NYYGG1Wh66smHPoalqpgi40l
GzVDWl1tf1PDe31UU7zLO784tZhfTikpcwdDcxdlbkkGpowbZlidCaLMss6FqD+L2HODBVLYGWo/
wd5t4u5qk1Y4YQxnTsavjvi47RRap7LCNmsk2tq7U7WrfnJoOHsvMYZDPC+nAfBXEGr9ilTud562
D4ke3AOf61+zCD9aDPPHUr+YxFXtlrr6kSNzmnzQl9IW8Zbcd7K+ouQ0+6YV2D6OJxPsp9tDezJN
zq2mIqlTFahQ6hgdDTES4ynLmj84Pa5djYXAVtQ/sdCEpHc3Vstq4x6Uqe3j6OMVICzn6DsWvb7R
dHsNJWob6eIUu8JBEjQjvqQW8ruacQoqelUX/mviPnalUdx8lwMstMPmOFUpuNEYieT/f/84h3hy
UVwS+oa/yyfkiMDDXZ6bJ0P2xifhSiU7DveLysbdO2O2XkAZY3YLYtYi2ZSIievCHAu20ZjkJ95H
cNqIFQqQlqQjmq/FL1SXHN89xwYs+VVZJA8LETCs36PA8KrxqeaImU1s7XLwsnu3LgJROBoH3Kwc
VWYomThjlrJwXmxj1bzBQQcATGewIxglxdmkk401Y37CxSq053KtNeid8uWBmdBSI/rjguBkGDkx
1jxYi0klJAE4AHFKuhcKMmiRlFWjeNeIWKYshCVZpJdWMt8b0l2JxsLM7k2DiK+s62PT4CwZW+vP
gsgTDtDk7dpVzU4q1nRkKKUCndmfQ8fen4AlIGhVjkZ6JsKnsp3xLKmGZNQYMJkmJL9FfqQ2B9Yn
K0R0qVPfUpa41uINDzKDk2WJZ1cAbJvaad4SUvMsspELy8md+rh0KdLtmZLDdQXagjneKY53IfHm
MRBnDY/J5qG19HIhPPhQpal6UvHIwrhBZQjUAeUymnsmjFe7zqGfLDWpksP9fwbw0GLSHOPuxmYK
CURUlPshIUOgsnDRzjXnRAeXjyxHp39tlHsBA4wyXoCzEQa+BhT/3R5arRno8q8xp/bD/7/0Y3pQ
5YR4I3SDqvqTDO2E4CbG7YatrEr9pxJEwp2tZ3v//3etWpOJsCkD7rK3UdFWd0zIeFmqh6FXczBP
0XtVChqHEhIHH9CmphLZLLPPPjlEaMOrwoysN8SuIpU0mAzjn3bzlLkKDWFo4ZEzBvOyFGB9UiK6
96or3poYrTMU+uYsBYcDJ9CXP+TFvWnZkTZlE9AKPwCHNYK+EoRkJDreayAWwCBzjzhvbOIdbt4z
Pt2dL6FoOLV/nxLnyM5kjza+uShTnLwp9gJIW/rs0nghuKiDzOtrtqPhE5vK5cAQednxKn8oz1Cn
UoZPVe3/zTN2jV2ER89wtbykItqTg8Wiz4kOrGBFEDeQQGEKPsVeZe9EQ26IBYRA1xgd9RJvu5iO
YzGiBH2N++n1jrpLDHrSMHcp+Mq9y5ah0H20dwD0clkPn0AZ9TV08Dk0Q/bAgg3/SJZaCHvbgO0L
uo7m1+yEYiUU/U015r4yIjIk1PgsB5E8KIA5vFjIAJseDPi4JsSxjco60FpQO3aFYFfCOFzvJNLq
qcouLX5Z2xbDKaSwoobA8JJJ9RwaJDHNE0DUiRbYr1+jxuoeCkRCYkK+rHR0sNpFbWUeZlczs36K
3IgCRxrQraHBFXbDrhasXLkolAAyAk7S4/4pUvyBCVM8tPTpzpozEbQR5WfoLiIg9CWZ/+RONASg
YUtEXg752QxQj20ZnlfzeIO/ZOcNyYu0pNrmqjn0CvizWxAEVNRms9Vd8ZnWkQ2deQXy2niXRkkL
M8UXQLSwlYBsCit94m55TaUeCUe1x4dE0QAoQFgHX32kOQIOHv/sgOfkED50M+p1DT7soaO2PEQs
FRsLuQs2YndL/ofN+fVpJc1bSCr5hyY1RBSJTdye+UwaJ1DmRT+jpeu3iaWcLYmsmMZ879UrqdSa
3ipRTKX9jrCPX1GOuBVw9aZWdXtIlXOxo84HRT8GUFGnB2UjVI0FFR9OfeiALvy4JcaKxYbZY2ZS
IwYODVLxoHV55XsvcUqQrQbeQ8AximX93c/th+d9DDbNgtPFX4XzWSF321elfi1qJLwVNmuoD+vI
d2BUMzy5i4nx1PFBvfoPLdLMu/ACrUe+rKaAf1Qkb4Lq/tjrvL0CJLu4U/GuI87aFF58VnIMzOKr
y18ql1BSK4J3WOqJC7R38doVjb+3xAy81u+fZeNNTyWBdg0DoGaCdaC8o5CPvcmYq3NyZDW1pK4c
MrZyEiFF5Py1Jx9l/OwpVBvrU8W2cedZS/32OaLzOTuVOnoVCu1EXhGDJhdfgqnJxfyYApJhUE6h
oJo/UFJn5lLxL8ICUGG4im8Hbd3YA3IhuYL4EznvkocohrydAfndMfp9mc0gD0fvZOkZtNWIhDBq
3Z8I1DWUbREwpDm4xuAz/skKHJvFGpf5NaYCqcnYMBwwKOzsrgPS4wz4wqPfLTtzbh+V7FRPXRXX
8GVkfUWDf4/MOg1WqABoI7ULPbrN3l/wX5i1uZXwEp497vRtT0JMOtUITar45DuheyMphoDliJar
0XsMCvOJUQgMr5wKg+VP+wJzYts5wFdMe2qeqApd4r9YNzuF+J0wkDpD7XnyUhAgCH0eUyQcmLwH
sCj51mU6cF/i4SUpb8LtkyMzHCIdRNgH1mSdYOUzJDOLOzGFlwlUWuvi+6Wt4QO+Oov5IrKlu2c2
lIRqILGaYxGBgX/0hvIhm7zsYMwLdy1Dg+2yLhUTpHg5fB0PNV/kf+rIEZdIQlPLQu+cVlhS//9d
iG1OzejY3GbghW/L37n4164/lqVUwPrK8HfWu83WSKGpAzdFy9UvB7TgO9lX+QFWGlrXyfnjOFRB
WW8SSwgdNK7Mek+rGHgWu6Ao6t6xR+CkCYlrUlru8oyXhyjLCRN7dxu6+XVYGNsocOourrsiXO4K
Iuu5TCMHEQwqGcQK4ziy/ARrfnPPsR70Z57A2qtDn0mJmgi7QJEyr0/7wmp8TqbLNGJbUbZ9GKSI
A/R8pzynz4gXalRRIp1qp7fFKvoNMwn0JobVHUYb84AVx6uHtKzpDMaPbDGtg9vROvf2sBsb9ukm
dT5nJ0IVNd9Brsa72cxqFtAtzDgk6phW3wqUDEj3JHboFWRGp0fmw7pcTD7gp8C3mfXe9Y0HXzKx
6ilX4eQChxiXwwD/Zo8j+dX349/dIKCA4u8icSO7Wy3CRSuEycQtBrbjlRgsTEN1f220QVU3sgSF
RlRnEoAkdtdamGJPIvVMcMG9moxxp9je7718WJ5UZo7Xxak/qwGpmTENkHAhPI3T8mOYCKwp7D2s
NCQIiC+js6LA9IVCFeycotDqtrnhJrsqxnxfiOgu49EM6qAiLJ4fPrm1Q1ZBw7NgAQv3pTJoIzTB
bodlhTEK00b8iuK7Jwl3x7cObhJAfQ+UuZ+/EQwyj2RnezAnpvlVVfXXEFQFKsy3crYQZdlLvM/X
vK7GHvW5FOPR8qxzXM3O3k2xYLnOMD1pmWRBPZPukSaMCqOoKR78dGH4OUQ/5L+pLSGjZI34Um84
gCg8G4tHtemX84goKmChfWW4wjwkJQm2t0k1mQE4lhKZt90xfs5iEteyYYH9XR5ZpIO7cZI/vgTG
Emrjvc685Aqa9cSfrW/Jr9Jmoe8iBI/RbV9CBA1TGv2pF5oECvj4MBbFc2/Ewyl2VH3QaW2B3EwA
oAPk3mUd3ogyFhWp1gyObNOCwONFRyhGKao6/RcUxL/G7jk+BRFCZPTNqwAH+wAITtyjouuGexuH
P7VRIQgi94fwSJfWSrGRNJtjK3oEFjMqETlHu85iDrnewUSqn+zhZtN8AVtAzebU7R00wnjAPYlV
z7J/DNv8A4h6pJfUN2qGcUVn8lVXMS9MOryb1qaOxXJz1UlTruysFqVvrNLlibQ6HMPzss9tJHKU
sgGSGL7mjhesdKytFwvGOkN2qwxTPhTIFd3Q/e37byOytb4xDmR7N1szWqxd5cafkZN3J7Niw99P
mJdlwSLiIh2mx1E+qpPdsmNOf3Pu/1r89U2zIRtE3oxBxPSDYVzx25s0TE2eQ38VRrn6GttP0ks+
S0a/7P8pIs326+L404ipgEgiHkiEvd0JnubJlRT4OR6TdQab72ZEsAcMJLRjaH0amRO5o9iaExbW
vZpzNR5S13oLCZfmjLavnrEqI0YsXRMOa0CfyW7xxtdljN9AN814oTAfkFUcYQBBPbJtFYDjyIE6
7Kbf81T/IjUvg6kCGcSosMcnHU+lS97EXE2nvhlzshtgqlhE4eRRn+wi+TbV2XBUaUw8TJTwxjzb
sjQeIhr6BCH9kfQug5nt+K1LhhwCkPmQz8ZWORhYOYi4bXweH98HNZos/9JaMSQZ/3Z5DQV/OQ5D
8gGYvNtixk/3Q9lXRy9looJ7cd9gYwqakFIhLEJUxYB2TagbeK6J8jT8/jfkT90u801NB9vk7RA1
lygavJ0RWw1jM3/EWRpRC3YZQcEp87yeytIw6h9EoUvg+uXrAhPkVKg5DlSIvgNhrb9HQwvEvfkp
E26RjsnMBvYbjmgf10RJhxO2ZX/RY/vtDkDoBoNlFDPebQbebSeAuqZhdp68+M22C+uQqOY6j/05
yeVHKKuXjp8bUI5DruVLQcYGeFMm9uIasphixEyug+uoF9OIMRDJlmt14hq3uBa6pEeEilI+8DJk
wj4eY7920UeTcO1TF55UbTd7M8RiyXCCHOoKGWxFAz0cvRxaZ08+Kiyyr8q3QCzFjB1aGX6VRRSM
ifjkFduZ/hNSf/S+/RHqLrt4mpedDuXW0nn6ha4oLCcT/yw9FLlFMVZLWi7P5RXzv+EFjXtXUtER
v7rt6vSDjYwEVhdytK9hrxIhVtrbClAAa64i/FsMfDklAX8CFv0mGtJTBucPg7l4cePxAxL7UWfN
96LdU0IoDM1wtsIzzilBUHpB1l15yIAdhjzbCeJGlc7T3SbRwepeiGxhsr5gG2MZOKDAYBk2b7rB
RDjCN7yJEp8AHhEh2QYMwu+6CZMcP0JNjsRVrcPMHB9liPT1sYzQGc2jeZDoxQAnRO9zZ0BTxtMM
vy9wQ7881s74DHOOEiNZhX2RRV830KBYsuWab0vQ7AX9TavflNc3yD5t47L0CJRjKGZ+94/UbUZe
8bOU3Csm+omtaZhVMHXg5OfEuCYRxiRZ3VVOlnPbKorOLoXCkGRnoaJqJzRUTt9Tt2bd+Fqprrcx
6nv+3+ECZvxkF0lC3jKUJ8PJP3UzAKSK+2QfWfmtEU12ZIntXLrFeRs8xERjqw2GiOlvC4F04X1j
m/8pc+A2skeIU3ItQzS541EzmLecMLKYLFOdV8ec744cYziy1i4N3WGP2x+sjmXY6AuZM81F4XA1
mf/GxOUEXZO7gUL9IbELbZ/ZPPTMNeI2Js3ctR+EgYCFXaFyGCmmdiIOC1/HQRX8wJK0/V6cYsDE
CUyqKJhSJfmwjzD5bKdW1NdJGo9S1PoyfA5Gi+e4gk2gu4ELHyjS0WclyFrqDTFmtbc9nhq5sMmw
+k9b0k1MhpyhjNgLv7DBLd3ilYPjiVP3lPVwVOzBDVkrGL8Y+6YBet1vmQ8VPnvxzt4q4epjbVq2
LK3do1PnVHKNjzs5huOeZeISeuF8t536y62bD2+yAyvFcscKl8zQrjPx9bXMiOMIdLZjnEt9N3zr
aFiC299fWpYuNbMK0s4YhBJ9rBhDN9VfvBXh1mtHiNdOfBItiHmBWI9nftliSMRmdVC2/zGUFq4/
Cpp8lXd6g372kNhT6apy7u65k2fbKan3JUmQuNpJ1Zk4Tcb6we8MkPWtDCLVpQ/ArvhY8LAfBvTU
nfaqC0YSEXnLjSjIQ72Ke07kcQ17RHLzBonoB+qR6rwwMTsVsN5I62Ec7BXtgTD0oy2Xvetq+woe
5Pek1iC0lXzHP7mkWiUbIgYmuDX7+KUvNS75Rnqsu4+LBVl5MpE42abxyF7BF606Rkt781ySkkyA
0N5YVtvc+ixt/1Y3xltrhdi5wCdhSzzgh5YhlFsgV2drwac7tG/OuuaHPmXia6T3YPhlRfVBQQjk
J0QMQj0RbCyRQjUNCOskP5L8+ygm1hE4V55SnBfEumwA9WmyWMq5YtgdY2lP+ISqtMfTg96rT/EB
+QbDpz7z76bbfGjKS8wktzn2sMQ3DYYTTiMFT/rqs4Hz1wvSnVX5zF7jmMesbo2Kca0v/WMRF/1T
5jJhjGYs3HmB7CuiWMhq0lhBAm2Zefen0DWRonrWMR+S13QZ/5hMuBfCRFiw36DTv8yTSecR5/kW
gU25y8z5KN+l02DE5DNb4Tow2dnYD4Zl3cP60PoF+VDkzxH4MFPrtrwJhtOY5Kv40OWBEUylQc7n
HYcuNDscHX2fF5sep/xOS+crbe36HKXtzRGex0oNdMQY9Zq+MH1GtGhSwEQe6n8TFYGJMwvML+jm
cElwuJQwZcfBP7q6ObsjSYRp437PfWYFJgFncDvZDXsiZBlKkhjzgx8eSCYCw98JZQW1OQugIlrk
o5jF85gi6TGt6LrQTu7GJLms4hZEC6+9CqlKWiJIIhCVY2E/AGOqyKGYa46ldFDQhqcSt9M42Qdi
yJHJMSaqkU8xKWg10Bm32GOt6uFwvxN0D2T3ji33kM32m7OaQUYTahmhKFOgPUppJHeXaoDrgrmL
3UX4gHSARqvpvooesyEWy13ReYA//PGR0JmbH7KLKBZ+ylbIZUxeBioHc75hA7imXM3nAaTgJu9E
zoa7ArXX23ANsseuWaMOPRTYombVMjISu4QE4fHXIKmJZWpBN2zufIOPMQXuxbVf4/qfMbS/+5j4
706TOaJrshFUu9NROm+SgWTXzuUhyHWzxQxdUptCdWadtxnz6B7n5XGUBMgM9CbbzBne58zGmct8
iUwCgWu7/EzARZczghAHvIVPPeBX0riKTOCO1h09YyED4heDbqzfprSet4xTyQGyw+/F4E8L2YRb
2Tw75hReGpyLm+wfhSBOd+Yx6Gn3Q1V5EMVC1CbeWWXeF8KdCnvCcGvItwsq/vW+KaDBDC5ngYHu
2BHAhXgLZgd9ZwhjCEj+FyPRW5lMOXBP5ND4iR7NfLROjU8QLvppBoHmZqyXkE/brbn5yrMjMFG3
8tF3u2hjdTlpGJzuEQI2XI2wMbIMY1GZfqipOCSNHSCEou0Zdux/rNvkuxS49in2R9yNiU8yYFU+
TXb1mKzxPJGGZ4Caiw/drqi1SIPgA4rpCGRyMcvuEkcgpuLBYLwxX4a5M3c8Lv8ydFICLJiXtu9+
Kn55CVKdxGjIFVjNjLOjfyAre9tJY4AeiPRrRkZ7Fc8XA2I48DV+fuEO306E7c6vfxfY+Rm1Md0h
9ibbSNlAyjE/BkYE17yz2RPE3ODFBglZgvVAIS2L3HNl9etGHovOgmNtVstX7ntHOwGI7RYp5UGr
k52zDt6nm2J+bZG3g1irdqvkgA4QjCnRMCLsmksPOi8rRfI5Z+6jSqJfIhzOkT1MyJVgYy0jk9GO
nQGbGaoX0hKw4XhvZcO4CFTyuQcIAQUElFmMorqvGTM7Yebj1hyOtoC8VKIe2S68xxaujJRrwWVW
hOy4OkYOn2STAUdu9KmbqcsWbOqRN63FqSgxdhrfva+OOPTyTXm3RDheCxxYx3mY3mN4updUy48u
cb8geS574ysukm5vluofj9erYWGMlQnymIb9nUfdUsruC78Wtbw5PSKr2vp2xVax9/XOjaYfNWa/
ZO+/QSLLiCZgqZfSGG+iyt6GE6A1TITGDag69A7jMUtnte9GwOxYPvihWcXD7BV/2+En8sAZiCkH
UpFXD0ZjQotV2yn28yOwRxJmB5zUELrE6q+KWeXu0Ci/RLg73lsNp3JMiuRWLwsXXYcxQsPUnPKU
oHRCD511eEQQRMhQKMFl1MYBEe42KpvBoLjKHvtEP8Zhz6bLsL49B6dl3l1h+DHEGG1j62MAZH1M
JlbXesWhQzKHiao7e7FBR5z7gQO7p19NE8lYAVV2FFHJNVZtuzjpYVEgTjoCnjKY73vVtc6LaRn8
iYqlgXywPSyi9QQIimHThYvhqJrIW8NtWZZOaqQW+/Rpl1a9YJw4+CmtLOZdrlk6edp/7L3vNGR8
VdRhtitoSAj8wl3d9aMPQ6blXC1GYnPBdoF36vcGio9HgD+n3hsPZeHewjVD2TaOUV3+yFwYhzya
3+ie9N4jhAJranKgMj57TUiLRglamKhFarQCd+RBF13UNQCpnFVSiEaJ30g1NKfGAHw0LM6IM6Fj
j0w7cME2/l6wX9o0Fe4CXlrzzNr7cTQZzKJXti4zqPPQBlWSoXds0HFVhk+Gtw9UPcqtpx4DIgOC
2J77Y/jF9i09Ah+IPMIj7HXLEkv9x2vJBerH/L1YDZeuRU/CUmraz5IyyAp/fATj26lJLzVGHhi1
nQoMQB6bAt8vA2r11zSII2hXdtSICcWoq3OIiofpnLqEy/xD+p5olgVqSroj+7W4jHI5EPzAhGrC
WoeK6WbqtsYgEJLvWoZ/FkiUIAwM3gIkQDdjkKdmU0PkDlwMI9vRG2G1ekDqkmgkVBE6uKvYC8SD
GjamHGiNMUkuCh1ePT5QyKJsSMr+mI+tE9Dx/LX8+U3PC8c68iiPKA8YnyoQ3lsBaJOTM2l/6zXm
jhuemz25R24MR6c90JZgfZuUf46juX7J54PoY5gZBW5k0THoAMeNrIYZDICsb2yOAKtTk9VgpYEU
ODj1jb5BXeMAF2uj6U9S98eec3TNjhkCPwHa37t/HYlgqfKJwbVfyLLRr3NPUI/pH6PEiZ/X7msY
QEFYhHvu2yTxeYmye6rIIeqn/I+h2bTY3ERatEmQja4fjK7Z7KReK80S7dqcdXimMzqAoutxquaI
bPqKC2e1CQ56JvhiiP56Onqj2DlkzipWDblWzBizAkpNWaMQmuomPKDXYOQfH8mnDMAIkyNYqyDB
GEJ6rP+nbcjdBLWcOO14jVJmJj1GPMyIs97ZUMgXr6H0BLY5N9Z0gHDETvJWR+wf5tVGK+Uqai70
Jax9fvr8i8RniTv0cmO4JvUpAisg/JPaOgCUjon7VM/QeHBawpzAgwHyTbPMTHuKHECgeJGgtisZ
fS0JuDMSZDpkvWlH1AQA9qxYF07jX02bug3TNv8eFnMXdzIP5kS0dFnMFuYIRSiBWg2/C6PfAJku
/A0QyzP7YR6qwE+hhhMSJXZd+d7ognCo1P3o/NlFCQn4MHsziwoyoA2iYeCOkJgsixgxgAdqHZcU
U+H8NcJIjHqEMlHV6PaorQmVqr4IrtWkX0Lw7Px3WG8R1Q7m7TmdAfBnI/Jozzg7Xqr39WCZLHt1
xbkhybiO9RUifrINEbgFGdtDegfGQnlPMWLrv4IIp43H63qyOjRFKqEe9NOX0qn0qU/ML4SGtwW6
3dlaU5orYi9Q3uIP/BwU6ugpFtcC/9bJsRc6HusK9hobLgCsbZuNDT+z5TFdtP2MVU1QPiRoC1Gc
M303jq4fQTapkepFA8o5fz5beXgZYUh9qPJfvdgj2DoG0rVTX4rM03tiNOmZwx9yNh+N1xwbaua2
/9LQASChqbCrpn2rSYMhgZd3oVfyMvMO7DXqrTRU2aWPpqfQdmUw43omR5OAMkepP43wOrBySciW
snwlwqMOCg2jok9uMupXjHzJtrez3wcuY/7K6puZa/kSa9rV2OvejItMeBIqMgzi0n+qx/ScNyxq
lwXNByyDLyDqSKMJfdvYOOFyMoyOQy1+o6z5VS7LU7JE5WWY/qWJNjcFjTZcVTbrSxEf/aqwUZ59
Cid/m8H3wZpCbR+ZD0OUvcSYIHfMf+TZj2rvzQtZb3gDGM8Mb6Q724e0qZ+HjufGRee2bxe9ber5
hUSjPS7tJlBz5nFHOIhEM9pYHf7ycnWz6GlBck3eoe2bn2y2Dh7qrNdsmQCrmJwtenw0QhYMxpSs
atv+lg3qZbSRhEzap2PMwkB6kMOKyfzMJkhDk1W/OjB9gNxUbylRL2ej1ViX0wZWN3LJIV1oq8r4
4GDvRCWLzXTM3fktdzaRKojlTBxwS/1vS6A/HmcSP92p21dYCKFLqe+evIql6fNzrPw79V9O3Di+
cE+in84g+gyW9xj65G156y+hs8JQFrYVC0prLwn3nklNNTNdMuxYHsbFfo3SpTv0Gez4cmwJTEBl
MRcMUDGJfGhTHCNyvTe2ENDE3XyjRB8GoS3MTXYdKGdw6JG80i/uwxQly9bDKPduMBoOHMNM9ugy
kKZlyt1akwDt21RNsIjqX+YBm2H58BAW7NoKVkSNKB9Nx+pAldmw8M3fLDe7/dCh5vdZssJfNAr6
lpA6zCqOVUdQrMDxTArB8O5zRu/w+sxXWdomX33P92gUv4xYowKnztgwZeP05P4pXW4bObHilSIM
t0zHyRICRXukaCuPXdjg9HPsS06DCiP0SURtx3uSkMQ6tdFNETY2aYQXXo1hplDxi3bU1RpwMFQo
UTwMITcb8VrGm6XKAvP2UCQXLHOA1zQIa1HaWFlKeRpKRFosAVCax3ucL+/IysAi4f7lQSv3i5dY
X6aaX52BJwryaXHKBBLdiHqmTYpLn4FV7ksEz1iLngtdwZyqQeRFUO68hf+1EMreInzZqfUGa9Ut
ntkX0/y3u4KByKUGqtVJ5EhG7v4d+3ifhtUbEapL0OgtYeDf2uzsQPSczYv/2+TJQR4DPs7z2vAc
KfuHUOJ36f/zyB4wlFNBlESi8h9Z57WkurJl0S9ShHxKr3hP+W1eFNvKpFI2Zb++h6jbfU7cfiGg
igIKUGrlWnOO6RpMnSZT/egm45pEhnmMbf/J1iVsuMp7K2tm8HLpY05JmMG9Nzh+kpyARnPtu4m5
tYMh2lMzcO51J4QSaD0zX0Q7lQrc2j2qZb96LcmzEI5dnQwkPJvYyK5mxT/p2axv+UziSFOkb2mA
R37sOeOSf/hzsKG91tWr1TKO597lFlykvLEENk5KNF6XSoCp4q9S8rtlgp4YqBzXSNCYFxDwznKb
WqTeI3UO6AbNs3BOge9CqLBSxLNf0U2iRCKWxBflpu7Td1Iz4GuzV3Gd8m+mw/ZEqOAK6zfmiOrb
UAWkOjaD3KqocY59yo5Ju/O6aHdYJ5N36SoSUyAiHFWkX3PlHqJpJA6JsWoQEPaXx6CGsm4u+Ht0
LHGBFA16AO2++tkHOkuBttHwFL6glHzPQZnTd0VoVVOU4QSzwKuh/g1sFPPM0ZCa6O+L3SHPq/GJ
T5WJTvOC9u+XU0/JgQFVckeCSrMzxREVDKeuFgclpm+dsHy4Z+5rVYQFICwPOKFJEi/z5CD2N0+x
mK1zjt4FddoIGhMOVWhKeqWhR6ibnN4I9pKgLES0Hok6ijr9ZW5SFioREDkIHmyW+ltkQPD0Rlrk
hLiprezaF2KrFvMXNE5EWqd5JG6qjYcPAK4gsvyAeAPtfLVLJqPWLNMjsWDkYs/kTYfBU8EmjwkB
RFDOURdBo9TxpH03PfmliTqOiAxT/eBXPx3mRfvR92ihS3QTTg9Q1A866CyKe2cvxFjRwPIRibid
g7WHKa1OjfoAHq3bdNXG11rv1IwmNsvoPFlYhmk/4lJK8y9OFpd7xbC5S1BO2Iy5kXG/oGNprkR9
/2JsDaIsk1unurRt+KcAL7ydYY6BrK+Nbx5E501Ke7EFj/U61s21XVCAMq8YH6boQ0dvhkfneBUr
gv+7pk4HZj3Yq7jAKDL8JiVCPJXeRaIdoGP+Rw4JYJ/oKGmJGgnWQoFhpUnAPHdoS9yy9K7kLr+i
yNgAILKWxiJhPUpOO50O4FdIm1sR24qgSFMz1+58yExUllaNrwxIuCarY3Ke0oC+l0LVAESMmLrw
1AnsiG0QI5WEF4NB+QuOMCbWpkvu8VTwJQ+TN6MMkfSMuAvy1Hr1csfcTETc4dyVaJ073OteBXUa
8W99AjH91AxBcA3CBHr20ejz/nnoY/dtXCxbJWMMtEEnT2fFKwIMdbQc9qkDWqVXt5jYAUY2aB3t
/wCRHn2fGBpiBqE3wjywYRO1yb18usYmZLNoJLu3gshtNFP+e+5dvlKo3Nl4Rj87HTY3AAxPwoBx
2BjDbcJkRxxLDLrYjak0iiwlOa5jxNEtncgF3yNMCX1eFH9hPbL8C+MdkWdwz4jK2ztJf/GbEUrN
mAOZCQWJzmV4pJHhrzrhte/wTth0FIRFpAOjtqRAx9xVAjlhnjLwz2hAgTs6WA4uD+VQNdYzYM+R
djitD+vlKBCvp96fFConXs2a5unTEHZvaQMwoHPlV13a5m1If6dEo62+M0mgiqbQ9cKkvCNabpW+
ZQkmN5UU5yIBVGQb05dg1KhWSnvfqJ5SUu1rq8PeRknUJMdW6ls4TARDxO+6D8/5WRqwcjPO0qIE
e8ze6161DYkv2EP7tEWICdIShf3XwsbLms97SBH0KXranyZ8fJ38tcb0pcEZtAVPwSiSbm2VzLit
2HhfRDS+ICwLrJjQat//Ke3pbxn0H4x1YGFEP7ALYwwsgfC2KW1dimuxSO5zVYIqmmrjzNv0k9k5
SACXjpVJ4rIdCEr9sfiddlFzhirxV1T5T3a9am9m6kTcOWYf+8IB8iMYkPU5kuyF1pEv9gQaxxiO
PdKGoKRbXXX9C0EtkPYGSBgCnlYN7/y5qm5RMmBMCnxobO+w0OtrpNIvbeuLZxSJQGs9DDTziDwm
IzP9EOr5jJOYkGlDUPoSBnSwsNTirSTCTU/2idRoVIOcHu3TnMyHiQp6P7fKOqVk3lJuOv97bfnZ
42bAu7AriuCjnEPssl7CqqKRBbFQqF3pSHRZeWVfSga8owdFFosTKssRYmDHbIoqx6HdMo/uF3Nu
rJ0aff+My1ycK5EJaBeFf5CkSDo04ocsODUav3Fbo6/zooRVzIrM7BxETXamZeTu4iJ6D6owOlsW
SQCN2RJCkhJGGYXZ+XHhgHD/vPa4GczWW2qwJ4jLukCDrhjBUkqt2GRwM9UsKY+rPZwTKOB4JEiM
mI5gzBF+GdVOD7yNYzK7Wyo5GtWd3Zxlc/GsgUS72TmEYFOulmLISSolpoMOQw480Usl4FSvGkPU
u9ShkQ23zT2F08LLBd75uAA4SGZNkFRsG4kEToSiSQ9QC3dWhZItfUIjnB9aw68vdSROBTmshDgo
QgvbGfu3ziYWEWkyJo8kyCSUdWdWrT6YZ6hdUGSV7x2HhTgRxYWPyMQ5FCnyY1ugAwaIhFejBb+2
QetmnJ3l3Xy8r49rfYR1OLEGjHLLJ/W4SEZyJ2vsFR5yYgZBBBlRDW/jyLT4GRmyo7BjmBhIHYYu
PMN2+F7l2CGm7pgVSXSuwC1SbAyb1jCMY138gtFSYR+k5ENkT2c7MwHNNHjRdpUv5520rWc7CgSB
Ob9cYjRgvea/XPS/+wBqm60teN+UkNBbxuewpSHHliHGh+RgH5mHuxtxvgu77DlMO+PUAaGJZlSP
eMPcNeBlMGqEosier2ZGD9EsY8Z0TDKHOgHGNJH5qgtSmuBlj6OGpmFbwOgo9cN8IjyuaoZtwNfx
ORQAr6UdwRyUtBpwNLUHBOZ1FKVYJTtnN43W1pVakyomh5PdxpC4hoGPvGxpykSNyQZicU8EAxNv
O2ZLAoYRL7QVzcvR91cYot0i4P7IEzaKpWXXp6E0y2PMqMaLu5Cxb31NdES3N+jH0+e15aatnhJC
hY9eZdQnZ7lQyx+TNDesPbtiBzVH+lQVc3uiGkhMeUYy+5EC+Fk5CpyasCy5xSTUp2sXt/QayMtm
mJnrT61GXCFliALOt3jrqaQWYDmisc561i3OKL8NoeY0bwJJxFnEHnuGkJqnZ3YKdLBqevetIWx0
UR+KUy6uRBmegzxCd9laNWNuz6QbHGJUNGjnlQRZvEZoxmo10gqsJtIp/V3ox2ONzSn5qCb3jaJZ
H+DBO69iDJBhlfVv06XlXaEUZ9mjCZV0vvMEc3yHKPHLHM/jNSzJUMtH2e2Am9qIUieB9tDFYyak
na2x02YbFA18U5yA5FFDGF+n8ONhMA7cGkuiPwZ7iA6Ec3KA34xbwn79mw4IdplR19ACi8cdLcHs
AJsMZHkxfBAgBdQaJDAdfbBxs1e/eHJ+KSLgvWAs1Wu/qM9jypA9+Ov4fRrnrxpm7bbJ6hRGDshh
1dDk5pUXjIsihCEeC39lFNm9jVwy0BxWf1dcGcQ2e6VKTk6opfBugqeWvcRVwOg9YsPcF0jAZytj
HfWAmmjjG5phb5+bJGjKZ00/5GiCkt0wwjsqkZCuk5UkKyIWRZx4CIPRuC+l5ExE8ipBB/cCmpzv
V3DyiRWrdPXLshdaWI7UwGwK99TO81MhunZvleXPBKTy3rcIPYvG3qSX7dFyTrL46OSGePYaxNQx
r2Ct+c44YXRLnd9EF7zxpufQWUS/b9KJUAp8NsZQT1sVo981QcPFay+BHC1tOnEV2bnPaetF5zhr
ERp30JT5SqyTONxPdpnJtaqT6eAU9O5B3wgoWaOxCtKANjdOQVSXuwg0+AatGybTaWv7P+mb2c/C
dtRlismrnJe8+KDPTl5kOtcgtne+6ElZT7Y4R8m36+wfHmp+YVXVWVB7cGAnHU2VK0Se8pQyPP28
qKcgOlXJ+DfAcb7GK3dxmBRtaqebyLyjOG/A6DIYSXY42chiHW45wONdrwb39HkRJB5wXQaXKQrf
ncgIgNf20UGLtIqHAnSs8z1iSLE2Ff72yj7ozLVObKMCyulBQz+10lNhYfdmBGEw/EbJprFNUmAm
3oosyhT5vZ2caXkm5zYQvzj58y2JKpPRH+uy7XE+RePOyZrtgLu1e+/v57mb5HVgWf1orxuqhrOf
kDf3uOb+37Ukjp4Tfx72oZLfGBC6OzIocFstF9r8YQy5D2iIPkZpTgZuTsBb/bSxwCRfcrYifK1B
AOQVfiFvaCo4xbBTxd3xc+vcdN14IStnujyujW2E7Z9v49ocmOSjXmPualFVqykvMQ6ayLmxWNM9
V1a0VRZ5r63NMCeKxx/lTEEGJAvrQuX7nxe9PRJMnVuQ8CYPFUgIXiJDDNT3Q7CxSC1fMT3dK221
10zR2kPEWez0NPznz93lgVRfx5z582vJnufsIQaI6Mmwc6mDAzNYZmZJcPnnoiF24jLVx2IqkqtG
7pQqke0jp3vWNSUAeXqALds+uvxzoXMvurikfNoW80rf/jqZ+pylU3gZyaTY50SIh9WMHraAW9KF
M2uuRlMtw6I7ScJSzXhGlTVPv/AXrUKnNXhH7SttzghgWBRA/+ShlkSgmmTAUw+h7JxihmljIj5c
56WK5vgqWR5R7yXHZGTiFSz/IZPTlEAMbkYH6dIwSZLxq58vMaK2X+7J3YO8YjPgC60c7j/MYVy7
sNHx8n2wryP6y6mtJ0ysBuRFhMumq7tTWNblAfKQc7OULre9zP3XSBGwYtJMJPFx+jbr+SN0vew7
veqzy0yrTjCcYVd1jxC/icCFxkLKt52+myOMj5qs7a1fG9PaTlJA7VFqnV3amEPUJ/BSIuJnFaVG
4rr2ho57c6mQka2wU7OmIANEhv5DgX8DO7QuZ6v7ndWEGPRw3gqDQ7o2KvM+1u3XsLHQcdVp9my1
tJ357r+nUbnjXK622TzxkQ6c0wCursPecw+NPcp7oMk/6rzqgOJKnZ3gpRLie9rZIMUh67cG4c7y
VsMb/TtXLCFZb/4ylsW69cbpjTS3qxWPiuyvkI+mLgN6idI8yjZG1tm00wZpACwH6sOF1wgRMlfd
b4dKVU+L9SEp22sd998BtQgmLhVaEpMteVsGpINbHapOfBq9p5ABQ0MlEhrpMmC8jxJV0gdPJzlJ
sbMSqXA/pEPnvud93Ire8j5MdIZM7Yvg8Pgtcgxa2pEXXx9/a0blqZ/A2Engku8qe3rcCchK+uQ4
8xsp896HFeX4hUyivh8PaBHOjOqL+IjP+y7ZRF4jzMPjAX1HsdHoLOfy+NvZtc8lCoTnNOOLZo/7
x08JZmifmE69PB7BB02BoykzVo+bohbuHgI2H/Py+tPZdFkMGDo/fosQlh4O3fHL4+lgBMODjhrs
wY3+YCL1uFM2uM6TF1hP/3kNbIUpbsTnL0l3jw+NNtLP159BWdrEtIEPj6eb+wA1D2K6y+ORBpHc
/bBMMLDyTny+vrBOn7MyuD1ulXpWF2TxbOGWe7ijqQ7ZYDHKXT4LsnyybT1Mxv5xkzoEcGUaBufH
c3nCe6qFbX++6aA58mBoP5Ig1s8iU2i6eARQB/1l6tHpPG6OPibrx1vyuMlwnDjNuSVIZnl2ou9I
Awl6bIPL30YN07KqbD8f3yAPMK/jj0plzrPF5/K4jz3CcJwgwX2+fgVb7pAXSKm7skMAIVoHAjYA
+QrBDZs0+TttECkyj65fiD1Ul3nsPh63HFNcquABqO24Q9LfvXYUu1LThgnywn736/iJ7KPwboax
8w7h5Rgnv6VOxf3xa8dPnlXTuJ+3/Nh8Tul63h2whu9Mol+cfJ4+f0dk38swB93nLdG3r1BZ2s97
qlm8krZTff6uHsY3jBLq81Y25e9Wr7LPF2CAoPJgIn7+zq/aj3SYwpuv0EUBN652SZzsw94Z75gR
4k0dETT9uOnSjQfxovdmOf4xpG6fMhk+o8U/5U6F1mQOD7O2jRshFEzpk948ENqpQXF3mn3HYi0z
A1RKlvK2Y9zU9w7H/9mPjaPpLhwVlqF1UzftnUiZAA6McbStD1oB1p0sqHzDwCva+Au7I/NvQEdZ
SvwoPZDVu/FApV1KFb4bMWP5wJQhMlAiY1eVl1UngnBe3LIvt4D4l2U6OGI2Gu/M492jU4gPb+rc
GyH33mFW2c/HrcdFNhBI79WohXPTGSEPj1QWIXsll1F9XJXmyYi9E64LE1CxMG9O1qdXVdzVgMjD
weTK1ncbArViQxDi3Bn451MbGUpVCbqYvrcMadJgTTgKVvvUc28W8s/BmuxLWOZ41GO/2PcMX2cc
vIwiOOsmoaYVSANn1XRuuo8z6d7mZPL3Dr7Q1eNmM3vOzQ3uTI0GaOqAh2QZO6sCgxIFDnYKAGzk
jkjXv8HG3YdoM89DVIcHI/G/O8tL8dPOA0XLtceFx1uk6IYeNVUs/bMSElOPg4s4lM3jfWr8Pjol
FI6Qd93b40cxmOtVa5LhKFJenWyQY7WKIWE+zjHi7tRdmwEZM4aLhX1VupgKyglHS2iT2ZlOYJP6
LtUYls1h3TftcJdCRbvWJNRxiF9auj3XYHmVj+/C45oMaK15NOU3j5t2PPxibmUfRisVN+bhl3Iw
u8NMURu6MTJdTOZ3OzLxtXbzKfNkeRx0yRw0w5UWQv4IXczsiHAp3OzoNo7JuFZi3uvcDtaiICCR
sbaLgqMJLhOVvvVsyFKTpCu+GX0NsekReTk3yEEfF4v5gsJC7kx8U1Qz3Z75KyS0vlJIUoM/RAuO
h65js5slGLPyEL330CQXpaW1SRPjUOGXmLRBbqNVGoh7R+/K3pat9KWggt3rEO2HMGHPUPWxnwkI
gupzSEVwbOIGcDI+41zXP3rl3pIpy3eh+oA+sVKdD+2lC/dRbJ4yFZ/oipAbUAIYnp+xbEBkzdxb
TL+Fidx4Ix6JNIo4D1jkI3UyLVWcTFK3OIX8322YXcXpn5ux240zk+YCeGiVjeO/72ovf//5w8dD
tbAG0UMuD4U2DANcr20kwJ/3+K/HffzB4wE451JW/dev//20n9eB3fNY/9zt389g8w1pzv9+tn8e
/nHNQp7TnP/9Xzye+vG7x8Xna/zv1/PvZzYf79M/f/H4Nz+f8vHDf/3zn8/z/96Hz0f77zt/PqIJ
TmTqLcRARBM2UCCO4MviPRSG545u9vlfF2P4lJrlMqb+MzTpdaxNDPqz+k0rujs1ViexVmF2q2rr
TDUUsXkNPqAjitNk331fVACQp+rcVXv2NZiVFCIrUaqdJn/63C8X5eiUZ1XFf2lt9ju/WraYufE3
XTZirYrEzijsL5FQ7lnIwT2H2AKtvqNMm6C6Irhi1vB9SDhLVK1KYWPYF/a1cOhrbJFD3OFJXGbu
6KfPUIsQoebhJchFfJ6lTM5hVTF9CDNEsKaVbcuQgJDAs/LL46JwohpTQ52vwYyP52wgNnSiBtr4
y3bTLAgL9KGxo2tPP+TYLtkTobiaDdIRNCc7u22A6JFruc0mJvNztp+mLsMGyKumEXCqK0bFxdSg
UzQizpX1ORLVF1zGyItHOR4NMiVH3/pJhqY4Dazr9zkjWR0ixk56xDi5xKu3nKTSrEcm7+i3Ns2O
NiGka19NWJFTtIq5/tq6jnmcqisSAOeAgXErdf2KxVIiXDx7qEBXtPjyj0TeG1qla3cOfoEnpkfZ
kMzYCVy5CZu5a5iinsqWVxtMEmy17X4UHlqFojP3tm2/uCIolg7ce60KtfcMhr5GWK9FG1RbaRq4
2gmsCGKQghF1x+glpK/GLrlC/gfmsfZkd+FvzXiN6mCZ6cDfnupsUzUQE1zDCdalc+2X/XwA7ris
+wuz+CCjSzIUM50wvpFemhI+ZHdwvGCnYRDJ7xmAqe0UoMynC4afjakGEz/iIoMUfX7fvUGclruQ
RvlCFLk2MNZpyvwyh37YCZylARugE1FevFTOk7mN222s9PWcJU7y1PZIKYQVlqTF4H2uw+fBt+Rr
SwZWP2CfidgZbXpEObj6nGOOCTEK2y3pwOahJTZ+1bYD0Uv5n6lx2y3UPfR+/XykKnWe4lnQXp5p
q0XGHtTkK1FYYi3htr3j4sbIahBI61lndDk0sGP9zV1+NKhqh6X85qoNxVFJPMYHQM0QbWzt7036
o84AdQcrR3+1ouFc5E38ZGOXFANJvjaVUxDIJwQ2I3l8/IVrsJFrRt7cxHvJF/AQDtTvhB8y5EJu
D9c+3v1zhEfKpz86Z3SCs/FkYMSN3Tu97O5NlGysmSlh9WLu41QLiVF6R7eAspl36NP9iQ+2om0b
+R1Ls00yGKlYAad22Os42Uq6pcVxhphzxLGBz3zkyJdt2OFfZGjIxMDJVMmRFoyrtggPMmYsYkyT
vQ/G9I8qsOBE0bx09/HvTbIMN9JKz4bvXvzE2pIDLK9ZGKenNm9fqw6ni887hqjeRIUJqmCRfK9x
3q+F0TH5aeTXoqkwF4TMtgPdYcMHmKpd9yX1A2jhvnxKauGtWh234NvoKKIz9CZp7/1u03d08rJI
HwmbyXcBavVBND5WYA89vauPVuKld7l0rXEmR4H/btZUwhpTOA06/8I8CDegxlE+NJDzq7K44odH
x5lbb+Tlzuei6jCEmcDYcifZOX3OF7M0//SEa2Xa+gJ6K8/LgKDHRqwtaHQmzvu9Np6jIXxqWrS8
ixeux6i+ouD4SQyy3jQgh44DLI9g6R0QdnKdrQnZvsVGMfHpq8sLiWuwZM3yDfEgMmA7/hnGEUWa
P/2qUxcqWW29gAqoL2PrXtO44j31CZmwcIbtc7/8iwWnubXp3NwK0cp9U1Qspdp2URTzTJr+OF/v
RVyW+aBi/DMdcg9E0wCBwYruSVZ/lQ46eeH5LCpVc9DKBXsoPHAltBO3feB/hG36Kn3M9K5t0zkM
3ZdCJBrOlU0XckSMmLWYNxBKTgo0SVyE3gWQmd3h4GdZcdZB0lhY++oVORCEpboCVlU1/7Sr33OJ
1VhXB28qNeDwcde3OO8wZYtrWNFYqydNaETan0wMBduMgwHZGcaRURjDbux8d5m3XyRASfQJ5F9Y
lq23jdU8NfQbDowFtksgB6NNYpz1aJ8dkik5HX0vgvxgVyXSciXsc8vXms5ynNDRNTaxF72HORiV
qZsvSRLuirwyztDYWXylwVY4TzWp6cXVd596X4ycaN3zCBc5cBAoMBrux6S+Bkf608XL7M84upJ+
G5Sg/+hbMf0jL2SUHvoJ0gVHn3iPDDYPm/fxt9mhFA5JD+B9+9LNTbNJ45QyPaU1Leyc+MaMVRB5
4PDcZO2aCNVNOGfmHcDv3k5U/wRrQaFFmJNd0IZH2cTTcfY56zRO7207KTLUIIfepxqPGsQZBgRo
PtThtfS74SBp2a2CSPjH1nGuosdhL4e2QwVlXoC6ZgefZc6tLfswzDRpRQmSqWwOeVwSnlFVR+V1
d8gsTPVNczP4frL1o+ir33QjWErzRygHtCMj0QMl+DmZEAlVBeYF4gpZZKg+SF1sidZjl+hW9NlG
UlwiF6dJqH4iWizXaZE56079wpPM+asjYjBEDhdLdjVpy0wvfenj4i2QY7kPeudtLKCtxpL4cgFI
uKpztcva74UeyjNd/oRSgDDvOmv+xoJiyzHNoxpRLJoucpy0FNXTxHbvSPRDy6TdYlBqODlSUYVU
rQrkjUOXLxacgOKPThbapzuOdInG750QyLZqurCZqzOKNxHDRCW6qh47NNo5H0BB0v02W5IQJUQN
U1ofWBa+g8iL93nCUdQNp8aJsr0Ahg5wvMOrlaOjbAx/Hab+Owrv/BzPdM/jOSFvIyTwde5oiWnb
R+NMpDMiwmdUMYtNZMZEn2EfzKS9o+lTgzphnwN+CO6p6210lqS7PNDXzFn0sUbtrsAwnhwBxCo2
5nRrelfcrtE4GVsxFCGubhDkTkyE9hzGL+hDv5pmET/rvvxhkvdK2sJ7jUmApqoB0QqhD/l98bpL
EQy6yAvW9YDP1vHLal8x6RiB8L1VXfaumTGTy1FJlPG4OTHPvloembSNDa5HefmwVbwDdU/0YL5U
HZm3NQoAcBVe3L2kYpEpSe/sotckz3oHBD10x3vMolnpiJ079z/iwWl3I6Q+XNSh2jo4Br0lPnKq
ntMa5odw6yftO8V5IpbuwMJzaHsm/CMtw15BRZ+N+aDdikVQ/Z7I/zjYyt/PkBjAbAYxyG48MCSb
MRtUB9p9dLiiaut2Znfyq3jJYeqfGZn5q3nOv81Lzes7H2iIXmabZKmhF5BjG1YIQnZuvmy/9wQP
o5zFWOYzFZwwD8zwwl/Hi57GaZtawZtplc0+MnoPIjpRCdSiBw9bEQx3Cgmsj39C4m+wZDc3OTnd
KwmzG8DzO4l39VsLB92CzmpPPe6HAYNnuYgtp1Bau6pp84v3Fng11kRf2iTSGfWGfgOBnMN+dEtj
49IwT3Pf2aRkrqGKQ8a7CFXdHqOQoY13ewgRvKMqGejjRwNruNfaAPZStQ7disAe5MZ2rH5F/YyO
zg/eSDv+TRjHH4ImCXb0EoPxNWeEVJHpoZnrSmUPq3nAWYuqazNYHTldASph2jW3oRqR/8IWzu0i
OI6DaWw41HXL6YLBp+0wQofBNuLJ2gZdI8/mpM+OOd7LtlqSjpeagFwNr/ZOUTa9LnvonZmRRDq1
+PXUEm9mexYVdkU0XHFHAbZgmDu5AT96SZDKTO6ATxLcEvXPLLeGKqctIbRUSxHHCgzLemOY6HXA
DzPZtUg8b6pi8dVNe1QDivxVsgIlQV59AZjdtkykVl8HdwlrzNWrFTJUMSmKCC4v1w7g0zHhBCIw
VazrIhiujts/1YukP2nw+rrEdHXVfLBAipCOkwTnwR9eR7hUK/qN/rkymUSDv3xNNdNcG1W1GfQv
hop3dZ5HWxTZ44LKhwroqxN1+7XXHWrZpMO71tft2vfiknEmLqwu3NpFUb+zKgNyBW7iuug6TH9+
iormCk/U2SBkuoYZBUBTLX56FwNw2iAgF8WvWtNEwoCP33Oo75yK2sb54cdZutJ68tjdYbrRgjze
Un3T0lwcBH8i5JKHKo4Bf2fViteOGnXgFNh17iUaki+99IwrcRFMFVVobnoyPOBNfcyFzcrW+8zQ
nUjcSpeMuSlLt14E/5zR3kJXmu2rIKpm3b/XIflvQML6becPR07Yf8aarcYUFf2a7ir23YX2FkpV
HWtpJbtwVJdMoQ33ZpvcRc7f/rJTqjEYNG0coZwdyHI2MRbPvvNzsES+CucIoIetdxzBepUSta0s
jfZMkITpVtYPTKghwLEQzXQbngeNcwYKdf5SAP7IKzM7pTIbMS8F/TMhIOiBouEVoQrfQc48bBKj
F53txyFjstlhnVL857QaiOH07B0trAboDT8q4+4JgR3Wsua1F0TEMLUkmyoTznef80WrAu+JtvZL
EHXq5rbRvcaBGRtT+ka0Dp5WkUTHCJgcKmN7CTdM6V3Q7zK3vU9fBJ3FfKFS+pKZsB1SZ3yXbeHv
3CUiMQuKo48Y4lzJnQrERLfDRoAbyXxvF+qOok+fklE99w09DUv01alw4Hh6wYvd93BNIoITB/op
q1Q4zhbiljhhcVEHppEHI3J7oBQFm/tCDJdNDe3x7KBN88AfxZh2SIYFxOUYN90YOe7gbtv38XSw
Z1LorPHgiLE+kmKGBNF2PeIUsq9jNI5sX3qmHq5me2yfrMyBe0BFlqQnSfYRU+Lmmoug3kH5YKAm
sUYjrejLCtROig44Y/M7SgSDdhQhPKIYrJndEj3L6H7p5I/IOUWBfVhA6+HxyHqDYU6u1DoDJUCh
UxBUXQwsiDYhoSRjuiqLdiPwu1V7Joz5u2FaFTkA4l325c9xUZo1EdLMAB7lAKZt7Qf6pRTzF6/A
4enxQnET3Upl/pGQ4gxIbBsjjTGMT6CfzLm+08jE3zU4b+icQKgtHcU5J6vHIAd6S8t84yacMyj0
oi2sRCA8cFvZ1LlXDg6icScX7AOohSiTZL464DXR7oas+CsEe0CpClwXdc25UG8KUDI7KathHdmt
JpwH+TQqKzoerY36A9Xb2SZfkUNCXy3Yymtb0jQqCmqUGWKgPUP+ZWJPpna9TRt9NcDSbwwv/VNr
uUS+SRIuFQaYoiIUF2L7hkHWsCsN74cK6kPpjXqb2Q35lH4f7lWE0tMaYTe3kf81U9SM6HE2pGRl
OB0y59z2iBrol27NmhVX6G+4g59Iz9Bvul6wKl6UUfmknFIG66UIiGaT6qaKoL1gg59XqnWgxwb+
fSYRmtZzsJItKdkCbayMv48eUGakqQUGtg1qD2tFtXjTJKUSqbLMzBV5F1ZvMMMcsKYNA9aWdqQP
mRPsnDTlgYPiWaXRO8RdZxvN81tZeT0iRpjqzhJrbi6qelGXEKhLB7W8LzdOl5/Rnrfr2LB+NCTZ
zXM4ErRBtkRElqKhZXzmjE4i6WQNG3b9UH84BAdL7cEdpg1RnkGT7taIjKZN0LXRM0J1jsxOMzxX
9abosbxECfqSRKoTtDnzzEn4kEZxtBVzecw6X22mJno2HOdH3QE4mBF640OAE5r8YesSnU0oSuvs
JLPZQoDcHbumM3bEJ/KSPTLoJ6dFKj/fhzFCM980C0/BcDZakJ9qteb3GN32bs7ab2F5aWLkRkRh
zUj1h/yIFNvaUMICPEBAse/j8p0KCDX+1H7nBFg9aZujHlLH1SO3ZtcywjoYMXxyx6PL2HBOdTnx
PrWIdlcNHMVNq7Nyrf1LCAF62/UkEqRuSVEv/I9cVlcn87Nbxadu+qN1NrGawMXWe6gR/v8wd2a9
lSPrlf0rhp+bRnAIMthAv5z5aKSUGjLzhZAyszjPM399L6oMt3QkS6jrlzZw69qurOIhGYz4hv2t
TWdmoCMAebEFgIr/HnC32mHwMae3s3E666ydwV85buIjC16QF76xC22UA32opezWpse0tbYLx7lA
l7jCpMDa+QskyzIg8jUTmcYkfMheY2R4DJnQEkUjZC04sUOzeI7YRoxgybf8TS8puiSGZWx9ZEBw
ylC/94WNJEA5gOrra98i9ym6ADIe3o/Kgmg1OIyVFWV1n0S0mXSJN14mmHRAF7x1Y2LtbALJFvcG
ugoHXTiFUyTtDwER4wMx1qFX4zMQFkJi2zrE/dLP7Sp1Tm9qfnQyXAeSbLhDHS292oQ4qfr5kWYV
TjMpioqXP1WWWbgx/DI6wxFmehQ6clOomLelrqXfUl0cXv6h0UDu5tLSXr/8qeZxTvECGSq74vyd
h4fCYRLdZa87M5b/s0dgtOqAGl7OWjA+mJq8aC2zvchozROlxg+4T5dukDwGs9KuDCF+C8p4j6WD
3idc3HJf/iatx3jb+mZyePm7doaer6na7rJFz3xvTlgQu5xvg0apsOvdez8aaH0q7RtYFveewzwN
xBG+TXE7BfZAi4ylPeMJldjzfdb2eDczi0mCijtOwLjltm7gyTKFAdoHihewX6YhLESSSBDEszs4
bCpxDG2sda6jZL6f/Np4iHVEk01c5RS/iDMInpK1ChJ4WynnltmzL0Wixz4oK9tdI4GYq7zjj5R8
eqmCBzkZSfnL8hnU5wT7SblPB186nGl0SB6EYCxAq1eAyZ+iFPGm7AZg8pSy4zA0bzOhPXHCu6uw
ArekdfZVY0v2Bqq9BEuVsS85v3bSuej6RmwoV54HdlVvx8ISj6ZLylPkDltCDRzyJQbqE2IP8Ox4
tST9TrVN+Q0q8xmWV+JoZ4yhmpMbHnIFuqxJKu1xjK8KvXtAg6l5DVzD27nhPPfdP4L4kj4zESHL
omKamyFeSc7xOMmfhGWYquaDcwhUgmd6VLh7CpHozRpkvx3Z5zySWhF8R5xTckTK55T9PojopOdm
eER0gF5pKQOXGhtj6165y+Sq7XvCreg7RD6tA5iEYQVotw8pzxqDf50ztPTd9ENYFC6FRtuENtW2
BvONnUPgAg61boCAFeUQrurYGM9qe0H/6vhnBgXjaGM07fshRI7b9+7OIhZ49PNurxtDcLAmuFvh
kDChIbBD1BBxPDZK/x5RZ4+ZdDkMk2XfNWjwdjXIt22i1eOGOTbEYBJlrJtnKwNp/56xp+muk7DF
fXtW+L6EDBbnToR51+ge+UzLNSwO+uvdRRXZ6L03iKefUqv3r+Hd0mpgYzziYPQAvwGrD/J5mFb2
fNOp/ql06M7kVX2O4FNcoHwSlMjIEut+tvYZQEgmF5BcIfHsDxXjB7EVZJcN3zNLGB6S3h9MPN0l
h/mvOdHlKu9RpJkp1U7cCSGPatOwsymK3Edt9pdd6s7vsiZEdHP3p6EguzuKLz+34dIkJYCVIVSg
fPr5x4BaTEs1/RnJwk7VnLbtsCiOQkvdGdH1FJmbgTnPh8bSWi8WFptvC6MXby+gAFl0nVfxfYCj
2309j+11jfpklNMfApDgEkeq9i5d13N3ruVadTm5LSULszyX2ahfwNOo8lK/dqG4MShWeS9/6RNc
LxiQDRBaFI92JvLzwaCaM5SMIMVGgU3PMr8EqXgzWqZ1yRA+tK7Wz3eW7WByl2QKMjjWr4MtoEaP
nmESUuuqJySL/MuibZ9zuMlj+Z1hnp9IimDeyzQ/js2ZDmR93XDcb4IUvmRYOEcZ7aeOWl24lKVH
3/Rq2dHmi+VjH1BKHWvzWtQdqVA7dLsO1dDQ0UiXDWlQQoWBWDby6Amm2MRZd32YLh+8Gs5612JO
uNwGslFwarclAc06L4tjNQ6XVEJRCE0YOU1IKQy24p5RB2IuyiElxayWPWK0puzCDckAK1blAUE7
99pjHQkQCuT3PEiqNSCysBP/XcaEAlJBV0l845qhnw401QCAcegEnuMEp6Erqb3k46U29pjzFTc9
EHRsKOR4NPVdcxBIOfb2AHS3zMglXEqTOGaZWws5tz3cD/2Q7lNwCBTIEZ6o9MbKbcI5ghPptnxU
1GcyF0ESts6bJHH+knQZLi2dJ+pYqD8Y6WK7x9WdWR2dRB49sHIEsu9aXhp0qddM4iIxr+p1T5rY
ZgQ0QiTPQRUcinpuvIp5wdDnABxj5pBjkHEm2YW6KVTR/HYUdiNQcPyN20z5MYj6FQeKT383W5o9
jAT7iGZwj3afo7qnZS041LSst66QTT0MMZ24K5Bm6p7utTkXPxgIxAW8lE8jlXc15SU0oJbWAfKY
nWm35DczWF23XHMORZdO1xuXdn8WloyA9BH2nXX8h3IFLOoSofFQyCOyibUlBxZF8U1UNkRW6bhg
1czU08duqzWQoKFhBdhMFeTjtrufI4wMfNinZ0NaZkdqx3idjpm+T2SfXUmfTzydMr4nJ9jRcSRM
s3k3lm+vzE7r13VGhiTckpyowVfBdpxz25oZ0WnRpPi5VV+hYUVC7lTgeJC6O8hmVlnrt5dWoh2z
xAjWDrW+lZt15Xbsp9+U6KFS9zhhoVz/a178mmDX+dsqXxTlMfOM0FR3Nu5SqwrhHdlf/EgcD3+Z
ycxVlkCCIcnloEro5pfTptapCJM7XPKhG3vNB//QGM3BXSxMKrCmizXMLlZgmtzZALnNoTPLHoP4
6kEv3AxwA4WuuJThhuglOkREOtmcglYutN/QY8uSgcZG0EJFeHtdtXpB7DF2FDGHaeuDtaFIVhXX
tbUospFoA0eASqMwcVinsau2YdyvCuriZxk17pQlThrWA8tphHFtUc+ktS3RQTWY4wFHSlp7Jybg
1ACtrxmDo5PE6QH0e4ulSEsjpIMp4pR/kTIzRyszpgAFSQOaIa/NsOfOZxtFDYZHJrQQPH0iqLRb
uCnbuk1ulVsOeBTsTAFCMYE+R98Ba6UqA5RoYg6vJ+N1uPQtmDY3DoyU/ABX2vPOgTBbGeMdaOe1
/SuP1P+0If23vMu8ApRP83/+XTf//d/Kv91JF09Vx1SOa+q6joBUl8LSTYO//8rkuAmXh+bnZPsV
zlujQ+m0tS5gtqQbEiu1g9cyrbteHayB2V5y7B376FKaY+a/Vv3FFz/Hku9/D6I9y9ANaUndsNXb
31PaRuJmes6BApoUSMnygtFwb6B/XLKmbn3XkF4pkoRj55qGImlpXLIjLHDkDsa93WkPYPLjM3/U
HkR0ZlUFx0SuX7eweVdoxyhwaPLg1+Nz6lMjoIe2aeLmxvHjS6iWKdskQ6+9j4WbqzU/a8rAVfsX
i+OpLaC8pjK7d7rhOhvJLvQuv84VX3wWw4nzxa1fD+Mu1vBL9bsfiPk7kHFafpYL6y6VuThPg/oR
H/gJ1GZzbplUkPXqmpJ2xWqh8OxAOVjLLADgirD3MpHfNJ2cNKLytqkD+UNkD33Q6Iw+EHWZ+eS5
eUxpsZbmVjeoCBmldWvTrxtS1AXukEF+y/LvldadIXTDYIGpji1jKrdTkW8dop0qngTRC0WLNPWy
ebYY2pspQyzE9AbYioMJDlAaeZXkOSXfEYZgwsgo7RlxAPa6LobowfTnYhsx/YbipLCJv5qtijs+
zZIoRtrZQS7THIEW/vSREOLx2PyCiHWdOs4IX6gWu94ctr5MIc9UHK/2ZN6gqT9aQUMSkqHiKaW7
MTPXMyb7sUeAuUvN4BiaiaSNoyc7copveWIdLdGCCvaTnw7NI7iqsOuWYV2GcSigSYjatl39RUWp
Z2In37S5vJLFSEvIGi7qMcUQFn+KJJPJcVxORojyK9o6wd/Wzb/G//2xya91YsBtKoWUU7dsV+rC
EORWb1c3GkVfz1XI3qsY+6T9x6+op1twYPvRb8pjl0jnWLEJpwwf7mtcN4G+dLvaCddlVv9gfve2
F+65pjFtLcr+yhHBRYcyip6i3q6dwQdAA/uGCCpbWfR01zoVVyYhIQRaAaJsmtOM51FSm+Y0ukru
xkDXN2Uv7U23TH7bmnWRB8ohaoCUSkgWow/ynysGZnYvH/p/2kS/8T/+L4Pqf8HE+r/1p+aR/9e/
97+1ul5+zX/9qf8/TKxhz77aEd+ZWJ89lU9v/Ktf/vzf/tW6NP8Da2rTYcv827eav/kfrolOz8E5
2jRPfKulwZiuKyTYr7//oaZ48a02rP8Qllz2fdsSOv+08U98q40T12qHf4vuOECsbWkZtvPiav3q
AEmJN1Q4ltbd3DhLQe9g6r8CWsOmjA52RBcbkUaFwPAHf43iu7a953/p259Fdk5ngS4TdikNSf4I
SfTvRfbffm6Lnf2rs235aSafmqN05eoGMdDbrw1Bep2GgTDv0Mwd1KjO8z69LXP9YNOcxSXv1Zv6
4Ch9OSrfX841dEfZUtctrMJfH6WVKTLS4dq8g0+PWoXQ6jwvAqR8ae9ClKjiy7Jr4qMqsp74zQgc
WjV9fQk0kkCj5ywEs5+LM3Rz2qPqHe066PzymdtCAOB2SBXnsDuqhkFpUbvtecEE9t6ocjpiqK7g
LWMiMGmLsxLaZkqjpRxuK5zN7pLRR2rBLOq5odNk+/yujQ8eMk/ZMG2hdGnrzhJgvHr/NXo3jTqQ
ecegQFevatpLG03HxVmmqNvWraHPNDncIb8wwrC+dBPGWYICs0iY9MZWjKGxLbuEVimx5waqMZ62
lib+gnct7F0wALypgoJ+sEvPE/NDKqB5BB2pGxhorYyFoloklOLSFux76Q/G4fP7s9+vIenafEkW
9yhtebKGEmE0fdS7CtzgT1A9Ps1Q2vyHrOW8/fxKHzxI5OfCdLmIbsC3efsgF66/HgRcqRp/uPhU
wdF3cK2AxmleR1YqvziLlqPm7Wol5nPYVFx7uaC9fNev3hvvqqL+amh3o2GWK77JiWPJzi+b5kKO
zA+aXzzIk+sp9idLODjbO7ZtEKSdPkjlqy4MhsJjhAsH87pkenb55FtrE/jnnz9K6+29LddSKMcc
rmhAWDpdk510VTkNTe4VFjDk0DkOepV88bmfBKov11BI5QwpqNEz2/D2+UnqSNaYEXnTVdgGhtgy
pHytuvLy81s5WRUvl3GFqUO0oarEf95eBtRUNAx9kntj8ERivBkBlofiyTfnLaWIz6/10WNzdVtZ
BIESb9PlFb5aEhM9gNwdeWwj1girdk5uLHPcf36ND+/n1TVO7kcBT3RsokuvNGGxN/ENXpKmfekw
FjsG/vXnFzv5eP9+eP/vYi9n16sbUnWfooutcy9Cc+cIzYvT6RsqG4PkwfliI/zw4ZmCBeEYwlKn
aw5+eAGS3828HMhzpFdXhmy/uIR+ctb+fT/my6J2LdOwTr7ZDoGszrRfxhCcOpqQqMYkgBTQnSEX
209NSeUCzrabgXCb0bCr+l9ZIJZwgYxaOl/yyTc80kDP+OIyr9aNo5tMN/OCzv/8nX30XbmWRVhj
k5Wap/tS1cyt33MWeFFjXKsqO5oo44PCffifXYaw7PVaN/o4i50hyr1mYtJ1uh5jOuv1F/fy4Zp4
dS/Lvb5af5UYB2gh3IvpY1dd7SaYZJ/fxodXIE9GtMshJdTJ6WsNUoa9FuReiicAHe6m0zafX8HU
P7jGssvppoJYxE50suqCyqhsl/EDr9BFe2m3gfkQ0+ZGYiURivjJZYtLk6JCXF3JKMayx9Ir6iXz
d07vP8Y8mx7TXfgJy0CtbQxqV/1EHXzGsjov/sqmg+X+mEvKNyq4LoaH2SC3t3MwURrdK9wih4UB
1C01bjwkJgvjDjyu8OwaGPlQONCXUYCHA26HO3soJ8pqqLC0fsJswHIhk0wwO6RBfbDLmL2sugNs
8ScjGq4wh3fPiU5BbiJcYHxuo+slY84OhkIhxZRLqoFwWiCXt6D873x9EBct0Om9i9/HqmDhp5bY
V73727iG4VeU2a0xY8rUy++5T/M6bEP8o8yJPi8esdDDG0jU1SbZT2rFKBbW0XgY4q0CKxKZ6XIU
Ugitd2rC3MZPRLVVZUfxyAXgrrJ61VtgIyJAsJnPTolzaj9dhl1ABJWgNXiyNKSV67JnJH7T5dTB
UruzHzXUpKvKXg542YRnkTuOVIXRRU9z4+4NbhA9LwqwEgLyqqfl+RihqduKiF4cyXlKtw34thQF
5tJsKSgumnAHG6I6D/AUpTwKkq8FY8IUt/w5NTmxQ6JlWzGLajOXPhYss4juXAadzzQEZPtq8pm6
w0zmqhLTcCwUvVujBb1KeDetafNjdODq2Z1YxtMqkduX5KDp7QwgYiumEDV+hV+AdOhf6x1+r+MI
z78CpbDVooIHTcPgGtFeijMKxQQj7UCvG9B/qKDHm6TMom8tLtc7x6IXr9qUKRWTGDUIxolFRUnB
nJHaDFlsebhay51NWrGzlU+FZFDFFTQAY62gNtHgrBqUB4wNbcY585+WGAqPO7dZtWqqz8KE+RgD
V2QAdxmpd9gE1Ffr/IiEM9ug9aaiDacHhomDE7NLly7omOrpseAFSFrUGwMN344dCvm+TKr5sWoH
PPTA728HAMc/XFgOa9fXfLxysdZ26wgZW9c6q3YpjcbkFtsAgPEBNTVEIRO1m6G1sPBQ7ayyCdFL
bKd4E7Q+zpYFfLt4FC28AAxRJrwDj5219Lc080KVWrsVdQG/VFYjrlOGxYyZBkHel91ZE+nPvptZ
9+BO7QtnKmndzmj3+ijn89TR3JMt+Gg0ehx7SpnDwFZcNRHNbTRE1aYwmPfJGRw/qinGgcN8MaYE
CqnGOqLmiOKmSPFENUYr/93pQmyyHIs1ZpExcSvadA+vHQYM3aJtac7upmZg9F4UIEtjY862etdi
8UvRcz+XNO+Trkku8QIbDmMwhlexi+5l1jCimSMWAwTAaFWSTG1APQTbUOliU439wpy229WAWd86
dwA1tY7IVlUHGpRkZtxndIoOgY63pwLrvVcFwBh/8NGMx4Z1nGQa3Nqz1TDaFv0JG7I0G2d62PlR
etCRMq+KurrSXexHxAz+yMb2bDtD3d1arWltKqLBreXYi7Nzz8IwU2NrqkJsC3AnGwa1002dK+dg
tm25Faou1kzlwMFsQFeHSWhe/y8CBpAwiclh6qzs9q9c3H1+OJDpc4S9SiMU0QihqUMW4SxhgTo5
HJKqB6mgwtQrLaaEsr7EDhjPgTV2dmKvjdZPJ8P+qOb1o1qyEG5iDLPJ5um5MOwR2xyVnRu97qGh
7RnqEwEW5jRfSuCja+pg9CY0GnZVQiuHKXlw7SbqF4xfV5NjoG2D47NOJ+3eMZJfwWhElBQR++kp
A2zRCzesKsat6I37gEGK3Vh2VP4tgAARo8pnzVRjFhIWC24yu49RSmIxyCAcbabgwohH1C0hvqit
DUUpAchCoxG1ZSk1+PWDD3i2NqnjR6g2UX5BZYZzAHqRuehJY1unZZHjkgjut4mC74M90FkJ+9+t
Rnt1kNjGls2IzwnSPYwS0NnYGaDpAbjvzL+BJp1gcAfz2jQqN1mlCSK6RFtluXsb24MXjfl3xuFv
ywgALZbNcJP7+Uy6/Z8JeePRYRydntT02+7pmk7MXc1D+zvN9R9hAUKKHvmajdNFNVR/JyuLNgUe
l2vZSkhTuPxNYUAjSclLG12fwktkVWJbs4oJ/xjkomING2FxbwTdqZY2kY3YtpfiG4MuKZVFP9zV
ZugjHSkW6Dgt+8QPNCoD+V3WMCcQDQ5uPrrVb10/N85GXCHp2pgOSHNeAeviqq6dp3gIbzo/vs9S
V14S+qBzjqW9Jpy6M00afBSh1+ng6McIGbCRRfEumWNIrfUI056Fj+XE2NCizX+iJbwPOnu+41Ry
18MUfbPkdKE1ICnHObrFA4IAE+iJW2p3GnjYocgugxgfm6Zh5pBdyb7n5PihI6e58VH273UB8Dur
g/SWZmxyyAbl9XEcb0eFzjmS0VkaZr/GxjnzB+0GJXJMgXxaDD24CSfGcc4PTerT+FwDm6v1LzIs
uYSubz5JiSO4rSj9WVQHmRB/G3Xy0+1QmX1OMx2iv5HumgYFO1J5Shd9G16gRaHcdGy19tJkCmZS
lxmRb5qOK1qiOyN46PRmV2ePizGfjjsDYaUAqkOoBEnfMziNOlzXd7iLENKqmIK/ZHZBu+EPaOZ1
yoTagkhTY7mD5vtkOQ8FI3IBA00IFjtOPWYSMdHL0cI+JsbBTsyzOiV0eiQUdNJfn29QxruygyST
pT7lUnW3lZQnD8NWZuYkWp95OsdeGMMLwp6EWhG+QPuguqpn5mDoCINe78WOG+P/13SHWGFXufxX
QC/+yWgfCOJBweO4ieuk0A3G1UAgwgzw0VWaFa7Mg/oi1zLehd3LL7ds6XKakwfZJ8mDXvX4mg9j
5kWEzIpgV1gdCn1wo52+CcH5BSbmyJwOgJ5XsvuujcZ1W6DVDIj2+KNDyetDrTGWC7cJgQvGftxg
DmY545+wm69+sfkudTv5xUs6/irdGQOa8FMuYAs6EPZRxzR0HHhwrDuiVNqz1/50k/FTwvbRlDdp
+H3uSk5djmkYdzOvweG3t+KqReP49woDlrNKupuG+aPFqaNgoTrtLpCodyAnJ89yvq/baRuH3ypl
fvEGTnujypTSoDBmKN21bMs4TXwGPZrmGRSCB0QZw1FCLhpSZj8d4uJ7Rr6FWMyMbnRazTh4kJqY
K0PefL5+P3ikBqV9oYRN+mWLk0WACGauLXsusBSy4R/rcufqQ0F0lWTrz6/0wXKjWyAElXxDR6Z7
cpDT0BVM/RW1Z2ClcBRdFR5SI3G+uMoH94Ngg7ODtgP3dFojhw8b0PWPa4hGPSqCKoDAtEpID/eM
MSZXn9/SBxeTghKnXCry9ABOyhXNiMAbvWjp1RSCiLWmaiu0bsJOBpL955f64OlJQjGGJbApdc3T
Ml0Ctg9rO71FVSibQycYOGeQPP2irvk+FSfakgBFTMOxTZfA6+0XptughqqhTL3JyQ8WteGB8RxH
3WXh9+UWU76trL9Kuyd25lCSUbHVUhP6xzdLQ4nxQjiuirL4acyXmVrZF2ZYLVFbxTAuor+8cL1/
+kRBZxoA710KkXSwTjbuqhMyz52UYTmR/ZkKNKll8u3zSyxP6+SgNFmJ0iRHoLTxokV4tV9Bzmao
2XLRXwN7WA7JAJ82tkiUB0BLFfLzZ0km/flF9ZMeMLuKhVqKyrFw+Y8wllX76qogP+ygjozS47zr
0YnzXxw6KvI4fBP3dka33YIg/Pyqp7qK5aqsFy5Lw89GX3Fy1VwfAmsgCvdMrAGa6LEHeA+da7NU
EGuqvVOpdrSvPI7isrwlLmgM/bbpFPHAkvAcloOyBipoSTBZCZUIdGnLuSMvKJ6x2jhWWXmQ4n1G
banAiAjx1ZkubwwMJxsHtmbuIJ5DtlFe2SPgomQ5bZeRvPi+1hmvIU/7/JbfV0tfbpk3S0dFGPQ7
3z5oAzFx7OLA7aWVGOChJBYj/s2wwoEJwYSVz2C6meo1K5j4tt9Aam4RMCNaqr545cuzfbvO5OvN
wVxWxOs3jkernzOeSJEOjHTOOcwIs6eZTvrVW/7gQpxZUikaSGBiT/bwzPGzgWm2Gh5d4kPURKcY
iVY+fv5g31XVJf9j25wRQle2Ou18WIkT1EGc155ZBt8wyqZrN1777fjNMfsvNoEPPhapbJMoiPiH
cp1+soV3pi7nNjGEl6UxIb2KAnK3cqRqlVQboif4Cr1eH0Krmu5LYS1DC9TEPr/fD14f9U9TNwkD
JOWIk9+gJSTufq1mz2C/Yq+o2nPEs8yC0lz94gXq72N3Sbjn6CbtHoKP0/PerzOrwCVSeHNPjW0y
97H45ZRMhfvtdQUcjngpHW/bXNsvYZ6FNvDze31/wsDA4pBRDj0gIWkRvl2reZMPQVgK4cVGciHK
P5T5tsz1AnZGeguHQURrU+k0vPrbUC/2rTHdqyW30b9sdiyf58lX47KECRdYa5w0JzsWri9VXYlG
eAmnmlYUO7+7DzOg4L0Nvi1l9G86Q8+2DqJftntMsRylcrz+4nEst/v+RyzhN55Xyxt5+zjixsUt
0uZ9NCPcvOys4pSYWyoymDo2LZ4D6EHpRTOX9BO04r+w8CwaSvT/WHXKPFl4oZ/a1RzxLupCn7cJ
4x3n1CaTKyvGgfWLG32/8JaT1rSp7+OKo15i4Vd71JCq2omqivU958c2qH5UefFEN/6mxwIlqBb1
rYZi1NgjZH8gxjlKvrt/vvhsfQl0MajiOyOFffu09SJ2+rjTbE9jSj/F/U7xmqk4Cx/XVmbnkR5u
w2pea0v5NmZoaTrM/K0WI5wvHsf7xcf7pmONpoHon4Gjt78EUa9guMK2vTJKNxDGLgALrE2G7FXy
s22RNRRnmrwbmdrRkuiyc5/K6Z82fhFTWJY0iPWkacnTl+9QrHBKfTA8m4J/GlOeX+DQM6nS9yHq
vtBdLrfzdpnz4pePzODjBRa7PI5Xb78w6mAusnrwnEJUF5Esq/PMaYwrt1btfsjEfFMbUXH8/CG/
P0c4Q0za54ot3nZP79DNmq4QQzp67UCToWjiCyFoA9HkvDf64Qv5wUcXs8lrlOFYFuSXkzt0Co3Z
xl7vPcbb6PG0+5ycrh7dfSOK/+Glllzh1cME2ptSCxc9kmDxQygGYXr/hplS0G04XH7+DN+fTeQB
NsJdPhw6sqefLSPDVeqKcvay3HqOfXzxnMT14tL9/fl1lt98ukAQpzjGgm+kF3jyPURGbcQ4ks6e
FWMsp2b7XNA7+vwaH9wLw6asPuXSyXx39pVOUpohBF6PxtM3y9aOulH/dMLiiyTqfdSPIoQQGJGI
4ypxmqpFlYYYHxqYV1sUWct0srFxq0BEMTYwWMx82r1xU00igAuGNfLn9/jyoE4eJPIKFKAm2S+d
9JMtDiZd12Bm2Xmyn5jY9XduCoRCL7Ydhh8rjZahrVW7wsLkqIgunCC+iEtaAUPN0FcPYUMLEGd2
m9iPHz//Ze8LZdCdFn0hijkOgtPefhkPjkOqhXkxk8AQV/VbGpZrMKybyrKunYounB+7Xyzfj96F
i+Me25xgzv10w8e3NqoMJ+FpRM214wwx5jHx1uBU1xktdEv3SQ35gereF/v7B7uBhaprUWog6+KW
336iMU0WoBIpa8COf9qVS72j/l2DZnPd5vbz5/rB1kq4jPxQd3nvaHjeXmpprCf4LzOIBgV1zZvH
GSBy+196as04ZLUPwkzMr8Lm92GLvUSqjMip5dk6J7tdBZWpgR/Zekker4qwOWr2fS3Gy7h7asUO
CclZKbBcA3LfK/HP36liPyKf5i9LLentDetmmUg1jBORcmM8+b6WXFrzUFwG4KU85mMgqZWwKAZf
U+sJEsAXl//geVPmtZZwHSUmBfC3l2f7T7qskrPnghtSayYI1N6Z+vAibwr4t4gUNyn0iS8W1Ad7
l6I6p1DbGq5pnRZmMARNDJkkwjPG8s9Yxs8MsW7rfPpq+/jgxXJYktvxWqnsuycL19KZwonHln3Y
Z/6nSbrwux2G6pKuEdLEir7NlFrtnSsCXAVVT1+wbuS3CBL0Fzf80WMmreZXEK4Zxunh7ZhlDy8h
mL3JR7YwWtW4jTPBDIbW38SquOyqvv7i5j/YoZRNlQaK+CK4O906uzQyAgCbszdbtKziEBNvnU1C
2X/c3jiD4/lLG/ovblP/YKcgHXPRYyLqZWc8WU60Df2O72v2urbiIabA5rYJGL0DoUv9y0Y0uce/
yMWuzKW8TnF4C+StOjAIzixyryhN9/B43Syvj7Ub0Y3Hme6L4O2Ds5kfJhneIUF9XymbZaslzHTr
XmWW0wGXzGJTSmgF/3gf47zk4KLTy8d9ej444TC3ap5mz46Msza1Lss6fAwK/bFO/FtsQ+N/4Xps
XkIwUajogCxf3Ksoyg/MiXr3zHccqixCLz0Wz7gQm5tOOMBNVFNvAQjEXygG9Q8+ZA5BjiOKgoj5
TrePoSA+MColvG4YrjKzuZXN8KdQE1A3SU/INp6HgZZLk3qu0H4MVXDd4MrjltO1IdznoaBR//lz
/2ABukuR0uKwWlLzkwWYYZOF3KdjZ4mdv4a5GS+qeIZYPev6oVkmcj+/3If3T8VFd5EGk4GcJLwV
vuD6RCPeG7opBNsRVjsbofAmMCE5fn6pD7YQJloZDmXEDsH8aSAmdRTqmtXoHjnhGS64Z0XMcHIq
tnZTbis7ePj8ch++Wg59wYlPYvcuxWXgttI1xrC8Nmb8qmJF7XDccn/5elA9UlRHDdCaodwM7YzH
gTmArY3i4EpDdb4djdk+i4UTXzACIe46UOF3n/+8j94znDUODwp3HGAn610XVZFWUCI8VEvPMqpv
SxU/+/a477v2z+eX+vDBu8uORrBtUSp8+2lNTD33fWoLb6wxMqpwSCsb0H5ZGDCH7N72OKv/40W8
kMopn9Aw4NbMk2OrSoAkLQoer3Im0B60SAKGqxJ/OtYSXufnt/d+CTtEssST2NzS8n13NPV+qelA
LW9s8B4akqNI/FX02hcnw/vQ9e1VltPq1f6EC4DT5XZT30xpuI6iI9qmVcpon916o/8tzh96/YvE
5f359/aKJw8Ri1gQ2vCqb0oshrOayb9kWCGVWg2z15jpOqxuP3+Q5vuTxSF0pfyEvpTc4LQFLZ2+
tn3LzG9oKBhyXYAFYaIMQVQcg+1wodqu57oH21j62SZxy3wf+shy4G2Pe9L44XIk075iMAT6yAjd
FfhBPdwXSc5obNF00QUVVc3D8uVxEMT92PGgMol9edfZefKcBS5EhkQHOFQxCF41xQSHGQieDlTu
OcAPc0XKWh5MoLePWjowOfv5/b//JClC0T5YSjDc1uleCNIg6tKkgYKAzcq27hhkqczYS4fyiQz/
i/X00bPGNo+aNfuTsk7P12qyi1YD/npj1dLa1k6vbQcZis3nt/RB/slgBF0vZsao7orTeCZxUsRO
sZPjSNKid2xse1eItjrUdurTPBxG54qZQf2smMt0Zw2DfjTiFwpijw40hmSLC/y0k4VWb6wWdHpr
W89IU60vHv3pMBX9Ks594o2lm8GA8mkduoIIP+ROUtyEU9FubQPEJPZC0YbxxD9u2tl7p89wGc1G
3PcoJ+6hwYhrPMHbvQpt69xuZLnt4L0e565KPHsKnOPotMZT5SORw7bdWDd4bl3nkaOO6WRB1lVN
eCV1u1ubeBmt865zVnXQdrup1pI7+BrzemgMe09CauzlkDlfNKvfLTbSB0qfDrVGi3D6tEDVVUbe
UqKVHqv5Msyth9ASx8rJt3qv33+xCN61ILmWo/PyOebBKJ8+3NKY2inCA91TaWUEGGdRhdxUOBXC
js9hI0U9BMx+7v4vZ+exG7cSpeEnIsActp1bkZRtSfaGcGTOmU8/H43BjJpNNHG9uV74wtVVrHDC
H75nVtT/KAe/PDUU499WfsZVMgNxhhzToI9NoEd5/fIKjSxNj+FPG7YpCZ/TqoPOgC6X7wKx6Yr3
AhG0Pb5Xpz5A0K+o32XFXamxXreX/v4Ciuu8E3DN52QDBFKyYCAbxIacWe6EHgF1AeKBU1Fjx9Pe
9L71AJ9h5BvRl5y/PdVCHp5ur4N+/R4buszw8Cd5/6FzXq4D3iOgCE2vcHBSju77Sv+KvBY44aGp
70tfD05SDnNuSIV4Fw6YSqIugpQgFovDly7wwxcPLuFBqLoI9ei+PIMbokSeYnldYUe9CfMme8Hy
WvquZ13zXkgiNmt10L4kUgccTsUiOvRpgY5mXW8tDwlaFzVAMJEoG+CAqhz4BvxHyL3p3Pio82Qt
pwoYtU7Xf1M3gNPrrvilVIhp+mIdvaLHmP72fbiGeD25z2LbBsdIFw0UhaMekcrE3GeJZuyT1DAf
zaHPDnKgot4pS8htpgXuJFqJtacvye8mfhCnWBFEio4xejSFMIKnDj31zi89itTg6z8hcwwxH7jA
XqYyvhsb0Pa3v9DVB+LHgemAQkq0SmlyFjCB1wR8nhmKXWnpT5yNflVDkN/TFYR+2BXSXkLSfWXI
6/CCYWCLi9T+VdAysz1huWoSGbISO5mmHVqhfeOO+pXpCGrjp5mP9STWfR8V1tfbM72OMWj7QeOl
3Yq4HM/E5VYsSsuNuqZOHHFACgiJlqJKDnL/Xmb5Wzb2h97S18K1hRSbMXUmKROyURKdjVkJPe6a
bpI4QvFZHOjhuipKqm1S/pQbxL015CSB2m5a0RkpVml45FTZY6CfaiX63jbFt6Tv1lq+V5cxXTdK
oahQSJSx+PNyGZLGKyLL8ipefsTCQ+UFNJrQhEfNGn7eXvCrrTVl7uJUGiQzkWVpFtT5VJ79pGla
R0uhsojWlw6NU/AUE/7ELOSVXXUdZEzBzJRxQdrWr+BXWGPrgDNG0y6hdG9QSv8zcOXentHiGMrf
wio55FWrQIoqOTEH6X/HEJTo4BnDt9tjXPfJecFAz+gGQgqmrs+hebUmFmLixprdU+hoPATWECyo
wwK7BQzpBRCP4X3hv2UoUbbq2yinK/HJ1QaZXmvorIASuBTo011uEIS1fZhdwAEit852USrj2qJ0
NfhQ7Nw3edTVn27P+GpVpwHlqTkycbCseQOmEM1RLNVIxwawxLQ1R4VcMkphZX9cpU5TYEDMRXI4
FVDn7+FE1m4Gzqqt59krj8IZAarPwuiuEBmvNj3DgOn6ywOe+s2z+xR+bpwmGHqS+WOR26LDdpSE
xt9jOu3tzG6EPCTCA7m9gktzA67CAtJgQiR6dtJ0oUEWNOESzxpyprHGXbIT0CJv8+PtgRZnRyxB
XxPwCt3by71RqGnbCUmo2X4uYOEVIJ0WGdnPFsXRTWhKEcI6/cp5WJwbOCeIp9BCYeFfDol6kpkk
aqrZcq48DdoTuDZc21eipaVBWLrpkqbtQ150OYhsumODBM8EEUh++0L6LAjZkxabn28v38LR0ieC
KYgt2iVXZSGvC5J2wBueDhmWbf4g1icdIbCveWWVdzp6uP+1fDrRt4EyGcAMJ4jt7K53h1HFb0VR
7akBflJRB942maqvJO8Li6cD41BIJMWpAz0bJSt8K0hUZmXgRg8XQvvtjskpDfrz7dWbS8wAVWE6
E9OemHaCLs92n9b2QgtiWLUDDYHLQID8FVeSCA1wkAYINAGa+klYNsdQwLghQ/URWDPETOUZ/0FY
T73VNs1GjxJlm+Ue+PE4ELU9zY30SUm7HjEPzH0ovw77rjK6fUTe9btqiFkrN6u+wbPB+JkfhqM1
BYBPpigEx1zGT7zTym4beLX82naQJkIlyvVNOXwaYF79wT2ldQDFJd8KAdd7tN0825Uy9fvtxVk4
meCO6TFPdWXq2LNjgqsDyr9pqNtm2z1EaaVsRst/RNP/JJQtlr+Jc3u86URcNHv5FtzWAFipj5DS
z8brzTgyIlTQ7Qz5axymSS5KnItwq+jS/q6XrOfMLCj0WSvX+MJjoYPlsEjw4X9c9RzdPoD2Qc5i
jwLufJ6bV/d6HVUrecti9gQqiSI5YBkmOe35DyWwnkQ70MXMtOUhDzdaVv0JJfy0C/FN6uWXxMp/
li4idV6xT10wwrfX9ipSZW3pM07tanK3K2KHVuEKHOSCYaNOfqbRgp3AwyD+hnKys0yUwsNof3vA
v0Hf/GuaNJ+YL6++OW8a+xlBvxpohh2gKaZvVBEqlNxCb8aNrcceFeXbPVwi0GqZKPr3Ro/XRpni
c+ppyXj2xLI56HGPT3NVIDTMRvoUZD0WySYKmdJQ412FmP1kcz9EQOK9emUzLiyYZVlETciYoPc4
34yt0veyawqCLfmpExk8RkPXf8ET/ZSVyW9Z6V4RVDX/81eiqivp9D5UJCyo6FxukajVUWyOB89x
RahmvjliTlXdRcb4GVGL7ZgOB70xVvbl9VV7Oea0EB+2ZZZD5UiV2nMyLMm2nYiYXp2M/tblwVnZ
E9cHjaFoX0BkJSiDDnw5VISceoAgr+c0fcFVFpTpMwq7zUrksjiKCihUIRuxqGZdjtJ1FAcL+EuO
NLbJQaoFEf8EdQ3Vf31ZMRdLMklwMbOhIHI5SqCHDRLBqWsrta5tenM414GH6BCWOLL308PusfDc
Iznhyr5c+lzwSkmsGRvY6WxcLJfMVMx91/YrXGjqplRObm7SjxBTc+VeXBwKJhjRnwEYbB6ZQXys
07jIXHsw9QSCYPFeF6Z53xhmufIML41Em4munUFyR5/8cjETfFHQwmldjGRA0+h5Bwe2osxd+Gt6
GUubg4hM1NG7mSpIs5FqHysKOcsFO9ax4zMEWTiN6erKXb+cxOkkO9wbU0dlPh8JZePWh31iNyYU
JB+p7Dg/GyhNbfxeOcphuVYAXlpAvhH4S44WxIXZnjcMX+szjeu9kQhHphElF06pn6a/bl/r1+Gm
RMCsc6FzJXK1T8fiw20x5VwpdnKB41Nl2Bl58gSqFDFP41Ct1V0X5kR1X9LVKRIkBprNKehhb+sB
juvYAj22IKZjoX6p1Oq/7z2GAUJHUMtg8zid4LobWq8JnMzHVBO7M2uTD/6LbiQrMe31i0KPmAa9
YhA8g8uYhZoBTnA4VRWpI5iNXQTj11TAiQ9FEJQCNHEfisPnsUEV7vYHW7inGJX6BYHVlKnOnhQz
EH0/0OvU4X9Ajcs/yybyDVKO3KVsBhGQbH9r6d5paKyV+S4cAkY2qMJLZODKPINseKrwDUxSxxVq
bRd3DRrHptEc3QRYQqll4k5tg2blBV0odbDKhKxIFVCsvwpaY0TsQk0tWWU8pCKvKDdeXdkRmtCB
DuXfhbOaaE+SHjxaOhL+WfYdyeKVNb/m0tAqZr1pFYjQaEV19qkTwaA2jR+Ak0aN8aDEeFaq2C+f
szwWj2GeYT6jxsOZUFTc9y6am6iyYgRLk27llyx+fZ2+ENUrkNlz0ECLu0FreUrkYAbWog4Ndbzc
oCSGNSR0JGCctzfb33TpMuiT4GuhEsHbRHI471GY+AMqQVzHTldLRzDK95PAeGSJnwaZIRUB70JB
3pdRfmgxGwN+sNcj904RhJWgZmnvUTCRp6yYLvr8rJW6WgcuhoWOlA3vsLuTDfkwdnBm/FxEHqlZ
fLw984V7Ufs4oHp5L4pi6SV5yIBx5vk4ysiPmLW/ICd/wARkpR60dJGoNJmm14WFnocAUwE/qvAz
cgarPHdj9w19/11YF89qr3ySk9KJqnKtgre0kQhzWE8aolSfZ6QsN/eAKaZu6FRZ8pxEWM/AtP2Z
t8IvNC0eqkZ81Mbx2Yjk7T+sK1zU6WH7W+++XFetULvWt8LI8bv+UfS8Vy1t74dcuvdHwV/ZvYvf
kEreVHQA4D8P+QsvBH3WsK6CUcLjb/znWsAruDeqY+wqK8/OtCGuTgpUu6nwAH9jDoHsadQOddZE
TqpGymdAJOUDpBLx9fbyLX02kndQ6HQogA/Nwh1d7jqxz5hSUQFEV9PhPS8z3Kyw1yuR6A+i+0Qa
j9h0reHfFrJdmMQfRp4W+0OgEMueRDs2ZX74Tu2wDLpvK/R69FG7axCmqDrvSL/mJ7o38AyRKf+H
ebOoTJm4FWDc5egJiiOiWMuRk3Wehh2BJiOmPCIcEiAIdLYKGZ0hqRneuCS0dzPMq5X29NLXBTCg
AuLhGSJeuhwfPKaaNKbAvRsVzbltpfw8WGq1crsvbVjwneB2p/fuCnFRVIoyBKaXOH6V4jevbMyk
oNOv3ddmsXIOF4IxINI0nikGTfjVWRgRpKrrx0GZOEEsjjszVlFy8qcWZ74SNSzOyeSoT20Xan+z
lUN+pQkCLUwcvAqbF1POggMPWPeGQrSw8/t07dAvvBQcQcKUiY5IXWa2UyzPSGtEPegmu0Z5J0Se
dWTnqlvLhESk1JF1MiTXXXmeFt9JCjFAgdmixEezAMGT8dSOEH5yVCxdWi196psCe7Jhb6I0FSFK
pmOVvCFrffz7Zo7x3WjUj4ES7m+fk6V9SlfoL2oEMv4VtEE3aC1gxOyI1fBaS/5jMnorc136oLoJ
sH1qlE5gvcujMFRNUyhSHzu5THEVBBKWLMEAcKn8gnjNCh5zbbDp7z/cOq0FkC3AMMQJ8+ALlu+7
LMSNT6uto+hX77fXbukZJl0l66I9I3LBXo5lIKAkBmUUOxEI2HNXmeNepoaJw5aQ/TDUIN+GGFD8
CKUuWnk7pn959naQ7PF2cLcZpEezzCjtEtf08TBz9K5+yLp4ZwbaQxr2r7cn+FfB9Goc4mhau7z6
V8oF5KqWhx5c6uDFgad3V6gYlZnpo5Zl+VaoFO+pDwIQRXqRPESVKB9GRM4OjYCtaEGbGQ+gAc+q
WJShIE4aKm4QnTXVR5Q4KseVoGhhJ9OiBRVDskEOPA+KylDQ6qYbU0eTuwiL4/w5MIOVvtHCXYGO
A5wuGQgOshWzdReNTokt38+cZvIPUVCiV6SXRsesIxJDmy7uYeUDLA9Ii5F+96SXMbsmcqSvtUiN
Mwd2g3ivhJA4sTqpMToNh6Ovtz3ODN1bOgjSvhK0EUW/HmpUPIibpqrGDS+csY3yodpY6oBfiVXL
9xBD19QSln6lRV+Z8jJVoiuGe630uFD0TeaEcZ1uIcOn27aosfQz0nw3SEX60hMCrbwTS2fgw6DW
LCAdygyGQ1jwLdJ8RL1rRI5Mjk4eWuK3P8Li7CZVFEVme1HguDzmmRIKLqyNzBnjknt6FJNzpOCO
4sWtesjzuvomqkGyRgtanB4nG4QHHRj4K5ej1mUxhIAq+PKDL35B8qV56dQuvxdMP1lpVC6dHDKt
qQNrUamfxyqlnEB+yhnK6jocK7t9Va5dlQtrSCoMzwflEKz85jgZqP9wLgozcXAT3VM3P4fqnyA0
fyNoIZhrbK5ruB6jUH4DskcH8UrHBm8rqdJwb3YmA5Qoao4BjbLUko6K9XVolPvJa5mOxF2IO8vt
rTK9LrP7EkQipT/iFnCp84Jp7ItG2mLL7cQIdu0rq/bfixxT2aKpMGfTjWrltVtaVoPbgbbZRM2b
97ExEsAKMA9Lx2y/6GX56Pq/tWHc9uiMDcXv23Nb2JDoatFhhhIM13yeUQtGhRegQXKJiNyGsgYm
Tf5WiLSVJVx4VIE08e8j18yWmfM3QFaqETI5uWOq7zG4Jk1AcBR1aA8DSf2EbOvtWS18MWIwlo7S
CLJR8+Ak1IpQLN0md7wu3lrGETk6isLYuKBqe3ukpYnRKKAqRFOb7Tl9yw+RiTDURu6Fvc/eKL/I
4yDuvDYFyF2+uNGwBb90B7BpzWRhcVDSWQ1MOkWZeXCr0lFti1j2Hbx2tefRwmh0zJ4oWqH+4MX5
k1ip0WFsi3RlWRc2C5VGcq+JHs8ZnN1eRVT4kpL1gSMqZQ5oEqx5qwqTDgmWMbfXdeH2AvjA7oec
TKVnflEO2MfJohb6jotU4GGSD7TbCFL37VGW9gkOQ/RdQBFONiGXX89MKn+IrdR3wjp8DBDwY7XL
TT+YeAXFb7fHWpwRZjc0pHEcuYIbS7pYjKKS+U7pt3iBQYN3gIz3n2+PspSgw0/jWeOummLJWaJl
jZIb+D17I9SQeN3keF7nyNj6m9Sy9gmNV5rI+S7yjfzJQo4H6068vW7/hqVVBUgMg4w2HXnsLLwp
2x7laGmYKvzBS5K7X0N/fPJ0/UEP14wplhaV5QSHg3wCrfDZK96DORWk2KLK39BOxspV2Vp5LP/3
CtLUxKJngPg8UMjZIfeF3iwatw2cvDFFxDe1rejhco3y93suBad/WL0ps9IBoCJwNhssr5tGdFk5
p3Ubd+MqVnqPb98mkevqHKFHs1IBWPxYH4ab7poPF1gPY6TMMxT8isb7UuqYwZsJbrrWm2fq77dn
tvixMNlgb9ALpAt/OVShYeWEInBAIU5/FnmyC8ALK59q6Yrinya0olt23RfxhCztpKwNHTmWnynB
32OnbYsSVjC357J4zgCrThAt8sSroID+dJkXTcqeMKMHt/ePodoflLKxA8E4u6b3VJTCswnpfQMt
9M/K4NO2nkUkFugFvOHIvFVgipcrCQylbUFmeg528N69myfeWehMdNjzwn305bzZE5uYm4G/ndyu
0qMstDUO9WK/sgzTbXL1QwjJLHyWgIDOg0xNDLTEqgPf6b3qlNXZvh7j17Byk42h9JP9jveMjeHn
XFD/c85GX28CcSgTvJY29uUKtGrdCk1OAVkJsjtXz/E/ltxPctPte8H7XAqIkN9e8+s393LAaXN/
OCdxH49d2/iR04yd+7kF17Wt4zbJ4OQWwi4XfRlJtVJ+KRtrXHmlrs/NNDSsCFCbpGHzRTYF3XWl
ipprH/cnDyFDD0HD27O7PjYA3tlOEz1xyodmR9OXZco4KX0OGlbFvnIDxPFl/JDZad3u9lDXF86E
reeroTiICOa8ylEUZSfgURQ6aidYz1PBbJukdbHNB9ndx5rrOrfHW2gdMiANIyQ9aVpehRKxEXlV
K1GSr6gHbsjK/ogixL1C8O4GegBCnp8ltUCPAqA5wgUnrw++hNDCbv+MpRVWwSdMcE5AUPM3BPpw
0gtoiTqjFd2ZWvxUxeFn0VxjTCwOA6yXR5GsXZxDjeqxohfaG5EjCzj3mtXUqMq/UVh4XZmOfHXy
p+iMVgBFDFO6asgmjd/IKL3HjlG6OBliwbWVy4iP2XP5/eTrh9sogjDYYYF27ugLvxolvQmK+vrG
BJu+bUVff9erTNm7XovEVdJV7qGU0d/ahHGEBbtS1LusHetdnBkNpEP8GPYqEiwHHQ7bb7/tlPs+
L5NtT5p7b3SqXkHcjbKfVdUFKGjH2Kq2nkinuCkSUqdOC7YCb/emEePmk+6i0a/GUb9pux7thsHK
sy20gOIuSvV2A/67PVIF7Cl5oBPu1V2ykSz0ZwrN089oDbg7JamMIx2a+q4OdPO4srzXqwtEDdwC
RSlqX/MiZIG7a1gDDnNyPL2OacTvHGvZPOD5Ufz388impJuC7BA3+ByGjox5jqqCTnss0N9iFy3q
wmK12iMJ9UoIPIUul68FfXOqeSAHeTGA/lzeoV1dqlU4iJqN7flPL2vvaxU9TD+XlO3QV7/LrlxJ
WBY69iTRElRC1FAI8OfBVC+G0HDdTLclmO7foqBQ70ZRbramEVWHpvF3JaiJQMJEmbvKs3Xi4qPl
sndvf85rQcEpOCVCBTH+99G+ilPVoaJdpNtdXwvxpkvqHzGtiG2Cki0QkcrvNlbp+zszy6QzvaX2
QcJQ3ZGNqjqXhpWeUj8QtkoUaitffyGO4ZdRJ+Jn8WmucslRiNqqBdtqW1n2jKX1cznCrdPb8Cym
6ckXLfzplQei+GbbFOqX2+ty/RZMg4M6mmph9LxnGyIRxlIrE1dHqjMrXvokA66It5fTV7B/uTDX
ym/X4QpcS8RpGBQwCbWkyw0oJFIsWr3MZ3CBl6Lz/EssxYckqKmAFykOrOapN3R/qwr/WcWQDTBJ
Pk+cZvim8wMd4rtlRIVo2KVcAaOQcvWp7ALvXHdG8591Buh7odM4Jemg+SlYXc6yAJDWNXiS20lT
uJusabpjlVvD1gdpha84LPLbX3HplP0NAf8y8+Fuz3a34bpm1AihYptR8k0nqYyE0Ync8I9reL+V
XN5FdBI6IElgVKKDIBmH2z/gOkAiAxRRyURqiVnPH73QDSi4Rp5iK3Ks3Pv45DxKpSmvXCbXTyuj
0A/iEYcGf1UqS+Kg0ipPUGzJNL5rkfQ9i4LvSh78vj2ZhXhlGsciUKDTDjpitpoljssA/BTF7iWs
zGWtOrZxfbaIc8dR+4zYyk9xrH6URW9DbL035e5TFabKyjddnCzaJ5T/J+LlPL5WOyvrQ4nJ1mX/
2yuzHnUH8WDK+a/bs104kWhF0fECGY1C2DwarA09FyOrVO0m74457shbrenqTZLUhwGZhK2fxxio
Cmfco863R16aIU51hLsiTwPpy+UpqaoEW4eJ8SJ7VuoojRIjqqtK76onyvt/GGpChEzfFOmV6ad8
yB2GWIkk32OSUYQl95gdctc/QU1eqRwszWgqLSmTKPEkfXY5DFF3n7eppdijXB1qpbyrBuvzmMqf
b89m6bR9HGZeMdCzxFRLXbGbKkWKgGzvqIt1s3LaFmIF4+Mos6fBTwLXQ7BAtb0eDOnGyCPE5OnL
4GWf6VtiyWrXalLyD9tepbJIgELrhBr85RLm6NdnycC2N10l/ybVffiW+z20cGEdejGlqLNoiAGo
knGXgBeaJ/F9E6IuGosSUPPBdTw1rf4EEt5falE1MDmrcd8WQ7tP/TL63KD1trWkVD0U3mA+dZoV
7HDC7beenAvvBqYTX1AN6+4CI6q3id/r4SaKaQsOqSW8jUbfHuQOB9Uy09K7IZP7bU0w0m/qYejf
xCDFwoP3BINBbB7CIa93beAW75Fa989h52HR1UuFk1PaORhDPBzzvop2fpxZh7wZ0RJvM6FxzE5q
8GMbMfOqRik4lt0QUXhv0+eiFYdzJ/jWfQ4l70sfK8FOkMPXYYysh8F3u62EXfzK8V7aPzSNCWup
zk9CeJdfUo8TvwW5J9tE7Se8u88iZPW0w9ou8R5hsRxvH4qFSAaVGK4SXiGg2vMnqHOhwBT+KNlD
KO3NzPsSJh6WSgCDt1EtBWvx5OJwlFuQB4EtQId2NrugrXNZRjVqUEXBUTEsPQTkIk84PSUHLZTj
FzM0xZ0U6+lnEf2QBGGA+1IKfniq3p0qDEX2AV4er8mYyQ+WLq+pWizdEXhhGZNeFwsyh/vweqhy
bXay7WatuAVDKJ7pvazJ2S49HjAm0Gum2jepks9WwVIK1K57BQFLHMRipMn8GHnHDHWcgLgfexvh
axH58cY0xt3t77101xLu0A+EYwawcHZRoOdvCYHXKrYldN/HsP3VNO5RW8VJLu1i2N3oOFE1BWQ+
myEQAMNVqw52leVtxVLpN4Ouow+hGt+DDt6BPHorDfilnYUqDvB8Kt48y7N7N2rMuEFZQbah035v
tAJ2oF+9VSrmAdhnrSGLF0cDfzqpkZEczVurHeADtJMy2Q46+JSUMfMx+iFCRvZ798vtL7bECQUy
PHnZ4IkOhnz6LR9eYfhZPBqSr9lWqRnvWiL2J6PohwdNz9R9LwFgMpVK25qFqm61pCtQ2+76eO/2
6JZuPCvzj8KgRH8FOs5Zq9RHImmiWbQrtkURx2eMD609iXtwhu6CoBDKDPuogeCVacr401KD7l4u
iuqoSaX6XHq+vIMbYOlb3hfcgZSakkItGg+RYSj5RkdbZ6/GhrTvpEHeRHiBfknZItvY8MStl4Xt
P3x3COHgYyc7g6tOCkTnuOo7U7NFqaJorPhf9co6Cbn4HsOIXXlmFz47ZB0SsUnmZ2LFXX6KJKwr
ibScqC9uNW9bwtphPxfpuXenNy3Q1tKvpQT84uPPgha5o5BMp5aPX2XPtWfcKb3xUqFYpmfBG9oj
3ibJzV0HcB8qdLhLI2yksJmTBn8vICG6Mv8FCBaiJpM7BRigBXhibODv55od9G4RykJheJpjhXVy
yOWqgqxneA8qnqFAanPvIR+HlBdY0DZVV2b3PSj7Mkq3o8rNmmB0dxyJ4L9hjOjtEggRa3r014Xv
yXdpStDhLRBYzr5VSrksMqmO2LpIOQ9PSW0rj9Z4HgPJ2ulSqR/lSrE2iu79Zzsh8LQfR54emQ8H
NuqwY2oq+jdl1m7z8iXRXm9fCQuXOISGidAhS8g7zR/tSmtjSg6JZsOkwUcxQtjf0mKk1aJ4TQ9k
acfjn8BWt0BBUG+7nItBeTHt/Ea1k1F7VsLqxBnIEJXOTmGYrcnSLu12PomIjhJENV6OWXggIF/a
TAx4bNmL9qlohuCHnA0CQOIMyntWqmgapcHj2EiaXckSadZQjMc6CWIsZNFd6QedyM9118RrF8KC
qYPBkadFRzdjtpcmdqUr9y2qKJGXcclkEMDWlM2XVpohIDNMMHwgfZcrLShC4qrTGCklA8T0rZwi
H/f2MAq4G9Z9dLi9iRae6KkpgyASeiHAg2ZzqjQpr5DvNnEN0P70QX7k4ydbN2/+wHD+WWNasZLm
LU2QgMCiZEsR4oq/KXeKiA2FaNqJMj4JvfQ9lluM7eDT61W89miyWLMchVIZHLKpjIRE2Wxy4yCP
ZWd5ll3m1ZvVJy+tDnrn9gIuRHEXY8iXH2xwh17C5deyQWMc9bJ7UFLjvmBi21bLX/1eLbdC7T5Z
MOhvD7ywkEA+CJ4BMMPsmu+UNkug3Paja9NoL0+o7vebv7p2btkn25KsYmWnLNykU7TOVUMxGqW3
2WJ2RR6FoxXALdbV16pJP8kjMijd8FbIWrtNhclBz1hJoxeuOO4BtqY85UHkJ5eL26H0TSUgd+1R
V4+aoN9TDncqg17J7bVcqiNfDDQt9ofLOk6tDhQ+AzUkQFKWEobHP1N9aDaT9EE8puI+qY1jpBjH
ZpWTuLSy1I8muATsqasCi5TqnlqL5rRNDeWzokX6V6pO5UGr4+heFQHUWhXVdV8fypXe7FK1DrSB
8leYWFuA/FuaW5OXu3afxcGXuBWLez3Wf0lYDm+RD4lxMwjjh4z3O8UHvKptZfQohoZxd1cOuOve
/gxLnxudDYNYmpeGDuvlV2jqfNQNbJpsVQsyhEaLV1+SnpvM/HV7nMXPDfABvj/9P/K82b7KVO7D
QcXzNdRPkworf2BVk5Uv8KO3SSRuPCHapvKameHCXcHr8f/DznYZBKAuM/3GtBUx/uWWyYvujXdh
k2AjJxaYldaPk8ohqhTByjlauitoxYFoQokO8NssEbMqioRlFJo2W/sYWMXRVDIbUZhqiz35/vbi
/qVvzm5dQHY6yA4yZyBnsydMMmvOzJgyyyIqn/ywyO3Rl+vXKKv8n0OtSk961vTnTA+1fYW/drmp
ilJ5SHuIJY3R1zuxNvy7wk2GfSln5bYXuGjy2hTuOj3PTzHu3pukLv1d22ng3nAn2AmpnBzH0vU2
GY7oW5J3/SHPh3ZXJbA64lRbA8Ff71TaE8DTAKlByiMAu9ypdE8j5l9bttiM6IkWrrQRxJR6dlas
Wews3Q603CfvNJGcdt5lCvWaJipFfTvTkYOMXe9npvZPKEp/zTXv4GrGERP2FXzK9fQmnjIdrclE
jItpdhBFkWhSoedjtwEWyG0SvLeeNe5pQOUrr8rSzgTjipA1KRXPy+wkchjQ50Ye3nbV4S4Xpbcq
pg5nCeIZfvLKzlwci/4Oh0AC8D3vLIWpUMtKYBq232JSXafiizvqJ3C9Kpo+KBvfPgdLa6j8df6d
lCquwvOxheUDnovIKtKirVr4OA57BcVfaexXst+FwBTHOToQFOh5PuZbBPiCNcKZ4ngXwrks/Le2
VH7ens3i2vGZCN2mt3h+g2QouTbpaLEjqvQlSr3XSPaxdPOGGBBtuSaI8RdPMr9DSGmhZtEQI1aZ
bYsu0eTMimMuaF+O46MEtMGxIi04oaco/QC5pP/IBav7nStidY+GQXUf+LLx2LvT3R0W8TEv3fEp
0Op+17eKsFGTWL0DlDCsUCqXUmGL5i/90UnIkGfj8iIwUawOrLy07LpXIJBq9fCcqYm47YZ8+KlR
Zzm1gjY8+XKqb8Ywsf7InUaeVuI+XopYskVDqjqBIASvKGwJJKMwOURPkLxtocT1PzwDbJFJonJi
TF4hGDqd9pw3WHY6jNZ9DDztQep063duav63ZqisFSjttf81kCV0xemEoMthXOnAxZ4J8ksgODbR
Zzm7QQgpaRxRJQW08eQqVbVDyqzbiWqSfAHWJJ5b9PN39KIwifdj/yHKy/CAmXG7S4rMP2lNpp9b
VLD2mWqQzcu9vhOGUNn31A0iRYq3XTckm7g11wzZl5rEzITuOxgIsOPXN2Kghq3SMZO2vW+CItwM
Y343KO1TpflPhRV98hMp33Lt7EEdfC/wSL99AJeuk48/YFZOQM8VdeFWtOx24MkOerwSgYG4R79o
8n+4JycpU+RF0Sq4OnyDJieC6VoWpUbsjlIxCHZ8B+MtFUZ4oYX2Dzj2CVn+f9IB093zIfjuKIOL
pgcf3JfMh1gZX9Ge33S4pDei8OP2Kl4L1U478sPcZmNNqpUDYvWuHaeqR7ggNcJJkHzzpe38P2qt
+psss/rHUi/jOy2TumfFj7tPFOfVnYsmy6ZDMP9OV+qk2yR+4N5nVZS83/6NCyk5et5gJuEZTyqh
82At9Cpt8DzXLgOM/FrMl06S4epgNfUS29KwqKRN11fqytIsDktG+TenxD1lduVmaidF9CksW249
99BkSfgkZS40zqaMHyKl/O52uLzfnurSw6WRWMEXh4l7pd2tUdAJFBTL7LRw+wPYpmiLQmR5uD3K
0symzhY8Ia4hBEAu99doyC4Xs8wofbFt6p+6VGBDeegEJ07WrF4WU4uPg83OqYADAL0VFZWlzHa9
5L7lpTKMXdzcJdJr0n2uIdlIybBCulq6HcBnUTma9A244y+nCOuSVm0FbS0axh956D13vfgaSdEa
OGdpKcHnKGwPUGlXaFTelLwqpwu9UfOHoHGfGhM/S6tR063qN8mmMuqVN2Tx5v045OzEdgoUCYP2
qx17vrIBynhvhhokL2mrhfV5FCxHsvLvVpZ+bgfLUZJiLZBbCsCpxU1dhYkoNce+JkaopWXnC9hk
5W9j5p5rrX7K8gMh9LBBB+Q7Lmb/cAODWpluRDrXV1XrGHJAXoejYFvjoZAqNDGyrZGG57Fbg2pO
qzcPtHjRJsUPgperSN8fOJfNgKIgKXBNv14THivrWazLlRktbVAKcXQNqGqyQ2dxEvB+S+4Mz3OC
Wje2OLJ2e0Nvs40vjGtsveWhwGdio43W0jwk0wNqLF0ZCbYeQnAAaGbeGWUSn7tUFVdulsWhKMEh
zwL2/EqnYQzrtssLy7V1w/dfGkzpjooSBY4UdPLx9iW2VDugRw+FdMqVrgq1pR9XrSkkgg3/ltZp
FlnCvo5D0A1Zkv0PZ+exHDeSreEnQgS82cKVYdFbcYMQRSnhvX/6+yV7FjPqjlHMXXRTZBVMZh5v
/nOiH3uOWaT1SnX8fpzVYv/D8/9pqbAAcEKgysu27/+UMEJ424DVKO6JR21x32abdMytow0q5B+0
wj/R5L89ypG9tP9mD8zm5pTrlIj7NZ9p1ptvjMr6VLTZH0B5/e+7+o+PkpPXKFUjs/p7gNEChstu
e03cl2odtYNzrS3KQS3ss5Laf3jUP+k6MqegWpDflrLkP1c1iURX+lYRlJoks19b4r21/4Ss9U/L
IXlAXlJi8GPA/eczXEeZ092wBP1DQjmt+9DHhaX3D6U7/BhqtfkDTfyjbCbALlub8aj/FhOmUrPr
ksaBKMwUaK1u/BxcwjZUpuFjDHUf0zJoBO2c/CgmdTruWTEHrmK1f9K6/ySiOUO0H8sGHvW3dRdT
OemD7LekU+Kyuc2rZy8fXTu+t/0e9b390o/9/yNE4lFnIFs86b38nR/WhUmAlZmK+8rIGYfJoKEH
3bZnylStPxHp31mf8D4s/y+Yq98Dak6/6UtPher9uNjnvVGDpq6/Fft27pw0zEz1WzZpi18bf5qg
8Jd/9u/aAb+WYV+oejnEgjHuv+0rXQlVphOavu09Rz85WoUVs5oNjaa1emH+x/ic5sUWuoU339h2
l4c0W7mHbp6caEkTNPRW70HejxMzfzSGlU7CvtqbTbvWXYYvjV6eRGrfjgcjWWeQ5vL5Fza1ftQY
2RjvSNPnWWMSqN84Sf5Mb3Dl20DHRV4nAO+weu+QF95h7lOqc2ikMGl+NfIsY7aUGevlVoROqYrj
WBottREuifoUPIZN1ZfApKPDL/Md8Ll+ptNsHLbD3u3uJdmU4qC7S3aqi7m6tCKrg86c9lMzJKCL
FRZojCO9zTyV0SjZaJb3nI24ZINCFGmZFM8XtE/HdrUYUVd5C95gsUc42eqLGL3kmDtWGkxlM5/n
bc0iZUnqq03ZpqtqLKq7NrX7czKZld8PIr9q6TBnenlThrVS736zDIqvr8twbSZmH5l2Wh69PXvq
PDpGVFUx4rJycBZI6kXptNexSTGAvxu0tRhTtocwancRI3NiSqESrCgBLc5LtQybZE8YFrPR4ILI
jTWh13HmAuHi0csZMhZzutZcoRwnzUhpWNHmw85RxmayDYdu8pxgURT3VIz2Hqpd4YbZNDZ+3Vie
P+WtchGAq8ZbZXdxsbiOXzWF4mdVngRUkTgnI9n3Q+VZZM+MYbd9Q83nYGsBSsyMlrk21KSc/7vQ
/10SmzhWxBpxbyHHv/dNa01HcJNZ6LRvVeJJTZrldfbm+k8e++9sK5mHbhFMZaKANFpKjfpvakyW
kPCQ3Lld+u5obsudMxeWv4yAkHT7dt+p+SvK/ltmV//rRPGvJ1P2oVGiAizC78YWVRjA10Pyt+sw
ndMkfV2N5RFInuF/jEl8PUeac5gltPr+7jIWbZbiqhbuber5OjNW6Ib5ky3wt2zC1zPIJ3BQdFr8
DTij38cF7rGd27k7TmOiXNsib68sMUG7RNHAnl6yINMSLwL7D5kCa9+MTa3el2ahHr3KmV7sZPI+
tqzY3jrTm6Vk2id6pPr1VXQ6XStMdjijNJybmsrTaAQ4tvI7O1V8xjU5N7Mxq2Bk0mdXi4Z58zN4
f/+dHn/X2r8vUWq3fyMUO2kEb+Mud90ELLRw1DaYpz4JV6VdQtD//lePSj7PoSaPQgaZ9f+9dLe3
RnMUIEjdJmMWGWb/0mMtMtI85qm3VavHgOUc3Gx8tFRxKub/tXT96/EcJ13v0kz5ff6xswgxMb7T
+R+oRuql3/UWqRLmygB8IqGi/nNHZ5H2q5l39m2mq3cr08l9fV6eXLd6VURgztqfOnN+N46/lgQT
0B5Fdk8zf9OTZi1qdzW78a6ZU40E4qwcmblo4BiLPzVjkV2Sb/+31TEbgKmfJmH/37Uy4U0QVij0
upuXhdYKlQAdydJJ+6FMi5iBhlSzm6lry9BRbAYSDe346bVJeyZpr1yrzdQGBPKNS4kDRi9XNT4V
m61fdRmzFPRd0W/MLvsxi/y1SbT52oPH/d7cvGtDrec6UDzdn0fmR2rF2h2KvOGBY7WGYzu2vjZM
GmWsY7++JYOjXE2m1keUbeshTb+q5TfC/EmFIpdUXhUwODaLOqXR3lS83S5MSF0+52lWXCi5NY6N
ufWHWVWWY5l6WwQshHqe+aJvOJsdgevWXW1Djg7t3CxuN6W8AeZ1fFaLrbwAiz8fEl0DqqIs6tNk
rwOVQ2kV1l2WRLWjtEFrpyJmdtNWMxGyFNggjQhRSPqNaJkWtQ6jBCFmjElMg2SGc2B930BAOjnY
ExdAr6pDafX5rWiLLGga4Hp3IxcRSLJ5lHVV7qdi6iSIshapHYjCxZyPgchVlaDxuNwq+x5iUUeA
whqXjQbH0KCKyW83xgwYoFqcRq+g4HuyItyF/KHavCpEPfZhVc+ExIWe3QthmGdn6LRbRkRY536x
Zt/YiAbPe9IebDlhdFyzMrR61/ZTohjXmbpUlzzpNF/URh8mosjiXQzbAyHT/EQBzcYLd+txqHTb
dxLhRmLZvJBCZcevu2U/JvZeBZbbDEG91s2Tnc/bYbJqKzI2UZShUlEoG+5mUn0fciUoEKFVuwT9
GFrbpZ2Y0FHM2klrS/Mxz8c1VsrpTdNT/VtBhUFQE78BJbwzgmEf3DjPq3llVOWcnqrW0SGebHub
6CZnIgOB0UNSM0M6Ua3yo2ssBv/1YwL2T+0YGB37djuV7RYner/crbO5xKm2WUw6pTPoaSfp+K5O
ivls1Ua7RxkWxvyoDrk4ToVmcpAwV2RYq0ob+ZQYD2ULxOFoAXRl52IJAM1gvh6TxTgGs4trJu8d
7Lyyj+0MXQ6laeY++VOmalc7ASN10AELAqrIn+o8f6u8wmQSoyDSbNaZesqXPTusua4EyeANh2Ru
tyY0h615qitimb7G9LawUj1QwL1k9Q1KT89ND+eCSjSEjirKqz7vDrVdQDxpmCzZBW/Iz2fQUwBM
WLvGHynRq2gJr/oWUL4hNlugYsDmcw/p1pJKv6+YRLjGmleeawWjnbFl8oNVO6Fz7dQ5zcl9UXwY
4oXf1+3TXB3oxPFJ2cZdja3ZLeGc5JGyfedOunUiTOnzVYfznAHbK1W8vjHOi843CBTyST3fjNpn
lb4J5QdpXiup46KIa8ZuOBl57ueq+KCoKgK/IlB305+VJp6058p+tuhw1+ZvZucEWqtGbVtHNr2B
fH+cm3M55NdeZV1m9weIDoEwqZ0fY97JM271ogm87Fk377XquBt6aNHhsKcfyWT4YrMxf19G7/tS
5L6HzK5I1wEuFY4GY3Uq4u38fdK+GzOYxgTKTI+ZyyWl0QNt4rFIrpZOa/y+FWFJxiQBqylpi6jO
FQxlcC2EIFZyryXA1Tgxy8/yDXupPPTDeoWF6G/MxNPWyk+aLaTe1m96Ldq7kv9iy82jItHZX0O5
1CQcdPu86EOgcbktmJVSTDFQ0rVfgHqf6PkBIjhauOUBk8YeNW1U70SeXbeibnzV2qYoGV3dT5CU
vkf0w09or2Sm1m3FYEDmDpg+Leoqhk9/mYv2pjO064H28DLxPlWn8/ukzMNuHVrf8ZQbRhbQpF+2
x0yfrtFKx4YFa0r/vDRVlC7aK7ATl0wfQPZevAeGAEcF6Cwt4zNxGMqbjjEEs2Y90uNW+7Sf3Ciz
wWgi3MQkC1RjuphKF9otEzHN4crbnB8MGIw1awpBsiL+yqhI9sBwlCdnqULdED+M1jyo+XZizoWP
N0q1+Shu+1Fc3L2+UTskoZbd1bwCfPueFPZjYWsBNSTRpg1xZ+rx1sUeb2sZHwUQsslcPINl5ltu
H00URTreqZuOEJSaNpeRzmsLWLpZuecvnGkzjnhpbFGnHjNN8Sf7lUBq1T1wmdqKKDemuF3SGOrT
99dJ+0zUi1GlvtU1iFAbOLYjAwrX7Xaz1ojilxC3/0gI3kfcBOsGE6j5yXa/W+ty08DYNDpHaTHG
TbP5jthCzTr1mR2MPWBoZXVgOKi/u1pc25/L9DJAXEYqDvXmcJaUyuQjsLVbIOZnTbuGFXs3D6tx
CerFOFvA2uyMjKzIwvFWklgZpyBpNC8+6NDyJemDMuU7s3uYWjqoJtV6k4LHWOxbdoPY3dezzbx9
1pSDaXTBOmWBU22xp853TuXQGLlEmfYwKSLc+MjdqnfFWgIaxgPETG2sIfcpQGVAUhj6N9RwCBvn
9XjUTIkXdq8uPwu1D9Khj1ifOZvhxkjU/R65xiaxGaM7HfMdnFWz2wOXU+0LZHWp1VSdA6Sx4Yii
DeVXQgmcWYLFP+xgJSAzqlr4oMSruPD22vtWjw/cG9+sTgXLiGolvjYPm98xj0bQbaCkkIx1McbP
1k2OkIJqjQe7zmfQ7JMXBKuLQBnVmwnH2S+oD+Kc69z75rSLpKaBIM5cd8ehRLWketxni+cjVRrF
DOtqPA2YG/yqe/mnMmnngZMy25+cGUoz1l2MDMpawtwgF8Fd9rKl5H+Lt7zB03a1xNeSNpZyUlU2
78KjQbMJjW24R+4qlu4P6nivqkOUzzRCgtKMNwk8ph4xuPsgSU9Sg7J9yEWTAve3yXrYd+fiJM0B
dqncufRZYrKqx30URyp5Ak5H4QcaYxqHCHqfVCeohi0Ylg8aYc8WY8lStrmZ3vDrgjoVA6GNL46p
9Tq0EjmjezrKYexcXPcK3th0XKg75JbJ4kKolp8op8oSzKGHI6En+cN2HhMye7xNPk9S8I+KeO4b
+2DMTP+tXk0r8XtegdkWIGAw8DyVNMXsn2DVGDhFUMIwb1oVw9N+HtzXdsj9MlH8ZftsxtNqGj5a
Bv8Wejr0rHpPLg5VkVSdHTmexdkYyWb6aXLFb3K1CG/FuOUXAPh9x33q4cg0t+65RZ+9eNu9qV7Z
xXuxXDH1ihKWKyXH6JFVbm0eDtierUc9CO31UvfM0B00hu7hy6vAQXR/QGnUoId0lrM5UhF9NMtT
Cc909spE++lWapsdOpe7wnuwR7wTW8q/N1bMBV9bUtdv6R5K2cfcN6lN4UByHbFhnRi+FLORsP/q
KPD87S7eluxATfX1lNw73SdQwL65v+L5t1ouj0up32btOy/pmWVYCTN09XPWrF96kafXSNlSe1HT
7Nh7esj3diU5brvqt7TESvnZFIwJLn5K+2TdIgfWcdfB78SrKF9d41a+GAlpP2edkh4rkYVyZ6m+
i2aG4/G2tMCGoDMW2guC6KSvamwzisCwlpOiU8JbxA5MDSN4Sh7P1JlCBFX9IkUifyxN1+/nnwxr
DtRUuZ0LbmskR/aurF/4v4w0esVPZmpCgtpJofVGfi7lRAPCbTExJesirC3YMDHG1X7bd0p49Ws9
t++xAVIHU/6o5MKnKuyBdxGFeo0zd8N6i2ynH8t6mkRz3Kh+qDraybOjY9Ug1HP/jfLGqjauG2w0
rmxy5gozpsUEDAjDg73fiYmgjwz3mKiPGkbfmj1J+88o+29Wk56b7ZQqcW3EXiVA48A/1AS1zSlf
v1ROOG/DrbJsAUQml2KYk9wlKQOgjYTNsjvvMjbtoZmM7xMECZ9IvituYC7+IUXE0LkPkl41TjW1
Vt801itIQvIxuNdepSLqCkmGM2cm1WGm60FSAlK9Gfde6YZeo9Y+n+9FcYcKTc3xL0Fge2FafCbF
T1uRYp71I1ErzEj7g/aIKFEcwLv0WCo6xAx7DBFLW5dbrepPszNu3fpqT6ynZhcRH0s7gYV+WbZW
zDo1616+y1QVT9AQCBcHzIBZN0LT26QJ6QCZOjJKvrHy09p/TCsRd9iiy4PaPGj7i9xTya3cinYk
v+iLG8mOCDGGaEO/wNKv0e7E0hAHxvlLIErLslbtS2aALUEJqXCp4R9lYQL//2J546Ol6IJ7Jogn
2vISRQ8driJaFHfl8KyIxy+bCus6r6WRvU4va6lJSkZoUzUf7wOhbkn0cBIYrAYHwm9qg7PITzsp
r+Vechryt9YoJWmBb/pLmn3/2id+jLgvTB325Qqle+GikNk+gW3Ap67yZdb2a4uuGKyP1mwAlJui
gdGTY+fEYHEBbtb4HBxIqgxFz59sBnyDeXY7MzOPM8JARI8ThOZFYQx5Cuk4zb42j3eLWxCeW6+0
mSYO5xk8WQ1e5unS1ukaZlXu0w0fzCOeRza822sS46kfVm/yUcoQL/+Xp9ilCiJ4aN5Lpzswxe8s
hbaHsT5jjSKa/cGtJa3r4GpJmQzt8UOSMNwpeZpdFboajRR3ySMhVi9N1b00f/LejKw9M6jjxcgu
pZhucrt4KHHY4C0XTYKwZve3/gP6hVf4Pvsm5hHAt/sC/dm1MbxzUi1p480Y+N2YHYfsVVIgAtMA
y7nOsw/H6qGjimEjD0u5n7lHo3g/+OFk+oe+Vpd0tA7sRW/VT0ifVz7J1IrC0+mRf86JG41iDrQ6
Pf5Lo2Tl9n1fiy8S26rnduweuq2i+o6+o1qqDHZA6g8k5Ci0EEJHbUgK1Ob9yhtCyffNHV8ikt/1
73wNXWATCiq8T62V4hfLy7qSOs10XthcloeGVioj4v55plxy7aFOtKOn/tjK3d/NAYvHZZGxrl55
VH5D0bA67Jk0H7b6hoJFoMD2kpIwAa/kYAK5AeN0kIoB9GaT8QV8AQhRSZyJ2oaSlTtpX/PnLaVZ
TnvmF2SlNJv424xUZyXJZr5tGLZNamITnIS3XNuDFUlsZi/9yb2K6SxVZoKbY50QaltFGUMhLdQZ
oTfqImStnC23xGz4y7OWqjzZPuBNbiDJKt0iRBRWazZPAT8SxJ5TvLM8GhB2RMNQpv6yyK83y7dm
N6QNxRVu/+7uE/mXn1LhEeD/8ht5lBQyrEXa6469S3eUx3A1j0S0Mg5Dngkdo346P1fDozSAWN1o
hrpbHuaN5BbWFzYOaxz3IigJJWzJo6m58nTls+SuYeshBtQbGxOdsNeCSy6NOM8eAyk9JJ1yRgTr
v09rG+BwZ5pO9AExDbNYV1wv5cYktwkpagIaz1/TovfHSeBe2UGGJT4aK2NV01iSi9TfDHlO8Y+d
Sgob1iFLtlgl+9GNGERNf8AGgSKkAKWsz69xnPNFi+Yl96XNK6mPTZVr4O3h4k1/Ynukf9aQtZXv
xiZJ089qz1Lhda6Q5yfJE6mE1VazNYzkktbBjvyTZ0s8RyoomGYBOxH+RtKynzrAU1NzraZVYBBk
+Isk5OFP2BA8XXiMpkONj1Z20IuncXxeEFAgWx54Lza6VbO4wy2XhIyC4b0KdtBu9lOmdTgtZlAB
nMgLsHp54lzCa6iNeub6acgDGIkpJZcxzfEdtGDaCPjuEer+r4PLMS+46VCIO3aek8lNbKsvbSPN
Wa4mtnqALQyDBK/xsZqHyUwDuVyKgoq9l5TOEfMN6SSXluGn3sdqNVfl/ODM8ylb9R/FfJPn7ZcG
nyysuU7TLpxPvY/PzM59mPIHFz1J33y4dLhy91tSYpNPZ3emHpqEJaEnYeXv2DYwgDR66HE9yF1h
3Tmwh9KXtDJGwa8TKP6Kc42fE8tVqx3u/BpbixXZmX3D8qAVY3/FBwDa0n7FZsNgt9ynRS9jNkwa
iTxwtQjOpY/7jK3/VRHIhqiIf3aDTWqSimlt3nVmK5ja5I4RUFykKVUEPafgAWM/OG3rSwEmLVJ2
QrExYnB/uJwbKxO+dNn6vAw8ac4/1tW+kfSG1YQ8TKyEShPngE6jLFya8FIgKZJp11hyuOSXhDYs
6etaxTvwSXKbiMv7AEYwgNn9ZeJNJdp0LZ0PaSSwxeV8I6W7zbfkPVLIBiaw1/pznu24aIwTFWEP
eWYQVbqH1LgjDa17YLf5iyRYBK8+e6GDjtf1Hst8/YrOwf7ybXhGNe3hOHq3vfmoJh9rmkeSU2k6
iEXfXQt8exnZYIv+RWIECwPmHvlSsMvQhus8Sx+1d7EKxguCbzYGOfu3JZ5GhO9BIXjGBkjHqc6A
lDFV5O0X4Rm3Jv4owo45tFJic5JzWpxkRFJe7EypL3kDOAv5+FVJPqSR1gyUnTfEsQEQm144Yomb
l4+P8sdS6BQWFfaz0d92WFXDemptIe2oWb+3ySDOmG2160u5lzS7jC5sS3ewyDVyI0kRHLNc7mpU
D3ghBIIeITaOYdXXZ6kJ260Os0JEvEkJFkNDCEIFOHAqEkJK7nmkWsKfEAqgF+a+XAl+VtN/T3U3
mGbjKOP4krYmhBhPLPf+gJZlVN8nBcRBI+WgI4I8ARASN0dzsPaIQW5ZJaW3TYjKSsoIyPWnTGSg
SY7Zh6VYPzh5W7ZV4bVBdU5tIZYrX8pdrO6Wmbt1P/tWbR8TTyf2+jk0ylWS2E9bgbNuPyuJduEU
nIT6REoh61VD3vaXZtWDGats6Len2n6mD8vXq+ZFg4rggLm5xrNTmyEiAwvMjPJTMZMTs1uI74xn
p06/S6u8rvLYgwPmSb0GEDPU0g95tMBs3uHmHmuvuF++LL27EbGFNpTyKqnfWkRII37JDVDgGOlL
IptZHDLJy7+ibtmcnZACcidzRcSLgQxX6CmH/aBmKYPxSCRf1CpKXnVPtjqFcu//cikyz5XO0WZh
9tBt4Es8cs1KIjIP0j5yFTMY0H0aRkG6p/dD8jFmryS+mCW9EgLtFz8BtkFdv07GS5eLtA+3tfNX
om34JoGXr3eVrky+HKw8TVLgEJZTzGg2k0ikP0ReE2/N7jet9UX3JsCmS4r9RNk6DS6aPyNCFCIC
Lrf2KuKnu7gm6iWF+YRB4pg3NeVQml5fzxg547bEI2JixzCX0yZ3y4qkBkcAjHtC7QwV77SqSEeP
o9zbxXfhn4GIXTeCCoKDDKpVHiSE7dTSuSUeIPDz6+1UgBNLd/zo16N+qIi5+ihDp39PNe+wEE9F
NqfUjLCngmBYg0B01pQykDKiHha3e+wDGYWgNvYrqCBFGRqMQdA+llIwgCLS6mM06/NBm/WPr/ez
9mjaRCgcR5rYO5aAsxVnyTkeUZ7Zy6TB6KrDtfQFyyLs6uFGikYpK6QwHZJcpi5mT9cCY1TwtYfv
y7j4cqyEVFhytV7OOMHBZRtwhStFCVdLRGNb+XA7fCkFAoNfnCT7IclVCu5luZN9nZ34ReAUoZwb
+rmZwToq1oPSaWf5Uy4F2tHgFASg5GiixhYzY0oyd+ypToxy1J5NQFV4DqhIP6VAw9F3xztOC4OD
WVbn3aTtKX1MZaDlK0yhuiMImNT4jC44sekSjFZ6NQy4mBSkBG47omjAp+0fxro7tflw7cxGYFHs
g9iVd2G8j09G7wrSYV8SZwjN6WlphnsHuuLkavJ4rr5Fe4o6KHrt2W7Kq6SzQiJ6caqYGoPJpztN
MaUstIUsE+V4K9Caip9rmUteA8IBE/oHDFV5VCl5d6ihCooZE/PWwepmzsAJVE+SGu2VNGFtGWnI
reZcYA4hnqeRefRMVj0lqePrrRXSKkawk3b7TVt8KdFqMcmQkToRKYGAjF/yW6VtnYvsPMNhMgKu
Zcm3xLIvIH9TpdVYcpcRJqS2iO2Ox6Ty4rVwfxkoJwP9gidkkOHfnPquNnR06B4vVGoU45z6rcd0
o6GTJVerK6MOUik64ntFIYCj18dqbr7CtFInuJrzVqBFGyAsZLqoxGCbMYQtdz3I4bdD9kKmSjK0
WaTSDWvahNFFKJP8tnC2g9SmhdP7KbO2pHlUT9q1NsyUX1GNX/yUQsetzKsVv0aeeqLb4VK02CeE
kER3TmfnF28X68aHXuYBjbMRcrE23JhezPNY9qGGTNFLJAQcoLfpxUK+SI0lMafZH8Rqrb7Y5X5g
GvYNwvCaPEKJ1NRW/RaMjLvVFmdneW+yO+ZJXm+TcvB4vYFwm5ldpGhd1dTvBuMs1T48QCCDwgr8
DitIGK+MnpI5OVYIENyZs0/M6rFNjYcmdW8Nt/b13L3ss0MnWRtYjRJII2cyTerZvEBzMsRARpK7
DJiME3gcZkGey8jnW9Xr7/p5vBdTcc41+LSqw9F1f831O9wA2quvQG9Zh62pkmpy0JGiRHGTG5GW
CW0CGPD4x0htYZMHmDn84qNVt6eWwHxN5qBVlgPKLt+G9yZ9kxxtI3HcXT3IEJg5jk+JS5lg0k1U
plZRQeCSKVXGiN4XfagkU6guNN83w0HaPjVYza66PWtZ90xZe+rLAQc51mDdJP5oVGTEy2+EAnyX
OAspzbsu3T7qzqZO4EVeL8/BZGNrQoRGXQl/29Ig08VBmlxl3t3kjnnU1elg71gShTHdDA4WVlEO
vV9qpCqJACdpe1wMEn8uRo3UTGD4GVYb5wMwfooXijS7n8BtDaW1kWT60TV3cqTl87hptr+1E/AN
3WuL4k47jC1XS19zbxay2PBj0pywEOqJwqxwrYybBTPLBk9ixdI19ezXktuHFEE24ZhmxafbFZHa
VleA/t10HH05kA4AmFuqpYWSwTTzKDIsbhOywBOkq5HZqDXwt2mBP43GHHZwWugShzTwfevSvN7z
muz0mpooBVIBrbWfM7aX3o5Tspcn+dy0SCNhU8fY66ey7WNtVG7SdT/Wk0XomGpC3/C+yZ41d9sf
AUxqMPnV4zCPz63dfxabhz1dowpJCuSgc1XpdFIYrzNVXsSA9O+d0TvhkPa00HTOEyALFIcUz05O
2nWrzhUtSpxZtDNWt2yRP2W1PzA26CSNHPqXUUFMaewNpqWUbfcpckv3TVpq/W7R/HWxYTxrPtt0
WUrhRRl8aKHZGRTCS6aBazIrNze/SyVYWpoSiN275O72qvfTnQXCjQZym0d6Udo6o6WT2ixDzuOL
dF11PAwOFzFLh/ocrKMqc29qPX+ukuFOHdyI07WCfPC4Oam71fXEVbWO75Q1BWvl3OxtVyCXytq3
NAzotoLcyaDKdHS3d75rNQ+50zxX03wLAkZQON/rJWfIGVFHocCcaImFWj9/LfbPtRxOLcatg9jT
0Ja7zjCjwUJlq7G+I8Vd74uIJG/Y5LYaTKHWrjZMR/G5GtOTYSdn6lsPoqM7rF26EDl8sFxZKDR+
DNXrPO2+s+LqIIWByqOWSQRukSNm3Pqk9Sm1GVr+MabLQdI0RdOvlp5FJo7UUCWHzFW/pXb2mK7Z
TUWKQy2tb3pavLXueKmkCMAmLTSbmgJbfZKEp4xmLL+IVCq1IgnrGcSj5CItw7x+Aeo6kHrCIcRd
aUTWEXET5nBh4olo7RJP6UtOSwginTj1zGRES+4LjtSE3WSTrfPc8Urt9xv5b0AjDnv9NYt3J2sO
20/dRH8uvjmawduY4eruJKO3Z4R+vbhPUtLb+Oqs9meurC+UIkHec+BxItIkUuREEYYt+bTpHmZl
Pyy9Lph5vh2sbThlOnkp4hK2UAAIbaheo0i6ea/MeThnSmmFZlEbwW4I785UhusBp3VNm+/SjdPa
9peYvbcC0DkBC0pHr3SpQNjE1UKFk77roYnpp4DasqnKYcGB8GreiGGR0tHZUIhJYp2Hqn7s1fUp
L/vrPG0OBfZSjSyncoWqpObZLq2rnHdf6ZmYTCvOvdwFZUJ88rYneVOOQsVwdob1m61U16puRlKy
WuMSba14nPdUQ6fptxuAGwo6wJtK0gMGgMdbVJjrpSZtrur1VTIWZ1M4ZLEVpnF0ZHgxNMcHiszg
3lyEzkS5MEbjGW59oF5BD8ba6Ig82d+9unzJKvOC3jxjF0UNGd3OME/u3h4GazpLUU0HZyxysgiy
5zGhZ44gbkTZJBH1icL33fDmYFAbn2LYq1VPegrSkaSFNtXHuZ3KQ2eOEJY+aRehaXWoUBlPxhO7
YFpF5cPmkGE9NadtTZTAMdfuGhZpz1qpOD+mSjGuNAe3bPdWagPtznjfGFm1BoVlF29TW9vhoOhV
SIpCO+iAboaOucykyib7MDnLGhgakxSKArg4NZ1Nn0MmAW2Xy1VnjG5o1nvPbjA/WZkdj9yqNKmz
mvZHXJLJNrrriqrCQG/NZ0/UKjm65GdOb/a+DNM3te/L69Japyu3Spf7hNKYo1lX/XmlkPEC7hDd
FiORKNumj0DJ8zXUJpWcbW/UgSjmhLoLMBQ7GoYvy+64lHVnCx+UepQzxi+as0pE6iJ60oO44gGF
2M1NkQ1VGa4b3DiNoEMbToadD27LqXPV11YtqQkEs7E96Fa7U8o811npa4CNRY2x7pcyhaHzQky3
hsidc7cu+TmlzPfU/x9n57UbOZJ13SciQBc0t5lMLynlS1U3RFl6Mhj0fPp/sb6LKaUECf1jBpjp
me5i0oQ7Z++1s0YF5RjmjDnbO9ltyM55mgqx99ve+e7wVa1iJ8w2dRLbX9RYK3puIgmfvHLq73UU
mHeeE2Xso0rtPqlilzdiOYFZiPHKCMf04OVlF+TJFD/xFcgNzKt0lRiFtp/YnVHXd7TACWWKApvz
8mC24V0s6vrKG3v8HWXszlTM9fG+8yoRbhsNFREyJU/eO/rYUYWz4ieB/rXiUJTE9Cui4kZxOq0O
jj1Tl7Da9JZ3IYM+a5tVY4TmVleey1o6lUe4V/VNknMwNkh9XcceWTqc7vzAM7QIi6EQ1ATRRYQF
cMTB7bq1iwZhpY/CWmdDZR7sPk3vCVPug5Bz7UvKB7VGB0VDTauz26kyzKsmcf2NFk/Dep4SIZGO
D89SuJBojTwq0Yf5I7WScSS5K2rgfXVmZk6U6/zhNqvhXeZmjo+hMNOgRQ4ddF0+B0qP4zvqac1t
6CLuMfGYbCX5tFdR53lPUx/jJpFFUh38WRbw0czQ+D1gmySpr5K3BqWxUx7b5UZLjZekyes7S4Zi
I+fhObNa9IhurG0M/CObyJg9NBbUoLoeuaFq+5pPR9LecbNqS3ZNATUhsqevqZH2HEnZGFgipqPq
V9R3akdtUzdRgT7a84qFXzxakxnf5CVzWs4Aua1T0zgWIh4DEg3zB4PRS1BhKdiK2TIohTsipgv1
o9VFNGdSKspJlyCRnSqFF0Wfrma/lhs62e2173TpdQup7gWN8riFCPCjbIGlOLCb17KTWWDzBtdj
P+o7MlfaY6PX40mfWQNmvep3TYwqkza8mUByrobiOpn8dl17OHMs2UfXYwMYRGQMKuYfZJGY5YJ5
jqxjE9Nek4i4kQZ4+YsHyP2pUXCso1nQd45tDmiuPgVD1Dor5UqxU0CWtqzt2v1okQOU6GRG9UYd
L3t9n79PIxeDoOV1X/ScwOr8u7St7kBGHwRwt58DckRczsNNvx1yL9211VzDtND1wOum352pDUEV
WeZ1aOfdfZdFfC8W6sx+bIyfIcv5b7oX0Vb6Sh51oN8rjwiDwOiTJz32n7KaUewUpG6k0tm4cd5d
y0nKbQ92iTNSzbizvWndh3GP9nWuOZVRO6nLiNTFpqSdI0rzOh7GJAgbrEyZ0wmAizyD2WSH1kZ8
4aTRcPpQhXdliC7f1LP0TlYetnR4W5tFp18U6XZKkWXwh2DWEn8fAf3aOzbfcj9RUhVtZa/DlCjg
li+cVq7lMG6ZKURetYEXUtWOmo6R3jrUH3pN28wJxyIk+Pqmmv1FwhSWgVHX1R9HpxhT5E1JUCDi
br0sPBSyMVrBonDYzVQUs7IpZVQXWTBVjXeiLpyt5lIkHMfm+tSaI80sD/Wzw/FxU9RMBpk3Mhmn
RhR0xRgdokaj/e/5yTbPEcFHg9EGkSXje5xw84YInnJB0wF/FaY85NOI/ruABYVEvBM4VsrpMYQG
z1aE0RqN6XZIvecqctoX03XSJyYjZGU6QJ1MxOZ6qBk0VcGHqft9s88bk4POmLI7KelasCyPK81D
3hZTRlsR39MC6tUNSoOmVZ07DIvr0OGg36OTP3ZCTcEs3XYfu22/d3GCnou2ZOKQ87yXDsd99Fjf
09Ts7xj3aKtz5T+Gea6zQ4/0BysBx8C6O+6mSfZBOrMGJd48fUmYar/O7MGQgdpRIBdB8+D3qFzq
WN1GiabfxalNc59lC8yNJdlgqOp3X6sy8PL+YZ49f5sa1CvCVqBbyZS/0tsqgb6Haoxwin6Tdx6G
dDVq6ykvyINKR0t9qdwUhbxtZhtFG3+tOZbJ5srvDmUVJdEqzgYEOjLGJWDTkiQchZr4hBg9FLWB
x69vHlNYd6estpw7WTRyU6jIXfcy9+8jo+Qsk/PuSvaRxz52cuRC3dHS8j8aGA60AmZ147qpDKra
tQ9V1HfBGLLj7gZLbbGgdrsBRdQVjjY0I2PZ3bepo2/MghWnzc3qSo+G8SEWJnVrZ6JdqZkQmhO2
GZHpx08e4crHWu/RXg+i/Rp3VRroTYsUJy51uuvSOWgd9JyyMOzblmDubZt1zdGaZxqqc6ztk7if
UBbh9lqDPZ7OCMgp5HdTta7cPt/rHbjSvE4SeqRWflf6eDciIGJrf0DOOEp9XhFkI67JoOyvxdxn
Dx/7nN6wMezFePSPceXC6GRFcN7c0nfOc+KMNPrUadkWSz+/dnLvsSKYxI6LY2QZTKNtH3xy9Xdt
MzAOcL5h/bMveetGnoadh3fn3PhuzDZNS3dZQj/R1r1fprKToz+4xXMFO4AoAULCc4oVcOlxhcis
Na+12rGePv5J5ns+JQw8MDzZc1tgkl77lLC+dF2VFe4ZlJHPUpDGWywUHSfadkBH3uRUN0MTRvLo
Uo+En3SveVN+E6VFvLH8SW0bhjKFRwreMrHCYNlDUvIaaQ2XnrObOjfdaUWhbcxEUsdpE7myCj9/
Vo3nHyitfIdehX4UvOVnIb/vedo8EzYeZmxXvImBcSmzeBohabcMLBQppp9zOwZK8MabdkPa6F8+
fpTvmS0hPuiwCYRtAvl5/SQrErKmbNK720xN3jdpVdVBKxKL/n2dnYuRoDUeq7ca+3L4Wsxl/Iml
9N0X+b/L//3y/7Hw1X0+9X3a+WecddEqH6YTliZEQjRT7eTRyj4jSb6xsDKS0MljcuLMvpCaXt+u
MXrcHJnUt13bZVeDFXNwiZT7CYjBWL6/S6cZDkEX87dhG2+SOrGTRYkVdeE51lEFUzvKWaZldl/6
HYLZm4EqKEl0i/aQ/vzHL/T9O/zfpZf//58nWtpONkW51d0WNBnhynjfjNr4jD/03ldKepgLWxGw
IjTH1xeJusokt4+LsFl/1Coczll2n1naT9xqn7DX3rEI4sSj8uY4cCaIG319KZINK99gRTvH7AFr
V37Tp243J/Nn5s4FjnHxyriOZ5sLCwEQxIXreKycOfSsJdQQQQDBcjSwbOpqfrMm9RdVrvnIMp+u
xrm+UQi9Pn5p7zxPIJWQq232LYTQXDxPT4SpwucX3TblrprYNU/5XVqPjxXdg/9+JQMGp042FlPM
JcoO+xin4WyObvPJWCO9OykEIUmKJ4JC48eXem+WhhwFSUbAQQCIeTG3lO00yqExI8jHMm5XbjWz
cZypoZvSdzDkE0hT4gnbaDkGK4XJa+NLtiJ66Gobi1PaOjONBmWr17xIfejWbUZcRNkV1r4r3PLE
uak550lab/xqprao6DWUo5Zh0MSn3FDlRMswYGvTxWfc4/c+yn/uzL8grbCz5cbNRvsPVtz3PgmL
Dx+AhLOknSyr8j/jeM6G0q31NsZ4Q38lt6+UHp5trT9bZv3Ji3pnEmYY/+9SF1NGEYVOt9C3zshO
Vrk7BmFYboS/yOeQLHz8URjvPTpLJ2MEa7rtuJdAwMpOYleJhvtyfiVFvZlTCtbtdgbYricDsppF
R0bjzkBVVqAjmhD6iRBJXPwZZ8Be+GWXQ/7fn3Jx3zbFq9prZu/shSK/c6YkXzya2rroU5Q9OMnx
18zRzlPUAKOwbNAOIISFBIns09dhXVPqW0F40Taqd8JrGzkvapYIQ65fGThrTTbXsJPWMjQHpOG0
SnoR+WtXpOSNSsmpDzvjKcq6aC/KWGw1W5l3yh69H2FdYkcxfTi1oTMFfjqwYU6I+/FrVQcypa5d
T5W7UXNVbavGHtZ1VuEgyTHzffy+3llOfIs3BXmKPclbpmFB0Jc5WO5ZSVWvSlQ+Tv0ZrfydPYhP
DgO+etonOOwvpt4mFe1UwWc91+VukJzvZb2bZYkgZK9T2Z/64jRHXvDxjb23qX511YtNddpQWaKY
JM4mZuZD29NBwXhZIoNHQFTrpCBIV0+DGKf8oQxrDghGQcPx41/x3tAjIFTYNogv6hQXU6TsiD+W
sMJv+4qkJq1/orm9EYX50vZpTGVc//Hx9d7bmRDCYLJrdlm436DCC62rwsYz0lvNjlCdF7aIMV9I
b9caarxuFCRBhR/YbTNvHasBqTDBuIHTAz/55Je8t+D6JPAtmWvMBJdJfHGmFzJvhDiHSOpRGUt5
nw5UA7qgpjlEi5Feog4JIP/kwu9NQNj0iQLl2jr1pouJ1S9HkyUwuo1KP6ID2YYb4DLtU5oamIU/
vsm/rJLXUwwcBQ+74V+WK9v11xejNTpkZTf+tfclxa8ESwNyDdI2MParw3KDUDM2zH/Uo48ODWRb
aw+KdjPWkC78iRCrc5Ogre6QrPKM+Bvh0O5ozNKF0Tcf/9i3K87yW90FnOCKt+BlO0yjQu/G9Nar
pvMwlAfT5aDk1Cdl+/cfX+rtrGLo7EL4Bg3fhIp8sbjZRkWoZkZ9Gj9VuxKDt2TPlp9s6cTbecVc
cB0OJ/qF23v5hemlbyhlOOHZqjJvU6M5WCdxmx89t8OBFIXtuh+YXZ0y7ugAerO5h0IeUZlAXJvX
ixS68JybshjsXTTU3tqsvjbDo4N4i/KXfWql3W/djqa7M1nzps4yRRlO+XT9KmJWeq8BAOGldClM
u0TigN9FTZ29nhpd7gYzsfeanqLzkUZQDJ1ae0OTXrl9c62EF/6MvfJnFSKpSnDGXnEG9ykX1tm2
K/q1rT1rXoQ9s0OJo2uCBVNHlZZYfbphTfPX0kJzXLgzylrdRkfu+uprHNWEo1GPdBBgyirIJM7b
//pagS7Cd2dEs0MmqO71105HnQJk7MxnW4w2bToKMmTU/fz4Isu8/GpIueQusBpYvkmkF//l9UXy
WvedhtbNOSkNeUzKqvqiJhQbkFmy69bv1W6IlbOqZOZ/MprfLhnLpQ3AQAtjkorIxf1VoZ61nqXk
mcgcjj4DiCcP2C6t98UHdRz0OYjpB41V9ckh6M14cYmMYiON/oCEB/syMK1SfpdWTSnPymro0cmo
ChKibz+ZADhPXTxbwbPTfQJLSYJj1b98tiM1iUrVdP8JNYsQZRo71KG/i9ZYs+G9NxXM0I69+liZ
OytpnrK++uWogSYOSSog7zfAIAI38TRsB46/dvr+JRX8QbWmuqBw+6PuTurkFBK7V69h7knDkzNG
zirJ5utc6iDAx3t9KtpNNDYEsdnNN4gamOZ73QvMstpB6Ut44BHBzYskGBMjCiYhT3Ic0bRFWUgU
YB0YQ/anzPFQmfX0ze9nY6syDBJRmBF5NDgFzmqNsrYCvSRbeNj1qNfo2+RGJ+4TthW/t0dHn8Ai
ia0Qp3mDRCVq3cBKjZvB7K7VsMRyimPuih/oL42DPWFhaXw7xvpAy9bSoke3z35puf7D7+17y5uP
U8i+OhEb4aqnyAfO0TY9PeQpwyA/dJgxM2s7zNWZL/tbmSi5avLssdEbZx3p6Yx5rMWp0KZugNJk
hx7sQBv4xpPmIVyCzcVUIKDq75SJ7yJJ5x1hwdhtNR8Dbn7SHe176tnof8ufbh3uCUS/LrX+O73D
eTVY3rXuzSEt4WqNGOWc5/IWVdQN+oMXptdkNRTZgxuOtzVJLuPk7r3EOmH1IS60fqSrciO8/L4S
89ovyyu4IjT+81PkRVQIHWPn6cxJpYd/yXvsLetgDcmDiKaf5K0TJuYdGGt4Kv2nVJv7jWP4yQ5K
z0wR3kRxL/fEUd14zrgb6AsXvfMocxA6pU6KhZ7SYA3lVatlXwcXtAIfWBeEqdcB0msdGl8t6Ldk
Gndi0GjNp0itfT8LCru67krcukmodh9PTX/5SP/OTYwfuKnEdziAYb034a45yfa+E4N9s0Pk8Mbv
KKX4PWhr5Xy3qm/E16J+8dfVsoQXdSDsaNEDLJ44UuEXe3vnqzuIWitAO1vVk0jui2BEblQlKC1w
d4flbTrG61JWPDMNe34LuX3nIH7gP/RS7RMt2Yqy/OkpD/OaRT38uz7P63K6A2byHS/vqpytTzZU
l8vs35teakFgqQjauJwVGeB6Erl4vgax9Tr6Da1+5ZLWO6VkHGgNCjn/K3XzT676ZjL+e1nIlezi
wMWZlzUTm55lWY/ZcA3DUsLeE8Vh6mgr04YKT4VBBdcoS5hFRr5INFT84tVNtf34hV+uRfwGFKfL
ZpryFDDLi7UIiGM5LTXAa5X76V0zqfg6FlbyjLugv+pnJa5QflTHLprL54+vfLlZW65sC5PPjGxL
6sQXS9HCWUdS047XNjgU7JXEHBVB/BlF7vJ4cnEVcVHncPM6GsHfDeTLVOAxmruyax7ssIM27+0c
f3j5+KaWx3U5fIitoMVgcqri3b5e2omDYFbKCWxDeNGj6xo+5+JdrqTLV4NNigzdJb3tTWVWB19v
RnOcPKRtPu4s1XZnEDyfQX+ddxZSdglk3Cx5bfxr+Rn/VG/C2eigNmfjtVlk/v0EhOZkTG2CAyyH
h62UtTaGyDlw+usRwptjt0OFFN0MnmcdESmwyCWIvkJfowqSmyI8DDJCZ9orU+0bx5oSihTSukcs
/kN5XvvglprEp+wZ2WlGUvSolXIMrLYff8KVDV+ssi1/5CktvrDkQivgRBoZ4el8dsO8u6mN2N9k
bF2DWNraNqFXjX4mxpfr9nSb567/odkIRCJ7yI+T6CYMeSxXUaF5ajWWxryiHMz+ABrkebTi+km0
c3Pkd9pnS3P7YAqTYht3Jb7Ktm1uet/r9z1K6RLxkU3CbO5Al4O98/jx5/Te6Pz3JVx8TklTzklu
hgMK7+kbmqYrO2k18kHcfI1F7ncTZ9kqyb1PALfvfGGvXv3F+TKDsk4x2euv5TD84nz/KCZ9/GTy
e3dcEp3Lh0XJhD7G68+rckrXJdhpuNZ0m3ZvfLLd/F6bQc25N6giv3/8HN+Z4CFnc0anUuEZ+mVp
HDhyM+IQ66+x2bNnCqm1tisLWYta4RgghfDjy70zCyxBh3QbF7a0frmeSKmrxLDq+VavUf4P5ARu
ZahjuAS3ePj4Uu+8qyUcajmL+kDPL8svNXqx3NZkf60aw3tItQScTJaan7ytd+ZqXyfQi60MxX3T
vfgiKlMzqqiFCdgA5T4rBAVbVCPFL6A65tGXfvr747syrLfzKDRr0ulYlKkdXxbevbZFfuDE7TXt
LoW2xAI5ZqORGG49TQcc5KLNCWskss332dROHCVXNEVOmiaCj3/Jm1fJsZsaC71roj/dN+sjwkiE
zHonbgsv1k+FHXmPZmK4WxCT82eJQm+m3OVaPs6/v909RsXrMVEairNuVjjXvYzPRHGQ00bPP5VI
qszKhcY31o/lBEK8N/mOaWD/1zQpwbfK7udvtKwBbuziNVM5SRPqx+b1qPzpdkb1upW5lv78+JEa
5uXLXS5D6gvVWMvhlH05q/kV3t02Ede9Fg8cgaI/w9zuesTqJlXnwSTwxDHGPoiK4ZD5hRa0GidU
OeDZ+/iXvBk8pk6vDM033zV9wMsst8rHoTLmYXz2p+S5T9o75ZmfvFTzYujAOuW4TeePN2uYFBYu
nqkLacmhFGw9TK3U9z06lx++0XQZzhytRuBh9PXLqDfWIaqnhUOGcnAWxT4U9njWpIXTxDeb8WR1
WXOlxJDtipkKBdyDiDIbBqCrXGrZde8k6pxGNaeUpI33FvuTn8IlYgUYXGXcZUWj7T5+dkREXr5G
dq4EEvjLAKX8ezn1INTkXBdq7Y0RGg95ox2SFPrf3CGH1SZsAWCQb3xTrlLdWWmC0rsGP7xOw5ek
a070T86AzKBal912coyz0fVwLY1bgeWKmGFpmN9VgyAnl+ZVVTYJQsiY/TBGj/ZLHIMSEdmuqdyv
M8v2mKpruyAH3elvkjm8n6bnJkY5RRXQHLqnOFY/bXfaOD1fm1dthwypNzjvzpL3kygeSq+6avRw
Y0mxYBoaZ7hNu6QMFoQ59UuxsKQQYtbGnZjSLVjqO0NFpx6TJ+hDsp73RhmtE+49c8BjQtp2MnGX
mgLrBL/HGKGM/PLHZGdU8QSPnFN/Fu+mJPzZ6WjWIcSJ1tq7HqiDuMWC6aMlQpU4c9zzSoxG2i9n
vuvDiJJ2fFChDRMSfFgXYq94NuGVY9Ciu2t8GUz7RU+TZcO+SjwDhJW465E5h4m2YI5Cg7wjpU54
gBfLVy5IKXOdYiPwBofC2jnOItDErtlsmpgw7+nZGOCQaSluLZTcTph8Kb1o5yTTloeKaMjZ1Dzk
rEeTpmPuDeW9P7fHrjAA2CA0ssW+1iR6xy9irp+lme/DylzHbMxaHpkOKHfkDg1b0gPyH0qsDJM6
D5aF6RHJmTt/s3EFrNrU+NK2v6VWHjio7Nq83Arrl+ytYcFwERSK63j6UoYY5BvsMoW2KuPmUUGI
nR038FL8VLyUhM8Qud5aM7IN5j4qEyrwoT2u/NA5JXZxiOIZHln4rYsx8adZT8YX1mJTbUMr3usK
cxfpc/cIeu6KTh6jIryOcmM9A+wrizMPft2FTWBW33y8WHOrP5lVTrOtcv+QyoPZtPxay4VIJFa2
rNh5CPMG5++tMVMXiRz7Vzw6W71MHyiHRitH0vatjCM22O20KIQ96rON2mkY3UQznluvf5w5bVvj
cBhCAShBPMW5c4Pa6Nb35nutXYIX+o3nTjjUuieh7PNQhzgn1ItNHVfXW3gg5LE5Lh5kdrC4EpsW
nwjOEsNvj15SPxihux5N+jcKAQiXHRSdP3mjswtO24VNIU8Vm2hNlTdV2vyx5d9/IvUaPAfmHnfv
VuTawc9MvDQ8CR2r90qZ7rdOReAnS5+JkEqHyxKuaRbepPgmc52bMM7LxXj3lekU4X+6z4armeAb
bDBg1Eexcutpa5v6Lxt+kDJxi04sjQu7bGyNIA9ttKJ6sfWWttAMAMM4j1607636PHvlY2i4V6kW
30hjQiCLQVOPgXFOfBWRsUYXtca7gO+aP6Mhxa9x7hAUAsluHqUHnYaHQQjJueIf9Aw4mszYnUrW
bd2vOopuDk78sDX+Ihd4qEEk4f24B0+6V6h4kX8KBIocCOueQRgfE7fZ1LmzL22cHDHIcjXemF0s
1lZsviyjXre0vWuwBnZYI7tvYpGVO9dDmuxEZTk7m3oigI7xQYXpvtQccHzOc9uDTKzrp45TN13d
ApmyB09CST3QlfnVQVmbymlTxSExPMi0/WVu06j/drTQxloiOZcN7l+BkHvMOnSujrPL4g4fuS9+
VKUBVoG2tmMdO0D9I+azwiRqoYvWswMGXnOvohwlkpOjRxvH9MbxFXz2ce20SRdkuQ6CKJX6qg+N
27Cd16LE6dWY4vsMT0DHywOQlmqe3bDDsX35y/GbOohEhdJ5ql9iF5HiMk8VTboXVbrJo/rERgNm
Br48Tz+wUwEMV8hDK9WhadF3WkXJRr+QV4XqDzMrKJXCZGaCrb/nZcz4zrTfUeZ/pz/x0ozVDzg0
t6rTn2rpnFsT8bFfUf4XGsQIzcbAPtg0vON5eoww8q16MfXLK2c7Oojs5OuztvYBMh5HdxjQLZVF
deqFcHaYaBlxo1M0+FhCB6YOg7cVtvWop5YI9KpMmS359Jl0Wrkl2qMLNCpwje09RBWAvljz5pfU
UCjoJ9/yshUtf53KVOsVf6qqzk8kdSSPdgLLtBO4h/RGRqhZXUm8sS5AFPBhKKw4ffrEutZt2kFI
mNihd8qozl5xiT4wLaGuhIKh5IJAUFTO9THaGa1eP9t5nV67mjYHM4i+40Ah98nJmuFXRX6qsUpE
lh05c4SokIuRs3aJ/Q4gHyThChNMLubuO3qlca/Z1ri1+m46xSGkG1BeYFXHEcpOG2ePc2+SmDlF
YwxdrXoaFNb1rLEpKyfaH310TSpUhmYQPKo7i9XWme7HWPdOU2L5QDl1d5/2Ebb0XtiIWbtanuKR
SXOQVf0FjbO8rzZpHeq7tEfF7am5+En9JsHTZ+x8PsYhweo1Zid8NDcwSWla1dMD21cQp1VCsKQ/
bKdG3oymfzuU6ZohdpS1eeoN+DHkgwaTae9a0dxkfvNbcwck2TpWGcMw/0ive258mJylSUSkbsRH
5dg/0H+xDBl0fkbvT5nSiGHNzcoUjG1+cAx11y2sXSTs63pJjvWcICzt7xQSCXH2H7QITgmKKyzL
SJCSosf0CfQI6P/BVBgN2vw+l5W30dzkR2vBxorT7qs9AmNJCvS30zCfu8UFRoTHfZLEUHsy9Q35
BNzl6lyR5LKqrAELGs3JVefDSa+Qr7VxsptnkkOw1T9nvnPMWSunfliPChwUOsFDEY8n2oKBgtRA
LFZ0W/bylrvdD1i+NbO5jebwyXBn59RoPtzzOdkbUaWBlA4fVedhk2jzHNGOrgWG9NinLQX4cjOV
cqt1VIeGRteufAju7Whc1Yl5h6VslTG5sCZsxsgGLssGdFnnx8JeYxLbtLXaFBy/CzmCeKpcqtb2
Lm1h9kjIr5O2a4ZqO1tTjowdqtFE6kLOvWSY/EMi59Dxp131ZM0FRaNxE0UMV8R70+B/8aMz8vF4
lVCaNxp3k9vQgJY/cS7UiwLth1Vsp9vmppoKdjpi5/rhdvnfKRcsW5di6g991EIZ+irrbq0ye0OU
xXfSgrFyessObV4IlR1BqW5FVz3svyUgvpbXW3khQp5m33vVLup/A6Y7TSI5yORx2Yw1rEZaV+6a
dtz1OlyQNrruVQb2KlmhX+OPGspbpeOBTfHiat5Or9jrDJ76MrtilZm/CxnDgYfM5JBypyiR5p36
Ew7+Dh31b7eExm31t/y+ZV8/mFogJFDw9ovG31H4ydqMQFKzzFWGvTDgYe/c9XRslt1I2f3WaaZl
Ptp0AMyI9dlq+ng7qcPoek2JrjpK17+jz721tGe2BEFZVxtT2M/mxHpnVH/saryls3e7bIoSbT6F
A1CA9mAO3zqb5HZcmxQF0pVgfqT1RCabu7X4R/MRKDoYB6vAvuESDkCXE9VWEZ5quwZ76vwpYdm7
cxPgJ1pJd8C1BYsgbp7T0d4aPW0OB5l4tRCh5m3WtI9YIU+e1/yoJ/W1icp9g3VmqB7zFkkGLrQd
ditydr2TryxOQlfLNl9q6Y9Mpx2FPcMFDgLkSHFMYIW2gSmE8D+s1dwAT3StjT+I/Si7B9GLxXEa
+sVBGMNuFPODKdRZ8zHAWSideegjLRaOkYvAa9M0dzJmazHgvmfrKPQqwNbBadGvVv3sPYxac5on
VrAu+o2rFlv6bBJWgS136LKzU+NAZPpOsHiNQ8xmAmdH2x7yLvFXQlaYY6S5Gbxi5w5zkGhilTvO
TTS3IF2gx2MEXbZElFF2U/bdCJ2dq/FpQmeWYRB71lYLgeAQiaNh0IsLJhmn/2P3M9CycKNZ2Lq9
kX1fW97l0VevQsDON0O48Ek3xpvl6Bexi0rYuVrsVVYpXxEWkD279n6GjM1StJwy26g965M6lvq0
zXFR53V7XE6hidbvRjLLMA+f/QrKFFOrZEjYzMNoyIPSXHDuyU1b5vu8Nx8rY7yLYVyvhnk8T472
65Pj8+vDM2WBv9U6dmJYI4RnXdRAmmwQkegt9QCsyijnwPbULXicsIlXLlJQicGlxFH88UUvysnL
RS1Ltx2HtBKD8svFRcOYsMB26NVDqSVaYFVoMyCnRUOxy2bt3gGgz7RtfVJkuazlLVcVnIwWkQwx
PujEeBT/dBJaLUbs6oZ/b1U4GFJF9zSFe5vWgnPgnluNg5qOecw5SLy+Sk7/rYb35gcsJZp/fkBa
zXrfxEnzoGrR0XeX4N+zh6HlLz5+vhdl5jcXuqj1WIUrR11xp0V6rLKFHcixE3FlkQ8r2V3rqb2p
qs/00JdtxP+7KhV0CA6m4SFceX17hTLLfAZd9JChAIInJlZGxZk8LphI9KupPpbgVFv+54xq2//H
DS/KSkwCSxn/4oZdMAIFUh/1EPs7y+/WE+CjVmZXRXVVOe3NyF+KMf/kdb77lAVFStqVNh/Uxf36
XRKlefV/F02RIYRd/q3stTU+tjK2NnaYfDPK5hMV6dsyHsGbxlK4pCHGKLq401IlMHiIKH9EfR//
mCyjPAhoLQdUjw4MyRr22H96tEwPwjItLucSrkhNdnkK/3y0AzmiVoNBmu0YAXCJ1/7A157et+PM
ESuulEI/k+dbu2aH0OGN/OQhL/fzqpG5vE6CROiX4KxBM/T68madjDAptP7aneLvLtjeSG9/Aw1D
PTzkN20+fZYo9uatumQYo0gXGBfIhnIuHrCzyKWqesge8QfvMhbcvp1ue/3YNd2drY+7wvzTe590
a99e0+al0t3m31ixLuu/WlQahAe13oPuhmtd/fQqeNsVFRiBdXvElU2RcNA+CWy+1I+zmL6+qvn6
0WbSKfWWw9tDjdqnZT7okGNV0P6eLXBYbnhTU7uJ//RkAdoSE3tzbyTmYz2Mn7zitxPHxQ+5GEiF
S7ZxFsJizAYKpRG79KMFi8a07wU8jrY8aj7q4e7rxx/2ssj882UxXRkUjR3PpA3HpHXZ+ZuTqE4F
mnD2MSN1Cqgw4bH3suh3ZhvD48fXejtqSVzFjGYzkBhPl20kMELx/+PrPJYj14Es+kWMoDfb8k4l
lUp+w2ipWyToATqQXz+Hb3azmMULxeuWWqwqEkjkvXkuCQeRebcTB/AJSeErHWU+2RhhDgsNK9b/
//uYOfs/XXFens1oAFZwZvpMTHb/Z481vaFzR8937orEqDmwrlEHd7sYae/kq5IcpI3knMi20Lz7
ffFO5uEhzuUpagHZGl62y0kwWP6gibnCBOWXMdSxDjgbxn8X3BU6FXmLyd5M6Dwx9X80mgDrs3Ux
Gv8clfXJYnzbAGdWBeOpSKGFVYwJa51+Jk70uPyFpV045CZoPW8bZ/rA0f8aeeKXnv1/7avUT3dN
a63TGNzyFIrLGJfHDhxMMnMQDpaWN+hzasfK+Pb75kVokUEu1tvRrMTOV/OD2wAQrp2XEmfTqpuy
m5MDtbc+zfJnIgixGIeLmTVHIUxzFXhoecFfGnO/4EsuNVmWRERfAx93ET+dajiFOnr2IYNETX6I
GwERnTcxJGjGJZ4jUGvb+SLR8iF1um02m6ei/LNQ0GIn2Db600Lv9YENkwIDEhDOQZ2uaZYdTeuX
FBwarNHB6mZCPwXuR/deswQIYQGRV29M727b5k+JG6G33EM3wPYPg12Tty+FU507+NOrpCwf61Fu
O64jmF+T3Hi1w+TBgjeXF+WupZyCRz/jKarwEq/z7CTs2txAOKe9bl6b7j7n7RopZdMlXrI3ONrx
4KlUPSgb1kxry4tZ8Xlx9VZPn1YZK00dztVHQEZ2URXGZ08xCWxwePdTCMkkJ3X9S8LIo2fBfKMV
T1D7vHYKdxncgLmV74aII1LE+MV/7341gYtLmy0rTxs0OzJ5UCIi9lMq5lgMj5mAkAEYK5QL0Mzo
1hzRTuMwnRnleJh1d4449rehvcm1/4Vn/+RYP8BG1+WI3cMKtqkqd6LsARZzBAeI7trtdpTGtZkK
MqwzE5MIlsrcPvlt99pp9SpmXUAPpXeZVT7Em9AGd8dpWvJIjJ65qaIIIGu/p8+7A9qRQ5kEgARl
7smenpd3KQDc2FfR+xJHw8UUNTikJvlxQZ6v8nb46ECZVKG7g0hrr8P4OCn6HFCYfw36cJtxMMRh
kk3wFPSyvRFlQf3UB6F6CErnfZxbSRQAby3d7u2YR4d6rk72mL+Gzug+DYWSlzaLIvxc0F5GT34v
VAWgd1V+YuQ3PnmtN7ynHSQgJZh3HsbYfBuSqASBH5tTfndMqc71HMbPhuGGm5Gwund3aPBdZj28
iHZytj1RaDjtMlQkVA24eqbxkRcC4E9hD9taOM42HdX0VOIybFZuYZjPxGrrzZDiQDX8hK6WxA36
YE4o33usHoDQMm6edOPpYHjxl6SZMnP47a6ZBR/VEKCZqEpDU4KU8+qPhLV2wuQ9aJw5OpqelqQR
K+cSBjUfOpF4Jv4fLyCWJZrDV+XbaDOiafPzlBNY6zfuQdJ6ggcR352kXc3NAMeN6lSZwMJLhULm
Ya2BBwnEo7fUSUXZnVmiU5ImVynJx2qC7Cewm/rAlP1frKPvrlHuqyY/2cS6ydzeGj3dqsTuUHA8
/ONLe16r4Lm38s86iq4zweJr0dnvofarCw89N6AJWoJppE1Q2/C1i4XKSTzcjpjzgxdfq8RB6jBX
41is2/7FB0mlhmnngbUwPAKClwe0oDqynjPt/wmsYs3PV7ja+FJ4LuZeDdICgjoCFn9Z9OUTSIKL
q07J+FwZ0TscsI9mzh6Rc1CT/uW9s+cvTbd67HICSmxCphJj5fKmc2aqaIxKXEtu8qYGb2XA2lhY
9Z7od1J/OupkGcGjkRHBiLOucU+m/i8ZIp36n77W/+zaEYB7fI/EGONJFgPgagxMSHYpR/WEkOWF
cp2Gr4xr1J7+Sxjzp+d33N0vRSF5OHYJ59W+0j9D1kBhsBeujrXpmsflJWIxYNzgucSM4QTND6bC
NYVcrbsnQ/7kMnjidfFu9OZpJAMCxKwZP0dltV9+92ypvZ3oaIM/UCyvNFaL+7Zd1wD7pPusKnHy
xpgS2CuBgk8pDOxScuyvTlwVFYyYmtckbA8B6mfV2tmuxbOBTe5UNvZwapKAZf5kWT9T2xI708mF
z0idBYh5KDZQ4HZOMR887jl+JIQbueLbvRwlkq+LFLb8S1Rq6jQTFoUp9zMoiyP/m1qVeOZ74sDM
1wmBVzUtNn+I6DIBGa2LgD8k+AJMCj21E935Az9U5QXsTR/jb7fnn7JddaehlRuyxyN+GpS354vd
jbvR6lfW9Lx8L/nuy7XgQX/jLxPZHPm/vi2/bIcuB5wkT595g/sqfcnCdLP8ZrTydQVbHWbKmm9u
Zne50lSYj3xJxsTecC2mzj7l+J1TfvPFaeN9UdFAnSj5exPqsI3Ypa03IyOYsk62RqtgrYUfIa0h
1URw4pyddIxt4MnldxC2ceGLMahvjOxHd87Mp0ZZqYTW1MRPoKJD9D8OUWGzLztxFt6MQV7b5yYe
3pLS+uP1Lghpr7z0NUMrgq5sDMnaooiyeoAverZBfjZAyMbkTyGjDkbb7GzsHm9XYeQnM/ME2JDF
IE9u+krE3Q/9zgxaaLs2SHH08/lzYCdeJRErqOXRLgznOyaO+MGXHgTSaZrbvS7loxQJNo2h7Rmp
44QIm60oeZoDbW9nDl4ryT6+DpL01LuwAaNi4n2QHgWbUeT7wVa+g7qaG2fEtOrkGtMwkU0iKrku
QlfbfFpdvZFePQnYNwheYnIBZJSMbg46vmaRqZ61MNwXH2rNOsJNtxL82Trr25sI4eBmbnF1vfa7
FOJPhS67tm3QZ7rL/5T29IkRLViNDaE+YxkT45bYr0W1oLr0+Igxp/oSUf4eTobeM1DTrGodgrlN
xmDd5HYNfpMhHH8wiY11aK4Swdkfp0BY+ypyUC8GVnXLq+JdLiasuyWgPXZYsNh5qu9W6jHVUypm
jZJ8nF+k0p+hcF+YMwMh1lvGOaJmIsRGs8i7qfzCY/LXcKvv0RLflBvxVxg1HUHWjlNOW1BWxLhH
yiAAAP86JDJyTjbOf7ynwnjPA8ZYKn82NkWtTNTfQX3UbfTZtkX40ccgmnwzoaL0kXbB2XQPIamn
Js3wY+2h9K0LsGdPsba7M9Pc2clV6RsWFhqORvNaitLeQASzL2MbkTVtLmKNiVfHzebgU41JcB4q
KEH7Jk+dxyxsxjMnejDklsn4RWI6x8kx+jfLbC4oNuMHMxbRH+n1JEH5mecfQ/SlQ2E46TawoS/Z
SButHbNMOB7cSRDEfOPgAZVdZ0kCZ9iGmLi2UvZlt7daYlMV+HY3oE2wcr0+Bf8L5G+tA4/ucmLR
IkhlxcxAN4hdNZQ5XdLewprcJYKGTWEH6RMrMylitR3rL+IeNRAUdul9BQlh57ZaPyRJ4TP6YVvq
ks2ELnrFjHqcD+lblGXwzQyBCthhEE8C1bw3oRoeBjl7G8a+5L++zGZNBwxIFKVWTwYUfeKANJ6C
ii+HaV49CCfr32umOv21HSnxk2ZTcTAGmZ2Bqf8Zx/TXkuHf2kbHRr6S7/Fcht1KtNwBNl3pv6Jo
KRgdX8ZsPV4M/MsAXpXOkBbGWO+Lsg2+uR5YCIMHMDpf3L42mCMJwWvllmB25io3wfDPAXJJmYac
nTrzRvxxhQCfdT2wx4CMzjRgH8q89WwJ9ibGT8lKFsiAnCxdG+W46SDuJ4hkMuiQ7iIihgZWqTjq
sC925EEiP5/DRb6ypl24GBltCXpqKAEqRqEyCSMwGE9RkGAw96AH4tbY1+awV0s0ljQN5pjcNU6m
/diRqOlRHNnlavKmJVwN1UqBhqmHA0bRteO0JPP1pGHUZ5BI56FW61LNuzQnWgz2Kniy/pp2Tvov
ArfbwKN2ECH6MGfXJ6vMA5dr+XBbCw/d2wZaWlb9qllGw/KqPMM8uhWxFfFN1pdfZ9+xswz4+OOG
MOZvPxlxAQ3XUUaHri4WQuU+CKvXqunp4gRX5gYxaxhQkY36OofptwQcRVpUdtcRk1iqi75bAq+y
qvyC0rHn3xdIrO4MJHdoWGyMxtZM17iXNLQ+ADegWFO4IjDjFdhmHoOR8/zS1B6o4fiY8P8QCtZw
0NaDM79VQbF1cEEtCMqiMG7jWB/cIjxWaKMh+cqJ9JhgRgBXdWOSfBWA7opZQwlFWNvFiGYQoFcM
7XejnHBlddOmkxD0XAS25XVSze9Fm/8Q8HNhyO1ICnixdvQk9oHTDhc+DgRLL4TKPkZX30ljgKnd
cbm4CM5pn2pMrsQqxIegb6aPOhx+/YhYZiN36z8le+YqUOYEFs/ZNcDoV3jdyVcYuQnA+ttAMc3/
8H4UNknNOBvzXy1SVm4Wj2UC+NN31lA3B3StwIG/ZqeosxXYbGf03LsxiXfPH55nLCGrxOlqZrFQ
4b950eOW5Mx9PZcvgwX9vdCXZTqHaIVjCWAxZbJmbbbGa1JyWhzkAJgoHrBHBZE3r5wchlz2b+qi
d8OM2wHUVzN4W2MAwNuZ8x4HBWZ212aItkQFUsNVjjw+GbFYRaitn2yqUmaoc9gZ7d9FqXfY/aC6
HUwIwsrQp7hIrkYP2hbkjhvar+Y87msMSc6sbmYQvIgIt0UqX4Z2SZ9gr22DX7KWHzz8REvccxM1
02pW/5nDHh1/fnI9SUGXHHJoxJgxLnlaUyiC0itQ/ZrmWpnlq3DU39nrkJeaGZvfdMnj8ZjO5dGt
g5NiBDdKoYfNJlIswtZWdiHq7gAZOgLiXm/iNCShWnxh4dWbiUeNcHXLXNMIhnsnWdz01Oyb0Pnj
JF26EQgYj/NcxrtCqvRoZ8CcqhnVT2ZyBwkF+D3wUOaxsfzEwHzX84g1xSKCok/K355kpn08M/U2
2ZW9ZfI6B8IAQburkm7rpKFxzMp8l2f5YgcbD7g0Ht3SnR7aOMpYGsydI714U4wCSp7N2Z3Z1G3J
FeWLO9MTTLpNubtrVf+BVvoCg69HutLtKWmIEmsqd9com1jL8TkuITH7Y1ecRoNYAd28i8K14I72
9msqYflnc2xtxxrF1yZJCLS+umAnpeugqubgm0WzwxWO1YkgEqLYOdg2rLUM+LseUY3pjl7mLoBR
3NlsOzPWQ/JE0KuLVa8wovSSQ5jsJD4G+EUlFp3MMZARm8naMo7K8dA6pL59o/lLCKzOL8lijEgs
eSTkYoOTGCww2rDssw1K2dVJ/T27F6OScurINgzqnRkwlOebhLPquZNb5Q1PrTWcsmo5LmNbWaTE
dYxlapjkj1DmZ8RMUtotu2foXkSg731dHJWI21WZtpegFO6KBWQdompUcHUK4Z/cxr+KdPrrF/VH
AAk7d8bzTF5z06Yfterp/djkAy7PzAgZfD333t3tvJ1uizcjbs5hZ4ckP4c/NoIGjQPevbbKrtHg
bIcufqyr8r3LktcxbX77rIxf40paRAOzAE49izSrIJBVacCuJzGOZD6Oes7KgnQXEOo+Ar6SRGIy
uv01IVLnlksSdkgrrhtPMlcUK5mzjyxAh/SHH1zyGCg6L5Ev5BrkaDky6zZQV+Y53oL+KlT8rdr0
wmDHx6SQcpc5wiGBKcb1B0FCCF1GWgDcz649UwI8yHTpn4NXbiwARLa4GXPNSHnzsrznoSCJJSBH
EeedF9BuH7y3eogw0YIgjKsjkLBtycM8pQa7J94jkd3nUu7xZn/PFaQ/uoIbpG/+EfCQJvRw1/s3
8tuXH0gYVsXmdpfCeZv9+DAHA91JvSt7ciUnEL38wz1XbjO+WE6885RyTN8/6mT8skfN6bW75Oab
9v2DSt/zxsKLwSgrh3yTiMsRUR0HNK69VFxk/ZAwfqETWork+jJxaz9YQ3dOLVAubooHbHKCUx+5
L71TPevJONKmvjZYbkVgQoRS59C0XkQxX9uE4mO5BeVSAbG/Yha+at+FL+8di4kiKYZYNLe75bMt
ydEIWbXCCdeCN2fYTsvq3VL91mYNjbGSlkRCiLR+TGrnCZThoTdMUJYdrkrz1ulgOzm0+5ZPYvlU
uL5DNIXnLBHfvdD3qm2Jvw7s/cD9Tj7vh3a/2w5gjp6zejvOMC6nURz8CS+RbXy5vXGaa1Wh6uMG
sOV6SqzbbIxMbJYgDkleobHQ0RghcCDog30Z5qQq2ZgHOLtUM2W1BneOEhBA98UJ2Mtip3T+JPjM
+sq+Z7b8gTaHe81Qf0xFdWkZ+davmquTNMW61+ETZirci/WDTP733gL3TcylNW4NAMVxE2/jYD7i
WMs3PsgFr8KEFSXqkDiY9V1qPfRh3BcFXoqwJGHBqjmUWhPJ74ByUn6qX8JnKPfxRqFHMfkLptoZ
+J7ePgWD9dAL82YYtHAHLw7xujRnVQY/oqsMxhrhwkY3pZkgifS0973s0pXjwR7y7dTlBMFVMGrN
NcX7S40vOYuxWuThdw+uphkJ57UT7qWpwpGJoSjmhBuvS6fapBYUah6rSsi9tPMbAeQUmzSj9S/Z
krckAnqjbNpx1o9jEL1D2qRP3m6c3Zj2IkSS5OVQ7n1W7ZGhDtjol5j3KggL1pROb+E7rz1J/rQx
vXaWd/Vm61Mhj7VGfZ4WYu1yLbPJSANxsw5NwDjUn41x87g9BVAtoBBBukZLGHtxLkp20AHI7R6t
tDwuuMcNnVXvJC2kYrjV7VbZOMOxKH9yh35g65rXPILKlZuZm4igwBvQ5XXeRbSh4pbX4ZsvEbEO
9KObF5cbv5ygmLM9jnRaFtdMTDJFjPdekqElDRqVZA43ajwo6ueymsRqGvyNwQilO8e/nuGsJeiO
sfuSS30dg2qe/W1W8nEIdeVEtprs8mJl+VmE4alI2qsF97g3ykeriC7poPe0zL5FZNFP52RZmH9y
hJgVRNzLrPWlLRijhvjR8ASODTnrqbtve+4lIKaYHsluDOgz7/z8bxrhozdrn90gP3kMRGLFyitu
DFIB+gBqeVkdc/zYSxvKlsFnmS1nCa/4nlNSxrzhkKiSAsTYxrp8nGnXrWQB3KFGXMr/Gclwj/v8
y+EaI78+xoLlJQmPZZGfMAzcI388xxZPjTfpdsO2ua41yCiXJ265YjCyGy+LNq7wnmpBKNHQ7gwy
M0pcaZXTX2EmnzvO6T6GS4WTb/TSAw2kdVuRmJyGNCQiMYa7wGX2PtAEeMC/Bik/VBSYGdWxpZOt
sKNlxT04HYVQkjzS6Ce0oIfXVQ96PZkeepH5ZrHf1C5ZCxUCR4+dsTW9HZ2ft+VGZJ6YlSdGKBsf
8jg7NmP80JPwYmXiF0PfSxFPx167m57O+spX9aZt/GdPyn3kW7u6kYfSLC9NAnOUrIuK5qabW/ve
no+WO2+iIjiRDYijuHQeRI7WNBM3MEXzPa/eauSYtKMZaWJZNb3mzaXowqFl4NsuTzUG8kGWz0kE
0zf1PpsYJ2EuSYUtBPWGj6UW1bfNH2pVhLzZxl/HzzbhYB/C0Xlw5tvUdvcs909RF+0YOPrt8/nD
m+Izy7fNcIq5g9J9psi8aNoEy21W5caferR+lhciPJdppPGnpAybW3Uhx35lpu8i1IjKrAMBUl3W
HnVWHbQhT5xxNpnV3Kg96H3UzTaVtAkyK93RqT2URCVRGGAy63GIDZ+zp/bskQSu0LFPWcw8aezm
oXtjWIPJBaZfEpZvv6m/rJb3Uub9MVfVb6P0r5L0hYzPQKD0F9K56qHZpT4pxCp5YjBtjUF1lzps
NEn+YvacGNymfQxb467H6sBmczCnChtbQCSnMset63dfSxD11FmM6Jgsmpw7/w3YxJeIjiZcjrQB
BqCQa9Gj80p8roE6iuwfd+eOpWpZQ2JU3b4Z6dAZ2VZmyZ55GCx3QEXKqHxrm5HNnqGheOQD5M27
9zIjfwaGeCtrOtUjjVbxhCaLMTRy34DusCXbp97reNK8l5FN1TLFjwKbtYK+AU27i9/nhavgN0nI
SmP9Z6dTQ3jqlsNLR6T0str7Ov+TKOs4ztCaw4RmUufm5EMsRXdW32XiCEpB6z3iCWb3AEhrSgjs
0l47fXOqi4RJk9l863x3PQfilgw5rdIQ7nzUE0jIay8n9waxiJkgTjbgN9yLmebk5wXbZZ1aVtNg
JNxL5iHeHvZzt8vgyqZEySmt1toh+3CcSaGsszo/QMNPyP9BSbNb9wjw1VkViva0MdDezfiEvYJR
jED0nDW7ztjxxlPcYInb6iU2FlV0WGNbOmHjek3NmvTzpaLIqZJskG+bLo/ERnRSbry2/VhWvSTF
vd6SZzQMlMFNSjygy/0yMsXoMp2/MuhhUGowX1PGjAhgu6d97HXUhj4s3KRS3toF1ItNu6+pnYpL
oPJzWYNRiYZPch2J/KwZPeqlc1isIY2kJWs0TKGm/zxyJjC7h9bWVgUVHIPgbFVfbVVRzhby3Nqs
9ZOjnWMt2O69xrkZBOqY5BDAIFXHtIofjUSjZdniHPgskpYUtG2ItwhD/uv8N9upmpP0xo0GohYW
iy0y4nifrb2mOg+aGM5SOYqtGzuAYRjFpiurzxEKomrkLSqZJBkJHliZ4ehTfRdbEc3PuVcje5W/
Ze3d8xBSIr5iCODtj7BRYjnCH900B5QaPqSNwXJfveVTfIV0daUVe/ZHPA3uXLHHcqycGbNxyvpp
2RAIehm3lqx40213LjkzlVb/Qh6LfJGBg3Map/TUnGy2nLb0TuCuNvZYbCLDPdqDftfM3e4EFR9O
qzFl9Mpv4xe3rj6dZnpmb4ZOaFFlMs1BMVDM0YORmVCVvVHzCYmXSGmPQTDxFNfy6Ir2BDEN085U
7MMcFW8gNiHN4d0AEtA8ipkLmY7AWICCB9ft9zTomBdCnq3czy4btzhMDhlH6s4mZKXGuo59Pz4z
VPUw2P1PboKwbswPKys/mD19iBtac0x+Dhsr0ARGpsJeEfn+4jIJv9e56XES9GvihDA+rmmAE3xI
H/nbMTvvuR+Y4nCXkRFTd5+FXzHyMI8bBIE/0hfc5/1BJimhOHPTn9J8PlWlRONQfb3D3/9m2DHL
5dKER12+mf5/dwtOBJYlRcCAeWUcEdhDVW6LmEmXvsDSVMQxT56VZwfDGcgbKVIY7DKo6BJgVu6R
pmq/Dt+bBU9tzoV4DH0XM3cTZrwkBzMYzfH4uBxEH9CWi2szWNUpdXsc1Ta9edqpDuLCxa0aNo9Y
s6za7ZOOGXJ0LHSjGOdyux3mtiSTE4d7jQNrFntVdHozIwp9RIkHUMPOyxsnLn/HpKC7132IwuXr
OfzXiXnwV35QZ6+VSKmbLYcndHHSbYTnZxAwreaTd74mndyfTnQ20cMUM02Adzlun208Q1snyotn
SQeR8aZE3ucAVSKNIvPQha367E3RkgZHWydWKn71HUPts8TgVBGX+qDNCGBmOpr7Ii/0DYqn80Vj
h1ZlNPDEg5TZiLRvoczG30OCXUUZ2J+yqTsO2oDUX6qawdSQ9kmkyQmbCVt8ybgZKiQtetOsVAHc
qdkuEIily8HQFvMjNdJ4bgNRnsPBeQqb0t2YdjA/13bbXCor++t4vAtVKopbEM3mtnVpok8UvvQ5
hzc1GjSgC39DB+YX+nrOIk9WIqax4DjD1CSty8xe4iYxeICi5RgLnYzlrnc6wu7EuEsst2CmwZ7+
1lnnH5ymWII9XE+EW8EzeCM4ZDplJklod3ASXXelQevEu4rZo/VoWJTVGf2ong124+PrZj+uf9Ej
yoeajJR7iHTL+CGBNPhm2+d2ToPfolAdo6tB+z3OfeoyQzg3OzeYCfwo2ZHxNbRjz3CZiRvSXvuR
3RVbJqbK86Tx0w9hKs6+qcjyiLX+68GutYjvTY10k0eJc5S+joadG03vveNkaNbh3J1nm0CkHPjq
fnZUDm2EmzShGANDNgzBx+RUPmE6dv+gnZEu3TJAExKYiC4RJNWrJpjr6LmjJGEy7o1bR3zKiiAX
gCVB5w9HrwK7tOK+Jo8iwASGUNG9ltBbty46z7OXoF1mkRUDIF7CA8O8vRcsrv46U7M+CVxUt5LA
XGKuGg8vvheIdSYH716Vnf09h03F7E7Sb1pe2d2JiYSgLVjEqjjL0ZvOQz98ktlOdil1dL82oK1R
kU61zO+CHm7DQ4uDJ1jmBGlKEmVtuR1pWdqwv+vZar/zDLPsikBuDAuBWb3m3vDPClJ3h1zkUY/k
/qbvIoYeUtHhjFVwYz5mrX5mt0EwgdK5Y+TMZ+qPNr1pjIip5UygJiSrsqYkGSwqipLw7f1IEMAh
J9D9kYBizHdDol8tG+EDem+uz5JRmHlVmKV/6AgTq9e8lcFTbaIADz3LaNN1YkNzMyU2kh71zoIM
esvy3DU2Ip4d6NuBo4V44kYzDu3kQqVzVfMcp7M7nUeaEtGmKcn+2eZOXP8aY0WcZuDTwKDIsKgH
k57ZtYq82VYMzkeC+YUEwprrABGFJgIXdAtyzHAhtefZ0aNFsc2cWv+YIAdXTMa/eQOez22nhWoR
jwyOF2ESYrvQETA8rx8gUad4XsquZTTOVvOxl0a5qyUznqlJWg8gTTJHdEdsY5OX3xWjSP7eNoWz
DSylaT62+bYO4uaI+E1ptuTaRDIObm2Lj3RqR+cb2FtEjq2RJf4qtzp0bjaI1t1PfhkSMsrg8Wqs
q5gppWnAHFq/GFAo3xLH7t9LolrPfl/Kmys5wJauX74ZKL8YEtI4vZt23L5I1x+2k0ULcYxtTBgZ
2+Uzp2m8/m4FlS0J80+eTo7zJVCRyJMLSYcDx9hFxgqZ8U/FfCuLoIUjNnef24RoNR2SpGK0EQHP
jfPdMu1+aystTZohfUuRYVDMglwsfzSJtWgnBDXsdZMV+5rm7lpm00X4jLsXTeejGDF1XhCmwrhO
RqYZGzB2g888in5BfCCA5kz1ERtTP+T57F6YEPkxw46MDj8j5tHNbnT5/5WuSEiG6NO10hzvDJZi
5qTn+MDiHj/id1jsHoRZG42Zn01jjs5MJGGZSTWEQIwN6J10OAOb+XsRqnIjVIoJK26jLxd98Dnt
FkId3tYNW0FMYg3Yoyq01CowKvOMKk9bnYUKJyMVdu3OA26hEEW3m7DUjcieo4FemYgu21aj5+El
MJi+q40qPGbLCdRh2AVTp0XQmIvJEYzvtNWz2xLMzivNGvnbF/Gr5i4Km3RndfZdC6xuvrE1bDxa
OL28LH/wacEo10Icbc9gnd5IaJ5IvS9vCLoNSoU6cIcG5wzy8coyU+jT+YaO0TudsI0EX0gtJL51
nz1aMYZZTx+nYb7jq1r0jPAamFpS1Zgos352yUt6U+AWL+BEngNmr7yuf0P5f8kI3qHrygG88s9m
l334HKCRYIhzqqonQtW3yx8wuXutTfsnHZ1LWoVbb/DOwYiRr1zG7GjqpcV87rLi6ijnbQx5hGT3
0Xf6wFOJRu4ehwHJ061qSlz5Eii/p5Nmdyenmtv/oPSY8pv/LqHvMQOQl3TqjGanELrlWBDgB5i4
FZhSJx92QzogOuIKtYr/tZ/L1nnUpXEp/Vfqiu+uZgeOAu/X6FtKXlFm25xHfbRwTrjePakAbUwy
s6kkRLXFPYQ8h1q2eHGSrn72J+8Hx+dKM0TqTBE0DXHwKCZKrE50a5+4ab6ymCakbY+L52adGTTl
ugnCl/k2gy/qjPnGwPQr/NqbgKfdc8axxPCnd9XfXhjvSavnfRERKj2X61HJEwUOqcC9+ZdF5iB0
+Vw2xkFmMx7DAP8+A/2Lqz31xM5gzmxEihNan5dfY/YAC5blr0Et0qDUtssF5TNd4T75oMr5N6f1
jV3VPfQ6+Fq+K5zNTe+Q0D0YFdYuJ73BRECWpV+RV8MWIMp6qIwb2Ixt1NJ6LaNr7lW7bKYxJeOd
WwwvhqvxX5NAXDaIIL08sX0QpZ2kr53sLjpSVxKCOGm28TvZZaeKscXQ4KQQsnrQ3q8TUp5a9U6A
2wP8pD3JUOchjL50z8kvDL5b+o4rV1GKhHAbk6Y+2eF0air9tnTzxMiRrOF8JaeWnDBl7lgQ1m1b
b42aEx6Kg+vFQEhH50YCydlS3XvkMfWYUjDmLiZnh5BAq5iPc949KjV1JEmm9j5Q+mleeh+2Yz5a
Wbe1tfxUUfmOgdCtU47CTfNGOmOD0JB/tMI85H599fqEx9t6TJzqJJdrgvgJluPcYfKVkb+LckT+
xcrdku6wtOlrfzf0AGdKEjODOn43TeuOA+AjsnpjrROHFtv/cHaey3EjSbu+IkTAFNzfZlu6bhqR
kv4gpOEI3ntc/XlKG3GWDXY0Yr+N2ZkdiasCClVZWZmvgV22Kjwr2VI3cB8aAV6jw0qtj7Eh7zLn
3YehiUhc82aPyDu4qFWvfaEcEd0pV5My/Q4MnGT1odr3kAibpjskeOAZEEIm0zn2dUeITqLuAJT3
Z9D2aDUE+n2kW2A9rQTzana6Wdl//IKEukm977oxYgdp5UiB2uvSy7mfqoW+QpX1Awt6sdeCfk+z
d5+H3psPrg6fmpH2JoH8QXRBuhtEkexj0WTQKq1j3liPueneA/xze0wPy0pvJSLRCZS7rAyJPMVO
pZdhee9JaqwnSu4+AUoznS0/uTHBFbpARbOsWuMGC2wIjQK5OewaEz80VxB/Jlo68I/BOAqYrD1B
V7qI5q08yHXaAOGB83wDSHw3REhmxC8QLNku03ZUgc0Gxq1c3grN3BAj5iEruRxLXlizGeN6XVd0
rm1zE2k/UNRbR7m2cSB7x8K4mwjPEF2lwoW0U43SHm7zxE0RHQfQmQ74VOSRb9AbfKEc6yYBB9Zz
DgYF6DtIxTcqiyNfTHHMGzkTeuk/1DXu16rx6tL0AJ8aHxozuNMU9z7rIOgCp+zN4xD77xVUXtNN
1iSU+LK4O1Rlngd8hHjUhAsbhfrh3Yy8rYLv52Aec9042r35u+VlRJPTVtERrfLeewewuhqS2OMW
3VB39ynSQ41ZmfRpm74+ZC4uEXB5bbS6mTT5amldckK9+SQY0kwYDpAEEyNAuFa7Ymc2b4PzvQoh
/2vtvkmdreT5eiNe9nH+20u8nktWuR0pbxngkOUfyFvFYPedtqJDB0BqDLKTqhu3Ggag69wJbgMn
PXBb27jIbbW28gL/dk2d6w7ZW6kgfhiC7MXUI6yJj5wluHFj+hasa/GDZ2vyB/nwolOQMKo2CJOv
5NyN4XToiqMuDfqC/K7sNNSTwYFLQFal/JCWwJicbEvh/jRq/VuTFr/G2nwEucnFli/HwmBaGUmu
MAmX5igxplIjUSiUrQMwfZ+ELA+4FvnKUD2YHsHzRJ9bso4p/yfI5fQ/1Nz7Y6vqtqabmVA9vJFT
kqSo73cDLqlOqsO5H15KZfqBAcuTMaa7nqs8SAbKwFV7jICz4OEAFRfBrZu6Ux7GHrCB9U1prXUe
jejXOveVUmwwXOv3U6vuA06oRI92NkgBBBO8gzZZz9jW8IUw7ZKY7L+4YrYJFr97hRaxg0ty6QJu
NfAFKDFmlwwrN65/jKzOEjJPG8abpnMfvJrMgxlHES7fGGO2lTWB7q/9/IS1QJX/Ul3cx+l6H1I2
zzA4W5UKEkfyE3fd59a0NNriITW1wrjTZemKPdSF3X7o3KdIdWB4TWsw4pDC0bzh/2kG1OOCtUYf
qszeUq4nmjHdoqF/m9GQwY5ho1jx1ivxVhRPngt53izK+wRnJTnZGxtG9dCp6GV5TnhwSo5muYt9
6Ct9EGyjVtlyuduxgPBW47Qe7DvJh6qr4B7ziDXJ4B03k8eO7KWtdTgAzrYxjH2CVW/Pn4OZ6o0c
Wz6X/LXB137msPcpZtNgNkBsYo2bRQeP+TWC+CYfJ6qR0ZpfNqXsvLyf2OpaTrvOZLqhT9sFjv9Q
PPuqfbKyctqo8DdW8hvEIj4mxDsAEA+RHh1aFlTICyhq8uw7NKZiInnEn8S0poC8p0LbNj2qJsb0
XTpC2yR0PZ9qCj6KaPprDi1n2lWSW008U5WuV/HUH0GVQY6igQu6l3A3Uq0Pny2jxLbN21o8qaYL
vJqDDZg55JLif7E63GWAEOLYfLOZYG5vNKBJ4QNkT9zwICkIMvOSY8s/16ZbpeL5h7hHTSOxuhEg
rUjX7lNYCWkKDk6nDkDBg3Q3Tj8MDOmTcADcPe1J5RFmAsEV/EHrRspVeEl2G2NPJIOe7uBoPGyV
PvgV98EBmgrAiO+l7WzkD0vSfcNP+Xi9gu8nA/WPCSHJynwpQxYiV97zebnQbzx2lsalrAmajRqH
J1dD6NkDxAexCzIQGAxB7A1XJlhuP8FPxqb+9lgmgPp1Yntqp/GqqFLA53wS0Qeo1AR3XBVv7bhJ
kS4jbGPup3hk/BDrEesuXosQvYciV+6qSX9HAWljE9jVZtwDSqRUiE9BFnZMH0xqXoZtntwD0sAK
AM+J1VQCzZnaHuoHUi/tFHyLjeTUheB0FWo1vamdFF6hH+M/6Ozsosi/TRp/5LYUj4cI8YicwsUm
olpyM6bGfT6YLzSC9j48RH2MssfWzL+VqA6tqqH/gSq7VxAHnacSAFqKALpVVE9l5wGqpIvoM8U2
b4euEZIXnThErUrTvhA7I5H+7K3/ZEywy6pwY8ANi6puR8aIBBENtS5Lv3t2KVaB0j/HXfZk9v6j
yexTGYsRCMvqd9fGMbYg7XL1fuNB27lRzZCGGrncvsvrt8mdvqdQQVpsvckK9Ieuz3+U6L4UXAwL
fXoPfSw1S4fmjVXn4w8zql8KG6Qi7FCqjk1119kF2r3Krhn0b9KozPCwzmMJ49nxETg+uiIhdDYa
JcfU7O90shTQUR+uH+8tUX4XoXgkzz9VDZfqMoDSEfvf/CleR4pxdLPmgE/YjoRzI5AHQwl/b2Ux
DaYB8rTjlY8yd/F98KoVXWAQ2Fyj7LreUqmrjhV8DXrvH92YvHlZ8tDo4RGh061m+a+J0h76EOhN
6qHjpij6g1T3kvI2ouCE6InaTttui1Yrt1hWUC4UbAFk1rV7lc1ES+cgi4gKf1w6tqdobMdD0/QZ
XLqkWDdWv5Oie31MtI7QYUNSyaSzTZ1nFSt1uYoSrJT7HggOQlffzYyjXFCGbGA/9sCQOgvkdea/
orv3omc9YN0YycNWa7Id96HyZko1VK+Ecx8WVH6yUn1J4P45PerrtoUlaJq0Elfi3eRufAhM+x12
5Z3fpOgvjU/FwGXTlHfrlu4/xV7NAWoD1qZvqqM9Dfd4TN7YSgPA1QVNoDcWcc7DcikPm4cERWvp
z+ze0FfbhFX2UKjqvsZKmTDzwP1nm6hKAzaqPRkCxUE61vdtqp8KpTsVKKuok0s109inkbnWbReR
jA7DAy3fikA9KIPUXaOglTgbuuk7BdFd0ohOtxEfkoXoKH1qgFNrVvYw2hw7LtFTLrXQTvYZykZE
0xapLB46LjaFFvyxJ3VVWt/cOn+Pa43sq7tNm/hNxNW3HKEo2knbIY4fgnC4K5D9koaiGqdRxicH
CQueq3DXXHDeaOLejy38iYo0UBP6oecLZS79OFn/tLma54j9pW69a60CDHNKnGIZgLRfqW720kfW
B9LSa0XtwxsK9YcAzLhVxLssMveupeBdrCNxJqCr6D6Y4lq/DyNg4ddJzV9Y8uT7OpU6w1apfdn6
jCau+b1VdoE7vkQBNMJtU/7j44XHaniRbxV4oACr4v8wpqXaKKf+R/xAPtMn9YOSLksAz6V/GQCu
jSmL3ocCH/1oQ+suDYgNkH+mdoG9PRemlUoaquFIVQl0jkFJzbjbQ99J7PXUSv0OV3suze+8LyVt
oFviz1AFW/4Vl9li3XrUkt+uT/NXrrocnK6cQO3BRHPh/JUd5NASPzXal8H0XwRMkyg+9pn52kbj
5vpIgj/pnIGPlLOK4YAwMVDU3NlImJI4gek27QspSHPihjDd1U29IHPw9XWg3AvhGuiXaxi/zObS
cic8bfXOfC2pI/rN8IZgEwx9cm1vYeK+vs75SPJJPq2V3MJqpbR68zXo8nIflemjEmnpghXThddB
M8fSOS4cTUdO9XyQgMKimfoFZIO6Lw+jpvxyTNRPLaulktgZOnTQ6x/pwmJkvxn4BFEyEfiMzLYA
9YpJpWM8vkKR4XR6VjPzLlXDbWk6ESAK9SZkMuPxprCkhbMXv8MHXtiF8hudLxQblwFdZx8a9NDm
BhW+4aS9OQQUptQtaif5Ko6P5cQRdP1Vv86t4yJ3iN8Ik2syzedz6wzQqayyLF6xwIB5TqsCQqhn
jP1NLdqFV/oqgeTwSsJwLZwbubbMZtUbNcIKd6dXqHcOvFqvLfewprgt/DSihFtZvLDZvkZPOaDt
oARPN9C0Z7omJW0/1DCC6pXOtuMUQJ5+ApBc9YCMHP9RQGfN8/31+fy6IRjSZX8TPYXtztXusYdp
PVjq1asefPhR/g4I1V/4ZF+HwHlQICtD7cBG23q2u8shtWiMI/5Q2MmHJxUZ9fH5f30LbJwQNQJ+
4NhIVs22tTCmrK5EUb5qA5hJLlj+rgHtdn2Qryv8fBC5XD7FjmbshFpaaflaDNn9ZEVi24kEGopu
v1wf6NKESadhxORx/ALBcT4QGvIkxDED9VGQQIcLE/AE/cf1Qb6sNTTzEVdBKQfVE6j7s41ktXkB
fiNMvpn9CzJMJKW06CiIV+hQBc47NSD+6cev10f9MocuBB9TI0q56Jrg7XX+amVTg7lysuqbW9Y7
ZVJvq2h6p251fZQvQQKPbfJkUxB+DUPMnVUsbUq0ru01UHXKiyJuKTBvc8taTeaCYrv25VPNRpqt
iQK296B3o/ZaWgXtjIM+gGucBMkuGIN2nzXKbQiaRcsBYuKC7T9j8rrq6/DP9ReWw5wFX9fkVfEW
VA2NpMueOddkwsaeWhRIoTrv2K+8dNUN8u9bHeQuaDsKr9eHuzC/Z8Pp518xMix/6grELnOYXAHM
2g32YcZGnxLKzKoTLQSQr0uVtwM15yCnxa74K5L0aeN5g+UDagqKbwWGa+FYP/rA87vG2CARUEzf
Oo/DBoW+6+/49UxlTrlpSONMy+IyN9sgWY2MqN1U2TchpUTs99D745cDE5p8Q15ipeAxoxQDyjd/
OvvdpxlyfXz761YxHfYoXuCQMKXV1Pkk58ibj1plZ9/KpIZPCFUcUimFuobSt7HRJO1EU4IbLwmf
C9XjjvHRKGF+I+wOHQnhUGQHml74Rc9dBr1d1EG3ugvhPahpKaBrq1nDhwIXA7X1dFX31nQI0x55
gkZAB/SpC2Xg0a0ioVXX2R+x+qH0bxUodMnyGtTxvtf7nY5sA5AD6jYB0rKd9V2jF2gDWbnRfJ86
cg7zNruDHCfvO2Tmje7/qfXxhb35D3yIWFh7yWGQQi0SQir7D1FCNYoChJLUt1iU/+g8KHcJVB8f
xz2PXhllatjpjaf9iMsWxHxtJDsgYj9hhFCPKv4pC+9phOOfxd7Cbp/pnEnXaNrN8ABVFy8KY74i
EDTLENXzrJfWG3cQVNHLoKSwSlnwsRAL628WWRyDXM7C+sK1Bf4w+lyOykzTdNJTbqOV5n+UavSc
JEu+9rMVNh/CnUWNTrEt7AJBr8G2oV1IjXjqokNgVAvh4vI4tkEoBn/Hij5fyfD8+0Qb0/TJCtXH
VkUtfjyiBP5+fcPMgpJ8G4FMGL427FuNvPt8FD8RoimrsHjqBIRNE9zY70TRQRMuTdssHP0diC4Y
OSEke7y7ZhsTbvvYBGaePdGlksIvaKOtypH+Mk7Z6GjfaAMqjsWST9AsxP9nVLI/VePGiRPa7OTU
AguLFTvKnnT9h44KnG4fgLAeh5zeSQ1KuYjNzcKEyjD+6VT5OySZKKa1GHpY1nwJjgoQch3huyfy
O410V4Uj1Gk58ql2lOPU15Tmgx7GygfAquY7ALLyJxDB5nVSrAjOvRTnc3qgKH1CXdZ2POfoDiBG
E+y5QJJRIcJxttvlfdSvsqidjklt0052S4QQKJ/qsBR0SwrAejsAAjEbrWwyRLhClCxU6AqPZa1O
1TYIO8Vb1R5mF7TAJUG1+A52OwcTFkAJmZJS2yulxEbDHsAvk5I3YucAqEDX2ir2KAHcuS0q6ayc
IDKevGKwnZuRxg0yZK25L9uA1iB6OneW6ItnQxHRCTEyHXRfQEkKjd5tRE9pTU0S9J0zWk+K5nd/
fLBHaxJRZSEuXFh9pouUJek0EohEpPNlnttlOxalGz+BHQYUIeho2f4IjM3ZTtROR9s8yKodWJ+F
S/qFXWzJwg6Jm01yqs7OQ13J0d5yAJBT9MMsQvM8wA18m6zX6oWVN1cblCvvbKxZgkET1/H1ukz4
ItkjSLc7cGu3pQN2o1a134rmvWluckBBGpGJ/O76stfki8yWvWGZNnY/JqmjKWbpt241UdRmFZE3
0Lh4hSbqU1OB9dDKcClhVmqX37Q2Jby274YNF9L8wRj6ZhtUHhqQCw8zn3VZFSE5F/IsoKs0v1ab
3DcAHOoCTansoXEoS4N9Arl7i/qX6VOG9XEKVes1vYPbGjvlVTuwKiwtWNPB2atNvJCWiPm5xAPZ
KpGcCzG5NRZU5+uvt8JMYQaqhzTt77MY5sbU/anNepPl0T5xuo3IxKvoGyx1/M5f+YWu3YRxajyW
QOGCuMKK1IP3MAp/Rzvlu6A/+ysqnLdWiV+yUfkYffGgud4uLdVNEqXGyq8gbTU6vtG2QkQZHNh5
Xlc+uYi3bEnAf8UI1Q2h+TMMhxu90CFkKwO1XfrJIX0h0mG8IJIAx3Mbsleh/SLDSBc+0+VJ+euG
5ZJ/z79S4+cqng3NAETnt5c+T/R4r6+DCwPgtEo6ysZHCXOuPgorwMgRl+kephB7Bh9Xv03ZCXt/
fZT5YpNHqAE/hXNUqHKTn3/bCpVYKjZVBpy91u8QeUCWnE7iAwoR3dI6+rrJhNA5VMikNFbRbBnV
feb19eDlT4BqpHyBiRNMXY5v//MLSbcpnas0qZQ5V+JVvNB1cquPnlpv+IYU0tFR9JOautvrw8y/
DvNGkxypXwpwWGDO580zYqrBEeFK2mzCSTeMlZ7FC4H/0iAudRRZEMB8dl4VmMZ8AAkMlRb5gj9+
DYgyHLWFF7l4uKBKitcAEDGu0OcLoJxqyr0Ss4pp9QdGHN/JgzbIruxyY1jnlfPd6Iof+BmPC8t7
fo+mjk1MkZV0zOsNB7/S84GzKXchIATeUe+Mg+Cm4JhgDVopIzbiRBDvUKKMpCgToFumGPJx1Bxj
6CnXP6Q+z7Lkc7D68TTWibdfFgy6BlrOCe8eEwMEffwYt5KkQHqCRWi6r/DNSMe9HjswRPt7+pn7
ygKmVgL3OVbpOz/Nc7beP9wMMtrEiGf8/fWpA4Yeb4u83Yfa88Ijz50A/z4y+a5OVFC/pqMhvGUf
/rx7HPN/gHjwmIBTb0ReSfXOOuofndS+SaQDVbltQQDxjx4Gp/xH+2Yn/3Ql8DV0DMTCbenvdejz
Ofr3wfio5AokrTzf+TftBgeidF55xxq/F0STdkbkr0nMGZB+5WpwXCZJuxlzAPHAJrLM/dnwk1IC
FS3Omow6qXzpEx313jbEfFu9z9ya3hYUJkQm+FdghbyjD7c/tz4KRdl0EBKvT69ceF9eQuiaPPZM
ELuzHSGKoWmaDAspOrp34eTi/mTE2oHNCCAnDRG08Ba6B/M9+HfaPo0o48CnaoeJPHFJi8I7Wp5d
rEYfH48AAW/8prysxq7cRoB/+BX72eH6m14c16J+T9OCEDPfgkgF9thBdN5xaII7S5nuY/h8aGYE
cM3KV7Mb90o9HjMLn+vrA88vbvKFbap0sICoDBJ2zl9Y65KA1mamHB2zLW+csK1ukB2V1EAn2QkT
xMr18fRLO0aahRoCWzShO7OFmSDMy+UEsW6Q2vHOMTKKGkH9rwcluhAuinpI5P+DZbN323hZC5iW
hM/ivgpOEzrX5BvoRObWi2iS/ndtt92m8lv42IFmPSZpg5NG5lQLJ/OFj8OJTKGWNo+pUo86nyMQ
hlqQq61yJP14yjzloQQ6Flb04XPApVprfeNaA5Kufbg+V5fGxWlUx91dN1ka8vc/LcaiNP0itULl
GFa2exJOirSsJ6KdbtfGfcEdZV2WE4DpJOwRXUwwqr8+/qWDgfNbXgdMuTzmBWM8z8Bzq4FyFF75
U2+n391Q3g+jd5CboSOOFX70keT6uiO0Ycy3aWESpHWHP2KwENDmBzDrVKYSFnb38itos3U6WJBL
gF97R9FHP1JHuVcCY+H8vbQ0BSehRjuUt6U8fz7fUT/gF6QZ3jEOrB51Xh2hVLDZay2My13tII2N
5EC+LXrqnZYSa2g4ReGNkmnuP04a+PsWSuKqoIUGXqFTAfJ2wLhaPdrrgwetoujcDYbgYmFHXdjB
fw9NHp1e2ZdeeN10WT4ZjscORm+0QmYCkj2HYSCSBWuFC+FYqPS+KcrKzTvHF7Tw8Ee3nvgGprGr
PH+rgJ+q8Yt0HUB3bbvwYl/ugn+/OWmAwJ+ZtGheAhmSCh7lyPdQiwp1C3tt+d4vKnbvWYMXlGfs
ECrYTFn3YubObRnqC9tefu7Z6UPKT6yinEUnct5JVpEhMKnLkBZFAGRE/3OAjYEjZbSw7i5NKy8o
/1K5ZcwbJhHaQ5oft/6pQwVAb5x3tLoeKqV5Bc/6b9OrC9N6cThKm4bAZpuL7exQxYSpUiNuh6c8
c18KqBBJZJ2c1Dl0ivsv8h8LlYu/l4n5NHLASFCKzuqZR7G2nEDJ6KN/wsGzUfLc3OZZ46eHsK/H
jd1XwHM1TOhwh4/WkOMSwEZoX1Jb8e+olFu3mtu33Hc73J10K/nllwBookDxjqUosj3ygFDPmyk8
1QgsIXMXVFtn7EHMWX2CKG4IohC5+iekwtFdTwCdm/5g3STZ4KzRhi9WA9T4u7G2lB2ZJbLd1L5u
/TzWd2Map3hn4uAe9D45KSI8sBAmdJlhqyM6IoS3UVOEf1QtcY5TmOaHjGD906dkcF+YrY3Gn2Ij
rqYn2yQiSCpDjVqQU7uY2zfjrqrpDFhkNZup9xBHNlo0xJtJxwlPlK8IW47vuR2Ndy0udbepRjXV
qLVxbWQlWpjQ829MNy4O6SAkOYjAEw6Fss4S2AOFQACfxgL42b6Ntm5i1B8LJ4NcJLOPSkOIWwM3
VpAw81BpG0mrOWgZHtsOiHnZ7AKUfVddC6OYMglyR5swnaRzz0GoPUaoUKuK7GUown+vP8iFK8PZ
c8jg+OmILIPSK5SGxUzpz7tvqgTBoYDIEKpmu/YTRwqwWtoDtkbKP9dHvhB2GVnenzkt+K+MHp9G
brE6rdygd46F6ZU7BMrUDYwddNUCCOCqotin6+Nd2LYwrAm9wDv4H/NcONadCUEmKPJF2kElrRCq
Q4kIVy3RrjvypuujXThu+a6y1A2sRDarz9+uVALRx7ahHGtMBh/C0onxFhuSw/VRLkRYYp5Kw8DF
N+oLVocyIAoexeAdO8cyN1UcavdGKJCJsdRoIZe5OBQ9fR28Fs2oeQG1iuD6If4bnGrLv60qSV9E
F7Dt7J/XX+lCzoZH2H/H0c8nzm39gKVHvMiJEVyfjPCJOxUw27FR5T3aoLp2fcSLW8BmSci7M6CF
WTzHFBQ12Epxj4EoT1OLkEmqo6peKd/TSjxDALjv/HxhzIuzCcuVEABkhqTg/C3VJLV64L/dKUEc
adNwd7kFydUj5p3UC6fw1yxA9uA03s0hJ3Opwp2P1SeByn06SjC+IdyN3nZSweinUuEdApXIlaNl
da9FH25Ks9nbtruwFbQvO50MgPunY/LCFshDuTM/7XQjaHVEaMrsWBcRnZjctYAfDZqJYcZENhfk
jf895k53KNzJvHWr2HZ2Xewm+7w0QRknwFUDNeieKxO/W60d6REMWvB0fRXMzYocUlaJ/tQdbnKW
S9fo/CltoOuWIpLw5MOUjjPzt9+auBnDpQuiY6G5u8ZF2lDpvg0ODP6kAmmuNrco6O4Ut36dUJu7
/kBfl+V/aplk03Tyvxz7iFAZXZh401Ez621cTLs4hFbQhBtrqh6SCBqPXi3svS8figs05SNH1o/Y
6PNDqRRlqmRRoB5H/Ooyr/hhIbutjeG2i8KFA3BpKPn7n9aEcNM+iKpMPVIeq+/DyS/uQP8hIjtF
ODFNoViI/l/isVyD/EclEwW5M9/ktW+G3WSVIdefFIwyBtxLl70vW5oKC6EYTXZqz8jRzNaP06qq
BwA9PGI3XNA1bI6WrrswEpEiub4yvpxkciS6Z2xmUyd/mAWsMo6iINXs+KhUg4NvT56jLADvKhD+
obBMrKSNvnq+PuaF+eOY5kQTQHR48HkQiVMHNmibnPxeHzHTNuItP1kuHDJz2IrchBIH5IICpaIC
iPB8WSCDTG+rqZNTbEVIO2rhPc2pe8NI3oEq0SpOdrEbbQvkAzTFOOV1vetjZWHjXfqQwHQooDr0
yRnv/BmE3XsI/4nkFPbjutN+qdAlqnYhKn/Z3bIe92kQ+fuf1j9MAWRVcgbhiBPI0Pjhv5oW/0ZN
+EZ36BrbS8XhpbeaLU/gEg5oFj05tdY7YkcIq3rj7+tr5NK6/PROlqxcfXqnJHO6ylTM5ESZNKTG
2TsIvbd75GduOjdY+Epf8oS/E8jZya2PptI8HwlJfDyA8cmp0VHZMRzKqimgP4VueJsi7B7oD8KI
Hqc431x/S+vSVjBNi3s13RmAXbPtV/VhJ7yA1ywTdGCmFHeW2NCTo1EX6BtgK4RFFFwbP67Cresm
1rHoOnuFkswfSOwuMm8lvO3KGF68UsO4ODGoSkFKuU+b0n3OAkqzcYxMPTTO5D0MvfYe4S0UGAFw
3k0Zbgya3yKuKMopeeN6EmzxJ7HWaF1Ya7STEMnp0GWyg5QIno7BsbeH5gYDCuR4hfOhJqI7YXYR
QvscxkOgUlJRQ4qAsQJZfEAEAGEJSNpcY0twVm72MAA91BAd8EaJk1LXae96sN+GBr1+Dmb8CYq1
4frfphEemO5ZYi0UCL34I1lrO4KCBssL6cWi8tdTbyi73M279+tf5OK6c4npLAS6mPPab2WkfR9j
knNq0h73Z2T700zccdrvXAHUGq266+N9ObtYenQyccdUTZdIPFsApppGiC844QliGfyfpFDMR5Qq
xgMrdTrE5iKa79KKc/A7lSBhShz2bO8GQm0LofvRybGqrZror3Y1/Xv9nS6lP/ImIauDHGBfLizA
6r2+6xEd5AP9wA7MPNVuoB18A4k9NJyAZGKmtemsMbrPnVj7dxryNIDDbNv3pWa027CNxWHy7Iqu
TasvdBUufGEaB7LTarDz6NyfR5ZcgRJGPSY5cRkNnpBpGe9QCY62QWIjdzIkJSg/ygLXp+TCrNMM
Rd9TExpolfmFscLNyUDKOjph1a4gZIpl9JB7+UJd9kJc/mvLSTyh//qlNh6S9djCD+NTGuR7p5m+
11b9c1SWOkEX1ixlR4mA0SVoeh4u81TAHXOS9GR7FpWeAphNeOjNESObAtGK6zN3ITZTBXYNalbU
47A5Pf9cjtJGFsSb5JQ31YszAbqJZdvLql/jsH9TfP3JEcWLkpQLofkL8ob0gSDAtUqmCVRyZ+vE
zJFWCnuPLEXE7iatiu/CQtTVipDqqbjarcZ4GLaoYZF2IkSnVc5Cmvm3jH5W15FPwCa1bB4CQsks
T4pS3051JU1Pxug8uHV58uGMJ4oNmdt5pZj40zLa29H0t4KSr7z7+XQJO6ffOti5wCnctFB4tXA4
XP8ilz4/FChHYCVM1JrXEAsyX8PR0+TkRbW2UQJcEyovLpDZGKDpchVbuk3J95zPAx0HiXgGMvkF
AFqAOCtsOLanTk/fbFwo61TbuCjsmF509KoYQYv8aKCrT00SD/WlHO7S3gXoRYKNZTObarYQsA7N
ckQX4tPkKfVNnEKXTfUpWAhLl262lGVVOv+EdqoWMm59ynicKJnirIzik96U5Z03Vs6N1XnJ1oSx
eLAbPfilelh7alPQ/AoyVz+gfzfcIek4HvIU3YhxLJpfjlu6a7+Lmh+a2vZLC1ImXfMPYbMfqDFQ
bHPV2SNmvj4KzQuSk0DPNx2RozHDfWr46wGfU+GjEI8w6cHRy//jquM6RMAhijp04s6np4Uzlqty
M+R4yWxUa/TwpdKdtaIhalL4SKlcX+UXSh0Q61h0ug1eF9j57KAUaVpQBffSE9ZHW6TfNk6iw7lH
dnkSO71CO3vqEMUYwiesoCGTw/hayA0unVTUkKBdkSJwEZy9Mkr+QstcPz35dX8vkvJZ6XA5i3P/
H9XtfiPnuNAd+JtszL4vfT0b/hz4ZMec31aiqHYhfbvBaaoS6vBcF0/oRVQP4yT0F1gy5Y5HwrtH
WOWjgePNbaumqB56jvo7FlhtOLzHwua/MAf00mwQUhCzJBjx/LOjQdehyRyEJySREvQzHPPdTPMX
Q3kzB9Cv17+5nND5+wMeId6SAID8mU24NTWtk4VKcOrqYpdn8cMAfiRBTe/6MBcCCq/DkWLBUuG9
ZsO4vTJBh0mik1SUwd4nWNtxEm2uD3Jp4kgrqdVxgPBOMop/CieZlvfxkJJx6Aj6FTE6PdDhMw9B
73j5BnrxjT4NNruBiqiLSsSvohOqmnDCdQjzDHP9hS4cO0DyIICoYPLAgs5WQlWgkwa9MTxVpnXT
4rcwQfUdnPZAr32h139p73MF0CE3SIUKmtDnk+c0jmcHTYk0MfnhapwQNWq5pBDp4sC8l0cuzld7
B7QpSPsbo7MX3vVC0nM2vpzvTx9PbRvA5EMdYjI3PcRo36VtfuCIXBdIQIxqirxWq69Q+F1oKl8e
F7o66TEU8nk1aLTjyun1NjxhYH1XDbQE8drNku62zpv1gBYJmHQTQeluYbFeqGAI2QugqGwBKJjX
S2tsO7wEg8hTX6CKU/q7unVuURLeNjHun419tCZ74by9+Kr/HdKYFRiwLK46TDLDUxYkaypx6Bog
d1109ltu67epat1lXPxCW/l+fRkvvOqcOqNbeQJinFcNImJqWD9NYX2nCUyetfDG9RMMZ5z19SEv
vaokYNtQKCn+zr+qRedzIsUOToOT78c2PbR19ChXkZ05WyjEm4wCdB2lv64Pe2nDQqwEjAeoEZby
bBMZyUh/HS3Kk1ZY9G1L8kRMZtRdn1mpvlLKYVwqZsrAOY/fFqkpaQKMMQhD59sGfEyKdBXxu7Ss
x2nUf4Iov005MBfOiUt3A3yWXLlkqah/qZo2bV8RUjmV+qH95fnlfSAtQKnjvxh5dktJ8S2vymNr
ayfMshe+5uWX/O/Ys9iAMBzc/dwnNnX+wTTSP32m/+5JwK5/vYvD0GLRqW1IpIBMyj+FoLIQLlRb
5rIosgcx5c9qWFIUqheurJe2A0AZ6j7oxBsYX50PkwSVy28h7pvUGFYb0yl0hbvyigxdOhP3d8C2
0/8osvC3O8MZz+WKbIcu7mzMnqzaR2IcQWE06IYmu219fRcjMx/n6tJJol9akv8da77d60odfVRf
w5NaNSewFOswQo8uztcNwhglYlFtOz6jG/3LwtjDw4yvqsqFiHPxNPv0voZ8xk+fss/QUG8M5hg5
3Ac91+7SFOqkbaPPb0GkdKEqSHOgAgiIU2vvRYst5vXFdKkWTwz4/1NuzBbtYASThU1DeEonPBNw
bg2+Ax/m775eriwjl2DdpLLuCxim0nd3YfgLFxcSWqIfDTCOl/mVFQo0yJRBsJjllQH1/GjT2BMe
TSg1rIwQ9RgGRfYPXdFDV47JUx9ClL7+EJc2FPc7GgEERJ5ltqEyF4xlLWWs0Ve6SRBTk8CBddxT
sL8+0KW4C0zLckCCgBmY92j11B+aQqP5mCjZbd1ou7Toed34aYiMhaEuLq3PY+nnSyvJ4jFw44xE
pXLWlWkj0+PdyQQty+vHyq//9OBBVXBEuJ7fccItRA+5bD4FfBqriCiQNPyNHeDgZju50r2IChCK
YkHsN/eundnrMdHNhVTh0ijwM/iLEEXfefblwhwhdxPYzLeii7KH/8fZeS03jmxR9osQAW9eQSuJ
kkip/AtC5eC9x9fPSvXEXBFkEFHTD1V9b3Upke7kMfvs7Y3SSKUo+3t712b+OlPBzlFWp1IFCQVQ
j/OVnDwDqvC8KT+Hlva1goROqxwUWaCN0u+NKv9+e7Q5vF8Mp1Lw41dq1AoBz/lwvVJWjozI92fR
aZwZ9j4atkX0sxhgjBLE3I61LmKIvEE2EekiEk8C14XdskP63IA0Ha1yYBuOZz35aELQ+gWp3xc0
AWg//ATbHLcHNgXo7m5/9uwO/ffVovuLRCDx0/wel9rgIItZ55/xVPW7ajQE+WcU75LRWepkmd0i
hhKlVzrfMRhkyuesEJk6IXZZmc6rXPgI4jU/5N5CAQVOvQQK4NvTujYWGEAa/Whvpqt1fsDsSspC
Z3Ropwazmgb0CUwHrMNqMMrX20PN3lsxLQChqgl01lQEg9r5vqu6UqE5qjuvPZLSKMPZnugrqOA2
lGMDvuH436dGjybZE7qbcALnNzQOWp9ycuO9Uhh6olnYhaR9M4EHM/X45+2pqcLYnFsDBhJkGjQs
mvQJzuaWx1Ng2NiK17z8nDq6i8bOih1DQPsO1Ugrh+oNKmb+Fx0fnXKqo+9981n8u3qHAvFKFYqI
+UTlqhOtIWM/LlnLax9IB6MsU/Ahe2rOPGInbjVrLFXtNXa6Q6rZKzm+Q/0WzS24pI1NYal0Uj6Y
/lcqRa8oGrVLHyBWYL5ClkI2hYYzcg/z3VdUsElxYWivnA9inESAoopKWqMH++CjOe+Q4JyU5je0
+OiGKQvDX95ewg9B1AXDDnX5iyvld1qWZZr9atLyDBwGckKpQigOQvxpffsszIei/ETnEl1AvIFY
i3mRJ6lHk34HCAqmKf7F/iZyfeh6f/fvoxAGgEamqErKTHzFB8eqriwrLbLAevUkDxZW6dnL7VWl
aEsv+rXZCLQT8GdKakDazscZKDyopJ2tV0ALCJ1VWGVUGyTXN1DFuj2l+TMkFg5/HPNKmw/wqtkd
amJJS0eLKdHHf0CcE6J971NdR39T0zqM5PoXzsTc9L2PRzOHQfEdGzGPTaUqaUtlFFNrtlAc/0r6
L9rQucWQ/ro9sXnMJjgrqPbxagAQpX9kfiQMX+riqmvM1wrxrBGt8OwR9dotumGmp7pc+KrTn5Xw
dHvYy/WEMEAcQJwH+iLnhT8EzHynDmooS6167Q/jo24cYOPcILIu6dLC5s3dbKGIQzsG+VJyi/DU
zStGiOukOYy/6msYx4iuFXeDCjfCtgs+8avWnbgJsfTT6N6ccWGecx/pv5HhO8MVk0nzzvyJzBPM
YfmgvmYNvIq5gvCgHC5GUxejKGSnRYoIG3IFeRXXXWLmApBU6vVTF8qf80Hb256/5m7+aTX1rVGi
H06hHhMPRb3I1p4m5N3zwduNubfwks47VHg7mSdwEdEFIwqFsynrQ43M9ugVL2ClaD6CB7dYj3Lp
alRpwlp2OdGl/gtwTNbejabqZmXlGhw3GSU22TC2vofaY5uK/87Rh4XefTH4R0vPx3HMFWoXvIbk
fmb32PLzvIGrIn/JsuYbNJQuHMife/MrZLzrjqqN1nsvA5oUt0/7haGidAC0S4ZakKEvbnNReejW
akr6ghww0oCmvdba5KQk/cJpew9Zz6fHnRJkaqaAGdAme24RjcIEYFvQYK5KTvdV9bVqV0Sj9osi
Cponk4xm86SaK6+DIn4qwup1QBhlrUd+cD+1HQrKUzTBLK+hQ4sj/BlL7m2Qbxw2vuNUL11iZeth
jIZdaBbR4+Bk8Z0hFcFD7iE/0tA7/uKgo4NIGMVIezC0FSia+MGTUcsOpSyF2IrunIXqzIUlUVlW
GhIhqRPw0nlz4FC1KCorvnySUPwOpT99QT7YbyE1ioZhPSBs/497KcYD5IitFJngefVJ7ptsGK1e
PhGERGCOaoQbF47LlSlZ+GuwuDAliorizz+8n0NRV7mijeopLoNvfW/+KVX1YMOiqwXGsxouPQFX
hrPxEOldJcoCxzx7RkcgvzjXlXKiyAWRCbSCTbRHJvxea99M+9Pt5bt42CjswE9H8EAUjo2YnVBF
y+WwMNX6pEDqv67Dr7hachI4+Frb2yNdXnUi3/fXGp+GttHZtHo/iZTYMlFXrZFWoRDp+uhrQjiO
oAlkUUubdmU4WhBB9sI5CWRJ1843zapkI6vpRnyZ9IEsVvqWO88QYTW999RElYseAG/N7RleMSsw
eXLLTdoF5IueeMGJECiBl7zQyGe2QC8KZKcSUL8L53FeAMWk6+SNZeC9Igy/qDbSMygqwfDNB2O8
qmTa97JPdfA1U//o6Ib0XrcOh60NZZhF7VGKo7WQJb4913mApgHiZWigZ6SJBG71fHlziUXQsjB5
1eQOebWq7x5JUjkISMEg2lmSQlcU4h99Hix5mZfeAw4K1A30VWNjrAtwv2OO7aCGNnKWJsWmyR1D
BCrMDQpD5SiixC79Yzt3k1LuDCpht6etM61zg044SmWPuMgixzL3k7rCqb3KkvxXBHmOll/RCraE
p7k8RWIIUESUQxVYOOcr2wxSPqHg9xo5O32qv8TlXWgttZxcupkKoyBdiI8COIbzer5/UybRNKNH
3ksyIt6I/kygP2Z6hriB3hutkB7zULkCduzAnNl8iuT85fZKXh4g2J8JczFxPIzYufMPqBylbwiC
g9cx/YPWNXuJ/ve6Gu/C+Hk07YXcmKNebhy1WIotwCUByMzpSxqkJyua5BCpLegYwp7rG8uiGyqI
Rh12Kj9/Nmpf3pVKov/1g0oK6TWUM6HzYObfJaLFrY8C2tPUWuGvfoI1zNUHeMu3cWL1WylD26gy
5dHZOYMZkj2w9IpuUwScnFbpUP+dEtrs6Ngz7BG91Ak5ekVLa7fX0WLW27B/wqSM6AaU+VcN+fr4
gRRbbG2aJiLLPGiVuSuKqtsOsmk8GwkIhy5X051iQutV+1Sz3crS47e8lPTfpVMJDuty/MY8iFj9
3Nkm6mdrzDcVeQXo5KfVFCUdGp2BFj9RLU1XYVCbr6VXtV/6oMb9C4LmVUUzeG2kIwLRcltvRpUH
EIb9+rcVR8G9pITF1yRu+y2PxbDSfaV6ZT+Rx1Sk3JUor0N4gKILZULaN2obRetSNQ9S1luRa6ot
/d+1FnwuxiZ/TR15jF1fk6TtaDnNnZlBflH0Ql9PiTTnE23DxmmCOf5ukpCerIyo2+KAoN4WpPFC
P8jFs/H+HhKZwNpCGDR/Nvy+rsdmNOpTzsLLILqJv8p2bziIw0NMB1yAgsDtmzBvmQc0KLAcbB2R
M9m1eV6tKi0HZgq7PtlabXyBR218kKbERqHXI78Tq9Wavzc9l50GOz2CnhuKJB68UiV89K2pPhuT
7G3SouiXqkJXnYMPHyas4QfHx7YTDnqPcyCNmvQC6Pq+7c0vg9ZvgDhtxoLOzTxg3+V8RdR6KCdU
Fw2+zzaTjeWh0qNW3aF1ooXLfGm83hcMkBXdhkQ3cwBMLk2+YVVFQ/2jU4heqrtKnnjT5fYgJPs6
bciebNOv3aT9LA3fbm/XpXsmdut/g4tF+7AoTkJ7/hAkzcmUeeID70GXUCtQ95B//PLpS7w92sWD
M5vq3E7HcpPkXdqchEa46tMbVu5uj3BpiOlT0/GhsbbCNM4MsZ4Eo1znVf2C3VkZ+cnqvnnVTyXW
0RupPkvZ19vDXSwfzw55atJahMgw083cwFSpQjhmgv6lCq2fita55DmePQnB04TStKUthGCX64cn
LRINAMZE6/HMDQyNOghTxJ1PjSJ/9wP70beb9e0ZXd4S0WeIJ0Jvi+j5n83IAvlFHE8EQqLjUEvI
Wxtm7UKvnq781Px5e7BL+0SVG2w2ZApUeljJ89MXOvmIHFNFeFWVPuJjzSZXm7c8UL7kKAjpfnUY
I/suTfUlxrQLt4RGfLJf/AO+Fe9zNsvetHoFnsjxZMdmT/e4cWhpa3K1wvh9e4aXA3G/bDI0psiO
0/R1PsPJlwNT6/tGBHSKcSKgS6sF3+M9E3nmxnGr8J8pMJDyEpt3PgbytrIz6llz0pv4K/rzshM/
Zd300vXlbydLD4QGtplum0GIe4yR+AU0ivZcx6mzBiS/GqqfnpTspyKjMMsbjqbzGxyWz82Qv0Zd
dtcEb03oHTSjuw89bIOBcmDqg1HSj3JtP42+9pyp1jasTGSGE/pJbq/hO3/6bIL0rDm45qIPlnN5
PkEzLm2IKIb6JN9HXfrFCxTyKfCyuOitfS/K8DtVo85tq6BZ2Y2xRRX7Zzo5NC153hFCSZ9OZ+sH
lYq/+iTl616llYWnC61QSKFSOn3aCJ1yVO7L0nhCKOXJgmHVXZjDrBounkUCRZFzBZBJs/LsxMEl
3JR1aTcnv/a/WU35x8j2XfDX+GwgTSpVgLxGJdoMTUVVIhACtaRLgRsj35kgnhBS/lNA/q8MetDR
pUiC30pdaAuh2KV5UUW16D8ufsCvs/xVH1pjHY9afRorX157oU2npakvJMkuBxG4etIPJNXJ5c19
16QwfXCLEFIkZWvcSeaU0RdcTZvb631hmKEJsGmTILFO8pm5nB+ZTEs0pSQTdWrGESJUNrjPvQcH
gq9pSA+Lz87lNT8fbvaMTjUiCWY7VSezMX80JTi6wVovjnJt6WAzs0X+hsqHIh6/D491Xzp5zzWo
ThO+/6pMpHwFDdnthbs2kw9jvNf7PoxR6WodIZjDGArMaGY9Gd+aapS/DykagLeHurT+AOD+N505
m46qTGlWaFV1SuLsDf21PxlUokddHjaVmrarHDmfla4Fu05aeEavzxG1BgXhHjDBs3OORBQL3CnV
qZVHGulM0X6klEQsIcic/585/m8o9XzLLFoZa7OTmaNTSw9R39yFo76j8TF0zWF8C2zroOT5dxMm
kQVY6bUbIBKJ5C3JRFOYOx/ZDyHvsFurOmmFQOz7WQfAYPQeBqClB7U1UwhitCUA24X7Jdg5/jeo
MQN45qrSGV5hVydDjBTq27xrvVUh1+paheSdFgUhA9M5b/8fq0yKARQibWaXGh+RqkLxENenbvT3
o2yKIEfQM+LIBoqEU/YzcIzd7TGvrK+qKATfoidLZB3O17ecHFIbeVEgzTyRaETb/ZeP5l6f1asK
4lJDX2qOunJdVFG/BidPdfUixyDRASarlVycaAA2JighCd/U+g+vO/6RQJiHibNgq69cFJ4tBpXh
nWdQ8ecfjEFZaGjfRmp+crywca0Gvb9oDPe+WeYL9+TaatKsh2UjcQuP12w1m5ZC5WDjsGdT+Z0k
YeJOdvRkF2jKqbr0azKH/e3tu/RzaTDBcTJoBaUyP4etxgYtp0pd52iwN+vYElqW2rojQnctJfMX
HtYrWwfOGv4nHHfBbShm/2EdndiycNDC/AR7t7ye5OFRico/EIdBP87Zabq9HdWbzlrC1F+ZpGgp
EclN0Y8wz4sNNXq7baL1J+ThngMU34Y438uduTUHZ8GYXx2KzBdpMBy0i1yi06WYG6XvT6FC47+Z
dU/T0N/5XfNjtOpvt/fuynLSCcUTCO0tQdC8JapEn7VEvKI/xYO68qdT2L/inpqN7fo1xALWXdcu
oTiuDclbRYWNIi9e3Ox80n4Z5Rzd/kRKNnV+kxNPs3ZDnXGCGbPNviGS8e83goT0/0YUzsCHMwMx
tRdDvd2fdKV5cSIkKBJTu+/H7gA46nEyaIy6vapXrqBAKAlInOgHeG8w/jCglOZ1lvQWhyWXH9Sx
Ld0mJt8tWdLO0JsS+eHweHvEK68FpSFqihxSMrfzKAx3E7MDS+vJKbK7Nin/Kk5ZulJm525Rh4fa
bne+8a9iTYBRCZaIyKDCYH3ndyKNiAiDVu1OTWevUn346YfVkmTMFbspDKawZqCGLpqN9CFRncpX
ulMO5CeMoJEN8t9xlf69vX5XdgzCYorO7wE7+cjzI8JEujbIVO2Ux+NDFyPUHWuB7tZOrbtQio6o
yP9jt7NoCaYVUPwD67RK7eJ8yLI3o6jUPe1k293rkJfo945EfbISvdye25WzAYZNPKwwXykXzJtx
VacGUB+ytDYCVKG31+vH1H+bBkS3VSRwl9DS18YDpQeJFGUoWClmE+stzeu9yUExOuVnl/nRCX7B
EdDeO1JZHtvGt1Z9hkd8e5aXZoVWsXd5i/fW3nl5pOZh0k3S96fekPqdoyZfclonICRM8Ejrp0iS
9kMWxG42GAsjX9prypYU3UjRAh4AlXC+kb1Fg4oq98qpG/THSkX8NDP9o7ChMtoit2d5eR0o34kq
ItwH7OdcNKKlNOHp9aSdhuwU4xdh2jbEFAv269qMBP4GHBXB0YV/5EuBWjttYZyyvL1vmvTJbu1D
rCTb3Nb/+bGjYiZaUKijA6qb15ltM6xtpRr0k1Lq26lNPxUoR9qgseWkXbCR19YOGyKacEG88eyd
75PR11GAjAnletRtVlI6HMrSllZQMP6+vUmXFwAwGDgmkND4Cvhg5wPV4Lg1zUvV09go+6TU3rSi
/ZKa/qqx0vtiCh5hH9vdHnKOZMeaiDFxiGgtFlnU2SFEBTMbnTBRT0XaKvtBVdJPkGIFG4QcrDuv
A7cJP4nkrEe7m3aJrEcH2U8oxoShurCjhhjqPMfEmaHBHuQOB+hS7yptNKWPp/HU9M46Ur6Io0rr
HaTTFIC9HUSrbpW8mH6JeUW9itw1ZqiMQle33wzzSxnKKzUe3CRCHMpU0HYuXVBnkyW5OOhBWwuT
AuiIvyQVT32frApyEV30CMs7/5/48cH0k/80Vvf8PeiKcOhL5zmzKreDhgey/VXSd+5o+hul+SL+
slncw9SycImuVCPgRAXjQ80dpDJl4fNjYPXw7U8RDA85GlwmTkYf/9aoYMloWUy/xbRMvxAffvso
XDl91CEEEABRTfy62TEvBiPs6VaTT9pQuSnmzy5gskaaRwC2CitesTS3R7xysUDHYfCFULBzAZtq
8l6uwGjJpwHVHrFlUohsMrLPt4eZL+h/tHSiUssBp2I7N7QUX8ISQrH4SAJcdhPDOkRh81gG94m1
7uhq143hVe2lVVy3S9LEwkX8cKbfhxZgergN8FovmMbrkrdE1sr4aAfNvaK2n2u7WQIwzJZRjIFO
DXlZ8EqEU/M4Ck2tRLWQhT8GTbt3NAFpz+80VIlvL+OVqeAIKKJSYL3DUc6P5cTrLKWFlkNHYdOF
rBfVqpI8b2GU2RMiJgPJOA4AKBQc0zmYPWxNyezNoDia8qCvxqw30HvvZZi2enhGo9b4fHtWVxZP
tIlz4gHO45GKP//gckPPBEwOuqHjgGTl40St6Xevpx7ywE63EMpfmRp9CDS74LlRa5nvE1pkxegk
VPSywPzK23bX0DAkhemjI3VLYmEzv1QsI62ScIYQCMKzPA+W1ErvySQH/jFWonuFPtQyU0MU081N
ExefIC1YKCvOIUTvA4qnSxQ/oAqbJ/QST22tvpalE3Fh8CN2xv6YDk6O5GVmSa+2hITDOkHi53nQ
5fGp9jUHq+qU2depHYzPkNbqGY9Ku0Rff20dCFMNHk64wsEYnW/vgOxX4NVReGymeDXJxhHD95Tl
3UPc1FsDpuN/NN6sg+idxyGhDEQ5cp7zi/LEr+WaljtPK1aRre+S6HM33me2+mOwzT2V9ufWLB+M
sFowpleup0NBEDODr44xmDkPVh4UUTw1qIAAy/sphX21zQLduPvn63I2yuy6DDFs2E0hIP8mpRur
RfFA8xp7FwHRXLguM8f8vxP1YULiOn28meBSAxmK1aOehnu7A33Vhl+8FA2nNrPfQkci/TYN21BN
F+Kea+/F2STFS/lh5FxJq7S0VXh6qQPVffTcwEqXlv3altB+QWM1jU6QhmzLIv16e3mvbSJ+sziw
0IjSz3M+MjqdXmcXsv2sl7m8z+XYWiEqFy1s4tzpe19ajono8RKgrXlpJqwBZvk2jOFAb469V0Ur
prslT75VPftJqH3I9nA/DMZjrJTrIdMXjPy1Wwl+mWq9iIB4UM6n6clx2Q5eNhxHYFqwmx9gB3sF
WP0c9EO4Loth4VZeG++jFZiNF0+RTPhj2M9NV6gbT68+6fRPriTH20+aug6qpQrb5YBnVmCehHdC
GZC1OLtI3dB/s9KLcIezGOmR6Lj41zODfIpCW7pJry8EFrPJBYaWSX2S+ke5ULX9RIHzQFdCtvr3
UYhJAJ6TXoQKaRYneMGQ6llsI8MRVrUbJHm4lothaaOunEzgQbyQomWEwqEzu3o14LEBlUX7OQHs
qUbSNszCbe+127gpPwFCe8hQ9mA9XkgEbk1j+nR7lpfewMfhuYHnB9NPwq72wio4hkb+RAPwQXWy
cGVSHV04kZfGTeCyqJfAS2zzNM2Ws+/7OsHhtp/VNESVA7YPTgiVRM4LMlJ2KGKP21MT5vLcE8Wv
QrSPR8kgdJ47Ol4bedQTiwFCOf8+1+qDhECkipRIbyq720NdMaD4iQILwXmk+30eMdP7WCV6qfZH
KfKy2B0d4LR2TFVx8uPmz9Dr2i6WCDe7yrJfaXaodk2Iq7DwFVc2UyiXCn5Tug8vfKAyMQuSYnV9
9NJXSKlp3t1yula9/Y0C6yq3j10sr9p4PPj686CNj9U7oLuDnOD2h8wCK+ES4DXjXto0baDbJs7C
h+fEb1CRbMKoPlq5rT6pqa4/RWMB1KWJKa2Mdr5OJnrniiRfju6v7DpaboKLUhAqX/B6tnEKW+nU
GwivKsUJqjKC1qwGX1mXgEV14OSKkX8K2thypbRLvoRSNzZuXjbqcYyoILroGmirvkuMO9uXm23k
1dRq/IloVG5x2TzZ+S03RrKqC5Qmk3LM177cRQ8BzfgP9L8FELGmL3lrj2u1q5O73JIAtwQpOw5t
yA676LhVzA8K26L+Zo4ZHbKeXx2VYbTf2txITjagTJITANMbzabknjWYnzC2dkpXFo9WXpFdGit1
rQclks9hbK8tbNVKGlXlpUjSbttPRau7GLZibQaNvh8NgOxGHWqPSM4h7C0jTSlYX+8Ls+4OXVJ6
PxqwomuEPsIV3u6Puimndd3Fv+OkrDklktS4WRrKD3R9mgeShNFrOJG0ZymzQxaVnK0s1dexGgHy
ifv+DouK/s5UflFaL9ykfhMdWCRv30lxs6qB0p0Gyyg+E2F59zm6N6AwSbv4k0qHueQHd06r5z+l
yEJoTqqbp6JvwzVNMRV4Xa93I5Dtp0r1mUooobpDY+jGV4qUNkl72I1hGVJwVthv0wviVyUIzW2R
yAmkNC2pzbSlG8uh3JahgbCzjXZ89cH2teBdJLRz+WGf0cSTFxyAK1eTflgS2ZCuERXPr4SmIpPY
BQXSDo3lIyMVjncNtPuw5yvtgt278hTTZEMWhSoqkf68pkIbCg6qWUVHvxVJ8k/jUD/GuQHV0h5B
8f3tq35tXjQpqQSukH5cEDP0yuAndQKtbWJAu+9rQeBKTvCYqUsSZlfiLWILMQqZSTrd5jWUnl5V
LR4r87kaq03V0DigvDWwiaR2/6DBSBh700pAlmJph8Rf3o8PPXq9t2d7/SMwr+wljRvynCwnC0bL
4wGDbM0iVeZJrOiwr4Z6PcXOTkm+VjAiepz1h6H75ET1vWMsCU+8n5TZs0YPEAALEkjs8jxrpTRq
xTPKJ4y1krmZiiBvUMTMn+vnCj3TVQSN3tYeVN3tI5oQPEvP1jb41C89imJrDzGpTRll3VFD/u2+
StkyO/T1xxhOlg1NpeEe6Lu/brLCXumBYbr4zIjQqkr/lPVB/gR1DB5CAw2gFMrmNoPRfSG2vvQV
LJJWyOPJSH8KM37+fmjVlBaNjoPn+Z0ESm0o9E2R1lBPEqO4jRqFdzV8S1vVtya3g8xv4bLOG2TE
AyZydADFFGLLC3VTGgJVS/K04Giiy5mn3VMQTWu9DkTxFYcla78Z9luqhOukklfJIvHqlRtMQpi3
S9wrPNDZ/NPWmIYp9FC5kcnRmn6lrUIloTxDsnIN64u38/RFyY+LR5sYXmCTcJRo6rzgpuiQ9xyj
NJAhlx+/TWN1tGvrd6Q2+1RWX7XevHeCfMFPuPJWg/xTSB+QsiFjIdbhg5+g9n7XhhPEYYNsl+tc
z7WV3UWk86R2NXRStTDcZayJBRHwYggDKALMSUWQ4qC6LUsQ80SpdycXSXYIq7Tf3LYR1ywiLhis
qZD/AOCdbZ6X1I2jxWp4VPPxZeqCuzQeX0NFXwhpl4ZRz9dOMmMI3oYiOpq905ouku3Fq6N00bEu
s+LH7SldWThy1qSSORj4dPPHS6JJMCiNMjgis9q4QH0fdRj7F2zr5aXnAWHBIJzmHbkozDuVSbPE
AIGWlebRKS4Uf4XUR0je1ek3ftwNa0sdh5VXDv2mrv0lwO+V9XzHA8BhIlg75ma17Uu7zMwxOEZt
XqziYNyFiXGQU3+JHOTK5f44kDWLuKQkKDTUysJjF6lPSZI8BpN08B3/MaAI4tKQ1CyEBdd2TyAd
/u/M5kwPYVMqcifITqumfAjy7sQ9W6qDKtd2j7IyERAVXFjkxPJ+uMqmEWcOAU9w5EE8UkmqZWsl
foNOcnyTE/mgmY9aureGcNO3dDWTeJF+JHBr8puoLQ0/qEDdPrVXP4kiHxVM0gQXhT495NBonu0f
a8LbXBuzte5EhjuMyV3ipNvBaHZdBJtfkSW72yNfsWsi4uT9AB7Ius9MgIpirTcNrXXyAgsZOgdz
phmS/UsKbOMppraxYAuuqEu8h7j/b8CZMSDYMmmEI39nlBaaECMCmekQB6u8t7u9oaGX1I1Z4ral
6j8SNw535RQgW5+WwJbqbtpakoYTkKeWW6t2shpaIhpaI8DXq2qVqquYlp11nvrmDgxU9hSbSbtL
kj58lCS7hQ2+lgu3UIpiS3vneKiVUnbVMtXdyI/zlRZKxcZs5eHJ7IZqZ/rK+KpmoQzdKs13TmeP
D5VUUNXkFYhWWZ2TZBFwxG+1kZe/vAYxRheVdsQE5NZfqUOd7qpqornSzly7neiFw3lRCQX2QOGa
ndTG6mNrttrnSh2fGgWBasjdd+9Mx71RHKZ+3MCz1YduoDfpxur6mm9KrZfbZ+DKjeAFR4VJCO7g
yMzBHUVEc2AZG9Ox84K7vq22kGSl0WtXdsil/60thQ//HqcQfVc/DW2La72Oy0/WaK1ic4+L5Ya2
virGhZrnFdeGzwLBA9L+P9jC+UWVkEnz0EySjzwgzUvtFcNdEqfS2jE/9XQ9Z0SrdBc9tW3zNwrH
4D6e1PLZcbxqwdxfWCXcDcg0FKG/AUZxHqXkgtncHnE30qZ4062CcFwZvi7sgbhoM1+Z2AR7rpGS
EayA55ON4jz3U6fFKllQKPTlpq29P/QIPqgKWRkMgN+DMU3jcmUF8u9KzxZo6649KlgCPoBaLzrF
s/HTbsplqw5Msi3qWzB05kaGJ2vV6Vry70EfmEuQdDC2GyKdeD7T3OrRU8k7yhR6+deyCqzssEeu
IPQ0hGMXLOs7Sn6+ruAgyVYa/EKi+Xy0IqOzdRoS4zlFp9wJhoekL/a68z0uYpd071ApOCTNvewd
hqh05a57GoMvplK5stxsxujRlB6tEGWMiiRQ94uISZ2UQ2h8ub39F0eMTBxlBeiAyMvB0DD7St+L
lMLqUvM5sdtqE0WKurYq2V5Y+WsxIcMg6yN8FwAz82EqKt3l4IRHM+lfJ7mAjKTcTEH5XUlix+0M
6ylQsn1Ymsjm6a6tRruubJ7tUV0oH12f7v++Q/z5hyeYeCHDjEZIj5iS7bZ1FuEs5a+31/Tqiaa5
DGQ2pXG6Zs8HgT40lvWOl0Yq5Hu1lQ9lXNOYrS1s3bW323aA+rF7hCPz9jLHGJO+trzwWLbeFlrJ
Y9IgItTd96W/VhLrr6WnlHL0eMFVujKsaOCkQkQ+A6202X2FzKWSu7Qcjhpo8wdTqYf7UW3Tn0nc
hGsnkOmK8hPTe7CsyN/0QRct2IvL8ek5A7NMzIfVupDvo285Rran7491N36vRDosKId9TpuIEnU7
kh/Ofgylw4TFWf3rvop0EaILQn9DxWua7auvg1/uquGox8gu8yoV4z5a5KUz+SnndgN+GSTFAbJR
r+e381HAJWSJ04X9UfO1P6bib2s7aVatXyGkmxvxwpyujsZSCCYdyn7zjNFIqjyuK78/hlZ+ajk9
iC7RoFcZUFouhUiX94KZgejh0IrIcj5WmltpP8Zmd6wDuX9Q4aHF/TU1d8qHJeKQywDCojIoEonU
jC5VCYuOyrPmT/5xCuxvBRzmDuzeHuiKIR82TeAtnMlrHoPow0BHCV61S7GEqZkM3RsVFLnTcHoF
ILvWuu+lqUfPeVH2sDZEybpOFJpNK8d5KkF8uIUEdKtGanl9+5ReUcoRjG6gjqmV0ew/L/0lEG4E
SVA7z1oTbNQpV9zc8O6hb1g5k72vFOvRcXqX/FS7SgyXbq/JbZzguXQsqLpWyrQzsiWU/pVTZsMf
io0CinBJJWMOAeXVPkROl0oWDJv9uugpsC5YpkvjzrzFAOSEIBuZWyYzpic2MlTrOZ2szwpiCHKk
L7iG1yYi5NCgTibrdrG2kYNWaNNRk06MaatU2l9AyRt7iLbGuERdcqXqyXQ+jDV7q1Kp8HUpCZtj
6UQ/FdgxYytMXbWQD0GsEVBM1mMp2fd9XP1WKhOtI23J1F9dUGGFAF6L0qswxR9eSytqwShnKDvr
UPEPurVKFmFqV5R+WEVSTQTf5E1IXZ+P4fiR45sdiANatvxVao77SQ1fpLRal0G1B73z6ICKGX17
53fmfUlGtfEs8Ja69NQp7YsUDdmqbuOFS3TFfsCLBViHPAv4ufkTbkpa69iJZz7nY5jvKlQQVp4E
O6dsBeXGdtoEBNMUL6R0r+w41V98Bh50HEZ7njnX/NrwgsIQBZByuG+dcXLbSelWhS3p36iFSXvL
zjqoIZPmYE96uC4qPqfo1GThVbi01KKaTw4QW0aucx4TKAR9CBECSgtb+cmppHtYNveDFi7kkK8O
AxMu1AkYKxpczvfeUoiJk5RhANumfvSZ8vZYlUsBjkgWnT+oTObDKLPAXxo9RelUx3se6vYpUNPv
Uih9JQ24Vsd4M7XaXaFLD0ZvfzXN/tNtW3x5gRgayB0oU/pOLkDivemNZl3X3nNpkBguDZs73C/l
ri5tkhgEED/abBQs58+qxuFs7Tz3QEcgKCkr0MmEQ70DYf+laxd70a+NBmKAVDRobEHtdL5nepmM
kqT2jFYGB7WsD7YZ3VVVsa3UJbmja8cDWkN6u0BD8O0zP9pqYb/LAtV7Tsc+ccek3bSq/FMurLvb
u3QxJd4mMuywQHDxIBScmbkOlJwZe516DGgz3HlSC2cBGYjGxsXToc29PRohz5UDiaQMfPQULgC0
zjy8UU9GBflRnAUEZNA/aPsdYIjUnVoncJUcqmFzwI0f5QffH3+HQZHc13ITuanU/Emj+q2IGiR7
aW6LCu+TiTKnUxvdruv7r7FvPFYEG+H/oezKliPFsegXEcG+vAJJbrYzbZeX8ovCrupGSCAESCz6
+jnUy5TTDjt6JmI6ema6lBJa7nKWaSBo4q9uoWA466QYfH+nQH0PgaOmJrqBo/IDlGbX8CDrB1ml
nVFhij/36HAbmf7A7oYxPDFNd3Xt3VM2DqmgwX70WDHMNE+Y/Wt04AzZ429mMp1GVT16ZQiZC4h+
xqGdRRPUPO0l+CcKIe/cdqfRCZ57aziqxH0yYwsRfGtXx8MdcLjbGd/WAvUl1bEUKYIi9Arlld2a
JZ3jJs6GZSlGd9oHQ/0A7YJNVCXobvG70TG3c21dIarbWU55w8x418AVNymrtx4mremwNKeYiEcD
c4vFUWdvZuhFcuHntUwAKgCFwXMf1uHjpSyk790PikCS21pSWtZXHdofoz9fj3HjoTwpJcAM9QjR
KRcM+CQ8TlGwrQO+YQl0LBYNA1j3sFRh7nfwlDH9izDRvumdHVpFJ6+neVMB+VXWRywnZOXZWgKw
5s1U0Y1t6jC1reDfOGgOqu1ftRVAwms4xYBut2NwHzmmyuH4fl2H/BArf9svyLQ6BmdvAqdD15V7
5UIZyRUBBPm6u3Vubqn2CVObJGkLBTsNu1UbMY0U7j5emPY+OAxiBgVCAFixqV22sy2ot46a70Or
fIJgGEi4+g0wXCdd3BFy9p1cWCr9xdqAUCtyqGOX+dDjrHhjxzZTL+LtHDO/ED3eb1I7S67tcDUQ
xtOBSN2FXLz1LKt62MgwsKA+bhFohKw1SkCDoAe7uGefjPY/9QJBkDRqPC9zGgiEMQKyST8bA1HH
GqppYgH9A6AUH3XCmOs5NUNlX0FEg6IlO8kUNV2RdjB5z0DkNzczPoWpkvgGCrW0Sb2g9AserJAR
QNpyK2ncq7IayyVfunq4bhH6QT7SNBurtubUxdP1wwuYVwCQ/SzQuHd9cxzo9BjyaF+Hdj4u9pYs
ZFtS8xiEckdEfVKOuJ5cutMN3brSypbeAe8+KtjKB++nE0Fpp2XzQXIVpSQpn93Zymrj5OtmgE7a
ue/cq8gDjbycr6mKT5WnHuYmOlV4yMpluoZQXMqX7tAO7Nf6bZV28hJh2ugOj0KMr7Tl8FF2t9Cm
aNMhMr853gXwOmnaNEmbsW69Q0q/TbuukunQWgxxzbh1Yn5iS3iMp5mnyndvK1ibah/FkmhGqOvD
uTUNQ5U1CX0tZwqgTPIPEAdO6tnwSA9GeHuvsIMYgn7SOcSOBRNM50XY5nEhGocqTIoAfsYgCh2B
rz+w0sld4Z9XA2QV2T+oB0lHQCODxTstPn9QrXOTaI5t7bONDS5UqoblpwOL5rQv5bV2UTKr45up
tAV+QXMFpcNriKD/GycGzQu+AwRhTGflHvyIPRNqrnyifkF6jachOtXgQJ3JKiUJhbvN7IaH2lJn
dwyOJBRbJ6pW00l6Be/DOl1/YNk5KPs7LzD/2021vUvK/mVi0LVp240HxmphRQyApMUOf6CeCjyZ
A0Hd8Y0CI1UMTZiBhnLUXfgSdBpwpAbiyN30QBeW8yXerxvCQwUchs6/ODaJroYf1HFuba6fqHD2
TMFLhIcoik83NUkeS7e80ViLhszX0MC7k81cQTyetJmypybVAFX4dXw9A8JEaDhlITH7iIzHpnL/
/DNaTnvqhT+8ut7hZbxDhxQNkSE6ES/au/iKUEsALGqA1sdILQ79QBJtsPE2cAsuzGgda9+cfItu
SwkAV6MB8V8yOyQ7MdYlLqryKUaItS5bP0UgZy1mD2+oOvVwQJRDn0dLCKw7jvkoNMMTRm/14Hdp
pQI7s5DhZgRoilRAAy7zxGruBNjz1y/xJ/EFxLpsZB5I3UEDunj3lWrRPmB9fAJ6/ehx8RJZegOM
7jc1x0+HARIGot+oB4NK9T5iciiqEWKIoxOy/84D0i4Fru7rmXyIYNZM8f9DJBf90shm6NOgxHMC
iytrLXlFQ3vvi3hno7T89VB/xIYuwmmwGBCxowKHTPuyPgVZMMLGVmOjYMv/7uoG8BaLBUdo34TZ
OAs0NP2hgoZSSwvXFiPs+fi8D3jAf/IWjmeOEtAC0D0e5L6F6wKK/ea365H2viYD/92gEHVcWCh2
doiaDYXR4bWqamurF9oeZdXCTb0bq52zuPwMYY8AHgMcqDnotW6lkN03KcpHxAcCQyjWrbEaGBSX
LRjH8BjuGbY5211hgcNdB496OUjWQwoqSsV3wIgPoeEah0JECMEuan/wXHy/VxQZNWNqMciGy7yn
T9F3PnQfEtuLAdYf8FdKH/BatI7AAONUQzo4Ev+W8LpIowhnUCAU6mfOtl/vmE/nFNl4J1etrQ8F
Ta0rl9QWhiyhYpDHQEUdZdD135yyDxNbjwDgMWgmrtrIlylrHM8SZtjGnICy5MBPCpJXNqIEkyhg
ITwULvxYfadq+MnUYFOc4F8obkGy6CK19FH4DmhjwvMSySQjur+zBf3n6+X7cLYhiYAxMC/ELyBp
X1wfKoRGqAA28dzY1o/AupZ19EMFR19+s9P//Nh3B/v9QH/w239tjXIMYhp1IjiLkKdce2mNF43/
08i+8EVZEB+Oxlaf1nAcFw5LO5k88OARZqcpDI5m67b0sNrtw7Dgpe7KzcDhaPKdbPGHBcdXDkAh
X+kpkA+7bFd51jATUgXghLR2OuKdg6Te18v92T4KIBoGd+tVWOcS41JWvpkVcD7rba3gP5SiTImw
41uzsM9mstK6wXTBrYJM+v1BDJNqtj1FynPkTeZmjObg2MqhaTOR+IVE/2gjCIlSWfkcuv5AfkzQ
Lk7aJG1kRA6J8RBDxEI8fD37j4XsdROg4bzWsNGru/xZsuYtFIWx21boogc4BPorCbdQr6XbwYg9
PrVwHgXtERC4KLT+98IbxJrRIgD8xwZt5VKRp3Fqp0JRqDzLODxXsb31vMFkrV+duTabuXIfv57w
J48zANkQqILoSIQo4OIzoA3puER61glofG+HvLzcUglAyAg4xzfhxp+34t0BQ0fnr7EuUU2t3+Ch
tFl5rsA0Pi1lpQ7QwmwKu/flC/rIPWA2ocwSCo3NqQ2HbeRCSc5drPktDmFlHsatLnqoIx1pZKtv
io/fLMQlAiqqoo7PHRbeA4Ue4ZxrntzmPwOhsQDA/aElikLvB+96h0Ehh0O2/RRFNZBrYf0ydNY+
8Yf864/6Ca4E59cNVwYvmtt4ed4fLjj5zCW1GlgcDhQ6AaTOvIg9NT35PUPseotmKiQ3WZekfBz9
jDMjU4FkJy1bynIZJkFK2RTk3hCqtPcakVWjGx2B1eiKtre/WflPbhw0xMFs9lZpmg+CcAv0Yu1O
UtCLYPwgbfvoMHXFpJ9TMGJc+KN8vTifXDx/D3fJQvNkMvW8B4ivrgKY1Y9BmZlKf8v2WeuAl5sd
jTegFMHahqbPOuu/XpN+boDXU5gVWyCualwsM+pRVVntIrj+pjZypt6BHBSpF7QxXCAC3On1v890
VcWJHJDgP5pkszk2Xtei67RmmCvI4/sK9mclewQdq2krri14sl+UQ5sOWt5uUEYn2y6dTdjFUw67
IRgZ60rnpI2WrfbUdM00bLHrmj94ML+5KmfgM7+e6yebCKhkxCFg43+injRFs60MCa0TGhcF5P4O
4YhiEO/tPBTWrbM06rvb7JN9hMYN2PHo6OJEXGK3uh51E9Mvzmlu0KEAycVHRQqlDP5ie/QJzZXf
FQ92kYmKgNmZLeHu5qgrW5N8zZe/nv2nvwUOHOCyoT8PO/n3m83hWoxU1PTso+2XOgbawbqOtl8P
8vGGTNYEAIgOZFEALV8MUsFbxJemB3xo8u9ZW25H6kCz/Lte8ifDQJoKHUa0b/Fzk4thSrgXoxAW
wnacO/aNw+m8LwfPPxATxv98PSN/jU/fH1IU8FGD/rN7XchtvF+3SXNCuOiC06y8Jq8bbwD9VZHU
97W59iwYDlegAqGU5ir7xuYyeR3tYT7Smoh9BLuPdBzQXgaAjaN2kTgviNig7gj5IrJzbDQ6OKIc
dCTUP8wX7Nr0MwzbgMeG7UsHuCNZzM2QGODYRVxv3YXKPOZVs6tA5MooKKdXurZR6I0Vu4YWmIWO
8WCKEPJkm7IMzb+8rRmYBRW78VxZ/XBkUhU94tH916u0LsK7RULKBNGVVUYDWNUPCHyg5lRPIm85
d73OTEPuoZ2ZtRANdFDfVEl89gJ6DzbqN5HJhz29DgtXSrQBQZdEQPT+20jdy8EljkFRuczq8QYK
3N8c4c9y279HWH/B31d0AtBtP7nmrDtHp5EF8LGTWgbBbkfT3rRv8Hf5eik/7O11TiBOOFhHQCsv
c5kp6FyGdpkBZ4SmBLYxzugV+rtU8JOMCYCoGLsaMBrohVzsatXbPQmi2ZyXHqU93mxtRfMIpJ+q
d/KvJ/TZR0K4jPYUgB8gtl68chraT1JqDBU1caqIfqPLVH7zYH/2mSLcbathHwg/l8HMCGoiqzmZ
z0Pi7VCALUyp4dANMeoeXLzlNLTfgBwurSJWNPaKB4XXFR6TNTZ+vzHA3mrcVlnzOfa6f2uh+MZP
2ibv68Q9al5bRzy66sQmeHpMiYX6tbNA+BsI9l0LudetklV8NJSbbyCVnyw2ZESgAgNiO8hH3rq7
/tqvCaJ/MB2nGfVo7ly3RPOz09D/qHgKuMNKywU1Bf1UlIsvz53QGBxOGc6Jki4pdD2J62XRR1PG
RRlXW91N7X+ljoAuspYG8XRB3guI4/fzaiyEF10Hg4Jaehq6cmQq5rk9f71TP95iGGTF7QHkCZHv
y2Yqi9qKTbaEzkxJGcQjt0F4neCsD5V8AQYWMk7/PdzHvHDhI0/H3blSnd/Py0Rg9KyaAODNJ24a
LMmM6q+342R6/npuH4IfwDRwV4LKjovaA+Ly/UDw3apFqcfqTBjPpRXnrXLAUfG3VMHW1pThNyfy
41rifHjI5QCaQ7J6idOg/jx6Q18tZ904L3aCtmLg5Y6PkkRDDfCIpapTB7XJbW+zt6+n+tllgDFh
Z7QiaZGkv59qY/nTgj2Lo2mDq6r4WPQ+2eA1PNs2Wmg2ZQ8LFd/ECZ9d24DrIe7Bv4ETvFhfX7e1
EMm0nJ1xeqKUXWsjWMqk/R1O7KNGAG6ev0dap//XEQ9N3DNwBZdzEJsoT/yJ3M4A6O4UMrZj0rn2
FkKTbs5mtIqpn7lSf8cd/XSuuPiQocIaAo/V+18wjDbkpeSynGfT7YPGv17CpU29QX6T9X3yISHm
h5QRGRJkgS7z7STq5FjSwZxZsoh09IIHKWtIEJOfyxD7qYk6kMghTPD19vlkdhDSA5gCZTQUdy6r
pI1pnAly1eZcgfgB44i4uy2jhB4WFX2ndvLJIcEpWS9L7FdUR9ef8tenRKtxdEYil3OyzCGKr9FZ
B/69F1S/fL5aVEF0OWS3dBw2X0/xk1fi3bhrdPDXuL1NAWzo9XI2YvzdD85OrZv1P48BUjF0CdEZ
WO+2i00yCthkdSqKzqxDkRM94DRRqNx8PcgnO+RdcflikHKiCDgA3D/L0X9g0R00ZNOYWicRg/4y
F/DO+GbAT+ImADQRzyKPwit0WQtjShJaCSjiucg8wMOpcj6BcyoZhBH78Pbr2X1WaQxXICW8IADj
BvPj/XeCa+HCPRFEJ8H5sQl++EnzHA6qiDx98n3wm0YAfabWuQ67MmNl8KMU3jfR2yenIVzpwxAE
WWOKy8jKLyd4BMXAuUw9msDUkGd70tB41P99HDwSsKGDDt9qZngxVVvxBb0RLzpNtaT5oN1lOzhj
nKJZOG2/XtZPpgQkmLuK82JSqCm9X1WvqzwexzI4+UbHv12LT3eqr7w8rr6V5flkKNB1XKT+ECZF
pHSxPx1XlzVcWaazrvwlq4Z+S0r7JdbTd0H2x32Jg7ZKDELwHvvz0v5EocnSiMki537qsngBYJyg
y+knIN1/U/z/eHdgJODaAISHwPGH3uYigfSUc5KclzrZ9azaOO3D19/n462IEWLYiQFmFn/UaYaB
eLsAXpecJZJrEoypEd3OK1Ec6YrEOwuvIML6z+caY/6J47GCiGgvtl9TKXRMlCDIh/DSiJfRebUq
4Ge+NdVY/6D3mTJKfSAS4TkDBBulzPebT2sie9HU1a0TDNGuW2DxwIHp2fmwHMxLosuUQuWw+HpF
/7irXI4KFB0McqCvhwvlImaQk69FR8fylqMzFUPKlb9FSGTD+FVFQ5ogiF9d9oCHb+A2bpaihoRD
DN0GXj760ZjHLDnhOv36R/15AT7+KN9FFopLHJvp/VKYoDJ2H8zlLYz8vOQncO9BcAUdPhhgAAAP
SQ7sXeJ0Kehf+Btl6g1p3+yhKbSdXOEDNeIR/z02BWRD8OtI/6Lb63bZdVJmtIoyA5q3qEECxZ9R
2mXq6BZpWJdqApllCNhC2HCY0Y/rij99uOY7+u6qHvjxc0OmCq0aiI6v99rlewHYIBCaVR+dBjBI
8pY0dqY6sWyNrcqt5D7Je1Z2uTGWdz017pBRn8mtXIBQohD0zAc0mPYN0GSptEd/O+v+UYrJA0zN
uulohbWKC6+MnqLQAMflX7VhP6aiBoAiGuJ/pqjPXSV1znz1bw/C8CEwg9hMHleFR3u6QzN92PeL
vBeg/G8sGnapmfAfA4pHwDtWhUb6mzWjo/LWjB10A5ckRea3Y3j575ZSvuL5g8smtHvSHi3YDGpN
9UZJ8zD35ev64/QU3JXwvBK1iq8dru4BOeL4DMOYUW12Xlsd/NL92bLwWo2L3o9KGMD1gC/thzZK
AxftPE3LAD1VqCcPTPEr9Hn2raXe6n7YeULaKbRwAQoNwe3CU+WnUVzeK+LfdZFyU+YmUC4Jt+Go
n+aQvg5dBNzFWEh4mVUamoiTHm+N0KdJAHKnkiXZlIqfqkUfyhXlOrvsIeDhC0HjYRiCAlaQOVqP
e3TScyDAM4ePN34vT9BjgsozzvDoJA/LFESZowKgcaepT1vbf9NNckKNOPMscu8blHV01f2YK/as
bRSWfNU+SaAkU7+dK0BCwiPkTFgK0NLG9SeTe7OK0TFmrxXj0W/qdBDGUyeC1G3wvBdqm71d0m00
QoO5igHrWmaggsQMFzFUC1OjWhuibAO/A3dAbxh3Dkvf74XtkExJCEQt9fyA7vqRQhUmC5sZok9y
P+vlOSoR2OOPzljVPqLQ/Qr+yO8Jkl8T8bam849jT++lAMetN3ue1FsIvo9Zm0xRFnYU7hLz0qd8
Su7VyHeCNlnjQj7dQZBmRVetA2jp6O87WV5BxjRjMPmoJ1q0sjn1kv9A/FgYu92P7hME5yBe6W2s
tocvB8t11BSOFeWNS59qZm4mwzeJI4+2rI7cbo6r8jKC7kxa9b4DiDEskZ8AM8faN9w4OZQCnJ5t
1sGg95n2SmT26G08Me076kBSa98G0cauyyP115pmvOE63JdMbILJuom4zJfK2/jCQ+Alf7Gg/Ql5
tk3f0h2ljQ+pLYD9mj5iee/+a6pgk8zeVnE/N7Oz6WV7Bf2QdIrCO6cXsDwA3iQ1YX90GrKJmvCl
9a0HaFNlXjyjUBwK4AnYtAP4DNp9wHHSFopvozXcdVP1XJUwj0fZxMkIWCKbGKV9KAHvE2pmVBP6
37CEPWhf/1ys+jnkfWr55HGu2/se20bPHlDMXgoVNwrcaQcdeACIs84upxSaR2nCWGbmCPfAmMWT
LkqoPisqKfCmy++aPk+AVJrOuYsH/YgOIAbs57eK9QPs38D+A6p2H1JYi3td989QRxlMSPYsGu4n
ZQ4Kjr9opuazB3UB7MmEuKnfBbel1d2qOMxpbZ80gLsLbjC7CXPWeQStmuFgI/KErFgBiNSYkr4C
slBkvFGQIb9Fw/PYMnblkG4VJvMzKBJuk3FAvNzBmBR2xig2ZFD5h6ueazKP1yePwZ8bCP15pk8M
e5BE7tPiwBkCze3U1Y82pwQKBkDEtpLUeQI5t2BesqAF7x5C4jP5NZVAik7HCeBF8Ng2aoj3va9g
aQFRLkwwUb9lM+XEB6AzAeqDKSA+Eixyj33ebVzcf6KUG2+In8Npxno791CgBbiEsDqNluCK6XgH
QbW0dYI718VGa9OFTld8xv0T/+qZPkR1tZEDQOrzbDLhhmm9AMEeOQoo8eZKUgLRArYJ9DOs3nCQ
ASm0Htc/JhiAKUxwA3YhHKewF7BK0VT9qB2VzShE2eaJOOhfsGu/ul1vBQ8NkFVFHgqAcHbINLQf
lM12shQPgfY2sa5zu4Uprn5c61g17AvGSh9GsWQtC648Zr8h192OpgIge4pT2dpwbECchzATgHG7
KhwggpMkOIT4ZaH6jUOxE8B+6lDlPsYWWE/V1QfmND/nXgM62x8VHd88PEpu7d+TJvgtwjlvLYAo
Vdhck666olCBiSNxrODi3Y1NzqnJ1tPKughC7WUmQTFsbPt6WpXqS5kmwXiE8PithCSTAeykCQzQ
HfJRlPeSlQhGa3K0FLTkSTMV5XTXuBL7/VfndzuCh9Gw+Rp83xiUVADg7LXDSAIo7gas9YAlM3dB
AoWKWj0vlWxy1ymvyBBlC9AbaQBYug6jR7dxjnoarRSUjsyHniYaSM9ceeg3yG0TDXu7iZ9aL0YQ
IaAK4m4jEL1M12+0gspSPJ7WI0GrcesPwcmtsYHnqTmNbXWHEuvWB77eq7xbz7XqtBl4jld3Rl9L
xGnV9MVMb2zndcE5WbdlP6BD29UbG2+2i8kH1W3ZPrGWH0LivfJq3Bvlbr0RXWuzHBmEZ8bEeR5Z
UpQzWwOR5dw74B0A7+T6/BaP2kM9dQWHjTVpqrfGsre8j1LqzHm3gGFU16gHys0C6D+kXExF4ekJ
vCvpt21oARFpH0bubQXswIMlzNZNW2E/r5fJhBt/7ABPBlU39QelIAM4HLwG/iexuGl8nYNIBSon
7VIWia22rDuGIFDo28iwjUhgatcCX4Sdvv762edXidBHT+JBZ/E29EBx0xZgH+E8/xoceUqUdR27
NeRn1BFNupxSerRQhVvtEdbfzGwIo7TLKWnGn3qJgBNP0rKShRU7uwVbCGD6LbrieyvRJzbbb/1I
1GZ1S2j6cis6H2FMz7NIjEvaVHTfYfFhLytscowRkxU1cNZgSjyRsJ2Pka6q3I/Hg5HdNcothRXI
6c/xhlUXtMubNKLD9VB3G8ulXhoTJ0/IkhO7ysyQRCkwvs5WzugyDsIcYFiRMQfQ9nZ2XyT6xns1
xhCcxJsVrJLOHt4jSxTKk8OO1vOBVNN8VY+evPJaCBUwJFDQR5k2LhgjCiLBIebR6tv1L0DP30ZW
nfWqvCGNldl48WzrH+pAg5Gp+qHtkmcgO55myn+IoPuJi8pArq2igF/OgLH6I/3ZBbJIoHC/PleW
Ufe8Qw071M9z0NwtVfzoIXsyPrmGPnE2YdE93RYiGU5w1DxHNvxK3QB3qUlr/HOhXW5IVOc0Gq/W
WGuyW+D4QsRA0natnIfy5Dn6h4NHonH5A4WU2hzV0kl7/AiW4IAHU6RSZi2/Bw1V7ZK81gjfucuf
pg5cgmYGfwirl6nQZT8qWh58Dz99gmBJNrqobiQQED0hLN3NoaZOGoHU5KVtb37YxLlyFf2VTN4p
qu0lLQE25K4E/QSPMaleYxL/nm37CX7lWBdczkNvVRuPDOh5zdV2GtAoToIqI432b9HFuqmG6gbF
g2NNloNbV1foqGQOtrcGPXIhHrTdIYOgKC42VJNvHBE0eQTfePQg+449QDWxzih3Cj+GkEBFt3MF
uZ/WPo0TSm7URYw1LtCJ7aMB5Qe1dSsHdjw6ZDJzUZBbry4A1QHpSDj5gccQ6l99s6KKXqvGfuzK
cN+3+spOpnsYNG2UnothHjYxi6xC1UEI75HuCjIoyJVFnoDmj53RwL2sgrW5Gv+17C6juEdayCss
wgd/Suwrf8T+WnJPPyd4xWjnpNqpz35wS9xVIAt5SgcqArxTrnrnKZQqI8rPNYSGcCcEg5O3ot5Z
Mb1OemvfLN4hgg7p+th3TojLqdtz+xfcvF+oVx6R/T0BFPmDkrGwLJ/DkA/RicGRIKAYWYQjmHId
CCpCJcokv/3QPcS22HmkTAcApkc4DLihfo1LVNYiKytVU/SEbyMclwFgECDCimqmB2OHB7zG6/I1
PAAFakacpPNGlfv1K64bzW28EXKNwaaFzHrZqV8jg+hD4ubrs8MoYC7QxQvG7gY+KZmw2u3UkGIG
0d0281aELCuDIbcpBPS42LaJAT+Kg6oSgTZR4fzW7n2EUDqZQ2hJRwDa4Z4i8ZDHA5Qd8WasK7r+
6etogSMeutI9REEXZN1CslrfrmvpOU8oPmcy+e05SHjQX5Mq2a8vzmCLHFKuOfwoCwvfTOM67JLf
vBvzJYHjQ4LQM5THBe1FeIQpnjnjck1tMEtCrBYxdlF1M5aT6fupVYVKXjgvHxa8Gv0Q3NIewq+4
fX5g6TF34e/DZMpt39t5vL0pbXLX4MULYCWVj8QTKZx+3+YuRFlw2QHr/xBWIH5BtmNOGQ/wBRqz
a2Nyg/dwVUVe13OADhSPlxtuqjKbS3LoDPJiHY9HZvt4FfXdAjFNRUzeuX0Ooa1NgsAHkeOGtz6g
d9POrQGaB6qzEUPRjGEG4tFh/Ws0IGfGxaW4B85OuYuY2grPFJ7Pniq6cgNiBE/QgMKuBiamqJb4
ZCr/bn1IS5/eGOhITMFtXQb79VmBajzyZZSPo367ePJNVGOhhwUrhmAshsDZlGzJFN31fQBU65zH
2HEwmE1j9gPOJWkC5pi9qDwCYGly5jNtm6fJwesSQnsK85fEKVoLZMe6vnOlwWYdTjPWh3JsoVKc
NA2BJeRbpw3+xXksQ/7A6HJHFUIelCdGZ8FILdLWR+K4G6QARYwjT8QT+oe3wLqiq+/sIJqVr8/L
WN/Z8bJH+fUKDcl8IOEe/5c8sLwnZok7MQ+4a+BQhOtBE/Xq6+g1sYesQ6/aIKoRQFeUIIf3cinw
Yu2Znq4kWKBV7N726hq71Imrm9WsUYTdwVC3KEf/jUPMzCHDbowVBCLAHgzNT2KtorXE1hkoTlCm
Xg6lOyB7xiepdVhYghwcPe8jUaGyXe69it/ZHQoCzhO8C64MCHKsG87CwJ3cd1u7GBtFD6rpEM8j
GR0setMBRVZC3mRdx3WRVAIenwxcgJ9wcBY4nCYVPU+R3qOU/W9NWJTZFWxkEwX1YojHgcwPQ1vi
QYgaWH/DWZzN83K3Xmhg5jzNAYGzL2Ia3BnQoIjl1kE/IWNEFniddn5c57JxHjjjYQGhksOaEsxY
ciwTrNpvypBtRmtCGWrYLzXPW9nvcFryXpJhs/4hNbZXDprbYYHobR90j6O/vLDEAuEboJAh2SXA
oqBSiMTcIQ8xCpZ4vBHJdzU9xH31Quf5pe/CAGefn7Upb2vcytUgC1e0uKv830llb9bvjIO/SP5m
gyY6Rexh1S5v8JlxnWa4nLOoAxvL9fISLM8QYauZ5p0DqluA+WA7WnVXLEwUsB/KSK1Rcm62wQAM
rmNy2+n3ENlH+j9cM5z6jr9JRyDpTCAopwtpunMbs8NIurtoad8SqNL0HrS2TS6X4Xppyo2U9DDq
5S3hbY6XEY/1UOJolrv1GzbelHnho8OszYgLbApe1wPtDBNoax7fJdG4MTEcvHB0sSAMHcM6x3kG
DUjvjd9mseH7+U/Nb9lwhPbVhHIjosPU64crReONH5a3gaZ7yWOQppeHAJE7TBw2a7QKqHlmIQye
LNRYoPPM/X4fTzhZEVgKFHzWNXuyBLKdZDzYs3NYnyosAAivd5UBYA0nfML/5LTIe0qcwHH8icux
a8yWVHWhSXszhXzDvRKUN/pMQD2O/Plhnahd6dM6Kd5MNxOEyAWId/hHYyTMJXomGkVb9I3yyptv
w1WMmisgGPnKs+3in/4slzzWqAHjdrOMlQ0VEhad5JNCRlkzTKQ7O8Tts0THtwb8z0ECf9lmkYqK
AeZZYwhxVW/eAESega+a+jYvBpTGerd95i58r6rnsmy23kI3vAwPVbSlS5dpixz+R9J5LEeOA0H0
ixhBb65sbyV1y18YMjP0IEFPfv0+zJ5mtaNpAwKFqqzMrK6b8AGc9p3dPdInLzBA9v86czquojY6
pgPlmB0/L23+Stvkjsn4tbKLt9kqP4M+/rJjZw7dWf7FZ/0gitRFBFz+NboSO7+M/JIjY0hza5Ud
8nWNOFp0xjmp3fvQDw9eL06GbG+dVlxMvmRpL3tXi2xgU/sy2Nlnj/ags/qbuj3VBcU+eXdFcHX8
8dsS+msZaMk6SxlXBrL7yBm52sv4NQvvkE/Ta1tYu36ZPrK53M+jdW14pTH2TxKHstWcJU7IXj3H
lnkDx9onS71Pp/6ijfNntZRrFaAkwlvRea9LNv8aDPQMixyk0Uzri4VPSzVPj+QEZSg8KsxhARSs
H5ayOtiOfIitnLWwMpAKx1wBHx1ag6kqiCrVER1c7SqofnOZ3ty6NsMcf5PQ8ZRJPq9qD1xUtk4i
YklSXB+TEm6S7FAyCCdrhn2jWexDfNpz+JKroCrOM5Jsjf0j+RvDaygf6uZpGtL2sSR9wESaHMcg
i2ybCifMRSJ7JciAZB3dwnvtnHlTjd2nqdWP6SDe23Rec/Z+s8X6MLt544/5qQ+yx2IyLourP/2f
ImlfdU2qPSRkeWV7WHrcGyZkAWGv1fgL9DunnA9aQ/UwSrFOpHhhUNSDEwzX0ejuQdx/CCfao3W5
yTK6FF3x07NjcT3eUvLtkqRABCPj187WztgjHio9SdaJwzTSrDJJ84f4Usr26tvJJ7D9unL1fZmO
F1ef0eCXfWgCRbV+aoR1bP72wTCFWm5+9XP3xkZ+h7LghknCqw3Z+KcYODNYTcNTj9pvp/Ei0B3v
ppLHklYOJLr7MgKgLXbyVC7FNTVQeOatvfejaKdidGY0fyd/eBYEXEkOKzWyHaHrWzcO3rrU3E4R
PRCru8mFQRhFB8Vmvrh1ubcaSaZQWQD05kfgiKtWBw7pu36h9XNsF/sYMyoCfFFLQga7cxdniL4t
ZhdwP6KA1xkk3wVYZDaJ2DV5hFORXHttfHcy+92ZqrPBTYEFzEpngVGkpoj4/WQzGhmxovhr5AWM
fC6RZHStdRe5Oz1HcD5ZjKumYus10JCKeZQIgSpveEKlW3K/RM9FQJ+578wD/tFHWzbHIm3uEJrb
lRXrz3ocPc+FfBkArUKP6V4rLXdPHpyQ1PO3eAH9mnmMR6Dc9q6dEGmjZwnuBOfu0szB3ZQT1hxa
cs8y5qJIM1/bxrCNGYbgF0MMGLBsM4rQEJ+ke5X0pxpJcmFTuI3WZqqKLcFm17Z8UY2h3py0trI3
lM17hBABfkrtpc/zm3owrQIFpuZeIMEIZwrJ2Pe4q3tzN88tHnOkxU77gr3LyS7LZBssBXBT59Co
wXnOzLz9MgW7pSQ1q6U4NlJzw96bjdCRxRtiZA9FWVOH2mQeOGVgjiL/VPmPZnTPlYUqviJ19grq
D3P0/7htbFO3LluM1Fnb1o43Wk/rz5PzvAlEIlaBXeghLo5vklvLLNHKFg604UUPqcZ3GRVtZHgr
D23CCKnDTuebI4qXsa8eJiPY+W6/iYdh7+lceZ3/iBDx3c69D7T41ypotnVenUDAL9NMOWMJ96U2
7HXq9i9BXT9WdkclQL+o0ceaMsUT67E3tirPgHB413Wg28UBj8EAvmc/4BTBA8hSn9DgX7RW3gdM
urpeXKg7SFlaJOBem15kVl762Tq0rYUdHQtt4lkbmgYJfkrAN7EaCGtuLSBLnAOs4BiVFnnFxnOE
FWoEyKGCTeXJD9EZOyaXOMzqqEO7jw+5m+wyjdphaWe5hnkOwl1Fqygf94Oe0qKugyAUi/Md0RkO
l7r16TCCpaZk8OohyaDe+MQmAPlzFrurtuF2jYq99KyMwX0eZy8fPgZ7GFexKWC+G59u3h8Xvzwk
gKC+DoaSdk9mC3KFS8aAcrJcgvNkdhKVEstXyy0crm3Z++9TLD6zOttzgM4iqB6Gtv3sO7x9y+Iu
su6VUAgTAgNuoGZ/lWk8LdRrT42qE6biIRnMY6PPe6Osf9WOpDe3L4P4gwIb+MD9gkdxYXjAM1yt
k1HEH/Ggv2pNu2mxL6nn/qUeaSBxos+dq+PnkD3hFXdlRli3yuzlaPvl1dW6hou8oBJsm+eWeJaW
2qVvxKPXkipVfbxZqAPGrDq3/TSuDdcMcVhJV7VZHbrZ+jub2l5DDIx3BheR+OObzcaKqdKyFlgO
KNihITElWz+XfzUZtfidg/2LvNzjfb+WRb5L8xLb5eEkGZS0aOZeN+Wt0oOvSmTJ3redlzYqRnpK
9mYS5p0r/hSrO1XWy7fpGvvo3xPL+m8SUNDnns4jDEBMk8l4pCO2FpNiGYJCmyJ+KaT3ZzJzDJOD
Q2yPh1GM3A6l+M3bkjEsE/O1TH69m/qnKJ0fPKf6oxLHzqNOK0bjVHtjFjJIq1sPlmxXZLg/Qb6s
M384DJ7xJHpAc41TILP22Ka9CGfXe6jbDkAq2ibcJGnQPxrLyBiK9OTMTFLSyo2raeeyKy7o4a8L
GTW9+q3alwZARymsvdFzw8VlBKCkcQTKuFjDNb+p4qj3sKie6l/24GOdGRc5FX/rQT9lUuobcpt6
1S6EOrdR8LN4y+bkpJbCrPNjyQwMkEK5pVbDvIZkfvFXc53QkhJr0+yztQaZwU2X77zBgCR2m3vn
0fqrMybIie2EmzKg6GPOz7Hun4SBdTXCV90bLjoGOijGd35WnsxCNTPECzMC9oZlrFSt3CAgiWX1
2rfdTzkkz8ho9pNsXtosPmU1egkvMFc4yn2NcY22xNJPuhb8rVPjPNZTExIHpvUcRw+OBj9FM6t7
PZBBNfXfUmaknuN3p/M0O2bbllzzs8nNqIGmmzjBhcKxFNTn3pPU+dsE7k/SlV91WQM51NpW2jFG
Qm3grP1OnMrFfvY13YIbGG99j15+nzFermOgTtb+5kH93mXthUEpT0tOIx0+4Y75Enc91Xd9ZrxE
vvu9tOWI7TL0qso0370yLf4hzrme39Q5Xeg3rIbMQYVSP9ug6PghTXTh5e8UqXZWn/6oDyJz/xSb
i8L4s1WPr/xKJV9Unr9pbMJZMO4uY1STalxnszmsnLEDhp2Zium+JhLKBb/9W0Z6aJX1vaPhVVft
Pcrle0xJ2snxqbcB1AcwkkprjpWsjnMyHGEqP3FGPuuoqs/q0rXTCVqEV2/JWNZGbVTrlilQK9+q
fseh+V4m+wo38eR30yrOZgZ5VHXYjFw1Wf8T6JT9ReQDhEYVPIKkXycMLIsJySprThx9xHQqKdcy
c9ggfUSO1UffuVZgzDL/wXXop42ZAK0LEp55YXJk0xzLzDw4TnoTbfU0cNVo3CaVYzynHdOu/WgL
HgXY1/4xRuarZFn8tkSWszGb7HWEBzDWyZNbG8+tvixfuRguht/Q+G5/1efOJTmh4r42SDmdND/a
WXXsMuchKeqNgsBJZEDvnYHMEddtSMI7UQ/zxo5Voj+Uj64rPxmGiqmKubf8cid0fDR0p1nBnxrC
OG4OmT8yxrX8UZ9Wr9yTZjO/a87Pg2YeVchthvqid+Pf1Cnx46mL4rUTvG4QvZGO8+nlls8DD8r6
9YVOA7GkkY9XTmeRT8QBfflMp9WZtleDdHnMEutQtmjS02wTxX6ohqQBlKL9KvQbhknH1BhOFc5j
WSd25cAsrW7Wrm47fJrYn+Jr+Jmbxc3zF/ABAyDd70KLC1cjFdIJy6EKk1hErmMx+2tzogeG6PA8
L5iAAT1UeroRGq5DIKAtvR//VzrBI0NRgDzz+wjykOYMNqLOb0W14hoBgLWI2LSjh+orrheASC+7
F4X+mBe0epaAFD+ytiqSNBbHzQ5+i9gt135MkpZK+8Nn0G84EtrIRTaLGdHsbHaN4PEn2rbQIfBQ
WWhz/+6DUVsgKivhu9Yq9pMfMbB4LWMAtNE89wtHkH2FYP5RK/2HPKlPSCUQWGdZ6Mdltma+/IPU
5IapD9uug7hgjJROeftFYbBPGwDcVP8oxkplsmQ0sH4AUXLP342ETCRJXLy/Zo+plrEp0AozT6Lk
4yE3Xqt6pC9uap3VnlTwq05HC5AIzBIAodylLlA3bKlJPivQTIVwIHifvkPhxfscWzmSJHZC/+IF
H0aEIZkx75K23RUwH0z/i27cMOHbg1kTb1SNQxjQAF1Ga131HV5f2VVPgg85gB2Qkc34SC7VQ5c2
J2xaEdT0O9phFrEjwYAYospFoSsKeFPD2Jm8beESZ3AB0HpJo3RflBBE8kjK0Om2hqutmUx5KAqi
GaSFoA7OTX3Dze2ovlVs96/x1AIeJqs4Go9RfS2ldppm66K2GmNt2AX9sBpaeonuha3OOEAGdoej
CUitya1pMQ/KUHDKeqIrxTv63LVRR5Xs/huzznKs7clcl8atb7wDDvu0IN4bbg2H4ey8pkoc8oSh
rfTlStvcN8ZyNZfhbKTgC/ktEPkzrclbXA1VOHn2ZhFnbJ9QsKg3C5iy3o8ui2zQn+1XEECWzqMx
S7O99mhcwA/hs4x6sy5ooFLnWOalE82a4UuiF9yZ2pObJYfFWsgwqROyaN/EXU07r0xXHZyg0gTh
f7RS+1NYcq2TXAsLsXu/V1gV17bnQSH7kuURc52OEqrngiBaM2emxg1KgG6kgF11feBv7Gl+YEr8
TaQvijGg9cGq9LZeYqztbhu71OP8NJa7lo3Sjs+EsJtaKC+1Zzy09U2dOrvSF/uZLcHKmQ4Ty7yt
zoZTn4tPKpw/irjCW6mN5VGcz6V3H4vuChVvlYEW9O248/ViNzZmdhBWvvYwmFdJpdr63Vg8ebW1
kYsXFvqPMDkj+YVz5HnT2gaM6GjGtGJcN/I7Nj38ZP+tQtX+xUZsSPxQnQ7mcaujN9MbUBh8B85v
ubA5+z0fmR1Lus5SuV33yNC8X+SGG/6K1vsLfyT2g6kZOQSEktJlYetxDVj+ka+mWs55/aZ2ZcbG
5RTw7j04YURAN8WDOv78H6Qw//9L7ZPWQc520q+9zjEw4SLdhZrlzR3rymZLiN9icLZSBYZaAGik
6pEKuE2FWhcn28oR3iCYULwchaY9q7u9EhCCRXTKYY6IrFwHQM+8rboTu+I2QFLhs1TBT5zZYRm5
G8IGy6ggZHYWDUvOP7zWVMmClrvq1ih+g9f+qUsnbEFUOMMqvqsf3XY+leVBk+JgWX/ZhDPOiJr/
bLXZdoR6NvjxjrIY1OwtWb5VWlu07hO4N5/H5wvG0zvvzqqqlVSlXhpALWVzspp2+iO0L4yaVm7G
CF/+IiCV6JRRDB0o1R5aiDERLFCz9jYLcwXZ4Ty8XJProDSubh2hHL+J+iDn8SlOf2Sgb3y3/ju0
p7R7gx26QSB8QUm95utzRiS0SfV//y3xdGs4lPS+DhxhLpbHUQ1CI16wQNJjtDnktlqLXxEQb5ir
Gdoei8Miizd+gf+oVDwVW3bkXiHc2QLIDoFXwg1lR/JtZ+2Tli8/8PoqcFqzvVL3BN8cBfEG+caG
PcgH9disgt6a471gLrQOxvTEiWrn+B++3vDn/5uWk60+nzG5O59rnQjmZvkpr5LvYtml/YtQLXf7
we7ftWAJJRNu1J//gjL1tT18qKzRcadLzzP2xZ2PxpMe/D9cDartrBu7xjS2cytDI0losH/RA1k3
Gv7ji71PJgwwWRc4JdhozpCaXwvsKAkaM10CXkJ94NKr3oI63qswPIDgOm2jYo/9qnD9XMSh5tLD
YT3gVAeHNJ13/FCSkrCalvMkAIHNtIeAOa8871WDF2Iwx1Md4ZYYpNpnDtF07r1t7m2l6DfSUseZ
5RrcOeQRq+2Rb3EGBO3c4lgausEHZ8JIn/L+Re1B9Y9UoOJUqrtXx4Ov7IDRxow/8Z3q3xXJSwWi
sYUJStiU2a/6ByocqC2ufSakT6ydiunqexIF1NzZ4kb/M9SKeC+CHyu7cFbi4YVrjoDx//Pjs7pk
4YbF6AWO6ryMock3ilr9HwBSk6jPxtrp7VUV8UBZ76J+q/x+p37L5wzRe+ZRwF/lleLRfh4iTm/P
tjRp30OQ4uPJKtpYAyBgck2WZaWa2qx1xmthyJ2Dd2iQPbmm/w9dkSV3qoLTsgB+4BLqeYZV0LsP
ih7LZ6eIj+4EMaO48YZaAAmch2BCZ+Rps9BO363VcprKE5BE/bFbYMTolFeEFBaIqMep4AyMGSaL
5QkPyU0JNDcTUKVhH+dYPyTpjrE5oa29mhrGG+wnLuSCLlbOFuDUsj0y4lSngziwmVvXunCcplh+
qnp/pMvH2nbzg9p//5805ymHZ5T1XwapuK3tsuSb8NlP2jYv5UbWuPoLOsZQxBMIeOhoK/r/2ivf
J6N+yyf9iDM9zOxrmrcb1RdVq5vNgAL8Rn/Mx3zNakTc+SWTEDrTurQTxXv9oaK+2rGoXomitzEq
ry1ahoCktO38Qxl/BfE2Jsq1lGXqJPHJ5yWAucNOjf21HBZM8fqNo72qARkkB1M57Zzmy7HoadV/
/l+N/79lV3fXgNSPGKDeLh9P2C5w9qE5nLWE8QVOsFMxR6V5qujK3VxlR7wEdSJlUqNSXux3570X
XYEtE3x4ne6X1f53QKNrli0vBAf1GibyC51wn7s3iBOt/HCcpz4618Je/XuLknKRtCllOy/ZsGYg
m8qABOEnjoO1OrO5+5uZ7hl/H5UfcD4DBdbNr/V0I9dTdcWCxQCTfU+x2qiVfzQl2LXm37sl2PAo
fdga6qipzcX+zLkaVetfHWA2p65nJ8SNO8190eprzcq6y5Z07dJD5Yg6H7J+ivxIjebyLot4Up+6
N/G1YfUqzr56UzHdzE4Nlg9IBAkbjFz+8GOWJjlZsbkjUBeEApspH2w/o8/pCuv/0hVjcWFxR++G
+Z711caBMKpe07LE3Wolrs/6o8Xzq8sjQ2BPJXQUowpOBQCH0GImeLvfNLEgYk4TgXLAmEAT2iu2
e/dce/bGhiG+7kMzui9sVOaqh0P6qtOsNYNkO4MisifVPYmshce0hOp66MDPbVX8Uzmyw1SmIfWr
SopUZCENUbGNL+HiED21ElE5MvZeQ7yARDnpw6Iy3mhN3UbzMjFreiBvYzbp1hIPPPcIwKgtjR+2
RgtXSC9KdTa7fcaNbi8RPWeK7bK/El7+fRadjOMUD/EHaAMQev6GKmirUDPMDDe9hPWvb2fzzRow
NwIpRvfz7wRxhuX8lgoLJqO9b73yqEJfKyfCt4o8nA3ONGPA2RuS/DiJ7V05zlBJqxDeqtct3qpm
LdTxjZzg7+ClDyb9VWoTWJq1Oa2Y1L2VGXBIjRsKaXBijk8qB/aAqmPL2eud2p2dY19lDglWZjt1
mfhsJtJKo5dn9Vrd/On07yoE6LGzywZspe/qQnG4TBtMmfmwZkdFTxrNv1KZh7o6iv4roAtZiz2B
89scL3ojrtDaXgX4CWXNJpDRoVd0BiN5mnXrizVi//GJuLOkIgySHXaMUOVi4tnxQWK73UX1M4Qh
lXXzrlylPOEsuLX61oMyY5FT/oO/+70KmcM4PS3VcfLf6z554J5PqzcHTZJ6cV6xAPBPpXnitXSv
2kVOfOEjILYWoYH0h/RnIq92GApsE9HrKTmP5UCLyPbAjdXbg/JecPYOVWE/V/45Z8gtn0dl+UQY
Y5oPKkTz8vz0L4SwOf4FRB5rwIBw1CwpntcqdHT9rzvpyD2/e7+hEDZ0glgbRjHRfD7jbcOlpYFb
mCrDtdLuR61IptLymfwkovM50S7ifWjXgZLG9PS6tdpjaAXuNNHVgmlYT/MHF3ZBVZW58otNq56d
8jH9ilx2aUce+v8yqHA7tdU+icW7ZDoy666YMMRUInVZVVv1Rdj+MPFJrmP7QVVfudftMGGPABky
FWkzbn7NJEOkS1EX27xjsOIP16WqU9jbOtUoYY5igLSoyr/Z6DHrQVaNP+eqFuq78tjF9Elb73Es
6z3fN4PjHPpz9UoyJPJvnlhUA8w15XvKN2jJG8u9ZpsvnV2uauiJPtdVVDv7CoEGXzbjl9TnYo9B
IPxt6/ml9KuLI8TGgG089Wzw4Kq+KiPL12n72bjBBvqgmJrNFBCcCDALEH2v5+eZupzVYDijwhL2
NeUKkQiw5EdFZBb3XzJXsOHAsv99UJsZIeY24Ibnaar3bF0mm+tk9tSvKlkqM51r11+r/DoFKVRh
jX5HQotYp0aCKZsieVKJx7/1169CudWKu90/9S7oj+keanP4A1k8BtWVm3wZe9iDsoKE3D/6Zvat
l/D4i/K4ALA4M4TVDl1MQpVXS0NNPjsG+J6h0FhhiQO9Sp/tEFtnuJyKKwCZQKbAbDoQrtJbXbPO
4wo37Xjfug2dBr2/m5p3HSa005bQqAWdx8xGK7HUMNFrSE0J1KoZQ/2KU4yxYs8KkqJAQHRK/VsI
+dIIGvB65dOXcUCESGRQorXEhRpSTmonG4jFexiFT7Nfr7u5Olsd5y7xMkyaxDytl7SsD7NsDkue
/MEmQttAHLNPrU6TW40SRvgQfCdj+bikE4zBDimPl/hPaU0/roD6Db1TMxBygZwmkf7JOGmUeeDd
mw7myR19yh/hV4rHFngbhl8NjyYA4QrmD1Ni0vYPc2DbsOKL3esCeN0BxsHWfw6ziaYgpiRRGPvR
fPLpOK3whgU4grSA771JelMODF+dnH2/RE9L6jPYcHyQaCBgxpQfTrtMR6yegJ4YTiLSdOMt1l8h
I39bivgjiauZlj/yL2ciG9bdOYNspj2ZEcoRIO4jhDsDEBi3nFkcgzRCU9VHn85cQha2+2mV4XK5
chvd2djz8llFBqV10ax6GcPv11HIaLNA5+lhxCrGbD6PJuORvelVlxMFTZYcE4cJQEDrqOuq5qOK
QOknyzkymBRxQSwfh1n2pzKKa5QwdPb2qdZ5j3kijkwxz3YT5H1YcQsqCsNNiYAZQil98qkI0PsD
2KfhbCI01bXorfSRO8V1/NctCF7WiMebaoVJm25enjr0VINx1zf5NU01BtIs+dUf9deO7+3UwaNp
MzaglpX/gJP4kwAZuWq2eAZCPvRzcxjhbm6dfjzapXW1aYmsfcc+GHK66mjWrsCp5qbjq6xGd97a
HbEEWMFbgxM+ys5V2fwY31EILsdlNuZz4wDpGRVTANDw46/P0UTViXSgTZtwniqLQrSDjz7H7iZI
vPHcm4M4mSgk1zQ9YkAWKU96G9Ala0eGDnmGsS3jIVilvfzS0vpHjQRa16b3ktoDEEpO4LaC6tdY
uPtDHKljJtsP0Z8ZLchaT728Cw38fr5yu6je+aj1drAG0tKxKdvd0Ij4NJc0kJBC2slWQNLfmYlP
Z9dzrWtQZfoh5XkcItezthxUW6Hc2X5ipuxd64giym1+ro21jGDn9e6Zib0uhu+LdeiCdi87POO8
YK+D6lZlcZ0FiRU0oKNuwl2kTbO1+r5j8qz+zRzWNwlp0MWuX8+4bJwpa9l0gMC0TvIn04FT69uN
Ayzrbydr7teQURBReQPn2CFsZCI45xZ96Iy2Q5frpG7QMzZMBsmeTei0W2mUz0U+QEEWYu/raMeK
+LOSLbNq8vxe5tzPUU+8z83Z2rWcusYpP4a6Vd78OfTMVqzsiMK/RnZb+vNjP3ggPZCvEwmdd3FI
kZ3+cTayR1eznTAD08yrCKCZ0j9KhnORuH9TxJU2TQGbrHyevPviahs8oS9YJcI9hSACJdMBCKz6
KxBKRnNeCgu5YYOEEM4XXD7AozW9+ZtM3dcs7h6ddFg7LeHKHM9AqaQaYJWtffDLbJPXzjarfI5p
rl/c2YBfPU+XcppgF0TcqzROD+qTNDREvCG62lDr2Swr5qS9VrYOmTWbnpToNjbpmY3OnsV6x7YD
DhDRU58qbeUF8qtHBmDiS2pU5YOZLhqSHh02chwz4rJ9zHOm+gZ2vokrQD0r9VGyRTV+XopxL4JD
syT7oTJPQK4PqCA2/lI8Zq791xkCpRhjZPEiikcTQ791lWcuRLMMT2IcXDUdf1SzMiHqM1TJM7Y9
fayaEhEwJUZi63xAjb+aY4W4uUze0sy/NzJB7AsOsyf/veS+J9eW5+2iqdgyEWdjsH62aG6zXz5V
RnpsM+/OIFeNXwjo35vVt6aXBcAEhrn4HmHUb1Ho0tIxjGjLZbV1mOgac4db0AkGqFbm6D6VqfGB
fYu39gqPOz1xgm1nwfZAiDVtmiAvQ98q/+Lv/WTqcpc2g47izwWU19xVrNUfqTA+Bt39Lhj0ybiY
5U9Lg6EeW+Y5LB+y1h663HizGlBNX3R7CCVQY3tKqsq7FmMHBAVDMwAaK7oY/a/Zo4Ustxgrwn0w
voe840qK4BGU7jlzuw2eHm9mNm1cq3hbNEETT4vv0TCfPDnEqqCnKeBO1COSBrXVWdc5ms60VV+5
OL6lx9wFfc4ROjnDDxTtbTQm7CbtZSwyaGZkEUNiSSS2MiFlhW6bLu6zMY1nw0KO7UbdzUiML32R
F8vOLxE2/+FQV1gegjEMrX/zhP82aFMbTjG72inaYT8tQbHGtn9jOOmOSeUf2WQtNOWQALm53oT9
ZH9aVbt30m4Fm9EI7TJ/zmt66F0j9H07Ke5gFiSbnjKhT8WXGxkl5eK0tsr2cXBII+zC7iGwT/ti
ju7TnAIeVK0blpoazmSOqPfo0bfwRLVAjRKJb6YfPXrm/Mpl/Sxz7yQ6ilvbWR4cvaJubbIXOljM
yGYQEHojFqDkyJPmiKkEZAmYi73YO8NaNq0BBo2cs9CzG+Nrj45KEPMYKzMU7QAVrXs3RXBkwMwX
vPZ8VU9tG3o1ZciQ6Ec/KZ50AkyTFFu4sJcpW87S938mhllQlU/72NAOcGLaczMmh66e8o2hxS99
N77OlVFuMhxzoH+NbEzdDuWQHenBbqNZ20MySGmUWmtP+Rt6Uw01RJLC5xs1+qhAXxQiHj1Pjvck
SwFnYRnH1UIWFiaEcX2mLDH7LXn7oYE4rg31Rz8yC7mjUOnRdjfDQoPLaLeL6/3KkQzU0NEXGV16
K2V9TnUL4FJol8pCks6MbN+gq9JlcGy8OVtWjinXTua94oQWDp08SEaF4T6QImQkkxt4J00Yt5xW
kd0bjGxN6lUJMoLGMYJlR5RrrJvJG23QuPKsvWgzY3cWJoP3gjR7F4hJDRVClYD+CjFweYOdcq7d
5pW4sUcysoHV+WgDH3uMH0mM7FhOJuO684bSrTpGWDNgFUFrQq/XFbqiJG+vwgm+hTd9B7KGTM8h
hVx2XXL/pUkygBKwgMLd1bUH6U+gQPFftMpcLZ28MXzQhkuB+wZSDmFArtKsPUbat2JAMO5k5Kw1
M6hs46Q52CJCwUa3f0tm4B0VzwX6m1YlpOqMeuzsuSD1c2f9zc/nX4bC3JJ6ZPSe8eiY9U5SoMaN
82qI5JD7w60qxnO0TM+tz895cLaDge09jtU6WppLOjUM/MJZ2xYe/cV0Oqk5bWzMn5J5VSIbr41n
HrViuEu4RTjirOVokn6RAm+zGXPJOBJ0ZMptovtHIdJv8IpV77F3Bz2mtU1kIXPvc+VGoinCEAQZ
KH7MKdjBRl3DKDvQ/PxRD8SEuuibqRkid0ZZPBUQxsdPJow/ONaw5cSfA7OIIHFgGqnpdBK6jWNI
KBrxiW4sOTw9mdTyIBT5DxaKSVJpGhbGyUpyBv/4uySLrgPotm7UP14/XQQJ+CQYdJTm2kdneMeA
2ge5fLZZhujYjsnJGD0gouCg/nLoPQYhecmuBrRAbbZdnHjrQaRv4gyaEMKGqubRWUe16YzMe5TJ
vJ2X5FL65qeBlIJRVM9qsZiGAszMCZSJC19KTAdrZCCRPW2KHFgD4MHsogNc9ASNVfCOWfLTAo6S
OeMa6Vno5/mj64EUL8bRJM3wpHMEFHgByiciGbA1k71e18Q753lyzFsGWRaFDuI6Or+DQvSBBIui
ebGKcjsQwjq32CqtuSCaDhAdwGKbvN8yW4rWIMpZJXIHbHBIQfBu3Jjdq1fbu9Tk9sUGPlwMpIYU
kt3UwQGEZwede18ANVOP7NXNggHhOorgEOkj6Ayxg/co8vzTk+bBJFP3uPpNpmI0qXtH3DBQa0+/
qRccGZ/abqdh2WPrtJ6ahAQ3PxZ6eytgWQVDpYT5YAlGecVrAoUd6GkzHkifT7PvbnSffSdb5MvC
2FHhrtX7GoaqoZPTRHWGGnJgQBpiDDddWb21k66MQ6tCgxWke7NP7p2MIxRn9FWt6FBnSk9f9P/x
dF7bbaNNs74irkVk4FQkRZGKlCzJnhMsyxoj54yr30/xm3+fjMYKJPiGDtXV1S2zrabypkxHSDrB
LYJ2wE9bCggIKozhZt+J9BoX5Js+k/JsGlpmhmIY7MjCznj0ljC3+Uc5VCc61d9lQRou2GBRzGWV
myV68LqVvuFsz4S0owNwt+bJ2wJCaZFAua71j7OyatupfBpp8A6347ElSTT8ejcn7aGrIdwAyXpM
YLLJzvMScgDHRLdlGom2zOEYtCF3d0uRhBouypw3DC3B00bTQ1f7dEqVhNceEInJG3ZwZTNC1Zsm
dC61u5yWvv9A98Kxae2Vneut9cnFhOohvFa10PyEJs7DWsUfSY9QTpq/+4S/PoRAZpTvZi8Bwml/
NQ0ux2caWto7jBBJ0JIArAacsuirpGV4RkKBXSs2OUOAUyu58euWgtW04AbYfwc5EJpLx++5NXw4
K9mTnQytHOE75aCDliVgEEQer8/kFefYLt0zuoKwYvAUXOUPizx8rPP3WgD9ApeV7CQetp81nKIE
kH3rUfwdNsUzGexnvrI+mOWp4oM4zr/Ivt5sh/Y+d8ItNiw9MniIgGm8tNEmgnzIMkCGTpsWMAbG
+Ia26dh+p9F5RMGluo2ZhTQgGLHSf8DubA/0/uxkElZMlkcLejq2j021uaOnHQELtokGC9SgEKdA
0sGh/8dlixzjIeIEdqZ13zguCTwPbNlBBPEJBYFleuhZyW1HVLW+R0F8GemPnPLqwaH+xNSGjmww
RHrFTxm71u4iOGz9N7ebdgXTbw/0wcU3FD441NYRWa0zJerRUqoD+QA0vJ8Jtl3ntouNk28N/8x+
cp/SbysJCX+9uDBQevvf0F3O3pR/WT1lzGVxz7Pdf/b5eobXhxBV7b7LTFZzT+OJATdlfjAzlPGZ
auLg9f3GuU8JgbZJs5cbmetf1WD8ZLTLjTslNC9B02wH72BxWOP4bTubZ4fsyMeaQDp56cliBgGB
/a0dteeeUWcDhGm7Td4mt3jJYH27BUQbiA8YWD53xRw8cuqXuaZ3sxoeXV5scj8DrGM9UMIigNXW
aZQaEl0jI8Kdbjm3aXjTbQgkxvosGLEj09JXsp43z0zuktx86ROXesOT1X9XlblP6uAWEfJDDDV7
TbPnMuHBrepkmL8URtDNrriVDu76fWZeIapOOwJqygq/ExpLLPdxXJ57eKTsWceyeNN40NZU6UQB
eNgPQ/tTBpSW/H3U/SPzqR9naKB2yGZNOCg58my4JNvop7W0f6P+k9IAkfMuA1kz1HNKgAeiTTnJ
ZO6mO9n3g1ETEs1vfZ78XlFTXjv/zYrTt6RAl4yVzlB0b4FbG7qU6QiByDMe+BApoZXGjc6QQ6MK
OB27oYlxMxce9ulxTlO4Msx4pBqybtYLtoWSdgZ9pHc/Y2bZGcmTfNu8LU50Q902TvNet9Yvy6ex
AuGcbbMc0KPYFx0MsijaLxP6I75xsJEppzw75/f2YN2Fc31nU2GOoICFQ3EZ2+5l5QKny3iLWtf9
gjNvya6ipHoLPP5deHvKYrdzap/d9X0yfoPu7fgS2D1s9eKQ1+i1OZeObTEj2AjVqTTDj8Af6XUK
5l0Q0rJoFoG68e9dJkaG+XpH/fa8bEdSHBBmj9hwXuKz4YcPflWUN0pJjTY428EwUpD8TELUzJAl
ZWQxwHyGOYw+swZqfNUe176gYIWWChJ1uvZlYj1atB1q92sP5aLlOV8jfCARNy3CG8iHWRneEmmd
MkJOC4fg4om02baxAHR8dxRITbGDnPsc+CPnJxZZdIyQRAT2Na+6YX/SJX0yEtT+oXha9qVn1PdU
V/sCNl9EvKBxi058YV3wITja8DhrZhiXi/FLIwUGuDx3cocdz7ioqZ6CAGcv8dEOGrsfBuYv4dBy
Fm3ePGTWXzjwiaE/jAhXWVyoCYn/YD7qUeNwOtAbqHOCwgxJJE1dju0f8p7eXtrs+4BkCtW7EvPJ
Nln8iZVcmrV97tLNUWY24MVzYr41jh+ZtQv2S98MgB4f76YIvrVvcrqlt7wahg9nzrnVRw4KPjZC
bGy8oqQAcComGkOuAop+dMPT8xNtH18yP7tDnNgQWYMPvUXtYLD/HQf16eU/RvbQXRGqHDaIrFFT
MGkKtpND4ky7IqXt2LzTxkx5y0d57LhZxEPIvXi47NOYhnvBj3LjA8a8CRgO5P5bt8sO53Julv7G
b2xwzvcl8K5lGhqgMHb1muwWZAF9MrC0Z34VwTbETEL0mgpHPv3Jod1Ff/uRZLH47LFuNaG/rjhU
ltn4rXysGxOUKJdDgcloLebL8tnc2n6G2xXb1CLiCHZvvTcpV4SIPuiaxACB85AzZDZ+YiAanB2I
euIUcTw4gIrf4skmA/iyZ8gSvOAmaG4HVqharZ1Oiu08xNTyFOJ00PtKUO3QyVAoSXbX6KuB2FMB
QdD2s34i61iBbAJV0uZu73FsfHR/VZezGg9+hRUZO3u+AS8C1jOWl7FEg5D77mf2ne0wwjf4HoAb
Tecy+H+6qrrGUjbOc/T/4OEYBITRDg82YOhVN6laLkaW7gskyEyisYnIdWm/wKBurZRJl4Z9O1nU
d+rsfpPT2d9FjE0ToOgj39E/arktoHXerhtIjMbgOC5nzrFl+0crp+bu9McNF6VYjKMCfIWwRjCe
Ooxpij5lRSDD/brpqbcFMTkcJxS+Ay5nrcd/cxQidEDLBmp1c6cTPqD72LG7aFLt5lQg43c+bp5X
3cuNC9SHSCKI0ERUue03EPX7I38Z4+NZzCBLjm24pBRtkY+pl7fNJv2tgLP16datynNigzlsKMdE
1jkjCKIOvm+Rf9rCpN3iPjiWEY0aiFLsMNUlan9ROSLEYN7LMjFYit0uSbxJNA/1yqxbDr2i53V1
IOX1H/20PVSk0trV0ruj5tnnCwOv3usZgahiS6/PtOsTEPuWNu7NsWmji09/ZpSkJ8YQSAoMO1UU
40/b7Y+O/1u5SiHvyXgCwrl93VI2pmqjnKF2i3bX4wD9koFmq/tYkfR5NNPGKNJMDH+jYeBqPSyq
/ZNJQ5ZX39Hi+ZaTkeipe2IC3yMUb9a7hlDCYYJoEgV3ZJYHpP4+N9az6bYP3YYyfGMd4rK+159p
x1xkMLbxF7z4Z6bV0kFMgsy6uPYqMf4IpSEZ2ZyQqYUqqL8QxFNGwa1RMksIU+o8+FO3M+Pp4BBR
y1+Q9j5RbR0wqiXtDgvtwVeL7c/PeDvdyhCmX0BYnDbuvy0lWzkCJ1sehvBWBwszULrf9FnuGFRM
4Yz00VkuiY9+AZGDFRTP2vPBrnY1oXuJxqBhXxJUxJROVuoGpdHvJQ6YlLKhrqkTidjOTTdlf9Aq
OmaY0bIuTl01H2MTmQnMJ21bCVeloF9VJnIbUY3ljOl92vmEc8pc7zAUZ2x8x0KsNXOO6Yao3HeL
cDapMwIaaDT9t0AJ7u9MLC9TjaBhZaQnF1KPrAgnL2JTqWob0Qcu7MZhH0b3KwaA4dGu70eMUhN3
yXIyEuuqsToYvwmbIsRtKCXccJxMh7YvRIdKUrQHLUoeX9+ddaDp8aAQswxhUA/2S4D4ltyF3p4L
Xw1/FGAXtEZTFrgeH+ZY7PWBZwpwLlOBA0Aue3hSyBBVH7SpEtg+1STw8n2biPYFrT4WXbtKWK/E
tM+qI8YFn8Q3OFAmmBQRJUTBEZ/yf+5PlnhDE3WODAAfHKXvXUKXjGtOt9KIxQqa078tJzgzXsM8
eFZIx+sphx2JKyuYSngqHqqClrzAoZUrkJ/VY+u24Ffx4TpSFeMkcDUlLRlZtj3WXCnT+Bwxi9hu
OVYdTy6GtdJwhNVBpQZK0rTbQnHRxfSRL5TVXPj+XED/43aEHaomNSoqEN9AfwOCrCL7kovB3ijJ
7+AM6GbFFTUr47Uog/eVyr18GmdazlZBkSJhkJiDHf/SO+lssLsr0YRHqMnjIWCyw/J45EWKkYlh
OHaKUThRfDzDZRi7/8JnFRxgkp7oTSL2eCKj8rgurJlvL7fu1n6kqf1z9GhNHweG1W9OM1IThveT
7NG74QiRlyTQ/1fjMGfrUzlufoQT7dLQayDz3WwAKtFthNH1FTU51JL1UFG470yi8YwGVc4TzmWS
9wy2u5bl6kxYrVH/DeYY7IJm++45w33AujEL+JDgvB2UBOkYo1+eRoa1ZN8DBDtLxtrF1zyCnJoq
/HTwWP+AsBuNAQvq9PYwj1B9rS/L403IdwxKnwtRu++OtxCVsJfjs2i7RpAdy3F70GXJOfKpmX9q
mKCCtVmcrOyCYurLsK2gnhabe0WFVvSxjslj1EW4/PnOab1zatH4zcbqBiqc8UIcApQAhJzhXBjK
p6G2uScTV26Xz0TUlGkJb/q3qnbvdUG4omUzXLMHJTcGQxSdpjlgjKwhO2pYukeIxLGwkvhOT+oQ
0U7UQsPQ3o1A4ABGtE5SLXW+oScqAZJJSIrv0oSlb3rHmV2vRAktlltsAmKSutVdkh49q9r7q/PG
IdKd5UjRhnJEZeJRiYbdH7fOpW0h0lD12sb04iTRSqsYkmvOtrkfq5rJUlRr4OS03GuUQalYEAuX
pfkcww+dvPauaqwHtINgK3RwD8qFK9jeydEWToJsX3pcNqgxgw4nHdBWZ827racqDh1k+BffcV87
HEEUes9gOqKm1bth7B+qLH9puuRZMZ2rSeVbCwEk96lGyXYK6l+z2b62ywZoNXkm6/kVcx/8zrh3
m827C8VNCbBWwbP632FYHbuUyK9ZsqcN5Cqr/hP03mdf0yPvTs1vsGYPmR8Gu2du6xzi2oj2JSoy
bYtLt90OkuPwzLDiewiPN8Y0gUlaD+XUPXB4zyWKqIa9vaSg48wQePCy5IwzXEOURAdgap0BlSID
EG8dWBNJHuVpNuBbniaf2dCQ/G0ekMlCMW5zR5fzeVtF1/Rdge9CoqpInzuTkOVG8RYIKUnUALf3
vOUpTvyX0nZ+Dkvwo2rpZKe6hUjcB/Mz98rbNet8qII/XY5PsxckTsPUvHFHB9VVn7bwsNxqrGR4
Kv3yEm7XPxaxo1km+y1polwiDREnY3TOigdSMLUOLG7DgXEISWlie0YnhleayQWBr9YGxgWdb5g4
6joHcp3zBk0ZPXAfL3+N3PzBJ/iVL1sooW3+1hvBGRUD+xpsagkQVODIXowgOTKnAMCkcYhvlltv
4WpwaUqKmApgBgrWfoGEzNxREsK70C2GlBLvi3OBOwbfjV1QFAH3GRmq/YTJh9T8HJjlEbdSQAcb
wCtmy4cRjsQjzQZi3MY/TYUGGeT7UcWCH5vl4v3npzojeKuoJ3Cl4espO0Q+R50ByKITAVTkybyn
/JFiKJ5DsJ+8MuIHR2hvPCBlPWVHRowiOlxFJa+1cSYc4FVg9QBakNzCNdSL8BDehiLeliLkcJno
ogHAJJirQe6y1w6Igrco0+8N6ojMrwcQ7va8qAy/gitesXJpJOGmZ6QgGGhC4GvDiR4Om7bxov1Q
yRnRr0tZsgRXl8vkMwRN+QCgJZDiGk5jHOmYeDRXJMrhMoasp/h5I2XrmB5CaipOD3N088FHVLEB
ZuM/UKF2ZOQTNjtEoKOOQoTTul3fhH/Cyke5BFLIcYL6ye9VyXvVn1qMYTo9aLcEweLig/WnYhj8
S9i1n6w7r68PpK0mI6nTbxjeWmUIgblOBm6ymqedCA4seBLe92uGe59/yG1oK/TL/LU2jyOyjahv
Ir4gHSoS1NqA5/CdB0/IZEIUWvbk8HstPL+QkDVPFJ8HtYsQkhrGD1YIuy1Moq8unJyWd1dcw+vj
q/VfWPUj2KBS/mL4zavwTQaQ2t5wFizFSWCXlKwoA51wyfK2Ns+G36Q3H2Y35EWWFcoOmooKsmP8
GdIoNw44k0EYrgDEhMXDj5rk/VoKKfikHIdWoHp2m1mAtpCJjaw9Q1J0iTT47oiOLkzjhRIGoJRt
Rf+Y7mNCukUCfTLC4Z7Gol/ETTlx07Q4RAAsCEmSvb0nahBZQw5TYEOle0IWZyOIjaLI3oYU0pfO
kxZz8Fd6UUKtb4fshuGYh8kpfmw8RnxxWXgOl0w3bZujDA5rRhsP1ESEK6p3lZKTkPzUBp6rOe7J
YTb9Z5iVF1kXxY0ppz3BLDAm5i1Fg4TlVAAtL0nHAWffiU5lWJ3aGVF2RL4MQSZ8crssbzYbCpHl
5Rpkovk43bvueuqycKc0Is/nx2hrg0bVwSfLSpvaOR/e6Tfcq6o9uMHPfAxOhW/QWyU4m6NEnc9g
YDbYBCYKR/fCw2V+ro5Ezgl5EP8t3PGRzok29tQWxJ/ynDy0ABq6hfhN8UnM0j7bOBrkRWDDu3Q3
dvQO+sCety4p/jz5b2ED8kEBPsnzzy4lv3Xw6BxuFYLc2X9W/sMqKCio4/LhisJB0ynX+kJAfvAY
5cvuJxZlJqbmsTQuQJgzNQ+JjRIbhSTwmyk5Jh6cA8fd5bG/0xNwHkyOnNZ4QzNNCunHGFSef4eS
a7bRq0tX6HZAIth/du2nOnvlhUrbBizLb6fwz0DRDrXNg4uBi1zzqaL4G4+bhxmmLZJ1FIUZK52E
uhajS/XI639VExAxxqxI6jMyPz/1vi71dDE8N4/bLNrDmqYPmv5NSodsqCCzoANUotrAneCWKnlw
bfNt9hC36doahY+FYQnZivT6HybdnUDabmqbSG39NNGRyF17z55vDMwJl6shY2gNrKv32qPESnv1
G2a3XZCIaAOmiKKtC7Fi3AbHpP7iyQfjZDJ3npvhDevVlhO0s/eWieTKJsGqIVlMJM8OG+tnT0EL
QSClikjW7ASxEMlgKxLag2KCIXXYKO/vSLeFl3JuaN++E8QuW95B7tArsp3qdeFyb8IGPdoeAJ64
/75LXzOyGjQS5BbgThxH46Q/6FRZAbPnD2UsxgmQw76Q7YBI2bpJOtWTqbwupw+s33jXEMQP7ack
lLl8TLz3qFvOSpZmwlU32Pwdw+hegXtgjXcNhtYz/9D4lCbBeVtYXygH7Yk7AOU39JQl+4H+Dl5e
pMEWGNGeaXhGc09lYgUuC8hjEocn8UQY3XquU/ds0Y05ghEiGo/Ul3tre9CCsuZGCY8KNirEyDAJ
4mxmmsHQU5rTAOT9Yg0gtOZvOnP2AJG6xkFgXdO5CLV+He9JEsrmU4oG9mr8WO3LiLq3DISbOn8L
qMZz31JhRFmaxuEInDFw3uw0QbSGmR1ZQgz/HnE1YB4j/gQ5kbKB8QOCM9TxZ4ixe10l7D/yZGQ2
SkfBTWSprA0psM4TlnMI1XriDfZefn4y3hksjk2ermmqKlD8/oBREBjiJ/S6PqZFt09CWnBZMn74
P3ODqdOnWUB7hXxwYAXS4qWU/QuO053/X7jDE3Hiek46/4eN4Xd1eMvpQVnf2DZEovA+iEs4FPIv
SjK1xkQeMaB0Vn2RPOIYawaAcs4bbiuxBk1fV8RHIAOGgMfi4chOJuOExMpRkAXvxxga7GoX/VUF
s/Kik0Eiz29186kZERJPX7e0CrTbUGYzrj50j5ILKfVAcw6VF4qOenIuesopAeIiibjR3cQv8zOx
bnjnEEJACx00KhjeQTMwalDZlwBtkAqcTjwixegFspjK4R1gY2sG/K7be3/7E9QRO6EqfEtvxuwj
049jn4p9zQCc2iBzRZkifKsi1PpYboXs0Ypf0aoqF1d+nI4+XePpPX+pa5FHtVbDRimXH+q+CUbn
9//7gosy6JtbDOYQhwwY4FCx9iwqWCIrJixDl2XMz/Q8Wg7gbHUg85R54EXIWTrDOqzL9//Owtb4
nIDecEeqduqmqSvFuVytCcdIFnPLVeJVufO6zi5n3A77HUaWJ+5XU/fowPJbk77RTF91UKHd8mHV
JN38mG/qnIv55QL8jfSaAs7wLPyAuGjy3bum6p506fgO3w+SF7ayq14CcjaTtByh7V2VXbfVy7I9
eDkPT/tnUH0ZpN4KjVVGJuslpCRAi0EkWRNWEUEB0howiA1CEG8NZYJu5XwDURBVX4uNVGmWS2H9
XSmLAAEgEW58zqG2iGco5lS+UMCvIn1kPk2OYJYYRxiGt+JWiTHBKxO4QPUCA41gh3JM+HMCsxkh
YgGQiRMfdMQUXjZDtp/MHzyoAKOWoq1u0WpoNYbZAz7D10QfXDTFhVxVBYu8Ol8IYwmF2+krRD4J
824Yjz7h7gqy4iS0PSUXC+pOxB7pyZIpvFXQSM13Uv7DRkaOecOEn9cUSC0Cn5IxBZfQB6VhNPrA
RuWbr5E0LTaSIw8k16krDxmHY1773qPPOAxhrrPPwA7+XAFyVH/pWwWVQaV5KZU5A3i9j7vz4F5r
VLyUODmsSgo9WQH79iGGZ6NthvTAB6MFY8/Yu5uJxdDzgIIvmBL4mxBOAGl0/qIPNrVDqBD6H+at
AF3XUeNmcmg4wTOzEyBQ7WSFC+PfYqR4ShCH6Vu7i0sfgdAxONy3PDDdNLt6iHYD4D8vzLpyqnhM
VX0HM6dr/TsjkF4Zw+F+55mzN+bnBTPAnQLn4s1kzHUjZclB3MaW7um0lffgKk4UGrV29F5nKU0e
1ExyTlnwSbk8ogg1UBH1iGVUBeWKIkcMZ4j/e+gxiE7WnpII+QNaoa5hdHPFxGxnhMy27DICYkHr
Cu0Kyu0RNBsYWfqo6Zz95f8EH+InihzFxOED4FZ2v3eo4BcZo6vwxiTnmF3TsGFqkx0wwMsUTjdc
8zbOvI38honsC8GbAw4FyKCjq9MkCIYtWAeAntY9MPPkLqcfywEdLijvxrS2YvNFIsl6c7/O1EGp
/Lbub/m/5omtx4yExe/As4ReYmzQKgaOcu+u9Umh5kBCOvoKPAacp4B4mfFtj6QQXoRlMQmG+OOr
u4Iqcj0X3I8GMLv0ktdoRB6D/IUzwxelpdRGDzN7guFnAtsvBQngR/p45GcqokM0KNwVhTVCpBUZ
UlAJ7pniEKL9GxfSWVhtj/qUrNsSf2zqCX1FxEWohMntOXlM/SM/zfGHLhUHSbzKnBtRgjVxhWJw
ct0Cqnliu2U9VUJAvooBHGlNFt/tFelsATZYJRU8G7INuXQcKdNPGAt2xYu2afFEblwnXInVoz2k
fblWs2g5E/asRKyahntBS1wq1eG5HRtonzTQojN2E9E8hpRbtlLUWWnGBT/mCzZAC8UyUOVSZKVM
mVsIML+W19yhxWfojZSjb91FoLD+yV5y9nG1+jyYbd1PQke5kv8f3/6v5q27M81EtYWQFwLaltBV
abWX//FA9nX37RWyekKtDfNUUsJMEZHyqn9Bz3kf3U0q3H54xl6r/Kx0TH81b8F5YRkIA+P3sIJU
twkIfFIeYgFgzYX4j6gsZ3zCMLzJz+gdOEeq6uv+IuoCyNhg0KUn3O8RO72LmyclSvKe/0VH19CT
yK6hRE2UwKm58lE4E1wvVxUCTDdW/1rYzppXnlixEqZVhinHsJRddC3ys9jYr5nMWQB8kttHXkHl
BjYrT5ojRsQFBdYpFL3KNd07b/jZMo2B4p1OPntjLaZ8pVITvLuiIkIWvfXGc+5wGEzLgOIs4tNa
11DFCgBJuCkROgajG5w29ubkzultggRfGJYQYToE9Vrn1kseReHgHfC6dAfQZzf85pqKXMcXBk3f
Mqcp3NKBNBzXqXyBCPJsZtWL6Rnkb5tHD+po5gWUXYz8NWqRvOS8r3l9UxrwpiBV19v1Pa7GPzEy
k+loUvNyul/2QiIfrBETKjYvud0+t3MKFz88hmhfX0OkDhJcCohVD/VrMeAbQgwEZPZHKNlvKspr
+ePCuk/8kKbU5Dbroj9A42igQtTv2uYWBKnY91Py7MbeuWyb52Vs7xh+8NjU7mPbtbeiSOVdSGY9
Rx+UMD+iuHtVgbwv5/tpoDOW958860O1iD5HlSrsfnh58FsZCCO57hmAde8Hy0MkRQCUU9oWKxA6
4igPFi2bQ3+q+uIpbc0HDvsbIsCMpBoj7raFHQs2v1PEv27SYXsZw1i1vqPX9ndzD58tQR4xw5U5
25jYOQZ+8IeIGpiZnZUX9mPwG+9P9l4cBLrY1PpLsDPVCvx8pdqXGwfISwzDQY2KGSzMHb4XByJs
mveMsCG2E0jTJMHJpjkGRkTWyCUJXJ+unKa6oP5/Z5nBPX5RLFrL3RCbgCz5LSSqyKmdXcApNe31
voT1EwyfDEV6Q6L9sJnoZ2Od5YbjhDbD0X6gn+blSpZtqGCstvlXti+2fJg7aCLAYet657TNqpOD
cHqbB4warE/TlN7P3vDgQvy4aZDIBQI552v3PhjOTdN9i0E5kjxeyyqQHzpYAIN0pISaGan9YlG0
G91Pxbj0rovZfCR5pc/5H2RjvxabOSeRxTDF8kKB+wP1zec6QrM0x391nfmcTC48zvy8oZJYxDOT
GHzjHMMBVmTTYzBjuC0uuEO6rirF0QiDfgF+XHCvaquGxBY995vGxPQYrxWdqNXpyvqdiHlsB5Ep
Rt9gflxWwaCRc/VbMhAAu3Ttf3ebLUnQtvtR9kW8B6H8UEHUztCBJ46sacnsmvlqox14j4GzfjnE
Tcoss3W+vbptojgv9Q4gGcoxVMskOHntSUBFsB/tfxsg7Hyte0YSzRoB9xmE9oHu09O85pACxo8x
QQkbLHY7b3bCGnGGRuAfivk1g8+wmD+87qXFiHJKZBvFQUnc6ogfkQ3GyCkoGvL+QTVQn74GQSoi
3sc2TrMmVqTESRImXFZoPY+WUNKyKDTgWU2SdOb23OhrDtCsuhdWvCdqxtaKTSX8kJTMSsdXxWYY
MSasyjEqbXPcjzCpjx1MItlKo4peqiT7SfjgF5kS676bdjYFmJSHicrfvQ6hNb0RUeHAeS2eX7wY
qs/Ef6oM83j8Na7Fy5oHwSsYdgUHC3UF7uIyJH95HUWdcdudZKrhTMVd/AMT3kbVHZYVRwJhBKEF
OWkhxxXQ1NbsvxT6BQzqoQUS8R26iDxbJSNyfOwR1binFtEUD0xsCS76rFQt8CkAKkogcLHkGCQP
fJdnZceX8ne7fdD8J3AEVktqGu5IVXOz3LbU3XwJ7LOm8nciw6AyOJyUq/DpEy7cTFQgfxgqvmZB
iY6um1S/5glhZvEBH7QtaYE00VoIw/N2CJ6EJDkBugMMLKVawTs00w/6/DdI3ghi5+axfbJSYh1d
p+9Uv4xsOtkU6osMmvVwGaXAaTym0FVL6s3sQobvFyiGr+RVTQIjPB0hGvKMikgIC/PTGMx/6DK8
2fLTPqleOY9AqItO71Ay5DB/cHzEXCh+OdRPLXqzSkA11as3R3bUQ9JVebUeEMR+QqFJ3T08jvJL
yusoF7RYRzGxckSbaCt6mYviPGy/jMa/iZBGFkTfADXQPvnRU/LmZAhFUhgYxjGsEtqYwycFiLaU
vnKKLsD33ntW/hSQpMK0aisGUAO2BHZJ5P8gacrZTT41J7Fwv3WgIPZx/ur6FfbR1oXfTpxHKqIT
o9UBR7xGLx0qR2hqGyGIym+FtKAyLSQ8oiO7ju/b+R/VVEgG7kRPlTflr1W/4ql4SXkVn/O90MFK
tNH62Ynl510FPglC1VVcYYY4YNBsLUGZqmQ8JtjB4BEvYeB1100+D6ePXKVO3v93pXwiHbluWM5t
grobsPQAnD8R2pIZU/eC0wsvGpx7sF4Sb0C69S8vwUyltNwyFucL0sLBzeqDCjhSSeKHPW1wK1q1
W6htUF7KZxOgLECpkkREuQQ4U0cUV9M/rPQeXFtWjcSNp8rNqzlRBosmlbwFR0dEgjwMD4rqSSK2
VXWIvHdQfR+vRzrOHoWYM1rFwD5VRWGfuItdXz+CyaiOLywcZfZ706RfKIGZRa2bb/XGN4m3Ul0I
s3oWUnQdfeBWa0GxEMif30ZFY5c6KxOXybgJJj1kwYBqZYN6EtiUM6i6gk1RgN1iz7T/oubo8WXo
OdQ8Ee2BXPCztf3RgFpwAaB6KIrSheasayOvxCvUh5rrLVXRkBcswS+9FnJm/apbis1q7OmVsJ8H
ZjVgv5LXCe9A8UT4mkg2nu2fGQ4doy4jfrQOEQOkRZx0l/VKjU4uFcJl5fwQj8h1wkDocOotpEMi
ZnM27iaM3dbPqFdAb1jQLkuL/z6dqhmTA9Hf/eSxJ4jBtfPv2hm37CAfM+Ui84XHZGc6zlSbT6Cl
XNt+v3VR19hMjyorGdAyhmLcKVJz4uKfbV7vO8s4Cefp6etmgo5/pS+F0Edo1oh+OGhKtkymQLEX
Utj8WgRIoxQevBs6jSYvOw3UbNe2fdNLa2WnYHjqG2DBIe7vG2P7q/X858ikd6NHEmpAW0mljgD4
dcqpOQ3e9rt14Il24CiqkXWIbM3L9zZrmAXalsltsTp/Fjtb9lNVPSbw9Pp2eo38LZmCjaak11Du
NSN039uOWTBJyetlEeNUO2rIJhKxLTOtyuegXn6WBcVx25NHIdy2Sx9Rp/EkEKeqRpSHOu6OdRm6
CJ0xFNUYngpx/NH0hg9BvnUYAHNETXiMYEsbJgBrOFm/1swGfoQbip7o8gvplMvgrd/2pvpRrS7a
oNvNnSzwyAgFIT7weW6tkE7C0kgj4MkYaTik6QO3ejBrROCb8Hl082/DNh8yhEHyZd1PVvcH9Q/U
U9YMAhaGibtvH8eE2d4D0inMqP5V2xmBZ+rQg2EWN0VrHGCNKYMUXrL1ULXvL9a4HBEVYtSoMt0a
vkTsvZrNl+OcCqwRappV9QerPVKh5osw7SuDSBjgdnj2y3sMnLwhuMVtRDGnJa4Q74iWKllCbJaK
HSLyySjKgISwczHPW9UaBfx2U30qNznFY6rLywVhEAYGeLjhrxBOAen4wsHRC2C19BjKoQUnUunm
eOtaK0YSUlvTPLxugv/jIAubYrI0WpsqPwp4ZqYmSQxWCD6m1kO2mAfhIScyvCoxz9cIKftHUZ3o
wNxs1osPfrW93q12jcfAPopks6CaJ/i8Lt0rBJdVqERZ7X1FE4JuELdyjptfslz1KZBJi6C7pjCT
x9eUthBc3wQaYZsoQ6138NoUSzAzgsjn17zhBoKhwJZriw/4JG88SwP/HbPGwyz8nWocSq03UMYS
RnwEKsMQXmhJ1s1wJqqgE5NKFmp53/Lnw0+K/SG6adpGtz7L73ZzdhZOpxcLOtpd5j0OBgk1ADk+
qSoVrBDmbYGlaSfwdJj5Br+Qb1qdDfnwJ59SMIXY7rEZ0zQJb2lM7iFxP1oh3BlLqErYzMxgro13
26T5FMtEpyKQWfvCXIcnEniCCrUF8KAzfjsf+qPMMG/LhKFD7xNFAu+6Nd3KDUVJEx2W0WMWKQ7B
pJVt8co7glNOzwQPS+/qgFUtRk3nTXeL6tu5JdIOu+yjx3DPCJwxHPNgtt+5A9e1j/q/0cDb6ijg
KRQWK/ZxQSVQIkKbaExNyTUwUsbe6ZUwsGkcMbGbVmDke6iB3av/nEdgd0CukjqtDyx/GqBjU8Cq
I1uK4HLbDKIjDAjVF5XCPXKAHnzyl02ErnjoJagIuzkzKoK7giwdHg86Cdnm1MPQpokKG029RlWd
0u/vROEgU9l3gKukNgmzKWvT+u5JP9SWqQ+iTtEx6u883z2JV5A21B82mzflCDY5qqqec13vFb4Q
0qnsIhCQLJ/nOYqYIcuEyNFOb7ZNwl/OUH5Xaw7PvKSFefjH6T16TeKDtaXpvGIqELgegUVDzhDm
/kn8hMb9jSfDC+lJVFDyCL2ZPLgDrGGJNj3KQDStMEkTMm83TZ/2gkRJl9/FykwxdwxKOyY9S8gH
DSzAHH+TIQoMjgCpuFjoPW7tp3X+mFCRUXRnk8bPUOK481sGDTJB+QYM+KASErLmN8okcnc5qEqu
FEUIHHaEulgFkYhLRqsUwlMPm7bRXSNQ5IOp7JvcZfBvWSBFFMp50GLbHAXyUcnkiKsM5eTOH4o5
eh8Oter4jPzahSQ1AaGZC/VjgDEDwu0QkvKFf8nGYA8rIPx0HE5uTHcC5RpSFuGCkv0QEarN8I2E
PLFXvmVFDb28Se88PNUUrPfBCPUO7l5Rui9br/vJV71q4PSwnICJPH/vZP+YoU3rwBf58U3qfXec
jyDAUqRxeg4RsGfCMWlZSkcNmNqLqvoIXc7kgj1ZxsL03Lagfpzcs1myFRAkSVdfDHSeMriQGJlr
CCbmKrd7SS885C6jhXsT+zDoafGBGgsdA3N6BdGXZxa3qj7tef6pSmMGVsyxHfJraWekodZDfRwk
+DENN4fOoccQII5PNYHgTIwhdYBJ/RU7QSFBHU262bILyNzQHpkKh03RhCEBico3c/5WHRM4x7Op
ys4Qi4n7TIb5cOtzRykWqJ6DbF/GTBLazYh57hevepyov7sjenOkZ/9dPoj4Uq9NDNTQnek80atm
oMvUf6vAnvfP/MwkfCs7pkE2CRQqr5MbZEM5QnX74vhoE2odxElLKJKO44jYI6R+dFfrswsEsomb
hOUHEfuPs6fOEMf3kaJ070oOc0ouinUu4loFs5obKRiVd6GnHRWq9/9H2ZksN44l6fpVymrdsMZ0
MLR134VIiqRIiqLGkDYwSaHAPM94+v6cd5VVZnntLqrSMjIkEsDBOe6//4P4zRW46rPfx4jxawKF
hHck4Gq4fHHSgwDJker24bYjuxESgknblPpcOVACDAG5F60lhq+3JLl/CqVZZlQpbw5esnH8k3S4
Z4VXkouMppIy20qzUOTRWYhT1JpMHpgjACw3QJ7srTVBe4STf7jL7RhlrxT8hcQWwFZHLfJoMM0Q
MZFsUpkdnrRsHzOvEEoiOSGbGnpJr+jPprWgOCwErrYhRSvCzUfaTAHP5DSUa+D4orjgnhYlQhNe
VHY3ZkCKGL4wOPDnvWiknVdZQ9ddLy+A9zD7fjW40XICB6h0Evel6fAawjQdBozMhwdeB5chLsnR
PF/9lp+RZq2iEQQDsvgtWmVtecwqTY9OwzE8QZZCOYDnqJykctBRxif9fiqMV3LOVjrAYiRwBHpM
91HOg4FZsZw8hg7vUeIVyzOEIgbdn3I8gb1Y2V6Mc4S3rCCt5/03XJqRE7A1sOzuKeKVukN5foQY
9TC1xG+kCDgIP01s5xCYX+n8IRaHQvSWQ8LENK11C30zGha73aUJ1UvrlDQagPysMbOB8ys7mMAr
cwf80okpNhIHBcdormYBQ/E1dNkI5Ud4mXmyrEpIzfdSaEyFdWY21k1YDzovBehKMUe0BCAEbPrc
km6aN/KSCDtOrCNqFQG1iecKLzylXVC0dzz+W/w5HhPKPD5BNgChc/J85L5qWGl6xFa46I7dsj7w
uIVnKF90RGGYL93ZQ9Fqc0qxk+3NVntthuErjr2D/BaHxqOGVizLyJmtXU75IctCLrIbzb3WkVCF
X6mcYEU7Yb+Gwyl7ttzConAubbfcLzQx4qQS6uYR1s29/J5uatfy57IxyP4vQJccfIBi0Ticg0k9
cmSDJ2hX80aPUrJlbAXlSZQeUv0yp5iuofJyH5aiu6+AIWscA+LxiJs2WA7FiIlLKCeN+Dv3qAHl
1A+JbRcjR3yXS04rVnzcUIEYdBMDRDIjCT77WD8shH1RrmS5dgeMjDbKuHIFJ58BGlxHl6UfGvlL
vSCErUQxmVI8y/4uzzXEFcXmjdIwc4vT6CAtZpKMf5y2XA+M/MWwemHVOm+yJOgxaI5EySpAGGXX
nctdN7XwHDMcUXgCRT0p7cg1QsLkpcZocGDuK/WsyBSJgE8HhZdNG7rXmaCorViZKzmShQRgasPZ
RB7R25NUu1I80hgx+PEQQrRw+CxM2nvSr1pMGuybyvjOzRpQCWATkfZ+oWNkmtevHFgL4B0dScfU
IF/Utp20wpo6CFWUeVoPCcHT5vuaqxVRvjcwRlTb2s9IIIV1zvzA5nUb0HbUhrcXvhIYjMxoIcmD
CEHAKjMiT1h2k64f8Ul8H7TlbLB3CG1hGJJw71vhD8WBgH4CCdWavUuriCDDLmx3jHa/Rd4ltEee
qwZVG50w3B/3xS7pm+Is1VYqt9EAwC1h/riWuRtokYzKlP8eauwS7BBCsRL4Ee7om1VE71FePPSz
pDGij+EtLHJrjYs0eANHJBdNAsJNPtgXgQyoduwx+Jo5f0laGg89r2PfM6D2vqOK/QolNae7vNdS
Kqi5PnnDcmUzyOKUyWFOr8XOhVfkrZxcstYhFKSopzMzeEIVsxdkUTNMnBfJ58JNyixz0Cyki72G
EXZ5HZSkQBai+BzYJ+Xkk9p4In7GwiXWpFGJsCyY7OA+blqUUKDH41G2KS9ubsts3nduBzmtPLVk
Xnul/jsfDZS/zCiEsyu/s8L5IU2gUsMcoX6QubLN+ET+isD2Dv3u9durox6R7wUZhl7aZhOnQbhq
lMBBuNq97o7CAcLT7dVxgf741VmJGxvEOOl6IcfhaELFRenI4pU7ft2KaLIr3X+bOAIrTnDPHI4h
XaSMe6WTdXT2Xk4CjCwF8KoR23BEoduJ+n3jGQeXU0SWqaXUg2x9ZKjcZ6oUAbKG3Z2Jv7N8lBh6
cnp5OIQ7MQzbjJmbzKArWAYcnbJJC1rnAvEBrpC9i3CIZiINiKuD4Z90zLz4DTSfLDg30TdDViCo
N5kfIQtr+ztJGbIDfw2gLgd0n/onwaDl6iPe9amoIfm99AHOkWW0G7P52cxaAJXsaIzW6Sp2QAzf
BPoFFy6Am8rY5FV0r0zjofWbJ6f0Ll1p3Cf9zIajJRZ+AeGr6ZlI3NiuTHw30qXdZ25O4c/WOSXV
FnQpwXJPG7daE78UxE7dku6Bt32gLlaQn6rS/EoydC701kDQTUhBZGf+IVVF/pFQ5OamtemDHMro
PG31qP41O5jV38ReAUU88l55p7Ubvt336Exf4Uylh+0CpE8d+9a+qKz9nFb9BputdW6SrBlyYVqU
Ptud/e6m5rNCt0tQY8+qtt2dE/kJ/tuLv55wE9lage2BQWvE4ep4oBv5NSCpSCkHCB/EBr6pqYld
rTEZtfIQiwazpJqBb8ptx1evnVeWpulIO1g8VUkJTCIqgHFOcQ9n9sSgNoHt5hxtb6ARCUcKqwnP
NiyEz7XJ2d1PJhgw4EGclo8d7rx4z+m7xOgPWmVGX4VNwLjT9UxwAEhpMNqnpYAUVDUB6alt9db4
GXZBWRLswQG56VY/nrSueM8oZ40iLtbGMtxXVn5qxu5XX2b7ZJq/6eR/z0FC7iP8ge0C7uejP/Zy
Bywrqy8T7ls3SnNqVmMKQwNvsWRUxr2XmtOnjpUZUQ7qYlAkOnr+zFhOPAioTVlSd6U75xvLzSFz
6M1mLKYvh4IttQZj5UQZbrxV8DktVL+dTitgjyXWXSogQxc3NvaA994iNVk0pBplF2rKKKP8UC+l
6nhJR22P+bDknzPzqN3+hQFIRK1m/OgBDK8QEwkkey9EH5+7XE+OyskvJC5nZ2UjRmojHk9rRSZO
uIq+2O1PuhSrCoc4FemWuIW9LmN3rH3Y2224zhuFGyhu/ex3LUdZ9d3qE1IImOdxZtGS5c1O62Bh
84p5ngMlJs3fLJ4qU7Xsp66rj6VYjqYRfMF3RwnZ4qHVjxeMa98x/N0MXQmrYHlM8hCgEUPANs+3
2my9KZJwC9v5ICbo2apY79VoBUdVV/cd6EjtpMcS6Ywa7Aamnso2uWfhSu7Gq9zo38OMBtEQ3F48
Zu2y/hrqicmAPz0ZRQormFyv0ZvesHe2SU+wX1VJfirWMQQRRajP9AM20xj4tAvEgh5ufpZdorR0
9oE12C/p4O+XMjimDDh6DvZyJNTBymJz7wuiFLqDtSnbLofV3cFzaNZ665f7usFzpjfHfUN0JeZM
WDX67YcHZ0xLqITyMqRDFrzW6fP9ZKCjC22yRkdp6pbOWtc6emvNiUkf0ZJXOZ3iWGb+6eeo/FOq
O4+N7z4oFhMM2GeDRJ0GwrYWQHYyhnSXdNNXaghTk+kj6bCrhIjtInBJwmgeHB56OMHYcS0gTkrK
CG46dlbQbGz9KaRtwMMuOFMbPE7wBrQAxaL8tbkFtbKRbyY+rYEi/9woNO9mwuxqM3lk+40TJA0j
51TI0hBClkEdZQUDLAgqS6gWvDXAQAxwoT0vTg33mQwNhAEDkY2Y6R4LUuwPS1eCh8uPwhxgtmbb
5qqA396Seyioi9vBayEvKe+jN4NYu6ZmlgsytCXja6X4dnnpwRexnHd7yPx3d7TxvVsirF5m9RKX
4TaxLHwGlmhez1aYfhBAeODkB+9K9IUAuRlY3ilYz05KmGQVoMZjMFBi6zizf2ONZjw0Ct5jVD8E
M7tmat55yXKvcrqIxiK9Nna85L5b5pNeKXy9E3hRnjGZq9I3Z8h8+dlpl/Mc6/XKtFuXljJ6MWBJ
WlE/Q7PRgI1hz/pxBCd/4G3MI75SYdCnVEUxwtLCIqodFw0KgB3eJ2P3OLommoPsWDvZpl+AHLBk
PRDWftL6kB4I++a1HkBHxT+HRnxdV0TcBqPT3zHyQH6QE0jmGk65dsuE71EBqNczae5Kw3XRcbEr
DmFn6T50UB5vByBjagGxJRHDbCPb6znVVuP+MTjlgYIJLWLKYbcRCoLyHmRkqFOUHRGM6QztqEvq
urY3dH8nzxTGoN0zOwCBolamXOhBKSumJR67B2BISAzNwpw4c9qL76eHhEGYIHG0YTeC9+gDRHKA
M85Z1Jj9thqXU5FAYZl0fLVIWxon0t0jqooa6FDWU1yZt2HQvaW5/TFRXQrM2skALKnsNY3ZTtOp
iqPqocp6rGYaNIIziDtLK4D9sPB5RnB1ITFZegK/GPi3GhZuVMVZN8Jd2QxnY0oliOFqPqmbEdrA
5NokgpXt0jDGR+a7lsBp7VVGHiFmgBpWPdwqae/6XL0LYayjX54ojOmp5c66ASOVxtz1hYaBb3Zr
8bbKfFL2NhPxCoiGbcZwPlkxobJfJkDAlgY2Nwjv5fll2DJlWkpexEh16DFw6TH2j84pA5iBXMeq
81dh6jwryT4v857wgvpBeAEphb5MVmlgXktjggxevtYKEAk4RVr4KUQ5ClDrUqLJjU75oJrwndrN
933QXenaJvoQyjeC20nt7U+xNT9RaArMOdU4Iyt+NLTqOwNL0BzIVu60AzgJpphSnJhBtJe12AqV
ipPGZRzBVWh5s16YxPSLv5HlFoPVewv6zCnehPG0c4pqm0XTQ8auo8Ie29VqjxG6uJR4zJJU5q4L
o35L5xpKawcbfunCTWtDHPc4xZGw6fXxqgvoyk1MszpVnNBFtDVB5W5k+7zCONTOYR7tmY/0HRYA
WnXsswRjXXrLyL0lo/i3SkoOL0hkLSZnLW3xCBmsRcJIwXT1guA7Zci0DD6noSSIaGipsQXRLYfl
IGoycYWW9dBNe3+wDjIlKD6NEQ9c4X5UAM/CVc1th6E8S2eMQUHYhMeSZZwCQ5sbc0pX2FGT1us/
iXbLxjcsw1cvVt19Xib7FEin8aJBJtiCOZiuu4bHBER8iih4+zy5tAQJZymDS7byatIvQQ7lIl0+
DUvUYeNGpqxy3aq3NrGB5ThWzglGqmaW4cYdHuXn44qy1i7ueQY55X07dKeIV4Ax51Y5vxJEJAHE
S63pbzPmGz1dsMP0rqzDX1jj32budCji/rdM7LlD/uwrMnnYcPQINgtsK8jUu7gn9w1Odoqri7OU
P0z2mF7SbWQOcAWtbm/joOhD3mAoMVLkiKSw5DG65J4KrC3xnQJcyxrDCyxc4wsDUcBMjqAQqdXu
GymsETFrHzaIjeJSoG1lrvfQ1WCiRqXPDGIo1xq3/J1k3Zeg37Bun/yMpGz2NyCUvVWmv6jL7i0z
uqXY25emhmQJWr+mpZhWchsjiC6eLj0/34VYQakPLpTmv5hzdHZ0Lmmwh9TGddW9zj4XlyxzoiNw
53DKw6z7P+0UkTaUNnjeRg/tWH6IC1IQLb/+L8MBIeUS39Ysnqg0PhodilJdPMg/WV8FoDzt8o1Z
q6NMZ/C1uIS0BfFkClVcLgMmGLMOuse7eC62sscUpc96s2UCWNbiAsPLJPC4sGJwkX1kTL4b8CgR
eoRwcjpLZwPjL0lxEdSJLGzsBPdaFJ+FKDNy5YbNhmaD6wyWsVYKcMGdtwGBQk5OyLH2VtbNLmTL
qkA8IndiLEAeXggIzZM0WMS6Y70wwYPV0a5mle7yBUPOzjLBjsb+qmGJ7N+pEb9E3nAHCf1OxRej
iX/746zduB4mnK77Di3eYY8SrEA2rdRVrzEIUsHZKyxYmRe4Av6DJkGdqit9ZXE6XKkjw/d1O7Hh
GtjTtsMxmtnTV+0VqHfjB1PrX308fbDnvqk5cFhTfdeB9F1kdMUmFI8J6UTOwUniF/pj2QK5/bz9
skuU6G9FKyIyvGzw1osPCzeo2em+UrDIWvhd3Vko3sybfOgXRr4cHLhYuv4ir4qiqzL75s7X9LVu
6eeuzu6DON/PbnDlOwYt1ShpuszMNWKnyDEqvVmu0NXYBs33KLP/zK12tloiyrJvcZmQbz9E4qWZ
b8HxZQSNC8OJfCoC4tK11Zts37fD0JKUi6iJENfFYvpRaDeS1xfVz1gIfnrjkK5l0OY0+Um2lDgM
n6a0u28Ar2VrDNjcmsX66gJcuPX4qKbpnbHClUXGt0OYhKk7wHjxJNuDrqZbKwtPMQWCNyPsM6or
6QfhKrC4UAY5eoXRx/2m01t1hssUvNTenI7YiIoaAcMUoEjB62pueRGTJZ50W0/XLqUDngsCUfkO
xNI2x4eBUNYAH2bhBs7WzwjpUwQnkR7cajoBnrjuOVG9dvN8hs6erewYuyX6qKW8zmN5YHyNJY83
8LhfU6kLJvLfB22TRNNenOx8T62FcCdbPlYJCLtS3lUElgxu9JZEFJxik944IyWeeRJIrkYjPJKl
I3ebNyzWhk8nepfNQNeSrdFi/uv6LoW1Vz+puN9Cw0Ho5J6sznoc7DC7KQesgVX/OLTDb1njfWnd
zFFwq5gm+g5uwE12rssI92Tj3QHSpXWBTj2dJ1XdLSlifJXQjQXxW9+Vj5Xm7WSgKpBSOYGEWQVc
lVohlmv2euyzN3MnJ/ARczpYjbG1pnC9jHdyxDRsVgKuUToClUJvxNTBW955a0zor7Lm5Ra7fbYK
koTN/c3FnosbfDUADPSHyH333I6MbwTmhJc4OCdZVXhhKZMdfWoRj8ppJNvj1BBxWUR3vasYvrrF
T5oPWB6zZhnaykdPwfXFjophJ4f3nEZndg4BOiyt2IaEiA2IMFpJIYS12Y3PkJp+JX7+YI6nNsSw
RvuCQrJLa5vD8LVI7T+LTgXPXdQ7JCkZCle5WhVl2DNYuAjixEzVfZQadtK8T6Jdn1rb+dXyLkIE
YNrP45fsIll3Mv90nITRvPTcKWoTHaUrVxsq6zBaJI5040SdLs5zOSqIpXqJDHPretGxidtNnJSP
YddsQiKPITYf08y7WmVYeUQjVBp7psKW5216Hf2OtTWJVmjDGGpuetD9i+UYh1GH75OYKztPvuxZ
PEYDgoCyX/qkJEYP3FNC4glI0kbQTr3kPuB3C21PyL2kgeq8RI6XPrFXxDDaxSRZrwxo1bQEdnYw
pn6Vhoh/Rlonpf+22YBCUKPWIVogDghInQzvgrv6Ow9/yaErOOMDM+ZJIY1y0voyt1jFsftpBtWF
7t2zAsKgvJXHJqddTiziiNAdtV7ym4wKLGBLvs+ybXUSqIGF4jYhDEcjH7p5lqE4T8oZw2M0J/pj
brkbIjagIlqYpo3uwUvwV0idqru4CZSrbjLxt8p6FleynKywf85mCPBVnn91GrqQCr8OO3kcmvS9
LsbD4oIVpnqQuJhTZn/sYXgzZuMx6awjdKY3nLFeip7RXaQ5eJgPrE4VYBcr9WkI5Mr4BlUcQ/nm
mW0efJ+12zp4zCW0xYXjPfUDliULmYJ4fQe3Ttq3WxIyj2ZcL4fOCT6hTz+2qXmihZWfDpCxNtmD
PrLuM0zg/SZ8GKr6l9H5JGuFyY986tyJIY0fEHK/vDi99zh1HuKk7M2f3fo2rfzPdsE/wPPfqqg/
F5EPqWUyYRRYKZmSTfllAWslFEATnkjyC/OufFVNTQucqDenLX7yqOH01ltccKv6Mszjt5MnzLiM
EhBDQ2KfwkkY6/hX7la4oC2CasH3k0platTjmA6vlo7IqiRNAG33/N663Q5FHIkFheNDMnFYp35o
w3PKnkLb3Td6vw00quEg/cjwDZY9ZCFLuIibrd6Mp7GiBpgG5Mzpz1CY2Bv4j7i176N6YnaTTYeq
857GMv5MNOKGxjbYxq13cZthN4Q06Vkb7pqOUamU+uhyuOoMczHN+3AN7cGwHA7k+KmY4gQ83uQw
LcqHEjP/gI1z9NWnS97NWn42rpy3vk2+SPW5YHd+0bORw4z/oHkwjoTpU8ZbAkwgVBJVMMxQQJYZ
O6OmItoEVlhcOgcNnvDV4WHu3L3eVG/4CmKeVo3HqP0TJx9WnWBZ/85R5TaiqTcfDKjKWa92qc1k
CGI05bHccp39SIxLSkFoRInQArISAsnkTf5W00NmCSkl+CuhO92OHLBWbe8lhtLFwEKq8z6R7l9f
R8XnVR4Hi6MygeL1mRHiYp0iM1nL5FOOM152o6WPaQbyOOENMFuj2271btWqbj9hNSAXr7nWqhD6
PyJoqbJifgO0W6mWTS7D9KGRyNHK2RRhShKxJ1BQ2QmhEhHqM36S7uV6EuULhzJh4RyJI/pLD3Go
bv0wvLFIzpKaluFoCWLZwmaIl/BOhiyL5q4tjjI9ZOwKyzfhG9n8e+w/KHqya2t3mOkQ2hbDMPQC
A6W28EgViIzfMEzhNZT9SUS7Jgwy6Yijyt+gYGU0kx5HLL5MyqwMFeZIa0nVCHOUGdtyIMLtMRvC
J+mtfBWt5cBLamrkZjqmNfKmnvK0o52eXZQd7Lll4b0PPg8yGYcH/NkfFfiNU5P2YrhwGOvhqUyx
AZLbJffGxycEEry8ClRjQe8+xHaN+TrUtxrQKrfGF5l30ZLOXnYfMgIjAf3nSufz5qMaom8pxihu
pdNoKWpHvbgVRxNYrp8cY2e7Mz5y5E0YqGBsXtDEp1oDyoyjZmJsVEQiClYHKHSEwT4FaEPAbZLY
fuwpaWLOFKHZzrG2Viau/yCMcHKc7IdwjlVH95qwNzJd3SnkMRLwhdeXVA/XL0hdGLjDH9w7TvKN
TDYzz58olTEl5cfSftl6NJDy3+YmgCeHLpt/t6ffcv66SfIIxWojXbk8PI1NYeneedo1siV5c7ph
2LbK3djOqR0Ay7j6Ad/HEHFEiACM2sJO+yMEqsFn5oXRS/wVwNmSHxMai6XVq9FGZZGcAlMxbSLf
w/ksW1SEzNsziIc0L8cWZM0NemIJt8rVX5plemz4ICQKWz5As9DotXgxux0xY4TKULwvCIb417Y2
dqVFJRgwD5rdB3wE0u5hCCb0AgM6C4g7Fg4rrgMFVwE2MPP19UfS6FdMvIS3IvdiSdOzZgB0LuGj
MzG3iL9IYllnJtSZHm5PbJhM0aGbNuNNBZCDV03PDmWt6C0MY/6Z3Am5V6y790sm64RF0vnZZtRT
fT+WLmZ5enqWdmHhyztWe9twuV3rn4IwIWrSOk6FuFNQbGnPiAgRn1KZZFeLLpugJsbn3aw/t0GG
XqU7cJYR1dCZ20hgE1rhiM6PeqSr7c3oskN1VkHL1yC+a/LgdunMI+U2dUlp3SUtLjRyV3Snuk/4
uTGLbwdeLjLAoDB991wk+QIwsTfC17GHZDV31cHJqssS+h9Fdx5EQxGpVwX358aPyXpP2GWEO5E0
BOjwXrax+4cIpGPuz3hUmE+D0X1UpnrNy0UCihuru7Ot6Rg6GppkdWJH1mPvonX2UXZhW4O+7A8v
kV+f4X/tYiK3hItqJ8OdNpM0XalD5zbbxiYlbSh0A31Q+kw/tomiaOeVyyHikM0N/1yzrxPkZF5b
6g8YNRVvDel8sH5MtHuTh006K4atUIotkf9W1LwDMCb7MzP8HGioLt9iZwAbrI5mWL95YD3LFL8V
PqdwtXRPXmKBodPijJTk0u171fyK9JqRC2N07bU3HEZUpCG000/rTBhJXYjkxF4BmduSv/bTtLWs
En36CeAHoH9U4y7V0vLWwTFtHPF1VMG67sjyaUl7MJ1NkoYEp5gby+x2S2FDPuFS8kwx37dJ5Smj
26qNfxo1/AhmY6kW5yTjmQ5+ghTBox48XAVVtzUbQWALIBnAfA5fAhR13lnN3QfKLJ41Dxl6Tngl
qCoMFlN/rmCWYWGF8RABLrG+r3R77/Tqvck8CkcAg2L4UukwkPCCNWDtHWX7V8PwpLW45zR2foHI
v04EP+oIowmNc6vCi83u0NjJXb2Eq9RUB88Y96HZHXJIcxPzgqns38Jg2sku5pKIYOA1s+TkW9j5
M0FoJ/z4WerQVqrQ+wi07rOk1IGOnt+VAFw3RHI9FRog9DTY+45da+iNpwJVYBTp97IdiQGFJ1xf
YzjWYuNTDQ91Yt3NdTxtzSSM1nWYNds+CNrbBDUARpmHLKkTuGjZJkuueoV7NjHaZL97tUNkBR0m
+agOGBMiCkr+QFiBOdobYMnGUc8cEsHQKrqQXGf/MXT0t2gmBCpuCQXp0wW7ByalVBodpbHsMHnq
7+g7T3bpdzcRtUORlfxNPdlFIC41gJ881qTRFTrg8DYH43ZnB9pqDSFoiHWoPe2pLMKHsQNIJdLi
0Lh4fbYUOEZV3qETX0e1djANqNL8IJTe6JuwjmOWMayZsl1nzae8HQ5dZD4wJP4yx2gbpswJwwnj
A+6sbD4Bx2uOl6zpmxvyRtE8T/GOmM11YhUgAwXU8wFb1qQzd05qbCegGNMKTmiTRS7qHRsz2spG
ZEBwrxftEJYYY7Xzrgs9PAGNY0bwYl/Wp8Ec8E2OCcps271JKYMKBt+sQMM/20tp2LPnHBPQmxxb
TovAbstAvzMsLh4gUZatliFvGU8wYwoLuGVhRq+E7snfIRp/RYIAwD4Mf8j9IEGq0B6dOj7WuHB0
RQNpt67QxI5exuBmeMLGkh43JppWt6tDbaFyD/v8OynnX/gTU+gt6bArS9z3UAljn50HzbqzWC6u
YYHI+DVpG/5H4+cvcRzwv+yG9mVmgOxjhZ3MdBUYeU1IvzQs3G6acHok4tXZhN6wZyYdYUJlnccm
Q6nXPy9LFW6KAoZTMimyKdvmDzuht+pVS99Ym6RvoZFkbC6OsUWOK3LWY41Lp7o14/E3qe+kAUf4
OfUzRpXLAAIaxfeVNuwEuAqXg/TsWFQDYZT0H4ztwWnWPuNk/rsgeYTFfQx2e+nd6DPmaU3aeC//
HAL1qbVoeaNfUZXlckRFxWFu+1+DWo7iMt7XEQoWRFLczpwupGNZU1rfhUMFm7h9qHqI+4DdfJBo
XrKxva+7cZOF7OzdpN06hFKFZCkiF7M4ZGHpgCQMDpi4m9+SMLmidhDEmlIJSaIkilNxa5yYCznM
mB2ky1a2feAUyDqUy6D8DuWA6CyEQD3W4Z2gGyBsFtw/GU4NubOSDGOAHdATUB7WEKUJWD0ZOzL7
I3BQgBg5EqC2rwvY2BMWntrXJIgX02XS7vDF30tjzngvL9pdjAUdYT44snSr2iNaAdyZa+l7hHmP
Qu3lXxYt35d5urueUiDgirvSMOOtRCwBdOBBciLTBrtG+s7kxEnO/3MmrVrqupk/7GF6yS9G7Mh9
4BuiL3RiyNf688AgcuCoEVCXQpS+vOGO1qzu2Q63nKCW2rvRe0W0pJHUQJ+f/IZsJGSGbDAwGjRP
GPZJnp2rLiWkC/lLWIzRh2rkAU0DfTmGePyJjjLjQ0fqxJ8zKzPosOQ1h6ok/kO21l1LJx4aw5CK
jULwAdnqNOyRb/gZlLdbWXRwQNlp2SW27QDZb0rFPip3HnsK67AtPmsec0wRrTfJRtovmQbUqOjN
VgyyuPIr26wIjxJhwi+UNq7Tx192AyGNN95lAt900L5Tbui5TOt9ZDOPvIUAJU8GmTW6DUOnIFmq
9RTTNn4iWUMugxc0Xl3CBUOf2BJziEZD2i1ZgFxCTx0MDiUtGjcoz/5oQbTGe5KocmzygwLO8wvo
TtZ8yJYfdtinR3d8Y/IWlH7o4FxTl0vrKpOgnMJFjzghkJEO3yqubrvhmbss7ZisOSAAiNoiKmbd
1tCRRFEqMCFlG6+AoX1gIXrjEgsK80DqN/n9fIzMa+OL9CX4uMo0yXyX8UJC1xaBfGvlh840lHof
VYVU3hTifCuuO1p6aGUZVcEv7qnAgTleASWfzKGteaDYs0sxZJ/0wjzIVMLnALZ643tugw33Y0xh
/Nj5uhWXIOypWUbyLdL4lGKYYxD2J286S8OLd9eeHeMS4h+quF1lNo5gCMrGL1N/QemQ9xaev/aG
1Cp0Tdw9ug5JtakxNYSdugHjlIuDs0Sprps2ZBRm2ozepMEHeheTVa6BZ52w5FoiQbklQrTkZsgu
Ia8LNVsJoR5qaIhjX0Z4XLGIwRLi9Ju8fh0qfI9cFCkPGUsOFCynOYRlJT8u15E7/Sasl8cxsu4q
WpS+99hWeK3lZVLli6yXEUcuGfSWtGJSo0oLRjfLJ1/rSt690UC+j3yTWeTIayzIYYYI0gnHfX5d
6WxC944/rrgaR792ayAKvGG8MIP9pML8Rv64M0JseL3HGMN1/iY1BnElBP/EyEpvrfKFpQPtCMnq
PW4MG3kteaQ5HOeGwUhe/EJqfzeSagG1SryCHyke3RYVBlZTcbU3Osqh/I2FTI/DwIffyXJhobfJ
dAe8wKIdKu8ABoUPMeVTHuJp4PW4P6C/CIpmgqBeYopQ7jstIN/IJBiL3s4+Q9u5gXzHCf0WmldF
vLQ2slqNRmEzWbZsH7dSRvERgRGvsbuOwebT3yWbmSy/yYl/TFlotD9WbK5hWkHgw4mBByYEVl2i
JsHfeC655q3lvbN6n+oPM1o0pUbhn7o83Mg3Nti+Zc1mfbGrwVZ0Bk0WBRFiVM2NEDBEe94Tl8Gd
qTPXgKAlPYKgRcx7T/IudsmV9lqQ7w7RBRySzdqEjVX7/pYdXT6ct5Z7OPdYeXnxnRNJtMKzAeTp
QMfrGoXNFNZa2bQfgZptmclwkagJZf1y2zW4GiEhgbZBOjwLS85H/5JoAGHCuqjt52TA4TzWobbH
l1m158g3Xo1Y3Q0e/BjXppzySETVG/1cOi4qyuIuG0PEZ1H7pcYuW7maHa/nlIiPuXsg+W/5xC78
LXLcbei5bOSKHpigkiZHR1ziMecjZayXt2SuAHpBiehOW4bWTZiB4I+O8zxHIVbV1WIP5zFtsMBW
0dBsqXCC42CTrRUNgbdPTH8Rkj6Jb//8x3/+n//+nv4r/BEccobl+4+iz7ECKbr2f/6p/vkPiKHy
p/vf//NP17M9B8qjDnkZ/wrT8V3++/fnY1yE/GXjP/TFd0Pi2eGxl8VjGQb7YSBzMcuH3f/35zi6
7bgKhpdt4rL018+pkrxJnbRYzlYyIz6dRuCWzKalTs5//0Hev1+QR5GpO77uGspR/3JB4Geh17u+
fR6yUMONRDfOWgX/we6ZzyfUh6uu95g2gear/8e9dP79o33LMW3HM0zHNQ3rr9eoZ1oYFUFonlOV
sCIJmKc6Ty0RjlJGZ0cn9ZbXv7/af398rm4ZruN4HndWGf9ytSFDw6jvBxzFQgBTzarxHEon57JU
vLh//1HyhP66UlxTmbpherpnurZu/PXqIOBpIGbaeGbKZB5arwitlT2QeGvPRbYZsF/GwT2uznZL
+TKGJnX9338BW//3bwDCbtmWaduWTvf712/glU7VzkZkEuKTQjn3w2aLBSIGAMNcYK40qLGh5MOG
YLGjec9ctTskbk4qx9IZOD/rNs6dS1QjjcDQcvlu4CHdNWNmw34yNARvnfI2oxm/2HWZX0KPbQ9F
jEJC3WLX3zn94zxGNS0ppWq35MYhxTGdUAfVNiJt8hh7Byg+VqUyGUwMjXGeCG9+VkHe3YV+vtwu
hsayaCkcwJL1BCdpG273398k419XhNKVoxueZej/y9l57TiOLOv6iQgw6ZK8VcmVU5VU1faGaDND
7z2ffn+stc/ZLUoQ0WvQmJ6eBipJZmZkZMRvbF2qgInOP1JIRCoFHYAj0zgpz4z1wYi1D2vMENW9
qqU23mEnf5iibQC0YRt/F2j03n6Mq09hmNKxLfBKujPbCm3QO56j69bB7XBHg8z/4pcLQ+jz7cab
StOQunCEAxJVnZ7hj9CVU3Lp6Hpkx5TMXI8LvKMlQBHafPGPMccgSr70LA6rHA+QSTddwC29++mU
ylOe70aO4io/umMI4xyBdjJaEHmwxOxvQL3oj26gMfLYJJ96jI65A1ATlIg7ZaoarffwPtaNx6Cw
Ft5q2rB/7jJCsS6w2NNsw7FUovL5S4FfjS1KPfExBwKcucaHtMR76mstfkfDCVf2+9sz9RGV/hzR
sKUBQptwKYnNYr6vQTiqQTXI9iVRY2+niTZ5LKuk2ZadQcurLnX/aBYqiiW1R43ne28V+Vct8Nxd
3lYJqLHYsB5uP9J88UxPZFiGjWeuNHRrflYYKlIMcYivnieDaj+0BRgX4sE+KUT5dHuo+RqahrJY
R0ikq8KCAXr+uQXcndrqquYFQh1nO3ZMK4Sr5HtSTa6jRiM2t8czr0RRJtiypSOkZqjGbMBIq6vS
9iQ2f8MA5zJP/fhnLrX8zS8K6BIuuW1hV9iYJPfJxNtPSsg+uq57/yK162+khGZolnF5SOgOPps+
Nbax9q1736M0445+87uI0nDTZWJc885Rw32u7HeAwozdqNH2dc1Y30P90tV1IQP/xTNRS/Ra2Iqu
nZmkSX0DYrVJ3lxLjw7ICGhrz+sa0EFG9kMWont2ktiFxlLiU5W6RbYNiw7eUFl39jcwe0CL+h6s
09BCbdDs+jvi0z9VzyifBhTw6qd6GLTJ3iX61pnxsz9g1uqRnO44PU2MmhGT/l0JY/iZdna9Xvj4
s73FZHM+Gya/WSa/z/aWE41WzvEhX0DlrLu4EljcjmDk1PTu9kBXJtmhi8PS0h2Tg3k2UCZKzQ5V
E10rH7d1qcd2tIoSoOJapCEUYI7FoxuH4qjbLXqlfLPD7fHFZRKEOqjtqI6qIspAt+Z8WWPwZxZh
wwkUZoDN7DCv7huNLZ43bQlVU8Y4pemWPI1UwvZ5a+Bfg9sAOnfQOnotLTegxdCJb4c8BNdTo4A3
hikNEmk/+o4vft5+3MundTjSNVJR6qeGrc6e1m+LMlIgk7/YmSNAbwQ5xR4lMTownLb+lYtAFK18
1R7R06CHcHvwecDFs0vX2fyONLnUCHN2UkWm6VQx4QYInkbXIY9oOXlx8U8UjcU6K8fkwSyUbCHC
iekU/jPowu8mQbSlLWxDddDiP58gHPOa1nVH/WDFUb53+tZ5NUpHfRc84T2ShLDmEmbAMGIXyjua
dJbvDjuYvOLf268v5knVdOCQ9kuhkbry/Wf5guvXlpG3XnloGlg5jd9jgFO2b6MeoilbQTOSjf6J
1EvferaC4Ebo7W4/wTzaTw9gG6ZhOpouNS4I55/CdKSa2JqBanBGz8nTAXx2w492NI2FmRbaxUc/
H8k4H0nYakbd1O8Pih9CL63rHvtowMMC4iSllUTbDyOSXtq4i+kWHQvL8KneewOuVUWycPBo02Dz
FcChJQT8DlVyUTl/mLyJcMdwWtQEk8F5Tc2oeh3M1HwEVYvvoDFgXYrdaGe+YmL+y0wbkABVXD9E
eU0/LLA8872wvOytlr354PUyfqLBjjqa6tG+VYx+eFYoISL2AcBx8KoRKprqb6B/WgtBdX6CTitZ
ZylbgsRTqPrsPUIz1OlDjngnpt2XrsASZ9TlVpckXWDWNn+7VhhMJ8Hlzgr8WJ0H1iEeQ9lF6sFI
EMayjOhTiQem68Etvz3QPCp8vJXuqGxOLj22nC1K+n7lgEuq+iGtEzTfYtf71QZ4KQX2eyC97e3R
Pg6E+WKwdMPUpxsyA842oQrJL0M9Tj3onjmB7nMf2Jj6q6n7TwSDU2BX2yaGh5mZ7wamx2CWAI22
nRtCL7YPIsmxPjbuUlVSa5F42zl2shqt/ik1lJU2uZGZEqU9IYAS+d6LLYbvMg4fxJj9VnWD6r01
0NB3ZbcZo+FnPppAh0X6tUQaBFWPdpIh4qgPFjb+5crheFR1m4OSj6zO83e7sXBdDVI81QKxD1O0
tlTAun60tkwqN7e/8JW9z/EyLU/B5ZFRZyuno3WmQETyX2oDhm6XYRXXlqWza2zXRndFD6eZRmdZ
NUP7yeLP0B3iEoU7xznoXdYs7Boh5zkCtxeNmTZsHokbzLxYYBVZQBeXcyf3vHTjtuapHEz1M2B5
sVJCo/3lRg3NoukmC8ayXovSzX6YsSW+ojk1wB4xjP3oBu6hV9HJh2CRbbsK1rplWYgiR2W+GcZC
e0k8q12D7Pb6u2LoMAKESzrxGYwvrqsq0MmbgH7zEH6KB7/95jVpTI23d7gL4duE6Esf9RPKX2lh
aRf9m4vc9F1u2nihgkN89ZjB5zYC8O90ufmctnq39gU9epxIvMcK5vdWlBmywj1As9VoK9bW7wIL
YlEz2hstc4F411GAnnw2diSt3YgQLIkltUrV+K2HAbwcQ0mfsoriIhkP+DB9zB5yU6Rc7Yv6ntuK
jsi3Oq41Ixghy1Bx7JwufIUCjntLVOAFFffllhwJpa/QzSeLyRAVnqr7XKNjfIcgufPW9MY4tTpQ
KvZcmrmFijYDOLZ/FFiifg1xX+1fhIZ/satq2B9PepTh+Do6SO3XmUHPptIAC4wDn0V3wLo5WBwW
XhM9FhQgjlnbFW9x0tlf6BWMX/XcnmyJAlzVAh15A8EUxFYj/6VoEp7quFE2Zp0EtDZltS4Rs3uI
gK75cCf69LVrS+TdKkpnlpmXOxFTdQeZibd1XIfboYqBkJU1gi5mRQMjA6yFGyXode51+xxEIvC8
un/xED2/ywxd4lLaUkcdkElzSj3bG/CJYW8Y43BEQkI9+UL0X+2iDh6HOPOe7Vza93UC6h4uNE0p
SigbF2TnKqXd+mDahv+Y22G3bmDL7oYiUnB0zOo7KC01qpvFpMWOtkdWEt9wIER2dWi1B8sowy+W
H0HeRuLuJe2Sdh3C3X3ExlndOLLEqwuOzrqD/nTnlFayNkLupzmF0l1h0KWvMqW7jxobueOGp4K2
DMI6MxQUd+NyU7sjbntOMtCBrxHPVSYgojUKAKjm6+0ocy2ikcQS1oQ63TNmZyGi2sPQ2nlxaCUm
KwDxm099iLx4A/T69kgfhb3zE4NcxqEax/WYOqc+O6AiEVWCPm1/6ABks0fuHPHme2in5sqaLGal
lxC5nUMMic8QcPqwCsmSF6hEhiye3BGbhbJdiGnT280fiQuHgZs66YA1fyRDs4oxLe3iMLbNSBeK
8lLbQrhHavz2y38UQc5HInY6qsa5oRlCzAuBY5UPTdzRl+zEMH6NvVJB5I1yLpfc8dnxYw0YZR4D
7Ky9nd3H9m/O+eaxK0X9iAs5DY5yPSQl5BVhqHh07GqKRyr6SLCK8k1UdmBgk32i68ix1Hq+7Ype
/2XZOcCAIikQIclx4vXq/CkvIrkRI4nVECGaYNHHuGudMXl2OuUNJK/+lEd2vYt8SKqtl3o0dr3+
Ieodlzs1oJimNNwtehD6XZgnMNVcmE5D5uI31JrDp6oM5dYZkBEc8s66r0qU76sS+Z28rjuUHxB9
d73eWo8SeC3XywLJcyXdh6grfGtrg96D9NSVQuhdC2WgFF1HAtjihMMA8Y7XntMPXwemeFPZWf5Z
DTJuXYqm3Gs5HUSDqhtmbEp+HzcoVgd6nn+qjNG9uz2X17aMQ/lJUrSnpjxPAiylHHB9GaqDyAp5
8j3LuLOLbHjMlSg8qGD8FqrYVxbpR8mQ0gsjXtSWOjfRYHx0/aFwE+N+jNGEgZu7y91a3N9+M3GZ
4dNa0YVGV4ULFrfM8ww/McNcGRy9OkRywO+3xZBw9DP6tk7GYZwW9IetEG6AjwcL8g1QFmIQnTEa
G3eu08NO1gJnX/p2upBEX35yiuim7ThkXqpNunn+XGameoOjQfQLXesVcQzQ3I7zXkxUN8U8LnyE
y4vulOM4UyNGtSxzfreP6QJ37aBA0SmcbQgVsyq0dhVa7k87yZ/6BkVIvws/pTl1c6B+d3rj5wvh
4nLKeUedJJM6NHMxT679MNSUqhE+bVmxV+LhrZElxFfhLCzlaxkdGbxGNY431eZ3+tGOFT9rcv+l
9BLwwlKPnkmaXYwHOnfvIs0F40ktopUiyvq9GvDyuP2tL9cbo5tcigydsjj1xfN5JSBI0pC+Oka9
UT7oBQB8aOXxj78dhXfjDsanJA1m456PQk0yr3NZVQcvB082+nZ5T/K6dCOal4QoCliGpDBtCocD
1ZiVhLykp8uuKOOBSnxOu0ZOwkrBYzj2z1YCZdGOKayNGjne7bebnv78ZDkb15yqJX/0FFTZ8QX7
ZDiMyIFZgIziPZEa07FqK6ylDsaVKtD5aLMIkTsh8DMrHQ6xFYijaQSSw+UZF3YNE0IzG58CJxCf
8yIzX8zEKfeDJi0QzS3Nqtuvfe1zm1z+EX9QbfqXs5DgAtkUsRmPh07z4l1u28ZnWYv0JfUm2Idq
us9qMWHipGoulSovdw03EurgBtUnmxvR7Bs0lmqJJIhGSs3qQ5m/o8xoVYjulHsxIPWRf2g1MAUT
yFj1uMAC7eH/kvtPrnqoDMAdyNclPILbn+QyalgWxVuDz6KzzOfPZVF5rOU4DoeUWwfMwSEA69gt
tXsu96wlVepeuqnq9AXm7QBLlmEttLQ/eKH3BD7x26gr+79+Ecpq0iFNVKehZhu2pOJth4nWHMLW
QZJRBuZU8KoAsslft0e69jIahRk5HXgGS+Z887AskXFsqvoAmHBy4psMX/Bm+nZ7lMvji7jDoUp8
oNF5kfwlOcqgCry1QzvmCSopv2Jq3XedUrwCYLs91LUXwhQIyWlqFJJE+/yFSnOQWoUG5SFQmgK2
orHhtIz+fu9R03IQ06H8DcVx9tXCMC8UFbmBQ5ja945BqyDxwOM2tHCAVAebWkeTwe7ThQLk1Xcz
yQPIAGi2zZdFnaN1ZJdFdahjEElAhIY7qBPVwhe8NlkG3dmpuIU/0DxT1/3UUlJRdweXyuRDXfvY
aesDToql+ruBsbO5PWEXjQ/OjamARlFJE3QQ53U7fWylUcgSIe9G6343uE79qsoh2wotMjE24iqv
VK7xw6z85i7N0AdZR6qp3itm0WyVPk2/4ZuQfMUBCbNyMbr3dmzT41TImPBhgkG7dARciX60eoGr
iKkNaRva+Qrrg0DYlay6gyajLwj4TnLiMVI/kB4m354yHDd9sTAnV4I98ADTsqg7kZnNT/DRlJ3i
a1pxyO0OzLhWnLJaeSQ23zcTNdCzJnzk0kK4stxs+iy2wc2Y970Ip5YSCFVS7Bu4r+o9EvBQ2bW/
30oMMiEOVBrawFXOv6aaKiNlPr07lGq1i9ECmzwn7tEacmhe56eoh+XE8hMLw145Kpg5jbjHuqNp
PRu2R47JDp2mPsTI0aEtWj2aPXQUarkLM3flI9IfMTmXhD4F9Fk80hzmp+vL5hDrIT4QeGPBKwzW
t/fQlbeRNMTJ7+i6qPo86OWhAe+y8OpD7ZVHDMheKuVkJO3pvxjF5tDjEs/db97+0DMNfn0dt4cC
MDHneZx+jryFk+LqmxAJdEOSFxvzN9GazkdTzqsOALYHxHGGYWOEHcXWXloLacy1OGepKq9iGYDb
5g1XuoZGng9E06oWsLw783vsobOngUy2A1tbyE2urQMqdiaB1abWZM+OjFbTRjOFDntwnKDGBgHJ
739Em2ULw1x5KfpTHEqAJDTTnp9M9CNqiGhFd1BIU2AyPqAe6yHZODkz3V4NV16IkRyb4EBZ56Jh
7lq+D+Feb7Gs/Aw1D+nKv18KH1F26lOxT43ZF2uCoFIMYAwHXy+/TKUpqeYojcqFXOvqF2PzUP0D
VA3Q4DwAMWFl4IOTPdA5pVbdobPnttU/4wQjF8jh3v5q10b78/CYvVThdTSOers71GbmPvgIOCi0
DoOaPBpHyIXa5vTos5sRmQJQAsH72WRF56/WAZTJ/bCsDlQXw092VcbvMlCSg4vI3Uq0MYakDWZP
t99QXHtFPiONG0GT/qKiKnUJb6Vrq4PtpfrBkHm0cZ0mO4512NEn7+KN7/xTiIKbaI04iw+J7znK
x/JnjMbXVqn6ybpO1TdI6isrP2jCr7cf8NrzSZ0j3HTA09HOP/8qPUqWkIwpX7WFCdRGyJ1dYAtU
4s/rL/XLLmdAmuSiE7RPBwYgtfOxwlS6do0Z5GGyFFP7dud6IGmlu+Ny9aW124UE8TJ6MhybRti8
nm1+pFp/XIX1RFPSwgU813otAnjSyx/ol4qNr3lLV5QrIISzseaLqx+qqjZKpcdyL/iEGQFdIFM/
9kjIidbbhhbSmmqOcr4Uj8GgLBxFH7fb86UtLcp0Ao1XMlRrXqMaAq8P6iGBwNkKaM9d9iasAHVD
msBrt6BpSqUdU7cS2PyYClhsNYJbdgSx33rSrPRQonGyKrUQh15/B+MFnr1f/G4hpW0UvpUXmBXG
bhRp1ap6iescP/sEK2FDInerZPIFmZZvjeih9TXJKa3MnQ67tUox3m4T+1tiykeJbGgwgoXTFBjk
7tMAHHECE1txQjWr+Kyit72ltXuMa2ttDiGC34rytS2MRy3N3uVQq3cAB2JMOhCM9Mh6Ye9/1S3l
cZJRs2rtk0r2QsNxH9c61D3Z74I2eVa6DJ0775OlevshtihQFDoS2tW7xeIzfGNXp+qjbSNMZVrx
A7c2GtN0M+8+xOK8+BgDBE5s9L0w4iGj/Ad+6vOkZyV64/H2NryS9xPUuT/zi1QazNP53jCbOkgR
DY6PsmpfB6/e5+5wPxZw5jzrHiL0Juha+k4Q/crB+zfKgXg25rvb90956R8hV9Mvb/ICLn2AdY2/
cDG+zLinp6MBTbwy2b6zBDEq0kTl5BsOHnPg5T//U9UYMnvnwZQoUR+6/Tkuo9L5eNPf/7F14RL4
FXiP4dDYkxuUbL9TVcHx5PYol4c2aZumAj7nsqVxhTkfpdLp7FC77g/OkN4pTbIy9e3tEa6EIECp
Kr0eeuSS1P58BLSVyrFutPZgUDNGu22qwQxAkm6PciX6OCZGwDrJG/Mj5tUvTKDKHFC7eDX137ap
oBmDjOahwV4SXhIV6Z9drWxafenaMK3J87BzPuxslkTUopOBrsarkkWdxDwVRzo0VcxtqvbR8+i2
+KDnjf7VpoXzipbvIoL68vM6HOVgvqhzQcmYx73IjCGUa2bzjGgvIG2i0eIQ2uVS5JpCUdqmwKVZ
F5ldYvZ6qhd2g9rSZyLXivsKfLTphtZCsR785w+mH4KUZNfEx+yeHNPv6rWTt48OelSG3T+EdXiP
jC02b7s8PLQDuHbsCTUXS4FK36tZMYn4/t3SmwCJVJ4hOlD1Ie2ZJ4xpKP0S+IZ27G3Iy3ZnfpN+
+l1o7VISN4sN/xkI4LFNL8qClzKLDQYdMCMKPe3o00Y0DPTqk678DvonWql03u7SUv1uNuNC3jLL
Jf4zKpNOzZW+DMnV+c5qe7sokyHSjrih1V/qZOi3JUYqkzunF66h6GQoBxhy4UJxdVTHYVhaMZdY
SyCFOAI2AQYDkO+RZ3qY+LdaB/GfC9RaDcsFMsRsgX+gSlWoj4QOItQF2LpWLKu1wkQ/olmFa7jf
BAg12SUoDwh+t4PIlaFoKepA+cB1yws4DzWtErkMLGVMp3zxMvc5GtH1GOJwYV3Ogu70SlwwufaR
ktmszNlBZzdVgrM844RF/a9I3B+Q3v7+TQSVDHBCVBouoKllXYaiQFLgGBn9J+j5ey0Xv4rG2vz9
MFxhDZJ6oBIUNM5XYGBmVlM4wjpGJlSaDLHDe8dGAqBBXP/+r4cCbQWSTVIetC+2GOIVRhX7jjwO
CviXsEBZCKTp2Bj6wklyZX2fDTQFwz/O3dR2GiSzpTz6uboyunKrI0cvcanOHNzz4Hrefq95h3la
DBxcqm3DYJiA7dPz/DGeEhVOEUXeeHTgLsP0RWFkj2daBAg/QqpWwX6vh7cx9HflgD22tmexBPmX
20+hzRDE01NAegP1ohp0cC5wH5HQTIGM8HBkaJnD3sU8qcS0CmeKaUjcF5ANW4mh2kXKZOv0rBno
VNtIcHw8UKjh4+TlK5b9hue//XBXoiusDpIUIgCX8o/j6Y8v5Jadn4fdoB6FHPemhUfNftJb0HAw
ROVsKJfCwJXteTbebEZKU1DgEK16jOLRfa59DGB0V3EXFvTSKLMgoClmmJoIIh6hUO7oq907ivh2
+8NdH4J9aWhUmS6IMR2S0WCr+HBWU6/H0XgFBPP99hDTbvgj//lYN/zg/z/EbLfY2tAgHs9buNJ7
aEz54INPW1WR+jNg6dwea95q/c9gIMyBZxmEnXm4kVYdJH5XiGNep6+ywg2HO9gqGa3XOBm2npHe
e7F4cRJkVwBRekmmLcS7q08wUfJMQK+cgM5s0ixILgoLThwlPxt60zGczDWdO5Yk6tYqbjWTxgU2
9FRC/v5wmhpYlAxUTnuCxXmcqJvGKbq6UrlRY7tqKRscvj+7/RgvfOUri0YCaQdVAvEQSt50SP6x
20B15Bj29Oox9lNI+eK9kkuomstFw0sAGJru6YCG5zVdDsa4s/TAPOE1AlGgRpThe+53W7ByC3Ft
DhlmyUz0winE2hAZKe+fv03uJejFB3Z78lvxVFTOE5qXm0nBBsI0WktATj1MLUsDsQ9EDbAuWhV2
sFBXvvyi588wxbc/vmjaN6hq1057EkHjrAzKeitLX6LAzC9A//umQIJMikssk9mbtlEbcc647amy
Y+g26TZz9F+j3uz1Im1WjlU+wVa/LwLzkzmMb7d35pUJndAqOnUmFa6NMYsCVQUJom9Fe/La8nuI
bQHqyzkEsfIhzVC2/S8GI6mf6O5YpM6jQKj4qZoakinFY2+dBIm167vW2WCwbm01sC0LG2/a0+ch
jrsPDA9WEknoRW83qZBwMbukO/EBHtp4QDMHDathCB7ULN1KDW/ehvZb2Cwce0vjTsvqj2VT4mdt
FEbanarWnvCGT4ZUHyvFfavRVQpSA06reDT8JSrPtdUKd1UFZG+DEZrXOVipILxy1K+tEGN1MWKe
1mTtUivxSiSduFoG0ZyqA4DT2dtZ46g2vd23J1S/qzfFqlyYhmN330RSf6kcVALHOMcqKmlJPUJU
xNooM0mD6m53ezldJv08CL+I6FOZYt7UzPIxw0xGb05WqwZbsxic+6QD/e7muVw4PqYtOFtJFCfo
yUGU0AWp+fmMan2o56hWl6fStn6qGThRKu7oqH3regyKwnhc6qVeeTfLxEcYoBd9TXh55wNy2x0H
WZXNKXajnuIn1cgyQzHEL2k0/PVnPBtq9m5uG9tqHOYNDdoQb1HdM5DNDdDSLvFn+fuh6M4QbUAO
q9Qjzt9qRDOzcIKkOeWtn0BvMGMTSRIX70ikIdqF4H3tE1JNJtrQjJ4O/fPBUNUwKwEo/FR7RBo0
eiyUt1EU+SEjXV9YipeJLnU4Aeqas3Fak7MQnkZR3hgITJ3K1C1R73IQhcpFtjVx3UMqQfWRvVCi
45C35r//xSd1QLyT5lMQnPe8lFwqtNxFfQqr5iBCa59bzmsl5MJd/so5AQoHNiBgEhBZ2nzmWP6u
Uff1Cc4uFqGkAej9J69OjbrAmP+6/U5XB+MrUk2WND/m1R9hBMhmh8ycHZco3ohWw6i1wkYKPBwC
nn+HSZ6OXwv8DwPB/5oarufrJHBFF+ck9CezQaS8s9QUEoz6mRPf/i+W/8eeBlMpLUL0+UhWNFhI
a2jViXJigwiyJld4o/Wb3sAl7a8/4ZRuMtB0vYewdz6UWbjhkLVufcJEK/2mpJo4IYRysNIR//TM
D+9uD3d54oFWQL5A0q2iWGzOwpWHIULk1r1/6sfXHk9dM/iWDvvC/9I4L1X27FXyryftfMBZ3pJD
LTIxMvNPVKl1hDQUDyhRmODSGCxdXi7jCCRhDajbFIkhr8/iY155ObIWDSSHApHHNqCgkGototsl
FnC3P+NHBnR+zgB5pHuNYRFnKx2x82lryiAaBnSST37/GCXRykQ5C2vlfabGz3Z5itXPMka8W8sR
SQ73yKw/jLjK3X6Iy7OOhJt2HJsCZBQtz/NnCImnNWpo2Snz3R94Su3TvP0JKQ1VbbQZVp5aLiye
K6k+pxz7ELgLwBdtfqsgJybRDvSQPK3MV3UlntF98hE62BWtoqxeU1llG+Tsiy9W2MOLliil5vni
QXhR0GHzEUidCVltwu1RZ4uK9q+F+laaH+NB0egZlvCkokDcpa3RYydSJ7StRgMPgwDdHUxQ1L1p
eikOg7aC+E7eoKLb63dscLmwm68UeaAyUNwyJjj/VBg8n5OisiAXRlVAslp5m3LsFUxwdeQgtYlJ
0nx2hbGty2g3tWrRPcru9b5v1wGinHcp6kUvAbrbX6teCZ4UC4/ikpLC4+jhioBhgbFxvaTe3F5E
l5uG7gqFZq6JQBZQNjl/4MnpFGmSrjzBPXM3deqOa9E4r4nbOH/ZfGTdTNhaSJxUd7hcz69PoZr2
va/V6amG63DngFJYC8cdMFwMuSDiMIkmJoTIVQ98/d9sUHCLimI3be8Qu4wOaZj375bQ051lKNZL
7LVwT4VTHtMENlNdpOnSNf3KpwFxSkWc6iuNwvl5U5l9lyQ9JTrFC/xXNDskll19/+BFMru/PQuX
aQmsC5rqqItxkb64ANWyyQa1TONT3G+rDNMlzOL7ZyIzqMbW9Rfm/DJwMNpUh5zEVQTsgfM5V/Mm
7Dw1iU9SFL+nBFmgU+gp3t4wh3/8hjbX7bebiy1NM29TVwFhRrdIpU5wPmBRNdhiOqSTGesMfx88
0Bz7rnJeYhODAg0R/M+8ay3Fij+M7lPV4bnqvd1+iou35urB/YMcgv+gxDlb6Z0b5XRoowgYZ7bp
TXkUbpSuVJyxylKjnVSMC1CgywsYA1HIJLMlEBCrZwE60wxFZqi1YkWjFuYdZKJ0Y/ah85xljvJU
JzLYZHVe4+jRjuM7worJGluZCqoyPllLc3BRfma+KTnRqKBlIfT5HMi+7w1jOrEqp88/eW2tK+hP
6sXJkwgnQ4TMx3ylVmm1q8uJdKf1g/U5L0t3IQxcLHXuuyTgpN8ft9N5hBxbNdU9pQxPRYajbtMg
lMH1X8WNo7J30urkm26nyQ65JMRib6+Ay/OLUgYoSu7CpI9U+mZLoLDk6OuhJd4iEWzUUOw8nA4z
Z7zPUfbsZfeM+NnGMxD0xMSlwQnRy9qF/PwiAeMRAArBLEP0CyzfbCvQYlEih7LCGyjmzpN3ToJv
rGHuphE77R7IYC7Uhf1+ma1MZxJpJnUrbcL8zhYiDJC4y8yiexu6wFhT4USO1YjUO8tO2k0cwzX2
9I42Pgbqu0wZvNcSDbQvNQFp70i3W3tyWMzWrk0GaCZul1wydXrEs6Ny1FhlWJbnb/VYrrLmnsCg
aL817piJeJsY5QEnAt2alSeKTYAP8O3FMH3oswxuKuH93/D67NZpwxJvlarI33CdfywQITLYon44
LKA/rg0Db2dSDKM/cFGQiAzVHaiw5W8DtoKq5b9IFLPcMV/YVRc3sUndUDPg59tEWsQSziOs36IS
1rt6/ubKGEHe4L3S8LvJyy0I+YXr+tWhKENCiYBAd5Hi1NqAsWNa5W8o4n/JVO1xtMXWLmt06mPt
/fYkTdeR+SRZiBnC50Bh5CLNRomwNhNNzd9wHKifUVkYV2bepqfbo1zbHx9XBtiPVHY58s+/HpmJ
A3bAYhhkJLza2ABCvY8NfwNYY6/JEpdUGKd8zaJBKVuv8Mc1NmWZ/rz9HNffFjbG/z6Gdv4Yo+92
oi/s/C1UAch3cHfsolhYj5en4H/w9/9vjFkoaBvIq5Hv5G+5V508BF+xtLiD6fnaYpTqaktCbleH
Y5FMUAbaHfNoT3myg6JssFgmYhxMRdJfM9X2MqYgEQSDtkrK2N/d/o7X5/P/RpWzvR1UVpHYmZa/
WRFkyDZ9VBr1pbOw3U1jLHS5Qr6oYfolR9E3KZEmd91dEo5Y2JnN59uPcnVK/3iS2coSEcTkWOH9
G9m+WTrVekddKGJftiXYjEi1Ue7hX5er10Xvswgamb0ZoVevh94/qO7rdLwU3XtoD18qiY21Zm4B
t91+uYt72NSNmLrGZPPgo6BKny/YNiCNs0yCW5vkd8hWGO5vyz3gqbASwdFP7kW8wU2z3FgJcCQc
2gv/7vYTXImuAI94CCBpNEbmEoiJsGsrRq7krQjj72ZWP5iNuvYGTAZuj3N5r+PHg3CaevjoN1F+
On/TBFG+BOv4AnuCqELeaPSfHDfWHxuTSpen2xVKB304GV6gb6BYAql2md97PbLGQ1LVj70MjDsF
SSRYFRjKg5AGt9SYODiFg7utjFJf2/h2LGz2K6vPmRB7EFbpM5JunD913MPMIyWuESn0rDtdyXap
py3Vii/PA9q0HGEfJCnk6WaLIMA92cbCpSKiaNvIyX6iV+PjhRMeizxaeKHL5JHag8Y/EOWAgc0T
GbVoNK/qw5ppwNPZVQpAShFSpo0V9Ruun4g3+Jb/bGj+uL69Aq7EFJBRyNBBnKJTpc7bnMItG3xU
0vpNDbAus1HuTw6ANNIe2Qjvs870iga5kOZeyX7a4nPrKwtr/WOE88NwwmZN6nPcp1Bunp3xZRqB
z+6z+i1rtFPTe8cxKO6RIdwMibmzUL/3HBKlVNlERfbDHcdHxUeuqo7uwsjYx1W8z1KUOkT516kH
j8X2oxAz1Wfn+NYybUKZ2TxWMEp7FWiIYVkZejK28hhn6kLIuVzRGioYQISnesVEfD9f0Vml2GHB
reQtTRvM21rVfIftVXy5PdlXlpmAB8VnBiZ9eXGTpW+0MtLKN63MBmyErGF8ifH+2llDMBnuDNl9
C+d266EbszDL14a2aJVRTHfIr+ZfU7qulnVeWb2FXVVv47xvtlZcRc+eY7vfgjb1DmjxYXFcYGO2
EOQugymXY9CnJKk6DeZ5NDfwh2jaQo3fBNqnOCF54T6262gvoTgsvOVlzGAooinpFuVh2oLn05h0
ImqarovfNIHTvP/ghuk+HThDmuB0eyovE5BpBKS4HSj73H9mm2bI0ZFGSR5D2Xzc9Tm1Buv7WKnr
LsMDxdbub492OXvTaPAqWTUfuMDz9xrjBEssq8KQUyZ3g7ROCHG+UizFTcXDvKBdu5GyhFq5fEMq
RkgJsWamxtK8WYEUo18hZ+Sehtg5Gr3IV6V6gMGQrJzafmxKe2HurpQ1zgec9ugfXfM6UkJd0Xzo
jrpstlgwDOtwVBpO/+gZaY87LuDrJgy+EMK5VYdBuM3SzFiIx5crCDQdxUQ05Gk8Uck6fwgj72tE
eEznpDnhHfbXP0h4mhq84mTofXtSL/cFQ0HwZFqhH1xgs42xj1vT79xT6CU/fS6iUFv/we92YZgr
eRzjwFudZP+Bcc9PayJ251iV7Z4UJHAq430yKrSd8QnazVb3R5KqYjKjRpxAXSBCTEf0+ckyjQxf
1oK4BvhqdoRbscj/h7DzWm4ba9r1FaEKOZwSYBJJSVS2T1CWbCPnjKvfT9M++Wd2fXMwIysQWKHD
27169TvXIkK2UQZUk7iF6UO1fIwHqNu9H2OcnmPlv1qw/3+XlSwv99DBkP+qglpIQDhqjxh5I0x4
6TAcPD27OtKg6n/v379mRyUbWwdk4LyGQ7Z/mIC6aGw7Xlb7qXHeYRGMNlZT0rG7WLb0rd2kqnsH
TS8EIt3Y/seb/zVF3szlXXCKTabH+merm6nuyHnnuf1kNN1TPHjmsxa1S0D1zn/F//8WHhrqUDLO
6aj0YfiX8Dj1BJnWNBhPWgmDnpbLNpqQGqrLCXNQa9avBWYrvW7+wxr8y+KRF6dWzwYZ0RiFDq3/
Vw+tqVNbxSmNpyavXw23CvQ2e9SH/KMpzdelLN7raf383/v5r3Qyxz80YMXQuqiJ3MH+v++MHIVE
J1QwVyv7bvfmZhS+LRe6TlM7QfBiJLBH1pCZQbNaZJ+qnUNNe57az5rq3v89lH/CERmJdLKTI1xu
Lv3Tu4xG7IZVTYtC3UiDuFj3YWs9/+9X/Mvc3t4BhifG06R8+R+WznYbGm7mbnmNxtdwuY7KNZEi
k/wJi0cHzz05q427XiVT9h9v1v9hFv68mcnRQo986T8NUpZXFuTUrHMDIWNP8uNgDR9Cp+uVl9XS
fbWPDhb5Oj2d6GH3X+3r/j9ri2UXvg6DbLX+z1Iej0t7ti6X68cw2w+Jee3q5u1/z5CznH+yZVC1
S1kS3loDdAF+/pn7mew1T5cO7s08jgKakfojDGkVR+MwvpxLLz5mFL4WFexETn9qsyjQNe4F1tPP
djUfrGr5TNriXGrZIfd+VnwZDIjhoV9aDaBa0f229HpfJ+Gu6NM3M4mPnV4+6LQk0Oqw3KRze6at
z2PXGJATe/OjqdS/vKyBu9bbdDENP9sJPqmE1Fp1ph5nayzl9jYgEkNaYu5Cd3hfk8FfypjzZ89+
QuFfos72PchGWL0DLSu5+U57Pb/gI6WSf4va+ietcx8Na36mfOktW+mb7RhV0LpTdlHH3NnbQthL
GfDzEhX72VyeO9XbjbH7kWbhq7lOAV1RdmncBUVnHsul37r6AONPv83q8NDVqq801VOb5p95PW2t
OM59RS8v9Pf8Purte67FRx2lrPP6IXaWfVdo24mEG17iPgFRrGVTB3FePThZ8Q1yxUfIOiCZNoXc
vb5P8nLytSx6BL2fPHV+rsPipazCU6sP8JgnyYNROU8JOY9xNfdCfWRP7bthx1xYS6yRlYRNMXMf
OGnZWdL6UcnLjWPOW8vu261ZrN96PTv33G51DBpI0TLhzG9gBwud+6WdoHyEmLMcD5FtHGt7ep20
+pw4Xb8pzXZfJD1dYMfvKVXbUL277r6DRk5PVfz2cj+v4xYuqrcsXSiFYIcji1zNXOymhJ53Q404
eO8ZDJxBt47XzoN+x4uvemh9qLF2p9t0eYV8lS6EF2WEFRYiNKua39e+OtESLoWVywwsp9urfUZL
z+HkZsvProZcl0qEeByObcr1Ms87mUX3OJfwdlGM19LEPu0gV6utnYV10bg+LJum2HTKDp3TGA8n
BNvs9a1TwT8e0xeusPPQHyaHxqOmP8MhW1WQHwhB5ewOb4nTfytz7eJ4+Z3j1FscVrtxSyuEct3Y
TS7dKJfhazHrnyQNvttOGTSh/jE3xW+tzA7x5PxcB/dhIbe0oZThmPajC9FZchx181JzPGrFTtCl
4YtnzY8ZF2E0Y34d6BRXuTBMrnBEWjGi0MB2F+3bqT5WVb9zOvejYTmrnlKNcWpfsyHczgkVYLAd
+QNpCnf1aACuCKNYfpQLvUprP3qQrwdU5R7yZvoGZb2Tbxj3zk7d1DddjL7pbketOFeN/cIh9P2Y
pHBlRdQ1GnsuY4/B5KTTFnbT3qJjZKQ9VynUs1oSH4zK+445Fya5fqTSJ/eWlEsh5QgvYUMr6vhR
WdTxoCYe7LwTJLbDDE3g8E3Vq4tMsi0gAa11P+N3clOEagJhh47Xz0mZjzOpbAgoc24O6lDkNvdN
g4bnDNgJt3lmbWkyGFSxG6Rce6HbK/m5fBMDLCG8PApb8kxdJqY+jhafK1Anw7p2tB9BDmpuhen1
r2V1/X4Mr63T8Yrw0uQ/4DTfh9m9oUDoVLhckr4XW2qg5vq4bpUp9vW52c60367D7iSDjZwx4Lh2
Y9lvTdtAHTMee6RVJKK3o5Plfes0M7CdVCgsoXi5yU82XMkP7RmKitUT1nl10QPu65jKuKmV+ovL
A+feTYLMyrZOn76oJWUEt04AuvpY0fagseFgt52nDF6OIqx3eWfu4vBDGbSPNi4PWnFYmvSQVcs1
S83NwM2UbjiEvCitsktfzzu9/VlaEAYtP9c8uXO5YjkZzSGfRlpXcN0828mq6tYVYpyShBTUcRsn
hORtCX1jTYN8nCmiJN9Oq95K+S3szLKczDGzoIDvmq2t0foHfYmGioAYqk9n43ILx57cQMjp2WTR
0pFrS6rw8ZANcIzotS/7S2GHpy6m//JAD3vtk5pesKbFSUW8m3lHG/2mTwDxA3MVnndWUb7QgZW2
xdg8ndut0cJ/WCAb4lKFCvCqTPcJTshKHAFTMly5gxH371NW7ix7Ojpwn/OTcCYlFha7EnrZVs+e
U5M8EBkMPtO/d2q/Nbm5WrEgSgrfsQNZH/cm9f5tgjg1cp5MinRYNNlV4Y9n3opSBN5ib1kZkKff
c11KjZSrpYT3YsObEevlcbvAuuKJt1Gs7CILeLQ4cHHE2r7utb2sUafYIsDC4Wl0vwo4Ww3V4MaV
Gtg4si6nk7TlW1EVhPkXvc+ZdHS2jdoXmVHc5YnbWuQkNzId7htvFgfK97JsL/j2wGnat0ijS+36
qSRwEC6Z+TV1tFXuuKfZddNjGjdHE9JiechIu9x+p3Mhgh2UW1/tYpzq2TkJVT1X0VboXzsl9znu
ZF3qL5QyIJ0wCL2E30Pibkz62W6orcICinY6kB2omXvXoptZXhzdjg9C5Lg6uDrrnCvjNVeUO7oB
bCxkp5otP1qrQMijKevf3XRTDIfyxoBuFp4pi1sahCN26QMxK9JPgqs3wrM5aK96xg01VtIE9TGZ
qhs32TC+NLAo067bL4dhs6TXCGVl30WTO8M8jJBFOHN8EmnlaquPHzjV4bxpAAp5idmdixelget7
0KBapSgo7H1D5tHsaLB5TKv0mo35zViW0UBfWGyodLlYUxkZzeor7sU+efHXBK+oXbZyVUi0W3MG
OM3igNp2kcTOKoICJtym1WkFchab10fD3nSVncbGwl78xUhgiXzwJk7Fhx/C3StjUbplozEeWRIj
M744P78T61l4Pwut2mdufsztn44NJz2Pt+fm4HF1aeSvC3Re0yJgenqnM5owsmCSJkeR118aq0G2
IRCJtMNpqyXtD7nVFL3ZKJX8VbnYZ2P61dEtw1ZgwWxq+6Tl7pXB9017rOnbNUY/FpMyhuFqigRT
8b+x08y3Mko5BhjMKCHrR+eht2kqi8TZLiTS/UVFQNQJ91hMAdMnKIUkgpeu+D9UZepbP1k0MUlr
vxz1tN1BayNNPeLjUhhHI8n+QFyZats5H6P22pR2oMfNWUPTGnWvtdHDvEafOrNhPLn2JAJqQFs6
1VvojmHS8uXttZM/CjG62DhjhAJShau5706yOCi63+gKDaZpEs9y2Fp6aU3dN2d3owyDT3P3m2yL
0nYVPnTW/aK0X1gepYmOa0yfd32kS72XPNBw9kCfqJfUs3dmFW8jVSFNlmibJK1+qes7hoUlLwIa
jPoFJ1Wm+0PUI8ED/L2fqRFU2lhhc7U2YnYcC3jDdcyeHtMqnJnEY5Ji52amUUyvMh+rB7gY5W/5
y9pdfltafKKZGzXLxccwNGdaGx8akxdk+X5eCpq2ypyLbTR4l8Z7IOp7iCFLX4v4ZBnho+UMEbcZ
hkc9Nt9paqUFeRdeFm+Yg7CyaJnh/a7HSsEuRh91Nb2LH1f66Z1zbSSjMp9FjxKaZq8GGTKDba9Z
VMDqTk0zGMHT6X5BJsasvy8i7UT1zF4jqFVsZ0u59YHuimmAgytwzss2daP7VikeBgU2X6gSoDxe
/U6yAOHwg7b+8Gt0Ge3/m5jeW9ND76VvUz4+cl9qOxbNnbzdLdLtqpeHqU7urW7dVsQpBqRJm8mA
mnUeiy3APvZdriWDi6Ofoa3cO+ry1MTxbTvVFVihtbjj6SBLJr7HHobPeLa+QfJ1N9V8cPCil9Jb
Hnp1vlgOIdMKyUdqDYeBahi80XhV2xi+eqV7oRzpigg+lS231tT1tZuacQvf1yNFqAcxdPRXIkYw
djTfJ72Zn6J6vrRj+D7RWijy1p99aO4rDe6IMCcwWot1M6nLN2hJt7iJQ+dF9Mypl9PSlA9q1B/h
gd2XXXEQjahCZ9eX+bM71Z+TU9wN6GtRx/dh2Oy1zrimKd7KiD867NXEXfmpIbPKIu4Uwzlmuvc1
VeFDRLC5JPETp5dHuBf2nRl+zyaOgDwNggUqJ2y1hroZkQIG5Rt41B70aXyOrflXHsG+YGh72tZX
DL31tTh/HtNGcCpwoB/ftNqtNxQv3sMlSGMamm8q5rcqNZ/tqOEuRXZ/W50lOdlwZhmZ8qZY40mn
S6uvhsa9AedCaVYf3C/a2qQsesfcQ7ww+UNhn+HP4Cy12a+GvavW9V5trTsN+OOpzbP4Kq6L/26i
5kR6K/CUNDBj7lCYePlWWx6ItiM/TKNvIkr5om5jRGWOqju7SE9wvUN0thnUJTChxV6xth0poKbT
fQ9f6VbuVnTAzL43VuELxIWqj3sZyzN3xTGtdf2kx1oA03QxfDXNsEG7oWwXI0F73cBe7ECdrK0Y
HAM8ayx7qo75fL6rlXgjXeD69zy3di0XIyuCaKF/U2CwpsAE5zlxkJxja8oFFmWGI4YSLKWS5IWE
g4eKHRbX21/ElIgvoQ/h3oJLIlvcH6mh7Rx2Vh3tS1goJ85T7r3B2afTzEUWzVdjZ5vAahRCbNI5
ULwCveRvFiLAG8s3nhkUIc6RNJqHQIUqKJdqdz/GOo9I9bBqR7WO954yHFSu4GJjNrKFskqW8yZG
WelvjDCbrE8OXnYvA5SHZ+wEMwiTR5vwKYy/tJkYf0o3NZzeqgGDtP45Ne4LwH1ZU1os5TdUKV46
f4LYWORBqdJnpk94IICmieaLQrKFGbEL3ODZCiRadWXb5PpeVI4fL8TQTq1goB94uyzoTHCk1YHY
4zbSAwFuljn6QxQH7Xy0CBq4VMz53qc7Jhuht2S1o5p6/rnzbdS2SF4ZVNSUJ/GnxSwMpggFrJnA
hxUScOqDBKqw2NCwc1WZhgIa4gewVYxxq7Y/a4owIFflfIro3eV0uPFrdhwnaHrfxPM2fCcLIFiG
RQ7N6ebujCi5U9rvsflbZLQOv3ddLdf0TrAa4qMORvadiuENHGA3aN/L6pRO5kMxXpIHnbt6z+CE
4Z0lHRAljpR9C9MvMSF0N76O/RDwoYLyCLYE4cGytuM8ZTMTEzIDRrRq4Y4Vghzk3MwlIvwkaqKx
g5ze+bJ+a6btJAmo5t5eMlWOQzheH0tYQHUkQe9+tfWTaGYaqXvEvl3su1xpN1ybv6IiQ9oH0PMe
lV6YvOEEH0hZLQeTdv4etDh5/JH09GcAvOjKPs2Ja+M8KGUfWDaBzaJq5vAhJjJ3qS5KqbhnZq3a
XKaQWh+R2/Akf8lGip5SSLObOaaSwY+sy8IVuoIKWPme1zFFZKddM5+kYaAu0x1gwARQiU0ay7NS
3zMn/t8RCxpIgaK7R9dOHyrwWJ7ptHh6RYhYOxuAKjofar2/hLBlKGoYgK8Q+rqa93oDvQF2R2K7
zMZEKW9N6EKRkYJKzI1iPKBQIhwSc3VDvjUi9yDPks4MY/vZjPFeQjGdGUoE2fE9q3cLFVPnIGsk
xl6+92Z445l6uj5H5nBZDOMwJryRqACALQ8RnRRji8jI6+qSI+auFgjYNKGf2oQ00NIn/bugFLDm
VkSN3exj9TBZ1gkbKY+wJtU3SC5kEPj2yZuux7t2jS85uFhiYeI8EsqvtjXtZd9ZCNEqke+W+RHC
75K1OobDfGfATRSWb8Q/kISMHEaT2hKnBbUNDn7HMJNa4d61F9xkyTotowlZSXwxiFNj7rKKsVH6
a9tDCFSnuxuOt58sTgtS8GKNMS+Uz8El2XpvwOXX4ZEElIoiy+pX2eK7+RDIqCc7vpPfcUnYb5Pp
hxgbhh5mnp952j4NzytpYdl+g7Bq8fLryI20kggHptB7dJgDGKA1sRoqycvzZNkhP6ITfEnZI7Er
Q5OddPCHWEj5K9ll+Soq2tTTjQN+It1VQ2KiH8SP5eoMYVlzp3IRjg4qMibbrncIH2AUYWd2A0fQ
bRT62CGxahXxGa3bmNE7Qi1hjjd4PtZyrLR7nmqo867CffETajL9EJEZ1yyYYqyF2Dz7Dbmjnm8f
Dq9YaVk4ZsDbiLppRqrTq6/e2k6xxXlG0xM6kKavMaR7/JWND8N2miAqomHUgEyZP0fYTbyK2EGl
fHPVD1Xp7gdzOEoagVGLDtpqd+T4QdIjOiU28vzYsA61ywUrCZ5qqlpmUpj6gddgfmDSksYqiCSK
mhF6sIqy8TUcqlhHEXdxXWJAhtrYptWPmt1uarA2eXl8IuM2OOjgYyypQqMiaQ9DCzdfnApSqDeR
L/ZfnpT0MQvofIidIYzmAzrZgkxz/MHLT7d3ZbRTcj4YiwG5ks2Cx8BTjlQMZ7yIl9ZxZsX8xEd5
Ma+QN6F45tjvowZ+KICjjFfkFjtNTgNKpnwniZomIXIhWuFHHfbOICrGfNWqvpWgP1c+qYaSVI2a
6s819l2c/VxaVw52tllmH7zcOYXuyHWo34PdE3WEz6MS36c483ZSgd39xnVmFOg1TvIAwjJcGIQC
7IkSO37jrOTtDb/su0MyPYvKiIUjIbPo7QFTKiYH7u59Ynq+AWJxgUL501pVW0jVzoqqbFIOk5Ry
3iZEh3SsE1jUGsPZwMCIIgturHuLjEF/lq4fzjDcV8pI1Vyh3Ov2cqe6y97k/CVlMpVZP/bxQEOu
uNjUMDCIZsnCsS2Dl34TfZPfUzkVLJTfWTbT6S+atj5IXk6xkU1jt2bqlp1ge+B73jIXhtSZLNVK
boSNibrv0rjH6n6hYbL4dk8OssPcLQ91mdPo8mYIWfQ1svyxi88C+Yow2htLReJoCRwl3mekPbjv
cdTj/jEntijLwk9C/eLV/c0Tsv2sVMOthEVwrX6Y3A+dhLaXPK6SyKLrW0dvLrtgOvlXhQczoIUo
5ydWXTAyGWcfpyiYTyyFuDYldk8immq7HlzaD9UDbHRMygEliWVTrHXT4PVSbPVN+WGBmrBjevgh
7iM3s6NoHwm6uwzUGqtZ0JDVY6QiVbL5xfJMBfdmDG0axdtBDsagY8XRcOONBf7SW+8uMoGAvBhg
iHqKkPaTsXWTRzWx4bMoA0qrgo71BTLWtbODcRVH+NsVpcmWO1n5xMyu2BZyebZ+B6X5xsuI8fGj
rf3jjyUHxOVPMgXxqgLbxWd1IL6cyJUdFYRTDqG/JuUeE9PQEJrGeGLJlP4RxRebX6QAsnIkR7ds
WHuLrFJmun4WniHMC3gVPUgB8/kmad1A5lARVIhqzkl75EnUi17IK8zmcFXVQfAa7j1CfsSst1q1
SRxrIztl6TkkRztHMjMIir3WL9BCnGkjuVUhVVf7tw7cCoUZYMfmcBGnABbyUk+Qak36wJvKQ8gS
qAaRDZO9Lb3yGSrl69pkjzOcd2LWFRaWIXhNcwKP0UrxgqgYWed387SX54BG+Qkdn2SfQnJOXv4l
ERJGvyaFJLBvqZNdCa+cQAqNMw187l7gGI1Mty6xg5h45iKZe5LStGd4whpRurSVSfYmV+2nQ5n1
24rEpyQtR9Lm8QcdlFDw7iIZZ1l6Rsn+pfFHCUgScFoS+YCsmS9QBxqTWQwtfrtE7tBOaj0vgvi4
hHEzcARdSA/An/8T5UNd+Wull4+lcXxmf/IBKgGK6bfaa4feRYsRceRa8IiEWHkYPt9geERb2c7d
EANmRbE3U3cnMZKAnJriPBC9mva3iOhmYjA1oTVtB4J3BicCJ+3EyP0dBC2IntFtNQOsLrtO/yHQ
gfWWBLSAArePnxxUEq6lnUnq2bTf6MG1cmwnEiOYHVwXN1hcq/IrZt1EHBrQOh9gQdpTlGs1r+Ct
ImVjtE82kUUQLIg6CroSTAuC1VnXyn3k10QfXZUI+GN1TP3SAO4kw81VUHLE13Yghv6U6a8xxyqU
U6feshuZlQxKEJdKVwjJiyoZoNnkIHv4wf0xv00BnCwTLxT1b4HInUFZEYss7lRyrqn2htJh0hJw
HB1H9rg+CbyYyC3aB57QpPYkcrbmztbsFZ+YSmah1s6dqJjkiJfB2mfgH9wl1qNvzEMaMoyQ6Ipw
Xt6H9om4dDDCD+5JS82zBBHiu4hnWg4GkCeD6L67waVIzjXAohIpI78SSNp1co3ifkOGg27hb2Zh
3Jf0p5NBessqWEBQKM9EuUcIO8RkIHIAkHQiS8b24yF0xfTVybzMSn0YWHFxeoM5SXighZqkdLFM
30eDwllESPK/ttDMv9i09MDEeZ27ZZPZsW6wz7aqBFXyKuJ6AwN0gmPdleWa4k6ykeqAKn7pDOtx
4uTbpXmXDEsjgmkEXYMQI4y2FSr7Uvkt0aDM0ujzfZc59wInBL5Km6/VnHbj7Gwp7/NFlCUctKir
sa6cFTAqZW2h/I53SlPfORxGCCJHjmoBOgiS5qRyrpLF2aWqvxVGdWdZcJmF3r5uVHpqAZkhthSf
w19JIYCsVTVCHxoSZRUGdrW9j6Xzzm2JxcmWkbUdDO0IgMzr97z6bS+eX2G4V9I/Yo5QOotwyzTy
04qYZGPEId+yvUUF4Aq1gKQcxUHp5MfO2hxlt1cyMWQiaoIExUQAOEoU/SAJvcIu2k4GQj64Z7Uo
H7gNdBCYMFNMMNvWWdarhnEaq6KUpEdy8rFq95PtWTjjlCwYlkZieb64Ii7KG+4ZicCFo31aax0k
+MwmAk8OQKOJYx5H92d2bqjdnXQeG5lwqUT7gbQVcBbkynBj87dIt4ycaA7KqY1hw6HR/VLt1C87
8oW4Mi0DP7Hff0XXIN2IaBU9iRnC0n4nvxcYhA8O+0fGxT9cnJEkuXkqwlkuz9J8lH+hJon21qcP
3Uyq8dYWkJ/i4hgQ/xhGx1+6CJmdiT7ibVM9ikHkNxMSZJGrqwEVokfhZOwE2N2ySNoTNZABQxGw
Sx5FT4hQnerWBlEdsm1mAYjTB5FQHsXfLSl8rrewuuHcQPyEuHEUQ76Vx4pDQrP5iSNYnyhKAnY+
IkidgeOYJK/Fo6rumTeOcbZp0wnBJrEvp0PDptfS/cB1774imBif+GxP/Ytj4iuJZKiuANfKcJh8
nZUnS+99B5VUIiZHBhSQUnDSNbUHnEZODqaf8B+2QmHGC7vOADB1+DX+L0kTHoQ6sbPiMjHhQ5ZB
nVXuZBNEaFgfDcgn0DajI6sAB8Iu2UQsvTI+maW9U1kDAT2y5DizW06G+QzoPQoJcJHH87vC4TTc
Owo8U+EW5n4Gc8ASS79LnILA79hr/bV6YOjE3TZHMcMPC8sHugALs0ASZMiJNGNwadGZTKcGHIFk
R9SkNBh6p3nJWCPPSaHpfJeUzPBjML0Hwwz9sfzgFH24SQzSL1aT7+WI4hZDEV4BvUD2dwIcTNQM
gTTHbwV1AZLHWKN7BsGi1FxPjqr3Hj+WPRXSbb76krsYE1ZKFshh8sglySD5Mq6hbJfAaAGeRnSG
pM53YY8U0WBOiIVIpe7MB6zs7b36SwYhYD3FBx6QGN5hAM6KzZ8HnaJc+0CV/H4lR1u0AyS5aQD/
sc9a93p4Jj0i55rizaQbcpMqB+Yhjg9LJqbeW/ILYxdMQZ5FzbmORtJgqCjWuDaeE8Cx3CCSGDPx
UQThM5KMcRLXzCcYUWjE+ygp79gpRdmLPIr8ssul+wiwiNbvLoZd4IkkNOPhKlEytGyiMGIZJN2B
PWk8deNEsMWpcmKF0IkfXyZZEHWd9yzaZDvYPuUWPoAk+BNxKKJz1dj45fSbe18B1OrAmYgx7MRX
RORdpEWpBF4V26YMV6xrS4IuCU+CotFEvrAmqADaheRpPFAWiO9kX5BhfsvP/wqcSLscnPItUumg
cKbWCfzj781bcC9BqSCk3DHPYp/ZR8ZKC6mgTz7/PEiGw4PlII/3WlBpMj8BcoBrGZyIgBkaO5vW
RQaXBGIOW/BqtvM2UUU2ZE8NwUJKwQCSy3WbgyiNyml+TYoCKUZXeM8Qx/DuvdmGff6j4ozCA/qp
3rWLKRhUDyoE2B7nlinFxyvHqH8xvNEaGzsDr/Rv3AbZihRLyk2ElmGKE8nuKRlEnxZt9ScqSWok
hXUVhWSxBAnI0rEokujCmAsuEy8DZCYTglpKULXilXge0BIL11CeoOH/9LKUI3QBV6QbRcpxE7KL
N2ND3m3UX5BEnik2lVnG1LeNy106J8fM4ayZpi9a/QsHxlOsmpgeMWoKjet/NxvGEc79aL8bHM0R
F5MiQRR/ZSPoIeL4v9wxRAYqmIvS131bYS7Rn7UIt1zv2Yp1ZsMkNAxJHaTRcifxe5+ewDl7MlHo
Q8PpmWggsx9t8kJ4E3Qt0QcJ4iP8d00pCzCMBbx1tR11NxDfKXp58yuC++WpLacJimdwZGh331h1
CS5yEF2svTUErCsGQxICKJ3kNm3WnhlJ01fZ5NhV93KkILG5mCCvZ0/xbZRj4WHtV7FqsiviBgEC
1ewEI4VFt57u4bDjdRHnVPlKwokIbq2K88qliRh8DDE8++SEL2p9qQhPcG+4x42Eh/gajLiJ9WCq
AE/+jx1StU8V7j3eLqljwfMEqzq1GWLduKzmE/3wPvYr8tjLGHp5r380oTOmXomfYiDkWUiflMko
xbO4a56GDEjAKOCCAaXF5E89rWL64VDoiT+VV5EAt5BmxWxACMxmPGIfw4Egg0UmESen3cBt8DLq
y/JTtiDLzh/yKXbE0+udZAfkUVW3FecvH/E4wUL1JJskqU5wSD6XBGrFX7cuwO6WF1dEDOf8UZTk
BkLL5CAQiGKujcBNgB3N+die5LGlkI0sgoNN+yO9TBFpvJkjFgF9Co2HlV7MUrAiQSiTt210j0UV
l9XPR65SUtYabxiaiB0gsG6O3GXmfuIt8BFbKb+X1HMLazATZjvFAq3DptZSX1N738ptCaPF8GFH
mMVJ7Hmolb6dVbQkCI9y9AxOYGZiCwCUkox0cC9yphNWgBj1Hvs7cCDAgmP8S3IFMky8DEk3yXIh
JtVfFM40YVn2BRM0fw6L0CNCJYaFaSipG+Qt9P6kOuFmvvgiz5qwLFI/NNv9mUeIaPJlKs8IN9s9
aa8ShQw/mCBQVFKNIqx/XfyfiUv0KPjEBOrY2XSQzDPzwu7wIVlhZGg10r383R9xsAxcSq7vbvH/
lAXiaZASGTBwnkScrLB4CKol0Kqa+o1E/ZKYTpILEqNJODiT02VOkgLD90hnXzacII3D4SahGmg4
sIHyBOssOj/YiyQpKVUpk3Xb4R5kNgyIZZbamPQCp6Y8kFkJDChjM2DigkLRG4kKSDKwlYzy79rJ
WYrkjmpbPZXph0QsHnfNNTRezKygR4EcfJoh8DH+z+skZ8MU2XBfbBUgkC8cgQ12GYgHiXmToF+p
fHyjh89NcRgTPshSmltmEpXFePMsse+L85K2us8PkH7sBB+UfcHZ1pavKd41SqmwtN9cTpArOQxf
4Eu7qFSFeMsfnYc1cJ9queiqZMbIgiwowpz+UQgWhvdFeukTK7v0WTeiej94mlhmgY3IAn9CmjjT
BAr+jRHEczuoFTORzRS9ux3LYdiRuj+jF50Um8OIJX9gdMBVCb2R6tGsfAWcY471gTqZW6ZOvCLQ
Dz8Gi2Ff/cSgyXLaF+bKP0R7uF95hwUK7dC32x+cP7fWUcRGNgwNQBHIux/gKJMziVuRD7krPi6K
H7NMnfjLkTaEJOJwzq6kpoBgqRQqoVQTTUYLM91xn+M06AaWd290zYNUXKnJ+ng7znD6h7JXNyU1
epExvosL62GxQPL+GEgZpngWUSgCOc4dpchoyaoDnl/MjSSjWAQ4kTZyCoZASgZpwSGDj29WtZ8o
WbW4bz7t+Uw/qJuamJ1jCB5GW40dNTFYxV8SPWcO5NH1uwBXdFqi9WE23oDYXp7e8RYWBgPF/1Vi
afKxUT+/oDU2lgQzIGojQkI61PdS8ByoOrsflgeWW7YChUZ5BPPLgEHCpI2xWAJsURT+iH3mN5hj
OdFq9KNgOV426uqDiQ3gn3IA4DE//hmp81Hgu+HOwNjxXuIkZi8pNcG6jEfMvJg9zBoYUdAa0sC/
DKsLDOAjS+Cl8XkIKT/UD1IrwdtVK987rnmp9OhuphpMrJ4kGHjj7WzNOv3xWTTvEhfakOwaPbJ7
ODpJ7LdpteO8ZR37Y4ljkpR4XIDicAoeZaXrfg2rxzzq9uvqbbjschRsIeov+WOBUzoYCVizFX1i
K8jRyi5LRta6UnNC1MWCY6XT4ShSULXGDok0mxwLZO1kCPySgzUCIqXitCoeOex+kNyABRZeW1JG
nA4hX+VYcynhgPnLtB5zQdXV3wDSGKY7GKpu/o19wyaymOL+Jb4XlWe1BDn+Vd9xcJ4azhmQN9FZ
/tbFWIVAEqLxxoB9hmeLw6bsWDZ2KPOT56YXJy8OURVtVhIWvQPTFKaG6O4mfAlXgYfXyWhPUcn1
8eFrTUO6KPL37yJlEsGQYEDXJPCVsO0vrHUp+hgSzvIAwzk9m9Y6Ow+l9as1l49Gp2Jlzu8629hL
hMAKikh6zvJdx0ZlrbaTdJFFxYG03JPDFJN0f+z8lOBADBXioYcadqGDfdvmSJT4blF+hal6Ep0n
dHXXhEKb146zgUqNb6CjW/YTyYfwIOnRG4LeSaAj02RCbKZYE4HV9roz0uZ2BMH26JwLyBFtT3Nv
aHRpxv+Arjic69bWL7E4FplB8WnQJ/qmAQTQk43nvhB7yvZwQCKJjUz55DvOMjqsu2L3guzY0liN
7yudyzTtZ6qOG1OlMprCNgYvoAA1hFN9R2TPXvIBMc6yoNg4PBw9+X1JsUsK7vYwTpBRa/HcEbdn
GIrQUqAu8pFbMlM7CtLhj3kwrowIRox6Yww/RQnkg7iuGKgucEecDn9apT9L6uJQZIaLAX32ALNS
c8VwOIjg87cAia9/7LrII26ZP876lFozCT5/KOt6ZMUNYh1D32ZUhThkLG4vx5CR90pBE+JvqNsO
a3LNtwUW4/In0mUeMqRmepETcHA2MinWiWm3hj+AmaPki59JOlNvpjup5JAcJhZCXDMVSABk7ANy
wsASXiZ1ERIgyEG/hOJIsCRN2W8NNH+zM6oZDJ3nezad3fOv2Tbf4No71MaXQZWGCKSSwV3X/pjC
Z9w3Z1+Y8Vs1m6wFzkAiIbE1XRNMnLpJek9ERLILjZMfOjJZoiU2x6gaJey1R7z3NSytJPWA1LP2
SpGbirrxdMW7RVSRRqBrrpJWE1PP+phWepZCIQZ+s+dsNT/lCdwf4FbOLe+H4RefQiMjf+IWBCso
x5CzMvk9Vbo8XTJ1IhUSS5DK5+mZejsXKOnNV/0/ls6rKXIshsK/yFXO4bVzoIEmw8stYAbnnP3r
9xOzL9vFTttt36ArHR0dhZDnvnkBSX1wb74Yd8WRKJNfEUdGfpr8tESFkpNkzM3Ou2GPTOYrfTnJ
h72JxyZAuyAoc3cv04nimUSaFE0a415z8J0GCs6odKtO4qNzF9076s3Ms1r1r0fOb1dQlaxuEEpT
xBIX3FXsY0BWTOZZBk9W5D//kamp89P/CSxZ/xJxcKXAU6hMSDz6O4jUSkkmV3KotF3ZyH5fAlds
zL9dx0PTB5DXFjCtUQ01M4iWal/cKp2+hGTByg/94dEmqSbYmwwla9mL73GwOKa5WnZz4/Y7FdyK
V9DB9ZG0JS6mnJqFBtTN7mMnj/Y+6Io9+4D1PXQQY8A09MXdiLXF6HIFt5OwtTfVh3C0Wgs4GD+8
EJZE4xWCM9aLcSBO1uZoI2cvDRJILPHP+NtySep1+4QDQEZCXpldT7KcIecrJQDYVN4pks8MYwXQ
wpqRA0lgP7mAcZFgVN5IjsZavxUjy2AKt7BBIpyuOL9Ul9/yBqwzdw8ybT1Y9g3TLZm3ZPrI470f
/Zm0YC+IeT8tZKcf+Xnuk1PtJz6eHJO4lNzMA1jlg4rRFSoDG9/9KrPi3sFT1IKNnRY3HGiYF5P1
K7dgTf7/SHKbf7eQnG3iOVvZeT7hK7arZNRNgd6KX4fJdI62yYszHkUGlo/5G0PtliHjnkC1mJcW
LCCgCAZDixmR35B9/mto9NsSMou4vLKsCAYp6CBNk6zFVaAQwrjzK+M6T92jRZnAytTZ+RK0me7y
5uXdTdMEt8pWX0UakjuEr+j32T2Z//vFM3irWQPTowhu6NyPtGXnWlXyaMbqlfpkUtPTbrLHixyc
pRUc7Xl5g+y0E5OXhAYZEuow0b68OMG4X5L4WGYJ90WKTo2Pdjrf1fVML2swLmEH1LRBIV43cSSd
x46Q1s+NtQyZbbfHcfHSVWe7m5L750G/r1r/K/PS1zrN3pCm32tDfgqN6V0Z6snUmmyVZxyHlt7e
WcVy0Af9dkjnYDWhLbnqobnCCqDAoCljmB9LvR1LrGPqR1vYRkd8VgGqJGfGFLRdfmUzGc2fSR9u
7LnLqLJyzm0d7wkKphmz1s39LptyHQfc2lYw1IbhRcViuZIvFjNXq8S8k+NQguFseuhcAyaqjyEh
aANAYtdSQrafUCJYqnIjQY6WFjrBQ3Tg62InZdYRMEanNPSOo27fD3m0/T2sCYEFTRT8J1EEbEA/
yyvGQ8e4Lzkcr845luZPraFARXjoj1TN5eDIseY/kAYbnfHqV/N7YON66NDWJnPjFc1bTNVGYw6P
5E1l3joS2gQ4I3Vnbh5/Auz7o/OeIlecFJRMgN4MPdSFmUpIrA/j1jilt5dzCSsjqd06wzfgZTUO
VLbsUge7MImewogaSvb2MDcneU/JCsaj8S47pB01fMcfCeBzMKYw/WypactbYWJzvmN5ma4TnoJD
95PBJG3angXDhZD/ZMUBbhfVoUSFIWXApfWcL8OZ/Sc0MQhSrIXlWlPeLB67+BKCTYnlqifnUEp5
J3tNHweBOaJ02Ul+c2jih5y8aIlbMtKDQRQVFsO7Mc3kxy3ao2dUn0JMXgaH5jZ6uk2opq3xvPwc
HpTnfofCLKyYfPi1qs+0JyxTyiQPUfSsxS68Nu0iVk7SQF3inaDAS2guhtLNrJWVa9UuhzUoPI2+
gpHFw+XVfOFRi3k4pgWlFiBx/CmkNsHMBKQX1gUvjqSubvvgtNU20pKIQsQcTexhHbMYAvAkOS3x
e2TOUvImUrImRBkJRzmaeVLJucsGlPIQWc0jGZFxms9ZnN121YgX4/BY9mNaT/c62KpAeOLWSQy7
kBeVs0SjJATDxAmZmij9wgmox2AruAzGVjaCB6OFrJw+Vr+EB9acZGTF2JGO74BDg2U48YIetl2m
JnLOXQargzPZxSMe2/pVR6lUECZvyf+YxgQ1OSu+fPr1CP0GXscp5FT+P5VS2sFW0oGcQjjD6B9v
ZL5In3he85KNlIT3ZAh2AxryyfBQQe7hqN01IbSP5ZVUxAAJLaKZg7uMG8nXqs7dKJceyKHCeZ8L
N2Y/sBiQTMAvgJNcQyQS2CpelMCYdkzH82ojzCpZhLPUxlKjzxDxRN1QfQuEJQMnnzKpaFDcyTk8
2jHLFESuKz/hZB7aJjoT6LFiD036m1IhshOegt/p7sor4k62Wd+Gz67nn3pqHRkM5dPcry2fGEg9
Te/9rv/RzK8+ZuKmethB+RIMvlfs8j54YNSXIN5BziwyYgh1WDCnGz4jrzuSP5Yx4DccmBoCZrX5
SVBs+Q3fUK9GWdz4jfpr14j+51WOpnl6FIdFFiVyGZQbqMPIEovcg5ANuJPwd/mQv+RX9OXIh/wl
I50iI71Yk3hLrE0ZDjmE8UC4QmafD70x9E1hOPvfn8nN7Tw+hbT9kwoSIs0saCg6qfqTndjr3qjQ
8trp0A7oFieOudSDWu14bFVO5VFApnE+t4m9K50TUgGCW0tvtFj1R2XBq2HLKn8+yxWaTq366A6U
Zv7B+tudu5elqpZL6LW/9ZZyFVjQXmoRkhz2XDzLK0o8lFY6DKryRchHMjTDGDUnK2xlkiLlHiyQ
EEysqarNP9dJXs4Bv5Z/1ztqVXOAHIbC1oW6Hl1SmvIKVQRiDbXKbojtlJFmiPoYryTqv1kJ/4+4
a2gCAMmYWhxw1S1+hLgews6QOXXTr7nJAb6gXXfoMDhRuKGP5yOWfSeGnimAU7qRWnkhqiRV+9DW
VbTynPF+hKojwSM8HR5csHi6wW/zcrn8hvTsCZ7aGLyr01YXSs8ukr2UFZRN1dZO2502xnsOGJNg
yu23leO+aj4gfzUcQ2WCSzfpWQ3FVhIsMWPZtscOm45mlpzjkkSSXYgmlYQ/knyS88x/43Hk4NHJ
VInryHmbBw5n+/DquNMeEuPWmvi1NtiGTn8nwYqqgO+Bm/1Jg9VWbHo32skk8PisoM5xji61wNwd
8qesScJJplkiSR4LUyqsFwH6+GvoU1nTXIZ1ZlSEjojjS1pw3bPOf5nZ+EFDnf/SsmzVb1pwKt9I
HsVLHwlBf42Eflu0P7ju2FW/9j7EBfs3jUQzlqYJngida8HIgcNBe+PpJUFr5vG243eYbx5XL5M7
HoY/VFqjHfTwL5dg6LZOIH8MmH9v2dkpnOOBwvp+JH0QbtPWVSs9uUiChSWWuu22rUiq/GuvKf9X
5hBHn9Fo3fK37nWsa09CYh5FXj11f2ONOFm2AcnwuKx2DJruqm+OLZ4obuYHqZg02uAYV/m0ntoW
Vl9BvSDEYiBRxxB/fWSUyrHc9yzthpNiaUhQJ/6RWOF/m+I44fukv/JejIZNNwUiB2ZByiGA0evq
e+BSVVkMrHFtawUJfNoTTBdVsm168EPMExczh7IzJY3NnBGG/fNcAIMVARywX+LmnzZbRjKpMr5i
2gupFAatS7sekdlczBRE2SqMN3H6BhGfhTdWJfDd0p5qg9pvQeYqylPIUrTp44TDJJtgqYiUTDiA
SeZd4SqnXvRCI6/2FBT9mWPDBeHgraRkU8JJIc4KHTxG8Z3Il1EPKJutqhB2eUALltF6qMLqngOY
Npxv6JFTrFARGg7Fk1GZUItG+jCEEKji+E+FOAUcr5GIUIu3lFDysE4jwRKiLV5ZcSaOYUWso2V4
g5x6pe1QWTB7DzrFnuAlSGNUlr2T6N3GIGi1ph2yTovWCl0P2adDCuCX27KY4WBdo8w7Mu8vLtZN
toSOwknHJAtUa4zBjWQM7BzQpRnKY2i3p94LyMOV1ik0KduIje8w590WhbiKdd92XrCKOwegLgxI
xSS+cSpG5+IDr8/RXD7ReBv+Wzx+yWZunAnqWJgMF3lkkdpxCDEpqqOimoVZzDTzMEOiylzN+FJm
HW86+k8gkkMZEhrc1MNbz3VZ4AlYI1ALZPdO769GHG/t2egvYxj9TdCY/QSOdA62ggpcWt2GNBLc
COWeGjJFTmt8uJwSEjibZqztvanv1sYEdLPU0wV90jsBtcYsJbiNOUFDNxjXQaO2OlFPVOObTIt6
XIbkp++9XVxnOwzx1qD8YJq0P31QeisPUy1XeByTS4gwy2KSE8t1hIsK58Ux24dZz9EdoIhpbQTT
Wc+8uzH3ITjr2ZOl+UdCMYg+QFRJlJ46QNeN0kMqqcbgJzGrm1+cnF3lT+kuLUxY6QOs9/owUr5K
12sU5zU/IHKKTvpS7LVYoehQJGtS4tew6qt1FQ2PAU23V4Vj7gjm91k3wPU2wxS4fL5EKY2/MyN9
Rrl7Pzv5zoZxlww2exFH+UJt6ZEGzdY6jj0K6cm5Attjk6mQF2CirUFdpLMt1i9n39bpEICPQ3wn
C4w6BY4rxO0alR78AZ0iJpDtXzRNHPuZwxoQWpw5d0Agbwy8m7ojIZ3aUiwQc5vKNV+xX8Kfkiua
ihYvw7zzBvNWsnukDHsV7hYoKGIldMruhT4uvDMPx1xAfXsx77CFAoz1brhzgyMayBvREOnt+pXW
0yehxWj46/xk0hoI37rY84FiN2xPStUvlUFiTe1uOUu4Y1rTPUmFRpU3izA26NbFkSbs48Xd9VRx
gIQZTbBqF2MXlcOv41c4zl4Sm/rk3SR5v1mA5IT3347Br9cq+Ljk050IRVyD4kCmAPI13nFx0xOn
4gMRxTAQv1Cfi6Q6vhl7TD5wTOzqvYGvmU4z8BBUe4JJIM+1XYUHQKcJdr4krXgHpXAlEE2E787Y
+u0d76yWaJ8MprHKK+faJueSfxK2bFC82K2xhSJXUdDT4gjwCNjcwoHu0rZkEp0Nd7eD6bZh0gSX
auOvmLBGkFG8wwQebVyFH3GIi06tn/9ZcY4xZph8iasFlJIoaKHA0vrnjCGItANn3YUgvWC3/Nov
mg0Tp0+2ZW1dEpE7SWAB/eMeCVOYJKMSmk90xTtRhDoZU20QLQmPV9YQ4QMx749QeORMlVVLaWr8
DTYUZcUZFzMAg3B5V4FRPHf4E0HoMGyd97p43vAX9+ksQaMc9gWZLJcDwFXTXg4lDgwBrQt8tiXN
RcuYNgtEFxKksluIb7Uwv0+18hTNdHoSK5L238pmmVC9wrOIqeSLkJb4gxGuDCQhIo24nmIM7DxZ
37ocHwf4v+2PeJcSAkuIK7tM8D2eIEvGXwyAuE3yufOyXBYXwsM8b6vIvuN/pUFxiLIetSW3BtXF
c+ln7RyEoVTjvjpEhKljboLG+tCyptr5fX+ec/Olsfu9w5mZu8gN6OFToodfmOUXwSG6tt/MY9+s
R7MJAUOscOdQxb+xsG+DXr/G5vzhsGdamIuBo7P79R/OM0jz7u/aaQW8HQ3zscNQL/H4rLru1Ifx
pcyp4Zbn1trsOU7Hq+FRqGsUxW3Y0x6ya70zDLAX9g56RG3+7mUDSqnWzuvjP+LnDTFKsSqn0kiZ
exrq7jQFoG+G96HT/kRTiXjbgHZljMFovVhfjU59dKxhN1q+fy8EsDanTNo1WU0VMhBmiR6gDypi
Ui+O53qZfPWWzUa+iusJ1Xtrp5nItFSGuZssAw63V3QdXBX9DnvuP6eyIYm25rJlDfhuuh8ATB5C
y3xJNLTNinjUV5GtvG0nKQR/eSDcRM8HGq+fGn+9FtGvMnRgtfK8s5bYq2Ksb7zCyzdFyjLo/BTc
QOP4oQ2N7sNJWsxbsbtzMmwq3zl1PWVOTf2IcsXrLyToqJ21uBRl5BDT5/nJQ/F6RU/FetMvJgZf
dN4STJh1M9blnsa1O4RL7FXkzBOiMPZ0UmOun+iMFgKoQm8lA26byXGgZG1tOd6urEKetITtrSt2
t09pUhFSeeGXWx9sorTIbHd9iKhSsHdb7WSm5o0flJeyzd5MwuPacyl8duLVYDhHYK71ko73TeoD
IucTjNf2EvX2UT6LsgOeJNL11Y1fTmerK4K1OdJCWMzGMEF2NdVpCuDux9YxZRs3BdoWLpEuHuuA
ykqFl+tm5Bo5NRZQjz5zafrhH7y5JkfeD89zNwPX+AcHwIm67Yvvh6/uoCOc09T51krqvfKiP+RY
bxtDHduiu5lp/E5vAZJewXbpmlPU9YxTeLRw3jRgZxyUOzraHNrIHOCLaLDRGoyuF61Saz7nLjpF
jvEY+ubZQ/wtonHFto0QrbGHfj359BMSqywTGQXwyvVw2WB3ZlAE7askc2U30Dp7ezpG7bKbwOg1
tpVBsoJmQBeF3lxHCJFTHk2+jDIVYOiyL06WQQqVMvvWRgx9UM9VdgOPs83BDTzCRat5AFG+1HZP
HmA4xllJLgr5l5Xq+pNjOg+E20ZI4xKbBo9WfSlJOBs6a3UY63Moqd056j/aqEbfmIJe3CobWVHU
tCoEItXRSO4GCUhqdWjCab2E3RuMwxI5UnR6ZviaQ9asAJlOQaQdtDG7ddzkh4OdrColsZKYMTJ9
n1PmppfzjTLoM150xd9mDNERZaS8PBFoQD33tllvTJuqVitq16qmd1Yx9H/TfLiXpVlN6TWo3PBD
WNCSqJrIsa7TuH40qhijA+uyM7/RzzolKtkj40cpp4ujSvgliyibYuOQu9RvtaFuc8Abf/tcf645
/K0+e1pIcHal/9RiOGOFokZHhSolW2lVgcuYeXrW9Okp1BLAeTSicPkMCzYOdFNxzRLUvTJONDXH
yNRbm6LvyJkbuGlGvy20CiobHk+mWe2mCo03Af77nDoIFbnD2rSyP6NuZTv57XwwwnVhufJmabQ1
eTUVQ64foRWUXmau2z4cXquGqlmry5GXyNvD4Dk3hlvCT/TsZueW0wVVml1Yg2IFOF9AyuizLVa/
j9Kq3faucxbzmtLtXnJNv5NLfgalr3U2NjBPCKoclZ2mtJm3TayiXQDmoOzm1KNct7UI9VeTiZLP
3B0W23PO04DsiDerb4kl/Ckztqo1+11pDs+hnT1rMCVWY6MBGI5MSDnanDtABtFsracxPA5EpvaC
5Ms0fse9f1+WcG6blEZ3wVLoazlSSt2/yLQ3ukPRvXqN0+VL+rWuhmE+xH4KB6h3x3U8GFSD1WYH
wUQtf1RjIUAJGtqb+bPs+tEr7omdUH4Y/DsabgTbwOp/6ExaIxxijh5JfS3cxsgm/hVfzjX96Zhb
kP5HPTk7cb3zu+E40KKnGzomMN1INcnUstVGkM1f4MP0SPTFz5Ve4q2AA27NrAOSaptg0teBhtj1
wfcGA0XJxq4lEYnQMS2g6vDOW9BQyTiQ9MY9kkUH42B0d43W7mh+ARHVNyZQzc7cpEn+3DV+viHA
kqWwizVusvh9/OWYlvYODqk329xGLNMffIp3MF+14UOtAIdraoVEzEIthz1QKcFvsuz2BcZJ55VH
SJreHPkre+bgRVgKNkodP01RAOCO4lsUW7dZM1yNQdsuTXVPzc+zRjPFKbRWfj281L0FbdXaRk6h
rTSEuNY0MPwbJkDkkg7PKcR7K9sfuONogO86GEjks2eytBiBlUG5ctymn66HgBDeazr6UFCpBtDS
WLJJrM5Cak9aL0FaAOqZyaZPWuvHqDilccnKHPmIPnqEEiMvk8XPWQIo0Bc0L5nAQkaJkux+1zuk
oQrahLTmMc7rixZWmziyTmS37lyFbhayTJQmRiXsI0PdWcHrOJa3jtZBSIcY41iHxS9PSQNXXnPX
iq1dKmAHPPuSBUpe9uoEGvse6UIew8Idrhr91OvSeUudi76O7jrNtp6L1oKTHU+7OrMoxEXSM2hK
nTr8Ha22d3wsI3kZGeuUxGNTlOscmWS06H3a9WZGuEW/9anJyX+2AXz6FrSj9cmSatWM7sNIg6fE
iraudlFNRvyCl9TYxxbVz8x6TK0UK0rSsCb0z5AIm8ZHvlEvrEo+M624n4w3d+m/eY6S3mlsorUd
93cuQ0kVT35n0Pa00VNkTqy1H6htVfWb2oUeXhO0h9a3Z92XkbGeq+o+b4M9rQ8b5rMwU+JNTONg
ZjeORuRDbGK291k17/OAGLR4G/glZ3ltZ2SvePcagYqk9S4LqqJuM+AA0avCNg7FaALVaLIC9vQK
ocMCSlYagoMJMo1Lvq6ahyVPDp7EH/OlDvCkPTTGdmP1LS/Px+TcBol+1w24TdpClRqaK0BTHTFn
7rwE+nhIHPqMaQW1BzmdnBwdrHy2/841PmSJZBQ2cR7LszVM27701o3xPGGpWqe5mYMZ4xbtQnfY
atSzhpqBzg1Cu+Zypmf1roq6dTHN9PnqXLSYkYFFXdA6pPFxGppTSisHecA2iO2trpVb0pn3Qevu
Mc6/Q8MTNtCdRCe0NrDUGRxe7bniUHfie5WPj3Te7sqL09jbDlfQSLVDHEq11LzqAdCjEfcI3IZT
EEaWuwkqgxUQH0ffngkHvWd90EhvJH96OHu0MrxWRr3rkehbZdbDrCYNBMz7Q98TaD74czqSbrj4
XlPdOZG2VbyvTg0Wp+2qVuF6rlGjM7c2Ft0kHS3rpFvmPZNSDQnFc6QWAsQBejZg17/GkG8rM0Fa
9hDqPfG7uwYFxOdfKGxJEXuFjqynIVqzjfFtDhLYfOQ+TkuQA+FE9r4ammec7g+iHqryFvrE3MaB
eioSD13D4jMcQiBXEYts1qxJLRh2i8rY8yRVEmSWQby1Er0ItPUmD1v76ANiFjXHFLVDJDYY1jqN
9l0HjuNad1k1FSyktjqohAx+Z1zJSHxM85ht6VL51omb5hXOOdIorFsUldDhdUojirw9sHHOLLM8
2pF9zZP0vfS8bYqgn2ONp7wvt21h3y9jsa/6gvbOM2qvwYkGn09m4W7nJl6n9BLRGdGGlqJeqT9G
nb4Pq/aYGUKLHPZO319SPXxIW/zOFCLGqhnicJf6FotcRClqIlEYihNHTAvK1qK2pOkGOaGZfr5J
CmcOvobXHBfdP+e+gdQZRW6k9Vi2FIgTx6+nqDhm9XxjKTsn+l0oFR5f/cjf1SwnJ4WdJKo6RuBp
hwb81yeMbfQIGKduzyFVKh0dRfeV4b5WM0I3HdFAMOiXjrTdNhzrb5oalDuj8GFaprdjaBJnp/s2
DmGV9iWJUuBIM4d+lwxLsPLAwXtmiZKvjeU2bxOAGarbnzP9kxpX36DQ+RrW+bUNjXHt0MW9tHm+
rj4krvONsPOnzVuRmt8mRn0Kenpnsi601vhEIfuDhhLbMQp3OntnNfvaJXfor8okBGTb7VTb22l+
2yYeiozgUAEdJ7U0JCMUrxejpGeHefX9DsHRgtpipj6e0udcM/42jnuKRRa9do17oGM2ldo3KrnV
Wsybk81vYW0ma+Ui4ppb2arMWqlK/2m8z8jQKdHxZvNYw4i1i/HG9MObRXEoTl1EyUTbxM0Gkc76
HgJJCbYFGEWn6FAV+GJmMGHQsiF87jWD2n3H1/bmhMKCYUNxJdqCMJJszMl/slsYJ53enhuICJ4t
YAkzaJs5hNbBpQKKZjqvRpqOxMLoA7/7/eI8ADsnp87Ra6gLwbWri1sravx9Zpm3prV8LuGMjnK0
YZHEqU16/8A5tAQdwCoF0u1drmlvqJ7Dm3xZBo1S7W/ycDu+LS8RpV8mCQ3feDCwMvJ/lslF06j7
Spm4KcP9SL/YpoYmenws68bA64XMDIOq+k68h84Dr+ekSKwHviYXhwQ0Grw4jE4m5W3edtGB7Hak
OaC6kpJAnWZOP2VBc5wGUyqHtIbWkNUa+w69DMqyjwOCgdyPc2fss11np4ec04TL8qkWqiSSohed
vJaqqAQsOUR5BLcn04Z4j/Uw1CY47jHXX8IGGjHOWzLtMD+c1z16mYEPnuU9az2JTZr60FxYTG4F
xE09CKOIjxdDQCRtgZwOuWDnlgf99zQDp61LDMkQU9O+Nn4BphNDwT+P+CojTGWVkOjzj/rE4/Er
+cTih32ubmoSey7ZQrr7DLW6j6eCE4rU0WJtZwaOW2Stt17qBLArTJ49Zf8piAkCTT9Obrbv/Oq9
7/XTrJqrzdlgxMZj4xR3jWkdAY5f3Fzn/mr+MEgRTi7bhZTJjfyKG+rXpVouZdpeAzt/9nroARxT
BgH1KmnNu2ZgHFscEK1OvknYxmu/1gAA9b44RgtjFA4LVRJZ90I7K30V1NEhKiCEGRr0ClQzO63U
Vp4xPRUqdqghm6pNbSVUOmo4S34xbeaYyVEjJUKMvexoXuBGqfajXnLeVsX7pUGSQBtIE+ejlBqk
P5qR++eqsipySuonR1iNqjF2RlrqT46FeLKRxXeUEWCymvphWmI8rWmdRNopUPG7MclZH8ZP3pjd
t5b7SXZ6RyjK/OlQhERCSCuhFTjXpCRWD8oW+XiLbFDbR7di4mhQ9xm3xc0Ad9QlRrOW/m+WICSh
EhLMsJYB+5eO7vHVAsmw2vWROluVuZFzX66PYxuVNHS1x0Vt6SO8yUZSFjHkgqhTzyijXJu52gaO
fTL15gCqsC0XDxF6iiTdfJ83sGmCAGLrNG/i2jg0gfYj1lcBO3S2e+uRxUE2c18v04kx3KAv+bGM
OXI9LdSXmizEDJ5uhzdKc7dFIlq63lMeqg2SnccwByxzaw/By/7dr/prWUXngYwswQqoZW4+1I26
lyWDVumJVnVInXVHYIyNbMNY+fvKc3AJWchTvAlDbW3jt2U5LCczefk3lkVxMOMWvtuMCwvTOtRv
wqXZZ0P5R8yVB8lq0aP1TBCh40sA2z35/UgfRDtNdslIKYbVXo3M8VeR1r+pJf50o/7dKyFjdS4J
+/Gm69WK9YEaQ01gYe6SbESkLYRfGxq7locljMrIqtXXpHKv9DBHsGKaD8USkwy2cqxxRWCC97TE
yEhYHUrBLpxLR1l7N6neU7tCmqpU6EBMJ682nv1S31o6BjmAqDabZ63CKdG165jTmINhf+iS9uqx
m90WlVRV/sB52qgqv3hxfJqDDry7v1FsgBLHRCa6gbFoLdq6armB1YOuMlFwnVrSR1C8YoUs0rBV
RfmItwXLgVBjts8O9sdMYRVb2s2Qtg/LqG3jQR3TikrVwfwT6upBp2KEStb8lgT8BeoSFKf5bU7b
vda4Jy207mMQhyiqBPMTSICCaSe/MTikq4oNairUlqDNmXOIhJJ/yTgMGlu7qk77q5n1tbeyp8iw
PuQuPScYRuHWQsZgRvV1BYdfFAdE36mNkO0bDqDBh2QOiBD8Zxj30AnId69kdcwF6dLFe4syBDXc
+lrNGBs55rSqO2Vzf4S1CkmdOr5iKrcO3nhpkCWJu6ehb16ChIJXCyBN1y4yQdXsO4Bg3b6Jys+5
9KrVkgzXSY2XoDA+VNQRcS2nQTmr0aAFRkDHDz9aayBReGgHbaImdVoox/RfFY5qW/is4PrQ0yEj
SQtOyXiMtmk2P+gEvJnXn/Kif3CaxlsbSX1NdZBwjO2s0EI1yVB2DVoB8NFd7xDm2l8nHHFovO+Y
RO3aMHVWW7mcfgfLJn6QRe05Niit+WzSsMMYnecuB5cpaRdS16IiRBaUqgf/Y6DJRICLVM7Tvm90
6Xix7GWsc117trJs3ARF/e7CzaxieONTjHsLq4sD2dEu+AcJmYkeyh9dY0Isy0z41dhECj7FWawt
3XgbicoINRwY+URxGzmxHJ6gWaYNp1ymv0zzXWA8LHN5CvHkcNrCLTfmhujzSvSjZ7BW4qM4K/xs
SjonokRgRdMp7Koo2B7glV9otQCjRG2XkFD6ribwJmRdWIB4BAErvxweaDi+i1VyCpYQaUDahfbo
n+k/sov64I5HJR0Ag8WHRfPEId8S79LyI8NLsLX4S4eQMk1suAa5Aw4g+r8M3SMHreyhjl4UY2fd
8qJ5plYc84OFhcAdcuNpQxC60hZjLftBLtdf+G9M/JN+4UJxDe/lBmBq6DQWxMAd8WCdujvOee7f
YXh4Sb5WlcUdH/wBDrTmZNaEdYVyFU7D0haXCTnwvn/h2Wv8mJbwQxxdj2gInMJ6ILw/lOnPYN+1
zvu03HMfP3fvlinf8AB9Z9DSJD+SJ/vDcDtgfDKKcinydqCqDua8gW+B8xPYxqajLcJsHF0CXZv4
Qx4lHtxNUiHQTYSXWucUV3zGp+UWPGBUd1sLyQh//oogKHTGc9Kj4OjDRxuM7WD2R9C5Nc5djqx3
08FpmXbK+MyMuz4DPVj+EMbLoqi+i5RGHVb9WMcchPrPlMNT4vkp0I9feXdWlbx6lf7UUJP5Fyou
N3FlrloGRdCJPkzJNz7yBQZzIIvKh4sLyYwMBFE91r7SrHfCjDUdttZRhy5hTiXEE1oBmDHkJbSP
3IKg27MhyMg3ezXxs0x4DlQx9C9MGot6wJiN9l97eE2LF7JV656JdAGC0trbFt0V35cvMgkTR5or
DVyekJnb+B1yUu5hVo9YenEhsay/01+s2+Ydj5QMEQ0CWhgtFFWE3y3gMW6nrm4g9x7jpP7QAlMc
UW6e1fRgLSEA2o/wFtayBn9fWb8sFMJqENBwOg2IIXUvtNxu76UIIBnPJBFOoVciUXxJZvcc1eOD
NkGs5zkq23kCGCEFOL5rw3eKmy9DOKIW1Dz8W5zMgdOzQV3j1Go/ub/HF+5Mqlf9MzNkRxFaOAGt
kOID35zsb/6bWpQ6y57lrJLooYWqWblq0yB7ncgmi38hscCfXpqMVDaRdsxpGxCRV4VzaEt1Ewgf
hZXaTmufOpJeDtvojeWS2mCV7fLKquT5xFGyKYpzRli2xAK12Z/FFgXouaAGD/vR3piLuelrERSl
uS+fvzPJTqrcP8wb3THKADFSzzqrPoDyQZFJqgOWtetlbI51p4u9E69fDCrIjFzOW/ScLkFwnMsL
c9UO3m02EYK3wSbPqysTHenFmQ9bz5CFvDCBv2uWNklaUH//R9J5bEeKQ2H4iTiHIEBsXTm6ytm9
4bTbbXIOAp5+PvVsxmO3C1eBdHXDH5osuMuQwZMZ/h4pc41pPktDbbww2+sPaDv22hiKu+Jt6q1L
qcWbYKwI6olE0lkK2iRUBCLoTmVkviJ+LLrfS4ik6I1FPKESFiBLLECuBzbtD+oWHTFYQrLc6c4R
cE32h/6/dgbSO7zxbxM5FwuJVVER2VqYlzpA8hOd3XFV/WZ0zNOR9F9DEwjktIUIvP4XuOIfcFFM
mf/VmwZtvZ6Klnet9yJX17USJEcXdo7+db3cA6iKXfG+IF7OrvTq6sBl9ZbiO26dnzEv8SAGWQB3
okvTZ5ehzKA3tCT2/uIPjAnF4Jg0HxXzVmY9vgeftqlpWGanBfF2IwwgS9mkxFH5mat4fsyq4gWj
XYh4/jUguQZJ/FNH2S1B9mmHjPxZf8C6KFk9RUt4cNXF8NKW8RHKU1kT9LvJmJpD7HFzO2FDYUJ8
gQzzppzgPkaIENJEeChb9LVtIAUynra2ZfB7UZ6clxZ2Te5xcdtM/niz0r6uFRTMUTcQEdQPHEzT
ivSz7ftHRilrhGA08w6+Piqv6WTeSUT22VjuUOXeGWLepv28iWz4JH20XGYo2QX4rKZq1mEJ8LgJ
mdSrU+uQIU4Rbc34iLkZZ9iNlcJ06lhPxluY21Sh54F4N4NCq+IJvBIQmfBc592u6YzfvUNrH4vh
nZsn64FlwVPHl3vfepwrVng0IBUqFqNj4oS2BFtd+ra0AUQsafqdJwiiDtN+JEua69JLWiPtuc7g
8NDgy+hLcPK5tLCV+dcE9lqxeaPnaWC+R3DvCfIgLNb1UDOpdxHZ/VNaIPwF40DxY1XB2giji9WN
O8t/s2L9l+Llt2SeK0Z54LvcSTclcKE+9XY9W9alOKLa3tFV3gjWYxmkZwPyTVs7V8sDtt9QKdMH
miNcBFiYgN82BX+xx2uH1dnR2uAcLOmsguxf54FJfUYyGZ55+/l4jWdvp/eJWN4HUk9qIkIPWJh/
t8FNsosPhYh0gWyGrbGQ4ef4hqJfAZFsONK6ZwZ/9ueEfFqxwux7X4E6ogUQkxe0fgBAEGZ+o8s4
QAHhwU2TVRW8TyRVfFhe21U3/XY7JKsd3z4PS75dpO4gYy8SwAipbg4FQpn9xByhxOYjq8GF85Hk
NWWDv5uN4YuGG9oENhiYgIozASYG9iEo9mMAoKyQNGhzffBQ4+8NBgmlcXR5NFUx7SZoIgVnSE5K
zjGJBgOEA4bwpA2KsBnMX12Csnf8x+RWVzlzyuA9wkQLp6uGqOIzdJj+HT0sP/2k+CuCZxv0yJLP
Fz6evpncW6nOScXhnkeD2g190AEhjgQqIyGiroM133Adq1exI7JdSY92n9gx7sJ1tkunqyjNdVaX
TwCoNu18mcg0865e+9kvUg1rlqsxA21LE3Te0yZqHAf05/gVNPNP7AUbFiCfWWdLGGsfhyG+kMne
2aLgB2iaGYzwDKUOOJmRhcdALavZB7TLevGj7pvPo9esJV7wvHjwRIPelqWch7hWaBbnF309fdR0
rcO0MNiT6uoTv6ZX7qXTxpico7O4a4FemCnqnd5UrDuu6vscHlGEhof9FHT+M+DLo8ZttgUyU3Lj
l9nZ1tKafr8hD+mg47OXFTyzhiVXdhPj0SxjhuKfK1d8cPYv4PJMrXCYfUYUBWLIjh1bwA7HIwQT
Ej25yjmPwLT4Lzp29JRLhWOu5+qVx8QFhgV4g1x2mH2tEpdZBkPZuG3POdk2CNbjMsPLm8D/83Ft
h+4uj0U/2cRcFwRoB8aWvmarUM1zkBfGwUevuwQTcQdQrvB11GqB6xTwXpJenotAvHTRIjeFqj9Y
UDxNbp3JFqMW8DkoUyd54bQPaO4ZwWlhqepcs6+ik++DkKD45AiCXQbArnIMoPrh74l0gbHNfqhf
xxqJNe6L9cFZPpLH67zB5X3SDrRnZjBkHA7CPSAuD6PTX+0ZNxzT0cEHPXcXreySv+sgjqd+4lYn
QD4+BubPELa7fq73cXJkrHxe+uScs4N6CHwWt4TiFqF48Vb1DTqgo84N9aHiE6IAiW5bPN4AnH7a
8DXT5imn5LDEsbN0RtB6OkmKKQLqcXxPcnWwiz/C+eCfJpjLOo7qaKIjup/2B/0UeS76WWAeyP8i
vEJSTZrAx2aJEaZlFh4Zfc0JW7XwDyP0wNwsNibY6rpVj/w2t1qOA8Kg+LFU/kvV0zRx8Zax8Erq
8Mxy5jUMwn9aFvzTvwu7/1oaOhiYHA4kIcj5TWci51EXUHYuEVn0DqJ61+8snk5syh5htn9KnMZ1
nDnNugCjT9oFUvOuq0taDdck8QCKjL9yj3qoaRQENDf8sAv/ayBLz7EuysxjTOjxWvXFiDKx+9NQ
p/WqCNCdoT8C9A3YWtnrrCpmXFB14Vn0/Y5VpyQFKENVIWCCctditmHA5HKCJhlYzhHb4s0SL9dA
zbRzQUGb5o5u/h2m55qXx42305+lB30g5EsGnUQwQDcJDH7/jveZAC3VAktvqsPcgDNyJE2grJDv
89i8dIO8p026dvjjMly2cvF3xE1wUCFGzU1x8RIHGtkfx4aP3KEJZD4bpOM01XeqgWBXg2VkICgY
8OksJsIhKUqHMz5cDzqswA1Y9bRmTcjW4ZRxpHi3aMxoLT9bYEOT7o9cQG4yJ6MSGkjNmFkcXD/b
6htBmpfa8TUbr7UnpxXlKpAq60aFbDJS9SIRbSD6rf2o3cn2l97e7KKptVY6LtksPk7YKENAwL32
MTYFmf9T1eOvlgI6K1PQUMt0KtmaAZUPA0kWZT63T4IeUtQ/N8Dnx+kvkA/Q8SPGGozm2l+6DOH3
HBJrQhqRlcSEqitZcBesu52Oeqa0j6lGOMbhM0mFIEPVBQvIG+oOb/rMhqNXeoBqQxCTGV6MuF6C
NHkWIYAJShd9UC00cFtelNEuyMu3hCpHEbHqFuyEYZo8GO8uYMToCC6U/9O13rZt2m92JExCXe7F
YbAx4+AyJGDwW/PMkZJP3U4xeeRfLTtaxyWuF/Ez7qIr3YpQ4bgvq3QhWy43+vHOGBvo6r+IxwuF
jc8+LOfD2KEYrKZi52iAHQ9NpwdB9UYlhGa+vVdLsrMYwCT+/3lgDcMUyBF4ynLw/xgMVHU1MLr2
K8fpfiFF5GDUu5TU3JrTF8/4q6zvIBfvifPkM2ImQun50sxz0Jm23tSR2cPjIopj8gZdipTDhjaW
5wX9akw0mifT2LmMS4kHrWMcvZ58/Mnx3UcjD2BptCB1KtDY2aGsfpbaWPl2tKOLy2yf9UcVz6c1
RHfyM9xYsQih1OAB1GB6+BIw90EIUBHqQ4Q7reKPPmLcWG0c54NckaTNQDJ5LNGO5UPr6tcY+08+
hU6q4uKDMemm8qN1533p4A9fckBP2Kt1qxC9Lj40pwdPy5usPQkOnCrG7O1TR2Q2BHphxbBh8xQG
JSELEW+rB5OzTW+ISH5YQbYqjBR+q/vikcuFECFcynz2GZ9mBxJvw1Nll9gmmEIQ9lB2HztzepyX
MyyG54D+jA5DbCerc6/60KUjExjRNupsuv/LbkDAzoveQ0NgYpzsIpo6E53UjCG/3oCsABI1vYR1
XwebFsOct/qMxmP20sElUpgB4p9ArkiaS6A3Jm+nV3FT+NFG1H8Tw/gckcLJc/t7tJxXZymPvb08
N07x2lDEcyu48gL2rehrwER0iAG9MwkcUAMxoudFa2aEdGaTTBPcYCfZOGMyHy7Gpz7ylgdb4UZB
r69wls9k+QWsdjNw/cEar0Py4uitPi6/wZTWD4pg69C9kgW6NRHRLWlNFCeZLDrzIYUoopPt0LUf
EDZ9Ual6Nyf3bwjukgD2zLv0i999NTxHUYL8QNW+64R3cZNHnZDM2fCiV7/KrR3Az2fACN3GCKYN
i0KnsGONPNCA6wBC+Tq5Miv7RYfhIXrklEfscpU3cBw4PukauIa4KkWHifOw41QvcQAIuKk6rbJd
++ZX1Z2W5ID5KLMxusytGhgt1j1Buv47JvgkLrcqKQ8hfp6So8cfPpah+gVKCKV+7Hd8aFbdiBR2
BRxcBs5RBiX9JfA/ETO6pVxVUsAYgQ6i7Il4Ungnc06u5AXFbulN4HnToSmGo1lplSz3KxBQaePx
4NNNIB0B7kV5XSHwsF7Ac/dsz6asznEE9qiJ2NbJcjcD9U6mgGsZXsfO7A8bWRbUAQUxDpPZB51Q
6ejcx+m09tHsPlYcX8zo6xyjVgZuG8tik7UJ4zfIG+Q3APNpNM5MfLgZbkIdbRXW1TaXD8NM+MMz
+HNFM1q16lebocaiXAatad+sdHkqMnBPfcdiSAIoV5TQiJSHW+YhqEzjwxC04y5M6N2EykSHu9A0
eziuMmvI4bx5Y1Y51WYbgYLrix81Y0JOzmJPUDLUtLWWwVrHdfESkv1b6fSlvPpVF1I13kJjAHzf
CQdIpXToSRXVjnEGylIIM7jA4JpUnOx6ea18Gww4mO0cqZAIQ3GsGas1eLL4YiTL9KCzfD1/aEd3
r9NH1QugruPdd8FRTILDT3S/rHL6whzxT2VXt6gN10nFTcwyxDTGCGy7c8zCkTaoi7RjPlAZCujm
uibs6PAzVUK7wanAYs1zclRNqkWac0QtCKZ9G2By57KNpsb4bAz13LYtrYCgJA91uytm0gjZGku4
E61kfwNSQVMdspP8R+aBQs38FlGibFMBh1ZOWT3MCYiwOG9vfjBte79+GrJAPrTTMpwcI1k33YRk
Q/m8CDMFqRcHt7DRmhwLxN/S6sRqLpBMMPrmtWNcS5PO3iROfDGj9MQSuzgtultLfJ6T8ac1519B
Mp/0cgWPsx1UCOgr5gBRiYSCNAWP1hT+xCEUwsj2/YdcOGtvGoHoYGnPLAx9DZzCTbDUfYrDypCi
sA1wbusm1fKAAitDIM8GRDGXn+3oMcGb5QY9BnBJi/mr8cjwlbH8dswcIIUAUpQrV649yQi7KeNH
X4a/6xyfdNN4cjlIbHKaKsAcofaDy1xw3Pq4zwczfsU+uES4gjvFwTCGXK6XAtIrs+jSdE6Y6Kwl
W9E01XlIYA9F9IItsQQby2CeHsmq3lcuQIuYzIdJ/IcOP/7SPlc0SSJj5LnaiF4C1HzIXWBdlcUt
9R4jpKqBuqPJpthpnupxFARqFXk33V2QbXuwu+xspcbZ4zTUeyqrfEBL1LCRTF9dc350C5RZnGhK
TlnldSdg2v4NIWvU0qhsl9SO7oHnQmEHQR6pGVp004EnSDV2M9eJGJhCGnYMSgHJjqgLuMNs0YsE
lNZG46oe6SaNTMiGBVvORYZPVAZnyC3rZRkwXbeeIo1e7OWWvsyH6eNBVycv0Zy8OyL/qYi0D3nd
1d+LUQZos/u3KRTWpvb5yPqulAmhjgTKOYIdPcPkBgKUrwPB1IvEAszRi9Anap5+BIo9g0c1Wmj9
izF2GYDpjsEvMdjoPWRMum+GcUcrXb4yQ71NqAXs58hEKitDMqCqQKOACcuj5uhrwwyPYVdP/del
g0au5GtTkaRrtX+TB8L5vIj6lLOMDUwBq7p/DybvLfcouL2EMXuc5xumWfeuBMMpMwTme/8tddAf
1ze0yBp2tXEswxBThdw6m8Pwjn+XdzXnEsy8Bd3fqD8mY/zlpu57KJunUOF9E1S/A9IaQRLVjiUb
z0R/TrXWtenGn1jYEq7PWP6Lumk2fnDgzORshF7PDfGtaKd669KtXPnB/MfIunynmz8S0LGF4aQj
awgB7bbzcIIpnG4fB/XZkwv2683OoUSpSvUIAWWHkNDjHJjngc7CZJEk6tlP7h4wgfqcaBUEaXSE
XXAGpbJuGT6aOZiM2rE5cnrayoV58myEneRwqQL76Pd4y/X1p+tjFSRtddTRopQuZmJAvhua9L4E
6z80rwbyCA8DlwiW/qtLF39VYHKBpkHxwFQFuzlFQqMGNGLh9umuOuCVArDjEiWbTsoXD8PnTYmM
A7i+CT22Cg6TIA4meFw31khFjjpRVwR6JgEKEt11E6iw29PrSXAHWpIWxcU5Q5dUj1aCEdVfEyKY
bDmOoiR9zzO8BxbSJJMq8mFpODXbDipL62zswVhZYPIYEj17Ep4X1FR6HvcJqa08CvdRVN7KzPGv
IZ3mL29KT0pY91HJFop3OR5AqMYrG5QRxtcfKalw1qQv8zine3iF9gnP6u6Y+xCWusl/1LnCbEJD
ykfw9LMzgxsf65cuZSohSwB0tVOdZsc8GX10HIDnn4Z0unBubnuGSdG0MIcITzCdmTfmm7wrNmIp
iUTjds6tHs4BHUpq0VyEZzCfJNn5yjbZkECdaTGjoRsp+2xNLaMB2/pUsIXR9geAQOIZnR13fi7h
Kz54MZqOTRAnu75zdbHdhuqxGQW4FBtmQakgpDaxHkFNmbwPuhG2TNPVLkhfp3js3juna3fxIH/c
Kv8sC4dWgUQ7AfnD+FVaHcgZywQKM7Ax1y4cG8DNkIt/5jrCLHwYp93seNXFG0X3CvyZNj4H79xP
LVcIoi0wkxRDTHP5a4Bh2cV+VFyTOUweW0u2ZJlisvqNn8/LNUygNMBbIzxLyFKlvaB4Vhvz2mrU
vB9DiSB8jzFDYKcvk5+kq7kXYOXjCGm20Ik2g4qHfZ1L/1TwRI8+DTGQTFl9Dyr4UqIGNi6K5Dtx
UvsP0bbaein8/Knt0H1vHOPmRKW9NfpSriOszMGr5vkxKq9JI9qHBLj4Oh6ZU1uQeVx7oMkXwcwu
ITqtqikCmx8gcigANeQxc9Uqc/BYa9yHsbGfh0BVxK75FTPHVwUTD+CD9avI2IW+bA6qSw+MN7wH
ryo/hqp/J93d+wh/MHzvtoCjPko3RXsBDBAO48I7GQGrp4BoewTE8pSKgMw2XdcBNj4tqXTY1qd4
9O4+3e8prjcA+176BOiGBeUTmat9mzeAK+jxe3TDzOy5Hvz1v7Iwhv6tA4/uXRpjih0PGzmfu3tR
Lihx1oZuF/Uvk+v8YhWfXIg0iG5J235p7Xb4Umo6VBPGH23srJshrUpmsdNOgl8yOwNpxxpoe+dn
L4HDgN7SvYEsvVbeqBANxhel8q+o86GL6Kdlv/cLse2m/GQVxhisjBbOy4gs6cChg356d/T8IYbW
GFB+Q122mmodhP7Z54/NBIjBNwfgqghmkwQkUQccEVbMFhSwcXODhUDsCRB1wHF3fjBk5UYVgNys
lILJTy3Qs3EWblUdxUxbFSpARRf9ZeFBcBjlcizsyr9YBZxpM6QrOMUihe1cF73/p4h9hgV1mpto
YNV1BuXGT9yLklMM2grTL89MY6Bb7cxezTTEw1Guccq6MeHmT0HIauzN/ZSgxrqMxOlBbkXagYWH
/yaprC2J8EybbkY/ARmffwmilIxJAVOkwjIXong7QTVEPbxj7ELCAJifa+hvxhrS8qTcdRkwVR4Q
uUrHmKOlXc+Mxv7QOlBM5Y1C0fiYdn2lrcyNczblv1Kw5Q6aGHGV3H3TubuIEYSqPSWN0T06RpPs
Y2jR1WJsJhd74AB2pZNSZdlFcS1ny3zQvg9RFh3HwDypuv/0ITb3dJ1Jamg7F1WIqH7jrYUDVtv0
q7vMfFKEnrrdL5K3DBZcwKHbyODShOnfRbTPoSmAt5FLmK73oPIG/neTxvulj7/GyHpRhCF011xM
wLzuUNBdFcjvGT7i+1DYnNEFflh0u8Hsb6gXPKo+eEvq8CmqMJJRy25E1mge2/e5X3yy/Cag1Vxc
4R99pBMMknrsV0k+A/OFaBSm371yVnyIdY5uitGUbybiMgBhgdIGDo7IERAflYS/lYpulgFgs4J7
k6r2T9O7j4M7XaUoEOgpLq4j3mm4EHAKazymdv7qSFQvh+l3hbZZnWot4OzZo1Nn0omMjV3YF0i/
8Ee5G+Tguzy0NvprMWJzVc7mq2cDkZI4ks1OcAFSiu+jo0gq7SxkHkhl25sjvGv0GBfxYDaQy/qo
fBBx9VxEYoc+zCYe6l2grD+dk5Y7D3fuExTbvbEQm6oE/q0n90YWwtfODkKlDpKcM8iVPKBNUjBZ
ZrCJuSkzJZ7rlMCOwYUzQ6YazbeHiuIR5amUYcUkl9VCSWi7wzpmtS3Jshrbet/a3RpIOTgzxDE7
k8x+fAg7JDA4oqwu/Z2nGOQEffgg4dRGHkXt4N5byuVERRtA7DsbH4pE2AfhZ09WM29i88dCm6DM
Qf3ME6QsShGeNnLM+PXMHY10KPa+eWsXjzvLm7HUmUHmU1HmH0VOGTXDC0KfsI/gEqGDNafNpkgw
AguYUbT5xbCnr9wFr5w7I4yXfCEzmZZNXgFEVIa5mZoFrrS7pYv+YuMVXQGiY7RPG6a9yobDBeCz
9oVcEfG2YSoYoInh12hYVzUlT200H2gGnfKx23vFTGoQjjC0Q2a4+qJFQHtQ78a0OqVmZkE7Sz7m
klHUFIUPNkMnGaUwE3KaFY317JopmtoNFalhXhj9vtRJ/VHLGPCHPEasb7dDcjl2d1QPW/0ERGnd
WtMFwi8uwrSfHE62bMk+43jZL5N8bFEBNuS0HwJvk+fpAetHHDIRB7Dp0VXWnwUfRxCeM8OvzOHw
TloI58gn5AlNqXm6yQ4fJX/sVmBdt/nIEhn7ZavG+CrC+Fs5Iakgg5216UyfeZuu/UQhhmKe4shb
J5HaMyNB26VSb7TtT5O5FJtlQdS4RdBwRfihGVg0m5Gm493DDuQQu8bZsSB4D+41XPLbUg1njM7Q
VOpIrJIx3wnbRhlF0NZocEuvXWZ55boHfG7Wai8IwXNSoTNiJfiLdOBzuwESNCzOR7dDz8cKiAte
6bwaMUeHKfp8M5iQzvsh/y3m6W457nsk3bVpRq+N7/+ZXXMXIKd3pPfxFNXOk1Fmchslh9nVqjwH
h0oR+UADCHhJMhS+l5KpDSK92lXApKix3tzUWduAhYFF7kSCh2syb9zWWWfO8reb42Xlikcc5a1V
1dQrOxWHqRoOWRwcigEZM9v9HQVPbhcj5WLm97YXjMNAJ5ef6Ch8V71x4l0sI9bmjYf2D8uX7wug
45OFvgxjpGUa1oalEBnGzrM29/YEVpliLkvp38QZbiL/3qHeZDKCcCzVS13dJKl507QrtxAbA+1q
xy2xNf6OUsppFC/+KbfNBSebfeuNAm7rWCASMGzImkhUJYotsgNuEtU/i48RuaH3Z7O1DePUTP1B
ZPZzhhLfLN/mHsP19L1PaY3b5Xe9WKcKbA7CKU2O3469Mw0Qf+NcrvlcSaWYLnggZNuTRA09QveV
pqiVwlMdxnbDZxncFPeHtNNOqLsIp18E2LbFLEDEo6iKNWBgqZXd/x1YxXVdbpqC4t5lHp3NDipw
ZgxBDbqtvpmJA5gpbZDqad/5YqbURmG/y7MU3ntxtRQ9PxX2LPmoWUUpHd0kmWHia+4qWw9dulZf
jSnu0nrA9iqYIOiFuzH28A42Jt+l8dWGDOJUiGq/6RzQHKoIp0l3SLxoJ9O6Xztx01xED7svWf4m
S3+KEPjUT7lfnOeq95/iohGnOJ0vKWM1vwrTVcEykkn16rb09fqyuWW5pGMzpQySspTWtVsLTBXH
56RyvgQ4xLLzMHQv8Eas1eTfBUbLDI0BMdiNQNhtWaPAtB7RHbSbbsdkdq1E9N0ZIEEdkC/kiWNN
n7jB5C5cILT7a5HKc2SlHJPWjKXzWATrBFUAl2G+GAOaSL0JRD8/ytJ6MuqYiSYjwqbv7vXkrlsV
v+ZJ+xal4rsxRrJQy8aeBKy0OYW3zjUfxzDIed7iPI66ozv8XiRAAzoREOSgLvgcwRQIU+Ey+Bgn
6l15Sencx6F/6EPwUp1r7PsInrJR0bwQz7nvw5N3SAtEME4Pk4Kk6IqK3YSiV+LQnvAMiH6BgKzn
vMqmvjZFuea4LrjX1cYreFEB2JDCkJzMM6BMNfDhXJ8EKDUSKPa9s2lj4LsjHmILyMl6oJzIGXgl
hjjbWXm3ceFtWhN4Oh7ZhkD9ROabuUPiryizrYuEaI+fNdx/23qnrRy/RFlbvYVB8zMY/Utl5YAn
Pd5GSsjoPPcSR53colp4abvRYrqkOJL78qhQDwbB8gFX5ySj5ROwG/rAifqm4DhUy3zPu0itzCF9
F+nyt/K5z0Esb+1QaVV6K33JisQEa2s13achZPiGLMiLO+GzW+fPjpHfpJ0ADGt3GYI055Tay67d
TWUyAI7lDkjPozcs1CBLh1A8w7wAoRAGPf4y3Fu/GwD5drSfJo/tUHcLQEK5G4BVMQaHwuQu/U8C
hKVBPgU1olzEkMY7PCeqYNOlzU/YDs7OJYfIQ4Q/jdZYO427yshKeNi73PQhdygJJ2URpyJLj6Yb
3XuK9EV4f2RfrJ0QQKeJ3K4K15EPdk5OEzOFNt+C+IAGzWg9bbjPc+psIKy+WlRuKDrPmLPYa2G1
pzEo7plTbF0Q6Drrc+FspjLbBZl50bgaJ5hW/w5PB0zSGL9bBqI+DuzYZUGpSqWP5dK82zaQttnp
yc9CJOQxs5pzlgfTN+bJwGLfy6E7unF4Eyj0dEGFqHTW/zRy2Mupu1UuuGhJz2LF+dqwKvN9LO1P
bfZB8ceBp8h5mvQAYKPxn2n3EpVXWi0pbu6Ynjc29eSUrTXUg7G0/Q3ohcjnumd+uzC+pPW2oNtF
pLO9ahPbWssLfZIsIsoyBhvdDef0I6/Q15eKiibDZOq7mKH2FYeiAICGFEbsOVRfCP/PBzXLtcnh
YHrniZ8ALZyJL/HibxLLQIwF8bRrY1713etdn5v0VbsYhmNw6vy7apPddTAEBaC6i/4nPkTk3vhv
MRz0tpGWVl7+0W8iO4lGI1W6ijHFqH34eE9cSln3AnJbCeDj2/bkKay+rALtTASqnXd+nNloPLqo
mbpnT0XrCeaa4glifjK40Grrx4S7m8kan088iphTc1neAOMm6l40x5pD5b064TemWlR3z2C9+BE3
1uCgygTGbfPBY1DDgZPFP0jp8yj0EJP+gnZ8mDbu8MEbD6Ns0xsfXnhNvOrYTxiXlNtqQoEn2/Y2
CMeeRi7y4Vgh08NINf5N7zt+6f+/NucgWbnbNT/Uj6UXF0TemuXy769cRoW5qKrf9CCX9w9UBtjy
riLr0I0A3hLHAxNefcv0o+Odcll9JvAFIauHnH8uu/HVzWg2Vv9D9vhgU450vd/8xTzupg/sYJy/
ehli+TthtfvKi/UL+aLtD/X60UsyS1ZF+FgFCwOub4OOUA/8Y0SdfALXz1OgeXRqygAqt3nUy5GM
oyGx1vvacyOmlds4gVwLomfWD4KrC3hbLA4+qupIvuwjF9ayzimdPJ0jJQ31HQlQGtFaRNKal8R8
2/j/e0rq65Qf+g7oFxkjaJjp78ih7S7kl0iIx3gcpVyHRVcHzVFvDP7WQnXG39dRSH9xkzso5Bqt
voLKgxVvibtioMkaaSLJGobInm0Fv51WxAByGn1vjJmWAWgTfjwwV4kXDdz8HvMZsNawssKbvoe8
5Shlc4VS3xB+otVm9WfkQfMdAAm9FrQ1uyFuvvxVDIg798jLOKEW7QrIBrNtORw0dyHnnCMh45bx
rGEmc0oV/66nOA3auV2R8V4dgg8vKdgaGeYfIbkVT477JIaPPH0bDQdAP41TC3ORwKXFlqz9gJ65
Hj8R4vVSyHj7aZvSBnGPtateeHExuCe+wDi+V7EJ3xSzEN76oMMJHEy9IXgvHUaHffi7Kuynzvj4
/wHH2NDVMSk3L4/4SBo/pZcHLx/Eh2nPp3YeGRW9TVaGTTrxvK576E48DBZUO8MQazEwqVtgSkA9
ovjFLyVS3q1CfpFtOOtAwUzKQUPNuqgBOD8f3+G09oLfTXIbw3smmd7M9h9TkO5YZnXriQ6RepoA
I9W5855CXTUrAOyeMR/mesBThMc7gsoqUb9EM7BAuHPlWOckQEXSHhnojuqzDy2QSgQL+1s/5Wb8
hoHxJREmLOyYJFf5j5Y9yIesB/qdexXYF5j7dN5t9JhLiul2qhjpx3+bqnqmw0X/s5gfm5qJatm8
qo5x+BTb1a6p8vd6cn71JIBdPDz6XnoaccJieIDsTt0e3NleFXWBz2F0mGV70J9wtmYIOYH10TT0
oD17PNmkHJ4BiLMo21vmIW+RICKkh+GZ7C5oKqylUruq8F/1thuc8GKLDNHeGl3YaNpPqXlIlPgz
hO6vnn6nntev07E5a2XwnpiRxKZadbV6i4royZzSX02bHySMNxLLBF+zPNcx1V2ZpUN3YwJ1njnq
FAfWNTHtI8n2c2B7L9liPOrHbdGIGGSL34gRHulGH3QFU4bjo05y63Bc0+Zd64gWpeaxbyQaRt2J
YcTzYKRPokYUgt9D7OgJpbNLFDb7TtUHP05fIs1/KmyUBm03vmtFl8VUr15tvnSKuVZeqgsSDked
FMuQaFcWb7WXPFJr94yiu30RRO8l+H7gMV63Sob4icalDX6MAk067Vcv4m8R0yujoqeJywbqMeqo
5CUL5tcmQoG/GF9C+lJWjh4dI9HfarLIZ3kzfTWejU5sFOOWMmrw/HEeXWG8W/bylSY5kAoIAS4H
HRpngdage4SZg9pPy1Ozn+Y6u8UEyV4ml5xJGBJHUPIb87f1H03nsRRJEqThJ0qz1OJKaQFFQaHm
kgYNpNaR8un3c3b3Mm3TDSUiIzxc/MJZfgOneRhdH9zh2F1nrr+ss/cmZ2Ses3fE4lYOMmxBG50d
r974XntcvGXlI4lXlZSks3VfdvarRNdwAvBU04VpBwgRWUILmOnRsU/H57i2Dy1CRnCcgFQn9pdl
jEc3ms9AYX6MPn/VQwPIPjbNfYMvnX2OGsqhKaaJGS/6xaT3o5fluXfro4sJB/xue19HnHw9ROKR
NC9RB4BY72WsX8NSRymsReJiOlJmkONZu7zO3sKl/tfX/SXsNKjTI1HUbMABoQo8gB1mlZSNsqND
688fBbjwNGIjgdL/qcnxv0zrjayJ3mCtvuT3zmi9jSa2b422r6bwGAxkYtzlQ7S8LVqws4LwmtvN
RUvVqZvxEUPWqlCkhHmL9omx88PhNHE/t7OGJx+LuFgBbJAgopqJQ8YM8W7hrey6fw+SBuZvsmCf
HtEx7DfyHPCzovmwIi6uJ2/CzLpDuJU/9cYCiCDub8vedTv0W7KIzhQnSpbIcLRP5jo9FoQAex2V
/Fcv42Gq+zelB0iZeuUnQ7DzrM8HSTnrwji6oKgSjiamGTtk7DY22TFeGtSq3rIZS+egAtreHRiH
aKjfkOG/GXa8TZzqK5i1reQGbZxvK5de4sCy2MbbTLSIAqYTEkj1pIJult0LYXHs55OLMCeqftqa
8fLRz7pbYU/PvuM8tbb5Wk/BET4XemdYVtYNRnBadd/ZNvZXLE3iDtTufbafNPiSumcfp8hb1ZWF
39RigZtlWweNOiBTi7SSVr44aKBMaXxw9ezRG5MXIFJ7QvQvM1RYP2jOeQslfZls46E80Q/YBXGn
3VnxzL9SxrvOtNOz+AJMGHkBufOh7qw100LNqnAPkcVjIu4hzYLOCTjS3yhDISBrcZSniW6N/VY2
lGckR7HnLjr/IXdtlB6Y1LCCIe8Hn4eT5yAwEsJDDUIiRwqk1K7PY99egt7+BVq9s4f83vankxWp
bRDw+Ot4U9PwladXtfTTpiC6uhVDCscRQRwccFhoFQdUo9G0y0Q+Pdf0L5sZJFJ72smdLBzpa/NB
D5JdYyeE8xiktgk4sm3HI9Xbu6QtkpJmXLUrp+8+umW5IEkJer9ur34dbPO2vHTosVtev/N7fd9O
E97TeTLJpnlIPRsGI4fRKdXGzYDRhCgAjgQf5G4PDZ3k1CmOadM9V/6yhebl3flO/opEwh4GxZev
h3DNWgMVtF6HxM4nSb2YNnlZvJea9zXF9ONryyCsNP8hYHUwDf9ojOkmNcHik26Tj21cy0MvKkF4
ToCCM7XBPKWfFZAxPsfF09H7Muj7cnGGrS4zt60KcPQgb0wq5ntxhs6H3B5GNTH0rgHmTGgJGcYh
QIUMMjkA2BQldX4XGDpIUF19qTT5T+NYdFO4C4dia/jqG3Ddwappn5M4w/8G/h+/2P4AUwULtjh8
H0O0Gj2o5TmwDM/rf0qyn8Ye0C0c1RcsbupLHIbkIvBsk9FpupOfbKv8NeQqKGu2PqCHx7DHENgC
O9a0dDgov6A32eEnbRbwTPotQwledowEl4V7VTzwYhvtDnqONLB2wG0eu1ZtlkE91SbRo82yYx8h
EJKC4y6iyzDGZ3BBD/NIAZXVdwG3hu+D6rVRxMpojBkJ3jhR+F/ZThiPpweVZXuJ0Zrdn0qt30Y0
BGIy+7onrS5U+uo76bU2i0dP6z4b3xJVUeSKrHVljJ9epH6NwUIz3vkaYqzxYGnGvlqnBZlv0BXo
yyzePs3yHX5W2LwPP2UWngafECSSTIQCoFCYgIUbzdO/8mDZJj2MzQTr0ApSYlp2m4UI2DXaUaN7
HRfexxDE74AK8bYtscmen1oeYmTbj7NnuOSoyTN6aoc6rN+ZRb7wVDfTOG+mrj4uBHzYfst6xiiL
puE1nuHcTgMZax28eYufMLokI0hIRccJAdJEuycD2DKmCGDxDhufPaQZqBCU3qFDD7OmwHHn9OAR
zaaF3ZYsxr/aBbhPtg4Rtf1aPIQR3XbXRPEBy8rtmKqjJ+CxxqmebAkUGq0wDgUym8+yI9ku27am
L6h7F6XVBzebz5Vw2jI0spBDbnmhgHu/H+1DWCmcWHT6HJi53JXBSIu52Msl8feE0vpjmUBkucmy
i9KGqnygt1YbpNUFTzklo6nz5OAn7qfWI3uXqx/sA2h0LchiGa9132t3YV+AfKOD1y0bWvL/Ss2o
kLYbMKZGgNHqQqpCx3sqY6lHYfymM1IZRty9okV80v0CxKCBlUppPBvNdFpSH6eyBWskBOX9aXx1
bbrSvoEVeOtFtLQ7EErMomKv+ZdrzqOJdwWL8+anSEDVY4aiCJoVuW9vZ1Pf9tJTKtyK48osQlZW
syjYslJ7B2ZzdMPy2RFbHw3GYjhmJ0xg9wFRRNPJ8N25wMFQL2kjgO6fnDfYJE/6mP+a5vCtWRqW
2+rLTkVCo5AtikEAv94Mxsm27P+yKdt0KIy1DgLHqRgLcSJr6gMMnpoItXXvh27Na1WnJ93Tdkml
Vn1HSj12xZOckmX0n5Yu/02C6TUcuxtVKsC++Vo25lGfUUikv+bSwLJC5yIfUk6VAcvUov3blfWW
hjXNKRJmKgLg92uDQOFHfD49/ac3weeAzSfJAzbc9jqync1IQTmTkUjGzPXB5m1hY40QejnqAQ6y
M84K7ETbL+u7vCgfqhBnxcV4mtsGUxeXNjaM+azcz3pGzy28lHSn5ATMZn50tR4VXpfbJX5qPHvj
AQF2SlDLmgX+rYUknZ66Lnsb9IlJUnf7i9y4QUpQmPKeK7+4BHb2MTYzuHg0B0Oa7Log3T3VwuKk
fsyhgBvRA8U/JWG+MzmUVpw8pQxye6TBPbKbilrDb8rnGiAhSpM7x5gOmlvfT8ZwydifSDB4u6IZ
11KaZXn5XUTuiihBW707yffPRgRvqHZMavPGcu5VYHGMo73XKbxJlhiXSNxWC/88LcNHYVsfg42C
BwTrMBnuB6/5rlN41bnevestykVW0Jd729RebbLYsGsujES+gSW+UGXuuojBGcroDwxMlnUcxBs2
0Q0tvm/kk27yZGIUhUsvfWl6eijECYIzHMd5Z3v1a8uVoPfNW4eZGOxqyLekOXTPrrM2fiP3fE9S
vQ0y49SwParEuh86HdcR962y+DoayXSVwzRHUt0fj2XXncIpvnfZwZmZ7vXe3s3x+DCiqRtlsOVa
sKAsDxJnjIeBQcem9o3SfEXKri5Qp3dB2+zsatw643KKrfIAjvha9MZ7O3HjNSSbnnLQDiqmU86Y
DsA1gCD2KqoMGxVBzQu1s+GVu8zINkEwnykiD2XZHuWN0WbZDKyGaETX+IGmdJWU7FvDPtuA8GHw
kdJF+kH2X4Uom5TKUlXKN5Ibcwr9h8RInLsorzFkc26qM7f54m+5mu97YvxkGffWhN6dC6U612Ih
5jr/MpzUUgR2ZA+kCPeCS/cuVpS32FuGn8vs/S5jfCgZ+CaR+zsIg6MO8FTCI4W05ybV0JJZj3WM
xtNgIiuVhPc0Lnv6RnKfz/a8FovTQaFBno/J7zAm1UYiaq1Nm8BsvyFV3qQHLvdwzKFFeeWu0Z5n
wH6FNNi4JweXjerWUnNxC5iQ/ms17bpQFN0i+NgJg3hmAAq+/XwQs5GBLNwEet9Z3Ec4k6gFHwaT
Nu+XQz8pLsdrlWhvqTddJJwsXYzyuLe3VQjvuzurBYYe+0Jqejk2/ihcx3ZrcDsoB/xV8WMh+U2X
e+FD4jO3d7LquyZL802gvA1gfFra0m6dCVjyQF2rOmZ5hjtG/5EheFor43621RX4O16DcFDpFrOA
O63Q/8v15QJtkVKphWIKq32mT1rGf3VX3cCTMTXK4WzDFHPVdgHJerplUgM53kCK0UP29vZX5Xjw
7fgkep2C5MK5GZeYYsnuzOi1B+AiYVUgUbSI4Y89JkLckJgz0AbTzs2AjrhQF8yDvF1Ng85Ur/Ip
F48iiu0it0AWJw/FlO7ccURF94qpl58pzG2atY3KVpUtq4m7q+FZ96P+Is1aOdZTBZaSCRpJzxEF
LmIKfRqkoLBJRDCa7mg+0fePV3qi39MpnMb6zso4R8RsiwZL1f8U/rcLfwWVatDA6V09Gaso/NHq
azbdQNutUV4EvLswfu0hzkHzdcIHVkVuBFkwh/bpYJkY3PyTb2Ijh0A0WAHyupd2gEliTO9QPB7+
wmAeI31FrwhM35gB0WTR5tbkq2BjxcaIYm1btNPNIieSn2ubj141J5eCeK7R8o/mIxPJO7lBzCjE
tZqWC9h5HgE/2ZkY0nCRkwqtOrgeCi/ZPEfTJDtI83MsAGLb5RoLzFW3tH+JmRMFeI4hloPlVW5/
yKnR/Xld0Vlvw/LUI90tuwRz8DDqTmXaHuwA+RJSE7qTcra0nN9lWLQ8I0j6mi2fw2BditRaeb06
IP0DXhfxwQDm8pCc1Bit0LOjT/0jO6UuPuq6W8sGatN5U9EZkzk/mK07WTpOn4hVZ4bBd0XNjs8m
0siqm/eyqgZbEl1oN4KvhtkLEwk2layZHGsi1h0qJD9y9UqSIzOQANkXe0boqUIXgskSCa7qsBwJ
v+Xd6rL+x3eSnI2eqBkN+4ZFljeP6i8JG4hjbUzOd1COh9o2Cc4hOgRI8NfePb9YzO3GwBe3Irea
0vvQ/C5bA6e4eM3MYoyM/dBrqNOO5IiTepBMNQ+Kg6JQNUNA3rRBAnVT7NwkV3+JbKhuchR6Lss+
n4Az4BJdhod+IQNkO/IN2PfEghjljnZn0ukG3G0ZTNz7FmZei+ke1aujyluknvu2gng14mD1LE+t
YjmAOW5lzkITFOFXwPoA+mRbEI96TniRDttc6/h/X5PRz0oekzQNZY9wpy4UQx5ezImi/Ym0LYdb
oqHFnI16UHaANXzGtrr3W+PSAYt2sHYJiw0bJrZRFgYw0Eh67jEc7IDlFcVTDIJbfbThRD5ibTId
KVSlrYH7PkjI8ZW34snIfsoM6yCnR0III6uaJ1lDwcEKdyWBqfcGABOf8gxbCuARsCt043siCkSI
W1f8yPMeSci8kpsq/GTkyH99n6k8GhD+O/sootcoZxT+jHydCAOohrWZq08xq2lcRgzpfdACl1wQ
gUggIZHjyObVCSFy0eh0DZjdhOSnPAU5oAxI5kQxw2aOzQFlpuBRgdhJB2H5G8rZXepMACCpKwk/
eaTdGcEt1SLAsC4gASaczEhkDbLk6NuIlIrhA1WsFEpy6LmQGoyfcusTbbaTvCE1wtpiW+BGI1u+
ok6WoLWMlkRCuUTkVLgRunO67h2J23SjbjhxwQaiv8PXdmgwyDFT9WXk7qn1ZT/OwYEIAUuBG7jj
tPEl4yjaSZSwwEvo+fjQVPaZWdFf+K6Yj1H4yW7M05m0p7tn5yYVO0BPwA0AjAvpMBOqssV/lFKB
/SePO+0UpCyI0ly+cu3LEhjGO6EjKgHj8yUKtEnHGEwjOq7WZ8LiNwXOCRK/OEqcuooKRy6puJ85
/TQbPeQLB8a5Evlp2W/FEq5rfFi6W87rBClOYocM/3hy6ibRRs5YPEDpZp/ytxIPFil78elTzxJt
TF4rhqHAazTksmwfAHbHgKurmL4GUV/HKdyBq0BsGNizslFyLuAcDEtUQh7TKsaGGRaL7zCTLhnJ
tT1c7YKf5hkqyz74TOIER/J/u0biH+fApZcuz89wEHIMHySYhOCY2zi+OANsSpBHPq0GaSm4fnsH
pfesE44BIhzdzvrIQgAUy2fby7Ew8u6VmFXM3pnPH1oAYRd4Z+UlLPwHf6y+/24Uo4YD96657ipw
0Mh0IL9BZPdj8/4vJDhnMJ57+3+Dq6VikVyY1hk+dEgKr+jy0FriuPnTQ5ZdJJnj7jWi1wDIFjpT
Jznq8Ty+qTA9GeqV4M8HQ/Bk46Ksncf9Do/KvzeW0y3XOP8sKyTncaiyPbtqseqdB9IWQYO/OEDe
iVSsgYY7Ut8acEN+RjYjf2TQ2iQ1CPQYVDy4KNrRXpo+MrwlkPHScQCVEMuEucsvLXbzLmuJReBR
jllKU62+yhGVQb0Znwk2/AoHCNYIwr14JxKRYNxhfWzRDfoZ8A9wgT9Lvjlf+V0JKxKSOSVs1Twp
r3YJuIGdXBI4YetvtAL5w6jeBwEtJN7f4RmGg3uQak0+gLNUK44DXQ0I4Tw6Ok7DUO34K1kUvqFp
vId815qYKCbMEtA8+zcAtkKK3i3uo9wBE8GDuCw7zAnebZhyvNbfrlavYtY7d+okUT2a2oeey7vi
unYIKUQ86sdgI0G45RBowY82POl5d7PxZIGC+eCzReQdQl1bcTtKHJL7VN5JvqLGmdfpu+WJt2u0
eRsGb7ODJE9rAKK6pSCKHEpTtrn42iQ+Fl9EYGce/4zSEiygZiD/0Rw9zDMiiA6inhNjRxEE4zQS
NJeB/ArnbS/YzvogJUShMTudteghlSPMwSdAzE57FHMheXek+Nhzvhn/Q1+OSVWGLD2vler/eJ3M
ZqEkwkgSIr9hK+Pc2fEF6CQ2K0GJigxGsPSmKL2FXboBdbqZ2NI+BJ12GkE8EqjYdAbsi1p1a2u2
XzqSAMVtywOTfegwzO+74kHCqFaiXll9y2XvOZRB8bKrqOVl3yeRdylCdHzZ/6C4yDv7Ccxg2ZEX
RwzJ9YOVZWcvRYiT8yChNOmdI7eGnFo7j4BTkMn4gRJYxp3EyMDBbBrLMl5UQh0IKbndYA3+JTNj
a1/kgtGLaqsI5zH5sESU1IhJX4Qadi9bReJgTTohd6uEC2KSvKHEHJ7PX/JqZ4yUgbNKFktUZGi5
l2lUTNcw7+nVlOm2QWDDctu1HKQaE5OJHqfsBonG6QDmvF0rG2505hxkp2kM4/zEPC09pNqo+EuM
0EVeRZzegAsj028NdBCfvAPkDfmmZK8SWwsARxX/Io+FMy8BTN4WHQ245mgQ8Mkl5LIjpLEygYNn
gfR2ueVOtQ10e9s0KPqy6aS3Sugfas5NoB+9tMYCLQDn05ClIGxV2qu6Z3JWtZci0cAvV6gDkNyk
039dCIAoRHiTY5KFyxsVHnffEoCqL37kxpb7Z6mLbU02bnh4nXBrSm5ByPjbi+HPRH9BkE0l/VSM
WZ3s3fOe5NMCRDlXnv+Ykp0x6TtKmuLTnIuxrvAsb914V9msNglms2DFWGgQI9S10dDgYXfERvHC
6wl8U1JvDSMWSWwiQpxsKHBiW1kmDnZHdSJRQVJGi8td9iB7WtJSjwGImqurbIGGEOZZxU7yHLn1
mFCuMaKS0ECxeP3fZzY8LzX8C9I0ru/GBzkM5dhTLxKLOcHyJfXo9e/DjBMzWlijRJco/lK9dfh7
F7O/l9Slj5wDKU5eZR8F+aA7MHZnp/5/bJKc04ntnaG8vQSjiYpdseF6PLzkcYcaDvFTuIabixOG
JZL4qNs5L2ivU7EN6qRrrKAsVYPkZuz8LVvlzdtJrwEih2SAXI5yDwTlspZ3aMlGedNWSKrFz18g
pPHMXSAJ3dLYL2FUIRKJwx6qLjgZTOGL5ChBkByzJdhHJjG7dchCotfW0g4S0E2V4oM9nyhFgTM8
QTk5SOYsGzua6KZw36J1yynSzU2YjtesUyKIeWX4ItjERy97N61uI3G10P2TZJd58xZ62q/v64j9
asO+461mUVL1o5OkX9IKmlrFaUE9C+gxdEXGgqJ59Zy0xJFWx6knTxCv8SvttmgOU8Wiv/RB9Iqq
1QUaSLFagIqsECSEshFB8mydqAYqoc5hp/6hNEYMmbnf+3B07nqMguBCZLw4XHy9PDdJviC7NyPE
HWbaW2DwnMZ6RpQ1UO5D3y5A6MuavNoDt5y7KGxHJWpui2UUFNb+F+0nnUrVJ4bNELvKqMhIJOu3
0WivRRydc8eiqR8ijyvGPwWuCsiIxQXGn+lnjcseypFL+5C0RXeOHShRqV+fEn+CwVAixDXvHLh4
jBfLhPfUNZ4eToVBYO7ranEOuRyYckIRs/MCygevW66z4MCWzmlXemqikT8SpU209KmvxLBXXGXq
/4pCywHQV1vb/+U23zMSL6xTQfwZTajhQ3RU4T/IYmpFmqGDr2s+Kq08TQScCqSVhp7Bqk6Xp1pD
SXusAK43vy3m0gC0SOFrOoEIJCgUZV0KoNmtviwbYo6nzYA57dh1d06X7wBVY7bUaLxWms1Pecuz
BZf+GIQAf3sH/F7eXJsIWI5krL2HPSe6fa8YeAONNN3X1gDt3ozcE5Vr/jojFJS6xUuvKQJ35xrT
uA0W7TOtUWnWxk4hKIuGqg0lBFDyefE5cvH8NSraSlMyYZfhpmDbkmrn+sAgmExFaDSgB+IzCG9y
4GaLvkx7TUdmZ9QI6Z26FXX70gfly4KbxhrRxfMY8pCdVqcQV8FTJNSkjI46unDOO3Sem5G5n0VV
fZRjWKydtvRQXaVXWs27SsVvSBLhQZtNBt2y1Nr50M+gc70kfXHIrPS/2fI/ExF+zQO6I26SDscE
mThqSaS+8SO8RT3KWpGhPfYmKqhZUqjtzCUGI5XuoQli30Y4Zm3U9UezZK8o3/zHyOIBhz86Knr9
qfnFqz5FJnyf6Zo1+WOVMbwous9gRo7Q0GlqOkHyMuZodMR6QhVtmvE11grG0CVPMhtsdadAvEeA
VVHBnO6zQr/mA7dGYtRcjSPy66jJ2FOQs88mVMFaFLQ6/WlYSBPqKn8O6+CMERayMnrxpCuc7OK2
ro+maVxbO43IEcHyDH3VHpWDt2HRdJd8MJ6rBJJvZmYURIhsL721Wnw7I9Xz70PDfCy0Ij4tFpi1
VCEAizrtopAyd2nUt7HC0xDM/Rs6E8ZrONGhHTN6ezSOvkrfPZlRh6fXhAqBVtu/yG9QbZlDD49G
McsMHeOYlMzDssYBieIjtJX6a8zWmFsulkUwRZ8g5vl5sR7elQsoqAFteZriT61GJ9vTpttk+SNZ
3nKt+uVtLjRax/D/7pySGqBTWGI2Ub0dgvm7CLxTMpdQUgIQ3jEQDN9fzkHvGBCodNqCAwpuQfwV
Zepqju616RfQoOJxVlkN4LkE0P1iYAw9xSnIvTKPaBwU+rGsXWZlfR8Ul9HGmc2rIPEUNvc0vj20
0UYkmOsmwJ4I5vLzFFc6kdz3jv1cXDSgO6jFzpQlwLUeMSZvVxN6DSBFDGcN6QT/7DpxdvECIaAs
wnybAwUD0M2+zQIdnprjfdct7gqaiZNJMM+gP0FWrvsmTLZ67U2iceGerB75IJYV8TXEzcjkfrKG
mW2Lzp+KnAdD09/xQ8yQutLAw4/fZhm9wFc/xlaMPi+D9ybWqdF1PNs7KzggLxOgXV4em6rDjMSz
7rtoKmmlU9QjtoB8Tm/+17rogKSQve/gv+BJkwNt0GLasku+0EvH601HOG/dNh2i9oGRAcJf0uNc
O7a0ERYINEbPLBytJdgawZ1lzP2+SLVHb0LzDXhiblRs5knHvVPnHuU20ao7VFYgp8fOSeCkhY37
41SFXPaw5V2PTL3QR3qT1uJxlQ6FZcE8DtR762FjZCYDDuiK9lqQInkS9/Z8LZiyQ0211JcGDXnd
9RmlYVVpxjbyhvG1XYKejEtHgS4Zb2ZjJTvPJuBRUiDTPSIRsJs7tywJGD0ZJVZZ+nmGZ8GkFzrN
4E/Cvavig6ZNGcMkz5pXc2Jll6KrsJ+wQzdEjAUuNsh5i6sV67nptuD6g6TrgKaageyOvTQ9pAwA
CYD5fRZcSwEwdC3uyYmVHJ0ynfau4wSAVBOAMqjw4Q2wCvyI0bQ9dwUduyZNzwGS3WgSwP1Y17bx
X9aaiDJ3gbNr0eKlqdcvNP00/Wj3ycR4zoxvSq/UIdF1a2fE1YLqTeqs8xL/1YTW6GGpJVVPteBs
9uYYrpyu5CwEBZkUHa327I1pXYOEGONTHGaYozdFtWcQyXAtN0u0Xd0qvMWekXKv5SbEBvwYjm1m
NcBBGv2r8Gr3qXa66H2w3eUrsHR3veTIWZWmQ1WYDcnenAewRXXp6l+Jm0WfNZI0exfqIw4DWml+
IbSNxFA6IxTt5tCDJsxqUGGydJyKwPZanamQVbTxYAoX0FbbBnY1uVIUZI+FMyOLMQ5CznPyesQz
cLaAgJZFFYW4nvpM2KPC/K1MRMeKtGgebWfkqU0hbjkNW/oeplPzNCgbsocdpNN1AA8KQilxX6de
695nusWXykzo+Pea9akGrtbGgpjuT2BGjAjJ8dEFpUUmNGwDsyuu/twv/yoVIYEVdqFLVupEB6z7
yCz7uecKsBkJsmDA9ND+iPeWga6QO5XfzWQw4pgt1I5yEMH2bKG/3g7pk9HB6ddQwFklMbjxYVwe
cJzpfnG8yhDbdrSoX6lRg2OmXPjWTuyP5mZKTA/n0Wwm43MMNjt+V0jejpW+Lwuj3zArBuviDtT9
Lvhn9MubGQx20xO3skbDJi0MIZqroc8u82T+mBhWrjAFTJ6G2oUeMpXWD+ahE3O3npb0VORr0ze9
jTkm/9lo2IhOGFIumWihgJcgq9axSPBz5dFPGnrygxpkIwPccMAjGv+bPN71HpaTLFp952WpuZ7s
SkNJNJgfxu5jbN03Q/3yUOAKPvUj0JluFB1JB4Yc1/Kp6X7mHHHEMX7y+ja6mNRd+NlSUGIYTg92
mjAvF0wRnED8CvHmAsx/n6bOFTGt9dQW6s7UGGST49VG9ma4PaKnU0B37Z33hR7+1hl00AL7seRi
3xi2flDMTNDITpG9Ygt+F85zA79+P8fumkp9GgjyfE62y53PlZ+a80HLta0NdMxAOoVXpUuAeutL
1JZo9c1Hm9l069QHXWGvNnjnev6xgFF0dCsChBIHDjstynevXV6jft74Nj4PiNgW5etA3sj0YhC5
FCxqGlbPcbDs7fAwQSAgQvuA9u7dkMA/qzDYWTLBlt/h+vCn04XUakVxmL6aSHD7IfAgGzlib6XZ
tGErhkYeJMCPBFYlIqlTgjENRXePHm9mWYhY0jt2m82M1iM5fLQtUpF2r7yXNLsY0fzKQ/LQGgJE
6W91c9iYtn6cPNyM2Wq4du3kkxlW8hxjmWBHLyICw2fwNXzF7My7VugBOhqWKBVSA5b6NUvGU7X3
KQQfitLX0pg3mKCfFzeh2A5XvAQIBOYPw2aI3HfXbZ+wKEJP1DoDjVuJVqWRK8DrCVpW4zefbqJd
yB+tic+SQ+TCBQXFrLsljjedm25kBeX//+DXcBFQP235X4tmkR5/yWuGKEmU8KgcJKBbptja8Nb1
y7YPaXAip9IDJaPY5bq1NkVkvZdoWKas3KBeJguSpIUKRDBvNQgodoKuBSn6yEeKUQIyCohDiw51
ILhqWbPGY3htR8w6Cuhy+mueR6cgRtHYsbE7Bqk5HxF5ZSKLmCOFinWzuSDzccaWhny0bvbzmNzM
yjkUjn8r9OHmgRUt8+B9jmiHIuGNl7PfIgzcNQhQR8+piaiHHdT0JW2Obzs2xyhGf6uZ/pnV8kIS
kG+TNg1WKM7sPCPcBqhP5OkRPRpsBBBe6weAdhAo+ouGpscw+GdYJ/fIl9D9pVOK6p3dv5bYwVeK
E42YIXf/K1zdPbKaX3bcP6hlxqBhaHAGQTOiD8N1weORn06yy0hMJEqfMObd2JjrZGDDpzjadGPz
rfsp6lYTWOgFyr8JmkWxci9kMauYTHhw/X/KvWE1/Oj1+TV1+puJ/Q5Lbfb2xnCyW1MV3xS8q85Y
rqTaaEUb6JyhLyyPxKx2QSIDkOarSmrQHDOgR3QHId4V6bG06yeMP3eOC+FH98E1lbvJZ1zkHqbW
+iePKOUwmbQlQ1Dpo+7tewts6EINpK50FLj/u3fAjityjnsbBxcze29r5B+zGmcOkyESGeJYYSCK
Gy7rIsqxogTJTh099cjOqLF+YXcudMoGaZkm1gvfr0I1zkAfPGq+Cge1A/IwqpU7p0bKRFOM/RCu
5DO3g7V32DkByyH/Lw6vNeZGI3IFGOfCVkE5hmMa9OhnNhmPQ4EEAOWsvnSr/oAbp6z5Abn9dy2b
0emB8RceIqN754rgpGXYJExMmtUWudwT6yURwK0Q/4Zy8HeeqvKcxU800LfKsDaRynZ8eBc4M3+w
N+kQHqlGuwd7MO7li/DXs2o3/OG1HqaACzsVVcYabLHCQ1x7dpKWtnoXoZExguJqrRdEkdGWbS/I
FiG5gkYWQpMbr0ewJbDzNyv8kC9tWZQBXp+IYQ42EdOIYSRvopEUXvlzVJq8Zxc6aKnS+fVSmt38
hQ3k460M9ffSaiDvmwyfjAL50hMA7vriQgH4KaL2X4oriJf/2su0Y2e2aZfDN3vJEGXlV2aveM31
mxBMAX48BelyHDNtn3r1J/8Kb+nAvwq5KkfI1VKAhszhylm7p5GMKDmZqV6c+RGh2to4+ZUtam3O
Y245646rUY5J0k1HF2qYztZHgZvfKR2c77JglTnzf3HMa9J2XYxkPg9Tt+lmRCwwKQKSzR8Dlfaq
GpjSpuV0RlTVz6aVhzyTuAXLa6n0w6FMZQMtG1Wog8ndC02bWWx479ZfMVxe27tnr7R6AZaxe/SQ
o12H1fgIK+ghGXp8kJrtGAUvjl2jCIy/o2rNCYBYK+YJeiihm7r0aE7jSzxnx5YxBL3vN/AxQcgP
ZhrW20IHllM9g3No04+h+BFLNkRkVz5/284oMXUvY0bcLMYXvX1PWG8WRCzNJkNH+gVNI0QoRVuW
ves2t6SB3AgmgXw9dfRNa2HpwA/z1Ft2iF5QDvY/PrwRxR3BQcxm2HahvkdU224xgB24ivNfAqI8
lEGv5Vmnprny818uFvmYOa0/CM4bjJW4B4xNFhHr06PElrAHek+rbOHaMIMaFuyPlX8FKLqFXA5O
2q3k83Qz7U4UWvlMfZRuB+AjpfroXU9Yq2bnrWO+pN0UmGKcKwMhIRqxWnF1ux8E2bggEXaxMQW0
/QdvGv8L0JMjvjA7fWQBJz7Q6GeHDEXc0OrW8sR7Q2EJC32Ab8yCIYBzF3jv8cAS4qgDLKMZGQp2
gIkJn+xSp0XOxflxo5excbHaAC3FYMP45b86aCWxJ4kyDcHMo/xkYC5ojiFnS7owFcYG2W34pOby
5iG6zTBFHtffE+ZxyZllqSbjKte8mX/xAbzgx05xDWr+jZk4oGf/w9J5LEeuY0H0ixhBC4JbqXyp
nLy0YUitbnoL+q+fA71Z9cyTK5IgzL2ZJ9d8B5tffol+1fTjJUeJI/5v8IfHU1Em7+qN9WVgAS/E
i4zMnbQebZs2c7mRXHELBMhzutMiiEfgfrHdw8AAkftdX3FYX7HfH3KKLj5ctAwwr62HWqIMEFRo
EOZlh8z8zjYxtbkWbWnivrBFE9S50ZN9nw73ehzqj8Z9GmISDLJow0dIyKPiLnEBBUSTHDSpvmJ9
awdGtQAsusR0vEFzJh6bhNDaWcnf3zHF7WCNp+NMVZihy8d0loUuE6L9ngzAqFuxw7MIRefV4s5w
C5YQ1Wew5Z9SvHSesWLU84cDvdPH8qR/RAQUuAdUPEGj1hajKGYnizSCj8hD+e9B5VT6Wb0meK84
wdZ9Sts41mJYAIh+eC6cN0TtMXmjFT5Tp5MHXnqPjOLQjPZLg5BUIrtk1TefC2bYPn+uLI93Ej6F
rdPX8Ym7dryNLfngZsMaxdsrk5O+ZMdg5uxuBbtzlSXPHuJb3KVHhPmwnZOrCYN/dBzUp3Rt2Tvo
6Sm0C2LmqM424pQsYDaYUbiBLGsWfcbArX4ng3o0Mcfx1Jn09DQwdguFaQWGSZddiSNZsmvUEB05
V/jbWVF7PPrpckqZbs00NDYzWwHshz1NTBxMxCKStBKvGqc9KqM9OQPUNcLUNPBCMby7hBZWGl41
np27ylAzMw+T7RMnp4t+EpyHPF4FJGpwjzlXyE6PcF7o2EcUmvkPIZV9PSPLzrkN9chStambAt9k
iCLB5Ic2I4LjZU6vsdBj4pue1REcxj1Vuy2vfsDMPnBjAyus7oMCdI3jgiseP5lOBrHsglA4eqZU
YfTWzjP3yyMIt54vdZ8EK7M07gfLP5Qxbj3gcq/hQNhkPcbVa1c3ybmfp+prgTxGTLiv6KlBjKCY
Hr6NFI+wTG+jJT4GTvIYusOPnhAGzCGc2V4oxSMfmzd4rj6CyKfc2NoU7ouOZKqxI+c3PogsZhpx
aaXEwwNx9qwcE8A55dYnO1N/3cBp19KsSLKkeUXdzaa848m1rDo0CT44uWLgoRvGDGSmQT/pso3o
ouxoIRfPRQquU/l0FHyyKxBu3tly2NO3fgWf+UW5h0MSEjaqkymlCR2sWrz5KJqNOQEuDC3j3iW7
/Ic9HM1xn8OSpOCZgwgyygdKsW96w4eq4s0xnH1J81j//JRila+w9QFpp4i1aynA7yeHnbwV9d+2
FRws4ZzM2L5WQUdiPVwvAK0We6OsjS8kwoX3eRqQiGziuDcd625ShQT14ewJXCcAmAkWCaekAeZd
7PCnDzCgCf9xnnVVjoYWujeAv6tSlwawsTkSSpIFbaoQZMwCBCH2Q5bPVpWs8iq+8RtM/nQS9Dyk
dKXvk0Wk7gD4qhuPozRfezIaeC6IpfKNZBeInQGwB+xxe8LNF62GdsbJmmgjBqfvhNLWY1OA58oN
4wWuzp+msNAdqPJILQd7aZHQ05921LC2eU8KRF43z72I30STQiEIjrTtP/OyARzU7+N66EH7Fy9B
zv+gzvBR+hSQrKE9hT7YLKWuZHi9NM5yTTGj1IN1KXvIDKDmfY7wQGywcRP8IfsLxZ6roJwVVG68
MKCyYtXYzsWf8lXbu8TWeA4YzkVwTiOifT+j4r/TEzwxQiQyuQQfAejwMwp4HTqiClVvUnmrGn1R
PpCjNAnavIx6UAn9z+R3NTN+8TH0wc3sYoQxABa10hYscT96jxAvY0yNaeaCu4vq8B8mq/ABXP6L
A8Bk7AR9loAsvvCG8e+Qmd1p7Oq1h31OOjPggn4fQEiTvhceTdt71l2cOmR6r6JdHaaIxmv3seJu
pf1QYbtRl6BlQKF+p+QZE2dYOZRa/a/SD9+lKL5ms7hS6tto3GlSY0NDdMZkZ4ZvUz8/dkrLYLL+
HFZshaomIBda2B3ydYJrbHz5jSVug0ktJlo6pCmu4syvLsaErzazjIj1MWYnB4SqK/dWWd8EJ0VL
NTBuSl7RMj/28TgdQyN5zBv/n8iGbRFo2EA4UWmFxm8m4cvi9fsk97cpIVO0xIKDnZsvkTORA+5/
zkHxBn7+we8KcB9I/I14NyocsoNrcu6NCz6bIcnPQUvUGhY0Z9xcfXGg0bUWrTwHRDSxPOXjnbW4
J4k7e6HV31egxugkcGp5DRGp0UDaeG2y01+3BnmMKuJlDN9CQI+mKR/KFBj1vLfM/qhi+xsT/1/p
eO2NM+K+sFGYBm3/5hbuSVjc4srEITQh7WhgHJsQh3nIvW9tsTVdEuEdEl7hpIYPN0NjKDLnknSK
AwM5NueJisfZa/2aXYgc8Bcje3JM68WF/X83OaOBcI1tpqnEH5URO+JL+08gi2sf+WTVDBY1+7Z/
jVFjwZlUW99zz74DttpTiXlDoTIe0Qj4VJesG0CZLzXX15CsPkMyRD2CVXKfHlMVnChynRx/fpVV
NHdUzCl9xY78V7huNq0pUhqfkxP5RIGHmXyL4RkZ9nIfCnFs4E8l1E1SNk0EslAt4hXLBsYW9TiR
+Mye6HCmeDsylgkHuPiuzpPhRfaq17kL1u6wrMa+sRF/Eu+jmYClu8Lpvg24m4UJ3LiMicmx0ODV
/T6VC3JVNtudDbWx8Ww+XRc8UX59sVyHYJE+eHeEZjHykDWQIWqq62LbJ0romwpfk+sS8ZbbsPwk
244jLCwCEJRWI08DWdhdozAPqeilpAEEnaM/T03YESEbZDlIr/gnc0qOFjPyA/pNpkw209zZANVD
gJCw3hOEnC3BgVEcIIWd2dQSRWI5aIg40ZUm9Um3kaj6OWM53A9aQ8MdLkFPIntWGFhY1747x6TG
MukMB7O0UFAjF7sPDIeI3pruCPEG8CpgJSJNiMZuX84+zsOwnreyGkJx3yyReT/IIsu2eUtX/zlS
zYyctv5ojR4ktofyrzfmiU1BOiyEixdGTaPI93FvKCHFLcxz84TBaplORMrDQTYWVK7NwKHAQxES
Y0Y12Soaidc066BOTYuzPsyLAmN1vandfio2YZZ2CGpbtRv70tn60GveUJDXX5Zu2awSd2HX1M3W
mgLGOmAVRGpgAXcAuv8iLIkFRzkuimoyDnjbcCeiYejr+Q/FO/8htsNxo5C/7mGmLXdRF4uTHau/
Kve+e5eGmppxxgwG9BhIcboVxSZzrBB4Cmt6dYpWnOoAIRD9g2E1wteDGSorBm2cEXG4xvHUrkzQ
lvtQRiOagSWxv4M+sBR4TxFsUM/Iiy8dBKymRWqSHEKMfH4yrIqW/B3eaGLZhpY9GrpomGzMjrHM
MClmWMvCQIZA10T8kHJwW7tjVawEwM+ViTr0Ng8pgIAsonFCBvPrPPe8YVVqX0tapSz48V/Q+mSY
jnMDAzYqUN/E5boFWQ0Pgf0YJVjotSOi64kuvRGF3mppApKK45VV4AnrPDumZkNskS/JhJmTpFt5
hoPKdIzcS+PD+U5CCgiWjKj4pYn8mCeBZsAx0gcUM+jCgz5kURt02i7a7DAhqJazCZt6mRiMvSay
V0Bcm7uhjv8STU3XxZVYLUfgOO1YWj/2UNRPlRbXTNRoj0Zk4DhBt+RgXyQ/OBcdc6VPgJ9IeDW6
QAT3tRc7f90lDxD3sAZCRKcrbwbtPmok8jvgFvdlCfOeNasnWSS33Fc+/sL6woxfLWlxrUPii0jl
kM9koMnV2Dg26KoRh5nRJefK9VPKOGXcoHGxYTP7dvDZZM3wxIjG5rqkatfL3GcwVT5hbv6iKG06
xY8TQIFqST++o/KJyJMukx9vFoQOutk0NIjr3Q5IYzy07zZ6rWvutnYPZr1bnpzZmtblcF7MG/07
yji+m4FI6Mgfmkf5aQA7s8FIArBxSGrPub6tYxbYiYvKvqa1oA9SgcqhDiDeZBjx7niTCukxtA1t
gyFhRbIQBtxl0Q9yHs5+DRIQwuOwLiGtbVY+d/VudvP0yVvm6dOGoP4nyGPe15hAPS/sO3x8BuGe
djZhLJqsZK+GKt+nSTLtGs8t11Yyogk3QvWVNRQoWwfJUTZyrE/aJLlEio5gyxIHP8brHpY5ztCI
VunsPlki6iCgTjClR110MZs0eTINqztWDGwoEMtyqpNcsFmGttRI9ceG4eNPRU2m2hBXI5Y2oX1D
1FHZE9qPrUdPffL8YDgHSRwP2zwVdXkf1QrW89SaNEO45n9GZSXhKvQl6UcTyMkNPNHg0bBa+bdS
afFizt0utBfK50tMhd7u1mGRw4aPjbRamc1ggr5o0h74jUnhgWP9SU1IttgzaeAgeSW4afs2eOnx
ftioGpVNOXrse4ItWKT/GMM4f/ZdH4KutmzQdhmhhXRY1lUx1IgJsXB6keVtmbamC6lcztlSPu0Q
kpk4VfSUctwFOoNoP9s4HHezs1h41mpakokXHXPLMqkjWROZPxi87nM1DQ9xXKI9mAO9LAyzG67L
BpkyQHt/RwMcenctebZFRvd+TrGpi8g3OQumyChGn7N7LNDCt6BvvCWYjjEdp8s09vh+2rJbdcAO
tp5Pc87tmxqHAAbYvp+8Swn5YTOUE94jzyK31SP+qsr69g+ZHrSbqxwlckHyT0LGFUUXTbsfgnI7
djY1G05mq3EULrtj8YNWtsOo3rrYPBoXA0vxuwWUt9zI6PVklBws0x3plESiwX9a18ffv0E8PArt
GgqwMILyWKVFwjEhd6h8K5gXaOw2RszfIKgiuTnunP6kPBe42eVQvzdeMezMNhkOfqDnT7J4z+aY
fHWuX9EnFHjpl7i6GMwk1M7shPOmH897egTJue4W/5RYan5MW5v6z8LRdr1QvYAqUCvrFekcDcai
hKPTe+MLiOn0CIt1PoBrjIFLTwbNUwTswhmWix14MXWXgv1V4NA8tcgqpXPnWid/AeNjdI7YZuks
r0FlpCe7UtbWps2/snm/7olGwsy7oJKMEjY7wozQlEpixoMeYWjk2oqkX5R6bJBC+qdFbuyz3MHn
3eA7HQykRdMCbe6XHER8dkW9Sst2TdQ9jG8oMi4rctbUHTkuOf3ZX36Q3ir5Duf/wc3FxkrcYiOK
GnB0EvsF3Fea9AGADxoa9NMs4aEmySAJxlaUkMtGWl5gRnLXEmZIf29ejqonoqZSCLAoFvSrbqRY
gHAPApGCH59yxNvFngeX2GVlXVyXOAtyFBAIeRAzJieG0G61O2VapO2E4otQdKp9NUQEmUK1lTbk
OHZAoJ/zoSBVDVVDE2TDpnGoirc8/OPY+NNJZZFFRVDOj2x8i40vh2hDgDr6dv2FUEumFmFW76gd
vZ03tDiJeJHuR2+x33llxcq0g2RvNJN5rsZEbWLSnFej7UoSLJGcOVVFp8InRQ4pxoCUZ07z9jvO
VPac2UP0ESpS2rwIu7NMY4cpwwqOcZs0r8JD3mikNoQ3SnaAY2xjl+H8vQ9o/WIQnkmuN3RJi+E5
PZmDPxw7v5XYjJisdpY1w/OiAkj7v8+Sde+7BnRpWZVPCKxQCZUVO9Y6H7ZJLz40DhjpyTaiSZqQ
SOzU8iz87n1mG3u3wICp3BYvvQt+aapuQenvhNbyOcbX0ApqZgkLTTW5yTlI+3gdp+6HGWafVQNm
xurLd2kB0UOw9mws0JeyjmJ/mkNRMR+o5z/mXvbWNf4nHPODcstTZyUXUtBfS87JLf+OgvXby7qV
ZY9PPFV+qCIFhiShPimOvoNIMByya2mLHZd64PxOUzambZWo7TKYRBIE9XZyo2uRsnJLt8G63r+o
IOXENoMbiuPwJZuJrGghxKfR9OpW8bfI5bO1dN8aI20t8bYbHMSYPq6yfo+E5iLG8rGkDQygCZpj
9rKY0YMulIQRPHTUZqgZbuESvOdqPEHlfliakME83Ym+OWuzeOWWWuTebxAjkYU7RG9Z1B50UkAL
+wKzLhEIUNhE2z6VaXOOwupBKvkwhyFGWIW7nxyXoIJdhe74zvbZXHgkBXfxfrYRtfNr0GStOotG
B1mb4RDvkghXHTqM+9SkKmzMT41X/8286pnNBAalYHowSudmtzV9/fCk79IUFVeL+QKvcg95ojsK
Uidm1ZxoQ+7Cvv1RksSzIasPSWjDrMZ9A0ezIL24p+A9pR7az7o/8VpeEC59TUxEcW2ypsSPTFoR
7d74Ox2qY19L3imXBSRYdhp+n6f2Y66MvdW5e89eUOSRGuCmT1B+ttNIcGovRkQ+/ZMJhqBzsaFr
sCXpr6AjYWjPYB4UakSjDy5F7R8IQrmFM8UYuE343HmxYwpblo35mjRyUEHTzUyjP56tbZLNe1dH
+yDtdlYHoruS2PNKYH8t729Sczr1RHztSEz0uvCiPHFvNClqGLlpm/gwVZYJ7ReGReK9xJUDVnt4
g61DpvVwCrQ8sBeXyrGfUE3DQKRGzoyTUbjPb5JMFp1S4pXsPlGH6iawgwkD4Kh57xNKRe/56sTp
a1eOn6kOCKui21TEn2PXXRzhf2AVOrQtBsPKeumyfmPY3gGUJZvF+jkl4LYmcJxVj9DIfq0vhkll
2xN/gADwG438OmrTrYzwY5vGqUOVP0bjbamctVO1W4kacXL6XdhZ57b1ODsMVBcLUH73sy0+piZ/
ZOi9ZWyU4PfxapKpYYvtwnEpar3TmORbOc/7eAguZkjrOBqvoZivYwVkiu937YJ0GtQX8N0NlCLu
xFUSVgeBmEVcuX+lnT7PAbnGY+xcc2TRrKTIBEo+REp6nTtDatIpambj7prSoDGP0lzfBKaXfNVU
8ZOFxhQ0pbPWCbmWCWwvLn5M/E0+LiJRfTZDzH6//2gr6x8yjX9u03GX5wt5Q4jVKmpKBYBlSJbO
k6w5VpY6xDA1aUkZu94mPI4k2bJl2DbNG427S5fUrD3u2i7Hb7w1G5YSdcftHJ9S3vF9U5TfCze0
ysxt0vq/n2qwCoLhSTETDHn8XIi/Mh/fP/VgvzI+ewPLHWmiA+E6dOs3sZh3nc9B2CpJ2rHsl9a3
sGaA6C6X7wSt4R3u2/UsTdzAfsciYZ3prKL/y/4yAkfk0hqE4ZBQ4udPpo6jVM1WiJF4Qx4Gn8st
J7D4YlvYLREe2ECqnnwJx/Ul3ARYwZ2JzwUFV70fWuhbAqEMQReSbgyDY7Wo+TVME+tmtaPEz0j9
QWOv8/oiHX8719PwEubVW2Jbr3Zp4qrCjtAiV7RqXiVgEGJObpkWMMgGlbrM5UNX0qALFYXZsejf
Jbo95duls3OqovpxxezfFokCgQOhTSCx1dxiZapn26DgtHbDUEyILpLxb0EI14Y/WaCfQbsROwHW
a8FZp2yj8bmi+wL3OIX82Ta2eCg6v1qPlQNvojGXNfGRNWFCs7Xz5WzvfZKYKIPQUQxadJ6JK5td
kzjNtnJreyvaCGqP8vw9tZRoR1Z0tJtRIGyj0BfoBj36vWaW7gnHKjapEHq1HzO0hhVNIHTYr5FU
47ZL2O5PfVNAhJnIQle2WPu0gJ/iNlD3QZBluitVbOykC7dz5iK5SZtWJ3v/kYI2gZt5+KGAtWx1
RfDJDYxhnfZdylyc/LAPxU4XD+mz5ZFlcNfgDgAC5qC5btmhfZotxSzDa/qV7zvsvgUd48QnEo6z
7UCkhysLZ0XDIEKzXkb2mxI5ZCjWia3t6xs387SaAddcZg0G3Ahjvo+12k3lpBdG9egfMKKTgBjZ
HGSmwmiPXQFX4D5rQ8D1YRDn3i4xpLubczzNnS3VYcpwM4zhYm96aWvastEdZjfLn+EltajwWxRO
/tharw6UKgLHMdrRq/Mpt9bZS8rlmdiP4nC6M/s34opt1lPlNjrduncyfJO7unbvy3mX0vfkfWnm
UxL2lAEDKOWUqes/KDEWcqzoluIYKBeJ6cHYBV34K3oDY6XSj35EvJHSZ2r2ocgOyA4R/hOeJ0Cu
to9t/JYayxkbFUPkc5bT1iN+lY3mfT2fEPrf6VJh4VNKpk0fPYlyWhmYftqeJG2UIjHgNsO+5wPz
/3wHPe207qrr1OG5J+Yejk7hvVqkbE9UxbvizU2ItTySW5iGHOhcMgWJLU5H8GlEMxd/1Py0uH9G
rl2Q8kZwwz1ch7WJT3PEMGmQncqfScWuINah4SPwGYk06qGXdsQPcpd68R3Et8Yi7OfEcR23Oes+
Mdyk+hrNj0gQyfz+B295a7k9DbfXXlK0RG/c5dx8pWhNKNMhaN6dJqaw9Edf97wg/6L2z+2aLUhy
vynpDT9eFk+6PuwmVzrb+vdxYa1tbafOvdMXUSb5uaHyLe1g00YZSAlvw03k1yKA0FdIZ1V0V0sF
e3zQe8LWkee8FuY/blpQ10DiH1Hd3VUYJiv1wE8CqLtPRrHhGiVxg1ywHgsmZH5UD8I4cRGFgfpw
iFZWry+JW86zaTn4NNWgB0WS7Pk+4Vy4K9xLvhhobSIuAsjvM3IMLhvLaESh1STwaH7ST5rhxa3z
wIEZFsXZfjs1FEGsd8acFrYwMrVWIc6+OWOs+LaCjT7/mGQQ6W6IW7f3DCEGBCg9ng2E/Xsem5r+
zjGGBrTv+ldwa5PsO2UL0ufsldnVULBhTiEXK0WOeDEWPmPPq8P3iZ3+MGzbrOVjIUjUlKSzADyy
XlBSuIRFktFsEmBK0KA9olcygx2PWD8yJuitfoIFljGBmDVgjljgoPIDacQrF8J/X8B2c+6J2Wtw
Zm7rAHMNv4RkqP/uqIjnd/2Y3RnOsA9SwfzHfS7jGWWgx3bkHEqmZ2OZGJnQE3EcJbziDBE+N1fJ
ZKWLz6v/Bq/t/wmZvPgST5MRxhDSd5dno/8oF8vo4jt5txgamSV4DFhJxQRKBSAIP4WLY+hfFxsZ
xIZdJkJCRGb9qzEVD7xt//91WBnuWjuginzDfHHQ455XxWr/pWF2c8DhqurSZQX1FPZy1JbmdK3n
lb53D/p2tKBYvZo1ptnWcjjpWUmy+SEYkf+STtkLdOrt4HK8m7/55NFAqYcfU63cieGNBiDHs0cv
dLb/jTp9a/X7wUVz+aX9yTeZoVzrC48sC8EhtiEiBMlKtYZmrcf/Yh4zw9dM5I1b2j9Ru5vLtrkZ
1EJ3LvPiPBCoahjharZCtNgcDknP67/7ZcEt43X/6GjuSxVsc6Pa65nDrHE+6QRFBDsWDUGoIe1B
94f0N5pp98VJeYMpds0X134SoN9YIMj2D3mCN7pprn0e8y7TZe0reujlQ931b2HEzpoJLegMMn6Q
kkgCHNNIbZva+PST7jbXwWvgq2Mbdmu3C14WtzmWoXE2iM5Nl/HfxBhYygLvWhU8SsUAN51u13K7
l75fKfJOkCpTr1LDWXUTcc39V4+4h3Y/ubxt/RWW9rtn0JEdqlfsPX9UEBDR6nQrPcytZaTgOROQ
k+0IUFy3irM+V2x5HRa04iES9nVw6rOBEYIos5PDYW2sl2vrBtessddqcCF5m5dJ1beQ8+kd+Y9H
IjvXKJTxgtFM/h0BJAO4znjQ988mYLgiJqhp+5fKpVkJRmALhcPXhVdMMWG1ShIh7qJhKWj108Uj
5YYWOKgNgyS6htw7ahVfMnEuUex/J1J9Yl5b18wf+OVOUYT+2AWtcqcK/H7U6B5jN6YiWx8cOm9W
nqKHKR7sPCcSRG1MHB+8nfQdltBx0UzzpEagxZ4SWxJWt14ab83Y0SgXpHLKf/a7iPQmBotV1Q/0
ty5DKg+q9dbkHtNJwxnlVOrYNxVlkIA+M0+/GIMNVknMzyB2a7l1CuytgLMyEgYoZL8GytkXkvZP
F0RkL8OOCe3nMEBI1WQcRlBpsXjE1zpz6DjW7XPYAoF0c4ijvsgrwl09buT8FCjjb4pZaUXENvN1
o4uWMcnQ7CGTdDrWU7udU/TKpSu/wpzU1nEs/hj4hvS3zSRtsAdbJ0ZDkbnYKM5/HeiRaLTPkHV2
nUTwN+fmLWWvQWnBWLWz8QCknrgn562EYNIY7nOq0E2PNNRoQ5r43NAm7a0BpY83v/uEK/9euRhW
aW1eEWpvO/1+NtFDRNooFtxhpf98aAEmB3/V5OmLnyAJndWzFaeQfhkdiaDZm6aXEHFw3xg/hFmR
v4C2tXfenSHcVL3agz3D8EZMqdkKbEK4PhoWOIC8CqKj4xXPszTewqJYx1J/jOAwY9sCWhRvvbDZ
TooNQcjrpi8os42L26Vny4+2CN/OPl1OL4Dx6ZfXJa12GKVOjvTPizftPQiPspcPnJ+utaw0kOZT
xcbBhOfrkwgac/SuI29t0s5Z4nrX1+UuF86XmxsvqAx+GtNb0ZjTZ9kDXbqdyPqTK14XeHcRFoFS
0G2DtuENYjPlyaae8gI7Wn9vO6C7q2Vf++0/trvrms1i2yFOVYCzax0owVgPO/Zpsjzpzsz97wOP
RzAPSbOraISDB/O+x6A82APpSDWlZ69LPkYbuTHMQiqO5spgn51L1vBB4Y+mjP8tDKYLFIRWCt8v
wL4Ipdk1Bzpno731TPMMKoZiXWgep0LQQYLwHQ/10Q44Tvo62Qx5oP7skn1hOBr3fSk5hxDBBtTw
AdwndZIBYZR1qVAM3JlqWbnufPMC1GRRMyIM8VO4Ck39XBhU3gqXbGTCHikazkZ/Ld14V7fB2c5q
JhdKZw26dkgnA3ZGDAVxQK3Rm4ILJazdRGEyICeEEJ/6vRIARHHhbTO3Q64AETWmmDsU0do3nGtl
IN5h5HgJ4julttROwfdNZ29OP+oyf04sypUqu3h5RQiEk5O+Kp1f33l735vVLk8WuvDcp56Ioxm9
cZ2jnz3lZYfGv/mcUvohi4eO0As+sIVRhcRMNhSPUX9rA4uKFEzydAbqX7h76ap9jnOyHJr7tn5U
KVRN/rzTvxeGvcpVvZfymRRgnFx3itmzmq9ziwkUzZ0wm3Mdp2hi660eJa3p0eZIjyDkZnYSKvjU
DyOELtaY6kEPF4Nomo7XxwDTKnECpZV4WwqehIM9XsRrU+Ij8/sHQrWx9ZEowOs2dPQexgBR8j+V
Gpe8Gp/UTMiXePHDeqNvY0W4Rb9wanA7vNAZlk7PI1wzWud4z6slp9NOEBF680GYl5SVuraigytO
RdWfa4IdGkpCTketRHN+AhoCeUsaAh/RTNs31HnrvjKhGIDNsVC8h3G+KgXVn6E7UQ1/8OvxGNZn
3KPHkOan044POu2N/eyMOIayueQ85Rlqbcb017oTL9xZgtbM/WRtTCAPmKySBWYXyVB3pk0Ti8Ui
CrqzZIqrG3gaEbrrmsoV8oU2fyxiCTCm+KxLxL2aqhkuTxqCmTDH2qp6sKziQDP8wx6Wq1zGxwgd
zVRrWo/1XbBJCmfvQFfryLp2n6U9epkeXkZAQk6GXu6ks7FnMz8RsfsQKfsc2/hmaaEktcEixSqk
GxiEgLkkptXNU9pN72A534bOfKcIhIoBbYjxOkcko89oayDOeUyoBjivEV2VE3TXoSvOoX4d6AGt
qzy7ldOjl9EKVM2dU5OClHpwH+QdMSNUsTG5FPEaLzuKkb9pz5kWy9TSy9s8YaVp9HAeCvmiBgpP
GC1jVK8oYCkHBVisGvqrKVlnXhiuI+St7lwlyOGhaSBb1De+ZX9CgRrij02thdGWhSkd968uBkjt
xMBe3XMwlGtBUvYwgpExzCcSdLeq1uHYCztvPKXheGhj97WCLzoPLnTgR9+2Qc5Vmz5/dOAABhBT
bCr1BSxc0hefoe1eE5xlgW1sqqDcoPygEk5SaeJDwNCnEtzyPJ4Q7wQcz6fBsam6JRyjvxh1+7Jr
4zv92sQgDqZ0Pmc1jCwWzbB8new3GGQcO/ZLR47YvGxJk3ruO2NjTugHC4v0RBSFXLfeaRjsu3pW
z5YggOm3Let/IUC6Cydnq2jiuswCRUCjrjixpq669luSvgEpDpAWvno+Yrx81wWOGV6jkq1Bbgc7
fSWmF96N82uUedsG2Q+yQPYp8P9EtbMdSi2hs2Md+SX3kZX+6E3LIR0KdN7WYQBEzZ58PGkxlr7P
I3sZq8vWA8MuQFB0R/eakKkCTQ4epsTf5Fw+FjdqnfzGyqZISb+iQViBg3Rid8p4LLlmRi/o5P3v
zR3ibQ3qpEJi73HcwKRorqLlu2iCTzATElUYjXgcqpX7nPjWJi2q9xolQI/Ux2a2Qx9CbBnJGjX8
1gW5rPyas4Z9YqzQjXVvjGjFOkxN+qDXY5v8DDu2VnqyyZlzM23NndnU29BkJOVVq8KDJcyMTSaE
Y5RZFpNlPEU3B2UHW4jxhc6hdvje6afjkJRqj6code8EUPEKjVbSyKsIMXKQmp2LSUfbEWiQYYpF
5o/4uaDrj+sFKoqJgjxfzD9+KTbYFiRQJ9p/pSGIqRi1+THX0RjllpMNqbcOXWkjZCdLgNCLTZOB
0uwuNoxXaOA/air/pW6ZkP8h1Bb4+Xpecl4tiu1pwKsbQLaT+xF8Vu7kf/sOtKXMC9jd49VxxV/y
9DhSmhINRbM2StCrnNMSOXzzlB6jGFLQUHC4jVycbVNOhcyyFFUop9ojKzzhR15LrH5wVgzkcECZ
YhsB1jgpioo4OYLoJyqRTCTcJbAO+9wovl0Bq0J64c5XdL05r89bkEII1sNLQLjRyg6q72bBo+4S
VgH1wqSc3D3mwXgJIcWvG91yarxHksZ3fj4es5SUcc9IQiLDURHlEQcc5e9wNb95UfqQ4Q8CRUih
0pvrLdX3D9h/r6PZukxbZsNiMv9kw3gzRh+5j3omnR1EDihqGl/+DrfjqlLmSxMiYmyH/DgaGeEX
yUm45rOeTuksfJR9tLYad4PWkpsxHJ0sesPUdahJCvaj4tSNAGE6Os1WQn501X44rfqgU79N0myn
rF7c57QW6//RdF7LjSvJFv0iRMCbV9GKpCiS8npByLTgC6YK9uvvqpm5L6dPd6tpYApZmXuv7SuC
KiiQqTXio+akBWyD3I6SthbXpo1XdmtDrGQCXks2UYNyzjgioQwtFuSi6LhkLP74sZAvQ/SL903R
3tPpZqZhUVdkW98qCDMP90OYnG3hfwza5VMjhb1r4UKvTc8asGTAFiltAgG0Si9yNkNYwLBjg2nH
fYiUq1vgPHgAVhNx9rFeDPEAzysc/VXHzihtgVP1nA/Xg4hIPWlU9keWmUjK/YhxufSfFijXhaVY
NiyS5iOvP7VpCFMnApLorMo5eLZxV1tj+CcIcFVRTzaj99P0y70x22cPFVJuJe+eXd6KMhJgSJyf
MoWc05ntgxOnG489nTuGa2Dur2krKVEm4UJnK39hGciTVSzfYcw2u+gitIB5S65uII7UwCs7ql69
0CBoFdJdWRD7iHSYTTaNr8z8M01ckehD+BLJP5McpDHq2xVYiVvD/EpmMNPBBEQ+lyCpM28kvX4s
njPtU0FGXTZ63445bdOEviZ98mHdNgDoWwpj5gJybXVFeDdK9xYiGFkvU8BcLzlyjYJgs69Mc4As
Z83RVC2rCL3xkzCBAg2N+snsNtylbHCXgDa8YhIXwP2iZd5OxhY0zCaa2uG4+MZatxCY969GzXyx
lXeOhDyM1fLQd/OTy8ruRe1j2KB7GNggIVFcpR0a3AiixWjWT2MS6sei9DBxFUSoe9lnH/Wf8Gf3
LkATg4crrCD4tENx7l376MHmosNIfl4mP70Ci2NP/gMhUD2RqaFUv7YihI0tVsmzPrKCnYryfYLB
M8sqwE3golXihGvHAkewwFMKjReFRwElRFrvlBaTT8Q+3EnRAU8I5UlQPfeYkaPaP5v0VVHZHoo4
O+asd3VI5GkUj28xCatlr45dV/3VHibcnDY7JbL1ONYML6mmm7x5qTruqhG3e8NMba7rfUyneUPe
Y06e5gSEhZtrzmZinbLuIkoPszjmYD/9KprymnFSaXizBbNwIHmjYq5lTm9uAMo34SblAUvJReS5
7yZQf4hhW7r0NDKDONU2Iz0n/TUoYPOyeLAn3PpsRs2S5xtyogOjTHKFm55S1ZWAiy1JnoKvHDQn
05M/ldcYs6JbSGQPNhxnd0GLTqCiPrqDKH+Vm/xLHf81o2SiYmh5ShkVq35jpAE7GIZyQj1ag3rG
ngxUrscQNz/bRfmY1f5D4uOUpPBthUeMk/usGahTHrzqb+DRyrbAiDktznSIexoDi5aLFrm7I7Hj
6EP+YqO/xmNAvRcfM6/70iVM4peHBnhmhXrAqXx0cMVeF5e8NU7nHd6OTdXHm7SxV3pzrO+LWHd3
0AWmtb8n7mPjAlS2sn41YQ7k85RH8syOQxo+uIiste4X854B2nwYKkAkyC/kRIixSXZqwQQqVKm1
KmzW0Jnb3BdwY1kI0p79EnuGBUcDbqmbkdqw3ZkXy/Rdl8iO4WKb9nnUzSjRS6QLmJ6gH+vPYY8A
4JSHVo8MzYbcwIjhm67xZX52jNc6IW4P/+C+AmmlHRWhqB5a6EnHsfZvZlsKNsct8MrpkeolHEd6
R6jYbec3p7bAYvQMHOpE3egl9SYenS1095UNetqr3L2gnWOziV2KdvyN2IWP0LLmkedL2Gb7PqX4
b9TG7H7TvoX+1TNXjvZxFt1b7rgFTlGGyOdGB6Oxz3ajkSb7T3fVWs1hDkGSqzdd4VK8w+bSVVUK
P6+4WmPy4cfO1uHPBfxLJ1arhQ3aaLJnZUziG/CmRJ6wkuH70PvBpAw3bj7cC9vciLH9iGyMZuxU
VDQ/1j1sD1698wRlOxrpZUCd46ysqPl1M6h2eh/VhdRlug+RUayWuAy43JPfKcyuKvrUNaZNedZi
MKDvDo7iDaMRP8E3YW81sUNlEnsL8M8kHbreuj2RZf/H3xEVYHOxDW0DNNkBgmKycpQ+xKYYHAs3
MMgpai9bZZum9tYVb6RfkUXmMLOiD7QEcpNJn8WupWLVGZrqLM2I62p4RIRTrTKJukSTM2I7Zpg9
iQC3h/sakXR2Z2iGargAC60p70ID529DvBZyvcZxt2Kx9sqQpzkZ10WCSZ7dGXuVbL9MDVNjbTQO
0/tJZQ/0OZ/xEME7lP/ZlestGybw88x2KWl4ljc5/3pxzp45nIgVWcOCONPu//RzfAHsFTvrbYF7
EQSgVq1iq6/rarrZXNpdHaK/Me/lPNHf8a5WEV96KCP0tUyrWfuptcvtqbiDh3SW2CeCYTh7A2iE
FBVsSp9oRNmtryhm8ncmoEsgFhTGJgs5xUlP3JQFhqCKmAMwR6goYHrx7eXOqQm9V2/KdhjN7ks7
uNIXpSjO/FuuigfQey/AgTZeW70qwIRVKu8lADG9jgxxuYeD91vV8moW4ol7iYd6TAzYaGxzs/2B
7/Xt29wXfC34LisetGv+boXYYiMQmAO4Rej4b8ycjZTeIUfrwL43UJhoFF+IQBVJcdGT30Mo9IFb
gua+QiCUuDSk8YbrVWVAoLvtvf/klPa3JeTO6riyctN5xDpKM44bUHdkFrvZKVaGxDdOdeo+0leh
EpB7txo/lBo+xqw/8VB91x0agyMoXbkpKW5dPzo4wXhEf/CXllz5llEchQcTBCTtdpG5T9BnseoW
bPN89z7En1oF3r9satA5dtVPajMD91ISz+OlB0zq2tmG+TDuuPYahwYbejCibZb99j0dtMhkiSLw
BY0T2QKsijUVS8mZXFh8zZLMSCh8hLFupODSAZr1HVAXYS7G/0mgfe+uO6v+h0WNexL47iCzU+hU
J+RJOeUgIzh2O+zL4gnsRyD/5S7ljKv1lSDnsDEl/bDuPZ/mE4ha8ZaYDd5cRh+0jQfOUiDJsAnC
aCWkNtUMPuohaoo0GLYWO96QB52XZ7u4iu47vpXFquCL7hhYgH7cEDBzDCCLq2eUUBOF0z2UWf6T
+hjzg8H+xUSyS1ga7Z7+45h8oxvYj4XzQFG+4hQwZCFKgqXbaJt3KXvEjtg4qLzLaaDBHW99V21p
yN/rwxahMr4TsbU1LfffICIKAs8leglvpDtcGK496jaXfuwVbD4FK28m401cog7wGUxlOHpMPr0+
DuaImU555Ny4CFkbXzNWym3UzrcorY9l42HqpleaqJ1XRBdLe0jDDHqs059SRwIann3KRvEwmj08
PWOXOgOqGndVWXW8RojK5jNfVo1gmjQOhDNA+QXQGJvem+F2X7pLX2QBe11rZVfTQ5iWJU+R/Kdr
Myx5EIhYKOu4+/ar6pl4+OBuUaDn7XEzW+F7QUPQiZG8Beh0GTHA1+KzD8awUm3+o5+yRu99cN2v
kVncLQJfJPepHh84g7vr+wBBygBoSCGDi1pz5egHzLQczcF4z4kGC9LiRP0I1BPcr5X6NJ+hBo4t
4C4CDnc6h0M0iCipHk3adiXbmsmKD+6EIoDHq6X3AXTX8doE+Afgu31D0Ka7TNNSKnsfzD4tggFY
nbJHDOcU3JnwAGEzKmjDYuP07V+AQIan5A1Xz0Z/PDeekUsZaLsAQ6/aWtz3c/Zr1Oi2eEzKtvga
HLph1sRRsTvz3ZD+OQmXY9k19P6QkRbhueXupwvBwNex3V2DBUJ3ODy6GyUBBndytD5Mdvw5jSCE
PEcy3hj5iuuUIlrBebFOJ3C6TQpQTAKntsnO3dYhbiwrbwkMmrYyH58wjX3oZqLT2IZ+BijXPJiG
eUlEsK27ljID3Y7U3bqxWI9ltIuc8Wbhrc/V/BWq/Ceqhy89b4OocfXn8RAGwxNYtfscL3cdlTuc
XxOAj2aP9lpL0wFhRBgtwk29QEVLeZxG/dHJi6Mcyy1OnwzmIb7b8L4zuzfEY3sC7jBq2iT/OJ1x
FUJd8s676cUn4rHCHXEcnGhTqhBSuUnMUck+sXCnP3akz0FlQ41jkMiKqe9Jn8UlSMxHd2yw/QvQ
GqXtZ2tjmQ+t+locwHrTbSQUl4NLfe3bL2PI6pR/5Qlgh3RkHmm0EaZL5BqsgJava40RXLEJDRVS
8dxcrUBHmYwpcgtnQrOINwYf2LE17Ks+ArZS96OcnvRV0GrxXYO1hXLfeymiWxAk9znLSV7/ycF/
JuFyAxqOIXgUbxbKBT/O72VXXdyofGtNEaxVGN3mZTgo1TzOJECypRrpps4PU9bdT4NtsQuJ1k5M
7UoO0nxHBvS5k/W7Zf2EcnlIx/JjoachwEoVTMTtEOS59d4s2CD85CBqdkZx8IGrGJS0oATzHRf1
h0Uqaw8bU0+gqVVi7MJ+Oe0xkDAbFg/A/1+GYtjPPbo9xgFxO1/HJjzFzXBFJbAQXCCX8b4fIm8N
Xuyu6ymfggqtkVWf87l4SBMgsN23zcOi7W5x4iOnG8yHmoiNOMw2ZWsd/T5+mjtvN/kxGya5GWJv
N5rjhZ3EPQcTk0h/cezpre2K3dC068Qu9w3me88bP0Jv2eBKvdjm9OfM5tXFRN0s1C+uk/wRBSeQ
Q5DE6EbnaWTa1sXkbEbrJA+OfJqR0GzUDjMXO9KIMKN3jmhGKnc3YP9JWAkjMX2ZVivQs9cfLWNF
ZY5v0jT+FROL21CmJ4V8p8G8cDfTz0JOfxY2qw1dsRczr065ko8eWASMIXDiQFaEjnUwOWiiQTA2
ZOcyaB/ipd52ZXibU+cZsR0yivl3rstrkkBIjNv7Lo+o6tx/eOzhLLhsnVxhbYh1pLz1nIdI1Qd0
pdfEm19yB+8Z9WLUQ7VymtfZhS3HZh8tkivziXiBLN1owVWH9ojoJpq/nAQHQU5hGAdhDyeviugG
yOQ294XO6pDVoyx8+1D25CRIFGodhaVXd88SLXUVkzoeBP+J/nhoY8IHUYH0bvEa5gaEsmVeB0Za
repwOgYzOXBLhX5XvwAr67H2K00aaE+0dGf+VbtvZoTBoYdw7pCZ477tMpIbyniTGz3UT2QDcnoM
YwUpRiGPA8PZ2nAZsS2PWO2nbF13jvaoRy+ePX0VSf+8zP056LLXvpeXygkvwKKju8adT2LszpN2
c6Rwx9NyN6YtjET6xaKA1jimn3htbforMatL9hZm061R4b+m6dep1O3jAle1nbh0RTmr67pAfj+R
NtAowUgv5wlT5uGnmOZtWqKQBWItq+zolgtdSPxszfKYx0R36cj3MPh04Ug5brOlWtvVC4hx2zR0
VILYE9OxmxjZrsxqOXNxETeCeAtx0MTllrNdErph7LvoC5O9MYmjZSwHq6SDYPRyOyS5synnqCac
tt+x+dgGk7fh4hnvatM5ydFOTqxu74ElsLZP7NWM8TEBamwk3RHz89pqzUOHtiw39IY8LihHquRs
LdxR+sBhiV/puwu3gAaKvcrQOVUpfk5efHRRVw/yqfOj51DIiyPdQ5IFL+zFkotb5Qtgwmbrxf6T
haMQl/px6JOfuVM/y+j5CC3CJ2FhsbOdb3cit8I3fpmNHnMAsxye7GFJ42M1euBJgbDoJVWhcDi3
MbTYzMIb7pHKhtG8/VDLcnDmol8vShJ2FsozZJitbVr34Bua3SL8vcWDqV9QjQ/Ak0qAOw3LfO+c
QnQzS51l27ab38opfxndgszNeTm4sbGKQYc/V3T9Voui2w/w04LF7O4SR0YMPoAdQRX+naiQedZR
VyECTJ3lcxbBv7yEpJy65m8H8sJrgsfIcB8VK1tUQF2M8w+U3be6QpPSIDgDRYAVYSC3l1kY2pb4
VS7yIbKzQ146RG2OzaVqCVFuDfWaZ/2hQ5ukb9Te845Z4f2pBgZ94qWgLPMeM4F3kDNCfwzvuIMh
kFdcZO6gd+3EcUUZBZcWXSW9FjO6cKbCztj7yHpE5x1nP9rZEmFKZ/Yrq3b2AoiPNbLqADDY52qh
3MaavcLzduhpP4mkfA0EeYauxXgI0Zny1UkNgc7u6p+bvH4tnRpa7/yUO8M1j8oTBBeFyrKIMOFZ
5v0M7BnrLm5qA61fWb6Xgb/tpXyOcwQsfv+UqLnaa8HHZJcnyWV51/v+vzFZfmJVXerQ2nuWeh5Z
CPwYzqU0NxhHX8N+PPqR8SyrgHy08SQ9j7AZ5yvMC7QSmI47AAJJsJO+IkbBfzFxeWry2ImwaDKK
mMwoFPBJ8zqZwathBcCSq98kFfsBH6c7TBsWl5Xk1pkhPNIJ9v8mLptWpQerIIsQ6Mu6aoYZja0P
hdGFQY6sy1vVbYYeCc1TlTLatUEpoYpJtAJdsC8ZWa6n1Pzr/WQtDI8kaBueR22AXskMqAlt8+30
vQeV1bow34VzUrord7RcKgn3WQRsN6KG6DbsfJWbWVB1nRfhR5uioPOCRQYNkA2NR1yz2mUAxAqV
khvnz6DuU0teZjN0V5Ht7PAV3s+zNufGJhtJYDlkgJ5EGrwxeyBfJcdx5KjXVvn7NqExG6c1atTw
IrvRRlfqbWfZwQ4eG0YU/tMwR/TU5QAgsofILU74R5eNQyum6yfkONZ2sky0k9PbPJTPix1FdwNq
cGkTP6IvBqs17g07v1I0/lNReZia/DOwADCbEVY267GsstMg6IyF86OMmVwt7bUygk3YjafJ9j7A
O993TXt1fHYvvQfYoPgaY6On6+88oWbgYvCHb7v2/5IwOiMuJXO+yI+hVa4d3NI7esvXJhLnnsBR
HiHi0mkZfWnTtMFTwX0Cw6HMHrIJkyjVE3X5vA1GNMyNTNArNwM4sjDcpliHaSj8VHgiQse5yXEI
1tDFt1wct66ddkGB5oGYuqSwPqFqHIH7SpCo4j6IqmsRjm8Wuj9/yO+dAjkcxiwANfPBitpt47WQ
1dv0ljUTXytDMWczqGlsyvjmMNr4j7SSo1bPRoE4dmaPMvhMMfOIPXYg5RkkwimNyqtX1Ye8L++z
TBz099GHvkbPg6zzF5fY2SqSp7hTL0Sy03AjF5FPhxpun47hL9oaCzlA/YA/4C+g1MoM8UgA8Ld+
Abo2B6upDlMvf/EAEmdAswuoFtW0U4prEdm7uRKPWq7KiP0FHexzS6YFQ2GyZvnarWrZ1hOax2y+
akKILkIff5tmjoScMJuKw8376OPZNgH5NRNTs94vI2hDPIqmee8ixWyL8jQQMQF04lLk1QHj2TGz
/OeFbZJd+fdh1Fy8snhPJlpvlhNaa5QEoAym3oV422nJ1MFYGI7RguceiJd4R2DHvsIKg/53ogmX
BTgKYPIJemiV/FzgA9Fc/eZ+2PTYnsnBpeyZil2aL6fGc476/3ls/pv9ntjVZlOUcoU57BfF2mOE
KHSIunORO39JSYiLYwbZSysGuWNZu0Gvm9cqsd4aiIMfVth4hL55wzophvclyrSj45FsE9ywQSxJ
oEbUCLQtjI1DhWyh4PQWo3wYKaewxbu/JTE+uvmRZc0+KIhgxnPrGNVuaqiW425XpHyA2XwoBvbL
EpaWWRztDEK3PTy4orrYTol1vt7xwttILVjC0104tBfDtPamhq3hb1yrACcr4H4gqBPq9Kw4DoIx
vJfY7xQ1fwQ+QIeA9Nr6j+AdSCmYsBigTaVbMX87kiKe1ejLFvTJyGVxkAIUj4YVfqB4/HMbHroJ
E5zKmFY2Vyoy19M0hrsqTT8Xw9hbtBXjPDmERfkw5fUxwYbJzGir3zVHtm553qaXiNxDcZ8n8zmc
god8nL4VXAPYsPlGv0AVFJfGGpl2lD82l7/TZpBEK0KGhX1lKquNoUxvzQpfkHiZeu61WHSoGZAm
3Q2kx9xhRb/zumg79dl1luGx5HmQub0m+9JMC/u/YvTkh7D6i9Hb94pOKlZoUHE2gkgYHQw9yvDH
KgQezflglC2XXgryzfXzWzEu0VafvAo7Sk8O2lAUPPJT+8mhsVClsKvb6QAEJduNvvjX5EBVgMP2
VnlV82Lu/Sn/nrjNaByvuP+3S+Fu+6zPHgxfegSUNV+UsISSKYAGXcDwya4BCOafUwKKJ8jVPdqR
exPzMk+bOr/NqDg4g9UaF/86DzxAVDwKEOXdosz7WhL2+1Zg/dbdsk/Q6DFjoTm4NG6FBxYIl2Cw
EOIABC4BagKR4iggiil6AHcCkZ6ZRHu7hIjQJ8YhYcyOoH481U79zA7Q2pV1Tv6y/v76dRp86SuG
hhcagbxHIp+jNDhNDMSJco66zdhC3ZENmebdcvYxIxN6/g+aV7wzUmZC9IjzrQtNdVVWpMvYZv1T
Tg4c56576DKy+ApvpRbauAWgFfp6yNe6LIiR+wwt8RGwyGIDs/Cip8VVhL+LWh7VL9QOzJOINJtq
lodaEDdWUjvxQO3SLQI7WFUFfeisG5hnm0PekW2YAOHvKsqZVuXkZ8/2dxyQ9wARqH/qY5dE9tpn
b0+BKN+yotX495wZZYf6ex2a9kQYEY9WZHWyqa7oesuNFTnvWHnZSAaL8yE9k56JbYKiM+fuIuli
7UKnGPGD59GGSCceZ3E+QcRosyfSSrqjWARPMS+Ktm4CeyxQPVL0ISGNjJ3KbjCxM/ammRzZ7o8n
sRgx8qma3o+H/bMe6TrDVcn3wyicYwpCkOKotrdx6jK2EtRndKQL171VY1BVhNqO7bOyA7WKLdjT
hZV81sqwN11N5yVqi3OIGeHmVymNbOH5BU5+ZFajN12Cyeh35tiBi7eCcstuDmjEnCC8GAEyLsyW
iHWaJSnpprfxiwEYBAcX+UOYr7kgiPhm6PnYJTY3HQUd0l9kciRVAAsQYfHgt368EjpUmtafs84S
uMzLUvT7jGikdZlGYN1NrAZR6jBZpV1wlUKQk2hZbALyMb/5ZRrAHpzqA9i2DCpBNe4XV2FotWL3
qVNMrYsqa28k7TmQVlBJmAuOWRUz0HeWcbioQoQr2grNajaBPPDYYdht2802n1R8CZy+2+bWXD0p
a4hunlH9gX75F9schkpEHN9ENqRRIzRIYBNt+9qu8CMq4BF2FjMdJMAKKi4WAlWNjBIGNeztKnOP
dtMn+yUq/KMc7Pw0VmaEy8nPV0kvrHVFqORWTWN2ykJMhfUs0leFnXffiQC7gN+jtG7wm7kzRe40
5P0PPd/5lLuefU8JSxXpjGDlLJfpkDvlG7AJMGzDbNwHqBvvynnuHio5vHsxfQ80gOKesRT79Ebg
NBTkiJg8W9aO2SIQxiR7T1hOvmvHRAH7lfhvG/JJlNOasDqSEsecNI9eH9tPkbcUr+zasG4w5QNQ
YQ5MRASyfktiX6lrRNQRFmK4kB1Y4T71ENYvYAYUk+bJMIxjnUjqQDHljwqP6V1SkzluAqt+zePW
eSlrs81RSUY5hD6WU9YNcYCOxZakxxx7bUfSeFYOAsd3aaZyxS7oTnoLmnvE1OwrWsLOJiHlfpjm
A07Cx7Su0fiT+FS4ABlVu3URRJZVjl7B5klauJCS6ce82dZ0KasWb3ZO69hadjOhsEbDaGYwvXMC
vQw6ZvDjV8HOSBB7kcxaUPAMbkc4oqCQJgbZJZ54zPI9j4mraqP3RZUf7QDVYanpI6gA9Q1KC6CB
nfiJVPOX+QtSRwKQi3DCAoF+i/YVMw4eu0ZIIlVrfjhlzFfxCPddaADIZngg0mjn0jNmt3bL+/kj
wITqs5pGSXcLrXpje+VhaLH9exzIPoi3Cg1UmGIGJWoybPo/laXXvCtO5li8AOh6V3HwDuAP50oQ
78D1Yltyr5Ykknh0KxIS5w2IrpPdzFfYUS+uRzerLLZd1B4m03+eJ7X3q+QtRfEf2O26tvrXdgL7
PdIJDIR5Sxl2cZhTY1NbeugDlnPw7KuQATv3iUeioJN4h/mUnLwWD16Wtx/ZTK1jomyMemNTeS0C
Cwgn/2DrIeYvcfZaoUWoUoFzLOlThBpwnG2J6shjcBG3xk21/lPU1K9hGR1bgV/SNIfPucVLMyaf
g8Vo0mXePuHqJqyTKFHhHZckZqxYIjHs4AbdTaNHDa7alV13QLm13j56y9rhFibGi8ytl7keSETM
HxzVXXwFUK1vaHXCx8J8SMbobGGTwB5KvkTEIAc9SDdC+yMChphOcxMuX06x3PvdwpPNfipTewvI
BP0Oj5sqpctVVA+kaxH5iczQi5wXvugPBdvLoodxqYE3LmwuPkeMOZL1LBgcbaAylbB148NiYEPo
dAMHXzJpTCVxwXwgtqyZvaHZTcPQfynp9PoBGRmmZCPsfLP7sfe1sp7j3pOsO/mzKCB8T5iR1+40
rWch8jX9FtAajfPYMLnN6pk+H80lpnL4dAf7JrDAQO6KO+JPoOZOdGkMiEdEjf11c7UNY7bXVmUj
nuPNyzoz72QLElhvwe0ipJdAf0tSVrTTdNIUBU302PU+muQKyWqT4qJMX+qCdUenMfK8WrUB8ee2
wOVSv6RZfQHrWdzZgfXhuzyLIFvgnO8SZ61p503DuK+YuNpE21xUWL0MKWDl0seGU9SwK+PAwy7h
f1mmIIChxTBgYgvTuJUAuQGS0U1moX2mw0Fz4zwFBptLTKCxfT8G0YoL8F03xtPZPXujSzU0pUcb
uYXK0OGW0zJg9oLpYzhpsys8A5F7wgomTILJgOtPIV/FcXHGVvbXIr/6fB6P5ujKt4IdpeONO007
061XqqrzaE7oUKvlViZFtprx6W1SlsLMx2isIJ5mto/z1IBmpuxyzV7Poi2W+Ztqkj10XJvNWzF+
+KHEUVag7xt99blISLKFi7N40NFgBb2yTvZPLSs5iku2fC6vFt/CPqFWiDsMeqxRNgIq5OmflhG5
aMgYzOGgO9vpzFAp9KpNhc5kyScYimgPUGID9eMGTe6DIcRXpi93d4w/6E1Q2asLysNDRePiPilg
H+sj7FrzymFyIczuCHvpsRWKkONiK9W8mSznFJT9B2o0Fo8Rx0vc+WCQflNQLjIjLMoZv4u0Z9pY
HTk1b9JIwKdTFtnIzVUINlFWek7Qf8TZ/EdwXMrTNHxktbx4s7kn7PivLQDcKDy4ZM78CuTFojdA
NPfTwtwKnVjO9qU1orfESL7ntFmnpv1UdDO5KMYjc4unYFSH3J57uv/ZuG5cACL0HNdu5awiWrB1
Wz676XijX4n2r36NtVmjLs+zTI5e6H+D9VvbiM2Q/7Xvfmkec/gvYTXTQYL1tIRPMAYeJDODoIh2
QIJvvSQQnJ7EWj8bBvxrdtnR1giqbt8qCsW4sz56D7839fs9dRniHNxmm0ALj9LFPCdNV5GMzE93
+b5JG7nW54jS/BWF9c1w5rVlLa8Gw/6ph0M2Od5jpnXUniVPSSyek6W9RUH63g/Oszf1RxFUp4o2
W7gULO3YalgvBGGn2EP31MaX1AuPtjJWS7FgeeBx2OJF4q7exCrmy+qHt4ou+v5j0UOQwUNyTt8Z
6dy6xNP04uiKKunNdchcprELo8zcqgG1lBoumLf+tf2+8I3vlsdO4gkGq9waAibOF2h//o7cpRCq
skLtxGf87y8qAspUv+KRvNXLfJsbpqZL3PUr4edIAtj8HT2UBvp+4xXqighqdssC5bET/rRA80qT
4FoGUDMSo45bqbcYJfL0hgaTPuk/zPLmOBjXqSRanW9GAu/UfROCEeBsJ4wz884KvGHxTyeW8BYh
tFZ+AZGhf+eM6qSvtAmZtkLtxqfGRLotsEcN3XdS9WuNsXFFcnRFdFfNqKtvVvSVGcUmmq98cxHz
xAu//vfiHAePrg4bE9qLKJe//3cwmM6jHaBkLG68BokEhnjFmafZ2RCit/reTNWbrWeHBS2Ca0d1
w6sW9P/5ZYJ6mItf/soFICabfFNa4xPfbwEzgM2io1fHj4Ws6/xCQ5kLZEuN38xovPs9P8VpcdBO
cDfnnDD+TL+yoNFcCeCG33xsalFauXzuuIwe+Jh1M3/QqofweF6ii1OQSWTvVVijWtzrgzsBIo/N
E78zZfQviJFwNQZgiEvgQnvhi3AeDOeRJxXjxes4/7Z1/f/XBX/gAwHiswonWcfdZxIqNtggNULM
bu+8kU8d9r9PyUtyUmT0SMRpYb0GDfGwISU6iIn/nlBsA5X/y0/r3//31HPg02De6V+4znm7CUsS
V0w1t3ezuHE8lxF8af6szwvv32EitF57L3/Xx4UfnFiNHcYWfFNmHhtveOEsBfQFOVIOX04/8rWB
SeijMtXYUHmUDPOj/uec4KTV19x/j5S+FzgD//0N16nRnPn/3m+P+qxbGEK68El59o4/NWjQO/2X
3w9aNr0v1KO3vOi39fz8wDuN8XUEJcJP8vJ8VT6Gvtz0Taj/TL3w3rwXB5b/8u17/40fmZE6cOYN
VJ781EgvqQ+mJ36C6VfBHLKr6awXW3+anvhCaRLtrHzUXz2DQ19Dv+dPxeLf6y/HC+inf0ZPl3/N
oFh/MRheO/22LBv6TTpps9XdFqW9HdS1gfgaEY+AFUjft/qw8ZeDk619AmE5qVz4Qe6CbObEC+yP
CMDKn5ZVmSuoasc3zj7vwbWmkLm7xgOfpul/JTSQEGzJg5Od7EhjK0kjHsn74UxzRjNehsi0lWTl
8LxTUJzFxJyYD7DUj8CO18USA7n3dv/5IMlwSbCK1NmnzLODxQqajU9JCzic8hDrZ/wzj1sneA2I
oOPgchFwcOlt894g9fFIkdcTvNr0KwupL4ps6TaDRh0GLxnrjD6DHE6+Bf+S65nvTxP0oJ9f6OK4
WPQTlH8WhcXe4YIIvP/j7Lya61aufP9VXOfZ8CA00MCtsR92DsxZfEGJFIWcMz79/fXWGV+ROiVe
T43LHnGTG6G7V69e6x9IFgg76vIqvvCHPAD/zdsaWCbWwJbfbnI72afet34817p7vlMNA99iZD/G
pqOlhhAHb79+Lpyv7eTtenC68iGktaKmjRrPkPNybNwEgLMhMGHgHaHIyM/VI2l1v1cN0j/vQPOX
Vp6AxsYTEBsoe1oWPloj+S3o8DFAJ9F4cECkqG/kc0BOK2+KjurXVURCTWkkdWa7Y46iWatmL7iX
JAcLf8Ndt4O173RW/ky1F/JcN1iXEjyQVc3YdyG4tckFDfaCzNGFOZdccK4a4uIUsLsHShgLNmvO
skh8MAUtcMWOe4dn9gKL8Yh7hXQOqB4UhBKXoZHBCmBIuhTL+oKZUx8jk/a/ka0wz1s18Q7uIaqz
MfXyl1a/iAuBCTTVeJY/A6T+x8x3iZ9tnbFeMGe4VbU2uuw0Wh6doWZsTov+x6JRuw4jT3Tjt4Jp
wJ3O3aiwpwJHhqO6SzrCWk0iGqvIozCcai2j3lSVqElT50k7zL3QWAwrlXKP22Q4U2+SwVHT3rUu
WSEqEfI5uPP/MkH5Drs5MHPD1FsK/ajH9IOn24ljODfBWlBTiqCBMYBaNSwT/s2ulpKY9ThilhYo
MuuSh/X4b05vcDfVo2szTejqIhKoZDKrRXM1KoBWdcH98INhsh5TZCR1zkIoaW9d5bXYJEs7/2rb
b0kJ4QJBAGIfv6v27xEkB9szFqeryRHqsU1xLeV9M7zUKHRyQb0Csq+/cndMFDnDM8w37E0NrSt+
ljOckoMrIa5P6ZwAHGXp9YAN1XXsH7EoQukQFHTTXkTGjSu7Vz7DynnhWwDPowZj5o0+zCRP6DcD
IwmMHUfSXQuhxuJHQm+R8L1Vj8l9zNSweMMwYPirjI1IK16KCvBLAliCwhiG1SDjz0djD+qRinoN
34QkNqvXqRkcPG2btcbO6+5+fEdkVCit61fo/p15SvGUfEvNcY8Zo3YIs31Qi9EowmStHlFoWJJ1
t+qryy7+6lXOXcUlCWjhsK4FvbkhNy+Ya+p2NPSCCAc8LLuH4YNzxNGpSTnXYy9a9dRjqOxYaBoO
VfsQKdJ2jNCgZmIS4ex5U3HeqvfG8IwugSR8s82CVpHA0MW9RwBhlQ/4QhPiBj+5iNFHnPvmouwl
9WA8fMN6Op6GkxWDNybRhwdggnUDqQgsILot07BmCIX1wsQkoQHrtbHMFA2bxy5FxdW7nOJzcINr
lUbaDQzFLN91XovN0MbFkShtcBog00q6a3Tjj3yPigl890jnrmtIhJh8/JNrsLgM2SB2S3+MYU0r
CBTNG59NTBGo19yaIMvhphp9V3oHX/vSuI9kFkQfrzBh3dzjgnKKyy0FCEKcSuDUBE78Z8y3FmxN
PKxyRMmSFxXRjG/cpVfRI9sHKUsUjhz5ujOjpsw2wXID7q3maOuojRom0iIoXzyb2GB+VefEJg3p
id8SsfkYmgEkE9CNzouqQ/z5WvEK2fW10vZF4YcUx7tUIc+GqEK16Hku1LbAX9Rpu03JQ9B7Q/OG
Qt+JcDJDHYwPPJdpRsNBUr6IcG4a0M+R1nU00gC0iRkDJRTcg3rWG2PAFdSlUdnyLm0H/0FWAdOi
Z8HwntTyqacIll13rTap3AIdD3DM5vXw/ks0+ph4altTIY9XrYa15wZKHXXebaDh+YANDLJXXo9G
WB0jojOeq+ky5VBGwZksCkBrYzNf8XaHDMBkt4OrqtI+HYVOwbsN9WwdmfUmcdDML+v2udc33OTM
x568hwC+hs4CvtNCKZ2WN0AVFS5wWbibRbcvjOJy7sC9qgPIEBywB1OHqR/ZHIBJ7BKaZRigDSYf
bE4EXJgnIsNkOC04VUH7OI4AK0BI8KosMgnXoW+RRls1rcEgY5Nypt5BDbqDJJN3YLjuYmopdfAc
LamTes3WBJG6JSXjHMWE4vuVOIDaESMIJPUpACLJaqB273bVObNY5R/R9cAeVSHuRk7BCaOi1TO6
Bu4CCcXk9hZFWxWymE28Nm5CjDgP9EBey6Q5tpizM1vUQ6sEAFFf1PYoQIGq5W9GlCnUj0lg/bFZ
MCf5XanlRwyrYSwfmWpMeXXEsYAJM0Xq0FxLKEYg+CKkFtiTdbTI+HP+juFgBrG6GnqdLhIPp8oa
sU6NhGF+CSKxZlGrAoGizaAhQ+sKOXFrz1smVQnljVobKiezrwO0I4yxgXiNq9opKqsraNd1O97r
EEMlpyIelx+qRRiR+6i7I006jRkTlffM51bwoARJCZO4AOCUIdcGRIxm3Jc0pPRSCXKwhSXPDVZV
c/dgml+sVp3IVP6o3joTReXRnGDsH2cXvlalCmS3p1FqQQnOuxwsDXdCdGZBHbgsruM7e2w3RgQF
h5SvGk+DY3JQAUhFapA6e98ooLZWRzSyX9qpXU1WcxwHxMbUJhqZSL9YofvazCX0b1ex8ajiVfGE
Qyb6UFQG4qo6tH2C0FPa0r6vPXRE4mHXesVRr8TDEMd3ZWt9d+fhMWhhpapRKfGoUEV0TnxnCcJF
p50zdBGSZjF61HvBF+NNL7vvQWOd0WVuGDx2MtfQabFCQkfXlAzMPIopX7d+SHo13FGNhvQnoYEn
VnnkzJguTCJQW0/bEporOP5KmZ7gRhtCWEqUP+xK05M7ozd3aSluqSpf5j2df7//QhtnX3dauzyd
oCCeFmF9P5QFx8ZxgzHWFYLLlM3R0kUv+xERV9KWem+l9THTuAsQQHu1PNTs0KW+62L/6IiRujJl
YrVlFsPdRELfiVuVGHLeBoQlrzqLbpGWZNATLKzM2+xelWKyHhgX55saSDHN2J2ja/QwcA8wYg4c
gDVven1WlN41muyXuV32S2+ontCZvS7x+/PUibnmyJ0FvB5DXqkBANxNdbMxV04RHhpmyeA1Zxot
N6j0sHIwdXUmfyGt+Ixte6Gn8XMrUIfNh32TI7wONoRQaGJlEWfEIKZ03wySDnW0VAkNenM3o3TQ
YnGuDNWkgVOW+cGXWlnLImes6CwRB4EeADqyktOUfsPVCLea8gkNUlifsnwYNOe1LmBu0FK5nhv3
zhudrZpr6vaNHP7+aUuegteI/HPSQbaz/3xHRAL2nbPy2ZnzGikcMDoekH27Cx7BX9+r/LWowAVC
4ourukGz1zl22DaA/z0TGqxG240RzkF5Zszvo9m4K7zpqlWtC8+DP6GAZj20oKDvrjDfoufQCDD1
PgIepQvBtqF9F0492/4ISTBd6+jY4B2EpVVvnc3UpBdViquE3ofn2NqNV/Q0um3l2LfqSDorS2Ur
oWmczZXylN0gzYCESsKxOru0reCqUyQ64qZNHG1Td1uiasFpKrjDpIQzisUidap5a49huSwpZgyh
/Si96FVS112Tzixdt97mFMmMpH3xtSCjOGkuOthEEc7jlmUQS+dgNU6sOIquoMKIMQ25gxb791Ba
nrMGFaRkMjancxu6jnk/bqTZb9TuNbTDMSOx9gTSvXrZXxU45u38WUemMQ93rpx3s5U9Cz9k9M0B
kNrQQvWiCbPNs85dVRY9TtlQUEhrH+1i60sP/Bhg1G6cESiIW3GYamxegvFrYHiwiz0NieyowjfW
Kq8R5f9m9+2XgjXc98kRoO2OXIoKEBGp6i5RaAHDgh21E6QXZvwVkZ1Dyz7SOPaV2hVdvaGGENyp
RrmhUXUt+0OOht9i1L0zzye9hJfZBCgygHqOlHMn+lyLQAZswtm6oRRVEvv8tjmqWCCJ0zVCJap6
UIF8jE3t3u2S7wZEKgcxDqzlLkNU2IaMno5b7kMp1zg1bEJX/x5RrswMD52j9OAHaFbo8jmxpptU
a579eKKsr78ASqEqh8FPOWIR6h9bEEPAA76rGZIkzZ2lt5dpLq6tHAJlOZ7Rx7/UG6T9TSovACsT
LTs6kANdM9qFScBhxN3q0nww2VVSJfJqo6oLJRpBhSv2olmvtgNdMwtL7xDo65Jm74Wo87fRhjFg
wKyqkJXCuW6tnc6i3WFs3H1J/qymqw5XBcPM4+DJnWR+jkV+2i+BwV4Oc3zdNfTcHITwST7yGg53
xcyS4L5m8os2jxFDbnfqC+MyeG16LLnC4DxWQFqvVOAztFc09Q7Rii+HyV9Og073zXjUOzKaFFqM
xfRvWGFu1p9l0bzhKLhXc9uMzbMotW9iV97l/JyW1rmqQFVEMqcMCRvhax5VT6NbbkM72tCg2qpk
kSOVtpwEVT6KL54xI9lcs89rNyNkCmnT7i1RifYylNhHoATNVk1imWKx6FhXwVCcATU5poDvF1TG
wR1Z8hoQI0hujp+RC8k0qPRLNSxN7K00W9/YgbXtQQUMaOfNevFoIsIlLGR3W8rvtb/BBQCyESjT
tFpb/njqVobZvA3rZq/GTE3ukZ09dYb7fgiWkrVYCJDgfX6URLwYJK/Kwl1GBw/BdcfibzpNEb8W
WT3sRxyzwtw8nF6MSLYqwTAq9xVdk5UWh88qtphgp7PEWEPzWhnOvE9C+8zDDzJmVriJdaA6/yUk
dANDcSjk2Ju2Ta+iJET0sTs3pX3MHThgdng+QBybtAxNZMSAmQVk464z3GHvRN0535jAuzr4oT6K
PSyBvbRovtvlSrIFqs9U5tvN1oXFgUx3G+KxIoLVBzzUWKOJ/6YeVB+CIyoP54Nsb50gOisa/C05
47KHylUZTXeqkulhOtoHxdYJxdnUYMKrHsUuKefYMcWO/OCU80vuexdREO7TKbjCwXLRe+a+DNn9
5vbBSjw8cf2dWvH1xJlDR3oYcAgNU3rAzqEPSVfGBAEQVV5GYSBYkEAcMUo6WJA2El0gccQ/4iDb
eNbIxmmu1D3oUUWfFCMoI0FZqt/WiEGACPlSIxgf59XWABI8dtZXzBHuswbPwTl4S3vtMpiAvDUi
fMRxYIeCxG2LKqfpuBlHpv4y7YOnBLBLXyd36M8fiBe72BXQbDAaw2tgnPM7eNjnhrT3BY0hFT1L
P33JrOjJzuyzspwOMeSUgQ1S1aocJeMVcSqt5poOIToVJTOkUF3I7kizHQyqtwKQe9XNGH/V5ja1
8hL3KrkWJXIiao6q7ckMuitjBJVBMPdiOryErAioZpiV546SxS4xSWr4UDLJCyt6HTC0QHhzhSw+
6tPVEU0tiB506vHYkhVUcfQWEZQBqlS/qV5ISOo+RuN2zhT8YjwbukEd6ENg8G6KmmYzHFI25MbX
LlUYRXuAGmhtP7S1f6VGoaPaVvfeNsAW5TSQFitRwFgDzHMjbboghTQP/eAdMsQd6hatOFT+IqJ0
juW9ivyl9MHTUIhKrfCsSfXXmMEqQrk1DXrHqD1krnVfhOFTTOEwELInaQoPkP12lj28Orm80Y0e
++3xmLr10SLUCvafiOcKMuvYIARkCmA6xPbRNm8gpNvrMPX3CQYDtMr8C1ULDVsT3n5+CAlfgWgu
1e5g57jKC4PPvyKwee/IcPv3Zhoy2bFj3kalR3Se91CtUdeYln8P49RMIMzMt9VU0lf9FtL//+Nv
//Wv/34d/0/wVlwVLJIi/1veQXuI8rb55x+G/sffSAvVj/ff/vkHYvzC8gzdcxxp2ewbus3nr19v
ojxQv/13gF5w8OakvA5dsMe9f90l5V1kDysRZqxHJBsiSmENokq1f/n7a6uvfndpW3dtDyyhbkrw
7q734dK9VjbplEPFa/p6o2OSdWa6UXQ+BUm8+f2lrF+vZUCVdG1d9wzHtTzr/bX0Grkbc8BGVvTl
uJwixEUKIOQhNSeQywk6QUfdgoVpOdP30ppfoerklFDz/NLUaTFmYSLOWtuILqIGf/qwCMp9MJkI
sOBpda9JOez0mAps0s/axu+Exe7VPXO6hkkPJ3rZYKF0p6FvcunSFr+LZ4M0p4Tnmxto+TTqPFJW
xgBmknwmwpTxk+eXH161bZiObQjd9AxDGI4w3j8+xTiXVtHYXMcAf9KQfk8XrkSEd5heXlOGlJ9M
q4+v+8f1pHAYYlfXjQ+v2/NLqDxYggB2So4u3hSjDYkmKi4+GVbnr57LsW3ikgkw2Pkwe+24lJGe
RP6F6KIyW+LeRJlnDj3vrA4RO8qZXvDAUc0FPyzaJzMKnZt8RGmbjKVfMQIR/e6wvwqxCdpUUeit
G033d8hJe3vPTJ1rU1PCP1AEkUlwUa4dyjC7nG3bvJV1n5/7AcWYMku/I5Q0X2GSae4sA0yYFUTg
2WrHLx8CKcRja88O8MNyoJHTVfY5O+B4+/t38fFVCNuwpeEyyLphC8P88CqqFOXZUA+qq9waaMQ0
N1qcXRiZ9YA03Cev/ZdLOcBZDVOwoFzH1D8uXLMzK5t6mnPJvoJsdunOz04wx3dNmiFQ0JEX/f7R
xF+MMkuWoiYT2JXOh9k7pbkBiDSTF9BGrWfUU3SUp6f44T+9imWawnUcYiLxyPowZ53RzuIy8cpr
pw+fAskmGVrr319CRbSfI55tcAnbNHSb98eb+/Ag6Gt2hoex1HVgxeIFKgZ2qhFm1mWswVLJ5fwa
VNjLGXaH/bfZDsvfX/4v3iPoYV6gDmJbiI+rcoj7BrQ0q7KRbnI5zQENQqN3d7+/yulr3j8lMDOT
1NsUzEhDqGD005bixFFap4Osr+va3uaWQM7BNm7aob5V0pOAEfZWSX9ZVxiieW3bkDQq/KPnWX4y
bwz3L9634fCiHV3azJ4P79sAKewMiHhcTHXPWbidXB/rBMdrkEFKM8B+6WwMKBGN+Q599mGCtG0G
xKsqOos50mPPRlGLnlmJJhRAgtpOK0DDev48e5DDvcrHF+KTl2f+xS2bkv8jYgsC9YdZaMu6q5yh
La8HYpNtbTVqf8mhjut1xkFq9LCG9LCdwN8zQl5DjpvfX/+vZqgwLU8XBhsmE+XD2HmZqLMcn+8W
mY9lOdsR/mTjVp9NqF79MywEeoAUD/JIX/3+ysZfPbmwVGDR2arlx0trgeNiLTyU141eN+eNSOAC
VEZwnKgU7TQXIYvMBE5oWmYHtwG6X63Jad3VubWqdDA0n9zOX8wdXoDB1sIdkYKrz3+axSOHZxPa
fHmth2Fy9BNBq2qiA14wUfaJqTM7AlOeV0kmbjPH9led2Ri7SAbo5Ap9PpQ5uvsBN3ponMlE/7gm
cUeE5OCyw0yfTJuPEZnYb6EkYXvCcSzLtD7crG9XNpXhrLuw0rS857yeb5uZyj0LoIILh9XtJxf8
dZ68u6BQaeVPb2fAGbQPwDBcB65rbAatRKoiy4Hj5D60K/j8AW2hWP/qOfH+9wOjZuD76GK9Gxd1
Zz9dGV+20nIQir7W2uJySMRVMbpfm7DR/uMnfHedXzYdV+gyhkl/nYHzbE3qhWg0meiX1/jkvunh
S2N+kg//kouzPViOwdHcIGB53scdyE9KbAgDFzvFrt3TSs7tJ0Akef7m9Lf8UyBfTP3i96/T+HXq
CI+k2DUsg8qtdD68T1Q8RhRg9eAy6inCVkEf70YxmjQkhA7gQJb7FvmV9ZQP0IwbYOphp2T43KyA
ENZE60SPE+qygILKFPVMd6IZ9/tb/HXEbcp63CLnExcY84connM8mvURdy8KEOB4XFTgk08G2/g1
QeYaJv8hR4bFqX94Cy7mCGBpnfS6yEMqdv28H4cUMZC4u6KEvovmZocj/ErZ+tH1WSvC6SSQ0Zid
B90ZALD1K1WijNPx4X/x8P/vxk5z5qfpDsozMMI6mSAbz8W1TfKD/IZnb1jy8fnvL/VrevDuHRgf
3rNvz63NaTq77o1iVdTiOhjN6//FJVSAMjxBAPE+pAa9Js1Y87X0WmUCrKayav7jFIuHELqhWy40
vV/WEOflNLZJ0q+b7HFGMwRRLRYqLcSwwRe111e2+UnifXov7yMSl7QtV2WNriU+blzJ2HbZiEbk
dTGGN6mRAiyPKnTl4ksdxiXYAYQEfTAmMsD8kFad51efbVZqaN7dAnPTUJd3SGEt1/7wXjEQd+cs
EMZVDEO4M0C4pSBkEYJMt3IC3aMhCBJgFqPaTzWam78f1V9Xz4fLf9h+GhI+Ha6TfS4t9IuwMgdz
itrzqiaTeE3KeARVkAERkbMEIwc2QIm/GdW4jEdbWzW+n15NhiavagtNv2HCZ6EUUfn0+7v8ZXpz
kwI+o22w0FnlH94R6vGF1LPKPDd7Ck5WPt83sVt+Eqvo9/8yFJYtqGtwYBGu+cthRR+jNsVAHBca
S34ZUlPp10Jvr+vma+BjJAHlgFuBK1Ksm07uNbfdFcb4WMpqj9/PVVz1Z34BTlEPyo3VYyMVapa2
4MZXA8YC4E/LnajL83qG30xlqO8MoqLtoFg27tw8nxd4E66LzngaHcemL9RvXPwtmjb5Sj34pu7j
mzB2QCQKFPLwwqCvXChnI8w8N2Cql1E6HzWpfzPSYJtVlO8d6Ko2owoh+XGOrOdhQoGicqFIpGGm
wKXlIzrEBzQGVm4cuCgDNDee4YPoiaE4cW6HF1vsusglpQzpxIW33Qi8XKT50uXsgS/zxRyGm7xr
bpGGPEdZBd0+fNhREmyezQHOj0BzmSfk9ylyO5nic6FWpxn6k17Hj9bQRKDqnJtwYIWjVrMJDP9u
EohlOyheB010m0GNAxv9OONiDqrBemgSEmjHwWVl8iPk/jTqNGMUf1OOqnarXzkBbN2GmjDFGVmk
exhHr2i+PfWJfNTyNFzPc7uNYApPqTjOerxrKtRnW478gEj2AyU3SAgd4uAxLawR00FXJF84MwHh
yvp1NI/oAloyB+eBTorUoqNTY3hpODo1VWGsBNYImGBvixCAmNebaA5ZKCt6JX17vszKgfP31dwi
+pWdFXYEGFYbbpTgJWic1ejy9b6LPUsbi/XY1e0i9wD/RAinGR6OAv2TedkbWrVuswhFbZLxbURT
gw50i09S1HZ0vePqpmo6JFwruxg4+OThOopNubdQkQK+Mrlb5NprgDo5DRWnAkYqBsd8c6N0vJQa
AZH2czzipCvSwzDmB7+iswqQYAbgGuqYMKcAYQqAkkn8nYr7OeQbaOlu3N0UKXIbv1/5HxMIxyAt
dm2b8p+pUvoPZyrN9DQbU8XhfA7C5NKzk/JZSm8+pyI2fpKdvs8jSIkoaXIdSSHVQRzF/pAXe0UQ
Tm0+tYi05/G6DlxnO9VdeD/Orvc0xMm8Sao2eDs933+9q+I2p6ruK1D+mvZH++Gf/9q+FRdfs7fm
v9Vf/fu33v/Nv+6KjP98/JV3f8H3/nnd1df267t/rOEjtgD+3urp5g0n9vZ/6szqN/9/P/zb2+lb
7qby7Z9/oK6C1CrfFkRF/sefH6m6tGkwhv+uY6vv//ND9Yz//OOW8vTXsqh5Tz++7t9/8/a1aVWV
W/xD90y1H3pIw3o6Se/w9uMT6x/UnG3d8WwKk9JlJ82Lug35o38I6fLLeB5QRaNsyQbSoGV8+ogq
AukKZXKLug3pyx//8+xXP7bhH8Px1zV3jvHv9wjXlZywubgqZqEYejoK/5TUZQCHq6jW8u0wzxe+
hagHsFNUgIDW9LBFZaLsY5FxcVCpWYypwHLELW/dYj42ropUqDtb9q7S7OXYgPq3ulWHjlIToKfQ
R9qqTTFL8od8G9S4PRbp91wb+YoKIxbostroWwsxOptYxtiXOulZIcVuNtJ1GQ06tOR8GVcSxmxq
bz0d0dQOHQWbS0WZvfCQVoS5aQzJTQWtZpjlPqsBZ9MBL7NnOCkxclPmEkkbxdW0d17mInn4Il1q
MJobLUvdxLEOt+TgNQaAvkigFA7wvqeodIBiBhtYQJtW3NSueY0rG7QXexencmNKPC64VXUzVeVs
Ul9bz3Z7jkz0snHtZQXhzuVFIpFEGrv0I3eDfAwnFKRKaNvbdgmHrLjNvTld+EGHB661aIf8Sn2X
1mG116TPfYl6kf7Vldk6NzTwu8Z14PfnDsjHKltrWrrOR/S4owvbQ+ZK3k+Q9aybFjMsF+s4vb1p
cbCkKzkSJ3UHDbwQFXZxY9n+IQ0h7YNYDv07PbGwDKkNhEp7gapS6C5sdGI8D/QB1KmdGl23u2qD
eFv4AqAPtNMsWM01iI5iisQiN9unSBl9VUj0xH0NtK780nQvhf6S8KY0Iz3Tk34VWje6R9MwYw+0
KHp3K72EOiwgpgIxEJrY2XGBwxDyY9ON+pEaGvWHGPNsA11sDTxn1c1okIfcxtm3VfDNie1rz2+e
1O+DVz6vhPYE9GFpV+15mPO7cVUuM8Z01v21G8P61VzaK0a+UBaF3CSV5d009CvbcJaRfpN2N3lx
ozP31EBMiAipCYGp38aW2jK/QxVkS/sI4D6+Bkl4VOsESMVqQH9Lds5GMB0GXKql2EZ0UdWM6TQD
ERjmcLZEdmJBJNhUJejsGECXwlp5NPO/qcvXub3VIOMYPSJKDaYomEmr+R7UOdRUrlEzw+ge1Lim
STC6JVZePcZg+TJL7B2eJ8BanYucTK/q8mcxZ2fopu66Ud4ZUXicqpaD2pED5GlOYHmzKeiXF3J8
UJqzan5MWXrOXmcw47sWRx80y+saIrobHIOUkQ/5EwmtdCoQqtXSbZYBwsKF12mzM+RHAJ624zmB
awNOZNHimZq6PGsuL9oEW6iaUeEpPfycOhjGatTUiOIJvcZ8ZDugNzgQPKpGW9PIOlcrpkQAUI2D
h/iwTPUVomY9QaN3JZ4wiM+ix+jBZh8hi06BoNPB2gZky+LoTDV/UOR389se+GhHWoAO1rkDlAel
htfMY75HJXJnQluz9quCpY1Fmpo7/LOYMTzqbqwJzb4iPPrYj4TBxZT0+wwSZV2DVMFjL+LQt8S/
QocfIjmhTvSycI7xll2dIXEGKiyL5bPflSgo0j4HK0Vk/tb4KH4TkM8cD3dNQK/brEBct/PDVepl
ziHnb7w6QFBI4i0VkrkA/o1QjqfUYRuoAof+vKBRuUyLLtwYQOrjwR2XdSgxPMD1ZQWNgP/ysRnJ
YV0AVDERrARAbu/ManjpZ2uP6gmdc/W7vgESzAiiuyhPrkKBIJJOPoQ97oTuoXeDUw/AKbdCJXhA
IC6IzPPCqJ0V0XBp42+KtkdAqEd5ZxhjZ9FLcZUTmxYUTZChyyZ87COYoXTAszLFoXtUropRmKHt
L59P99kCZPWRIgo7xdyq8EPISKyHPv/u5DTWU808Bz4Z7TRwI4Huf7HcLF9ZYaO0JpxFTNtnWXTd
wXVKDOXQw3XbFk8n5NFXGPt8qfoc5cgC+cTB/z70KAeHlqmRKWu7PsXviWr8S9ro1qYLcqTBR+Qe
GvxtvIkIrEFiMVDHWuOg/jj17GlBk60GO4d77ubAcGyuNnqbEsRsGQoI+/g31Xg6JelrVhv7DCvb
OfefyjRYF9l4ht3VSnKMMPSjX8Xoxc2fZJUfC9Y/dnHTpa9Ktc4mLXhficTC3ROBGAqUfOQGgsZK
RRBZIOFCNJkRf6L7SMnhJaDV6Et/jd3rZ7dg/1UmwXnTs1Q/TrdVOvNzNdTKnB4eeFKgSScQ1y4P
pT/0y65EXQ4y2Wk/Zv9KfWxPvql9dAQaNscCDH1tnidW/FXYxkOcmTAdC2S7w/FhSK/LIYDWbA8o
LDQwpbzizdxqDi6KFDAvm9lcqQDNspVxdSUz7AiRrcxmeRGhhakuorglenbX65SdyRaQWWVrUUEx
mLUDev/oN2FgQyhXL0rMGgoqYquX+W3Sg8gWL7jlLfVHIHT7kGg7Mu+FcPY5xl+Tos/nzwNRyWmY
4D1/T6ArTQdfHbnPaReUfXCMB39dj2IZRSCeUgTD+LdMMOtxvyoFmZgYqGjUqQnINQc2CUpskvs+
fRmQKqi7l8Bi+wM7VgCscNDmH4ybQSVdbAdKklp9B63vLXWLs8FFSmooboHtf9c4SJ9SBUM71NYh
GJ0LrxkuKmZtSqMr6c4CbdyNtQMzpfIu6KAu60xbN0n6fdCR/LB27SR2gN6DAija5OwNA4BTm/mI
49kcqDnTepO8G1qmlht/R6y5hT0h0OgB3DjPDyqRquDtqd1spFWiRdk6sP21epSa7AB2gE/8Vm/K
Jv+T4tC7zUo6+UuTZWdtk38pkMYT4qWY7QsNm/QAQZ2f8vQ/c+Gf8Sbvz0ck5GS+DgdZxzFYsEzc
9/O1HynDZfZUbAcfCkyOqVzRA66NHA7a4hBq0cvvr2f81QKROnsoRRka5B8PZHoToTI7u4DOCnkB
8v0YJvZCumKHSdizLqxrMRukoSj5sW2ozS9PtO3EdkaW/Enx01YP91OV7vTwEkCEhT0DlWZXleJ/
Svs90K45lhi4C8PVPaUbZKJTUl4NmC9OXQACgS0RE5LCQZMSaRTtMKNWg7CmMBGWNm02NHdpp9dN
wNx0sVH6NiFkb2MMU7K9qlkZvtY0DZ1BW6dAObFbLFN5UeEtNxriwtfqg2s9tobY1aOzx/IR9RHX
wjYoXbLsNBNLK5Kqhr0BvfYlGiFri2nesE5m9GIcb5H3eF8rfr14gUBzC/NKJc+oH0DhQ/CObPs/
Hj6FZxCYNxgcmIAdvH9lQ2X6GkLhvDKiwMj8VileJrV1RUIbBIB2yQCN5obKwepsLosrpwqO2uB8
gng4AWTeD937+/hQQqjMYMwqg6FL5no544RHCXAb4KiquTf1+KI0y4r4VcW03CGqsABNooqrObvm
GlHktUXxNUEnRI1XFymhguciQenF4Pcvo/Hcmf2DbF7GYVi106F0XnI2QBdZ8arEuJxW7NTIC79W
Dq7QK3nYflAZePKMosUnHQfrr6apZ5uSYzKQGhbq+3eeG4iKwGArtiqVTn3CKebJWEsixa/8zB4J
JUP6MlvBRgU/f9sFT3qIsAfKjLpPBKxfCK5IlK5Blp1S6DEWO7UXIsvHoYDM2hRQnZZoGm2bp0qg
1zfV6zGcL4ZmWJaBWKkLJ5q8MK1sqVHJmlAZ+v3EOlV73w+o5XkcJh2LejCdvg8la1ABeiI6Nm8m
vjrljRM+bhgpFlBRK6xKywG5gHJE2hAHvBzNAA/Qn/3ioreUhC8L18uvYqNdDf6NXqdnKaeWZCS8
sqBPy6a8UctEnVrTpFm72IngbDz2cqPb5yb1bRRi9urTEHYiQN5Pls0J7PPL0zkWTURSA4BRKgz/
FGmsUovo140smzh9wYXMnsSe6tg6Al0Aa8fZFwKxJE6cksMtew7rubPfEI64FBlnsZhtdNLWfgmh
QVn0WClsY7ZwpnQxqmAgjyWe5b8fklMo/vWmHZt8BvklCmkfbhrhSqcOGm6avVYdq0cNjBYE3UH5
ZrFVTCguJBliQsbKh5aIquuZZcD+8CTgZDau9ALxob0GU3+Mn6g478fOOXcvWZ/Rve9XxCeSH063
OHEuiBldgiMHEVfVT4YkxM83fFDLa5oNUMfsAJjZtgRSh0P/bO1Uj0+tSj20KbzKTcskDQx+BrEE
st6TioC/fyOnzuYvb0TSUpKCGAgQ4f0bSYkKiZX9X+LObLlxJNuyX4QyOGa8ivOsMSTlCyymxAwH
3DF/fS8wqqsys+6ttH7qh6ARIKWgSNCHc/Zeu5C75V1YtmDLVmgZWNDfPSwjdgtPAqwum2CGA6Xg
PlFWX6oAy59oys8he1tGnIC4V6f3Vh375L95ictg8J8v0QtIlAlYCt/bIX+40ty6psAneIn16N23
gMzEwH2/LeP0su+veReXfec0FucsJQtyWRuzz7fd0zj+RjbX+V6CcZl6WCUZZAeyMWWg32Ar2fz3
1/rXNhXzL4O4SY/bpwaMBuovb+fMO9dHM98KOznNrf0sNdl1fKK+YnPLAmuIccuS/Zb6O9K9NjbE
UTvq4Dg7u7y9OiSo2Jhj7i/qnzXUP1UH/1WV/Wvt9n8uy/6pjntJsWdp+Xv71+Ltn571vxWBl1fz
x//9n6/u/2eFVyxLv/+9wnv5+uNr/FV//6r+WOK9/9CvEq9r/sOhVhvSyHNsn6HiV33Xsf/BIgGV
IPIpuny+yfX6z/quIcQ/GPH9ZS1I6RXpM6/gnwVew3KXsvCiDv41zzMf/D9UeMWfp9DAwtrl0Gbk
xbkW/5n3lzbA0IuQTjpxMzFjJS4nildnhZm9sIKf85JfQMlofOii8CcKq9XBSNRDV7JKb3VIZubY
fDhj86g6oH+Wyr9549+tipeV5r+/tcvr+yVtQpyztK7/qpu1o0wCXBH4jkAzPlTkX1GG0lurtgGF
TPYPL0UiV5vF1XOsH3M7w+6e3v1u+iLH7iiZ94IaK1Ca4c/4w6f8z2/DH/cHf1kj/3plVMSZsii3
W/+xoXWbwIzdEWtYnNnzTk2h+UDF55SgLsJUYO6DkcJaMc9wGET/6sYJyQ5Nm6+DBu5cm+lkDwUY
l1I4r3XHSInpyweFYr6WufUlBSDfB83PphJvBQptwK+oHNhOGVUCnNU2PeCR1SlOjJjgRthjplN8
r8TFDbt6HbhQHNrablY2tRdp4mkbG2INUu+bEDFt78bPsKGrJUgL8iyd6A375beIJdYqtDPwHHXs
r7wxp+DBRNQNbbum83jORhryuAIxBBv2pYoqVhXj/AVy0eOsrelv5pS70v3PH71rEjdncmWGztKn
+vOcEhrpELNxL1Z14trb2TZQ+YQzkfJ9d874UNtmMm5Tp2aMLaCbrOCbqNP+VQ1QyrqJ6Aztpadx
Ep9h1CL66pb84yHGuzpcLFAXdo1B1+4D/lwXqEwZW5eaTCsFlMEO2OUReQuYfxEkhLNDcklIQECu
waVQ9Qo36MndB4NdMvtYNtuBa2w7y1HXbq7Y7bTV1qa6E5tBfoI2cunsnnhgGh2QaiJ8E1V1yuc+
20w+/VuzcPO9U07viWPhqfTnJcJOrSdagdfK6U5D37/CTIIiHwVy28jpOvWH3gYbLyy7IntVRit/
igAB28XV1ZN5JnEW899SJrNAteLpNWlSp5icgsmz1+UMYsXWRnfyYn0eS/EcZ4l8qizv0RgK0o2T
BrDsVHyrFiC0QejKLl4klia5OaiePqqEvXjqQ/iw+nYtcJWdHae6VeQtPf7375j15zl7+Y65Ji4u
4WG9oKHlL4//Yc6m7Fk0QTAWq7xnknUdIyPwQFzt5lVVUPfQVeoNjkFZGuIgJ/EW5waQ0OYJr0S9
DpXCmMtOZKSpTLkWIIfR2JqKpfsbslbnuliBdAATPjGqv7l4rT+LK+6vXAQMV67FyEXvbBl3//DK
K90GRmYLPBKiPcexRVWILGHK+EW1dQ1kEgWoCNI55YEWIZT03gAzmS+Jvs1KjnG66UsceECFwWXx
UBqGySazGOb6CnhPMzjrXCbr3J1fzQ4hdkoQzUPrD/YDkMFLXrD3U3kq9//981h6m38ZjQPU7bQj
aWWgUbH/UhdwDDFWpFnyRZJXOwURQJ41WNVMQgLqhnXs9fjGwUTKK5sIz+iIj5wbACFhe3Scnj2x
Zf3NBGEvE9SfRwlmQ+ZVdPABg/B/1BWDsGmsGksFmXBqS5juuKZXGRAF9cDkO597gNAMkz+M1vQ2
IzqBocOmSA7NeUwMUu1rVp3C7JCxZMOxmZGlGBbmrBjnPimvxHNCm1wyyx906VIzXsRZNrxs3BjT
tU3qV94PuR7AbfZpqP/u/f6Pq8ixKAm5nkd9h8rtX8V+CJpHNUchs7Pw6Q2kzSsMSl30yT5LM6Lh
7CF88LKWfzmGUrJhSnjZD66asAWxuaBsSgSeeokNnP2ODUJf1OPfrFWt4F4+/uNHEPi+y0wY8FKp
ldEp/vO1HpsDfsk4YcpQ/sowCFy5SLeDKt1G3ZplgX/0q5bIhNzyj0FRfzV6Exbwcr7AfUItfwas
LRnUZqMicwCzy4smLefU+bI9W1SdAvCX2LpIh9Vyaj9Bd1PK1H59pe/gQC4Mn+7nozj2Nl3sjXu7
irvPoPrZ9o7znuQZY1U2MBtTvl0N02BgiSrHjTtaZEY0sX4LwFBuW1hJm3g59OrS3TmjaSKjnNVb
NvnpYXYl9aPlUbOGLRAlXrLSQmI/l3qXiMZ99EaDMJvQey6LwntGeKk3jeoIplzOoTHx2GkDt6h0
/HR/hprjeTebLgqe5cH7TZhWj2XY0+Wyaa3HiiADtFsZkvYkv0oj3mG/Lk7zcnQ/dX/wfliMYLSg
CgCmMuff/GKm4Myr38hicKKtW7ThuYms8AyIjEBDss6WWrN9kd1MQtb9runpRxUJYnlcHW9APdhv
ovd7grOneCN6z/rDIRsjQWKdydoFavgatld3YIc1YSMlwQG39ZvKzOmky5D3O8JSjGfik7mW9WVh
Bw/UgecLIrJdlpvDBwzjtd9AlvC0EKR+peIczFO862yax3LWHmi7cm/MucY8js19yBi56UUD8mnH
MDsZlvqeRNjgLOJZ9iSGDhciGQjDMNz5xoKJvVMLEDYgEmeDrItvcI/RF9iUbPfZjyhuxZeodJqn
vo6xuBrml34sjHMZze2DvRymiAMPWUQ4KAiRF79PG6IA6uzJcyi51MpodgWjXrxyjYqc5tSsNxmM
uqfCS/2DSe8ejyTRIa3RiF3kgAAcpeWeiQT6ELPVv0xd05PSKD5QKvvn+1GQCnOXpLGxspdnmCjV
lpYplfcWToPpvtxvEnQKtNeEDR6Rc5ZrGnvQXuRA+JWLgyWXLzx/RGeZD454ZiWj3gSTim/n6iVx
hHozIrVPWimf7o/5TvaMe6C+3Y/G1v5JjGt/uR+Zk71xFUaY2IpBNeSJcbnfxIYVXYJGGZdWMdF1
AAyyKfUBmiF6wcm7PBERAn29MmsgMfHsf/9wuDxqh5rLT3/1klBcteTtSXV27i3SXIWgpBhV8bw1
Ust+KwHZZP7MgrdOIH/4bgK8q62c6xCOzrU13xP6JJf7GSXn32oZGnvoKv61R5yy9knGWucqWuak
qQiuVSqfx3y2tmoOr33l9snGYpo+Mt1eKZx0fzjURP/c7jfGdFK9k5/zuXR+3RDLHZLXyUc11oNz
rieXdKb7w1E6O3hhXQYnT9T7VgHnfVBQ4zea9HqQNgR1+oqspcxOxiNeJFCChFAdTG3bl1+HLr5g
uEhP9+fG4VRffbQy3v0nM9N6in2XCneYnpoSV9ZQgyDPffcqpH7vNe+YXo5sju6PuWbh3R/TyzPv
j3Vm9+ux/+HnlsdIf3RWVpLQVRPA5RNrNAg7BDVwP7zfNDkfRquqeZvZ8fx0P4duNV7Vpc809a9z
/uJlCmvjxWz7bBvyVX2u8ym5EkR0vh/db6xMg7liO7mjFzUcnJ5+rhL+8GSP4ZU4r/l8P2qXU02t
IND32TVo4ixdlZWF2nO0bpmq03QF9m5564ZiGJ5qmUKlZq18P/IMK75UsBji3htvFunfraCRiIzT
zp+G/htrTv82ZvYIoiQKD11nFpdSqPyp4X9QrjlfcrPrAAEbCfF6WXkrMgEP1C4MEDCN89uUduXN
Rkt17nJjVRZzdJqCwjjZnTsfKmI6okia28Ru2hVJowC1+7F9LJd7kAl6XT/+++zMngGcTdojsOVJ
9wcMovuOsghf7j/y7/MUkt7KtHeISOJX3Z/qCihlqB7a1ZwSpKBUSlslAXAKd/4ykgx5vR9hNgvX
TT5PW8oa/ktRQmcyo+Z3Ak5wBKezTTZWZT3WyoJlXZBliaLA2rFN+BqBhr5AbLC3OsnnzZwF05uQ
fHqhj9YigsjyFqbSQsjguuv7Ya4ZypuJ6vO4PNlxp73GmXywS3K80rSFO5/OAbm9vT+zX/ZhCzrO
kUCa6dZhZXAoc50sOUy30ZKNR2nxPNaBc72fMgPiT+y5H9fEimerMBsWoY3sXzHCoRnO7QZ2WDK8
QjMnq3DEPnF/VMaB+xQl5fr+YNmxW7dkDT96dm/3U/ffNsr5sSxVuJrJUEMaobzk7ERDcp6Xe2ib
Twwu86WQyR5d9XxTJWRxq7DKrVm6MaqhWr+0ynUI54VGvhzdnxFYJKVGbA/3Pb/jxV2mBmHA81ye
cT81JuMPz01Tyo+ciicbmilxW6v7g3Wrf0b4Pk4aWpLXTYRcyrh67tPBv+ZdADqNo/tNPtTzrlAZ
K1pD/fOc0ZVc9knZ7/99DgLpKsOa8NjIgq1TQ3xlqlgCU7AI1qQINq+dt8xTfbZkCjavYTc3ry50
ipQ56H6G9I/ioYiLndkFbHsR5jh0llrx4mjpPqgcMY5MhPlS13N3SFvPeOBNEy/ZclNlX002MXY4
DMfUIwWvDBI+J5P4nS2Mn+pBt2N6tSZ05X58xcWbEpzNmUB6dALs9uA2lv+kRnXsM5fJYDly8Uo+
pvrL/aCLjF2dCIMwsai+dI5xxKlSMHqURb12vWncxSFt3tx1p1PSHJ3RdT4LMaFhU+MRD2Z6zOPo
oTcJMTJ04V6ERs3RsPjamENPx2S5ud9TfgZbmJ+MpI0UbuYbp2Mh3gnBCrwm/fDD5mefTWJciSqJ
z/lY6ifHbBCrx2188PjbMUX86xiw7ri3CCwE91r5x0wk7aoz8/jdYJTbEmEF/iMc43dVjz1cLoAt
Ld+Zw2SpcZXXLnkmWuXHctDGi2M3EVnyrEg8f45eTDeZHmsDqqxwyG3zYv8hcoaezj6Zex6TLEaR
dkV5hiPRkn4aGQFfb0Rr4zyKzVAb40U1SxL05LyFzmCTiULNX8Mlem6p5o8pNCnfHs5CTP5KdWTK
xpV4Lu16OlS4izdtkDcPVjk8ZbyK60CYDoEEqYUiL+zOqkf2b8FcfDeEAvJyLCBsPk5lCpsLgNzB
CYHc6cQEvCkcIKcsUpMBTH+T3eJUTKCTZRes+Bu9FZoTEwxGRVpoOKmEPZMRsnSpvyorrh4iN0/R
f2pv3eWqPMalazNbZdnFKed5m4xtCRmEUM5fH5luh+4sG0h6A1EtN790blGy/HdUKVExOmGyDnT9
ZNshvgEgd5dogF/HrmRVxnb/7plGRmZFgLshLhJyYgvKGINn39zhR9GH02/sZzWqS5k+MiwPR5Po
0myu0f+jHTioqHafjALTV+KpXWi1vN22gDvmUGrUTPuqrOs3DrxyAq04h/J4f8MojsxXykNcQsJ9
LaAGPDtNvL4fDa0tXu29P9Di1K33FC3HEdZWcuzK5pzaGvJoRx3lUPXGio1qduvK/lKFNXECNrU/
FaYsg7vYeQzH3N44RkVNjRX7RQMZmPGDbDzy1X+bvI+485Nvc7UETTmRdRIdAJyogh7NWonrK+oS
Zz375HZ7ZsOaE35Q7MzqbDgNk2mYXnwRi1s8eE91mtlvyfQ6SkpZ0cSyrMqMZIcKmTfE6q36WlrI
sZBXGTDBZHb1GejyVgtv50YNsdPoV/wxKF+TmOhhRI3tziz75/uvZQWxNow4fsmOWcZHjAopuEbd
MG89w06f6b201GTSGCC7fM/IkbyGRbYrURkTizXY+/tLJvdNboCklvhH5nSd5yo9wjd0oDaQ8DgS
dHipozq9sM2x1hOhH70+6LGW20pm/cGMjOzV1PG7K8WAkxOZXo+jZTsVUbLTXV2/xxKlmnaamTwT
5jvS6vp9mGUMqpISs4vZ4BIwed8XPZPBDOK10zOyAxZL+TybCArHHyHv/9mr2yczTsSzqNJqo1pr
3twPCVzvtrFuxnVGlXqyhuzxvkoDeA9GvvcoMrFvwuJRuW+eKMkbFd67sq3wZpESeINoqGGOwbe6
H94fiEaRHUiN/V5DlWvxZuDk8fPeIHQCznhZiKV92BlcWUuvU0jxOSANR/Ll/ShLogWjcDyZEs22
x7bizBQNk4tf+c5KZYkJRaJFfHf+LjQxjr7uRlZK8g0KxMxYP5p4QOOB/FuLQc6t9M0326upk/pl
MOUhhjx8NJWk5pl2GXjIwn8ONSwxL0PrJcMXeJdNaJyUHe+zGKVeE83LlcUNNqh5k0xmvOqMgoVi
zy9xzF6taAl15HAb8NjCxn0StUmmWRNXdAE4VwM8PFroKrtD7MbRkfkxubl+lt6ETpsVNEnaj0aY
HygNfac16h8Gi9TJymSnnAB2og3Te/o9KcDnK9s810q9S8rmp8F32xfRMhcMIEeNwUrWbVRSWZkL
JHHQI4eUkNAmUOfIL/T5fi9nol3FMfl1oEI+pXR6QheoeTd1ZG5CjyJk08evXm3LPV+RAb3BaG/a
tJ/AJhXTmW/kzxhHyXYo8gaGfSXCjTXbrJQ6PDemWZh7Gk3AiCrhbQkchuQEN6sWojuT0BiSfgTg
AL99cyiIW4RtFjI0LW8SsDC9XGE9e91Kw3NCgFL7pIyz9YV62OpkS6wbA72XrMtyaL5kk/ktbZml
CQWZkEOACypZbsiIgaw1/N8mayoP7TS0Z1HWXMHLOi232ksxu/C5LPDPiu3ZQKXCNY6ZYjrJFVV6
MxworWhnHRatXtsFVjltztmtjevslpcx8HDVPTbU/R+cQRQU2xA7Yi09VBkrAT2E5WugQDzOmabG
3hJgz44l3iuVvJTVNJ5dzx/Z/vNW/vswnOUZjS/hdjlirzk1LlLOw4/x/96J6/DXmeWhGEfUVhQi
3aSEWT3qrp2ZSftqASm+KsuxHydTC5ZR5bCLKKqvPcf3VmZdMNX5fAYPdAGGnQ3GT4WufO0T4W8i
TGbHMnKqtaGkt+8FeU/UTV6DGERrnBOTGZhnu7WIwmssCJOEwj2kHZmjoSWKFw0T9clh10SYk7PN
FUk1fjqtWNXohEtiETMUZHpG/VLOa0nTiR1xSMn+Id3C2Tb5dw3bEX+3nE6sbmrK5FbzxWuSZO+6
xnC530ivJqkA9wYqfTBgcEwxGQ7WOXIL+Tj6g3xs6/KrbSXHIchYLQo5bxrXJivKb4pbRgj4LWSz
QYJPTHleGrCL/aY9gaqLLvQeunVrlugcDeGsvbRyLhO+8ctsIEaDukl1ijSKIu22k5PB6vOj1dia
8kgB/wJ3tTjmZuCvptZp13HZdEeipsB2jupNio6uUe13/c+cC+gsBhPkGhfzytFevsODGRyxbhrr
yqOE14nghFoxJcAmjDdZ5/yuFDy0TFL2DbAdMgqca9/+nd3URCoGBUbXFW8ZWYP7JBnTwzRIny8Y
6EIyOBFCkYXIFzT8SOriM4hkcyqs8RoORMjJbvhJxGD1QUvlUgTFre6BrsmQiQZDnfmk8zC/pnJ8
nny1dbV+r8a2P46O0zxSoV5yMcLnxBw3da6aT6fuxI6fJf+mFOJSFgw6QxKtk4LgvcnkNxgzvra8
JQAd5djamdgCkBtSwb9nu9+UznjJxHwRQ6Cfyx9zp4pnEzdDElX5RbTmU5mwoRWYRh2/IoTatuKd
7EZJyF2RrwqH/DG+IMZuzDPaZAzvh0k106Pjv9VpeQP8TGwHO6kTAtb4GLEyeLzf9Lq5xHmIQD+x
Pii4fIsaT526HLunRUcZ0IkkXQVZ6KlLqxJoxhCveQPt9zyhNzON5XRgMX+IM50fhslNX2U1opf1
xw9jqKd9b3TtJla08uremfc+raFFMf9ucJ2CTEmm/UQ67tapll1UFNhXZ6lxQdI7ju7nFEblIRNF
ztIlgtQrSg2JHsUyFkHkmNMYP9qjik/EO4xs/jr56kUEv5HpUb7T3+WDCX3iQRgFqiB4suYhWKqY
Hnpj65C0xapPFe2DtvxdSfu1sVD/ue6J7hhButNHi9GKtPWKRZ1T9ecpL9lbEapYDj2LNF7TR9jd
nFTh6SjgLpIrVzYrkOjxBfEwU1HXhWt4w8FayAK3Vt7IazPJs2+53UmmI+7WLHm1lhttJe+egdsS
gzagcR+2YJv72X6wkYhhWpj3ZYoe2RuckW52pyH/JZhA+m6VGobYY9rjixPGr/Vywzv82zj2xjkl
p3X/a3kYOkpvHQ9Qpei7YGfmTXiOavLpA88mDdT50hRxcmkGllVsfUqSLIz8wajCx0GF2S62KIZZ
amgOk+t/6+RUn+43DY6kfQTrNAIZf7vfNEV+0w4LMyl7SW2jRDtUN9PaLBRket+/IUYMd5YOTWb/
3t34nRNvzDkiDtGz45/U9CnWpafBxuRhCRFeoIM9s5djfjHd6LEUgNIJ85brJCLgW1ZNfwxMvz8W
JpImhPjNqsoEkHvfVC9YnnZUqfIV6RISwP/gbfoQLGJttqD4h+Qz10BiQSLpHZmmzYoqOEkx2i23
1FLZELrpUbXmzZF5cJQB/hOkEf220dY28dr6mnhmdjVltk1QzS3Jeug1Qg07k7wtUo9rRkOg9cWU
0zv0B0jArvYupiac1ZhbeZ5Nu/ggS0w67UPNeg1mU7rHpkdkcEKn3q2DU1WTiTnZ7EhFd0WTYe8y
QCH0qntUXQaJAERFQ6NuwCNWsGEPmUGscRyDZXacNtvAxXgpp9g+OqWn187s9ccBp2AhZv8IibJ8
wAdnb6coJpy79M2HDNtHnM/NV0DsHl6SJCb1Tk98iwKTsSPXoXNSOBBWaUTgeMqqwYuaiz0IY6/s
Ljhrs5AI8+LgiLMHpqcK966mL4mCS4AYTcSxV6SxjGwB2Yr7R5nSCAmkePZZKEE8hkxvtuPKq1N1
CUmI79npHIlQIT8jffILEZ/7fgrOJu75Mk2KS+jWL0lceUc30WJnVPkO7S0f9Bgh/1sA6IXMD8JF
iIi9ed34ifwC4WUgDhj1rKcsVoz8HbFLQzH3NJG78Wg8k1U3PJWRh/Q9rj6rhgjgKg7fh5mOTJ/m
z7FH0mOYhZem6eBIQIRCIHSLqbZS7kWX+eDEZNFPGgdC1Liwz4flLvY1Y9tjiCcdyT/OMfEjWdsa
t3FQ7XmW2Y50YofZSDlnZKMj1+8Y70XMSjRoEVY4s66fO4fVSKB0X/BL6k0cztFDMZmsX82kekyn
gvfAGPGUm/PH5Pj5t+XO0FQ0cLM8WKGGdEjTrs3nIHS+hEn3Cmts8JA5D4+lyS66S5oNnaCdFfUd
0YTdsCLRguSfSBOKBAfsVWlnOoFReq/a8ZPRVaJP4VojMRVz6jyTKV8nFo2qmIrJFJBAFoF6Ri30
arbDYltA1dqJMbmakckgO+mGJoFQ+F8T48GbemHyic/Oy9BkYh+3AkY31/fFzQMkPL6uNxU7k9XU
sG9qPDxehEs8jLJtyQojS6FKJ0o/UxtuzVaSy8iIm/Umv3yU6tA7vfUmREakQwnHNLOgFRswhDic
uy0wSWcbRbO9DqMVtFLju3Y04nWM9I8O1gDcJlH2RNE4XsUTPvXIxzmZKB9Dvz099pZ31TPsZTNI
8os5noZpAoibRd9RyjAtk7Z3QLsgXgo3Ko5TaixQAH+nnazkEyZqmssRWNX008pjExU97qmWBtwD
dAHk15lYh21fr+tioFOvDdy67kJz6uPFQQqnsksJIpqlbLZ1mzXruW0f3Hxg6djkcm/VBwcuBaE5
RDhgxDv5LVZB6nOuGsVjVzCpmWn1JczVeDUDgObJBYlG/43r+NvYSOcVMn27y+sgPtiB3x+KIY3X
siy/DxG7tNzL9O1+0/pNfMbUeEnLbWmU/icuMigJkoRq2dXTb7Pe+nFlfVELx5wJ++wIemR9GYev
bkr1vtMp6wodvhK47mwrBIGrrvOfrM4ov6oxHFeDk+lLNfv0DHq+cUVseq/ASIklmORwi2mNbjM1
L6TxT+Sp7lNleBXch4qY0Ps+f7RIvgpgSiMgI7IqIv92WmbhyApWRTY/kpbof00VBS62i8Y7FNJy
paRSr7lRD2vX95KnzuQqNb32dN9CKkldbXJljkolrx5bi2G96h1WAUCZ8i0O6++qbfzH0pqzi4YZ
myUi+cCpvSMivPvG1N2sioY2f10kuzpu1JFZJt7zTZ0prQHvL0C0fwE8LB+8yB+/56Le8GBynNgY
fCbBKNYuRJOjnqPnYW6Ns5m1nwkrN4pn9AmLpQtzv7FJj1mPlBExJXSKxBQvPutup8Xwwzbi8CUp
QqLn2Evs3LF9Ix+i3PW6zYjx+8nfZL/HfjudPcYTFsT4La3YiC4DCENefVNerTDVF2dO0nWXjc43
0T4j7Ndf+8Gj9ezxqdtcRGAsKl7rR9+75ZnPG1FTX6AUioMZi4Kqz0YRrEs7IlBEAjWue3n1unbg
LbCHfUQIc0MoRvygDbErWTluKzzs1HsbG51mpC7mexCZA4wfoMSTW6rPpYxntiEE9Kj/IVIjWPlu
/ZD7pXeexoyZoFhla7+w1Hk0xokXo5zPqADhjp5VbcNunA4d1P2MSPJ5fOtE5n5pZkTQuUdZL6my
7qoHQFfZnLBbnaJsZwbS3IfuUJ8wNVhIg9Sqtrr4aY7q5ll7mFx7/WhnFh7kcV61XjJ/pqF5M+Lc
PLRW5BB6nPur3g3jEw7W6cMMSJYaSCawp5FqmfAvUlFZcFi9Wl4e7eQ0iHOuU5/FIB+choTyACnb
+xR9Tuu5VdZnMrEHgA58kUbhfoQJsJPZ+D4upomwD0kssB3zEPdcj5Gq5Kv2kCM0LMQfPGKMn/rI
usyFG3wJEr6Pvfa6Q1tk+jnyJlLPcqGP7ZigBO8TVg0ioEOY182XliLu6NT1B/QxD7yyi8C2teuP
qF9UGvn8rY6UvaNblJwlArdtbvfi1fImkohpG7+IHAyLjm6BasYE96G1C+up+x4YLApn0TTnJDHn
VaDS39UQtD8jbK+lRSxT6Ts5Say185Ak4IvQ7sERT+rtXCXREi/gP6Xm3LLu6P1Nu7hCc2Mcnwiw
fWtUuiu7TH1pPHYgxfJUPx8JzojIt4PKFNKIz51rEhj6UDWkx81Ctb9W/kX2wzR854RlrmCtQxCv
E/RvcanKjyqfWYjjxZxVeK61qEATI02ru5x0P50z8TD6dwWCEGa/J6836ekZKV6vWD9hJ3zmYya1
JZDPnRXMT5bl/LRCWRzZiNA5G6eaXgUoE0AJ1rCKwkVVWfktWqQPGrftczbp8FiExIz0vfEbPhr3
LajkOYoCatuNXUKXl9lZQHR8aJLxfRqsm03m7oUyg1o1VEz20HdCyqxzcJwXYYWOquc0EJcWDA61
yincZKFNTi+buQfHzZxHMXdvNK6Ng2vl9vpepMjQ6o+S+JW8C29plZFyZSyJBPc3q7SUuhVtQRaI
OrA/C07JUvAWlOFWxhJZa7B9Pk++BaS+botDAZ7ckcnPxC3LZ7/SYtNU2t+TDis+WVBlxnhzU4S9
LitLGtLxq+u18okgm/dSogcjxoDPohOXsXcEeQR5+hgmH3zjIsQBxJvWHWEMfttH1wbL2jrrs+Ap
Yif3KVmlPci8krc4KeVWTgbN5TCsKZ075hkxNKERpjRwSwUlih2H5ovjnSCTOgSTJ+PFJ6VdYXJV
DzXgtb2W/qPTzvENmAKFTDmL8wwuaZtHTrnGOFddk67doytDAbA0k6YWyFtRXFAI9K+ZcvvXKZxA
kesvac8sVFCSuhgj+vC2b4wNxbeVpqJGb24ATFgz4TCQJuzAMD+VgAqQXPKHwdiujpmTUFGX0saS
GyQnr7CRXybFnj1g+152S2ZvXe6L1swO2i6/sCSZvy13ZLbEunHHXc7Ybf7rznImCD375IdINMk/
xbNYtcljZ+fOsfVSY0Mbx3kHTXTK5kJ8jzTEUF9MWz8MsZ1p8rXdDdWo8YceSboQpKu8UnEPcaQx
fydSRWeRD+XJMKzfg4LY95pN1G5KC/FiMRyBKOje7LKSb+E16R2JqTaxMWpSV9nngV0dXeTiiUXP
Pcn7EpcpN/kUUyUwM2zADWlwozsxM1qjOqnmd6uk4xahOjj2zVJTDW//h70za44Uaa/wL8IBJCRw
W1C7SvvaN0RL3c0OCcn+6/2UZj5P2I6ww/e+qSjVaLrVKip5l3Oe81098vu2tgI9fpS2QXFDA1Pc
ECxxY3s6vbVU2kZ1oQStsjc+T5W873QaHLSZHAoTLeemSHpxq2xwImmd/U6Td8fsrbexDO7tJvDI
Eyf0KYmH27jMnNscBVSY9XmCBBJaLxuWaTeA6AsZRwWHVdk6SmEJRCZ/0QOzuanBpF+Ioyy8ktG+
cTfQ5nyg0ZZby0ceqNx6+jDE81Xxh7yttIGzmuvNKrAPLE3lv1F3z9vMoQCx2zR4G0T/Xoipvy/G
LHu2XM7GwvIO7WCVZDrjuupzs74lEcc9BSwedvj4umdJZByi0HL8gcsnjLsCT2VfzkTRXqc3/ZLf
5K3Pys+UF8nK7UsZw+/KSNQzdH9773s9fIdsGbhXr/0HqRc6FvEHxX5xmPuKPGkGIB/Gmu3oFVHO
Jdl4i8itPUioTUTXt0z2bPJM2CUl5S4r+h/+6F3pHIIPm7w+TQd85tMs+9Al4STyJz8hJKFKLzmD
+cv3l2YqvQPyk7slay/TGDg/yznBTIpWwsnlikancynj07PTe4/O98wnTRTpO2ChDtOQfqYTbTAi
VQAiG2JV3N06zSna9eKeIra/mFgI/nooySG5QoN5UZ1W7ZZ7w1MpG51ycNmbdwr8nMXEhkCzj5jp
wiqW7HNZYNSmKbetYnmeuD3dqISwKo0BNKNAOEjRy0fBov1OsZwzR5+bfawcMxqGpttNDvVR3enh
pkR1yei3Flurad3XuAVdaUz1HAHLfXCuk+bvh97OS0aAS5ZGSnaXNKB3t+3Hf2Z0171F71kmu42S
VBrTS+07HXuPQlXz6fur7wffY4hlzD4TMW0VpGhO6bNniuR5mf8UgzM9lpMRnywuPFbg9m2RCe+p
S9yeMtVmbF30xkc8d1jriB+4DxxaiKQukmjJYSwbhuHc1gN40+9n0/U1BhN9hAgCzRG1P+5soCuN
5798f1UKz96WCe6QlnQ7RaLArwXDdqIc+Ue37DkGXWbM6u+TVlpHSPkT623hku45uKdk0VAJ/np6
fTGY5E2CSPsgrhPpQRM3Z4Ll2H1/WU72x4KE/dGS1qtguf9WV4aILOEXt1I4Hs0ZzlsTMELelG0V
ZYvobjI0U5t5qLr9MqjkVrj5/vsIiK/nAAqAIgJn/4XCZtkNa1XiQ+kMstqy8skwkQtLVoCvPvtp
hIKl8THJ/keAJcY0JutZ2aU8uL0DZ6rV+rVVaKUKjzSsoTG6164dZVQujFhtwCWQUNiOjkMt7pRN
5lNhmY+EjBOZm3n9vhK+OKaEOu1Kxx63RatpulPO6iTz0o//8qyQdvbXa3hfeko0NYIU9K2774dW
Yn5MKZ9p7nltVZAQ8pkDChAl4sslro+Dbc+v9TVNtx7FiN3Vn179zroU147WVp8dKJlaWsVTKpWH
sRThuOWivp0csCis5V/0GBuwmYbNgpT1fkLh8pBb0gMWpbffX6mCjtFz5lBUfYvYuNVHloBEl1K/
uX2HnNin0z73pDJ0A1dO2gTjobaX6dHwUv+hTfffX0xeNT12RoJUrHVnOgC+QbGYPK8EPm8GFoJ6
N69lzIUy/v1QeyI/pV02NQcQZ4SG+dOu14TI0My4790oL1bTG49BozVx25/8A6pdW9pXSYKFTJQC
WoY4LFDze9Qf+GwVKojrYefOi3H6fvZ9DH4/+35Y+tD2ciAcuG0OkzLbd4VV7LtJ59BTu39ed1i7
po5YfkzX1x02vhQn1jU9qeTWXJi40gyTaQOnnWbzGSjW/ATfM7vO39j8/4kd3f82nd/5oGARtQny
pSm9KiLMj7yxoYEtaHP7bvYu4/Xh+1lc1X8/Y86443Jy2b0WHmQc7Z1maf397J/XWmHkpzp7Sqal
uAh698v3s7HzC8aDmYNIWx7/+Y/fr//zbdn1/0prPO5xio/gn/9Qm1W+tVN60F7r+SYYYuZgGK+f
E4Km721nPVdrl7wko9c8VxJkBgE8mhnCrk6rmMViDqzegAihRKGPuPaXvZBJ9UQpinehc9xf8fSb
sXX8KeviOJpIn3hPg70WS3UXXJ3gac2KnDHjJ7vZK8+87W59y/od1OC/0ENg4ehT67PzCG2L8/KH
oJ3c9rW/nlgbAAubMEordF033w9zYP79jDzcv58p/nXbuksYKkGAo91VJ1EqfZcFqwbEOCS3Lmtz
Zoz6rm8IgQnU5GLNLds9WIztOpReslmMOKLXTn/4wXpiS3+Me0e85T0RVAu7/DAZ+FIEeMNtivE5
aAn2nIfPgl8UGxMMXNUIcAycPfdgvDybsRQEjQ1zcmtPzbuJFu95jtvucYJd4IJhey4ndvpxo8KB
8eg5cNHAfT8kOZYc/ndY8/24vM0pUA5zMqqbJe+NvcF+8Pul7weXGx9WGL4jQSq/VZZgsz5Y4jT8
xwPZS0a1yREmn7xJ2YLAL3rLfhFHhtBBs5k6UYPCyv/1NFBDfZ4Ikjp/P6M8J4S0RkAyMJL+3i6O
nfvDkErfK6GaJ0dOJzID6htlWtl+aVGnsW1io26cYqcEv1BOy/s841+ZSD/ZGE0SEIzInChDOnFr
NPp64KT/euaUd2Uz1vdWnfwQTVxfuuvqvWm6IIKzQPdulcuTKo6ti1rCSb2zXryoa8lnxxufRl6N
WZdu+1ddE7Li2yULfHOM7+vWQfdnVLBX2xfPqNZPYrQkC9XcOsPYDd3rlP6fh7lZviR+1P33SxnS
7xptzYvRriT5aEaLyeTxkyXuH67QDZZQpFqd+e52XLiidTGHdsuwFaYnIhW0xikR/h/kPrgXE2mE
a5CIF4Nj81AGscHbH4g9oiG452SjJlZX/q4b62zk1wD0fz0xmuUkz7njsmMdrjOlwGATk7I/rnMz
sv3Rv6Fl9+ktqr+fMaT3bwomHkdhEJKOgJZsWScM6sC8cYWzgny9Pv1+8P7jmYn14qT5vu+XYAbw
faxNsSyu3W01+e2TFz/Onh6fvx9WN30aqkDfsjccnzktiBubFC3jVAF/zMbilC11ck9eGS44sNhf
vb+da8f5GsQh9tqfmSz818lwAUoB2gUFs/ivGkDsrkxZPM/XL6s1JwaXddOpVrFDQ8UvKpi4apjt
MrVF5/C/8MmD/2ZKwyMnBBpvB9cW3uD/4qouEFVVkzfOeIPzu47l6kvhswljOfNgumtw0/f2tDPq
ado41rLsEC4sJ5BWhMdrZIgYIlN2m+4D00d9YZWbPPHedsflSuo1RGk9eBAsry4Ayy34UGDs2GZG
cGCobj5hqPEuSdo+rsSzcvezhrdOZihbLKt6rZKOUEY0PidOrWoH8DvfZZ78nIcARKNznYG0co3W
YaLImRdMY3V3SszgY1ycUz3yFjgwQHbJ4OMtFh7CPdLKsaGV6LySwUQiSFxVIE6xqeRdx61odRmE
W1TSdWPe1ql4blpn2g8ye8h1liMJMaxt1YI39Bv9dPreFWvPeMC7el7dZetPRPi5BpI5Y5qvZ079
5FSMPrvSnO5zyYhByuHW7m1KL7/ECbCgb+5LO9+3taP3PiDGXjB69QVyKLfzjnIFAmfCt8u9v9Hm
/89H+F8IuJYLs+V/4iOU2X8iI1y//S8yggMBwQlk4DsQr7hdu/a/4AiGZV/pCNDqkCNgJrAkzsi/
6QhXhIxu/qLdmv9muVdbpHRx2dIjeP8XFoInv6Fe/zgZgW5JPKFMEMmVweb63/yt3ADRQCFajEfc
dz0XWgbZ4WiMKdsC5iOqiT+K67KKuasiJRTgSrnJE+g4zL4/c9O6KB+SkF0Fx7WWRhRYhbeboMcn
9ij3cnnuVJ+FAP62Y458N08ne0fQ9laZ1WfJdpq0mPgjX81+P5tiPSbzSwoTbs3z7iGAbL2hxqGg
doB6oyTOW7PfMjbKo5RpHiQTImTn/BYCUbntcsPDi/hmYFnZtxZ62MHKvtbKHS+N3ZcoT0CJzeYM
480J/sy9sytdK+xxf1zMFaWAZIyWZu2P2W+rE58zHHtYAIZgQaKXmzFYA9htCO7QpbkaB7qatobX
ttt2gN9XPXnX2+vgM60QfWjiYt3Pw3uAu67zOxsEOm4pbQ2wb6cbWTlXieYGF/lxzNhd9uwyxpIV
tIm2Bofhn7HxHhtz+eF4TK8TT26S2YeRZiQgwPqnGgiLxhJJxNPjUhlASp0mMttup8vuaMBwrXPE
/01R7Jv6qRMdv2c6SrJp2ZJO84PbUreNIJ5aq/2JmBx53jqfLFUST291F1sOb2yjSe1tiDF12/m0
oMwobU2J133VsTrGzXJs09qPhqY8YCnJNmi3PyqL3a62oYDmurtpq+F5piIeU8xBxvy5kGPHIFVG
WdJFLA53deJ6WzwNxIdOFkoOxdJ6QjsfD6PaLgN8hrXGiDQipCSwQYMEpUcJqO5v3AYepzIJJBUr
itX8D6lHjoTXkHRDD5HdJL5qAbfemRcnINI57mEtull+KGGW7OwEBmRRHILMupS2BWAPaeIovTIC
0warzXCNkEM2XOIq2+HIZMH0RwPD3DDWn5/VHPDbNnBPe8EhXQMk1ap6Gf3LuKKvLYXMGaDQOxNB
dYusBU+AFa+noelXCmNkgvin9ibBd5s+Qq4wLlnwgMoRPUnPjaAuQuEAG1HpeGu6LK/NUROYFzu/
xbgwLjV2qMmCvZkVeVTW+f2aJ78onIetu4wfNF/JafHwnqj4o/Z/dgarK9RoDlG2NZVsKgfak+Em
mJpnvH1hatfLXToe0d++0Vx3IBVCsOjnacSIvxRQELWP1kosxRlvOtXhNE4RY7JXWyVxGPR4JrzA
OC652jbuxAT9atFFNL4mzRqSZJojXEzuoF/e+QxgFr86kwe6CTLxGuA2Chk4HN2AroU0gchw1A0T
u2rE/Nfh4GGufsngQEbEJB1L8dvGiYI8A5Fn2d10OWMApYe7Qc0of4OfDamqdKBgnz2oiI1mTUnu
cr8TpplfcwDobqw7jQexs/WtjUr2GPBfhyU99ha8Iz8zL0oHWyHRcqPgMxtGD5htfyRlf248470v
5IGyBwcTEIAllV95wWivRsw6WVD0pe9/YPjYS0EIax1ku6Cfn+21fRzX+rNPGzZbRsduLn0UCbYe
ycIrEjPgmUbGQHFXuUG0CsDf9W4y+8p8HQ9VUvVbdAFEIOd04L1nJ5tUBndorE9rWv5B63Jey/XR
1PIVgRmgXV/pA8JTgIHVCLQxu09S/OUj8eaNmPZLrOoQSHjOaBGVanee9DUteM43TEKZ/OmzFTcg
PLJoTSG+Om57sdAuzFA82jU+2JP/4rd6Z/l8khCev2iZV1E7VdZmwto3TCy8RySHdnxAI3dhBqw3
ZSaxB9rNa1c8BfmScnR6BMj7+xT5VtQY87TtbUAgDOaiZvJqvMZ+uCw+U4TkZ0aogt1gDkiHce+1
82uAMgumzXFmdhWZ/bGPNav92fXJY7ajUgxiGxgWzBtHHRfPca8LARSlfr33e0dHCQr33VSTGo/w
gOWAX/9kZD8ciooJkA3noBQl62JlHVvu3keLmNfe8HNwc9o+a9d8T3q/2bQzM/yWVeSW08CsGIZ7
tOsV1JpGcj9rHXeL4vlLLC0lLtG8jNWtg5L9uGsqkOT1oy1YrznpIMJ1Zje4ANo08NwOdfLCURkm
3gooGBdpocZjliFAMn/3mnuUNFp7t/j32psYYmG5jzCrh7JEhzHgbbL0h7BS7pyRqrJX0jBO7hgD
QsCwuVkS62nM7GjN7Z+eU4ooUYTGZ627U0FSEmzuvxkpu7G1a04x8q9xzFFPoi8jRPmOAA8+xZ37
jMti3SnEOpt5Yn7H+Aa5dH5foxbYrJNTbZnmFpgyQtdM5u3UftUw4PLAvVl69UhcPWFUyxBf/Zx4
ugn7zX37HnDBmV/mbTNW3gYOKCzgJEk3fanQVi0VjkI+NMJ2rci0J5cZ6fjTYu65AeTXh4iWkKQ6
W3Mcm8i3kpKl/3x1VL3PVkPgSFZWu2bq0sjO3bfZi8/tGk3uyBS06F9Nfzy3uFTbGPFnjMaYT1lA
/FC3j4ETdPiR+oATc6YN0O4qNoSUHLrA344rYiNDLj/mxbwYOVBPtzW3sXEN9QbIvZnV0N21KCjb
Gud7zqJ2MikwCivYlAWOOYZDbzXp32NOwW6asLfL5hnpbhK2ufsjnk/CMsnuEvqAAWYplxN5QFgV
VaU2qk8+4F2UKPdJTfFFUp//enDTee/YwxuIziqaZXsxbdSsxrhGWSONLTr3m9qlYCNUp9oRX8no
JPhsNnFmm1HC3hjNlr6sdsbYuBB+qLE3JGl8obvZ++W3YXX6YHb91q8o5dgZ7mWWwYJz7sjkutRF
me/8RK07fgTYLPokfct8YSdShJ2w8e1XyODmVZRRY73nWZcd7IV1W/E8oZEj9oBwHdd7koZ/5vUf
Q+6h8nSuq1LT2vXzALwi93/04Cxdro9zMblDKNdOb9xBvlkzUiy0UMAfbTa6mNuIJ6NWyDs24p7V
3Zk1S3AUC/fY2shosftfdtWX+GWK+DloH2Qe7I2+Vydmu4DX1+m2S+iuKdYi0Dg4aeEqRKTLAxbG
UO4VgblbS7D/cQIfkgKw6dPuvpw7P5oa1nD8KvKQLnvLpsDYt/w4EF/NPRSCN//6KZmt+CinpTl7
VesfYsGBlZDHM2QOTqlCbrI0d6Mx542zLU2mS6mwZrYVissAxWYjy7OR1Aly8Wzrj3O79bH6GF22
BV3RZbJGWOr8dgLuGOx+74siyg37lDLg43pKHlWOhr8SbzPm4Hn2MS6U5a9GLlv80N1NxW7dazu0
j+6IddPXrx12YhefWho4484r6EeDClMgBZFhtfeesRy1Nb9OBavmbvzdGRDe5dSOoZNnTz4NwmZR
807msXHGf/TsL8vvzvZY2QPNmpXLG2wbN1xIzJIB2cqKf7mLqDkY/XcXMvetP7ZpSJ3CEFVzaw/y
5shaMoJKY28CWegokN3WmrwH/4/XDUnYdRIJXa0ZSzNEqDvzgPS5iJbfJIrQ9ZYFC2LDQTN6SFYn
iLxB4d8O0oMK1Ll1qruxSs+2m0cG88phBRIiURea8jUZSddx0+oydRarWQ/uflL8Sou42ubdW2C0
zzJfN/FkjRuoSJ+pqx5xQmBq2eg0f2Dk/dJcNJ7T1BtevTR+mNoG70k8DOGeVbnaVK57DAbjdzCu
IS0IP2WRvOtMEAakbtZkfJWL9RDU3tfSfPlgV7jP2P01/eDgieJJz+Q2TGkJoD34LRAqbGDDjdEM
KtHv3N9p0/8ZHTPf2SVThNZK3E3Ory0wmDCN6SlvB6AY02YgZoqY2OdeN1jWGDG5vXXxfeZzKVHo
JVGHXoXatSb9ZJ5NwC/QCxoOerWcuCjf5hIIHh8vra2fHQAxWkAQLqONLH+8I1XzgJjv12qhZQIk
ZBppEzqj4laChdzJ+k2VWtgKUJHhltM9fEys/5Pl3Of3HYtrorisU1YtacSy8xoXv9xPvfWDBRt2
8qWk+xvS4iXPmRUv2Xld0QS7ouWHnTiNJLpNY2aauSbHJaif+tJ6dL0YaxvEORjX0DnwE7t1DKyM
38Va1WD0vHjlwi/QFLCuttr6bVl+5qO9cyljy1GEwMhezCl7BNJ6wvVkhzpudVh08rFJTRTXkO6b
GPOt5pO4VaSwYts7rplJDWipH20NojenPRQ+x0Y2uU8meCxGTP2mFePJCxLk5bQfRhFP+PFqCqhh
nk4CToOv7BUODsY698nreIv1jIM4S2FMu/JGB+sSjQb9rcE4eWMGZ0JmYLhdGzfLqw5TDQNqnjW0
tJjzrkYxusIWW9L2zizIz7Q6mJpkvfmLt0Cxnm6tLl12rRCUkEZUdi8LlkDlFFFXVZsuvmRyPk69
16NQs9ncoVTsJe2wl1lfyZJ/6B4/Z8sVC3ye5jA2yTxTsjy1KIWiob4Cpr5GS3d7Y6XQTAmM1t2E
PyQD6hYPZL/XqJSbYiEQaxII9y13z3Zat52/8fLp12qDD5KUVJaRHNyCt9ICELRtCIhA+CRP7AMn
ADRpyt2pGf19AakJlG7yZ+zEH2r4CCVgFo3AUTYxmtDNqkykJ9bw0EoyJDre0XOGRR19P0CPtZii
1KXNF0v+uDYTWs+aCB3iXPE1rypq0WbvWYt+dTjO9vYEtbHsvSSiLes2K0pkyWQaef7Vu7NHAkyv
nPNJRy9tbVOzm7YiSL1o8uVvF74OMnkLwnGWsRRW8a3qHhd0oYfKDrbtWL6bcZ8yjzfK8+gPFJl1
ku90ykKkV/W0tV9iQXkcVNUVWKLrmwBCdVImrxj9OLU7ZjedjkNNSsnWztcvn7qgzK6uIH2t/Go0
5ZlPAIe4Kqfba2aOzx6acJnQnTl0x5ybGiPJfGMEwZMYiHBTfhAhHxF0DYe6B6DtGVQwCrWmTsCS
d5ImXVXJWbjeD2mVWH38bZ62cUhoOPgjv3wdCkW3mEzIvBLgfuijWH5OCQkD5shlgdZ8zvVzmTQ0
+2ZYyBOKHqoBjg4gYjaK6O5Uet77Ip/TxfZIAVF92IH/a2Ghn+dl3lSVgwCG7TjmV3OXeA6BK7hi
yZNR4J2R0WW2fEksNO5ji+DazJ6NFucfw557Xyc6atZu13jpHDptmkS5zKdDm6d7r1J5VOSIg8gq
a7jfTATLOU8xYmIEQn0dtSopwJ9jO66BGkbFVcChLF3suoQISjeYku3s4Jxm1HAgvYELqcoaLHd5
5NRDdbaa6aOuMhsTA8OCrO7QYuUwLhp3hqO51leE13vyw+ri5XGpnSyaCVsACTR+eamzJfbDDZn6
zVtDreTleJiH8skcwlbZLm8bqtmkoPduluAUZJDBEwyi3HdWwyueunK86ygrZJGTRGJOkC9HucD3
8ShU3lJqKypdd44qTaRqmlGxiNnpzghKHvrKIHEPi41lcqSaY+FsW487aA6le1onegVWkiVHeUEH
Gaoc54ESPhqQ/idNtyYGZ3yWXnZOS3Of5FjBxeqWkS5MdbDK+k3FVn5QptmAc2y3iHoPsanLPZf4
W5oP+b4mvC50V/snzpPSszPgVP5v0Y0wqUv9M6A5sqvIHUFSDbhQCQVZaOOXFNvamcZfRlriHhg7
i5UtIThJqfBge7+0BxmvMMvj91xHeD898yoTiHkoiKLd1k7wqs38lEhRHTr5OY00rpXPXcuX79zy
aNKyeD4mXEXMneD8T0V73AEQ/emx4Q9dQSLPIvKZ/oDtT9GOj0bgh+yi0xufUVUWOFA2bWSRBFmE
tuXhNaFB35XgkH27euQkUABVURLVFn+xfz2UqNZf0+5RTDZWFN0e1xYtH/dJwDYZ01KE8s1KHOKS
mVyoML2ZTKLaGZy9liMpQIONKIKTJB1tb6/qgQ/R1NwFM87+tDDaqCGH+CArUKnT1HDDDpaVjpbL
WuS1z/rwAPDm1CLQeyQR/TjWZbarbJcOq8IpwmVOtqHRJh+NvXXcYE9ydn9sEuzQburgOs1EcqRl
OfrEPYi1q89EGx6srFm2cb1CFbn+cbLNp/syWftIBK+W28bPeVXssmnerqb12ktPgCTIcAbQiM7J
eEEKMZONIl6YK/8cutY+GDU35dHI10OBdgHZVPxZWLHckM6Es8v+6mX7mdrURmv+RoGqtyq91zVk
u9FtH6asvo5vMh0mBo1fwNYJ5tF18jk8jXYdXwq/PCIf4GaJGwBj1FbGqaJQoghTS/XKR/m2LxcS
s0rIJRK77ejuOpXeIKIbtmDW+02s2CwvVxGw6shEcQp0iTX5abiH29AxUuOMBSZN03hPCfJe4G0J
gVjcaz5Uu3pl4i4xujilZ+34PJubomG86tuMP6kmuJsC0OUTmCtZROD0NBOx33NlVafK5DjPVTxs
7Jz7d0DKBX8cii3EHmJbe/VOub64jJSEpL8wWRmZ5jhpfhcPatcI8+g7WPGl1kcoKk2kFMXu1e3N
dASLg4XQ3lsYRg4q3zlanU17bQ4ptk0jb7zIJVXg2DtlaJQxdbvWNIlZ+9Ev8Z+kReWLgaHASoXP
joE+XEcMvrhLmOt50yum088c/jcVh3gKYIusojPxvuZNOI6HdLGsXWtwB/UUMOfUMDFlZy9aMMmR
VlCyywDClFdAMpf8bQyMaVNR1RZ2Od1CJ+2ioBafXpBdcQIaXzJ695CSeInU2vx0JuvdwWYQ5n7c
7uNRqU3qMkSdjAmICBeJCfVk02YTgX0QbMrgXDrBprNnk/qDANcgmfoLeemsYPxr1AmYkI2NKQwn
E+25V0cq6Rnqze0alsNoha20XxuOSgYYThIKjtOhQerSt6c1L+SWQnqNnKB4dPIE42gh/Y1lu8aB
4mZP1ApYwwL2jw8MMPek4FeUyYiWU2wmIT6kxc6jTdC9Wve9aXUvda/bp3UhVFWg2CUBjawpKRHA
DjYqTH+fD256X+oHMoekZ8yRWEkdrxhyEiHE9eFo4o5LaMFbQgoJ2fC5vLSX7cTijmjWhrBcfHmX
esu9u+aHQDrGEQby+uj0wghtXXmhJcfHCnY8u23wKfXaIpWzWwQpzmM8B86lbF3zJu5y/EpKbLWg
8DZxcnWjtaNjFqHDpOVox75idBtqkRWEq40e2MTKfDQzc2QgQJHZm468dfCsjWPLbMDSPikF0xeR
fsBG4ZXfF6TGhHHsDjs98Udj9gVi5CfyXpsdVoM6+bXOVX4ALGKr1aQ8r/J9bjHRTzEqPzDgnm7L
YIyauahB7pD8ZY7tdECu/jR21GH2arp7UhSow/LW3qZsThKLk1c2LG+zVd/i0/EwnE0n14pVJH3X
P1+xoMqut7XhDS+LZYsnk2qWhvamq8bgFinaEqYzkrJ5dF9Xap4J1dguWe1He6F/XDBwsqiCWeMk
6/PIJOUhwddpjIt6XEvA0eh4r95iEARqZooLjBpNKYyqsjL3sl0s1BcGFkRROkcTDPLSEH9INGoX
gjJqNnpSrPZtcwRAzMFGtsVGGg0RgsLberI1zz2ZKnMTIYquHr4fOGzasMcct5u/5opLHpEaEYyt
Me17Exiz0+RHoqyLS6Zjct2s8dau7fKhypOY+0tphq0J56rzNRBVgCcJc3HH5L1CfpeGkBEwfWBa
WdvhdnUEGM4Bc4lhduGQJB6lh98/8Hczc7B1fZxU80tqxq5m4Z6LwHZuDLu46VnIR4Pw70HDsZjx
p/zp+6Ff71fLTHdwSHxU2MG8iyvvR6GgCHDKbYNyMcjQLLNtDaQk1CXZLIv/hFG7xgpvtduhSq+1
AajYuj3SurkneUntxb7JKUmdmXy6mtZxO5ERzdSY5rocKNACe4Bs0vtENmAj5VLxcagiLczSzr/p
ogUW4SVug6+lCBooFWC265Z4LN9uMWpNO11hNS6CdT+nLx2EkX2vKJ96e0DhaJK14sY1U64U/XCW
OeMd8Qu0wF5yStFeIOUdDgElSjhWgRPVTqMPvet+1DNHuXN1h4ohC0tI8REHYArhBzqhLYMSuiK9
dj31yMokC9SZPZMyGOt2HYhUoySEUNMc7M0pGlTcH4QLWtJxifVy6/rNzJLxISd3hGTjP4NOS6Rq
EDVQ60B3WUQbCccZNoMOjgECtKi1fQp6fCpKwEsZ6uxQDU1xin/nWvYnabp0gMmMYUslau+CeT5Q
3u/yyqlPXmpCAZ/mU1qWX50OrtGMt4mIk81cDfZWmwQAZk31FqjGRgZmmYBxsGQi5njKZ/yNEsAm
7zjbuMSO8Chj1/XHYEvAwQXKZ/kuElr8pFzcS6/m5cDMbAUhG4cYhz9mjA4XQFvwUl1G6exENYsD
Rtkwr22BIs+eMt5YBkjIuZrdWM3Lo/aSK1NJIa9GaecRjZOU3D4x45gRwY1/vPUB2jBhY7p4TjSl
Au4JIeMljMPWFdkurkcMj9AiBywa3DnMNxwQIwUoNqBZjOLIVrrYax/sDCBv7uoRVHQbajcl01gb
f7Qw+bcW63vmyt/NCCymWObjamDDShf5WRDvTuczQBL0SIQDakexaLMRLnz3YZkWXEdADiNQmUSH
m8lnQBZrWNY+5liGk9VYMiEpVBKuVoUTm58AiltzCgr/zi1KH7pAjardGznf+TGY1Hf/ztd57UbO
pEn0iQjQm9sqsry81w2hlrrpyUzaJJ9+D+tfbA8GM3sjSGq5rmIxM+OLOBFEVd5kkY7DdTvMaMox
oI29Cv40ZldEyoBrMbtVd9GF/rOQfYHy8odTlrybQTXE0GuOSOfPU9Aiakp2PQQvaBWN2U8v6Sdm
Mej3hpJ3sdsCwfZpidUWPQuNsWLB6Ruf01xBfeZ6UATysdG0H443LeR97YNCrXtSCBPSr4Fi7JFO
rYqfGe7O3kW3yUbaMqkHIt1gMjxYxXV/LPJtsWmS+YPGm+DUuu1XtVIBNN3dmMwIIteff7xEe+gc
LwVZtTzpHlCiLK6/OXtuhBtXhwFgR2ZY9E9i3NtkDMnPUos/Y23xNom7soRc4MbdQn4ccA/uoo1p
NgxNcjotVW7E8BFxqsdOa4WdQ+xvbMrs1YKORM+lZbzXMae/YY/O1N35brLOKHQkp/xF0/zyebZS
bOxWGg4dQjZGMP/iyWCOCg0Zm2w5p6MiTZh7t2BwiklduuWObEtyrIoy2LUqacJxmJlfphjR/VQ8
cHsm8iYteRxzV78DMcLhwky3Kby1c9wPb8GCdF5C8a8gIJ/K3nX3zRiHWly454o1ZmubrFFCx4xy
3Vtny+wf1ohjK/VXTHMqTe7VSKqvZf7PjbIwcJAkY3pDKjLdNMI3I1OX5rnMh1Mb2xJPYq/OEkk2
T5PhWEsuhMynx15rUuKiA1vdohRnEkyO0oNTlVvq3IoEtG7JppkQfmjToba3DfXCAvmRaAV4UWf8
jEckHiXB8ICnzpyWDnrfm2Gr8qa2SUny14k3c0E2Ka3vgiktsccXM7eYl49zvr4SyEh78S5FJuFc
zRugJS8FhhukHRzCzLKebaw/+0bPfiYO3xEIwRBnaHy2hHRbBoGNWLXFlZ+mjgzrICI5C7UKJhIR
8LevgK3TrnW5JajCSLZ1N75gfNAgUfsPSbuMe9noyU4FGDkEw5uLFM2wT/vguWgmtooT5Rw9nPNz
HCB6imU+FVOdXAY9NvbWIh/GqvLIKKiPlNntVjTGd9DbL6okHkqI8odiVLzOtQADz8Bve/1JjUmP
ojM1zIMRzM+0VzeYj2Auj1NpRdoMZIatfHX2XLMFEMBEDfKlOCuxqQdvPJORY/K45HrUJYzUYaej
0o3mt0pVstOE6+1VX94NI9K3w4iZLQsMyfXnlUNGFMePjxQ15lDOhxs6vMezi+SLTNZQ2u164uy1
d3hgJKch/1h1Flzb9U1X1cA/aaJed74nBlkD+9JTHaxNrEjBLLhYybsyYDKLgnayR1vwVe0ccmf3
sGZs8DQ/SW+a16sU3jVKZejwHz/ljF9w7DY54nXKIdxIOMYn/fBl8gppiX9yWrf3qVU/1PU4gMKC
sGYNGtHnNTf3980g2AAXjEf2w/JhTZ0ejYKb1zLAhsGf4xM5drw9+Pvvqm/3fEHYOy/WMgyAM2/K
0ssuflI+puAstuWC4q3FX27Vf7gFtYClg9RqQxQ8wlb0We+XWxNs2AH3O+YokrPRzOOHNhKoPZcu
2Bu5FCe3XJ0EOMx0M5a/U5VHOMJ/4Lp5hy7rLLLbSAaGmh79lMOS5Y9R7pbaxiQngvCw3EIJeqmq
oD8YI0gTrkDMJCpkjB9shnZ0gCxRl25SDgIfnjbbyfO3gY361Un3kaSIuQM9tXeXz2o2gVbUzzz9
8xnD3shYxnI23NpUqpcHXLF0BS/iFgoiOXkNNlnTn5QWx1yFuMyk3VQ3C38gOlreYgrn76wrhLlA
3gjLTu46AyatFXvnIh5xcVUNsobWH2ybRAnz35GxY1pHuciZ7mZZSgE2OB3STXdJPpKkSKnUFGQX
NA7tuKjA0RbZwSisO4oS9cjOxydXas/a6t2zuo6wpV4WIfvGmX0VIxER3CvuK1u6MfnLM/lIX7Ki
5NDGqTozCA+m4lxPpiAvq9rtGHTMtTIyCbMP5ojD4WMNGI5Dlk/oxEYsAQYCqFoH425XPUf5xGJW
4PZ7pvGveZ/PGFumF6uP/Ngs0BEnfTOZBhRziDob8FJPaa7Qg3OOPQEs6Sood5aj3ivDlKci61/6
bqJ1eCofmLiydFbG0ROBviezYpPFCy3BsK6d8S3xabKG7EZFgyAilnhfaa0R5jnDFXAcw8ltEHQQ
kbSN7eMBlBKDBX+1I2eAUANPo+qT34XX99E4j/G+1ThpXL9vifvT9b0MwXJvehaKsZxPJbl0ypKY
HZb+49Jaap3cTXgMmIQPxinJYMCBekazLUocHGkoF463uki9/ZQO6MI+xdYLXW+H0guIEkMr4LKz
20O/zkOcAuiWM3vMJ2YKH5Y4ffXuuEzig+N1mEE0csxoipwfLdROHNgbScpiM6CYeXiWp8dgwX/o
1+WXzR5q4zMsZbPKqmnnFKB7xT3haKADi7/L5qUGC2S8VFA1d8O0DuaZesxpBrXIm2cyU9KIWiP9
ZbU995+gXMKeY+TGHpDxnSGHuFjW9VY3EFEEHUTbebHZ2fZ09ZBkaq0KyxfOpDR3D4Z2vaULOHb+
gw65cjdorjxdn98403cVASgnLYJtba0esPXfbJkTH3PxsWL+5ga2vrc4LS8hbDXbuEJorVSz7Rfn
mGoSlxjqk+yNu6DnnlcvPCEQHopQcOlsCrqOj+x2Nm1mI822kGO1hOJ3YWavqc6Ldcz4abZuHiyh
ydOUGlGXlc6+rXfKxv9QJt3PDNz35HbEtWo7QYhjB5DhAzWkNfBK1X+oQ3tJa9Pa9D5RI70BY4NS
nB46rWWEXj2XWdrvNCifJ6V3bxp5tAhEVX1SY+sVm5ikEHFAHAZ0ZN06WIZpPnwYOD0fr8/TYBfN
SQwHB5dvVC7VTwljA9wcO5v+vhVedXR5MBw7U3hYhnWvCfiBh2tNEk0EygvUy4bXBiibvRAalh2L
EwM+/EMjKxkhheAwaLoWvJTCbuI5rxwF+Wh9A1A0ZvBMToRLozldn352JqT1u5HARwEkFLs9dDwd
KWr9L13fNF1Wn2xBjKfiWUG3BLbQ5et393tGgPzxAythopfGYbb90Coq4EamKeRJtyB5tdgxdcSO
kz6yMcZG+mEOVtia1JdyFR/nlMpFcvlIlV4YgBRhT6mNt7no/b1hDwQjHOxfvnYDIwQvac/OKQsG
ecueduZ2QWPKKNB7xCzgW70xgCtuVKUbJzszj0J6zS33uF0+JdN50HrCBmX+q6bBxFn7TFAQ6r2H
QWmTxxKlp2IUtE7zV2f0AcRwd2O45WcnHHkAfhzcGGUOtVebf4DW5OcJcA1BCZxDs0PN5WxsCwu2
I7AjjkV64UWrlHOb5ni3q6C69T1AQgjWcch0rTzz9+0WbUkoxbQfbc0LLngDaF6LMY2ZCApVPlIA
rw/NbgmKfqcMB/xXVqqLkJB2SM3cMiXv8A31Nkap8nHpCQKjLWT0EGwesTfBKUrq78Lxt7bbYlLQ
/PnA2RuJHbSbMfjM8nHryablZTpVT0V5FpN2CXyfnUthMHrykwolVMN+XkQ9qbJL3nZzOJm4SXqq
5r1xUAfbUb8a5vjSz/Wd3iXUu5m7snKjbPTlveaIn6l+BK2JWbcyzmpK8Sn7oPsC17zjS74zMsZ6
3OxI6m7XQHd576KYJewbUQ82DTfgeWLGDAKZMgxcekt8x/jWCU3uXoMP66yl3KrygsfCZp3VXUCI
pkHuYsG8LpN2A/RtwQ+a0bxR5VvnvY1RL1ZG9i4XAB4a38XApN1b7JZDns8U1lT+OazUkppfyHDV
lFE3/mIp5NLVqPMi4bdlclghU5ApSQSh0HIlE+tZvG1t785JqUyXrFoYt8LAxBdukHF2EZlwMiBF
V+a2H6rfYNh2alRfsvY/+sz8ZWr6sXYBYXUFx9Q4iykLxLBrr3V56OxMD6tNwbB6M65SMmyrfBbm
FhOu2h/x+ADxnItvm7RSaDdwT2G37iSHEZZS46dIcCgs5g/L5tIBUGvxS2YdCKNloZUNh/+iibMF
XQj7uQ4PLXfQBdO7WNm/Gxe5q56YRw1+/4VBKGSe7iBQ+BmTiPw9KcM0N17lJG1uYRS61Q0Ddo+d
Mi67Otsa6dIjH5ko+cazUQ5nTatCa3ReHAuGkHTYFOGAi6X+UMS0L8RzFrJYgp+zIB5a7XcVaxRJ
YKX0VWjWdD7Q557sVac5O5+zJtu6x1G/JPrJta1fvQdzqJJfydA/C4yswqCi2Ote45hLil+MwOH+
dmMOYvmE3aFLGhK2kLkRB5YWAgB93QWbe53EENE0XYZi+mamRwYJX9e2l/K3z+55b2rjvRs4x6oh
4RqMbODj2dePWiCfMzN1d/QaDnus0lXkQTjkEtPZvgyGzrmwu0wlLsQZ50Xq5U8po5qIROySUuDT
F6fE0e2QTrBslyn5lBR7g6lcVGWGtp0svOpOB4tlyrxir2hbllnxPDnLg8mrcus1NQP4zMp3NeDA
y+Knz4YXj4clBXePesGS1Cd/hsIxIwHEpOBbwPcG23b+BXEAgXj4YNqfgh7gxmmsL/XyleHtCati
QeAbR7+WRV6sHmYEz85djqZpIoG0OnP7GJMpvgaP0dKGISseqBa2n0H1VlvpmMSgxJ3GuABIJeJd
a7Mu2GTyTwYUYIQQg96amf7Hjr4M7skbQ89oxICYy1jChryw7DOn+aPbAl/4VEvQQRZRTJQkd1FY
gxBhMWgg5nrDu2MiqQ9B3OJO6gEz6fMXblST28jBGbR3lVAq5duXkiVACOe9j51+w1aCSiVuPpJ7
FB7MaGVcbuQURHHpYPSugM/FFuzRmg0aM4ZHsKesJ+DUovUCH4lv3sSqAM8znGXvRSNxls1i8gYe
VrOVk04VgdWtZcpiJTNCUwQmy2SuVkcTbtZl4ZgUtuVqKnd7hTCyonptjsYwH0d6+yp5zsz2tmsx
oNSOXKGD3r635BvGgebY5CTUnPtyKSwcSTz91L5XMFtUrH9RM4jj2ZXfduzuGHxwx0nM8ySJyQnl
h8oLSD5YF48d4s7OtDLqgvaA2+/ERoqZTIz7vgq+QAPcE5S44ZDR8+TwRI8VcADkqJaB5DYYeo3O
nQosdHKHe3AOuRE5pZbuAqNZI3Lm+wwkuOPkXeRHu/JvmpwZUE/QQB/tKKBCMK3mV2rHkEPT+xjX
vAmIEBdCs22nZt46CY8WaULcdXtDeYdpRKlUgfM1L+7JbofDXO5ip3qZRlWEkEOs3a3yUeARGqiI
srmYCrXNzcxgTEBHHlDBml1E7J+LT4hqeKWEOBkVso1e+ZTFmcMNBqxxX5jprwbJYWfse0riQh0j
yHYmsifd7rFog3epqXMhE7FLVKGiwLlDyII45QVbizly1Ej6O+wyeU/ruPxwYx9Hk5MtO57DXWPM
4kKfGeCPenkhVxycDYxeazkk1or40cz9MxGtGLf7TBHI0hyn2Ksvo+80LG8lONwFnokN1mkogerY
BUul19WIQijwW1cnndS5rbZttRgIlgGVingRVmH47JrR7xoXvaHW9ZYdLQBXP/U6rCyJy8OiSFW6
QDbhdsFmpsYVsyoTl3wtoRZt9cTrDP/ZaTKMj3byki186odBs2wIjGItfcRCVdbFh+5b/KAxclS5
RMWMHd0VGAmm1A1rC5V8Cnz6GnuO9Q0fBYC0QuyK526ERsLFh4tOq/f0/g57fN+bcpjHDW1FuMVg
a9bG6uCpK9Ro44GiIvhwA7T2vhsP5mh+pTyuGPExHWH72w140w+T8aOPk31Y4RmUMtETpdb7hJf/
0VJ5K9KE856RDUiVkEKq7KQP9KgsONI2iWS8ECCsRvwtYJ1wmzNVQqJHgyXib8s7xx/4kwRhPSo4
phUkPGzQCsZoCb7JgC1Ho5D7K/y9zwKwFTVl2jgmiTEjoMYu0iiIkk5MXmRoAJBIf1NpFy4wNfhP
3FciCG7i4jylPFTkDqothYbOxqTzAg//IW+cNToAWgB/e71XtmwYU+vLk5to55lU0Ac0+3KvKpPX
P66+M0AEdvcJ/Rsta1fuC+d2lgWHTOBvH2PTTWQEnPIE+SWLlkqK43g28oVHenSLs14n4pQuhDc8
agjeLYbCOLQmNkm6Zu9EbsXAhpxoXmPyAQW+RzILduATGXLz5gNL33e5zO59QDXj/WBxE/fTh7YW
CqqxOYUBbrfTMqQjdmxqQ4v8O+Dg9sEgqDxCdjI3MbtMv0z9Mw2IPVswVzBQUfUd+ZaJGtvuF6bG
x7gxrHc1V4+L4jckVj9x8uNXMOan12OssSRSXSYxItzMDVdky+ByY6Ik3ySVz1kv4Q6RS2C09aS8
94zUWOpWH+36UHCINGOMgYtv1B+mHYI2/o3PybpL7WPsOSaDgulrFNM5z2Kx52ib7GvAWbtc6yEO
ojdOQ9Y/x6I95ma1xwbNprrE/pHk/ZtXAsgNUs0FusrvCxbaZM1Z2efJAP67GC5zMAx21/+dXWfO
UdeUDjq4me8mF00MqoGy46MnO+OmZb4FQYn3MAE9VgY4wgTMaOd3uIZSb7wdtMcMI/inGfdZWE7y
RLtveaB7vogSrOgbzyaVkc7TgcBN8dUxdArbDi9QPTFZQdPkwAwWnzbbn0ZN2Va5p+tlNXL/vTgt
10Mi2B02EztNjVt2yitr4bcsoyAG6WJRIppBtGfQcWHY9adFAQce75KK1BiFU8U7EmrsF0b9OXAI
JuLVvxu98kviCQ/jjO5nncZqcuEDdvEJSDQTfz3H/1no30LGxjkbfGJgWHVHdGKoMIeC0qhIozA0
8sFnHQp7+INFazzS0oqYThArKijf2MJmgECZ37GLTjZaWmUX1oADCf0nY8luZZpnUW6QszF7bV5L
E2Ya1FK8TNq3OfE4+Ms432Dvr8lVNeYNWRVGd+U0nobgFUDWrVZayV6LgcOnw21mDjXGjBFwr/PZ
1qq5AxN7ZjXYGflz7w7dLg26M+2FWODsSu6W0SbxNmr43adU3Grq4mJIt3PRPikf65edw/1y/Qh5
Qt5bqxGZvvRtp/NbgAV3x06fs1Nc+ez3ie9/IjEipoGyBP5hn/2ps85z50nuxOLGkA7Sz+wWD8ng
Ptem5p84J/7BRZDe6kSTt23a+zuv8rkeKbXZaLfAkXCux652Jqt8yefsdtLJIYJ9z0hPknzwaKg4
c55l422W7YGRGQf5rvoTl81XH7D9xqSYwrnkUVyd33S9LRrI65biy3VASlrlpjP07pGShfeu5Cgw
MOY6V1l9IECMRTao58hYH5y0KOqnwTBeC70OPvFEq62bivqmwFZ2D0aSUzNbe4jjH1AZoPXQTs7B
2nrpZxZ4F6fnfH3ulWyZP8CVS5z2M8GARdCoZg9ppSOxFA22Uqbu3DGi9GPrmW1+QZ4aWTkIwi2l
vdVFQoXN0YfqjfDAFNduC1iaUDNKwhWrElv7ifkGKZwZ9RQ3ETR69UbfLyM672xag/NidAlOynWj
L9KG0s3Bvklj2gQczTlx/U3PufkiDQ0ZW/GytizEFQbQig2MnrihmH0iBa4oECzXI77HVkcTv7LO
ODm9Z+9VrRMJnMpTZo0klLNf11ttYfDtUMhX4ZJmElfc5i7MVTNjG+xM/W3cF/En1Vp5SJZr2IDI
SKKa5yfodc6uAtnA7uW+ZVR0LLAa4vtjPt0nVruvmIezShcxjAZOOIPNed9P9Cc7FSEzqxe3RKJh
d2SGps+BIl+vAZ67Vf7Q/lCGsbOK9MWa6U7KBZgbVOB2izGWhbdlHR9s/U2jw4n6Jlw5jYtl1Kjp
VG7N4M211ZtTDnvNHV7Z3RQXsfSnuU8ebVf9Sm0PjwbLq2rZrtPfxja1SjkUsu/cLjxVNO4+OiZP
OtOlkZl3EDVW4h4wRWaMQNuWroICl7tpEix2nkyin8pjZtvq1Tl2YNX3LsOhAl65FogHOk9pEVof
46AM8ltgmVBBC/mSxjzptsa92MxSf+tmcKGd+Dlb/BZCIzIi8TPiFP2dZTAksnG3Mgw/tgZpSrn6
F/z4l18woi590//wrOXUdrr1HDSBfx5HNnUDmP9gXbAVqO+NbO33BNjhZrJ1Oo6gNm9jiP+8hrJu
45cmhokc9U7qlbyrA9sCi9G3hyLTh/3kUQruLsZrSj/WPPMy0NWEJt3WzOwNGTr5tnNibMI9tzJu
/4iMsCDzbGke0XG+xxy4GktSt5GjJT8CMipIIiLMaRBG7Oh6JkCV2s1Tw8kmJjmYlmdgHttplLQQ
eG5xWWhXmLP5pyt5kmaNFHTWjjtovg9ay76BieQvz3+m1kN7W0bnSSYOW9Kquk2aLNl35C0/8EcD
JSBl1Y9EHMfafp51XrDXr5y5GeljFA8IEteNFW4EpDihtaeJqMJ7O70649C84vTc5Wr5aFse3KaA
NuBYX/a6Eo6yW8hjd7y+0Qm4gk8xZlsGENbW8iz/YI8ZNBwFV9khruPr+vts1pw850KPGpLabHFi
4139s8y37VOV2jZnMm6F+ZQiRvS3KbGSDzvr7nEL1U/FWKub3l2SbSxH/qCE29HAnOxGo9TiaRni
u+vXZ0ZqMmJt3EPbeTf13DzpyWhvB4dmXKvSLsq5MTT2NDoZmIOgmHjn25r5AWjeJWatuUTJhmlC
CsDV+5gky1Ntq+ZDp1MmaoH8HGjFbj5qnk2eNTyouJl2tShYENVgHr2l5MpIG2zlI8u6XvV3mZX+
0Gal7rPcFQ+sUe+DmON3DYkxmg0P40eRaO8isXczau62kHG7N2f7ruI0hkdJDDu7GakSNHX1Xgwz
adTWQ8Naenp4y0G7Ae5Zj7TXwaGIORk6nOTZltI1kH5UtY5eNXovNo6eizaXYquXafZRtM1XEtT0
NSv/gp43PBnpcH99RY00WEQoTwsv9qZ8L7Q//3w6EfrettFWxUDkr2CH3dNTtrfa4MPLEhfJHpjQ
hCy1GYfY/XDtlKqrpexvCnhJj4bM7vFR5AWoeIw4Myf+Yebszt/Hy2dAIFHpW5nOW6bYzsekup+y
BaegJ/pDlhgLo+h8eABqh+aT3wa4Sd4bXTLj0lK8RgT/nrJ8eaIx67bZc7JsHn1VzgdRstntrOGp
Z9i853KZQo55u7ZGA6GPMNlUBZt/jFTBe/9WCLeFpCb3POAYJ9wU74jIhx0DMhbhzGeEg6v1dlwe
8VonDxTqFNDklvzWLPUPupmYOLQMYHKLKWAgU04cA/dmot5jiz8YWepVUqfiMwUnFzTyDINYR6yY
XSzSPoMHhynJ9c3UMbL6T5+7/uvff7h+3d/P/f3wv37u+g/p//2i64f/6XN/f9R//W3Xb/v/v+4/
/eT/+rnrj/r72/7++P//c3//gut3XL/43z5HUgjpkMLyPQFel6qGaua2nIMlNBA0tCwYV0paGi5J
PV3QmkZWBbL8V3A7IKiEEMmV4Z6TRSb1N00XwlNEbdLqoNZv+Zev+Zd3r/+UCMKbXmwaNMvwfcLw
Am7ae8VA+6xbRI7nSseVN4AwxFmCa9JMXwbDRIBZ1Q9GcNBb64TQ9DjXl+vnCNXXl+uH/iKSYw9v
o0N8xM+oJ/PFHzjZq0mPIyRRdVGu+APrat5ZVhfvpmD69h13Dnl9qO0svOaMtgxr3kXaT8zf2dSC
lIsXlBkDaTXVygkAiX07T/GbAdUZA9MCKY7p8wjUUmnH0ZsX0k8c15LZYdnM37vR/e4wtqKftPnN
MheQ5oPsMegXsVUzaLxBpl+x9UsKnQD10gEzdFJzMy/nHrBB2BlaweLsRgoUNpmMAVN2E9kdHpB6
/eU8Xy5ZodVYwKGLnYgbgvwJCSnSqaY7lJBRYr3ExoJXiHWdmaAecZL+cDI0HysgR+V0xCJBh1hS
64fNtpnqJQLlYm9mOZwNoVRUxvHLQVTYbWKAPWhIcj8t/Y2docYaKvvpGvszRsWv5PegiD+gJ9kn
2UucSU4CkSa/CWweOMOlo6BtOVJ4Q3Xoc/2d26F+8aVOLD/V2PfBe83hYnMel2HRCjbc8WmAWLt1
E/8H61WU2yo4sIxePHtwQo85RcEBUTIqRYpcDhbu+kFYeG94GHWeI3cgusl0EoF9jKHN1JRwrNjY
fNAcIM7uPUi4M560NqqLPsdQh69wFAm2HxQ8xeibSSqInlGTTw3UIpDuKLRO5t6wAxxxrXr7cSK4
AEp3n0Jfo/vCe15KCjUHC28Qw1KUXQ6CqwaBw0e2f0gZ35ZqTg6pax0MXT0CMgHTMGChSsv0VnmG
s5F+9llKGHwTFvXwetX2fa8umY5jaG0ORPAbNVqzhi8uLqzZLt8Euu2k93LiwcshGvkczOqGNq/F
QZaDC42XGVtnnLfWLqbkelPxF96Y7No57fAAOxmuBasz2pCY1M7E1HFsx1DDtU/ylZiw7WUpYqWT
XDJjjKhfW0IfsY2TAnlCvvoJ9QS3DZMe/lFRYTwU+yVPviACguCYPPQCrwwQFPRPRfGLbnTeibrG
+uIzKN2KbKWx+MbGzuuzHiRBmFfozEnKC/b6/09bm8PG9WPQ53h6JwQ9CC2dS2jJTz4Jn/GY214X
tSbFutAknrRh7ZzyfkuJlVwnTt8pehQhxPCKW3gqOU04oZJobr0kws2iutYcgYQYg0MhjB/Sgm44
mml25II4dgLNJ+as3Fooc5bda3A21Z1qgmNMIfam7DAGBqXeceur+wtHmb3FK8Nl0BO6kFovbV3y
QrJr6oMcqgFNSAtbB7vzhT/N2jVp/cd3aYEkOiIp6alxoiOlYKUCEG8vr0kjs6jVm7Oj13gUCmmF
HB/C0odPdOWGZoxCz5b3htz31BA+R1rk+aBBw91aox4a9qgzYS1YuRfGhKyyTNH7qXPQAWcsTiAd
2oykED68T8y1zcHWtQtqiCm6lrV69Usq9SjT2A3JBpzRNiPbrwaccbm6WJU7QXrIw1EET9OCnzBe
GLysrRXXW/z1tj8brhVqDq171UjH6GYAV3Y2uOEkHGTCPDEdfPNFfrHd7L6h34BjDWnTYeBasDA6
Jr5mYXOWJ+h5GDFamC4xFR2XvIofe8EEnD3jvDXEfDYApB3Qud6nUt6W7LYj1/rlAKTG7o2WMOn4
6MqCWXpq56/zTLguS7O96fLCXnwQ52gGUQ2lhiLwhioqq3+bBUWAeVNsLLWaij4xKYM0aLnLgmh5
E9XQrfpWcbSH/nxdFq9vitpa3UzxP4um5y4j6ACWxr9fcX3PE/N3Y2RfdsMr2WT6eIlngriaByLo
+mHPgftyfa/0p+DSKOHucYVTb91Tg2Pb8XYB7T3FzocuJ3VwqOb2qpqz1Egmq+Gh84FJ7IeWrB4v
dudF0+dfLWxdiMvaN6UcUZVTGC2Lp0QDD2Ry0yRbsPFlsHakZk/4wAL+EO5mOTOJzGYh1hP/4JRc
zi20Zl+lr0uXMimygu4yrG9mCiYIHONEVfyggjBE37ghwb6Jfar+XKcypx+TVcY2JxfHWk1rs/bm
Vf0PitSLoGCYuXACvT52z36xXYbxzzrEoii5efMdnHCe6wFvn39VKwWkbS03kjJkrU02uGrYXBRI
tnOtECYqlrHMundyb6tVpnky1wVH2CNH0xw+RZO18KjRGg182gHKVJz0WTT41SbQGHYSfMdOTlC3
Q2LbjfjYi6x+Zka9wqsFSOc+Fpe+UcCf4i7UYXhf5vVNhSVzMzpgihdzoFzZr5JdHHxOtVGHjKI1
jniWt1mlVpfD8dYwkhWdDcXOhYefxXSKEWn93xqDShP5kRaIk1T9zQiHjvHTiOjG/O/CTh5LSDZK
rsybuW5/yzU9ev0pw4QmIoLn6wc2ZrDtyI7qwLT0Nu9Yfrw2gFcQwJ4F6kD3KgrWGvxNu8sVdb6m
5C9UCFgnx4Xmsj7O5pzPyPo6mSo6YL2S+JruxkAUCnEEC8pmPhFRZWiQ/b4X4uPnMYBs3GJpYW5l
hFqGcCXW19Vk2M9GB6HEDrJzSReozaFhhou6a/GJXfL1V9PMRORrMp/lokDhOgnOHnYY+rI++3ku
I9BDyyaY1WNOX1tk0gNcr3/8KuD2TUb5Nh9c3wxd0YezRmNwQgzuULXZw0j1DpJZ4G3zDlvI9e48
Mg2ROig60ytYrbU3OOJHQu8H/spx062PK/Gx9W6VQEfl2b4uXvMEx9haocV24dEmR04mClrxnPmL
uccDKY+0sB7cgKe8dWmtRoiKSnNOTzK36Gxf35i1PBP31g+S+RLZqJYFiM0L8Zmftt2WFeY79C9s
HzMssiC3v9IhOOgOZcFsSEWIT5UqS+juefI0Liy8QbPSUpfgqPDkX5SCDWNgRWAkr8JimYrTkF6K
aWYqN3N644BG3hUHmu18plm5czT9t2vae3wInGcd7n5snad7pvGXbuxvKBbleRuSUKwQprKCfIVT
byhIKSTNne1qYp9m/U/KdsSCYYw5MNn+s/8P6AfYFCUsEz2uHitTIZg5/Efy9VQp9b1YtNeKX3j5
+4b28IrCYdyNNXceKxshQuQ4G5u4YKPQD02kxaV7pGGINL24EZkGSHZAKSbjS4gA4EyuvXRKY9MW
y5PqHDuqlumxrTL8cMK/pL19P+u8LLW8DGW3L/ohP2GWZXLn3lUEoQ+szPplWDdVY/WaY1HdlhBO
ODSw4F+v7szz2aYQjD5gqL0AoGESX/4InUwxhA/fiW2GffaXM9EhYSbwhYKhOwbZEiY4a7cYHdiQ
O/GROYUB0jD4uf5Qd72rXN+7rux/P3f90DQ5ShSe+8/XXunh16/4+w3/9v1ivTybnZnmYR0Y5Xs9
uc1eps38P3Sd146szJptX+Wo71EDAQQctfZFelOV5e0NKouHwAXm6XtQf0tb50h9k1q1fGUC8Zk5
x4QQn1ivdWm+CDijd77O67tZec9/P+10jrlTDmiIvy8nP7/DjVghsMrUbdFl338/jdceMAe13B58
R3PwA969btmARl47XNC1YxQWGBLdQgyXv1/49692/nmMWodoJX4rjAt6Hoo890AU2/u/f5fXptlJ
OfKSTJV9ISEMpK7RMIBfvrTGDvuV7+lNmYYWGb1NebH8f74AP2Jf/n7678XAQpWimlzFwbRnp5Zy
gAdog0txsfvpf156FucHL0Zjg81zbnR3+fsNfy9MZgRRgrbc1CkYkXKJ+Y4dH8qBlt4Fj8NT4+vX
NCLdL/jQGMBOSVaeDYXmzM3sp8DEAWI2znXh0u3gIH3+dw//N3xAz0dJ24HY9GjdVnWH0rlMMGgk
oA/tTrZnTPrsaAsAdd3y12O+aU69hS72nx+JHiHknLFQXn5Vsg+C/rMr83vS3KeV0ahg8xfn8/cy
cIithQc0M6iD4LQoEeiTzX2HpYmdONXVjPgsKpMrRJQg5kTcMh36e81s9LVdLOuTSrptBtDvQCYq
mW/Li08ER9+j1DY6z93E4l0sfghidyDYm4iRkcXeBYP9RAF9FVsIcIu6wIm2/OjvpRFtdhoHkJ/z
UZHJxVK9IclpEaH6xRBgtmJGidqE4yOyxyWsU88AcvWzbt0fusYYg3H5M1o0rfMQa+pTpz9ljMG3
iW2//v0U4ykfBzkfToGKYp9HNhHZfSE3wIfgrixfSupqhLAFyB9cPGI1LcOncExMki/HvTt12GwR
Bre9ajYx8z3EdkAUamoNDhWwUrHH15Tm1YmHA357PoimIkEn0+7mfx3izLX3WrAx35JHX57svi7J
V1mGYFHlXrtGwxYJ3Mo2TerlpjK5QvrkmFi/dICInGRMf6CnnH93ceAJUqZOiS8/bVuM22JJ4v37
5v95B7wn1QE+jcSc71h+PWkF5ejvRRrhuIfwg8MR/1mRIhTFV/n09wH8vUwZquesMJ9DNz66cICR
ITf0t3HNhXdoZ/faG/P0gKSVhEuOzTuSmypEomQVjvoZFGq7+3s3Kfir09+bDc1zXLkVKYMQ+ULY
4YDjA/Ea+phAxwxLCJcw4bpVG/Jo73H0L+/JvydjdZ/XYECsl9ALfvOKqaIToMlugFAQ5g5lQjCd
GaPwG5T8498/zQbaOZJg/8//Yxn8mU1OcrUV6P5QIMP6/2ZlbcdAm+k54Ciris/md2eP8yKmJ3S4
IaPXMwxSYoldT+F3FoTGZ4tBh3IUuFacvLCJr05/P9UtPwIVTDrwoyAPYR1m7hvEFLSDhILHZOL1
z3/Pgh53C/675RsNUsAfLHDEkVsWqIYZrQNoo3R2LEYSH9LkECmH6DmS7CZ89RdhdTin54J01waK
Pzzza4AoCVIp/KLGdyeYvxPig0WKoFX6bXUQEJN/6T3x+HRXsvGi19TsnsI4kB+Y8X8y3WWMSCjE
MXJyctgTiK4ZTmDa0UMZaIKmcbqU1XZprMokIAO4TkkKGinwp6Wl4L4iNRtomRWm//Oiu+kzZxMO
KQkK6tD64MSmCPqA4X6QK/PouzBGwmmMz7HJW+7k4dvA/GKVmCSBzOZbG/TeET3jPk7D5ACTHu6Y
7gZaXB6vp4hKhqxCOgHWwminDYw1/S+DE1Yy4TKoeMR963F/z4A6JsDO7CNJGoZylLFoorA+WDbu
fmbSHyS4Twc5Lbb5EbzHDEUzLEiHrytw9jx7G8ZUOLXypN9HQzEcp7C5VXwEux7HzFqagHaCaEay
PQcnO7OB4yUGsRhBiVcAwFIlNHblrAP7Ae2O+vLUALU40vnzZ5cDY/HpkhK1DcIla44QYQdh7KWR
/sZzDfsSZ7K/8MzYDQ5xA43ugcEhjnhQIPmYaCh/BZ9CsH2YsX2iIPd/8wKtjC6+yK2D0pMK+lHF
8UV0Gv93QNtIVzNGgK7JCuu90Ag0KWnHkqWso/RJGBqVRvjtsBLfIgnyMJa0Z0O0/h4tZnwas9eh
QI8ZxmR9+x05qIilPyJ/3LMRvetMyEAUTy9oCMf95ID+KEnZ4pl7Dc46ZXvc35j+JxYtgsHxMBoL
5oXJ2SaBZr4aCnPb4+vbWAypalZL+yF5p59ByC3qcsvdgssNPJ5qIaPEgnQYp3nV1rIcmSsL26HN
3hJTSz6za+hlOHCW7oaWO2u01E3jmnv6uhvDF2sEH8twZOTynOLfwWk2StfvAPN4IrLvHOZ455id
g2JVRVf+wl3yMBrbMj6WznxSURkgC0qbVVuQ8ZY0TDeS9MzUkWdp3N/juiSqyQegXuImdnpxwt+0
hLhNFJ00bI473QBvJlZzECRUjsiaiuCZOMrhbATeMSfJahVpmB91gKzcc510O2BpUSMuwFqKR4RB
r4y077Las/aRnJdwBFh+keNCSmSwXvt6kbtwUxhAGB3ybLGzVKfJcJ45AhCb5wxQZwMCSEFFwYCA
4qG/FfYScY+kOrSK4Kx0edIBG+Ih889NS2gG01X6ZiR+UWacCRyFUIWu9VrLHnKMgdND9ikjMTAR
uz4he89u7roOPZrRYdYZrGOMjgG2bnQqySHZsqfqD2YQn9kMtacsg81ElFhugi5uEX18ELryIYRT
3qoGMlDaIp8q+nPQCptwHi+6lsgnNhZyVLyU8iZU2Cv8uvtp4MOsShn6UOBQ3uuCsHOrTd713Ev0
v255lWWxOnSKCegYMeoxi985U5IBps2wevlvJFdDGH8lKecH1JxiCzsBuJ2KnmqoEIgabQAmEXoQ
goo3hdAhm3wQttzmir6VHGrcOGRAQz3aAyov1kNYKyC9BGRaHorfEjXdMUO5wjexI/EUKwMWZtqo
S8Gacp8GpX8iX57prcwRkYI3PmMGCEV5Ra8ZH9zKep8sHpFweqON2ZpPbautg18QzJHPcL7ocHcw
pFyfw52MUEo636fpqxjewLbxCrLCPb9Ua1+7B9F690M/fLqZB43SBtRWMNmYVHqINHzsDDUbOtmy
3eflhSSWYRVkXngd33S87V5p3EkAz9y0SIUQeDCKGfNdy8pDDwzSdL/jlw8ObTWK6tnEv+e3+zSN
T76Dmc0fPv0KFAX7hWCxBRMxBUKywz2BOjfDV1jU64J0e2OubFAtxJL5wfBSQHu34PSgFiJvtLcL
QGLecNNwK95wSmXCCVhB8L9ry6xcC1YJ5CXi7vAT4801vekwWfMvnwXuvQa7vsUye8XfyQNv4YHX
qPG2cZNau6GnvCYELmB/dmTwx6re6uHA9Pidk2Bh2QwHw2KGZuFe2meFReAIk3KzBEYbjyckU6gC
5MwCCnaZoniShtCrbMhZiLpEBIejvMsTdT95/jMa7mZEEwC8nazpMoVwjUx8TvVqrNFNY1N8xoBw
3aVL53871DRRDH+fg6j8QIKTbYyFhMloPMBBvuyvP0nehPLFoBjV27vTqZjkF83eSELvHQTvS5fU
UAzrYA9kvL4uzOKgTUEonItQr8xrDC8LRkqY10LHj4Z503iYX0UG+3mKgA7M6L15sgHwo6/gEySO
AT09+FoycyAwo5gFJ83Sq0YCdBuC+82GoLzoYtgxjh950s/murefI8wonN79d4zemnHGyC4cX2A9
fyUDGFc5d0/G7MUXZ6ivaUtfjZD1kScEblrLPgOFQrxGvAxU1Y4sO4Xpm6k0oFAKuWLJlIqjae0Y
/ZPZQd4NgaPkhvPNFOt2CGzkIyWEhF6tw9zpzyXI/ZcOTV6UB9dTOw8vg+U9dvVLjCJtrfH9YlWr
3jRaJ9bY+SGyoeqFDtJj1JkleBLE1SxgsFSW3rUah3Tnl83REuKaaciIfRflLRGw17Y/nKrC+zZn
D5MRaD+UKfrQa31To/0Y2t/Z7qyt1WW7CcREuwhMhpGWQ3nGFVCyL4SR5XFM+hNwy2fHq19kNd7U
x2lwH4vI57YgvBSju41eqsDOk/Q/noyKU+T7v4xCo7595QhHAiTRhxexQZNp3Q1Deiu5qFed2X+k
gBRXKtWb3stuaAMkmq8OjaxZ1ztQnjd1Y0JKhreBsNtgWYUuX2kbf5lxHRjTyWEm6oh2XDkNqbeY
kTMvvi1qcRvmiNewuvSQGzC+W+eM9z8x42yLm+oBQRxuDM3lKB6s2rIIZvahR8pkOnQRO1AF8rmf
7FftmMXaxtSmaXYAY+p9qLybZFAfGPkeQ65AxjHjaUyN3zo4L5O685iJPXTVrc6e5UR/iznzypGn
sQwO9fjbDNmNoMVdyW78bI1q76FPmAKDVAAH3NGEY1opSGFdYeAXxwgFbxCZMejsvvxJCu7Q3ltk
E5+Mmvq8v81YzzpD9x00stownk1XCv1gF9QQwV299VrV3v29mN1t7VjpNvX9Q2ynzqEpxTGJmUJN
eJ0PYxcH954p7tHQk0JuhvZG0xwyC76gl3evkCfvCS5IcX6Z5zls5ivCsn7SbkYkxcaj9bkCeHDC
BPXSz6nkVDOF25y9ki4HEy7BG5UL9Mhnw9bUzFftgegvbHhwCpmXVfUzF1z6LPB/Jz5A6ZRZGGnk
1Xp0QyynQOZi9g+rUaJ88xzjtUR7CB3HTFFFcrw0tmuDJjfVVmC3XVuhuemGYNzKLn9h6zhsPRm/
xADztPPmiWQAhCqtGyE7F3hiS4BI06o9nx6DAQ/+JsJVNLICQGKzkVIf2M+HT40jt70Hky8c5DfP
s2prW+BPoK4hMQNAthvTCVqC8ki5Hx+amA1p1TnhRo8iu63byD9K/M4E/2GNC+NDFAQp/J+A0qgE
3SMU072OvebGtXCO5DEyic61r9j1grta6h3oWOY2BhZAlEDUpHvlRem66ByGuPPGAi7FmIUck6zj
+18kkr7Rx2fPfuoD1zoFkRDAzpprJ8a5MOhEb6E/X/XDdBuEuJopNf21CXmkZO290zPQhRn7IUlZ
hAD0jHCzNHuAsJU2wX1oH6dWwIkJcRC2gXQ3dY0ynW249lBgUipsuohbCuCjYeVHI1pOPAvmPCEm
+7qIfgpznNa+Lwn+LZFkWoLHWLvgKsv40yDYfZIt89uEihSiYXaA7keAxM1MPsnQmRQudfqdY1A7
+Z768DBTIzzkEpJXrEDZNfbVl6xtPPGyBRDtBAUKT4lEDMRxN2Ar860fV7BmsXpiNhQDgVWmAnkk
/Yc2pdC3df/RtBABfZ9CGjgl/LPX3rXm7T/3JChkhBsB1zQjlPLG6xBRFAUOuDftuMeywv88cpqs
WLXcFU52ghDxgvrcYTtIndIMhLMJcJKRUd8T6wYQjZzlVVQdrcUwy58GOR+iXaS7amQJjgSkI4Iz
KMZQ1g4YZLYGE+uyZkFsN1cjwdo3mt7fUcXGJ9JxrSgOvNThWWVy45R5ewU8S/HR978CbBKM4Lc0
JuO6nXzW3CUpwCMZr2ljRnttps8+wMltlN/1ufdNKlbGh0j/VbOhVsyJoHhgEp21fWxAe/dEHaD0
S8IduMef2gke+n4edmGYUVTsMNuzjEJwsEHNctWVYM+61Ft3yFp2skWz25D+jOYBbvXYHAvd6/XI
rgsII9/wHL0w9V/87tEbtoKUtVf7NJkjcfIRn4zqsZTmNYXTdGJ4cR+XMMqSWW4d0uPaTH85NRnW
1vgiopZohXg9OMNvKkpjGz6bNEs9zu2yx/fjOzDBk2ln5Z8w0U4h093tTJkGwQOdfjKBxsjRb3P0
mJ9Y5t7bRB1k+0lH5F6HeLLTKfuZLQ5VNcQIwc3TWA1sOyi3yE7ZkbpnryQydtdHRI6hZFeE5W80
JHDZE69ZhxMPeSYnbGFq/n0MTGNmg0IeGPhEl22CnEem1smKKMNKllLwXn5wC16iKL+IMr7CF2Wg
ehegZI0XUNK4A+boUGQsuTzX5VzsXwpy+tYE67L7G/0dbL2HouiNDQAdpjCEQ8clk2UrOSmL7D05
sPpdRNJl3u0Dh9hEN8PF69pNsK5AtXFslEc6a2FkLzQ4kLBy42zb/HWTehlimw4w56Ayo4XboJ/q
BkFCGn+Sioy5OokeO57UxDU/jwPSajMDv+8hBCWlaD81cXPBblWsIUoL2kNRYK8bF+kghCoG1KRW
+0QjLebZuvIPfn5dj/WTG0OAKKxxXzTtngf+7WRX/Q6u6xVluVyNbkAlxG5QDu57AK96wIGEpIdw
wnT6dL3a285jezgkXXkTNhhWXTu4pDmoTJXEb0407E1X/+DO+lVJ8pao5hAbo0Ho6K2mnxczBghX
EamNQPyjCuKJBDJUBFlCWZ4yZ+N2na13Mmp+p2lqOR1hGBEyCDHP3qlQckDX38IYmK2WINpZSZ18
99dh0LByTer85RpwOHDNhR03Bd0WTfyXpyu4g5N4zQec2HpGXpbn+pzEqt7YFPNOGR9YMOMfDWd8
yUWx7Z2UnSl4zVbyqO09xCowbVcJ74KanY07I0OYzOh6VPX3IBKwIZBS8tzeoxfbZk73kHtq2tDp
RL4DQmvqPziWnshILlYDxRneCmMJFulHSmtTfKP1eYqLcEfEFX/a8Sks6JtSttngk3lnTcO9xNva
wz3j45RaS9k9mUXxjZKLLrErnie8D3bbxitCbh7bwGwoHyq01inn+lgSUSf69GehSwXz6NCG9OpK
hGo1MYdpzBrSV8PuMIY7EAXgW/yUSw0S0Sdn8m6KuvY4uQRnmkrtywSdioObPuotgG4VjgMQAyjo
swbxeofY3M/a+eCTx07dDtZNLPhc3TZQwM6idzCQoJ9daWuMTx4XKyqEhkeXHvZREx+9PmWwiFfl
zvFOhjDmrzAdXw03e4+71jh63tA+Q1Ne8pmCdmPFSzcGUsbsuuUK9deZNNqDGOKW1oLUydoOwVuR
oL5zVU1e3mslSfXN8xMKaqQFS4h0NhqIasLrgRn4Fg3ecdIT/Urgv6Q1wuUKJ2orOmRa9m/sJk+z
5xDArFhCg8Lz7ITgD7rtPp6epqb/ntPiqaSKWJ61n8rlghG6PhuzdZGkS4Em2/mes4DCCPOtaqjK
Ql7ydEYH5zX0QNLe+FKw2Nfq06KTrBZKaTS+WOxbdxRGPlc4aB1cQW6NeCEKUB8F/c7uGC6H83xy
aXKA47vUYtZbYhcgUmX826lrUafGzhrqXV8wyub8XHljtpszfzG+94zUbBRCvb0ZQM5sPCu+cySe
knHk3Lf1cWD5w5QgwCnvVdyDxoMlfoqszda9AlIWczhXGe0CC/EYIZD5hbTnfnTg4psTRkqoF56f
fwR505wrODp8Wtl3P8Qjasj0aZyq7OAELpGms79VniCeobdw1ID7LndzVedEaABqH5DCMYMwD1rW
Yhsjq8tSxn59uJ+L6KrOiQ6qiBcZzOQCUo6LyIeCyGMZ9HPPVebWi1CqfBsbjyAcAsQqP8FzUMlk
A5lNrOGdhJtIJJd5sJgKkM442ea3Hwi+icp/rmtAGHT69SHMjS/isaBfGXwizVB/FTU5oiFCVW3k
b62CcpdGXyzQeCakBMOEDc4jMCOgun51wVytnJ7ByG7snM47LS2mL0X5ZC2zFGshewK2P1zPVfUi
Cgu3QvJWawlGIDW2jGVOpjeih7H89yLnzkabdms28tFmE+u631BT+MfRrEFRum0LvwcqwtPAr/az
x5yc8wypvV0yegRxGDXEz0jZHDoHtG8GWZF1apt2uGqK6Zyo9qhjGxq9pPQ2qD9WYRE/ihFiKMFq
94wKGUFR26SjdIlXaIgqLk65yVDTSJlXTs5SosQru/bMlWoUWJYwvHJzDEcEWHC+O8xt4wCFyEDl
PHvGGvHYuVb5ZcRGevFwz8BlerCH6L1h67Ib6gB0f3ljxWy1YQShzvW4QTL9mbGuXgM1ssnAuDXx
TxghqHb4YgxWbqoWPcUQwqINfEgeUKLaWAf7qa+hY5qAG4md6GS/IG2Icqiqa6LrkXrovVXg659z
NG82aVoR7QJD6vtmqvdGwEOnKl9D04lOKSquZMlFYM51i7D30z0Xpk3wZjJ+gsb6YTYWTN4nFq1m
S8odQ2dtEBqQynvkVqcB+eiqUdUTEwIAEPK65yCsYQ7s8d2wcDOmq0DrXSgsc+s9BVH3gnbhuTVg
qAoKg4pMJYLpzE8X8PtFNNmhwJ+uws0Eg3BA5b/TDWIKiWPdTc3nbtdZYb8eelQSLeiD5dxdtV38
JMk2iE0zOcVU2Jm5aTreyMG+QbKUbIoyPduXwASoVhs4OcvikmjkyvS6aI7q+YxGZxsx49+nMapQ
9um4t28LI233g7bfzVBsu6ghtU5B8zQT76t0Q9bTwbepUG5Jt4KvW3kPEAVDFkOHXFePbeK9V6mf
UELhSo0LGgC0hJ+FvGYIcw3mIflQiP60SDfwRFCm6mknDZ5KPhOOhVzaN2UG/XGYjgS4PDCGZKTh
ZD+STQhDAENsnfgtmskv6hObJi4Jr5hyTMwzs/A6RHbXye7MynfxHUsYrl31LCoGuWVK8TtK6hFB
k+zE8/fA5LIgwEX40c4RWGyZCp7AobigKAE9eH7lENejUeC2DvVCCcympctYBb0ooMgzp7MxfXH1
8lyPYoeczI0Y/J8M35Zr6vtITWQol9bvkBoXO8CRrSrSTqsfuyZhGRjqVRcs3kBw54abwvwY44fI
pdYagvlFExvTOOUj2IF2E4ZNcVaWCz9XgNfprQieJjZuP3/Jov5+NEpQ3mVwz9r1xkPOsYZ5kG4B
bfxULYPgeSwpRX1Cdya5JAHl28CDEI+R35zCfjtIZgDSxMKZ1th+koGZ/AvMlOdWA73BW3zhkNX4
9Ik96rW1rZrpMCgYXopAzUNUB7e95b5jakmuifn+kuP824b+gyPHGx91YjM/p3anKbH0XZJwY6Bs
ObUJ8/y6tc+WcRqVewWK79NpqfBdbqM+eO2ZNlFF0fcutGTdWyvNx8I+8TixaaeEphBMOuqrYssd
d/Dd7kPRgHIj0NzEPpzlGXSeG6it33U3LcFMWj5GJF6uO2L+HMUgpkS4tBm87idv0owDp71vRv+2
iQiZ61QHP9vZQ7ZBHmiVD0UlD4DTbUvgDeKstOuImQSwwNAD0GZVGAIJUsIAdqklU4Qxc94JD12X
kSzxtAqOfbu8mzIdbVrznpyLZpYvRMJ+zpm+5Ty/jvD4bsmpgVin9THr1TX4I/kUEnlrMeMP7OkC
pPolN1J3Vw+otaAMXtnu2el++nHmdAX1my/QVsdcHH1EGraW2Ae9DZZN1I86rT6Ag2Nn0Oq6liEV
g7XuO1vxxt0B5WNxGd6MUFtXTj3vjRbUD4TaGfkJKJIMAQI967MwmzsX/UBNCpcaecJjAIzWmuc4
1Ga9EWhaCaRg+mDVzk06ERDJjqXdmRZ8UZVnAwpatfdD0wCsFVyrkoAWE9REUpIPMhLYoFhad0n3
Umtv55OTx2yYkBKDoUnZ6U0a4GwOzd+hqlPcl6yK7OmhCvVb2mfOlZOzqc/ZkguDtzHnwRs2qOs8
CRvJRu4KWTzgoZusOykoGVyuZGNQvzK2mB47G4P4yG3hZnLTNZscKRTSJuuzUQaVnVJrQY6yYaNc
a82zO0TFih2VL9QLS2C9cpyBw6rtbsKWDMOheLdEdqj9+l4B7JYBl1afu8CnQVVaWNmRFnGDu7Dt
DMl1bA2ncCbtyb+Ttqug1gwzA9kPahFjX1AuuT4RF5HL7dPH43nw2kdWWXgnZsGa2PXu/da6TtE4
0NUb8zYKxFu5jaGVQuS3V8QP7wO4NbATPFJEO+uUaQjaUj9BLEv3FQO8VcDD3fcenQn8v74Nsp7n
YZGhgCU3ckA5MHW3gCisFQqZkNkrtG/GqDuHAQ6DV0UKrREcsX5yMEXwB6OoPaShgKNFgBOEKIvH
TEaulUGSITvc4Kwb8xbpORfU2Nq7MCrcCV4niU3pZHfsdBJUXcuLZxH5EMl22plT7qMnLWF/hdya
ULZ8f4MUtgdaGAGTzxAHMKI2+AyGDafSLqJSXrtNyeKqJWyv42Mw2mmbu9mZOoetiygjtuI2uykf
g/qYiPq2q8NfghKDDY1YvZ7AM6KSjrE53OPXWshhAbE0CTJZP/jiE/muu7Y+sPyOwE6w1A3a9jQ5
9bhCrwPzrqDDISkS1w9jSTDOwxlTUb5lpeIilyST2tabJKRi1Qr1a98+uIKhojEDXY+zW2KtMIRo
RIV1mJBMxno6d+qzLqHGxn77w2cASzDFK9K7HZYSnvu97L5BY+yMQtzqkmqSJaK8DJ0+2x441UgX
RH4Vb8NMA0oqmEEcZw94xmFw5cbJl1EO5TrCXgzX4X7qx1fbt4keIec5RJqCE2brt8qHU//AW3fn
tMgZMS/x25vsTUzaPEdGcgjsB6QOw6oLxwsrtmmld50TQaYRoLgFNaNZM8Pr0gFysLqnCKlX3ezd
VvQFnUOyMAatnRkmANJrAHT0ZS4Van/ibmr23cztSip5UD+zKQ8OhPgyjtk1c3vrwZKzi/kQuJrs
McRXq9Bb3G9TycKOXOSidK5D5s22NYkbN7dv4FetE87HTQ3rGdFRBTEboFel38A08+bS1pe62IOa
+kV18ZhlbON9HxafP1lQ8ghqpf/GVVBFjLNbLJjCEzsOcoLNbbFhtCdwbcoPNuYNuAgEY4RwAgUD
mOGiKzGzCHB++NoqcgWKtPmspvKHNAy1JvzuwZ1MjTcZw9zc9sHe7qrHysTBp3x3WYywbk3J3baC
6VxHYb0xe4JSMqhGbqwfiBEteHTQ1auwynapG9x4xHzGhtw2FlugPmme7Cb+cv1o3JiakOSyhC00
uK+z3fgQ1yB6xNZr6Th3xWykEKjEIcuCKyPFyDGafcqAstq7rXL2sq3DDbeijp+TFpUdiQ+/Dk+V
URWvOg+JjGQSWN668fXc5i9BjHyN7DoOXxQDSv/gjP0yYrVLIPYoIirT1ny3UH2t0foRheeqxzQm
gHkM6V/+UtLYNVgGu+zMAvnCsaRY5tWcIyzRCs5zUGAy/B0GWvMhpv/uMRsl4fRJ5cEQU/JIqPwc
bVnOBd2xjuN9b49ZCovfY3KSajDwIzvkoLGrW3MbKALToqF6jdzsY/FXbAQM0g6OwlrSQW85t+SW
0SqtSjrmNMEzq2F4UDIsdvbA9M7y6H7BQj6GFZM4oObHTA7m2uqPMv5KuWygQNQbDAw9bnXiIbkD
0RRFNYp2fMGdCt8FmXLIBLYSq9LN+DYQODVVjbv3eTohvshgJIUB2lly0oiCkpeivEMXAgXYT99s
6DKogFpiKhMSN13PO2VFH155gkfFwGBaeS0BLPa0A797DxrHUSCkW9R1m0R+SWkGaxPlrjHa1VEi
eYN522R7j4d1kw4PNaGmTWvdGPnE4sW/S5HtbGPXIKvRxLvnu9n38jzFcC9JWmHhXQTyxs4QFg3q
KEzVcqJT7uMSyulHoHQmBFIQBEOzzeKLf5kgaGsI9ooI1HXkg5uSHrQijbfNUdcFGbB8Xi9Q5io0
942JHi4aV/imxLZmYrXv6/rLMoNrEkIYFwXcr1UonqYuPkJfcckG6e7btr8jgjnK8CiV0g72CAzf
2eduUPAmR9eELUXAe+fq4VYV9COS3TAbDYIfyhqHhjH/WoopuUmvv7Vx6BZTtx487sg01XeNIJmv
s5JNSMu98Y1p60pKs1iqw2CM7w76P6hfXPp8vo1IvF2M4CmU1NSF0uIkwadw6EHC6iid9gB9QRKx
FKNLJDLXj+Zzm8PTi8Mh4IpHOaEa4KU63weTqdgXst8aySRcD/TdCFNqRata70ixSQ6Fkg4uMk7t
yolslk3N1gkZAjhCObtAiAJtW3rp2SiuzMBEutCO9qXqzTMw85sQNmDSECNVA0BmLBjxIw1mbI7J
epo1DztNV9VGzWvvEGRDEjqczja9kWl8sJY8ljL4ALTcXGURsM7MJagt6vPrODimDRtU+O/5uZmD
R6tDhTXR0GRZ/qvdkGGtjXTF0U9G1F+rXFqbJox/UcZmqxSpQNreJKRlzSoo11z77srXiCUA8MNJ
DAnPHqMDhi9jW3bja13bv4Hl8YjtynU8gTyu4zemxR5BSyTCO+8UVEyJiK5skBvlY30uu/5gTN2x
sYGhNcZDWnfhxmuyS060GCKmLXnqe4yqjOfsjyGMHuE/v0Qyeg3L8Kd0PkxUqZkx/CQCNdMUXZuu
i2FBxecC5FFuW5cqSq71ELJERPCb90jZrMR1LrUKbhgaoZwhEqIr82mbZj6DBc/AqhGyeJhHm1IP
90hfVO4K/rtewtspFfomfhELB2yqHxCgvmBrlFwR3Vc2sJ0afEhqRdI/EsiG/dyY3liGPKlQzFeE
FHyZe+3wFtaUQRdzil9NlX7z3SJtnyNz14Vcug250zvHdr9t7g+2jLyTEmRmURCgYk6dj3+seilm
Vtd9f5V1/nD5e7Ei9wed5LCzjVrRUJeHUshdzsWIwDoJzwZyrxYY0pqxkbsuApCwt1adgvbNzGRL
sguDLeDCa2E0ML/AVV9nOWIwYKwPNhnqrXXrT9mJB+Cia5qPjeKWLGpwjqZxHOvC2BW1+Z3E3kdt
2P3F6dUmM7wnbeFt9xy4N6kkrae68xEBnG3LeG08lKT9YBY7T2D9IlLmkwV2tk0CWrEpeJsKxaVC
ZGgskm49zsMb3hmgcJnz21gVCEEnZ4LAf0mP9K15kUHwN6tLIMsnF+n1ydXHGhbNtWiR4RpGzW82
7wXzuQ1MEVC9OHXXoxTfmTERRZdE4J46Vod1CJTTVoCI/uP//Oe//us/v8b/G/1Ut1WOX6hs//Vf
fP1VKaLOIobt/++X/3qs/puxM1luXNmy7K9ci3HhGQB3OIDBnZBgL4mkulBoApMUEvq+x9fngt7L
vPVupWWWWZgsJFING7gfP2fvtTP+fX/Pf93nb3e5jT7qoim+2v/xXrvP4u4t+2z+fqflr/mvn8xv
/9df5721b//2Cddi1E7X7rOe7j8belnffwWPY7nn/++Nf3x+/5THqfz888cHGpF2+Wk4DPMf/7rp
8PvPH6YS30/UP5+n5ef/68blAfz54/Ute4/e/p9v+Hxr2j9/CPEPm73TdV3copY0XfvHH8Pncotp
/IOvCuUoZSvdtIT744+8qNvwzx+a8w8TR5GF9MAUpmvohvrxB4O+79sM5x+6vZxblaPbjkKz9OM/
H/q/vYR/vaR/0Eq+FFHeNn/+sBiY/Pij/OdrvTw4xzBdfpalswCZyDeFNLj94+0+ygPub/yfdLbd
aTJo/beDA0o4zRbDPWg6Qp360CEmNgAW2Mz9QTdoF6AGXoZ7tIX0ZDIP6KBQT8P2nDjB1XK491XY
edDQNQSuP90C2UVJeLtmw7KW/fClBeTGsl+tWUM2o1UdGMYq44sTdQsnPaUbkyS3JH0XMKyWgaDy
W0DK2dLuxV0Cr+hmcKvXRKul5zgUYCjNP50WinDVZ7fPQcq0QSuIkCud+hEi0xb9gUBZZ75ZZFID
YTbNA5IkbTNm7bgB1XDNy7NjWWfZDgNDSUZCpTESBb8wpbumvaknIz3GLA6betEco8hfSaujM7hk
sVap3SIpLfqHyUB67IbhJwNlnxFm8+k6ah33ivEnZirGlyVUntboiWJd0iLlZGz8aoBpAeh0Nxbl
sBVF9q5LJyRAILzoglTBVk7RbgRAD6kr/h3qGa2YrJzv6kF/yvWgvsc+CvyRFKAMBBL0AXaMtI3O
mkuj3zHpMTWCs1AZ3wcOrnLW6r0DsGLvJGWJxXZwLlFHC7D1WQaLN6Vn4+LpXIVGPb6CUKRnZ36U
idkB8nOCuxbNkZ37xnHo1Lyd2+ADNrFz2+nWSxNXdDZ0qgSATOD+8vt2DhxvopuZ623DxJMUEmfn
EE25zy0dZIHPlM7VUtPr7IfWWDZ+Ti87+HJwnaqo2NGqqTwNYMQKfLt9FA5MUzYdIouYOagir2+J
HzM3UFk5nSjHhDoMUUPN0b6Lxu7G8BMQgxprou9s7NLujkWBpRZzWXjOQuZ9mUt3dJ7gUqfKxsjd
GLs5SfUz5fJHgLV9J4vaoJ1Drvbg+jlNYJ/iEg07ne1PNSKbx032NoNF8tIwbG98i0ujIH/iEHat
QdevvPToYB8NxpJh/wmVtmWql/W7mYjXqGKfSlT3GLpZfuoctff95kIli4FCgmrH941WcSSyV2Jm
C7Thzo3rZ5Qc2WPTqtuZvscZfkn+aJ8NWYDUSOthX9oEmzoUoUcrP3NAIfOnYxQZEKGGwmvel5VL
0JGJUbwuflO9TRt7bPODPjImRhJBYFU0VDvw59qRlILqJshRGNaVsu67YcaljNruRSQj4rhnNKbW
9ftDVJSIdAUbIGzI2aquCCTjaxNO8XUKBvOO3Efv+7NMaITaZMkxi0R9qZY7fH/dDjUqr66+/ecd
XBm+QVE1jt836m3B4LNOABcBXYE4F0B0J5CONCxJttsY2KeqC9MXproQ6F9NEEgAnjkLxqakI2gj
nDXbG3QE1laHG7FLZfCgSJi7S7BH22X4Se1p73PfztavVZBR5pMbyUE32UVIcEl6R/zUwiydEitH
YV4tQQMC8kdwhys926ICQy6a2ggWjRBVMFG55HFAf8w/Irv5iN2QVpoNspaQXyT0OSxgkqi8QU8e
K396UzVirdR6tnu7BRyFu7oVHHFGArSjOf6Vopn1/C/6hIQBCbhTCSQKhGLFtnMIy0DYiBSuvRMh
p/oA8B8jRuRw3VTvsxzOntFytFTtvHmH00vIjUMDcyDFxhhjlC9lx/xb1z+dHHRI3ROLl8UMYmOc
PwRbw8FuvMFAOUUD04rijT+71z7M3hJzNmkxcU71Q0yOIaxHbDamY33GcYu7JtT3lLsO16DPYavu
zlNdXjRUq+Bm2qs5lh29K4TYZkinIGIQyttV7RH90gqzRvJbphdagnA39IR0p96G8JlgM3N0QjK0
X8DaPhOAcpBKFX07q7tUE5RkYyz4M8ngQLZEm93FH5mRR9uhcSv96hf2Vnln+mjg0fkTuhPKLRLK
hRTMNLgkWhnhtKvODDPOuuHTTy6016gjDmDMyQnNC3GiNN8k48SEITGuU4z6QLaCTYlrkpUL6ati
XBc2uzlPQi+C5rdJ0easR6PpNmx+D3XWqa1ZMkoz0azURkvYC7MbOAhqBdxNeuyywR3jxnHlucZN
GTI5RMqOyLcbHnstfBYhZluOULjwC/q748jGaGc9ZzZsasrBa7CuqhmfUzGauO48IxpPAez0NA2H
59g9Bz3ho+5MUzKF4bfzrcEzKosRANwdvHvLOz2mkegSqzg61Ucc0v/tCLzcKJdT2CinYAMu4CfV
+Q2lCoE1OLKYsDCcgJ65aieM5JYGOuLi+6rbVSVXUgEhYD1ZjeXVGWv6NCVqG4civLj94DCo3chi
DNgfiXEtzJhgHasxbyHkP2e2tmi4q4OWGHIb67A8RSRPBhBIzMo+dqX6pramjmn/TFhPJw6CARmy
JswzDMwRLuwsPAIofWCEqhs52DeDxIlv9E6+hsLeFvcGorHC1nOowX1xDGFEyDY6TZjSvCCi5u+t
aababoMt5+2biFzFBWNBeSSIGQ0ZXG4G/RficR0v50LBiFqSpxqH4UBKIVQZjxkC4E3fL0S+yTEO
GL03rWXtZJXx64aCZkunaRu9MZmlxzMqs8W5kxvhaXbdu7q0YrbhLt1miUmWeW2bT2oqfqN5euhq
e6T7pPadi2NY72H3Fw47l+wMr8XCvRthrQJc8DeNBa4b70mmAgIeC/JZ09xC4G1Y6cnBlJTIOn5O
yua2i8nuiP0x3qZzBZhWN1daZH5quA4vTapfpKvtneFqtTShRGz9zMxTxcyC4f/gYXFOPNUi1XOR
kByBNlh7xlyj16Qk27bDt4aLo2hWPBW2XV7DBRLl6+/4IvpjljPMMlJt38gjPtvopAImiryZcUbQ
Eu5LtZMhJtsskxcxMwlXhJEMQ+0TCese0xz1gzPSus/L+bnzk/KW8ilcGOyiYvHIgoBnOeCNhZIZ
oQPyCtEgpEt2ydgbT2wqOw5vA+vvGaVDQh9v1cL9bqJg8Cpr4gOIogFdKW2h/mBU6XtZITenrO63
jDjBkQRUPgVw3wL5P9ZX5O5d0tzZaSPOLMdcXO3PVtkVkbabsELnnGf2qanJf+7jN6unApgZhiHc
NDn7c0oAjj922wkdf+8zIwvnQBzbvCcIqTObXYerwvb96YZzV3k7xHLdZ0wrdOzKuyw+ZFM3H1zV
fOpQQ0XVHqK5LonqqLywL/MH7GwZooc4OIig3If1LB+LftmG9YIOrcNBWl+PTTLcU5Tkj2HloIag
nLUCxERWE9/G5PZecvbJddosHZMm4FcvidEZijlaDygKe6a/KJ4bLFWWEe/51Vs1GNPFdnpn27cI
RGap3Q70YMrJDO6/P5DbxnA8an/NyUIB+s/4YI7eWGjrsfYYXuNoYSk8N8sHAzYttq+m3+myuUqK
s6PO2BRREkvxIqEO9wMl+z//V1H3nxPbnrEuQDLL7UPYBtamqR1cGPptCVoScwYVXkxTfFFdIcFd
6Q2RRmHSN1cVOe1NXhfnYVLN1Y4anKk17NU6JyaijDLWTfYogrHvYSXZZ6Um54yurT9PJVWOco5+
5Xg9I8vbvlHRdsbXhPe3F3dQgcWdaBsH4OX5+5Mm11DyOnLaxUuEkUL8LPpw1cUUgRq53knmGURg
XXTeCfcKarJiZi0DuafSlId6RCcs8SBzgonfx9bQnikNL27IUy5U1tC0QOopkQQ945XdpERHe0aH
a9IKNP0hh51sFymm7VLdZoFw7zp7saDTUVubRnCQ1bOTTfkdTDRgELJq1gmhYCuj5h1AgifBMCxd
OzuLxtugowLmoBQ+a8kQ3+AHYfa0fMpknLCFuaaHuXi27UNJoXbRLPOT47GxRz453cWYgQ9chxtE
6Z7rhtlpwjGXW3bzWDoc7IovlFhPXeMaZFcjTGNoMV/ZoB+ZGKZYdA94p5DD+xirKQDQlya2c4Hf
zzmxR0oPv0Srzfbu+8MEW2UH47xdJZQCzNKAmFKoGbSe4wblHtpgzIJSh1UiGeCjDKy2o64Ti+U6
+inltR8FmvqlfvfTsHvMa+1Mu9a5s+0Yjb5O1tFUEhPeZJm1g48CViopxANsOPfqL/1t1NXhHPNU
KDlca8O4c1O2ulAQ1tyE87u+GJUZkHwa8+BfKwvXrrRMonwGXuSB4FMHp/59blHu21H97GsIUfPK
Cq9DVbQHaRlM0hI694QoszLMVnhfZjnTvuKRszdN9xs1CA0DWrZPQyoB0WOE1okZus8sBQi+nG4N
GRT3pVuJW85LN9+f5SFJV8RdHaJEgBLn6SWnosIywLuEAMMO+2KZsEjlUXTUVDhcQ+XWjDTCcKMQ
6RUxKoyYJMbjpKo9132xct003FlOSQBcguN2bZdB+NIB0lmROcjbdo6LkwDQA8oKaVBIP800ycgJ
amSoDDrtCqtTWSAsa6zqV2eZCanq2T1jGHTYhBYNuOHTxWRXGb61dWWVMunBTqb61PMhKhtJ6a+n
xReKpwUnv+3cVGHfrX0eTs6REFRRiL4uDPSN1Qe3KovTLd2baV1RDRVkPxEGVK+ITHOZYL26TnZq
Y/mE0RuVykz3D7Eg6Qw0OLzQTE95xNxU+dYTvOfXjLiNyB2j/RD1bz4cYgZ2MtgBDaDoRFbNEevd
HuDvG0b3QdPmZGMFX3Vs5B3TrmMWoEdkf38JKhhoceCs6yQHB9wyN6/VeI9qDWSgRs+9f8oyRYPd
eanrLtzU6VeIMuqm1wn2yM1gws7eJgczaJ4feW1IvcjjNzkwTqrWaU8Ddh7P0mWuJhYbTucEgiHc
YHhGyrB2DBzkeRV5OboJDbo5WCzEYT89YJgDqcxms9iZ98MQDZuqztoVswA2dJjvQ1G/xGd0HCuB
CPtNT6Ad2j51ILakjdnPONBihMNc67fRKHPPZYrh6eOdrpMTNnZU/Eh5kZkzZEHQQ8JQZNdbn/Y1
vT2vdlMqKyM9u7M6qxGyN/ZD6s+mepViiLwOkxdbkLKwWQmvV+hs0tb8lIvk0YDVNIYRJ4uZc4xR
fhAnugdDF691J3gkw/6gLIZ5RWwDLgiL8jQhJTGQY3UV0V61UeVbh2QvBj4kTxFIuQ5ttKHzCHzP
dC5d1A2bgZQENHnBuCMlitKaM3HQ8z141ROirvq7MRh+90ucbCGaX307f2XueN8ch9yf1500jHUv
hntXlRwzfdNZW0O2rxCAs9h04WWGdnzO/SfUly94Q+3V1CEWQuUAhECvj6bt/HJlJw8BW+Uu7eWz
U5dPs82KJoV69QlfQKK+hHDNP1kPGHzgpKTEcynJOAUt01yM37FwbhKg6owpjVsCtbG0E/S8rmR4
MQlq05MEGdYMWDAEnI3Di6Q9v3+yAp1sbGvY947+2/WNBMWUvR374kF0gADzkA88w+RMBXujKTXC
s0axS9zgJQlcygEa6EQaE69Id46m/Ojj+LQ2anhSSaCDRJlwekbZPqJ0w7RBLFHAJi5jsSWpvEKE
rrQD5/dbYCC/k8LFTzaTf530yRZu7a9CWNq2E7upTLGCkQgap+1rNTkwO6b0tkNw0ZjEdzLDoaBb
VaH+knbBeSz0jr0Fv2ERjYeR0yXzxcx4CJgsuUw6PT1+JoOl3VoU1lxt4LwBc9XoG4xRQv/5/pDi
OoC24FN95rc0Z0mzLUxS9RL6DHBvyxVdZRqBVIiHsAArMSUxwzYeAMekDYPIt6lw+MNJLlyrlplt
3ZLaN8v3vh5+1ipZ1W48nPGFwI5rhtZzW8ADGQvXpLB6aG76q6TaopjkyNmy7PRx/EZ9jhWLiPu2
IRdUfbRjvaE3Vt+ZVvS7xl9R+bgapT4/Fk4VYW5K573Sb/ShunaWmA6wADBzRPDCF3EERsnSzJdU
3vYLlBYXaJjdyewnp/G9tGeFLEGAbIlTYmw3zI9IUPDVMU1Mjq+y1z3T9ynLA11cgqp9B7PA6LH7
dHX7bWxCsHxoK8knioHC6PTLRBTqLOEZWYMN9WhC7R/K5JF0KqJ5lqdVuxGRaHcxWyotEwtXkwcL
9sm03XeUVK03CtBxmpVdVWLeuyVuO8KiBQaNrMc8cBiHqlpXkTJuO0PdNx2Ky8BAWjzU0xN2cAfU
iL/ort5xxBzCOGOdDIenQDIsBoCUb7BhMJev7Scd+VUsv3ix76d43rCRYXWakf+R0jJ5lj7ehhlY
GZrQbkCccTAi9yjCMT+qfNgRXkEdprkeNFDEFbhxVoHW0uOk5ivT8NiJLjoy6wBbEXFZEx0w+3G4
S/IbV2AtHIgiRavYMNxFcLguR0OtgrgL18tEaGsATvTmlrjV0kF3GxBqlpM/SWhOuO3KYfF656zO
aXLLIG8+4WDDSDPY1S5ljmUUEEqI+OSgRNgaOyJRvPo9Qd5yFTUdLYfWfYvK8YnjXb6WPpSOaUHe
JdhsBRwrqMgrza5JUo0ATxQL1qqEgmq1nLJxrq7Tysq8vMIZnBgjUXfYmgJ7k5gNcVrR4DNye7be
68hBHgdiYxPUNzG+gnVg0ZNJHAsYsqQfrJenotbba5Qnn8o2plv1VSnEbCXHgCCbcwLF4n0pVH4a
BJc/3fZ1pmE6dQbce5Z6nfqlFmD2YKeYnYdx2Gol2hYL6++ql4G2JqlU4ORWJwJBCFhR2hcJj2Bw
ttLxSc+VaUdfkOYPuD4PJ78gf8TDVYJFKUF1pFlMEkifTpLz2BKYBuuzAFENWpjjBhPPmnPwzGba
BmV81hj2evmIADIwX1VeJEfaiQDFmdtr0wk8bbaFN/6VFFh+A9AV62K0c4qTJ5fGHsx+Ldn3rJts
WVefmk5S1w9OfU2K/I2k+Y+KnstmWKAtWA99S3+cbR2kjQhvfd0RSG6B0fSh2x212TnUFsyj7/cv
AVCvjfC3XSF+hWPDRLmMoeEz/I0KKJCVhprOGcXvCDPFXCJZKKBSbuxT0DEl6UP1UbS4rOemPscW
rTYkP+EBNScnQHOnCaS5UYeemZztdV2Ka07qeGyczMnHKxB+oK9/i/NGv9UCwqdcVFiOgxsLcd3v
hrDWFbAafZ5py3MiIit8X+TgH4uIJQTOt1gPZOKEOr1F1M8epaOIOWi7PTIUDnqMxU0WWY2jcOy+
lt10aW38UsQN4jZywXPR9NLnd2bguLdddcXUInoi95i+GSumfQtBNY/XMTkZ6Fs4DU90d/AdXWWb
ZpvWSX/bvJfA8Z6iFt2dGtF7dN29wJh/G7mg8Aj3g8DTH+yiwCUTWUyFnJeg7jO2v27Vj/BEe9N6
mJ3yndE5Tj2rEJuk1K9kLHI0MrewGjPMNKiCMusBmcd4ySf5C18JarPceTK6uEDNGek7oiOxpNFL
AUrIsMgKacSW5GEFYsNAD+JFBCjOYgyPr6i+O0SgrhyWx70/TfdmAVBOWtKL54LksxaGZKLeU1Ag
FGsjSTq95H38M+6UPExpw+w6iR7LGQkBofOv41z9JGUSz48+/ixjer00qXClaM9gln72jV2A8+2J
+aMqzoBKrMkVvmslVruAiCs0Nu22JjRtm0/sO2V90IMEdclsPliOOEWz7K9ms60j/1GvMndfxhSu
Uz6D2zBRFPr6Cb85JZ8tr40ZB5taTQ8Noe2XHsZtTP750IcGwX3ptBpNFqE2LnlRfRR3ozrE6B7W
sWW8hwYVRID3Gt3KIcXJsZoJFQMhSlKelS35HOiYsDWVuKU83W2eRrM59+XwDs5YrLCH0ELVcR5z
nKxQHynd61Np77RO/aTz/2gEWXTnts4tnRca+HNIrUc4c2oXOuZEglCbVkJkdJ+y1rz3YzWf0bEf
LdEscm8sBWE5W2C5FhtFhGhAr0wAmbn0KvNaNosDRErmk11DJGBRoUdUzUvtEFYyV2jHmm7bIFkh
hI+xHdOZbTrSyRybh96fn9MgUQwCMox5VvUYBNC6F3loYvec/bRnggTgA/MqMVIETFgIuIJjA5rI
zvdtiwFK7wdQd0MzbCL7pmpSeZUMN9Yd9nlXa+SOMRTZgHWfY/9HRjtF+mtJ1jcH62Ht8pVNkfm0
8+AhSTW/sHE4WqIdBYhfR5nls0qGo0XGCc5GoI2lwJZolz/DfE4x4+ERCzJ856XmrH3HfkS/y9Q0
ch9GSyJqm4d1VpdfvkSOYoo89QabTDoqvDPrQBkEFXBrgfebayYawx6r2VCDucZc57fMTfqMxrc7
ACNILSwsg3rux+bV7xvoq3nxk5Th+2n4RSsrBDJfJ/jvAhNzWgqdnAjcbDhCp4SXxxPOZbeQdTf2
NHJEzefc07XmniMA9Bspi6uPbyCP6HfnFXuFrllntKPRdZw141ixgRUo9woRPqSZ/2x0rdoRDonz
ZmD1TlnsrU47kyYoV6RqIrejINkEjGDgXTyzDRIZ4otj5Mp468IvYUMpv8zWtXdOp1/IkGNEh7AN
R02WIZnSTkGpaPowTp4bJLs9JDQ9E/uMfFUB/OKk5nBf46Olby4UzaoBZbT67RoEh1rwrkN1VxXg
1CXaGg+77xNhAptAM6ufWctJvQ6xbualeRtIvBuxBKIz1Y8Jdu2dAqO64aWGxVMRQtoRiGo5trOJ
qvmh9tOnueaoroWI+2hcWRsQLwxraiStoIML977mzURjsPpK5Yuhs8ZnyWWY9bOVJbRM0I4mEY1i
fd6O1bbQkTUWdfJRR9qu77Tam6Fp+/MnDgDqW6f1QhuwJ50pqiMHjJBlgeecra8oMW/JMgTQgXDE
MyY8Ml2hLlUzAZ6mNznZWzayd4e4Z6TGJeO/wWg3aaHd6RbPFiHpJ1VT1w565W+DqU53BLkxWStI
KW8fw0IjL3vODsLsScmeuguByi9aE34WGE13pDIIiLQ/8QYwvt+GDQt+K+G5awtp11AR4CD7F3O9
apPE+CCl0JiQjtVn1TmruItbr8wpjzWaCcQZf45RTgClxgw77xB49U7nbOmEDKei03pe5h1mHmc7
B8wtu+cJPbmY22hXBM2zC75ixaw3A8kMPsruXogKfIyKtPf6gjfeqBPjIN71FLdSYw/bYOlJzCqu
t4HT34sO/8DskvGUlsfGLpN1jC5hb9BClY2SF7NDZlb41s4fygb9FIFPcMLI9rYPjDaXuG6uzcW1
hPj0Zoq0/GjLN3y+e1dJ2sINjyUW1m/XiQ8CgAxzYzJCbBOQAvxLL+315NTMwl1LN0eSqtsXAmGZ
DVV3nJ4ZyXUJMbb8HavSLH9Puc5+Wb62NSHzjoxHzzHLXebSi+77OmHjPVSN+bg4eTZmMRXkVXDh
DKgeD6GS6sz7YDuH4RdhJDxcjF9eWauUwi7urkn5pHGdZs6BWFN0CsX0xqPi61x0uAUzkFJ5Ne2E
oe1aRB6GZX4homTiL9a6mOWmtenCYxa4OIgk92C5x13gCLKUQNhC8l6kmZMGEBykgU8fXnNpRhhB
zmy4BGqSu6h9yfktBrjzekhUvUA6HYzjRxbkoyeUXGhQ7rSvFiSyPhx60f8MqtDFe4l/MZIsoO18
Y1n2WtRdtEPjiBle1L/sTKeSSXqUrQ4C8EphH0coPJbmwZwAW7qWfchN620EBlIQ4LlqJktAuDEf
NSM+zyR+VSQKxqZytnlO4pMmD05Eiwt1aqG0o++PzZpQuAVyfQ4je95NKIlWDXYSpJDbNm2z23yO
HpN+8o9UxdB6slnd4C/hZ1aXfhI4oHF2HrIQFX+aVaitIX5thRuZhMLOoDKQVlLJ4HmmHquhWb41
jWSL16eHOAs4zqRQKojGhrOYI7/Cbo2y12lIiVs0D7UlGN3KajMmdJUSQIjKRVObQ39DLEq4Gujn
U9vLuwa96H4GdRMBf8N80oHXoY2LPSm9aEDViIhzdYxYFT05UsxZXHQ8TmgkNhIjG0HnNZA6ndjC
xiruZ/IHNl3KfJ5NEuN2vbMsYvr0mFyHaTDu576H/JHhWDPremtXEZ5Kyo/Wsv2jVpgfTpcXW6I5
BOq7aztsC0nycpLyA3Xiuff5RMjJqOHdiO18nVTN71GkV/oMyd6czUsMvBOSN+NcyIVvI5M8JFT6
XVmZnxYkzFpvql1fmKS3+fg0taykPBjivU1PH6zqAMIM9yzqUeNhqngusv6Re+ewKLFXSAAS2KIT
18PBTHZs8zzr2aV2UaUpFKJua+w0s4ciGRPtOst8T0bdSUTTWUaMx7L0YcLh5dpYWmTl7OqmXkMd
4b1pwX4oOPd27rQOSVRdgbd010F1HdAMuciznswyv5eFQ1ZKQ47HoKF8jvpnHxnNetRwKxTQEjVk
nkZjvg65vk0VrGs6stHGjF2CtuGFJgQu1KZmeNI+1IKIX4u52IoXzPJkO72w06Crr+78EI2qNg03
8AIGRE7MBxY+AwNGddJCYZCvAplmbBqicB1yeesweUCQgkvHrRATZRNJw2J8IF9y1Tczncoiukx5
RT8afQOxzMlHY7scZwLw/FnWmeswU2R1dNF8hEyoFkzrVtpGtmJAhS4Rjm0LyyRx6+4yz+mzMdQG
0hTdOemzYPWrsK9DlmAYVgAdLVkS4owLcozq+n2YkltpOST/gT3dhbkghSOaIKbn2Rute7Qm8f33
hzwItwRUOFvcdmCfnCA8DiPpMTw2+8aXrX3z/b/vD0GVGhsb5t3qbzf87dPvO0vxIRzan399+/f/
/nbXMkPCHfEkeX+74W93RhPVHuu52fx1Nyx7//rj/vra93f1FYdVumrT9m83/O1n+n3S7sh0efvv
7iYG8X8/9CSqj7miM/Tf3fevr2kaecB6zzHor699/9a//ervT2/GaWBF/Pfn+G93LFwOpkgK/P/l
+UEV3R0GLTn+9f1/PT9/fS03m6trIhUAB3IzmLF1U0c98Lfvzye/FQcslv+8NUmEdfP9dXNkcErW
Tl3hWBt0fGGcDhLZzzgCRPjUqqgGU2WQ0rF8OnGSMiVCFa2rkMv0heuVTprdIMICHiP8Lz+6n5DK
op3KX7BFAT7qjGTbD0/Qm9JLZwzZLlS2dRJlPx8HJDESDMdGtXn4ooFBra05ea8Li/DkwjJuQ3xH
d0QQgIGZEFIFlfZkt6BnRuroO6DR+UPsI/yENYSCK6sOBJ41Jzon2LHorSGaUs8hZyjiZ2mXJvWA
oaOLGZ4WzUmODwpX4e+YYYieFzeDbSbnQtLJo/O3J7D7UJr1q+0nPJjEc/zF+We8azTFT9iKAIkW
VrX2y5m0AREdZjNSz3urpR9ET2gve/Z6lrWls5N2z3Rt0XdWEEJak4QsYNBRZN6PNhbTIGMEluTL
rli1u5zcGWofcYgragKkN+sRboA3htoL3q6P2dCJSx4jXMNaSGoAvUX4MfmB+Qwa1JjRehZhS2SI
Agd7xk3Vv2vVQp4ht0kzd/WMGHkpgmsZeS6RVAh9sRtT/OFn7/wjY4KJyC78HGYNbX5hoAh1kGL+
bHvgp76uv0QcAUcu6hpbFmfEbsvpC4YF6FTRduE21K/4kJgnxcLcoFJCh/NoLIKMEFHCTHuDdim6
PFxcvEdiCcyz7sjeIzmCWZfV7SsK9U2FuIA9naKkH9RplIofx+gHKdq8Mv0hgCFAi7sZmhe8/Dx5
NfMDUEmAG6wAPW+Xzhvm3ht3cF9Kn3UYLxd6iZy23jtWkvgUKHBHdQguJjqYwj5EzAwcPwOMRNf1
SFnmCzRBozxpdJ72IWxYzTReUX3oJxwgHr0j9E7zAk7UrlU8MvJR6tCy3xKFgftnUD+nrC1ubYwJ
2wgflNe1kOZslCDdhBOu7goSgfSEoF/89Nh1Znze1FbsdGwy6zYNBmBU80sETWko23qHV/2xRxbE
QXGPHjxdIQL6nMpFvxEhawtLrfFCFxClS0DgRgUtdtnhnCw5BcIwH/OMM2vftLQnXLlNATANJE6o
NDD21OKYh/qWyCLAJV2DBjKJrC8bczxvXIRaeaGn63yEbTNp+poBCFororbzMv8o5VQcQj24n0se
T+FDH59NeaaCSHN21hEwu8/D8jWDxNhoAc9Kc4cWelp3Y0Hdykx2ExniWpGEvaVphmCw/2ob0FSU
eSgoKmMJninTo6lxycA1HGMMbh0xFFvCnhG2aI9i8Ftst5C5I51TWpDnj0ZpIOcqjLsmBnDs1DMU
E0lb1VjivONkcCH+cwUEBV6bJmsvZafd8d7OtylBXe1A2I0tip/6zBTcccs7GBMDaTkUPUbQwaLr
8K2aeHP0TG4ksyi7tKAJi/i9HTEja0NNtwz2CB5mpkylR7zDiwZJeG2H1F+Oqu9LjTaMHnJ2FDoe
xsA017vKoPzpEVStxil+77r6w85SGkWCq7uYmnjTkljMekPvy2VMP00tcUL2i40sA4SkL/YzU/NV
V6DP76P5o+tafdcd/MCGBJG6ULMQ3PaOHa1V1jZgRu7VmE7Hjl6NR6tPrZPg4jJJXXNimfe9lL97
sIQtjQFnoASLsxHnUErCuYuDcmqjQ9qn8JlTglOt6FZHHn1Affqsjd3PBBSkX3diSwj68yD6Dw6L
H2mvRpRPmLAd11ibPQ3RAQm6M4SY3AMaybmzVWPnbAp1pvxmQDgTKJRruZeA9jhIRZzukOpeInoY
PfQ3LZt0u/8g7bx6G2e2LPqLCJDFYnqVqCw55xfCkTkVM3/9LLrvRV98mMEMMA/dsNy27JbIqlPn
7L22tB0cnnTMfq+ycpjIE7S1knym5nv5VTq7eJZqfoM9VCyCBtqmBmNlRX8ure/idIiJZRgmesnI
6ubK/Kxjgo1cIK/BQKdPkUU2J5gaq7vInYF2ht19oS1N04p+Z5vp/FzrrbM+xuw71IcPTUdHb2Qs
j8iSYsNdx2ZOf7hg1CVSrnmnRRta66QDFcRjBn29beuk3oemAWlQx67sts0e54mFpR1ozZCgo45A
7GJ+fui96K63bcSrNctkaSMq0Jub3hifpjSnwaRLJrDxhdFL9JLWCG5wsDmiby+YpSRTpE3g2FhD
o7HbVfbkQY/O7s0yXEAN4rmJOTFoiKxa89MZ1FsDXoaRMqaBcCTsaEBryXT4oSqYtjjpgCi2cz+Z
r9Ffsux9v/SmEntb5egPkDlcp5NyTuBD8rVhdtWGnDZeC88aTyqHJhguMeEsenuVdZu6MR91g+bX
zB7nC0SkGT16HlmUGHrzI1QFU4L0ibMkFGVCd+E5DAAQfa1YsbFC1sbeGI80gccVZHE6ZL27q92K
rDGDM6HgtXQ1MhSJ4ABxYt27GCuYuFTpQc2ctOqlMZmU35wuOHkrJGNuH/lO5F2yCK95a3KTjoBV
G63PaCkmya7Ff2YMvbtPE3n2ynoXN4Namx2SPISodB2R0wI+247S4fXtDgVJZmYFB67UI/h5ZbVR
OrkA8wSwMK3Uc84d7usm53CSCSG7Yu6PpEcCGpCxzAg4hZAOP3Iy46w240BiJIdHgve3I4XDJn16
Yi5jpEFxcuPoUYuf2ilIWe4i1uVBLa3ZYiY1Ey1yVqXaBdZXt0Il9uZm0IpsT2OeVtF+Dnt5JmwT
JVXioJ4JtK/S0j/qTAQnyndCJoWVIqqDbcShz4/Dx5LYMjOz3pY1fqZ7snXKUNsjzVqlVnuV29Y9
UxUyewnv5ijGxDtWdDjIxeXWgwXgNXALQegfS6Gbe6mcJ21gEFD1Arh/LcjYRWZUd1fAKzz4Qrbf
M1iD8gMRAcDFLKtNnVPNtVa6s2yclUyloJFV7VNBApRP2kasTlLlGdm4pM2O2Uibs6f/RZndkRfW
HuoCX2VgsVaM7siB9TkzOeCPC1IJmtG2WwD83fJLgJDY49c4sL9PqzyrX/McOkDdW5+zXr24RMzp
NNUOo3PIQwYlpaqBU3d78AxqPUTGO5cEajrn1rCb8Znqhfmvh7IwC6evhAkdbTtvwqov/UoCVYFA
CA090g8jB8ONFfG+Cy2/p/G9gVpDV4Bx307pjCILu74aoUWdEp5gTRt6RHfVmRHtJy2oVj1tdtok
vB9lRXc2D190QjR2MhVyVY90FUjRcBs8uE43skfZwy8vTD4dsvvIBp2hzUBKkk58i17eILQhD1kA
31A9kAnDfMVRy5fYPd74xqOv64Q7J8vRuzQJLp+d1ntXCAG1MM9u6tK7je3+pZxNcexzSixYjRvL
y/Lj2AQm43l0MuSyQDLy5M2pBWPnuwaJbXn3I5zxRgPzc9ZNWe6dFmc3FeL1XFjhTgCv5I3RDq6+
m6xQ3dBqRAIvNgCb5SZWd0lBygDTKX0XjTEDtQzTL7DmFV4iCQY3BHEU6yvaNPW6oNRep/171ZgJ
nTv7SaT2DUiKddIO4IDzMiC7LX1laDEee01tG6aK+4DdAEL3IcotY1WXLBxSkbCUuh6+QJVem+h/
j3FcEX60fCSqyD24DK+XB6ZmX4WtaxInotXZCrp2u/Ta6QbCZjtCjZ9AIR0tMt0pycqIfi0T3w3m
9IEMOJh9sqQ3UcBccwbh7KOC/pohiEZZ/hIVAedL0PGRwoIyNj8uQPxO/ODFrrZFXflTGCxtk7z3
LccaqAuz+kiEdn00pongYTF/E5hsb8iIeUubQaf5Nd0mMfLhLKYZ7E4IfJZvqVK9+vMXduRuJWym
1S263aNhOY+GTqS1tSRXlqEDO9yMG3/md6emdmhBtfOkb1Jk54s1niujXdo0nEOWF8cLypHAJiwo
HEimddHExA5xRCJ3lYXUihL9WDnoyGNXfBL1Y/gATyiZaa2QixMvM8ajSgegOYOKD62R0591mWO3
rgVTIIBMmadoMpOyZXLqeGAdDSYzo8fKGHgz7v/A0VCy0RZCqfMBH58Z99TZKI3xMScD57nIchgB
CmshFrOOWVQ7vilhBFb4mcfGgjYucNiliE8SmyNwhoYdWMNnQn7VqjXsT91rQYz1mE5Mz9iEfX/v
GT06T3tqaAiywCKkOohxZCpB6e12e2yiLUOmQ2PMZ52NP/dYE8MsOSdmE+7jsANBoz6FGd3RkfpE
gAjdN1XPIOmgjsQ6dSreZzaxpxxf4TQkL/mhNbVd3OUNFUkht/hICfDtvuyaA5HUvjqutQ1IBhR5
IKZm13No6ifQ4Fo2+c7F3uThZcDThZ6xd1cpU/cNHsAYo9RsbVswUJhXKpz9l6mOawIQICHhY8Jf
FZjXAXmna7h5C5SMYeuEAMREZzyk8m6YCsLDxrHxJVFN0Kg2QTmx7RCNzQ3HDU2S1BOJgX4DpHvl
LqlHy5RRbxOkQV32EIXysxFnGTnp7/+zd2qcqUpeEeiM7teGlKR32b3mOk9GNVNaUA8WjXhC4l+u
yX46lgPxB6I198yBnwIDJJLmihohWnxBixTK8oBvhW4AEsIiCllSeoRals6cvOZ/Vylzo0rUjAgW
ydJBabjTI+T5hkOqidN9dwiMfWNIdgk5RJvZqwJCykOOib06kS4BKKSdLv0+m8xk4wj9M8xIDDNA
0RxmKrwyEw8hOpQHg0ZtNZKkXOoX2yJJw22YaxTNcEwmWazjiv8m8S0v7cKsMasvzq3Ndmi8LbAV
B8EdzB6QerEPYqZeKrwxu2sHLsc+JiJFGmyUnbZC4EIaH62RNedtbQM+R22EmC9h3RwwAvAqTa61
qohq2tlny2mfR3COyEgs9Erwfo2OPqSHDLRfxp2yKq+0hMvSmDxxRGlUGdB6c9W2PLt9TjioHkLy
l6H+MHNxyt1CM15n1FxbN625kEg6W8+N7HzFsQfRs01BEz31usrPpXaXlSNZ56Q1N676Rm1079hx
SX/3hwFZg9CA02VV3iiRvaGDZ84Ug9qTINVCcN+0X+wXJnR4FHWmIC38BL9xwWmPdnItvB5vprs0
gNwcKYpKfRm3XEmArZOGHgsvEpaDvJ3Ws1Wi8A33uoY/N4bHReEj9l1UBLtqnHcNoU6Rh9cpcdtp
H5bBFWctd6/RhfMtfBuFMEEzcepJMqJvKqa9XPi+GbDoGGX5ivm8QSbaOgdtPPcFfeJF6sr+wWs6
tuzhyXZKO29j1gYTUAp7Ftx8O9pvjsn4NiyZt0tyEnzTrSAtA3u1Kajs1Oy2KaHDK/iyAH1TZiYZ
wQ3YCKlEGwgmycj0oEbPV8i7Thj5qfModaWBHG8etQHYWANeTY03UZSuURUxWJ/6k4smb9WayTHS
KP1KcKArsx0x95U2LUROCdedHXnbigbIoUJG1Slvr83RYTY1whQ6MninHCEK56TJD0eZbUeLIlQM
8Xc4BMVO9nJiR5vVQk51Lk2Bgr5yGfjbSjlbd06THfEBWAI9xBeOMnzXttjWxL3BhANWG7KfebJ3
FOzjSNJby4s5JpKhCX6vFHE/NVepb9Nmuo6Iulo3i1RY3WSD90NFd92ZLBUEXhNjz358lCLtt53R
fASMrrdz7T5qXanfeEK7i9pTRY221hKQQx4Z9b4YDXdviPFlcVzHXY95kk1aC3ldPA94h1LFiyXN
SxL2aJtj86ANzVvNvv1IXyfyCTGYr+1hYEzbZj5TUh8NonuwtOrJLUAY6rVG0sE83mc6ZhxdyzY6
JdQGr8+Nm5YvQTDvy/HZVhLyJTMnSg4O2tSn7DkeinyUKfBfkQ4U+4B3/soaseWyVK6hgM/+MJc/
oEhAxfTZHa2LgduIsx+uUMuP24MpO1Z36HeuvE4rZBla3sP1jiKiO93gnOU0EbFPlVls7xFk7TFo
Yi1Nr1sygq7pp+8BrnAbhAssssRfMCRzvmtrVHBQzH1vZB0vW+PVilUJikpuXJ4YzlN3aDrnHmv/
VTeyFeoupK9Zn1BWS1iDMfsQ34AesU3BrERnMcz3UyJ3SKJMP9GfB9TIIJxTfU3O3aYmW2rV1CI5
D11CqVJVdHVH7SOwUVBqNrN4OjZ3tCz5rer8FPGab2Rff3aVte86VKCmMG6EiQc5CNlwFVKnFeVY
AvGLLreHnLhLxVdVA/RltosJUVJpTJhXFZXzuMOwTCVpS0Ra1G2oeILQp81w7kbwBmqcvzyNjnbk
gT8u+hBCcDldavE8JS5MHVAGpntFGme6SYuShMXE/Fresi52WGMh9dGG6/CMt/Gd7VkHISSZBhWb
e2yiNEozhObIatH2Pik01Kqe8w3hsfM2aatLl0NMthyl+7spVijIAQvuObCEfvhmj6jaFJcowcp0
WSIVX2UuV1JVtB72C/loSDKyw2Y2jqOZP5dFCthCJXQyiO7FBpWc0jG7DkvzS3Swe+16+spsXjcC
X7jlgUNiHxje59bZAcB1tx2yT4mMOs0Qd2POfG91We7KmT6ZVbvuFhFfurIdWsVNvahFIlSos007
kHSgnvNcVNmEK6EFYiiBF9oNSUNzBy46+vbmVhhgZ1vElUapQQmXntoRcPEx9IODohOMpqaRilfX
4y5d2IcChTcHaNbr3otduPDXcxPkl8Hxtq6HARQTp0LQtku7emdkY7WqUVlu8zIr/NlEhEYKqlgK
/t+/Amv698OJBiaS6wONjhmkw/w+5yOugcj44G1PrtvYaHbxSOk+zV21MgW6J+pHTvxLQqtWbXq7
+y4Mbj85Ou+WFlxZYRrsS26rNRo/9BZsKi5HCiQ324oFcUtEIJ64Xdi3OSOLIudURofUVtZ+zsJf
S00JO7ajkBvEyesGtAR2hCAl0W5aezgbTvFFi/naSQkhkYN8U7qC3O6CKyXayQ+mAC7BeyNo8OlB
U65l1zHmRw/jttqm7CfQdIO4qyvtuSe/DjWEVmx0W52nkCm2nkcsxmN3tJHizBYQ8J7Ncg3t7VAi
dPIzfElc25fGIiqoMk0/siBQMQv+HiWDUBwf9dJceddq4wbCyCUa5aehptfYmx9HKwy2MsnOiYt3
K+5JOewFd10vl10qQE2sGfaelteSv8C4OUiCTR259rnu0GkIukNzOx2KCKhxb2EIj1ELljr4FC1I
1uw+T/OS3WUwvHfTA/gZ8lK6uMEEUt9K3fpp0VPuCbl4bApI/ppIHzrvvSDtABQIQp2UpjuTe1Ji
OCSuaYQ/RZkTrtMWhjE31dERR9fBK9OPQF7w+Z5zm6DAaNS28tORSDHrjnSTynzQCKChihko56W7
TAt8huzMxwotOegNlT4Z09qqGcxpqyI01vSjwKuOdCi0aisK9NFFd/AkJ6QcXkiiCYv5MN24sfJu
R2Tu4K175iq016MO5aGbm94O1AlnNczc84z5aCjugojxs14zcsLGOqL1dJrlr1PST45fiLyigI9t
HNlx5kesF2tNVjeRqtJjqLwtzbLsKgIYai3S1kjZR1tgDCj7bi9spe2dInxuWxysHfOxrd0Pz5Xs
vhL9vTBZ4fGYuey1txGhNESTQNVbPPAZC3pevU0C3ZLSzNc4b/Vj0w/WHjB+uh6zYm2gmaRMKi5J
L0j+pVc8TPCmxl9V2F2jDd0B08U51MhvyxxiIWLZhic29ZAU0iKnsjOclZps5zhiTDKapDtWc3ab
GuQU5roNoTvsuWdJxKNb5Rs6LspaiB0pF0wXcRbF+XXNsG2lxjo+RvrEoTd4MJPagixecTdPU7gL
C6w3meY4a1UO1S4pyXfmDkKIOcSH1LLuTKvBWlVxIO+W2F2SP5fj4fjCfvxITvltLhA8zuFxQJlD
/Rvj4jSrM7YQa3MOhfNeRl28lZN2U5hvlpbDEnQ8rndOYXUZ0VUW1qMqaNB4mRv7EmXTGuIMSy0F
yHKHYwyEweIKzOYGpowRS5IfAYGk/4HgorO/Ejd7TD1ZogsLVrk1mLdNuA5iplmxGODOhB86mqYh
IecjrMlVHLkvoFFumAFCVhtgJtbVcDDb6hlt1E/eB8VBkasbDMG6HdOVETSaH1ScoT2TwD3cc96F
NCLdEbdolbEVSYy/+khTTe8I1/ZMYjTjTZNDZ8QKibizCOD50VBAsrMbBNT8pq62fWxX8IFYGWoC
yCCs0SWdsFEWpnFIXBoE4WjurRB4rZqGS0eoreD9Y5TolbiyqYSsHq0ZoVn82JFJnzXFx7TAq0Ti
83WThZzI2hAlCcENo00eG1HqPjNiE4YDTZisEHjUWWPyBNFgIcXaChaplku5SSwiYR/j57R4RIdg
mYEzk4zLlMFohXJGC6MvR0K5wBvl45NV6zTWyO+y8LPk9JUNqEq1CkkuV28jGQD7GJJNoeHV7tLp
sZ/EyxTEx9wJbfZE76U1ScobJlIapcwukGvzE0wfvBWIFI2JEWeLfWqFPfAVw9w+K1OCfnrvgqEl
3JbcLmtYVL5uJSl+Ho3cr2pHiZHjJcvJvO9xGCRFf7Yax1rN9i5hwEjdSW2Veai7iMTNiJlY9bZg
CgSaFz6X905Pkusdz3c9us8IQG2wHIwGI/McV+cWHbM/xLbfxlxCEzuXFjREEFD/j3Djt7Xo3wB1
3cFS3hRlcRUYHBPoQ12l+t4O0nRNZBQEFxgrhGGQ72lfGjEVe2mM+2DJJOugTfutiC7AmsSpicyW
3MSdw6Ia0MLKkfHuAQBnvrRaMs3wocUaE3St54M2It4pjEKWYwMXJ9ei1qJNl7NOZzhBywXBvA4Y
FI6uMjZFis1+MM4OirZNI+yPRim1M4lDIKjt2Bn3OOQxlszBsTE4xRAuRE3uxed8QdenkQKGGR3i
zgVW3HLvxtHNhImQVbXARsHNIMl9hx/CxpvN2MLodixnMTbCoHri5Gau3SYpNo53NTG3XA0h/yS7
mhwbyMhbCzRWppm0RWh3Dca3wHTHorbCfwzdyupzEF+ej7QDx0XSjxsmbwgDum70S7r7DOsc0r+Y
Lk69OpsRcByvdG8I057J0Y7Q2jKQ4DotluCJ26Jp3lKP/NnZNvHCBCfdIfcmmLpFFl2heveazUCa
iVsS9tmjZt7TLH+sjNnbgt2ZDgNIifzaK4Ivi1YlbQSE+ElU3AOwh9VfzfU6KaZrl4tto+n5iz3f
k27eMDT/npPoLVsu1kA3Kjok9C7IT1iLUN4q1ynh2CwYBekPInKWOGv6BniV7IZ2kRMFnB3Qg0R6
gksclpIPGPTdEkAnlDmTDGvsohkS19S5Z5hBX0lVP7Wa3GeFPh16Cri6D3dIRrEKtLiRI5kxu3af
0omGRSgMA+nF4pNuCaANQuMRfO4BCFdxCsqHKc7qk5yL26Y18ByYOpCF9ho4r8VBQaH8mOhc1mQv
OM5T4EBmV+QT0txMLqmSQHJyE+8HZ4fllgJcqQzsceEzJdR4aTB+jhasojH5FGpEPVmw4hBXZl5L
GWyDncmuQlWoe1vLUE9maqc7T68p6omzQPDT9R8cIYCJerekim4BTkEgd1lkc5NJd6onDePfct/M
sd8EjlznrQo2uQEYH/HNDm8I4x0vYxCGKhd+z7Ttx0zttQYvloc9SehauKc5GSNfCG7bAvKqsC0a
ngejratTECxbL7TiyG4/HA00bxCfGxRfeyMm0zlk1Ejb5DTY9nxIoI1783Q9GMOdnWTHOS84znS6
vpMxyPk4u3JbghtSTdsLKkLOeQTe2DgTJ4XHkIQzklm1alXOLRzmdvZWaccCnUr83SwBpPbWnjoh
Jj0m1MZYSKxdT4G4grdyBI9yCVsnoAthrgQgMAjoHC1xh8gAHeTImZaNxYRrhhDSVpg6Z31ec57W
1sXcECTTJesIXDa2ku8K7hH85RhbnCx/PBH3iH64w3oRHiKLzmdes+1aDQMZF6fJWnwwm3wggGCx
RTBgdKQLmo1fTMzBAaQ1SboYlhmWAjOHdFWiW195re9y2f55Fj0F5osNgc5oTnUfFta8juwR/wiR
nFF4XUAVOXDyRO2O7RW7Pi8zsLHcgR4/S4OblfETcmurzl+MYAnhym2s17E89P18HxOnxxE6IG4G
z1JXd4jLULQ2EaEssoUFJHtG/IXhtiA0CNYgaorjDV3LjZ5RE3gwbTCTgAUvQnToemefgGUtktpX
Bgf63rHZBZyYNBaOeXRZ0bvpw7Xy3Osugc9jTO314AzljZhmrnT6WGDPwMWSkFyBLQlM6hb26Y0J
wzHQpmoTzdcAKcjwYBqF8fPZZeLKo4Z1u0XB7mk7cj0sDI/RFU1I+l0QmldVRf0GuoBRH8VdMQTQ
HGK5L0qLuc0X/w/iBTQMhakHHn18D+vLsET7aDTSbiW9kKIo+h0JYrTXNRzprVHhoyJGiL5thcdp
JjnCYxqhdMg88ziek9S70VCNFGn3MU3Ba9IQXJnkmubb2XSbRyC2GN/ja224+bJgO0DQOSZx+2hn
6oERH4kOKR0Ztr5gTU7Q88QgqaKhElmEsnSpQRVbu5R66RdHKK6BOkbGhHJypUK0FKMb1/hS2eQJ
5gpXk4RmQSVcDYx99D0BRGDp0dDsx3TJYSAWt4XnjxwWBhJD613fsKmBoUWk4HATTGEG5noKOeG2
GQovc2BEUgMsW+u92MdujGO8qa8wVNMfjDlPKtKMZt06uXl2XYcKwG8p2hM08H2kp8lRgP3hF7Ny
ilGpdjOdP9Ck8lCYlPUl6CmjQSHUsrLqOiux1PEnzsDqjM6RR8ujfk2i/q2KwefSga64nmidRDr6
W6vFNyfpXi/Wf7Kol/8ABbkyU9oiTXBSXFFNFNwIDxKG530XjefB8NA/ObSdCn0+N47xnUsqylCR
D+jZfFuoLRHjzXXmRbUfSmKkhiwrN0AQofnVT3pOKwpo3sDa2r4NSnyVxg2LJaK6zk/dT+ywpxkH
otWUxb5CoC8cZIwl8WKFQAShjfiVPZH6tZwQk0DoJOQdfUx9GGrO+l1vviA7+zGCgiPiRKPXzOk6
Ngw50mCjvBZ3WZVhW2uQJiOumXFV+CN8ARQBI94BRiI18pt1CwKIPBWTZL8GTRTC0FXV5W+OmyaH
wJrRFGJvIDZ6qE4l7dCJKz5CBcTLF47MmA02FeYBRrYwTcOrymybo5eqn4T3bxWpKVvVTaBI3AnX
jc124A0PUTMgwytI4ayz/hXdIrNP4zoetXpnwkjCXgiSPTdRbgqmCYJ2UIozeUs03lU2G49a+xY7
cBf0GeVAYeOnHudpo4nxo8+djV3CRbcc0tHSHy0ms0vSr2dAsYpKSTs6qpjuaKcUvdWa2GzzIqzl
VFXIsyjZvaAkc1KvCvzR6s5YIt/7hhdQLxn+0KZct0V+P0zGofYAlHMcqi11HMNSUR8O//qoWT76
+/Dvl/z9un98ye8//B++7h/f9vszfj+nlQESxv/30/w+wZ/n+h9/1N//xN8ft1jWGUH/76/Ff/sb
/+NH/X0aqwA0P7kH7I70ILWyZ2xNivASi2QWxzBjWomQShr1FpwQsX78u27kxVEW2dJVXx6LAbnS
6fezfUvPaPX7Ib34CaLf8gV/vvafn8VCh7Z2ea4oxBbLDvXvx3+eyuoz9fL3kxX2ZGAx2eF3tD5Y
SAR+P1Khxo/8/fCfjxP4B/OfUfyvqJQ2L49/P9QQNP3ru34fT/YyJPjnE/w+rpZR/t/n//3y34ci
Acz/5+n/PN3ff/rzdH8f/37978O/v/jfz/198mLWu40bDh+GG1dH4HBKZ5Zsl8ckd6xiH1Z8aNg1
ouLfz7awMv/1+D/+6fezzJKTbJUNzXE0VLCztbY8IZh/Rbb8Qu4TxtzBIQGYrlELczGaZt6G5a9W
pkANl488yz0CE2Fi7hKSjNIXSzyQckSG4CXsAeNzJc9a4L6XA3VV2k3jZeSYqKDBJdUPmiW2QQYG
LLE4haeCdnoZMJju0RVodvM1zSYd7oVPXOcddPdWL4gmDfJNkRVfczffo048oTECoqeYtTMamVZD
VA4wpvCaYuT6wOikr2pCGEJX4BbKbkMor/w4NB+mYIQH7yyuOoxKnNr9Ig030gFdEDc4/7LgCkex
gfh/5UZFu6prSUiCuM4L5w2Sg5+porxWWfbGD7zxRoIrtNZM0aYsSUXJFmCL/khrCPJPAqtL97ul
La9PDRVhnRbLULOCjIpIeQrEdYSee7QMa6vG8A4xl8nALX5NjFn5ZTG02Dub3q/6DYjHR5LkbUZj
A4qQKcbn2+CbldaF1HdYSXOSkUDDHLxsRn1tGtN3bpGbkaaYj0j5KHBKag9D5uz6vGlfA7el0sip
W8PBeYyWsrZYD4pCuDVjSvDxq2lVeELuGO1r8r7rLjgQS6LwAuc/SIzLVdcNGLypIoOuukQTDiBE
1OQaEXm99siQ2DbzAFrqgoYa0wAHrCP0KiI7Mb2u6g7RfDXh6bVK5swI3IvX3NPudGUQpoi4cls4
I4Yo1ZFOH6Ri5blaubURUKBK0TbMWl6h+eavUf1oqcC4Z1TBnwzTcwr7gYHnilbWR9oJxNJWDHo/
QndqXEvzYxqjYGMOy8FNaZuIOCSvNz8MbSGRFQbZOSJDpVtLh4yjMnwLmp6LGwu4rVlsujmaWVOX
L22O7Tdw4gtt6EcXkle1BP0AabxMvYDQQIb9xI3C8OtkWNVLTJwA1u8VzZbphhxCJDHVTGAkgYaH
SMtfPXRmToXLUERBfg6jrACtTfIiQ2AUOjQQSFlHukI/GerZfUqY98YzSRRwC8b1o7eonvI7S2o/
c+8OvgbsY00xEcC5FLdTFtzEBGQqBAycvz4KgyY1KGoyjgA95zDtbvRY8pLSx+z1AXE6DsaW7jyV
Xz7eIBoA6/TkxBlsxYZyIxkbDSPNAmlst4gMlY0ztO5+xkKdM6249cwo89Okf5Tq2UxjQtmoyvWs
KbcyY1ycy4NeKpROCPAWtMaiDJINM9l8n4bqvcAZuy6NMSPbibkVU3lm+EG7d3NIOFIyuGmNE57r
YpWa8QN6CTr2Jo3woEk/KgO+eI62ayF3pLX1oonFhxQLslTaEsNBadxxTZuEFTICtPZ6CyJsJpFY
VxUidcE7rY0YgQvDH3tutAaMgMV3Qr8sMB+j7nIfY9fdpdalMDxKOqNHftLH3wOzH/jmnMPn3ENM
gmuxJoJwbpl5GUbO7zw6TIj7XL/iaDFfYUMntjF3983Cxw8TUGujI0llkhFo2hTX6/z7sOGtvZpM
Zz4H3bxqyxlzkLRtFH7Lh79/KdrOABH+49O/39SyJhKL1J8JrUN3/Odzyzdps9ojyQ+Oda7KeWfI
DrRmPRx+v8LmMNdQ3p8nEqUrAZ8hGLUX4D7oX0R3anQT434KDdbozv2c37qQn/eNMC9hIw90bFgp
w0j34fHOQeGhgwNWmY1QYDH+QSaJcQVepb17MgvsSHNJi5KOIRNmj3TSXpBVN9qHvFKDjwvnDc3O
LfLreKctGkkzUuYpy0GwmjWiCAOrbedm+FS8Y0+ze1PF6Y0YZLYuOQxTVEPjiTy0XdF9RXbWJhEO
7Veun5VJnY7C0na4rkZSmeohPKZh/Aa2jCjQkcG3DfM+BNPHYRY9Ezc4CCeC7uYQ0RaZ1AZKE0Er
WXMgREzMFzhe8A9g6Vapsnc0EMZNYBg3xCeMAE7kbY0e14fvgPYRnDN3zaG27W9Lm/e6TYLVXM8D
Iw31Uosc3Z3d7nnSDhmdhfzQ46zyhP9b+GGaX3gN3rreeeD32Yam9S2M5J70kIvVy2HTxWCMpvkl
n7J9nfALGtIjWTS7tmbx3sYWW85UwsOJnM3kzReIQeax7x7cGgqbDdXInohhK4ZqM5Xto97kCCCQ
HUeDsTEkol4ZnEw1a1jgL15Hb8NSgnaABr00pilIvd82hFCryLty6PQvI0rMQObdUPfNRpfgBd2O
F1FG2W3A1G8NxTv0nc4WOMLJWAimcVe09AA6swRj6dIgiXtgzWiEOXl4Jqi99Mc+ziYCntLUatxR
6DtbDimtSVqEFgV3dYg+Z7Tzc289KMf9IBUQb4YVHRy6I5NE8K+b/CpET6AWDs8G6cDcOeRGQrfp
hvRTF8Z2gQK2evNZ2l0IOb97SnJ1Kwv97GbBO9JQuFUVKjkycs8cjNYcmZEgJmWwzvuE/p7qD31Y
3rZh2m8INn5COlX6dpC/TDaXiKBU3Kjpwchs7MjNBTb+Q0ld0NmXKYjeUDAcFS7AVeT8ht8CI0WA
+dbm+WmMs5jL1ghOthqv2tb2SKxwnoc449RoNS410tKVItshbt/VUDyaU3xwTOunyJN3hpbmjhjM
09Tw5iaGfbIdoK/qxc5o0Gs6xBiItPncPQEb7I/9zO5f6M1Xq+0zW1CNeZTCQwsJvidpMoxrGC6i
KBGV75wUnmLvvk3pfUYnZUlFP8ykx60Gtzo4xpLi3qIpIsHv4o5c0wbtis1Me8QPikKuZZV8jzWo
LUOG0HgjTGnYbtCgJSGXKYdkAEDUXp305xibVlA/s1yJQ9S75KwzAQ8i93GKCHvvOnmvSeOsRXfo
acGVwAFhOoZ0vUoOjESQy0XuyJGfDtYkXA4seb14O646iCDbvpMXmUlMeNYRECdyf3dSu8WxZUqc
24V9SAdt9r2Q3assf7DOrzrYuNuqu9WndCDxg6oCLmcvO+zzDY6gekB3a/akLA/OHScH+HTGpQmn
COs5MZx6DB0BGsPadt2fzsDiEvC2F3Ei9lEZ+lrUwy73zlVJ371MAnrVJPYyMQuY3arwRoM/WGRQ
aw0txFqtLSUS6fEg8aA6NdZwnObPeTbXM/pPsB/gIruojP+LvTNZjhvJ1vSrtNW6keaO0bG4GzIY
JINkBElJpKQNTCPmecbT94esamsKSUTYDbNetFmvslKl9AAcfo67n/MPuIujDxKExaYuOFRy1qbV
iIMUU6xl7bPQ8eoY2Vk6+AwKCGNQSWbD1Mm1trlJ3VdT835ZnucTncXLlLe0jNvitxFXD+k0SyVz
+JwKaITpQE26dp7xb6D1YshrFxbBlV3/9lESEvRd6EZ0+LYO8gEgI/ohTnEd0P3ndI+ZqYPmV8M9
Ak/We7PBXyx3sh91518x5fEVzJL9aBXtVdXjtTru4iEFQk3tH4OEGoMWHd6u5cOWrKUqr6Iqv3dN
97p1/+6O3Qc2x2kfazkUPskCpv8w1Jhr6c03k+0eDcnmmvYyZ3+EkpA/LXedQS8WdchrkgbigzUF
+izIDpoB3Lnw8IrOMbOL/ALwYPmLFix3W+hoGSAOm+MbZ+5w09fl766FaeNaszAop4IWESicRGmE
4sQi8S2lL9KjH1Tlw8dJUj7X8+K1nwDJjO1L7ZtfSKfuZVeRcvz4TgKXo+rqKUIot0GN4WSfFi+8
/r6IkO4ZxuCngm0zK+hsMxhy2iykruXa7zZRxaEygptUmI9Tp/9waFRcDsGPUNe/Th3IJNrJJIiK
QnDju7dVAnySnuBOlpVzjfuidp059XM+ad+QcKTJOOsVkF7ZwpHYZmbT0H7yC5TOJp8mLmSOq7AF
Hxna8SY0Qbnjflb1Q7w1SlpIopGSpuG3oofvqzkDpTsvpdCTudyRsns+Q7L91/+3syKhjyfsrKSj
/p6oFTur/a/iW/LWzervv/9vNyuFMZWAKuwYEhiBharO/3azUuIvYWM3yQag68IRBi5S6CHPjlWG
+MvETI7qK38B02uFAdV/zKx0+y/DVIZQlm3ohm7q+n/HywoXrH/9jzdWVrCTTcd0HNPCLuuthRV3
hRE2cFTdOIlVPdVp2R4CLk63fVXAhxY6gEwaNF3KRuR08mVohQKnWtXatYgzDNxRwi+vsE73bsIA
CFQpNXtbFk15n7KGoWeO8ffeaDuckxyZIJYZYekThNaVaKBfwQrXNz3tAYSlHedHVrpAEryoxoib
/RT6jP5q4oHwwNUFb+C2Hx5U6vkfptmF2ofp/ou07G4oJVdgJEXs3LBlxU+uSGFuWireR/18MPYx
8KFDWFnJo4tq5Y/MagWc1ST5PllDhIJfXCGIm1Mt6ZtU3WlSRrSQQxuzelWhamRlhomnl1vs7LjU
UaQ2W4ChMvlEjvS4S/QuhrOmKTNnwwtUHtB4p3vWJxoq2AEE2hed+wEExIRiPz1fnJYmq+VGXoex
3Lf8Z89qMiywRrrlf2pTmFL0BuipcoUxpq9d3jR3aYqMP9jrNPzsOagGcwy0sUov6/A57Jz01Rj0
ihOh9Mf7yEzbn/HUiHtpc8W+9Lm5XYa+jztzp2uPbdxR7o0m9ZqTab+OECuhCLsRphCOFNCnLTlg
4VIYIZS5wcQ1owPN+QV1K6AWbV7TqwO//NWHTE5nJae744Zx8cx5xn7sEtFBdARUg2gBgKjxyk4T
eoxDjIs8uuNU/2kySNjsVpXKb6XSOwr6vtv0l2aHPn2v98mr2Sftc9xk1ROIac5jk7TqGE9fo7mq
cIiBvdej/tjEo34dVbT/CyT8HXxPCg3K4+S2CPxyW7vg9j/uaAr616A5cXNPDCOX28BqgwJgdlDR
8Kq6pOFWrFNap0PyOXWEfRkCKf5V+mkeX8AmzEuI+93ko70BFv6iVrlJYp0G8TuvmXdsrl1kVfCZ
O0RNTdlI0aS5GBMEKnCG8LxrgAbVHSxvesFj0Tvf6SSZn0P+q4cocOvvce9BoXZDK31wvCamVNCz
21+MqRneGWYFud5BaHDWYKrHO7CMsCwkd6YL9GATetvFUNyaleHcVkXFTpOgmgc8KvHuhsDkHC2z
KEFapTdo4gfx2G8To+xeYz+g+lOyZ9IEQd+Ry6Nt+z9Dg7pz4uK4KZsxyLdc8pCSR/XfFJfc1s1X
B57dCDcUwz7Y4JEJWZoN0KKnRl96m/aCuoHq2i+KL3GTaYiD7Cb+51NuRj7Cd2VV3PW6KuUTqmcN
gvhDeaio0H5MImyJXK1U4V3D2Ww/eAgNUROpelArQ0Yr3lE+TNeE+t1vp0KNqKoC2JcI8WjgT+C3
mWg7uuA9CuDMCPz5OsTSXMv4m0JlOSBnBKK35hDKbd44w0cXldSf7qyzfYsIFLejMLPdV2jZZb1D
JyJCBK6z3Cd7ijDibEnNOHiNujZcDZ0vEfhI0AD0/Hw2TQg6Y8TYPU8PhtUSlGBe6ThFHLwB9QxB
+6tECQqDjtgwviGZ23/iYF99ye0U63PXQogK2R08JwfdfrY4Xn9AEsjCu2iwgo+FX+a/fHg026nT
ivweG0sb4hx+Cxzn9TmdWXl8ABnBtQEwbnjQRorzV1M1hcFtRa6Fmu8F5i2QLB7JqnqajaWVVx8l
941foWgqgFlKPfmGb9zhsa5+IPqXvjRWmv0wHElTzMswq+NKqtEbBas/3ZVhF+QbJxH6sA3LbpIX
CMcM97blaHAuTFyj6fWFk9yE2Bjgt6eka7J0OyQ5Jn+afsi067Rb9KfNV6gJ8q5LywKlMlt3Duwc
iM7Su/xcUZO4QXTLR2STs3vCoxdkCtsq0g3ClzUuw7j0fPMRK2mwtCukfil1aaiZWN/gq+NgSo9d
nPQRMXBLfJJyRa+aeZwmUOB1dwecqIYd7ptIzqS+By481/DQ3XDQAmoHocq6jfMSMCBWddEzF57s
S9ykIeqsg6vdWxiNJxtkKEAa2aJ0yAxOQcce4lfoX/iWDK+L2IY6Z9DXRCAjSFvEVow2azFujswO
sJ5lkkjzySo/tzRKv1pGkV11joT+mFYVnWstfi0TYAFsBvoV2DjnuwCV8c0fXOOLTYPi2g4M+rFU
E9DUoOKrviWu232QsoJLHnTsEZvIqQvI4O6ImEcYz4aTelhbX8BgZt9RxyVX9GnN6Rjunfc9GoEH
7ksVIcs6iWr4yRGbCGrSUXUXHWRPWZjclkoKmNs0rW2gtnb6e7Q1wUW0zz+WBs7QAtG5m0RLUUbT
qmSoqcYr96ujw0evOFwDuTMn9EvssPowNWSZjVvDaZ6Yko3lOkZMtbDL2CgK2/4hXUoO1FFM+QgS
JeGUILAcwWSpzefChPPqUzS5rQTyghLOIYVZe/w0RWXxHU+fYq4c1xDoXC6cWsud8jJrhOsCvcmw
bqRiRkUtrQIQ4qOCZ1Y61H9zmU27lGXgXGgxpVTEqdFJA7F20IbR/gBext1CPBDbbMopzXuunX6L
HFwUHMg0d1UTqbvc8MMr1UzyA0LC4Ubj1a+mpuXiBbjhIW0C7aD3AiJp0MGqsXINSUOzCoFsunKT
2RXWe00V+Q+WHeq7HilYPFFC8exEHYpzvbKmWxwfDPRn8sJDrL2qdZToJ6PEUANByFKr0s++XSa3
MqQ+iNi1ftt0bgzOaBC70LFRAINRbc+gDQH63MmHhwYvCgjAetWx7NnXhu3QZ+2PwBzrveHg5yEs
0MUmBiWfzCCDxOmjDfq7R3wTnlkGyTENkTgzagtZEPzuta9Cas5rC1jgaijNBJcqvYq4OKO/j7Zf
d8cGY99YQjOnDaVvyjJaHwwPVpCFKPzWVBxaFjNGN6KGle8nW9gA4dcR4PmvKVMhjSYxaNcBBjk3
eozYYEBBw9iMNmUtK46mvVUEWJaaBlfurIn1L3Bihqdccl00MSPa55btHSrfsfZ5PSbXcAIwAtTH
4coxi2mbIED1IGlcXBtU2O+ZE3Efp0LdhjUNHzONuE9Fg4PlS5BbYANMuMsmdK42b62vzti6FLWQ
eQpaRHUKA+DJZVFAAqdfwXqjBJChR5bqnVU+dzSEvlRB5OztDnKSyRGOto3mPudqAj5utK31mLOO
udHGARiXxg2qBxMgJECy3LzDt71CmZsu0C6uLRHdoEgCS72k4fQEE0Vkr7YB+zacEooquSjS34DI
jGusNvQbkY9oWgTQN73rDugyEArpggXHNLx70a3WvPJcbtFI/TcTaiM9egmXlj5Yj71DLRQ1rphN
RbdLzKKSFPMHqkINR5TEs9HdAkmZ3lDioGTYIDgQ5zbqfZrSxE0nZH03Yoz40Q66+DkMarlHRg78
J8LGt2URDw9uPsyYl6ZEurzEtegF98HudphVjvzQghRvNWHwVMcd5WqXDspM0tec+SmSRw+EziOS
MyTGSHSef292PZtCD/+FjmPf2zQ1ss69TbBMuSsN6hY026oSwVHVdFhW1Q4A6Sb1nyOAwEC/Br28
YWcCDxyCn0VGMWvQxYcy8tMyPRzJ+LjUc6Xrg9ljmbh4RepjZyKK1FsvbVFb4FgRSSEDjP2uNVs2
SK9ubjt0hu9bu/K+1U1j7roK0cCWHpnJ8auqf+VVat5Pbd1shypIH2kxm59Ss42fnS4DwGJWOtQT
uEgmkhJ1TxMZm4PSKWEpQfA89KzQu9prjU8QAylWA06hxh6Vzhejs9Euy1sJKIS6gXdjonAqHmWm
1eK5rMz22Y1ylqHTdNde06qda48VaGxYaxdd5DWb1piww3Pj3P8QD3bhPcoksz+itjF9CuqZhheO
EYg6DrYwO20sITuND99VUB2orUEvSd24/qSzjcEJGorks2sZ5vPY5Npr5WFYE2ZUugu/Rl/KtOZ2
cuS2m9Swx9cKaCgGhFTdZ8mK+C53ynSTJoa47AiN+7GecNJsTdP4IgLlvk4xRFpp1POWXMX2s5/r
TnPrBvasCuOkISIQyB9exuBpRkDY6FdcIMT8EQMF75ZjRHhrWRKEYtpE9GScod04JfZhXEaxB3aV
gTmMMdOdJfcbnNGfar2vP46oE2wgcadscqNNN9Oz489DMaFparA2LiPZqT02wAmNReww6QOBOuho
4NftQ2gWPS5+wn9AvRFvubyUrCgjMLu7ac5qaA8U5gMpnp6JE1jRx7o1MbwLx9B50KkWUIfVB1RZ
uHzdZeMA9rbA1hH3FE57wqk++MEY/1Y99CNcIfrvniY5uwVDd9C4FGHpTF1U47aSbAxEYxRA6cJB
7DNx4VJCjp610P3im92jYXZlICEJTLpm/6Q2heMd5dgw3Opg9V9HhQIotJ64exirrvtmxVJ/QkB0
KC/oPJtbZDj7z5HKYZ8Y7BLI7MbVIfByLz0UXYjyWqd1GgYeyTDC6xL0aTQ3oO2h0ZCNMO1wdR+H
3HCqMVtwIZnmzvSoo210bw6GfysqspZhzZfn/ysFrv+HnNhN61jlimJ19ocP+/zX/124kob5lyNd
bM51W1k0P6lB/duG3TH+shw6X5awbGnphklN6T+FK4v/C6EXUxgGCj1SZ7T/1K2k9ZcpXaVc0xLC
mQtX/5261btVKynNhfF6MyEJb+PM9whQWts0laltc9b6v1fBv6t3/3F8/8Ph/b2aGKOLP2ti0rG8
amg0/9FzaQQhXkLbtRIwdSLomW+m+Z2fWHmB2cH+bdkt7qwh9TqpDnFFscBpI5ghnlncHB99Lt79
H3/6/xT1aKJSa3w7uo9OJTcmF7tnD2Bso4UPuRHdBJ79m3vP7Xm/4fz5G9xs6sIRg3Xg2Pbbs+tP
HmofTUenLhlfj//E2iQtapMqQkKyNGfFQOAAeTjeA/ffHB96bYZYoG9naKqMPrYiwzxoQnykFQPL
qitImtmr9Lzd8d9Ye/z5z398ew4zv/6vf8n/2ee2GzmdZh4Go4ChnTVq8C5yxGbKEy8xP+x7n9n4
8weq2LdlaTnmQbCnGSgrXHgRlFz6Eee9gP7n+KnnFrU3MP957OO+mGt0PwSWr+eNvohhxB20Als4
40Bfx57VMl6yJM5ODD6v9PemZhHCjob6yCAT/WCN9g9qtVsuvLfcw3cYkWyawb0tmv76rPfQF6Hc
yMpxHC/TDzmSapdhUH4uel0/kSdWPrG+iOS8BSoRekgg5BptY4eSzmUnpnw3DVh7HH/+tZ9YBDLe
gHC4m0g/QN6+CXwU22HzBxSajg+/EgX6IogLNNDpfikOtbCYAPUj82UP2alMtzb6Io4tI7EFUkUo
tScWV3MQ6huYH1Z55sMvQtiiYto5XRU8Qm6XlzlQ0KukEPqZoy/iV2s9fFqrxIc4y43wqp9s5LXL
3pLNiQSxkuXoEf2RgRx26ASjzvLgyeiaIN4plLG3YqCj6nK6Pf6B135kEcdtnk7U54LyULf5t6Sl
OBjrW9MHKoWU3an9cl6M78SzvohnH1GiHKkJdQgp1YDHhxANG93H6rmzx+0QyLvjL7OynuQimLOm
asq8oLuLxKD4ZM5uFygSfjo++EqkyUUwt1Mo4UcPxUHYSQ1/Jam+dD19hTiKm1Mr1lj7kUU4l+Ax
XStNi0MjtpQ+cJF398LNC9SfxVXVPiCO8zVLv1gSZmAUw6ek7Db8svFW8YL+ApnoLcSrfZ4hDvSR
QqY0dwZlWv6FVtbW7AxcGrZphsb2VkXeHf/o7eCbBug4Gj7aznOvnzhfyHn9vPPJ5SJxuJgFFu3g
YSRdBs8C4dIOicFyQpYM6jmXPGtntu7G92vQzHnmcrkKzROBuTaH85+/2bmNfugm5dYOuiOpc+ng
GozYW1Df0bYKTkTN2kKb//ztT1DhoEM1qAOAsdvM779Rjfx4fJmtDb1IK3CWPJq3mJ60totRMMSf
awzXoxPfZW1uFjklHw29BNulH0pHf7C95F7m44uve1fnPfwim2Ag7OqTiPIDOo20NCcunFQKivK8
zVou8oiC0FRS/XEOfQoFNmwfdW79x598ZWLEInV4WJaXIhmdA31NdZX6wfASRJp1FZdT/PP4T6x8
WbFIILamCo/aL4bpzRR4t10I8+OnkJmp7o//wNo7LJKHoCRXIRKVHRodsnwag8JPStpnECWr82JL
LMK6z5FRKTErOVSBs438CrJyfx93+tPxN1jZjcT8Zm/iqsN4MkA00z1kevN5rMZvoN13cU/vXtkn
3mDtK8x//uYn4Bmm2Tjl7qEVwExzKRDSEX1/YvS1T7CIXjzjzQDZXPeAeN2Nm1PiNT0Qec55G5xY
hC9cEV01vuUcsmJWOTcDgeyLGcrqw3nzv4hfAwHIFLtD5xDVlndnFWGGE0bvXtLYCB/7YqpPBPLa
NC0D2ZSU00XkHsy6eI0MZyPC+A5qysPx13j/G9Mg+vMbo79iwfOvXFBeUvuahY0EAAov5bzRF3Gc
6uin6dQqD0Avd6BIvhZ6cOL7vj8vwl1EsDFSSU78VB2qavTvFcwwTgBR9ypl116d9/SLCIZz2Cpc
H9UhUmLERKFVnriFXOg12/N+YH63NwFmCZrOPsVALs5QzSOgxbTN7JvzBl9Eb5VYY6GbkTp4/SGr
FQ6tGdyE88ZexC44IWXgjGQfisQCfJyhxBJ07ufzBl9ErhkX0DQaIQ/oSiJRbwCeDoEJnflRF3E7
gZsce9HJQ5IU6kGjmZbVfngiKa8tykWwGp0sNN0LdcQJQZsmdBuQnYK3XLsoQp41OzNS7u2ayYJB
B5+Gi7tPQf62nXLkQe06ezw++soLqEXARn5rAhJjdMPrnu1Upz03weevqhPp5v1dC0bkn08vLDPq
k4hyBdC5RyNXe8TY7sWoEHlS0XmLUy3Ctusgm+Z+ybEww41+602N+uHlBT5i583RImpV3A4o+FnJ
ofar9s6qe33r2Vn2GHamfdbxRKhF7Ap/dF3k8dJD4oBaMRA6TFwAaF37+/grrGR9tYhfiQ8YoBUb
vcHMibZBhpZYAGvtxATpcyz980Yj1CKCaa8GGnqZKAWMt8VsIMOlSxk4aGKRhoFgjxDMLfpOF/xD
0Khub7tM7Af+ZRjvG627wKNig1bBjYOWAeKit2l9qsw0r7P3nmwR/TLCaNGnWHBAuPMS/tdVLA5t
jE6Y5V12mOUcn961KFqkAc0usLlr+JUcYkDu7FDJobFwYk9dGdxZJACp9DQFgJMcnKa8S4BVTyGS
P+l0IkJXlsYMBH6bX9IJ7EuDd9S8J31qpxq0JQLAm+MTszb4IvxjBC9FhWHtAQUeA9NMVHScAaDf
eaMvAr+GPg76UXkHbyi8WePGu3HSwT2xn64sHWcR9vCO5CjDcDqkjkJ32kbls+rcr26A/m5bVLAO
sD8+8SbzZL+zTJ15/t4cDERgCx2faQ43nZ1c2q7CN7Xv21n5ur/BrjiiIgQOIah958TbrX2ZRUbo
C9khkumogz2W/b2Ht8QnF8jLr/O+zCIhuCrXkgRfXC4r4Amhx31EwejEk6/FwyKkW19YTlZTYKBn
a9/lILHvHIUlmj8ryhx/fDk/53vfYxHQYJniGAfv+FDAf0n7+lOTlOil9VuSFn7bVfsLuDNg0vI2
96hstudN29yRfLsMprqXdlS03sEioxQbMOGpDSI6LYKr4y82D/TOe9nz+nu7zizQLwbYwAOYcx0N
EFeg80NVFvXjDGQHJbNoRORmFtKLs7E6kcFWDgH2Igu4Y+kVpqkj4NpqIYYf5RbM6Gc/aNF6BA95
/NVWFrS9SAaaVHFvGm18GIHFo2objOAprOHEolsbfV6MbycuAHtnAKg8TLVKvyB5TmPKonTWn/gw
a+PPf/5m/AoFrtjDDuOQ4s6g2vjGcKv9eROziHQcQgXOvU188FUCx938NXj163lDL8I81YLS72U9
HcykhJYZ6tAC0lO1yr9LV+8t1kWgB8CsTZnWEdHwwslBm6LHiSwyeI9NXDyMI5qh7Y+TZdm1L7AI
eb3Jpd4bHvL0Ah8dVWMYk5fWqeLQyujWIrIHZ+gK9sDhgDAhAhihVeLBUPgnVudKWFuLsA6nCZ+6
PIoO7LLWI07pIJM1BXYr6rYSzEyWJPa2q0rvArOR/kSSXNkfrUVUK1+vi5FG9mFEJlMgD9rHEQT5
WzCmF9NonAiMlWo5iIw/IwPV2Lj0lRkeWjWF98D5+icrKfPvbSfhcM+0hKLH39a+nneYysjxidKu
z1reyx6lFG3cdvWo7Qe0xIZ2oEVm/z5jaOGaiy9Ggdbmi6l6Px8zLhwLwpGMR+dELnx3PTD64tNM
xGSPBny9ryDNTUC7/HK2rQTb7eTZPQrdyWXX1lclRdzzXmfxkaTqYuRl4nwvAw92TQGFRgFm2xwf
fe11FskX/NxE7S3K9xiD4vV7MbbJxoU4PJQ3hnxQ6L9U44nT8DzkP3IOM7fIw5EKmgqwe45vir4p
2m8OXwca44nv8m4WYPRFKkbzJbWahtHjzPfR7o4x27MHf3t8mua1896zL7Kxa+nYqIIt2wcN7vRm
nbQ/ddWPD2nnQ1JwMs6P+Ex8rqGlNWe+0CJFt24btN2kZ3uzVzpHFT9vCpzuOuNUD39lxv7RZDdm
ZV+zr/ZONkXOrD+jtw82akHq8/FJW/mBJSRqUrUYjdLI9k0d3BEU+0yJw1lDL6FQjlbVeD1Ah4HA
0P1uzQ6zKEyJmtfzhl+kEH3wjUQDE7DH4A06nFEN2W8JMu35vOEXOUROyDYqr0ecOunyF63wkBLV
Uv1ENXdlrRqLhGGkZe0G0kerxNe3oSm241A+wL27VEhGBB6im6o5UVtZ+6lF9pggLRZsUS3Z4ysQ
hJfIfSRbXXgTKtgKCzT9xH64kjqMRepAYNTTsOJp96QlGP7bELPGmS1/3udYpI4hEy3UsbDd0z1B
thL2Gi2mU/vF2qMvMkdkO36vIzCwRxjT+RHhb/o4VnKPNPnH40+/9gOLPKF8OjO6IBTwLkuBwpYb
kNsP9mTdnjf+4vCG8hqSmZ6Z7WuolBAwamQ+bCFxKBDOOZcYAe/uz3OIl3aGXldTtUcbCrH0qFUX
ouHMdWHaBWJTatalPP4yKylJXyyk0cAhoPf7Ym9V+W+oolA+UO06PvbKh9AXyyhvg1Hhc1/vLR3j
pLr+5JfFTehFJ2Jt7dEXC0mlVtqit8vwXQQhsbq2rOpExpgzwzu729+1xzc3JCvJJ0RHYxJ0hN9x
N3SfUe3bDDjWoooV35w3PYt1FERNV2Z6WO7HStwjSvDck5YqiZnn8fHfv9MI5B7+XEVT60+BZvgl
241fgySnxZp7/UuPOUjmS7ASQOHNofyFMOZlpmOGdfx3V77LEqDjWFNDd1Qr9qEJYfoitl3Th1fb
TmdO3LL7ikqxFvUUKPewi/ZZnn/A/fhDofUn4nvl+cUifxhGl07BmFR703KvWju+Q0bw5/GpWYkI
sfjkjgZIFr5iubeQibmv0aPbSU8FD0ijnQrolR1ILrbSqR5KLyzTcp86pb8R2mBAzMaDNcYh93Nn
wqf1IxcPu14Ep0qj89DvRMsSY1RFnRKmV1d7PR2k+yqgVuIC2zSYHuLxq/fyJc8rHaOs0cJ1Tjtx
Al2ZS7nIkRjHIvU56MXes9zbqMH7L5U31VC/HP9UK6tAzn/+JgUAJOqMQCvKPQr4UMRx7BihXDdp
FRbqRH5c+4nFatBtmeHIwDrGmiz9IPSgv9Wn7iyABdG/yL6RQrS6UlO5jyJf4k6uBk1dt7P45Ynr
y0qS/Lue+WaGcDHD6i02yr2OW0IypNeyxlrE9bEjhSr05bzPsAjGUtPTFp/Aci9CTXvF0d7cu5Zv
nreFLNFGcMymBLE3uJojourCr69s1LNOfN6VBbrEGfWKQgJq6OW+i/KdGPRnPSuvE0f7etbMiGWg
d9o46c1Y7pMxcjeO4MBvJPUpqOjK2lwCjISNxkOJ+tzejqxZ1Nq6dbT89fiTr03MMnIxSsJxySu5
9wbIYjnANtTcuEN8VFwf/4m1x19Er54kpgABV+6D0i3Ha8xaM3fnpKqpro7/wNo7LKLLdpo0FoYT
76kI7OFy3yUK6nelodl3/AfefwO1xM7YE65ICKNwOhDTQ9i591pbnxVTyp23jjeBCwURDDYaVHuN
y/POMT0JWS8aP5z34It1ieTEoBu9T1XDGHCRgnyPfoBzYumszcqci948utcGlB5jihouYvqX6egG
l6F2MmW+/1GVu1iYAV6MFQKY1V6DBvUlybBBuSiryfjR9FP28fj0zIevf26WMLj+fIPMLQxZF3NC
S/z7PEyzSzj4X7US6o/R3yGAgT5f/pSI8/Yx5S4Wau3Hg1GjOYETe7WVtv81D7rvx19l7WPof76K
j25NV0Oe2U9xvVFuvpVBf9bZWLmLtO/7IEVyVCv2ZRki9QgFDhb1NO7TASLteU+/2H1LR1Gtxn1y
b0ptVyfDdVVNJ7aV989g0PT+nBgDk8fCFcz5MFE9lBKZwx5Fomt6iWqj69j2RB7v4ZRtdWK+3t+L
1RJaY1r4l2Npl+/9AvctjxXUjD0mJ3mE+GlzIuetvdYispMqDode4/TqDglinmiXqij80IvmMkk6
ibBshvd6//n451mJxSXQhlqfGSKhRZW3cn6afh+hz4rooWWLE1O2snrVItj7HN0SEXM7Coyi3yJp
+iuIqFUff/q1wRdRrkeI8ehxm+9rtIYus04vt3mNg8Dx0dfmZhHTk0iTtq+pgBto/nEZuimy6Hud
dGfVEtU/EDacW9x46JJ92oX1PSd3+xLhxebE3Xrt4ZehjU5hX4sk59yCB7SZ3BdW/qRl2YmktBYJ
i7Ce0JaIsMtheASeWzv5GoXikCikNtooPm+CliiZsm9KPFVw29ZRYMzc5j4dyhOVn5WFs0TIYDbu
oKZO4subGkdLU3tUXt5vj6+btcEXAVxXveemhsj2aLVUVw66iMC+sHw6b/TF3uxHsiismLrboLLf
HAJusvIsAAnAvkWsplbUJcMwFnvHnVA89gx8Y1Vxqtq2siKXgJhQ6223GebGAopBboL0a2YW96FR
fTpnYiiL/7kdTDCu8O6ZtF1FO+YwWp68SSuEwM8bfTHtYw4dow2kopKAhkI0ee2Npudnkd+EXDIB
0mA0S/wA1Q4VaRTBIgtkVVHQ22N5wr2qr46/xPufQIpFvoQQj73YyM/gk/JSTNZrLafNUJ4sUayN
v8iYo+/U0rFHtcOgoEK5Qhsv3BoAYIl44PE3eP9cJ5dFqboaA136g9qJRG1Vl+eXo159Tgwsjgdv
/BijW3WZ2nx+Lx9PfPm1l1pkUtXIpAQ87ux0s7ot9frT6FjpBuG87sRXeT9fYIz658LFuJMzEXoc
uwal9etm9tmxDMM5kUXff/x/sAPKQqITFQh7F2ESgIPYGG+LrEs+dmly6qb5/guI5U0H2ZXSQMbZ
2eWW5VsvnRyC/tGOsUh9Of7V195hsa5yIRovS91phyOFZl4mVeD9aEqEtC8rkRWnSjkrv7Lcb5CV
lCjCB3JX59NPznmgRToM3roi/3HWayx3Ha1E1ShFH2dHyF1FU7sL7fo6z5MT5+G1z7BIgJrQ9Ezz
bLiGvfe51PIPss7POk0Id5H9UMtC+xVTRQyXlH+jN9iDqRI7Lts9C5EtxPJSiNIA0MVysHYa9mTI
DLtjiM2Wn730oa5OJI+VD7y8FDY6EmPh0Fo7/GHjXWtnwZ2tVepm9GLvxEStfANn8Q1wtYnptUX6
rgsnY0eiAmEq3OmsVETH6s9MYQWdRO0otnZlbagnHeunxzBvrKsoq6qn42t05QWWV0K6MW2XT6WF
g7JyN7S7y0OJsM55dXPhLnKdkFPcRH1m7wzVd86HmX7YfkKfb5c3iCD+rBy78h8yo6hmoQswpme9
1PKmiMhaloSlN+16iSeD7k76rvDQ2Do++t/goX8WG8TyWoh+UhXWdsxLRdqs9692Kgu/e3GFkrid
4XKgGhSnvvkYU18IGNqhVuHjnkffskTux973QNbXV2baoD5r73ySgqciWMvNC5L/rwg3ffN63BL8
1Mh3ME2bm6HEd5NTTsYeSxP/+GusfPklryMY66ikbmLv6sFL+9tkHNsUzVbHyTfn/cAiidi1X/YT
cp87bH/yGpPAtt1GSvfPqtQiNv1ncLTtKFHKgwNeeOg5X+p5iA6Z6ST1iSvPSvZYEjoq0Y12F5fm
DvH5CL+ROruLxqa+skwRnPiJtU+w2OdkgG/u1KQmXowe4nZjb99oiLydSH9roy+yx5jj80JvyNhh
hZlls7qze+kD8vl0/POikPQ3c++9SFiclaaiLpJQDwXWOkF9PQUxPluJ+YMPciViU21ZWL8FxpG5
izsxetfphR37L0lufJ5k+uTG8WfMsb8H0vuiVUO0sYNyN2HEEHpo51uZc3C7RuxNV93jsNpcuq30
IWdhVZIXwaMpwi+D2+eXCpPmyLH9mzElpPwcPQEKgFf4svyqpLWJ6wKHrexzPowfbMkhuxT4HBW5
j2bG8NAn9iWCrWQK9dIG3lNWFSgJesWnrHavKxwms6T+JIP8SaDHezWP4xjOdeGJTYireSDbJ5Ap
3zTLKS5T639xdB7bkSJbAPwizsEmsMWUl1QquW5tOFK3GpN4Evv1EzXbeW80UhVkXhvhflU6gEG9
PXlufqYCvFe1feiG/jUDrDe6sD98fdz1uTr0TRKjm4VC3u5dgQFcL1F8WYjI0Z9WAjnH/fcGmbbt
rNl3cG4ZMJ31FmOUvcHNdyMzT2CgyqdxFKe8K46SEQBpOk9Jt9oBJON9Lq3LiGQxKTZIFDCQnS32
Zty4ApYrlMbG1I9bNr9DvAzKfiRPQ0ar2W/LJL6qZHikVPQ42+21N9IkBJN7pa5zyOs5A6td/fGR
ktw/XmxacCw7741hKapJpixix8kDoMBPPm8PrEII3QVoumHbLdI+e5P9uwVf6HjzDe7kr066D8pz
XDTceh/qyTZFTdV+3T/pqZivuTWQT5T562A3L3rZx8xLHShjxgL7SjDM8oC1PNmhpX+qdP2x6Ne/
EL4eMmmP8YQGdGrLowW5uHT9dxiNZ2nkO9xGMZM+oTS2v16Oyj3VrLDlH1YJOritDYykRKo1Tlh7
VomWCzQs8il9t23Go1YYb4RBInB842+XzciaPfP35GbVk+6qi2EM0wUs/pvuF1psuO7AD1o1zCSC
+d3ceu7q/GqsOQbS1HTAOZrYyea7KAPQXyQrs7222KEDShYMlPatm+65AfLQbWf1iqTiWPV1f8sG
4NwtCmd7Xq4QDstTqWq5ZxJuiBVFUL7j+rcHXHWvbQJVha0hNsMPqlfFJ3oib0dfJaoXkI5A7oVR
vaRs6wdwarGAtdZfvypif9WvhUhuZdL82NpYhR5YQZzow05yQ9Qbni1ZqH2yYu4Z0/qgb3MTrBKG
YN/oZ2uaDhRsQ2CYeWj7Wv1pbuVb1ttooP1kv2ruu1Lqg2KevXeLas+mDLRxV77hOXkfym4/Uy4L
zLW4oTjqow3HKqrl/jIisQD+e1auhC9YhPi5Yllueow55q5I1Q/Jiru5lfm+q+ouKlnBDlchLxX4
6FBPNSh+BvYfx2uzpyEzbm2VfLNy3gajUKe6XWSI6aMC+ClO/G6/SrjZXQAel1+zmtYQLDnbcPVV
V+rR3AoToVf7t9Xzl4JdkyAvLNApQ/4k8RsFQJ8lP3YTgbuamLiKpYyKQccz1cq9Tu+PXv732gEz
MB1vDdcSscgyrOax4qRESj3/uz94k7e8ZNN0S9L51Iwp51khXqU2axHjfQetc//VSaYitrQQVzp2
4HjmqR/cXw42+aXy390C43HSvGmNjGmTRhwdJSiVdohk0iCCri+CN1G5CF77evrL//0nd1iK17u0
3aVz13/4hgeHJcGGXbuKowL8SLCsI92U7NyqxYudxjkY8wBqYMq7yC6qT1FlMmLEf4/IvAssvAu9
Zu3mYYgsN+G0MAJrrg5a2qGWhz+bDs2y2xAxBa2WYmDJ9OxeZJeHfnMeZhj/gSaK4pRB9AuVO558
5ePu8/a6DfiureFN2m2kYYUHgvzpVuuLmfcH3YITZS4zcrZNeGbY0VlhpFmw/6mSQ+1Vv8YkO7iu
ulF6KbHkWYiAUuxe+eYcfLP70Qe1BZOalzi9H/nufJqq5ZJWI5iZFA9wOqkHxMcX3JHd05b7iLPS
SDhTrNW+G5q+8ZAsFvZf0x6DWupf5t2Y4G24+OY8cGofg+Fm/Er4obh4NXmoquUuQAQ+LbzpSYlW
52Twn90lfxh8NFijflhYOA+SaozTsrvlpXxuysLfV4PrhSLbSrjHHr3w8tBr5a4UcyyMKfDBfrAU
UQSAfabQ8+SXazGrxAolridY4HgEt79kwhWbBcvJa7ajUwjef8ACdKjxpve1ho9cZOooV7yeVdLk
ewc+eYixPEYYGxvTevRyvb+KwYoGsdo3m/WFHrsfJoyp+BjRIYa5gTAq4YtjvvUx9d23kmDYqrx0
N0CAii2wIWFRdgbrWM6fWdOLIBuku2MBiEVUR73nK70d/a5TZj0btIWoclRV4y+9wxycZZxjq2xR
OS8b4g9b/pga7TNHN9aDTU8Fxu6C9r1gYh7M5wGjWRUrbcbL05ugmrWk2a8b1mccNU+0s80zAQKv
HgVRtHfrkEbOOOCZN+xz4eOpT1z/W1bukTfvpFEzkJOLK2hcEElVW3Kt1JTtjXZqDozplI/0g7uP
SUzdJa27JmbOkKe10DVEcnr7luiCPTHhsjTkr8UWyLqFWKRN9qYi/Ax+OOtMr1tmgrS8YTZ1rUgr
JmlzZlVOTrGfHy9js52HChF7keIu2KZdq9RyNIq7SK2U1fRO67gATOQhOqmHCjw7QzJZPPtF95Z5
CL1NzRaRlZvqLhdr4lErqpNjd9vHvJbFjs1GVPfZoB1Su9AEUsaKY61pJduy82LbP0WSCli2tRO1
jbsemYOSz8hSRtR+plHHo5XWL/bGkDAtPHVty6njTzQ6xYy7UXyIVtwpgW65HtectbZIzxh9ivys
RlSZjnn+vDTLXlmuOtg1hlPHmGcMlVhSuZDw8JVr1r+ndVGfnbKYD0lrJj+aNSETSJCPBm5J03Dr
FoSkWY7xMx3SzYp6RAEJu76dWAOjc9V+Bql2AclSxINfqGDQJhVnuXB2WVsbO5bqq5O/mkXsbkny
IAuD5WjSj70slhqzlA3r2LeHR6DAxaMOS44WEhq0zDVuyWZ7eKwy67ddeuaVRA6n+pQQpvK2PZer
CeZkhs/zOhOfhgbt+HMlZvOd1iA2swbZqoP/KRbJBuSQa/iydkX+PfrZEJZT/mVM7XOfNl+QUvje
s1wLSSqI2Jb1G2o6bo1SWHtWK18820a8LpfywzPpNaKTXcPW6yXCmSlLAwAIxtPcehgTNB3HFeWG
eLVXEaYDYhvL7TBMrFbG5J5Zsx2wLi7+iElfkSr4T0WKK8MqV2LiZRQ7Y0XwgBcGJUm2mu95qcQF
VQDHYt/9WBsrmGaCJs12sLEM7su4tt+iXfyz181mSDCPekJfxL911NHdE44FiZyZGpgsFRQzxPO5
RqLOd6U/WGujBW2Xdzs0geU7+Kf+1Dd+fW59yyQ57540E6J7Y6/jsaoyM+iSGZKwlWJTSLKqOZWT
Xv7LmAkJ1mzNdt1Sghrr8iO/V8JWylS9s27pX0vA8iEHox3WeVrthWtZD6KT00dpKCONc8Ynue3v
LYLJTNwdqCgj3LwcS7KNzsQZaq4YL0EtlqBn73B3BLIcxtDqwHTTu1afQ9/i09oksh09q6LUbapP
6bt/vMFdwrlZJ/4ti2d/s+2jWJendV2dV5vn6+h5Q7GzjabEayaeW8mqbqaAf+MlfHeRqkXEyt88
kfPZM53yZErtvouRQER1+8iGiMPnlFX2fpHKPkhrMA6WPaxhmfT5aagdM/Ibxwo7fskQT5AeCmQB
55L5YDIueacwdS5mnfKON+yXCKeNG8ocQNaQ20VoWsTpy+KJg1lN37apq72R9Nd1oCYqy8aMW318
JfCaPtaicILSc92dcstHdCPy0GLhi5yqREPRQWT3hPkmM/AKgpdnZmM8rN25+6pq51svMPFIrVtw
AXi/+RO1xwnMzL4blhv57xBkul4GAyynxjblI/S5fs960/yjxklj/df+nDau+3TS51dv6XBswIXc
USSBQp0t883YEisyQQ4H1f3hl1bmBhgdrADtxBQOtbmEi9dT/eHeby5eu3J+oZzwHxNdLXs9Gz6T
uuyCcrAl/orWJrUz7kuuBeJEAsMm1HjyT05vZtGYdPaPCydtv+XE1EtBaNb1ldrV9DAPhpYUu6pZ
zGiofGdnL4XHQWnacTGyd5qs5rcmmjl0YQ5fyhyNw5IJh09G/owL90hndhe58ea65vhSYJYkx1Dp
YZayPM7VNEd26/xyajQUQWfofht0pIR1xP8yXED1lwczLd/SpNEWAunJdffOtDnfirT+0q5T88xS
XEqIj2fPZFXp6OS1TeyXZTFR3I9e3dtEfrpFY2OjS5mNP4XWGnGlCRVBAnJOzTL8qu3ZOZuF8Tjx
LJwrWmQBQ1tyh5CA7cQFAevsbF/t6uGXzDmUygTiN+j4MhKzms4mDZBnhGFuKIbEiblv0rBKsHD3
86TtUQKJi6NMn+0RbbvWXImRNIvpXyFlBxgqtx8HrexVAOffuMjW4Kh2nI9qaJqDRpcmSOvF2htL
+2tUgzrLMs2Q7/bjZ2XNkC+qxr9pip+pRP8t0KCEY4MxhDFC5DnevPz2RJL8ErrbYC0p8ni2shvj
ehUqXOu9wZoULA2VAXaT1/I6ogT8ZWSebe2GtKTaT7aRVDixlKMm4yvDcdYh8SR41vrYVBMHRucv
lfin+VtfvaadiX8Th09rZCiWu8rXL9sKGD5wsAjF7SREoFJr/LVqbf8w1s0G790lLK0L6V5MGhZP
RrLWD1aJxBWUkmhPjKaKJ1fUqUDIpAyOMEJZtXVIkH1DhJPbdbGlT9q/dqrl40jO9bIo+GwHXwNV
uQeetwLrNWYbRlBO0DqrjQzdsftd3rMzP/cNBnbPzUgQuFZpGw+w6uMmMb3fjpN0/cXXS/NnlmLG
JLAu36W/8LPmIttiAxML/uCqGYHq95bajRLumWLR8Kj4U5NwMEd9J5n/owjpiYihGyoVrnLCATtR
qGhcxhjvEblqa82hbQ+M9a9U3c27hp2W1H7JvPawrUVy0vq+uglhQEv2mwybcmeJGflKLvq3DE3B
58iNmnI+6BQTdLfoAzd1sSIgNwktoxFhO2rSiXSVa1mgEDo+8gIbbtjkKtsvzCf+6CSDByNNUZ/r
w10P7tnbctBKhXq+9lRsEy8i+2m1YiIbWe5DJTjgUrPQPVYDEBCdU78j+XAyu//R8+YPUtx0Z/vr
vxXB/DHXmvXmZa2Ydj1A+7+je7e8pCswIXw82/LHNoT31Jk+29Ne1+Qf28ou8sjc1XtB6v1QF32C
LRaHULRsfnZUSEtCFladIM8RUdmjxbuJvA+VOHJSXqgKd7CbnspBdwMBXvyBacnFCnoTP8maEu/i
k7IjmZI3pIC7os7VAPAvfJihXTt2pLCZo7fnSzohnRquk2GJkHgzi5BpGWFaQ9oghhv4JaxmPysK
iQUQ/2gGXUR07d9nwkj7ygvtQ+ogrG2iEUql8en3WXksmBIn5Eq44TWC41sz+f4NU1O9B97R7Fzb
9GPO8nZvNyyT6l69/rGlK8+2a+SfUvZ+qPqe7H1Oyum2livq2UTmZ1J3QgkGFWLDd6tTyWD9345Q
7ubLBCfBWmuPPtWCB04Hi1LR2p5FnTRhm7fTYeQQZB2/aJ4zbShPne5pu3HNZB3NfSqtp9Y3z6pm
+84aMjiLplbHKkWqWnW4ZXzd9g5eY/5qh6xGs1ZMe7HkOMSsiRJDSmGqz9r8tJj5fJmbpMTAvA3P
LF45kTC1NOizqXkzm6m8pexVHoet9qNyrtS+9zXriTRgxmzcN59VS+TTDuN2NPvx6qxUxXL0aOE4
VMafyvKs0Ni4040Cj04zKu9RVDVzdCDx43rjJMirDAQ8N/Cu21AFTU7PPVFVVOtKynO5yDXG/CbM
EoTXlHq2nuKDm8fScOc7IPMD/KN8srZ+2JsprP1aWH+Hyee60GZaMBnc5R12FvNSOz4b7dRg74+G
Mi+Zmf+bF6UHlSc3/HxadmzNxaPcRzzzWCSi2VVZOse1k/zWK6O42pNmBEKsxZOBsO+McvcPaWoT
WALNts5GFhUn/b1H5ftpIIWkw5g2L5wXw3OeZ9l1UmZ7StxN+yiFsn8YkTSu6aLhRefT2pnDMP8q
85IjmcBmRwOmIqlL/Ed/K9kwWVg4cXx0JWAH6JGW9vziFNBlrFmNyG2X/lPfsuwjnVftwvDXemZj
mIx4rZ2g82GwsYKGO3a0Ebl09V4fyXTsoct3tleZh4WcbA+41gxbv5m/yfWoLHcqweGNaS07dIzu
kgTZySGdIO4OejPhw8wUq5H/lyuNd5Ev/sM6Ws8gTjYC3Wkyn0YTLK+WpNhWJJIs4hYdvAD6D+Uv
dqQXyRJqHNdH0u6OHSnj16AqPSCa/pBbQeYMyvY3USWu2Xbszl2hu+e+MZuYZxNFjrKHc6pldjxo
TsaLYm8EBLN+bX1h7DZpjrs6zXKubWRFQU8V/mJO2xhztztvq1b4XPAwDlJMJrsarBz/F5Lszaxe
Lda29qnRFZGda0OYaIt+0Rs8f6Gf6cvjYC0OdyVeMBRR4v4UOtRBiUJawyLPGRufXYcOE9lCvVmo
brz4bjLHJp6WqyZrtOvFpmW/p2nkMhJjFm9W6lNgqlvq9aWwd6b051A07Pj3jTtE7NZi/RmFmX22
rcz+kHfcjdmTn4akiHM8FeTgppVxywFjCc3OYJ++yLO/faKNVyunGYLdetxZ+Zo9WdNcnImRxI3u
i/ejpzzeLd9YUOZOc0o6b/oiABC4f8sFKxcSF9ot9fJt6lX7sqp+fu9mC9MzugD96BY1rQ6WxS5t
mS6vbT/jSutrd+d3lbyZ7KTtOMWJdBui8gN/URYnlKAe2hTBn05bjYX8pPqo7bF7KzzDu864WPhV
mI6MksnJyGKL8jAmm/7bzWf+rEmud7uNP81ZLPwcVH7bYjYcOToCnJ3zm5aU8t9U1BO8UF+9YJIc
gsTus0hR3AuU7pqv06DyB8twyo8+YyVl8JAmckUPRbK7T+O8+o4qLzm940Od+iaBXo80wmMI+56U
sRGsOXUEmT+VkaPZ/glykREot3I/JoTM+9TCy6Z3iXVtUQQd58JjQXnVvewM5oCSRTYaSf2iqWKq
o9xyjFfe5nm/eJZWR50oxnVnux43/OqMh/sPpBdR8Zgkqr8ZEpmRPacGq0BTfq2crDn1Y1Xd3VAB
tkJ5zH1LnWexLTt7Vc5PMXT6Y4uTKy7WZf5X2ZZxyhttQsGpaDUccwMzVzAmwr74TT+FblfPR7vs
mYCphrIXoYUU59a4f1ZjWR/RDrLTLTlku2FcXnJZF5FbmV1kDPYZfdqTVQ0DHbGh4G0oqVsv+0XZ
Z3aYzqVWvuRjpgKMqEeqv4+WnbxWidwpCGvuaDdULfvXDpNJQDmMS8mmHswVNcolDRF8f5pE4QSZ
W2h4zm/p6gwU26/gopj91T58XnMir/w4C+1kE4VR2D/5Iw2swd1ZnnHa2lG/p4OInki0OT9SnXhY
TUlU5uOlHxIY0SxtdoWKOjwDcUkPILQTHFMjDq7mztxo38tOhmWlk0OTfaAI/tNb1q++FCeUdrB1
9XCV6gMz07Hp+gcXcvk8FTuetwi8/XH0tJe8QY9rGXK/mTqBkxGvCFXSfDr5NY0z4R3v9eFFdt9a
iyQV0fpvzU8OQy3jvltOMB+uy5bt6qk7JnPxNNjMDZv1QLdY+9XYyWVyxSmp2lvhF2j8ZEfNMD/L
Rf+gCvYvQZPn2dq/tF8JrDJCoR46nMUARlgbyjuO7vzgFl5xFo1pIRwcvyp6CcNYqbPmbE9ekxwJ
jI82R/84Vzd/0y6bn8bVUL13lncaffelGoXPs1R+FRo9Uc96h4kRCqd8nBKRRj42rj1V67t5tg7l
5rghY2llkHHCBobQHpqEpWujgv3C5do79tuMep7d6X+2jS2vn2IdwRplWbo3Tr/sc9/Zz717KWWb
7Zs5vzC0/2Xm6tvlTTwQoKMeHPtHq8tQEGL46tSxE9tKeVkQv3pzwEAIfH52KaMx7eJ+M8Vf8qSa
litp5pJkBb2R7Y0Z3vZASJdEQ8G/OLTaRYn6OWuznd9736NKq59+q74wz1Z7bWm+4ctFk2N99k1/
uT8EQw+DfiW4hzQ3TM2j1tEQ8vPmHxzWA6fWH21hjSdJl/fG12P+k7HiJUoyIqiKlgrdD2/XMHaQ
+csBTVVEBnfD5Rez4x9j92P3Xo8M/sBaGKGJeUZupDUGMRP9KaubS7qpuDwjN6XFrKnkbM3DZ2YV
jzjIrGsl55q+LLGfzsnJql40+jVFVNTEc+79GXrjUPIh5JLsdcuO49hG7IugCYSfFRue7u+U5607
CEiQ+1X13oj0KiSNrbk2PfLROdk3qvm9wFXlo1teudZ6SEw9lnjXQd441C9tO2h7x5zbSPdWxRlu
DMdRlTo98PJmNhKAWZodjXJMdsIe8ti3uLlSp32h+pyH0hXTqR0dk8INzxEfWH3iDRvZ/WisEL7M
Go2TfuXjRTuqe1/rtDy7AxbJxrzgziNcFxo9+y4EwBHpWPkCJv+ORWbrMQiIkFbQS+PZP5U2PSCC
yXkO26j15rNdgidM3OzIF4ame6BmmOYU7kHMN0jtdRrgTePslZNem8I7oaV6GVJ19Rzz7KTLh74Z
Fzv3ooGgljoe8LRgwesMEdn5MrOlizZug2/+oktuLg/LvMamizFzU49rMlAISk0NhWn+Y7tkN6L+
MYbuK+fjozJvVHuGqIawofgWtFmz92kQIin4nurkpifwxT1lPtTT8GSsIjtUc/evXX0zguZNm7XS
OUz7m+71WObEhZdWhS3FrpRqh98+CDlm4Jqb5wJH8MM41uoI4dpBjZnsKcF2+1Eb3f8f4raa3zdr
wJ9rnA29sQLLo5QLUDpaCeP7Tv3Uy3JuVuOrtMxYrzwuQyOtw2mgS9d6DM4ZuX7O6iau5HCZjFS+
4jsYoplzar5P4brdi+AxRsL5rViPDhrTfJC1IBaab4yf7AxTe7bt8uzX3e+xLR+8Oj3WlSP2Zu9R
b09kG1UUiELUmqdsrC8JtY2nzc1CjMNhupVtNGmmjl9QPy6Jdc65cnIqh3OQ0IBEDd6iiquGmH0g
IEajWa+R4L+2VBWTz256WVe1l2P9KzeTb9FQB+zll3K6fT5TDV4VOrqxtq0or9b3jL4FxafYWYyR
NhFJ6YxBmmqBIc/J2L7JbSOSb/TIq/EBzt58bRHDjsPyUOnJcbaGK11a7v/N41jlAysbB4PTMk8x
Hd4nL61eVFteu6Z8yeYtCxxTCdBe4Krnovpp1LRGxI9ndxjsWOSVAYmpetlkdWeAoTAlAHWvpWvT
wRvqeCk4l+ySxk/BZFqQt1kfcrKdE5XH9NvMJRDm9BuRfI4KD5GhDXFxYtaCrDuYlVOGMDhfjLvs
2Uufh874PeurFmLr3HmVATNmPoouOzDViFZ+2Gf3X7X0jU8iGkKJ/GXNCQd6QR1v0exL4Zs7B9/m
aV5TJhpy+n2sRwCp3Zxnr+0ijAy/K9uV/39bHYNHYco+eHh32VSurY693z+5W/9APrKFTSnuw/16
YE2cnPwt9496OFvu+tyl5Ydr05PWTPFWNrTrFj2h84oPPOyY6wV8WFRHc5JemEhPPLhZrQ66b8G/
xgwYZGWB7TnFebVaj4Xj/0xasjN6pjfxe73n4/SKO3tXJxu+ZA3PbVFOf7XM/eX61Ej7JqcOXDnU
l9B3x6O9+gT+3R8dCl3It/FeisWjPEJXd17E3wTURCrVzippzthgzxf7Ie36Zy2viKqr5jXxuW0M
V/5xXYbCfagwwTZqpLv5xd+IogiNy1Di1zb8FZExB0S9fre+/Qzj5VNODC9Y3s3DI0m8uT6iEu/p
BCh65SOvQbk0B6YH9ypNl8jz8BB15fbPz9S9PHdkWHIvpvExm1Y39M0R56P8csp1CFq92MIym/9q
5XzvkFufdsXiJl7h5SqW7p9Waemxk41/mK1eCyZCwKKunqnw9AGl4JObbG9iYtOQBz/x5y6G+Z4z
56I+lpU+ka2st1HyipQ8QwFCO/0A0WKJ2CR53nSNdrv+Qid877fFO+gzhiKy7BGzDmmzcL4cAjPZ
mzdYCN++NN5YlGGoxXsTy/RS6v2Jo5TLz6MeN9ntLlHrX4UnPGummwX6KF2ZHepn98nsqJiz1Ecm
hAC+kB2BVavVbyuq8q9OOf49NDZjv+/ehG/ck2bDfQGH0GDK7Ez09lV61cd0jTbAolGp00JZcRee
pZ4yHVandOepDL/gVZPx4nv6scq84uQszs4b4HJqtdWHhibMaM6kAT2iTOKhc68Wg8uI6Fuaa539
UTEp+AC/PQvwvQZkB5LiOBGURyw+RtPCD6okVFOCON1gsc9u6eTf2RrZNLs32zBFzl2AVfquZHyV
bADTChb9MxkUg7CO40eyq63fW8Yoip/P7e+FaeBXhlmkRb1OW+iZ1uy9ZO3W/mWarPqgsJXEbtng
5BTNq0y83xu/Xbjp9vxEiUJGy9C1J2lyUg95xShWN9bB2qTMBqw68yMzF3FuLDeD4s+11vgjmqR4
c6rpceo87Sp6IreGx5c+yBAydZ7sBoo1hyk1MDbjjYmYKHIxcziVvZvsqYlKRnlD5lm0m55SbhxW
hvQG5QM3mOZ2R12lDUuKEyH9rP5ABCte0qrrT+NUGnvRu+upr6v5VqwcCQQ+a+i62fyaYg29uEWz
vRPiPrUpBQOrGjnSfbrw9ia1fUOW9yo0G5dkLa9+qb83XZdeulpPaS7BA0Vg7rE1NKIwlfMk9qgJ
SLZ6+3tWy62p7GKPo5sd0s4eQ20uZFDrScZAtPHPypHRd81ExUQH/lhlxAGuozPUMZXf+txdQFTP
5GAT9a1Sa48NEfuDk6TjuSAvP+DCoXLTlYjuN8komkrvOqYs4UzSbklHt4vaxqVL7GczM/72y7o8
g3Xqdtmk9Gd9G8k/mC6IYV3WuwIsAsOTxERtOaTXntHtY57Vyac3F/WrodeMkTlNumdzvDs0qrT3
umKFibBpjPOBdZDK1+y9twkZZoUxMrtFU6guGrAQdjkFjkuHNR8KxncMNd3qGsu3NAc1BLrtFNe0
FqYMqnkbdwlaUIqSfseXW+jLLxbiELJntPwHYuE4153pk2vE5hor353KSoJyJbMkrXpJXJBexVJ0
bCNVxYU+1CMUIv3cJTTGapA0hKb3tVJq0tqDVuFxLFGPREDpKbi7mbEzwBTthnq1DtLP3ppS/U1V
Z0R5S/e/20wMWIpNc4q1MiiVVOQyHQB4m+BT+YyZTS7pUjKYfzwXaZfpWK+2rqg6wIg6DF7nRIz3
IxOGWER5maqi75tltNRGGzGzJm9y0vqgrrcuNNZRht1Ia5Lu9Pog3aG6thadqmJlHKLM/IJKIR/L
gGg3XCuags1S3pokZbRradeDkZjFyTZHm4uIMl6wMDyUhUOuGJ/q+15rApH0jNwo/sHRHGr/2U+d
pzlJ1qfi/ixv0PDI0JkwXAz62fb8rs39m2/kadBttjiKzD/Loj0W9VZXRx6V5dszC377th63TxwC
zqeeqxZ0h7vYa9g59L8DGvjOgI6eRl1QzxTRRGG1QS1sncFu03XciMEXRgO0VS8Lio4rOnNc0gzd
M1YJSR0mFitozMIx+zr7iSr3VM0cJ+TdKhysxRozglRe72ObXuI+2zX3P5MS6o8UjCLxgdX5EnFH
DIox9W0YgtI2xiVM6jFNI6PNhRdsZZllYdsLPoO17/PPzhm7gS6tVNaRzoZ5sv7j6LyWI0WCKPpF
ROAK89q0d2pJLftCyA3eQ1Hw9XvYl92dmBmtREORefPcm1Q6+JJtfWjXcV0QB6qZKfP2lBBwCxbL
0dj9Hft2vE7AqN6tWeafQ251AwBF3LsMYDtb7ZPKV69KdctLv6yLdI/6aWpnT9hAfvyVXOPnr+jX
jDxyv5lnikC2wu9Wns1l2fizPUWPJju2FKBcBmXQD3VMdaVZAxu/Mxctg1OCeSQfGe2hsJ3MOiA1
RY+ToWu32qtaivu2deoN1ur86FgZrkHJYOHF5WKqc2W0uUd2IPfvaqD5LlZaXA76erAsI76AHHlX
UbYwjMOgR09t7BunUWSo/2KaqoS9cSJ/j/K8fNXBapyVUfcVf5ZEgvpmYn/8FtrAW5NMBQ9JKiwm
m7YETCzIyiE1T5XpaT4vRQ/+wWq07qgN6MaBFsWtj4gwNfluLpoYY507sr49rjMWd+N0h7Nj3EGX
aTuSmZTRRA+63bcgkaNTvOSu0RF8zEWmwU7bt1ShdR9ZuABER7pPlvFZzLGFFstFWrOeQvxNWTTX
a781p9+yYgi1KmOjee6m1oXhs0kDXsmSjoz2mxe10ZepHtSxheSbKOnF6wgznk0hQ3hG4KCGcLjr
ppueKb5Romxn7D4iN+eYZzY0g5dMPMbb2NSWWBFLxLTTnhm+FgTPolWl6aQdNdOEDLLqWIsDB1tp
EVSD7RToIU4eblUhISVsHwzOspH7L60TWzwsjY6EDdVsdGt2hHM9oNOpb+1+8rp9ju0l2rYU7yxr
dwZbMt1wF6dIazI68nyNZiCVqTDWfjFCMlSju9LFuB0JZRvQnJiTbQbPQ0QPBc1DIDK3HzetG3Vp
INJRfjSysD57+Hf/uDiRmsDm/v6emNPG1KSp7j/ZojBfyyFPf1E+IeqSyWdWkQA1U9R5C4xa6axj
Y4PtWCKV5Km9L8PcLtb0sOA6RBEV98lpHIvZnzQGWp8215kIKeYhTjX3O0pRkn4oKrJ4lcTz/FM0
U2ptyAx235F4BcvlrZi7xx5TZ+cyzkn2JvjruEZOGOctd2nyUniehfvBS+WzX2GcAwNF4GZ46mm7
jPHdQyXKNA2mJHGndc6b72s2UjsO4oaPaOORCOlz7NXiWrdqmA40tVy+Ml/I8FAN6bHjZ5+PQ9oO
OeNgA2wDTma+dyYC/W4KtWW2qzeqCFK/24sSXmpvuI3J+NYglO5oelP5kTaZE68NRrDNPu5nPnXH
Hgc3EFZtPLNUyoyBNyUjfU5ry1sPqnNgcuwOqwDqAkOnzJYIxf4wlT8spbcB1i0WQ/NitrJv5Nr4
K0P3BQtD/TfXRQFECcBptdEx7IZRBKjbLU7R3B6wAoVtP5zBg9iLWk6DuA9dWdlkaNG6bVtwnvaB
GWQNV+pSf6x8WXsCh7qmlwx6bL+g6cCVYVcaZ7cRd+i8AqAA2UnpRbtJesvM4EZ1ywh6jd0+cGiW
jqzFV3iqPJaYsZBx4HinhGGvhWw4XEynqO+hY3UHw6uYiI1c2y+/Ladrk2n11+yLtA2myVZmkA8Z
K+PdSCIueRMjGGSJEK5Wq2xjXlUkg5Vrqxa5WtdQ6fFKWnXJNvBCN5yrMFoTXiV3tOgxXPaFrqrU
tHdogWAskW7V/klOBmxjUwu/uglZhKvU6oE/h4ELUJ5Gu72w9/XYTwV85iJg+hBLS1kVIy+2p3ge
v9w5/80G3hb9guqHRc5k1nJuwOyMU9L8p9KmZy2lppIJR5rXmEyl5PxJZ3zjNR8oQpeGpCzXTM62
uTmh9BWwPd18oRE9M3k6zIZ5YjS/s3XHQStLf9kOehl741BE4x4f0C5k/AtuaNCDZt+e1i8fnk1g
q8nj0n9Bz8NLFJAXism7a04jI9Ae9ktnSWaaXOpE3psxvYxW+UF5e/PYLbz1Rx6JLLPdbQdzBOYJ
4ZxdGSrf9c7aaIghhuhZe2NdHSoORngEpC9kneJeijDi6FZztFAMAoZi3VaOzknn2AwYMl7bhLDR
klDqwCrY5lUn1TOEx7XtjfsYD7s0Hvs1AzV62snr9/iYppXZzUcrjj/61P3Qy/zqNSUrRKprqU0O
e2/yD1SifWjkdBQh8lo4vPBGSdcwASpg88C6rYc1TR0ItWobyoHiZiYFRc5AMGI3yYMJz56Rtd57
EMpefRgz/46+j3rp+1v2Le/jtnoy6kkFrm6clvMIf1L0NEu3WkVsuA1ik047S9Fam0HbWNZcULgl
lBS8dCzRP7KK6siiE4ulrvVfYRkH7vC/SMg36bBlIEsARYCTGEazBq5qX02u7cAaO1Mw5Cig0ers
UIJ/2pP+utyOsC/9hmv5PLp8k42l+sBi5LKOWoigCFS8zYznxZbSZv67RV+57dPqO+H2AL/IttPA
n52H5kDo/CZqmdYRULcdYyJmqzD5jVlpY8/FBW8l2Jb2EifTT25YR49PkJbX56SlFlvFrnPCdnGV
tKSiJoo7dfV/UzcVrEoydoqWLpgarV2P2gKD6XcByhZZOvPufrjO8Kl17rGr1e4+U5fJ01DlWzcD
e6ZrOtpqpCTmBnUQE+rB+maLCFphXbwAtrzBGle7RtOe+w6zxGKWCrqUdoHJOXxeL89hApJoVtoQ
OMn4NqTpLck9dF0Dksls5Z69zbuEpBwOvIW8jTYWsOYi6SjDFMzzhVPsdcw/HtAeeUPoFDL7o74G
joDz7j5aMVKBmFAwahL7pBVPs8qPoefeSle8+l5/annfMOKvH3IWSlCMzs+5VzyyQOpkSxie0DEF
EPl45FN7jXuG7saUnroCJB3sf0r6j2gQ08p1F3OZqJ+WG4Ia8d4b9EfR0O2cTBuYd4aocfXQQcdn
96qMqm1od6d+4AHMpatWiLIbytR4VRjWLuzVs8O84cBJcVfCfsgzgjCmuFxlmvy3XBb4cjTdZdsq
DfSpHOWWSfUVFevZ1uMnc5TvLikNFYOfaqo+2qG5EIFzxDIT+KAGa03O/5hZHDLLfhzrftjEeXYc
h1HfJaXEy4giNTEC64zss+zNv15L+cbxSsZ5tDcG65bZ/jeZGWtGrhBKyYc1G6+DPZ5bNPJ1XcsL
+R3vlgBTFum2z7ufGGxzuaxhEh1U7mkBLFcM4tx/SKt4cpmusUiZbQp2BvLm0bp2xb9cMK4wx+hF
X0RQI5ZXlkduHUednIEaKyy3biJ/TBlSlBHStmkKRGjpIVbh/yAA1DkMalpmLddpETioP+5DmTwk
abfWabQ3Vl2Pq3mOLoMqk41pz9cIIbXrME5G7UeJC7Cc1Fsi58dMpAVvgkUVABzOzL2WpE+9NrFn
gMdyUPE+LtwTpfISIkKobjT6v0OqnXytuICMtRskpgOOAGa72Lu//TykSZ1U9xeNrGw30ig/+LEq
1rr0rY1t8QKj8H2B5Q3sOj2x6enFWyYHVXoy/eoUm92XG6f/mtjc2I25Wb4hH6U2F9oeRnde2WZF
hSuuee4GBU+7avyLxrxMTCCKRl5+6KA79Rg/F9K51I2zaUX0XBnFnU1WR7yiB9sYt2XDNCVbylYi
y1U1b5NUYOzOs73C4iQriZqLq2FlOs1HmqXgNunZ5HfcmtaZc+PVq4ho4/+0wpR0nCrjzw55kES9
7TL9LMpqLasYYqg/IM1RzUX06U33leQSZ4CIVsVU71p+QjEhnpvU7EPI88C4FfNFtR8seWZr3WPd
gG36fvrZ9u0/hmBPNa8B7NQvLBkVu653bIRbsXYrbkt6Irq18hzHbrHJEQZW4Id20EVIYI4fvuHp
ItFZYwKEDpH3IeYZnoe+PWI8SrbeXGb0tM2x1mMU3VyYIDM+Dh3jNHXVLaR3irXkHdPFGVSIwZvy
bs40GWsE221bMqguIowQrjykvtpo2XgjiO+W1ALGqD+mvnOGS0QriaJ/Ncss8NmnL+bk/xBdvp0b
6gRsD1UtLkmdc3xjnaxtyB+kxBITweRVj05rvQ6T+Ctt/zn1KOsLPv7l+RsLa2fz5LhyPBZNdSKG
JhC5diHMdtcX/ikcO3x+fYOM6eT5hq9TrAoJRGrG4iEx+GlFNRZrDD/tvs/Sd8uEAhAxs7Kos8dN
p6qdQVrF1mLd4saSzTPN7N7QWk4rt0Q6BZYPx8c8JA9WDvvOAAwiSb6dyis2mo988A6qap79iTfx
YKEv+8N75/j/NEOoDU7Vp9wOD54oL4bHKRH6SKLaFD9SlAWUWWxFkc806Wvb1qp1AsHw3DZMSSoM
lgvWv5wYdbTrzHznNtlm+XVYO9fIKMLPOHaqfcQN5zjeCVPWjiPorIyayUj1ko5Un1wpj2U5bdw+
VJV+GCzv2Tax1bvWbkrsteVNt1wMD6LmzEFFG9P+kdbn3e+L7y7Rb4ndXZoWu6pbZAFRkttqnJ5S
bjONu8X3lr6KT5OS61dl8b7TsB/ZWUFakJOqI3DinwSjwIG2q0dzOWua9NMw1UuNXLlu8EiAF1Mp
VW70oKnwXlOs1LnjB1VWJlvDL9bIx/lHCZllienP1Qs/cJP4j5TGM/f7eUADuUZsuT5NrMf6VAM6
qCuf+lbewtjHpqzXr01ev6pUCzdljLFZxheT6rnwpxP6K1pZfc6cGuujl51hNTZpjyelR9aMU3z1
sAuaR2XluRNPb6Ht9KLYFbhwiyFFxGbl11jTmEkfTUhRAxS7uITj5pPKh2Kr7Oisi4wnhJisLnms
qItwfsU7X9oYppV7ZJXXFGh9t8vUuLETYClauuugOzviVy9pJP/pVGA0n2O80rQc6ivDb6E+2GhW
bKzG7TY9MQaYbdwfkLxLkXvfeejuYn9mBSl51VWzNZmTreh7OIvVSm/7db9Q3jM9TRHrn7Nop21s
MJMvrJtFDxJ6xsfc60fZadtC65/m1FqnQ0pVotuHMjQeU4cDKQ/T30QiThTao1/M9ChV/MAIdi/7
4WjW4sPlsw06SxBzGW21xNksf7qOmPJW6TUGIQNDTBn0huuxL2Aspo1TZJtRFtFKi9xNjHlxLNo1
Gg5kIhViLtVlAM0f7OI4F/KlsdsUATC8TchaZf/uRflnOPU3ivh0oR52gnEHJBUS4xye43T88zqx
HzncxTSedXAi8Ne+PKbK82H3xE7X9KeGlylU/8M0N1vHK9DPXIzxZfnUGdGbDm6FT7gVkNDci27Q
xsluefLmVttqFTc3nuF1GmU7YquB3rp6h8HjMfSbQKgkAHjfWL0HEu09Imx/zon27NKhSXpdvpON
PYU43REaKpltIfo2VksSgf46x2aQMMREvtB3VaoBdpf7cal7fc5dq8/Bbvwn/BeBqyAbhbTsjUiy
y5TXMBENRCHStJnxi2p+T8NmnXnNbiIUYm6wNM0CX1TN44lp5NfnPsypgIvByGEcUZ5L6H8cY1nc
vjFA1AI6dsDOmg4LRE7GCznlazdfNSdZlcEoaFAqd34tNMxepX31qMydpNthmn9WerQNzYbPefb/
Qk27pybQBAiSXSLzOeq5z6qdJdQaVXqt5eZmNPRd63obVnmviYgK1ADVSgW+jmSyJ7jj3Jl60ETh
mXDra1t3uyhEmU2qIxX2tbEKYB3/uNy0kDiI8PLRppqs235nJR2mKbXpenNi6h/tZDe+TKncQ/o3
kF9DoKb8hBF4YQkwOI9AotZGxcm+FfXdx8g9zc6Rt/fad2h+sB1hUIgPyrRxqHrsJlM88UI9NYYZ
RHxGoq84BeKNC0heIz+O7pCsRo6GhLd6UyM/iqpzgjHHaJxqD8srTShPXymrXi9vHDVY67zrnlt9
3rHe4C7m9I4KlG4tw0J/JicFLSo5TkJfA5j7mObKq59LAgU6821xvIbKvROUtCfPaNfOzDUTzkhe
YMYG0ouUA4tWYXFV9aMRoNqkK39U5JdND4YMT0k73sM+uiAejIEeZx/kLX10zMFdp75Vwnmtsk7h
6pNGwK0tV+Y4HEw3OrkMEgXvIuZ55ywaHngvvdW5f01bZzPG5dY33Hck6vOsm0dk1G+9yPajaOeF
pt3NFLJha/15aYiKOXQPSSy3IfRpNxDLDobQBG2BixxteODGKxc+fTk8m45bcpR4xZBBS9zLoblU
I3mwfEFlpjWPIqUsktwLFcXCHfXBWBbn0GfdSe+jJwwoePY6pcoM2MF1MPsc9dGGudXdazLXm7IR
sJE8zyaPp0nDY7BuVNPvrLioVhRUQ+Cr2yIYuD4e8GJ+isZq7cWPy6XATjsCJmgPpoy2uEIGgBH8
BqL/rEJy7jAXCJ1znh0Av52oDknTncbG2bqWQyk8rzxD3kOPsYdVM8gw8Fjb/b5D0yFpAeIt2uAZ
euWwc1PjPvUYm8z+4DX6ya8cXGiWs9bNcI8enjOQxFDYxU5PDcjrcAq3njbDRznniZ69ry7MwTOC
lMYzM4Y9YRUDmNb44VjhS+NXO3wPZDmkOzORX9ACcC1toGXRrsiqlZE435W5xCv9LNWESAXeEy8+
ehx13Jg3UdyQ5xkUE1peyH7P2BhNk8OL319C+YrlL/FrSnttpWFlZEck1Xe9Caf5VtuetxrhOetF
oNRHtXaz4l/tthvVzQCAubM2tdcEcv6cyOJHFsSsKN/daB0+1/5tQkktbJkeI2FllKzOnvYpCqz5
0eaieFXcbrpshP+pxmU/TYvFmUyQyg+MTtNXbZq9NBMudu21AiNC93EBDBF/gAufoJm3Wa2+Cjem
iwcvWUXCR7RI3UtscUuW1bG3mhM+v1VjR482PxQ3/LFsQbik36IU5ZuMuxg+8K/ncgmUKxtYRbb2
ezvwWJV6vRFReZo5mrjWD3oeI+7mXxTHr4RM+rCx5pdOQdTmGw3vSh1pWIH1E6/fXcyjXPswl3XR
B4Y1IpPDYfFh2ZVxDBMbln64xW267Wax8TR7szxtlt4TGtOeS6d88KPyU29xTy1/Me21kSb3lwvz
HQr3zELUg+Z3D0R6MPUzNxHBEZFoqQ/rDX6LwJTeSYNTiUbzVJf5MZm/uBGWHutjefeVsbNvS/2J
8Nxn17RXCXP4JfGCJPHV0Jhkesl10szkcrYpt4ZKX1UtD80CrMcgv6ACR3zbfZDWEyc+2thitM89
WDXn/1focoLmqm4CF2GtKHhtmvpR0bMG7ZgUq0Svv1TOWujCIvOIoevK4nOrvPI7K91/hYcbOWUA
BNzM9q4wZpgMrQvvM+thtbVqJU4WvPOurCbgYQcqT+GN4L1qPevVdGnzDhrFK6xN3ujlq+aMTxQx
3Ro/0nYU6FsWQ2umpHO364Bh8LpOe3PWWCfb17TThC9O0qCv13RIzRmEhCkkIpVjH4zI/1qAbZGq
ep/XqtyhEr22afcBwbaDDKYA0tmDGgV6QpNTzLh1cJVYBcDZskMvKP1pSQyBLOvAqpKkuXQiF0Fj
kVEyKkJR8uHBpqAZR/ncJx2ijqLcmP37VDYvmYnm3VV7TIg/Fkt9CyG2zLBJbWJxtxzi7yKet21O
iZnrZ4m3MQh1VrLLZLwICFjP1J4KTE+BKu274uCfaOabvKJ7Y8iDkajk/q72no7SXBiClbp0qr7W
tD98fTJsODgo2LFQkOh88HEJKfqHVUphg7/kiSzSL4XBisLGujJA11aJJI1oin+lhe5sJN8yL98m
tyfBwez2idE+FjFO/869G1YsYHejPdQyZSFreJDd8nM1dUDW7fwgIA7n2Xk2bfGo8Jis9NoDo+ip
C7F/we9yA+Iu5Snr81Pq1W9ZpYlDqQ3vTYGdvR9pdTA6nA3OCQxNKTnUeuDNw05p1VbrvbvKh6cm
La7mYL6XbvQSYi9jgOeQwZPhoW1k+pc66tPkbvRF/KdJZ7P0Kby+UQPiNb36Q9XNFH3Yq033hjyc
YIPowZSoyBCMs7JzV53t0c8O5neBbyE369NoJRDuvEMt2KMyHs6QhbvCcz46J8cnWQG1DjbefJOW
Jq35N9/0WO+buiTcaEiJIjKXk39+RimVa0TDN92fuq3bMTtv1VY2pnGpZmzCVos5z4lCZpsTqEzV
ledBpsMhrHJ/tZxMdQmXbHV3h10Uqywq3ZXAqL2Gdgz5X4YP9B7QpRmllkbZRf4wCJCur1FQ0s3s
apeQN+8UGWtnjutNKmaYMy5L73Q2CI1KTzbLiggFBA+z/Tk9NSyUXE3OiE1Utz/oEBCetORXz/MT
hvNTlCafuvK2jNrPRo0y1lfNPvFs0MrozR6gbn3Nw96cmQ94n3fYxHzGXO576PsHK5+hZRJFgz89
lB0aN4YTv3futioIR9N+dB4wxrR7S8qXZVmV4qiP1BJ0b8yboko2Q6s34Oj1wTWLYz1ido8JFUKR
3JmefnP76hli+7W20eRxp1zCqP/zkuw4KWRV/sSLlVtnk4CXkjqGPigitMVnihOqk40eMLkz8i2h
PZJcgTTOkUx9dz33lh2MUb9eVEYxebew1anp+6rdgIb9Oq2kZC2BUOGeb+5c3tO+/xKzkIA6OAlk
i8BTDX/0nDtiJDZ9auyXMqR3w2/ulk0sxElpWmCqkWzG5b7yhf+Veryfiui5QM8w/fyQO9nBr8Lj
aOK1I2IN0vhoDM6BXfVXdq1zjsyCuBOmFJMVEUKcB+lQ39t5JHfLPZNUFgVO5g1UkmMXaG5xK+IG
xjft7/iXEUHHchfVqQYs28MWwTrS3qc/S/Pn1O5Tj+QS5+rujHx9zicIgT83BZF0gDIZ7tMpE83D
A34kMAgSx3fuUc1EcrYuwh5P5WQ/qNp9NMz8ofOG+xj572GnJM1Ye04aSqfl8poLyyKpt2OvuBLA
eVi+e0IqolVikmq1pEGhG1pDs+6Yoi27iGKoLoNPtFLzcx/XV2MgTo58ppB+RHnJlllTsZlH/0Cl
91gl1QfBwZfIgDHUWv3/4pLchyDpm4fSa/ZLfzRRpdvMvkVY3/UauFTUxTW0pj1xX8fRrc52g9BJ
Nd755plnvryaFoJdW8/xTm9hxzuDpzkkwm1j20PNVKfJ1kbblg8ebPS+TSRJPWxr3YBmmg8qGqJd
pafxWYWp+2QSowSba8yvaUuFjGFMP0iFp3vrGVr0Q+wAxrpKeNm6UaP3FuM84WaJhvJaKg4bYtMP
YqiIUJKTTj6Tv3Q7bNoEcpa18e5wwq8cKa6DZRKnthCVpvqLK5CempfCIgNoeguBSG0yE4zCU8/0
2+QE0yP153sTMnL36/ThMfQ194J5n4kYwMw6DTErDWp4Jtd2KfSsLzsMn8eCxLCqiTmo8sk+5kmf
/Gv8EfaDkiFYxmmOroeg7MxG5pHuYUWpOu4V1AdTm/gbAFeeLIJSVyXN/2wXp8YneCjpop02EaM1
0GQvvxN1/Ts/MAPx3DvmWfiD2PHuj/a+Qmkl467WVtVIYVSE0cXXCTqo8o90TDDKeXW4MglXkkP9
5bv2Kem4h/GFAKXG02ujermdtOmzV/me+LsTQ4kHF5Y9tr0/6dUfeTU+ENP3t0jdwpev+OWpFGti
CmT3At8R7anuKDp75qGxit8w5b8CDhJnZxewyhkpZ2P3E/KiszpGLpHofjBEMhlEriuNZ3z4h7F1
rtiEINPaLab7M4TQ8P8rnTCie5yEl7EilLVNRnX27XrP7gaa6FQ+Rr4662iyWT186oP64qjytk6X
3IAOziEkVGwt5oBpXTXTZdkTEMAhfZsyfRK9C8AxmR0BPO4GrOAx1PRhh5D6Mc7WifARTIw4gNad
NSZrQow2/cyLHkfjpyjSSw9WEUgrYdA3+DdI+scoFUzsx6wkGFEenXiCSiBpYJ1q8kOFmNpSz/8t
WbjIbL9ZEHCKNt9tn/PeL3kWcgMkkMa6djsSBPsGDy3H9sqBQd/YLNUBDqlRPJxmeKIwM3aa1z/a
gkogNAinJPKAT9QiyUPa4jZJnYEAFS+g6bHO8zelRcQHzhFb5dy8PVcVxh1rMhd7ej8hfhn/wrr7
7GbTexzT4oLL1Ts609LQwf4GXcNChUJUjDAZKa/8eVSUN2NH++ke2tYmSaMunous/ZZgaxCtV0jF
C9J+jssVpM6emR/GoNLraC7qgzZmw4+pz/rOmSNvN5S68TtEbeGvWH7NRTMVUobXMmrIQWKrxi9u
iVPoO/YjvVcVkXYIvlS9GWE9FSGuq8LKWM82l4TyhNFaZsLYuZn5atD9vuoTt6GGBSV2jPtg9H8F
oi5nXhldqw4DSFVqL5a09H9uNBU/FiQBpAkJ94SkTSyXpjLdu7qiAPKcp1hxXI4DO2JEbEwHSfLQ
it/DyaV1BP5k4aNVpKT5qOxuMgujZCzHtWDUFU+Smc1kIQ9rfFbDXAznBI3mPjie2nql4531HONz
ZE0N5a84znZO9zT0ZIl6TG8vWeM9NtIg1iGF4jarHNOySELyKEsjBKZqLklGoTwPNvF4cxVeeVgy
hs/TczlRq0et+kXmYXYyVv4z/nBmU62P7SEbK+ePDPzXXrY3DI+3GviBUKccHkISH6UrRh1+n7yE
TURKSE+t0fV2sfHJIifhCAWBEOBx1yelS0fpPyc6MHrnyuhSyeoz76x/lueRzTrUoPa62a0Kt26e
rXT4UEAajh3tB2MuOD0o6OnKTxm7sFdjlTyMFZZ7OWIuxzNbbHs7IkTL6ZhlZE4bjEqZNRFh/I3K
6KDJInFAFb6NkbBBqMu7lbMGlLUg8yP2oxqcP84ujOGtUzea1rvvQh/FZv0BnmJvIqV+nYzQtoT6
I5uYzqmpzD6mYXoxzeHmumRHOW1Wv7dFWp0bC1678iNGbCVzzKw5maDyB5S0m9l76S6srRObqbqQ
sxyfRjPA5bASMYNiBdoQ5pQTfDs3R73sAby15jy4qWDKJL4UXdVV6OlV88CttSjf1eBsKyyc//qh
+TNktyPdoybPLL+ZeUL7ZxAeq35njgZ6kZHWk2gx3ksrwVQuGtLnKO8euta8qZyXiBhQNbA4VoHv
lJ9WTJtr9/1j3PRkt5V/faT/AW96GxQcwuCE9lu086OWp5c6JzVk+Y8iKakFKeeID3qk7oEJdi3s
EhzUjlgyDMyOJ8MpFw6ISDXqjU+/6BEXl52sbt7Pa5JumpMVJ2Lt4bNq0mnfR9BcxCriRQl7ir99
FVU7XbVuAVrhPyV+mxzQmOJFk80D1/eML9+btccOgu3oTl7sromlnPugUZxU9NMgd6TMtGsdEvxU
aBh5pthPAg+y4lSWOdMBZTs9FlPJ6ooEf1HnaNbZigjD3c1jVD+OTZp/5q1uMHED4GQarLt6xteb
sFz5hoYfnolX+a5rTn5MzUr9kbGFW7dH0XdpfglIe7LZsXm3CljRuQGGbn0ju41dLRtOfp/sWLPX
cbaFA9M0J3GOreXqr1JOEigeJz0fsxqOwN7lrp9C/ZRZXvIgo4g8lF7MT33yG/LT5DA/ufklpNb/
CNUyz/HMqIQLGPSmw59gAgELRzdpTw3+4WX5ExRhAlos5Uh8H4E8b/liBMWvRJ7gFSWEnskYpTig
CmSbyGy4fQtie3ivVwmbpyvtRcgOu3Ymc/izUou2Mg6reQMHP75VSG8lRH4gc5/zhcAp55+qde8a
qx5DI8yX908nV6oKCK3MVynHCNG/ydhdurwfSAoJ9YjMG0QRrQCYdVq//pIN+pwR0VW7JDTdeggD
CDGhv1WTpiJ0PVs/daHMX/S0ZVQTiylkZjpCveG+DIlTYOXDWz0l+iFW2CGrWc417nDd36dsDTiQ
niD3gkR4JF3TAE4yQn+NudE7kv6sCG1hh3EkJ7xufez+DWPH6m2N5TEu7z3N/Od0DcdzklU420aa
up7k6cxM1BNzV8wFNebfacLwpUFAMdbCwPAU58gRk+YjEwjhPsI4Upt6RmyT0omdre3imVLeqADT
3co3AaP0P6IT8WAw8RNoVjVvJgsvwMlGAUxp1jF3jp3bP2QM3atK1tuyAA6px3k6SvJPV1zV/zg6
jyVZkSyIfhFmQCC3maQWlaXFBntqkIGOQHz9HHrVMy1LkMENv+7Hw5dliTG2ci4fCbf7P2MzxU8q
HOuTRPvaxnHP612oZjrb45KcTVJ1v50xQSkQ1XRcTOlv/UUTh6Yi/GXOvexG4nU52+TBLqKaMwhz
w5xuCztFpcZW+UVsF9a2Zf8dGnyaUVe19rEMY0VAwQeinBsGhrG5iFceWv9FThE9UHCL3A6+k+/D
ZixuKU/RjcBgzBUrqJ29L/FcamLpKOahnG+u8IAT+QzuZ+EQJn9eyhlCf9qoFhSvcH7rpTdO9dyG
LxS56T0/jBg40+C5p0DNmGTi2srOrss+chsTKYMDLscS32lR5r+0Uc1EkyABbqexSen41SZLKAMJ
ILQXhS8BS9o+xft2d33J+yFDkHzPuEuCxDThbAZOMfwOdMt1Xpo+M840++ikujLkRxOnRrBh1KIc
Yc5t/RQoncUnJXEj4SzD39TBNCISj1X2NFRZOd1Vm8UuaEpvSsmNOiFLpgqraWYEqwPJXa3+3Ryj
aaI60JtKLZNFOwynIxf6PEAVG4yt9pqc7f8kiB2XJEjZhuuruzgIZQXEw62xhN4ubsNlui9oGy8x
tt2tbc4mlooko3Ys86fmYHJkRk3SIzjHHE2NbvSL62rvQwZG9VIFRvEWCmQZjBTVoZq082O2pdg0
eZ4fKO6d7i58512i0aQql92uSCbmFh5K72uEr/cmFwB2eolhxejW/1Vjf042leobFyTHIobDwIsR
mIIV5FEu2m7nBtxQ4yZv4yff7eVVmymckT50YPK2/rzF87D2HoQ5mRWS9QPWMQ60aUG3qQO3+bSF
J99KLj6E7SuiZ9oiB0I04DoZoYlLEW5M187VzlakLUjweSBS9HBW2NhhgZnqD8Sa4F9tOtUzBFto
HkI7NxGS5itbVWxYd4ld4wfmVmd1u/Faqz2INDY/CKXMB36YK/+DAb+TGGS2MUj3DblS5ITc7zmU
wn9dHEIvRU/dKKMrbkNH3vOp5vb6qD1Pz7s8BA2mwabvReJ6D7vxxi9mkPI5tEClk2DWrzUOP/bB
PlnXtMbGsSezUmY7HxvlAWaW9ZNw9tySinSi59YdSir0oh8HD1EkWOOfRwdUem+i4afoswzRTfAw
fJ3f7D4wiMJb8mK5mffcFRpqEtHIgxgxaaA3QbxgKOhORWY4r+kkqovZm+XeYb/00ZRFhus9U/JQ
Zyg7jmF0V4NIXbEJK1JzI9n4f55vhP9TqoZsQnoqvNZuDXafAHSkfUqoBF/4zoKt9rDg36ADTqkW
bGFPQV+U0eCU4q+vTOOFLAMM99xTUWYilXooHf4xSBqS0q4rW55HInHOwtXGVQwbexzXdgREDwNz
24pjOmHebE04KU5LRNNGUNjbpHujdLHgFZiNPox+Uv7JeCnt3Y7DPoNztfX8GlyZT/DBIEgKXbTq
jDDqbTZbxFdE1Aa4yOK0YIdiOwgb6wrGm2oF1mV0O7J8af8lQlU/zN5P1THwmvkxp3NzLDTOjGOQ
Q9SDRM8a0dJwE5YxJsbpjXV/AKM27uosyZ7irLP/geAgSJpnzktgLskzaICWSGZDd+foGyjHahqO
eu6A18XcnnF1DNqgMMFbht9CDIXct1yKHdyNyj/jQ6yui9+j+jYeKPSccle/nYfz4GZc3QTLuMx1
fs/FOJygcjGOuywb6Zlxj44zsB9uoKgW+VIejBHUqccS81HO5N62vNjXvOIUvrZ1+JPjyV09J+Zr
jqYCCqNa2DHoyY2y3vDubU6Qn18yoBe12JHIYx+frP7nqLA8a8Myr/hxza989uE/cgVl7qtybgWb
jDD33iuNNrJdGUZZsu77x8R7n2NPvTnj8i6kWdw62nLZcvnlrnfzAKUI4miUdkH/FuYB+56gVmkE
JXB8qiaD6I51WWcVZNHxawhZ0tojFgaL20jeAaqjPGA2VgAO8azJfKmyD2EGuw7cfVg1IMBjEH/O
n7buuHEFOPdkHDBJrxvuPP1wjBxBUmByz3nWeHEltbn3FkV831dcZ6sI/ZFoT+K0Ec/VHqskq79Q
8J9CM3Z69WWz3OdRhc/YF7/yZPpRVDzM7mht3MXcGEwJ9HDh2CKyqU13uwjwW8ozI512jzTJri6b
J+zRvGNeyY+ATbO2fN62tu8fw6I9+0b/PHQxPy4YJLPBbbDbF337uwmTh2DLNIueLFmwLYf6TyZI
WzXpT+wENC3oJUrJZ3BUcXmK6S7wgKGQ0Yx67qayBh5dTvbr3LMajyeLiFryyqbtuBRhxZuRAop2
OtWURSgrxfC+7EzaKhIeytK9kPPd6yS7mNN8WUpeAdDVySE+uuA2ZfQl6N8VUOtlSh+W1eLC6a6m
+lTykyvKpczCKM/YgUr/vAhMhblEigfSh2UXIbhV82olHt+MaeaiUbf2fs57kiygWjdL53anzg2c
Jy4FJfTjRAXbuRbNdVpoAynYtmmGSDyxKkmDp6VqEWYS6ZT7xDasPdWqS4QWBayt962/ruvUj9xi
qjXrdSwlOLrRCRyMoRryC83olDkAbSUGDM8C/BU56S5r5wfouvwYuEFPvCePXxrPbLmVZVibigaM
hVAzVlE+2Zumb/ov6VLTMDDtnmw5zLdyrIdfnoNcXIpieV48owY17TqQ/02kldkw23viyuaqaVR6
nkBX4WobUGqGCoO28OriHes7IC1vWd5Tp1b4rqb2KdFefiBYF+8Nw2iPAxCMTVlBJOxWAkTjChs7
bJX/y2Q57NFd523Q0zmXD4DcqZHmFSZIni44HxzwsMrfsFP7MX3NIQulu9gb/YLTQ8e9eS5o+NgB
ehN7uqjWwgBRn4JGDQQiO+sAE9ZAtCONlDqw9FJY7xcvAC7k+dI9d0mVmETJYZTnrh8e07KU+0og
eqsxbF7c0Zv4dOSJ+wPZgJIQW5bODzq7FYEjS1jIgrhbHOdfM7r6CKgk2KJ/E/aQHn6bsBp5bw91
NMKghHrie4gqE5FAvKrYMP103+cJi8maTdzBBb+6YayCVOJUw8bw1be20Z0MEm+7IKtJfoMzYcTn
yYLTaVhbdr/pXskckKQk15lXaKCloUaYE2Ta6rgrToHoYGSUXsJgk2XTgml9IswwJMuyE6bfnwhK
+ze6qbyvXMnyV8Xzv5cDW9AMQ/fHGCBu8R0vXzGYbzLQ9QjJOpubnV6M33VXFpwc/R8L2kCUk9MG
+G7jhir7h6wCa9d0GGLD2mp3jcFOWSjrNyphv8Ul3O8W4ctTUHoYVLrGiwLMrndguPnRmUy6RMzM
JO4sq08iV+J5aGhP9jhlT0MpYEMbbK9kmMYXk9fiL5Wb7bacsSzgTIaMHuRugxcYMnCC52bTu715
iR1GPSMrsU/NTfNc69L+6AZeF3aM3U5k5l+zaaoXF+4afTClT4+HTre155hI7aZ+Y4vQn0wWxXQG
cPnUblHvbdMxuDcAVvKTBgNk6Kq9mkcdmcTsroIcY5QoQoaaN8mFrD92vIFopWWBamlTZ7zxNJds
Zwp6LIggjedepPIPxDz5GLVot/aUeAwubnwoUjW9LFkBCGVM0miqK6yUAv+UDJpqOzlMZiLtql1c
09G9mJ35Wk9NTjxftfpCwhKjWUU0HGaePqiehqBBOWKnE3a2trJm/gL79WX2loddFMbfsC/7w5i1
w7WnDGbPjtK8x3mJf5vbwQXAAQ4dl+1BqEJ15z7nvNkYgHdp2uFoLPlldJZOfgxZVR/TkOg7IEfr
pW54K/hCEKe1iU/ch1k7EXlb46WK2yByRIprLwSRR8aE1IfbMd40xnwSaLmR1S7TeaYeHJQr9hyd
DF9FOLQuRF82L1mA4ZDfZOzsrKLQROoMXW+KWRR3exjkrYz7aj0l60PXZKsLxeq2YUxbjgxG5jxi
TfWL4Nd6G+dU/etMl2cdG7j88Ezk30EPAGKwXWxJktggNpeug1tl2u9suMU+UeKXYIg7D4B9L8T8
SQYZwAmMCvIhCLRyVxkNYSSXJE6WBYwO8li3MdcU/L6MlaQkdrHu9ihKBIrfkmHae4l9KYL51+zx
bYmAQbZy/uSB+nD4QcW12jqAaiAJ7hZ227R5HdpYwv1xD+v/DoOMD6N3zLyfuvMpU22+EV6QeLGb
zK35jt8jknG47evbVOtdA3gAG79fZGBxWlJlGsVvvhmLhF4QRoRtEGHEZUIfAhOwmXn1eQE6fTnx
wdBP6x/FjCc4wyed20Id6CbFmSrk2Uyyd92WtzLBcGXb5ndCN5CKnWvGG6aGDLR0aKQuzl7D3JX9
FBVwbjeJ6K4NR7YK9Sskj70IK5zOyXFJy9eZf6Ao1NlymF7rPhw3PYHzNstwB7gIBEb3wM+2TLCp
RhdTUHyBUbJFYNkyTt8zw/42bc58vL5e3hFFIRvLpMvBSftY+6doBTIdpUWTucutch+DuIwMs35l
rcLKGpqDcqAR3VqhtnZ2a4fgABoR1S98jYXC3lyc7Awwfo+PBlZ439PGV5PmWx+hjGCrJbPfBoTK
KMQtnsTLn0wD6g+d7QTtGMUA84YqiIktkeVC2VpAJw79x7g8PBhN7Dc/DcnLQd5za9xZTvxhazYx
S3E0HPPYmsnZyMJjO5GjGID5IEi/0syjT/zR9dVXye9Y8tXGGqt9kQHCW5+7hNkvd01YRyGpIP/i
zPOeMQDD6p8h/t3Yn/UyReBx8VOt/uj8f178wLJ0xVNIm4cJPBJPim/bG56i0gXq243tZTHR1Vbw
KqBDYk2wwKBibEKHbyLJiU7o3UJAc30MM9N/nfJpX4iXEm5nxhMeWP0pmPNfgTRhaTOzjhyIn3P9
y0i6zWR9FSiUJr9cqmWuHu0C4AoxzyaIPZw9rpFcBta9s5ZQYDm5caeJ7KF5NqZKXPkv+fzVwVg2
YYubedTkd236E/CFjpiy/XAHSnrngXvw0vwWkCdHLYGE7MYmyqFaY4nNPlSYJPK6fw9U+corblcr
vWtJ6CxJfQ91i8ei5eFYk/dBcSdRxbBebNn8D/l3bFjR3M4mCE+uEiO8seExjtlHOirqGMRfgoon
qB6fQZPbnDMmT78fmXiIaizgfGDHQBz9Uj2v/rd0xKC6gKEr631uTAcrEXgEqJyZxIpMMrZjGnwX
Y/tTt8absOZhNyrvY30iER5JePK3zsJ6EsBwYawfQi8/mypwTy1mqK6cX5X/2qefJhSJTUpu2WqH
T2ut3ZzguiU4x550uyJYevlOFy7NABldm8nKHCSEGEaLh81u9GHLzw1nLVGZycSaSoLD3098jInF
z5dsJMNKnQoDWhg/QzU1Lk5vU8sjwqceilDg5DxSeU6PtvPeF8l91rh3eAvsq1xiupX3Zn0+WyO+
cg+zosrhjJ3ERGiMEFKXu6dQ0fndt9hXXe4r64NgL95TuUxf9P4dndXQUwpADMbQrlahcgV64Pwh
trk+DXk+HlwNFQnUZ7moW+v6eGkmNqMNjveorlP8l51kbSRV/aO60H5mfJ6Pqe1VxAuz/momWjK9
cTWzQm4ViQc1PIxfB+akZkGeX+GlcDZIwGA2F2PDG9axPlL6ZighVca8K+0EaB5wc9oAse/XnnoH
w3OF5n22lwSWaHdQMzASLc7YtxjRggHFrZyo9yNFjSCM7MgthwdeP8ms/ISeBmY+66u9zDkHZWow
P7fP4UzmXgKBiARhma3H3vjQJO6t69e5PcWbwE/8LVHkBejlYm4Ztlld/0mtidIIBECePT2Ge342
BJO1OvgD3kBbes+UJnOvg5BNbwwm+zTJz0R/Xqkx2NDy91onFFDRBoAb459l4J/P2uLGe4XAon3t
PKDbgEJsFhQe7kpuypQfoD0HAxa8xWNjwAVVubmx9UiW06czfbOR/+35dCXGIDCou6uHbbC+HWtc
ixt6af4pPv3CRaYLjTUuZeHADnfG1HJQ6P2UjNiJtId+kn5AIDC2k8x5oLvvGM0fBNC5njFnKiB6
HeeBKvwLhQeHwkmviRk/oey8cNFEOgvsOlJFcksmbx+0/eeS8xPT84AVZqx3LSdGbVb5jkjzHxgi
V/YV0cKvsKPfBH3nXE492qd9sRiloQ99iYKxQ5qXMaR5j8owtDCiRPRA4LStsps36s9wMalQGgSP
EC2BucS1biAt5ortwYp6cSf4A5xqk0URwdT3ybYPwlcbGHKXU54Zhn2yqzk14HiEvNGbieomC2F6
Tl7XbwIk/+poGv/MwrxwNedRLCEaMNpOJ26L4ADq4GBr9Rzr6Sr58quOliTc0lESjK/ZYLyAlski
J57hNozMsUZib6QDGM8g1xnW+PMrF32FMy8B6swlmcR9hYIWxrROdBgyqCUCN58To932i0MiXr8p
HxW14vDRGohW6D25BXsmoIN8smsNZC7h1tF0b00DtnVJjLegxVDm4pTQyUgHS6H/ZB6bftMKd5Tn
0ZfiQayNZXtDGQUtOmOobePs4BjWM72A7+nKveJ1d0gbzMHSardQLAc2UeomsLF7Jheithv3E6gv
YRhfjpqxng/+oeQVmnK36TQ6hi3wVLcJIY6+eJhoMZITLqfincrNAwoqbaP1O6ujo6OqP0GgLj73
cG2F66jHEcD9XWzd3i/wPToXnlpJwV/1kLg5tuMytregG+2dbkm597bVoQyKeResXsMgTL60Md/n
KmAttfxrbC6E07LIe4tr0GE+LEhFUnX4oKsdlklHuIvXR+Plv2hW6H8Ubu9LUs/fHY2qDxR2n9Sk
dbe94ZHLzjs7FCx9y2yM3+zKAdMUJlg3E3w7gML5jmIGJMdOoQHEuHNVMOB1TB/xDLZbsZkLHIIv
BtYglsuWyjCohsHLnNDDtRDk2fmBsjYtjWPQk7mRp1DAu5srvXbPxqUG4M4/QRPruXRyUE4OjZOi
5YO5XEprLWbBqbYJU1JN0mEdWhG2CYKVeMf4hnjc2vgCQSSubw+2eRhiAO9oe9jGywgaOZDANUz7
rlmT7WJ+IxR1bjHU7LgQphvqT1lteJXYO0X4PyyX/jZxRMVKYL6iT7wni0mJ0VLxHblkQiBHfNWk
B7pBfHQgELKkVzjM5d84G39zIKUPN7VfvDb8oP/1BR366Hm22C8hcGyditc0tkADWFEbiucSMgsr
jaPThuBKce/OmAqHJDY2JU1GBxDwxq2y1UQOC8+1RSiAp1O32QN1Q0XdVOGTYNlgg8SnhgWJOEwO
Cz92EeKhz3FrbV03+ME//xa4/bOcvc9V/E2oZZRQ4olmw/DMZXGTiOdttpwzvjZXjG860+YGEghl
LGa28iesx+ys6K9w+KyKMEFsw0o1jLzwcnRRUeQHsEOo8BWcBE2WJsAIX9XZWcSCWTx9R1PwyMXO
5m4wAx+GUvVizy4wCgM+xWAqFhyAl/jFyle44xVMq4nVdM2ntUuP8eScmj7j2hDMO3Nwqh2a93Nm
tc/4kYNTqEdgLy3YEiAo/I6yP9kS/1Sh+9MGuMXb9jY21cOZ9DXxcPg5ujwmi/XqB7b6JTLnDZLe
bvWRukEznFAKuRUEdy3nl7Gjwtai007Mxu8u7vVzKIIkGo3i3hTds1/6IPcNbk20r+TGc16a4yZj
BxsWJfdPKiwPC9h/xxjvhWs2x95mzZX99zfN1HS6Sd6dOLq5EmRHT2dYkxUGLbH0dSTbID9OaoVx
l+xJm2TaUeWAeKR6FqQT8ScKgpX68NOsB5Dog12vPqwx/MSItZvr+L1usQxyrn94Qj6wAZz7NDmp
fLrhW7/MS3hnU/BL1Hw4lHb2i5w/Mbb8NpE39mzn74h6EdFul11VDg0HU15QWLsCxO3iuOeUW22P
tzarGGJQxFnrbp1QQF3jVprR7eKu0oYlrLeuZ95qaUQNl6gq3HAtuT4Qw6+i2cspPaPnyHYT/GMm
u5hk8d8IMf7PF8zyIt7yxJ39EhM+FLqHkXtchQ1ogRPrLFT4FOSAyW7V6ws28c4X1U5nc2K7vQTF
Pky5S4fqhkZ3C4v0FNgL13sMwImaoY85VEAl+i+qDKSF7NVxigvGkp+U6FJUd9VXO8F/4hYgZQ0L
xW7Z5glwtbwiwGD8z6wpvdqEpTdvJxPvfuOClfekbx6TeaAgYRnc4+CsNfaeBfWGAinMV2WFoKDR
7suQXVNdG3ub/MWedSTGIkbYe21UJoCTGDKdF6+6lDBn3A/sgrPRbMHEVjZX5ZYfe4Vt6OT9d03N
/YAFHOurL7sAgJuAnMOREY7qGRuYvLNlT4hMdbLb+17SH3Xh52ShYPBtxzgzf3duTXRMpYb34O1e
fVVV4WO+wBWnaCLHTLMCmuqa7uPccfvtVITOnnAkIFVqXCZ+L7wWmsWBOR/HaosnG9ekKNC3XLjc
nuWrcpvictkVoZne036yUP4G+6XNOuOQqgymuDf5J1cDkJcz82GqA/88xgOOodosryb8nyPHjdjF
XojXSS/1AW+H3GFkda9LZcAocQTD0rhuIgxA/VS8+vulSgGwO13XR/zrGzp7AxKMrp1dqMoZIzo8
kCf6ySX0kdZfzdBy9oHcZpZWxtnNZxqWB9o01n7mg9sl4J79ANCQp6THznLRB8Nj3QvAHMchm+l9
WqXLox745CkjwREausbzIDiTkG46nidr2IWw1HayZTOmLTR0thDpzhaaNk7BQS1G0CJWXnrEy5wW
1EuXP42t/muDLeDpyr2jlxixE/UQLl+9laDQQj3YGCh3OzWX+tI4dnCVxojxogyqp2mp1mPcQdRI
l6ABcg5qdcM1Jf+avD44cNYMhzkPl53Csgk7n02flfMu9bu4PCRm+M/lfbQmdis+lj5sDvzgM/yQ
9JfDbmLTdOJqxgIAGrssPk01S4gp3hXrumsIuQC7J4liZnDcQZC8yaD/M3AjwhMQ/k8kDfxVrzt6
ofc9jPl5GItzJqgzRxTdC3S0UHZQOdP+gWti5464dOFX0PFoEamJ7exLdoOzqeJ+F4BoLAz74aj2
72J3ZJxJNGzGNZzYxGtIBuIejzGZEcB+puleCrA52HczCtrVt8ArvAa6oi5bnLOpfWY6pd5npSYc
yLTVGOm19teOm4ZVFz8LLKtROZPqXwMZNdxe3Pdn+OJR5zqfU5tvR2t5zewa4kB6sCm0aBXbWrd7
g+78T7l4o9KWK+iwTiUyuXpzeC0oCLUa4zbmq4wor8KKT31T/077scU7Kc9zlj+mHFW0815gNT2N
yvrul+lFaY94P5fSgmKlIfPGjdsbv9Zgij9nrzZqUCrqp2JxnvzGxStTfA8k8wYjODh9e7fR7Fqw
M3RFpdcZ4hLvRuKCWbNt0/bZ9cS90RbZdbv46gsWRwCgYBhe0QLfTLjA/mj7G7tMD4s7nscChoC5
1CwXje6UdOLFruy9vxS39f+7GfdJG/R9MSYoSfMtCShOwV39u1T9PvHHp9A0b17T8Rg03+3KOBnk
9BFIfa3DPlzrj0wg61V4YBuCJjaQkVTLGZ/bGVMJy2b9Q1JkX5XyhMXm3nrmQWA33odCsn6WT9i6
n2zkLQ9TEV4x+Dl1kj87mffo2+Vh/Rd8Ge80dnaXPlchF13jyjhKtrhFh/uP5ZG12Ig6bPxO6b0t
Lr0ffPDYPVE+yM4JP13cDq/JXPg/iC/sotKivI34tAIF1i1uvW+rtk52NYOHsphWNiSkgjePWA5f
HITtRXr3nvUcjSMJnLec955V1f/9aBWGQccugY3AjBppn0wzZhw5zmzG/AVIwQC3TTB2M1oP7F2R
zK2SVWzihM82ChrtrJSL+zlF4TBgXaMiQkqo1pMTdheDESWhtQfDpbrgO0AAGsYfSCavoDKp8vZi
juPVyNKYYm8xf0CJj8aMarCwlF+69rd2oA8lRJGVnhWQvXWb3yN+OZjPEHOTYbsqzUUf2Fdtm1D9
KchdhYUuMYut68zTYZhAUxCCzVA2tTPvKqiUHXMN4U0qNZBygZBDfT2zYvgOJwNOFUnkptjxgtnn
Avh1jJ0mFmeLonb26ufBoHxkdsRGIfKUrL4ubWLtOp1+0iG9ncEc8E7glaC49Vlrlfi7apaA0Da7
Wcst/k08zTEH8WCBISsl0kwt3qQFnlbO1XGNQ8jJw7qfrr0nbQanYaQZSGrGB6YoLgLGOm2a1bct
84fLqpgAJtsrF2NhV7Ami315q1OyQctw1vBtmKoXoLklRA3hEDKKm2tHbGaZsj9uLS+rRrLM9o2w
yPN/i2RwuTvR+09mSAl3Qiwl1F12wHS9X2LenS2qZmcvkRnj9R4ybv5IQ24D4gBgzDa2CCc4dvwa
lvPObZanTmo4nOUEDXE1KS/3WiQRrsKfBe+LKMmqSwIDmkGhlB+VLs/r15XGKfifD8TrG6+QKCiL
9xizfjJB7nICpjhQ/vz53GU2MJ1HIdeWX5T+IDwEcrgXurondsCdF3CEkZ/Mer2tzjveaLvWIc6K
YPUfl8YqosH0mdQpzMXgE5vXwhqg7xhJQWFHF+VEIVoRUo7L7jdPs8heYoyRwTEp/KPLVSnBCk6p
6+pH954DbZ7bInhuXGtPoAi3qy2IRTjDc2PTV59bl57W0GVIT2Vss3OjyxDw8viEpwVWRBlsHckt
MQ3nzzyfkHnd4OLjANvMjfNRkfvZzJLYpJi3FvHt9Qklb7BVfP0jyEKzJmnDkx2Py65MPmpedNp2
dzYfWy66GILlR+kQJy1ww1hdCTE+OHhW4ByDIQUD6HSYEgi+pIxfZiNOQKEeKSDYsQ++NW4g7rdv
FEStPfccyTTHT94nCOMnTzZ/oeARLOZxXz8q0vZIrlOLHZOzoYVJy3p5MrP1HAuWvewM+ZdUm8Hf
Sw4sz/DBNgjz3kSzJNzOgulBOFE7IPvRX4I0I8O/ndmzZc/+VTRKouJ5W/L4J2mC+mW3H2+sBoRt
46LNBuJZOf2L1YlLR+YQ2QRve1ewwV+uYdc4+4yHohvqNySzvRMyKS014Q4HuxBAtO04ZJ+BQxrL
1+4ZxxQYbpwUXDQabhHje+xwV2VedDh6gLEM3YlN3N4cq09MEAC8cpqPxzj/NfkZj9NAzxkLSQ53
nPptmb3CSDhKql2BiwXvcdpeLcpECl96UOKHX77ShJmhuu+ElfBdTtW/Ppxd+nfGNKpEQTqcYPp+
DMfntkJhYTxaX7F8ittf0PeutpzfC9N7BC6yLXpwCfOcn7lr1e/hEF/HRX4r15w2awZ4SlJaQpyn
EIFqCKyXvvcokg+9UzNUK5VpoqwdO5mhH4BsXuqu/1sjjBq8PTc0VL/Wa/GkEdxl7h/qhTdpU9rP
bjs8hU36NaHBHj1s8w8UChePL3TNUBAh95E9J0482bJwkPPdGBe8GrEvUJNxglX1r8TPD2XLohH6
LWZw8pMownVlncIWmHpQhe8Dpu2N56/dSL3ZPNtBFt8Tg4wkt/7pphsuUIN0IxsD0YjthSeuYqz0
44ghYsvC+lg7CU4ULB0aCQMYRjY5R38dA8euSnBb+uzYaGO6oo3bh3JM0xd2PwvjfuAWT6CqXNRk
wEuVL+YvLrY0dqRDMr7ao40MqyW0k6bJoXfA4WXnaow0Cbr9zeyW79bDsTpNhYAywDuMSqoTDwUQ
o+aLId9m+2Eb+2lEgzXYsAVhcUj9+Vu1DTbYcXxjv/Fu+GkC+gUaqua614w+18XEwAfk3UsaUzfG
UP22HT/SpkCE6J90mLFJJWMhuFYj49yzpr01PU0JnrqHiCsbxsCjrfQzDtx6q4gw+N1YRR2WCkaS
v0VPZpUJDyfUyyDl2QD1T7wo9V4Hx+BHLe1ZvCx4Ci5Yt+aVNuW8NwmE8A795aj4Xv85tctaS+Uh
q3bclPj9XUxX3DNz6NHSPZBWr34CKhE+PcnEgjRPeuuzlpogTZ8iZJZUnRK88f62SfJSwRoAOfnb
gwQmPTa92fTAYLQSpaYb/aAfxHtfKB196SAEJDFtg1YdPHm9ZdEJoLjWA3N9Qpu0HmqmiSirV3cb
Htx21AGfrBnbBv8yvPkntRhHKjqR8CjXbvN+b3XQ/gWuGrwabLnCGn2iPwbLeGsZwA1uWVwDNXdW
lruUkfMKqjS0CjGcHEaV3u7+EMug1KY5JkZxHbnuc8G/BitBpMYTJQfmm0RBlRkxYV3HtujZtjAr
kRGajm5sxS8xYSbuFnT7ePWlthf/MDf5PtAY8spQ5JFN92DauOdB9ukfZ6FE3p7bVzvPnrNulUPQ
kwcuL1HNjhVDfVD/4Qz5YOOBucgSy2XusPrMVan3QINji0mpOWf9DHSpApDYlafaDUOCDFWDZ7Yz
io8VPMEeDMek5rkw8wxOCuE1uMS4ph2g3Ax6maZ7hvkfnuJOzPO349ZXjrdjSOk3TK6Tv+QPXWb7
XKknklORn9r6DDa7he4KPygr3V1OyXwEFcXYIEmkvO7Zl3Crt7lyMEUcren/LJ3HdtvIEoafCOcg
hy1zFilKIuUNjizZyDnj6e9XnrvyjC2RCN3VFf7AuNcap2sT0HOKUwDajFeYwTRmAKu7B4dxjsbz
YBbJW5jHzK7s/nsG5LOjHyUd4+JF9du93tY/QRPd3YqsBFjMJgXkn/DNnlnveye7MdDdTxlogqFP
ml8uPnrkjqjSDYx2e30Fo+GlMcUaLqIr554KM352SnG2hojnaW/81HhaWXOfRP/HJ9QjebBKhvHF
DJQdcg5HZOm2TtMfmzHZ0ex9awOQeqg5pWiriUL20AhoNCJhLojT0qYr4neqc7he7nLOkOdocb/T
SMqzUnwHmKX1HWJB7WkuinVt06BL6ndcVVZa7PzVDAvo93xSGrhWUcI0LU5ysBgYWcBmxGYEt4ws
xBij4bQ3VBaBueqBnReG6O/kJnxXqJwgZK0/ldYO4j6L4RIwpwXEvYGC1RWGY+lgUlVdI65Qt8H3
OmB1x5Gmal4PCwch4llHljZCWNXz0Ij3u+G7qsoXcFL2aoaAXDfDFqsHUiJpbZVxsLZdcthh4Kko
wxZ55YfgZMapuZRmmy0ru12PJpigEIb4whj1XY3dRqIkO3WmlVkJhGHe9ToMRks0TIIK3kSO4FzJ
OLeJFGYchnmqWJSimb1yVdTAPHgSTPaXE5rfGeM8YwiOTNK2msjBp7CltjA48G4oEbhARBkDFokQ
dg1YlcwTFEzzgjo2nmjO6K5jjAhhWC6MrsenKHL/Au0hR59CmLXVfOoNWrC1UTHXTrXrSM0Uz80A
TRZJkcRS9qFTy4M3nlWLCovG7YXdejBRMkI0PrZQLdBnkiX/OenDxbDgGMk12dzqXMLLDxX0k/Qr
q7hbANJCzCjzIG5mDXIIdM8Vv36bMeXc6oGPFk7QMKfKeGzB+LeC01jX1rbucKiDoocS9Q5c8TpU
vd9wiB4EbnB0PadlCSCqdBH4CPp3w9FenHp8L5lcWeP4LBKOrtx7uBDP0Iq/pzU15GCSw+oVlKkm
rubXcETKZhpaYD1z1X2riGB/ZpnhHdJeDzba5H05efNdgPyjICKk9V2yn83iiIcPDyPewKaFB+u8
aNxZos/XCem8WFHpyfbfcjcx09C8meGS5+e0CveFk3AUzcE1UusRjfruKK9yAq2Vz//MwVm9+rnM
5q3HZvRUB5pQ84pwIDMuZZOoMiwzfFzrgv3sizWSoppIrrYPFOufCIqdaAPhS5GNu6CzjjV2THoW
rS1T+QiMeCsbYvAA5BD1QCOc7Xx+ovLLLur0rTd64F20yyRri1WXgoJzyTOypniMUl1UhcuZgfOn
Es07BnEga91V3aKjeq+QgI0yQJtnF+L/UGDokBu/EFQ76r15zbt9x9bJ9uA5AaJgEVtHSwj6y0q7
jwOXGu1lEZsa4Gx1uhSMMMy/cXlv4uiY0AGNqUMTJFlcv2RFgejiu30D+QxLJ/kAbAuLkS/nGnJI
cP0l8ncCbHfJyOBXMjJ3LuD2lzkosoS2S8SmsVsiHDNYC8ACqTRhLrlxmXXOkBYaXrvRlGxvNtO6
rD4TgOMDAANH+xjsR2N+831aWW6mgdYw18q2pVuN4gNIGHov9gkXgrUZYx4MFoLfsJDUdmLUZOhO
O0a07C0VDES/jNQMfbs7F2z7lwahCbgsJZ1ICwdB7FHsYMntcKEw8joqt7b/CYpHggwffxTo+PCL
86gBgoQXZ6Oo67xO+Q+XngLUYnaNio0rGJylpY2LmZudKIxdOqJVvumc5g+y8Tr8x3yvQYCSBd5h
BWgEwTmUqs/Z53m8NRBOjir8M61r6NG6j75NmGMwyAjWRbfPiWPyiYoCSau2vwJ/50F/HfV9FDhU
TCEgKApb7c5TGGGchzhh9cnZIUnktwNWbUaE5h94oqhowm5/Dvm4qrsSZ9I/M+MSN3MWE1Jr9vDp
MeMdJwLSfy+MRaNm5lZeSseRxZIEcvs6k5VU9hc2nS4PIttLEOIXKnJ/BTUwefVB/J7r8x/+Vq/0
i8E0oDOT3QxmTRfeFvbp7mlofkR1ykbIxuK8t6nRJrSGXQMjSWnFTgd5MrKYvPKhASBDwFO+h93A
6s2Q0AZ/sOgdfTEm6CxMzNaYYvAU8AzbusUE0+E+jN9hjiJubq9Yg0r/Wme0TmQB4qejbuICgki7
qaBg4DWy4nZ93QT1mNFCfjesdwtcml1/uSitaaQfvfKMA4aE+q6a3we0KUHR7UOURNoCcRn95CBf
bKakV5ji/f9C+3ETh79Z9RMBGv0LxfNEpYWGABWTjXwEmnWG/cEYWH7D7AxmFKA7MUJBofLANc9O
/Ga6/g7GFeIVe0uJjjOe6iQEch5VobHVgP/ypQJbheKDRwb2SkF458vq1qX1hOgao1h+t23AkpJ/
6yHMAq1YmfVXzKyINc31yVunrQVbN9trBApm76ca9gnOYzvFGQ95hcliQ0khuJwOARx9+u3ZiAoH
kOC9H/ZUm0+/GhrhSfzg0SZzs6u0eKV1k1xhMKr7RHsNWRuOW64Ziqxlq7a9dzDTR9xcWJ1cBepm
Zy5Atpss3uEVl6cjf8G4fVmyvUbCgauGtPHeCiRi+Y0I1aR+eJDtUo2667CzFywsHpxOvpsjBVBg
wjFfMWuBB11Oi9l+A4PTzxgROwizgcqezQ27PCVcEhsq81u+vBfwkWhq8L1j/tOg0ANKAIFd9Zii
alnrzUvKA2Fc/OBtgKFZGxDPWOTRVwsapXCQ+NJevOzOtYdQcjAwXc+2v3eivLmgI7NlTl0teC6U
6jT3WvuliJMvfPUYKwVUmPh4fIBT209g6CQaw+g7UH9yHs+fk2HveJSJoZ5yqS8zGtM+muRG4D8Z
mNRRdynB8IbKvLIya8+74GlNkXYIgDv6xOuoS1e0gKHDdxTOH9z8xKMd3Ce+NIuR4pQx1gZo9Wry
bzUerH0f7gJOEpWm4oCu7TSSA7Ll8vIbyb0F/sFrT+cE4b1BHzYR1mx5Vl1y7oxPeQt9mx1cHZtn
EreoCa9hgc9crjCr4ebU8ijBva0BUICHbisVlV1jq1j63hzzl2AyJDAqXfvB6B8IXUTDGrJUkKw7
q1ixSJCtWOvWHttHnDiyL978P2mzbj9ErQPCGI1DdlFPwA/fdNV6s/kbLtUpxVEve3ITEdfDz3g1
cqagWB27QeXIPo7URyHw3YGaqMBw02k3CTrF0ZisI+8RRJhPdxgRzXQ3QBJs6UTTLPPRukRoNUBe
UVJZ2Q8FYkIs1Eovrr2LaChgKjlWYOIuzXbDiZN4oBRtIIA609t2UzK5Kjk+xv7OOOAUNelCaR5Y
EkmcyPa2a60d0ggjvPQoaNQgVHPDE+uiI/8qCwZ/+QX6RuzQlWl/pCTwrcCLIXWmcfGtMOepaUA7
WrdlbQDfcbP7BFGEQBaG2hbVvpXvO6S+1QpLrpWheN9zYOJfRcMmJzuI0mynVeVNfqDoqgUR11aT
bQKM239JYLK5kFwpH/dMknddjVCnVpxNKgNOzhH6spwTXKlG8eCi19EL4BofqaFjspDY8190mY5R
miNDaCsbYnUWae+63z6sQj0iV/5W6MljMqZXHpXma8ux9j9la3QTyTRbbWTKFeTVS6fZb2gvLdvy
pavYUkxrJY/hyWYq2BF+GxkWpljkrmpMlt/e0Ue/cLTPDhQUhTEkoqiVvqfhiOpstkxn8aD+g5UV
FnnMWpUTdgi7iAN6tKH/XXp3XvfxqZ8OVY90XK1tqm6vltpNFkmHuhVoSiT0OLWbBTYuOx6BnNED
lZZS3mTnzNWTxhPyAegn92AQ4sTaaTgXFfQU00TfK/680mFfmB3+0y7xZZqmQzfXf02w0Muwrr8x
9drVqfuqtdZFb6Zj4Ckr9NMxW0UFxRmaL8ZQl2Qsf5c+gsgFzqaVrl6R1OupJmAqkZWO+KmbMcxs
fxr4ERS/+mgCZWWddB0jUhyYDsqUPFUv2Ku+dSh6/T2x9ZfQd6yFkSCxYmb7wZ6O6H3v57bYe1n0
wDNxi4fPDsb/NUKmI/eSbzq2vCvNeGZ5c0QgfFv7/t4gAtAz24aIfSxgPS1HN3nRzIybohVseUi/
5IK2Y3E0JvJ+1jT+HlR2jmlugn7GUyPcOubMWvb1DSp5q1rrDk4VjOghoXDBcZiOlUb1hHnl4Cnj
wgnLn8zJjpZSv40Z1kCuWf0eeBRxpK6NFm/tqHmpqox2Q39Wx7hfKnq7pZG5V3FNtyttGwhbErbP
a5KDS8wndzdn2j1FpVmSywEMHIOeHRTmrcH6zToYtRTIdj5crPpLwSU60q/sbVU/++p7Tdxky0o4
DglakMpbn6n5h1Y9VXZNodIn3hhtdXYAEeHCBEaTqHrWCvBkZ1JlyWma/kdN5jWHYM/SconzDDyI
Pu/AaLYqZgXmNz2cRQ7gMafJUbVn1/8J2wcnH+ef7JiJQZKKDHyb3LAmZQwnDnSQQ7xfBhN78fpz
xvCVwJmRmhKB6cwxG7hkxleJakxahzC2XprkJmcMC16ODqXofs3hW8IX86lEYllqId1TEEqbuX8G
ySxVjnQHG47KcfiEOsPQi6Fk3C0Dzd4O2AFo45MLladDKHQcFPRRzZPMmgtX2reGDk8FSqd4mlCy
Y9DgKRK9wK+Xc8McX9+TY+BSQGavqunRqkkls48RQRnDJHcM57NNZjHSVSA6Fzo0t6phAqPuJNpi
NLbS2o8chMxk/RC0K4fLZJPKk4lwYqZRelIYOvDe6EjRUeKcJaHjk3tOVJl6zCD/lRkErworBVgA
iYOpH+T7B4iL/Uhk9R45ZZJugJLgM7gMn+GP3ty8pEXe4YPNuvKCecvzy7HaaP9iLQUITMqr3n1a
JPd+hsYLZj+SZqYNkt4E1sz+LccaBQOLhx8FarzIswAaEA+l8leBfuWdcISCmYbqwcn/4lBvRHGI
ks/3f58teZv83gxkuhjBw1Ma6fYHT5Of9tLvLgScROrV8ZYQ0V3G3TcLw4iZSOr7LMGo1mbGeGEJ
QGSXvSXRX9d3tPePvJhWe8gwqaKArCJOLe7ERSKvU56JlWzc7Kplfz0ycz4zDO8zM3kgAQu6ZPi6
ajudVZmhbMsqcPuZYHLqObd8knDI59suPrMlqJorFX0hnUZi+MY2iRtk/VEFBku7Y361clE9HTAD
GxJ4yjkUCrQzeogq8VWhi801SlpIu3MXpe1BstIsjy/jEK8d/6dQEUHDOQKoUzCU5w47WdbADvfK
S9WKhD9erOAMOCqK+TWJWWz2Q1cDWHXTuJIwYcBVkXHZKgytHTep2cxA2QBd1BzEBx5g85Ga108u
Ur8ggbhEa2qdWC+O7X1KcThm6BcooTiDQyJ4G5wHsyfEFbIHNpLpNiuMZev+O/9kX6lo8Kqusggd
EL/5BLqaa4un+EMiBuj/Zez8Njv3QpHL+BruSvkSEwQyWeoEhDH9ClCxr4PskMihWGcPxH7A4zGL
YyXGZ0oPr9XPnq1vYu5WqXw4M6RMg79kxXutB6wPaQptgHOSLEZ/F4W/B3nX7odYOiOSz9oJnKWU
hKGbr/OoW3iJDWcru2t02dCluTJeB8xFcErWVfXvGXg8fh+RRM0lC9nXTAIWUvDrFDNwMebMvHWd
fZNjQmvHs5OGO0AEh5A7ocEg+azlOAiNMLAmdxTDbms8mkhygsi7jDGI+Ujf0AJbOVxVXO15o+xD
gpYU1UQWCe9+7y/lfwdymoSCwusOI7KrXAU/ja7ZSr4tGe0ltQf3CPH63zpEGm/VeuU6In2J6D1I
4Jeo2yXN/p+YsLopzG8tb5Yzx1iIlwBRJlP/v5Jl6bGgWORera4Jy7xp2dCjv6ooc03+ZJ+GyPvq
ACEapiC9YV28VlpGHk9Bfqikcz0TJPgr9sZMwsZZjhIC0Fiy14ZOoJ20O79/lRrAZSciwXElV+J7
eN9FBI4wu0vwzVkjtfZI2F0R20cWe6K+EHt4ULJQ+Wnb0IFJCCXks+3+WHRVZPOqOgZHWHUUkUgf
bEpaXFJySqZOc1QeIeHQ9n9Yi1P/MPp3OdlqxMJDkmgCmw8fnguKGubOJOr/2iLp5zSQZIgCvHaX
TiHmtKh5fBTBAF0EDb20fp+ZZbW02EEgSytAozaWM9BFN4NLluUby5gb0BOXTjDjqnlzWCfwlsZ1
XYPwjqKzvKU6dXbyZ5onq8SCufHUIAJKc0XeLyc+FRptjvoL2ealV6I6SMPDBiLZ7aXJkRLpVNwC
JAga1t4ojA0o+XXY/5ptB8E1+F4UERwLUfeGGjJIEGc3DrhzIzgb08CTM6/kUAfBSqWQIlFws912
m/Im5IFwI5X52enQJYjRXnIJk6f8l1Qo6JOT4l7kkfj268ghLQcGNytH90SKy5r4N7jLrSUrz87v
1PiGfR4d/qn7w5RoqxXNRSMTUpJQliVnrKwGudya3HzUI+ag8Zr3RCRVBpppbNaexDhu+SA0u5C7
lcBBty0A6G+cTXYTm4oGpYP6pz/dGoTquQ/WQxF+zWjpDKa60jgpSQWYoQAD31CoJ8lGLp8VmIfp
xbTeM8db8B5z2nRVDHBYzr46WUuHRt6frFE5CaTJRiOQn5QmnixiVjYkkzXNxn8nksB1eVc25XMX
KkfpFXIpBiVpX6Qr+lFMJMhJjaWuGGjjs184CyIdm4eHF37w0f9PwDovl05Ug8eQxQsjQQfrtYtA
TDqAscluJJ+gijf5GB+FmSZ+yGHAtAFszrUukHkiUulpDpnq28XVLOGY5kx1UcOUJANrqx3PzaK4
o3Zp2TbSbSppmXV7syduB1sRVUDm/+rpNkM/OGyk1iwtHEelQSUHK3H2xHFDkzRp8F7J1qUN/opP
l3MVnsqCwTrUDqSRef5yPhm+Nr1JbOQFwiHWVjhM492TGp9uSqZj+xV+51l6NvRxBtmf528NmhPI
u3gAT/u1auhLL+iuxqC/uA1sfsFZWy6nhtcULsIt5OOQQApsHxZxF8EiBXXlluCjWgcpCRd2ipWi
6ORH4VtPSeGk+XXwkh4wpRvfJ9uePly9zzFHdIoLbqLNzq6rF5JDmkBRe+uygNAbkS5U0wYF6nWc
ZOeppq0iZAnk9ZhKWfcsjfYDiJ1FnzOZkQROFtRoNYcZiUciiT0rnzZVcKO370np8CDENE7flnSH
+joj8wEEFw0TDQzELX19WDkmXmu4TBUBjcFwfk3VHM4C+j9W0F6lMT8wP9BGZUtwu3bIkNl9c5bd
JoUj+Pu/GkWIDBn/+/npoMXJi6oMbxCYEDDq6g/P8z57F0aTTZc/rL+l0FI0/2jH0QFgPo0EYzu2
ySmonPccXYylal3URjuhlL8f6WqONgYMY7W3aDqAPbwETvFZmsPDa8JDEPcrSf2laElJtFynudYT
egjtqBwQmtjKX06lhluQrd3DiGZQbTfXkNmLRCPS4aNNeLax235l+HxTVHoshAWgeAirhkUFdGWM
F5qKfEWS1NlyShGJhw4DFTCMECemsuEbbETTZtC1uPVsR5cxYD6MaMUH1ttQVS+th3ntnN6QXTvI
ay2GGWypKSqD/bnUsgtjmwue3NgI9XujH6OtH6iwICqSWcsUNqQVm2eOoHHV2rV+S7LspS8aBCky
iuYp6d1bomjld4AGNix7hS4nPTmkDxMK2ZBue4qUGwrfqEqlmrIeQkSslLSAPGh+NFF8H8g9VABU
UGXgb0YjJps0KSAzXLKGxE2ajmOdA3qg2TJRwLWuvitT3DkT3qSclYWjg1Pyy9d/ZZo2ylpZ+g3S
TuRYr3Lodb1Hk6ynwgGbAZ16mBBuNfNAY5lNzbpIoLVUFJO6rc5rHIxuhtI/8EkFP52iGKeRiKGn
BKW9zk5cXL8bWpOORwCeo6twFU5TRGgCeOsKiD0t9dZIVSMmRXUaT79NgPuMyjDiQirj1ppBdJ8g
xUylcmoyUIUajdur4flrTym2Uxfa15Jx5VLNKgsUuu1hLOQyZMSksR/wXC8Ge2YIo15Ut3/th+5d
xvl9bt26BkL1iCYwSS0zPOxmkMy913on5JNuxrpIRxnTd1keJCuD0f54kZ5BRQDfbjxQaCOI4mGN
zqXEzM5FCLnJVh7YNR9akBxK0m4c8ttAlR1NAw60QpTv3gqybrR4ocsAx+zBURikwnr3pFPNuc+D
7r8igLDMs6GiMsPIYWAbD35A0+stNV1k4cWGuDmrRqGJC0p0Tf5GrNc0dEfFkM1AsKtYyxlNfkMy
sg5JDXvYMiREZiwDH1iuoIHmBusIAnKdj+DO9ZVule8U9XmFGtSoKh9qN64K71suTA0+SrI+TtIh
fJNuAEIimFE0f3rquDy3IJ2F2PGBZZqamBVi7AsOULyfQZo0uDRCwAQ52uJ9RwqcutcO2A+CtRRw
xUINbVbRhlEz+CckOlGCTObsNRcp+ZwzRD7aZVm2mOJwmzICggJ0qJhH+c3DQXHEpECWRqP0xPgJ
yZNMZgXyBZiMn0ZeRolwgvwzeQg5dtu9FzxDB62mtA8h34RYYzTLKp/oJPAafPzZ6McV3HJI962J
yUjzn8G/6cgEVEx1lzXVPGdgIsQzkEEyK7bJVutEeSURsFUFxbvbBJW3jktsDGsc0byFRfuHBKW3
H/LJ5A494FHMtDhdsXUpAIJRSsmf0p0v8VSU4S4pbIhdwhi+0ZBUSLPkH4PuTQ4UWXpqiw/cG9mD
nNuxnMmw/XoV/lue7DIfHL6j7WgYHCzUYxy7PYKN/eBwH6vgzIe2zOJkbSTutEGjkBk9Tu7x9IHQ
8IovlJuyM2RVyESlfAq7jAxf+hF34WyP/nWwxq/AAgyLeFTEQmusacvUMTHVq6lyTjrVxgSbjV7S
tuOATulR8BkjHQyjhb2Q0XzzRJl7/IOD8WdaaueuTt4Vr/+gEhpTvHIwxmMt85ke3NAOzQw66fQ7
uzV3wesGr7hE6fBDZ2lLmSCXrMb9FvwJyEGO3N5psSCnBmsfDqr6ASdqiXIF5JKHz0CD5F22rDSe
83T8twBojniACXi0NM3NvniXdCdznqPqnyG6nNKi3KMJspLnbynNOksQp+dB0klZy5PyynwfwNGU
uqyBJJlB2bJ69OgV+Np3CLcLr/hrowa4aK30ZSY5t5mYWrQwkaDQEKRPZgDB4RssInApbv+LhE2+
K0Kob1lgZmDyJQ5CBFIZsGUDFmlVOTt4lDuZQAQcczVsXb8D7QjRU1KAAikRWFdLlciLRaG9Eu34
3FNgDeSnOjv0XnECYn0Zw+RfPQloYt2wRGuanYFzAitAajvSF6vBvU68Ptlmst5kxBZxPsskVAJQ
hV5z1zVYztP4sypz6+rwX9PuO3HGuzwRCVkS6VTgNRp5Mm2yRHO2pPPy633ZHBq/PdFYkj1plwkb
2tzIsLssH4wpPCd/r3uUm+Lw7uQzIBE8xOu+kc+RhdJEv+tRORMx53Jip9wSp6G7TEc2XTsFz41J
L282oE9Q0q8IWKD8q6LHL8yoPTsDpoQss4NJM00QbnvOf9BM4Pz66Fm/Ps0yGc4lGmICeBzDbck3
Kv8oeXXqDuiq0FGLDagHaJ0wrvCIOgTN2kcAOIRm3mTOy8ThHFXIBeTVIUUR0NZSWlrwjsmOZDOw
8SibCLq4MZHx0Q4KneYOMlnEwNGGmBag3+gs/8x4l9vFAWkJ8P3wgAhPherv2RjygNEswp4YReOy
jHYxgncZkbownN2gWb/zFLnciugE05rwGddgt2b7p6owBejDLU2sjcsOn4oCMb/6Huv2Gp13gD1e
Za3xCGd8b/yqQgsvCmVXuvUvxa7v2oBUFxincrI+FH3+KzI8odZ/OEO41ohdcanfKozfUaDAWSOc
EkR0jW5v+fhJVytpp+Z2t5lSFehuCXMthWWjFRs1UW+aOVNoWCcGLbigl/uUAK2TajVG9KRccnx1
rajaLq5aZM4k0EzBVs5cuDLbChk8AvrO6c3vUKXSYBUWRAfGc/+ONwFojY1iblye8boMvb3LTvbi
aATnhrgXZ3AkfpeuvRnM6qDYqCNLGSOBUqbScjTLVqhIq5piwIjF2FUTWP2BD87tX45If41e/CMr
p+hRkxmKysHCcli4g3UHZhApsXFrgl90bNcNGii0FXYGgn+nyB8+Ozc/+QHI8grVmqbuzlnjLuUl
NXm8I6BINiJNGczdNqwbjC4lKFAUBpCs7NQ84pOxlfO1wKwU8LrypZU5Pdm8pD3sgXjT6OgpdIIb
L3m3c7jBHDpSsbKOwNQgEA7OyHBXagBylP+uzWrTsMXoakKUi5ZyZqKn9ikzdUkxZWAhe7enHYHy
xCbnv0vvOzZ1BJHwWexv0sbjpVuOjz0fE1QWa2QZL3ITbXx2UDgtK+OilBcz4eNBGtBbiEO9XY22
dYuUHPnQ4qYxtbC1flwN0igHe0jL0AcOJneq6f0xm+C+6cZedcgUTaQwY5eBvMGBOEA15EkAIWY/
msGvqMcpcjKMDYE/mnJgFU+5rCmBxUKBkLQq0JdSIE05dVqLhhgixYuavrZED9qJkkNLOPN5E75d
4dNBXLTmE2OXieaz5CpWx1SYhoyYS7jRV9+jsJj7Ccorqvdm6yANgtzdlF33F+NVhHVrnHw1G7wx
9gQZdF00nUo6sQzz173qrEvWYlJElNOQA3+NRWy+dqBbWnpK0H2BUs/YPaEayMtLY6b3OEqGwXQw
Y64X+RVT7c6TzgFU4oeyzQW9WnSaMI4DnOf85pmUGEBbjrYNk+biAOQZQWw4zXRKcXWcycg5wQ+D
lUKhsZl+2pEJRQ0sI9EQD4ENR519MKL0J3e9bo2Cfot0BGzLBiCI15lbu4uye6g6KN+CBU+ZBx/1
SdFAgIA/VLo70kZLtYd60nYInNdR+1Nx7HA+vKpm+qdKRnDBOCE0BpRao7zXhvlQsvTiqxYPCqg5
ns9at4F/mvB68uhmNs2ua7BG8uqHEWEOUtcGBm6zurLRf0RqGCMc3wxAYGjei4EsuhypNQXHtsq7
9moS7ybfSpYz8tCLasSaETZfEfT4l3ovGrWLyiFuCjZDL7yzzrq2ieOW2R8iD8KQq79ZeXmia8UJ
4tOqVONBIyzP9iItvX5VGMCGlbnZ51rzRPh8Lye5ofYvJCnHwB639JCWjZnd/oF7kbedA/vIyBuR
sZkUu+tWxD38tzow2hMuH6ax7Y2MCIv2Coux618VrfvMYTZaA93mLNq45M0YTB1ZrRvNYXaJuJPv
5Tur6z7BE8I2mY+9G/01Q9qFcJrYPfScuYrCFK+IKSYNa/VfQJyBI4DktwZgB7JeCtWlF1J94sIA
wTAHvRf/KYrhbpDWwGNZyRsIUXs2xuCrygDgWtUtDk0QVsOjnzwHNBwsU51Lci0WQahBGGSe1pfB
DI0Hw1iYw5DTT3PjfE2OfuyS9JroPD16HQvyiJ/Og4CVlndkiT+lBKhjjQpqRkmRvR+J/4zjHGRz
evhjmn7+QcaE2BN1f4zpQo+NQJmM/5a+lpp3lt26UPx7YIRXA3+iqkb1XCZbLV7d+NDsM747IGMI
euM7GYEoZzUhElFjZnf1qrNwXKskYU71nWcWiMLU81Kths1Mtuunw3pUyy3If+TGGGTMYFPgbT+k
ZAljSlEr2gUQrWwWksu2qhVKvXx+dytnhZ6mv4jc9DsGT+OX/k+OTFiBlK1GRjv29VtVBVcFyW6a
6eQ7xJ72XzIzk1JY4YcVAf1Rx6tTRmT5m6YZaB23a3jot4yWv47ZfY1Du9+saPLBI6fDUq91G+Z0
+gdtcsx/1FXiISKT5HQNmn7hA2lEhYw3ihCOAt5aABDwaxDbi5e69sz76mQyynFaFTyyN52HMYdO
pe3byEEUIiwQeSyMi14Nf1h8vHlE05wJch99jWAdJuHVYUjZVRVTFsAFVDPov/sLW+kZ9lD7oHO+
VnnFZm/8BYLNDjZhvEyM/wrb2BY2npcRbyYYhHDlIuXiIaAxRf6nlihQI/RPpxp2yC0vUVm4VvA4
7B5FDM8ns+wArzaktbXb0XcNLQqA6Tlj5tQ7nbetZOpFkwC9/j+UuBHCxNWDZvHKx2iIx+7306oZ
aSeR/tscmTqwDdvZieI1IzE01mxAJs3RR7Citt1FRbXlW9uBWUoGjli+l/vFOXqlqfZi7H6Jg9nS
VOtHYGON6IE+kp91/EvENjLU9oUcANLwceRvK44xdFJXXR2iTFOh1exmsPiBCKfubjT9deC8a+NI
c7D7ySjR/Up9TWP7tQ9oV+I6GlbGuqp11OqCLw81GCwb/EXZ0TahjU7LN+6RqEFnfzlhXeg4aMEE
5sKE3BFxmEWwLBPDwrmE8riw0RGeMFZJknU4oXVe0FlnTVKc1XQB/CHBrJjWNFVQTQVb16eka7ed
Yj2xoQSoceBJKqP5Fx4zmOP+FAfdtlHqw+DQ/5cZEIcOIAr+kGKEP3ra9eRAruGiCOEu0V5BMjBA
N2pezwIStuIVUnBIGyUrD/E4yVOIjxWNAuRGyao4yXiQHDXI4GARRVIVlnlHVw5JBYoTnTmQbNMe
M3tJDoomQocs7ZxzUvY0yl20kKz8BNGCB6m9lS0qi5QSpk6e6/9oCAcrsfUsScBVQEm5ObQE82mj
T+OR9vbGtmNcORu0HMi9x+Hqlc3VrRlc17670jh/W4TzkT7RXjSRIenGhk50ujaY2JW0QtKsPbXI
frYKJW09VfvKa3aDixbdoNH6A5TKZJ5rdn8i4F2aGt14VDJRyMrpc+6VXYOOKMfutPRwhY3j+upC
W1/w4LA8+JyZLFSfPJ0gRqvagPsF6JMMj0ntxuSs49GRxL4VFLrjiFJFrlbpsnIwOqiyd32KThKi
4Om+RsQ4P7YXyRyc5DBwR/NkpuEhNo0D+LFtWhvJtsdioVNc2IpstHb0dhPtMyQ7d0aXgsHiSI0F
J6e6I2ckBUnt3FpAAch5XTVQZJYyvsZM1pNO+7aaee01w8XhcG5dUsOo2vt0FYI6Zq5OIeV2p4kH
Ywc1qheQjeOoPfk2uAjwsxqiNDHZz9gVa2UcMjY8GNFqj84+BBYEYrq9Mw4IlpG55t3RsvxVn2KK
1wVYymiHytQ/OE2fHieu69qnpnP2lXMPdWSGUtoUIJUObswpWoakm776NHRYWV564iVvbR3nALhh
q2qqzyp1batZzM0GvLKA/dNk4nESO2OwIWzqKPd+jTR1WKaDpp1UHnqbIRRGRoDi3ZK2wFdWVgtJ
tyWJUDttb0DaQoaKE0b5PXbAVCDvYO0B6iwcF2APDvgsbCeRzA0+mnHa9jPkipKNqvbZo0FzF/7E
KmVd9SDGWg1OAFPNrm02GdZnTtV8lgUaSzrgHIDkvLVMW6PTL4257wyx2Kbvv+b0lwFfVqKA5fef
yWzcAtd4Bm38xsbRKBlyC8PXqUzf4Y7GK7t8mDaVnm7qb3DulqYWbQYyDt4DrQAEWWht0nlzguTY
T8hKoVIGhcHxxwcvjeWO9sZa5S6kLvAoH+DmHvkBGncWodmnI5r79lqtDfQJzHMeTDeNvsm14Mam
yQWH5TyT4n8cncdy5DgQRL8IEfQgr+2d1FLL68IYOXoL0H79Pu5pd2ZnNW0IoFCV+XI6V13dfccN
kgNS1/YO3cqlxSJsN6EsBhLPUbiZvbi6BFzt18WA88N7hd9CWYUq1zDfa0O0eFjAzjAlWC48wq2e
BNU1s/uo/ur1VO482wV1IkviMMX0hIOHk238MjuzImcx+2yQgMaIAzouh23/sywrkP27jP0Oaf/k
BN5CzPposubQsH90ztJfsIrxRqgeUc+1Xpi3PGHO3P2Kwdz4ttw7jTy3bCEFC3xVIHEg1IM9z9KV
/r+wJRkPt//oXbNG/BKT82XL8l865N8j1z6rddYZ+pnZpkMS5BAU+QplB/chEiBEaPpxmRpDSc8u
d6jR4ulYUMndaltNt7a3tnIwnd0UpVcBiQry8ojj2NoGvX1ZAtIz+UX24T8LEOYm5/a9IRbcOJCy
pw+9j0nEQu3/2Sdm8mk5XXqc51TAiPQYNUgiv3neBjFfM4cTV/8v1kXC4OOS8ge0hNFMUGIEiQwp
2QCxohsW1ldK8rLL3r08+0YWHUFW0hcmpNWSd5GH+y58CAV4SzAqVdB+1CNk9cYr++0YPkLsQ6rN
sANG5htQ7G9DNedS1uemGR5Hn4LG5Ja+xar97UD8bkdmY6Y98FbAAQiB6NR33GFHPtNXgpwaMvEl
7oP4StW1x1f17bZuuu+6EswAnetQduUahvUZY9ER0Bw9Bh4FhUh1F4lyy7Yz0iNrj2TQkCSlfZ5Z
8AkrjdjRQtMUjTlnnHkZpvxIINmjNXA8uUMrqV+cBZrKEl4qHun4UOREeZ/2HakUef7ZSKDexnzr
NCSFUtJh6Mq0JgxvvB9r/1TPVs+gyrDXuVs+ZwE8RA876a0pOJEN5T2PGFFySz+VrvuV9HW/C8OQ
WUICt1rfls8c58eSedl2xECJd9L2KH5CYPAkyBA/Y5QIwi3qZuzrUdSaG6GU3Hh5yVkNNRfSB7pr
NrDW1p+jVyNJYM/1BmTHPlOGHNOvLptdgRcNiQjQC6P+ar0GvDUrdWxy9P017HOaZZ+lMz5k4Gnj
gfGf6lnooV4OjkTsZ9pV9y4MfFTgWH1Zf9Y4IpKfBrpqwUvoB+M6jH0QN60IjhHo9G3TDwmQHNpH
U9A9WK5/mvPsznQ6GpBwNRNGxZiqgu3gA5QGZlFPl7pj+wSD/iJiFqtB3u6oMUlol7wM33+v8/kx
yZPN2GUfskpv1oCKuGx+I19v6qK6lA7Mu2n0DnwHKS198KeQ4c+wMzfZuNRfFoxNPF5M+eKVKfv4
NZhSXmLErINvr2q4JVY7D3o8iiMUKyEQK27h0ashuz3nANLv9OI23i7FiOfSSO/G6eRnAd2N+eS1
xd6ws898ALtvuPkBc+sWRsSuSt03aO1M1Of8OStLktXKR9j6+znx/4WGPszV9B0J81S42bYeTTxQ
iPUc/yWZsO9QLjW1Ua0HP1K7cCqfZkkrzW2i3zyRsBuFiXCiUq+hhUGx8s7MeqyD43aY+SuPA19T
W8+JRSU8qPaOwdxT7o7Yr9zuYSKTAGEwD6dJtF/jD2zydbar2vknGBcNGaMYuJlOuuHue06FYi4M
M9NSNrvXBDFQ0S7O3PHaWd1bHNY4lvLnvKnKEw1LLrC0bAYDKx+a635jhyPWnWYXusS10XDEWkjH
eB1p59gtf4hh86Z2uB6MNR2szMzgXFXVRzemJVhe47DEZZ0MFLmfko8kkArXG/kfpIax+AD2Oqp/
EoQiSPhaKwm31jOmF7z1V8t0H8jm5vrGB7KL7I6BcjT8ygn8ot3y4WAi3NshFyBle5/57NzNKc9o
mzEiBfV0jkjMu+9RIaF2ZoeW43xJJna1xBTndrCfJpl9y9JE9B0hLhtbYLQ9pjWQzNgh+6w/pKFn
7gKMGt+R0ujvHVMRrz7Tf/VH+ceE7dki6fbI9brm4snG3IcBGJ+KZhZBNBtyD42VLuWwiXvw1u74
PunS3LeVw5CaFYsHHxG3b9eaR9M/KshqSVI/IHdMd245LXHqDgHL2EfNecKORWIbUWqVxGopmBbC
VLvTPTGbLTE6mZa/eRr+yc46+o76MXJGmJx6MkzoX2RR/9gDdRRkyqwMnJ5J1MdbMiBvujT2Ltr7
jS5QW2ZoPvHMcyri7OloEw5VkJ7I3UgutUGxHBFOuIll8JcB8HIbKtAJLz1sFbykBOI+mHVz7xnu
k6MSPrgKE2PueTTHKyc+qIkFU9skAHMpZAcNA+Og44qRRUgOth7hvtWsZbJZUfJHYXiWfvEqIzBn
rQtAd/BvdWP9WL4XPMxBYt+rvFtmHvq+qe0Hd5yrHb2rhwoG8yoK6L6z+4Q2bclORh6xXz7Kbrhk
OP1rMoTkzxgPz4sAAatKue4jh2p9gtw9j/J/p6RXm1DEZ+M1LGe8JBTn3L2Z5FDrRqouF+jvWukp
WM0CUnJuWA91tVQrSTGsHOk8jHb8kY7dPgzUtFalvtWEypzdvOfg9uthpYMJIqTy8XQ0NxE4v0K2
j7ZnXyuXa1cF2Gdl61GtqBMu9uAd5hQh3lhH+7GuEIvbE7x+P4CzIt295rCogUz+r4oCQiq02Dd6
ukCYu3gaUFKpcRU7w5qIk+OMENLxobW1bM1YTtdKJQBrKshChOkxoG+Hr8nvd3EYMf5MTiWGbMeF
2Wamzoaow2sQG7u+zz+WKaOg5s1dR9H+Gjd+5T1Ig6uTKZX7LWPxnBUGxwMALoNBixMEPD+Qf8uQ
LHH310jH30zQeUsIi4rlExyXGy2Veitkmt4jBoOL2nDbdLAVqozIkGKP3uZou2xOoSZku1pPQZKf
xsplpWCMP/o9xb5dsaXxaMTvxJBU3JCYbQd2bx4oHEPu9tlH4tDykzI9MhpfSbt/Cor6HM442jOb
ZM9Cvw+hR+PSImQ+19G/nGzSrrBJZKtuHBG8rL44D0wRVqXKrvARue3l5jkQZOUGwXeZgL9O6ACJ
pbRRoOmKQtBwD+YPwwYdiRdi0UoyU20XHAWiFM96K/yK1OR+gyCMk68+m0V51lX50FouhkdfaKDY
gXnK6/LOZHTtkIG79Qm7oQxVl9Zm4OMxR7bb9GG2iMrmEcVC3PwVw3hHsuKzCaIyTwVT3Ijiz89F
+mwmFg2KglVanWmc+Jomg00YhULhgb6JslSfw2wxhVaPTCIBqY3ciYdLW7t/MuolJ0vzlNjlTNIP
m24Hb31q3TOFC8cbMt+KiM+V9DFGZsRc1TLb5iZ3BNMgV6FpM2BWDncLoCEGSk140loDxjPy6JPe
w5mD6q+yNZfk4hSL5nH56TmJFt7g3UeOOiUx5ZdNl8kZDYQfxTEDWB3OE34QRtGlaB+denpqlvez
/K/azoRe6NGEPFioYgVHRmO5z2MC0YOJyyM7zyumMnQ9A47T8ZBX7saNgpOVsT9phEd1yuxIqb8l
BXJrka7TRt81Ip+MM2g1yuYBpx5ariHfJxFZY8suQkLsqiril0EV11Ja/6qsJc283Y7Y8UnqyXF5
9d8QCtBVBPOxz6bLYi1Z3r3y/JMsxJtLGOb/X2vKuVpFsltjneXAMCnT3XIjrIlukrrTwr3YlX83
DwC8Sm/Y2LVb/zDvtF68RAPcyEd3DzytPtG6QqWYanwBTdrv0t72L13aQ+iaCmaYoRqNnDYz8XOb
JNTWPvNAWYNLAMdnSq5YJuQ3RUedYFefKOI0+yvx75PT1jiXriQD3HRamEmj+DRm+liZGTibwGyh
TKQ9Y0FrRngdO4QG2ABwu1i/RH0QwnikC9kaw28x+NlpTBycE6UWW6vM+rU5m+0GFFL/FWWlDz8p
H8TJR8jkr3KMFfuiH0jutJyK9gMqL4NU48cglektkQmUElDA/UkOpXypFQ3SIWyxZ8d1OKHd7+ro
AKqy2tkeU4bciZMTlzKM0UNvPoiJoTR4Re7frTe9WIVrHVTCPooQQD9bjGSqlkrVKDQtO+Lc4/rq
hr8AkjBStSfiJjqHtQo03zZXAqjlqO4G6ziO8VakKcE0i8YPh4a7qoR4rpwPPVbvZfGx/Afopcfl
v+RxDJhIeC9VALIOQRFTygWnkJfF4oIET/2vZsKfAAjO+GU1vDbOu1uT+taHX/4y+y8RcTqbER1L
eQrS9jciYNzk28NKvuwisX0K2vPioVl+VaPGsNHceajBghDJpLcryhcNrUOJYIccSuC1K+s7PDMD
lfAcHzMoLWVo7nBNTcPLCEbJ038ExXI3ee/A3Uh04wMNA8e8mRYCYu9p7MQ+j/88kyRi+9NFNWCZ
CofZ0W+aradCuiFom1oLz0pDz4J+/yCflxfImzPz9isu2zOiE00GSIrIN87Bj/nhqnLe0bSbvPiC
ZphPuDjqlERDa1FUwBXpEvwtJJqtyZN8GnISdxUWdiP/MNDW8e1knCVFHD8XHZ1oH71A+DjxFmGh
8cizxvEY2mCKis8AcizmIXBlGTrYRYKFqfzDNkkSLE8WHyIfnPSdGz/TagHGTiBlfRhjdrPnD/SD
uc+mYNHALS+Kf3QOdObuxKaEW/NoZd7yA4x68ZW5jEPak1TVg0Vl2WYIDcENb1XDb/RfIzE6y8dX
knDQFL8ox62J/iUjMHKnOBshZNR0vRcxwvDmL0qreOkh84XyFfFrDGiUhhTO8xeeyAOXi/Xih1m8
VtTl93F5S73yxm3tCCOUk6Y+9Y0+Tro/YDj4GpP4MJbOjm9ViYsVPFcjMIHyVKkSXxBjV+9Zx6C8
7ucBY7rc8Qp5s8uJQ6jXzrSZ9gCxsuhXgNNBeq3lGpbvuuZDxgA32cV6WSiu9eMPzhOfSMmhS6No
HRvddbB//FKgk2m2gwFpuTwZw0PB4IM/x2lNnELNDbHDhEjD3cks1KFBte9lYDAdP9q00Cr+mirR
3NgfAwEciuqdRLf0yRHw3auEgctVcVJZtCV5jFh0SYsMPwQgxf3X+CgxOwnzt/Af3KxYh3RuetME
rlI2h17rArcR3tfSa4a1H9H4DOoEr96nxXtcFrfRORuT6GPSVVdAmNZt8bu8O5MouQYheQ7S86RV
sdPBZ1fUGwtHvkMoQ1Vk+5rMrY58AB4Wvh+/FfeR8bL8zOUfEBMc5e3JWAY7jPqWMUHc8SWay+pS
JTwF87ehpFpex7K5gPT7YH/QyytuautljuGdNvLRGJm4z08YWU2Hvi8KAb+ejor/M2ur/fLX8D0v
mwt/iK52MrV7GqdkurbLY823QRgk7DHjkNowZDRn4PKOVQUAt37r63Av7fjCj5jLEM8gUSrta1eH
NH12ywPrmzPCwBM2I3rvv8t6SMx4BHwV3pZ4vMMMs19lGAHgZlZim2QOd7Q6el+EZ3Fm7A2YesZY
4dTh2bL7ej/O9a+Zzq9J0n1NMVJgm3wZKMrupyClE5zpQXXzVpT5NZlksMc57JBTaQX4SfDSxB44
b9IjjSY4l3XjnRiKbRcEjUt8hlHNr5QerOqOH4smhbBe9Pkhzc2ueUkKAx0Q6Rm+zQyhtN5ViKcr
o+kXGqhJ7QGNuD4nnPRoK+AP2D/TiM6w9o9xyrKfrK/U7h4yoNdFluKAYPpodlcCM1a21dHmhvM1
mXAx67/eRe8ihha4GsbiUXrcMIvw3Jp6Q9D7bkBD4snuHzKX+Nx5KQdP5mFV4OMn+JQrxH60U2Zl
bvVChcy0vZnpe5DnpZuCC293cRX3kWROt2YsIaI12t3Pvc+AOd/YmFuLxjBPooJSIcYvB0w8R9Nr
THRjqEtkTbCVAjKeiDOI1+aIpRlq5YlE75NB6ORMr9SwoSRN0MoEcOSaxVTPl06LZ85jWC+UmUN/
rKfoMLTRtqvxRDbjxRQM6oU61D35yoEc985cy/NAHaMSx3gsGZ1MqeB8QokXNo9KxD+dpvRZDtKK
hjMitFMesx1lHTMSRhepN5/nKtnPY36Sen6yZ6BSbviwhK6X4H0bkUASoZHnozEXM/hddneHD2ag
t3QwlQlNC8AfntXyw+VFz3BNAjdYJ1N3nudsOxlwEH3dPtmOS/ukm/7hKfm2Yp/xj15DBD6Obntt
3exeRuZL3bdbg0kxowQLCxMnhV8++0H/7BT9OUXCbghGFZiaVio0HiNzOPZ8lSAJ12VC+K8B5slQ
6a9tlmcZNQRYonqswnLYNeJDQxRF5+S+NQ27gJEbHf6ejn+da2oymtoO2buAyOkLg6fNdgPXX48A
6WAijbJjztCHHIGg+55T4L9j4D5ywfobZLq49IKW61d6buI3LwyRtbb5Lezao866e2Umh7a1NkZn
H/nasePgVhrDs+jbi5YI67B+HsKMjsGAMYJvbRfVi5w8fZVmfJ5F5GMbTspL0NU5iDgSstrlWRZF
0RwCy/3Sjn8XRcRoJAqZZMqE0J6oDLXG5iNc7i4FX6PlDo+VRpHnVge+rhe49SBvx3ajZL3HMrDq
qVqbCOVVM7TnMmMPj0q6wzjJDdQr5pbCY+vYKdcN7YIW0c/mMBLrM/zVtvEsoGQ5s7lHx6LXMak7
LWTUdW5O2KGn4jyPwxUvNHQ6kcfvwVQBcdD7cFrEGw2UOwwgA/I2m4he91Xa6tEmFvZUw5iVvdcc
MuKKsP9DRLFg0TPW82Hr2cU7DeudTupvZwjBmrLoQwYDICtbckcKF8FPgcqX7GA3sRDixnc+Q68s
tWrsxzjsGiR7hP3QFcC6kYZklNiTf3MT1e6RmvHseqTPIw/L8FbO8dX0qRwnF3pTv22C8ebV9UPO
k2J2b52q3rNxOkQusEjqNNg0/jEdhmeJVBbPxLVPXa4odLZmb9PVI9xywMewhUZ+X9vuKbCGU5sl
l75b5Po+2fZIU73BP7huv+lMWrN2Ik6h6ZDOKapTEVj7ybO/J7cDUZmmX9yNUXN2/XWK3J/AI4Kp
HwDc+ZbNY2KFD17hvHWawT1wwS0jjIOq3Ftmjfsk9p+ceDiPIeMxw3iO23BHsvYd2EE6B/QSa1R/
vcVQf3mGoqL5HUwio5t8Y2hYx1aIChUWXYs6NZpwuFRH3TYX25seA0/ezU73qOPgNaBFnFfBqWfX
HpL0RSAuMah2CPulbjJRxcbY72bAhl7TvaI8OzV0t70uWhPIwezNPs9skWsns/0d349YmWR04Fsh
QMrt0LiP2V9R1HQsRPzFmOFT1lZ3qLmm9jZQCX6UT0AmGyfyabFJI/NCxC+DkozeT1d/47bR9zJm
rkMw10uwqP7BL1bPCQD7lWGArLEzB4BQzQUxrIdjK9S5alEcTknDpMKVCvf5kgClw293CikDma3j
0MGD3CzJJbPM+7tpTOtN2BZ/ZjP8jEl9wTpKwsrYw9b1/Iki7P8Mha1j2cOP4zruhi87wpQ6u0+l
FKhcnZb5s60VaZstbb5mmnc0Oz3Ajn2z7Ru0x80gGeKkZLQaQuptR8D6Fi7BfI1ywUSxq2Mq/K5/
y/NanKOaM0Sp4Kjr8KxUs/drReKZuytDNlekkO+lBjOj6ZLZLHSyJQ4Ew5zwgp3r3ENwMKT71GFP
sJym2Qcw+0DjCMI7Chc9Z+I950wYtCw/ohY7ZemYj3Od4Va0IBY7DlwaGrSmDW7OKmENTz7X/DgL
bm1WoSqqKrijqromVukgvptxVuWf89SxsvzQ2puqarZR5t0ISgPcYbQrUaX/LGgIIJw6KEdTq2iN
tMyyAaLbloYsvLTfR30uCudqKeOngBkQ+cVdlEI7ZkgwrGtNRlDLuMJoKT6K6dyE7RnDI/I3dGvt
fiDHfdvqDvNr6F1Y2WjpCD2q9Hsgg1uFpEJnxRX9wN1cZkzHVRMjrPLFz6zGd8kixK679fKKGNIO
k0tD5KksFh65endq32U4rh64hy/8hzs6BY+iJdCbLRGPx4MWGOPn+YPm970yIBZVpBmt58HCChmr
ncUr1hOIVxIaTqLDXGpDEpORJLMX7wMakO9Cclb4yKl42P/VsfMv7pno5nX32JKBl/TDrzLFfaWb
jsfXiWjEg1b0GVYyIihzXJBEI3kA/jLd3gcNHR4bQkpnbPB/bxdcuzcX6wjfaajlJ0nhp8Zi4BWH
Po8iJHbQrHui488TlLfl+uP49WuaK/gkBAr1Pb3lPNvRKFL7cagFygcojZ6wj0I1hEJQfFBMUHzg
Vqsdf1swAEqygrEXzUwze7EpM0kfu6fgnd9Ifv4YVPghvaI4dHPFcHVkop3TDvOkz8ESvIZj+Z0i
rAzKng5H+jwKxR1aHnINLbwSxA3R3ahtl8RhMmqY+Mhbu9Cruty5hEOX7232avgc4hOkdLezE/oO
k0WLF6Dxc5PZO+nRFnaLjHDedt8NRK7awTEzpo0/dc+tHBkflLfYJMahUGS3z236kgu2ywGqBth/
FrUkI1RVyOI9gCkOosXeJ+3Stjxnz+joJgy9c9M+2ofUfOi2po0Wxk017dIP6A+RPd8lcfVAksEz
+RIPSa6uMsxuFkG2XYXRZKYJKqaOv9+ALOTz3ZEjCVdwONkubsUlcgBw+xZgN3VwMeOy7NDqohGk
U9an4wV852fAZ6Cc/KOa1dUy8m8DCjRIY/h6ZszJDI1UMC4bGDAy5RD4vVzZHg3ihr8kll4W4oBi
3mzvLV6kEZMru2hIZHyLWO6KpWKz49SuOmTUqKFhYt1I8AA6WXVYIkiTwLxJZzwlUbATTFiPBvd0
/KMvms3JI1ynz8g5G11CFM0A6bNz6Nz5z0F8zKNLX9rxkP0tiAk7P5dJ/OO6+BkqN5uQh9k09PBd
aYtds+/pZrs+HhriLBCEIh7i9RhTdFd42dGIafmDSjJ5zM0DnWn69SPTIfI8VkqFWIQGfCkyBB+a
E8GJ+eF1FJh+qmE/VSwJFtiUtFjQrKdcUALNHcAnc5brokhp8tk9+VDVwPwTAUBjrTkbNoUJfNeP
9EGKztk6HlJuNGEE7ihvMUfKNy4LDHUG7zTgZiyHnJFPjp+Skvcg+vHDNzSjV2kgMB/udKy3jP93
pkOCeK8YwyJ2yozXrkBmkyz5c7P7oTNdopVDMiXIB57Shwj2d7TUkUEqxo3jJ89x4V+xZzwWTsU7
8h0onyM346mksw62UK8DKi9nbpL1FBmcjaIxNrIBAF+B2z7ExQLytZGNcBp6LrGxovHCg2GO+RfX
JfxjpHCy6zoCcEeEY9Iwj0rZu4L1CtKQ2GmQbB1W7TiZLsJur0VpPDUTjZI5PI6xPMQyP6AUeELj
yY3DJhmYZNad4laFhF5tXUDHfuXvdIMqUw0k8sb9XRbNzzFv1O7ic90uOhTMaLFDi2NCWzqbLzyN
66QtNp2tyEgch7diZpGQApEq+xDY3dakoujm6Ao4vHnqUTNgFYKBvHC5ogg3igJGkDbVuV7cWXaY
b6eWCZmb2Q+5MI+JGyIzkscxDVd2MO1qwxBMCh3MoHhUKPsZZaVJsp8mzP1pZY84etL75eGsMo/U
H1pRE4rNNEekuPzLhFjc4EtEHHa2B0YvReTv7Fb5G9XPh6ab7lHhalK/nB7ZSHtmJvHjy+QjL5De
lKM4pFRxOGxtOvG09KIkU4Tc+pA/WpFsowg9aZQqBvbQTbfmkKdc8usngx3RIS0hzZqR/v6CX661
7WyDSDKvKOmcGMU88XmOT2kyPQVJxAh6eGlL/9me+/MId5JDyj5b1MGNcH490uiBM1HrpWazUpr7
mIrZlwL3X24iXOks4z53zK2kjQ95fRWg3VIF/lfNcVb3NybmsF+Dix/46IDMXdKb+zEkF82rGhic
nhiQnEf5WQ6CIVbL5KSYPS6NhXpVpQFA1kcSPobVZ0oc3jCmjz0XmiWb52o75AaTHwLsv4nlL428
v3hp9Pj8rVkZ/YgO06KyrwFrMfXnF8OvrPsypcPPYKNcpBckOucoADNGjXUs/5KJnmq1WFfd6pWh
A/BHqekAAWCDV72bjWIn8/ah8lwmUJAkuB6hu/H6G3zsN8j+RNcYr45i/TYgjouRSm+ObnY9npwq
tTZZmLkftUddFrXzneWgY6ys+Dzq/FWT2LaOeraAxscVbzZlcAxlXZ/nLKC9xhRkpSRxY+a4hFmI
FW0FQOWWxLZaFX+Uwjeb6g6vAG8uKBnU4k1b0sjw5JeRW5xronlYniOgChNbFbGsPXniqXLBuxls
DDNjsa5j0tBZxKDGkMcFFQsIZHYGLgfXXPTeiSvYp2cPJuALky7z2LBp6hqVLUwkb7ZfGu4pXjTu
Pe3sIxTDuKXYN+eg4rZvH9OazoR2s3PG95g30TtjSbqH9UzndlCwgzgNbLbMrUrbd2ckWpd9KIdG
WiR7r51asnA1FmtTArmdMdPkwWHw0kOdylcNJzzM6c5bYPk3/YKatqLxxbJmMljMqB1uObslN/1+
GyIRdvuecEYTuneV/PJV3LAB2WfDMY4Ia5A8AIi+1VVOZdJGx8gMQ7BvJK7WTWYchsz/7QJTMjqb
6YUTGYza1jtGpXltfXXSNQrTsCZkNejbc9Cj4E2zfCZ/BqGqNRxNGmBhk9DdDYe/wh+CfcY6n4MM
yp93Cy1GJcgTmK4o9DNSLHZfLsgA/c9kFB1dQxIqgh4HBRLUKUItw04/+VwqSSTtULoaJ473XReh
dhPxtM5iGNG9k3xLFHkrhbN4XIgVbRbQ8xSgeMDk5GRUrXJPPXi5safjgjPPNf5a8jmt1MXx572g
8ToyI/d5urjgZ4nNAGjOTyIgGSick6sJaoM/ixaNmFiXrZUWRXnsehxbVsHK0f5bGBcPU5jv0P+c
rSjeJVl1mSUazWJ24Ay3SDA7u392Y2TsYWt6GybXORArtgvJZ/JXiKnmmOLGnCx26bbQx84loL23
yX+uzPsoT4iiNzh9kM/mVBF7j5nosTVqDNTteGc4EQys5dqYxu4zobr7ygquTZTfd+QBwByhAdB7
oMVKBmN7wULZNEXvk0mlyAz0yIZWiXvMk+Zh7Jy/AvF53NzbRDIii6Gp4XD35zgMkDP3XbghyGO9
JHUldf1UVwGn5uLc9BNSi83gw+3edcFc1h2Yg2INj14ENUnbAhcY5Z6woHMy2+siHWkpRy+oJjeD
376NaXEuRj/dDy3hjd1v0XNwLNu49TtRyXkRg43aYrmU1aWjXyoZWMxFukoSOBRN0P5zQ+PQGtk2
CIoD+ezAQMyOHKfChlpARHgp6fAKpFkC2RvoKmpkQnzAjph3mIOaVV7x21W5JC54019TobZXRXo/
06UKMvHpuxBOF9w3T8fWKpZBW3iNouiBSv2pFPQbaBvjxzXzF5OBJqlLj+3yHNmYockkzLJqTaLp
V4PV/JVW6YsZs+ClB5PFMr+xWp077GCzu7TuKVgiH5AIEj+hER+jbvGQJBBJ4sHqaifa/zZqbFj6
gAM7MMMOowZ/VhsQKo+No/a1LC5eNP/lWMuYagoGET71NDFnfua+soPLJtsOTISDKb5fPsu4Di5j
HG0n/dJEZG6hrQQy9pjP5LR08UM5T+BWTOh7S32SFyaQgIGpAVpSzJP9QzDV407F1V8WFqxCYnc7
pqIEQ3Xpt7MINNklwxYITPqBNPVcRc5WUugvl3ozFhvbZExF5ArJ4ntj0f7j0IxyGtpo9hp97ibx
hkpkK1tMxw2yIpuESzHTtenViYjTHUbDV7giB9MIUSbgbcSlWWlAn2heoak798sDOZUYxanJCmHs
hyH4zWrFHJiOQmzfigDVQwKKn48mjoO90hZ6YhxFGXbBYZLnMR13rLCfso84/rnZFIQHe9IgPA/B
3QrUA7olHpS+MLGELQ5tupVKKOYIk/MUi/gm/AY8TxP03NhNhqyVBHoUGrRMAqYN8dSgUQUehcps
02FBY3HvJ7v8LA32Lq8WV9Qtrx3chU0xtckFYneCQb/ZzzJAoePP8yYqzNtUl/cDeNeBbBMX+KWF
53BNYxRagQXPBwGWmScAdaVgQ0SBt3bITd8Q2eoeeoe099ZEQYhy8tOcwjttxLS+q9J4jAGrIK0i
M6QE/k/lfgVdS5aEUYYbR7YvJVgsA6awfulpQkteLZYs3EvDncqCdVgNyQcSBiSrKBVi1BEr1/K4
+7Nhu8vWoEHV1c7TWCJ7HiVU4PLNI6yBuGXuN8A1kAMxNN/QgWccZjNMqaJrZjyPIbkU47Al8+0h
pe/EMsGukV3jCClXRfPQyr9qRd57jrfeyNNDmlb/8sm8RSggkMwzB1+a4K1c2hbDU1QwuGNzfHHa
DrqnvNTeRK8NIQN7UToFOz6wfWb9tpTy2i7fcSfQZyZpmB9/aALrMo/fkAFXpfEcCA0Y6W9O1GZy
wpeGIBcu2vdmElKctDQoo1c2kT1eBuz77p3tQ5ClC8X4I15VU0sKvdwWjGQznsjW5iofXmyM/MvV
y6+BDKIXcfxhMTO8DqN7rkqojVE/7EL1BC0KSm8U35dx84Aikrl/hSoZI8jY289BGzC9dw7LJ4Jy
7pSzylyon+487xRHH+MHLpV8nUOC7mYEqxMj41pb6LHXae0tlHC6BnQzdrkUr7g0rx06KO7n+Jrd
S5iKhZ3AziQkL5WWAg0pycdtKxQS5adK1I/pY/GsBUhEMM+nAMrH2fcr5peRt29C8totEnERoxe+
2NEbv2ti4xQq4hJ6QpWr9gVLLQ0E/wAYCSqx+yhH7+KWoB2LOSn29tx+ZobXvMz/cXQm23EiURD9
Is6BhGTY1lyqklSaZW84kmwnMyQk49f3pVe96HZbqoIc4kXc0LR9+zaZM07QBXAWtGaRgnPRndix
6J0qwfy+bYNhy27+A8T4d8vEmkSs+5hLQW0KDXpdpi6Y0B+9qnjXxu82IptR202v94207jNiixo4
FGou4vUUxFvLuOh/Mcuk6rIj++muLpqD8X37KGIWWVJybt82Bxk3HFr5wvzabcCWt79C5XyBSd1P
KqLoKHrK4jEkkj5vumI4ymo84hDfwrlhYEeiTgxvLpmWFIhelzU3t8cYYnFNjq8h3bRB4txV1XTu
4B3yKDCpGrnM5ss9U/WtpuW24/9R4DTtxPCJSnxsGppxRKBek2K6l9wCwo5enDXtHl+rOD7160Zl
4fzT1iUJxrMmwMgjmcF986L8SywftsbiNghuVvUBJ9FGUW6RaMRG9Vt5+Z9qyv4ReNhQ9kzBbJ2v
C2HzERbr20dHJ8mo7LHFDOunHSwZ+y4vGTAM3pefrrDIRJNJK4gZQkYt93UTE8LuCCmw5e6Xonjs
7JlxPSXkHWp+n0OhgI7jnClunOj6GQIMdkBs7OyrE6AkLc78c5VcyB5cOql+lLQOvcZFnhPAMiOV
1JXhWD1fTTM9NrF9luRgNQSCbcEcnsX3yh2LrgEj9znn36ksbg4LUNLn7yNvxyYMsgc1iC/KseKN
YTksW3hl2YyHnnahnI+m/e4Bba35Ci46XHoLzy7XapRX1nu+5EgnsELAFfZs21jbTgMgGslf1w7y
tj76SLJPhGroAceTQaHZtmqcN5dynWVW6LTgB5iFO6k97t0gpbak7fa9K96c0j0tS8+aRYWIXdG+
Uen5qxELbX7Dk8Srt+rASH/zduBB2PjrsBIx9Dkz2b+GL21HfNjZhGHxqjryeIA90AD4WQLZUZvG
/GfTM1nWrftvLHmA6gqzKKLuayaxtA8rvW/QXF1xKvpUgiTBBX85uXaEcM47oe5xJZDtYGBTbC2m
ofPgfOWEYFc+qSr0PxNS0soASxoXgDXFKUFPgjc8TEt0lzJ1npgsx37KNCVq3hzykVAgvcD+NJa/
75X453rJP0m94Rkq5TWYSK7XGkV2XeABzBMvH3c67O8zalCsdjoR5qX5Z+yOVdHeUWIv9iDqenvt
85LfZUBKo8L3HCQemjzvk9NzRB41qBeMy+uXMTtPzPuYe4C+z8A9RQsHF0a/GQ0B4SL/pAWkwvU6
wU3tCODqTN8db6v4CazxV9SEx3atvS9boHQc7HT2a8jMPmc8Y1S8F7H3MBXzuyOjHdbtu1U1jUgV
2b3hShHzARubninu/pUXsV/mnAA6XhHrGGURrJeKRVh5+Ni1jO51qZ4W4b+BajsmBmVv8qoPYil8
aXIpuIVWHzP5P+TfK1PxS8zRMYR3TIYZhAot4XaJHXXsOdik5jMYveIg+grnGrvUOBa4bDLb2olE
fs16BgYVjzCZ88dwrh5j5r2joeXT5l0JS7t7rcOCg4vwT1k/HplbSoai+LRc+m/0bL9qancLvtBD
4BG/w9u6p0EwAsLHf9fDN4EZi5YWt28pf7mBuFwGZjwmXb0cPSQNEiIdX+Y4chSC4Tfra+YJzCVy
+VmPjchdDyEbVzQ1gJ27J6wcN2oSf6QVbcO0/BGWfuSy6HbFD0UdH54M93VSvmndxwc9jd3ZSvpb
ppPbPDNh0SP9ixUEdCu6CztakrsJqDi39M9BkmrKQEaN7ermnB5JVJwCYm4b2VvflANx2ZJoIovG
DTgw6YfMYSpvJ0z3AumHthUxnXShfo0+uMy0oabF+isifXL75uy0pQT/uMRwCNNDvNInumZY68/p
dIV9BTOHok5TNV+pzouNmWd2zf7bicOnjnnIJq7ooc3hl+J4oj1KY34OCvVKR4DZTkQmLYMA7QwG
M2psPfsMbdbjI2Kq94to8T52NItZCJu4wqFejeqXXAlQeTiRRk/Af1oXx+4elDu9rK994mW/dCxv
cejtRz9lFyFNJyNAKbmOkJW+rRzoYUqit42rX7Y/f40pdwQ3fXLIVuFQYpjsUC99ChwAizN6hYjc
37DZf9Y22PX1ahN6w0YuD05+XC9S6wWm5kp86GL5y6JjpnZJZiYhryj3qeMY8Vq2MR0aGAYe4jEA
ocfeARl7flMdyw5lsiGWGWixbXNxMWaT6EpvhGwuEfuuWxrkQh4wDGwhqHqqOB3s/vjqNt6ACZN/
5jaCmxxyLiXNOTThv3hGzel5OCQtdb107uO0ep3s9pdV+kevL3msJTtmOB3teKI6zrwXbnFmWN1u
fbdyrxP2PyjC5MhnCAdc7dH32xK0YNPjjgxza5f73bNT9W/cj55bSHx2CcgkXQ34vCY+k4z8f9E4
3Q9VCfLGsya4fwzYWh5h6qdDjFKaWvbWurNkeKGyrj/Zur0VvioefYT/xMUqSUnlViiCE5AACcSK
dpPD1lrrhpMBnEeXuFfyxwEwop6wMX2t23WZLAmmBXRTp/nwgAz9WhcUX0YV74ITRkesr0cgrpfG
cb7sKXiw7Rq1zqCjtC4Z4Em/+HyqirT1atzxKLwyH1z6WaR7B/5ahqcUfe8mKO3BxQKiNqm/4qC6
+Cbh/l7XzwaJMFwUDHrD1ol3KhF/+0D8XY+erRc/CAs3YNxCdnPUnV0Pf5wOlH+NWD96iiIzfRJl
HZytvOXpKf4EhnrqpCByWQpemXYHE+rH1e6vKLUDGB3jDbTMH+GVX04Mrp+3EYMN6rzlMhDkVjmO
PhaMaGMCNpp1Ucdj9Q8yIYlgiKPQMsTberSaSv9erhYi0F4kZeS+1v4uiLnK1yQseje7L6PooObm
jJg/bijDoakxB9mbzQ5TdSHu0AmBI6/1YhR5Y8/b+C7Wy0lzkjeGCaHIzesgMS96w5sdd4/08p7W
B7iPBNIoR0k5skhRQuoKqXdZxGvSDTP4CDvchV33Ofbtj3KLP2NPEMH2oVTZ/TVafUDWlKbXwjVX
AIwky+iNQSDFAMe9Nxk4r9dC/nFszseZTr8BUfGjteFH6TPUtmeNWyUEB84HN6CjMOBXAA1RRmqW
0q1Lx+zGmxemKtGL45cvQR9ia1b+U29jxx26CXYSJs8IC/zWYyGuRtqQ6/kWAD9MZIGZL7lz5+LC
egz7242fPfh3W+mZmhUseulRxEoKSHaxlR39bsFxkj1E9XhbEq7SsVAfvTdSqcJMCYRJ+46j9pUI
02PZTJdswEvjezPSNV7k1mOBi+ez1WqFBxeLWJFwXvES672DGrRJffMbXz4Y/NHDQDoexdqwYsJr
wykjhoqwnhsthrt1Rg62ML94VnDhUBDILGDJ4cFUdk8kzb2hn3/kETHAWbbURcf54zQE1LtjNyys
lxwjrFfZACEcykz77Vy6TwMWKJU4077qAqgeNn+sHkg30YrOiK/BnTcyIVjjke4+50a/SwPxhg0k
hr7GiTYeov5C8WR/CsV8cSL5PcPLHH0k3p7QVcvLOfU4FzPzJnMGmqPJAaGq6Qlx/KMeqNJwClxi
U9Ex4BfesYrrTw3YKfGRNkI4/9B8tuDMt/OYMKZgToeice+OwVe01I9YugAXBe7r+lt1OEw3udT4
n2PaLFyGatm9CSPUw2L1ddwFfA6bEfvnxhvn05w4ZywuzSbV4DSW5hHbe0iDWrRLl/zWOcnDao0T
QfLQdSjRHBSI2VyU7VBcJefi1AKZwEHAqb1afcH8SBfdtq82gCGWTuoTqHOo+P4cW/zwXp2Lybqt
I4oOTobGSBDNjC4tiKFtxsHYZOFNrPvA8Duqpme7Xx79eY4g+UFByKp3m5AxNItHp4nupzmhgoLF
oRL5So0lvc35gTFU9MIefyIaTkN78TvA+mWn4wHh9UYEFfNPerWnEB4MBV0MTiZ6DVZZbr3YIoZc
+q68VYiNFWv0ulbHLeE9MX6Pg7rz8JwRr9rPq7NxLn7cMNsP0bJL8upmBeT3Sij8SIm/o6TAcKCC
tzxDAtfrV0KC70UvRH6CHIEihkATaeuklubsyu4QcKQoA/s8mhJoXkl4kqVSsHM1QrL6Nbeqka/S
hJ99o/+ta2SPJLiqrIx4rwYTk9samikYuQUuiJaEG3GkxEMYJU+TlqexwZSvJrxRIni2Zfwdj/VL
26lvW7hM33me3Do6ld7obYOozIFHgHYY2oF+rCFkfAA/KNMl2CTxwOOL4EQ63h3o2DIELUhj3Hxk
fmayYBXXU8LY6I7JtOkPdVmeG5vDU9YDA9BdfL9eO700rvdK21e7ZwS+dlAJJ8SlRF6WXDO7TE6J
UwpnAILAkx3op6LgoqicC+8aC0qqdqkLo7NzxYEYIzEWdIKk8v96E5TQ9d+EWX6IrfDvknKNlmo8
Rzp8TPiG64m9ArvMi2/CuzJO3hvC9VXv4vqCFjLZ90gad7OXn0XBVI4Egc2ECy3jtP47j4nVMGMb
8dUxGoked8u5wj8cuP1b6EXvEwsGZ+zXoeYgXHAkjDX31ch6H1ZNYqi/1fJlVUR+AsUQRj82ffaY
Md1Ycv+HXmz+3L2oo5jWG2Lhyn6e/fmQIpEB6+C3wXwf2RNlZ+QtcYIQmk7Y2oHaVczd1DhcFw5K
ecLIATNMx+OxIEc6FYk3JCw78jlVt5curZ90GzxIfwHc657Xftj1dUQIOea9+1D0NrDMdVOU/Fr5
A94gMKalc4Wae82p8QJLnu0bXii84wTv+sx9GMbipSZ5uAE8St2n0S+ViO/Xm1A4DQftU1Bgyx0j
nd8VuLCJlYEt6r2Kg43dMNEcc30LadpN0vgDdghtHvGzCYankP8BSPKXqV2TbrA8N3p9kJJEkSSl
JSCO0ocEJMt6G6na6Weppm/DuTdYH/O2f0OQpkUBQExjag7W2bXh5IQI8eNlDomroDz6fvGZNsxl
EvfSjSPdYPI2GKxyur+1UGJw7u4tyhMGso110e/DTF+sgN8xieqDpqgGr5W/ZxpEINIO7+K5jTDi
ts+5y15oc23wHUgBkvpp2PIDJvqlpRQcYeqrM+47IhoyO4v9PJoXh9gqKI70uUaqYk3loagAXjTN
M749ULEW6GzkGju4rAfoqrXvZjNd246WBKGBlRCP3czQ9Ytuek2L8avLsI370qnuZBr+f6z4O5NU
DFy6RXLeFinGa08CknMCn0Xt3NsNN/Gx1/NdUzjcbPm5IrZe5QGNc8R1tsaLbfr3SI/HMIVmyg5A
VwrftczlueKHXh9k16jnYsnYK5c/g1scIqGw8+j+Y/1hU14/2dslKi6jAhK6pAbcU9jEX1oTrYqx
F4ZVyV0DWuKG3Nfh/9ylMgVxaE99uql6mJT+6R13X3jdh3Dosbbarr5PVZ5wOanGcxn533OnkQVG
CotlfxmxqGlruOe8ede1HGDkUr9jqDh2K06tMo+scaQiRtLqaLxQlofmPpLpg7Q0lpsO+KxFaGkP
mmLioGZGzjvpD7Yvti/zEMngc0ktMDltvV0C9bfPA6ZrBshTMJ+M4Dq13n7TytpWbngnPHESCVNR
XR+Enl66NGKRnrhTzqtrwrGia6fDvduTP1sawYWX6m3mbu2tKgkNVvhtpKpflim56/r6s9b9Z9V2
1mZKeiB/jisYRpvqwSxJDmLbY7zYq6fUqV8YwKEhjJ++tG95iAsQMv19MpWPqQleewAsXNIFzgve
pUHql65Sa9NZ96+IvGMWko+LcW9GXhAcK8C4Gb2ZO5ts7CE29pNNIa1YcBxjuEHGt+pbJznfAJzD
Tl6X0O3NiWaddLd4HjfiUoY74SOKNkU2kR4FIefEKTnkiU4D2G3j4h77rjpxNqVwkMNM2zwOeKWo
cOnu55wuvcneEWQC5Of+FnNxTVwQLV6Dz2AyKEcB6sYSjq94HeWT27iC0U/D+dcsdymOZKJv6iJ8
BqTaEo8xrtAC/mYfMS5WOOIXJy22YIG/A6ybfR9/Eg/FN8JEpvaq+8GWV8nWMzGoDaOc73J5lB1j
w6ameHLgLIZnDt5+8tyyIHRL8EqZ6TloMe/PrLTMDylh9O4GWxyZPv+O8Y1Rn3G0R7bRfOSYSrEe
9ivX7OiZvPa52Q8LbuaINaQHmgWNAJwQkLUKv4oNct0GH+B5RGlH25QHt2Fdqpb20SzcZMIp/ae1
9dqE+VW7doW6hRGA2UNsTzRKFgAHBcwpkmFj5cE04og+8c5gu2udTRYk8FsscbTRLMaSGYSiNIG+
wwSXYm5okk6ICLBoshaXC+m9+avy8M5Z2Wrm4EfaOA5EJjhfViduI28zNQtvoZOo+9Rqg00g+gcF
34kIk+wPAbQgmQmox/SAMwgoPO9ZsispGZNzKN4DP/hTRVyPOdIOedbA9uDbaaYAsP14q7P+UcoK
k0A7X1yhD30/U66M108m+8woutpqmB3u0JHadJl3WkuSXEl4PxTzCsbqGV2mGs9b9P8pZHRZsBpP
vNRt/hKMI1q/RGHzNImQvlxorYSO+v8C6pb2dXTtDz3i0PMm1q2hk9UFre7eytWPMFyKU4V4J2yA
7SkaWxE5h05Q1dOOxElzgFtbPyGopWY9rR6B5MZiMO58t+OKlXzYafXoe8ldW7rfeBkwUvQEhD1b
qbtRt+ZIlHRnRwGaOfTUh4yCcvqjDVAlSImkj0vjH1VFbSaKe72vQIXdJtsNHzzCAwhguLCOddGt
QIykPAwV1wtCOC8uy14nxZtn7C8GJwRJcqfZuy6LBnPUl7QQISlOhyH9BC8VI9PJ1PDmFzAMEdpb
TcK9jfaJoLoW2v9eJ81b2vqPRd3eyEJK3j98onNm7rzSf+74DQa7YQ2dTz6vSk45RB/gPaKJKJxh
bCixdyexG6MC0dA+r5ND44kjjoP7iOS1GqdH6HVPwIRXR2tNPIGYSElpuSJ6nDlASCkhqnHm4qlw
FSEk7ITkI+AhYYyj8rx679lydzXCgm8FBzuSOyvVL5xWfhAFvxEWefOrNSZXIHjPU/RhE6Ld+gCk
gfaDg2z78FBa6beyq7U4omY4rb4w/V8SQCyELf37MfP2DZnc0qBtJMa9uNjZyzi7enlByG96D3V9
ltyIibBSD2IzS2hp13F5IQY7+FmcpmRsEX1Huv6IXXHvj8tnyV9Qek6+p2eV6rkQnC+ntWSK7j10
w4mxU5d7Nyhixyb2wFxbuJPmK041ZvOYP2sDYzsQuiV+znkU2kjNq9cUIcd+T0gmPtOFIdk2LfpX
fp9LuRTPQ9G90+N6F7QzxTesxZFT/kDxZif279xWXZqhvUETAWQblueMictT4OGWaedIckSHeyf4
ve2uiVD+GRcSzCp5D/IjFvNT61eXuV+4wnYNIjWSJwKhd2DP/nQxVual9b4swEenaW2MqtLpEi35
pzCx2btD8pKE6bnzp6fY9556d77EPQksK0IJrTUViJNF1UVkYzgJx4dK5uemHygTHam9nmqybrYQ
Cr52hFtodQnOYJYIWlsUOOJGWr/0ald4OjlnmX91vf7QpNVTF5JHF4P9J16mU9TI327ENLox3OMx
PLykU/YhqMxtBQO0ZjSvcoyQQUvva7Tts0U1ujsFf526f7BM8DPa5TGX7XWuDdUvTPMZENw0uKit
B+btPmxCm+NY+ygZ9/Pg0ghU5gkRYmWfpy44iKoVh3qYmZKXU3Ed8UMP2n9RWX9dNLfQuS7vV36m
ks15qcuTn6dQZt1st6JLrUy8+BZlFs7gUy7O+q1iifiLSRr336sozQ95omabOP5PHWFkqIGKAO45
+LF8bGjWigLUp8T1YffEP14x/q0Ft44uGt9KjlxRaQdHGDPZvoi4B6dZ+qcJRpb44dlvqGXJcTD2
kIhwXIcnM3jXKuG0XHkrhlB9jXVC8pjhUj08Ie39adzY2ua6+aom7JYOPULKV/lbOzbc0JgQUovJ
JyUVmloj9mMZ5LBTENXlsOqeYf2Rev5ZSoZPoadOWMrjdUL5PPIhajGcPLe/a6PY2lG1hHXEBTTZ
tJ9kw94GUimg/hqIdvZyEpAW1tTkTttkCrcRgIvKsG1GJvuoCu++6FIXREIDVciqLpKPmyDkxW99
Mmlz+B0t5ug2EJ3UzEU1AbTZOu2T5LCKJyfHSt6xmKnoo05D9ZKK5k8fy/tgNL9N4z2KEsWpBNB0
qPv5/w9GKpwlZk4/F6N/DLkmKxjOYzT8puzw7HTzAxvBjuXkmPMJmrIA0IDP/aGGmuQBfP50q+BW
jgV5xLIHDCZ+4pSuuXC81CkjplI/eiWU1EY+LNL741gwduPUXPy1Jras/2D/J+XU1Ke+5AhNo9fF
cQKmZ3X7rlw6sSl6OgiCI1MV/PhiAaCk5e/IRrSGiXQYa4o7gJHe3PU/iXBazvnfjvAOeVjghXpM
xn3Rju9LtDr/2+kOP+nWmYa3LDDnBVN6Utb4SaZtm1FxgqWDE1DJUjoEy7gXc/YC0tDdtCitaKZI
pQnu8iAK1hLwcDu3IJhsXu4Bubypn6axf17/A2Bbr3i5qCHAcck4clexuMah3veZf0qG/mWJ1F0Q
JXtmMvEuMZBLs8ThDJXS4YftiqGNtj7cfAb1CmEay4CXrANPchX45o4K55ZXddCYJAZwApZoZoN6
Za8Ak+ipAL9WitMaW6HrHDy/qr29Di07pxBvbuK9JWcY/ZlDbZosnPSoSEJZHzQmZPIXFqSyxKib
lzk4GrjZlrdn8UzrV8cEJn4kKsi9dYiToKI8rshUgxRkR9ljH9irboAPPU0uIB3Xay8VtupPjnXG
5fOMM2nBkBv95qWrU6+8BlhYcEmqdNE2Lxh9byTz24buMUbqAXFuL++ihI3NC5hwDLmZdmR3kLFY
+HWOh2YR+c6mNa4gG67q5j4eRVTv2o6L7M6ySvwnOiCnu4uHKevvdOrb6ZcWTRGsWA7J4CBXs4me
44IP8U+vfCjKpDvW2HIcVxaV8XmjVvNQVCHa7IpizMyDmkP8q17KfY3Ru5cF1zic9BusXc/78RIn
l1/STpr5ImIZk91vhiqgBUjB+KNmzV2tjLrLp62DVRM77ziJHLRJPpKiGZlfvlLtJdk7nAEDkxqj
ILgDgB9YFOP5dnjKhBocFPy2VPMMnLbnt8tSe8I8AD98OlVOzRPNdTzsnuJYu/GvsGqhfaEG9Rhq
G4bULV26WN/w8zCJ5AmhKqZAfmgbVqYqr8imVtag2U9B7+QbGBW0sueVBZdqH/gIg3/rpIqmne+7
nnMYVMMJOyLy6L0YAssV4nYXEfZrCzCnx9lJQ/qMa1UhUmJxyH8GZZV4GiLRY0AEKhHo6CHPLT4i
v0hsCxUZthgMsk6GSJ+FMW+B3cnxoW2sKboyIU15tAedO8tWhvyWKxrXWPGvTnU8GV9zyPBUb7Wm
uf4n5QCyGXkTk1YFOtub1HSwaUK+i6EhZdFZLCF5Uaxdu2VukX2eJYiFW1OQIvtpoNAzTlazs3qh
ImkvDuE5X1XsCBN+GJOvMMHS/iviGBvHVuXrw3YMQkBlcJEYU5JGmLpJga6wJH9lCn69pVNgO1tI
jIzdytG3foQ7OPLaYgJpxhd4l8HcrJNll5CsJyh2f1v6SgpCEXNgD59Dz/r+YTrPJxjV5RYlq53i
AyLqNtmjJXaF41HDs9UdZzsCLKJebH7VjFy8xVNTN+LVnx3TPS/hELUTlkJ/6h7Iwlrqza6B3Jx4
hydgyAoiTYxjkonjJHely0cNjqt0OMBzhEqCJdi4Y7vg0iSjVbFAhzVQlJEuGN1Ev1OCyAsh62SM
H0mIV+27KWsHz4Fx2lk/ByoS4Zdn+tZwkqQMDpvPYjvZSndL7Lr7nbXIDt/T0ndULQh2zvEgRdWL
mdEy9rMfRaQtfHeSpsw+OdA74w3ruo7jOw7qZEpVEnQMx0YjCos/MmFg7Ta9jFUELc54zDenNG+r
6BCkkT28zNIVXJ1ZrWav3cdhXE74NNDLEyofcGfkCL8pTePnfoRc2nNl0UTnUZD54z3wRLvL4aq1
Kq6Z809VNLz18eSZp7xCO3M5bdGDSJOfmYQXkaypPZoWU2sgu7bJkqVEbzcDslhO66OdCzrXXAFU
ZIdzI1mTmKw1CsKwxP837AoMy2DOdJ6UxAE7JrzvWB3d8WkUs1y5ypjpQhRzx3LRhqFrVdZnODl9
fIxpsV+/8bFyp/wus/hdaD9p6gFSFUvIyqQBsdVZ8maCSDX44XDXQqoTXdd9JDY4N5K7YDGDn1L5
9khQQUmX/ixlZ1164E7Hyk87bjUCdbH1HCNfRCU4D0whg9OO1NBkbupY565wiInsw17DKIekh2p0
Qq9Ium6dZhuN2JiFAXZrOROINYnndT8mH+PqZuwhwFEmbG/CQltKUtPRlkXHVK9NJufqmbqrfNbn
ums04vO8UqZmz+6QYVRUVY8VCg5gwUn3gX8xhGgJ+YahExJ6iiOP4erG6fzFbylbCD0D17O2oUbi
38sQQiyvh396aL08We+lTrr2UnNHbMg5uK3w45IoNUhLymQYxM/O3nMQ2wPWgwxUPJDDwRwZ4TF7
990hjpkHWyjFqxKdTcETeSsbqspUJIo2QW3yeTh2XE/ZHhe79ozcwAt3OeNqtpV18pgFpMk3Tiss
CfKySbqw3Bnl2DZOLz3Ddzk1VOPK+ZDPcSCbhzFQBZfroZRSNdupt+dG7zTOhnE+WukY9X8nIg0B
ej3xsmx+sacJJ87FHXxg1DcrqdtCX2I3UHV76AoEoPu8tYnnHDuaqeQ/2GK2dC54yMYU0HRoSa+8
144MJcUwE8CigxFlGjr7xfGrCnk+gTizNuMKVSh90zqe4YAfIuJl1YBvzYfnj0Ny7NHkOBwshp+Z
I2DDXaoPXZhCEE4z+9sCaBw8EEyfwufJanC6gs/hCMHkxBr72D060ku4UQvstUP6NNCWwzu3rPHR
wSE+Wg4qdnHXZUFn5f1RsLYrRMAoCzm8Q7jCWrth5J1kBAgwLs/1bhBdm/xLvFElCCBd2iBnlYrQ
FTJapUsRbAmwKqtHgRnSjglcW7sMhdpuAsy3Z/qZq1vXFxVOz1rYzVjsfG3VlcTvWPCI5xbtK5Dt
h5H2VVwUJWzbiAOBdyxrSn1SKkS13TwAnUrTPdzyjksCXbNAw7PIcaevySRt/53DEV3bUnzOX/AA
0sWAyA/mJOs+y6BWy1/SUPHau9QlkxUeMQYwVgcaRUiyYRRNPvKfLcKuOgfjTFR55/pQP2pWsKqx
Pqa6okEGtaSoYdBHDbGryAJb7RyKjhz23aAW2RK+sOA6L1op+eNElOTswTiEALs8+kImP1RQHHi+
myq9pbYs7Q/SCjMhSCb2i3hOROXOwbmLM4gZBNWcvqVaeCJ4PR0t8orNse1NTb08Bz7DUiyHOqgf
sVUm8W8WEhA+FCkWXfTtMh8kNBTM6d/WWIMh4MkrLpeLz/SjDf8QQ4gZiUFkpWsGp3ERw7gqgqhJ
3tOm74EpVb4fjnQp+soe8WNYXtYlxHXnjuCa7os2fdJxki7fxtdeuBwJHTleQMjLIU2+g7GcMKYQ
ceN6j/jU02LYc4KrsaSCNBfUzibJ2KMQdIAaqQdvYqIMvewwRreIXOZkK6Zf1jmeyho7RzJoE/9L
MQwEYjOwGAJ/QyFzEzTxMB4Pje6Nm55V28hgOHEecC1760EuN/dVyhRlZzQMpOJMOLYLbgIa7/BL
2zqgzzZP1fhu2TDpaBIW45CUe7cLAhzzkR7Ct7gCYvo7Sz3FjkR6TlH/25QBaCFk8bpm4wbb04c/
0eioHKNhhKTK2QsaKjNj0kGsZLSjag95uYz/jwL5dRaUj5KYZf2RtY5xPPSLVffdprMTULoWcLxI
wGMteW9x9CAVoqIt/2D4jKVwDlkgcIxZ1IRFI2NC7ja9bU8vE7xQVv8mruLshaKnKWgYWs99hwnX
kTqo93Ugy+EPxy2VfpZOVi3fPVEhDH11EPGcobQpt7uC8E5il9rOzAps2G0hvqjzXMQUdGYhnZoM
jhG6aB4WlIPNvyxyhcIHJsmwHPl/yaQqwZXC/cGOLKuyvznc5gIMdHbiiS+OrKL8F7dArmCS86JP
WKqVHRNf6wkyMphkMGswbI18J7l75MDpDX+zAU/QgKjNJ/VrcXV3cDGNgj6n5tH5JZlZtNzJdBQx
RZlIrHvvlhNw49s6scwxUCcgU2D+9EQMQ1avKG+IqhZwGSDB9nVTxg9817ootjR8xwyr/Gkuq78Z
aiPwCY4SaESDsF2sv0s6iQZRZY4c7pYTtkzeipnPEs8kieAwpee3FUt5N5dLaO5CFyjXzYNzQg5J
lZiAHhJrBiszuotNJD3jlj4bbnd1I/XZwVkP/9ETHM7IvVpiEHe9r5s1oz55COPgYMoK0k5iqnLN
EvkzMQlRGB6bHZ/E6H+xvyhKhe259Pr7YvE94kZxla/fcubFczoAcMqgo+Fa4DbSgZcrwOClsWr+
+p0VE6/tnbV1zyv/I+k8lhtHsij6RYiATSS2dKAVSXlpg5BreO/x9XOyZjExExPdVRIJZD5z77lF
GbIhwyOHHymWs7IgxrFX1qsqbovMoCCjjBGnCbROnZzMlCcS8brFJhT/dYF66juUsH/IQrIjUX/z
8Y4DXgZmqOkxCsMFpI2NrxIuApvzLuh5Sk06gx2/Da8BrzwhuGLLj6anD1mdVpbclwMO0xeJ7RwD
Z91Jw/qcU6FTk7VuYkDwnBIzYu5SjBzuRoVtdp20wXwNYepELei0BkE34YwolUi+j4iEk9Jj8LHP
G9Dn9UqihFB55ibI5JeRRnOhb4dk55Uwp+ZQc0h1INSM8UuLYHg+FyXZXDAi2gBRJOrvoujugEIk
OREGc36ecOakoXeyRZJE/tzacv6rpKtoD7xpibdP4yqRqI/DKUnLowh0oV9E2wB5WjNbHBMgY2x2
82CVt/mg/WK51jkAyyixCc+hWylBrwRERODYThI0yquhjEYLmbXFX4/JAfriA+hzSkAR0aPeknAI
invEoGr6whmvWptgFDpRiW5cLjOlPYmj8ptAiaG7s/+oauJW8znPNmETo01c8UWkycSuKiu838HM
e6xSLFXMHG7xwJjnVnGVWK6arvThXzXWsf0+DaAnZqzpwzh/oDsN5EvqLJ2LIqHSRS742MNaXEn8
ndyPuYjbGYgLVX5jf3BiBnAG6Mks0TN8ysPWA+DosRRxrAE07colsHH6SUVKe3ohkGepkPPOrjf+
cfYQkgZFMAl/sjGIKaikE6Ru9UTYQ2T/DoFdZyRoaAMNuQylrl+91pWDBhlShuS1F7pdNTpTfST4
8I9SZ1CaFNAvyr4N9p8xz4IqyKWI6kEUdLq1tBQbWsvliVKMJOyV62R6wkDPEVMerTtjzrmzI1ev
EaplejjWTwk9a8rHuWM/Rg6I9IhCDxAXhxYD75fG7OMReLoDJP9ds1nwj5jBs64O/VIzsvJqB0lS
3Zsmm2s/0qMWGks5wKOiQrNLUNgzu/9LXjUtVpIJ+TNuvhRvYv1Tc9kmD9ixK50qsKyN+WabImF5
wFSvbUjbJG0DhUyGaoWwV7OywzubE+H8p4VdH7vkOEn6KvRdxTjW29KwxVRtwg4HCIOtVsvJCmdd
zbp7o1fcFDggxwwxd95nenTqwsiMMPBGuDXJ/BufRUpHu0ZDmRY+ZEXyV5bF7b31FJfUmUycqvhs
ea5lHZwiwp9KoJDWrxPSMSgOGKNA+J8Y1eADyOLfrIFKWRHOYBGnXGQXw8yt48xa+IIRHh62SKnH
rVRkZ6pBcatjvPtG0ETqa3VKpp1dIy6u3YGlXlziZVfW1BS3PofBWoW0CHhlcOXVMsNBgssN4EVn
Z9MuNiayBGtnvtp2YamBIMPB1obaoougPbTqXt9EDDqudRWRUOGaE19Dd+wCfAR0TMsmLUsicCu7
s0hR5lA5hJmZ/Rc5cbSzPFixTdB1D2IMeNtoA+qflpm9P9DYf2UtS21Ysi4rIhMLerbVa+k9ZP8s
XEUu7oMwpmNe5+K7Hel7y5CtAu1JtAFqg768j/VzAzD0Io2y+TIxFjD5yYYh4GUwcfOxC2ZmPDK1
8KISEGoTtx8j063nhWneFmxQdqAprSG690m3QVqY3W3EazA18e/4eZK9lM0c7Bxn6g4WmGtYSzkq
Vhbt16il8SQSKNojB2Lrq2NvIydbP9scLgy0MmtHYT1t42TpLlXSYridJXutqG5fgVpZN7tGvRMM
RrJGQIUzadAqEmjtBmYVrBc1E/7Tljz352WYEInmxCS4U6g98q/ZzAtUCEJ6iVJEB7r9HueoVtwR
XhAqu0PrgcHEHS4JkzCH5Fx3Jb5uj0UTBweRrotK5AyROoHYZ3WM/dP657jsqUJLx9yAUN3apUtv
WWI7+0BNfIqWCDuVO31GjnwcGlqNyKaPBRXsxqfYyvcBOEQWqzjtyucS8IGSWw96c8E0/FFmBHll
sjiofWhfZwQJO/AIIb1NlOAB8Z1xkO4DxoZ9AnoEDwbQCr5e1iRpUV1dIqB7Q9BLyo6Gfj7HIQtK
bYAn3pCECCQgmO+xgyMMFKuM+B2q1reHRZV8jI6CBeifIX6NesHPx3IY0GBvCyxw2ibv54uNRWWJ
ySnmDkbS69OiPOozrIfG03xntgH7jJskqP9rCsyBAakbRH7grkuXZzv2fJXcbiYEhdkk4jlMbLpo
RCRMJxKl5y4yt11a7TnVnwz2K/BAiFHq2G6PW1czt+Sxqajr8WLo5S1tpk3KSzLrf/HyFeUIzMB+
kC+9iYxia9bpS8H+CxXzTNaxCdfS2jte4Qd8swzodqX5GwboMQ19Y5Zs3TPQkRVaxuWD83iTx82D
26OMqIF6lySmKIOXbsg9TSltr9vPONjx0VVvoyqBCWLH9IIAYGputo5vCSnexu2y/QySHviTgsSZ
1hMUKeIPl+RNIzyYBmzN5euTbOA3Biv7WomDqu/S/BwjZ5s08pCS0aSbxEBNi85L6U2/g+vm6651
LjyMl1iMBKKaZ0MnemhZfM7BszV5J1MzHpRGM8y4SaDDnNwO/4xJ8nkn8UkVi3gj8/ajaUlWBisR
zDj3rbdyjvf21Pkd3Oi8T3zUrlQazrMFhr8czVcjLF44f0EJ1wSvzO8YvQ+Bp28Hy0X5yKPMSAyV
GfJmDQYUrIER7pURjuuF2Vdvm+9lnz7nnnxW/6CS58rcheZjYYRPN9Fk75koM/n5In5jU+VfZHPu
NeDHOZSRkN0iOn7Qx/FWWPqq8hAsuP3jkn4lmnmES+lX+fTLQHEPwe/ely+L1LddPp6iIj4ErJwJ
1w6ksxHBfJrYRk3CeveUWtMo3NUQEmjlCSr8QWN033zos3fB2nqKjeqnqUZEfo4KtziLil9G8A9P
kUmyXcRmatkXCymd5Exnek7OD4y7ke/MGH8Fyv+K2KEsp3hEtWqlWKk78i0cEj8xSONsj/e5kyN6
nL7KOePAG9ZNPfkovm4xnlMLKANPY0UWj9G8D+pT5wACEQc6v2ReYLASToNjFxOFmCavBbIDp52u
DPkedd158HK5bWtt68xEciNgZOay7pLKV0t/C1CHLvorMrIvwmFI7nP9indtQt4XMVXLCk603D3H
vFQKwQCrHD2rd5FMiW3rW4GBbMvboH3eeE3C9rJ5CDHfxlYJmR+JY/Grj8vOS527AQ1exBLZa7cZ
+NSS8ptY91PY469g08Bk7yyabN3AEqrd+RgmsR+RaKGkmlAZL8whV73QfMsBeVfCMUe7VsXSVwfG
xPFdp/9ZbYuj2OZQQZvOs8Jggo1EnT43Zn1xyNDRdGfPIGujjuaaRG3mm3PXX2e4qVYsdvpgAIwu
Nrypx7Iu/z1fMYwQtlnv6nfvkcMpoAkASrKlORs5HcxArJsyfjZAlesT5yTmQkM5X3lL1WeeTPWZ
Whyeq3dwY+eRvvtgcSzQLyCRnC+FIRSRcYPOnl7J2CJr2eD3OTDn3Teh9jmG3iapMCtx9oE3fw6c
BOuJvu7J4zXM6mjQLXksnEBa9d+oBk8yNt4W7KL8kIrUxJc905eXB87LbUZ+ENa8I5/3ztVSAnlB
qUvHZ4+HvN4F5zaxd2DFmtMb8VWBC34Uk4XOwNiHbgjaFk8Df17HIUdm38nRTUCHhI2yO1TfyQwy
Qn29NQtYUyGME3YT9g9b3YOQ3wsWlhqrS8XInz/hWcTD3e6jp1qX5yKEcc9KnvJhNciR1XLgLxqn
zcTWFQgLzqODPnob9b/lkBx1DpJWVDvc5y1Tiymy1qlN+4+aQk5wiPCuIRxBm1CsLe0VPsGDW0tf
nWnqzEorCekKJStXOMUAf7v35rrjtqHbSOWiCDAfedBtMuSCGe+n2YOd5PhQt5VWfqv6Ie2gb41F
cwwNa1/jtVSftWWBckwgF45m+Wi4DQaURPcNZpur3sYJXXOphTViGTOuUGuOznOesajpxWVo5527
QIyukx5PrWFvhjjg9puraF93/UvCLyOzeevkfFua9ijJUF+s3Lc985KDx3aA25vuA0OiTUFtEUPD
diQ6V7S7PXgNLcl9g1BgVXfkebxmfAnI0/THuTgVrbNWL9yszdgbI2Z0SRTSkMzCZcLuPdiV5SsF
QZG2FzkGuKvwfXMrT8N8GIfyiA7zVTO/A+rmtjG4ULEmlQxysAuKYT4qGEE54vetMxadnNYWD00z
5WSyI6Xi76ZC5hBGGDpm3pdDAMJq4IslH+bCyofVzEVQsHrRsKuEfVK3Sxf3ar2P34kxf4cuHT1g
oYn7PNvokeKDPdvvZRPeM/ykC91EPOTHxaVGwShw0pG6Jw1ic/VXh0H4zrJzb6DMZByVfGS656tb
ZcIsYCbtuSvVSV5vnehTy5KLyUuuaNxMTTfKb6R+N/Xck5Xny+SJDc9O8HAWTv+sPmF2LRfLXq7U
+35baJ9JR4ZtDiO/leVjFHqPyjSsHl1WSKuWHATDI5fPrXbqNC054WFTP7hAM9RvFi0yXtcZC6ja
OGQEbtjp9Ik8iNel41JjFjMCzMpBmxocSYX+ionsSurvLm0xNqJh16E8agXEZ2t+6roZx1BxqSsI
iUFq7FLsKnqPxQCLHWuOfpsB97FacsSJSFO+u8lBKEoV6YDPGd1h2yLBcjPvUMrhDtRnN4ZEcUh4
nZWzqVEhqoo2sMVej+jJMS8ZS71R/iEnwsGoV+clISS5zI4zH78mmAhTLoxM4hBEkEaM0YlMAhlH
Hry37ixHBsXqe4m6ge6QT139cQbKmnnA3OtE3jGvhqdWEs1BGaU5gCqD8rui0G1a9x7H8ZM6HdSl
6VjereFTqxB9MIW5tYO16cbh6FFxDKw9mAEi4JBHopcpoNIX4NoHIpOhqS8bp7d2kxmA9IMBRYjB
NJmnXHFNkNCz/t/N+OIdGjokqhx9zTbm+66C7Mi3cEsUVN/8VVcwKIi9ciASh/mv1p7r4lwPcBQ4
cdlkrbIJ5qIqtzG9BVzrS9592FxPTR9f+hx5Eo8UlEHYkooUkfpu3oO6Tw5Jnp405Pc1FZtjfZPH
DtFTPDSImJKsvFTFR98FmCpc+l4SdohF3+XR8lHLYDdzbnp5u9UZ5ahyR52bVaKw28AIuNbJm4OQ
gc59kA9DSpnsWet6mX0v0p6aNLmIJSaQiCStxk2A5BHwjQUq41wKJus0c4VN+AKVkcINkyOJTkdL
jsd4VIOckP0l419UBw+Zqu+IJlTlj+11J/UlK8NinE4+hLR1yCxXHZRZXt+beHwPFm+LUv/IlUP2
pPk1QDDo5fBQBtZB3ctdlr0hDlDUB7YkT6ougfrxX8MMtR8pNOcWumPxolP329prJvlMIojrjg0L
eHhVB1kFwmXo2D3wJ4KpUl+w6LyzOllYlR4ZzfzpaNnQHuzUXYpdiLgTkqzpcJBonvNo+BqEOfou
GJQ+yz40RYzhKWW3elAthszL3ZR2yIxdxILAjq1iYnuLLIaGk7j7XZNiVAHoRLQjgSgw2coQ7F3F
MgQcEH26DIpjVeJ/1a1LR0nAOhE2d/xrDwYVVMskcvE5C0KKSLhNO7e3jk2v1PFIvcHn3dXh35ek
q/LfqrXsw+VUoqWEAPzvdYkJewaZelKvNdvhAztNNEMmxsTGfgq43ptuJkzH26qKfQaOZHDKqPed
qdTNwAW8aj1uNSvH/BO0u7DudgMOSGaXm76V50FeGrop5ZMMG0ba5KuJGkl9mn5LKJu2W/oGtE/D
JUFiesiE8zQt4lDz/uY64SFLvpODtY2Es1MNnz1Pa5MuLe/SU8MWSdLbsTI8TANGJEx7doHoOSuY
P4c7L66vGnACdaN1wIt7fmE3f1BlYMJzmqDYE1SMWU/XSljrhmt5XXHkG2n8H8vMnbp41dPiJpAM
+VY7dI3qGY3bVyfvtrlDixm5cMqtjfrzTPoIQZdU17gzeUdRop/TKbgg1ub9LvaeOzAks/cC+yAL
uLNLJpKXPddQn9SjwKLjTR0XKW+/q99LNWwLuh3kdVX9DM2w0wwDlzPRK4i9CJnp5KUimaWs2x+i
SSlqHD8GYhP1y4k3xm+Zh9YIu92A0QnHBzXBroimBwU/KCi5Mi3b646Dptzaqn+O8N1NiJ5fF6gH
86t6JfhL9M48mnlNKQ4cgZcL7/Q1jTTo5MlasHQusMaqoFgQKySGlRoPjuAuW16ov41svEFCpsUr
NlaVsEeMNoLgN2ZnxAorkIziUUVKyGFP7os61/LY2/Ms8yDIwPhsi/GWd87FSVC8lBdV5qprlMUo
dlzwleqTpjpcYMJhemIAcyrTmd/CtXgmg/kbO8tRRniYcj5LHg7163KPH5xRPjCqA5hpEnCovuns
b2Twkhmc2M1jWYxbbTHOunc3itinIuTxI3QIjOO/IqWdBDm1PxYlv9Y8qLOz78TjYiRbVfVrHIkV
T2DVjK8NXQRBYXtSN/3I9J4Je+GnNnk3uQr5kNW5bNJ4EGChmhrRzh+qydTy+Un9UeqlU5VRQMlS
MFtT5RQVYBoDOatdk4VE+0CTsmuSkeVqwGIjC485I59G5lfWpZim3I2efiF8P3IxxTS9mmufEHhc
VHvkmcTsinxjKdgrQuJlMf5sungUxj+21q75VLys2Kvj1ViaC3k7HI1ec+CCPsbctVDvWcI2viQb
KG/1dxtLtMcp6IFridgxrxzGaQ7Aqarw2B8t5o/wlscEHY7bsPgoL5Gp3SL4iLFTP+ZctiyHDup7
YB36mQYOyTrRcTKTDxeGRoZEkAWyH1AlKmc4T524cApt5zB/VzMHmufI8E56EpzVgaCOYN11mD1W
NydIyEThyKtV1REsOyYJGXxBNWBgGeHjdNmDdjok4fxuEdLGyujKOvRRNWBVRs/K90KRsDPNmsFU
erW9AnmTpFeYVmM+v3UmenBGGlO+XKN8+Cap1+9GRHqRm59sr6QOc46FpZ1q7luvrjfREr+pagrB
CuidLv/XHaOLVZ27wK6wKuPB78v8ThzwI/+/4PNiGu0Nw3nkZ+r5+9DuPFpevZNMRHgmQAvu0wyq
IfYAQHnAFJbgJ1FWcF7QtqEopeBu8jRlf+zkd5f9SO0Y+jlyvD1SGxZd0UWPw0vfFd/Mo/ai/v+Y
IuCQVOYtNRNsF/kn6CgqvaOKzq4U6n/mFBwNyUI8psT32vZWVbUB19w9ps1yy83B2KjztpT9jxHG
F5QpRwtOQeC5T6Lsj22AXgl8qp8wg2C2uLFy7apGi6oAzIZ8z9YGlMbEWC0I4D+bdfhACPePDFjd
I8HlUG1f64hdTteyltQn66omNUbrbFQ5hQmWRBSLqzDfL0aJ7g4jsOVZmAlqcOTJKWCWuWKEvp05
PObSJF4s/WQBdJSyf2S1tJK6da89jVu9/Vew9dCFGzd8VWehqTdvXokvm8nTSBMYwZ9RBUhkOdc+
qH5VGz5yX7KquZld/wDljqQ13vM8K7cEtWzQhx7blKW/1AqLVVL3pspjKzOvCBbPHB6XaUx+Cy26
QsQ489f5TIo+WF5uBCMEoEK/Lt2XbY6fhRMReqvb/81Je5e8x4VldnvMn2QVEhmLv+Xc6flbMeLT
dNx9nc5Xp565TUjd9hyewyD796EhzjsZlXPwyCnV45Pjuvc2ESctHV4QY17YyH6NoHL/9dwjhjFC
yLguVDHw76KG40mc/E3vqhMApXlHwtMLJMFXgV5w3ZvLI1PGTapZWN/Sk9EQiclk3qSH7pAWqvGH
ZUUkcGb7gYZWoVtTSu6+A+quqSEUN1WUjD9GR16cmudx/oM5SD1meZWDcnzWT16Is8ZFDrOyHAfn
bfAYV/hZO+qfpEbkqgGvzZ2dYYTbtkKyIvl3kODe2nZ+JsCMp4ZC1Z3K5K55+G8gXlyaXuFKHPsn
1ux92wf4Jj1thWXwXBbFOZiS93GAWNSxU7Alf2wZke1knSjxD1h8/h0mApu8eglFHb+ojiobzceQ
pyWvyaNgT33r+vEZmK9A3N8+qJkS9ilmBLSmqjdCyspeRX8EB8fbki/M17kCHAGhT3IvV33xRwPx
rTVEJJXF5zAne8h4UHNrlpceQD2s6KdRWOeGw6w3W3dVYfsEoln5YTf8aaJ9ib3uHAjrwWEUNEpv
N9PTuZl1x0nno//cqiendIE02617sfTZ3Y6l8VuK9J7EzabzcpOk0+VqMUYco5DNXL1TvQ0k9o/Y
GYj/pnG17fSrmPqNy6hzHDx6QvsYWRXixxyIiQHXmmrERm1oqNBxw8TxCBUERhXx5HP8NgnTIEe7
eKsTpEIIEL7Rbp3alq9Xpgn5QEP+LjPthKfmdQxJ+hIaZCanHX0VpACByHoM0AgZTfwyoeVbhSNT
ElJEcOH0XbKuI7yQedkG9Ioe0cBG8rd42VtWjB+5I9RMA6hsy3YZ+HFMd2T/SZvQPm0iOCcufwsH
XTuKhhdBJgoKGDxJ6DtWMZIBHG7YIor23M4s29C3gV6sy49ZtEil89dSNAiJRpaYhW4iFa3JYVui
jFhMyXZenfGu8F6E0yT7Ol4wS6MOYuUhdNU5O96fW+EMiSTGmnb+suipECc7bDf0rTssO3O2H12j
fVfzMFUU24hoqeiHsw3iVSuGDXK340xCmeul/sRlxsqZYRHtsBoxT3XB0cZj4RIpbdgHiNZwnjv+
VBexTWYCRCvCN1i9fujo8yZ28vemz17FQDou6QTY4BGuiAYyCucn4RQ+/3lPIs9vGsCVKVeixk4h
BPYlsbRggWGXnqI9ZBksW6DeDIjow/jZSeDMn0vD8mdXPnsDk2cPj6uRw1VxzbsFlxxN5p6MHCaX
OR97S99SRNjaMkiALiFz2dLhieqPaESCjVnUCN7SjpYh8okyJyeIhBs2/Pkz4hnf4KpgmMDfG20k
y7e+oIwqk/PsVjeTvJ2OAIF0cKAh4W5eGLDTw5QWq72Au9jMzuq6j8fxShSJu0KBfhj4FzzLKrZa
iZ6ccXGOdWyn7tUwgGGUdN64U2WWmojhpTigXziHmuZPJRPFyctBu0aHUQ68Felez6a9RWmt/kae
PqKtnPTWUk6X2oyVzzv2zDiCsPjJLHEJ7WlvO8Or3VtfUw5J38sRCFOC9F54CXEyKz9rtAoXvNq5
To8tXE54tXQC40US+D4nuSwYkbopDtOAvWXdOmxblVGdp+eN5JjbnAzRphSVr/5FIzc/EnBZh0KX
Rw/yBJP45BpScQeSslUKKAQMpxJBa8MomyzEej1UymbIaQTdpl7L1mjOkIxf+8br/QJQGW7v6EQc
RbYi0+g9NoKcC5DNbIuHj1kCwPB6l7R9gRgsqc7G3IR7RJT1I41B4udxRJXWR5feqo6tHv/HuSTU
BLl9lLHYtoMx7KMsd4+G3b52wJ6hh2hHNyOIzXTjhyKM/4xBPC26BvYBb7ciKRJ381EEVQaxsD4P
mgn+vXVJW+RNvjB93EVu/aC10V0hQhqZfcD538f1+JiBzCAU8FrbwVdp0hETSoXiOdBfU2k9zxnB
f/3k0oYZpICo9zAxS2Axy554TEQ5LtQgzPvrSYdwSj3zTJw6IQi0t3q33EfHu1FIMBG27d+lVk7/
vnhs4v6vjUa/X4ARx460Npm3jDe1S25C5tkOU4SerwTTfjOIL77Pj6wHNpsC9qLhJaNd+6Ix3knR
kopI6b+z5+BWL9E5ies7h9LBqNpbz6ZLzW9d9kGRnhU+kQEPmrmwEjQzgsWTK3cqINkJymzHBNEw
73PX/eBUAFRi/el1dG4TMIpWbLHltbINKj0UN5KjJlrMPZHnXB+sbkjWeGLsBkyRHKQUq/EkwVgy
oNhrxE/P7XzEvrFWLZl6UoZh3gVhQ/lCYq2R4VifaRTmSH+qNDADDt2eWoug7ylWBBbdc1bjuCte
5hCDNpd9MrJLzNOs3rcKXN8X6PPMMdzlQ3RJzXSbN/1HUWQ//GRPjaAMIYPkwXR0UL/dpu3q/5KE
JCQmB8aUHuBdX9PBInGqos5IDaR6c+Fafq2hSdbKgz5Pj/j40evzqzrk9gb10eG/J5VW1Jg+Nhla
0WE/LYzZeIntEVxbNGvgRdOzW0SUJ91PNbLObePIUNoZRAQQ3ljmFZ28BYV+aazuJe9ZSyDXf9cc
auGJNbnBnY2bwh8KnIx2ty88ZFVzj58BYZh1NYQRAZIPD5KiZTRBprXSIxK1PySqxlA/WtSGzM9U
PgKMtn1A4tG6DlM14PMeCXbcRSVQDpfuIk8I70pzwC5jwrmHA2NbRPads5VVpKviuDAIwDNqY1IO
Wp0mtnC/kEXiq/G+U0ZBcySC1VSop2EE1CqGiTgNO6sOgt/ZXOsyrw8Boq1X5BEEzY/R0bRT/Nr6
ezwnv1pqM9RIjb8hyZCeaQ65JvVsruKKCbOWc5upNzw1o5tlWnuzYkxhyIlJnJ4SXgH2NWJQbliP
VSK+uqn+ZgH7Hg9MwdFdXuPQFSvsu855MAomjGqyRMAgmTf1a9ngHDFkz2FgoyfogIuJuvtcTCta
IQ06akQaFmZ0J4n3kSFFgLEldoCwaDVNePKnLlDC5nLWIRlTtKrK/W7Odk7rDOxUxxcB5WSdOkm9
DgQ8YMPFuo0a6Lew5XtLJR30+YUF5weyOaz2on6gBL43MA6ZJmidYhIhDlM17NLMn6EhFjWnvg90
mtFAsemIcdwMff/Qmf3VLAeIcLhOcaU98ykfzLh+mTKXic5ASJmnMy1mwJjpxpvdIiLuWGd4LgxQ
NIYu5VDxlrjNE526L3DADsy6gzhgL6Blr40ZP0Zacuhj73FmqzVH2rbV6P8azeZsh2HKVg9KTIUL
LLGdg02GcsgJUdT6U9ahNQsG9571zgXE7a3wmqOmRQeWqZeFmCUl/XiA1PyKcwngT1BeArCaZIeJ
tfkvJS3emj2TKMR370nr7NFdPxSFCyus/Fo4/3uhf4yOZPKnn7lI/xzRP8dsFVYxBoPBFDP7CvEQ
ZLE/JayZ3RoCB+uyJAMYVrYvTWP/9+9Zk1m97czSBQuu3ybLOnoDqwVUsMNaDC2hhkmA8a/4TPrk
mGfauXQNZAgLvo4+y5lAROUWznqxorW95sSEoHyeng1S01f6GP7WE9GuVpetsZzxK+vaq0iLZJPN
1ldMlPNFMiiE/bAPse5PRYleBEO637j9sBuwd5chillhmsQrFsWpLeV/RcHgLk8HnamvjmMLPmaJ
gsVLxuexsia/N6zXPMt+KxOkc+e4BQ+2ZPvVRFt8YIJP3UVrPEmQ/kP/zirgnLrmYZ6TG0VPdEPW
2+MO7j+MYPrtpmpntDrZz8WBY/WojWCXkKsAVKsmLqiiJa9pdFFsEkg6vfYQMlZRbtjflTtl1yIK
MU+PC2+21CAfSlQAN2IC5DFywBwuCvQu0owRpBxT4ouyhpCupXZ2pDM0X2M1W/8lsGNOTVxnzxlk
iXONnyvd2CDqUCYHHNOt0fOVOilbD+JokuW5IGtu2/UhYSSQhn6aWKVJVrEzf8i0rJDCoL9xCOCA
dB+SfyMdZGBuEDxx7o8qCUK7ciCOH0TrsMDmbX63Lbs8zvUSPmsu+ACz1kDsR3AxoeAkrEJr8NQo
db3ytSubbmX0g/Y+t8LxSRAMfYefZBV54sCX8dB6OcxSgdYEnT4+Q5gP7LKp8Oxl/om8kX2+AYP1
jUmq73jxp14Hf5OcQDbRkmGk3kZ4Lg2jP4Wc0tgbX0uWC8nYXiGO1pzmyczt2cDBiFk/jvsOLy60
g52o02th6/o+FO0XVvafhBE5htQbScCvzP4+pTbdKRP2g6F9aZ753OfY6apWOidz6fLHHEPeAz9d
/DS0wyMhXuAZM6ILMoBhnsC3XhnDCy9Ivm+oGLAPUJoyMCIaLzDJsfBiEJdMYj3q85Vuw3qFMnn3
LLzkZWVZPv+DRV7qfXXEFG+ysX9DeYYgSiwP0m4+Ep6UbkjfZqZl+N9ezQGvr5n7tSz8zBGfUnIm
CoWmYhwPyAiNZ8aigY31sKDi5kIgo1eYRAWwbZbOfHYTOk1L6NupSh4mE15WNeIfSgZ57RyikUkN
SiPa2drJxbEwdTpsUUCUEcU5jJuaNFVXze+sGmYro9kQFHVMgjLynl+j97jR3duY1QQX2Bc9CLHZ
oUuBiGKsRKs/8pxgqk+drbvQ9EGSYgKa0He5luvHbCSCZDk2rXiKq+I86PVGgvKKJMeR3gxPoBZ9
TqVD5lTPuSg+56l79CLzo8MHBbfEOMq2vTCrvBPvfQj4rEYJ0GTIs+nmkP1EFV3Yq4mZ+V6OxsZh
48XMxPEBj7CrbPCV6Ll26bzyvUC10WEgCEgHXmrkU5XDj4NXvtMkUWr84/D01y4gTyuzzm4ZvIK5
3VdxzJmSzdcsFS9uGF17PqQVQI4FGg0BZBi6kSdrz3rvPIsI8Cltzosz6HIntJpAa/6Fynsu6x5o
TFWzJZ93srNYDDHiSLPL1OpXjNy+UcozC02m/1L/LxHafkIZhkiSRxjlHcNfamLGkFXvnLws8DBL
RFusgleplX+FZi/nxCn6TdoxDpHdAdCA77gDMDdc2exCajx4QfPuava7PY8/Xsey3SgAZzeK+94x
opf6JoE6irFaJa6Vz3oR7c152UMCuhsIwdfEId2WDqoJK6dihQKa6lDWFbxHB5thHt9nG+ViFLbM
XueLVjtwPbXmNxPIGcd8nwlMhEzeUDjpwYfdjD4z23eO0mukDQjXAj44zXzSAGXPpNuVpCQClD/N
Nit4tWW2jUSnGUwOPDdsR7qAtRDKw2KEx2ExSgXPmLHvQEommEIVJhtGArKT8CWe2PTGfXMGBX7p
5YLZusMO25asYeLmE4rTsi4m+WGa4qki2nKFeeCm8D7VrOPFzbejxEXgVgx5Z0H8h+czKXiJczhg
CLqJDtDYZ0k+2DiFdFrKT5zQZGJU7QfAkFOaDs9FHKMsjU6yNr/l1L4XuvvMI/z2P86uo1dyXrn+
lYe3tmCJFEnJsL3oHKa7b5i8ESYqZyr+eh+NN3f4NSWgV4NpXJBikVUMdeqcNkUay/YEkLMGIsMg
bv9vUIIpyMZs4i55Xw2dOKBYT2yEBd7X3q6+enUGKEDUmQDsFUiooFQSgdH4NFTUgGYA6HYcD2Sc
//7Xf/7vf//o/8v/lT/lyQAq5H9lTfqUh5ms/+ff7N//ghzb9Ovx5//82yAov7OFaTomfv/x7QU1
nPgj6z+k35ljCkX7E6suAS8uLpKvpbS+zbdu329d8L9bx4s0xyW7JKcapdeQhsNxC4V7q8can4b0
5tNHF2+E3VAQpJCiLwWXL03Oz481PY3nTdNhbYNqJYEMpYsym0OQ0+xAUaK+nW9daKxC/27dsFIw
YscVuK4TEI60uKebcb3tOQci10M+EQVO8x3pzE/+7sg3PNOLqpic/Lq5pZ19iar8QQtZfzcNWsWG
9EVATnaCo2PtGUcjgazS/HdPy+POohTKouSgbYoIcaxTnnrfC9JsA7wb4NXlIFAJstCHxjbc/XsA
sQFXc6loTmCtTUDRCylThPP579c4FXf+bptSkKkQlM1MJO+/IDFCN+OQgMcckW0/38P0lXcsxKel
9WaBtiayFlmTW6ckcC7UGo+F3b2jwsNjeo63qeAwRT2UIx7nu9OsWK74MbILuBuHbHr2Ah38AIZW
XOMrowROPYVsUfA6341uThSPriyUgZqRKE7UzJm5ATdsBjBjMorNY+1P/b6xmi0Ysi95VZy4Ff9O
MlDbQXZw4dutyanuTYni1X3cOHjHgLwzi/qzk0qgumpQ4XfvsjJZlyQCuqvdY+84JQYQvB7yEWmM
jeSxkU0f9WZkfknxYi3i4QQkzA102+CKLuqFkekmX3F1N5Y5t2k4AEcLio0q21QSVU9JvC2hT8ee
HhuA4vJmizs6pf5wEvB3CFdU4U46kHyeb13jkExxdgFOsJLURn8S/hDuJaPhuqUjPQ6ubBbWlq4L
1edlKfAe13SnBkERRcqg1BjIB5TixgtTrOtAcXnM8FhWptvicC/x/AhV0Rqc00Je502k8T2muLhD
vbiWVt1CHA0Y1t7toVk3QkRlvnXdx0+/v1mfYWuBV8Qu8fHS8C9CsnwXDkG5r2ocUB/rQnHu2Ilk
yWjdnKICjJ6ytQ4cKYy0iE/z7esMpPh35PZp1VVWc+JsQGlfmxhgRAN35XzrlsbLmOLBFYi5ILYy
ylOQIrHp7SZgT5QC+dtt8mzcouIQ2C9AluJdIaK1Icc11gOq08BBGwLqSjYmUIrz36IbqeLwDqoJ
od/CU7CsmS/UBGm2nT92IGSKmxt+7cStX5UnZHr6La5TEOyiw5Kba3ZFW3FzUB0zr+UolpaeB4Ry
iPSd74NaDEV1YAsCJi/vvhoUmuokdtyFidMYy1b8HtpYI2FxU5wgbSpWOQODq9OBifahqbAVp3cs
AayrwJ7uZ6OzsiVgdWmWuuv51nWLzlacPqvtNrLAnHGyIFebD98cnP4bnLdwlTo6wTOp5c0LLvkw
bsoQxBXiCGaITQpkdO0Xh5raRxt5v/lv0UQIW4kQDagd06bF3hyN5SV2kmPrWS/FxBA73/6fRXBn
f7anCXwTghximnSIWH6aCjhNkHhmzSDXoOernJs7sAIiIDYHxQCemP0YCsUolgd75ZigIP4Ilhrw
T2dtjJcB6Jj9IiB6QclJ+ZsDxoRHPddPWObtYsejyHaFjRu9lyN2nePQjX39AVT7Jt7uQCqVgubc
RdoQaUdSuOhlyFoXnN5sjPo9ypntcg8AOgMWs6ffQbEU8qe8KJAU7ou82IPPL0RKpAPFbos6DZMI
SL+BTwwqmTLop3fJxEepWAx9CCCJPwH5FoaA/XaQMPShhICKMX89mk0mv/YZiQBwHcfO9lDjGoBi
C5LCQ9l+S0sQTEDCLAMOacHy9w9GthI4JaBAObNj+yRzG5CDiJSs3OJ5lhbbxzpQQifotGXtxgM9
URdXc3AIDrhBGQNUBx5rX4mHsG+BZ6aAnqDa16S7BgXsO1yrerlwOtGFECUocnh1ChpQ61RTMg5P
aWZGJh4EB/BWLpzfNc5FlcCY5DE4XACyOmUh2J5QGEN7JB+rFmxHReSTjw/ZiSqhEC9lA6WgjTtB
RawrN9LIO8AKK7sLFu5VGkNRJRqiCtamYKkYTz4YsOSxzjhqYUlBQFwyP4Ip7t2JEVSJh2XSNDmo
wIB7t6DTbEK4Ahy6UFKoUQix8ahT3eb7mSxyrx8l2AkwlMmam0gyt1b6vqpSyLS0pBB4mMwDVA6V
DvTAMqiC+iHpF4K9znjT72/iXxEFFHRJ+XDqPJoc7AhAJ5CdfJgfkG6BKT7umWBfaHlFTtGQRaCX
ZQ7SBJDGQjFFa/XgI5nvRnNIooqng7qz87GcyMliEHHomxqCytPlFFWYro/0j2s/ualdfpnvTbca
FL8P4gqicJnTn4AIMo5REUIhvQuBostzsXUeHJLi/EYKjGFdQ+mvMQ2QaSAfFlyKauxRb8ksiIe6
7MzAlLObH5JmnogSCAC38wq7rPoTYDPOIcyQPRBgMz5bENn6Ot+FZp0RJQr4SASPgwUVFUAJ4g5I
GhH+DqK0fvdY80oMsGkNTq8SMSBovPA0xnEInEocxJ/mm9cZSIkAddbbppXm3Ql1s2Oz8vMOqEDU
q4xPNYp5xMJhRNfL9PsbXxRJWwUNAeQWSZR+l/tSfMkkBYo+ZubL/EB006C4O6rgUAEOvM5porj9
FBMGh3TwLDEuhJNpxdwJYUTxeEJo5aZgREcWd9fbPQisotY8lakhPkNu23wJodh3aptqEtrMN/Nj
0r2xEMX/k5La1eAM/alw00scVpCEBKPXHiI3gOIhDQqCfX7sx/pctoDkGp0zbHIwMu5ij/+a/wSd
WZWY0DIOrvCadiewZPQ/YGKvA74YaI2FId7fGYijrD/HES4Y4WpydiTKNnNkFgyIDYAY6xupySHK
k0vky4W+7sc34iirEPyBwmsGrz8nKNn9BGyoiQpH0n8K+gKpCMRWIHIesRpu+n+vd2KMXRokFTkb
Rvc9hkZ8DWTNY00r69DvqjwaE4Occ9zOV7nV0d2I3NvCKr8/3cRRFpwLSTLKHUrOJUVFdG6WCAYE
jFfz366bAGUxOR2IrwdP9mfIbay9wflBxv5nY1R703abh0INURM8WTjysfEFOU9FBE1aXuoOSsZg
3pofwv1IRoSyoaQNxd3Fc8nZR9mK2bJLOKQXHyCw+eY1FhLKZuIOpXDikvNz0rhQdvZ2mIGtDfjR
CtLaj82xUHaUFnTbIAiDuKIV0KeKj68g1Fp4M9JZZxrWmzhfQH+9whaO92AQrd3AFmeAiSPCeRXM
2QP4WueNpOtF8WNuQZ2+Eja8i5VfgI56CZj8MFWPPda84ryArji9E3r8PNbiVqCgHuXSqIrJ/MN8
+7o5VjzY4F5ogbyWnpGOgVgoIN2j95kwfvBQujvfhcaNheLGgQBBjp2P5BznoLmGXu3vILEXlqiu
bcWJbadNOCDH/RkCM4jYQS021YiDz/yXW9M58J/7LFFzYYDAghTWc/DpVvxNQrQRovft+7AxDiWo
unpeHJDjP7YU8EuX/JjvVLOg1NwYeF8Bvhjy/swIB0w3N0zoOTo1tNrwKvxYF4pjg6UEKHZwIEDR
NHvtavMr0IpfRCIWju6aSVHzY34CuBa49si56duzJbvDAJ6j+S/XLFc1F1aOjA/u0JJzDQtBKInm
10CmYgM8/yRziXU7349uEhSvdmVf94aFSSiGnoF3gdcnnhJr5whqLHShG4ri2SVS6HXMs/7sAbiD
OqfI2EAeyAG7UpFvshrMPvND0c2G4uEWnvZqKy2Hswwse4WCpA4VKiAdnW9dZyjFuUFGCHB7AOmi
lHfROeCkQrI+b4C8geTqY10oPi5tcHJ1gAGcwSR+BYHOqQBrhevxl8eaV+6AbmVC2ocbHW56pnty
gwF8VAxFhVaNuu2HulAzYKjPAAi597pzNKbshOKwYFPT0D0JG6X0813cvxEQpri05dqFDf5xeuYg
pYLOGBhLt+B5B5XDj9g11qLeI3kx35VmQTFly647EdphnQ7nOAODot2K8GBQt3oI24Cd5u9dOw1N
Xtag3T6HoAa6AIELJBTUeRa+fWrlTkBnil/TkuH4YmMmzKbNN7WoJnKSpjq7OfRDchMagPM20rgF
U5xbtF0AznXWIX74cpdw8B6jqgqVk0NTLcQP3TQofm3KKoE0Mxju4wbgMPABBRMUnfcL766WbgiK
Z7slGVGgLawzya4pCpYAbgCh8aeJRSep5NpPyTY1P04UZ1N9fAkwrQNQGKg1V7FYuiTpxqi4fmK0
IO3NbOs8ZEMP0Sig4G0eLh0etENUXB+C5EFFQzTvUeiy/wAt7YraL6mP0mdoljnBpRK4dgx/6Eww
VjGwHerdC9Z9fGiVqCmzCqAOt5IdqCdRLPNijhUYEOIQMleCetZCgNaYUE2RiaExBcibO7BJFsNr
1kj/VwoSpYUR6FpXYsEgaT7EeGQ+M9a+GJHxTbjhY8d3NT1W8qBDXgg7C2rfISVl78esPSMmLO1c
U2S8EwrUnFfkdnZpQwfl7Lj5EzPBDiQbvh1NcsOB71tDwVZXQ6busZme7PfmLsJEMqlXlO3ZTuEo
qERFbZ/hGhteVOVjIUfN9ABGWjQeSHXO0GwD+QIPvndVtq8d+mF+CDp7KfGAJsKjqD7vzuCw3Tf2
bszFGf8AdboCNS2q8/sH15Ti9NDpKXoDRA5nF3z3+z6uUHbbs3zBTLoVq/h8BFUZJzP95sy4F58L
7n1pzK5/nreRpnE11VP1XV8mOP6gzLHOj44ThZ9sbPxLaVprMsGdNasmefo6KcAGmnTQsTTSq9WL
9h2E0CE4ZaFupnAJ/1CAK3/SDY7WILEGKHi0ZHo2OHcXvFI3QsXhoaExeAyZ2rPROChig54bWMqW
cBiaLUfNANUDYBRZxttzG9aQHwHNBGrI8qNVJo9dH+jU8Rs3LHKWoIq4a88h8uxQur2ZRojCBHbq
m34hu6Qz0PT7my5aeGAad2VzRtVssk1zUApBZHtp09dZSNn00yZPUrNtujNgzu0OckKgfK2tBFTF
YHV6bA0rfg5ZAmhX0LJDXCT11kgbsKc4KAuab10TRaji3LnXRlLKpj2DFupaCHDZm/k5peFHadBr
FLpHFzKMC31pDntUcfVJqQtMXQAEJgmqrwSsdWlaW1xkz51N30tnYco1k6LmdRqIAnSt79dnqJtc
Qdnxu4iHQ2q5n+ZNpllRak4ns1DmVcbwCqjLBLuiypt1B8TSY+cDoji0TIH2B2IHRfT2kF8J1LYP
MSrAHjukkmlq3niD6wYm9r4R5+AMJQGQeO82I2RIt49ZRnFnMLVA/qlCLIc2HeQjQmh9XKRVgoJw
vv3JBnfCLVF8eTp9cE9GLWRB8+9p2oNEjVt7qBwfuGf99Gn8Y74f3QzTv63k2DHhYGgFdzZzUZhb
sW7DPPb7scYVfzZBt5BaHabAjWyyRQ01X0Mmly9EVN2nK/4MhmVioPqwO6PONDu6Rgouj7Izd/Pf
rvMsxYO7hlqibuMOB/QdEahoDUfIK5ZO/e2h9i3lAR3MXDFehUO4lt+/s0F516X+VYxL9R0a41hT
EHyz+uFY4CCNYPqcpNm2Ji3UAWzPeMz0f3Blb1q3szAFXxGVZ+FMlQwt2NH8gS3ETt2nK46bsiY2
usxtzjbyUeccsEvApvPusbDw50L25tMhqhSEPrQvzxF1zF2NJMAeVWVLbqvZY6xpTG9az/zM7EtQ
oJ5L6L5sQ69NwVUd3uzAC1GMFICgpIZGPbjllzrUvRNbigOPLcVtXJg9SIjECDKABLJhWQj6oaCy
jD0PCehKwenwrhFGW4E3zGo2VUeXKk00XvInYftmvALMRgW3LXkmkTxUFMKrVX4bRPA87yTTlN+J
gn8Oo2+ab4bUTnJznBhpKqgOCxDkpw4YKcBvxYoHF4Ti6Ki4DU1GAhzM8PxzRba1/9I3bfFhfgQa
A5mKm0ubkAK117h9JS3qDzn4xPAb+JcAvF7YKnRdKK5OOugrRuD2OqfIgRrAC4Oc6IlCtWV+BBp3
NJVdGgo/BTElntNDPqK8EQpBO9vqHsPwEVNxdhSmpTIRyKLkbtb+bmqS/qhQeb997Nsnk71ZPw5g
/jmRuMi7oMz+AWjEeCQpag3nW9esTlNxduhxOYZTFXgasMI10OffI1G/gibiawVhpIXJ1Vlfce/A
c10DyQUc8LKyWkWkR1nl8NjKN5XtOY9svBVKbEFl6YCUFug9cARIYX2fN4/mCGMq+3M8MWoUEKuF
uKgNwjBrYCuWQOmxTgiI1O1hothZeLnVuYDiwxkwWgxci/UZYgQeCKRRxFd/qyDM+WN+KPdnAVXt
f68j8IJDmqbBQ3Nq5J8y7l7KkLFHZthCuktpe5ykmVKf3EJgfWGmsMUpo1xKct9do2hdWaNWFcWB
jwT0bSyGz77feSs8/O0hirelvXw/b5271kcfyhotAkheeYaPPmokCwkd6BpPQmQ9NsRfMNLdfRVd
KEsVCuIMNemWdStY0BwLCJVCXygEpXWUjjsULkTQWfAmUYTcfGRJoUdl9bpQhbfL2hxvYxacCS8+
g+oVePFq4Y377opC88qKJXZmtWbRyltFBvnRA1QKhOP1woRorKU+7roJbxxblPKWN1a9pQUKz1yf
Q5YBqP992rUgu2LQ+TSjPP8wvwQ0w1Gfeqsex8yBifoWOCAuD/26f2cZXfAI9s8y1WqIwG9BfG+W
9a3w/CbY9KXDvzQFtFYXVpfm69WLqE+oHHJXGiCmd3zQ9BrgOYw+PmYZZYPj4OHxZJVXN7uzKd7H
oLvXbGhHoEM234HG+9THZNelhQ+NY+cKfP2O+dUKPOugd/Q3881rbKOWT9CI8zHAofbWW4O5jkVr
bkoGcsL51u/uEZhZJXREcedEfmo5V9f4EI5HxpJtbr0a7UsX9gt3FU0EtJXQwXOcVnyo0V7HCKjx
0XuCSO+m50GzypqFg4DO35RYEWaOCz2sDFNgphA8IM8MIwK2NwVtqHtsBQhke89eePLRTYgSOewM
LJcgIjGuBgugggDJeJQezc+Gpmn1DTmjbm90JjGuQUtPvRhekkpsH2t6Mt2bk1jYeKArNfHVPAVY
xgK1hr9UE61xALU6AIAnAczpaFzTOtyaAK7kbfqrAAPjY1+uOLAZ8TbIAxNGMaAqFASoMYHGZvmY
A6jPwgkBuXEVM+Nah+OFRPlhHEHYEaJ4rfO/hE2/EEE1TkCnGX9jfta43BZ1Y1ytAvw/QyV3vTD2
eBoYoHnK149ZSnHmtnVD1BnYxjU3ug9421j7sb+wG+tWpuLEBPK0qBTGHJdODvFNdozSpfuNbvko
zsubGiLsDr4awNe137y35McaL+fzJtHEN/UduAXFDmudwbj2brKjSCqkwlsJ6HHiEANCxvlONMZR
H4Fbh1XD6MG3iLSf24pvoCa7dPDSWEd9RWVuOaQtinevuc2c1dj1TxlCjm2KhdCpMRCZ+n2zMAE3
M5KuxsQKAaLyZjwlnnMsM/9JgnbXb0Ha/JiNFAfgjPoxBw7zWtFujU1nM63/+aZ1JlKWPfcqUG1E
rnuF2BGQCCyC2GFifUG1W/hYCFLh7+CzLEtovmIV5f2BM+RuQVw3//G6taOs/joGCsGwQT8iRbat
MpC1uGThiKubWmWjIqNBagYGpT8hf8h+JjilY3MvILTElrJqms9XX1FR4eg3ldca1yGCKOO0G4JS
eSkneP9tzTLVR1Q79plsO+FiZ+mfvd7CO+QqoHLbpO0BqqXPvmiuEBMEv2C3kOPU2Ex9WC1R5eTm
aVSCt7KG0Gf72WroBxulqetqsDeQWd3OT7tmP7CUTS2Ad0kAuCvI/6XWOqLBsOkbKC/4qZ9dpPwy
34vmXKS+tdYV6jMLlM/fAsHPLkl+1WBptyVQpX29d2T40nVyYUC6rhT/ZtjvLcgNF7cuM65hSyDM
Uq2Tgr7za3kAi/01spdgYjrbKf7OoAw8tqEobpBvfPKz5NlNHbD8Qmx+QHp83nK6daDsd3nseX1M
huLmMj/fjE76weIgwvaTLt/5ON40Jjjk5rvSuZASARKT0G5MAyw5q2+eZeyDhsswcyPaPNA++GmU
kx8qcgwOnv3qZlTlD/DhjFsLWbkH/UWJMUUu+sK2y+JmA3LwGXzjVZJDbbdj9slooNPLOUdMmB+I
ZompT7lem4wD+EqKG81D8J7FjbnBLDWXiKb9Zpj4qJks5Codwdk636NmakzFdOCwMPyRs+IGFFUP
GLZRRdAxoQJiKI91MC2/N7tv6AytMCoDuzvzP4UMVKNu3S0dHXRfr8SYEKpHneOV2c2CfvYpEsx6
hxSv9zT/6X9OIP/IDVimqZwcBMQ76Dh68Hb3U589uzE5DE2/FX2/gaB1wz+V1muZ7XyDHXlafsWZ
fUPScNvYrww6eHb7bTrv9UjYxqa1JuyYBMZ7Dq0cYaJYgwcgU1y6HuoMMf3+xspFEYORV/pg+B0t
FwHJ6Satn3EB36UJFaYSjgiHbo/nju1N+lgcpnerjHgPLvOPAxUX0Gt/mLe3Juqpj8U+NZKUQu7w
VpPw3NXWC2q7Xls3Ptc8/Drfhc5OSiTqMhmZWVqBIBSsPaClhdQ8WA6/P9a4EilkRQC6QznqDQCs
H55JnqwkeeS7TVd9HW4aPMC0oIO4AWEXPjvuMGwx3UvkVXfnF60rQSCvWxjCcFo8ftVQczBTsBaG
YKndEi91wDacy3XZtfanB8yE3pSIkBdWMlQ2BOYKB7LMqR0OYB0E6fV865Nv/sNn0boSEiwLlA3Q
5B1u5Ri/hwDRc1NG64Y3P+ebv7tG0bwSEozABX5BYjfOs2gvgD6bHL536osVQBZ2vo8/qdx7Y1C8
mZVlwK02DG6Jd3PdZI24sQ28H2F6hATRZoSUhgEi7N74HEqIdmbdRsYQOV28ZOvGqLi7BMl423Ze
d4vs5gk119sCXCEkcD7zOn7kTgYzkr/jVV82ICztDfdakmHXVf1L1EFENgRRSIIMi/PYcxP6Ufxd
hmMDDprUvQYh1togIQAfuslD76JoXXH4HqQvtawyeRu5886ixbPd1pvWeugBH8ca928jQYuY9FDk
As1p1SdrPyygfp56S9cyjaM4ihtSm+GQycfsRr3yqeHZR2gJgWmxe55fxJpFpFYb57B8bEXYms2O
/yoA81qjxAuCUDX0C3Kx+Lp7N6DDRoo/MhdVUR60EW6pR81D1/mQZzd8f+FNS9e64ogQxe5kBb7Y
G89ASO4iB9tCaHU/byFd44qbRUlb+4NbRLdYcLoPDZAwpwGrD4+1rnhYWtMg6togupl27uwqt032
pGg/zDeuWzuKW0Gn0AmyXIbY6cqbIYvD2LYXxxwXooPOMopfFQwcHyBVCm9Fkhz70P4CPqRuYX/Q
lEW4/ygrToukGlsnvMkBdL8u1Pf4gdj2xnDCDQuizQh5szGhWxf85SkHOXl0gGBDb33Gu+923nx/
aozvBHi19pjElogr0Ya3AaIySXkEUwP1nrIOSmH4T3vNyuNQ7mj4JPPL4HdX5BcOoLxYtca4yjx3
PaY/gMtcE5Twy2Ftxc2qEa++fM1kAIFrARX5X0ncToxuTSX3Mvoy2p+77kvlPffplzB7dUS8QdPo
bLA+j7ieozcobEGzadz24FnucMNxoSYyxO8HEmwhf7mrKu+FxtCGo2CL86CKBqBGUq76cid76P/W
xQ2DAOnhyiEnz/jdt7eBvJMUkgsk2LSgEPWC6hj3u2Y4DkZx8WNxMap+L3MLNMt/Prrylwi5NORj
rlp3PbHKG6aNBYQSmL2HgaQCROp02NjjJ2lOYtnfDCCl8MWY/DGBQshQrIj1owP9ZA56B+ovPQpq
PEWlKRZ1CCm5MA8hYF0Yq7qBfJGXAeXXZKDDXlhN9088Yur6zdm/pkUF4QwzuFUByv09SE9G/bgK
HPrOi8TFgiDdfD+6oSjBEFIGgjtu6d/iAfIGkkL4C5Jbx0osEufqelAiIgjbIR9Uj/6ttbEW4jZ8
dXpIRPDc/Tg/BE1gUYu1PeCiooxhCKELoiI/LCE74Rb2Zr513ecrURG0bo0xAv9wbV0sJyhexZuW
BWDTjOul/IdmV1VLtgXAIYOR1jjP5NC1iMNrx4x3SdxdBCcL06zpQq3QBo/imORR7l5RZHnICv9g
iRbMkem2aOuXhwylkhi3LR8gpxU614F61RZyiog51sGAnvOCS2hmQq3Rtu0wja0hF1duIwTW3TOJ
UR3W5Qv7k675yXRvPK4A+Q1ki3yo3IKmZlX2rTPluxDLxHreQHffgUyXTx2/6QBYF9fOe8O7Gi2I
BP10/BFnI9QoBIRBmhO4Fb8DX7pUtKBxCq74dWFn4G1CsfbVFr3ztQlriJNCGmBwFybj/hs3RqO4
dV6YVtEFkX2VpbsDDuVbXDpnMya/0zE/ZkgtravWu9hDtW1i9/e8BXWrmPxtQQ+SUkYne1RdxN2H
MDSOQhprpMkOdWEvHA6nY/idTZwr7k6QRo04hDSuJAFjIoXcUgRdiHE4ln62q42RrIRwPjldtQQ1
1I1JORY1tRnBR+Lu2tXuD9Md9g6HNOngVM8hlNQW3F+zttVq7nGMPTN3pjNH55yr3rt5nL+ayNrM
z4uueeWpoXSjzG59q7tCCNWF+GCUJZswC9wCaorABS4MQrfk1CruoXQcPHDb8trSGKrh464YvL0n
82OA8rUUFdJxX7zKIFt7onudH5nGjdTS7ib1zQSKdvJKDRzqKB1/uYP52GpWAXxl7EknToi8JmFw
qCNAAyLKnlNUwFdOu3vs+5UwUEYtbU1qyWuXysPYGFCWbhbi/XSlvOMpKnqPGaVf9FkvryivXjPp
fkVw20dgkUmI/QRs3/v5EejWluLzUOm2+8pN5NXPsh1P3c+TOjUPlyjCNEFZheuFdSt7T7j1FSUb
L1Bn+0l4sgM56CEokgMhuEi46YLBdCNRPN21aDPGvqivktofmrw6mgkUg9t04TVRE7lU8F6MkFSk
uVdf08zqd3YMufuyH9x1l3h82wXNL2wJ3rnngq0zK48X4qVmUCqGoEz81jWBtL9mY3JiY0M3Pu/K
NXT0vjw0/2op2WAaskuIVVyR8T8a0I1aJcgIruSYPDgC5cnE6KKhwr20uBYeyb6QsemuYVKhxpKF
2YKn3zcS6hqUfYtbouEF9S4xjWJ6bkvTAdiCFV5wsmMB0Z5HTMVtZYH1BvKWfuO4Fx4XT3YNOUcj
tZ7KZFxYwPeDIVdhXr7rGBCFqdyL70AWB4BjvqrbxaTV/XjCqXKgsKmXQqlTODBSuo568ZmM/mtS
u5cx6q5BWn+cN5JuEEo8carQaoKqdC48z0pk3cqakxUNDLEQr+4HFK5Wi4LhPQl5R51LayY/vYqv
m47j6GUl7+Ky+87yaF8WS49NmuJqrsKEPKCYzaRKnQvpw1tJ020ri60B8eDBsj9YldyMEfQ2IEoU
Ju2aQXp03ob8bujnqtPX/Tgyt45hwzb/DvkzvmJBuEUCYAeB2Kf5PjTzpPo9d10oAYPe8OJAKGwb
JOOe2VW9mW9cNwDF590ONEzmUGCtlRzoIfJa9A106HldbipmL5wddJ1Mv78579t46O1THytBuAGD
vCJED+mAZ5EedUj7GpLbCwFMZ6kp6rzpJy1MQmq7mRZBAyWDsizbn6OxyGqra376/U3zCO+M2H4h
Lrh2gWU6+9i7xcKWpYmLKieoI7KKBFDzumRRCmVWWj4NPtQP4+LBdar4OoeIGbI6lrh0ATuRGIR3
dNhnuXhx0/o0v5J01lFCOxeB5H5EnEvTZ81XCuD8U+gNwW6+dU0wIUpE58R2xx7vipfQrZ9j090X
qfebFPnL5NPQvLmGXf/YQFRE1BiBT9rz0BUPx3jlBenZj/CGOD8OzUSrgKiO2gEJIi4uJUNZGPTR
E2iweUhvv9Ylw0vdfC+auVBBUEnoOqAnbcQlZiF7Hj3LWoNvyHnQQIo7O6AWQjKlnQKSk+J6068a
vwi285+u2fxUxNMYlw0Y8yJ+cU284rLA2oOj7GeaobyXoAy3fewMytU60ygPqopDuw7v+r6/Srhc
JyZeO9wyOzw2EGUXZ2EAcmWRooPIfBUSlWGx438fBqgQQHI6Z+P44GQrvh03dTnaDWcXcLw7F4gO
RS9mmeUL4AjdglXcGlLphMg4F5c6jSIJWewaT+yumf+EIJRcki3TrVfFuxvHrHtoY7KLnRg+sJng
2E/SxFxYUprrMldxR7heBr3TleLS+uKMNOzvoHHWJOqec4u/iJ5exph+4E0L7d7i5/zs37+DcBV4
BIIy4g+jYJeidPOd1+T2KgjrZjMKG/qJpmWfrbjLtjbUwbYZGPIWFp0mTKqlpgkJKhO6ifCePhKv
0OMcNvEw1nLVO415NL34Z1Fb/Xa0K/8hiJXJVMhA7sVmlPCUXXiSQbfLlKRecQ/y6QvLW7MA1frW
wPQgE+OY7AIh4eYFej3Gd8A5kJPJnKVEt85qU9dvNvbQtyCbF9n8UgygDuvj+uDK9DbYYkdLgUIC
Tx4hAvvYDqDWvAJYbg3tKNmlzSrAOBkUkYub39jv5xeexpVUMFNihn5pScIuZj00W0YGeqxZV2zm
W9ec5FQMUxyPsjGjAZP9AXpgNTTDg25lO+kzYMrH+S50860EnBZPjWWc2uySCBDUM0fUu3EoLUiq
ZsFjG5iphBu/yoqqRUnhpetTuSMWuEHdxl+Cg94fAFPBTKiGtwn0oRGPDeO9l5OLP5B97pkPfTxT
0UzAZCZQuEK4r3lsQnseWUojMZcyMLqPV+4DVSmDos1HdvFrw9wExKZHt+vSjaTeEr3i/RXKVAgT
g6b3EPKeXSzJ8e112a8LH4qy88vn/vmBuVOvb3wZDyQu682EXUop1jmvLnjcBTscbS68oRAqChbw
xX+A3v989WOusr8PWVvlVpyhI2qurSCJD2OdfYCqsY/QFL03/GQfFsO6ahq+snm9Z34J0URjh3zT
GSIGL0hzQaD5MRoJpiKO/JGZRZcxcoHOsrE3jDw9Jg70t8sJeD9vWd3SUBxTEAhGEI+QyyCLX4AU
3Lw2v/VlvfC8pVsWilMCasQLyxnJxbTD7ksnkvpTn7bt9/mP17Sugo2qArRegDjZl94vjHUas27V
duX42KJTEdq2CQQsSw37AkWiSRJevMg8+OVU4CX0zOqHGPyFzUM3DMU9aQUgu9mV9oWGnZx0Ek88
G58eM5FyrDf+j7MraZZUZaK/yAhFRd1awx313Z6HjdH9ultFBJxw+PXfqW91H30pI2pbCywySUiS
k+eAMnRAR2SYjU5bQWae8vukb/bq75bVYyKZ6qovvJBhdAEncF08gOn7zyTE99v+/MVgr8J+CkMs
HyrDrHCd3z1j36Db8eH60LZ/bgR6UZWe33P8cxLLT2TleexpKKd4t9XhQlMpYdyKSqiqJtkCslS0
R1b1k0jEHqzBtmKMqOVFNUcsUCQbZT+loPscocPAf183jUVWBGnYf80OAF+IJq3Cy0rq6GMsKRh5
m+NA+EMw+mgzJwcIiJw3Lb8AJ39eFw4mbr6Xeb6djIQm1ElrsjVLLwPomfB3/TieElL/kpC8T/xq
rzPQ4nwTyqQmXM017uyZFyQXORv0vlFow6Wz8vdKAhYPmWieMB4VYA46yKJhFHd+L9yTj51jZ8ew
TcCI6g16w/0AulRolHu//Jo/O9H2L+rt76+vANvwl99fxV1fyzhB+dvLoDw9f3MJvECiOv4uwO6/
0wVns48R2j2kXnpkPCSrXfdIReMCMFzVO+axrSEjuOU4125RCj/rN/EAVbSU9dCOYjFeDFx+02tE
aMJywL0gvQDrJXO34AW16Cf0Qn8Cg/zOFGz2MSKc6JkVZTd7mYebywmsZWj7nEa+k47bRjciXHRJ
nawBjBK7eEZpF/GDMbVjGMvYJhZH0oU3vtd5qFyEv5MSOZEMztfXpW3oy1Xv1boUZI5UV/UEhfm1
Pni181tN3t31sS1r3oTfxH2va39eSeaDUugIocjh2Ac9MK5Vtwd6s/19I2qdFs39XVP6WeKLF9bR
72De/HL939uGNiJW+T226nEmmRwWnrpuB3TP4k47drfEk4m2gbBD3CcxJ1kYl+0n1ZbRaXXC6TkI
SX92tfxz2ySMsN06DmyFnEg2FNDwEIPvpSrevQTZTGRU1JZuHngLspxsHiE+34ONx0lGtmMh2+BG
uAYg9+lY1+FARlntlIAo7bxQ8fs2uxjRuro9pFLR+5MNJbp5q2B60Mv6+aaxTehMpeo2Gr0R0ZrU
walI3CENy+S2KiYg0P8NWNyTy6AG11hWaj9M4zX8I7Tcux1ZVqWJl9Fj0tINDG/ZCjnaB/Cefw/j
ZDqJtasPbr33lmbZF0yITDmUdQnCLjcLRZwFtX8OpuAEXPPOxf/tmy3ESv5robVrZmh4ziK/3Gp7
r8oTIs4rEhIuvfeLojvH7duziM3TCnD6eAABucxdLf7tR3kn0L8S+8H99VVkG95Y/kPVBx7o21XO
/DXVy/cm/NyXe7XCt/0cm/jRqtYbdcJW5tMQfdYanHhr8EnN3j10IXfeGN+uFcbmmdXUIdOe0Cqv
g/HOVfxjAr5AcGo3aQ3yxpZOd6HYo3yxeNwEkhZqLoWqa553EwD8JLrvycDSpGaQz/OfIU94UwYR
/3WgjXgRLAUVuYKkMktZrVmNW2xR71ztbfO4uOvVYZwsEYiEwT2ZxzIWUJqYfjox+wdA8d9J5+cj
VGFuWlsmrlT5WzLjjs9zwYc7Jyge5ql6Tir/fH142zQuO/qrafTVJlbiNjL3XHUaS/ki2HhGA9k3
P1GPSUmO1z9jWcQmnrQfy2QsUYkGhnBgEPOuJsD4+uoBVYYPhdr2SC/fPodiahxyTLoTDrpC5s5c
b8/1rHr0L7Nx5yCyvLnEJnxUrr3bxgWRed+UWUh0dxzgiIWzh75rP2h/u1sWet9J/5yMezcFm4OM
089bHa+KdalyLuL7MvA+o0/iHsyu70GdeFJJtTM3yxZmHoQT2oNLp6mrfI7WL0PI7rgYPoxAq1/3
v2144yScBA01OjpVnvTshFexbzRo3w2es7OB2Ya/GO/VKq5HzQKvxwa88uKrU3WfokK+g6jYzl5i
G96I9aEhURSuXOUxnz7PG/lRAsTku8FO2dWyak2oqK9jH4UMqfJJVe+Zsz3poduD1dvGvvz+yjI+
aoRNq1qVi6JMfpLFdz7NIRt+3+ZW4/gO9dbWQxTLXIkLgC+WXrGcQ7ZQ9LY2bGhfrn/GMgmTzG5j
fA7mAvz8YE/7XjrtT9EWO/ufbWjDPitYd5NiWng+U1Ah+kHd3IH9fK/SYhvdsE+N3LLQQ1TmjSTy
AQz84dmfg73dzrI1/MVhB+7mmXPZ5v3Ue3fNFDR3XbuwuyYKnKO7hUCzU6DGrvvAgkaLTZijI0VT
aXSY57WImheQqhTPNV/FyS+D+DhNfnkg8RAdQjH350iK9khoOz1Xct2TwLMY02T7jEM8ZzmuuGBF
pZuKRIeHZb6Ncs2NTahwomrQ81IEIXOcLlULR+OZfxYheriJ97yOzo4dbbMw9nOdoFHHLRuVz2hu
SRmUZdL10nZ03UuWc9aECXMmSlJEjcjXiX4q1uiMUuZJtuJYJNFevd72DWMvl1JHKEoiZEhMPsu5
T2ckO0uLzp1tlzHdtrSNDT0CofQky7DNS6/7WgkPeMsthxIHJC4haNqpnXPD4gxT0km7Reit49rm
S9Q0KQjmaTrtO8NybJiI3QlIGeUqIfJt5I8aBPOpCqNHDk6w6862/HsTsbuuER2LNhR5sXF9p9zV
vQtiCLLeNrrh5rVQgvQrYXnggmW9KNqfkI/bKcBZLGOSM24bJyDbqJp8dbYojX1Iq1fjD/DHvbvt
vxsHNg38fgTYRuYRuKTSwZf80BbRHhLNEgAmOyM4GR1/qUqceh3Y+qDY8KN31AMo6tpUEH3T4w/u
ov89uAcoMxJSlSKPdDMGx3ABMQKAe1P79TYT/XU0XVT6uNeiaaj+UBbjUa27Gpw2AxlpeDNttJnJ
2OZgaD6Ngr2syfaSgF01ddc9rJvtG8ad21OOWNuItHmyJucqSY4hi+9YT7Pa2+6vm8i2So2tmkbs
csEL2hxQoJe6kmS+Gyq6rR8lKJKKL9c/YgliE20NsnVvcgEDzOtp9FDeAqJVvpsjysfbsksTZcoF
ODIDSZu8hZjrsR/bR1SP954aLpvB34CB2MSVgsuvps2i2xwyYNBmcnAASC6WrBxFnGpkBgdeOvKQ
8F1QgMVeJti0rn0cZZK1YN+j4be5CtbH0tn0zsZkmY+JS09IWbe6g5TZyNGsS4qvWvEHvTrHSbGc
jexJ1d0epsYyE5NfenQ3GrAAZxwHefqJK5omW0LPty2rS9i8yvvBIU6dUQ4S1Ki6unNJwI+ah3sK
uLa/fomYV6N3PaH+JJQAgWkzHz2ofh31OuzRP1vizlQ5AuLTH/GsLvMhcV+qkv9Dy46mHfeP122T
vL1oTWC6wC660shF3gwZlKbA8vT0x2Edzp2a054LSPyVzy64Ya5/zjYdYzeEdVD6aFH76NvwczuV
QBdDHhWsrDtJjG18Yyd0teodtLvIvI5kc5qIBwieEj5QOq789/oULGFhYq8b8Bi27kh5XjH+2BPx
ZezczHX1N89HPbKaP7XVnoSW7VPGwp23aoVIztzmziq/llv7MKCSyoL2mXrLh2AQgOfJu+uzsqxi
E5ZdLYHu46J1sspJFp2uk+jB5wKKi511ZpvK5buvooS3KBuIHpvjuknoqA53gOu8FLpHv4vz5Ifh
CRemHUSzbSrGab6qPgndAg5qyuJrUibPiRj32Iot68tU82mLhKBiE/N8a/t/GWseyqJ/zzCF27xg
LF+tq4aHosPwomZOupXAkBVxte5lazbTmKc4rNLNY8JzNyKXhsk5cFMY/kaZ09gEYjsuc4Ergnn6
rvsXSmAoBl/uKQ37dN0+FvObqGs0ntSr36AAHETtOVlpuoFGLhV98OP6+JZEyoRXA2/VSblhfEr0
ByWCZ6KWz91IHmrZ77G7WHxg4p07b1vqqq6bXEwJ2CRd3hzj+cY2aMCm/xtnqC1KcC7USDcrjbb+
SU3pXPd05x5ks78RxTHYPfu2j9n/i0/YfM4uBVTKr2+8g5rg5sljVSPLsskB0IAShPCKFI9he6+E
tn9vHD6djonjjdiD/Lk6VlAqSSnDpWWhu1w2Nt8a8RtWVTfTBb5N3DhIqZBfhzLcueHa/r0Ru1rL
WfFubXLVeNW5Dpr24MzbgmSD7HU7vv2JyEQ2Ownx/IihiOaM3vIy4jw4KU71+2nx9virbJ+4nA+v
zgEFjQxIls3wsD8sJ7LJ+FSSeXgYQGx5vB7EbzshMgkayQYiqsETuFA3XaAPnKgIEAjeghjp+gfe
LshEJsCZJ7LqkIGxXM/hdowCup6WUITvlhkcisBBDAfBkYrf9rGLIV8ZzI+ictPRhCuLKjLqzinU
QA6d4E/hwt+Hmu3sfDajXX5/9RkVimmIF13nnac+ohLxpx+9nRnYhjbO4ws7BurufZNXU61BoFIR
kMcO1fG6fWwLygjqGUp+DppzcUtRyW9N+lMdJI/cnW7briOTgnEVQQLxKdxMSCCffDC2p9Bw2nuY
ta0kI6ZdFMSJmpF9o40Pyoe+94DK2NPUFHebL7Mp6neMZHGBiY52y1XqbsHt3Yv73y0rJpCAsz35
dNvgRkh3XtNFXRQ2uWao6G3zV5awG7eL+GK4V8tyrQK+EhU0ee0Pp4AEj4VfftPN3sO17a8bCXY0
RWTsVNKAoQ57xNzO4L/k7q1WN0I3DJ11S8oRp0G4XCBGAH4mbbXHTG1Z+PFlTq9MU7RDVBFNmhw1
+s9xLz5ETfF14NHL9biymcaI2lVWLGag08kJRR9QU3T1cQzBL3fb6EbUeijD05XhGJihLPVh3QL3
i0dmftMNIIqNYzgJhahw42+BE1A6o208vStnOa43/nkjaj0UcJZhihrgBJIc9/Osm+a9VzKLV03M
s4gbUqsYhukm92sp6QMV4Ud33GuVtA1vxOrsodDcgrs270TTpmwAZxWtftBmr43bsmpMrHMPKuER
mzDLcQ/n65MCtDp+wv4/76n12T5gRGzsOwswMgvy24CWx7aHpi6YePc2e5t5Lr+/iqlFbirh/LKV
BQU9ilL59zopfrlD/+f6urd9wAjatks4VOCWJh/j7TwUG039xX0ZUEG4bXwjaidoy6l6cxG1S++d
As/3Tw2RwVGLYL2pUhCZ+DFa9mEY0gp3JA4OsbRM6vA3ys9sTxje5mEjeB2R+BRArybvQe2BbAcv
g1tyk5iUG5kAMjGAWiPocT2iTfnO29SHTk54E1zuVVd/aBP+7robLOiYyESR6RkPqHU/IOcZ48PG
+5Puo5+652cQ0Vep50Ans1p+RmXSp5DZub/+VcviMuFkWsYbheRjmw+F6x2DSvnH3oNsKcDMe8rT
b1+QIxNJNutNkfqSy7lViMR9eAKw4eSQ8qUDwd/1Wdg+YUR4NGkOHmQf/idl+B5c8WjQRdPr3VxV
4fsVpZ3z9e/YrGXEugzWug8Yai0ex13TW/rpMNApwTs0icrb6NwjEy4d0hXyMYHCmwDpP1du/6fE
A+scJl+uz8ESKyaULEJ+VHc1rjoQpZiO3TDVB+ha3vrnjUOa8XjCyQZng+tmuy/cyX0cJ4XyPMC8
O06wOdsIdh+NzGzlIxCQXn0fJ/Rb3Dj/1IK+yNDbO1JtRjKO65JEVQnLNHnJArQ4gEko+gZZ4urD
dR9cjs6/n30iEy2G/nXe6bBv866cPoOHBTyNhLCnYeCgnBCbRnW7m+94OCc7AWJZuCaSOlxnNjFf
8xwyBOULeMrrd2ormyNJdoVcLG4x8dQ9eNU5Bz8f6njg7ByqLIymIygpX8ZG3ziLy6dfHbV6a5yK
An6VI4WdjywM2ofQS6ojVerGQsBfWLIebVccmOq8GNHlH4mpPawM8qXX/W5zg3GUJ0E/A2GE/QMS
bPWhDdcfehACTJrT1+sfsKxbk3ZQtCtP4mKDE2LNDg4FA6ivZr6TxNpcbAS326E9oaUjy6syGg/1
DFrpoCg+V0UNaKXn7+QjlguuiSRCK0oYCDajIJwUpy5SR7RaPosGvDtTm5yibo/S1mYrI8bX1Ytn
Erks91mH2KsDdVjdajlf98T/H1TfiHETSsSg8hn1IQDOEnA4iL2eZtIfau+9oO8rsh0c9ZNpaGqr
5AkNhPfu9HFjwWGsvijZ3LfLfGDdeLcGN6EhIlNJOOrdrUfpvckH6MI/JnXE/xmqZNiZq2VdmErC
K0Qk1eDiiTwu43MTJg8xWZ7CZrx35R4TpcVZJtJomiV1mc943hayDw8d7dwQnfu9v9c4avmACakp
e82Ur/BKXQTqGFFxrv09+KVlQZvwy3pbNtdBXxte/1DDAn0t1MFqdhfS2FtEqokezw7R23rimz+W
xfH6ArRMyJQYrjYq17bBMVl69IFV3rOXtDsvppbjy9QXniFJTR2v5/lUuA34WOvx2PkQ0SLc604J
KL8Oc1+VBzX5yW0XCBOqSfyhX5oa7p/XpAadvLs8LVtc7KAWbKYyMgrwNrJoZAplckgw3dOwBAmP
lvVtVRETxtZ2Raw7XEDzdWgfWgi2IOj7ve4Wy183MWw63kZHrSj1Ds3q38dltKULRLlON60h/7IA
Xh24FUgAJa6HqLzL+SHwlnsQveycJbY/ftlLXg0dOlHE/A5/vPebXwOg5q23m4Ra9iMTYOYRjtJl
K/G3aQle3/5R0vqOLuz/ZI/XLWM5yU14mQtCXHSBN01OWV0dSlHpQ0G28SEBaOfj9U/YLGTcy0HO
F/rAEDY5uPTLz1uPN9iUQP1xj6DCNr5xmlOv8HVQF3XeOk4pDnrtBzd1w8KtdrIdy75nkn3GfjvT
IWxYHlfFswyrF2donxXhd5AMP2/zrTu3cY5D1gAnKxRrclzC2nNTTG1aQTj8eN0LFkeb+DIxgccD
141LQihRuQjqxyRq/oDg7qYnushETFXg1gzLKKrzChhC4stfcwkaLrx37ZzN3mW5vJGHmDCpugKE
E7RJOJzR9ByEy5wWCnnVoPMtKb5f8M2Tw79AxPcIbrJn5ZFDMHl/WsI/XTegJRj/rzT4KtAjyAkm
vO8akISH8Q+w40BJJa5D/x+2TfG3gsqJ3baNm6rHc9DGJcZk+UZAawHaruSZqjG6qTE9MlFVmrWz
A6rSOi9JXLWHCRKP3ze+jntXToudTJxCSJJ+Ywuv8yJS5aELh1/oyfknltXPkkY7B7cl5E2sQgS+
86WckjoPITp4H1Ig8x2//XXd0bZIMfarckHzCphvWb4M4wcpyse1AQUn93fsb7GPKdcsqJLLSEid
Dzg819558mjw0jL/MAZ7lWjbDIw8gKgSEL8Yle55bc6LRtVtYcG/cdHfdn81oaQh3jJFMgESjl7+
8Aiag/dywRvJoKOd65+lySQy8aRsozOERRzU0hMvOJHQ9fKhnLZfUUH1SU1OdYc+BohPFF2sDtSf
yWEkHXrjVn6TqrYbmfhSMum6nVSNO+JGvzikeN+D+OX6ArOsXhNFJ/w1HinF3Zwvjkyl9qdzjJvG
6frob6MaI1O8mXcda3gH54gBbwOSdL9KUf/k9QW0HH6ZN/rcK/f7yvnn69+zLLa/0HOzXtfCwYUj
6MMCvDjK1+xzgcofPXV6mOnOZ2xGu/z+avudCaqIzrTCaIX8ujUAxiinjHdOeNvgRsiDvzmsWl3W
+bIln9SwrmkYgurxNgMZ+Um0JsHMWlQbks5l5xk4zUMi6L9zR/egSZYt5f9R9Mo2sQcKsA68zf/f
Urypf+f2CRhZk/cFmkxunIWRnSDJWqYY5OI5WDBk6or+TOPyn9F1d54NLMvIhM9NcwBsmEQWJ+vw
EWxmvyGicx9GzY6HbcNfTPfKRLrQeDuDuFg+bXN0dxEHPpKp8E4gsGnO1/1s8YIJP3NDb47CAhZC
7815UfrkM/+boE5Giz12Fss6/Ytfc4Neolq3Mg+n4OzL4M7ZdnZc2583IsAvaLhVeHzKN5AuzFyK
tObh3YwsK5icG79hBAJ66dqR1yB3GNtmOw4jSAwvdLhp7YA+EDzRe/Lo8duZomscf/Ewd07ECydb
A9EBxD3UR+GH3TmkUPmI4nCEkCjaEjYQJu4Eh80vRnAAdRUOiEAn4yH9UMbti0y699dX1dtDgxD/
vwu3aQQRNFicTGtWHbtOTEdZy51y2tteB1P6fweP+ymhBPRmGbbSr+1QKQAC5Qu00D4LFe8Etm0C
l1vVq8jzVUhY5/dOBgmOIi164qXt4Hk3WZ6aeLQqckGTtgoni7rAO3MxDifkJsNOrvb2rkFN/t+w
n/wi1EuV+4Kc207rdIj1x62bT9ed+/bNkpqEns3m0wZMTlUeVv1j70NisZF3INL8sCTe54ns1XBt
LjCCO2g7v9RkrnIyu9AiG9wJuiTxsmMk2+hGWMu221rXwyRGqfhhcnt1LPdfXW2jG8EcbD3HVRsO
jre1/tIAwnqMCS128Hk2BxuBy/rOc5lmDkQt6xBsSOJFNWo9Tqu7E76WCDPRZ1A6ASnyGEEUplQv
jpie0Bp1AnyDpdrde42xrCKTobPa0ISYVJWTTV7zBaqLz/Gs7qVC8W+M3zuqv+k9g5p4tGXaCF20
rHKHknvl8y/BsD6Vol3A9F8MxyquP1+PCovLTf3hWJVMXLAc+TzP22ny/eFeJJ67kwnYrHVZCq/2
o8Rv4zCYMXrZ/RzDX2v9k4BeboyPY/Hntv9/mderLzjeBEZQD9kksuBnkOPd12G38+ctFyMaG6Gs
dNR61HMq9HMV0QnXyOTkuYCWtijdPTZOPwKU4nYvPU/0wY8EO9EI8Tjprr+7aXImugM15Y6WYwkq
g87jDwWLw3uv6sPj9dEt8WjCOGIgBmOXJ062tDWFrhw07IGfnY9AXsj765+wrS5juxr9Egyaa1nl
q6oGWIbps7+genR9dFu8G9vVSiHLtaLOCYRQ/KjFOB2rBQSbTD6V8bhjJNsMjE3L8bB8uyCu8tit
8dan2/5QKLKHMrO4wEThUVHyuXQCOJhXuJy+V8F0CLb6tvPa5BxNpjlaZs8roeou2rQcyRe/6naq
Qm/nfdQE4LnAMyVOg7GXkN3P4fwNz+koFgAFxKL58xg6T1E87nGPWhxtqgNf9J6aIJ7KHDgmnk7Y
Zo+ornZHh+n+aUYN7LZ4MyWC2dw6SwNJgzxavekQgoTiEMTup+ur1bKSosvvr3aqpqG8JJMoc+Jw
mjpq2A7TSPayYttKMvYqzyGQN15gonEUH911+kJwHukg/Hr9z9uGNwK5lEnbBZw74EkU7C7wVPsE
ns3kudZxt1OpsX3CiObYE/3currMRQLlbr/OdT0+o5NmJzmwLVgjkCUyS6LcGLl9u/0RjnzxmfeL
h+G53eZ/Kq9/52/zzp5hmYkJXgMHQjI3HnGyEQKCqW5KyGrKp6Vads5sy1ToJUxerSSIziZ05LzM
/XA5Mjd4KDbNUpjsQwTVmaYTd+V8o8SBSYVGJm9lBScJaH/XdGX6Hv3oO+erJSBMzFrjl4pJvHJn
6P78uokiOo/RfBu/Eyp8/7VRW8d6bqo1ySLhiYPCI/pRt7zc2VltHjbCAUCcoMMLqgMq7+EE6b4v
RczPzN1ue+ikJulZCx3mHjz8ToYnluhTjdvzC3TnnT1guWU/pUYsrPUcxZvnFJlMyu0AsUk0DMST
PLprt0LUfq+t2OJgE7EWQ96wdRTy8ZW2/YPPZI37orNHEGYb/RIdr6Jg2qKy5hOirO2nwj/gtrWc
ZcJ3e2YsPv7rHbv13B5M9knWokczQntpNy1Zt+0p/FqC2MSOaOqTPsBzE7Kv+F7VOl1kfa+c5VhC
WLAeYgDCyc7OasnCfWO/oIwM/uDhUwNZHy8AIl252aiGQ+sUd5Pj/Lp+RthmdDHkK4d07sD6YYV0
FHXxGNVDJqxbk3+oIGs6eNO5rty7zd3zvmUJm8jBeVlLvKxtRVZhBTR1/aGoqzb1iHwslr1Sr8Vu
Jg8rJYTEseeAgxUoK8QkTceA3PmrOFdF9QJwTr+zndgmY1gOXGuiXiC0lkVTdxYlO8pu+xrXcSY0
va0oS8NLGL3yzkWaM2Gun2SFip49NpzJXNwBTf3puvMt0WKCCEfhVE5LGZRScfT1KQMsaTh0SVVX
6aT9YGeJ2WLe2HeTZGZ9BWWWTPNlPMio/x3Lee8+ZBvcSEB8FPOhuKHjrCAVhQBB5S9FqoSSn28z
kbHrev1FQBZYpKxp8JxW9GVxv7VdeHa9ge/09VtWrIkfJLj/1P1Ik0zxJE9KKIh2QqRdULxcMoN6
8N9dn4rFVCY0cA3rbdV8KrKh8wL3UIigXE9i6GW5MxHLcjLRgSxRoNcoFkjVXrR9ur5xzwuevtKl
1PS2ZN9EB0akmHgAFoqsnJb3veN+XYNwp9JliWcTvDdvulkZWnwyPGreF1HwUwJ2trkDGOJujDcT
qeege7ooNZSDa4h4g/t+SEEVmM7YL3b2JJuLjQRq28C56isJD1R9e+gVLzMVensP8zb/GoEM+I1o
NGPYvqHO2IA9XkuW8roFYNePumHeSTFtR9Jlcq82varuBql5HGexpyign9FDAr3SzSWPTlmet2S4
v4g5XY+Jt6eE3iTjWwA4KiK4m0193BwWZ+lTp3bzngXH6x942yOhuYPPPem6JSw2qMtVLU1nuS5P
47QUH28b3nB4OwZFHMwuWMcnFbDT0A2giMOBlPy5bXzD5bgUabQplC4UwYAiPqqIhet9rehyW6km
NDHg4NOo/Ckp1gy0tEhuRrer+V0pRdHetGOEJihTBDSeS09smQ75v5Nf/eiWaCdFs/jWhGSOuDH2
8TZsWTt0/iMosTQQVv4eKY5taRonTwdG1KpZki1jQvATGSk5+JA+uK/ENt22OM2TR6gCCSUaDSE8
7NTgC/IpCPF35YEua/BvPBrwNP+NLaGTZI0Wb8tqlJNRg2DeQcpVHBeABe9j110OGw29tHfi7jgX
CmL2fUOfpon0EFFrIjwyhD701G5ayObZ5LZlUNYk2jJccMDWMs6VfmRtK25bCua5pDbd1TGrt6zx
Yubdz80QBAcKWMNeWmtZaya4DxKvpbvJZclYoLFRQZXvaQFL7uk26xjbYEn6atAc4gUcr8AdCb53
aDPesbxNJso89UpvwbtXgz3ExWMSaO6WrA6iU40bk8urQ+UGQ6qG5nGOig9lg4cmBviHc6O+0l8I
dseLFNBwWzZWVOujSsrFBVpYEb1jOkuYmoB1ZNBJM6yIIcdrngFOvecB6qnkVgknk004WbexqhO5
ZbzZ/rSUnOol+DPE4ct1z1v+vnlh5u7G8f5c4e+XSXdeiOzPjNTbB4KLx21nrHlpngotlAJ3fRbo
YTsHalDniRPnpMf19/VJWILDvCs3Y0dk1+ELRTfyU+NARb3Bc8/OAraZ6PL7q3zEbRuVdEG7gXLD
Gc8s6YM06IU+tHiL3jHR27lnaILMZ91KMvBmyRwyLcdl4+cqIuFhkhMkz2/DxoS+kSusflW3smqX
rFmG5jD4tXc/QtF5J322+cDIFFynbwt34ai2EJl1CPnjEgy3tX2HJsCcE9QNhi2eM+JU5btxTuQd
pEr3Xipsf904aR3hQqqe0zXr+sX5ufmi+EKHYY9YyjK6iSuXYRy0xInXzC8j/wAn94ek6/YqBLbR
jUPWYTyQwut0hhco7+y0nAL94u2tS8vSNyHdJZi9iahGOJV3fXzqwQb5zseF9dtA4/C2jq/QRHMX
sT+DCqKeMh5EQyovlQjatTtv8jb7XH5/FbzlWA1yATI2k4woNA4vVYZg3oOn2EY3QsoPZk6Luhuz
eJblGVTfy73XLrfxcYQmEHqGcAV05OmQddR/aMT2DODU0VmbHdNYNh1ilE4GPyHjJoMhG5ri11yr
j6EIHvxgyBOx9+hh+4QRWUG7RLrAHSubGMRKq+Dd3K+obDjncXZ3biiWT5hAaEdvqJGRcchcpZ9k
tOY1YQc10oem232TfftGGppQ51X0LMSjCqah+XoeukacCK3Ig/bi4DluujB1We19Y257GyApMPl7
nAiw/YVuPPOZqs7VOMZ3m6r3pIVsNrtUol4FBdcetKoq2MzfYi9tFENUV5AJ7/gYn4AcbndOzrcr
W+FfSOtkVMs2+n1GJIvv8dQSpuD67O5Wn/bp5XAT5Z6Ku2WnMkHWK5VlLcG7mUF74TckMDKOoSUd
d/J7m8WMbcQXjTfIKOiydQk+FAUpUzkMeCZMmu8yEqeb0pj/N/a8cgva5xOoSyEgIUSi0lo7DUQw
AJO9PrrNQsYBLQHpLRxHwxkQP3PG8omXW5wmS733QGXZDE2QteevPIpb/H30PqncTzzk8eUus0yC
tfnGbfL/ZCqvjOMPjbOU49xnXSQ/NXx+koL9gzLUXU3ZeVua8yQlaO/Gm4qloYm2jnwutwTU/hlI
l/6FYLxMk0jdeGibHUDR0E900LTLFgZ+F2Sq5V3QgivzuqMtfjB7f3zHKwtK6i4jzP0xrOWaLtjo
bxz8EiCv3LAoNMZdFAwzNRb1M0jeKUujJuh+XP/vlkVqQsTXaonCeF66zB8IwLZVSZvmTJIYjPt+
/D/OrmNJbl1Z/tBDBEGCBlu2nWm2Rt5tENIxtKADDcivf9lnNcIdNCN6JalDAcJVoYDKyizEuhFv
WzaTCRMHyz5b1oi31ybCBu0X7uxCCJvvczLU13Lt+dGtonXvpKE66JJH+8dGZ4QLyHg2ZYSr0FXP
g9wvJftXU//FAw/l/fYtXsoxTNyZxwJpiaG9rnUbQ6PjGC7t356oEmidbAQNts1lBA1h40MHqGYN
PoGyI929EzL7dr/3trU3goVFQxmppGV7deboU87cj8Cp/867cCM78XbPmYkT70H0uUAfqb3OaftD
R3kXM8K2koFv952ZOPHWU4T7gW6vI5ndQ9aWOg6g6H0EYfBjYTIzFSCH3Jk6PnvyWkapH/tL6cRd
6D32EM5MXtTSb8R/d4nrSgLnKFX1vpSpf9Dd8uOR1WUmDr1ExeNYEdogC+hBC0S1B9o4WRx1j52e
zISit+0SuX4OZszGz/l5GDz5lPrR58d6f9tUr9weghYF+K4vr5yTo1brnozVR+mkG8A82940HAPK
2MG7Ga71tQiin5KVadzN+cf7XX/bKTBuOIUykAJy9UtzZZH72a+CS87yy+guw04U5cYj+9sBMjN5
UBuxulBS1QhXHRC4QtPK+YYqKLYHMUodA45bx14Xjl+rhRb7+6OyGZzhLLgemVO5QXUNUmQYyZy5
MRmEH2tn2TqlLYMykelZ1Cyidnl9xTP5OfX0x3Bdf/gk/bzk3XFAOSduf1/uj8ay/iZA3S1c5Nwj
r7qqXNED2PUpRrNssflY5srEpafC1YVC5eeVdGXiNN2+D9Mnj6YbR4JtnoyQYC3Az9GPaF7jvWAX
ojb4qpR0j8idggcnyMDzHvjBO9E/9tjOots4XxkjUKWLJ0SDZyZGPvehW8QeJxvPWLa5MizRgYYr
TWlaX+faL2MkLZ5D2T2vYIzeCKBsHzDM0cc7tAaSEcdQEKgPRCn11AnHTwJVBBthgG03GWf0jZo1
FVHeXD3eo+iYj95Trp31sXM0MiyvTad1joaivsp1+pQO9OsAqveHzMBEVmeNs+JhoJRX7cr8Clpi
cSi0pzdm3lIawExodVEOuhVatVfwy3yD+lEyquwvsTYvrC5/lbeEDSSbiw663KWPMpT56/1RWVbc
RF1HuReShTQS7yx587wMiv+egCt5UeB23hiaZcVNrPUMSKAz+UJei7yJvvFgwt6tEEq5Gzvq7Ys8
MzHWTp+6aa+i5jo3SJOTPPuUyv45d0tU0NCkmrotJhHLYWXirUkFPm1X4kOTJnUcVv1xcdy911df
R+1umaBttgwThHI0cMs+b659LkiMt4g8Bjvb+f5q20ZgGF/ZT61y8Zp2LRfRx1CqWiBVxdq4rsd2
r8bJfyxkMMlKBzf0VE666rpCuKi7VFC1bI+eI7sH95RZx9KnHQrX27q6VpVzCgdIXkziy0NzZBax
zCpyS6+Z62uHQqYYNL3vKn+FmEmZvQzRll6BZZVNQHczT45qG5ypvlvPakcoRdaDzMXw+f4gbO3f
NsCrU0iOVSkoRQSi1TztxnJRO7ypbelT2lq/OZNXrWPbTNRZ3OpaTm13aoqhOYdqswjH1vrt91et
s5z4XA6qvmag7taodSzkcWogcrfhLywuzwRy+6px5rWb6iuPBh4Hg2IHr/XomVb5P4/NvmHDLPVp
NWRaXmlT/Q48SmLXT7d0tWzTY9jwwG4iEQKN10tDnnzIju4ZHYqNclDb5BgHKDYj1wPkLq86r9sD
4rHqhBKTPklFvWzMv8UJmSBuyUNQMikqr347PNEGYTETv5Xme6bl5/sLYBmFSTQ68HnJCe6J1ylI
/5HjsqfrdFak24gyLCeOCRVWRQvhIdTyXQUZ92BvSJpA7Rx/3Of9/JcYgg+PjcIwYjqkQZrqVl77
FUmujp9vR78m1cZSWzaSCS8bO6LWdJnlFfWyLfK5clnKmFeNu3EIWGbJBB9kKq0Cv1zzK1HLeCqb
cD3QEcwNoXayz81IymfQ3W/FT5bBmKws0DTOwb9dp0iTcj/2iHwWOX+seIKZOLlJTqJHmre+pqiH
v4xVAwIbwR4MK0yg8xTVa4BMBHw1FL1zV515T39GRbfjk9zIEFhmxxRd7ibc4calhcPmc733b9F8
Xfvp4f4+tbVueCRdV/mUg+PxWuFxfc+DNjyUqow2tpHNlg2PNOa8Q7XQiKNSgyR10qCFz37xfvj1
UOdNmFmadtmQ1hBwaORFLigzkEg2bXg6mwXcLqWvTrK8Xp2wEW15bXK2I5m3z4rwmE0pjhqkByCr
+dgQbp9/9ZlxGQuEjbS41l2m4qprdEzVcLzfuMVbm+Ax4nI2luFcXJvWkztfdUlV6b2/kC8pXR+7
15ro5nAFXdS40vw6Vu0TYKonlEicBmAe7g/Bsj9NjBeeXvJWhXN+lXk4tjFkQaZqX0Ss3sKJ2ubI
+3MBOISWarGM+TWt5L6WEFquGyffrROr9+sSPgYTZCbayhfFkuZQEL5SMAPtKpoH+x5p3dNjs2TY
2SCqCOWSaX6t/eUJ8KH+4ECC/rHGTTTqombdKhmkV19ML60/noVat5QRLMtrosQo8L6CVV4KLCqE
4+puZbt26bYw0hb3YwLEynAK6ilc0qvwqpMm9KzdFm9UWxzsts4bZ3w4VlDyAQARCDr/i1D9O+nV
3+8vqK3nt99fuQXBUsj55kDZV3N07hf2FHrTs1uRv+43b1GKYCYuDFTrEIFKu/Q60eVnWat4DdLY
V7/a5QvpvBiAjd0IzaAFv97/om1Ahpm1nu5a0RCShJXaz1I9eX67S5d6I6qzLYURtbtkdvQUoflG
t0UMiuQpLojzGD8oM1FiXQEYLlhaYQFZ7Xyql7k/iz7fiqltfTeMF6nzscldThLfqd/nTF/FGB3u
z7rlEDMhYmmt0ibVLkmIT8GmHCl+lGXx2SeZjl0O3al0FBsBr2UUJgupO86pHNosvUrmiJchlA2A
63m9Ee9avLSJUl5IONOl8dNrHiK/Rmv9nbXh30U37ekYPMSjykxMWpbD5CSA4Vca1EWD3HbEPg1g
OVrjbF27x84zE5MGRO8U0XEmSTqv47zPcBKIfcQe5BiFNtmfjoMScDBhjrCZ0hDA90hCZGRMP9/f
ThYjNmWbqZ5oCg0qkpRFerwZscrS9+E4bkS6tt1qGHEmGh/4FCyyapoxdkCiEnNSfR9XcXBCAThA
9CD0lpkQNeapYMBrOc6dcOxfQNmSneZ8JUd/GrdUXW0GYZh1IEYoAA+KJLWmKo4KpQGI2mJetqyE
CU7LGJ9yknUkWcsM+oDDc1X2p8bpHgvqTFya4INXyKngyU0OXQfiRc7gxC2Wx7y1Cd9y5kUHU42D
kznLsxcG/0rebyFLLZ7CxGu5rlZ50GUkWVARAuj8M2jvsph1w2WI6g1fZ5t9w8hG1oNlK51FUpby
qUyDk5+tx6UfHpwe46xUWegNU+rhMFtHJLLTPD0Tr9mCa1n2pSkmDbpN2eFRgiddn/Z7LSAG1fnZ
VusW0QpmgrVYhV3popwVyMwIWmP1PpjKQ8XPYnTivuniSXygURkv7Rrz6Wfkjc+cpXsRvrjRh6X8
FYhjjpr0+/7KNlTDBD0Ofa1+rnkSieXbkIn3nhf8vN+0ZQuYMC42DLnQoDpPiqwZniPJhz3Ns+E8
1NnW1dCyk00wV9X5YCsrYePUnx1cDiEuIdgLCeqKfgJIBmQlxU3K/LHx3Hzyq4CzZZmineeJpNL1
E5nJ01qoa6S38vi26TJC5bTzRLFKLpI1rI4qq3aRL38A2v/v/d6/DbtiJrqrDeusBFuZSOpgaP8p
ZD6eRxy18QLRq2MI5OYBD4rFTtaRs0Ombutp5r9T9X+xg8A1/zlrk89UVPtKJJrlsew+9st3MeV7
4c1HMpE9ODt2mQ/ZZN3uNUJpWYU7vzqV+iizEumJq5P99ILrlK6XVIDQfvioous4ZvuZTfv7M2Mx
AROQpnTb+x0LREI75wRekk8zIvEN87JtUMNP5ZDiK/Opj5JgXT57PIWqHAGmnM3fittz5P0B2HaO
McXQgwrWXKwi8Sf2cSqid/XgJOW8BdizYAxMxlIx4Y2k4ipKhrL/KJvpUmj1krr+dSo8P86gZAjy
3d/3h2JbC8MdRU3YOJSMPBGFEE8ZdE6/z1OqN97a3l4Nz4ShBXJSo+ygk7CCu6WrU1zkyiSX3neh
9cbBZPuE8SY2r4ARlySIkiYan+You3S59I9pHTzPoN99yBN5JmDMd/BgWGZrlBRNdkjbbtlXqVPt
aSTYxpZ6ex08EzGWNvlAMhTkJ5PTlXHRQw9m0P7H+4tsuVp7JlzMX4eGls4gkih1vtPMqZOMiH/B
2dfvnJaLPZCn3TnvWI2yFNY/DylEOe5/+u297JmcphXeaHTYOiKBINAX6r73509gW0TlbQ3dDHro
emfjQ7YJNAy/cB3WZznc7TJwtdMi63eLh5fj+8N42+IB5/7TqaJqx+0ClMYlUw2k1xyhPt9dg+ys
GrqFZP7vVvqW4zZM0Zc6kOGAIGioC7A19jE07XfufC2dU8rqeA7LA8+uOrz56px/8rzfgE3tIHey
a+UL67K4X/kOYWbsds5zro+0w8LKbl95H8j80nvRvql/KLrF3fdfKuSN/pqQMdWGYwaOawTkzeel
Q0r13a2bU1Adxg4lA3N1pn6Ad49vy6I+hn1wwrsarhvpuyJl8a1/fGt7u1iFt3pi+IC0oPmNdZ4n
XlQ+oSuhaPZs/VDBIzP2DdUMR5xoNF33vgzjkGxRuf9Xm/TWd40AZcx0Xy4SK1YWFTDV74AdoGu3
LzG+Sh/DjMYDqhu7UcRrfuCpt6d9Cb6+4Kiaa97pd3nt7yROJfyTL+RQ0o9O+f3+hqUWezBpU9sU
xIpkpTyZq08LlENpjyoUWF6zrvsqaGKc+UV5rGt6ukUGvnfswBa68I3biO3rNzt6FbpBRaQe2XwL
6GtPxlDMKuMsLLZs3br1bp991XxU0rXuihVKKOpXs/zKHLqj5S+hToF3HPw26dqP9STiqf5niK5V
Vu7bBbF/vcOuA4noxtvMf09tby2/4XII7VIPxDK3UB7pBYfG6ADna1zPt+e+bw3NnyGNLaWDyR8O
coUKpj72/nde5rfpX0SC2wbWnpbfUQkQr+Jv3R1RYLdfp+h0Cydum6heQXzKbltke+PaVudmR6+m
L188pVEUEyYkbM68LdWuiLItdLitccNVqqjIqjJPg0T4+cu4TEc3HR/zwiYaT2d50AR+FiR6aOeY
y/AdHdUV1SUb7Vu6bkLyWppRva5FkJTqK3ARLyUIT++bo61lw0NJ1QgnLPIgqfJxirkbPDmsfn+/
bcsRa0LuJF9dGi1tkHjDSUdhHGThrkN9r/jZeRPetcnxse/cIrBXu0YLKmuHYvb9gf90IIi7Byv0
u6qqro7jijiYg2dUdLfx/a/ZZszwIJUEN2K/yCAJ8oLAgMIBtCCgUXis9dtXX41llJVuPSDmk4JV
bXXIy7UG/1vZj+2DW8nwDcJVEnQ4XpgUA9iDiEBylkfgzr3ffUvQayqPz23N/YwuQULb+S8tvGuv
228eDrg2FRurbZt/w4xraBYE1OV+QiANfRwZi/YqC7z9/QHcVvEN12kC+sqsaBRNUz/pJvapiupP
jlIoSPI3LgWW5k04H/jym6wMXB93Db4jZDhTwZ653pLHsMyNCekjI5KwPmHofaPzfdaBYCwqo8dK
Cz0Ty8d5GshI5ej8FPwzRTyNmfcYX7dnErOuVUm7ZQIuE7qwJI54V+B1aNi6Jlm2pUnFWrle31QT
9sxNw0M9pXSJ0n3R0wU1MIDmvJtbJ9x6R7MtsWHBXhh5wcwrP9E0xi1/7WMI0dzfnLblNWw3SMfG
Lyo07QTBHDvTgEeEpXps5wfG2StUNzmECzep2iZZ8+mFVvKU+lus17ZpMcw2z91m6JeRJWoM9gsf
P0l8hoqt8gfb1Bh3lChfxgBiIF7iTLUfk7q+ekMRPDY1JpAPs507Y+25SZuPe1eNB7GyI+vlRvOW
vv8PiK/1W+W3i5tMa3BYe/aUaX/DH1tm/X8AfAwSMgPPvMRvUexdeDLaybWVh7V0q8NDm9Kk+uyQ
t6wGRtxEdu3TStXztlOw9f72+6vDsClmoD5AHIp9MlwAgv7I3TVmc3a63/O3U2ieiXajOMS5nhaa
QEnra+lnl5qxAzR1z3OUHkjFNsJx2/IaVuv4edu2lC7QWFjYTucQ/Cxdh24ch7ZBGGZLvNYlLMic
ZBHNhxoQTbEUVzyi7P11fKqbByNc3zBf1XVexcZ1hflO64WAfROU9X26b6F+t+HdLJUhnm/YsF/p
NRtbd03osuzyjO6jLHyCYGcV90O5CwhUT9z2Yy+GU8DEJ0jabsSplgUykXF939d5GnVrktEi/xwV
weLGQoLS5TH7NinYVrz9olBy0clS8E8orz11wbCxtyyrbxKqCVcC2AoNgaRR3aFu2FMp6q/cEXlM
0qbZheOjx5oJj3M4skPAMM8J98L9ECmEXm3wNxCLWxxhFmM3sXFDuKwlZM4wS6OcUXjHX3i7vOAd
4ON9a7e1f1v9V85krYD0ArOuToCRA5rGacpkLFt19jK3Ot//hG0jGZYOaoeRI+2ukT8YGK7N/bTX
VbbF4GVr3bR0h1RuuzhzEjRh+YVq5tdxQMLoIbCFZ4LuQHPY+ZGj5mTgRD05UIG6BJ33GHOeZxJA
8nVkGfNbTA2I94OCnEBeumFeloU1IXesV00FuWOdeKTJY+i+7JqF/vbC8bGY3YTddVVTaJlWOglS
/rJQ8n6A/oQc9FbAaFlXE3hXuGPXd6PUyTS5t4RuOR2XAJfX+3vSNju3kPjVtpcOp1FbRlMSRPW+
z/uXuhQgenxMBNgztb+nzuOileOUZA7eVFFNhBKQdFQb4YslbjeRd0E9qoG1Tp9oXx0z6lzpqJHq
WF6yrHsoN+2ZfGwu84OpWrVKinFId7p1zmmYu3Eq6Eaqyba8htlOHRu0u5A+YaRJdyyNPpAiWw/3
V9fWuHEsdyFEmAunUUk5jr+huJOiyhevZo81bpzHhE8OKnzQeFdPvxp3kDEBX+f9ti3b0gTbVSWk
QOEaVVKXeAkuOhxYwwrXX29lAd7OcnsmxK5iCyqfRKpgVaGzYwVEHBX7SAV/nztNwiBdXgDIEVfk
MWJv739Qd7qWaT9hRHwN8yP1JDmjYHOL+siy0CbeTpcN2Gom1CcpR70PGP2LRtOH+0theaYzUXYr
smuLRmVpIuS057o9jz7bO506eTA2z0E9Qr9VJ2CxZxNwh6c5nPKR7BOnL5I69Y8j6ImmevzhFvO3
+6OxTZRxBuP1vS/B69InbphdoXL00oHQ8X7Ttj1rWPLoi6wFTBO9zzS4LXQXgTaXlaiYZM5GNG/r
vWHPFYjUu5ZUbVJQv/rktnl1viVMHjNoUxBbF0FT+Slpk3GhH9Nanwcy/7g/N5aOmxg75oBVvWrS
NgG0YTzkmQITBOxgo+OWmTchduvadshkIX+i+uwn1IiymDr6M2+yDROw7EuzqCoUnNfQbWwSyHUD
p3bsR30ItDgTZ+sFyjY/ty+/Oobha0qkZHWdMOQ4kpaW6uJQ+Rh/rGfi+Np5vRUez22SRVzEYbtA
vYD89KYt2hhb72+/v+p9mZU+CNRZnVSOLg9jtrJTGk7lg7NvmKyAji+QHW6XzO0Q5x7qtvwkXPLL
2j1mVSaKr56YWyA9U+PVNUO5BzR1VHAGUV669ahuy7iZQL6w5AGyqgO+AAqUKkJ5gDgu4FUelu8T
92JWPvvkq6P+6moXhC/9iWZQVM9Pbe7vwLQQR059qBQgyPqpz+YddqDnOXEwpjv8Jyaz/aB/4W8k
LYCe+4h5YVvpWJtlGWe868u1wEtvlYQ9Qe9CGQcwgVZtiqdYbqgm9k8sa0VXwmUCTMex6cSREX10
/e6Jrs0OtLrfH/I/Jv7vxsvd5UMjkTkcvfOo/H0lVr6xfyzuweRy85ecu2IYJBw/IqyxCZ6KOfy5
BOJH5JRbPs42UYaHgGuO2mYsMIJR/uPR4v1CIIrFYQdV4IFIAuD6DW9q4QL3TATgpFuoIISqToh+
5zj+c9i6sZ7/22zS/8q4Psz1By9okCGdYjw1PziNhhcBui7ihS7rZEkl0ru0SINjuQ7F8E+n6dz+
Bf7ArTKRt1cMsLQ/HVbBBfKBoK8Hgcj0OazFB96E73oK2kXGH0sEutxwW6Gzsjbz0+AyDGCu66Hn
sitSf4uw/W3DdE205CBzELUH43IBfBpvLXPDDqoJzqDof+ha65rIod4H05gKqXeZ/fBHG0AWQCyJ
Xw8PPaq53HAshTO2Gch7vAshwYFp5yWY8q36qLePI9cE+NA1jYKgjtxL33fdQUdreeTYrvF9V/K2
IUKn6s+9M3kKHosv7qUdKYqYut99TnagwTmo0fkK9evf9z9jWWCTD6qoA1F7TeBe8lYsKK6fLyFT
3b7wtt4t/qsQeCOX6Rgb1Bmpj4sVjr01yOPboQFkTZjFJWivvS7agUdt9r66XnGaGD3lThoXSxH3
OKGqZomd5esj4/RMOsTMDYuFNqJMFCEHUfDvftHvpzX767HmjYhZslV3tODLpZTPVed97PV68KZm
CzTy9mbwHGMb5140eaIky0X10XPJZHPIR9QwBBX94qPoBlWYGX3oLdc1Mal8LedppMV6GZxjuVTJ
MNbHYSHx4vymKfvnkekCZ+efm3tkokOurFwvQQs5KK+GIASZWHVM3aZ80PJvU/kqWHQa0Fwsi1wv
EDXpdrqaq5MKWbERLFps38SjBrMgiHGH5eKnLbvMFVj6lswdN54lbK3fjPV13+UQRa30QTyF5+5n
XrYU0krrsr8/+W+3Ts3J90BDId0IgqZjvqhYpf5TV7obu+ftWzz9Ewns/p8nF7dvg6C5TG1JYw+A
OtfBY8r/ZcMtjdb5UHYWdNjRAKwRfjVu+ErbiIygRdSB45coh7jUZQim1gbJIKnEcro/X28bH4RU
/lwN7nCJauFlvNDB8+KsYtGpXkp6CGXvnMOIyI/60bw9NUMGb+FTQ0E1c1kUFS9VTvqzOzCUF3Tl
Vg2AbbYMh6wdNk6E0/ECdduxjH0vH38HhddtnCi25t0/pwsqEtEMUJ+6TMMcxQ0loAAQy5Y+w9sh
FTXjhSCQZCqbtb/Acy1QYW6K/lKKkZy8KOv2NGDBxlOCbdUNl0saUo9rlM4XmoMUfdeyeT5l0+Tt
Vj43ewIVlm9d1D32+k7NWALsCC0WRdHnupndfTZCZrNtpo3HZctQzFCix4t+p9eJPrvhO9Ab76vQ
e7kBob0p+AkR+eN9M3k7kqBmJDFDiw+QInxlGnQswvInCkAgePHv/dYtaVlqAnaD3gvAGoXmW2gE
AVsea+mf8nmMQXkWe9WQdDe01DlLpyfVPN3/qGUrm+SS9bJOUxO604Wvcz5A2C4nl64Mt8o/bM3f
fn/l5pc8D9KQBd2F1a2UO6hquBroWDFurLvFViLD0EtIijtaepBCkOkRoMq/R8eNwdl8rurmoXOQ
RoaxZ7IHSX2qYI6Sk/XIdaHHnUhRX/CYa4+MwCosKzlCjnG6gNX1paiGr4HY4he3TY9h4aWr9VAv
aroQetPBadZdvfbfvVRfRJl+ur+DLEZhQmaLbgUDJxumSzTTg7+0ifT5DpHOQ4ECNVksZx+YgZp3
08X3yYch1x8q3W9czCxO439gs3Um8JLaT5fAFX+32XDNK/hXXz+lWl6KKj/cnyCLDZhslRN108AH
Ocml5s0npT/kmdhw4LaWjWO7gkLlOEQZfZZcvqRCHzzJH/MLJjOloJ6u6iWlz8BYVwg1/PMayI1E
naUYiZrc3iXEjTIm0Dhk2zUIwrLPM3SghtaLOXTYRpUfCWl3qtfHstpSa7XNlWHGAe0XB0RJ5WWE
bFOsuohD+UtuqRdaDC00bHhNw8KjTX5r3TmANmyvHP7PmjvvI1c8dhmnJmLWGx3SipA7zyDe+sQZ
+RKO5UZMy+GO//cCi9D0TzedN8FcAwSKoqGiFe8yrw5Qldr9quu82y+dzPdzVWv41yI8VeO4bHzV
siQmiNYbnLpZQ+E8V6o4A06wR4n2l4dszkTQqlIFBdju6LOgwefBqy4jFGY2/LXF4ZkI2oLoxQ9Q
APbsFfp3MPCkkfV16cUWr4ttMQyrJqIN0jrFtMiBfmj69gVA+HeOnHYwln0pQYVW6lOaNeH+/lzZ
4o7gtj6vDmm4kLGuXQxoACnX6sj3ooUmJXH4afWCE6v9b3MVvmey3GWrPrlQqL3/Ydv6G4d3D1Lr
ohO+86wZ+ZUNy2lc+Omxpg1r56CzklGJpiGL3iMrQEHruvx1v23b+hu23vRsQoDGnOeyAR2t7310
c/ItgMzF/eYtp1JgntleC26FyHOeJ1Yce93DsadnleWnRjRXcN9uPB5YRmFCbfPZBX63xyhaFNL4
WXqJijHulb8xCsvamlDbfvIIOHHQPF+zPcucJwidbRwflgu4CbV1ZO1OFcUE1c5XZH/GbImb5UsB
cWbRZuAv21hm2whurv6VVYAagHQI97GF+vIrodG/3Tz/ur/Etrk3LNxdUDLW55icTNaHLg2hCqp2
cxkc7jdv6/nt91c9T5cx81nby8swEbAEugE9rJnakiKwtW5YLQSqg3ksIXAmWwhahCnPdhVNtzR6
bVNjGG6WubPn9Ln7zEfxI3DLj54eTk2oN6JJi2810bVj1M3am7B3BlTTyXfT8IkMYEMQ33CTy/K/
WBluOCCLFZsQWyhPcjXN2D1BFzy13H9e+PA8VvyX49BPUVQ9ZsUmopaTtnR4MDYX1+cTsnykPAzd
zA8OoVugeYu5maBaCNgyh0iKkVSnQDgHmnYXTF1T5DFoUXQ7bj0QWJbehNhG0ZoXTbmWF45KZTyP
Rz+iSZ3bWT923JjA2iJ3A0FSieu1AB8nymp+eUXxmCAbNUG1daFFHk2kuLgqpuI7uJW0+nHfnC2x
pUk2GboNKEo0mp5b9ewhmes7064jM5LaG5vVYtKmarAfQTQl6sb1WaH+bQ/pt+KpXCNv4yiwrath
0pq4pfApLy7TWFyVW/27oswydvIt/gdb743zeGBrGeaiqC+9K2UWL1VaqTgFDPnr/fm3tW8cyJUz
T3PpqOrSVoqcSw+szMGUbpWQW1bXBNXqtFTcV2VzKYr2J1QQv3iF/75F1bAO9fmhAZi42ooAYy91
vSJtA+jo4k5O7ObsscPGBNWuXTPhWiDX51Csh04XHyLApzcibYsTNYWOu0g60GAl9SWi4kvlOxc5
QCZhcaN3feZ/dir5mBc1sbWOiqIG5G7uM6otwt81K9Wz3xehC51LvIY+tgi33fXqUAYBD7wa7atL
XwNODnYpfWxDvsW8ZtmjJrhWV8TpaRrCBmSTNG7zr5Tq+2MdN8x3Bg4SgHUOtUHUsANuqcOdq+YN
BkVbvw3bjVBIxiJIEF8al/0NXZKzmzsPNm2YbQ8ODEH1WF/mtQXWHhqKJ4Crtsp0LGZrwmrDwS+0
xq34UmvV/OSNdC6KjGCtjiseQJcYGj0lf8zETIStl40o0sA0PY9C7SsUnMagCvc3bMzinf8HTevl
i89m1GRFI3gLBqATQNJQ4s/7u8fW/G3+Xm37AsqDA2pxkYlj8J4x0PysAPljF1ZVHnfw0uHGNrV9
6Pb7qw+FYM4Z61Y1l5ADyxn1PNtnwl9+FO6wdfG3REImqFaovCw6hakK5N8cFa19eJycY6OLXaqm
mI1bJRwWt2cSWubDNA08xXc8WT/hI319DObvQUWuWfr3/WWx2J2ptcxBk7MuUAe5BHP73vezDxHx
t7y2bSUMm25Kny7CJ+UFadGzm1GIYrnfV/7gcW9ia8uQuJWI3Owy+FClJ6QIDuCX2tJksti1Ca+V
rg7rFoQAl6rIIRWtp2EfANMeB/76rxIQD7k//5Y5MnG2XuT4XGQ8v7jF8CMEUU44BKd2fayggJow
WyjTe7ICKvhStvO/M87KlbKNR3PLzjFZMtsJtMMkz/ML1uF9SJwyDqXeeuK0zb5hxBJ6Tky0Y36h
i/6nmfqnyB1POCPetQBk3p95W/9vv7/yExkraEjkTJ7bIsfDx5jTPW31Fs+nbV2Ny3E6SLKk64DW
ffmlrfvD/3P2rb2V48iSf2XQ3zVX1FsXdwZYUTovv5/l9hehquySKFKiRFKkxF+/4d7ZvTsNDGax
QJW7XbaPdSQymRkZGZHHa5OI9d9kcv/q/vzpLGaih1kirN0vfdR1d3YeDixtKzOb/jre58P/3x36
0/7VwS6yvrD9VWfj13Vaokop8++Om391+/90Kq/tliZ5MndXU9RvdTD1N1G3+H9zlv2L2/NnCixI
NkmXrTG5BLl6jFw00tDkumonRntX/Dsqxr94xn9mwE6xy2QAjPbKb0wAJoUGsIzaooq8ePrjCfzH
z+0/u095/7+Qd/33/8LnP+W8K9iQmz99+vfjp7z9Pn7q//r6qf/zXf/8M39/liP+/Plb/ukn8Lr/
+L31d/P9nz5pJsPM/rB+qv3xU6/C/PHquMKv7/x//eJfPv94led9/vzbbz/lOkFk4PETLuTTb//4
0vnjb7+luIn/8X+//D++9vUW//YbxWuo7+Iv/+OXYj+/T395/JzXH4L9/PMrfH7X5m+/Rflfkwzj
k0UJ7ktO/mAnus+vr5Dkr0kUhmUZpUUSRcWXO8kklenxJfLXMMzTrIyBECb4iLWj5fr1peivURSm
JAQRt4QDdoR+4P++0n96VP/96P4yreO9ZJPRf/sNLmpfm/2/uyl5TEgEOmkaQuSMhCT7c2nkICec
xbA7mrLoNPipMdKye156U/Eod03EQUTncC0emXtVY+cf1h6OIQOxrxHhxU2ej4A0mV3hyxj7ow6i
1xwWMY679swcdCBNt30TW/ehOC/OcIOvfLq/ZTjW6zK1A8UgefcadCY+ZwH0STLnf0DSZbsdN0ig
SU+aJPYf2uKFiniWr/0ajc0aldvxj0/dvpR0Jmw9//Fp2Ju8EtxtVEIFD/rm+cMihb/zu3qJ1OuG
2ejbzs382/sWIq6alN+ZcNzPFvw0uoTDB94fLM/y7LzNJdx2GS5NqZ3CrnGtTDAfC/j6UF5u7YvJ
RkK9ztNG4LRpZhhgVrCUqzs+QJYZpA5tQdRf9TYcA1kLUlL4S+XHnBi4MrUHeL76S7yn7OqPD0Hm
9UEX4JfNnLF6m93dKH13gRBJeCzNUjZschAAJq08t2K8i0hEqjQbH8dh869Tfpn7oeGpBxKpjh2x
6lAQWHW3xPeV7QdX+yR5bEO/VwKN8Gs1xJLOKl8vWcsP3BXqoiKwPFUEyieaOuedWdf0g2U0LQIK
nsrQJNEXUTSBhU7AtrgZinKH8BeRtUY8q2THi2oe24ga4Wztd39Oy5ycORDeChy3tTGFcHUaQ0As
HKWjYpQQKISKwBWccJtxEd3ZyuTdQCa9gkyFO4fG/L7E/DsmoCrUpckPmedNzoS6DTlPqVrtRtdf
Ks1BH434k1LzQrt0JvUOE74DekK2CjfzOKpivZLp2gTwY6RYrOAgBmkdwI2g5sWXCGAQhtAHnno0
E9E8GqP9LGXrbuJoXekczM2+967mfRrUbIYGnoXoM8sBKpOvh7EGWVv1W1bFqo+bWXe37eCmKpwl
bXV5d7NCg3rwdC/xGjl5SpN4bKZ1gFVTVs5NOVkowml4L094Mer6hLr8QYHGwbEFtqBY7k1UfhYO
y0S6s2yj16kb24rt7U/Ajm/tsmErRVUyJxmkCjv2OLgRa0tUQ5m+7kv/6M2bYNtwbXdzxjhlVA08
D+vSesCkjkl8XxKc5+i1H4LzYLWs+3xEE/3HwNLj2g3BaSvmrMomx2qB06SaAnsHdZ57ubuLhL5s
o8LuLpEDFOYTm52zLHjNxnI/8608y1K2TYGxrKrt4mfViapd0vtBTHGVDclHOcQ0wQpjUzRXClh9
lfglOmSp0pcdfeoKA6xrlcXtz0V7Vm39MlNjXR0LlT2soywPOhjfI5vejdH8rOX4ngMyBc2UsZMe
17TuymKGOCW8QxdJSC0zcocXxdDh9RYW/SUhLke3Ekjf2F+NY94feFosVc+TAUrbO4SG07WCUgfU
SPP+eR3POeHrlS1ek2kM6Fz2nKpSiUPcy6Po6IRbeNMfN/BMGuP2vIIZy17hCH4pfH+MlwJh1Jbi
wAMGkNSiNJazh81fhuJ/TuqsH7ZqgIYV5cqBHA2rhjDy0zHz5Q+OPVtlDGPIqXuLi+LDueQItvg5
ILMFzpG/k3EUJ838VAto6ZS7XyvvCJy0oM6nCI8qt6qjg/9fNUFr1C78HoTz6BouKTRIOlRuA4EJ
sbna8XeK/XjIFfsdwXFDUyYofG1IqRrL7FvU5bdWboe+BZ0Q1yyvIDkK4TA5Lpj0TrN6KI9wMSSg
Z8rwLLJJ1Xk7z3WoD8ZsMR2+rJqA8kGqIPqFmJHW0K+fqm4QTaT8Af4gJUqZJb9g1vhg9HL0ywb5
xx0GQ+Ree/6ycfIK5kt+SkKogAjGvoWdOjnZuSp3+X6Y7FrHfbnQgE+QbXHT2YfFRFvjoyY20bXE
/PtxkbVyq74q9uK51fNakUjdRiTHRQQWe3lu3y1UA2gBv+eDCZO2cto+lkGaH/JS3frVfEO/QVZq
GHTFMe9Ou0zfb5kiEJG4mBjuFBkvpkr7/LWH9jKw8aVahXsySfEpHJZ65BRdwd65Dw0R9UJyioCd
0cJ1Lx3zBOUE+2Uy+e7lqisjYN5gkvJ9MvN6aMvsOAn/VnrxkQvWHofgEk5tWU9nm2DH9CskUvZ8
RSibTFUOvaUJy3a6lPN9PMGurL/p0nKgpti+JTYAR3Dpb1k73i1yeQ65qng6vGLYod6hVDVxCC6K
tSGArum0wzcamQxM7qP1dWHRSQXAknKNFEAkGB3pd7i2KuIPW26bwmdnDq9jHEsZhR0tGomThHj9
/ton5olvyX2QtM9hyPGPxGjKcL7g2NV3MGqt0KmQTQ8VlnOpIFpa6jiinQ+uGYTw6lYs51ZG5FhY
/zKBbNJ0rlsOxYodsuU3U8tbmuvEnmNQj65Kwq6lwhm8jhy7IukbDunHivfZA3gkfcV8HNUipSTH
eJMVe70K5P1Q5bQB4t1swlPbtv0p4NZVSR4uZz/xu7XkzwaiIXVqIzARsIehYTpU2YjhE6hu22sr
QlE5GAuyMTkIkiDo7ssEs1k2VcKE7bn0H1u5u6YEMk2zUEdHu6om7SsHqkHWIrACesIRXRWIGpVo
za8txtAGCp8rHWUayzX68kZOKcxXIF/bBsupWIa7XgclZMDipVlaOVGDArgSUlwHDONj+Bd5Wiw5
+Sg5LIxkp31di2MYmlemzO8u1eVxUv4h5bKANKhdT5N9g2htcS7bgNNuDAoKxzvwMNMX58neIHRC
xzdYU2yAaKil217LKOku+wtXxXbfkxZh8JO3nWlKtolGEfcVi9CNK/3DgqOg5qu526ZFP85pkdN4
zZejcR5XMZRUOhkdlFyh0zauNFSBqiOzysqL5xU02pd2QXcszxGpd/2Q9G3Vzd1EJfztr/FJOELY
JcrG9BxGSdYEizu7nlg6bPtCcfred7un2YAzf4qXqgxtgH4Mej5p5O5iMBxro/EIxlydY5F/dInc
auEuuQ63i+nZdVLu3TEa0ocpn92xzHp2gMrubVmGz2NgIH6Ryu4wW33nsbpWtDS6IvkokGjcofTm
FUk+QcSHstCg7dkO3+FVG19vqv8cs4Mo9uwGOeQpR3MBYgXzRJNIswojvTlC7TRVabe+6SGylz52
psIg993U58upnW9jZA13AXL0Ki3YQ8wIv0ECP9uwOIt7WFxHzarCgebdejXG+WvQh1QKmPDGWGt1
pjN4uHX6ewemy+BOuWUthRSWR/LLqyk15BILllMBZtGBpHq97clMDhYJf2xSVzvXqsOIAIq0Awla
h4N/NUcYxKTJmlyFen9NPNJyO0JZe2otLV0A+v62FzSaBnII5/Ap0Ik6WNzSJpMwBvBemtPwsXrk
+ZhSFHU/kqTiau9p19voKHR0Fmx6yfum7wRvMu0mGqnsJk0icxt2vOYGoZalaAi0aAw4w5qxMKZS
3fCictUhlNrDEF+DtW5rBeOWIwuA5Cxdcu+C24XdsLbXdc9deGJ6Xqo5c7TdXUtnpodqbwXUJB5a
wDSIdcgnwvBGFltQYdAQ66ZUfRUMeqrnML6Evu8Pwz43XVkuzyYwlej3p3GaWrovMFXtwJ9Wc3pe
M6zfWMv+AGF1bqHIbKGUug9J1yzjp4HfHs6dMKU8IQ9efJ+iJDrmuv+IcCJWdsYb7M8LG/i5T8mP
mVmPTeDThguPaJRsNSLw1uSwAaxmdptOOxju2YaJUjQ9q9jIqp+MO4a+KCruyGHyPQSeNN+qNS03
CBRrUgUsWa/jhfTHhLO3RTEPCvu6nFYSFycCTLucElM5RzxdYbJzzMgQVElr+UkdTBlvmBEQTyMR
WW0Di8W5qdvVM145sLcex149Y/r0GJTbCfF7OyT9DpNuEIQvcKAb2uEX0d1Gs9YZlGwct1OnXSVs
11YjypOjHkSMQuAORl1R02GU/yhQfQR7ixMwg4mKGKHguUzhyZXsw48rjC7i8bBoUVRigN/8ssb8
0ObRWq1X+zb156yDYCxEMS7BTK4MLum44ukcVm2fDdkwudpCsDmMBvgGtg8aHsKwu4yR67HHOfOq
TgN1B8GXNzZPSxNhhPOYjhEaMEQ+arc7mg57epo3kABlRjkLyXscbD/kYH92pJ/oVvChAS0JDws3
Je5gKqRmdc7dktzGIv5RomwSxWViEmGGrsu8XSUDewxx3jYlOfRLx2jJE3syy2BoatlnH8E6nLHw
mHWia/Z4eh9m3JdImxCmP2sLTffC1ghHyGok3EBMtv7Kp6xsrBD+uJTOngqQLPF88+CQhdmdhhhD
TbhHtA2LF0SFyiwbo3aEA8/aZr4Cf26rtlQgA5vn22xcIR3js6BJrDrJMk/OsgurKZJr7XHQrmW0
YXexWu+br3xMhus+vd8EPAxM4V5jFi50vPJsK1EsFdNdLMOH/QQiHerJDIsC1qYed2t4IcPy5PLw
e56M0LZI9u6h1MjLWbfUjEDdIcPz6mdzmHga0zWde7rYEQVSiIdSDEWjFyRWlv/iA3zxOmff2jIa
r/trQqplhHqoIbtHlEXBWiBaUtjN0Clor9Yg6mqf95+KZfq0F8txDA0yE5xUVcw66OU72cgBrgKY
VYyqQg8/8jJwFxbHXbVt6QnDubBQk0jl8m7LqMaQEC2kOOyL2GlW8PvOJ/ckSZCkhdUQ4gRWJW7p
mCxYKVH7Y5hQa2zxPlUDm7BwVqarZer7erP9h4LCDRshVumF1AdI4tx0WOSXXMhzUfCZhg7Xmqbs
aEh8n/uHaNHJsfXL43KlpLoalHYHPSavrZM7xbEyVwmWQAhXi2MQrBMNi3ShucigABVhW3YJzhmy
XCfe0y2RYElJvdea+0czaNOo5Fshg5/hFHxE7roLx5YOU1wed7Jchj173TmKgyzbVAXmr0L+QhBk
+q7RvONNzDDbMoro4FBuV8n2EkjczyCbZZ1WwKUSVIDyLNKgoxCreyrG9X7zSwe0G1UW1l9HY/2e
8nzGrYOoYAaoBjEam/krpx24P7ULqgqtwx9u4+Flz4t6HYrxeij1se26/jpsw++FvmXkxYfizk3y
BxTkACtF/o53AyAgwBo4f9B9CKDqYN1iTll8N3bwYthIuFSxjDn0pcx2O+VYVGGKbE4t0XHzKOdH
g7kaq+qx61Zq4+LT9e1wWuP0YJe1rDwfzSWQ/jza79i+Cy2m0l1baakdxh+Ln78RFecY0Nl+wHg3
hpxohETxmE3hW+GDFzvBvoNlLIbdSfDuAIRgLcAWfuii8xRKWPaaJK9LgFVlDDlombJbqK68Q2dl
QAiwx3m0/hQkDJKw4LEMq5bHUEiYIAdwNFDIoTvtj6L0MXJCrmpZRHQs4lMhd0BQum/W9E2ysupM
Dp2BVgc3kcveZMHagy30Z9a26jJk7sUTe79n7EPioMWUcFk0ohi7ptQhgn201uGg39ZJSzpAgXJj
Vl5WAyp7ZAlwFWTH2GvroQBHS8wOCaSBtQGOIrWOvvaRt82wb/MlQHRaWJnQtsHY+PgCxAknfkft
nnnalsIdMp0DzlK/24DcBNvXY8RcMQ5E2DTMI+mapEUG6a3+MVmXHjkvr+C9E+CIjBUk64Oi8fM7
/HD8lQjKK6IVO8VDdttj0ptCzgw+ZVHWw2zBQYCKtCOeVnwV4UaDXPO2R0HY8NU34PeIQ1bur0bh
x7a8b+k4Jidh+gMEiKqt/T6EqMSJYmVdsGGpwyBxdL7O7aab2XzVFmo7Ta3Ey4cvUz8eit3mN8Zg
mgQi8k2YPqT5SQtrmiIDvOUhaFG3LjllOCLO2uHMKcSp61dHu+1hGEVfZdBhqzJQmNg6/MxJ+2va
2UintUe9iI8wqlraqtQPZFcXYXnbJEOJMMCq3kmMa/QAyrh31/MwQuiWR+4gg6WaxmWn8tEwDC1O
0UQax6/GBHEmJxDaG7hp5imAr6Ty8gh49LOESIxjQwUxCcyieQwAsDGqu1g8szj4XPWYo5CdwQGN
+rZxej/uKeoi6YcfaSCGClcTdsDFdh++raL9Ho32ap31kx08cvgZvwk3Jifj73JOUsT9Ngc6C/v2
ZRWvhdt+aTjaVaHG7zY7X+kWxrXhrW6kB80XmlZrva+dp9ZZAKfxdhOs4XrgPSLi3qHw1wsCgDq4
FAltAQm0ZieoofM8T+p1PI0o5WmAiS48olFAjWu9ZbEcD6G05gTgBDhfl94MfHpRkwvrCeXNqcgA
QFs+UdHnFgc6NiTJHgn63dQPpTxZP75AbJlGuaY5w0awSQ3k/Ws5K6pgxkG3qCVnmP7xYHxD4YUE
TwKUYryWXZpUrcfti2d7WE1QcbJ/oEnvKz0U7kx+8mWwFLi0quZpfxK7Giqjorwy8XcbpqoWgvQQ
sVG/4nING/hVYhGRIxk5AvYcJZQR+2bwzW0Gr1i9AYfayO2ukburDXJ/nVFUlvpS8JNDVBBMIumT
5y1n8jRADio0cROrtHwEBFOXI9FNucqvOa+1Ri6i5bZQWNFuOCsSXvd99rxO3a85H77piAx0SuMW
BAlW0jWw7tyzj7QDnjGu6oAVlB6Xb10XqQaA7lD1CM5Bu+61ZWt0alFOob32AO4jh2RDV9Td1KCD
m9fLYngji/nQD8igWBoDzPZtcSWNr0c4E1aohd/Cbk5Potw+Ihx/eNOzSJeraB0QvjjiWICqL+OT
gE9IX2KtIdjZm7Dlv/fQsDvELftks0bx68RCRSGa3cw30I6Wx8TJEED70pCgh2ZFl4wHqbPHMBsU
fNV2BY+XAT40U15jS9R5knwdyBYwdIwVkd+PKEMprv8XzoOu8j1OhXkImm7Yfw+LGhOGQMvljhtS
bEj7oa2XD9CXJZPkFELN/my3b8PWoe/YhWkTaKRVOBqo7Xl8URJIUi/lXaFQMWY9Bb6z3s6lNTjY
WAZ5m2Rr4BN80lz8snaLoYhhg2OiUYqCjFUlAc4RmBSjdtcKYGJiJzqng2zi5HEz3hxDMpdfRXPw
aKP8OAqlG1aCuZCn/AiHrG8swNgTKV5iJ1G/LusTw47JVe6OuKKx4ju8UaQLeI0d+NjlBDkCx4be
WNGdA3DNzpHH6u88Kqk4uxSZ7K7XDIBHuj7NJLpWJBtOgHfgtrPfD2t/nWzuepRM0yRUAPTYuJ6I
uRRL5CsyJC0Kjt/LcRPnNI7FwWpXAzR0A/oz/sQdb9IZtWErCDidW18HrbnYNRibPGA3W6+geyC+
p2jsYqJIVJNOECdD2K9PErmNEjNvJi6QgLonUJddvQV+rmKeHseClbeZQTbQtTNKpD6iO3mGOyKN
BYBbLnh/0Y5/CVZ137QO0HJqpQACVBKa5cY1KzK8CEyp3bP42gz7Ydc9TVtIAlu+A3ZUy2OZALdO
SixNiMA1UqDyTeZm6uPgblkIO+RofrCk6F54m53sXpDf9w7efkVLF5AqKUw1SvSDoutOF32FXfOs
t0d4O6pTmZSvS7gftrW7kfHeVQrgHMVQyv3Mxgc0ESQNRApnJexvyJ0ED2D7HJNlSe79umCylKPq
CnCTQlBzjFrx3hBODjphd+VTscpXwEExwXpuk+C1zxV2qu9vdQexLtgTnXI+omQIpzOEk3AAibMq
0QvZpuOsVCOGBdXjilCqBojTbQPGiSF31eWrucLM4j0GwWuCwriSuvw+d90ONKx4c759i/cBV7Rk
R1WIH3IT92msVjj5gsFFLITsuYFVbUH9BDwpVPYpyfmnRNO3ztb+pe9i/gIcY8LcFW6Wy963OZlp
9jWkXWCrU9lLOpGhvUIkwBQ1tiAuMj7FbQz8ME2ANMWiNqI9zjMiOJS2jz2kyelg9A8/RtF9uOSA
8QeBYsbgJJ4D4CJDhUkgVPfT3NiYfWYqCx5gcLUNyQ2T/BITJEakw47KNqR78mfEH/Z2PKPJjB7Y
EpGGJ/Gj6El5a8ri57a4e7Yu937J1SlVKW3Rmag2O0zQFy9rItx1C2JtMKE5nAOqwAe6RJgNgsxj
UZWAPI/hlr6S3aALhihgpne7RT+jOIIhobDg8gmL/kRwd8UQ5xGygwj5alIVInnWGiRMhcstkWwM
AYomrd1YyXyP0ZXNgVb1+nkfNSqMtjh0g6o6Il9QMJxixmjQxTAUdjNqX/DfVfK5pFfhCNQsigv0
/xZAbCxASyCiTifBFxiPhmDPfpVifdtEuNSQYkmANg751f6ICZD3XewtzoqVkpYtx9lAiYtDuN+u
oo4ClNfaRjUqo4j2ZnyBj4iuMI+C4XwqDNovjucO7wrhIAtLaKKM+NVOdJUjLL8FYhqjfXrgJHuL
0ZetkPAegtQxms+w2eRB9wtV1DvqK/Q9cFbrFo156U8lTmJo3cj25B2/ReSkY7zyGmbfULhLyPW0
BE+Q2aJxP6znvc1fQ5V9AuCM6eREWK/knCagRguIEvrCuEvP+t/3lpGjCoF+e0xkmwgZQSjms+v8
jQQ1phwgA9v1v9gIOB21L6+3GGJ0xD6rRWGecQPIbvpHERh0vaKnbt5RLoZvs31yif/cHAZomXvv
OvmRgKAKi3tf5TEqCL8LWAFh3vIwsvxX245PKObkWU/8O94tBFuDKaZfD70v9/EqioMKo9dDlXTr
UkfgB+SYrqwgApTD+AFJETbny7yNaD2F6Kwjy7GQpHRXZoMzqSSyaVN7j0764xSaWyS68JdbIn1I
DHqjROz3U6aQ7Ld4Yjl6Jd6inxJI+4CpMXZjl7w8JCOAyDIyN0MWMPo1xVt3XfcKMRpUYOjN+o1c
90sUURgnPkE+DZ2IUmD96XPBs0/kjnd2Cn4aCS9Tv36OkPYy5YYVYdwbmpJ3E0ByFoT3aKlBugP9
+2VZ7pYUeY6dAOeUc/DkcQKFqoJq03MUoMQqkZxAMayWYe6o3tKfo11wxMYnBN67IMRjVNDJuwGY
1xV7DSi+uHyl1vhv4zAsD9BvfDEmRVpvCcqUdKukQhKNTK6a0VIG/vMj7EeA69GtQcbUJFK/jRmj
7deY5JaHN7PO5WHU6n0A/YV/yV1k/XxMdfSWz7Oo2PI62/IFHIQnTnK4nwpwDlBSsIG9Byt8lckc
HoBD/F6gmgCQNCaVjeJmydmjgbnWkYcvLaD4BYoHAlMa8J8lkLgIBTXLeIALfQsgUZzkXiJ+lM8p
7IyrqNBTJQMeoomORjEPoW4Y7RfYPULi4wX4naJFXrzarH2GnOuPvkNRWACw8kwf++QaabpBScUO
cTI9oyvAG95haSTxUyejW000qzsXHIPpuceOAwfBPwkCfKjz7Q8+UPEVsUY5T82w8OcIR3NrxKEo
4xc1tqgNvlrSKUH65MQljfnjAH8FuqIIIAOcn9pku18tyvAOaQU7tIlUB8I/GIyAu1A3GQxVmiTA
G9ky94Fk+Ugy+AEHT3+k8NAVOxOd34BgHqFj6OnXuhe9PkrYPdluJufJIMOKIRKyeiNQybWGfmUi
o2gv+5J9m0YhgH2ag0RxtIXZfZLV/azFGU5OeUWCr+OwGdH1YyOwmbbaIKUMgKRhyPihWoXB495c
qbLLq52Cy/vVrQQWCozS2DH9ioADVcV8Corsxo/sxy5R8EUaC8zc9z2IRpLvz4l+KcX+pHHSXWa0
3oh/GgSSAFX4X0+dSmFLuLBfzn+ZuUOJq7QPbYTMKFzzL8LQJzggryNa3RVSmwbgDt6lGtD9ivB/
q4O6MUdaJ9C/8OlriFS06o27yrQGXhnwxxyyEQuABpVjuy1LCp2pCO3nEGgPtJpedoWea1cc0BCL
z1ubPwCduu9Wh5qxs1dm6m7LlfnTmA4z5eLbDJoVdQXANJOEKEjK8Jcv+49CCTTYpiuWJPDjTA/F
gP6P07TAPJ4Qi4bTO0JwlPIPh1ZcHnW3zH2MUfaZZPLF7iqrl+GZDOriMyRtkRieZGHfuEDfaSkx
5Bo/LRxO0fPUvn/hNoBBP3KLONHfYzRyxaUud8Tv932Hpz/D1mmw81u6Azfv3sbpa2lhj9acQRZF
Fj3tbXvSS3kDctoJkjPH0UT4MXmYw+kVHQoACyt5lSx88jtSd+OWG4ZIhjIJ6TW6/sgCJj3dMI4T
Il/UJV7XJ7vqhabyZhtkVqOMuW+le3VunI9/PCYyDq9oLX9BAfeCX/tDiq5PZSSi8b4s4LRtU52M
akOXRv+ej9OpIBQkAABDcQ2NgOsuhfBV/GtJ+V6xsswq1y/f2pC/tG35IFesjR0khFyNR8fLV7Lp
k0rKkY7/k6Pz6m4WWaLoL2ItaPKrhKIty5aT7BfW50SmgSY1v3625uGGmblzx5agu+rUPqdaNGEu
hXc7a6Jgao++O94Hrs2522ZfFTfmxsyNf32p6SJQuaYGLcjjl7J3U82RzLLlK9Lwr7biTZPRiJpU
QmXwndm8RAbTOsOSn97IaPj2DXF9mGb1Mtb5G0b90W+pcLxRIzWPd7e3yCtWXhuGR8NN9lYRnoa4
fM18sXerNGH41ZxhthE12faMDQn4ITe+i4pTPKv5eet1xwI55VaHsO8Pfv1hLiSudOrY+MmPoxu6
FnnAJ8hJpBVzR+QBO8UMygLv0qiv2nPu6rhCnNLXeSym9Thb72jVer3EKHtFprYy8X+bgB9i+ulK
VE/kXxZPdp+JuWzmnodI9+I6e5Q83lIzd8nPjmPehtAtZwkXrGHKc5eEryw73RpWu4ND9Ak3lHu/
44TqeCFaa5t5+SMmUhYVNs1ad3e216drSDwOHmPo19pQW+Goz5seHjZMSFsvPAW6joxRHiivv2U6
HAuDeYSY20i+sB/wU17RXI6iGympsFNzP746gbPw+Vkbu9bDqrYNYxX2kHoJcooh1VEYDfOAGDx4
aJlpcqxVerxrxw6FZF9BjHimONnjXaeSi9y6ofoO3f4G1ugUoISz1i/qCNLp32LHySYdwwdFtvJK
VtN16WtEW9Gd+ppRhGc9S1Gspd3dL9ynxHReFBuELEbDWUlpN6bqEmfGrx96XJI+0t3Q8ZbFrNfI
XaJiZRhV/rlrNJBSUHxh+EyNG+bn1BHLCPaGb5K6DxvVBwfbCW8zIT4mg4POk9YmQLrh3FqXEEK4
2c1VRvECGfqI3H2ivijrvl159NQMM0oQPGvZyJryx0io0k2YdQ9dgTUcT7PZkgIx34cVYmBsVNsx
dqi7rUdVGtSUvrlxh/IXAPdtZP4A80M4Bl+9QJEx3eUZ1pOd97eGUz/aTfkDZKi4y0h+MYmgLuvk
JxPp5WaoYogz3LUGrXUs5N6cglPuD1fdhN/evEmot7ajUGc5J69tw+WAv2tTwBu6PQobDSqUaVtx
y3maeb57kZ35DuDxoYQkc+qQ2l0NkjXbK4tBYXtKpP5wlfXmk3ngDOi8g5RR4Qz7eLKfJrc9Qs7c
ybjbcR55azMfzlU84a6Of0N/Mfmo9Wps2Sf7rVoWQZAEd42NkooAbmlEXfY9+Q98ll0p+9RIN52q
+YgZSInUuMyuPE8mtv/MhNsYrhYD5Kgf2RLrDM+T6ikfB2c3WvJlroiQMeTBga2DZDSmVeJ8tJ3G
ZMxtMc7Za6bKy1TM/In5rrRt9kZL/cxQv+QaRgVG5L4z9Tp1KGGmYHkOq/ohlBOjlAzMrAnDPMqT
r+zGFLsUZyBXfBLjuMpLjTYuYQFI0l4Zw3xKUwt81uk/tXv7Pqw/nh+GR/DHrRHnm3bUezsx9otb
WFHdiZA4TfGakJVygjuERySjOwiPbLmw7hPH3vl2SeJVtZzGIUGJDRUcrJk7h0xkUUzNeCeTLFlV
LKZHDfyjz1f3guHyuskfbQyslhEk56Xh29STFQKv6H7f54m95pm8TX7KZZP7ucdAQoOq7TI5VWcm
gYaKh6NhVt+dGv7iibcu7s3vMqfPJoeLFwHZsxx0jea5XBuFfJQv6jJY3Y0MvfXLOXniVm9kByMz
9Nq2x3njVCETrN4mXJx6t+vm89jzCJO4fbsWaiiblaKB4oX5UCQRrg1XvDMwWSsfUhGhJkAGIIMP
oi0q2+WcTOaTmU/Bjs6HBcAKp3Gqi++0NI3VNIt3IIhkm4/duFX5/JEPVvzm+ydYQvvEtGfV+B6b
ZwZ7lctwPHuD2lu+TFlCMA30isY2Ma9l5fM5hl284RbeNZLWj6kWtV1z1DFjzcWYw9Pk0/pDkG+G
myoYli+hSenpUosSVJHe4MrnnBWVK9Mr56PHRBC5Kdy1/XILbmW9W6IRMerE/2eSQkvsLWPF7JC7
weksmWrjj0l3mAAduGFnUyyufDAhnIpUuFstd5YugwdFjnRPQvbtAZSc/ZVtzreSOtjmab+1EWei
JPbSTeK4BSMCPyrmsd6OdO4rwzinxDxE4ZAIbriZ1cqd5NBxl2Z37sjfipmbAxR+lQnTK8OeHkuG
SZsifM0tji6A0atKbK4F4PSxEd6asYGKEsUAoekMWIOw4O6n7Uuqf5bwXRRx72cRAArtBPfgw9uZ
oCXw3+Unk8jLJH256yjP1oSB8blyQar8vggscx0Ht83Y6XDfePa4o8xbaW9E6iskirpfn83EZEnk
ECIX9ysZP6M2BdBrtBtD7e2tfJZUCMUP/7mTxImsDPQlL4ZZVlW9LpieRLFMT5P3YNhUJYkAvLLj
OV7hea43KTM8H9iH1OUnE1MUsofh7DLL3zakZ26SrDnPJZMmcMELxM0hlMVn0TGRYwh5zI2Bp0Mt
13JY9rIpOFOwvPols8EaOXmldTBFne9+C1WyxiBzWYDNRN2IrS7K+nBLtqR+lKMPw9cx13YR6iWs
B/ToT4YDu6VES4SsV1bQvbJxrVynabC2WoeTuj9rVslz+FrOul8IlxmMJ4ugkNQS9b7rH3xO143Q
vGQXMXwEkNkcrYGMRqZaRAN9pY0nj+6Q/utZN8UMnuwYOdYreFaXo1Z9CM+eNjMJKhNgecUxSpzg
Hl6Ux0tP1doOso1CUI1C+e6XKHv88N/wiTF3Le+0hodLtPlho/tT2BnuWlrJuiDu9t6oA84J6LnU
1UxPXAHM6QDEWcL9RcipV0EvD2HFXKeTvbHt3Z5ddgOjTuX/Lgt1T+tY5NmqRy/1GI4x7VrbNZ9M
TGAT682/erZLR3RQ/1wv7yOo4ReImXCtTVgkzcjFbscfAIBM98Mqz33+ZMg/tAftbJNEYeuYQP3H
8ETb+KXd6OaEVwwNvYJwa6Z065jw7NIONkNK05eVTN5aEER6hHEBdl2uhXsTDCER4+zo9vW0re2U
MrjTUKFTy975Esxc1Hda0/XKEOXDIeo/8skoWDv67KcgH128mGv2mLk7W9M/J7UDDd4+VMxTz01L
U8U2OShDTiUdOmeRZXQTFJBQ13+TbRzGws9v+YNMbArraWOL9MFOEdgTJcdVXQoYDY3xzwULSVN7
3dfjzuJYSoql24+iVhHrNY+91mRoPy5hDDlEckVBHh1ZdPMKLadfZxmkiOO+Vp4h94U7y21rP4fg
8evJC35YomI+Tgt0kOHN5hoidTh4VhPQ3CxbRp6Qi2a0kK92cwA8MLDl881sUMUqe5kDrqRcfXhQ
SOgJLI7v4uzJ65YA0VixykIUr5OBlc0Zp/RozPex12Kc0JHuJYgv9YTTNVQ73c6rmGhVXnFgW5K7
GprgIsNVunXH8s0LwVNLKqkqSC+t5h+i+R2JVFJHsGSHQ4Tn6VVBUXSItl4uPsjUeF1iA/R9oYG3
ikmv2tT01nOR/ek5pFqFva3LhrvGutfNePWtANTLCj7CkjpvkUwZivBDdv5nlzdnLY1ftoYzWJPi
PLbZYYgR55wk3shk8O5ap0d6wyGVm/FOsj47IjCEoyv+XZL2pyO2apXVcNui99BoiHFPNn3YJ5QN
4FoGbVMm3W05inA7LS4NEdS/3dZ0UH35ijHAi25LqrqRQpWM4zu3tRBah9HdZqn9PGaId40jA74h
dl3X8cAtZLwLCI3BYDTtL7eO6xUGxVh7PQOydvAeHBleTQzOo06CVbBgpLct6O8CUcw2Gsm5xm4v
UzvXjh7N55LSmspKpxbSObYgJ4XLHINmHRdsdbO5kaRh+ofemQDrehQzxYJdZ4LfX3hBVyGsxB3R
/KulYmRU1qYbLVK7WyVMQqG94lH0VH9j4P5KTYOdKAaF1OGPvlqm7TImwMT5uHGt+ZA5xjZu+SUw
IoBoLf3W8TG2EFeJZaBpuEZ501XaHKtcNisGtvN8Z8/spfY9SKSm/nV7Kp6RaKON23bAo4Xnb2of
pmj0c7Exp+QZ38gejfhpHMYXrpxbhriF0aTL9xrvQlPTi7uZ+YU7zI50VQMOLaV3dFWwSflKV5Ro
v5N8Dk11zVVS7M1S/aSWFHT1gAfxTdckO4W6XiWwo9BLngXPlIMWBJ1YNT2XqNG2l5y/b5W2m1hC
tDO6+4ynq3fDjUfmaMRmvAb43yNbvjsG4/qghCPw9J0Xu79OIl22Syd6I8Kr36NnyIEcPJN8B9RK
VDmHlN6ERtbc+KPAnCAHZ52oM6OCOycgd5UJ81KGUamrJhpLGmdGGijTv4E5ZFsSw5mLz3rces29
cAGXRx4/p8W10uTBRx0Ej441MuS/5T10TAWI5gmiNq3hlgp0yEW1R7N3tgno5XpI0BSqqYpqMZ0K
T7kb+vh5lfwmWfZTiO6z8Q7jmP6pW/1mG+VnkAMmG8NXywmsxQTMPiLC1vrRKU0WhhCSZBTgkQsd
1irIurdygRhjffVqcPKIlIUcpcpcdoGR/rgWEHM57PwUqsxojF9HB+4mE23UChxwzNDjuvoaJDJu
4fBEDNMTfTBQ9Fs8AvuiXAob3KTNFqCj4imnkV1VVv06z9Q3Jke8bOlsQ/oMtym/gopp0MCGCH4s
hIlMLuw6cPY6BNd3ivi3RexcVYuh8YJNu8UR57QInMuMa8s9GiOqx+yUnyHgXOYq/AWKB5bSrhOc
9jS/yHWGV0XUm4wm7XaHun6VDHI2Rlx/esHVntMSvdkGysrgHlJMCqQO8SFVGIeSWO0cC7UAYAm7
orEak1PGCb1KVXzJunLjW/WnQasZBPlPTLrtNvCB+1rPReR9V5PExukMWz0w1rr1+FXjYTzRBuIs
Z1CPq2rVivzihH6UJfVP3E5RefOgqHl+hnrl05fqkxep2AWZiFrtnGeV/HV9/tUtJlGVyXXR+uDJ
+c3P/KtDDF3k6FgB5CDxumZ2TFrCUuzu2fb9/WJQSYLKb8Ke7rx0/FOVsNalbocHqPlNVYjLmE1l
xFIp+DFVbmCVSc2xeC15qyLLcd+C/PaOxjU4NrlAjU5JqS3RPzyGhAFH2boYVbJSfV8CP+W7ya59
+hf1Xg/ZbnQxEbYYBtWyn1pcl0XN2I1AKYIKzWpN21yvKhrE3Irvemyq2KY8H22PwYKnDnGKrDrf
ngSPw2FeVGQnyzVPYZgUJRV51PW20yP2kdg5BWkVld10xtsEueRl9brKjqPg/uPS+mDTdrAelHnw
2S25rhzvggz75YXpXvB9pP+/Ck780XQMxLryBxDmMhSEnM8PZWtmnLe85sTaoigacbkvC04pq8H1
UdTfklL1ngqZb8DxWaiKrwihkn10D7buUJjNftjxqD9bCt0pJkFotTAdRdwOQm1vguY1S2W9zQbm
Yplwkf60TQgiu4+dBBunJBpgrZxm5wzVuKKudNdVjczU5Wf2Ac3oRNCkXCcw8xpNZq2dpVxXfuPd
2a0K11g3Dm2TN09lbf2zpTOibLtA5s5OFLTepLXlDxXwVkhk5c4V3C+VCvdwESs5yzIybkodlOJL
PrrG0W78k6JdSKdq2vWpfvKN4Gi7tQeqNlBidxl2Qh6WgvW+92Ri4w4c9ZeJT6bCiBQFDWNuN0RP
cab+HY6dihE767ZNkIqbkLWW7ZG9vXip8uYOh4MPmaucMxH3m9mW09FpmKoU5j2wB3+dyFnUj5vj
oGJuygCF39rjxtN1E01+ggrg0BYbcbYpRE+3zNg/MhPE07a3CROwfmeWAxOUz/xjQm4e2cCBL4UZ
qRF6CgrN+a2zxtgaWVAAy3gZniDxbMAABEWF/pEWDxzuO6YJT2HBka+byt74OUPJwnFpRrhp8DLR
Bsi6ZVpaZl+pY92Vsf2dzumRtHvgk7l4Sus43TDJjibDOKRmn28dI/31KmCbxOdqso34hAftRzRw
2KnZPWdJ8mB1Yf5sBvrPzuxq3cEnR/mIZZoEu9s26GmjOcNWrUF/YToMMdkwqJoKhxF2tcVxHzR0
0ty604Obo23S5ht7Ztl3ClvA2u4kW21iXjA5H2qXixrF94lNuNXGKzxK64x9CdVib+QUsJ6Y731N
75Zteyk9UI1LO072NiyGGAyYUXbd2dusx8TaWA++ks7ZTe5yPzO3gDLv+dKZHOQeOE2j96wz7479
wvj1MBEF9MNp1tfPtoIqmsLidUDzTIqW7ORjI6mXrbwWDGESIsvL5ammzjggtAc7ZlTbRaMi2no6
jK4+sNhhXRWAGXFyi4Epb5MhLpw15skXdsLCLoQZ37CEBBLLYZh7MMuOpHulX0uFfIFZJjljxBlW
n3UW/GsmPewywf1tic/ERZ61LU5U17XpAlJeX1vNm9zzkCTxxntWpJrlUIdxwkCB/115+0j5Mk9G
ILOoymCuVWhewiF8L4UPuxenDJ5EcJMWi/Vidn+ymI2Hsli2MrPz7eKbz6Esme8ZfgF49dVKv30M
q4MiM3RHrs5O19O4Lon2JBZl09vt/DSr5S2xb169DCcFH4nZMb0nG7zaGP1c3iPUM+30nrTGVw0U
2eXGZ5XeTiE/YyNVmn35dg9AzZKJDatS+qjto0HgpPRhqnaSK9EO4tMY45RQhXYhyjOBo2n68qfF
3Fkmqr+BBZHx1TGrwvvO/BfXuiddCMzc6ox4a/cFR0zqoSOPmAsFHtiQ7eDRzLG6rsPEBEmh47PI
sa5gQXaGA2VVOPWO36Nfh26LDbYF32x7EbGAQe10bloYcwexpbFxtuZo3eV2tuw0M4bM8C52R3EX
w+/EY/M0TOLYl+KLkWYIb1UIzBdONE9VuGpy8cyHXTACsSHcG+sprGR8p33vRO7MtkvY5jyNj4JI
l90w2B+8nW9mbDeHoVtu4gu1qkfPqRbexyINy6ibg0MbNOxkGfRj61TOehxcd5fah1rZpMrZlXgD
HHwIioBReurkJ+sPXm/TtP68G9oWznVs2T6lDpPI35u5RyNI8ODOfvkaTla/LTE6LaI+z6EDEd1Q
BN0GG0yvJCZvH7WGoe80mhROwQLAPwi5LSV6deUzGjDxs234rihp3Rkmxzy0CCp3TaHJDw/eOpS8
3Si5t3OmXz1cQndLxgkIA7DkxGYuM8Oi7ZsimkZKegeKK6zD7VJN3l5O/UVhyOBblDgzRGpuTGsn
rQrCSfJuQTeBXWVdfE6X/NMf4UQ9K74gruNWNDl0VEmBh5/Zigx/35uaxUOV+ZbkwVaNfLgzA43F
uDbC/OhtEJ2u2/7/t7neKUmK+WI3PLVqo0eJYlzAY/SifXRQnvdd9zGMwjhKdAanb/fC9Yu1K4bm
UCh1KnF4q8HrD9WgX0nXvD3HVrAmvqoBAKn+UCx5OFDOQwzrEFAUWaX5zCFzGNsjmXXxo738mpK0
pY5QocmqfT4Xs4oafo6uonE2SfvoiplNj+KYLPVXCeaxbgZ+VkvNJshIZHZBvAVvGKLOQqoBVOC6
qV1uoWovzApsQ2eMS8dg1cfauySdfm1e6EbdV4anvA3OSuQZR3cwhfcDAPb9//8tG2ca1NI8/P9H
ZlDZrCgxvfDevf0bNzw3OHVaolPYQ6iaDxzCfZ85b1RBZA24JZkJ04B1rhQfXMZP+OWbS94eC5ZJ
P2QAj7dOdnjK0+6dl30A/c2qo8A6dx3h9LqguBqzX9zpPobZ81tnbRc6wAvjXsCPtsW4PAuclPsu
DPyLqKengcbsw/cgEms3nvfAYGI/CJ/DlFg1CPnH3FLtSxpK6wj3H0NeMT9Ok2HGPa6+2kb/jKPz
0szCesqAmx4zS/7rPFr1LNPz2g8Yq4ckCfspirnbzMVe5TFlMbCEArC+B+nPvUI/5Kkbb3RQ72ym
vue86nhf8onEWITPIaXT7kURqY6wZj+0Nj01M6F/xZ0lMPxJhzmULJuIWIecIkVb961W91iGrnhI
wxVTTZb/pWQExvJSaFYEj8kEbal/Ghhx/Ga8tEVwHGA37wOsulzN7URiQB9s52JBIU0nhF4cGeiZ
9jzTjlBxJv2YHHKRKxrSxbj0ZKsELjMCIL/7oFqsyAnbLmJEtUVrSO6soX0VYUv/0jvXgaT8yKK7
XMMrZefasOJjo51sq8NuuB8prGhsGG8kXfYV3rhK34YNnj0qD6xoEP9++MyQn5xhFZSRh6qmVbmc
ED2Pvc8dXkKE0ixj9xlCByA/DKKgDK/UMOWuKxiXmyXb93Bg5A+taFexkmhErUYw13RsqZ3cO7EZ
8LC4F1t5apO28QHp3LuxYvm2RstjgM+MtE9oAxxr69f2ZlaD4pdjh19StukhZm9x1c5cndw1Ebri
aGL5t9hlMFndi8W3cJz64AIJS0Mo9BaXxH1Wt6cZ9G0Iw8iNjYe+qzz+VgSlpatCgkyyNV2WWDfx
iOs1dw9dgqQ3U2Lu2hBcj0iUsvP7TZVWcJrD1slmJiFd/hhUgqgVhwraxv4s0KBWo8FgNL8lO8K/
0jIItQvyTwmqxYCgeKQRS5iYcYATYnQzp5WYKhczEim3l6fLfi9JL0nak0Gm6CHMm0fm7Na6K/RH
Qe0fcep3uFqtjSCk7cDQcsLzTwJybmbfXckhDu/wNm48HS67UGHCIZInXRczOHQm/adgLhCYXCsa
vKU4mpb3qExPRCQu5WRvXEcM5KyJg25UlxT+cp/Xxj+p5UWYc0qkifyb5dGUmGupvsUubeYZKog/
6mq0yxHjcJecmiLBflQTKcTU9lAl49bMmYUnTmaunNJ4QvTWltzPyvk28NffPqhL0HOgVlP7gJLk
rIjmY36uuNHSmgGEaC4Da89Jn7EPo1lvizjsqSvUzg8HOD1BNQ2aMbny7/a8ecOkVgNGASfI6p0j
WRyVialYi7HdWmCloq1f1FRW+7irN4U33cWhcaoHd9n/SwN+98UstnN1wwUxq2+qBCdkErzJ22gT
y56M/MLAgjvhih3AK8h8qQN6z7FnA0lFRkJfMvNna+q16Jg+ys+WCItIj56OHGk/QtmTOjCV4YqE
zte5KgEvDaiLJNxjzsrXbuu8j3bwPOIkwAN0sgfaa9HqP/AZuYYXcWyXGCqWQK7Nyf+WI1hFURIf
GnvfTsDDBDuER1YGb8alCoMf0wmmHbfQybbTh9qxjH08xG+SU30rna+c9aKAo2YTpbL/GWaPty0t
TJ7KSHgW3aZqeetIpltxcEf+OHyxlsnbDU3yUPZS7C2R//P9PKodM3yGAJfJ2cPqt2+QCSO39T/m
8iGuxbdRsGkCJHw92fZTZYaRefs8ctzNePfrYtPF/nbO8sPg5w4+zNY+wlcc41CXe8fCRzK39olv
DP/gcrOLqWmfBorw9crfGpX9YPIG7LpSb1OfD9ehi9Yol6Cny0/gZhQiJe1+choWOlDh6r+878c9
/Pe3VtfE4mm4vfuwvggBXvOml/QfEsszTOJd3PYW1bX1qMUbR8K/EGVrPWjqqDb/KZb0vTawSDnJ
CSvlAI2Fmwez2u0vzl18HcP8MIae2Bq5y+brbjmYxLjXTszsWKnV7VvSBr69eqxY2qB3DYOAKOfg
xUvXr2Le20kgumex+5ZMmBudXuwbv8IuiPrkTsFDMXIXh+P86VgOwSOuxtPoV5ukzo5pA3pQESPU
/hamOhstdn8kLTzYsgxxxmTbpu0fJ4APleCeNBZ8+hakP5LA0zCMl1Qj4TSpv/cXiQPZD/DQ4eRV
sQ+S5jrfWUMAq1+GJ5wGd275wGWCjJuM44ZksPXNxj/YHZDYT2CPr62dYtf2kQyK8Jj7xrHrB7Ea
LfffnFAYF367cpv4cPvMCux3G689LbeClHL5cbEnzCl+x+ZT984jRSFN4P0BE0UUmxVEdq3WxUQI
w+w2sKD9BUfbWSJtMt2oflrhSl6Q8h5fys9kBLSvE3WTP5avCmrL9csG10341bbNufetTUpROOcJ
J3jtgKYm/xzWp+20wt9lGr+9nTzRLn7Vyfg6xnex89gk7aPd2/NtWMBUi5eCmi4nQaSrvpIFynUc
782b91XBw4ZWf08ye7wC2n4PVaDWDT+vwH+5anv3rVu8nGCd4F81ZVQ5xWeM6dgeq8+uIwMto3ic
Bwrt+WmEIqwHiHppGzmmzvTQxy2z1Mx8mAMfF/z0BXVRXcyGC8MQHyXuiHMTQ/JZy/LT0ZTfDl8c
xZV/ZzpetWIOQZ3TKBwKS7vqAMTjOguxGvr5IZEfekF08MgLs0PjwdLjIdfFU88Hy1d67KzG2Q1q
uObGbYSzXHRYmdE0kBRL+M/joPOHUuu30l9QKFkoy66ddTqE6b2vh0NZl0+JDeWLusgYhj58jr/j
MAtwbnQ86+1l9h374GixkLny12Dtgpedk72j9JMtBSpyPl3TwdG7bCl2/uSoqCCyR7XjowrFpxDF
V+6TO1J5BCSlwBNL8ucUAcO0EOw4RmY4Bt+OludRGw8V5u8mC/cB+WdrIdWfTpdP2vCw8D69rMVW
tfDik8mjgzc80S+B1a7Dzn+1KKSTVFwpLikVq/jA4UgA2iCPVp6f82J4mRrGQkG2DLswv3pz8tst
5YUB4rEdJifKWDO1I76HsDijPaEG0LDNKWa5krlbXNYfyg5/BWyJ62XQ9rb7jvRyz9xuiRwRPsxz
9qGc9uikOICyCQNcWz4M1c3vSw26yrrhob3ZRQI57arFP1vsfDbIwAjMy+QUP4NC5c3Ke7M98f+G
fadnFSXZBXKFMPLaevVfOfLKcDajS8SHxO7e+ZfLq6yIG8iGi4THXaVNKqLBjve9hWjjOkQLCsML
1p7r9fultwgISWpsQdZXX7VmxMNy60HjkYIGRoKp4iBFhQV66FZhx9i8eFnq6nMeeGghpV662nr2
M2MrEXpsQOC1EuPFTewxypmXmHPwL9VkiuTVfK+dlNSI2+TZ9cNNrQ0cMU79t3RYgCa/Qf4GVl+R
pAiaZ2sk9Tj4HWSPXZnh+g0CXPtO8S7j1yme3ktDXuawfsW59VCV6nPIIDKBoqh4qle/HOOjUbjX
CpGF4Ylo8FOSkyYwEWQICNncbxerfK2qfjt6isyN+IT6DxOQM0pzCFML5usCrLpvq+wvuR3sPLtN
ymhdtO1HohjkFmJZNh0yL2793cwoDM0Y30hnfBotFsBaYwHPzObKp0WlzDeXQb0RIYuWZM/7LIs/
Ur3W0xK8iLCyo5v0BZtA5dmOGQVv0sU7yChNGWgS/hJgrJ6NMZJw7Ebbfxikq20Ggshc0aKBJpGs
O3+foG7bgT5awhu2HnZKXaDp1wQuHQFifhcvEkoqSqf8xXBuky4JzUE7UM+t2mbxPu3m6tjpQ5U6
2DHZCGfnQB9+y0wupb8pIcYwC9kIdnAvlsDeOjlMoW2rXjF8z+69/H5SJNxZBYK3LfA7U1swurAe
Oyh2fp7mz7dCBkah3a/8RZxbD8LcNLj9A3AY5h1cA1b7m24bPKOjm5abOEAyyZdsg/WX56mETKqx
m3XDYgHmNNsZ6rRJl7eFnBUjeO7cId+Gfvg9Y7ipWOnKPJ9BvmG8EXBwx6jrsY23pmQ2FIJ3r/x4
PApr8o6xW1egR70+2lAfVT+sRcOnM3dBuiv64JO0UFYYt9Y+jfuvkAhM2vnyWRlJvWr94N5OrWtY
D/PDhNfH9cZmKxcibDSIvRZwnOZILiYdQV7RJFjeLcOEC4JdQX0U3Bxryp03JjdwWEPKmPd12fOQ
Bu6Jb43JajqdlxZX3TgyKHLq8jtEYST4iHISDi8X2XNZ4f1NsKkFnfsSOvIhFWgJPFOAFljv63TZ
ZzMeR7zfzxP+EqJZ9IWEhIImoUOBzrP7fBBibwf9S5bZq6pmpMEZ7dywKY4sv9rm/xF3JruRI1kW
/ZVGr5sF0jgZtz4PcrnkGkMbQiPneTCSX9+HkYXuyEBGJDo3DVQtMpES5U7S7Nl7957r+MOS4S/V
vjcE6wSOvROr4ujRXUZMB2vC+LzQG7/PVfEx5vV8MnNOTmAxswRxaE9ms2589nkTQmYQ0RO1OvNV
15MLazFQJP82QGCRAK1JQuOJUfxBxdnCMAPMvKP7SEjELpmXLS2kQ85N8myGAA1OK3usnqU59UyA
HdBqrQBSkkef0rNedEvfGd11rB6aSRdLC8oaqe0XPRwP9lSbC1VjibPFucsgtzmKk0xqoGv300ti
JeW2m1Fyn7ar7uj1WXsSMDbGNHQHYAwu3rd+QWvxJJ3w05ymQ1bRCsDQtxkKTidtpD9NzdFl0V26
qj5PA6I8I4+uGah/cQcowFRcY7G8TrUYKK3zTaMNxsuzpt8wblITmb2IumukzJRJXrjORH3vdlqw
Ukj4liQlHzgS4zOID7GBgy2ykyvPLq8s1gJ0qjpnp/6mTqKLiR+YU8697tr7ZqDNBJxrQZryZkKk
vgO59BkEw/1klJA3nE3ojAcKMqzoLmf/wt1hfQmWNRbdbeCMXy6iC8g26ptfGqiYdPZONfLyVN6K
9/Q5iFm4huk1dpDLxwGqSa2fT2PhsZNdtnI7zkNdLd7olfBa9FTSrnpTWvjYrsHpshapmPl4dq9q
86MrvQuth4Op8emKFrgiw4MPZHuEF271sZ9WELMqRsI9Yqv66PZMVIV85Pv6mJJmP7DaM9G4AqX7
UHSchTldjw2CPoBDAFE5CTauuLE6/eBm3QfU23sSMR/jeuTTWsEe5CR3H5xb2O+6hD/Xq5NrphBF
cx3X+ia3Qh6C2f+mM/PUc/k05nLNvb4Np0pHi9Xfe2GNmdqw8cA4uHNLy7lmlHTXGBJk4oDjW/ee
kC4a9PEzKLTJukqBnfnxMWyTkw3oRdretBsdTGxuYs5cCZLBYRt0U04iUf9purXaGNVwGESIaYgl
FkDCfUHpxU4ZuldzVduOsDWGMUcANHfwHHubk2y35miPhT1+C5iLAWeY8h1ugGvfCK4Q2z9D1rqJ
Y+avXmn5fPPInukToNlYtN1wdhGC27r3blrhCU8jy0KYfqUGEmD/fahuIL5ecBeh4mwpd0qVPMWC
pzVWXwVpShND9V03tl+TkV0VDo1rm+mRgaNl4eb4w23dZ4wS88DH2KVSi99jmCOKZiunV2uUUE6Q
t3acHCcfZ0+qJ5+jarZVFHDyHV9DhpnMLFDzec6OCC1jQZTNIQSeHPnuVVZ/t8ZM38KpTmEpjLdB
mR+hXlByZPY9VoXRrJkBpWjVrBYjHUMjR6s+bHErUCdfOa58GWvrMiasZnC+sAswzfMCKNb1TivK
94KiGqrbEf/tW5dyzLKipykURx7RpanUKqQZG3U6CX2ILpoB76KJslIfsCFbLA36Z6h/03MbImsj
7gwqcg4sobXoQjqZOe0iztOjz6Xq6mCPONT1/DawES8N1S6k+blMi3KfE1MKWm+4CZTzZEWvI2cw
TIP7nN2jypKrihFsyN9qMvnd2GV7rVjbxgqtUHYJqN4BcES8mjj1JGITGCdXrHxou4vZe9uMF0fw
9wDA6xqc7q3QWLD9ejkywkPBphL0jd9vQNfxpslWrCe95+TEwUoTJYtrBiCh95/GFHiDMhiN16LT
lzJ88LxU7LL0IsyUZrW9ormkAbzm2I8Ius0A4eEKBtzaMKBFccwpISeK10q0Wz2IYPjQ2+84igJd
6DC95iaFAvQBvpZL53v3LGjOdmDrQjOVLSdVfjp2++V/l4yhlNCEmWM0h58C6hcNXKjt0A59S0Aj
0hXbpz0ndCSzsxMDyTqVdzHcsdwhXMyt91Gj66jw09d86yr0ypVj+UCL4HAQ+hhtjTi9Hxqcmt4M
9KBbxohPvVjaFK4BTn3ipaNpKaYDdYFfjlcCVDU9PqhqHqbJSiTnuAdCAQ7cLZFd+IAzulGnFneT
+s7RoHP6g36P8gLAkdlhldZSbnSpQGjBInFC911oM6J3sp40GymgH7jmutcshndiHI+5zlnL0y1o
skWBeIgdUAviN7Mjvle09cUoJJ20FljomNn6obOaeg37HvFlAjE2A/u3ggLE0VrcTvq4693EAErF
X8532Zrls1UxSyktDRh4ReZ5N+FWLcIH13Lxcc2TGTmCqgAh4WhY6cVL7Ho+26pamjHACypDGKIl
pipMpGYAMoVROQceCevTw//oTVetbq3a3D8ZdfDU9dbJU0iAmyG68rsc1S7nLuI3H1qFfIR+6zlT
NmgauOVa8K0fMzoA+UMWovci94UDapm1KyZMD7pO+3+wIa25AgA9/uE+7NBTyT0NqWiJlBUWuaNh
vQrZSOSntOROsAEpL7S2gPWSrTPc6XF4rHvGJwzXJlvRHGUvaKaryqfGKXXoeUo9IEa+QUzzOAG2
XCat9uSFlNZUiZgA7fpq5K7k6Lc94ez8IFobbvfo0pRqWm1fT55xrY/5PqVN5ITINgz4gVeDy+Bg
bMy7JEZYqdv5Q2dUtyUIl76OQWHzjppSu3cGjOYqQOHDw8vULxGEPnIK0k/dCg73mV02A9qqcm5m
zvMkDN7wkr3Hm7TPyB6uyqgEHD89Z1p8wX9ZocID9ijUHuP6poLfUVrhqjfrF92NXkjQPlFSLFzv
6NSwhHpwZlm91FzMw6lp3dQ58gkL72FpQC21fe9N1mcagfRmbSQ6EVlD27gGmYOO27hG3nKB7bKP
DE5ATDybwv6GBwnpAFYACOAPNYoFfOTRF1Fagr1lLvVQ41bG+yjZyGIeGDkP/fvExCL7Fvn6cSqz
PQ2siwXWJBWht06Vdg+q5yPXxtXQQhdQNa9n1byVUzOsJsmO4hf3TT2iADG0ezmPXitEuhI8WO81
15OOYSIRLPOtaKil4v5BmMXZqVp6yJaFfHm8Ubr4jGlqHVr/qW2KagvjgEUiynZwbp314IS7JAiR
FZb+I17+zxqcnyBE1tbWIxiKnSa0+7Q4IEsGyJLoMx91WAjLE6duhkjb5VuVuewjWns7amI/jcxD
w3AfJMZpBtxq2dntqmdRZCFUWfZsZisOPHZgGyYTgNwGh4701Riic2zM+gUcJH3nnHo9vPh+fMKE
YjDlCS8cNUc4LBo7U9GCpW8xMHlgjnrPW2eRvYfNYS8MNBn1oJLd4G6y3vlW9n2x9WW4T4vqjOYK
koqrHcGJAsrGBgHJWK7mS1toUsuGXa/pg2uqwTMZFse29V6blkQKyxoWIYLO0MlgbhQIpo0VNeu1
htHMLYuj1msILsPhDm/5jUjDc2oeCgM3X67Hn4pP50Y1IrsWh2Lp3uFpPmn1m1XP7khNBeDkkrMZ
uQ+Vf2LiAgt0mjC4+K8p4vMhN02elfHgacjZqp7OZlRC2uncT6ebyiXiQ2AJV96sPBVCngUTWUMG
7WYsp2t7cGjwoGNuQ63ddjTu6N4WziaLtMe6BwjWJ7Qg2JLN2H1mkEXCgle+qah6GXV6bXkKNrox
4y/wcw+tBCMXBji8RAx6HHNxEGGwRIdOiRyiZdU9eLxEYdBEb0NaV2W0kQ09Oio8KJS2fqyGck+z
qNpw6b1uo461VcVK05+DUdY7mpctvZrM3qh02GvIjBd6O7P9g2tH2f0q88IH0+SE7+jwQnMOcllj
Yo4mxpdePyDhxFwOsX3t6jCH4pyaMoK3/t2bTt46ToHkofHLzxjPMPpr9USVCh3IjZ5sR38cjeER
mcZzEuQrsgnAV5i1s+lI9VuKmKi5Kj3kg79qR0lLbWZ9oSXheNWiFU3MCB5Jh1jAjrFEx28xLSyc
Q/U5Ekw1B6BZYcmoolTVIimnW4d3cOW5ACAmqX3KEdEaHFJnjL5kSalB+2MpHDJf2RaORWxhfNZe
U+Ztiw5Bl4zbrRdNWKtM9CcGPmTPoVzt2dkjWE73eNzXlS2p/ejuJjWZQsLdA7PJpjFfqlzcBEVi
rgR0AL2MX3wr35PAiO2PY6E98IGMJFgPgb4eyN8QNO4WeSTO0u9wZeRaxyQxeAeRfgsYE6HKW0qK
gyZp49VFNCzG6C2tyg/sQ3who/rwEnWc2mKrzQaRzg4/VJbtAIXIpQvoPf2SiWbvZSbtLZklHadi
4i/wti98nhcTyQ+7JAERPjxcekf2c0l7em0rAO9qOCRG12/gULjbhlFnEjDIb1S3c3P3gnkrmU8c
qIoHZx2VKcPzibwHWATjhoNRySivR9G9lmGTrVngVESbpCktb2mXatdnyjpkBA0FHnFqqSVvqihB
ntlxmmjsRV9/Px2gd/FirWYA5SCiLm3QeOrcJvb7NE9Yh/a5AgYL8ZV+m1nQAcl1ZnCQM1mIAdIy
KdgVNpB7CZUHlsKphejHhoy9J4HLDVcPrNgTajfvavYoNcqQ2ytBvxofF7EOpW2cXaRjfpTU16iU
slyXW1CXJ+oR0L3DUcXmZ22rG6Axj6Lz7nuIw6HASR5GtAs8LVthII+WbT1gxHBRo8zAHsC/G4wv
E7lKzQYnFbKG7xbNdz+uXjREYF2K4jrE0grNaK+nuiDIIVqrCO8l4N9h2VdMMGlD+E4zAx/96dDO
Rd3QTa8eLZqVqNwDOuh7gspR5LRI0/t4hz/Ho6o+SFDmx9HR4x2i7kM0oXnspQ/w2XZvfCxzd2HN
KmMm5WctjH4zdeCIFeYnKdujcDBeGkwg5y8wkAWNkG9dUq3KDou7p2YTueyu9NnrLCX9Am3dCYcI
TNuBEROVt4GfLCzvwa3xFzcG9v7ETWiZ8ZbzWHUQkBFe3HhJeTPzixaxrDwO9g5dtc76Aht1ZRWq
xD7rgMt61Asj37gOfSgXCpPk7O/PbQFGHeUOrfU+QYZZFp9oJt5TKwLLLd+QxbqrohTUzRGYKVPK
fZmOTHLy+Ab1wU6Y8EUcWEGoTtMNMTxQBuAsJs2Oc5B+7FNxpMDlzDJVJ3+KT32lnutxuqpd42wM
JTiwpiSpws1vbIcOR4GPoC8TpCXpmbM4JhfJwCrC+QQLpTKydDswl+4sn0ALAl9mbYq/4/iMoHxh
uoTLdFYynkEbatt2nOjaK7FGLOvssta7joXcBoyTPDs7C1aYQrJD6wOqU0S+u5HTa9YU6Xqw462d
yEef2RKJIN9clnsmcWidfJjgbY3qXJrVgyGKm1IRnAQZ/JQaKrwqSMrgh4PjoFdnc4r3FV9Q1GpA
cyOClwx4y57Nl187YFgADD3FGQo7np9qbpZXK3dOgnAKjuvemDx6SXobSw5dDJTNZUUsFAzEy6ib
zWnU8osVX6gbV4aThuxXpLDYGHU0nNqbFnvTCnRtVmjnWiCcM/IeGq9B2W6xMY1N/DK1Pf7+YtgV
hZ1iSAxpXxnBHZ96Ysjd3Q+evjcpyxifM+vMYFomQtaox8YrpJlEGTlEQQUTh9gBktLG1BTaaRJJ
TJE+gC2amWfBneri7EHRG6bQvvLH1Dsgy+ruAl1o674Et8FW5axLE9mglsV3UCU6cIlsolnAWIzp
GRij6dhP4NcZ628YkeNZM7SAGLrZON2AuYhC2uykQSE1iGcMjELo6U+CmqJNCB+woSIw/eVHN3aX
PSNwQ2+SgDGhy3+e6vLGKvxqU9VavhvtJnzhpAYX44bXBH4DjYMK+eiq9zhHeq5uHHhb6Re2qOZF
mWx9GEAXxx6yCwa5fRFp69lfsGtzqIDzS9N4rb5xDbu9ieIrDjXgP5nSpGb1TKQMMqKKPnJSuZSO
9drJ7avRLNtlWPKpS+VsYxT/brrRDJxvVageK8u5a2Vz25ohWKZYe4qv4w4empgPMGGSvfgJL70C
W46dAUNqzCEmECiFJCwlKbtNNhCCYTQOvnFCLFCM2922vcBauc5Kjj8N1eFuruRzLzoOwVISg4id
YhRU5AVsfDvvVpr+bAxoADgtNFvVDdjJZt8RXcUrKwOMgsyfqojdV9MtcGqAkAY6tMhJcOjKaCUK
rFic0y9GhD4Usi6d0SA44thKj6jYkCnbtIOs1jvP/+8L5r0cO+BEWw1VFFTDsuGwPuQD9JrAPMN0
vYkwGB9y+k+Led6DKDYivMm+p4c1bPzpqnP99ty4+jvyUWyZdDAOBrUsfUTs1LFu0SMGc5KoGC59
xIRXsiQjNym3eVWjr62ov3WqVdNlttXKfmtNGFZcAzRoBAlb6UD1B7hcTA/SvT415yiffcgGa1iE
OShvp4glWr+Nq+Ehm2TGKQbsXf4WiiTe+ogBtkmf8SU0YHQi17+qmJ0Hs6x19uF0pfms6fE2/wol
y6XFiL9E/mvhWsFxcJvqMt1mdvbGmkEKHFZXj0zv0tI/B12DZcJJb6hJOrTx4tYYTmdE056mzqLM
5A0HdJhFQP3R8VH+dl5FTWQTN2LmyaK2OYjLNIJIhSi+orfh+8W5MugT8Q7D9BjvkBhFPLzJMUhJ
ehpZHkupbpoIwpjImRw79Bh75sxVTNuREvEmc0sbzSPIQy0bLlWGQW+C2qoRlcYm6VdLcYKXlW9i
nd58HRY36PvekIRSb8XOq26nT0rej11m07vCgGHl6lXjpR8XU+mivs8ciVwK04CZRAzYAZ0Hxptm
wWSSdqMjUkbTlUfueJh0yOuV+8bR9yHou2xDxxo1H92ZMHruaVDH8iXO6RqkQXYejXAzBmj49dbm
3iNYXnXMxTEQIeDwJlBpw3PU3BoOVbmFnCCothyI8Gsm1ovqAJ3ZAyj94GmyIXVQKGJ9dZg9Qmne
69J5BVwh9kBKuxBCWwX3SFi0WQDZHkc9eh664imIS3NfI2LKkBlmmhquLV4sdqJw18iK1VQ9azX1
WyjNrar8eBkSr0AjAzMMq74JjuaMDSGgg/A6VNdu4r8Nk/3Sds16YOi5MAL+K8ebRxhxd4rKYZeF
vgfaonl2LWWv48n/DMMDvmiehwigsOs1jyKgXDapodDtPbhlQ4w8r09YpbsxcCiacl3blre6HWrb
LHHeO+OiB/w9vEHMl1IAylP2YsIGi81xxo+8RxvLSOB5451oiEXcFB7hWUnDX6YN8WyDUqcGPSyY
Df6JXkMGmcVZGmjskXKDZ8XKtaIJgwfaL99xRKGGZp0bUOMu9MI2VzHgFbKgFyJske1DyerG/FyV
9lkIZqihfQ6qjrG4p+4YqkLcieH/wts7sJSTPSIVkPMWaVIng6/IQQZBy2MRqJbHKMWtGlSUbE1S
LaoZFSXDgnmU7G+GpHnvfUwyVvdsORwIVEyr1Dth95394sON5OOKQn+2MkFiiKbunNDbwMF7Q5/Y
H8IAuYsxvsWcHFjj9Gkfz25zRzKfouL0Gv+k2+7J9ElFy32x4WdYEdN3DnsI4KEUmeHAqNZdSdhM
ZR5BiuSiC4ezSor71s/QMcZla2z8XnsrIjEDVHImpy7gxI6lObF5a7sVWOfJxuPqFYcS4DElAfCM
kUbhuK41xhhJcQnF3seoqUXPTeh8a+Q7NKuY44cbOl/KGa44DePVNsOHxnv5XrymM3UKBao+aO8s
NhvhiHPd5rvGgAOpx8kljfq7akLrGSsBv4XMaz7usufsTmDSlRcQpt7MdbJta59ZH+7tbHjIJw3k
DF24vHW+eDPDrVkaF1f7woIMwzg2PjKY7iibLmQVJ3h0bNSewtk4QtGPAd+FhZWSWPM2Wo3C05qH
Mai2nBTqTpStGrSNIC5wazWPNH0zxroPhAhNmvkUFDB2EAjjiy3FpaCRC6v+XjO2pp7WcxGJAzPM
qsNk9icyC2hLWjyC0QSpwR7OXXChUrfWnK0mVOPBcswLipQUK32EpLKdgjUMuQC/9q2gYwLMM2+3
Q+PIFe77x8nIP1y4JOdMTtGq7OdIj65AZmPRFUrcNNyIqZQrW6+P9kgzftLKl9R1HiEpPdQKJT50
ChjY2yT2HmMSfG4Qn2QL7FbO2UzT5LYqqzd9woyLh628dpkH9ooV1QpjY4UV8iFIiuSbF7/747tl
mfo15+2ruBcGBj5OGmNrvoRlzeLp5+0yn9Jz6sKXYU2GfurREWMyNZPbPGw4zR0qzP42z2akRmJ1
Jye3vJ3SDToxLRbiUEvBrBNrQye82KOlxqJTYJefzHCcgVwXy3AjhuUQmbRROkd272M8HOpErzZT
otXXcWnd1gkaP1ciK+vCYi0gPCzhztrzdsDxHf/Wlxni6k0o668aSx0qTWtfdbNzKVJqwQs6Wutc
H0zCPt1g3WdEHnUkPq6K0GaWyERiq+HqWyd1dkpTNnWb0aLE5IgIkZS9sV/5Yuy+iqI/J8IDrxm4
J7esAZSDLzVwvo1Pnmw6koEideic1FqnuikPRmmTauRjC1LJey00WJpxp9M456eb4sZV36gg3ipE
mTujn/etYkkQOqRclE5obhiB0hTpq0Gxsk3NIuX5A1Rsf+pMNm3f4kyCuD0wBXLS8IAFAG34ELBy
36uCV24mLxpJwiw8E9iQkmalmIw1gq8tykwHQEC6c5j2XYh6uo2Knp+Ci6O8rdlq5KmGGa4VTJlt
zz91LKVODF9QMVJbEVOhPESGGdhlSTtfufgNHdGjMzjXKJkWg63j6vZwOpSWuabftgdyAOX6RviC
uMgcuJNtBOeI/XIxDtout+KHKtPeCDrHe4mIchm1QN1rPOgbWF+7wQGmk2vMp0ej3ReNwKvTQXqu
DWtrmzn2w5GbGfnxxgj8Mz6qeM9lLTzxnleS8EKowejDxu3SjSD0cj2nzq/DBlIF2Up3g4nrnhFY
5+LlDmfZRg6cGB5aYZqXxsTlC5CvgAJgZ+VbNCF7CiaL80/5oEgSsXw6XbVc20RGBtqRc8Uepfdr
kkEd8bILc7ZE8RK5YaZWUWUsxzH5GHv3hJzVXZn+XQdbYRW49VUGOGshulGuszLau2QnkOoAVNV1
031eQTRnXxabbgCMr0coKvT8Wviai5YXt2QooQSiPCxjNingw+E2zdKnxNYII1uGScnpiniTpRjw
uYzQW9ArIDsvV4TCfTmzb8qwv43DCLZzovJLBSAYy30Ce/7WRJlE8xN9Iw4hKVhAiQ5akf5iXqVe
YFB+aa8+Ib7aCClJWf2H09Ke0mS8Si3R3MJ0uZXE7naAR29YCSDFJeAZOC6tiDF4N3R9k4gc6ZXo
74sBPkbY6Bt0L3CH04HsV316cgEuFSYDaWOyoVt1JvyUWF8oZWGgM1hzB3X8HlX979DsPyVA/08M
989h3fdFxv9+zuH+U3D3CedD0RRf7W//q1+lfs9/zY9X//df9/8Z6W2Y7vcvir/s35Hhf8r0Pr5O
r0nYtK9/ygH//kN/xHhL918m5hJdYhbQbRQeRMX/EeNtOf9ibGPzBNqCWbNlyv+J8bbtf1mWsB3P
NYUDdtr43xhvS//X/O9xgjuSaHB+7v8S4/1XOfXSNK2fcuprHi0i92hPEDxeky1QxRWPfl/m9z98
Gf9+aH6MCf/F7ze9//yP8v31EuUBWeLGf1UYt9tQ76cN04gAJKts/YzFV9Ar/mcX4Lv78QIZkMe2
piONKM9Qx6oyoyO1cLb+/W+ff8v/Rpxr3BbX4uuZH4Eff/s40RkfUn57LTMKYxkNpGE0IDJpcYeT
/qnQAWz1LtcXv78ecfF/eT1u94/X6yFStNE46jOuhuZQb7arpGlJkLPK4fb3l5h/1V99pPnSP9yR
TDQabeNCp23Ssob41i7oLQ9x64BiU/zDuzI/Dj9chI3IimPfn+N4wUQYpL7TZ+poZvz+M8xf/199
hjmR/odfX5oZVkjORhtejeYtqxLjusJidqSoibeCOdABUkP/N5/lV/dE/PliXixH02zaaVMrjGjZ
OBhUUcWz8krj/PuP86srGH++QtM4I0IyruA2eJGXtWlBKZQuBO2tsCU6xd9f5lfv4k/vukKLRGAf
Vi7RjN27i+eaA1/usWv9o98vfnrXycyFYZWDfSo1X94GUoznSkM+8Te//hffkvjpTdfStACIiOFb
JDOlDuLHrk9qNOx2YW5+/wl+dYmfXndfAWZD+51tBrtrVyV3AKowPVL6QPnl95f4xYoifnrDUXT1
mjHFAwR4ps9onVrmcol5ltJ0YWg3105/88+uNH/IH16SOtIIAcanBAyB1JBw0FBbOXp1r1ABgdqY
9EuIARm5imZH699f8hdPmPjptY99DtsyCQfqYh9IV42b8BAPjf7y+1//q9vz02vPfc/SLI8V+che
saX3bq04iyBHjUhd/P0lfvUJxJ+/tCGyvNozAwVSDf7uQvmldRZg8f7mAfvV3f/pTfckWOEgSLNt
boSUeQtL8S6+mCWUvEsTiPELeUpHf12pkoS/HDhm8Der2C+WffHTy28jKXEJPSHLDsrCXDf7Sp2w
lCD3RhaJsxGUbFv9USv+UQLd/LES/7jr/+JGGT+tBJ6tuP1Bl2wa180RBiUjasLcy5jflzK8+ke3
yvhpPWgVfMhmLEmhs1JQU7aQUFjsHhvs73//LzYZ46fFQKbS6dVgJBt673b9DarWCGlGxEG274ke
RtFQVZvRBBHzN9vALx6Oudb78YWdbNMzVZ0lm2jSiOrRM85oxE74YXVTxhwydxlpkP0BzJrs78y4
1tTj7z/pr27X/O9/WCmMHo5XjXJ2Q6B7L3dlS825gchDlK+R1EHwN+/Wry7z0+pA+yVwPYHR10F8
eid1rf+oM9JRu0Hp5t9c4xfvr/HTEjF0rirRQFOURTNXuUohjHgq1v5uE6LA5kv5i9rD+GmFCPja
p4qcYDTk2DkQd3ShsbMi/MlM4jSUXb6R8WrhlAAjphmgdTn+WQh4esKdmq1BlES78syJ8Oqpooq5
5YDZke9SW60UGCWF0Z4IMgrTvevrdFcrz6Y5G8DKmPbC7vrpFJaebX3LI82qmTP4FXDWMoH4TVsk
S6qXfNCy6jWHd0yymiKpxfuIbOEg3oICW3VoxaVHNxedS/bhez6tYfjvqrgdAlU7u9YrIvfOSTSn
uUn9NPK2tPZt4xZcfTQd7G5CSOFEpVjbXj/nzUQESvRvSQMHdHZMDRaQhDGZq8umtD9bK/L9y+Sa
oRS3nT8ACV4kPUxPstFLAx3IENrCfouTypB3WBED7+hj9xcfQ0pf8uTmZTWeirhSBi4t3LpMc/Si
H056nzftXS6rAUcHf6V4jfsGDG+o0hHzLiN+wyUmt5Ij1MfRSSKA0U19qklSYfhTxz0ZaVNcuqBn
0hAH8GIoOwuPR55URUJigh/oD32Sgb6PvdCW74zejOGjzW1dvqWtAQeeoEOrVrtE2jGe3VxqWuBh
pMTJayyJQ+iNZ7ctO6bhfLWZomvRRJ/ILMv1lGp1jsjZ98Uz4FSUloxYdL4Xh7J2BJgWSsu4c5rJ
bHtOHP5Uv8oqauzbCnZB+1BL29JpKBp9eTKVabNaeFHd309Fk9Jxarygg3k/5CX2cIipAUHMGCyC
yVv1jQv5LHSLMTn0pqcHOxkKNzmRi4zWH1BYwy8brMiFPFM6bVQViz5Le/fNLaOu+PBEV8OG6GsZ
P+S6V5offs66fnDowzBEHBWP4inTvGJAl+eGeBV07GBUzYMkr28x4WmYTRmMwE5Db+Tiodcqx7nT
clEGOjbNRAXjyoaIbNNGxcnrn72Mzs8pN8p2Z+E7mEPLQnbmEtTcdNdqUKUzGJbEImYQMh1/3JDM
6MPAtzHCk0DmZrK2yBcELwXvzUI1z3ZumwxaJxyf3acXBSUMmxy2Z4KmJiOmt13AXsfoSJZFE5JJ
LtOhmtgx6VtdeRbcyGAzhrPpeBlYqepecmkJ99HXq749uFFPFUJgdwSlAliIetYbG0ybZjWV98Qr
GUc3SWPWCYNaQPYp3nvaXvvagK02Z/ValrxryLwcr82gT+Udw+m++WSE7vlflsg8LDWQOiixeboV
9Pil0wlG2WB6sNi+4VTS44s3liGcuajCGEdXKUlQXcCjMCTu9CKJdugmLEwAOh7fjrz2MJwioi9F
5UDG91L/wdUCJ9m0ukkrIE2tUjHpS+zSe1ZIUodVC2eoOjEN1KYtr4iL6B20UttfM5GJSnRvyii3
U4gyhd5x6up7KHswU2VkES28GMxRCw+VYUfGU5J3SXzdYu4z7h2tpeLGgtbTz6Mp7oUskqTBLTW9
VYCWXMeerrJWr62bcAxxN3AGIxARWzzlUb5rC/xSoRhJaPCjgiGiX/T2szv0KkeBHkFlz6pA5uex
74gicg3TQuEWgr25UU4YeKu6RO9J17tgH48UaKBd5THi2BG94ocbzYwG9QCgD9YAxj5iuZZGYvKy
rGPyWJpTZFhEF5UByhSSACyByGLhdHGKjcHiXGfegWrL40uLvS9IFrrbW8ipgLRbwMRIqSpuPcts
jX3peNaj0w/yza07QnJ1I+rsfoH+Mey3bpNP0acyRaYZyzYiajpj0KBS7KZWg1odMB4AMTuwpNwh
lUXUTRizCdkktIAwAZzXPffBTkQ2HhG2VxIkTSQN7rCsB3tFImLrX7Up+Zm4U8apXOn+2KDtzSTA
Lmh1o1OZDRj4sMg8kgzwVqEYG8aULmVDuBoyJs8QSt17AZwCeR0XeijS3aTY18JtPuGVRaPoo5y9
rwPoYsvSQGbwoXldZj4q4UXjqq0KSPexEykNeFxMbHxf2HOqnCCsY9qJsRm8zzyoJRZgCw0CnQpX
BVV+nw6hLw7OqIcYhEZRgFL2IrNH0QUenmBhD+3SXvWeCLYmOgyirs2m1p6Bgf83defRXLeSben/
8uaoTpgEEhHdPSCPNzz0lDhByMJ7j1/fH0BdUVK9uhUV0ZM3wUUmEiAvBZO599rfcvrjEDEDx4Cy
kM4nUsRqODoUJTTn1lVNv/GGYcRYy8+RaFs9NfBrr3A871lFMCI3YrDmymsttCr80IZErbS+gi1M
+UpNDbKB05q3NXUTOjCINg/EbYkzNXHb2kLmndhEeXZxXxYU1xqlVmJrgZjHiC55XxnpeiyM2dcy
TCiAQA/W5Oc8Fd0HF+JQfKxqc7AJ+Ds4bF37GYj3NavuocNhW6t78hhD6Rf3CX5D00unCCaDSbK8
+EOCMjo9KaDp8S25ksTZRLz5uhvQL1F1wgw5wytmHGwJJhKRISIbHdnLwQQ5DSaAajdgM1qEJmdv
gkCyj0Znl5SyOI6mrRKvmoxNNwkkvZXbGCPIuDYdpj0fqAnIJXoR+ylpiji/5nWtD1/CTnTq1afM
mEyPvvB8Es30ycO1DuyPVlIZasSy7L/FLW8HzEDFmNypZOrdizTBAWxzf1a891IrM9LXcV7d1zoy
7QvFoJGGcWQYeDv8jV3UhCBK6xIyIszGb22mSBQ2OkLGY+dlgUVhgTWGxSOSwbI49W5WGwn1wbyF
sNwgbdcelLLV9EXyedb5FKQDLkZ5DEhsE1KP0uGE04YSWcrUZyRvQ/z99lre+9qBOlkMRqxBGYLc
3ziRLWnTceNXo1HsKGHy0USgmUXAFE5+DTpZr2zox7bp9V/ttlT8nNKpqv5olwao+CsCHpP/qLVR
nm9r4PTZ1/k9IsavvG8De4uwoMNVw2k888YtkhRVgyYru6aCi2TedrIaUFEIX1LNuhlsKAcrY4Ap
sjWDEGWxE+O0AV87T511riU2QpKZOHQXp9y+3/ouJGa7lgDFna0nWuXuxtT1zz0cI/XUdibWxNeW
XpH1AwiClFVaRfU4Ifsga9aaVMm3vVGm40q0HebSHRo5UO6hOQ33cvLT/hkleekfzaFDhAwxeDYV
ChJz7A5eFBrOh6L3kMINOU8MeKOU2WCNU1yylSGWsvvACSg16dDotK8xWIjqxUERJjbUAGre0Qxm
3kCkOvySsUhSwSxms6sHr+C+PjtjHnaPnZNGU3OV9kaSr5usYMUFJDGJkQXhoYs8X9khwoFY4tfC
Egz3x4TIANR01yjvrYlP5M5MkCA9Cj+qq/t8LPA64B5K8teOt0/xgguNRCoQtwbVhxoA7Q9F2Svj
aNRNDc47mf+J93UXav0FhX3cv8QA3+bc05DfRFLMJd78lT1CkIM3nMHGNONrWRt4laOCyuUxLHRH
I+1ZTsNO5V2Mm6xm2CWluMy4p01ci5QMXc2P3k4ofZo16BlS5JGAx7rXLc8pLnaE3PAYCc20dl1Q
lK4FFDFHfpRgw9i8FrgDj/pq1Pv5fshxaH/027Cudm1BXhmcOaGZ4LoTVmvcoCv0eKVZVtG0W5BR
onU3wYgdCwblpK4fHB/zJn8r+tQZDnmhlISYM9qUT3HHml+LxCqldgVpvleYUupM2oY1+JUEIzYz
h8W/CnxCsg+975rJ3TT0Vvqaxsro9qIMdZ5FlZJDPwZVlWm7QkHMuKo0/IUPqdRa78Xhi0wRi2SC
M3zuu1iFB9tFHINOuO77nc+HcMKqpZDdjiVCOn5hfgBSCf8JViRmIKv4Uui5Y1F52wzpugq9GOMK
cxDGHWq1xPuOY1pLpR9BKrk1WLZVX/p+stJdqJoAE5QwsUiH5kUv7K+qLiOXGihHJRXT9dgb0m1B
YF5cDYSG5BHAt5NRWzSpcNNKTfJFmtoo+NCKrkp4jnh2N8Y85/xe5XDnGpQP2YA7Tu4rDckdSBte
2pRK6ij5cpmC8HeAM8247wR1lasnA2ufXoTWeDasCrevEWoe2EDp8kB72VTUr1DUYzwwRiwF5ypP
npruSjO7cPzGC6WAxGYBR0LLa6HXT0gZy0F/7mWk2cSWvQxOfioRpej45/h3HgWPOfbRA5X6Jzvj
Vbety0wASUSoOpx0fBZnB1sxDTe5YUfmKWyk5lJA65f45QRZYt8hHEN0NdSu2+L0N6v989KjdLwI
RgrZKTUyJpaN8CconpQK8wsH21YWexpWDThOiLG6k0T0Q4oOpmLcetSsVyjLRurXH1IXT4CDZsAl
eUVHFrg3IMpH92EMUIt8cg3ednv8N0391FLMOKxifF77FSqBsFt1/TR1EACzTPkbr5GjvhfwsqPv
QcNS+mzgkWaRKeIre1ckWGV8VG5I8TDQruwrkganPAxgir1NDey5BasXBdR7XWOf0eH0iBklhiU4
ysBcAsXUQiayOsNqD9KqurAB5KDq/ssUdnLowFgGtqiv+MDiq2qFNvbkwThVTISFm2v5Xez3UbE3
i5i0ludjAIKJi4FiEMuCXAtJiOuloDg771TwQY9Qx21Ad/RZem0XwM2CS96ZQMFYmrVw420jhMlk
ZXWtbRLkdMHBr6queQn7sIoDWAbwY1Cj9cYIRmtw86KghAtbcP+L6LSMumH0eIMKz0IjPmhxT5he
9oFiJdM5yT6fmDNLnN8Upl5M4pH8UKqG6lozUzy5yrxU7lOXUcyOJIRyEhC7Y+JgU5f6glLPDZNa
y0Tw6SGW/QgwR8sOeh7VwSPk3SC8jLbjI5bQdMpPBAYU9ie9C7xujyxDQxwkedcGW68iMUOIGRpP
cUtxohU+AQIe26PSlUV9eZPIBkkfbyLBCkF2Uf2a2qXiy1lKJ9jA64D9zj1TuascT5AAFqTehQVI
GlET9a8LXnFuXSkwB9j7YsuTsNI7AzEp1Ec9HWL3Oiztos+vw8miFCEzEg0Tu66OJcIMR5bhCndo
r/w66jq8II1fgICuFeKMkY3YZXykVJGbEJSM4z1AT28yquMotde3YI4ha7YGwUQq7ANPfXJdP66P
RlkmZo2gs8sR2BaYXI67KNBdeOhNPnbWg1sh70R/i5lbfNcyV/SogqxQZHZ2q4q1iSl79UQGXIEp
RKulAyVSKeLutSRMjyVkCX2WOq2hSY6IWr0OLGmhR7dJHYpmxzTa0rdFPeoSbrnwGkwFyJDfVWZm
iItJCXu8MeskxATMz4QA0R95+RE337pcQdGT7rGGW4Xeo89dLT6PsuCABwp6OA59CXNylTTKKYat
5uBjQWgu0ANYg7mOtQ6e11UkQC66CO2Nb8QZFOr7OlJ8y3wXCd9zFKocOazWIoAi+FRcN+gunlhT
gDZX0CzKG59AYvFZuW1CiIiVqy6++j2zY1C5nqs/yoiSsi8Yztvy3m97t9v4noWGM3SGHJVca2eE
L1cSuGnOnFFmENjsXNgeQRpKw6+JPw0ZK+K6cDeGyipUeR4ShEQeZAI19WMY8LH9WFrO2PVwVg29
+gDOBmJFxNQFBdTIsz8lCLDBdK2NGHQ6FtJB2pqgZ7zE0+4tqWf2J4JhPHkrQs+p9ogNKREyDJv0
kAhKNgmh6oNMU7v46JtM1wD/mH5mhHdZWw5JcuSXH6sG2aOkRPsRWxxsH554LePHfQWbKTE2OP7K
7tpLonhmkAlZblHNp3l/7YxD2jpqF0Mo4N8/C/Cv7A8CUYLmPQQYo5jlp3aSvA2Re42ThuS8V3Z8
l8Rh1PGcu638pDWBmWy9wMVlp4mdqdz4k4Nc7wqeaFytelGn5HW0AjPUGwNvq5nQJwomVY0MZXPD
QtQdvxsAFfFpgc0OliS19PJJQ2WQbLEnRPg+4tIGwtyWid/W127S5zgMSMXDjT+ehju27VDA+NGz
ep8ar04Z1p2RjBBj+MIG+mcwT225s+K8wNDAclvVHIoYHfQhNDPJ+93uHNs0WFCUun3Jedo0amzh
Jb0YLYLVce3gIaPvcKBlIsTHza921HPaAm6uW1FP7SU2tOfSU9ylD72b+5hoWv6Y9pBE/CZuxQ1K
LUpT9iZk/Wp4RQ9lojiX/LW9DZD8bFi3vF4pekOk3nv+xk7x1DvCtgPNfT0ZbYKVjxmxqg+w62q8
cNiWpR2JvVZYCq+6WBv0LNjaoTWlOgDbCHG5DUvaOU2IQVSJg7vVFrdeVlmy5AWB+oBAo1O66ZkX
5zDcZzg+4KVljcLfUKifMonV+ORdQl7K/X0tnAIr16n22/JlSX/8/1Y2/U/SLCnSfP/r//7vf6FZ
uvnUVu1//ZAx7b8iyJnHv8mVdNv+hysVVVtKOpahK7JUb3Kl5YjgiFBC2rYlyFNhetoE/+e/NDRJ
wrAt3gmGKwxhu4LUHzXbfx2Ulq5cVwlhCiFdpf8nkiVnTlm+Z2CUgmTEZUzd0W3DdPjv72kry7TN
vMca4rb5YCUrpiVX4JI2nLDNMchqPbGh5jUcqgd9qqjn6bdD8Oyk3hEHGT0F94TDYTfwcc6idRCN
K8L0O+Yf5yLwtw7IghCT7ilHqKvnW1VvWK6t+sw/DLq3z2fcizKwmDDv47lc7rpDPp5bwaUJ/U0Z
raHwEcjvcZG1mLc+9SOlQ4LYP/q8CfLNZBUvRFQA13WnJKfCSWT3uq/fpqZ+3TZqDuxvKBS+tiAg
KavZz9XK4ZeSGILnl19abXaMStNbd0UR1VG21odB/ZDW/EcPw/+gO90l0fevb/Rt9e1blnzKvv56
s8+nvN3rmq7/A6StxVxHuNLhDiGp93aza47xD4e7TFe2jpbAsOX73a7Mf0iHHB8Ts58Pwo97Xbr/
cJTOQ7MI80xH/ic3ujuny99vdESBDg+SmJWBlgCBvqQif8nP5nZDxFJG/VlNHzFKJfxamMVxMqJu
3WoFityyzChhmjuXjSC0AhxvblNwXYBS++ucpa//OfD9lMK2kQVhX5ERnNnlgm9kPmTk28xGiePb
bp1O4hhlIwwnvxzXb01g7EdHg9N2tbR/2X07iVCSRpjOQxZbltHGTtwaBubonJYNaBZiZMtuWrYt
i5cEwlucjMckzgUozxoWB+YylI+PqLaXgWVjjvkhU7qxJ+61+/M6zHAlP2ywP9pTOm6hHuWrkd+X
pWlbnUJMk3sVuoeltWwMgvPN1dvRAksBUllEdbXkx0Axt4qKArq3MUy5Ny24rKMsyNVMhn2KRHcW
Pu6pLfECivujyxiHwePgI9hHn+uvmnr2T2+HVyePyAUo0P6DRrW9T5HcUesjdUjkNTnx9Lj0xHLK
Dr/c7rf/LMTgZv6ne8ghrKBz+yAiVeaf0hwH2XftWo5+BsM3bFLTaw7xvKlbuEykggxmIQ3RzuXI
0lz2QggGK3KFFI5IagyXDW5oxYElHJONpf3L7tJmlUfF0BCCbvcHphukKDM/oYSQTQsa6gJknX+E
Qu0JcaiDatpYXkMpTHvf2bpSI14MxRcIo1hZabtXg5CvEbhePdQFFdZQRupEyE3r2dkTNLpN1Lef
RoIR2yDCpshPFVwe4pYn6pXUyWMlAv/3r+bSl2WF3BK7eFla7wffx6ImGYHPhSD5omqfOcRtpWjH
g6GS8QB0i4fuva23fWpcL+23Q8sorzbHQ1c0fw015/PfT1r2fhnTuGmyxzjimpWwdanrjmKLmgVv
1FuXJospemjtuNlGEyqXAlOhfQSc5SqBEHcZp/6bXenVXcNC+HqcqDdIBts+vm9SfCB+aTozb4pi
OMSs87h+AktEyA/vIqub5HWWNa9Z66PTmFGrqKy8QzdvDAQH18AJKK2LWOgRZYnvCOtFkCva8U5a
Lb4E6CD+nZJjFlT89vbDeJk5heGSAYWzPk9EflWndNShEsoxk7NOWoV0s19TfuSBX7LWthMDzXKi
V78vxoe4mIj39dhsEyLCJ8LWVn1vfkKwn9/ILguJGs+7ZMrT3eS1X9/63AJgZqU/6PqdP4bVA2bt
YCWE8ID7kcBmiRGgucHyl4rYEq/kzOhQWlTynkLa5mz6TCqC2P9QJzNkvO82gx411Jk4Fn54qRnv
4zakOo4WN+jfP9RynuD8+ZdxdIfvwjyf+qfvgjmW+UjVcnLuwJ8B1A9OVAtWZpwh9Vi2saMXp67S
itNbe9n1O/OFUvFq6xMDIo0J9toh9HtFGgRmcdR+xoHIvx5G8XWA4/c4aPWx15z6wrLDvY2p6Ce5
qR1S3A8PlZ16MHjn3cF0ZtO1ebf2hIvP2TzqbfeXASZ2gdfGzHIfpuFaU011k49RdUNIHOrJYETU
wYby2NZwafE0aS/knciKKNd/gv/t7gL3W1wOpNiGyMpOAbqXH7shKuyTXogaAmyAqLHy8/3f/7nd
3+eb0rCY2rpqFuoLS/IX/+NGJPUeGZD93QNwL4QFNlY07xtI5T+aQ547CAF+tpcx1AzT+cfwt5FL
pyltCAF6tnsfsuz9cZmxzQljzz+55pf99acUoBkp5zXNtZ1ozaluYlz4YqaiVtsRDexbIKKk53mv
6mnaHSApX5MvrOdVHkeiUXFEKojUb4MGLcv2wHJ2b33L2fPGKgt8apdz3o80eJ7vtMK+BMtlnOUy
82hMal1oUXjpgjqd+JobiI2rxJ8OSxsV53RYmjySxobXO96rpKOfSMNA7W3IfIG2IubP7NZBhLdX
mPqsWt03Xpa9pa8tpmcy1cA1wvHSYqZQNpF7qvLe2iGfuiwtbf4ILHt1GE3/Rh84F2789hhyXyDG
ljqgNsM0hfuHImxwpe+BfnEOUMRwJZ3QufgdOSo/qbHE8jPzdunTKVDYmGY7XYuMZFNL8Shume7A
bSHL4qZVTIoCiBqkPYubxpMxmqd5N7fy4FQzp4F1Udz0OMJup9wHgNximoOd9XHZSwCryeuiNnk0
fz/SWSQ6AYci+kTwsddTH6Nvm4zyCvkPNruqVzhPV7U6VERED6gX1GHUBgZ1+YtrVO4hTif3qNkF
wbVaB5MNmmm1NN83qHx+DHnvY+7gHqtwP7V7gRnpCcwPVb/UeDqOwiooN7NZh8puMyJf2xRefRmm
vOUVbvrBQc5HMlHH20K3XqvBi7YoaV5Qo3jH2Ju8Y+qBfrl6b0Oy+XHkvS8KBgxRJIaKs0OVGPWU
YmBEM27hpXfSbIOHbvAgGs385soy9kVn8OIpy75Y/f3Lw/nzKyZt4sGmbShEnLr4p0IbkpnwkzzT
2bcYD+WY+pCPXo9B5W7zmqCPMkzWhoPSTgNOLsBop5vGdFxKYVt5rEd8NZdm5JBRa5Q9Ylk3H80I
rohAlPvBxYwtdKeKKLOq7kFKH3ijZjdLS2s73o1u8by0BgrV7gmM+rjZBMZ66Vs2rG3WQAnHG4or
Wuz//FWFUc8tKYjuX7XqzKruynnD6F4M7q3AM6MbJ/c59bdB6wDgqzN/rTd9dlSw6e50XAWpHayD
z0r0X5O+wTLFyB6DucyN4vNzGsVbd5LD7bLxYN7cggH66JCuxa7jr347o7rc6ZtwBSczWv/9vxWl
VX880awBlU58wsbdVjfdPyfLMHamyhD6tC/isaBS0QBC5StesMsuNGd2+cpnJ5mH3rrAqwfAHs2l
78/hKjJsfCZVkZ1Qu2Tk5oJg8+eg5czlGiiEsEPS6hkIwcpj1gbupik+6csyZelbNrNfBSZ28xgb
vtSJ0K+5C4v09D5k6UdGyPLmfdzb3nxVYGNvg7Opqk9a2kVAk8x15NX1TZoZaBETshY4rvKsLc3l
iG27xNWT70ujLMz6pp43S1NLXGsfQ8AysdJ763o/GMMsQRaKO9J73/v5rC3xIqyiACdILrccWK65
NJFMeFcQP+PNciDvbOrc/ag75J1hriqnUrsJvszLGKqPeVe4VN7rzpOPAcHc6yBdPKNQ66llpxmC
tNsWE4yMpYnwVqM4PItBaVvqgAjAuaVsUkOmVYptx+R2tkLpnHUIrhKbVw4vY4oaJiZh04Nt5c5Z
JR3F/waAtL3Ww25bmssRAsrOuZo3UwM8Dl3yte217drLXHFaNqjjxMnpdSdfyRZhXp8qexPpFVo2
WG6p4ZVnMGPVeWJm0636FOesjqUm3HCOLBsyM3jqLbvDqNtbmTuvb30jMOmdbhAxSkIRUG3vbCY9
MB5Rz+iPnQxXig/w/dIq7JKajVK0p6WZaCWlemXg75YmMDrUy2gmVkvTaD/iyZxcrNy+kSgajzwp
CsoQUV1gMq1+FZCKvu2ENnc21tuYVK+z2+XAL+Pa8EZDqXMbpJp3qgosLO1Aac+sl9DBhVDTl6bb
BdMKeYHcLU195vABbrfOS5P1/UoXXb93iVhfJfPnYdmAOeJ9XsNJP2rBI8kavhih0d/jORxOz2HC
Cy+RSbun9lgezR4+ygrhHQD4TukrMNGfo2DC9ZY8DCtXGGvLRsf9SU/iyx/dTroXQ2ncDL+PHooX
o2TZsZya9P0BJmRzGI3IORua6ZwjHSo7jxSqTty0l67loI/ZDIA/6SDZbZwfh5FVcpdxijVlUFfn
i/zomscgtbsL0L0xd0AkIu3+bYOmczhDnO23Ds+tEZq7kvthH+KS0e5NAr3HiE9SgADJAWVUTLfV
rJSsY13cLxuBMyr/sP20X5oevhCXdv6zlg3u1J6nN+sWSPU6lwTurwcfRGxlDHvLARySx49hY3nf
srb5Ji3WSjoZvrWDTvrsRXoGyliNG+yCpodc2R9aAFaml9SXZdM1rDp020SybiXeeunjH4+VyLx5
P7D0LUeXA1ZOuOj9jDwzKAd0tTz+ZLg19du17QPiwsd8Y6OxYAYSYvKRAMECsfUpFASckJnmN8Kp
8htkEKtaDPYRG7HCXCEVfeubytw+5hQ2mqtl8DyuncctrXE+dTk/iHv336yHdfnHOoRQt6lLy5z5
2ETbSdL9viDWZOSmFVLVzZAwg2S1UrzkPvJb3Evv27pzHrxwWkepnb+gbRlPTuWZVzWK8BcgIv5W
oQLfBF1QbgmxhWvyfvWF+fYLpqzWHunXKOdc4FsfCSVrH8x/7aUrmvcyO3kJ3UTbTH33dmzp/nnO
cp1+/qdbun728zex9u9Df/bbJrXqS4sqy3GXaD3Ubjk2BxmShIcamt+ruMvu3c6YrUNhiy7N5YB0
hlv8StyTqezsvkDQdhNPAqcLWsuoOm3ibZRJYBg/LzQFFSSPlDKeZQgq9sc5/LsVblwel01HbunY
zJs2xnIh7SW4vfloHZnlUUEpCvdLOw3sidc9YjVLBA+Wgu5Q1lLfj8AnH8h/mSf8vwGcFkw7sUIE
TMR8dL8MFo2nbagWj/BrbEAdhiEefbL07mQbu6tCn0Z00/Rh3eHdOVELywlFwX5pLgf6toOLnlaX
5aw0GGJWCtYOJUmy6bu0WHWeW92RACpPxUAMSbeZxf1sLgebeUSizLcRvowYEf3VxKq2uluGLV0K
RxerLuq7gZla5egxq2AqTK4GrrHSc1ehfRDYmSL2ozxjOUTi/sehpbPKAK9tl866nx5x131NIhyu
btyWKb1s7/zJ1rND11b1vwmU6JZQf8y/LeHqDlEkS0ddLOdw+u8PjWeAw+khQm0Dx4PjUgRHbdI/
A2CUd28bvde3vlVhRGCZMegbD4vn2CKIOSfzScX0cpZVIeN6Ow5c5blGrXt8v0SF/y6yA+eydFkR
3FHMz82dXuSXqNatgxkY9QVORX2py6q+UM51oUzGOuTSB+Y2d/3sDzNv7k8GiQj8x9ilD4+LXYvW
EUB24F0MWbmXVsx2uVZprpfm+4FRizcCSPKpMg33YsS53PtF9yA6Uz8um870jWPdZxG22/OuRdwT
NB00Za1W03bpiwVRzOhW6zz/I/L7cR17mdgtTQTh1xpqjGf+r8tTZtSz6YkdfHQN8l1jZ9Q4wA/h
c5dHK6Oqg48ANsZdMeANsZw+lLyc7K9iDJoHzWiaByJ9q84whlu0T82DsjVsxaUQ62WE4afNbSCL
9XJw6co6UBzF0Gb7pc8BikERwshbY77k2yYN7hp0huflB8hRS7emW7Nomkd4tlU+TNjTdMDTsjjF
FZT6j+1ysTCIzPPYy7tlpGtka5s5y62S2uvE4oPQhpAPYi5G9VkTryhGtB/swaouiT5AkS2S6pqP
3Kf/buxyqmlUnyelO6sMs2lKGFPjGaHaPbyv6CtVJU+WO4bPvkSjJQmfHSonRiIzajm6AEbw/9jp
vfUFi2QztpNrF7X+7ZQM067WrGm3NEOTqk4sxJPPtuGv6l413zw9+jzgQfpMhdK0znSbzMa84ReZ
1ssBMww+RyIiNB/CyMRkptlnqAQBFRF3vy7tEh7X1KGnS9v43sPr/L5ywxdqLjDmm1s6kvLbltiT
7+vA+9J17KrpTrQyfWAmudcaC7SU0trDkGHFuzRFPMKogVaHa2lwQ5KiPFpAsr1bBVznEJlIJL8P
/JL6ZHQPid3m16NK7N3SbDCfPhYhgpBe4gFyXWfFzYA07WZkgvKAPci4KZwMM6y5aeAeQVVlmb49
UsuDqAKQVs5gYa09sswFTvx7G1YxcBVm9Vfvz22s5ea6kopSt1QecQGUt3pnG09zyyZIfiszYT75
nv52zKgyczlWMH19O9aM5n9w3nJNMV/l786bf/ryE37+vOU3Yz5cXITdfgJQrtqs+EwEN1mhHJdn
MEIWIVQMysY+tF4b5IKEt/QvfqgcGMFK3TaYVx48WDQbT9jms4yr22VEPeRfHbOsHodytt0p5bhD
RxU+GEDmoPNxjdztDiDGkw8w9+XaLKqnCS3qNrK64ahVkbbBHKG7k7EryOyV1gdrap6NgXLnqw+e
yuuZDKY92UNnfwhwPr7WgmG4izQJx8xNp+NyGdRm2H3NlyktfPt+XoZgDpc5v18mr6ja6UXlHtEo
o5MZ1d9cy63SH9dSWv48P0Ncq9Y0b5VGCWu9xDTPiWs/4NgqH5YnmQn0ZcJKnRlfJh8wEccC0JGe
cQU0l4IAF9fFkqIWKvcyYIm9+NFcji7N2qGKkXVXtwfG4O/HyZSzYyp00ynF6bYK0m4HHqy5XzZ4
GJh9+tlyCe1KUz5I3mQHe2Tt4Bea9VCRmngQLIJEiT1273rhQxWmH8GXTZ86uA9AlWNx61aBcaoo
GVgtB+I+3HWaoaHDx58gtzG5YDHmfmjhaC8DLC0EL9R7J8pDovPbhBuFluaU4rxMut8n58xdifYK
wcuz5+u1HChxDJP92F03WpTtCAjzJp/9wG2SAJ80oX0vuiy/11xsK4KpJ6LJzfKAO9mVK/r4SZs3
Ud8TQzGzB9uLaMnyjMszNYLzsTbrgqs6iPzzcjAfQU56VP8dlqamZei+jC3FJ05UG7d8v1jQ+8L+
okHTtwJT/5RlQ7HSOEgUsLQtHLdl9Ro1wyqzIT1KlIYghzvzDjOCau9RSbEtwHI8GVH2cRlhB8M9
mqkza5juaZooPM4hfb0OP/d8qX1fun7uLKMC2RuvP7vedi4xUNjLlKrgaUDXajg+E/ei6M9NRhjJ
mpty9M1tjkfrek7vvzQtQDZZ+u4+tqjBleZNmzXV2i1BHuMlOK9uKpPS1i48FzgC7uMkKuwbUfjZ
9MwKCMX51FTnVI9+bIooZ5KqN8f3/sTkD76MeO+rEezbouj2Xarm4MPP88M+hZQZi++8VrzbZTOY
ub7uBfRwTTY/+jSvBW7m4HezDFkOUKmVngXc5/euZa+IP/cpvJUsIwe1jMxs77lMKBoJMuel6yP3
4FJQq2RgH6yWj0eBrg08cUuhs9DC7aCQz1MGUMt1E/k5KzkOLwMTwyFJV3bFlVFYlnaVKo2yPi/e
ofR23y6jlT3TvqTBT4dyOrdrb7MlJkrLmFvJby0jAkp0zTFXxu2t0KP6bpw33XijJiaZsWY43b0d
K/dSml12Sy2kvGp7e9hGEC5ul02NAP/oSfckJgDhhXlt1Y7+6Ed2fS+hettzq3BanRdwunOCwbhd
Wn4QdeQmS76J88EMxssqcZOEYliaBuq+HcLogNKu8qPnm/2qlGm8RfU7PBaG9t3WiuortU27wejq
j64PP5LQv4Y+OZWnWPN5B2Ic/REwM652DK3c7FurpfJRdQ7yb3j9exWWza07Uw2HzM++ZluKDKOV
pWOdaGBMcHBqDMz1sJKHpVkaJmTZYKBgqxrOy14wjCwrfg4uTcpoD3qquoPGt2YZgjXaxipH51gZ
hndTzBuvSxHGCmxu07j+0bfsZWWrEK2EkP9+61+a0gqeh1gMe0znJUGBecj7lcY8wJ527ns7ALXw
/Upj61ubkur1Td15n9J88L6NVPMhaMaMgD8db/80epgG3dlQT6QOReZ058HCq6Kjpvj550mUOl01
3JxfvNSdPxmcpBC9bNogTNa8kb6alTCeqfnCYrMaP1BSgBd83BWAea3xg1swAw6TWp7+m2HGPCz9
fVg/BOZzbhA7m/udwc4Oaeu/SB09fTBZ9fNkwpun+rr/grIaC43W8a/0ElMCoDtfBwoeyCoO/gsv
7RAdsSlvi0lFW0fI6agMOzkO2Jl5cgobxWJdtbdRmdyGo11/F0W9KmHUf54MDz8HlUQPg6GNGzKR
3dESaXuCgUkJfWVWj2KIW9DfQf01yJFjGyUcPr9+EVSVv/R50q66NAwuONlpGzsbdpGMcUstjfFV
yS84JKgPsoGLPEbesOn9fHyNiq9LN7LgP7qHAXuGaZia+9J167Vm9/VOR473oUrEjaf51X092umd
P4RPhSHTD2AIWSYaFIIvTTJa+EexULnp0q58svHvWc6m7n7++ujhivoWChpSMWEZHuVHXImy+zq0
+PDog3UYKGd5gQS8nZxaPCCySO8arb+nDN6ihCLDBqloIf1SA0Tdsjygof5/lJ3XktzG0q2fCBHw
5ra97/Ec8gZBIxW8909/PlSP2BQ39UecC1Ugs7Jqhq0eAJWZa61onYJiA3RjdeZC17ToGuaJAUmk
/pe06qprzUXWJd3ZQKVU+u4DVZ/4qgQWpV0gDNLvzC7p75JApcdpU4J/H8vmELbh+F4EPwQ36jej
HsZTmTTRUrpbEaTQnk/wFCf9+B6P3/8zavKdj73C8buhBcpbpgfK0oB1YgeawXkUDkKsNufFJalY
fkAhEtTYA6tBNmy2tRT9VlHq4UEZJuexBFX0GI7VxtN77eLNrs5otWuPsKucy5CzhTx7OinOVGw1
js/Hxu6aY9Yb+ZYH6PjQBEhWlvyVvvkauiJBmXvf7T5c81Dg684Jcl30lfM9dVCA7Oodtbv0tYoG
ZRWqeX7JgZfsO5rwdxPvaw/21EYrCx7edwRG30j5m39HxdXiyL3I/GhmCPHEMYPWA1yo+j9X48/Z
/4xTOvOddon6OSzbT+hPl09dGunnACLL5aCPyucsoncC9TnzUk5F/GiMiKhRUv08goqHml8dj34b
iddR8/Yy3nZNe23Urs1fjpl/BjwpHCG+wAoQ7JCx70G2qe5zm/cXSmeIRiDZME6hcoA7oFrV0+R8
ztXme5SE1SMU1xaPRDBKhh64n/u2z9BEdZNzApTtmXfhR1SVnM888dI1v+q0B1aZvevldzNQzM/w
buShexmShv8dPlolLRR8NOjMvnnwjdA8Cr+k4I0lJ22r/rgCBIEoUG1B1Dr7bhXUJJyabdoA+ZMb
3NfJxToQGZ1cHPBMfWcWIy35PwfuOc1/mxoJTVR1GOQKaPFRvoJhIPXC727fq2f+S15di+4syuPx
Efxp8lplpr109MrdyVmBXOcailRvI2ctSuubqjKztTR1M3J3ruIi1G5nySuffETZDeYMOSt/RpOL
7zer7FvqJfFRho6W2T8LRL7kHLi19DUuUDDQi1kTECp8c2irZ84S2lLhdr6TZlnnAUpi+Zu09DkC
4XOgrq2nHqXPC2q4Vc2Edxmo6YulZdSbaqzEw21F2QYbUaLiTPOUvrC8WL2Gqv1k+qH3DgMuijB8
+R+cNHO3kdKGh1a0+rke4RzM6rx4dWLEjyC4mn4YnBnlX41muL8s52VseqAY9bFc8fjKwxRRrMGA
tVuj4s9LCQPr5Fgc3h1NHd70rur3aLkAhJ3NdGzNDSVnAbclplFZwyqyxLSTs52pOLSiaPpRzhZ1
855nQXXVUWF4G6hFFmbdP/ul4b3wUgpGkhNg2YzlDjqc7AKFTHYrJmoleKXUV9S1zbvgp6hEuDd3
yvIoa4tTUOwEPa3PJGqrJ52UwK0CGSIOi7SFtpSLhMgySKwV2tLm+mROi8ZCc7u1APH6FEdBdugV
RQN9/8+Rc5o+oTY+PEnPgKDzMk1cQGzzAVQU40d8aAXo8OXppyHUAVrHyEMHsA0kFJSCPWAvdR1m
BW8qNFyZl55+wlM22stffAqPoQv6RKj5zNEmH+gFqmfzIicq01RPtWEtpV/rSvS6JnHoyyB7AVl+
QQXIvVRGk72IIg0BS4/eVk6WKgIyyUC2UM6OcWrtO9tFnL3to2Oo2w6se/nz1FrRUbqUNvu4kr67
6UPVgATNvEw6/7Skz3V111dov3fVix722ucqbood5Lgx6pyYQuuOXWQXL8GQqacCGrRlFoTa5xYQ
4aIc1ZFitO8/JrnySS7XvCFZFrFdc4aqUhSERL8smig5xpNufFLRRQPDhTBo1RgPIxLF8mHujKG+
0+KcnPIcJRe5tR0f5ez/LpJRacb/jrlnB2E38wC+nMENLAiN/zHlFVz/iHzOgx6IeGdr2lbGWmXO
t/Qe/H+v/W0rucNvPoenyrpI63LhdTA1WVkHAE1euoMLxqKkp2RKC31v8zQMkSeenbepXxakxhgt
s7KDBWveRQ40JUz5+bZhq/n9Fh7Bp6JQVpQUhBjREs6dRQ1gFtl5r1cvaeBOF9crt9wqB9Je6YdL
+mHnHHeQW36/+29Lg5a/+d7hPmY06WQjVFX0l/6gSUMuhagK4N1IkxOVD35Y9XNnKgNfWy02d3LT
236GTkfuKPSnMBbcyRu+LzGowwt1CPga5o6t0TfON0tOyKFqyj2IZuMQzrF3v6Nq8SXtzB9BkkY7
U+5xD7H5cJFKKpEDuf8IeVm3KMGZJqX8e/RtNWeaegOjrL642fIndEmZXOrMfupt0CUILjfrTk2a
pxT5tKe49q4om9BROrsMpxRnmJMe5Zx0BWjfreWiJkg0WLBa50oCOv1tQTMvlwvs3kQx3XHr9X2T
nz/FjniZibitjvk+gvRnExVecy4T/z0c/HB3s/KsPRt6CL+ZtBE7iWYhkmJdzzPSJ4eUpniESFRU
eIWKsDjU579Oy+hyXkJrq7sNI+XLbVfpkzvIkBCM2jFIIF67/2B5KWdBlxqLsPecdTNqS9Nw2iN0
bM3ZR/AFLiayI2d3Hqxx/LsY+Xp4NEyeDbAd0OTPE9OE/nGTu2gRzjPSB14QPSNp044L0r2lR+rm
lPMfm4fUqCeOvjKwF/EbgBUqzmIsnsPcR7VBby6+mxTPTUZ1V1PGaKXAmFksu+Jlmiry9XJycOI1
fbli41lW/txYWf9AayIi76yUm/nQOyyF3dNTPPsg9JxbmeM3OSkX+Qrd0Er13lBy3smqlpc5JPts
V/881na3/62i1dUQqM9+GSsLWjKd/jP+lz2af2LvYfLqp/+eiJf+1HVue0vr9nvoxdJtUyj00+jE
S1j1KLMwvV0//sE1uW5IOaerH2Vo47SP0iUtmbnh+PqnhXIvufPPhWk3/XEvuc3PqPv28sdaVnnb
/t97DfPv9W+XXCj3+vkP6ibji1vO75RzjumnW0ZK6+e/4A/7/den8Ye9/j8+oG5Q0yOo4a9AyLdW
45gowNJY73tZukGQUKzlCyQUl95jnP0l56THgp1saQe9s5Um5L4QH43ji7Qm6lTPEOchYCuC9vaG
ij4PPFVNgPQZPDc+2b1zQTJ9WMAcNqDEkBmnOuZbJ2dG6srn20TT0KfCaysPMxkOo98/K0G6QMM8
w5mkM5tnkEs/x0BwT1puq+jh2YdQb7xHJwgZWt7uIXeDevSnbwCLvYboIF3LEDlRgSwEY1HbZOvm
ZfNAD/Sx8IrxLK3AJVtYIvGuN7r7KBfpDScJOlO+3V0DTTYb+vPtpfTJlW0Ns4oaF+7m7ptMoIL+
GXGf7CrLUeY0vkhLlqp+WnIO3qjbnCwdzVaZ6dn135G3EleXPM3kJGn4Uifd+CV0jXBVKpN71HJt
PmOEL0nn/eqPIwTnvSk+G64eXWqEGZae0vRrodXRRQ5qHMS3KzEz04jGLJa/T8zBRRXy9m2ZX39Z
MPulWXj0H09BvPrjvnOYV+vLuuNPSv4itzCRdEeFkibQabgEYYhQARaDWuYePdprwYnp41J6oyhV
9KWMCqHOstfy8uaVAQJyOpgBvHbHv9BFz4atQulzhEtSpYawuLMd9yiHOkm846irbbu5O7NUId+S
twgYNWq/DzNu3IsWXdRwJSYvX8MA0EOsMntvc3KX22Xi07OP8O6u4bRwqZBUGgEmHUujipxVWk0t
lKVIiLRN7djb2El/FBzXd7fpoaHjRgnUc5fr9MIMIodGR0BpeZtuytiHduhY0H6OIrzcH4agtWkM
Dn+QfXzK9T7c+KiTLNq581/60jH9uFJMSNwWuRq/xxEy7VWlBTsdnVnKxClyYiY8bdcs6L2z3Xz+
xUWjbXAtq+GlzUaoMeaoIXVY0KmjT0tG7axasYYCrVmDHWuQWarai6h5DlqGaG8D5MAuwi5tTqH+
XxMy2NWUM5KPyUGnDUlbSJ+n5+ZZGfdyD+m571ZbNqKUrvnWO2W4jwP1ValV4ywHkSv+uCic8Zse
KujBzRM3n7ysRhppYwRWpeX9XCZNJXdRh61zZdnWvEA75KQLf4JhK+YVLDbh2pLmfZBhekSL8hx2
H5wmtdbcZdul3bgVJcOtJrveIc1K1iqva2sa6oJnOdkPH5N8AlAjivprUo8IL8/1C/gaEDbCvJU6
pGkp068mdGy/mr+t9ZnVQFUuoEeJD9T2pmeKxTqSdi3yswaCtrqeakeHZ/RCzkpfn9THGLzqVbro
CDLXamNT6PJZj15be+36cn+PT3skbFA8yY+35abX7PyII1LTfbZI4GsLm4TPJS2d/GL7iPYKsyB9
LODV+mViDpGzsBG0K3uiXraS052I0hXawTjnmN/X/XvDmHrUMtCHaWYmUoyNBpeLS19B0620oY3X
N1tY5XidYFSCqerh5mrh67iFyOKPBYXQ2hjAgmto/JAZU+rvQe9C6hAFNVAdo7oNwsijRcShbJ2V
6DMbOnwKkH6Zn6Ysc1COcftN6QD28qekX5i1GM9u2Kt7140gcnLJBkW6MCnfJtYlJ/kAm0MVfhNz
rzvUFG/h5Ma7UCjoYepm/OL53zs3Ho9ygKLo4+o/ffeQ1hhgbM/FVxWFzpYuJQsij8Pvb4j6BEC0
MG49UvJVTg6UrX/xU1VIVxOYs0OWe+fIdouvIqI46+laDAwffjKaUGy+O+Ww1ccK5HNSZ0eSfeO2
qXXjqqW+DqsZpdWuE9qirYz0K9XoSxDpL1BuKrTLaeMmzRprIzPztm9SFmk7/6w5Q//Jebid1kFc
nNE17+gj4ywv1zT82cHjh3lfkxdK/8m9kBFDOL4r/EuUpNPJCsFWN2nXvbQQvD6rZPxn4zYY5bMS
inquJjBfCn056pW+U0mDHyox6avYQzfZNZpHuiEbSuQ5RCCUECJS3QfNCqyl/JVMOPdXdWcme2la
tPnJReGYNM+FUeykG8D2xyKNMzecVjGdlwmsY4ExfEJpQTyNYR48lVDMbWCrg3Zt9skhTLSIHnQj
3t19hZMcDG9wz3JV5DqC6ry6vm/kB4ay00WgA5b4ZyPdDeB7LHjQ3H1Nov49dR4lQoEgk9MJ5MLR
1TyRtwvqhTFq4iRtEu82usAU0MY2C4FYzEGOiT4LFJX/BBlFCKUKDJjrX4LUQOT8cczxMjJIeRTn
vFx4q3T4UhtFe0StCfJZL4yP0gTsyvnGbF9B8SZA6MrsQQ5+pmXQNqRrkjn9Wbpg1msOYugfCyss
LRTfcmsT0OfmGrGLmou2Cy1wYWlQ6Zt8rlk57muOkNbnIkviHUnKD3cWvbZOy92vAtnmqGRGU+0J
/BnK95Pq7+3Z7FrFvUC3vZMRTXdtKkDGja4VzrIdOn7334bId3dW3K0hstii5O44tfGX3b813PvJ
caKpCC1L9sXOBCokmn5SFeiGBu0vxOGqsxwU3mFvVzDshPBxQQVGErg59gmdcAArfr3hVh75cpDb
m6jqohPqnssRdi70UE+8qCbnwBrNdptlSr8s6bNdy8nCNEp1pYZae/CcaS99sBJ7POJCpB5cuKpP
KMkg/tebX1q3MpZ+5/Gb6pV4ohrzIxeK+WXweIekMR60e5rRMICYLnhtFkRQEQJaT2jqbU26tUSj
Ajv3zklf0Pv60xwhREdxro5us5GclaZVKOeb+TM4pDT5CKeaOGoC5SgVWbhC7cV6cEvtpfXN4DhG
GRxujaG9uLWTP3iqs5eTUGNS1K8RfRsa+0m60jj8USIfeZYWRJioiDv5MUtUyH64k1Ics4W6gdIu
PzldnSUrednV2wnZzuNtFmAMOPBQ5cEQ88geqsg+WQkSJtwYv8r3c51mv2U3+6sO6EVi5K8JAq98
Dj49vJkcg4bUUORDVCynMgSfe15fpxMCcdOSv71234iweuj9FDKkLvW+UfJfaFpr//BqYLmg4XJK
ViXFzZ+x6BfWSx5trowtjdZ8LVSSlLC5n7K5hk4j054ESveF4gGtWv7YPajIGO/CzPV3duTb19qk
QJ30WfeI4D1FTrqyFrK/yrD17oxcWrBo/M54laacbVJdv5nokwSw5BvlOezolCj1uNoooa3sfXgJ
Zi1uWpKiMIPuHYorwzc+/SkiDSzvkk8dAphzfjzpP/EBUJuYDTnIfLilwxJa5C0dsv+ekAl0OBLl
Il6SAuO2jx4EHwuskHpnAx/nYpTl4Yqnr2X5D3Uwec9dNm2S+TljCt8/JCpw1mg2lWF0Vn7YO5S9
55ryP4sMiKCfa/S674sGELNKUl2LucPbmnu6PZvOodhLu1Ugm8BLUf2vjcZ3t5Jr+rlvnCSpsZa+
djal774P+CQBCQchcSvQtbdq84LItX8Iymy4ek4Z24tStLSy5f1ZKfDdJpTCuCTD6bbI793+2htO
cBoSGFCDyg7X41Br+9oLPjd15YRrQ1OGbQXn1EIG39bZABjXSEFR75p3pkuNn+ZSaUNWr0IcMBqH
qwyXg2i1tyGddnQIpDv5cch/pKqGDovoV5Om/EcaXeos0ApLbz4ZLOOkT34EMlj7GXf7PKVtzOvu
n9V9nVwi98q+1dzSd2Ecnky9spGq1ewTFI0kau+2vIJPMl+E7lhupDmItPyICZcDBKIXXuu6PT0e
z6pRUjsybau72POQKIGySjNKC6OckU451DTdALb2jG2Vxf2larvuclttOJ8Lr66X0FuAiIP9771q
H2q19miQrFRwbXz+0g0LrLmui9K9RZHFf23jRKEMOCnIJSdHGdVFsw6kro6LqnKLVdAl9XKybePB
DlLzoas97eSOHL1nF/R05s1feem2r5P2LP1yKKDzXXrD0GypAOvLOGwRmsudllt3FcOxMvDVDh2q
1D998ZDWj+k8SB8CMsBN5xA5QEwJj1zse0vXFaUNj+SgvpRho4KNgiw47wcdPuHBWntR3r+NiflW
5ob9o0BVmaaE9PN/hha9/abAZPCDIyg53OYjFHnSX3dF76B7m0Pzedfqf3ctmt6D8AYlVLoeHvTI
1FdO1WXrssh5N519+Rg2uyJREJj46bO9vj6PcKsYc4QMk0MIpb9iKsWltH3nwUgDcRzy+GmYDLjB
YxiFEsNXz6mVa+caNvERvB2X3th7S0PNmlXV+v84U7QqzzJ8RIRhQS5g2Mpo6ftldZtQ84w8DUwz
lTUased9E721Dx3cXVR1tKNNSumjd9SxTrkzqftBdAeExbOnuImyJwNFcMoamreUppzQdPTWW6Mo
9tLHO072lGhHjof1zG2dPeWF0x8iYHsoGmDKqER4CP62ibKWIXIiVZUnDerhk4zw8ozuL7vf3H86
JFLjVhvi/vbT5SLfnHzAIc24u/90tdYXvVZFB9ULXoJeR7dlHiqEI/ifQ3MvXHdk72efzofA/wpn
xq+HEJdIcxyEelsS1Yq9Q/v5GVYm9Vzb0Nt4mTh5rQFJQmcdpgC+XDnYrTdcwpw6AXw+pMP+5bdL
sVbD2IH7hFykTOdlkdkdR1BsC5n5C/22O8L5yEu2iBJoVgP7pM/3oTY3rV9MH1LalRNCtiND/hR3
91WUG/TJo+N/3k4O3Xzlts4Gsgf7AgoR0WuSVIfKtIPnoA/zU1MOX255ijlZMc0RgheFg/T9jKhA
Kzx7wmv2IQKyixxw1YOZGUg9B+n0pWxm5XlNTy5JUyu7slMa10csAUAqGQ5YiAzHPTveX9Kooa68
yivXtpPrpFIGHPz8dHfJqymP/u7KwNj95nd7hHUU33jUkXeQKBzqkghGWj16JXQCXXVaw3ZjjvKX
7VXlsrJsGibR1niwRW89eBBcbszUK5ctGQBl4YL1Ovmld5IhcqCRMAIF3G/1RADGMYw9RBCcYSW7
TTgDFg0ERtq4M/ZtopfGCgEcQIgES58MC+iUBDNWunC1k0rrmsreh3798nvGLSy/TCrf8sgZjSea
NYpFVU/6G8xX/rKHEPDRQ5F5E+Vmdg4i5H/ReYPNW63A/Ewc0FPT+jFyP51fOZrTfUjhyzzR6efp
m6i+ur6hHuUk76fqJtTHb03taoduHgTMSCmtV1za4/ThTNNkFnvA5JdmetSDAsbK9M3pEagwSP8f
66rMqkVF4fzj0qs+U/W1IW4C5gqhktiGZQ9Cls9L6+r4zYWKdeuGBsLOZJBfXS25OpXovnkFx9S0
joeHEtqpo+8CynPcovom1nJeeJW9cqYGim4KDlSbxLihS6E/darVnfLmc9aN3dHryXXzZMTV2fXH
5D3MV4ZmFQRxDW86IfeJyDwXk9oeEiWMji5yNke6CqPj3ZQ+e56QV3JI/YlmCFqISY+GCIfm0v4t
qJ+qRz+tsiOpFPGEctJf6uj5B2lN82kfJIWWddOj9PRdpx7DyHuXU7cgqKg30Vgnq/saiEuDZV8J
klrzrnKItHpPzTy8SAumSPvia/nmvhEYGWcHfP8TgiXbhkrmtZoHeWXNL3TUs8zbhDv4pbOY4nd6
33QSdZV9Dc3AucIV0ewBK33/bfkIMn/lZCOEVnPsbTnyrg9o93iHj90cWGLCiB4Q5HaWJHMhvljl
CK5sJCRfGacPcL7iptrpblJQehmCaxpmQM9dYSIqoP4wI1U7IfEExJ8c57TK3VxbWTzI1rIlx6st
/4ISygdobO7ScX330xT4yTnmCL7lvjfjPEZy0W3OS2Kdf5OWHBJH86eFvBwRDQtsPTiNmauc7yHy
KtIDdGGUqV/rGjRK5VS/m0pjPSejuxgr13i0Z6sLElSxAdrs5GTVKBZcTv056wZEy4u03KS8QkT0
r8PhxJPP21eWhV2nCo3MdncJzcZ5HEToXEvur7dgj0PY0Y3j77GcjENn5mlHnyEvnzs/fIsdsOWI
W7d0F2jDJy9I4sM4W0EWeZBgZ9op41sAngKpCLII/ZqvsljdlsmYNFD/uMwcq62T+Zx8LX1f+rrH
QbehbR7a7g7SFy51U6FLP7N2v/rktAx3NG7HXubBujxHywH5mKK62UWmko9pc14bfk47QGXonKB+
AX0DBPNtfHaBm+yckRa42TKUOD7LKzGbIxUMnl8wVq0C8J5L6bwHQuT+ES3XRR2dfK2IHJoyWXyP
k1ew9LJXzt2vdHzrqKDes9DhA14DUQJYZG6UwBxOUCkOJ10L+Mb9NLMgUzKaXu1oQXtkdwv05mkZ
YyVZ2tIu/M8ayzeRgh8H8vcqvIALuSWo7xK9uSuM6N610dUXpJm6gw389yqHsY6KE9ypcPzCZrGQ
vs5MYapoeS784oR/+iUgK3To5p3+tJbe25Vi9DApXmDtL1YT2IxXJ8hejRT6Ad+qlFcwteeutaaH
osh4bxlDn3atdCEBknaf2gsbKbTHsjOrfTn0+bZ1Iu2lKvQfMgIk4pEyWvoeoK21VrTcONppUJNp
sB1zV/levVMbFaLIHgYk3fDpmZf27VJ6K2qKyFvSOX6L+mO87dSk2wOP58e/A6fIKdelh6BXTR1n
GzXWNwUehrMc3KL7uLr70AkErQB53d31W6yHAMgWKr1vcnlIjp1a+LznfTtd72n5jD82yfz+Ug8t
DG91oT00AINXde7Ha2kCQYOSFkFFQJjl17tLXlUQ3vogki8BBBBwQuUTnzfNK8hX+OqDDBHpfAvg
dLeUppxQUx4JrmKs5OYoCW1TmMxo88uUfRhFD5JUE0D4cCndjM67eeDGFq8gLUM5oGwKfSGnZaAx
FodsyN1D4IgvYxDDaSCZoRy33KlITEhrnHmhSkkEkqZ+BzJpbt0bAms4tUXwXlNVOlt0x774MP+u
jKlPd2U0dS/hMNpb9HCylZzN0LE564n/VU6iPAClkhJ+1SpIxqD7ja7mPPQcyrj928XqPiGvhmrM
dtHI37Y0vQkCEXmFMK99mnieyk1g76N9X27VTuhZOHB/0V1gndvoHXE4cXQTRxzteZBXf/L9KWTW
U9yP0bT6v5cObQ+WAKmfpIVdrJnZxchNK4e7Ka9aSSkmp6UtY+SQztH3JTefirQQTfna4j4h10bq
CIOt24L6GwwrX4DcyPdBl9PNltrOclCnlHc2tER27VSmRxi20qO8muYZCAQ2MN3XR0+za9hf4EMo
HchbVlmW6BeQZnPeLa1i51S0AewhRfY0auOLQgHxc+xoxrqPZ9xqj0kyftEmXgnQrhNHMw3j1YDm
2FM2WdsmdqdjNQ9Rmo3FXtpWr3ZU0vUeESg93DvSlEFaYPvFRgbdLqs6ezPseNxrWkk5MCl86vB9
7NBuoHIUmeIseyjrFCopC2rq2ZKue5w0rdZKlordFccidfdIa7ZvNCx2OwWhy01Wm91n2Hs5N0Tq
V9SgxBq5POUQ1r7xxOf+3Uu06Wva5DwrgiF5oNa0ULM6eJgQxgAor2fZshfqtBIiOt2qps1cIZXl
zijn9R+a0JO0pF9wRFuAWcqXteFoSwNV8Z2I/fE5V+vpCF43WqSq9x6FQ3ylpcM6jhDwLTpRNW8k
F0LKtwJJr9mMJ8/YVKBA6IFPzKWF1PomkSgsFWG7PEubXToG/kX65FWaap+E6UHlFNBU7MyPHmse
StNzr5Y/vCVpnx3ufih2+hN65FsZUMBZtO9mfQizUrxH4dNUGJno98xKAwsXqcSDBNU2YRDvhKl8
BlB+NSPFdFZTEdonDVImqgwI2/PACFZooOmvRW5UCzUAwGRNjf46oth5M++zXec2J2nKWWmqDWib
Nrfj6G8wFCWoiczfWYo+rSSo03XTfkUjUQSPDpDPPDS+DaFbXTWUEz91uwF96k+2ZiprlddkHq3f
J4f+Ick8QXMqeCRz2typKRqKAQe9p6+8HwXsFgVKkfCiqJTXvMa6MWAkAt3GTEQwgEkGDPSTkCML
+mkn97ES7n8iMB8Q7wmA44IWF1YRvtKv1S+n2SeEGJb3WXklfbmvgIBwgD7Geu7zMev9chwQr3K7
IvMX5AXbfRVMIbwvCrb7ozPzFEKzqTpR+dT3TattfN+Exkz6UrBLiHUVHrJ1c4wcNAs+6I7A3/x9
5UT0LPNHD8ctlFZbY6YRKOrpcbCDdp36qbpTUyc40zwUrwVclUtFJOHZrhWq5lCFh4cmDkkwoua2
yVI1eZ4yVBFV6hPfPCVc+00w/O05xrkZvIg+A9PkEcJPKF1A59Qmmx2ShPE50nPEkZoALQQ0HFZV
EUNBPFLZMXlRPoxJSAeZPRNKu3wj6PL2of9zx0vvptkONu94gku+jXpOWaZyjZpGuQ5O8B5mUXyQ
lvQHWWwfkKHQIVjKYSvyrOiJZob4aYpg0NQGemgmiFWhtndfjMRRHqqsuwjV0nbBzH8VWxWHZ3n5
yxDknzKPc/PdBcOwBZlf5szQhiMUftO1Dri3uJHSby01bOHTd8fHGi6IQzTPyhDOViT41ICehJY+
Z1RY9rEgT22gFkhxLFCBbkwvZktqVjQbbpbKoykU/9HLoXiIde2LtKQ/LUNo9XPHXwb15N/CrA4J
RLXMuq2M68rav3Zgm7mZu8+mBdtPFKTaxhz94j0a201Ohf0bkheUrlCquCieV51BDyMHMB//485d
xHwbP9e546wNMaWHNknbI9iTd6HoiFSZg/E1R/WilqXTZDKXTa9FP5owoTrll+JNi0zk0mjrucat
1e6mrjDhBQr1gzIYr7VpoksoKXncIIoODZ0ei1utwBvJhP1ud/O8Ys4EPXFMHkyup33ZXheTn8Lp
ST061JKLy6nkmGkxDxa79fVtVVFeah2oj5HjEYdbuQn+1GcbJPK+KVvbWdlqR2q4tMPFWPa07ml9
umpTSzm3vJCRZWxyGjZ1492MjH2vpNGPziDJ1Yg0fqkUMW4FDZl79PPEqrA4XDhI6nATHSbexFNL
PUhbXmXUUz+c0pYDBHPRmn6eawngfMxNt7o1TpmFmiNvEEWrbBA6aoHuVeUgvFftrqErYoinQz8P
8koOSDC1azsKusWNxarUSFq2TnCjuOrBbt0YqZqaG3nmiLUkoxokS8FP3z1MUlJJ/7wHrQIurYLt
5s6wqqqBkiErzQuPHG52YNfuWomb79Y02ocSXggkPlF0OUhb43XkoPMBfjj56O2DX3Z8dmPtLul2
gRnUQSPLHIP+2lV1f5VXEWn+Jd1PKFbMPlGqAi0edRwXDXi97T1QRntB/j2r42z/m59M07k0O3Mr
vOkht4svtZY1HI6F8eoU2ZdZWm/hai0yg6VXH0Ukhm0yJjo9d5OFUlJovNBPQBdEGvXbvtNQWESL
boHOXf9FXmUAyW9Xd19x9xm1QwlBgfGqLbRHLx4uELjWnzyfWn/nCJOec0zIWODTiqNoV6VW/Ykm
ihiqx7S7SNPwaYqK3TevSYsrCbwfck1l2NzDKtdeySBLtaOV8LndSbPW2ueUhvtAL5RLA8f0QzSq
KW0S9bu05JDVmU8nIOKHQuk85AVM75DMg0dNkQdLtwWkQAGfNNfGixBdVSJNezHHxtm7RhIv5WwW
qNYlE+qjtG4LLolbdy+Bl+ZrN6OTzUTG+6GlJWeTgnYe/eBKkxGNyZG3rejsvxbzoE9hsIMELl8M
Nuz4C5KexdVQowGRSPU9zeB0kS5Uh719ohlf7DJB5gAZ+i1CTyXtfWp/STTtVFPAf5auzh9h8XPd
4OA1SUg7yQncSKyvXbWsD3KwLNPecpaGJiWLDm5VfOortdvQJVQv21QZHmAWGB/gOH7NCs0Dj4RL
Djy42rWwRM194x9fUcF+VsT6Xi6a5pVysmA5ovT/s5xyCQJ143xMjqJx2UQwrckBfYeqWJQB/NQp
/8PX0knXW10snFYwdQuQbofsZqfTPynxBK0V82SB8YJD6D+cW79NdAKstPv/KDuvJreNrA3/IlQh
h1umGZITJFmSZd+gvLIXOWf8+u/BwWhAc+Wt/W66uk9oUBoSaJzwvoZyHrImUmid4g1jbqKqf5KX
D3nPmI3K5U5k97upJa5WZlA4Wvn0oXJqmv5ynYC3TePwDmC88BnG78d2ciLQEP3+13rmRLSmEuGy
U88WJLe/2hxeQrO0vuS0gb9OuvKXiNWZQCDlEsZxNsfpCIdSfFCXGH4O2tcjzaK/AZVIeU34Dk4o
CjvtfhMzkQtAocxE6aKU1Q0i4eIuSmBQ9sHUPnaw6FxojR4ubRC8zbRuvF16PXSqURx9cuvZ8R4V
vjjXyK6/hfVUnVO/nz6U/WdyWP2rIyc6O6I8bK5mHr+Ty9PMbj5DbR6pZwKP9TmuoGPmgDKcOopy
eDKZ8YU21TP1B8F10CJI9QZ/+AC/9jeXRstvVEpC1DgU/PBaL/oWOnq7S5IspDUxab9WlHSQN42+
uYU3XccwbClcxssDp+DQuxTSTlH42fCT7DDpY3+dx4Kc1zJTl2GTbcu0hlNwt63xd81c380c9pu8
fU2UEuq3ocq+N2O8181p/J1gVgwApkuxjZpwsOMnn3aAWvs+BQcwl/Wfk5bKui6DM3HVNqAwZ7YH
JyVKEWlD9JKkVvbiU8TUE3GM6+qBJve8/ghQPtz0RlAd3YEUqQwOdYV7dXS45lT9O6ZS9TuFa58b
tR2+FAVlNyNo0TAZGfXFX2C3yvjPGba0r1BXBq+8Pyx1MpXxqzF3w0Nm5N6xhe3x6AFgd+hnJ/hQ
F4cG2NpXu/ESUmb2pJ0Spc333ZSFH5wuR6j28a/VqBSE8XCQQUtN5WLb/cflD5kf85hnWV3nF29P
PZ0SfoK5tngYsvYPaPFIa9TmQ+MuX2tJYcnwrpjl21/6P7JcMQes64yHpLbmVK0fe9f6c33al035
nesk50GjRo3Gjr8vq5xohtmU4ODQ1ewotfVsLYPMEje0yGuDiA78jLVP4cibdyLcDHs3e6xDqixF
fmPiqbbzQO3kn2qsW8+ivTHptQr2WRt0+00TmGRQxplbbJvO3Y7gs/pkjeXjWIAmKSujn9zisCoM
0HQ5SRWPDRVdZ2748dOkPrR1VTxnM/XUmUZBs0+X8LgTIchTTEF6Gp/G6GldiQKS118ByaB0C/gu
jvlJ91eRXB27qv8MnZqgU+yMn0AhHhZqSOs8mW7x6nPzgp49DX83nOYsPmlcfUzKit/bMBxTP/mr
6qb+k8ft7lNiuH/mxFKuIrKIrr64tnuW1RRXwycfMtJjA+rwEcrz+KNu/4s6XPWjXvf+USM/e5Cl
zalypxhwZ0QL+GX0zAHd+pgs83HIlavWmg/K6B8zo45+HeLZuVjNwK++7Lu9F2jWhZxxc1rQZsG0
UzipAuS54npqNfnXxH31gZS4eEWfw3lTnyxLM89+FkHirfnlWQN8cF/040xUMIqf1YSGUO+xsaOv
kwkfY7YkNamfbZ9m33UOtQvWCZU1PvDry0uUDPPyhrQtN1nQvE5lEq46bbH6R9M798ojp1lCMFa0
4dVTnBfHU1zu4ATAkuO0kGHEc1g8ySwvDHL4sqa+rHji3Xq+OvlFlH7rUTW4KVdfy+AtwlL+GOig
74PkuwYdB8X9U8JZ042udahyf8js/FeKLV/lLQCYvW8OX7Uv8KRR4BrE/hkgghZsUJC0tXQCjDvg
7g7SXPXsT0r/a24Fu64f7C89UH2vXT/9JlaG2XiPsQMKnSwtXqoPLu08Z1n2CcVDjlZ+nJyWLsYJ
MuBla9Kt9cluww95AGBZTNTxbLdm/JJXQQS3dWF94VBGzWc55n+N1Weeeda/3Xj6UtVu/a2OwD2D
NytdvdVRNc6Eb+IXjplv3rUepdyng2LxzlIgPSJ7Z87lr0mexZ9pVg7PVhZbp9rigZTNoIrSu/yv
sqP536l660UDc/I50dyQgjoUDb9INQ+K32dLNUHpLOuL49be4zgmdEelun6oJrN/TbtegdgeUuzO
TconWO3Vk0eByMfM8429ZemQVyf1d6qwqr9Cyt5XdB7okSgQN6KLEUwLrErBGdmGJunaj85wVXiD
IhE8n2VlUbtV0XRTxtVus1nXqw7KmvEqqgZG2UMcAhAgy9VIdvFL8BGawUupvbVCEJMY+DWFLzbF
dm6UP8tiE4eUJryEM+gSTebqD3cKMR6NXj+MHtD37rKbY1WZSjYqCs91EvctCYYWamKeJs9p7Fpf
A2h8n6KAjp2JOOTX1KiqR9vonYNoPSC9jmU8ew+ijdoa4nvuE1fRNo77Qe9c/UPjAT0ehUXymDh8
acrKuiSNHj734am1AOWhNCh0jl5LN2me5P0TzPLPHgBX8LQapf7qe5SCVNHHTtMigh0MCSgZMeiW
L6tVbpUfCQ461yhvaN6eFWAxlcaIz2IsvrwETXsAss3TtotBEus49Lp9sCdQ3bgVhflDz9d/Twaw
fSbXSv3REmKah9Q9xkCaH32ADH5x4rH9MAX9kfQ9uH0TdN/Uybr6WYwVXvUuhgqKXgl84ZNf0kAN
XsafrVOF563fQk7Ki9y0+b8X+XZ4fpdnQ1dfvdiFxdTUrjLMTUga5yfLwIx1XnrcbLfaWS1sU/fT
G8dND8mUfqTaLoMzkc3VAvSWSlU9uDN+JCd4rbL38Rhne0ktyDDLe/mWl/j5WkwlW7EmM2StZsBd
pwTYiygg7etaQpxjPFtd49UP0+i0O22gWEUjl/vsJxrtXjKFD8d4TnYjPLhUFtfp1eZFj27vN0C9
4KtOfdF/4OdVBbB5um21tF4lzWkD0Ns8RUbD/nwqRn64oqhVuNBGr9DOBafd1y5yvkj1Vp00PB4s
c12J7n0lusVSyr5ATV0tpfvz3bKOMvtIhYV3lJ7cEGi5qYnGV+m/NWAgP3lGCOfk0sxrZ1n2CVAs
0a0DP669oQOXKq26tt/3z74d/SJK8UkcmOZg+c6vUCz9zs31ly4xFAr7m7eBox1B8uZZxLni2yrx
aE3dxX7bLPQwCjTqBlBDogdteIDhO7lwdFopcG4CMkKBc7O+CdCIStb5ErpZ2XFu9DKl3cPfTUFm
c45ogRgjFFWBV9lUHPb2scXrTKTZgMvA3+cUDtEUmXoRFH6dOi2luaS/ndZuQVsh4w7jZ61P5U5Q
hMwFckighLalyDYEIkWjmCpNQmcvJmJMNZtPzaA/HaSt28iM8INhfs8Fe1BWavl969KW/E5Q/Lli
E1pv1tKC/jf/Owl7rP1/siNphU5zgcFQe/cUOa1DaYPhUJPArEsiF+Ix+wKtX3bZ5ENlQVEw6B1k
R2oyQm39w3jbQFt2WXyJn2RUUPzYOIcNeWeqRDkziFpfhtku92SzaPJelnk7Uoy5zDJvUh9rO/mL
TreRnp1Flubtnlrh8JL7QTQku9IPg5egM9VPaT6nO17i9UtZJdqnelGEavVULyuxcM1JP6S5DxDW
4iADKY1dCYnsh35M3X2d9uMaBLEb/UsSwPZUlCGkJFWm90e1MqoDrLckL6jVASvRq88kKQjxFpAt
9n5FYZZg06xT/m/iFdlGoGvuUWxEeId0I/A2Ns1M+6KjUa3dByX9WOBCttxYCmPBSPyxmt3ZHg7w
TmUc8j13va+kjXnk1dK6yC3kZ3CeXjy1+5aCzIPcdO7uQSKbSTE9+oXzWVaYlo+QgixsRk6oJ7sb
HFDxnqcPBhVLT2L9s01BugWJf+q99V7ZyA1RDJMFTJTa/QsIR89FrdKT5yQvW4H9IioW0RpDX5ah
MiQvagagpB/FLe3xSfs0tc2fa35Py+fHTtOtV0nvmTxLDqAS8i4OFySd1FQhzUs9UjZRp5ZrX0Sy
iW2z8xZClhB0JExlyNrpjxl6kwcpwE+Wv70a0GMrSyncl5kMa3l+GlRE/7X6cCOrK2DCFFPjPAi5
F8hhHAQWoH5ZhkV6WoP+78s1R+DQDvsQqCNgjC1/tclU4k8yWLAAgS6i6Q8pZUSrzKZRB2rw5EUs
QsOMXug9PtNI4XNqG2N+KzSUcwQW4E0e++rVMGjJki/V+9JJO//QAwa1bxQtfJXBmILoNQkICReO
bp3uFHkaZqfQIO91pxhAPyGEQRbjfSeF7qWdN5qAg76Ht+ymvZBwny8S3sokDiBxLBdFTALmXAzf
04UCRwYiK/U6k2Wgdt8LhXKYO7ksM1Otnk2fs9IwULn9M/8alvf9lBDRoWwo2C/HkO+OD6PkmE6/
ZVY6HDUdzCear9MPmpP/zxau7x/sAoqkMnCfldn0r1NWklrsm3a4+Lq6K/OWXq94TEmx12CMmgtu
ggxWbRnXurUOKt0Nq0jkgMX2+NFZXmtQPa7Lzc0urW9+Z9Dg8nc3bcFdADc+oeDTAt3r/TqbXWEG
5XEgm7EXrSgazf3gUjh53iBbi8EmS53FlxXZdVnCZBFd1juRQLYGC74rr62rIpMGM5GJ1vdMYH/L
vTfkcPpm1UXxQ/25tlvtuc6g+93NFehiYODuVddAtih0sFennay1XgsfslGnKK4neHwQvWxhqqqx
r1346sRQhrFIo2mBu/kWzkXNY4TNRLHuuK7LvcYB5mhUo3fW2jH4ZLv+Z7cc0t8K0/KO+jgWlGFF
6W9TkR80ki3EIaMYUruJHC1EAadMLdOHqgiafdGOyhVqR/vXGQD0BVMTZFwFuGLja2fmH0eHwlQ9
iuEWSKv57OZVtBOZDH6oth9MoGlbIAVWuWb7372BJKEYaFN7cC3XogGFMJIwSVlFSKMW5yXQ/3/I
ZEbgn1iSFLTKWgx913ozvKt0vXPedtUJFp41YO8kXJdvAbop+2Pox5hmacLWopQQnix/6NZo32aR
an+MFaXtYr6JxRGd7Lfp/nO/Qc3JJRj5g2a6b4FRiY7KMlEdKHxl6rfOyYe55TxSilqdtjDqz/w2
raW6t27WmPD2Iuq2Nmhxk6lvRuPRJf8BS9LCE02naf0kLNL3rNJmQlyBOsziJDai3gxluQ628nXq
Q+M0EjMlqM2gB5BYyQxo8f+Q/a92IRVdIGXYD7Jd0Lp/zo7lnqhoyZ67hoPDTqYymBQSFhoc2qXt
Zc+bXGYim2uf83cWPIro3l9M2sgGvp/0JQk5rrH5ymyQS3Kc2qWxqV4t3jlIhYFz507zoTJSXhUo
DQTChBmFK16xk6kMZBXAWAE8uFi0m/ynxrKNt6R3RL3t+o8yHX7OnRpRC7cZi694FIaWXaz+O4dQ
VdkDeTNfw5be0hhuVVjJKQHrlpKxFCKf8ixTsdF5yh+sigqceoBcgRbcVIVkCMse7qsdDbTFcWnK
vjiDb1wqXbsdir8vRXsn29xkFzG5k6XwSJNayEAnWq6h+nSSQ4L1n9fctlbcujiCXTDsnAUFw1KM
xyADcb1q3fyFKo8FSmGpF6tmfVXcyhabrrEem2Z0AQFdzBaR7CSzRamFI1Qf9c7uE0JAQ+8RmE7s
NlqQaJNrFevN2zQNoAjdGeWSazRCekibGDQFFXhxVZmA7w8LRaNsJ3d43R7H6cE20n+BMo3GqDkp
W8vwZtmECk1FsHCuPqJ3zBxk5wUxTz6fEs02bT2tDczMf35w0QK+aAMMyr9IBnNaMEdMCiuo50ez
rrd/8bbjvSZV4mwXUw98ArG6vdaNAxztkHTrLC4VHYrmZb1ORT/bMcTNm71idX+2VpyeRCvy1UTW
9QAZxX6dLrvTr9BeRzc+T9MYXTrPCQ6B61eHcYlm9KNHE6EiMY5a0y9GTiJPNF3dA2q4REBkCVrj
dHZTjuKLvIjoJgE581hpg3XdBsu3qFbvk18phgke7uT/uKTE3bqKq5h4+IcUsK3+m1zxHPAjdLpk
hzkBFjsye74DjlU/1HVPOa0e1vErfe/eIeJ/8HAj1Eg9PKYQ7K42kEfFr8Yy6OQWn4Ox4vUTX5Hb
iqtegyR/iMqSm7xbWeSLyDjtt9s2cFzN07Zcnway9milPEyxEu/vHg5zwcucVvQVnOPl+GRwAfAA
KnvnkRW+ABa1MOXOIzkftBbnxfwga6oK3F3RJTEM3qhFdqMW81ENyoc0Hn8Xbd5QvVKCJirYTPkC
2iQz6jrHhuKiBaFpnqZ6r0e0z/CULBJOTbT67MRMBkF0opcs37umDmOgolEJSkcIlB2aElxlNut6
cCW/tYCXLpqbaeHmMWW+4iUOSmA2u0alXTt2aHYwl8aJBW5mnYlsziL/MtJ6ficPF4fNqxyNjCay
FNz4vyvEZPOdyI2QF+jL43axwSrjR5qQf5ean0Zd0nD28E3qg2h0GeDgWmRqMX8Ti1lqht7t/lEm
Gwh9HjHdmz3FYUpB9wBoD44r4NA49s2fW3UaAC1U/y1d0jCk+Kc+GeaTGpbRNx8Eh12pEV0m8JBT
PABTap7E35QgMC9h19jEAmLlSw9nc7owEfDysIwhxyN/GehD+EttUuMoq9XGIa9o7UWwDbY4yppE
/5v3phbZuvlmoyS+u15mk8XgMTwoNPOLyIKR1T+ul/VGKMt261yUKQzFj5Ntn5TSgYAs8Drtaiyx
ZJnJANvP7zDwzCeRD3bxw+7G5T+m706rvbhaf993u8yNjVyx9azfSVVRRrt8nJu9f+qyeo9dENCi
+IvuUHylKOPnvNaD55Ac3d7N9PI3cHNIoNua9WSOuf2ZJutHkee+Qr+6O7oHCHuoBfp9gNaErmEK
qx1e2BdklfI3P3Y/VC7AuMA5NC9qpUH5s8jtpnP2fjkMV6v5JXWM5KDksXqRwQ0a9RLBupvt7tei
2iw3dQLIx5vPZrPusa3F3DEi6Mu3Pe7UwXbdG/MqCdx9SAfDPtBHB7YW+MYD38gPgd1YoJYjk6Fc
2MgHt+ryVShr0QhPucxCDU6re59tC7OF+fpe/dMtxQdmFqqJVMIlm9921W3bm6vKR7mzWdWz7fVn
Em+7LOj0S2rr+sXkVcvYy7RVdTuDLbBwoH9fDGTIFyvRb0uZVaryZiLL1U+sfW08mF1jPIqbiBoA
N3gVfncRodNYNVV28BrChLnzliJNqcyUmVRiyqywKu2yLVfrUgo3Nx9f9lh197bbfrLVttzcndl4
qPo6oO6a+tDNLNBtsviO2e8nymkKSHgpDj21QxNd/VgpAfrutehqL4MItWisih2ot6Dsi0AnmnzK
zf73G8/Nhzod481w3f9m55IuxSulKQYlLuO3NiC11TjVB37OxTM9xZRa1Dwmd9s650dK3DBSTpvs
xkZ2gK1n3UFMPCnRkKkMs0+xLHcVHwYULpA23V9ZN1UPbtukz2T1aBRamgBl2Wvz3B5IOqbPRs3T
fszOstAWyeS4HG/FjnbvjF5EQwEBuYSLc1GrlFWBtqm7u7ZQi+cxIlQ9WKO13z64zNZPL59lCV+4
qfG0fdibD+/nlFLGUWvtb4RTU1XdIc8epmHSn3RIfpp8HKryROOsfyD7OV2zuiuqnUxloCB6uhab
UNai2ZWxMV43ozsfWa6OYGJPq6EIDSMoq92N+430bpPVP9A6QjJq/00HuvHBWHp6kpkaDRnMpWjQ
AgZoVZRCxlkDYHQjFMN2kd0pNpmYbPuHqXZsZ7oKSsfNKZZgsOv5baAXOWhJt7Mm1D/TtKR2O7/K
itVmynpKNzZzgCrHQ2tryV6Xc9pPT2v08wXczScabpZznhzjuu5vEJ3bkmY460zw3jYfhxyKi5oU
ztNElQ/fBRtvmQZDy9GwL4E5zet0tSGGmUAz+sNaZquLCbx3s1usmzR+s77fMcqqcjrZtFyKjZtk
FR1/y5YATY804bVfPLujMSzXKImNaoCEg96ZoRctvfBl7rp5r6d0mIaQhoOPlhXzUz8FlnUi0tIS
qDVprghsA1Q/GOeesi7ESq1bUpVD/3XdRDRtbnWX3BgXlEg2lmuIosx+M0HbATBs2SVaWPqmtDrH
9gjAwTL0npFQGUfldgPJQrsT4c1UazoNqU/njKYSnV98iqJ48054EwMYsIdnWITG+MJxT7uKmSjf
/Be37aIm/GqPbZBcxWn1F+u77fsWjGjYDU4UCpJNz+ZSv0CByxPl7wPJBP1SW8GbosrcH9b/3UW0
VECZPHXEZ53LdqK7lY6JebWdXnswlht5kbbc2JvlHi9rmW3DJnPkCSCa1WdTWctGk1e61ABlu03+
s21E9j+Y3FzuZ9u4KSirQ5f8W5Q3xj+f/myLe09VnmYirYfU33lDl/Jl+vEf88//UTeXHGo6ZXO3
dHZ5CuIKnc8dNNrQcoFcCJyE/T7Qh4JwW4vlBKE9fEeLk7iLOtKB91+3k7WoZbZdYtvnZt+7K4rN
nezuUlpXOierBuFh+ZzbR/jHS4rJ+gHF5ebq2+XWf//dpRoy9WAMqI0ZRDtDMatHSIrtq73EG2Z1
7M+2NQAewWobjEijPUrWYty+e6h9hObvfqu1OhOGP636VSJWjtGvuwd6XtQ7XhKoAYEt7Lh+lQON
049MZSiWw0m1DLp8R2Q9yxFp01NnFx71dKhXx2nbo2ijJjyJZa0Vlg1R9/LDW/aT2bqTrG/27ymA
sWHB2huVQy1hTHZKhsrW3mb/XaZVIcCbYmOM/v/k8r9ufWd3t/x/fco737vltpUKh98+ilT1YMfB
iUA3Tc5qDzhWZvG0AJy6AKYt31EBDIK2F9MbL1OxScCmepwH7/OcAHq166eUlPbiLINtQSbcNMA+
bbJ1V3LRPUxVunuQvZTA0SEwkis0+b8JSeWHPILsYTk9ytAs57u1EphjWE0djv6XyLpFUcWceQ6W
9S+OzdY1NiIacolpbo2+9hLbrefeJ4sERsSiFAtVArwNGCZPNgoxE4XMBFlZvP6+5dpG/K4Yunx+
MIbsO/goBHSXQUvU5tQ09jdg/+HBUXICu6Io86GPTtJksEoNJUxXH9H71dWvIDnqKiP8hXirch6V
flqghUGPCi3nIQHV4gHApOypI2D1FCgVMck021Fsx3dZZKKlq+7NRGSrenC85OgPtr4TG29SoF3d
NhOfbSmO81z+q0lS9yTyRCUI1RkUeQ+xQ4Wi4aXdi0W6rCvn8qoCuv7iUkn2IvKgGfonBbTuO7ko
VcuFkC2CfmpzqJ3e0haoVv3Q0HByWA2XTR3LuqhBCCLw33NGW7pIFFseSZauCcotNV8A8xbRdbO9
M9tcrSx/hYuwfQj7sgIdIKjgXvoxG+0AtCjIkD7bVeafRCt2m8mNrOUY7EIXbIyaST9ro5x0vffX
pdoG1qso7KLJQBLPp5MsN4VRmech1YOnTaQ68fzkQulIWnSXFJp7kQCYzGSQQJW3RKtktinu7ALT
nQH4XAzF5s5l22bblQNKSAIwLGkykHZyw1XKk/AxD0BnPZe2BoDRADG87gNIQdnda1fpKRGHfDgp
nWdekooCHb2g/WonUxng6KAu9X0QQ6qR3mSbX1FDLFPXY7gXWa6QFdtt6m0veqt/aGQf6g+KSxmd
ax4BVxn8pSzBdtO3pch0Q69PxTD9W5sMqwZGDRNRbHY/k727/Xfb9YqEvXnALteFuq47eE3kngTW
PcjK9qnMg++yEvR3ulJebfD8QKgESj7j7ZE3cTVcgeITmhA+0O2+eot9oFE9qirWeBGHqoqjcxW3
YJMk9vxLOsNr56TlAxR2yUefftrXyNeJh9Oh9Bt4tca+CRo+Fnw6X9waaIAh135LEnc69SYoVWLG
m8GuKMb6V7NpO+qsDprVQ7f93q8jieYimghcinAIjR+55Ju0MvXCwUHN1GovRjea/5jynnP2Gzs4
WxCtPMlgvM90rYnaHQXTcLgGlF0sCm3Q2xRcqvepk7UQDpSuum/BMml3Qc2r5o1epiH9EBdI3feh
boXtTmRVMHM6FXO14uEnwpkO9Z3eaSXAA+yz2qhdOp+toa6oc4eZ8NmrPCpRIp3v6oJ3lfd2dKLK
x14BrkS2Al4lVuo/0TYgIhnuQK/oEonh26X99QYh6/+zqUsCWT20WvhH72WUb5nD8CVv0+Ja+V4I
OeEylaG2+VXfrJO+K67kzNo9nMdUpb8bikKWpQ9EU0q/wtovYqeDR5/g0jVCwVFM+1v1h2JVlncu
F1C8thoN+rtmH7bQMo5Ww3zRTJbu0I5NY9eTeMvg0nlaUZ3/MAvenhjKPjFYkyfNmKLdSkUyC5nJ
MqwMJ3PaEPwTXpPSoXsMtPGcdiD0wlWyqmW9cp+I+Zur7PLOkCL2QGr8oE35L/a2A85faoHNo9Xj
RQbT6j3aSxpqrSnMTDL+qxad3ahvBpupyCBIwHKzWdcLyaQ2gOy1bkd93pu3Z+mGeVyN/nHPu0ts
y/UDAWA4gjPYqTClDOdcXpmX12OZyTDIy/S2Tt7VzfIKXcub8KaWWbrsIzNQiXi5ntI/gNgy1v3F
TZTbVndestxM4hlqBaXoYBr1WoJrSyGBqpdUEywFCTJzooiolm1q3oOtds93Jslk92/lC0amD8p+
3ahd3OduMndNDDJabIQWP2qt78DQWFS3tnKV4Td3XFLV8jHERLbYPsY0ZTawOIuzCKcYCNHIjCju
ls1FePfhDCvTj3UF8kFt5aFxLKMYUHgTLo3XrLHbi+/F0fCnSGkTorbcsOiSNO10PEAh3urBq+io
y+oumtl750lpwj6jjArUm4tfVsZzRAnEc1sClVPSGH1D1qJQIgl7Ugb2rK4/C1lLJPQuq00XGiG0
qty2hsCCgzqKL+Aj7yxCyOXOcPTmCkdDc9WW2ba8V4tNpKUjjE5GRBmtSmbv/j4Tx/2vSeBAcL3c
ZrY7zM2dKZP7kW4F5W7Te0b5Bdz67AGs9OAJJO3gSWZ3yyjlmRu33XxMIx96hc1GZv5AjvGw+XgU
uJrTBOoHm64eHWce/DbvgaPctZwe23ZQL2T6VEAaWuWh8cwHWYm8f1duMpn9bEmcFmC3Tf0zmzuZ
7L99gs33v8vWj6V1cDoYKgWmlKHANCnRXAnkSpiXciMQQdQXkcggseI4v9IpO6/iLQDMJi6kMC99
UVMvoNUXeUtw0ohWSGi2d4q8YWzvItvLxd27RksmcJfmHCpvXmRu3ly2F5vaDY2rq55EIoOepOCV
gefmRLyI3QXDwzirz3mV0K37D4F3cZAIPXeXBXkV+CD5h6dW8cUfAW+Tf69ZDSTLq7BeZdv/j2jf
bUW+/Z++yzcRxKH1g95BEAWYvnrVU+h69+u0UoPqLNOhTZ9C4GweR6ce6SlaLEenspQ9GPuUalT+
D6lfLlOgMuy9MRXDulNoA0A7LgVY4glHcVSdiUwuDPez/8jbfvwJvmIFbOS0exyXGmuRdUZ7TIo6
fZVV0ljRc6r4L7KCert8Dnt6573JeaZ72nmWmakY0wV6Znb1nGfYjt/kbtrTLKGlBQzK6t756Bkq
qZ2FgjjrqG4dlKl90pYld9xPpu6kH3TYkL5qlrpLa7v7rOmj/0sQqnAqYJS2KRw3yvhFXNLBCZ60
ZDZ4oUJJfQ94q8NYH0Rr+vOj29HvX4Ds2O+0xnWeQFJwnuyYN9Iopp2BhYgt225vLUTTUQUGsozf
HzdXUWx+MtMtpXjMEuuTrOxl083szlZLHEh9dPfxbksz0i6JCUlXJUdGJ1ee5wgkGKuiMysEHDVf
RDIMGqT3BsUBJ7EFypR+IZkCNUx6qm1AXhlPhhG3r27kABfhhdVHWGxDvwv3rQJvtqVWfyTBrEEt
8TGDPcx6cEO3PWUpCId0FkwvMqQgKcGElhDz7vRGe1CmbroOhXYBd936ahf1OVD94hNYM/wYOqjY
I/urm4bWazdrX8VGoQzwqkwhhOm9Zn0dXa98aE2d0qllB/hPKextFf9RtdTXMZiTc74kRGQAryoB
T0x7UnmOPopokPzMnQk1/G8eogit+al0nA7Ot3e5HvVgOtsEIC21r+ljLHLr2bX5idUAUPSp2RxW
AADp7m/19tH29eFJQACaBQkgrXL3caJ3CVzGBRNAhJkLyLnp0hm/IQMY+ew8F5oBz1ShPlAOCGF5
VFDTTf9DcpWhXGZ+Wlc6FC5QsNqZEuzbkUKo6vvkWCC8kgNy3VnnQOnpV7qmuuAg03hZy0zUjRO6
UDiKUcGrZJJqyu5GKEabj1X1EOPdr3Mz+NwYefGw7Xt3ra6OvXOVGfupTYrpZMbDdJwSj0NIOtIF
zX2RfNCaCB0U7WzAB5ZRS0Qun/dEpnNXGJf79aoS6Y3DzVRU4mppU30EAyHc3ex3498ACP92QSM9
WlAFUDTuzzdDszyeR0fvM4rL0bytf2bzQ/bfTUxYetb9/7ud51vUpKzXBH7g4Olw5PzsI8iGhQby
rJH6vxiNk57SKDMebeJdRzeyrL3KizCFee5LGVlvkMLh0qbTp7lGMxNYWG0fPqapmWFFx5606ckM
cml6gGSaJAatbPGDtQDOR277saI95FlWWtVHZ55I1I0tyncLozD/Gs1hPtDFHV43JE6ZiUynmgcI
n3d1X3W/xKXJe2PfTle3gE9tbk1r3/mPQUPkiuakttvJVGujZ0iDrUcgmYPoAitNS293XhzqhbVq
ipoOUFoPqHNW22AuvFf/uBQF30EgMtOeCsNo6YkChwKQwxGm1sagi35wrnaejc963wYXOp4hfBuC
V7XMgte0GvUHc1B5CXiXyUyxohzS66c7ca674VFLAUeSnsq107JoB3ufjXTsrmtpx4TpjArCpatX
LMegOYUeZ3SAqbuzb1ETTk76WacwETzbZbquueyz9fuNOFmomKNlEIOUg72T6dZ5E4mFKEUGIlQJ
YWWhUXn2Y1tRtFUbPtVp8NWO/yDeRWeYG3ivxqz5B8XnzdvrJgcc20HdJ0PaHp207Qz66j3nRS3p
8hpL70lWYhf1UfwIiJZ3AJbOe2jHfr5UZsoFHjOlJVnQzJXKk4+zU6pZ7lFbeB7ShVJDFIPW+nvL
9GFsCUON+t9Ku8rMprWEu6wZHTeZKKK04K+UyCiCzBkf2tK8mOZowz/VGB/Alg08+0Mww42wc4v0
qx+6wVVkMCrYFJrRwUoA6+DYqnbsBVTFsQlQ6L6t0TY1QIdmky8CF9Cx+BHR48gvcQJ64bl2H0g2
w9E9z9OvcLn9Y6LoJkckNjfrZITten/nCWZnckgLI4DlDlgLSpDzJ0VPihNtygmVGz9koqjBgmgp
yMdGBiuqiydDC6i0GdPHYfD9amf4gEBPMtWWqVkaoK+PgBouJVlNM/OKLtNtSJYSLSKo1GktNrI0
JsACOo8CIbcfzN3ghin3hCDec2Y09kUa8Od+Hwygq8iTv69lZnjFfAEbgENio/9QlzDuRKVhPYaa
0VwUlSGhph1gCqVrLhP/vIvMVqHoxVKEoRvR9bpO79zFKJKdNnvZjl8522+XC8KTWhCk9+tkuEhy
TGbyZ5FZ+J4X3BT/KBOTwu3Dt7zgncu2/KnhdvmfqoPG9faVWbkU93rao+JQoRLA47mXP5NpVoVz
lGkllXfbH/TGSv6YoqmlhO6na5J/fCtElUm53vI1IJpTGfttbYcUl3BuOq/Wolht7hzz5P8Y+7Jt
OXFg2S9iLUCA4LXmufbU9rZfWLa7m0EgQMx8/Q0lbrO72uee86IlpVKqcm1XIWVGRuzqMOXn3str
qH1AdyFi0QEY5YF9/jU0RJQ0L4blfLVDhWId10wRdPSBCOMsQHwBTWeiWmIeRzIOZ+OY2KCmHQRC
OGGNx+DiLsFvoeaxoVI40aLZ3+5SZ+f31TepwnUztpC7RoV7t2KaAH/uVg3EEzxwEmXgMzzSyECy
6jL6wuqgvo0uGdOuFGse9OFmCI1qB5rGrEUOsw+NNRV1Ujkn9ST+fDt3gBbeMrGUgi6zC8EZ5FnK
Q8d5Cf5hyKcOQ1ttY9MfnnIrCBHHR0mgDG2wjXnjZ2IO7uvQRSGdphO2QOpjoYTlooryHxt+mVHb
2qIehMiGWez88BuFOh5NijZoerRON9Qj28NwcTFs7I2KGKyzNY/assNii+rs0qnpE4SQ2wvYZiAn
qRVH6n5Ivid58zZ2zvDmgd1v13YpX4OxvQDfjfGlx7P2DGJGAALSAujHVCuE0HhpyGf85ehAZhfU
Kumwrqoift6beLw8U5ebU/yMioMjKt+RINazgTYlqv4TT/68UcUeh3gWvDSeD+k3xNHqgtkAO6WK
78BmL7ZVjKg1HjWg2pzv22kYbeI6RzkxXa/pZo5DEgTVf97P9VV9ngvOKMBXp+UEQA//5Rjg1Oae
2Vl1eLDPvA6L38PpgWgdHpaQrU32smGgo+NM2mtWVOMJvCMlTpHRNIJGQlaIRmsrjT1tnOfJuDR5
Anaa2XOeJ1dO6/noDAeh3A3ZaKMRlSmQINXb0Zg2+vAeaMZ0lbMeTcgXI3jf1BPQBjp76WlwdKPq
n73FFjp5u/Etw0RqGPd5UH/BB0yehrOmNR+sNJ6nyMtyUiwIcxw6cbwwtsy3vnp+kO7tylcXYA/W
toHCYCS+gcGpoqME7IBGinMDjA0VWE+p2xhyZ1jRcPYhYyMAGLjg1uPf6MhDTcosre42mBsahjLp
2CpVTnBOBGD1+rQ0H5yQqgJGtRj5WgB7k3uAuCJjUj1Rk/lBshsk6MEXmyyAzpUDYMSmfSezXX7u
4qC9DDUIRLwp8rcJ9D0Ai+3rK6Kg9ZUmqEc2ZDIG4Mx9fKvg8eBmN8MwQNih2/dGdoOCoreP7L6+
J7phYQYWrzp/wcFPYYvf26WRjchsa18w2uMLhP/pNKKGNtJ7kB26dd06r1tnUxthdAEHvTWhwDZA
7sEdX8gGIJhRX6kbFh40z4U81S0Uj5wccWZqaKgkqFJwCPs+ZwokB5ZP5yUqrwEmvJkRfdpAKYYP
Y0hG26d5PPvSMtqllyOeo+BrnDadEf7IHO89b4X1CQzu5bkynWQdl8z81JmDv594lW6F3351wGN9
kS0Y/wbrD9ajaJwGJcjdkK8P/6BRDSKtF5GW0443PcLM2p1s0WAYoIpJ60NkFm8eUC+Qnh8hOims
fBVCIPBIQ1JTBDtXvpKJ9dNGJBHQpvppWzgjxsJ9KQTvwGxgAfySR+rcapbRTvPDeUQluoxpmmZ+
ZwuKtirnLYTRW6i7t7t1QESly5p5y/95TDMltJ65HR0du4cKQW0IsBWb0bar0nozjyvOEwhcMw+S
wXreN1DV1ou77fqIuqbhPUYRCEoJYsFOKXVdXcxJY2rmodIMTB/G2p2GH5Zbhu0dUIK6WfwgZIuq
HBW+hIZjbq0WuaQ5V/9vdMDvbA6l82VqmNs6r6sVIQAeHb1i2kwKNCCB60B9Epl3idMm9FDW1A00
Rx/KZ6BQQuPEZ/LkGz6bth9cR793NgHYYtZNakG7RZj9piql88lDGGo74vq2UyDGeooQ9nuGxEW0
ygKAopmq02dq8n4yVlXoOfvFZlRxuWGQmdrKMeYb4EsDCHu44d1NjAol7vG28YRxJxM14IhqtqAI
AN9aH/nQd9DOo2M9FT4o+8jZDWR3cLyAr4auMlcgr+kupY721ZlxsXKvfbZKXnyaEH3VIcFm6sG3
G5vPHo24zE6BDP/II2/rMHe8NIU+MH3oRlGogH9uw5Xy/fAERcLpYrEKNpzypkugG3KnoeqNLwNv
Qbj9y/5hx3mvtAUFDySIAYmmvR/2mf05+Ce2aZ8g5Le8rdmfDPS6k2HgT5OhtG/xWd7Lhxe2b+Am
Q06c/nHLW8s8ke8FeDYRb+yvauTjpjUHGwUjAnQ3ZFxmoPJjr12KY/Q4+PaNzXZgmmyeEI1ojrVn
xStwpFsBMHAwen1/kjlrLklQNE+4fDdPdY4nEjDlxYZs1LA8mW5lzOdFpYWD5mroQQYfAf29X/ya
0YSIcdTHqwSEqU/LxPI6v+w8l/96HT1hSGCaFIgxUHDdI6ovw78kFI1fU8MaD14shv3E4u6PsXHe
wMGT/8hb/luHFLzNrg9WS1Ous6Hz/owSpOvBWhm9ec6Y7OMpAvFx1Vt3HkL2rR6YuYozcEe4iY5l
+4hOtSpudklef6fRYqchNXFYouaCugiuF5vSC0GUpHm9wpH3GxXnxtowFYL0C89XAHn7k++4KIyH
32KnHtkme7zbdjEenUIWa5wx0h0Fkim4jOocQHRciC5NYJ0lUxEn1clOvU9kWoLTqEaWa8tnSIXp
WDXNRkVo3ut+PYerBw7GAx2H+zdlJw2rSX3RpdxIz/7D7Ek0nMuQeg9LF5terzIQhS2mIeHhPjaQ
mtWiybk9uVpndzOT/gx56N76vn0czqQ/ITR/yZkefU46NWcrYS+UjVBa1LcUOEA9ZiiSlL32GeuP
iYNyoDmB0WQZErQGDjUj+EE8MMDMEUApY7HNBr8ADADfMQFGqI3sshG6CsD42LoJGbhUcIQH7bEe
LuAfGhIMyK3TfedV6QUIQPMeuyAurCvQrNJw5JN1p57sIGHjIrTJo9K6B7qRZR0Ag6TGOlgncQIy
YqBfS2AQUJfMinNdAw6JUuk3U1rRmyEHcYut6gU/u/Fs6lVxFAWU6RDgUuukK7wthOb7y+BBe5HU
FWORQUIrAxZTazWSnRoBFALUz3CeBUv6ieV9u2KJ05+Hrvj0/08YU2J51IVsVdnEa7Mo6s0HnpVF
OHDkEAT183zaEEkLsatQI8A8vMfp9D0qKomCCISppzxGivnfww82A/TEkSHZhmzUiL4Xu8DvQYqu
D859munTs+q3Lmp8UVSC4zJNIBMX3ANz3XkxiPyDWoBGCkpUSwNyv20Qe2C7/GV3DQhbVUyLQw+Q
sH6YULXWrmoB56AJnsXNXhq8XwWqr+4O6KC3HgdUKrRFBSL7hFf3tMysXdJJY/YhR5/X1RbVyCMe
faP5MsmsWVetmrZKP8RUGZkXK1Go21nG1GsHYJLrDvKbE017pg33X2vsMv7Rj0zu6LroF44FCYU8
aVHUixwbjgzuWui4s2M7yCTQNXFUbXCIzXHjIlp6iuJ+OLFfPRrSBNn6pAF4aRnT9LJk2WGxUa8R
0CEyzb8ezIv/wyuafTzOb4VWLMuWFWBE/uetPPjQ8HfvkWy233pHU92ZCPAP1Y3ZtWoFJWYvxCV0
MNeWZTZrqFsiYQxtg9dYFvjpHSy1KmNzeiWbcmwQVRkC9Y61+dpPoF6u+VjuaNKMZLZSnQ9ObcPM
XoVVf7WadPzm48C1qkF6dAc3nwkYzsXJbROAzvL75LTGgWmR2qXpQ7tF1Rkq2RYb9WLWeQfbCX8s
9qjk8d0p/eCG6AHExQ5aaGE1ol7qyXCb8KnpOwMsIaaFjLDN0FW83OIZa23KqHEMlITk/cErcjBg
aHdaCCnR8aJkcpHkQjatOJfjq9an/h8yzbMDhZqXSHTyKybt+vgJ7mzwD+mINNnJLS0FuJppnBea
ttmNfBfHO3DFDk0WolYQcOLIjOUTNQ2IfU8sqz8Fo53PJrI7+kLiIFZ/CPGQA4kiaAugNCM/ZVYt
nzIvHU69xCeMCh8UGPJBnfCLCrg8qs3P2Rh8T8cyL9ZOBxDoMluMkCRrub/lYYVjK8SbwetE0sFL
EzhhgpQmYnGLLdaffq9/EgpppJuHiVriaVQ74Sey9wOLd04lAID4depYTheQkRHgNK4zb5NVwL2T
T2nzYT6ejJ417aYw+dKOcX4eK8hlQVVDpashtsdtRKJyNDWQvEOjVeQ63eDrdAFFJVDvqf7BBjX8
jWvggeROBN7mJL5CDa6N9nqickMkuK20ifbLtJ9Bz7bO7qUN2gnQsI/ehnnlcJ7icu9GKoBuXIuT
VOC41cZDShSsip493YqpPMgR982xZYO3MZEuOPAeIEAayiI2b1YP6lEIy8pd008dRIj1OmqcY8vd
7vbBnCK4Cbh3v2ZWkR3xVxjv+O7GG1Bzgi7AdK+jVYR/RX2N9z94X0O/GNZp5+LBAXWx1Qc6cOoS
V3jWgHg5dKE08NtpMhJ5eNchyBdGYsdkvuHjV98pp0+iCn2k0vLy6BaG+eLaJSgoJvDBjXFWrHmd
6HrWdmwBqwIZeOOYlwE1YZcmSSyEPWxw7wcZ/t5d5TcrKOB0l8ZzotUAToxd0ObdpfJ9YGL1xOzD
tZFmWq8pTn7AEGqCabHTit/ZoBUHOrkKXAT/B2d6SfwcbMYhrk4Pb2V5CeoZLbCuvq3+suoOwoOx
Z7wl5rBiYCw8p0ORvzFwuW2DWppbG/jZtymIkssgLZxy7NIDfeO48hBfe/XujrlKEm4fDCMS72ll
AFAMgSYP+aMdJHY/2KFG3AMkFUggx52s/DzlDURr6xg0ghDa2CPgrg64I3+ah5bfyHM9QTU9nfIf
UJlZRVpCxgEsS8e+gzNPOjAelWyCZhr4IXdDzdtzO4juDNBGN/cWmwrMIkQ+AkwLtg314WVm4iM/
pKyu0r+zAezvpgEJLda44aubek/QNBu/9rZVbcjuajvCnbMdirk/7SHLDCjY2IdQVXtl1O3V01n4
tjGSY22DFI9U48mWhsMzeZDJ1ml73H2MFU1SEwXds4PnyOMeI/SXHQ86oaMOHxY86sGgx7N65cVh
tzPTBgydVZvK7RSg2hrBqvoa6IbNgULd7RJQvLReeI5ZiNVer+p9l1V/5wwwJWqE7skkKXcolepW
qNsC//MyTb1gkvG1CB7NmeZDrVvN/AyZsWIVmL61I2PpdtX1w1aZ3j/T+9N+5EO9eXXUDvG1cR/3
H0QcA1YBjZ25QOGBFM8dBEoV0iHeg3EgAju2LmJ4rGeYnR7qHWgIXaJ9VUJGiZbIXAC6G/tHvwJf
Fwi5LrigWdfIiO1rS2yP9dSqI6Jd90zFDii29fTPbhhFiJCBJyLR7h/WkFOi4V3QBo72NESBGpQx
csC3f0FnR0LJeuVUb60GjGsLXnbxoR41BKx9cHnwmzdcfH63NW3zsI6GUVd+hdxwuQtyYUHwdHCy
89xN4zZHNKsMcJcuTb7u9NTcrfWz7oPVq1iIALl2cPouO5fF1O2lWdwW03+2p6madp67es8BKthA
q+iN5peDwGo6WRZkCv7ZO0+4u46iWq3H0GjOGUr3ylWclu3Z8nkmd2RFMiEK10FXnkoUKR6KYXDL
Fc1Q82E8e5I11ZuktB/EKac1DvPTeh4v84/rP2zFW9B/OQYIQEozNcDeCfECEdb1zQBW5mbjgW+t
wli0K9eO4v0yk2gfGoqe3dXk8iOtUCX7uZYmLfNL2aKKkuaW1cFkeGfE97eLaX4po86tA+6jX5cJ
eqXQRbFVjDx/YgNFrQmNzpnznpcATU0+RxhCN8OvXgU9vGo1uwF6XK1onsbUSwaQCcRDcl+WLNt8
cNMvNmQdorDL9PIOWKPERvhlvqbZ2ZGmaUz7zO9kWdO6fbYGBAsPuAlVwoEFBDmpNc/CzFDwtBF2
izdeqOoL2WbxZhMlFYcmT7+nzC33oaisq9M70W7kIT96ypevLGI/wG0kvxuq15h+D7hb5lqnLkxB
mIUA2TeWggEODlB9xrlQWNa5KCUY7QNg8nPzx+SO7lsGROJL7yabujbcNzKVdr0xY3C50khMJkKJ
LLvSiE/DsGZ+J47KUB6eycrYGkYdbFu9HAcneYwqY93g6H+ih7gQMtuacQvm3iqWb12aeKi+9IDH
0c90F8yaL677TgPyT/L+h+1I70LP/EHF2XayoK5GHogoQyCws4cVbYbnKbRsebBCBrz8zHyJiJAB
vTskHt1DgjrNY1cW4c0pGIIJZu99ql3zz2Ic+r+Dp0L0zt9t533zwHQ8r4VcS3lPjcj7sNbyh2nD
eTCvxX/KcAVECCKWGvWcIPm87cM82i6oZ8cD6gGX6xxl4DYkRKt66wT5+EwLmgF156lyv1ldOgE9
V3wFUVn8Hco4IEMNhuQZF3Ibvy8xA4MHJlT0ntbKeAO1Iltbk6leQfkRnKPS+SvvtYrGkNbvciyc
iw/U/KvJoJ0dI/D501fb7MZf5W1fPWe1X70a0YToAXiwtrTAwunhKRVq64aNWBdmGG7dcmovXDe9
LqYq9EGSemQLPWmtR116RROpH0CVwYkGr1nNffJC3vs45kN5XPah3rK3GbvjMUHeEO+4vCQlkqMd
fn2SEKGyLMHVi7pd1okG6ulDeaGxq52ZLaNV2tYAJ+sh2f6zhqZQTYpTlosQy4fVek07dFBpa+wD
8e4RDx+qV6Iz9ci2sPRZTltC2o+/P9jJ93dLH2xO9kWfUs8NiLx7BNMdhI2Afl/1osINygkiaDUE
CdRGwJA9jxcfsllxhis/8Fb/G7Ma0a+1bfAJ+dJwB035BNBBE4TvjgmkZj6KU5RyiPPp+yw1RmF8
BT4yv2TMjwDX9MQJDKE/PbiR7U2vqMQ3E3o5qwK4UQgnlilOV8o7LLcRO2MI/NL41yxdU6BdDQmI
mPn4/49vOuRadzaSoE/0zY2MBsHTwSrAuI7JtGfOPhJZBuAffiTssLduQNHcO6Cw6/WvpeQr8f99
LZqmOM6/Afge7w1RZZvC8iB6aDSnIrFz94ozwzZVHd8X/rQPuB88UWMyBeKuJvxijsNPEwPi7Z45
3YocIAuGwIbRNfvAMcDFrVeS7wBpGGgyB8WxgIzhvNsYigw02raP5BeoCXI/abdUzEQlS1TRFLhu
hZOguVlM1CM3ToVQNDbxMzpXQ5kpfsI6LwL3TFRDgS5Mt4ghp7h9gz+JbFRdM/2amMtJqLbGc5x0
qzwoV8e9XFdeJe+BiOQdDBby3veQOWgi8NAzngbOqtDTrARHuZTpd/JDhBYTRq7ss9FEx2Ut9XJd
nyP8/WKeN4I28SZ3J/dCOy6vahj5awLxO4iD4j0s9nGS9YpZLvChvybiLhR7I4eqocVM45yLMthG
oslRVqIMMO3DRhM0XBqy0SzZaNga5bh2ojZYkw0lWIaat6Gxgk7Sz/GysELJtmqqeve7rcGu1G7L
3PKOrgCI3Cm95t32zWQdTtn41iRBi1h/lDwzHAB3ngr8K6SyJbTeJ3CRoIjlEFrqXlghX5Wsk0+x
5eZP4GORT17tnRmu7heyu/ix3UINCYJcpGYXaFryiJkoOIbi53Y2isatt8oEYIzAES0KZW7iH+Qp
nvb+DQVTI8hUgSnWo5Jvge/ks8YK1Fu3ST99Ix2VRTPlw/BBf4Vm6gnxGPyroceCCvMCyJnJ3ySJ
HEEXJRCJ7MqhXjMXyebOVuaNbNQ4ehZvp+OemM3kIMGEfAM1AIhIwRCyWmzzbnqPKkagUEA1k3wB
WkzWHFkPRILAhkbNVAWi3NWndKSrtpOWu67ADcD3ygx0wq1zQ3UTolJR+M1KQZ1sJMK5LfYpBPpR
sOQHmWiS/KnXTNF3phctJnIrSrbj3IOsgg595ToIpuIumntkwx9nXwhQANMkNYsvDYPS/mwX3Z94
EMnj1OYFpPnYpjBT8QqqrRPoA7xLhDzXBZHa7lBb1hOZFjv1jGHEOZ78phzKnqkHTiCa6aO8AghR
b7Os4RHrDtxk/9tedSVQRQqG241hyPOMp5xcFC95Y/quHKS4oiFE2LRL/fxpAN+zHYKlZRRSPrWg
uHwSnBc78isnEwll8itad/YDLYK7CY1Rx+L+YcJY2DHwiwdOjAcWjKovq20YhhBi1DQayzqixwCt
74sIUbv1KRIAT0Z2fbejoWKb2CxcyIla7dHDT8rRh/AEypks507NpDkzFEPatUIqcPMwYTD/m21G
45Hs3Kqce5GjlrbFt3dk33phGPvKwQnW6v36BWjA5sV0hALy3A33ZKMmMv4YRSSewS8oQIS2p4+C
Pqk46kD2yuMjmehzI3vVhwlguNN/fMEvOPv2KGgDrl4EkMHg+Va1UX3wVMI+c8t8h8p68aRsbr1B
FRVRmY59lkoaexTTQ/pkfGp7iF64ROyN6PZ1ZvMGQUN2BWQg2k8NZFJm40z8Ta7U5HGIjPcA9bd5
3pj69qRkfbZdFl9yAUXIGPWA70UYuJs4EuJYFEnyXk0aNF7yF9Puk+emE3+QF5BA4T61IKlMQ1YV
E6jq2v7aiQHPJCMLj9ySDoAtpdjP52x92AZ06BrjIHuls7bvMP+WN9VO2GELVemyKQ5VJG8y6G9g
jwb1uVeB1mI5SypVTeaODoICwq47ywzkajlBNsJIypeVO5qQgSRXQO1WMvLc4//I8EJcL8QEs7iM
0Eww+sqcyWUW++98ydZBmy4sQXcO5vXScs68QYiXDaAYd2ugABHo4beOMX5zIUSzgkxpux+LxL/R
BDVVI8QBoaZ0dl5WNHoZuDdRhOFpSV3sRA2tD6PghuvTVNtrE5BLNHayRc0AChhLAQk1hxQQudZH
TKrBgpw4mdsBWolknceQg9zxdkyOZKvy8ufsvIa8yWhCUXeLsBzi9Dq6F3hJelQqv4ONbjJPZOtk
euT2FJ8+ROnmrq1pOHtkczbkyIsEUVfTf7VxidsIbqgj2H7Y56AN7kPRWc9dZ4lXnpazueJmfeqd
AUwa2isby4+L8oHfA5Xbz2FTzosio0hWECDIs2APHqW1hbD6FxSutSuvdnyQHfblS5rGb/Vkll8g
rOVuPcSbD5N2c8d2Bflc8zlCknHE6XZgzU3wadcDtfk1BAPxtueuBSnypv8krfGnnYO8CkW85qaO
XefU6qbLoe4w9/zY/TjUE92D7WH4y+Vhq//D9uSCbG2Nl9y7ae/cqTENz7k3DU5nAteqw8NExP4s
26q7LWYIJVWnQfE3MrWIht696vAg4SEyUe6VdN8XPviZM37xU0oLhUhgg/YsDd+JI74kG3WpsZuu
a1bUJcfe4rNjo79VtdG1+8lo4md8+u7Nmax1gqf386BN1EvArR4h6HFfTD5LnvGcgiTlL1dhOsjJ
CB+RBW2jZkycYI2rTLGjIb1KNfb+tmhZjqRCl0VrVLeqQ+uh3NapT3Xnnbu0LfZ+70fXpeFVHiNS
3uKKOCXOn1FuFXuyFZ6HyyE5qkJ8pvQlpSopr5nWAJWaSsRAJyDzSRODASQHbzLU1cLUmgYew3WJ
s2paqRiaojrr6Y0AIYMw5YgvA6bDCZ7LXshNqWsT2RtL5P4l0FUKjt/5lzgpW4gA9y9tURyk5+V3
hFHlnXrjkGX3PxdjlPX5PGNOwX6qgWVeTOQGFMgP7obATeudqCGPoUHKGXRCIHLQE8uqJIqHDXQt
xs1iozcgsrHfqaaL1stWmV5renZ4CGv3R5+7SKGTM4BF3hliI4eHTeZ/gNO2qGQbxmOtK/cmXc3n
29y4dZVAuXsRVAcmOv9QOvVbFwMZSk2UBBMO2YQp7Qg/6mhk6eIw2sfBi4vMRGDIQi2AU4jnHupz
B6g14NaZmuKZbJ6dadWZ6j2wsuYkhPOj0K4oQRmuIhQHtw7S5zoe0+cu4u1Tow4QXW0j4A5hz3kI
VHgq1nndIWYGxFrnjKBUj4vbUgxCRSOC/ZwL2XOeqE9e5XvPpZvwp2p6crK2SQFlwP994Fn+mId9
WHl7xaRck68KJX9WKmKbsOzYloY0gcrZAelSPzsykC0DfJ0Vm6JtrTvzQA/ctHUDKQYMjcK17nGJ
xu/baVNbGdu4EqI6Vg1iD6VrJ/IwYkhjej6QLHqMM1R+iFn/Auyuf0z8qYJEk8hye1UlUX0Gtmk4
WIM6GFlZn8FvAoSPrS8sNKaG/Bp/GMp5ye+mF1tuPpc5ShEySIG0IeL6ITJm10ijy2Vj/exFSTZg
ol0bOShmUJCKWeDy0CUfBWE+3Lb50a4BMYRG1heUhsavZSI+R1PAT4E+crmTQHUA6uSmgamry1k7
rKhr6XFfWdHaZ6LeoigJM2REThJZLt2A1cnYQQNMoDTyH1vt6L8CjWMTWTIZr2kAoCWQ8b/caJg6
MZLoyZjhVojAQQnh+9Vkxd0lL1R3od7SLDbQ6sldInIURAISKO3sb+APcDCJavfc64Z6htdqJd8S
mEDJEhdVg8LZugjw4FxlZqDz1Ma5ofG8vIkxRV2aavDZgN+hLbdUHxgZ6V5KTfdX9SguIZvlhigc
oarAQJcGUs8x2/GU4ntq56i7XxAvvkimHUQPAaDT6Aua0Lj5LSS3041VTdk6LRP7gBN+/IrLXXgF
FvlGtcy1BX1NZE7A3RWOB/BupYCdJt45kOA/LQe32U4egxKutjm5AVy6vNJzP7BRwt0FnfVkcxsX
4RgUCmBMH7/SBIcyKdSWkn1T+6C5E5qyJ0ZwHSWzulskbsdfFXDRq4m1ES7zsQH2WQQMTkszJq0P
ekxdSkVGXBuTlbSsDgmXsjiXfvSxaZwEPF2L8cEn10umjvvAtwPngmq06ZS5fDzFVTOBowbDxQbt
DnwiNC5EcW9ilIr8zm+xCVWxY+F/KyVvr00h26s5jLhO0VilCLB7CtTHckD2WTd4Mssr6GeBqU9H
lKhHQOioGE08XCUJ5GVAylxDxt394BXPddLt/GCExENi1K8dTgsQnEz7I9mAEjdOyFIXKHArtxmE
Tq+iMSCQxBLoZgctQPiBcM1kGwqcvgeoNap8UDcgsAD+a7ts1TCeHUwrRFhxfFnCHRSmQOWcOnkT
uz5EQGhYaQDQMJiH0UcspwIdCrLLeV/cUWvTb+oqNjf9yPEHDobU3eK5369V4aHOz3DkMcsN98WV
frQJiyRDhEF5L24a2c9T90YDckgB7N4KQC+2qqvwgA/A+qfhumnu5vhO6W6sEbo+zgh7hzVPiyl3
Fah5M+jwHnEX2xF/KDWxAC/uPK5L/00GkTildp4CQICaJyiI15o25OdjSUgfwAVfvdFDiuyWjMdD
EkCzyYx6XGKqEDpCiHqLET9N1Gsy+5vLaucI0EGwZQH4Wu3OEM+QNMVzscjttR31XxG3LQFDEcOz
5Tn9M3clA/ljdmusgB1QF9ivpenlO782c6ARot7ag+U9PAZGeMrVaK49J3gLeN5pEPt33+Hmu6xA
kdDZhrWHuGf2EibiDD1hayPBh7PRoiz3WDdjXHd3CDugEs5SFmAqsKUGK8/CQP1Al1rH3Ajz93EC
xIjHnriaSZ491xEXq9jGmRmEJqhakc6lqEz2oWmg5XEJ8aG7DlfnZZJ8rcgK21Xe8wq6D9GWflMD
f/rbzEIkj/UvLP040m/rSL+Yy8/s47T2VsK7OZ3YQKvU2tuRn96mIhc36lGDmy5KSUQXbU09y3oF
FKvnyj2SUcO16PMe51ygsxr6Egr9hSNZSqVQCsesNryXMtfp3Sk8U+MPAA4dqQuNZvDNm7M90R7h
Mokq5PBcRTiftkP63pjlG5WV1jhuQ+xOQHt1LMK9aDvrTCWp1JC9Clmw9lETuiWb1L40gdpUdnQ8
9Ub2oWZ9sOmxSa43IY9lp2WTyu82lRk0L25hocizhwAh9GGNP2IgrC+JLMZVroeoQg5O0gB9aO2m
E9IaoNgBNGPQDfUcILdBFJbm28WWmDK7FKjCAFPmL0cy5oOXXSpnfMYZh+9pcrFTzzHxc2kolDIj
LteuUTnfbUDC4V5EioJXEwSJsgwU+G7QUHU09fDd/9v3DWv3YMf/5r5Z4SSAlqbytP3iC1vul7XL
ksRj28FCZTNVjERjhxuMLA5Asg1XMn1oQJl0JY/Szw+zHZiqDTL2arM8avEfCwnjaCwhzIzHr2Fk
ubMyHRT+tKZ97qFQ7SAx0P98MBs83fYaZL2Y+nz46g6JOroDdJ5Cq28PS6UgFRlC7vfnBAXIaZYm
aAV6P1fMlYdkDMLiP9vQhM/zDFCALoAKk2bbYQv7Mv06DkTM41eIMQKjDxIPj+O3lwncFay2PkIH
nZ3jKWBn6uGu5aldicgq2LjUgWwe+CTUzsV/2dmnkwk+NAQ21lSICUi5uUX4g6/mWsuH6sxSltAF
F+AnCcskvA1VsEU80D1BNQj/Tahak+o288SZVlkNCClOTS+RbZcH1o3I6AHGDzXUuAbeMOFsp1BZ
e6S0Q+jn1mWeJTVUGtPMv/0+ZCpodtPpg03FhyPqZ0x8e/L8JD93qL3dtb4s8m0D0EqJDP3V0kLS
pCad+iw7Qr8MUEdyCVnUrU0BaCf5ZBwia6vRQfAZj83frqtUIDa9Apsl1Ytk3GmuWWMd54oQGuKn
6DiXj9AQB/TjrBkNsOp/nPVa2gnY2xV4cVeTDnF72SifTCTXqokXNzJRkxeVvzUbl69pCHBe/kS9
vsw++JI9LRiErcDUxHVyhz6y+fPWfwj6kFOFbHhp/KAPf/nYaTi76j+NV4Ohh7vIcwXh9xi6itdx
LKy3sQI8PzL4dKAhh0YVNGqmZEtDK1QhwEYDorlAg7y5hime+r6BejhG5DFVElqR4d1yFeLnKvme
ZeW6wBPqy9SV/S7KsuyIP+70FlrZGzmAAAV3MLsK7v+PsO9YdlzXsvyVF29cjAJAgKaiqgeivJeO
1Zkw0tKBHrRf34tQ3tS5+V51TxjcGyDvuUqJBPZehmdH0UIj99Fk0c0UfQiA0eQSq61HR6XPUiCR
Et9YOLwP93Gdh6DCcIAJH3HoQ5K8br7rQcMo8W7Xp3/Gub4uzmXm9UTMgOOETrMYuzPYiIUXxlJ+
G9mN4lH23cYDbZb7JQQnhREAUu2GTyPlQApggbLQG7RYBnTvukae4NkqQQuZgNSt5nlhSRVKQ6x0
pA+BJnY9Yj7Bs3UYkg6a9+AKebrxQ1uszpXLsYn4176Rzj2mdXjwPvpGfeQGKwhog2zTGvW+8cen
4beVOZgHLTSfUqjcd6pLPNAHGQpmFaxXpjna3xz1CBgRJhdKcrnvpha7M8rSI3WSbpopNFlur2jg
xtBJRz8+yoU4hml90hGjNxExZxUnyXAyAx7OC5MWt145B9sIjB+ZU61HJ7M/8irqPRRJjaULd2rc
D3qXBeSN1z2oeniERlG/dlAenZWDAH9QJ+0R5COC5cSQ+pgDBydrHlHpzEXTqDNQpM25ZNgjZKC2
pbRe1Aa6BVPr9NOhSVY98Y19wVpUs5y3gsZvMJyM32MVtWi8VPESb5foPRrRBx4BoTmKVKWvIZqa
wKFH75M2/C4FnMvT06Qcmjl1QJ7Wo7Hbr9vA2Anp8Dkdowv25XQPFUS6BwAYVQhLw7V1IpBRuZ7m
QNsCj9T7uJ7vQxhaYrMExxsXLlxjsncTCQtU2bHoCNEkg3/nJj3VnAVnKwfI2SEqO8A303wpCtT2
dSgy8jnUo4/JZJr8CEPfTFZYOY7zoq/UtSB9B87CSDbENOqr24HU6/MPPQZtwPqadIEP0bigtI5W
ijpUFOYLKJS2z8I3m13QAvSqw7Ax3EuXWp6Ookq0z1EJqYIRzDQ0utrn3oyk1+Chs/7VdRbUwpft
d+dWn9ESUnoRxCQW4CwNOzg6gR4J4ibKCcB8GTC+c4ZF5vpqFsLR9aAPhVWWB5QCWi+EXONc5wj+
4MMwHR6hyKi9yUxjo/N6hh78IwQ15wYHXR++zbivnvG4h56roKW2HGt8cH8M6NBPC4h4wpytB45U
FbEXZCI7BlHD5gaNx7c0DNGXFP4P24KRH3ZrX90oQLUuy5vTkEQfHS+fh+klqFXYyHSWJ0UGS/Ih
X+jcYwDK1hs8pbL9PU/IIpEd3UBXg+5GoYA61qf3uA7ZziQWINCjnKQ5MGVKBeVkGvnnJX9e3ZWg
ZPul3OprOA3kYqJ4e3kN6QmAHD5qYHKWCZAZax0GaOK3/i2oWbk2iJEvJWuij8QKlnEX5q+Quhi2
EP7FvmrK52J8DgajPEbjsKpETM+lD/BhaaO5SIyGng1p0bOAbsBmyESC3e9fOX2GnXIDA6uzvpJY
HHvDnIDMkRRzVQWwOI4V3U6CK1+wbkLhDKpvTyZk75YUcMU9hBuDXQFr2JWZJMUlDWziZTRr5wQ0
QE9/MFgenpMqRYfXhuNYyRqsVwYHr7wpgt2MnLuTzdioHcbSoE0X0IQDJ0cbkulZelzhnwl84DCd
OzFX8yY1g2MjSbWrfD9YooMSvJYNhyMls75b5YgVtWPe+sr9NVVGVQW/Nonl2jRV+PRWJUU9d0pV
L9QkAicnMh4lITRG0tqEy8p0aHjrf45HPa6nMibSFQDIJz3xcYkevM8TPdzW0zh8cQ33hzTa7NqP
Ed31DTZGjpvUX/paLXvXLt4gCZKvA7efbFc5v43Vhx5vTfAocS/oYEWteg4q/2I3Y/1lhH+Al1Tj
Ks6EAvFm/GZB43Ir+7S+aDHNKGHfBt9CDa6qyIqLzkHxPIKvROxmzlbHYUHeGYvbOSQ9N0ldhafR
bht/7g7rsQYC+R4NCtDMIUsVvpp4fODtVB3yYXxlJPGvqs+yfQ4/bs9gJj3WzvhNV0P0QSQpvqYM
laxHwSSSppoXaKDigwfgfzIC9rX7rz5VkzecPsOTPt8NxZMOiqKVm06YLyqn/GWQBjTmWxb97N6U
iOqfcUN+lnCyeEXDNsTzbXAObSPkVqlxXFVw0ruEDT4tmkTso2sByJsuAgNkPcKO4gs+j9wr28C6
mH4I3l7G0L4tDJjVcqcGZckBC31UfXXWB6eNzF0Gx+3c9Rt3pnMgGkWompblpu6cX/Mg/V5BOw0S
CY+cnhz7Kex+R3v/yGdFR6A1TqG8UKbVWQ90Ofk6VgVgYdAP2IgWuOUYgqtPbg3ighDpJNRHVDlH
l/SlqQSbFQD0YucRpqe4TCYy2WisAdMIT2mVoLtDbP+1VfybyXPyc/QyJzdew4ZCnR2q0KgI1fVl
VBJg8CHdGSKoLzrPrOxTCpyzAo0WaFPrNkM90LnbSpg+xgk7+dMhCY1hT1Hgc0XOrZmeBplDFPYs
dBP1PJ27HySaxqEUFn7PuPY+WYoQ/6ddu8o7MOlcnmBPnHTHsmlRMLbAQIMKA93kWXRFJeVX6jFY
EXhS25AS8UazNCDG+3sObVEiJygTrhqRQmDZT37ot7Ro8N8qUzBN9RtcHxJ4fwIdZkVbHbaQjTwT
Zs50pK8qYeixAo/j81VFChlXAwUEaC1Hzgo0cHtV0CTb9GgozWxL1Fd9GNGZ8fIS2IqGSHXPddU6
tiW76AnoqqcbNuIJaIFiKL10ENJTTP66QA7xj7iA6Tzj4SQGN0nAfTotJnnAe2xVBNxX8wb93vGa
Ko79rk3kt7CLPBAFwM0j6j3EOgKvJnlmIZyLoAdXMBTKFazHpzBCG87D65x79x+ldnpMpx9t6aQL
mUGADeb0wFDoHy7Vw0UMedA+M72i931QubLvpMFaE//Y9DhYkh7xdadHVBCapW+N2INOufvcLCIv
tlOenZrC4xAPClAw0UArcvtchMWA7iuDRPLvnEgKuarc4MKcUa06FJXfuIIoZGOHX03w+zweEn6A
grR5DIoaopBmHX4tHGNXQkrXC5Vyt0ZJsJ0gdXTymYHf2LiJWxkt8MDhiQc3FLgfWT1UsLDjvqY5
aqd+cammQGdgn1VBMTsBU7ckhQdHAXI1f46MDz9iE+IBSWh1z1DOjpYuflyez4e0O1I7gzpwbjZL
ZXTppjaGDnsD/jxGBOD0glFUJdoO/I3o/V5NiQQUQwIBeu1dCRMV0HBG/eFfY/yPXH0BoIwV23xv
TQXSsS5Ax8pUz/cM6mip65vbYopsbHuLuZ6jZ8cOloX2+EXgp4vyDCvK7cDabKMkeGK2gW1oWeUL
wnqoRU1h2YDlo8/0gcge66tctZ6ZlPmR+ia0vscKBFzLGdaoKGVz6gbmC2wnP4cqhKzIYzQE/XsR
N8OXpq3aWWeb5plGMT+nSR+ceigPPFLmlC9L8YRCV79W0rEO1DLDlzJdlsRhL1GXRC95uqynAPap
47VvX+o621lG4pzFqNjLaOT3iLUWe8mE/BT9HjMSM3kewILIgZ6qTOO1GAr7ZHWov5AkeGvbsNk6
tEWhdxrs8jiH2EvEl2AVf2WNY80BszQu4HR/I3YwfAhuTFWoLjjovFUm35LW/ZwfXbD+ut7t8CBD
82z60LIgM64Am89ZSNjLENi+jkDexM5lGvs9U49NEcP69YWgBLYfB2fV9jb1lIMFUAAc2jtZV5VS
72OTDbsCasAY6od3rhIK2QNRA1ePEA2PJGnfRxb1uyRLRi+QyfDODGxZHBoEK7M2sMGD6wb4VUAI
7XQ84vuxK2BCDSeKafxTrFj4LPH2g3NPdTOjJD88DgR4j08hCBE3FYR4iP49jx1VhJcFvAr1CwsF
uBZs4tFEfe6vl9gj93iLjT2Eje2s9zj0QG6VO3lOsOpLB/3GRRM11RYW9cZTKPJnveQKyy73iGXJ
IwSsKwC8A2umB1hofIWjLLla+Fx3xAdj35/WcPBLX8S+eVYjMIUKpcpD14hfBwrK/SGusKMFHWRY
yqow4M+nj3pSvsuHgNwv0JdWJpZARt3eH6n6sduyMd7v9OljgfTpufvptExcTJVD+msZ9ZgvoAdj
Ew5nlsC5pVHXHvIYja405DGISSRYl1Po9nUAtgtqFnrUipwG7dbwQw/GNM4OfCBYHHnZGMNLzIb7
1dQi0IdWa1yOFaq+2YjdZ4fO7UyP+ApWTzyKw4UO81bZwBgaYFRx0nsdb+N1wFr5lDtZeOQZOYJG
J59cdAWf/ETZswivy43OiTFU+zFIPtAMmIs6dK6dC/hi1sKwwChd881K/Wpp4/9ipUNQ8UFYDQbg
NXj8Ds3iCC4mTrmPiLu2aO6eiGsRG4+VtlwAxwiD4yn5OIDR+hIYjM+jGOr8pmHah8hWNgAJkXM/
k9lIIHyT2POuFPBT0MN6ouzi9xQax16cjnJfQ2hv1wSML8Gsr68CMqCeFCL+IixzY/Oc//TTdlmx
Mv86TFayWdkTUKDNFqrLGnCiD4lJ6KYV7fmhXvpAozRxLtad0f60gjyLk1lP4Jbd1k5lHQEGiUHT
RLkNlOX24o8TiGcsSrEdrfHSUCyJ8sCV63IcoQ8wsVl8PMgSKvlJE1kM161XwwBR1gfVheawPcNf
fwonMoyekZmp793lHH5ff78bZ/Xqj1E7tkDgQ5PMe8B4DYqmWJ6a1VJDeO8Do2gPQV8sHtBefVZC
YuY+V4dG2Kg1sBetB38w0GewWpxFXUSeLJTxzx1tN04T7zqeF6+NPdZrP5DhqnN8/u64tlf2lvhi
BaqZY90R7EdIyF4Cu6pmkCAKlhYqdPN6qk7pipQ+OGm8Ccuw3TxKV2oSFdCDOvcIp7kSJY3NI6Wn
6Vt2Ff1Zpdj+oZU98TqKCNZz8HKxZ74NioMAEUzMQjcoV7VICNY/U+wmVXWClStfwYdT3UNnmq4H
ciPN1goeRjOds/Ul0UAZNnZW8PkWTkLSDR5nX/VE/R/Ud1C1xTYou749bqrzmcmzrRiDp/s9da4d
YmhZdCcURdKPsEDxAqCh7w3HOqIVvngSqulXWAfITd8O+QX9H3dGy6j6TtSWNqL8hkpdA9pdJk4m
9Eq3BhR0wCUj7YudVh/BdDNs7PZdOpbv/slYau0SrVoyOk65VqiRP1RPPklv6yl4/mZA3qA8NwuB
qp51JkQq77EeApSv9IbRFetSDk8K/w9XW4X+Ie+xXraNkdygqCQ9I7PTg3CG/ikc7KPODwzwkLBO
+RoKYPSGJUBOMyxBK+tU1Sia6+d7M70J7k99HUOY5iMK8Ut7vCLub4M8cemupc79snvOyq1lIYi/
L6ppTWAYrac147SqG81t6CrNxWDxEtUkV3mhkeNz09Jy41iJLTAnL1pQTs/3MxntjRCszQlf9Dg8
7AB07o/wkeurOAReVL44/goiiF4qVE3OVpHLI5aS8IOzIdCCfycs/n6fdUPgWeDo7f/Il5Llx1xC
HWEa1PNl4Qd0pk+FDXEmV7T3gYr3xiLlFvWAZU+OkS/2rSlZ5iWlYsDOlWzVi9K9VjbFLkaS+X20
gKzcPBdZjWcURiV0c6+DDeoignum6Pkid6pwYXzR0i7d1IzQh3vYQyz3Li73x7CeY5uiBv3BzRet
ATtuvP934SQqC4UR+2gYDlDiFOpQhg2Moc6lkz6tPosC2cAGycU3crpCT9YDOsxyw7MhLrNPShNw
GT3QGHE2j53IBIUEd+aNPA3KcvZFmRKgiopvPO3oNWg4uSYEKqNObNsrHQZhZV1CcIymMX0wgc5e
wkFGzgHUoVfiQsu7DaGzG/Kx2qsQGqlolKZT61tn9MH3OTbwoT28BGixUehgEuha+XHR7gwf6zx9
Bm/HaTHIYCLpQpHY00lnmnPXUnvEFmVfKSsAO9NtGwbfH/Dj8nUHy+oNfNIAZQEeGK46aOo8Djr3
e1oYA9/Ae1ouoMQ3eqRBk0N7pWn7tMdB5yoYUpEYKAOd185r2oNNh46yrfXYOk+PPCkU8OSA4Bgk
DaCVOQ7HDjaVrz0gC5R0/rMDiZ1rj3rhMKVTBsYn1kjQGJvCArTuldM77cIoAI2KfKPbVBO/GJ4z
ezBE+dPAamfJpUnmZV+Jpy7rjJMV2isdgfUlnv4+P7Th8Kvn68GgsnysUtz7fH3RND+Z7q+jx3x7
TKJl2uawupkq8pnbFP0MgMFvmEtWOpdyAhmPaZRzcAxmDQOYCuJBdNYShlgPPQ5WByLVr2VgLrYq
yzgaQPHwq5yn16mf4ntVAHxmiJZOU/X4fck6AvKToDEPPVQFXRmAavKNxSEOH4i4DbGj+nusurDY
4CldzRS1MP6Y77cRFtimYa3NqTpQ0yA6BBxCQFPUS/w7zaZijXTBkdPlhNLy7bOMwfEfU4hy6pye
7Kq0n5O+Vwud6x16yAHTOyuF11vuvOADyi49UBZY7BmvDSmBVe3xRdQhGSDzLa3BB7cUo6HsLci6
deF2SDkAtIMqfinMVxBDxLJ//9CbT/Xjrw2Aj3MhIvcHuliv8aZBkZZk3/pMroBcRWW+jyHG3tWQ
ZZ/O9MEHLPqe6zPSr6IuPDwG/9e5/26K4+b9MmySFAAZF2v3pgDZJSL1uogoqlwQgNx3JKuWSVGE
14YDq5W6WfUeVrAt6RX7wSc2UJnCERkI5M1YO3TFw5pt3c6BiAwZbmXrwIUbSs5QTjTr56gqX0iQ
RF9jBY8xM3PLc+635V7GRjXXAz5WDjlJh5sJo4dlbVo52C2xelzpcEpgsYiqWVWTcmuIyb6ZBOlH
VqiTsoM6gHHIC5iycM/Jsu81I+qtdq14Hvp5fa64oqu+N8gW+wEoyYXGNkhdNBTjjEFHOCS7uAMb
ktcwAA8i1W2KAFZTxcRWixKCgzBLvKXAZdM5fZD1s8rwHAHfB224Rl0gKh0sqmiooIYVYQGeQZxm
gSLvX/FjfBQWEGFW0h9IB7SMTfFUKVnXww3TylYcLa33mBXXIe/9SwGNZHyhnZtOP2YpSD++M15d
jVH6FysajmFckm8VtPJOlkncs/CefL8KXiGUVB6Yi72u3v1T1AbmaM6IDenMbi5JN+5UR36E4H8+
cX9AyaV2+1VsEPViGS74ukn67d9MSC0+GaUS1NBR59sP0gH7tkMpI2t9qB5MoR4wu4HsZeq+GSSG
KZ7fDwuCFTzYykQ8pW1qH6Avf61Hmz+NdiaerLI9mwTfx0IrRREYda1hihvC+cZJ6hm05ELgx3Dg
NA73rPIdCOL2fP7HgA71FD25FQ2gEjqGvke+DUwARksLaskg1fR2Ei7dLsueFfrou4Chjpckdvpc
Wil/iqmnx3QmjRlUvt1Y7nXOIOGwYGkVosWH+Y/L73cbLPNphN2F2aTPNG7apyheYN2Y7NuwXkJa
bNik04YeX7Zkr/M6BCQBj9y0B0MY/Jt2Vk5Vvb5m7RzPycaDPQ/fUwO48/uIPZUE73HtmBeAxMq1
zunrBl0mtKeKoY6lm0dbAVS3vo1Ohf0khAfbhnkxZgCDlYYPCb8CCHXm5+gIhPIyKKA3G2wTv5sZ
5Ova7ptNGuVlA4AsAQdoaYx8ugxCWr2MZvLFAEbqe1HXO5Q/23erL9MFJLOqPfqNClID8dm3sOEc
OQUYtUzUDVpvEhosN0HceD0U6JzpMKrDZYyq3mtbKw5gKvhr8TQN6pjvXWRLgA8HcXCECjw9HzRT
NvmtjUcDdLILkP7fdb4q4DYas4wsKY2x2c96wGTqsd3A6+LXmZhykEdsN1AF/P+NimmevgsR/CBL
BpGWqZ5VZ/DEiOMeynm/q2BgyYeQaXvE3VcFDuZeZ5oYQJ/MKoJ9qnJz5hZSnXNb8R12NdY8Tqzm
6822/fqrIqkzx06HYSmaA5UrQSbXw7x2AU6tjBeIXDoryRRg2qNCoTJ2dtmgTgNq5Gd9EGHKz05S
zqmtCtTr/8rjV2ZiudqF60cOJeQSuq8t99qKHQo53DStT8rgLc4tcWHoKZ5cg0JFd6L1uV1TgETe
sm3ajuJNsptO87S215JZ3UKH09WpLa0LdmHVqQRz/9PVNv7+rVt21T5h400UtH6RdrsEWru89UUM
y4SkZUtDusWty9QO4ggBZKo58O5VAP2JKR/XVHm2ic61vhzUZpRqcXkZO82ny4Gj30F4IXgeaY1V
MQoHuWFDs4Qkq2Qwg5tTuTsuBXmqU1Ycs6gEI3nKt42Zz2vT77eG3fH3+qvOpvaQbl0UAOY6jHwb
FAC3NI8jvtdQUoGmmK5owlHTOcTFAElefNQe1izOIR3G1aOWqWdUNlmJcQDjgfJZmTsFdCLZ2YJS
0A7Ynje75BMZIm6LncOrtzrj1SUTdXXRKR+pckqNduHPwPgBjKkBOcHuhnznihAsBn0qRx8PbVrf
PuX0xE/x/VRnRZpUjucMdr4T9TjLOQgV7mixb2EzJ90QfYvN0vEidNyPAeSR9n4KQgCpU3GrKQT1
m4p9y317mLlo+l2sVCkAhepwBfKV8awsDzZfFcDCIr4ALRdgBwg4kZRKfEkhojhEgXhPCOo5MRp5
AGiEq8al6Qsj0RWKeMVX14HivR+6wznLS2uXWJCh1AP4toQA3n6xe1mBbTbxh7BGvcQKn4KeIBN2
s7ntPOEPqTYRfpTLuG6Nd0Wb+x1Sv7Y8v02HAxygISDrlxU4sdXRxpN3BRg+iPMCFmeroUBT0UoL
CV+ZKRYB2oX3eEAXdWVO8X0VCH8zANJ7MPOa0gF/yx/HU0dSeQJ3imIFiTbCYwBQCXmK/YbOKtn+
GuBJMZ7kNPDHFXog8G0MFBWFAB06D/pWTqTovILmxEYy+jIYhnWjwNDPoXqDghSaNm8cKBszauxb
0xXVKu7yaBWljn1rB9QEYd32WkEgeVspl8x1npf9e6H84FqXmTyCfGDNqmIAL80wujUxubEG4W3w
Oqekz4btsgP3k5uOfCX6JwI41DSkD4Xp7vHxk5OhTPqcQXR/lscuXMHwktw0zBmmp2N/oK3t7iwH
EPcpuutNgjIAQyrwGu7h3+dxYXQHWJy+1cOojn0X8XU08VQIyDzvFF/hWVq13Z5NIdpgvnIhMwGv
VpD7fSCspzQgFvUCpapyrcO+cy6hZVdLuLS1q1QzaTSmH4qrHrbu3a5NaZevohz0Qwuao0CfYavh
F7uMAA9EUJ67duBeQf7fzg/YmtMNttJ83ZR+fcQzuFgAvSmfhQU/WMsc/Y86Ng62C2jyrBpWsijq
sxxQAgUFEMTI1q/OqesU+65I6vloDtFX37KxvonGm+HQX2vvoI7N8/QpDAH4UnlIgQ7B5/I4BHE5
7AsB/F3e4/PtexDqLYlv73RqmQ6+ep2s0HTO1Iyyxrgo1vON74JB6gJY8MYsoNCdyvwaQ+U3BZoG
qun8uYE6/4LBY2FfGUG6b9joLuIwtZ9dmWezfhKP/dlDRvmHW4X5jBmWeTBCALD6wniVgW+8gvvX
bnOJL5EO4VwDLcMuNpc6TMwG2u9RUy5RN5EeI7JbGK4T3WLD+ZKWsX+OW3c823H23WQ8vsVKlQsb
NbY13hoI0SWy2zR+Y/giw81+5J6+2u0KZwaVsO7Q2Fnz3Nu/5qvKVKu+SMhSX06JPJV46TxlXcUg
moKmmXUdUHC8hm3Lry2MZYy2tvY6KoMcNJkRItE6NBrM6B3u4IXVhht9Vd/Z0DPnDh4Lf90D63V3
bihInA+1ze837+HWUKXlkoUhpOL4+B6P3fBBokx4lpW3eygIkqv8Kz9Meed3fprvO/7w0QPt7vVq
+DW/wS9Zwhtpi8V6Ne9bBV8y7kBz2+yM1xhvES8UPNxl078J3PmuaPuP56Yqh9cCK64pm0Mk6TT4
zv3frR/aI83wGxZQj3lrHJKAgMaAASB0eM1iaLAy843Ryt/HTQRC0hRGhQ/sFzRz4PyNsHJBB/hf
LmpMf9Jzxq31RaKxcrxFin93EVoe1pNP7XXmDMaqFSH0r+LUOLVlYHodXoAfhc2WUR83P6B8+lI0
ffrWxBFEF5JEHtI8Gnex5PGyTlj04vZlNDPR6P+RmHLWFIaxEFmIFolhC6hX4yBUa+0B7gIpDRQT
b2DS2rtBVZZzPUym2CA2oPwA3EWcWUsX9a3rWHXgkwLg+ZUP/YIAdgJF2+RYAYl4qwxYUzVp158L
kcm1aYoeGPuaHru8YzPXjy+OzKpTapvBBor2dJ2jknqCMnY4DwuLvScUVlJkqH92FA1eO82/DTEu
9BlrntDiwhMCReQZbaBFNNSBE3q27L0RzyaYUE1hYkMDr2xgbtG1F8Gq/ALdPyKaS5TI9mLChPWc
+QG2XlM05WMCOx2zVFikWWtOnOoZTL3queZqDfGY8nxPjcB3G4B0bfRg6MCfDyAre65HuZ1hI0mC
n3rQAu/l+bsegFlrhRukO1/5G6iIqteQZt26NmJ70naByVFXgw2hxi8ZfG2hEEL9LTYW/MqxI9Z5
d0zhbtAHEnhFnmwAsoByj+qf7/UmQjjZpWT8FRaqvYf3alXooFM3TRYO1G36rpubwve3kgx0HzPl
LhLWG0/KwkqElxQ8/ZTNLROCiYWLHxqvqg/XgXMEDfMfsJ/OZ7WDnXPITUhcUPpmtIZ5nague53P
m2L4GBrrzc24WNp1l84H6WLzE1sfDbwbYFfmJ9jzt+6yg4vJDsvfCsLv+BGZxBmeXBXwGTcIu/Yx
gd175kLBm6l2R6H1BVLJdKomueUhBb1cSaOZtbl/0z2rRwvrE0ZbjySEqDkIq42nw8fsPzpkOkyn
ySaLP0/+1GFjdQndybj2NNtNE9qKFqrKUwcdRXGjNuY9eI93/pseDvKugSf7RH3LpjnONKejKQyH
rT7xUJUxx1kYWu5BH0oFb2AjsfsF9tb+ISYVhvVpQ+16A8Hs86fc/VTx7oqqfLL582ZY0HLQHLLA
0/eWxdAd2nhhTPr9JoR24Kxa/tCi/fowKji5V04IIoPp3gX+db50okUexdnxMbULYeVTZLG10TfT
F6Qmqrm2FMVS51jNUURNISUPfr8F7uP0EeBH5WMdhJ2mbZbuL9KgHuHSGKP5Y/zTRVBiFl7u1Bzc
wMbE+rr2dwUJ0zN3uZiBWtJ+tWhxMKF68WpYaLwMkMla86oxX0SRnPUEBVrnzMGD++xnKYRrHN+Y
1+3PgNZswczEWfYVQ5svJjB4tsYtAUhtq0MRcsejbvyzKIdkVkSx+dKTLDno0MdP5pn2F5R9QJWF
tdacRll4GwO/nkERyjraZgcFxogefXDGbl1VWEvFSLrSYdJ26JJg5UN82JPeP1x4oQRJXt8/av2x
8gxkKVTH/E00xmLSy3C4N7qTCZGO8bcLCq2+fqDgLWeBhG2Fb3tWQoHpn3L6QO1SnoI4GZZh7/qz
x4C+AkvbZIsd6FXnfZWJWVNlw7LFjudoCbEFcYRu+ynSKX02pnAqSvO5DqK0V8cIhdOjDrs0NjYF
+kE6f5/xexCfDFvCRxFS7r9z+kxPxrMumbsZhOUfOX0ma9i5GvhD5rAGyGYWxFlXGklJfEgbz1CW
AwzTzmau5UYHDb68D4CxyjZoP14mUqWY6xHcJlkIHgNS60Lz5J//+M//89/f+v8KfuTnHJ31PPtH
1qTnHA7j9f/803T++Q/0E6f05vv//FOYNneEDeilxW3KKKcM49++XKMswGz6H4Uwo6HJWbtsoJS4
FM7I8IX76xCOxqFxo3CbBqYLlaYOJTY7ONVABXuplNYVCqTZMoCpFUQbTdSJVf/DbJPoFX/zDGYF
HfQlVIr1fwOy3JxNUpJukQBM55h870Khc26kzrLzobyFbiV9g9rT96S3T9CVjdaO1fYXfQiCL2hr
FWdUzZpZRtDl+n9/CC75lw/BdW1CBGOUmQz9kb9/CAJ/gY1nfLU0gW435pUzZt7Qhe02tHgDCGsU
ooEFA8Y45+PW6mBfH+ZkYfekObQFjHwqq1/ZEoRUFsKGvredQ2Wn5p2N5eLpNQNkol01abgRYnQW
RmtBGbn3O4jxqg76p5AVQ43c96w8eUl6d9iMLPgRWH6H9XDu7vH1u8G9VS6C0G6vsVMXs3yAKbBd
O1dK51Hfhig4FOYeMFG+rkMsdhg64UFlniDGfeWZwU6CGc4GGt/v+HmaJ5ZRrLbqfot1b36m8HEE
ZVfuYf6j5nVfsFMR5ukGiO6Psu3Hg93Z40FMB78sFFakKpmxHI28rPaNt//L3Hk1uW2s6/qv7PI9
fAA00EBX7bUvSDAOOVmjcIPSjCTknPHrzwPKtqSxl3TWvjouu02A5JBE6P7CG1Cj4ORS5T9WlMHf
Wc246zvEIcQUAuVOaFIsu4faMvCDhZJ4eVMtANLojTlSndHyt8h0ZHLQiA1xoBCUK/vSDh7aal5p
XbFKhWa+T1MHMz8LQOTPz74pX519VyKzY2ARZAphCRTWfjz7jps2ReNP7XaK9Ww7LOrd01+DzBt3
PceqW6dmkK5is4nXRTTUG3mxpxudHBr6qpKaQ63sz8EMHU7dqF7KyiqxPiyTVS78pzbBkQvHnPB6
9rXg2hVGcF1bcbr6+Q+Sy+X6/T3tSu5oF4180xFKCnv5wd/d020qiIapYG/reUQcKjPj82UIowAd
ALDMKy40ub3sG5MuuFK63EBgyh8qGdZeFXb+tq7G7AHoVAeeP9rrjcoWd4fhNOWIbLtIXqzpkink
NpVzllbhnFs1Oed6GWQWf7ENlHUMDUVNwkUrOqf9pzmaEAHVXff68qjDu4aSjkv/cHniMqBxgD3D
pByEgpa3hjGmkAiDMk8Mdng9vDRWjLNoJ6dbHKbcK05JcDeortii+JOsqj6rHsCyAk7koumNHhqh
KLJT4U8y8S4PL0OvLAzQEEP/bh+VBNAIIkfk4udnw3H+djZcHVNIiwlM2hS6Xp0NH1wP2vQpvq5S
VzcU0+OlFZEtMMPLQPBab4rZytclzbW7vnUVStfjMVt+nD4BWndmvdhIzUJ7xW8asbfcCbUw6eUh
lARzsNwrt40abNokN7QfDZuw9K90fFn3eob8L5yxdS9spDZiT4Mp47ljmu1ie3Qe4ziYdmELpIX6
nrEPGqWtymWuL0rH2YdG+9wGmhBf912esGvX61XX0UvhZRo1Bi+he7N2A8SAAoDrmyIxzXOqlf3G
0TGai+hGQ0yCATtrIGiJFFcUEqJ1baADlWdAfrJkuB+xwFmhoCG8DrsJyKB9d9+WyM46IU5KepLt
56w1N/XS/m4NH4TwJFliomaAQB6awUqRSlBX7tzZi5drMp209z8/kf9wW7mGCdbZxMxUl7ZaTvR3
t5WBQdFANabeBm61A5GoroxAmvWqGV2FmAnbbVbXO+aZx6qPy/2QxAhADXVK8xbFDGxH/nwYmnF9
vOwsXaQ2kOmcPC3GmqawAI1fHl2GRlPOFjXEcxBKoGBfn2hDe6fKfTFZ5S6UpbkPapbaycJtCjDX
eFODgqQFNW06mlynyzAaTnYaCrwuYTKDbdUPkSmfx6kFsF4skkqa1PtT6DBcNmW9afFEOirDza6+
DbMvAJEGoLiZ6YqVL/r2oOjaOYMvjpVpLLh4HyQoJ3wwoaPhEzfvIfXbv1ivndfrtSuRNzNZsF3m
Odc2Xp0JC5CgVs1BRWHBjDBonzFxsn0oih1yNbbmBne+cPtVbNiIqSvZ4PuAFp2N2q8FD+paa3zu
liCsNqji6KzOy07onel1kdW0g4beXhO2zWvb1vq9nrgR5gRNQz5puG9S3bAx4srLiOIpR9Rwc7nt
F102tNSDGyczymu9OiCOWpwp4RTnbIZImptUnwgyPWzZhkcTNb5H4URH4jQC5k7mX+lz39HlvpLf
Ljy4y94q5WISMrq6MC2tqd65DUl8Gdl/EDVVmBLXG+PbRWvVWV1eNrZF4PWpYEbIY3Xz7cV/vd8h
YljhUDDt4D4Xt1msn39+1/wttuJc2bqr25wvyt1CvAowQ2V1sankkmnBpcE8198akzU8dsUcHCB9
DOt52YyD4Ix4//6ygjBVmBttQiBa1sXqohY5LlqSpqDbDw4gO46KnoKrYHu0G8TrtAeJrNK+jy3/
eBkguWrHUWQQcCTVE/iK6l7YyP3hovEc6tGhQVL1gCQa4FOcgRvaUkD0kVG2VP1kc1oIaFov1bR5
L3vhHN1QaxAr6PqjctLvhzxpFW2av3ZeXuO3iPtCqdlFS/w4LpHkvAyXzW/78LZxUnSl/nzNt6fT
NvkSNmV3CMfYpfDOmkYXm26twoqxyWA2mBZORl1r9MVWRZ6x+EI6UZJ7RUuj3CU5hHbShqt+8Smt
C8vfulExrStJpGfo5MKOnvvXaOe8S22AlgQmzkEvXeNeJlhEF/mHn18FhvyHW5YEw1KOtFxHmurV
ZdDVUzo5rdttszj3107UiX3rQDPaVMK9wn8TfF1aFtgASGsdG3MIWARLkrivXi4xcuFG9VKGfsT8
dzgaRTgy7VHiyZrpHpw9IpZTdUTwPDyGKNIss+hliMyi2zpV8j502vG6LTmECUILYLjms5vOGXPX
cuYGPTpiWNlZLUB0cwxWvRznEwTdP4bLZiYGinQzcn/N0JwmmTUnFtXbUIuinRxzZN+GNL0fDYTq
UQmKVpMmjGNqKDxZZ/OZrs64Mep1tTARoHh7FMDVISAq3TNsZjq4nAi5d5nB0iqVR7nkE9RMg2Mw
U8scaQ0WSd8fRab3Z8jJO7Mr52NARdkLfCOjOq26zdhHeMHk0DDCsKAgjr5PLfTk9HX/bHQ7w/KD
tZ/FtddFS3C2XB9GpJ1cvc4ObdKOmYfvbYMrG6zTHGGmnSwqsW51sybFFvlV2zZagUgPzaI8ME89
qo5Vgdzu5KPjyfV4yALlH/MANnYf6iFMl8UTfBlCqCtHQ00gBYlIIla9KysJQHTVTltfJct270zi
ULfUcGyneQwr7YPmF+WCH2se69msPVRq5l1ADQI4MWA/jbN8NdRushoaqynXcVOjY6i3Z92Q9cPc
oKKFHp67RhoaWxJ3eNCBf9djUD0EEnnoNmzmg0JyZgs+wYOMXeEqzhCRpxwvm2rI7iiT9OdJpB+p
u8C9S5z2sQ2f8sW0lAsVgOpf/tuE9Q5tKGwEQ4nDVpCZhAgMRYycyM/vKPEPYaVybKlorViwGN3l
hvsuGkFqpKR0NDRbWkgBot/hdLQsHE/1ovrj0WUfVeWFVjdghZMcJVIaDx1AS6Zp5d3MwXKfJfO8
z0HqXrky3fisBceLwQdQW4BA2lHolUnpp233Q2odSwAvVyV2gDuryB/poMujYZNBOkO0SmsK77NW
7k1XzTc1vunQE3GIaTHx+kUEIOy/B9WubTv8w0BUvZQ1vvv1QTVpUHttwD3N1LyU1nxP1Z1UfRnq
lt9w2QzGG+jYAmZ2cGrGaqNjF7qbgx4EKsz5HW5Aw6rAeO8cLjn76PTqfNk0ZpSfNISHejRArvLR
9ExZTdvCqQlj27zeVLEdbyw9nh8jBzx7N6t9NNvRKSHRWM0lxY5S9/W1u/7FSTf+6We7tkl3nRCI
k//jz27dIqCECPERGl6/lbM10HyZo1Ps1J8trELsvFpn0kl2sTXJtdLoRF4GZ3k0axaTvIkGCe7Q
1pK+hqn+TG8cfTq0to+4lBuHdjTdNzNsb3BR3LIEBcd2iSONJIUEEMiPcMfinUm3Ht0ChgDX71/8
SuvvCbnrOg5Bg4MLiUUx7Mdf6eRm66O4jd7faGg7kVrRtb0M1dQ7u6Fi1feT7jQlIbWnnmnqsmkE
OAoVrrgui1pfc32jFQJTb93lw92AutZ1HAhtnzngvGxr1g9qhh5dNK2L9gBDIMIrm17p1WWr7Cbk
3hFsWUVplb0doIlHNOavRado7dR2twqRD3gzkIhdz/pNE21JOj62uTk9hY0bb9K+Y1GNgAIaJR+N
kHdxHVYr26Wq/p9fEorFngtCIKevXs8DhUgDS3OHFs1uE6p6HuDSsgxYIFCQo/C0zZFKOJaIq60g
7skdu5HVcTYlvKErfQQYhRsqknVZ7Huj6N1bq4PeyZO0LZoToGN/Fwmjup0xRr2Na1yuxpqzYtnF
utS7d278zhL2dOqSptgIlJehofziN1pLcPBjQQPHJp20iwqNzpX/qj5nVGM5uG7JfEIdb2fSl7bp
61TDuukAALRdCr5oGRAzoanZ8Zu/7cPRyFjrdmqugyFLr8SojA2XH6FGVzfnhRicV5Tj+siHxH49
pbENVU0CL0YhOjqjosENAIrvYvfk5Ai0DhgwIEmPrrgZTJXnBzkQ5QVYWMsi90anazeJhBisqrbb
mwsvNgzSfZFU14Hlb2LNt/8X94uSHGTLpnqlc4B+vF+KJOnycVLwNAARnGCjmierQNG5qYx+PTjG
zaxVwxXe0MU6dWRwbQMt3rd+9hZfjBCYcNaNni2yCo3J+cayLUwYDRYXula9fYzcBMSJa91lJcBL
e3wp4tJ5GNs3EOAnIjFWmxk/LNhmxpsmQSMMTGK7dw3t4IfNpppS38PvBURU2Bu3+TC+jyt7A1gm
fbGMnNaaa33uk+K6Mum7lU5x1Nr3tA9dZ5Vavyr0/X3JBBOtdKq8SncdwtAfj9Nc5npZ21Ri+gBN
JyieDn2/CQSJmdwspqEPAIzuwiQhBLLM4lBnRXjUBN5sFVCpzsCG7ALjtBoXGeti3PlFH16HURpe
A8G81oPuy2DG9ilvun4f8hugeRekNynaFHLMtGsXBun257f/ZS788daALCIo9TFTmjbp8I+/KZqN
qDbnstmiOGGtW8vdABfMjnVqi1NTFO6xgHc8Ums7tejhUIi3/xhUivWAsMOD7thA3TJtvJ1BHNzW
TWSetejEdICd3KRO3wa3szezRFfaRLFSVxiwJZg+hoi2gztPu9XlIeTWEVA7A8aCoMmicacrkqCF
xQVxIzgNdkbvLE6PfdlV6yjozjbVqf2FBNOkjeN1ZgHYoraK+yZBKLJOTgtRa6OodK2KXNBibZx1
6LfD8lORlNY186j5ToZgN+JKYSbC60QzkMrFmGoVGkNwa3Zz/HWou/DFoNf4ixlKLAvv69NgUtkx
Ldd1+d+r09Ch/Y9IB2DjhMM1ekmGPiwGUeiPpqh+9i/m3L8LnVqDA2Nq18oiT9U690T9CtJTN9Lq
nN3DzHJ3QDzveaZUc7oM41+POopLyDpVzsY2RXyEwUt3t4tPiFDHp7ieHunAxWeQ/R2s2jpctTnl
dvAYiGFXd7+46P7h1xrSNXTCL0XT5JLsfRd9WVnodLh81ttBzMa6DkCYdsoZgF64yTa4mnIf+XiV
fZmC8G7Kd3YmqlNc0XGcuBI0OCuHGI5zWKPhWjuHQSuy61nKnn5jVxwaBK39vsjXQSa7HfriFNeG
8a0Tp3h14tqxplFTr+e+VzslstiLcHEiUdQTcnsGWl0touZ4Ak0IDh6HZQAOpLZOATAqIpu4DAWg
h7NbItI1T4u3V4lx39AiJDdNcH3q5D7A9ccZ3P4WiXe5xzQ+8YolZ5BqaD2Zz0+GiTdxNBclqabZ
H2SooYMui2ipncpNXlGoTuBr/eJKs/4eAlJwE8tBp0+lW/ayVn537MuQHNRC+X47D5gqL0wVfbaH
fSjldipUulaNQTNKIjpljOVL67j9TSSQEpHuFlGx7G2OxJ5XFQZ1y9L5WIpCLAEebbVeP2szuBu0
HenJgUlUdtWsHB8ndk2fDr261SPfwn9NHQR+6gd4DFhKdnp3FICgqr4Qe1sbxbpCBEPYajMVkoJ6
mnFoNMurapnv+zF8+c8vRWY9xzGkMDgor+sKSKb3ZVlm9RZ6I18A38k66z4mVgVzzMRcMNXdU+AH
8Y3hp8YaJRJ35yo3fpC4e59qrLsCPd9fbA7asgr3TnZp/0t5ahT59Dzn5XqASlOVsnhjz+g44XQZ
eCNKQUE+Pbc0YvaXhRBsbnoEVDxFkzg6orhTKewL8uS4XhUKGWmRpOAUOoNMEm44eMdmVzVo2zcp
xD3fpFO2xFfDJD74yCVsL/Wui59KNSbZDgbnOSpHcYTRom2Q/EhWqtJQdDONaVcMVMozFO82nTO5
9zDb3Ps53jTU2wiZzasePsEZge7yF4GH/fdGE00NyzAAmy7z3uvAQ5XxRGFNW9ByMMXsMbt3gvpT
NqIDEnUls3UI+MsCuHgGMKkfhK9f1anV7RvHtlbUd6Jbu+4fgRKeokzB+IkyvK+VudcHOezRj6XV
5lbvsBZPPNazmU7n+9i0xEPOTdrn1nNW2NE5CfRbG1iiN7mQQlmD3ta0m4996sRgHkuMmIMK1klp
4Y8xB5QPXRqtQcXanz1bYzIC4Kbe4SRGc3KnQF3Nef8QwrA4KYokTmyhSe5nCYQaBhPlE0pGAlSD
SXnm59fy5XC9WkQcmjiCjjwRKBPVj7c2LdeuogvPrd1KEkpaXpsOzYSuq2ZwNuQhUaV9Ht3qfTEY
MRF4zBHunXZLbRjcPufYHNQjsD2m5KIyKQM9BWlM23nuwRPkydbg/TCP6nJvWZuGiM/z69p/l5FY
rIq5IndH6EYYY8hqvZjJtqO8qZLm3AropHVgcFYhykZ1fPXzH24vq+MPP5zmuzKELeiSoXH+OjDj
birKsec6krO9NfKpu8IBVgC3w2O0iqJtC85qnQyqXzfTgIFcyf0ZQ0ilSR8lXjWiDIQuiXhIpscZ
2OcOKaFs3wbitk0GfTWADserJkUI2hxwN1FJskXfeDs6mMNUIJ2uJ23cxrQH8IyN7O3UVTjPM5+2
9DoqcINIYCs1vfCB5ttxNjFVNNc2R+elqZ07dNU1pMumdItcTr8JtSF/yOyVuRg95K6dHS3wU0Os
trhLIh9VhRt/LEi6xlrghRDjN+WqntpT8VgDAj0CsrCObeXU+58fY/dvFROyQ+lcbldpM/W8yqEW
AG0MhDzdBop836rUufR1dZYdoZUP2md92SQyMaimxpo6A3a2zia0OF6lI/cyYwbLw8vg200KWT4f
Nl/3oUq6KYke15Ed53e5CcXP1+xuK9I+v7vsg04EaJOsaUNxyD93BmgIT7PwuYsLmAqyy+fbRMFJ
J+7UX6zgiNgipbqqt25VKnoPfkKI6gK+IHqrq2M/1Op4edSN803iynj3bb8JfhWpsuV1k2y+mL01
3EwsISuEnrMHAIH2ts00dQRb355DGy/n3J77pzzonou2SQ71EIO6JIVg/YoAhZfG1G00ETtPU9+j
wYrWwb7OfOcJCW4IbL3ZnPtwLE6QpJ7cWhe0mvJ4nWrOeMzhb6xQfSvOrmUfS+UalBX64ow4RZLs
OEvlNl7URCVNWODxdI9+MakYfy8UOvTIpOHYOsB9U7ivQlPk+EpNyCzaTpMVwukFydlW6VuocjUK
uFByJtb197J6I2A0fFQym2l01P6hBOX8qEX+bSNE/dGCxrUWrqmfzWxGbIymnh+HGCMUDWoAlZOv
Dfyc31NufJzqIAlWacWZXlD1bjLjTmbYH2QYQSHUzeAxaOGKOJoqrwy79ShVlQ8hIj9WFlV4YbIF
oqnYKaNF13Io6huCzS2QEmikWmZFG8xZ9XW5qGfhRo2GlyaDTYxHiYFj8yOFH/Fm2SJdSs5G07+d
Ki167I3k2R0h/H/dGoyOyqfPQVme1MZeXWHlkKwum4NLzajK+rXKJ3GrROD7REUf7S7sb4JMsAUj
oF6JWkXwTTRIaVThvxIz7XQgLQljhPMudExFiWTVzyt37swtEr/uHbr/FWm43X/QIu2q5br+0mm+
JxPNfRbkyJBHya/jptE2Ccv5qfWpTFk+tGgHWbtXb6d1jl04bw/jTj1bDYwUN/PTfdZIDTByBHwz
yYPbOookJe7GP0mVBwezS/LjMKvxijnd2aEk3F1XTi83Njq/d9zrqSearnyT2oiuZt1UvAfG8hLq
8fQCFPfA5YC1Z8eX14C58UPpauL88dmX1T2KhvVJiu45a8I0g4kdjcfIqEcadjxK/no0BpDJfz7D
GfJv+b1rQKkhHKRWZChlvSqJ5zKce8fS/Q1cj8GzQxsSRISG4EUy6auYUhMBK5RESVwslIK8FPQR
fh/3l5cMcgoPVeU+NotA/rehWjaVEs0RlNDq2/6LhL4d/qmRf9k00UCqvr7msv3t1UMZh2soI633
6gm9VM4KXaPJaxf9jP6v4Ztm96t9qRaYx7J77C8CGxl+Tx6t7o+pb8b7Gh+nbR9PRAlle+uapn+v
OWl9La1GxxeE/Tb1vrXIIFOLIRivy4lFLsgNJNmLevo09OI4GrkJLJRr6iUUQbG7JOGXYegkWoWX
h9kSO5WN2eBXQ46Oh0x5jBpiq6Wy3CZ5u0b9HHSI6dT2MUHrGV43Us7zgHgKsvkkDxMZXrPN0Spc
+cH0VJgqP/WLoqPfFhqGmu0VlakWqge7WgP/uqlFJCouDXPXT5aCBS32E96TH/wIBbZEr4xbMsBm
31BeOIi6Mm76OAk8TWeiqeLuIzy1Zl9F+pPeO5LMUC/zFRoHIPYk63PaIhMeBhEglYWJndWPbldY
HyG16J4/tMG+D2P4NaKgnkd46lCNG7i92nhDbw59b9H+aZS94ByLwBlRcHPM5spYhsvTTt4uyeay
3afhcUDLen95wqhnaL9ZDuSTg45LttDW8J1EeR26EYRir6f8rratYNmV0q0oI2cpGi+6Ywz1qlyA
Z18fGvhrH+LO2c5ZzDMyoaJ9efq711wepknkh54YKYePVlBtLjvtEZTpz+/Kvy8/riEAllJxE46U
BLY/BrWslZHZBDo+0bY+bwykDW4M5LuslcRNVM9Nl6Yd9cfXFgX+Rpi+uU0r0e1R3vWvLkOiTbBH
NY2AISqpFc4+ofHlIUrHYboqzZFyLV4Px8vOy6NRBws2246XWumOrIze5jIgbHPiCAcPerx44vi2
+aTXdeYBzR1vDeQFd5cD8X9+gNo2F+jtS1FONb5/7avN/3ksMv797+U9f73mx3f8z+5zcf0x+9z8
9EXn6KUumuJL+/pVP/xlPv2Pb+d9bD/+sLHJW26Ju+5zPd1/brq0/RMyvLzy//XJ//p8+SuPU/n5
X7+9FF3eLn8tiIr8tz+eWiDGBimN+O6aWT7hj6eXH/qv3666/GMTRvV/wfj+mH/6h/d+/ti0/CFL
/m5zGSl5KX1Q6/7tv4bPX5+xfxdK6RRBcXYi+yK2pQjUhv/6zbJ+Bx4kBIUqpTsUCMipmqK7PCV+
p41mGFyflM4tZZq//XkUbr8mJ19P3z8Dqckof0hi4FcqwJa6EhBlHAcd/aVw811hBhKxxLUprt/Y
fXyPqin9jHetmbu7MCD0NOL0RdrxswbsFrCduQpxO/OmxIGjDGN/VQ5WsdPDu9Q1rbUVq4cm9CUE
k4nmS5fTm0Poa+qLvWkvcn/ujHQs9LZ5QHCryudtEPcf7VR94GOQb1IrjV7/OtcWfYWZ+UvBswHv
dDKb7GBZFHlQ936yxGhu/Hqs15pRHTqlr7ualgW6zeFqMKaXLAMcODXtG6NOeoSBmsLDm32bNtRE
XBOcgcD5IZiCUy67OwiI5I8AAZG0VXznD4lfpx416bvJjamhGMnH5b9S5lcDHgirWCDQWCKQkzUR
YHKp1CYMrjNwc2yUoUe9mHa+Hnpu+jY3RLPLHD3ZwnZGuyWYViQsqJuCEuUP2Rzc6j6KC2zAPsFX
itZzEaItDytML98aSm71RH3M5xcV5B+qpuiBpNZXuKsVlKD5Es6c7gEBPxuTuHNnJOPjHYjqrQrx
6JqjZ6qpUGHy7KR8/ckKqx5PPzKoYn6P1N9zNEXrJqkeOpUu5U+8kOtI38DM9ICQsOBqxQdnptvQ
1em5R9wVExDrE56pZIgdXRFZYlcIH+lOZE1M2IAfDswF2vDJF9P1j6Th6DK1tZfFdHcxOfqkZVXh
RXbybCEjt0YRE3Bh8RA4/Xksmwprh5aM1YxuMkuDxFM0666Jn/0sgO0xfOTDnqOMrmZXGvu0DPZO
7dwT+OEwkUDha+6MIhFAi0qLbAoBmIEudwW6D/mRqD/UIiBBNrZh1Bv7bKbym1OUgUYTf0lD/amM
N3gG3UoqTmsdVHlv9U/FXDwHZmx53TxBSER+IlNcfRQLSeYk6CyWt12vEExKKq41CQmv+qC37ED+
7QOt6A+JGZ6zFsE9PXvRajqa9buYiejyfNPTSWqCA6UPSkLBlT+jymDmvDtszU9Bfz89USLHIa3X
XozIKDx7rO/71OCCAiHSzmjoNO5+LsNPnaFdEZXE9vCUBVa6ckP52OXRJ3CRoDfr9INmIhGYN4i/
20OsbRGfuoboqlNjC7yptVGeaYdPNo7L21yzniLLB1ELlmldVoeCGGbT17SiAzAVWLDukxQXNYOy
8krWySedy86qMrnKekSQAgWLsLztZi1Dqa44SW16Msf7su7Vuk7iL76lHZOJK9LW7AdN3mAqEHrM
mKu5nt5lekESvbgIApfHnmQr01BygsL9YFrgPX3bk8XQ4BuyK2rODKYEs8BPKSVuLJ+MsS+82cZr
W4eDMWjmXdQh5D+K5gw7A/0nxH+8quybtQmtYFWbnMlAoLmorKDZ2Q1fwsyFs3HAl2q2lfI71y2c
/GNtY1TTDOWHOMnincyHaa9X4gqoVLchZwmhojdeNHfvysHemXhGenhT7QM7OhAqbktaEYvMG/CL
xhvdIIR1VFq4h+QfMDZ8yAvsLhz9jYjzh4YDFFfUgPXsNrKma0qqmzyn5CBxaPD99NQVwMPwCXwW
c3afULAvM/+tMvtPlpWGXmSJJaQyD2njUvI1RzRD+HJ0RbcJwbMeAlYHZ/js5MFVBr4wrMsHWAvv
tVB4apxXxtS+CaL+rs2TT/SwHg3HuPOL4NOs3xVYgq7trEiQpaygRlL4LR13JRJzNYF02071cECZ
4wFppgZjH+TKOwKfpiC3AvGE6u286qC1nXJwzSun9tE0r8EOIpJTHPWtn2jFOgGaphndyqztfTtq
gSeC/KGemFC1bOPG5sEBpmBPxt1kJe8DNG9E390YPX/PqnU6svkXmyAQSykn5Ff2O8vECKloUKu2
tfgZFsvJEvlBONwnfqYx68Uj5KdsOGtjduM2WETLUve0ACc2R7Y31dzfRwDZ1mmBt99ojdhY+u/o
MxZrv0h44RzvQgRHmMq9IGIvUOkC+X4qJ06t4NpM1gPlwHYrVTrRUc9uR+rEs2JSHe3l+ndx0NQQ
OVsFWZADAvfPkdVCFM08eOUJWss10w8HEhGdbPeeGaFYRXl+RxMkXZd2E2B4xJQboTBUw2QBWxez
Srk2EHvZegBeguS58YNPMYpnVPNy5gHR3GjcVHmIiOaY3yZMekMwPFGSPwjrLlgQ/Lrf7Pwm/kC6
W62qFIuO1rH5QSXgD+oVnbj39c/kLNE65QKlSBZ98SlYKt8+OGGJXGPn5eX8VozxYVMK2hazNqwc
4oaLZE7gryyrwhOtzu9TJqMdUHu1QjkMCouHYaK9XlYgU5+1ta7NTyklJcj9yiM6pzMYUA8fSfdH
MHCFyynI/fHJqqNdaFPc05vwUx9BuuyH27Ck3GpkltdKFsieM4BJEJVoK5g2fsPsa2HGvTIz8JOi
xoRm06gwWw9xm+8MFHnxX36fy/aJlSFcCbN+l7jBs54UH5JHSNip5/j6HUcq8MwlezKyiKR1QRhJ
iSAIK5XgbVZCfIBenEk4UHN6W92rM+d9oZtyjTOwjee5wq3C1VaxW+heSSPiaJX+21bLR68fs2wH
otEgt2mvRNTam6pDwnyq1glFKUyd+foJk7k0jcZLRDF6Vs1sldY9AkmO7RkGPUo9eiwXq1M0xhDE
2FOUPQlZNx6s83KZi8MV3ZduFcxbGaBEFnA65yOaf4MXTM6LbnB1Jbad06WmM+pOqElYyIMbg/xi
o6fzn2cX/zYr+CHd+Lev+v8wdzCXIPovOuPfModbsBVRidXJ5+b7rOHyrj9yBlP+LmE3Eo27VOyh
bfyVMxjy9yVkB4toUHp1dHKUP3IGU/9dATNWLqwwJelx89SfOcPv0rBJJcg1XKkkb/5PcoYfMwYu
DovciKbBK8LZ0GqIftnZTP7JrD+ML66DuUrcyWhtxNbBRtNt68/683fH5o+M5Xuq54/VsW+f9ioB
dweg9RFSIicf+fBV2/an3EHfIdeCO8wk35ah/AWn1PixLfjtk5Zv8F0GpE9RCBQZi9+gsKZ50wrX
etAG4CSJ7s5vlAr768JHL2uKYuNdYQvziwEJ6NQNcebi55Dr9/AIKB27BhaAv+ib/9j++PadXvXU
glzQI6rD6TQYdbSqm7zdmHWa7KVDzPG/O8Cv4IojncEwcE3MXVHT7V3xzmpRT4RJdqvlxLm1AUb4
55+0fOlv/bJvP2Y58N8d4DBi5XTcqj+ZdhW/pG7h7LXeMD0nLVF9D/1h8/PPMX9E7X/7IO6A7z/I
CbLadaIS4Z4kHN/1lbIp0BQp1IPcxqOi6bf2aCWbyMXDqqwm/eNcBLHnxxJXKZGiTjKkJWaMSkl0
rEJboI9VpE+mjRbeBgZIhTENN+AOJJV6/PlXNv7dV36FiyisTID84eo2zVa99y0Mwuwy0B87vg5m
H4ggcmG5mvrQ1uiWr9p6GNbWOBpffv75VA3++dy8Sv/9pYRnayjEpAnpMf2jSjQvhT7t22xYlYuR
VxydrbFct0SKjmJVd4hkcBTs8mK1SOJQqdgN9rA2DHOdkjfPQUYy4yA6NPzi8vl398Kr+nhrKDxX
Ag6R1d1X4//l7DyWG8eWLfpFiDjwwBT0pChbMq0JQqVSwXuPr3+L9SYSrkBGaNKmugOHOB6ZO9fe
D+K6lLbnX3/m0fJkS1Pa1u2k4dT7KI6Bi+mH2rw9/+iZXUWe7F9uhOmyFzHpM3J38Yunv51/7sxi
mhaR2SlY1gibiCuwpE5o3kBXXwmJb+OxvtDfcy2c/vzTcqVMIeVazS9Xg/tx/AObA9+S94AExfk3
mOuZ02B8er7ZJ8CGZJ6fDg8Zd+8iU5fnnzz3y08tfnqyHgdVXqi5eVAptY1b5cENTDReuvYoWW37
w+6ZbDL4s3gGAQ7rIElIFrClALQQ7VgS/xkh/IDzbzJz+k35Bq3aoDJvXBqhlFhv+QBJTiGalVx+
6IQTzjcyc6DLk7U/hrJFjkWxKCGz1l5hL/55/jVvpO0w0Rjhkj6cb2huxCcrGF5Zk0IssQ5mboAW
ROHoWHlTXuirmadPC+Fru6kMI+fpnen6m8C3qmVsVe/nf/rMDiEmyzhsVAWkvmke9Kbck3J6UvNi
pUXphcvH3OMnd4+2i7mzQ4U8aBRaxsqw6zX7TgLK+LNfP1nKJP86JR14fJppPqruCq1I3+ULIErG
9c+amKzmWoutgBIpHRkj+biQxKqakV9rLgzuzJIWkyVdVaC6m47H62qoc9tqA3La2kj1dnqEkvn3
/EvMtTJZ0xIJ0rTLT624SOC9snk32/xeSQUOSbl3Qdsws6aF8nV3QolggxCikSxLDqmU9AsEUVcy
oigHVdNShnxzodPmVsRkYUPIiToro6Va40N78Pi6jhCjne+ruYdPFjMfGfBZC4owDPbaPam3nEiL
1F14+r/N538ui6dvlq+9JFV2Z9n5qcZjWOjALRN2c6LdxktS/OrlTfvU7YKb82/y7ajT1GRtp4lE
bYVnMyAKcl8JVQEeumbp2IoINyRHf7LN0sxkjYdUonXpmCIDTg15qZjJC3UEN77r3uMj+zBUKnFC
ItDn3+nbDYXGTu/66QisKtPVwkY3DlrWXaPG2LRST+Taztfnnz/XZ5Plbse4nYk8MA9e/Z4aplMj
Sh/9FyBrFxr4dnrxAqc///QCwu7wtoF6eLDdcWNY3n0scv/CupjrnMkyD8sos72gMA89VMwsJeTn
ZcoKbZK9Od87cw1MljgaI5/khWce+OS56wL1sZCIE8dVcmELmeucycImfxcOSuYaB1lBvkc2KXAs
L7xQ+z734ycLe8jCzmsILxwCnLZ0Jo1WLbV23J7vmm8vG6ZNCOLLuPqSFuLjIxlUXiQkkdqjb5Qb
YvvLFqgUHggO3onnW5p5j2nqXqqhzeLaYxxGoT+5ZfFCUu5trDj7zj9/ZglYk/XsV4mX65hLHmLz
jxEGNxBXVwnFrHwgXtgx5t7g1PKnNTA2HRgHxB6HzHftRaWm7jJrKefsuTb/sIlT05+aiCIrM0TL
YGMd9YbaRv2PmqjglyGAp57vpm+POwZ8spAJ3lbjGNJCHN4PoGLhzpN8SYDVaEslzJbnW5kbjMmS
bkOVREtnG4eSUH6S5094/sWkGmCPt/jTn29k7lUmy7rzbTJ/Cpsq8VBtGXdluPGwe+2aVe5bK4Rs
0k8uU/TZZH2XPe7tmpHnV4E0yHi0uCp4aEvd2EZU7c6/y79PiG8O2Gnlpafiyddoenzl+nzem32X
rUcwADnoAsB62eh2/w2iKo4xQBbKl2y0SJh2DE2OJVJgkbnr1Qs/5fvgg2mbkz2hcoUlu2mVXZUp
iR0SdXiUdxml3YsiV8hh6XaeUcth9hFOfWOpZBtMGCRMWzT7iPBau0UwZyM/tQpySXijmiNuaUvJ
bIpboXbJgQoD8l+GW67cwiTNLHumdJW3RdVdmOMz+7E2WUVNNUimAVGMy2/+oHvtr36oHs+P08we
MIW7kaWpKOxG7FjiTYXULbdeelIh5x8+s2q0yarJRTaO1Nj0h8R4ybNXSj5Xha7ug7BcnW9grmMm
K2YYIpVEG7++MJvsoSraaleaw6VL4kk7878RRRN1zdfdqzOL1ATz1h+6u2HVbfIb+ClX41Je+ot4
nS3wnVrp98pO2eXb1Hmj9mrh7+tjdpPvqxtliwDhVr+w/8inLvtmOYnJaUCmOhGSp/GmpTOu1WW4
NnZi5+2qK8hVh/hiMb0y06WnnMDnHbsdMtXqq64/NMAeTjFhBbV61QZXODy6u5E7H8bFvRY8l9Qz
rVF8mzvkqs1aoDlcYurUrYPCbTFbxR7JzNyIf4opWIyVbpMIN70CAkgEIEkoASZVdNAGCi2UspUo
VNfz4NJWOnMNMCcjl9ptX9qWReWzr0JNzQ2fLJVVNtIL9YEo2jDnsfmDriadq5UJCOfzE/L7QKtp
/ytQ+3TgdakhVXEfDIember/OFyRQheBZh5VpW6vwxbHI0o8UNG7mA8UPorNIi/9C/u6+v3gAX/6
Oniq741mhMzvUKyKle6IheRUm+6Ic5ZTLl9/+UzaeK3/hnJ9tJbpoVrKi9AhCP8Rr8JDuuKvK/s2
Pl4qw5/5yqL28+vvGa0OKw557KFEHPQYpw3jZXDfc6Wm+E+D9vI79quFa79X4/35/v9+O6Po6muD
egMR2/NVtNvBUZLfSmNd+n/OP/p0WvzvCrSsyV5TSE3TRzF92wb3afamSbeBEi7rTl9FWuI06YfR
/ejjCqDp15cYhOWnBQKLgw7zxyeh3Kt3A8K38+8xN0cm9+/ey2NwszK+YjbKM4XvhuhCD810/vSc
DUd4wIPS0EOMwQlmBQezqBada1xYXd9nXjjJJ7tgxP3XLgCRX5Ul3H1dvVF7LGwLbEdRG5sVRHLL
PrYczpEf7iX1WHswlxVlbZfjpuzea3vYRHxyBIZ036dN6li6H1w4675/eUhOXwctCO3AausgvqKa
o93XWqHverSYKC5gvpwfublDwJwub2OIRCTl8ZWww7y+xv1BAhWEZ9LOSHXMhVJbRzAHJ7C+hobX
YHfoNZ3T0kFPUetBKo1lZY+Bb/P3/A+amUrTXTYZLcCvGVOJxl4QRF67kb86/+jvuxPN6Nfu1IfB
MtRs4OqgbKiJCSgraeUL4cq5nz0Zqk4VuLv5/OyUolDJR/QXX/hwnvvVkwEKIHaWRc/K7VBlSeIx
kd6y4ScxXOb+6W0+nSw+FfttneXRlZ42AC7RV29GjPpWTda0Fzp97vA/5fY/t5HUudSqKoUGPlVK
r5R85SZOqU32AaAvfuU/NVS8yC5JzqBd4/4h1pqN0Aamofrk6mTNNHWsPqAxyqkzCAmFjRY3FUK4
RtWfa8o1Y8fPI/3ggaK/ywTllSkog72ft3K18G2o5ednz7/M2jeb9bSzhmrAMEwRDMRC2yureJmu
wXve5wdgolfJLtzCpDmaO6qwVpfyTXNjP+k7ndSDjSIPLZ9/zNU3XT6O3a/zr/P9bYbi16/DUgD7
91yNaeWV15he4Y0GixGvXuWtDweuNT9cF5Nzp/KNxtWC02mNmXfd33Dtu3TmnA6X78ZjcuiYieJ2
0KL6w4uyeMXvcPnr9Rg5T6Zz/B3s178zZx049/7yo3ZiBy3choKstXD++o5wQufv4ekuXjyd78vv
dRgmQpWvnQm4ZkShSWcWMENf8tvuGD0qu+Em2pn76L94Hzy0P0op09TkFiolvhJnOG8fZM0DCPqM
9UemPl54j5ku/Vfv9Wk/ULtK6K2LQ44CTd2FtgDzYVGF5UJH4hriM4OeyrH9txp9/fkmT/vj/w6i
PZ2GHqJCEeOoehWXN2qdLHGC97Nbu7uU4/l+X7bNyfxrLFGJQAP/a8FkPH0yGEeEwfmFMPzc0ydT
0JMprcXBHtfDstYWmRkjIWyMC13z/eUQMP3XSYUVX5fXcppdEdhcqwlA/DhZVWa5gjKuWy9um7OP
Xvq4+X6nsafTCqtbQsmIS648Q3MUSklTyXKyRrnwLqcj9pthnk4sMiPmIOG7zSVr64urOrjCIKpu
E1AAf85PpLmLzKnu5PM5k3ZBX9f011WijTr4er3YtEaO4NodJTgZSvESm7Z7JQ+yhIOXFpO+sNRD
DWR405YuJXdFmbye/y3f763iH0330zIa/bRp07AcD6VE2iTsrZdQGmxHM4K9EpkHqrO2kWgunEvf
d62YTpOO/EVlxPGIy4sC2jngS5riWY7zAmo9aoIL2+33C5XK5q/dm6UJCJYwtPZor19Cqyjwvcgp
zS7MrZznf8933EyEj/L5r61Egzyq6dCbe2OMHjNN+mVViuJgxLGlNpoqYNfY+rluUTUMcNAv31QZ
p72qeDnf/PfLGfni19YD3BUtY+jMvZTq4MqMEVxufHf+2d8vMGjWX5/d4OKmGp2p75vRdKANOCXG
JFK+PP/0udE5vdGnGRd5wNoogNT2glKFxdBHa1uEuLz71HF0uXShlbl3mFxHIKI1IZxPHD86VP1B
512HZnCVCiAC519jroHJpSTFblYZzOJkx9jhj1c7uZoureAS0mfu8ZPDIIYgUWOQou0rrewXKPVx
87WqxMltcL8/e4PJiVAGeVIH9qgBYCVX0HJqpoBrxP35p88Msz45EuI6TzWborZD2qHza1p6plaK
X1aEnp5w+O35VmZ2lH/wkE+TyXBb20U80h7GgWokyV9RxYuo8HckD1zVP843MrPW9MlK1+QBiDV+
2QAbpKVW7c0xuDCJ5p48WcWg47Te62p7H/cgpsx8pUG7Pv+jZzZ2/TSxPvUMKdcTrb1z975SL3r0
jZ5+rTQrI6burH4PqofzzczM038UoE/NxCLK67rrqMauDfyXG93+Jaj8V5xYKt9/1oT69U0g+mup
FdX1wbe1J89qCdmdisAgDlxIyc6NwmQpWxiSJQTP3X1mDBsQN7fukFwYhbn5OVnGWQsoLbRwNdbH
WwzETHxiuvRRs19jHJ/Od8/cQE+WsS2J0aWE2t1rze+y9Jf8TaOU0FOrdaM/de3T+WZm3kSbrGdN
060htz17DwYsdbo+vB4jFONquFSKYOUn+c96bArvNTSAuWWosNgoc7dxANQa/CPesvEDm4LzryLP
TFptsqAtpZJRMQoLjLMtLUxJUq51L1KXKuYbyzE034oGmwK9hD8C6tSlhpP4SwL3celKbrDJXMXd
QhGjIM7oxfL8j5oZxn/c208LSVKE7wODTw5BAQwvl2ILBX6Wv1eNjnJJKNmN2uL6QVHVRSHn3JBO
FhZ4t0QpRTseDDnG5n6lVGiOtcdIMt4NxaguzM+5zp6srk7gTpnUlrXve2TFpn+oo/zDbC/Fpede
YrLCZDewADO15t7vtGqhKd26rECpuyohDsmMCK+7/fpnQzRZaYkPMnEcihFD9Q6U9pBt6zqCcJ57
14qhtotxlI5CMrXN+eZm3kydrDgyrwlmtNDeo9x9TUp06ZnonFgPwMB0wUcUSBfea2aE/tmAfZp6
AfUxRU8J7KHQIoq+E01b14EZ0JlqfWF2a+zV//tRJf6BID41EYWUadvmSABKg2mZS3vZuBQWnvv1
kzN0jFAgYNVr7BFINtde7FI/oCYJMwB7iPMjcerx7379qelPvx7T21bPJJw1c+3Dq5JNGeqYAQ6Y
T3jQfaOFoQIHkh/PNzb3Pqcu/NSY2fe+B2/M3ttt8Ozqab+i5PM/deBD92cNTJa9pYUtjHa/PPSl
t2jipxOk24x+ptsBu/D153siUaxei4sDNTu3bSEDLeuhoecvAEwvfJ/MbJX/8tWfeqgzgsDzMt2G
xw9Gt9AWg4FehHuxovxtZcrPAd+f76rTHPpu4Ccr3msTo649vAfsOj30ekPODpkGh4QwfyS9hQg5
WeVjWatRZnnYG3TpqhvusrBfBPB1tEv6y5n5NKXP6p7dtLbklXu573ZSLK2l4q+QrAs9NPf00+b1
aSxyKbNcq8QggCJ+F3FWsrNqFWp4yY3zR2OgnFr+1ALq3URzewkSaYxrD+W3VX7CRkDm7hfnW5jJ
q4l/+YBPTXRFJGP0qxeHZq9t8quIUntYDVfmFjzkKt0qBEfdG1w7yutsjSfdTXMh4jzXeZOVWJVD
0GujWhxq7MWGfjsgA4hIeJ5/rZnz458e6NNbwR8fE19AbMoz6a4oo71C1CWJwrc+HZ4EBOrzzcxs
jsrkAMYO3Q+HMcsOtKVfJ35dHKRieMn9NN9YfDot1cCO1zl6vk3bZ5dy/TMHyr+h/PRyNYr7jqtR
cRhV7G/CV9e+sLnMPHharIQjBg7Gcp8eyiA9AP5cY1a2Pd9TM/vWtFips4eywmyU4fb7ha6Vq9iI
Fxku3qGE7aXfL6mEvzAoM0IMMS1ggiJaWclgWHtcLdor3QglB0fcfhXpqbL0iyZ40EaSdFaLj7aZ
YQgmQBlceM+ZiSdPTmQkibpFTam8T6mzWEIX1PFHNHKCinK8ypomvC6MwV6d79SZNfTvjv9pIkR9
QnYoroDHsoZw5ggJubnRhaD53MMnZ3Ec1qqEDVgOhjvZepb7Kw2VfavmL+d/+8zS+Rcf/vTbm0Ju
ZMLxfP4rBl5rtdMO3dZWXzPzscftPBoh6aXdhc1mdkpMTma3j4JBEHg+BF3z7JmGv8zN6m3Igt+R
ai6KsP4lR+mNXHsbHyvuC99acz042R1a13Rl3bIVnIhFtBvyPD26gISgJ2bVhUH6/6qFb47pf2/8
qR9TjcrXXk/EoclkdRUGRY03omq7N2PrgwVAgkcel5QNABYZlrcvNWAeTN/oqaMBt4rfKqxmwl+p
EmAGnfIfjSxvFkGRbkMtilaGhV9Q0RtOp0SQc8Ks2eu4cB0M3+AT2LRqp1NLZUkwrcRJx7/tQDYs
TNADTmBGH5hPGKvcthM874ADhHIKDKeufqnBeF8X0n+NKP013qm3utX8sUtdWRZNOTp1KMYF5c+d
01umvCyE/qK4ZuDgfBcvC8TKGIrsjQp8LWzleFlrY7rEoenoF/6v0JefCK9KgKQo6/AreRf5EcYn
uvHHKyGXiIhyU0WTEbRR0Jj4ludkwKegCWeHLhjugDoEq0BqD5CBra3Wmtnm9I0I77hatPW4c/Oq
XqBze0/TEVhzO9xT2X2q5qU6qRv6du2rnbXT4PYcraatHBlk+NIYe3WJyNLbic4vFuWobcayvM0a
80+Txx5AB++9Ce2/3dh4DgTS1xJy5CYwzcLBK7DcyklmOGWXYVIeoz7GlhuzEsxYVlTLJ7g4xXsZ
oAN+JoZTR562LVLseXLvNhZjsx45ohytCqG2DvCVMKDu6IXs3c+7lyYixFrzUbcKYv4p7ayjGhnq
0kyHjwTLrmMShAdhnJy1pMGJR79fUy0voRZPiHx4AlvDAUxh1mAPXNSajWmGWSxx9/YX2Go8AHpf
E+czVnZKLrKQGIhUwWYo46q/VCMINdloodjWCIXLrTLATY9fKj3/I4/dc6LWdOa4r/Pw2rWVZxlM
ulPrxS4sAlyuT/olgf03Gj5YxDLTNzQeRFv/tltq52O8iUPLeh20+o40wY3Sc6aFLrQZ+Lno/6qQ
0pIiWDeStNFyNVhGQXevAh0FNr0fEnQ1kX/ftSFGIdp4TIfswe7al7apMiSM4D7sPoRiFCRPuPOC
bWzy5eA1O1kxfpdBeKe1AuZ6JDmGrsh8JUNQHSPpxYiH0LFbD5/JysNuLJXDpZoPyhoU0Y709GPs
VeUSDn+98IGqNLy5AxhqdPRRrh1f924Uyb5Ct0vRdG6uxChvcpRXjlyX4BN9+bEJygOA/dHpW/rb
tKQHjODEXgRK42ipikZeGWHT1nhfiZr7fA2zKUircBfFQbshw5v9MvNKAk8f68CSRE79Sk9mhwjw
grxgBr6fMi++QNyFleYVeFXXXBuah+mTATUotOvfWjK+4zwWYIQcp6us1g9aYP83ZPVWWLXpuIM/
LAFP/OljPVtpertXiujZN4e7NHT3HvELJ0iSG4WfsuIgx3/HH3ZBFGzDbLzHc/VKs7r/5LKmbsty
r6rKKHHdCG8yWMOu2uzawVKWGh7za2REAikDMJwGQomD9KkHXE1MPupvyaCfeP6G2GR+9YQzLC4w
faNsKQTcSoKuTqoocPyuW/eiOLlUixu8OHaw40wnH62GUoMYBzffUxzL9H3H1UGY6rGpUheA0Wjv
oczt2RSMfthAQQZqo1pHIK3Vwmhl1ZEL0W7J1D0xFZHy5CYRlRSzRVsGWeR2iCUDr1gMSLxQxGvK
HnQ34tkY8FgxZtfSqIcv5I+2edRzKmsMrfAI/WiytGpjkC6W5m+iDLhuXGpQUy1pmZCo+YWb/A63
79vaqB4sCbtqETQ7U6stNDres9uTHuLdHgfZureVkVSCh0kL2jGqRrFUxEH+mKjGqwyMSY7TP73k
w8uIdhIoO+AZ7D6BMH7nCUEh9jqmXGc1Oz10X8i7FovGbYutkrcme4aqUPLoW1vboPiuKvAQ0rpW
hyZWXYPLT5ean/2uPEorpDp6iHD8xjaBZFzVhH8LV9WA7YQPYYy3MfQ9D9iO8qQm5aMZay6OvuZ/
Y6u9NMDcnbAsb8yqEyDm+r8JNe0LhHofva+Y6wQvXYeId3sTti6ovI4ii1w+aeBL+0axfAqUpHRV
9WO0SgNgwZoFgRTy2CYycfRzDRwOy8He65WubamhJmZp9js38K9COXsa7exGeOCNI2P4iKr+Q9La
32NfPegnYJ1ch/vaCn/3gZRvZJ/4Q+daKwUv1AXq1Vupi9/aKHnNDe+N0i6udaLbpFWxCkLlTzvW
167wnuuk+QUwNHVyFJeqaGw8mdR6IWeyxHxUljr8TwduYbhsW/OpD/VgMQzBXg8krKOlPuWzZESx
nWYvvsVeoVdsM9yVr22OrxUokGAT+xyrbdjvSQn0xHfydpEGjYb3kOE5oWf8MjwNdpcY11kAZ407
k+EMozsco4HTTB/De0nKHwvFCE9hg4Y7QkhFNqTvxMSpdRifgiLnuDQUbN01oj3jXSdjnuQZ5qLO
ElwzotSHgiQq6Fde59Qt8ay2kLIl2j0k5Z21z3sJ2wovR3jvjicx6L0SiHbNfLE3UjACt7PiP1IE
cKS3+LfCAzJvxoa8602vPYKr7Bei4bwK2D2cgk1hVZaWdPA7zsog60ki6Bk3Dyu9LfqTZ5kscdTZ
6UEOBQcmjvUBjylxQTRd3V5Xha+sULElW0wTIcemxjuH8rMqJ7fApq0lOQMsdwIbEFz/XLnjo98Q
c28LuL9mq9yNEPwcZYxu5S5/H0SXbjI5S4/kl/Bpww30oPuqugr4rgRk2Fm3SVzW25YbxKK0VHHC
prmLxMryvdK5tlPW5ZH9C8B/FeDF1d0HUfGo5X60l3TYuy71UXuLpbn0VLiuOl9e4GeTYWHlxpNr
WR2B1lgWB4ES8LY084yScXe4DbpQccy8THsnboa72Har+0QEOqaefrobU615j1IJWGJfXflhBqI2
ztt1BfLlI8U9NnRqKdTWJRi7RTbW2bvii3qB+Wt5lKpqeEaMURwIKMo3eSeZt17r2c+GLD21Ujfe
kuvU3QWWYcVGNNmwU/2B09PInxoz2xKPGtZpH9nrsFeU6yzKKETo6TmlE+OVbSsU50ipWGcVyEO/
17uHRk5arpGGgKfHRoBR5F0y6KTKleqpz5KMetN+2FFCZi8HKZC3PkYbTmpazSoMNRnIVxZgwFE+
9Hmt4fapy9uutT5QW+irshnfShwqHNxvuYsVlbdQaxmv1bB+NEQeMpFyF5cFI1hphbBOP8qAdtYZ
O3+0RgQhIl2k3J5xt671dVrIeHTisLfP/MJeS0TMwN55gMQyQq+yN7rLwdT1TdgNnHrwKldlbgRO
JUnBsvLlcptKmfyaF519ZSitWGgS3DBT9WLQpJ38qFe9t9X8wVrEuqxfw80IHM+ELVooVvyWxHZU
b6KyyZ/lQkcXo5lIIvLW/pvWXGpKzQA3qsp/YxWaahG5OQW1qKrqxKsWdZwH8IdxIQKDi8cudasI
EeR+4Zrxh98VmM6leBlQvPdbi7AqZ/4VKwMI3x81FeqNZkbvRP4Dp88GMKYu0y4DBVhWbIPg2Isg
5uYtyTmX1j5eCDmMtmHgQt3L+tdQgjfXlUMPVtfkqFFbyhqHWFpoWKUswfEURzukkgWebLLtyUJj
yTR2DjxN02ndoXMgSRarNinlhVIM7MpCL1dKZoRrKjxfdDu4y/E/Qz7fcZeNW76uuIivs5o54Wvd
m9lIxdIb+9uSbx0nqetbrWAFsEHtYH0D9K7qh7rxfA7UJFnFcdYsg7B4iAQfM16GmbKVdQEGukTh
Kru8NwIzO3o9oaRR0d+1ULVXUm32yxTe46qOuYp0ORajmiu9iKR8H2x+sdFqv+SwtRwzTPjiG4tm
bTew7WLPws9O2Hytte5H5lsq122T/z+Wh3U1cNtuZLwKhUvbflT9x6drtqgq72/SNvqaV8HSVY93
1B9LK0LDUNxQHSz9uJLvwmiIFkPF5TVRzOhgthaOwbUI0uUQ9jiiC8oy+UkVCNY+vLNx8nFyPEGZ
rkF9GMYQNK1kFTel0QVLi2302Lu5WOg2kYAsU+tVPRb6VrPINeClXN6yXbsUPXfHsmGjsg0NRKlX
PMFycIHY9mGE9a4Q6wjh6Zqc4RUWdNGKNIa6Dtr+b4pHI5+Sfr0qDbxN0qZ85sZSbgzbS9YZmd5r
M2WntaDR4fWS/MnTLN6ObqQ6ngGTyG3rh77ogNRqojbQLmuvJL76m1aX+bgd+RLQecHnpo0fCk01
nRBTiKUpp7SU6AHFEYm/EDHx6MFNIMX2D6HIvSVw4Yq8/hgzoFq31Lq63Xh2moLZhOIot5Vyi6Ec
rFvLvNUx4cOkJVgp/clwQEXtCd/2qbDdu250H9RwgIWchr9wiH0zkhMosZU77v8iu09HhUa7IXD0
grxHkLe/7TjLFn0ubHaqLMH00jYXTGJj19qqfxuqktjnkQEhMAo5shvpb9EUr6ds4KbGO2TZ+eII
+jBZl2n5txe4rIn4d6pCci1kXNZD1aj+oGlvlxY97pRNlFxTpjSigQsZ17LOFgO3/4UkRL1WqHBc
6ULTFrjYJqtWo/w8Lbk/wF2RcbrIq5vULFzHG5TXBnbk0u/TbIVkS1ukwjtNovBJVGDgnQCfHCTE
vv7WeHGwDZQ4XFcleLeo5sNVGntpUxlqd0TXLm3LeIR4GslPpDKt5zLqwlOEUGwNo8Y20LIG7n51
BL+Ba2hMlv6Y9D1yRIUDDBqmvM6xg35MDU82F3ZJGUYql/HazROEGsJ0cZgq0ldV4C3NRca2FkGZ
uVd97ve/ta5pwS/a3cKMEYSROMCXruuz/qUsJWWt0I0PcpWmy6hvMQQQfvDiVSF2uqI07jHosA5V
iQ+LcEf9PsRn+irWRbQdsyj/W6YN/Oi6JzGsj3ayN1v4z2loaUucFhiWVMRbq7LzTaE01mok9L7x
E6IXrZfk+wbHnkPcwciNh8xUtzjx2Qu50pV96Fep7YB54frW1paXO1wkIB4Pdqf9LAo9Lb08DXCJ
X0txaKtiqbfMox8G5KaVlKQbmjRvAtLxunYVK3bjcOOlnlv/ez6mORPwE5PgL5RhMqQ2YlarkPZ5
3OMBa66V+hLg4PSYb0J94tTsp1Cf8KWY0cESvOZKwy5ycOWHIsVDky+Jn73AJOZbasI3rcSQ93GH
wKXUkl2eR9d+L/33s+dPEn6G7fMpa8uoCDq+gsXgqH2z6NmNf/b4SU4pkoVSAXNsToBvvtoH76X2
9UNlY357voG5EZiEkYdQxcREFDVkrn6VytJVpDUPxNNeFal4O9/ETA5mSssPx9yt0SIQdg91zKi1
/eBKf84/eqYmE0fcrxMoK12Xw9S092Uqtj1X3FGY93rCKveYUHa1GDINF2dxlHWgK57aXMjIfLsu
INZPhr3Sam2o7MrcE3QPdxJk7rVCUSWfaN2PlBA0cco7fVobERsddXdDdhi0/L6BPd0l+Vbyuwt7
0r/8zf+sPZ4/yfWWfRhIStuLvWm36VaPE2OpJn2Bz3apYWKrhdeZ3g+nr2tu8pUW7xQ3iTdZKxdA
w9EPa7EU7jH9So6pWgdPVVxav86P6lznTjadPLWpPkoRdNVue9Na1QvHv+cYo3Hh1b/NaPHmk10n
CvME4h1KqTEsFOJrUrpjn3OfjSrI1pWZjsABc+Xh/Mt8mxWisckGBKHZjXNltPYUVGnrLg+6fTBW
J+2Bz227HW5ML18H3LacrE/j3flGv11yNDrZNqwQDx27D/JDz11uF1h+waeQCH/Yf5M9I+GOqUp6
KPbc/h7DOLsZO+0qGvNXWTWOYz5+nH+JuWGSvy4AvcT4t6kzscdB+jmI230DGAXS1ZpvvN3Qjo/n
m5nrq8kWAi4iTZRKoozB74vX2mqV6yarx+HCBjvzFlOGzymon3UqJk6wiwnAalzQwuFOIk5fIjdH
7vbf+deYWTRTgk/QBJGoEyH24PFeA7O69tvuIGfNJQvyuedPtgu3jnWutxEFEu0rNABvQ4rF2PIJ
d0k+MddRk1UfY75BAkJT93qL28GHoVuLfHiNRtnJgks1bHOb3pQp4CpdTFQGPywpwJHKMaUkfQ4U
a3xL8LEVyyq1it8ZS2dwigbd00JTQyKMI1o34Oeqbt6Qm1Q+InjPK52akWerqQi2BaNwLxTdft8L
GGV+nfSGb1e+8Kr2kP0fZ1fSJKfObH8RERJi3DLURHX1PN0N0b52ixkkBAh+/Tvlt/Hl6+qK8MYR
rrAZhJRKZZ4h7+DWIowPO2vMkII/lDmRbunL99Pl61lPf4su/LG79BAyKOHgqhLNAV1QpK7vGibY
lT7x10GPslX8mVJzLk2jUolbHM3iF2lhX9s9cnARUwH7QPI2D39FVYfx7yoYLcTMIduBBEaiAXzP
4ZKa8MU0kyHvvCsIiEtjtQpEPvjaMOVTYzKglEefU2R5f/cR1qFHSiChHFzYEtOjHPOYmPJKG/3r
5UrXQLR5kjDPAck66dVxgAlPo1QA8syVB7909VVuQtjSTT60oRPfKMvdcEazmrYe9qmQv74fmi/z
Uoeaq3BTMRz9+4KpBCDWl5S6cN0ge2qRrVn6VyAUF5aauQo4GRPNWC2NSiYfOv7Fpxo/p+6emQbI
P/xKnnhhIazhbihqo+3bl5id5dAHnRof/CLfO465YyVpYWXbuwGX4q6CYP2Vb3Pptc6z+I+VPVQ2
2rEUI+ehXybb+8YYorZcQOJ88mr1l++1WuCLW/h9tZA2QcXgBSI4iUjTE04riIUCPRhw6JhV/DTH
6tpbXViDa1xaq4a5QbcNONruXRePyn79fp5dmsmrJQhzjKlsByxBoxwO0hGbNq3vil5fScQuTOP/
wZ+lFqF2i0Co5Q6ar4G0wTzVrxWZ4++f/8K4rFFoIAUZ+eBwlQjvbUZZzUg/v7/wha2SrjFnyOdQ
eG9alfiofIWZCaXP0vDhm97CH2oiW9doX6ZZ/XSHIW6kgSq1HzGP38IRCcVT1Jv8+VG23cP3j3Pp
PVeL1ePePKPQPSYjzIHT5lwOuxJpvkZSOfAV/e+CgVitmXomjBzHdBD7Bh2OLfQ6lrBAdXdLl8HY
wAYYvTtEnxMQNuhq58M19e0L0+83r//PxaoMnTn9whOWyfeWz7sS2Whg+eLp74ZttU6NJc8qKJMr
WF6lHwvNby17uRI+L01t87/DZug592BmPyalT95a3T2opZ4D2fh11E3DFUzdpfFZbb2maaKvzWqV
mN6jY5wm+4c/XznFXJpRq5VPBVjuY4+V04HhfpZkpcXP7wf9wkOvxbWnbDE0uu0qacw2EvN9p93Q
+NuLr7be3HFQXa0ybL3du5j2Lfoc3hX2+NdqEg5dVxMlqYEbbJHR85TrsDaAHfFyXx0b1vf7JoN5
nCsKHsIQ04MspdvdEjawDdryIpqHaoyJByss4VvXxNYvTLF19dGxmnlOEX0SDeHzCcVmK/9X2GiS
6zH6/lNdmATrAqQ7w6iWmRmcg5S5q6W8Iba+pkf/G/j5vxUWutbhdktm+AvDnjXh8PATkpBo8Za/
+vccfMpT+c5gj1UH+Y+/e5PVSu8tIbxuxJsIoAx3mSCA6FWd+3cp8FqH2yGGny+oKQDbeue5LykK
zd8/9qW1slrgc+P7XSGyIVkAkyo6GpUQ2Bv5tdPBpRm0WuTuPJu01qlKzr551gh7Q8kiWG1sBBk2
37/Bb17B/35msq4FmmUFDYsB9zB24wbOUFsSZ2Edsx2aZNMN+HjREh6nY3dSp2rX3Juv5S3fVFcS
Mfo7Xf3q9quAUGKrQjjIqrPrJ2GhRo95XAQ4u0UJI/XgbIv6lDlAfZhagIky9j7wDkCkGKfCmcQb
kCq2Ey5lMd/SrBTHus1dFreOga4aapBTBosvYz6M+DtKCx366d7kjxG0lNOfNgWyAk6iJnBtNcRj
c8fblI6yt7oCHOHsZhrVLoTZ6kKQeKHUR07q9YdG+ORU09RDe9lo7rTbu5+syeZEjh17m72s2MC4
1LqDgX0GDXsgwQo+wpdr9rN70D1E3HNpQbkWXJWdtLTx3HRq2AuHZhugbOzI8Krq1qFN9rnoEYaS
EIattyg+A+wzl/lTz1q0yBeiSuBzAcqpqcz2XqFRD5C9Pd2VNjM+UkO6R1OMFKgZWGpiI1IvS9/U
8eQ5xc+8sYzANpvxedCQYi5A8gqK/owYYpMfAi9aPno9+g1lM6qEVlwdyhEW2FHnyCJyp6rdwanK
R1urU0cD+hJdzDVPt5XIxwfRGmlsita5HTBsN2QBxII4mflgTbZM2DATiLLqvIL4YOUHop9LQFCo
sS36CmCfmnBAL5WZEG0SYEMMf58bwBWJ2ga0rFGDFS9G27NgqWX6mg18KQMBZMcOKEYgaQb7bJ7T
ebMGc7CF4Z/JyqcODcPiDKCsEtaL17Toul3XKf8H8flcJ1llsQDgPMgNLJNxTdPcPAeur+b16gQI
MmsFQSAfRPEju/W2am9vus10A5SiccpvuqTf1Ht+Nx3PWo9mkh3S2H+65gHx9RmKrBXhRVsAblMg
7SBy+QF5mqdBKIhv0fxjnOV9To2P72PH19sPbIL/m0O5E8ec7hE63LOZX/8m1OP3F/46rJJ11bll
eZNOvWQHy2+qpACkEu6xSzEDzmmxevv9Tc4R5qsvtNpypKdq0xgMlYxRCb1NQAJuoImmmqgtrkS3
S6+xyjFtrgFKmlp2EAVWZ7XApzE/Ow707pXz2aUbrLYft6uXJltwyCnwWfNHYHwCo334fnguTKL/
0TzHI7t2VheJORw13HMBlAPQ2tgVZrkt5vrK9nPhDbzzzvfHCaIAKkTpFmoEmef+JIY8A7WfZ9/+
q7SCrAumwHWKlhtnmgntT7kU+wz+7t+Pz4XJ751//+PJp85WYmx6lSyDCGbjHsie7y/8+/D7xcRc
C6cineA2jEWLhFEGPZe51lYZYV9CFMsdWKWexcaWYIKcrh2PBKJNNfMPSgqoEav8tR6KHTNc/iMn
Je0Dv5mfwE6YdkMFvgT1wEz9/jEvfLm1pgetKuYsyhAQVDvOBpCHJ2/6+f2lLwztWqu6wE5VlIuz
HIRT3ypXPXhGeeWrXZjV1mpJDm1XAy9R8YNpcQWBGcCC9JCQVO5aL9t01XBNM+c8gb/4iGvx4bp3
B9AndH4AIH7vZL+AQN2guQ52z7WWxtfFOWKtkkM/x+ywByM7uBINOYcsztGA2vEB9A+cZE3q5u9A
7zjPOOog+hhljtTq++/z/zJwX7zdWoAXO7tL62HiiVg0trTBb5t526GxZocTL7NhDzrKiKk41H7Q
ghwAyHiZNm+wOFR3RQv2CoezNaiZrHg4y+xv21oB32kv5AWq1uQz77FpdX5XvbT8jIpyNLSSAptm
/ouBxgW204GU942HDrmmtDy1rlWDjsHbd226UDZPu9baVn3Z3Azpk2F9AJ8FEfgmHgEgzfU/dW3B
uno5WEuxp/0UMyZBPjCBHnxWrgFEURs14y/NxbblB+nDOxanH4kmLrakG6/D7czQgKcFejFB48mA
+//6jEXl8IYmUISPsAX4PV48CoNk9dKJYt7y0nrkXQtELhzl6x9jYQVzcZsW+3R8N5cB3u64g9Ib
5GPwfCi2y/lMCs5L14ZmmwMBXbgo68i9r+Ep75g5VIwctimUd2tO74QZyWjCmczN9pL7sZvJ557N
W3fKnx3YPdbSOLhFkwDWGrSWi0zQiPxl+gE8e3kzlu8u0Mp2AXhhdbBnmDUP1fLv0rJ7d5kAWJpg
wG4f3Ly684X5oCwA7gGej0VP47p7hYl3ZAwwqc011LWRpDlw0rGaD1LhmAgcKk1LiJqcWvNe9A2M
hs1AdXboFUvc6pvS+uC6Ds5gRNbttJmYsJkus0NTGfHCTnJuQqLvhroIpPNOfBEAohjk8HUe9QZm
NyWyN2+rhR94wt0vUBMqBwveuHj5cgNngGgqH1vtRmkGSyRjOQpX7ORoxgVSYouOYeukm45wWGGi
Qjjl29wBT0dmoRxgWAyYeCzng2SfOURqg/RFdB9dcew0DxXYiiUMtm7N8gQd35v5x1AF9FXDmYCA
ZndiKoDS6Q3ddexlTkwbjxwspmeEo5WF9Cedik8qB7jAP7Vkq1IjzDHjbANnhIOfH0m5zYCIEzFh
r82CzkSYvsj8BIf7Lt2J2wzWxd1R+zjThN2T0+zqBzDCZAfcZ4jL4/UoYOF7S5w0kvUs7IxHlR0c
sS1GzLBweYQwlW7gra1gxAwkb9iKE1p0YrpHDf/MILJIPMD3MiXVfvGboH9xX13f2GHOw2QqKlxv
Y20Lrl+gOsCt7OQ64FC8Dfgzs2+zu7zdeT6M4HfzwbYi+BKhaBxW1uv8aXD9Rnr9j7IxMyrYhtVC
7xlQ+4FLrU1ZHxrjPi/PKmwKJVL4ZsPH3tu43Alo80Kmx2y5SW+pI4KlobEqi7iopi0o+M1776Ap
N4f03wzsvLLbLVm2YU4bitaNsTz65VAKuErt6/YBnEUf1VfAZEH6RWSwBgxTQLxTQ+4GvRf8kTTH
xdr4bgee8FPKTuhp5dOjW++G9lZ5OeY8bMqDvjopEbXgD5FtVb/p6tgCjCnz+2WBM4wZYMYVxi3m
E9jVvg+kbzTnW2Jslp3lh9kIz/YtA153jtXD0MLk7IgmTnVo6KYgm0LAjE//GMct8KvFz6KL2KNt
QfhnRz6yZSdp3HzoFj2fUDqB9SE/U0Q3GRl54GK9eCff/YlnK/VmBm/KuFMD+K5v3DjBtMZz7rEH
oY8yvoBh04xHORyVDjO+KbzQ6/eG8wrlLApbstF6cEiYWjcLcMvOAmDvrl32UyYBUb7jSzx2BwKu
AjDaLha+Y8PmHD/AKC8PJzdonhj4b6oJQOdBWN22QHy5+QnY8ILB3VQdPdA9AByHaw9WRlSC911P
+FYxIE7g4QTZ/NoV/wjnPoXpOtDmB7dEyO3bAJYHtx0x9x4BCBK276TrwwYUCxzk5vqXIZ/a7qN3
QYBKHyqNY6L5i4CFOvwkGhbbGbQUKAt9VAH6Mbs1GBBA7ms3VdsSCZUuEpr9mgBUmzwZjea7ZrsG
5frafGWpiifAjYkEWxPEIFmryJvubMAsvOxZAcNPl/cqF5HX3TQAeFb02fVelGUFYyOOg/UwQaI1
tV5kA57NXpEtR9GigGaE3Z5kW4bQ+0IFqcOT1UBA3loSIGWA8KqFB5XG8AOqXBVz4Bs/Kg7ZjJ8o
LFA/DwmIr6iRNWUXtCoLuSSRnT8NpAa1w9u1NqgleHDLOKY25h6BJlAOpvEEYo2KnOHBHY81KWO0
9iJA3KOUhKh+hJmtwlbfAo4azViFvvHhyHRfpqAFN1umME3rDYDEoPoUgJo+oCYRAY2d+14ERa64
h3MXWv5gacUj6Ahnvq2lgV9TcD2g7IEVReipO51N0ZRbOOEXXejMsLlPtw13N7nND4uDz7zMMiCW
2Pb+I6guCRywQst9FPCNl4IkVW9uFR/vleOEQkMNdSqP7jjdtMDUmzWJfBuEBxuuvQBKBdDv2kEr
KQAN6NHJ4APjFnAYS+fI6D9dCE0NqPU01ltennOoOWQLiDGMhGbvbR2UG5DCYEjQ+iJvCxH7GVO4
stqwJf944Ffa3mfuvWUV3xJ7wvb3wMZ72/9RdEYwzEBt2xO8gp7VBL+3kceKFviPJYKuC0Hae4Kt
iZNjSuoja5uE1fZOO0jSZco+Ca1jDsj20L9UzR5ljUh6I5Cxxn1qgRKuu9uqOfoox3DEN2DgJdp+
SHmQF6CwHerm2NI0lDRKvRdgvVE7nC0wXWLLm7cQTwuUD12URZt7q0Ce5IGx+c4LC5ImUj4Uan4k
BSjnvgXrAOWaVojpdKzcNAbya5uWZ064de+a+MoSfORmaoOy7u5t+mpgCWTgUw7ycyi9u8EsQtp0
IS9v+ukepEWwcSQse8C3rod/JsojNWYHP5N3qW7vys56azyUyaXK73IIrClTxXwBHWFUP8u+exvA
1gP7/eSlVSKJjpfK/AkR/p0DUn1gpwj4MqNv0N+6KRq+BVU7avr0c9CjDHNPHnyZGoHV+Ts7m/8d
qgGj1dwxQU8U3OixyAsEkipxLW9PagVXl8pTgc2tDv4YHSqe3vLuWxbqiY3zyW0wSxck+Bsvw+hS
9OE3neP+i/+YbTUx7E3RNf3WW+bhBA0o0Ih8LOFOLCJQHjQnCwK0OmygUVfjalfmcD6YPtkARgQx
wplTshs9JD0lTXVA6XhXMfiO+SAfWniUKG/yqAFBCDksvMKqQv6U5ugdgAYy4lJgWyhl2+IbONMG
nZxPC9G7tC2wHfp2l4PMGZZ1D5x9R/a43S89cTMEPx/K8Dk4XXAwPkNdlReR1rbiuu9ZBN70C6FN
j9Dv3cM4bAC52Idv04KZ2w1tsxW0brCZZYnXmV3UMuAEOurGnp+OW+a47Aaz6KW1Wh53otaHlrJf
GQetVmZZ/yzBJ4jg2T1ERolEkDtV+laPzAxGNyOQzwCjB2j7fxnlJ617tCFKYJVt6SD8aPAR0TXo
I7/Cs3pFjRy4GErEpT7RNd1DMAFncxcsdTHbR1HzW0jt7RiDUkJdC/AeR2szY8QibwBdHaeEn6m3
xAUCkxBLhLpiwm2G43RtwRuP0iYcRL8BkyGsm7HdF7S+n7HmRzPdDHDXmgq90+Dd76zBd5OuJxAL
KEx3CJcWYa8El2KjluLA3AxmHBaxYn867/5pty9FLsIeLesolzhOpb6DHKw0y/upAxVhFLa8K0nz
wGS64WD8hHnpIRXs52HnG2N2tGmHGZTNdrWTdgmj7oX3e2up3Vdb0Xonjd47Si3P1ALu7UEN4Umh
OxxclANDeKwJV97DBaAf4gEd1wRyf9ah8/xsC0Z49g58BH8qJwJrQ8/AlttOJYds/KCdjaosqwng
T1BBQgaEEGY0zg1c5hXIyqJG9Gky4weqoN2/hjGDNgXX9ZOtCPjPUzFg+6rGKDPs6WNWfROndg4u
HC3sH53o85tcmGQnql6/Z9KubrFDLXeeX89bCWo51EN5exK+5z5W6II+aPCP6o+xBXEWRw0Nkmnb
Oebr98fdC5WOtZ0IJwsnLpAiCaIm2GXDYCCC45wGMsyVQuqFqsTaTISfLdlRSlFnM4bbjlf7EieU
Ude32N3uqt79u7Lq2okBTvN8ygXqwtMZkVwvS7SIHsIhV2Bzl8ZpVVBtK1irw90JaKG82+U92JJI
0JfGvlK6uVAVclelG1YWNSRMsR/wvDtlhnHIXX7lyS8Ua9xVHdUqLOSYXAMsMp8srNoJQ9OV2L+H
l7+bQqtaTWH02p+NAY1abLYNtLdbH12RK2C5C4WgtZK5abeY95NoD7qGc3HFjW6vcpts/aaHPVqB
I7HFGxaSsW0PMOZurwioXxg0bzVoKUjM/lSxPFGL81j17NNqvV0m0doo6ZUJe+kWq2HTSHJbQzbi
kCMXwV6kaOiP0nyCmLP5vLhUXIGtXppa55H9o5bbTdrJpp4VCd5njstqYTjHjH87cVctzqkWc5k5
mF1jDvlWC6ov9Er9/1LcOP/+x3OzXuUz2gpYEsYkNx580aPBl92hrThkGwpUgosZuf5fzeG1kr09
VtVYNX4Pg3qRzOKBU4iHiStwnN+4rC8qis7qVdIaBHHUpqqk5pW1K92K/Wja0QpQ0GMbaHS7z9S0
3djlYmHhPPausesq+COctZ3dJzgG+x88b00UAGAh0EHto/BZCBzv1ISQICHXgHzsPPW+es7zVP1j
yDOHMMllwxMPNjAZylbd/AsMrewpxamhDRo4CSRZ348bWqTZyYD8WB4oQK4gDNQbB7g0udtS4AyA
F6n/JRo25FEPCsSH65AW4DSFis8CdeODzZb8VTXj+IGudfdeNdjmAmHU+Y3N8JlbozUgYuKOz32h
cLJGc1XsLUnzt+8/9tcrD+3c/74mq2zeQCZjBPLzH7N+ycHez13krA/fX/7r3htdtzjsNJ8HZ4a+
TL0U2zGDlAOR/UGP4rhAxSlotLZAuyzfv7/bJSjLulzdFhYsBhcAfmUJpVRXAPSumP/KSPXodAAz
jq37TnP2wn13B/j1TV5naNOhdEPAX//+Gb4O0nRtyCZLBrp7P2Fz5G2xATNVR4qO7J2zvD0p5ecH
wRUQzjnOECAQpMaVkb7wIde+YHAPyaDGhZFu8mYrccA1KbnNCndX+vmVjfnrfZ+6q6Wrod+6MNMu
k2HIAESTOKRsPXuobyYEuyvDd+k1VsuOzkUOkwM9JuRsDjA1+gjxjhcUbZFk9uM1061Ldzm/4R+L
u5kHMJLFAphmbz7CsmpCEc+/wSHlhBhyJde7NFqrlQVqmu3UNe5hKR7Pfb3hrgnI9jXK5aVXWO3K
ZtMieTHR1daNR1BqqzQ0nzp7OPBCZo/10Nn330/o3xSF/42E1F1tzh5qQV2Bs3mSdinaGXbf16E7
DzzszckOM1d60dgoN5rA0YegWpP3W2B8eFxyUUSZ2dGdz9s+MX17gX2Rn8bYqmw4LBvpk0DhBGAU
CLOVxERJwaz53ssq95eWlQegTldD84f5+yW13RtCMN96JCK3Ayjj6ALNJvReBEfZxv/1/bt+nR/Q
dYYlFZmF06sJEiyPDvnlZ+YVhMClC69Sg1RJDbEHXLgWD9bw5EMG7O+eeLUmIe6Wo+4DvUYiTjX/
ZN4146kL09dZLcS086vGyTxQVjs4bnqwpE/HSNI++v65L13+/PsfK1AazMs5Q29QOHAwQQ0UzcQA
WvNXhuXC6nBWi09MlRRW5pVJXS2HEVp9yGB0/2l71XBj19k1W5lLb8H++xZmXnL0SaYx6bi8p6hE
dk32JCon/n6QLu1nzuooNM7O7ORATiTdRCAgaOGAH0+86Q7o6rlbWjMSyWHMNtwbmpNLx+LOHN1l
66cQ34VeuHfjQObk5fuHufSuq4CDBUngCJX2ie318OQeb9y8ewE196+OZtRZRZk6L9UA4TqVtCUs
1eSLXvytprc2ul3fP/+FJbj2hhHQ67Ydghzanas+HKQELsvMs8fvr/5b2fqLKLk2hYHAI+o0IxAo
fbxs5H7c50l7YIkDKFgT1M9eJCInGON+P57mR/08Pls/CPx7fvFbY5/GL1c+0nnZf/UUq3AwmTZc
JqAzAUNEAJGMH7WHFmYPqdD8hw1/ju/f1b6wun7//sfi9TwBqR4HLAdDT/AJsko0wXNKwomxlmIl
M9S/x5JmUJ9TDWphLSr+oJX+yE3K93U2ZdtGd6h5L3aFZnnqRwZzoaDepFDimEZ+rxd7eqbFgmaM
M8Lce0C9z0QrMhodwfbK7XEmmBmKA2SQt2ZF2UvKYWQBURLafNq9Sm97CKDtVDuNN/Xil6B9eUaO
b+52UQpa8Ia2OUqLGTqj9WtB/MmPuEKhD80nsWEL649AdEz7MW1Rbqsa5sigIUv9UhQsu4U6B7rG
qoGsmlP5cc15FVJUpO54ToZbL83FNZHrr1cc8VdLwgC9w/YcwO4s/ySGyIEsuPNX4Zes6b5NNXd6
PGPicIYK4SMWc8OANs6VQ8UFrgpZs3wXZUIoDNjcA+A9OYdjyYgycpOqNFjynOyWpl0+LMbKt2ww
jQgCPGiEmaK+NnCXlvp5QP+Yny26DtRUqH+Z1vtg04Au6ZUgcol7YK82lqKSvlvZLhYYGwQaPR55
03yoT3NjOZEBunmsIFYRCZBw4yoTc9SmqRE1EKoHuGVanjUt8i3EnsorxZlLC361A9VFo2aRYoeY
GyeFWyA0cvxeGrdwbK43DocSjplBMuH7hX9pXFfbUS4ZMo0KN2Oq2xW282an9XIlqNDfiKmvYtdq
g6lRtKallQMvAXf2xOh4emSQ1nlUmttvy8SXpEHJea9sjnMqyuovjZT9D69y8zQCdK4bwb2oKxX4
Nh8gSerxaIKPzlEAExuLDLK3aBOWWxebWDL4JYmmPkM7z10oZANJ6h1HJech0Lzv7pwc+kOFEuLf
gs7I1QwyTnudAhVAkO4GEzH0Ee0z49jMkm142fI7qqW6n4favTsjm/5pIGEJqTsICcP4nkKI0Fbt
/J61vrxTXW7HvWinF7DVAEOaZeu9tgUBkXzRZLsskxSB0WdyxydecCgx+3Vs9aY+iQyQ5gwqRR9Z
SobHvsj8pCEiu5uR80dTDTElnDqKpEp5c4uKgxc0dj7iWjO0kEyZhlyMug9Jg/J2N5Ro3wN/t60F
ZCqzWX40vOvv82aiEGf3ug9rFCJOCzZsQMPO48pUaN5id77zOmUk2hMKrefe2g8j62B84qEdTmi5
0WqxXqEHzT98v/GAU5JuBGFWKyAtBPj6Ef03OqUSqnKk3dosayOYCk4bnmPTcAw5PeWQJw5bufiI
+Ra+52T6RTyZyxynUy4j9D3tuEi76pF0cFyBTRo64o5b48ZGsR8KtOXTFgKNSCbz5yylbQw5LfPO
z12o/abag7sSkBWV0XUxI+Nb4Y/tlrWsjTTywg3oQ/0d0XVxAFq+uIUPhB97sOqKUnhBR16BdqY3
qVulwVGgomU/4ZtavakyFT87Mom4q+aBQTp4uJa2XKigWKtYZggpXLDvxsRBChEMUwzgyRLnt+U1
Z5ZLN1hFNMSNGixsbOYZIQlUtbd5LnZ1Z6rtPLp2VBAHdob6SpZ3ofxH15BPKPLPvel6Q8KsAcq9
EFEH0qjP9kwIqIbZY7ehvSaxgvrok3KHdLsMVgMpT23GzLbcXUqRcVQTWB8LtYBOGTJoThq8+fF9
hPt6y6XmKsJ11BeFScGzJQOgCm5RavTbKmHbweIPgPT91V3s1cbejH7G/b6fEtjKBujr0Q6tzPLn
9xe/kJxZqxo3WCIS0K52gtM6OsuYh1N+4jqLvPJKG+LC7k7XbmmIRD6xcYiHHoCZxl2+vA+D2kus
noy6ezoscVpOkVHTQ200V256YZ9bu6e1mZxZamBLZ22pb1xalfBpyyEI6wJJVmL3jYEmrj7+bgjP
Q/tH/mBnwstbq8AmPyDkA3KaPkIgjm6m2XinAOPE39/mwmRbY5Q5hP1nAbI7PAbPZRz3sCj7LS3q
K29xachW+6nDskKarAMmHqAxbB2bEdrbVENG3YIS6BUbw0vRYzWVe0hNakB8xwQFoSGcINMKNe18
a9vWXc4AXbCc6aNzjc/vR+xCArJ2J2OZ6UmCg0wyq381vff0y/fXvbBm1mZkg8EdM4XMfNIvZ0tS
c4Rwj0jMRX/wYbzSw7nwtdnqaEY5LwF3dcZEQyURolQBBH5DCxDC71/B/B09vsif2GrWQqJUQDls
RkmltnYMBHC/Og5mvbEh0imgQVg3UBs+NuKd5XFa/dsBAJXnOoZkXsAWsWvTnZUjJaifoIwKJ5Ut
857KotrW+rXM21h7HWSTX4vfQJ5+x6xtL+3jND6mEOZ1yuhMDZLVRyYOgIcHMt12BHqcEB/N1MYa
+V0KFFwD9l2vRJDSBlU/IOFOo7XLsauN0NIDXnAEtaEEDq6Tr+CLhNisAcd1oF1qRa34LMipIxSX
vlck6Ot6A/jm0hy0ueymMnbtXZq5d974NPFPu13uXbqENrT+S75bgC1deh2U/jFVWAfTZ+dt4Ey1
KeYG8LOfrQWlVRhMTEVMqiryZ6RrKDCK57qeXhoAwCc30vodyjuwsMjFDOY7yONIp7q48bZTddAz
AOLWC1mA8XkqWwFw/Lt4gVsDxpgD7AHcHusDQwLX5BihrsBvLEwcCIadkaKHNdeRM25rmF4AaL4A
lQLU9EAeK7MK51QBR/5TsKibSSDSDa0fORzIAHMB4LFB9Zo+2Qb+DSTrXWOboz2oxE3awvTOhdC8
/jALukElNjC6e5gMyQBY4Lpw8dU2mbOrEAymgJloGGgodSe5s29zoLehkA113DbKXcAAVey4bUC7
G3fCYQJoan43g3BYA4QnwXKUQJgNVR0KK84yFNKBWKc/evvmfM42eAn4QQkMoB0NNRTDe7LhaH7Q
4rnrnjo5hrUNDfesiujShCLPg8FFbfndqmGOYCDpHUNJDpU4CimDejqm+h+jZUHWPAgzbs94t2Wj
Z3yf6nnKEtd+NAuAsBuQLglOzGgfBIAzSjT6Df3PGcdJgLW0aOgBuWqyCRZOUwCteVhh3Cg4U1Q3
3U+r2lZlkL2xIWj8z874RfNfpAgnO0nFGBUZuxL7v4w4LjyJ/7vFwMM7c4RtNUeixG6wqru6LT7s
Bsn1hEbilZBwjvT/ExFwk1Vq53VC2Nkg2+P0f5xdSXPbvBL8RawCwQ28ctFG2bKt2LFzYTlOwn0H
11//Wj75wxPEKpcvqRwIARgMBjPT3e7k5Ru0hnvlRvetDQALLvNACu0gy7Edtu1duVW8yLs97vXa
KcYVHqWh2oY6nbrqyD0IpWx+q06/baBqVrl/B+fn8Xivue/P59GJfZiQQ53znz/fYjzE0EIAB7Iy
FPyqtDrSUTsm5YBW9z57VOmwuT23qzcQvi9cquFUhxqZpvSILGz9ThMV+S3gdFeiHJlVCLcpapQh
5UORHWvzOaSHFs2+cZNdICArJnH1ErJsMQma47CqSFdkx15BwTzXe/D6lGiJY+DZXhlCMgcxEQrW
a6sCvX12HI3ZGxLQsE+Fz9uHsX+4vQWyAYSLdGCGaXYsz45ddNejV5IBbxJS1eUQGfveCJeRv8R/
hChZxSmmYJAUDhcJJEROyKMArtCsrJLEjkRUXYtUdGemfXlkrHpEh8tOwRvz9q+/WoHGHl+G/PLr
O643qWomKRIazb7WrW2RI54By7GK/sgUdE5VTf1RQ7Lg9njX3wMYUDjuERgJ40zN06PeakckKkDu
T130BXtqn24z3N8cSXxFh8SXka7MUWbH9L9z5GE/lIj658Ao5/vCIID68F1ZKduVKV0NazEl4Zir
LcgeqgjfZ3fWCf2oXtoAKeAiRHE+0vvZo5vItSZX8+PdWuPA9dQixhQO/9xnYZ4lGLPIHfs1f8sO
UBlgD2gh/9D+QVyARy5Ui6Lft6f4SVF25XIQ34nWbJVRhD7LgHuLl/n5BpAXf9ijBH7KvWX3kTsE
tu/xd7hQl/8tt0jYu6kb+rm75o0kmti2+JIsrHSoqHLZRsfYANDkJf7TAwQCnW6PThEn364htKUj
CU5DTfBspBQjNX72ZIL3AohCJ3NLR3M1V/VRR3PZytV++eS1hRW8R6nSlhkjFpZOyj2vLWTnsk3I
+avJan+ECNDKuZOcAV2wFzR/z2ZoZ3OAuP+kN/XzMLTn4dKcdNtCJC5KfGxlrKAa660pyNjgcPpb
S9do2WRfvpy6Lx4q1NBbsjBzCoDbhuTSr0J/v/2TJUsvvrEGIKbndMFPVmtljyoSotK6O7ZZ/QeJ
Wj9vxrW1lw0k7DHEX3IwJ+V2UAOMiFKUo4XBnEGnDvBUK9zdno3kohNJNpvaSplCoDREssOkBEnH
gEAIxmrNccu24fL/X7Yhs9CH13Qdvh8e2+GD1mv7K/vhwoUwdF0JrZ9hCnTE5qyuD2NXbfQwcbO1
GEC2/oL/h46N1hEARAPIizq2/VGw2r0AfJAdALqsWslWfvIfXjnKmnANINlfErPFCrUbYG/m2KWP
xr7ZRfeQGwqa58ajH7mx0U/dxvb57+xOd4CEc8q7+K/2dtsGPin4rv0E8ZT3aczqTp+CeM+pg/Tv
EbpvbumVHiAjWwtQSWg7/WGbZlNui5UmzU+6wiuDirScRdYrrDONCVxBnQ+ks2Ps8FJ0FPcvzPuu
87jPELZnHoQAXeaSlVqWxB5F0WgN1XMdSKMpAKCh4W8DXti3F/F6acmyRZrOhcSU2w3mkzncAxbB
VZzXfF84lXP64T/tE+d3vilPk7M9vr3PnuoegUpz3h8uN8TlkZTipZJsFA81oZVfJDkhnyxJX47e
3KhJTchlV4F/gUqjZrxONarM8Rpn6/XWEUz5cmt8GQGUXmAmHTDCcrLO5QNaAe4st/bnjXGgR7or
V/J/sov1k27qyzg1BDuVfKZTMGyUE0R/g+QR3Q7H6dA8NJv0kJwsb03iV3LhfVLwfBlKpWMPuRvs
oh0ZrjFsGrRZK/qK8V1vc8OCCS6lHUoLECd8HYAP9xXJAwdQSZdt4z/pQ7QzBme+14IpSJ6hqnTq
jsO7vim8amMGsZ/6qj/41FG8NfuQHfvPk/llrnTQR2im4YocD/URUmj347baWk8Y+2xtF4Sdhgvx
WD/fGvt5e/uUSBTJbVHeOtajdqIVTAaoWE89RkG5qVzLbf0RBz45RtvaR2bPAXTUj4A3WAmXJLsq
co9qC+eQDbgcBVUD1hmoKGjeFdD9WpmV5KiJ1KNpiBaDJbvs60f0AliPc/FnmtffJ7tw+6txoLzl
D87g9t70D6zes4PexGPq1HfdyjWuXizoijf9rIV92UtEOj3tE0QltQEJrSjccWUBkRU0PtLeg1hB
ZHYbSieInxp7o0zPWviyMnfZyJc1+TIy8MTG0OlY2wvjW7mv92wb7QCI9LIDov1t5nbe6E2w3n7P
dqVfb9d0n2UeV2QrJWU/K8pl5NFdNr2fOcoRNbSNhr/Zn93RnfGX7rlXYUegMekjQeiAn8tBWdXJ
8Q6o3HrHD/2H/Su9Nz+A/L7sDCxv7U6QPbc+///L2kxQfALV7cXuQKZ04j9qINR/mg/WM4gKxiP0
jv52v9WVlMX17jDL/vTSXwZjrVVmIYMRGjC/cEv9bHch3wNUeBcewyOUsD0IgdyBEwDbkPqKF/rM
R6vTpnfRobRy6Uju10/7/PIjuAK5LgRIE1ik3kK+pePa7C5x3TUDF8KkBl0FaQeJwwBQ3AkXa/Rk
bdADg4wf39W7DFv8S/kFkHN8D70iB8y0gfKj2RnebSuXTUuIkMDG36lmi9GzC7gyIS4aJFZWTHaL
ihypQzxAzLmGkejb8B+E4oA9R/gz+Pa/7gcLqvMak5ss0hQZPnUNYmPL8mkg5Z49Tq/hY3FvHti2
cmK3cWMAy0/W/eAsLooQbxwQ3Y1y6H4g6l3xk5JVFFlA+yZLJ8iqThC2yjzUPNAod769P7KTRi5m
88XukpFG0BBGiKCdjNf2B+okd/m5DcINf0n+WC8z6gEr0bJsEhc/+GUkSomt2iFGCtPMG0BPgAaa
NVOQpNWIYOQDWlOY1Wr49q8W5CKJg8LLz+Kxeg7fLrhmd/KbzWxuw4AeISm+0/Yrqye5v0TtoIl1
DIplC15pj8XTgpjkX/6mP9O3BoJ4YJpFHzxIpkG14Sh7ZWXM668r9n9UoVDQMZcUy9iGiZdENRQc
kYWKflmgriliewWMJ8kbMlE6yB4h+9nNM+7FekCy8p42KN6AzgBCDXt1wTMniXdpWexscPbdXszr
9sFEMaFEmxize4IorkoLcIw0/qivkSRej2OYSMYYKUtRZRz71Mzv43Qg7CNO195j122A/R8Bo14M
gxlhQ1BOAwPCCYLaHug99pp3uUMyd9yMXnxf/8v2CCre7UP5RJHQuoSH8UpwKAlImX1Z0i9HKwxT
01AXFeb/PLtArd8lB/Ba7cOjYuONNPjKlhypVyIezVH1ebq9X5+h/f/fLExUCMorwyytFIeudztf
OameEdSbaQ/F2dO0M70ad6Z6mDHX8m7eFSdz196tcS5KfD80N/87Yyhnh0ZbYWxzm+yGH+QuPZt7
4FNeQblyQiFgbWllRik4FgDWgGc0cAwmZqF/79HIf99ePUngycQG4jytB3SPwWymk3aaD/XedqBN
jliXnCDN+7EyyvVcOQ7Qf9eJmCBeNC9Ot/WW1+Q9uqeHZFdu1EC5t3zlrgL9afzU3peHcOWpdp3z
32Jie/EIgXbQ72LE+DhtzK3xmu20XXRgx2RPNs0e8ududrJXfIYkGcJEgswERAxLMsNpVH71TwMn
C1jawE7xXJ+tJ/tXed/t8dBFBtl4nA4Q0XTNIF05dBI/LJJmxjEI3LQIZy63ASZG/bzrQDeVPaTo
QZ0W4tzeQIn9iUifkinQZbFgf0kVp66e8XOn5CuhocQpimXuaSzHlA3TFMxMA0tZkS77mUBgrG/q
ceVilg0hOCYbD6pmgrptABnUZxM6L+WYbIx8rRYoWx0heKkLBaziEb+sDnubWtNTw3TlApRsr1ir
NtFkWYLfBZcdRLvJlLh2+GYylMqV0TXq59u7K7k6/q9g3YUdNM4tbZ824Ika1e4DjchobhknOANj
TWtNtglCDI5CJg/HnmGUCvRIxAQL210+9StHUPJ1sWqdQVcdsamt7SNGnKkY/CTEP9nK1yUrJBas
IwJp+yUJQZ84GY+tbW5TOm/CxtpCeMe/vQkSAUhmXEzgy+3ZoDUZfVaKth9bquf+nHY4aobJm1Ok
jaDyV/syOtlFZ1z4M1EUUayqArWdUZ5pEhYrv0Jib2KdlictQ7oxsfZtS+vXJZ/5HgSavZfbbfRR
LSrfFlW+FrNcD5eZIdyelHXV0HQQZZwMk+2UEXVoOzR1j8exCt40Pdtj5s1rmLc6WCzq/pu3kYhN
StCHDuBbpu9NWqPRLm7zStmwlKWZq/cTnf3cLFWkXWKe740pSh7AB6uqGzvqM+4MFIwyhNph7dUQ
JELdH5pUEXhwnEgpczCJtcamn7vo5bZZSHyL2AQQgdiihOwJ24+p/QA17BNphpVPy47MZcgvBld1
idnlamzsNSiRgHULisRg8nGUdFrx7LLwSCyRmz0hCW3BM5QuaL91waLVojF7Tnd9hEr1DIHvo1WS
2Wtaom7UPjE3kKHWkLRVF8j/dJmnM1P7c3shZUdYcD8VLrC2VIi1R57vKZ75q8qSTcwvdHr2GtGv
ZLPEenk05nwMQbi8B4XtCXz9fkXXJL4kuWcm1sFLgyZzrHJwmw6FZ4e/wTDlREu0j9FKGY1gTEJv
vPrPqFV3jBWX2u9qOrrgiiNWuV3AuzmjOtjeMftMm20BRFfTv4SgtCv3kHV0dOOUquBsLX/U+U8r
RDOWBTXt5fX20ksMTWzMHgetZFGq6PtqIvycgTl80/O09AD0piucABK/pV92/Ystp0DsEIPFsLQK
nG3JebbAVFfPThG9GMO3RFwsII7/O4jKsnwqesPa10w9XvjJehN0iVkM2iS2Uk6UWKkunEldMRpd
YZa+Z4OFXvkQsirNzHUIMWiLBy6RlWFkl42IsUgTc06IoZp7OgHRCGBdbH5oA9G4A22qCZQiJooH
9ahu2qXnnqYlzbkG+0rsWBSg+pWoUmIXYnqVq+EyW0PbBlAjmPsaEMmjBsaP20YneXJ8+qQvFoEP
NUOl2irozZrHKeIX8mnAuPIFJS7FLDyNmh/gc17xpZKT/39504okJZoKwGONx8GftCrjpzxvspXt
klmFcFH23BjAEDFb4Fzljy1gqtr0a7bVY969314syU58pui/LNZcDEbDB2btB04CO0+zC7UpmFH1
6N/tAWQzELxvDOqvMOpztl+y5dEwUUC1zFMS9psQuiwrOy4ZQ2xGIVw3AVIq2D6zUrfO7uxeOQ4t
ulnR8Ht7FrJjI4IAYmZWil6PCI9mYOtBO5hpmk8zvk3rhzb/4NFjha7otK8+miZbeQJI9kZsWFFb
E72ydmnvmZnYr5NZdU8m0/vIoXgd/L09MdkYlyX9sv+TqSl9OplsH6nleAijHHlsA7V2R48ak62s
nuSMiL0qEIcM04QC72fUoDcupleQ7q7Yr2zrBbd5EWkdCcPWW5y5EVCCeXLK6/ukz7a3F0j224Un
XmiSscgzAD6KvgvylvyMkvnf7U/LfrtwuJE05mEDdFTQQWIRtN26/QodggzMUXXuqx35Fp2GxcRG
FRAWJj1pgPVBUBaYA9nU9XjftGstbZJg/rPR+4sJKWpq84XVc9Cz3HS0ctgsKt5IZbkD2wCCbEb+
hFH4BsDgWs30kvy6kvgTO1Ag5FXmod6pwVD11jEawvJHocU1GOAhLPRkq5aBEmLPa1TKUkVxUOGt
wYJs58yPe9NaMQzJyREbUmIdT1g+dVrQW+RVq9v3bJpfC1Kdv2UcYleKPYDcIEtGLUBn3T8VinV9
pgadTt7iNPRuDyGbgXD2oRqS6XFoU0jlNf9UCpZUde5P6LhcK69Lzo7YZgLoL+kZhJ2C0dQGiCtM
88NE+7WOIMk9LzaXaJMOslTTbIIyZwpCynEDej3LJYl1KLMdL9mPpal+fm+pBC8wzKA0ZJQ2QWS9
QkHLGepgHl9uf1u2SoIbMPSO9Bd+kCDpi5NmF9u6Nla8oyQ4FhtFsj6KlQjy3sd6Hn+H+fSUF4WG
XuH5bSThXrXwbP3eHIRbPmRdH/axru2zqX6JCQNuyeifbn9bMgmxBwQCymWuQtgm6PMI3iTb5lXs
NZ2xtUfDN5fft0eROGOxE4TlcbvQstWCunmMh3MNBl5iffTDGt5Gsstin8cFFDv0adnj+2Z4gBhP
5ydatNawIDnKn8nwLz7YHlRsKFvUwIjSB5VYT52Nlq7WXPG4sh9/GfbL57miTSYAaX1QLfY+quyj
bSj+7XW/+stNJnIMWlHaJSC3XVDguLAqmG6b5rtCW3NBss8LBxdULa2iT/oSMKXV3CXpok1RgmU6
JO2aetXVxcEMhPPLZ9ZB/yZsQd81gO0Opa843NxenKtGiU9fLsAv614tYVvqkD0PRkg6QfyGMsNj
SQ/K7LX1+exg+7+7FEMIJ5dbRhgbfUfBu1g8LomVvkI7yvKTOCtdRS1qUCo0c+UMap3srBRaKOUw
55s+BX58QmYUzYnztOVNjSaEXsu1QF/yCvWICCSDQPtwOASbBQQKXO99pOhHqkKb7/biXG9JM5l4
A/eA4dsKGCkOcJqQdoEKDdAIBvj4L8TnRec0mekXyPeTLnMgkuqY477QbfAvnGhdHVhPAsQMbp3v
44tj5Cs/63rTI37WxY992bQOuUGu1EV4GGfjb1MrG2iAaEipQsvQZKAtndJ92zA/6oinzvqOQKCI
Z/q2xmMig0LE7cWRGKXINNkQFiGPC66nsi2fiXXRaOL5ygwlVimySY4WGOrLZFIPIxDCxpL9afr8
NEz2aZrjNQyP7PcLixgOdjF2nNVo50yG+zapFkjXhGv5nKtXislEMu++tyDETvFoT6Aqotdt4SiR
drAL2BF0SEEfS8j29j7I1krwnCo4rsBnay6BQRswvLPE0SACNWWJhyrl2utUNshlEb9YXJbq4I3t
7AW6uUCqJO0ICR96aixrly9x5t6eydUwH2smeFJGcxCIRhWyBBUjZ1SOSsVV6wKCygk0VPctYfMZ
OljdAjWOEYqcEAFpV4aWGYPgYSMUHkCcrZLD0IeRy+r2d2OHK6hKmSkILjarZhLRxVQB0zbhOjT7
LbYrcAuHW8R4cT6FK4dGNgfBz+pqAcWQNO8DHTrziUo/IOW3MgXJp0ViyhoXUDXMKTlUo/bStFbn
xLRUvdvbfjXKNpkIE476qS6LjoDlueuRfs75i5ZWj2BA9npQWAHYPkK2olsTZJdc1yI4WCN81ou5
JoEO+BfAm40/a9HbaPUrgcz1wgSmI5hSGw29lVPKDjpKq1VhbstecQvTfCsNfiRgZzNT209xvSpl
+j6Oy9Yo+Gac/txeTImxifXWpcqGMJxmdrCHc1X8LCLTM0zEytDuKaZvJVcxRcHSFiC9snBp9UOT
geehK3TlzswsDigyT1aMQjIPseaqDuNYQavYPIymva9zVO9Q+h4T39Jwma4FnRJbEEuvo9nPjZIb
5kGbcj+KtI+c5b8MJV27BCReUyy7IlenZwlLwgNogkB7BY8FfmuQ2TvFt4BIJqDH//XLJGHUVsso
hHzgqayZA9aY7QRMEpjLPdKt1Y9l6yRcMbSBqt2g9fqh5K+aCcj55WxSe8X3yrb64nS+3C287Yme
5p15sPSWBESZ0c4YxvQN+zDt0hZyaRb4R/3b5+N6UxJWTLhkGjsBWVc9V4FqgTUE0rz+MLZQw7H1
cgf5R5aDFTwGpKpIoS9dhKZDSVf47aJD9ohraBG8/TskSyoicIzFhKxEm+ICaMvtuIDXwizpR8PX
iKwld6lY/+YcFYIeV+wBPbV0ce3SYLuRxKWXtXq1tetO85Mh14Hxt7QPdJkM22/NSyzLDmmbleCu
rwKTWKCtgOQTtAGHao3bQbJsIkiZDTHU2bOOBNpgQwloj+yYk1orjV2Sj4sl1jjHJb2U+Lia/1KX
p7L76NbOqezTl7vvi41bKN9C6MZSDxfyAKdDT5WtMajOofn/9rpLXI1YB037mABhDHE8IEMh7zXu
9b4EzswqXmlirIXllxN55SUnVkJ5iN6dvi9hVJkSI/8y7vkSrpQiZN++rNyXFSJGr2oDTPagc34s
MlAUFnSlxCVxMGLhM4xMZSyIoR2GuK+4M2WgB0NiKnuazaJyh3xAtZv2a0zCsq0WHIwRM4sR1tuH
UINgGVhzsoIAn7umDCHbaCG8QF80VWP0iByoEjYuxO2j4xIxAMCGdt5mNc1XDrJs0YSoteqqKAdE
lwDwi17z6Bcbmm3MzjE4e7hebb5ntUIgAS7este1XjvESUjul8huPBVyYDt9UKbNoIPG6fY4kj0R
y3dWu1hl3OsXKS5+tsLoiGzCBgrCKyhE2eeF020koGS1oCMY2PH7oL3zBowmyUroLfv2ZX++nAua
1HrX1kYVxHo67M0iYUdVg/qh0oxrF7Dk6InMXR3juHeGrgrSnp7Ni17ulDzcXniJtYp1uUXrWyR8
lDaIafNWjJDRZbl9R9FP7lEQka0ccNkaCREEZSErSYSYXjOgEx7ZeGf3aPdJV6xU9nnhRGvQIrZj
FuFemLLl10zGAZTauOfcmTXRz+8tlHCs8STJBr706qGuIGqsDVCrZcOhjsmfyqQrffyyzRCONFhz
jYJC/Tpo2sUdysVrkGIzmncza/3bs5CtlHCeUYsplJp9igQuJwgCps5S84farFdacSTfF8s9ZZKX
2diU8yHTtZ+U42GI3og7sHe/3P79kqeoWPAB+rtjVmImQYlCDGnmzaRYoTMNkFtdGmQA9dS/KLys
rJbk3ImA4gX8X0liAHm5hOox0XLoKdGVc3e9axwpQsGewqjLarbYTcCI2mxByJkeqi6fUp+WRXrX
R1OaO0thQ8IIU85b11j0IWgYV/0Q6kAFCHBTJQN/XGa91DqHxsacmgs0M4csHx0QbKePnLf14KHr
Pyq8ul9AZsLz+XuW+pmP/eL0eBSNak2h2gHBNMVPq+R1ogXoBxaQtMRrLDsSYxKrPqBZqhiv1Akx
cPlct6PbQnY9RELwti1JTptY7oGwLqNqrU2HVB26TUwSvmtUU/Oji+ZpxvR4JXCSTUO4IIxEW8gY
Th3ysJB3ZuSegXt+MtqVoPjz914J+sTCz8L7MKwRdBzGMd2Po+WXjQGCzXdVy9x8PpZacQKSFdIq
lpst0PWG6OxEX+IJMlHDUzo2oPP7pZC1WO46EMhkIrJ3mKowg0zXdFD6svWiOm93IyvpQws67R18
Zu+RMuxf7CVEC43OkxK0j3TaqFaY70Nk+R4LrnNfy+vQGy3QorcKKTaWBSnqkVO6L1H1f71tAJcN
uLJwYmm0yeaMgWVvOoSjpgekyIt7yDl2O6ULwVEFALAPasx2JQSRDEaE865bLA3DOR0CVsTb7MLj
DTEcBbMylR8LXbmkZIMIF0iKGJOHRQJxqba8V4uucvF0Zs7Sgp3EVKNDAX3522snM2rhRq+iudPa
2JgOef0WLrXLlNnJom9RC8GGhAvdyJaiyBtCDmHNP9ABdaqHb74hxWY9pUCLblxZyJTS7nEKeeIM
ebQhffF2e2Guoxbx24U9sDR+iZopOXAo3BbWtC/GcZunBvI9kCpVq96NazWYQJ3p6Bk0528PK3Nm
wsXecLXvIfkKSuXMCLIRunLdA9O7jaKsAVwll6EIdTYVlVVL1ieBqkSbhbOgpcrKZSi51YkQnlM0
1xfqZJuHnOqbzrZB1/cz0580hOl2EjuxGrnfWiVyOTdfrq2SGHY5jSCeJlUJ8posGtGT2JvgqQer
O6RE45UJSU4HuezSl3GWxcrqHnIFhyQrKs9OCu4bdQsSWoV9T4URDc7/HSKrSRtHHWICg7aO2bIt
JQiE9DWJDNkMhPM9LkMdFinIgk3zHEbPXbhJUNC5vQuybwunW1sgowztrj5I7YR4TRWBJijX7kmY
mCv7fN2gqKhEp9JlVPoJFYuEMQAnxrfEBLVrEqWvs2J7kwEZZ7yaVy7g606XipVEMGNOXT8hai/m
wi8yxeX2gudHfmgqwynVlWhFNoqw39qM4z0xsgRW+qxaHETdH9rya4H+QxuvOZHrG0NFXeCwVkuS
c6VAzrM6zCYDirFTc6c3+MpSyfZF2HmlgSwPq7QlSML7Wrc3A58cy/ph27PHIeBe9t+6bKkoEWyU
VZPYtCDo/45AGmJV2yyFKI/VBEuWBmja+9bbn4p6wWS222ZGK/1hAqzIyfTwhVv6ITKA2Lp9VGQL
Jrj1ssnsbOoglNOCF7zW53e9zIfXcLzAyKuu9NQcWojOnGdr1F7XvTwVC4lqligLCRsSZNXyUzOq
l5mqm9tzkViXqBs7Jlmu6SSGZmxlo1PUKou7oYmX84zLa/e9IQT/vhiQV1qshB3ytB82bZ7/Npew
27Q65EW+N4Lg2a0y7aFZqiyB2aI6GRf6i7HUP2JIAqwMINlxERHLDBBQh41pHarUeE9Jf19W9LGo
LyJ7WnGkFv9d1OaKT7leg6BiYRfysqbegBTxQENqOGFU3Cd2eRelPajT+Q46tY9NN0SOAVTc7dWT
TU44/0MJPIsJCbqDzUAtHe+z9ldIdpFhO0iWOjMpv2lq9L+XI537plpq5KpRxXFSTKGu/zbzN92k
WMItkpiFVaaRQ5Ivd6S6sArOp1BZ622WeHqxeGtDPw8pmpwECSUeOlxjbACkehSD7CsQqoMcHe0p
t/dDciTFIi5qbfEQLQ1y1ZOme7bKOqDXQMabjGa3suWS2Ygl3LakJVSmxi7I6ofM0lzUon0C8jDI
64SG+s1BhHMfM06q1uBdMOl4bfLxUa/oHY3aPcjk3/qiXXPH1zEgJhXLuSHUe2yiRfQQd+lDloY7
pYdun35OlNzVCwjS1vVuzoHWboA2MurvuTURB6oC3NyOWZgEQDofu1L7mYx56dpRvsZaLtskIdqD
rJYCJot5OiTxnbaEp1LdQg8KXC4DRPjWeCwkfYZUrOxCglgpQPhdBfQXfwUxwwFMHf1WDcLR4b/N
H/rZPEUP5AiGnN05v4ufk9+3rfw6lTF2TXAH9WIXCtcxMHms96eqdk8QxtyblXtSdzGCz6DYm4PT
9c4BXEOu+vds/jxn53O6DVfsU+L3xKIryarMiKt2OlT1EJQ2fR8jdNhDlOzRrEevy1jmUa6uETbI
RhOChlrrF2r2KF2DZM1dlr86OzZgas7DczZydwrjlShbYjViORba7IVmKUUflNZHl7buTFMvNNIN
0hzOoKyNIolIROzrlPN6yACIhNQ85AFn2wWOZXvbMCTuT6zJKmmc2l1JCgQjs2fWKkAD9Z6Y80p0
KNkHsRrLyjIaIG1SgNfvT1fmaPuD/HH/22RHZVB3GY1WbjvJNS5CU7NEncw4v0wDfnszLswLa7As
TEN+jBbc4QOEP9CwUfkx/Mf3bg6xZFs1KEVB7aIITF3b9rzx04E+M4t/z+OJEFVU46O+CbU6IEv9
ZJfaiS/pIWT60+2Nl9mU4BBK8A0nkTLVQY+cpF7SDQQvVzZDZlNC+kfRul4vkrlGmWuJAbGGPEOs
ZE+UzNbKsZP9eOF466MCMSJdwYGo5o2Wtw5YQlY+LUleUbEOm4+ZlpRx1wd50j/asY4aOWkcmzMv
H9t9ofX7WZ82mVY8DeG4v70ZEvMVcZVRBelrmyPVwDP0jHBI8xEC+POibaxO3bcF5EfCNvK4URUr
xnsJ1v8/8UtFVGU3m7Y5Z5BawmRbB1kUyEeG78MACqlVSMB1kROTikVbBWRihJcwhEUFjSeUkqBI
FmtQ/EXftNv2inrkVTnuLGvWDlZjabtsNJodeCiiPSHQcW7slm9HNPChgT1Sfsc9oU5kG8mdPva9
m/cFP5OS9j8HJU13F8Z0p7VCsofUYO5XJhr0mxRCeUYMKPkCajCnnRLzybBI+Xh72ySGLpb6xtKs
7SKryyDi2gWquLMmcx8n2kqqQPZ5ISSZUAqdrVgtAmgCe+0S7towvquVZuWYSg6RWNpTklZppjAE
XTpUJseim92BQKH49tJI7Eus7akQtgRq2+bBULaPdOBeSdIYmk/lE7pBVlIcsgkIfgaA/BmLDfHf
bta2Y21BSmV6vv3zZUsvOBjU5ouhWNQxWJQf1I6dBQ81uqbpIPm4WNRLukmJlnkqEMumZ06s45CO
53aVaEiyLGI/w1wqeWvYMfQjm4WddbWnOQK7KlxZdUnIowlWqVN1Nqt6yUGJD04TToxzFKVBSLOz
ksT3ZTd8i24T3kP77wuWZeZctzMAuwN9aPLG79p+JeiRrJBY9kSrFSNwrHmgLI22azVlhrCWsdb9
JPv6ZeG+ZL6zKS9tBnrQII26HfSq3oxuWHPb2ue79JrjFu5tpe2aDMQObdCmfXFuNdO8H8MUND5N
OM9PSzGMg0Nbrm27Ru0zp63GblNSar/hrNMzB0FhfUxBFHDgeMadKl1LnkYbYuWems3aewQIRe31
+gKG3xjtevrnE2s3Ng19royMlC5TGZi2lwZsOWU7ncG7P3PPHqKmdWzII3Ru3ZHYvCgN9LscKL/Y
sQtjeNKMInqsbat0U+ui9IzGBQIVk8IGhQiPVUBOGqgVAJNdxBtFL2tXg37xrxzprF+J3RcvQ2l0
P4FAr/6Edl29QL5aeWkXLfdaDpVuZyjsbrOAL94byTj5caQUB81QmiObEDaTOTXuraXWj0k1FuDl
p0D7QxB5sJg/c6N0ypba3DMMW9PdDh2h+DXgHfjXGFqG5tQqd0s0Kx/BNd5ASqEswHiU2OjSG4r/
cXYlS3LiWvSLiEASSGgL5FxzlavK3hAeETMIMX79O9krm1dkRtSmI9ruBlLD1dW9Z9Dsixcp+ynp
1PSSC0pCOJske+nJdyb6Bjz8rP9dElXfVsaROw0kxUORzc8gw7wNbOqPgkG3edRygrA9sAR2zKyQ
xt3BlkDfdzO6sBFOyyDCQOBfc8tvNGzrtWRsm8kkh8MnmOZFWt3ltvteuXPsIzl6PHM4N1wOT7YS
CnJgtt6CYshuSeaiYCph496UNWSHNAlrSCoGqideiOBfBB6NvnEOaTgYJJ09ECFn6mVQTp3aotrM
CtwyC77oG6Qmb1YJzzsIG94qPlvI5708NA67mx1v2pVpEvlFoZswhroS7PzSyW+1FgH+n96346EL
LRIPELlrAFy2PJiP1NB97tz/fqD1ezYlEH0WVGwGmRyT0RHvelSun7auQTEbUOSyh/IkjKFbEC8y
N7mjCgJuPPEe8qY3m6iyoh33LHDdE/ILhaniWypUfJR5ku/qYoyHoNGjd59YZH6mLaZmrLgFgItb
3M2lU+3LxOl3th3/TgvH3sUmvRsj576oAeeppPWoDKyhEyfOAntyyh2NXY3sLM52cYNiFdDbYte2
du97JdaNR12ZB0QO4D3BEhyQqc7ON46E8/iQFU+s5beYjjaovKm6nXXN8/Oj3ypiPfOMjfupsNoH
kdnwPFKxc7SqrtYB/Lh/Zk0RbydpF36G5vP33h7fW0vVhyn36JdkLlKggdAZgdaE3BDWACSJzecE
aUdqJGKNfrRgLh3Y2nSBgf982Pawdmw6Oe+VA8WAXMK3siNOG06OmQ/tOLqw+OJvZZbjlpv0zJ/7
+ZVVsQt/lyl+mgoAYZhs5iPj8GtkcZHttKxAx21mAiBX/tb2g7WjJVjFKqny5xQhKCh6jn94ygRA
fMPQaEh+V030ZMmq3dPaS4IOnWNfgN4DhHhcBcStX6eo+cqzhu8jTeBHjqJKoGlLfdetxe00ReWB
ZWOMuWnGjdZOcuRcNPbOzEUTyMwVgYtm9M3YEOcVh2Sz5VWXh+VoQas4RhXQ1QA+lJGQR1FM8DUh
BC7hU/wAY6K08YsaISSrHNigxharjlnTJ7cewEgbzjznx6Cg5j01PcTUCAEGklV6g+O+vO1YMnyH
Jd6Mq1aWH5XoGaRGHTrfkqlIH2Fg0lGQcHIQsExMOux5ynYlqm1hdzYftcTwR40phfgafjNy5CJA
GBcBdSBTBOQrfMR7bf2cPJlD+6PMNpOGDOOgUwPFSmBtsiCdEvfZGXRe7t3I6+8SyNvFcHas63so
d6XPI6FwWS5kVu1g7h6FrJ7VqwG8bKOq3IANhpCHaGR2xsF8Mj5av9veIlXQzYMC0bSm9ksxU2jF
25Tte1dY31uuRhN0E2UvhXZr7sNuw1FBCTznnnGS1xsFMTp47lZWeVO13N46yF1Q2HPgQSmduH9g
hsepzwQXcVDRtEZdJRqgzTO0stSBSGN2r1Qhv9liJD8uJ38ruStb5JVSYYGKkZYnj75M9Y0Nwcwe
FWF3vtZZXnvBIrvsuMyJ1eFgqpuXPP1apHfKqXy7IleS75UEc6kMErktDk5oDmHj2XsLzMsNQeyF
dJ/+XP8aTLF/cxxVnulV81zAOHkOKAp4E/udx9Xm8gSsVI3+jztcuSJFwbA7RVk+Qb1bbRsXlvXO
8DV3yfeOxZ7PemjkXX7bymwsaS6ptpWXWsVwzDt3uO/FHD9hyqdwJJb3JZLJp2RSOV2C1KQbZelE
zvetydyoyLx4Vf/rUz9hCThTkF8kZVPUJ0OHn6DWvg61Pgq0SWf1yaLOUqxsGgTBiebBXdytmtth
nLIXsFyiU1/z7ErFa+VmsYQ8pRpIx7nNhtMQG1gHFqFS8Psh3yBv5NfO2+WhWtkb/wd+inCctLHo
TzP/hU0I99s8BPk/vPz0lULOEvnkVamFqiDLURGQ94NrvuYs/qPh6YtA74Twtz60DfSe8+hKBWLt
rrGIJKRDO2Zq1HBKh8GPgSak7MvlX7Ly5CXWKcU1pmaA3J9KGDfL6M1Yr5978CJ0dHnvtTqXCB35
GPJy2IzIXj/36MXNC3A8Z56ANzoNzd0MWJvNrl3ZV2LEEs0UzzbOHrcdQMT/Bi2NwJkemkEFwL1/
LmQvsUwUypxdHw/FqbedPxy9Ct/h4hcov0+Xh2ZlYS69K2LpRGYekuFUtD+i5A/t2It2IEufT/f/
QaTt0jft50DjdOlmQTOguDsPqxLeMT6HYXdrX/kZK7t3CSGlEcQQpsYFDNzcuBxus5CeZ98vD9Ha
HC+OfSJs7ZWovQJeRKvaF+U01X4S1Y7jJwLUz6Ku9Pbyq1YOuKVhRdKRNqG4LZ9G0j6bFIrsXv/U
xvNuxgXKIuLoufE1Qtx/xID/rxig8vbvWZ1ZA8+GWbenupDm1m2s6ZY4aK4HPS6xb0Bh2kHXPY52
Umfh1POy9lPp6fu4MXCYsnFnJ4FVxhjsLMvNLi5BqxvRZqFh3Q/Z9wTljvveNvCx721eqSBlM+4O
vOHJ0SnaQuCS717jYn0clMjSDiOxKkdlzdCfyAw5efgOVDF/uDwlH28QsvS9yCUbMhVTPFrZAH31
084hYEFTltwDcYCuZQZqtERuXjc6v7LpP15xZOmHkTAQpHQMQLQaayChO/ZAHRugEw5vsdi9kkyt
jdl5K/1VjvJ6aM00ZOoRFH+P9GsrrmD61557/vO/ntuOhA09PhViS3eiPKr01+WJWHvuouzniFii
Itf1p2z8Xve/2umaIenag+m/H9zoeEpHhgfX1m1aZYFS1ZV5/DgqQVT13yfTOIoFik3yyGfcT5yq
3VSZ+DG3n9MAIEuTigScpXiMY3MS+kVFM6q5U6CrMrw84CurcGlO0XQ9cHQSqzDv3e6mpGpjlRBg
r2naB2xmV5K7lTFaGlKopG4cOev+JDsZfZFZIU5T3Vr7PqHulaj6cf5Ili4UpaOsATer/oRi4LHF
7PZAbqrhe5u7YR99SsaTE+88jH+te1MrS3QJAkU+NKEhX+3ox+V5+A8K8UGg9hY7Fc8dk0qjnzGY
NnnBJTe5AQKZHOqotvYe6iqxzwg2XOcR+Id0JX2aSSvf25SMqNBosEPcJg3SLDL3vU51mLcu7ALj
qNjZUGLaZ7MNDYEm51vSWHNQF1P1ohLHgjz2kByMisW2Trx212tpgmp2Bz+H2Oqmk4m3NQ5KUzEs
DPxyyOiB9hFsy/u8vE2cxDy2A+a1jlQcRI1Tbcp2jO+YaNwzrQhtU9SkwSppre1EG+57EkIJQ1M1
e2p79mNSsnFjl2OGuqS5Bupa2epLxbBSJTprktgcddGYIIdUz96y5+pweaJW+D1kqRaWMFnyXiOS
kKIT+94rul1SNNlmtsm5KByPsCJjxbBJYPkOYyjdbOupT0LXKeoDITNqnLQuwxntd9+B/nsJP8fC
CtRowShWcOcOEhzTlW9dGYmlXlElu9m2oxHbjg4viZxuKtK/XB6GtUcv4imUcovaAaD8lLfRvLfZ
QI9Zba6B+z98uvg/Dgl1BDqHdkdOmrGQI5ngnXflmvBhnMCjF5cmTUkGcwWHnOwqsR9lF8sw99Q3
Rw5kDydj2IhqqJJdHqSVdy2vUcVsSZN1qIEaalTgJCWgQf2uUBpGEh3sRXh6LXog/Pxf8Diz9/8N
S12WRCUcFMmpqvk3orJblqEso6iTXDnk1n7J+c//inu2qBNpIg8ypnMUVuY+zxRSsDSMXTSJ7Oxz
c7O8aFUQ7YnJPIEdNIy3UYtCHyX5IePjTg/qSdpc+J+bmEWwncEkSE3BbJBP70WkQ0UyFLfvZvdr
K6/RK1fW8PLSlRqryvkg9aki6U3VeXuluyv7+sMbBKZ7kSWpyC7wna596pC1+m5qNWFiXBT8yHeW
JugGKgv2oLnzmToDXrfY66ZOeuooQzBa9Dayc3Q82rfPTcQieeoLMbflDI2+hjQmRJEvmKNM+dVA
93VCHixNv37uRYttz3imqnKG3F3RxywcGE23xJJJUI+q3jQq/ebl5bVq2cfTI5Z3Lqws6fU61yc2
OX8qM1UbQcYHKceDqeBg1o7UN0llXVnLH+ZWQiyvRRVroOspoHuasq7aQ8FgPggLdSYZfU5/Aa9Y
7P6xVRi6QtqnSE/2XRaJ4iCrq9rcH6agePoipxpRDXVziWAvy/q5r1u0bnjyaBfqWbrT78vTvzZI
iw1fesMIrJNLTo49nWKvey4K+kuq6TPXIfyEcwz4KzzGbVl3Kh/ImTWyGRQsGmGC9rkvX+x1O52Y
pV3ExLSBUgt6cmT4UfbX8tm1sV9sbZqQJp0ZFk9Z3VpOEuaoPdnF76n7c/nrPw6CMPb9d2D6DmKI
Y6yBcW7plzFKb2TnXiFvrE3pYkf301R0SlJMqaEBnZpnk6ldl8RXwKsrI7O8GNW9imrRApWXADZA
kNil3X6A1OMpLyp7r0RSXAnmay9anN0Vz10pGw1p+qSBsQHqKH0ASXIRWtkYHUEXuWpDfJ7U/88S
xPKKlAATYOIGjLx+aItDrKd+DCYAYwM0RcuNC2L5Fl3z6U9bTNZdOndzUGrdoD83GPXAeO88TBQu
vEGWqvpoBqiNW45F/Ro5/n3F5dQFsRzt1DdoSspAt3CZ8uOJ0GtqtysjtSQakozKHKm1OaGX6AWi
aPstcGxx6OYDbKBbHV9ZWWvvWQQL3aNCxvVonwo3frRBAEMHcoz9nHg/YT165SUrh8SSayhEPNnz
zCBonx4mwEDmtvbRedqqYsRlCGIV+ZWkau3XLAKIYzJX1ugOn8DS+Wa85niG5/lJO/1Jscgub/O1
dyzCiOypV8djp3GMf9VoRoBz75E/cXmNdbY2WIswwso60o30mpOeeWDNMeQp3gtn8Eso30Xsj74m
SrcSU5bX+1TH7SRm7MXM5mHhGkAejLpnbfnj8jj9pw/80RZcLC2T69jxnHI+RWKYoOrVJoL7JmuT
KYxaJNN+SvUfeEFmP3gMJLWPxlu9LaWObtxh6vd01qNPB7vfjLnojl49/vakFreD0GPQMsvxK66c
ICmIQZeOJ9/Rrsi+d8r0d5Zwx28xx5SAIVhOYOd0/2GjJMAwLQwWfcLm0bexf488ipqDqEi3Ke2I
Pw6dKV4BRipuGioh2Fyb7M2xi3NfHK2trGuG0MnTZNOnFhVBIvNiV5DizdDSPVXIHba0rululKN7
1F1ub6jt1AHANHI34IdvUQyPgmlGyaJsTRYwAHKCc0U5dCpTPjUzS5lPoRy7LeZe3JadlNsBGIOD
C6XonQZuLQC/FT0wCII9JtnkbXQ1D4ALqBQWxrVy8ykAsKysDw1UIm/noU0eG5UlpQ89QxfYjrHX
Py/P7sphJxYnUtZz5lgVktm+RNOykuQrbDeugf9WHr4kpuaxU+i+PwMim3u3f0Xw9i9/9cdXO7Gk
pbq5gEkUJvUUt8YvPPdQyzfQUv2U/8T22l5+ydrXLzJIOx6Tpu4ac3IyC+46tEaS511rb63s2qVB
q4EEetONPSqkbk9D4FMjP65dNC6JnW4+9/2LfZu3kBwCUpSdPBG/GFBSfe5ea7au+L+jxvNvklTk
LmTk27NwPM2LG6tJ2EaD/hFCYhwW1bQf9zolZl/H0KypWnt4ULIQoU7q4pvbWc27p8l0lFKyK5O1
Em2XfgTQJUtbAWHAU5I5ew2a2Dy2ODHKpPfTFBmo24zaH5NrLr7/tfg/CoqLE6qF92fbepZ9Gjmq
IintgIchPeXfeW26DfRB+10fAd2ZN9P0K0+UvYmh9Lixiz7dzpULJUYu59fLE7322xcnWT3pElkl
cqTKqo8Uxpt+Z5lXb7S3HuNNMFSW7RtxTS5sZVssS5WtJWwFbSTI/iUlIKmNP83XGh4rR/KyTMlQ
QXb0iB03jNa3Of46pZ6fQIDdo1fOspVvX8rr94Z4U+3grBym6M5p2xfhyPDyJKw9+jw5f12nKsVS
uCDDFQrmUF8zQZ/ysyDc5WevBIulNAZ3uCqGBkF6ssRLmXHiR+n4Brfca+zDlRcs9bv7yqlTjUPr
ZJURCq8gk6bVTy7YNQ6u/DiL54sV6hK7NSnh06nyhk07fceF+ZTnPMjYa5ekG5TzgzxrrsS91di0
yLySxJieqZ6dALy+qTs0xUlSRZALbbJDUjm/rSa/i5zyN6TJtr3n/qjHFlgUamaf5anyiWyeL8/b
ynpessL1HIMkMeBDYB7xG9L7myhz3pt++CmMc+UWvzJzSza4zMuKaVa5p7kDfXCw/XoqfNVcozSs
HLRLJnjKHTtW3NBTbkePvTM/5qX1o5T8MDX1GXh+7Zq0EsKWot5m1EPDqdOdTG8O1LADqwe4dDrv
ELR8aobobYQu6+VJWdmoSzp4X3ArQQXNOSWkvlG4Xfpdf80geWXCl6RvoP/SysTcQZu//21VVWiP
EEgygI5O0xU2y9orzj/rrzhTiqjzBku5Z9upTRU3/th0W3dG2ni1Ovcxo1CIJenbpq0xM7DspxrE
ApNXvrZ3tTgPVB04FaBh6SsX1Ief25U5WftRi/ggCK9SUVsQdJsTFngT00Edec/UG7aamZfLE7/2
kkVYONt9QmoAWyWtp2eSo/1YsWTvmoTgAnDNq3ptwyzy6Zg0QJHPYLuMhCRoA0lQSVvUYoA8CPOx
egNx5Ep1eGUdL5nc9TAXnjc6FPfL9AEd1x8lt64xhVd+xZK/DXpC41V5Bm+z3D3RaMCVJv3OJxN4
OnpuKu/Lp2ZkyeU2Ap5aLmyXjrhjihCWPAB3N3LceLqxYLMlit3l93wsASHEktXt0qKGjiaaWq1s
611hQ6ZVc22/UZAo4M2cl7hEanpIc1aHA49i39iTF4DAwZ4uf8HaZJ3D91+7NsFVESo0qFlO1Avj
sntPBwDYLj97JXYuad18GiZWZ8I+wef00W7k3kmTYxnpp0EkO5N7fyb7WnN25bRZUrwtOJ9pHOPz
yeT2PUxot0AbHXCdvTJKK2mCswgDFVD4umSoG0deghqTjTZRE0E7QG2ySsFvw7bL0EwRKg6ShZ8b
vEVQAPB8pMAKzKepI9FtYqR3E6Pg9J6McQolRga2D1e9KgOIgfJrncmPEW5CLF3loOUPjc1WNycg
kvqNzgV5SHQ3P1BF1CsHgO9bBjHTzSBV8ZAj6QtsVfd3tpeWe4Ag5wSkKgFuEZAdUKO36GmW3PHh
6GXfaVLrkJPI2UdD4955YGoetIL7g5PihwIdWFpXanRra2ER6VQnB9BxJ8SIxupCt/MotF4j/hXX
PqBYLs/OyjuW1PaCORDF5LQ7qRgVOhiW3qVRkgZZ0lypaK7syyWPnVcJ6UWns1PBIEClyF2Rg8z0
uY8/B9e/9jwYTlRPnbAAxftlYextGJ3TT/EZhPg/pno2wD+IptDxyEA9RAE7LrqwL35c/vS1YVmE
qw5Clz3gvMMpibvfSWKd0jYyV876tWef//yvYalRu4pbS0ZHgk+/m9th3li2uWbvuhbqGfv38S1n
Ki9aNzm5wot2XkdpiNamjfIuZAN0QhLc1kHZ+gJol7oZWdvvLHQuQriaD0+XB2/l8GT03y8wTeEq
NVPr2HQ/DDd+TKxNkRRoK8Q+qbvN5besRP0l54cNpQsnezc7say7Y2nxSwzSgRJD1QGj0Z0PL/Nm
oyd9ZTGvvW6x26dRzo6WXXSc5XdpwED0HimnG8mlT/L4sWyvlc1XtvySCuSmomJejRfpmr1PLfBW
nD94xrp201jJApdEIKt3PeE4SNHL3DqkvPuSwLBlKKzQNvOVzGztFYuNT2t7cLRnslPuTdADd6Cn
nvhFCqZifu1etrKJlhQg6o1WRAR1TroZWTCYonqLUuL9ury21p6+2P4FaU3E0R85CmrAn+3Ie8/M
78vPXjnj/zsS/9r+GqY5Y9RCSwDsbwUiS6SeYeylfp4VhXd2bo9PEmzvB5D8vNu5GgDgu/zejyW3
hViqR4ihzmYoDI4n2rXJriVaHiClBxK02yrwr40O0Jttt1njlTceaFtbgFEsSFx3wm9wDu8k0vot
dz02+PCBbPeMFcWmBAAbJlRlfC2uU3kOEx9UFu3F6qlTXkZVG6Un0nFAKcupDSsvYgGiVvw4pu6T
N8H/RI3ll8hpqqBCarBpcwpOL62jnZRkuLHbs3i05dbpHkCVNzXFLFDMeh3RiMTNGu2bPLNvnHIi
PpwGCxCdoXQUsckN48j506QoH7iOPlNLK2yRXJ0iNXkhKlAUpQU4dcYt+64gjgLKQf/DGWIo3afS
fWfGrsOsMXkwpIz7InXzEN65FezmDMTuB2rbym8cyjf4j0RQG6eE0J/3e4YqiY3YDMpi5cka2hWk
DNoZXGw6yTEYlZw2TgOLHxAcUj+vdHLMk2rcwQLjT2F3EDvtPbXVbRltXdYWQSwg1EVtycG55n0R
wKQkAkSgH4cnAG3dp9GywL/tvajs/SGbRB5M1sD2bgHFL9+d5fQFbkhFG3QtMmvQrmerxS24AWKp
6S33XkcWA6ebum2y0TwdXoAplBD+Z674mk0lapadm4j3ShgSqDST77Dmbt7gDcC/aWMgcSBBRgjZ
uTJtZHvIrMz2HVCPtxVlYhvhpA2Bp+3AtrO5L+sGlVagp4KiMIBpAk8GmrHt4XYUdm08fM26FrOY
QvHHFIUzBrhSJe9t4trgTBh+0rmKUAGfcjDiY6LDGdyrn50Y9M5q5bh3XO7uVDOpQwEA4z7NZ73p
JWAylmuNBxT4waJWWtxzXkV3c1KDadA1KW9v3JZAB8FhE3YD661tEdm1n4lpetRJjgK0l4xbqdpq
27stC2jL3pitksAtPBnkbhOHMkZqz8YZ2mBdpG/gudOEkMulgTUW7bCpkh5ldMIse+cmPRyRE4+D
v6QLZ5pCWF+l7UYSItJtWacy2xJqySLoyii/iSY2H2ZAEppwIhV/E0OpYLJTVE/QooKnLWQkNnWd
ccyNQg8+Tzj70XJR7qXi+aM7VxX+fmb1AZLgtPcbTNamVS2U7ccyPkaokz7zbjSPCCXeXTcXdQC9
EohywPoU5D/al+ChG0bYK0jSzqNkhuahIK46Ndg6W5GmQYQiwB7ygJ7Pobvw5Eai/kmarutDPoko
KIz7k5dzeiMMTG7hL9YBkkC7/j6KtN5FcJbYKEHlJqOF2tQQbHglos9mhCHQp8HRTrcDrjEvY52R
V42Oy1fRT7Pjt+j1bRTKhWYD3ll9YBFUwJTldejORvn86hXA0ziNhT5nnisntGy4EjkTzQIE7Aqt
2e4RTtUwNyOs2FIXLmQDMAxYDwDkxJsBDuWv2irz/Tyr5KgIr4NJQdkizbJvMcKlW3t342Brf4Ce
6MZK0KrwHMuAuD2kvqYAXFSjag8UPd/AbYQXoCbkhjiHagwq1FozkWAGLOGnU3YbDU60g+4AvCaj
8gt8ZGB2FLlNoKoC1cLO7Iht8VD0CXLiJH/DoAxfMqtyjwR7NxzF9K7iisExcKj8ZPTeAOUqwRFK
7R9d1divkgIzyKsel6sqCc1Yo8mc8sEfEVK3Q5kVR9eWsQ8INYH+BBSw+7RpHqG/rf942YS/FVl8
I+aUI1J22fvlA2wtMVqklZ1yC1fGk3NC1v/dLuAWOxv3IVKy+1xivrRW6OYYsg0mj44O4C8PfU3n
cJTJsL3y+Stp8dJ+ZGRVSgudjCcyzAwK/nyEiE1ORJjnI3t3gVQJzZyMuzzRMCRxhzkPPDOxvTVH
8aZh0Hzyo1co3jo+6sTwTIHySf4nnRwakCibNmDZlaXveomCG4v2gh44zW0e5+OOSm4/6ZaZUxfr
bjNGmx748rshnsudMrn5kUWADRVTX4a2tvKDzsy8HzoLil1lU9fvceKQr12SpY+x57o3PLOcg06H
DCEdplcKTsraz0vNd9SDhfY4Ir3YQKvCvuHtKAVAMrx7LGyrPPQk7oFx5Xb0jg6F3JrUs+7nKqqv
+jCurJGlUBNjMzC1op7AGGomhEN9mHPPzyMW1tQNoSP2yroSrYLocfSKZ8Ym7bMGAiVzzF44HFYx
rNXb5fleSYKXkkXFaFFryqbomIt9bd8UVhYQck8Nv5bPnS90H+RJS3b62ayYeKNnHYupPVltu+1n
CHbZjAY4gMI0aY4jUBiC9juGvUoURx3kobXqH5d/38pyXjLYO5Jx24xNfpqb6JR3HQlyu9sLCES6
3Ot8lKrcK/tybSQXF2atZm8cU1Tjx8j+OpriYSqhVz64lQ/ziGsaUGsvWVybawvp7BAn8UmQ34z/
grhdkNL78hr1Ym1hLoIXcXt7mpk3nJAd9BvewbuyreBkBbWN58vzsfaGRSFP9EXZDuMgjz3WW/SY
jc+z+8mlvLj7RqC5CJATomOc02OekaDBXS7tHxvydPnbV9bSknMRl9IdBUOlqKTVc2ypX1bZP0Xi
NUmA3+zotZLByrXu/xgXImkAFcBrHGBObolM5qCKyfBy+UesPX2xgniJHEp6qTxagiA1zQ/emFwZ
n7WG1BLN38baQPIIRYGRWtu+yXYsKm8sG9q80/weUwX3vvxVVsjHcX59btvZiwXVeQxtcXu2jvZ8
39rvTtPs+vQ3dHiuHIj/KQt+EMD+j1Od43aiUM48Qa4zugW5o4v8voavZTWrecc6PoVw642+zLgM
5CHrbNwBjAS713L7gy77eWNKXryXSVQcqwrpbuoxa1e5xdz5nV0XB9i5pk9jW9U7GJirwEhOP5WL
8CVqLJ7mHto/g3eMESRYLu9ZlBxskW0uL6WP9zKaZP9W0HRTzh4u6BAE7CAV5XholTRugRZn6j18
5g1iydrJuNX0UwKsMtjyEHQaNnn1zK9qFK8E06U2QunIvsqLHLU5NcKC+KkWaF7A6WW45iP68QCJ
JU9HSmM7XcKtI2n1viQjRN5I+7N2xyt7+eOAxJdskDZKMirS1jlZjPq2+ZX1ADF+L9V7xq8JVPxH
Ev3/5Y+bzr+THDNSUovl5UmKkd0l7VB/MZBI25iqMrhez0N+jOTU7COHxi8JGbxtHlldoCOKxK+r
2CHrYIBg8XHYlNBvuHczK7+NCaClYTzQOrRtW9j+6A3DV9zY6TarQW+CyBm8a3xhRnJneZP14ig9
39SS6DtPofQgAaeF+p6Yt63hoL+NZtw6jc7u6BxNz8VQZRD1glPQTgnb3jjd8GamjD73HVzUW9fu
TuhTNO+z11gSRF7PS/2xLpF+VLgA3tC4Ge8jd8g2EF+2N+NoyWM7y/HHyCew3iRzyU0Nv1bAYtD7
ii3nK9yg+F6CfPfmdjY/yhm+hqLLxaZSKLiCZG1vihbdPTmBEDswiEAMeRUBXNqaUNlTvJ9JXO4a
MtSHpJ2tPbS9UqiJi67eeKzkNw5nZo+GGgSzsN9uHCgiFX5CzvKPTA8Yj4K5887JvWgbOxm99SZX
tOHlLfjxecHFIr7GphttN9XesYjkhjv9o0zHw6ceveT+dOUoEirQ0ZlhRhxElUsfbUOT/eWnf7z5
IDv878JtOlU6c2NlJ6+nbjCVrQU3AfdPNkfWp0A9XJ7f/HeNNGEmAoPjLNI+hjDmDtL6N0uvlRhX
KqF8yfyhTjyblAoMzz3u4+pheJ2+U1gK3iZfxkfrG3333ocX82hugZG7coJ/HBG5XCQHrBjR5q9y
iQPDPE0WvXWs6SYS5VtK1JVW3tq0LFLMqnHavuK2d4SfDATkeqj40ajbdF1xJSiuveB/nF3JbqW6
Fv0iJDAGzBQ4fbpKUukmKKnGGIPpjeHr3zo1qssrcqRMrnQjFRzcbG/vvZrFgtWyCx0jcOil6bPt
6Tif64TLMfp8Va1sh6VkQgVpSzk2hh3z2vhRRccxscPmkv3JytOXzCDID3ppXVfhcXRIzCXo3qgh
f/7DV6Z2qZNQDXBBADOAHSdEDSauz4x8hqukyLwLb1hJ//wlCQgqAePI9Yiba1DQRAjxOxhhDNEG
P3jFXwplQ9EXmtZ8eh04YHBf+67FNvc5wuAMgcQjmwYcgsS6qWbIULpZo5NyHLsLaebKUbuEsk91
2Mg+69mR1NUPlPQi4T+Udhb7Tgk7kqDbff41awtgEVK0zTVrYDMAoR4IL6IUOz1knpVdCLgrW2OJ
voZ0QTd53B1O6KebBPVMHpWk+KmsS1zItUW2iB95h6HHeW5OA5HvKLqfVA/MZtBAu8FVT58P0dpH
kP9G3QCOr4WesJApXIm99soqbuzxx+fPXvv9i9jhyr6FygKF4Ar0kAGSn+oYDQGYlZYuR1m0Li6l
VSvLaQmh5rkt4KVT01MKMVeoOXzr2HRdnfkn03iY5mL7+fesjNUSSA1p9ID1PTZHBX7W9OSW6JDQ
h689e5EYhi386xkaA8eSlXE9zZvc0Khpnj9/+spGWGKplZl0rSzCjk1ZXA8++YBw3AX65dqgnCf/
r2NbiV5xuyrZsftjFQIOXpCqMCmn/lKsXXvD+e9/vUEbDnkX16EnaJXtiZ9taKZ3fXAJw772+POY
/fX4vnbczHExNiI/5NWLKn7N1tcgnsCO//fZxBbGkVnOjja103v4FM7HJkjdq76D5CfLxzT5fH5X
dlqw2MW4J1SAbiENIMNZeEig/QXtPi9C7fVXKrwLb1kZKf+8/f4aqYwEmdcPiNqc9Ls5zB+qqt53
03gB5Luyi5fsINn3UKJ2kMIU7m8Llx4NH08CsZnBf3fTS/ygtZcsFpMMZFMErAQmEaLmEfS7f442
rWLhePvcQqtRj+n3z+dkbbQW6wpe0aU+61OfdPCzZY+dessuVZ3+QOb+cY1cUhccf3TaCrWak35B
Fb99DZ9Rz7bKyL9ypyiN6hv70bw91N8Yj+YLAer8s//1ysUSC8AnHkuNV5a9BL7jd3NJoWxtRhan
xJTbLVTkUb6XTr8LrXSISsWtCEUgGBAB9Vel1iVw2jmY/usbFjXNyfdmvy18mMZ0wJBLcByj8Ywg
D4IaFnmqg44cLL7gR3Rhw6yM2ZKnYKVt1RAHn+bDmfQua2p/B15B8fvzBbYycEuaQsutFso+GT9N
6nfAONSfoLTYebCofUJn4Gv3viVHoRBjOuYWysAUEsJO1iQOcum+fv/8E9YGaHF4cJcNlQhofvI5
mqaVf+fq7Nvnj14bncVGt+a5l9bZdkT0eR4Nat4ZhMa2A/XBDapvMyyuP3/R2jec//5XVLT80kWP
nZvTzDy9y1tPHdAIbn9+7emLE2TOWhhLKYLxJ+jWilLfIIHNk88fvhKilnZzxrWKjtFanjJ46LUK
RMz2B0iOF+4SawOz2NhpHaY+Kk3hcSCwIKk42xAInG2+9tMXW7kgQjMjw+Y01AAGBw28pbpY8QvB
buU8XdIMMOjgyYANcizDmym80rKJCvFNFR9f+vFLpkEBVA7F9mVHnX5MTg0kACTmL2kzrQz7kl9g
tHZFmCOThBI6UDA1dAIDGX/+w9fGZbFfvdBM3pTa4ZHq7zmqAOCxxYV/U6GI/7UXLHftWHs9dbz0
OBTONg3ASU9tiF103XOYyktamyvHwP9xB3pqZU55vhb2qY4LNs8oq2YnI5s36KM9Kkvfka59/vyL
1qZjsYEB0fGyEYH65Ph0W5hy58z+1yLPkjmQz30tVagAjiAqYedKBK6jlyCjK7GBLnZvPbA5r/0u
PYYDHDcmlUUcNu4RdD12XxuYxQ6GcPzQelmaHsFDeoEFxKk25MLArOCh/SWEvvDhZSGnkB0BqXjU
nfNuZ+5+MOyHZcOOhAhLQBa3PjDl/D5XchIRfLFOusTW50a3WjIP97jG2XKmboDy2/VD8bWag3s+
7f46bGwzOGPggjwkAw3wHYQz0feqWfi17bcE2LuuzfioUaFHqQ/k/yJ2i182zgXpfP980ldO5aXr
VZ1SuOzwhh39Wh8oUb+K58qzYmWanchIduEzVsiwUHP47zAFkLZonc4Jjymps5NLtHyuQpU9VlkL
wfEsQ0lrKGr4eDALyDTh06RKc4BgHDLFvA+8V4VW2QZMufRCnXZ1RS7CwDRbPSxHKGoHrLwVXNw6
LQxIlJhee7BhIoc2ic2qTdNXm57mB9akFxK4lZC9BOYjv2pDJzgfB/p5qouIpgQN1w/yNYQW7uH/
HWrLqusAnhjzyXOGu3kGlCm1Absk/oU8biUO/XEt/HvFe8U8uiVMXtCdixzoW1dUAHMZXFgqK49f
Iu+7CuxVTyO/FeUzNF6itnzK6NdC/xJ178lc2B1YamB19eagrJrvDSAnF67La798EQoqQL0IG/DL
5/DWBqi4sEP40NALC/bcdf7HVWmJtff9PANCTKF2no9QcLCM2YyF08GsB/ZQiG10Z3vTeOys1j/2
dtNd0oRd+6rz3/+abhIGdddSPzy2bovbf5Hw+Wl29IX8Ze3pi7iQStz1+Yh+Qy+/Cyfbz7jxy/CS
wN9KcFuC7RmXaVWxZjql2s6/CXgb7KGUKe6p7sLYG02wC1LfPH0eSVf29R+AxV8DlTapsSsbAcWb
nzPoZHutHzXAhvqi/OICW+xsBiR4Ow7nXiV8tOIgaO7D2X2Fpvv0xb23yACmvJx96aDyBjZPAoeP
2GnrbWsuNRlWMq8lLrDOmyw0516GUs129AHoZ9bPLw3+EufXTllBKqtCM5EVNPKlwfnRbB0f7qX6
oijtygwv+ZKZM9LBdTD+PeTZyup9ZO/cu2K5c2H4155//vtfK6ghg5hH8I6OqX73SjANmzLpehVD
LPrCdlsJIku4oGVxKWdIUp4s+b2G928rXzl5IPadtG+c4XYSlwhwK/v6Tx7w16dkhkxT384CnNAx
1oZAY6vi93MKw+TPJ3ztBYvjmxAw5ztXzicO0/a4C+dDTcRpoOP7589fW6vkv3NBMi7yhuOUzup+
epRtYO3tOm2+1lr/k5T8NTzSlWE+4qp/7CeyLyYgZ0re7ObikmDhyoVqKdUsyqKDEFGfn8JmX7lQ
/ZOgRaQ7TiowiEN4YJqvLaglZnAMYFEHOFiOltvo5tFZ0+JFwDQDHROrr6OUyeBad2o6WZ5qPog3
9RduFCuhfYki7MOmqEHHRvomITwN5ba57DeAHh1QFvDF4+eLYGWRLUlQU6UgfKbwElinRL2TQWdN
7Ivsize6JfyLtR2M8DxmwGslm57MsIeEgeRMd5//+pVwssR/VVNnqGU07lx2+8zAteBZdiJN/h36
fxeSkrVXnHfPX+sYZB2bjR3D7YE8Vv5Nr6DMjvBOLnW/1yZgscvB9YJDnsjn05jBrdTX5qNn/CXP
g83XhmixywvsbZi0IaLjChfVGjbZ1974PgAS/Pnz1+49S/jmHExj20PY/8RV7hwz4vU3hQu6murt
/sZjFb9igwwTynPvKpQzP8JCPYyJHKYrPqQQacCZufF5TS9cPlYUw7xlj5wO0DvOpwkAjwJMR1wu
+0Of40ZsFaUCfE+x677ousSeRnfbhqCp2ALG5ibV0JcWmF6Ozs8ltPdKjF1CT4vs7KznI0rpQv+A
kmcs8vZS2vrvZ0MH9r8r0xlzDo0an5wmSDVAGhaQhirjr59P67+XpbcEDbay8TKXZvNJS+vVy/QH
OEbP5SQuxLa1xy8uErQYTNjAyB3FEjh+NgBHZS+lfRF4dU4X//8m4S2RY7MHa6IRQiAnWo7pR0Xs
8tUH1+Z74Zey2tYVIyiADl71YI/le8YY2/TZHERoZ/rfvzZ+5w//K2zQtM2s3jLY1qElI/AKzKas
YERuQXTy4fNX/DsygWX/31dIMOxlXXvBcTiDAmCGE8C7Np2v/ODC2bDygiV8LW0oNNd7Fhyhwh7L
ejcBLeOwF959KbTCQvm/H6DGDNIAmYVWlV33B3+0ymSwCkCAXPAuBuZnF1KRtY2yCIGhb0G8Cw6F
x5J4p9IJH4H2e/58Dv7cs/610hYXlqrx2vNCQnUaNtZ74HDKxJsDKCK21JtumW/7V3Iw6j4tMn8j
RFlvYQfUX9fGm6OR2c6eBbUEkbYDRXBk6Y+BiilWTq3bSJag3sK1N7/SxrP3QaUcK26tCcNEaNde
Ssn/nUiBVv3fWUgnMMPHHrNgwltm3Cg3T64dRtAzOerug6tLdfyVLc8Ws6DaDrOAXXhCpXSCw3Qx
oY9fQupzyObk89lY+5TFZIjOL5UF2NURdGkOjdIBPQPI5gzitbWLM/rnubPLC4t37XMWF8l8Llwt
w24++SbcawO6dzokxHEvQFxW9t4S98OtqteDKuYTjHyLaAJWAHVRw0FkbU6NKL99PmArb1liISGu
SSqwBdmxtRuYAD+F3e+6g/zvXF/IDghdG6fFKdWk5eQ5DC5AJMzaxHMFmqKzrSBpDLrPr7bzrQcb
qDYoKoOaqmJUfcBGh67XodCyfgvpjFqqOMxmJrvSK97mMiTXXWC5uxC1Yj9OWTechOqAAbIK4NYi
a/SEA02ruofBYNHhVsAbt7rxK8tcVanNd4Css9fQHkjiOVI+Sl/wrR92fCvgvbMF3ZBvWKgZmNiN
k4JFLxoZtbWN3+KlZVwV3DymqEB+AL/zOkNy7sk11MU9k6XohWs9zr8bFYor0wr7JpWhjimDaekE
Y++rgdJ6i4yYRR0xcs+NV+2ky53XtnLrWNgsS9LByvdIGOp9MLU/nLJj26CXZOeSudsbm/yUMwRQ
URWrIj1X8jAo620IqPmmq8BsXahGPUAR5TnVDd1wS6rflUo5qPVWtXHb0Ny6lcD/lxMMetMJWo3+
gEHsOIfYezZZ725RoHENfdeNaKsWgi5QA5/9FLrMQTYlJcgugNTbLIaawfgwFOQNyAbIO5Cgu6Zg
ce/BBi4TSw3qgJsxCOhTL+JA2BM0nP0pduryJzSXeWKcAXItOsiBFpolaNJnfIc9Q3RgrCjEHjyi
jkUTVOibqA4FplAD9hiX8xTeZlOFI8LrBjuuuzyEwz2sPFG2gGBVOVIQCYp3iowrcb2OAtc5wkY7
RlUUXSToke6zqpmecw4cvqtd7+C7gxXRmjRblMpdK6pUVm5n2wvvKS0tJ2IZ7W6lhfo9bZv0VhfG
2Y7tMGxm6NrfAAP70kOq+2BErZ6stHK2FVSr75t+HHd1AyGMyHIK8yFHaroIvGw3YpQOG0JcuUlN
Mb/l1vjbhZfWndfyMcHUdCYC8Nnd+FAr3ggGbbR0bs1GT+m8pdDVjhrmdRlkFExwx5shv7HRU3po
lAd5fg/qDhiJDDqbtIMIbyrTEvxUT79CFMfdQvhvjLKqc/ZV3r4UBuXtvq7SO+jxQ9NidrPxdrLq
KeFntndoeqwSXXRXY+6IrcV7P2Z22sXI5dl3LcAZ1iko9xAOm0DaGOccWBNWFq8jZ+NBeiNo5u1A
ujhoTLmvK8E2bt69o0f2Wo+DivMS7AnVA6cOqEcLOyzq7OC0NLLYSju6qUiXNVE90LBMwjx0Hnus
HwUtDhPcC4EaZExGUoyJM+v7HEfw1udlC1WDtEzq4KEeHGsHWfQcbutVWQCRVAVbkOzrJ4haPZa1
3Y9Rn/NablQI00MsWcDYfV7EHAoMd7Ian2fiz37Cso7fQncAHnGZhZBozWCiYi+lrndFwyZLuo6W
WUIlH8r4SwF5CZrETgGi2zUABvZB1KF10nt27HmPefj0tRecT4K/8lKfhdKFVAE7QgA+SkGe0dyL
XDMlyvr9tTcsMt+J5jYUFpBtWfmbB4S9Q1/S+lZyfmGIVg6U4Jzl/fUFPdjIw1zN1WmmqoMRNPQR
SgK/tDTIrQt5xErCuIRQhsOQw1Oq9o9tHtxVjnx0AZr42ugssiAchpalauUDhlGmMDCffsNM9DEv
cDEHVe7CFXjt9y/yoHlyM8AaqTrJ0Y2Mgt1xdyHfXUkYlnzE0MCg2q0L/ygcBZ2T57kViTN9E/3d
58OzMrlLQiLMg7ioZdGcAOhl0GRJg6gMXbHJ3exCYrX2hsWtaYT7UmbnrncM/OygSHDoIJjfi+lC
RWolBV3iVSEo5Hiel00n7TdbJeo8yZX/bkbRxW4ov/Wq2EHP5Opro7XYzLDQ5XbQ6eGU976N01nU
pw5uSfGU5uTC96wN1/nvf+02x7NET3tMOGjHcC34bYc/UFy/kB2urNOltr2WE9JDq2pP1C10HmW4
+1w1WSkfPh+elblYEma8pukJBdIGrp/Pcja3fjslM5R7oB0QN8h4ys65EDACjMY/boFL3ozoz6l6
hav4CFHoAa1DkT110FFiHvru7oWXrLBzvKUBCZg5GbiSeAugf3GReTG3uk1rE8jKPLlTswmK4huv
XtLqUvVqZfKXtqMIsrxobLScrCE9MdK/a1K+QE/nQrPvT0/m/4YN5ObFXgw9cMaIX6SHyXHoPlCZ
LyNalO697WTFDah/5Oim2oob8JQPVtWMMXr8elsVjYHgjm23G/hE6Ge44M7f09mQCwP9z8/GzzrP
8l9rPoOvJJIsjYsWCc/Ije5UjtOVjYPy83VJz3fEf333ct+6atAt7YJDDRunKKAaqjo8NVfwbC3u
JFDc37IyR5sYIrpir5DCJD7B1tBdMzpbMGforR2MUEDJLGcPULZzkKUKYXAxykS1lbnylG8eFC/H
mz6r+C+wXpjE5h3LG/AmoL+W1n597dZk3BKAUc6wJN3GIwurGSxayfZemg+wUegpjD6Il++M0nWk
h5rfAgjhghJPMr11cEE7hAVFctwBQv3y+dj8e+z/j/NJnNw2shjcYzdUcYAEE7ThuJZfYu2A774I
Z9C9NS3UPMkxD+adP7tbXCl2neoPFbS0Jv9LOAm85hzw/lpB0uaImh1kkAAyiujEIhWwCGYqX0mB
8Hj3v48fwc8uHBpCI0NMm048YONEU/0l2zcs/8UYwVtdMxBr4KeEe0Uy1u0BVfwJBvAN7g+QQ7vw
Ef+MmXjNYoxK3CNh5FBil6UPPc8Tmv6q8nsKmJyy7r+ymIKlFebcaa5SP2tOnpvf4I6/k13+6DPz
lWQFX7DI5WQAeVU/z5uTxe81bm5nlX5tLhQt/5lp4eGLHE72gY8aHwkPMAKzdxQCuo+GtKCnaNqQ
79Pk9hd23No8LApZteP4ObcEOdbQ1uv4IzwaoEaAnQ8CewYQ+OdT8Uct6P9j3v8pHUzdBNdqNrOD
cKUqYuFP3tYqOETQYOeLG3pfwzNZmZfBwPoscsp0+ClcT0TW1E4AcmfVtQp8lkBrDQWKlldQAbAu
YQb+Pdb/p5DQQNAxhF64c+S86g+tN9qRsn1no8/CFaDiXyq1rr1nsWBoCbCJX7nk2HU/WnJDgt0k
7Zhf6tn8eyb9pZ9iP1FDS56So8P6zUyLSNE3beqkHX4AqvClw9Fflgy5VHPP+grb1oitgBqJsPwT
WMKHC+vE+XPM/mOlLCnU7dCMMDiaUgg2WuQFcoMOQPwhNGSN5juO/kmChmO1yVuU66BnHBoYh3uI
4Kopt/bYTafWCacbK6S6iUWPw1Se/bBGjWaM9sL8DmmfvbUc2SfAVMCZzOfBqyeD4cYbDDQsS8u+
zioGQRciZzRk3SpuJBmPxBN02/akiyC+dytdQHgp0RPqOtO8y6c0Qzk7LOK8QXHJD86KFHIsYN7Q
aOr8KkM5/RjmQKDj2Imon2H5PIm+ua1LVieKscCFMcs82AnGVz9CTZPcWYBrPqY2a0BvpKB/0tT4
t33JBuhugDl0SMcgOArTTO99SWVcZ8z+UETYESGV3qauCX7ZZJa7cPILFEyMqvdh0PN96LfOlhSk
PNiqALFmysqY1t1MogEOpTcjHI42Uz62D6wPB7RJaRPPXVAhAWu73eBb5sbP5+AD+pBt3Mz9sG1c
v9uwGeLkcEZoUDDUrv1oYbv/tPws30h/lNdhXs+vNCjaA7NUy6NOCfuqJ0EKyL2LYgzOeVLtqqFt
wFkK0qQlahiSIOXpTTaJEAPs5PdT4drnoovwI9RH8tsAHbW3rin968Ar2rfGrdsY9ojjPgyRNSIf
6j5mlukfsIYsd0S2GaAHpnicwnBC6Qjm3v3sN9emgryfhJJ0jPGH/Gw4ut+zop2RWvcwk/BK/DCo
5HGsJkArnUTWBLJjQ5BujHWupeZsjjtmargahvUWuo4YFibs7+4EbdaxEelNqlD9aB3L33gBzC9t
u1QvuQ+DYdJawRPwwSQx0yBuDHPbKoF1nd6NtG+PQ0sHKMu7Zqdrl0LWJrB3U8/JqVfOBElfSFCz
nrR7yN95EBLxqZUmZUOzd0gYhbGSA3upIdMNP8eO7aBpiJMcCrSbRuRPKrTJk1H4Z0wNOFlEeUfT
XOHxQY9ry2RFIIu410hGwZ0ezK1u8ylhApKzVitnDc1b3lzVTsu/hS1MKec+fBspuwvl8IFR6CH0
DO9NrB13XxLX2o5NaT15pDe3VYB0COLEKdqVdfYdKzC7QtsM1z90mkvkfAKGDQkpOxmLLhgi6pfe
Qw29sRsBJcJTxyU/UV9nmx4KZxE0asIIKiohTC1aAr73kG0GUqLAiFc85cCtwzcM4jbQ9bTGN8WG
8gq2sMNz2oQoW/OKIe0Q+Zalo/vc1114o103RXUSTrHdqJqNPw4AZfAhBCXBR5U0rLIrG/45STgb
5MVygqzl7IwRNBED+J67eRFZpi6fnIxbD4FFC9gVhinY4J7L/NtRBzSCc6N5gRB7C3hj696Y1tHH
qa8gWo3lBd8MCAob5VRbOtAsHiC0kbDOwNjSaLnVueg2hR44nJbSuYzlmItdNXr9bmrYtBmmkdzy
rCx/uwrOrW6YekcOcAnCFo5OYFDVlkiTbXIgWm7nDOBm2mQc1WRV7/zamTbMk20Mg7Nxh5ZGsSnD
RmxtDwFNpszewDm6jpXle4cp8PrtbGygNwy3dm7TzUkwjhZaOw0Qrr3dfiDJlslMyum16/rqdWT5
cG9D2yYJulxdhaAj3TmjlEcBqZ9NVjjPem76uyDszC61aAqlXjXZSe9ycaoFzKKoo9M4JT2L59Zh
UQq7Dfg7snc4TvVRUDvZNqOtigKIZO2IyfcQaYefs9efAOqdb03p+rvAg0B8NjQmKmjFoMbbtTsU
0lu05+WEdqF6zizloigHgcrSwpWHlamKYGNkfnI6Q4Y0zyD4FZDgaoD/JYxfazZ9n+lUvFtBZieT
a0NJs2mg6Apz4K3ya4EuSNsccBR1e5o2HNKnTdo0YAT67B7kIvarcr0xZlNG3u1KWjtVjDN6ZBbd
cndWh0C5OhIQLNmBQTyDNMBs4PQqiKHCUi3fU6uukgwq3ggr1EMj1UvhQgwFptQt6Fn5Mt8Ode+9
DiOhm1r3+rsE9+VJaac6pBmGIW+lu/VQLe9Qa68Qc1QfQ0bYT2at870j3DwhI85SEErh8zcbZ2dG
p0yyQskoJx1PRipmHIfQJpZSXaU2/g5N6VuYa6o91+hRNRrcHdTEEKgAyYkyxX+A7zokwGfVm6mD
AGlrh+IEFVn8ywGSIo7j2HfYN7DI9LwzF6QuH/gw+din5XPLshdiMbGnXV7uVJ+1JwdTCWFky0FP
aS5+tlM57nobpKG8CH42I4BsrKhMXDtwI01Rk7vKWvzILAfvY7KhQg0BLoTwygyRyoRzTyr6A6n8
Ha+b/TCDF+zNKOHZHgoTmTY6atlE4JIXip0FukrSVshd/Rotw6kiakNap4rY2EL9ytbIngdcqKeh
aO9zWNNuKUfjDAWMEWI2BgxqB5rUU8CHBOVgOKAS+9pvERWE2+38qXZPaMM9ADwy37S4X2/yEm0Z
IiWH9CpcmyqrfxlL9B16g85Lis6QrNAoDl32yNOy3oTMfQ91+ZRX7Y429EMZLqCH7ePkdfmIFGH+
hXwal1OLPedTj+ibocPh99oHvafrN6UMwq3BUX1wJYRb++ynp00ZjR02miMI2XBY60p3/AZD+AcC
s+A9LYID9MCumUNwCkmwYNsSvwj5zFPV2myfFg1aTyFGKAyJAhemAAqAWNgykhfoaxPxvUDnsrH+
KGg36KiiQRlLv5vjbNZVNDcoxui5exv76SVtazfucUhu/D6EgqYvbrnlv0Ai+BVwwGdD6hcHwi77
1NNoZZYTQuA0CzhHNvYvCJxnie/6j9Cr6rchQu9NTU34Ln1ibRxYO24D7d8JCHwlGW3ufT99kRn8
iiiXOI6sAa9DlNqmlHZxO3ofoWejjRuwn9MwiGiu6jIiXXcbEpBGVK7HqAvCnyjJI8dpOtClEfuR
0I0grCiDRpR0prOWLRoYsgkiBkXxyFPenSjFL2AwVGQFEp3fxjhJO9c3NUSJE9fKNcD3zECoHXpS
IhPVATtC3mZW7ewcKYY4dLLfxZT+Zjn3IxU6ONT0qHFzmuGP4gbfs1HtWQ1qC53TZ6qLB58ic0SD
uTl4OH1i4sAmEEvuvR6KNPEDiCDS0LnPnK5IRsgQxWGHFu4YDr+amUH0nk/IdCvLj0XtW2gohQMY
PyNNTCsB8Kr0U03tceMMXR7nAimLlclmj3iBXDgnvz0Rzkdwol5Lw+2tNOB9U2YqlATTp9KGNxp0
1M0G2O7vk413D6gdoF2C3rJmZQ8Wij0m2k/zxCF6iOE49uYPBHe4BuzrIA+uIU487ECR0zD6gcsA
msAo6wn33bjpHWRE+qidzQN1gw+rZV5EA6/aDDaSZAgSwZoIzjiRKZw7h5PhWLd2BynzsAfpIffj
MYTRzFQZCx5t84c1l8PGGZ0+qr26QXotfheQdwNHgr9XxPLwepJGBPq5sY9IAgvBzmyCtKyS2Q/z
KE+9V9ezy9iC8QDqLQZOzh1uEOgKetvUaapfmQj5xiKefYUYDGESHBzb2skDNEnJAxoZTSKGWSQD
6cdfsCRBmhB0oU7SCg/gQEw/jqK9quoass5layeVB5w85B+fmZhv8oLDtqgR8roZXOuhDLLqYbSk
9QC6dgepXwp9D4c9BJRkN0HRl8nsTGKbddZh5h65Sl33Wy4rsa1HBq3yQs1AI/jFdgx7fPtg7cWM
Rj0w2x9NBmRB0fQPcGDwN9TJv81AqMawTLjmJdKdZuzIgQe6i1Otn6Bc7UQm129CTwMsMlCzL5o0
PNnBkMfe1L6BTH4zVj36tvJ2zmcX164e4R/u7Ep1QzKEpjxIoABZFvg4B/w2aXiO8xA3pVh21ndG
1AORGQ6cAfsPUs7VxgzKi3y4FOA/3QfSnOLgBCY4owk+6rq7MaWFjDK1M5CUWrUVPVygXKvnicWq
B9C7TkabMKlDquIM1twJwHlIEVtwWjOWbqzcfgPLz9rWrbmdOjmg5w0jJ09BQCFsHL7tkOpF2hkR
bpXJ45badez15XWr9bxV8DYbXDc7eFKhduDxYUO78mc41xAeRT4fVzIniIqO2mqewnQtRAwZW0A9
oMWvY4UORaIVZOoDimPfIjZEGVW5gUy12YTuXB+CND3Lvg4iyWC5CxFGkPc64b5YM1Yy1x4+gEBo
MVCAyvoN0peSQT0NuRzuwzR9N6m6m/uq3qRgosK2bLrN6Qizga6fYmoVVgScn7gjGhbMCsqBe97n
OJhG760rBRpZfjfFPToou1rjB5U6C44Z1La3Xlc2cVEObDcFeY+mslsklhW88qxxYYpRvvSVCaOh
IggHuKsOGfV2xmsAYUFBHG5AuIB1ZQWxe+rwXaAciDM27HoQlQ98S8GjUIbowGYImlK520HURQz7
xx7/QT+tC2HSQasOAv9td6sqAMoKUeY7L4XIQCar8g41Cx2nblU8VBqi6S7yvEhXVpsQ2MZsauBt
ksLxxW6qA3rQoLHvCjLCdyFPzWZgE3QZp/9xdiXNcbNa9BepSgMCtFVPdstT7NhOslElcSKheUbo
17+jrPzxTKvKK1d5AS3gMtx7hg6ctv6pBA9jF/jV93hRD8XAl3AYJ9wicOe4Zvb0TS71E1B6wUFO
nf0At70OB3qDRdJZANFC4f1Q9Zl15VfN9OilsBxpeguHJK/mXRHjypcT5D0IJCpPqm7akDa9/B67
iw3kCpyTXNzmEWxlFto+W/Vxm+HkOTAiUbE6DvC/gyZ+8laNUh6GdXqreMhvMzh5vMC2frhu8P4K
nUw0B5nN3T4o4FqQqyEKCBV7vxhegO4BoRJmml8s2WRA38J+oBntJ7XIbB83uHx7udXgysutUFhq
vspSQLGFAvGYNzgYK7GUMF3Lf2Vz9p163hj2g8Oep04+AIY57JrZcw6ItpdydCBf7yIZAb8LAtsO
KK4gJR9fS+W/LrxZ9gAwpaHNRHnsLO7eONJmoVcB1IGKSZXsJGBS9VXBfQuuQlmBIkcjYtCfAchK
dknDHbw1ifMk5sF7kJ5abgpQye8zWw63NK1xyOIFCxJz7DIsOnuoSXqevdme9uNszc9iYuKbTVV5
lVVTBfN6R9zZXZeGVXMYspOw7FdmwwyB5tV4M/PCA1uZFifu4dmickvuinnI74PEbW6quY+PFtw0
IgfURTBhy/qYzTk9CQ50WZDK+uTZrn8A2LrYTxnr7oIgG/BuK1b+pioylEQpPzoW6pQjldjpcIk4
8m492FASgjqRSBnQTLX7RQ62t6dZXyEH0CQAVy1uFlll5d3Dxqg/djZbeV1+fA0PW3uHZ/J6FlsD
3NKG/IpZcK8J6IJnDGCfUaaa/NUq8hixL6ojTQWF9gJBKRhrft/4dXoFo4vm5KtxgeB8MZ1IkCKx
liUFyqqcTDs3Kbw9Dqhxnwu7eeRQ/YDR6MCrl5lVAnkYsdxwp+BwPsvKQ9JMOeTE+/SMWmLwyAfl
na2ibvG8TepXnD9yB9AS4CorJPnn7BYOal08u4+DVp5m5YrzVK1FnEb2NBz60r1qPQHQsg9LF1CD
p/Z2qYrqC6mCel+5nD46uNjdCH/OQ9gL+RIXOx/itpYLsNqYDecJ+np7SPk5f7JJ1V8yCwkrytdk
y8zJ0UdYHoQdwKczgHDAEYBA/j0WsTphIwfALkeyijQ8xS1sqc7KEwXwWBlpgJGbhnhP6iDbytt/
XKukehGdeQkLppg3EYMuSZwuZ5vdWbi28Wx+qORbEqi/CZ9equzlcgLYUADUS+nTCC8Zi41tRCVg
Wm0LR0WnyJqQlEV6utyFIQ2v19EBO6BBUsQoOAh2rJAGBOxkj40RWZzXyz2YPkIrofUCMk+97TXR
Ih5b9iATuCKNG1WntT72UXpcq5t58KqsuzFooiq171O3O5VuvoFpNg2MVlcc23SYxwRNz929B+jC
KvvczfACKjcq36Zx0Qoged/hmQmFyahu7iwoXBOKFNT053ODrlXMWEs6SwRYqQ7wfFmdnxh8dRxr
o3VDcUXXe8zsxPFRFQ2uc8gmvnZtYO2VLfhTP/HGCkskE/DaG1i1gY0wjNT/4b+rukANQLSRtF6z
cd6TDIKl6venRkpnjixqCeDWXiznJS5g7NPs5PTUyW6jQmRYoDqGcQoKuLG0SQv0WfYE7fRb3102
apWmUVkX7ru6ej0h4xZ7VhMRWMwd4HPhhA0IVvcdRS7zc2Ozdv2ui4SI0g0g4RFZwO9kuJDhTyXe
LjduGpr1/+8b502sCHcWuAb/LCXF7XJLB8A0MlroMhjTytFOHWjADP6uhSj3+qD6EtfkM1gzCtfx
//505loOJN3VApd1Gfp4WFtyCQXbAmaYfr8WvEL6VQkctnuW0KQfrReS/ATWcGNOTcOulbh5UkF+
aQJeIkClKmSdf+9Uc7CBYzBsmjpkUfZIW/LKm88e/wX5yL0Li8Klg8lhHWxsy4ax0ZWLA8fteZsn
8sxh71VCOIYO5BYaP4fLi/Kf79QHJ4qOWczbMbZy4KWvB0bsA8Wj7tGbG1Dk4mWHqn0LLsAyRGS2
amxxfvEXzI2w8+nVqJYHMj22kOu+og6lz6id2F8ZAXhAFnb5PKiguwPlKT7AO27Z2Bg/ZlxR6mt7
gDPh/PNiSBDGa3JvlywtbCUlcOh/ebuUYMDRofo7KJ6sfD4n/94t1XoC183XEeWHK5o6/ATvJhup
AYVsPS79pPsjBjjAcO4VX6QI5K1Lsv67q0qUNXlLfo+ULb/rliKLcXnIOYLmoxHXvkFWjcMtXElB
Kq7TkBUsqrLlrhitV4i1PGcLXnxxA2rC5d5M62f9/7tdB8Ulp2VBNqGeCMMk+B7+SNL8W5PwjTui
4WjUYZwgXcmKNct8BpH8Zkp5Hy6+eFxsSEU5s/2nb4aNuTd9iLbJJVMDDkVd2+eMexFkM5/SIIFI
4ZbuvGlWtC1uKEdky4bMPhOpjg3ezlLiaHSeWgIjTfsp9jYwDv8koT6afm2zs2s8lGG4vpyxNvMd
ik8MOaTWQxmHxcs+Sy2KIv4wzo8K999DkMNxOhgn6+ti9eURWm4xXlNI9C+A2u/ThaRqx4YaRXyy
dKcV8fTCeO3c1kNKrmsE6l/aVvmVgPPErVUm6rbsrLQIvdIa7geYZf4Cv4c9O1AW/9mgAj3v8owH
z5Kz6VS7IvidLJ67xRY3bJa6CqE9ekVC7JmcWfmjB4q1d/6ooA9h47u/vNYNW72uRFhkUCUdBToY
7DkN4za/yga1wYk2/XgtaufB8phyXMB3AH5vsu+9uOPsbfR+Xv7pptWtnVJqzKYq963l7KWTvZ/h
gYeSETxIUW2oN14+hi50cdiAj2NfzuV0roNR7ShEgiCTMuRIqbTdxnFo6mINrvebjbu0IHh24zlm
waGNk/YQl+zUgi65sZsZolRXh+0n1vgJDP3O/SDkDw5d/5NPufwFNtL4ZZwBE/FTK2h2UzOk3y7P
jGFR+eu3vvum2aOlTcd2PBeLT49dxap7xyk/5aeBA23t9V3r1UDzIE2JfeZZNR5qXMwPaWCdaZFt
3B8+VkRAD/q+mUB+Goan6jyr7A46cD0yfmEP4l0VY4115ECAy3Hc5daFn6M7wjo0+GmDlnx59AzH
g6742pcN0jwo/5zlMqA0P4SQKIbecg3iXYZZ+lz0+Nqe6jsKfrIwkDgPEETqJHS28RcOaRurzrQE
tOCEF1DpA6DgnpkD0zULiZne21J2MrRNNIpsBiNi2UhcrQFIgDkWkpHNFsjW1LS2cuUAKiBsxd1z
l9snONz+FgU0bC7PqyHSdUnTHLuJFBPargrggRSc1+kvuF5utG7abLU1C6gcuPTg+J5tJx6OOcRT
4c/kTvfOJP1DCSu2z36G+9/wm1Ok6BvI08BMNgur6svo/SnEliqkafy1VRnMDFxmYJzOCtUcpCTD
IX363OhrCzKGtUKBk8E5S6D9DlZPf/rALTCLbelbfUw3of8naDpxknc98P/wvEM5Kk76H0CYJDcW
kxSM9C6pHgPf6vdLAf3p9ZKSPkoK9MXlz/vYOwm9a+cIktxFYfn1dOZJn98WqoT0L1UTPUKIZPw7
eW29H9xqeKzyxvsWg138Co8repjJlEMQg/GrEV6Yx9QOyAE5CGjJpSi4JgxuUmCkem+Xf6VhkerS
qCID7mhiI+7xFCVFlDpw0jlQdoC8jtylgOk/X+7nw2XEfF17PygkEDK86CArCjiPrX6U45a9q6lp
bfkvbhGLgILsImmOWy+yzQc7HpaNvf/DAcIP19Y/Z50Tx9KqgBB+4kBx5QLoCcVQY3I3evhwF0IP
Whz4hV/lqNi3EdLzgN/7/rAbLHlTqynfXx78jwOB+fqtiQIaAXndDpXICVQXyFECchfiLaxQqac7
0Mbx4rnclWEydHl92gUAClXMPwMen4dWAgY5FIk2NHdMja/n87t7RjkrCrk3mUVp3rDfQ5wsZRgM
nwOGY5S02zFSTgT6HoOCDtSfevqR41AA/uHyuBgmWb+A0bFTVuul9NwMFFXAtAmOReaBi+3MdGOW
TV2so/ZudDJWTKgg2eDMwsOu+lU0d656ufzrTQOvHWXCtkqc6iie2s59tdyWy+/L7RqCS79YjW1r
pW2FCnlTO6iJw0K7ug1kG4RV0jSvuQL9/nJHprHRohhl7kK4M5ujgiVXo0y+qtrpkfyzN1amqX0t
hpemLaTLcxgOsB7IK6FauJpZabxDrsffWEKGwdIvWb2yLcWDTkXSp49BMnyB2MIjXcR5HNvPpEiZ
rz9urWIqab34WTTGr4DKL/2j8znfLyBu/7s6l16QumyqNkoZiGpxwK/LYL7LvWrjp5v2OLIO27vl
Dx+osYfgSh117l/4B16lgJ+35bQXtRfixRV2YlWnY8Ou8l8vL6r1p/9fEgSjtS6Gdz0mAzx3Ry+r
I8t1v8UUiGeZuKgrjoIfqzJS9dZFxjTzWmRP0ESRgdc50VCkVySvvzgTc3d09HZNbNXHy19jiHGi
xXgrqyReWneOQFO9jm3rKveAGL7ctukD9CNa5XkQd6LGESde5jm+GoHpgnj4o1V/zvrc15X3AWDK
siZdtxI4OYARUcldZi/1qSqhhRL7Vb2//CmGSP/HiH036bXTFVPh8xIcnS502A/AlMLW3tgPDY3r
Cvzg3OTBmLIqipM5HOofaSp33SePIP0+qhKSwQMsUFFDf4/gE8XkjQMffHlYDKtHv0cSb5x9lkp6
dvLkrgqK17Tqt8TwDHGm6+tnBdKHFohKUTk/A5MfztNbgcdIIZ5sUI8u/37TyGuxXMaAhvS5U0UF
efGmh1o9Zd3z55peh+zdihHtGCQLQdM8uAv85zj52fs/P9e0FrMWvLV9u4dMRg8pDgtKUXUw78dq
I2lkiFpdBL9rgABRzdBGPVjH+7ZJKRhJcQIcWFXtIfq2sfE46y7wwT6qi+HbLHXgIMLriNfFbZnb
1yu8JJPtNVRMIuBKFSDoVhwCUnqE7stV3wbdnlveRvemmdeOblhn2b1MAgB62mSXg+G8wLXDKbfy
Fx8m+5ivS+VnTtORomE4DoDcDEFLuvKS9FXl2dkJ6kOQIlFO5Xz41HrQtfNB/xEjiEAqGiBKKaDi
0NO/Y7El12kYKVc7wiVhbju2vYN5Gn/mVXqquOsCA76l1GFYb7p6fu4IyCnYLoE0y1cBPsDMYYne
f+35VkbGNBfrh72LRC79GY7heR2NbRbDnmPpdk3tC4GLYNtfDci/7sbM8r6UQbwlB2/YF10t+J18
LvxkiukZrDAJUDVJwpkkj5en29S4Fv5xqrjjFH0dUQVuROzJ15XIcbltw6arK+XnSsi8oj7sfhjY
lP4yFVc0m6xzlSN9OAvAbAvIFW/EoKkz7XpeiaRzewah8BjwmoecDM1171b+cfCRx4IweXDVV3n3
9XNfpgU8t5iyVQ2MUDAU2DWJ6t4QN2wPS0vxIuJquqXodmMPNcSMLqef2AvxgsIn50R86/q/DlTM
gGm//CGGeNH19IFH9mHQXdTR1H3ziptOBbsMPJg5/nO5fdNv1+K9oUUlrB5CQ2CE7GbnOeA8TOgW
Zd3U+vpV74IR0UfBiAINO07YDSnVqa2bIZz9+e3yrzcExz/JlvfteyrmIN82EfCzTyNp7zzVb7w1
TE2v/3/XdDP2cDLwkeRY/HpXVOcO0Xf5R5umVIvoWcogs1Isl7SCLJtyb9LqTvryPMZbVkumHtZD
+N1vl2qqSVNC3okz8OslcPFh1Y010rr2jmZqa6s1DZEW0QOYGx1YFeScAQU+4GK+XzL7UwlvcB61
CA78ms+oZpBzAQm4NP4uwGpsyOvlKTCsS10tP+VjkENWMz4rLHcFX41Z/rI378mGI0gXDOJLX8SL
W8Xn2Aaqn69SkXH2JMvhNK4ULxfYCQ/45899ihbAzuBZ4zIHBILl3Zd09p5Hqzt45ZYXmWEp6dL4
fYAbk1iTHo4Dqm7e7nsFDpiE/nj+9XMfsM7Ru8UKZdc4VnbDIpYW9+XigXJdZsinAzb/uQ60SJ6F
38JZC0RbH2xtp7xuSz8U/gbYw3Cq6eItAtYBfTCC7eI2L5W88wcQzJJHYb826SefLbqAi51JR/Zx
bUeNBwUC6tl/YHP/5sGlZ2OATHOsxXGfgCArYEAWed0ZqqWFc9fmvzr56/Lwm1rXAhkWoFOZlFA0
nslbTZ68Mdgt6d/F+hQUkhFdYN5eKlfFY97AJbedwmYR6b7I+Hhs7C3HJ+/j7YLoMvMDhEmB9W/L
KPC9+p4Rkp6gRzxc56CG7X3Ifuz8PhPXseW1X4N6gApRX+R52AxDfCpzzva49BZ7PtmFA5JHr648
8FLCuuu8N6kKFKdYIA4FSe2nijv2y5KWwy/qWCCPStfunqcqSB5BXHW+iSyPoyLIyGsfNPaJF7Fz
b4H7fMxVbyW7IC3sr3FGEaJzxdnWPv/xDJJA22KUbFU+OLAvof2jcK9oy0FzfZyr58sLxDS6a7fv
NoACbLgKtWoagXYG74e3GFoQQ/V4ufGP45P8n5QWauxW53Z+FDjgoVZW2ARIFbrlbmRwRyWfeqMT
XUmrUUUC3p5LI+GX1XVfe8Wx8yT82IsyPVz+kI8RhVjn2rWhHGdAOJtmjlYS1fXUT/OxzXy44+U8
TU5ZEKTPDWOTegRPcXnMszQYd5TOM9nnSCwCJYx1vXf6Vcu8KkDVkxVIbB3kMGq8853xmg5pcOK9
1/0o+YpKUPD8+A6gEmwUl5zE9cZ3fHw4Et33omLKzyqZ+BEKGV+qEShgaB6MWXBnC+c+LdW9pejG
yfLx/YRwbcQmexbzmFd+FIO8XyXVNXfIRtOGNavLxIOXms2Fhy1TTNAayUBK4j9zCAFenmvDouXa
hkyG0apj0uIRDjHyXKbfhC+uk6o6uS4o/SXduOIa4lonC3RJXMnaz+0IRWyG/AtbvvhpDqoV7yA2
kpdbQq+GwdJZApVTgZ1lxTSKRfFQ8vRuWiaQztJ2A6lomGedKABF7VwUs6RRPold4Tehq94uT4Rh
hHSSAPfLTHoOWlag9YwQmlF3GXtqIe9xuX3DRDNt6xv8HjJHrgIZpIKMjQR6UoHzzItvSyK8h4J0
UDeBWMxWnsowUIH73502nTN/RNhhM0x+Luyc060bhGGGdU0v6CggmS0liYrshqkktKV3BUPZjTuW
YcvQxbzAzc4reISSKEmnPYO4nAPFtaB/lbN/hTSrE/+9PBuG4dElvUDgpKycEhKVXnANjbUfQONv
HEOGAdL5aXyq4SmU4BMgKHgFajDSK8F0a4HZfbj8200daGd0PEN0D7I4TpTx55yDN129QGMtvNy4
YxoZbZ1mEG2KSTqwKBkgnMV+cednAy1oFT8tw53X/7b5QyVe7fZ+Bmnfs16p3LK9/ufp9/+JY6Kr
uxbVnLuAEamITN0eWoy7bihfoO20q+36rR3y4yL6qCgmKKv1v2e+yD1okl+bKb2uGRBZfX7KF++F
W+NGyBoGWge5gL6Ic7ScvCiLFYAif/IRJHy5sQJN+8Ha6burUI2HCusURElE2YWtgKhC7T25VF2X
8maOPyeYS9g6y+96cTsiGXQ5/Kjvx10Ji4IAsl32FqsQkjdo54Mp04XJIXblMBBp/agdnGSfKIs+
xFC7OVPOIKzIiXqT5Wx/j0EALlDNgKFGKIUfP8A5BhoWk+XduelCT2pC5mV2F3dHumBJdgNR86kB
62APNQaZYaN0l6tMJHjC2xAFOoo0hVwSleSsrCC9ZSCI7wsP/OFxKZOfIEergxNU/UnkC4RmZQ36
qw+Nl+MUQDTaaqz2CYII/hGWODMEVwk7iWmJ9xIFxgP4usMxHpvxepqFuu5xHw67tBv38NOYo3qW
7M6BZtm1m5UQbIbU2rlr5+JMO+JcYT5BH8ybcV+Ug7q3u8z6U2TDC1Bj8vvcDMnJamJvp/wakkjA
pp2JAtQWnpNtcwNZyXmf+tN0RCLQO/DEmQ6wDxnv2DC2067JcnY3OE3/RDpvpfAS/PyyrA6DX+Nq
Uk13if0jWOxrKGfGe1v6/qkPSgheQaepCT2fxuAeJ39HvPHvyAJLEuhQyH4/j4t3GGjb7wjzYojX
j+QJMm31lzSXwlkhy2O+81xJf/YJh9JHNomvbV4AL+t1VKgw9iGD4pVpY+8nu3F2IAPNezlQazcN
BJJZQOE98LTI6D4mC/SZLAbdwY2tyhBBVNupcnsRi5iw0TbwdsjqbxbE9eDa2UE6ScEG+PJ+uEJe
P1jgVAvTtCnsakggfoSlG++ctJJ+OINJdYBIxXLCoAGRMKXgPcNJNIwHqoaNrzNtPlrkypioSsSD
G3kONP+gNtg+B0CLXE8ttE0uf5uhC51B1zCOhI/wRjjhDPb1UnfBQ69S79A5fHn9XBfa9XbJGWQ/
mS2jGnj1XTGKAeI7OV7CqzfY1sFh+g4t7QA9pAnahakbsWy+Tal77ze4YQ3zj8vfYDgRdT5d67XU
lRB1iWTjQBQkeXME2V9u2vDLdSLdwJaWO9SSEWnGR6uf931SHmUpvnyu+TVy3u3+jhoCEOXtJbKF
BLUz3TfuD1e+fa5x97+Ni0KQvOCDhxI7K57g/Zbd1njKRmnXLs3GCWy4DupoTWXXHa9JDX1JvzkF
k//aNDZUf+BxO+Tjb4jD/ACS9tfnvkdbRYuNTR5YdBIF1bTLibdz6ju/26K8GRaRDtlsoSBIIYHo
w2xsBESTFiKkcbsBV1t3vA82KR2lOUGQpS5gyBql7dfUvslkebJRDfD8dmOdmn69tpB63tmQWPEh
YDgVt/O8fI3hHnl52E2/XdvFXT5XFlR4CAoY4/XIUkgcLePTauPh+pBNutzJ+js/GqA1/t4FQtNC
Mrnhs4Ja55CAoc2D19YW1g/pVRDrgTHUX1hvbS1a02Ct/3/XWTJn0I/zcieiODlC5ZHbYb39XP6S
j6l6UFH0/tt60FA7TbzWjiCFEEItt78FvqE4ll/81/YHJRBtOwQ9kpQ759cQ0WuyL2/aa/eIG8XV
KoZYP1bQJwGa4KmC+GLYPQt5tMMt71jTZGp7ArhcXgvoDZTap6cWmJ6BsV0PEfJgS+zZcBzrpBrb
YdJRRelEfXHljBWKjLgyVm44jXfW9FyW41PeXF0eacPe7Gv7QTVhm0lE5UQkTWMoz0wP3awek6Tb
el4YBksHgGatcApwFdyozuynCb604VRBVjADbQA8Qdlu7KGG79BBoAC3TZAi6tuI+9XeJ9BztN2T
KrcsDk3Na1uDSiC3x/IK95TRufPb+CyS4JaL6uXyLBiCSYeBJm7nQQsTg9ST7ikt3cfWlhsTbNgU
dLwnjQfeN33eRo7lhcM3m39bvPs5hpzg2+XfbppgbSPgpc2gL7hKZtgCUj8VdIce6rgObTBHLvfw
D3fywcamozyTXOUe4qGLoGA/H8WdeyY7yAHubej/7UgIpfp+b93iJXGMw/NTso/vyld6+OwK1sI9
7rIVXhzbESRn2x3eY1ccMqPQfWYQ7e82yIKmFaBdIbOgGhm1gzaagpxA5RVZIJk8XB4/U9tajJcQ
JJUJTRQoOKO7S1X85qYYusuNG9aXjv5skjmG6ojlRZOd77IEipgJiyxLhsyC5GhPNjLIhi1Rx4HS
aagaSCwTMPYJ1OGncLbGMEshRDJD3fQhX+H3dbnxTYZo13GhpZU1iev0/r/OKjgf9GMbpsEWqdEQ
MTo0VEGzYU4Ikout1ZYhntR2CFLBF08oONfOfy/Pi2HS/5X+3p3Pg9+61IZHZmQXy0EV83VWBxvp
adPwaBEPpfMSuIgR6RDwWJnzywLgt4FR5OUfbmpdO/pdDzWBVGCm0+y5bX4RQqH5+f1y26aR10K5
pLAm9Uv4nC3L3UAPHVm+1o175cRbZlGmUdfC2CkgzeJzlOa5G3vfeDO33xcRb6E+Ta1rgVxIYdO+
HKooy/tXB0zAlkh7Y80b2tYhn9VY1LW34OoecOeGDP3N6IuN/ccwozrAc6jjccpGSiLWTDB7FHu1
/hVb13ZT89rZDPW6QCztRCNrlGE3HX3cDJPs6+UVYxqWdSW9CyMGEroYFZ7FdZ3WIRQi9lzyz4Wo
u37Qu7aRhUobr6dN1I4KmvMJ9P9yvlWJMSx1HcPJqRWoXEDza8m6h2wo3/qRw47Dn09Z1W6JApiG
XotVC5ryJGtYHc3e5Oy6fsh2CdxFd9motmjspu/QQjYgI5OAIIwRRKsV5OKKICLdMDz28Ji7GaQa
fn1uorXIpWqpqbVAO25MgN92kmsOD43PNa2F7RDHpFtw142SBIp6HMrvzxNT5evl1g0DpIM1rRnm
hn0GuAichF8saIdDP5z+XaY020H8euvMMsSBDtsUUFd24AsEp0NcTw9wpOiObOzdjae94XT/Vyt5
FwmqUC3074sxcggCgNEqgy6C4x1Y1rh70ZBTPCTOwQuUsx+6+eXywJnS+v88k971miBxJIO+caPY
z4O7ZOjpgc6jh8x3YV9PSQt3U69HdsHGgtuxeoIdhO1P6dbKNgSPjtmjFYQjGTRMI99NdxLqt4iZ
XG7suYackg7ZI07vQoUfjdfpfMgzqJXPBaxJIOrO7V3dg3Qxb6UdTN+h7b+8yBMrWzjsvixI8wM6
wFm6s+TGBmxqfV327yapt9saHGxcBwJHTq8L8ESQgO9j6IL6yScjaO36fRcpyi+xXSD08+mJQhs4
HN0KOquxdSbJJp/ZFEHr/9/1UlbJWIrObyLfrr52Hr1S47RxZTKuZG0fhmd9XzQ98vcpnXiEfZ/d
JFDA/lZmuHzsLaSFJNSXC/KltWzIhMMJN3jOnIC5h8uhtE71Bw+0fySZd98WdF6VTrJYHcycBJUU
/6WDmm0Ny4tdrdxvWTt+siNtl8ZjVnZlwGRUVn9Z932CmDCMqUMlIK2e+hudrPP+0ddo+3VTTta0
pFzCxbsvXiQyJMexg0lVaAMY+bmqhO72B6BbK3jAoFle0ngPg9/k2naG7FDNaktW1PAZtrbgsF83
Np/TKQqgzaOWHQ2uVnX3yzNuOHV0mGiQzn3rgSQU1VbpH4veWQ5FDyNUayjzY1AkW0lfQ9ToWNGl
mZ156gIZiRlYXT+gxXNsYSlv3HpNY6StpyDpl64p/OCcls8de+rsg9jKixhiwtZWkQtJr4QVtnWe
SQY3FPAu8SC2nOpK8PPS2hvzYEAyeDpatI9prUaPWmdvqg5lk+/roTyg+Hsk4mxb/jOLXxMxn6cm
EgwwbbjgZGLP/Y1n+cfj5+lA0oX3jgcplylqIVndt8nepxEl4/Ezi8zTcZpd7zg4oVsVCcgupsCX
iuLAiELhHaD/EyCqxUZH/9hg/x/yXqCdMrJvF9h3Jx0QoYOEGBQE0w8OjkrkGBjMGGs2dy8M9hp/
izqGJdxc41C1JvYIBJKLnacfj1m1LIe2haQUXDNyFIkt0bZ/27laK+S59weWWci/ybYedoHMh/sy
Figd9zCFtyN47fnwWwvGDELsbJpgZDbBiunyIH4sQ8U8HW0kvDbvCTSOojQR9JnBig1KU2AvpTue
BSh0lD1BcdtShwLqHSc+k2Cf55BS72GuB6l8iKe7pP92+ceY1sv6/3cHBWVJ1XT9FJ87ym/iCV4r
eXnCCqo3PvbjbcnTcatOM6ue2DE/l+Xw0DjlbZrNP6BQ9uhWzs/Ln2DqQjtrAU7gjRsvKDs43532
nuCCWPUvi9zaWQ2HuaeD2vBayOAyMvEzhSBA00NxKRhWCSPw2ErVnhJ/vYZmUYJ7F7xW1AYmzTQz
2k5YxxTrAhr/+KyggzMLjDQyFFo6nj1fHjdDBzoYzQ9UzStomEaLSvfCLq5hxRIhhjZC+OODwtMB
aZ1yOsdv/DmyPVBiaQdj2KKcNorjhjnX1dG91JKrj4oTtWX7k86Oc4vbVXP055n/TmaoOl4eIlM3
6//fRcegWpAjYTEcMcbHE/aDr142jTclwDF7N5jpRq7545PJ0xFo7mDF8MNCeSlvHmxlh3l2cgI7
FNOfrZS5qQft6kEzv4aOIoOyiO82Z7dunuJ6dnajoPEhseXXepMCbxoyLRpzS+T5ABvQM7NfGvU3
yOluGF5S3OEvT4lp1br/nZKpssZyTJGXT5NHGsNRBcxSPKDoRlB8/PCFcPZ/m89tlK3aSuL+0WSP
qQ8mv8S+2CzfmGyvRC1gCjnlGVQVhi+Xv8fUoXYrGUVP0rmU/IxCegv90lxdD0kspjC3POtK2m1+
gm0TCceAvnUVRJYud2sYRh0xncG5x3e9FCepjPcTMuppvhwsL9m4BRnWmw6YVoWwCoXEK5r3jq4L
TXgF//LcbXfo7xmuMFse9YZdRsdPkyBBSpfb/Nw05BAo8cb66nMpFk/HTmc2PIagpcjPcxKf6sW5
K2uykfc2/ex1Wt5tLAv4AmkHMejI6a16J1j/F+6Vr5+bWi3WLWt2hloOwRmWc6+0Kp/IUt87wfh0
uXnTcaiDL0XajEO8QB4A5hEj3DrVasZqz/vBIux69DtnFxABq9Y0ia+AJGu+lAjajbyUYXfRsWMj
zZiTjJZ/Zi18DHNYq+Y3KX3trS0qnKkDLf7hawtqzVTEZ5j/taGch68s93FvbyHs4G9laU3RocV8
4GRjU6xCNm0Ho1IXDnN+MpNdXTPIaYpmVZAsNqrNhjjXUWSZ53AON8IJWkxPlbpp43uZ3V9eCKam
10zXuzXcFXU3tcICmT9RYwhJhCINA1BvHtn/OLuy5TpxLfpFVIGEJPQKnNlj7MSxX6hMzSgQIMav
v+v0U5prTJWr+ilJw0HS3pL2XoOb8C1CwcpQ8euf//USeD+aCGrPAGdXsdhzWJDtozTOnqpCzWel
h/zopfH0ycFabPfp6IFP114VkqDtD6iuP2GBF9nvz43XIubhIS+TJsbT+7kMHEgJ2e63nm1l3LXZ
WET9FKFIyx0bZ4heFAci+25X2+5waEhv9p/7gMXWTnRSMmmJ+qJgRwXv5Tx6RKW7vVryso0ZWMmL
fLG7JxTG0MO16WXy3t4VNdGBtqBy8rkPWAR3KjqMELXriy5gWDwKD1qwqXip4Qi48YaV9LFUYYxw
Qui4lvPFZdOLM4hHrxQ1/MSth7RyPpcDl5i+dm4ZS2c0ksvRhYf1HMS2E2a1GzjpFjV+hROBjfq/
YZcYGNw1sXABUunck9PA/zjxmvitTKvkZ9lH3aPVOPw8NbCGG/PG20HyBngoUAQh34wd4lKxCLY2
djt/jWowOmqew2Z9GMfPXY6WPZbeyhsYxNHy4tJnL/oS6ftRbBQCVzLOUle7qBw4XMU4jNcmfoHC
lXOChbcMikroMLXi7jG3NhXN1t61SDhlo+GGjIP4hdoP0wiPsQqQjRF+ZN4LeCUba3IlppaikZY1
xYULUsOFzydqRh/OWZ87RC4Vu2viWsJLr/S+rtuJHjuYlYaj2CKkrqS0JeaQ9rHT5jH2LlhX+w35
2ucnHPg/+dsXmaaXUVaD/NBdrqJdgw+zxyFoIRB1O0NFZOOodI2Wd4pYS9ggqLO8tDuOmvJMJPA3
qJLCYPdGNDFQlHT8mTZR5MM+9/RxeltJPkvooEO51EIDC6et89zBQDt9pnkfWkbuPn7ByoQsoYMc
9pkOvdZ+a0ATDSpVtPQlHAU/fvrKOl0iBnntVp2cU5wnUucVhBXis8za6r6vXLOWwpEGRZpMWiPu
O/BgDOxKtEE3ifbeBkGyCUVWjbeWBNVCtXULY0g1bxXAVsZs2adlXQ4nNw+yc4Zw3wMWVoxxOEZy
Y9BWMsiyURvzKplEhSbWCLZA5rsejAx7mwx72bnxCXL3051j66bfeN3a1ywSFgRJSeemOH/TuJpg
gjPIe0JMf58xZ9xIVyureAm9TGoOk8jU884OruBhW/TwauH5bOHjRAFURpI7G5fUtTVx/ci/zpYp
teE2PEPKMBLdSxcxOA+LevbLQd3EkkE7jsIJ1BsfXI7G88drfGX8llrxVQ9xxrRL0AWGFXwi0mCW
vZ+pT9arlrhMrlscYSGheIZ9ql+goWxAXVMOTNu31ttKSnPJf8fMtBCxFkCAXPKCzK+8r9JH8D1s
OP42ALJabfmDlNbVz2eutwhXa3lhcWpLWNRlcdJ5gPhO91K0R68zu4+nY20FLC5iQLS3Tt+g/+Ml
83ONLkFYDfquS9J9HIPa1oO/MpXTU07yXx+/cGX+l+DMAZq+nhixFysGp3OVsH2fOic7K8XGAlvJ
B0tYplObLKrKvLyU+VvcfrUiQPVF48e4n3t2tRE4K0oRdInHtMXsEFWPHi7Gegz7bhyDNJvGIIkG
tYekQHJwbfi0ZsSKH/syKXH0cNObuL6yIoE8O8JErfg+xqQI4AjdBb09d4BEutK3OS9vGnhP7Qr0
fA89JKODcQLwB0pW3cvHc7A2RIsc1jcz5AEZyvkxtnwodHOUEUr51NetD5P3w8cvWVlZS7RngZ5H
4+ipu1SuDXdWG97HRcjokeblPoNt8QRpxcn58vHL1lbVNXL+SmT1NMaDqCd+ngHChbu0NUJmQ/M7
gGnS8ONXrMQ9pf99haojVdiw/YHx8ZmbX6aFz20ywnb4uYHVhZV+Mj4W6SUBMBF8JUjMi/HJiNse
vVLr9eMvWJuRRRoxLDMG3qnNBcZf2dMkBN9JK2f7ikk/nrMR3ru1OY/ZKA5whnc2bhNrb11kmLat
tJjQkrq0/DvsjH2vSm4ZvU96eILNU1jqatdsUclW3rVEjFaMerBOi+eLls1ROyPcIa2DKu2bEhiq
Gh7ww9TsrHyrWrKyUS9RpMXMK0Mn9IxIVwRRCp6lqYLB/cHIRqCuLOulUmhcyHQYp266VObLNNxP
aekztnGJXnv2IgnUrmx53o39JQVt4ARuaPUgGZuCApadPz5ecCv71hJNSr0+xX8JjAASfZe77KuT
Wc8fP3rt1y8CXtYyUyCVownCuR8D4QNDEj+3t3bclQz5b9r/K584DfqpTWpBP9CkzTkhGZRyKwxO
bfVVUOKityNZmz197lsWIU+9aCiVUfxMUnHsaPnTmYu7vJoeP378v6Wjdy5h/7o9/vUxre6EEDkq
iGB0sNfChocbbS3+mKshDYSOszBD5eyeweoQYDkdhfEs7ufejgMxziMONqzfSZ46B9jPMsilW5bf
jwQl257lodOl8T1tjP7Rqwh/Aef0HUsbGkQeSd8q7rmnmefNPmN8uMiqKoOWWFaoGmL8rM/jIJpt
iAvMKTnzsmCBVVUcuki5t4vbpn0cZIyLdar1mVsJfNkhdB+IqcGe3s3JAf9CfqVWgnqBbfixgQRO
gggx5c5N3NZPIOxS+7rpEjjA03H2pVc9uLR5LNT0C0Lzw1sZ2eNvDSenwZ/cjO4AOXfgJaFhWu62
zSfPvGSRAh0BgEFEODvXM/f8xnJvy1KpXaazrUPPSjgsRTqhTMKGzGkg/Zy/DC7ztfe9nbZqYSvB
8C/O56/1Iw1Hk6mEPK7jlDd09L6o2XuzGmvXSu9NOZptnNxWBKzpv3CRv17UEVY77YzD6EidaJ/K
fq+K9FDF7HueZ63PZf/cFt1t5g33bGhORT4+JBGMiz+Ok5VstUQM9r0LSU9FYM4B/RiAD4IsajZy
7dqjFzsvhadbJSQ2dSp+jTY83r99/JPXpn2xsJK4kg2OWBMAnNJPwdzRwDwlxZa07MrPXsKBp6bU
kkBtAojd6Rvkxb/ObMtqdu3Ri/KqKkcHsnuan03VPmMOz0wmDx8Pytqjr8v4r1U0SQKdnqv7d9zX
EfToKrgwEbMxkysjvtTqHKRqunmGZCqf43M32UfeMz/p3c+twSUGU9ceZlE5kCKG6+g9NEFHML0i
Z/758dCs/frrkP01NHUezUVOXZRisjeByzFIO/5VPeTjp68N/OKEHKcd403vinM0KXXrqHQ+5cCp
7D9++tpvJ//97Y6o4kHZsEKMtPlpaSc6t4RZIe1YvfvcGxZR2pIRktYalhRDS3eylKFH0bbvYkg9
fu4Fi3Btmrh34GoyQwyO+205+0li4L25VYx+f/zJEncpPLQE0HMmF8urzb6l3MChako3mp3vH3bJ
ElfJc0SS0ZaDE5cVzBkNDLZsj1NfZBurc+33LwK3Ug5cYCSyWQr9usGGuEyRO1si3+9f38gSToky
9OzUrqnQuiPVPp6cdl9B7vFsu/34e+wsGDNMIj0BMSx+fzzb719GyFIWs4IzG5nTjCO1zfd0zO7s
UT2rGhxk23N3nXZ9p6+TgOXTRt3w/X2aLJGGkxfVAu9yzzV9BHAu0CXfRdVbM/2o7C1n5PejkMhF
jOvEyeAEzN1zV+k9+DE3DTDcfNqC1659wjLIUcPVBQdFrB7sH21Bf05Q7oPabx/QFPw/t0w3QnFt
rS1iXStnSBJ2JUBl3X2V9rfeLDbO22vzvozyCkVh02ZoQmTQyoXjh+2Fbf8K7wpoPZ2S5JZmW1+x
EpNLAOOQTNkct+0VjTz5VUL3XvZGYxNUGQs/XsQr873EMIL8K7ImqvWFxwo2i8PRnWoY248bSX3l
yEeWMEaVpmNW2hJQ8Lm2HlgBTr0PwarqwJMuPiAuy73pGxwPELoHW0FDY2y9aF/1nvWrkm230U1d
G8jrn/+1MUqPJbBcHqE2ZZOwVd+65LfjZUEUbblRr73gOr5/v4DyBuplpkFuZqMPpMKZd+zZmgiD
Qu4Wkm4lev5P9xX6P3ZesOHipTOJd2Iw5rlts+abcmR7M45Jc5CmVIePl8a7IcTt/1PoGiGiaVde
e8lZ2+NayLGfOfnx44e/O154+PWlf40XrMtpVk+UnOvoxRu+CBz/W/spzT8To3j8Io31VTt72Nfb
SzxM6OLU0WXOmxti6ycnk2cdawgF8Ag18E/FEV64SGw9jayJ4ch1Sdif2lT+lFyGLULwuzGKZy9y
Ge2nTqfdjIkAjL4Hpj9x3sywRed4d1Hh6Yt0Bp2LseJV1MDyT4UyvwdM8ipuB8P2n66INtLMynQv
ER1TO0ZmLCHnnzTjwanmt0mB2ghBvF9Rsan7srJgl5COqiK2cXsAZydmnQVPbl25ZbyyMgVLyAQ0
A6URaVRfRnIzWN90tNPd28eRsParF6mpdBPooIOre0mSB4d/L60vHz9X/Ksc+391IW4vwQvgSqk5
NwpI3yJ1PH+0jXyq8nroAe4l9UNnAP6dCa8O+Je248/jZPmTIV3k1w6JLyo15NWza9rdulnP4eJt
67w9Kqnb0kf3qITfFMQaf9uM16PPUW7B/0LYXeXYrPBtVk7nNoVvNDSEmvKYV5m5tAw6vAJcQWir
glulZkOfHCuFw8MwwBUb5u7WQUvAA5mau5NXd/YdBKLd06Ci2K/cst1PHNIrmUMPRd2wR4jmplDf
JOMLtZncT5CdumtkZp5zGC58B/IkLgLNtCyOQsVDkHNWhQ3skl5Elg9hazs1LEbpPXeTLygPjAGu
2l+QOYqgTynKHyJJdvhMaz9qCS2oavD8OqqmcHaaCDQJEDarUZWQjFftvoYroD/1xeTXCZ0PXk7s
PVik7n62mPItZiU7VSoZwpPDO1pC78upOCddUXxJve4PNPEhJx5Pd8aiOD9OSLgjd64eWyXqPdk3
axhRu0ubOhgaqz2QInmTnEA9SXbfUyfyTrmKxgBnHgWmJUybKaxKgqLmT04Bb5QrHYwl1XjTEHHL
6rwJwPrvfNF58V5HzqmfnCrsaaN2ibG/eqX9BjnuwS+nTh1QWTwMxE2AKMAHprYndgrtYj+Ba/2e
tPVzNsa/O53/I5vqhjD+bGdOefCgltb18Vc1TAeFdjrEl3DOo+5IA+KZmyxiHFJMjR2a8dq/y6L9
bHR5zoqCtz6sueZnqIhhVbDoprxKiTlJHVZS7WQPkgU4kc8k4zvch0KZWCcrlb8ZSR9V6fZX0nHr
x2lshR1YM/7MvEDasArumY6xFSf7IdJHFYsoSEp6NlMGZIwcHszkqcNQlE/17HZ3pO86X1lyDKDP
9iqzKjt6ojowOp8tO4NrZR5DuFYU075DWbKI5dsg8luaV2CktcV3bMIXV/I3yGi+xgUM4OoZ8msV
hVmhMG0ZdhpiSBEp7tTovORe9M2GW4dhYIF5tN1lMjpwtx0gAeMle1aUc0BVF4fY6HkoCBzXTFrv
U8eKQgs6Sz4nuETxISMh6+mP/MoYU+yVDRSONUn8E12Me43yrt9nza0x1Q1ooLeopF67DdxXkGnR
5Xjpe/qlTeVlLuifsSl+Ei+OT1TX2i+4+eLV9k3hZvfELX6Ds/PKpH2DMTxX0tWBSFwG5g6dT13U
Pcm8p/4Yw9QY7i03TFc/eCXu6MzjsEqrX9ngOUfhgvfuebI8KtrAcbyIXlBIBsJ2Jo1vEyOCXJQV
il3ua1qScwapYp8W1PNh24VDthZHktq7qGNmZ8Xkp634U5OPhwSKtW3H73CruYmyqPyl+sHeca0A
oqbDryYt9T4DncbPbPs2iy1sdwlwV2SkeJdjc/SrvGdVWk1YptmrLrCQqpQRf44aGqamrWGlKELZ
07fEGZ5lpw9RO+6jzLuktigCz2NyRztrOBVule5kl2dY2aZCCQMt5FixXeoNAW4OQMN7L61rVS/K
KqkvGxbB4UZ+ZbOcEblR9qMDCDEoZmIf+j5Dbq2wuvO8yiG+i2I6BY86wPV5B5FgwBCHwie4tWFF
QKhZRvG3zu1ify75n74hD6BIwyEpUvGuhXyvz2J+PwkYGli5etGqvQXJOPFnksSBHsRXlri/cE0v
QxVJEtBYiL2DmmkwCemGQ1/AWGI4saTpdzP8AAOXs6Mz62djVU0AwQn5AMeNaTfE9n02DT9slZeh
hEWHb3INQ4p5tkInEmfjqnukwCeRZZBYYG3lswFVEqR7bE1xsctV3vkWfDuCPJtuRz1qv2yt3Kez
rPyiN98tq/lmZ/WXnHcPmsyWX0rdBBArzgJwC2OULOpn3tXsYAv6CwS9b7G4Gn7FkOgnqQd2unkD
JCWEw5MbMqYdv2m8J0ObfdN2zSVN2hvqdrfjFH/Jy+rGk+g9QVZ4CgHceXW78aWE+GA4aHqumdcF
0jivs00K6A3jH+Ju9jxF8q2sh7dImJMboXZrLAIgWUpe08jSh3Ea3ubY0btoyNrdaNr+RNGin1rY
gpZ1EM/9jvL23NgtsOCTDbk/SPz6FeP3FbxTgIiqA55MiW/V8t4oPN5m+UnPjRfYsBwIJ2opbM3F
DmAc4adxOey8cfzjSa13BEdjf7ZHYOe8+AzXyjc4qg9+N6b/YMMp4WAwQA8MtYtM9nYwylrFvpdp
djvpLgpb48bQaybzAbpeIP17AYNyuIXNNkDb996ycr4XHsv9mHT7Ocr/YQA2NN2kwrIWR1RMUohC
yiAq2wuj9jMHPg3HDnLGxnBTNo3rK1p9n+Y52YPRmwd9JModb1h1tCerCODiZu0Ayq4PiSqzwLLA
ZjUj9vCqKU0wW9ZPU9j9DorcKlAjuiRAJ2q42YxoQiVG7ymzH8uY2qGqGuFDsfoxKq9cWrsJcSCK
D+jRUaxroOOwUadvUHPGvtUMY0gNeyqMIv7I1YjX5deFUcz53TiY7gGcd/diGYw+OLv5fQbBHmxT
7THL2ru5GRMsi3R8HvvpFhzpxFcoooZzR/4xbfTFjTvIIKb61h6q+3pWld9V5sQAocIGC4sEcK1/
lpSPJwJBhVv8vYO1QEUAqgDHgWhqd1aU5mHjONibCTjBcnDJI/ii2X2mnXxHBjsKNK+ql65R/25g
cVj356HSvnKLsLRSdZNYMBk2U0IQD19r849SoDzXUBIuzQyTPH3sefbYVcy3Rev4cQONiiGPD7A2
wWZOq7e8A8Vf1phSQ8I5bx9h6vHcsiLI4zEwkfndedRP8/Gu1DUQ++OBNMbxVVejly5gzdyZuzRP
QzMnO6az57i5GXBELezhYFslD2Y4hGiPHkqnCmrtQIq6PBazc4DyzwMFhBgSiTsNoM4EEE6EppVD
hpvCNIfMNb5NowBKwN9do28ADXjLKXooZp5AqUOvlwiQx23kXGxXSdBw6yDFDC+zPr4l0JKALndQ
WM1LOWR7cDOOOKCE8MN8QLENwNNxh0bmazrwR+X9AgjCF076UEwWeqraBtwiv+3j7mZGCRtw5Dxg
HX+sshy9TWzLMAHGPY5/7Toid8zmIc/m/lQUaYib6W2uZThZ9M3J8KustKU4Zf5J4qwMWIkjKrEv
aaqBrpXn0mnDmmL3yoz91uCsq7A1tWSXamLCDmLsJOX7OFVHt47q0EUr2Gd1D7nl6WzlVy5LND8n
EEceQHFwu/JicLhilD5moM35zKuwI6HLGlkQ0s9dbL99Wh3d/oU1L6S3b9w+CVGTkjtTFLaPxhpM
8YqoqM8Vc1DLqRm8depir2spQq8mp7HT7MBr2zt0bescZGvddGWe/BPFHuxsOS3OVQ/HJzT+b7tM
xHvmdPO+j/ojJwRpoq+PTRG1YTL3buzH/ZAHkWM5O1ws212pC4gp9Ps+AwYVTegfuRxOfVu7fpp5
tzNY5QOsoXxqMHKmd84d8r2OberDIO8V9iQijBT5QYsqcKa0CWF6D0Evl9ZINxgwAh+ZPbTjK9kH
DQzGT0zE6eNgT6j9UVUEiWECmzqScE3dZkfaCtSXxLi+1hWOVdqNX71qaJ9rOomAsxiIxUabH6VV
5ve2TbyfWJfVSXv4JFTJ4lPSKVSU8zK7gcuqfZOCjHKIpdcipc419fPE0DRoRx0/ygQnWuh5tHuW
waDNb7iO6dFhgu2SOG9wT4PzR+rTkuno1I2t/pFrGN35pC2zu9aZyn1Xk4KB7u2kN3lhz+YhN9Ad
2g02+NgbtZ6VG+4SEjhBSFOPlREnCdX7nVN67R1zqNpoBzrXMsg719wlIDBGX6dxJ5NctO6OqP77
BbSGJsVDQ3G6yMRdpuShmE5F/E9MzMY3rb71Wk75q4A1mSZHLQNlnhIHRzLzEy57OEBGvhLFObah
dKBbXINwyxT3nsu2PnalWrMUcgTeIW+qPE8uoyilBSu+xImOGZkcG7Fo1S/o0dXhoJSdhnk6NxmC
k7uvMZSMfsctbNOCAdTF/pja1nCujGO90inuzQ5adsOdl47jr4+LD2v1kkX9DTbRtp1dOdJZC68J
ZwQOZOLxH6GIu1FRerffg+LGouAGpQuRgh7knfsk/TrE02msyENbd4XfeeRYoWjgKm+jKbyygJcs
h6kF29R1UaJpm2+gHAxbgplro7QovYlryrArR56HSe1aq4XD6B+lP9Mt4vaSypCMI+sGyetLCQUz
DTUu/mDBX0Y9M/dT9GG84jo3f8XAPLeuHC0YW0ZtdjNH5sWzre8fL6D3Gwd49iK+OovnVtN39cUg
pHZg+eVBEqqv/BXXXwiwh3zawC+uTMISjT9VfTW1CZFn+FAUfozNBAqMtwWdN0JhpfS5VENmTLFp
yIU8ZzUcSvo0jHUdUmHjKv/08Vit5IQl5J7KWOSwb3TP0sFtlRf126z65wriDUMEt8sJRhvBx296
d6wE9IT+O+ExFN0do50agEj+j27yX05izs1cyk8+fxHUgJHC6DhvyCWBgozfix4hh2PmroQ860ZY
vBvL+IRFMd1NppEUBWS1PTlMXyFKkR4LTkntfzxCa49fhPQVSoVrO6eXOpbVndfxERm3czd2nZXx
X2oapG6GswDh8EicpmNSTmJvLHEGd+RzZGSyVDWoLOq2Rk8EzQsLRRvvtypM7hvpyD0+KguAwP1c
R24pa2B6lZC0g/wRsbLARXEwQ6Gj4C9KnT6eiXejQpCltkHeRshIrLpqEDni0RqH5gFsrvQE7YDI
+GhMRqjF4kL5ubddZ+yvVFgXqTeVXUIvtnLeNKtvDLopxAw8qKv6Z814vrHA1pbAdeH99SIHoEzS
MUYvasjOUnh/PFb/toXcEGpZe/wiwhu3rMspb2EMYtF7w8XOUyDXNQXVh48Hau0FixDXYBqhUJS4
l9bGfRQ134jWgd1vAQz+hYL/32kQ076Ib00ap4SJLESoAzfwvg23DJP91fgP8JPa5UFzJK8GLegn
e69ClI5fuxeU4X7aXwDEEqE4FUGxkcvW1t8iE3SpNY8gprFLUrxVKNqiHH5Iyl+OTPYV/fmpwVxq
H3gMSOIsE1BCH8gRZleoLtQZDNyz1889f7HBw+AbKmWqhwFQeU84Dax28rX7mVOVIEvhg6nXjgXS
G4Sr4QZ3EijeP3Nnij6JnVi6WMVSNNKB5shliGfv2wQzdJRvcGX1pqIIG9qVu4/HaGWel23yrHUI
s+GfgRM5A90hhXVaaj9UBIUfqxrLIK+sjZPKyt6y7JnXpaMsaHzTy5Sx343NT5DW2YjKtUcvwr7j
MfwyIrhaujlFhb1BHaOv461Ly/Up78TksjleNMqOEihmXBhk3E95beadyhXYKSXNjrgo8FNseHfM
M0Vuq0I7oaBZeySe7mFD19GvsQO07seztfahi/TAvMyeUaXrL2M2hAPk+xMZh5979CLgSav7tPAg
ftl4452CCCrMYT+3xpbt87kAJF6KrAd0mYeJQElxGg6esILM+0dkvz7+/SuZedk+9zyewx0AL6nQ
k7Gi10b9YyAt+PHDV6Jk2UDnYz6r0oOLVc9waklEX+3B2M8P9eSot2m08wPB9XMrUN49cwt0Hf+7
SQI1pUmWpO4ll3BHwxkvOQHDS9D7tOZjnIxRgB4Kqnkt6ENVC6YSi7JvUe6gENz0+WPErlXb/mrp
wmXp488Gv87AWwA/fPrWZ3V5illjn5qo6kLZKbPzqKh2k2u8vUYrw2dcwd1PQEYLXV7Uh7j1DaKf
9qn1yruhNfSU1varEvZbpid7L9zoZnZSLJg8t49gHf6ZYz0HStbf0PiufaiqxiDRR+DVET2EY8+3
JAJWZmVJ4Cnd2haQbzQXInqNs6Q6ldQpgs6KgMKFS7pVPn48/Stht5SG77gZ4jaHYL70firxdWAb
oNX3yzACLI//znSStQXUcoS6OFLQPaGxc2taIb/oCmYRAvcGtUMDrMj9rke/KrPbFs2sCP3geOya
eGNxr3zdUn+CKB0NfYvIL6997WweUKqVnxy6JYrDqgxordAaucRcd8Hca+Cvra5/+nhi/uVevJOb
lxIUQ2UPyaBhNGoXYPG4pWeANLS8NqAWzDO7xG4DcMbll4Tb8YO5qrzGJrVCm2vz1Rt7K2hzp/ry
8Y95H1npLD81i5zKdugAYZLZ7sKui9FmnFKyj2vJL7HblCFN8+bZm+AA7KcwBf39mfeSZS1JcxcC
+Q0sNIooGvxciZ2I+hOzKDbv4kb3qMwA6M58otz9x29cy7WLbQh2HbBiiCC7KGPPQtwredMVUbxj
Vjp+7iS/1Mqoqshhjbz6gowtPPFs3BMt8RvmqhuTtbLol/UlKwK9qaUwkCqSHpfR2Yi9Hm22kTCu
J8x3luWytFQWZaKaZoa07yDaw5BVL8bIWyl7CA0nkJKf2j980D8/no2V7WJZaypNnpmIp/2l74pd
U932kx02zW9JXz73/MV2VDVJCSxS7l5gWgXcAwuILv3cyL2ZPym5S5ZlpjGpYRpu3A5ipLkJBjab
x0ol6ktuenKbcQlXdJZN8a1XUHFQSnj7lKc5VOba+ra2CvTQU3TrN+4Na2vj+ud/XVKhLNdzFJOh
KjrR+yLvboa+2tjbV7aspQCEpB4UQFKlLrOXIhfFut+5dg6rYoBhj5D1BXZYeLjhfTxzK3G6FIOY
GlFoZewSsF4oaqNaYFsR2nHjxrluLfu6izxggM7oICHrXiZT3wvL+lEXw3e0rnv0RzFXXeT5OXe+
C0eeACHYR1I9yREWw1c27MdfuLb2F6dWkROAeRR6rGXeooF9By5jaMtjsjVfKyO4bP5oWGiOwhnF
JYKdYlvxI4Qhgeb4nHUTWTZ/IOxcRyby0IB3E1B5/sTFG6juG2OzkoT+XwSCjS208rEvQNaha6HP
okXgZm+OA+wDvODEFjVxbZAWCaKUBDrn1HJR7DZ+UtaAGPR+wzaJl9fT0DvZdKnVMGE/b2WBBvmk
8j6QTgItIFdWYQV8AlyAPFDcxtwAAmjBvQVWZP1DwT12E2vgCDgQS7vGQRRvjOr7yQGaTf9NDg5E
NDl4TM3FxNOfxq3/kWW+/3gxrxwglt8JzBoxXTSCzSCn5FinyR1vAfIT6p52/Khm+znqm3NqYAn5
8QvXvmWR6HCESaFdLeXZdef8y9wA15lBFyP8zNPJv1alf6XRJAMlruyheIhO5s8GfidgIoqNOvhK
HqWLg/MEDrSwY6xtL278Ln3UXPk9UYGnmN9CtuTjL1hb2OS/c23lZQS3BuNcAHsCtgjgimHwC+tz
fjaELtJnJGXLgDvmlw7YgxFxY9PEr83G2fj9ySV0kRrN0JOJqclcLF2+VX1yk/N2K+JXhn+pZNFK
GFiOJX45BybKcUAYAMaRXS971ZOdNRv7y8rwLwUsOuRLO4WO0cUpU4Xbj2H7Gd3xAIYNW8j4FbFc
stSwMC5MmbpO6UtR1f3vpqrcvdFmPupu+DNbNfwMLIDfagAnbPt+aOGtgTY5sHkbn7gySWSRTRTr
o3mOenMBNPSNy+QntBA2QuT6iHeyJlksXrePQFgEnA2GI7D+dKA/AayZgY2lk2y84d+JeO8ViwU8
1nosAOFgFx3SJygkBOrcfhU/5UWf2h17mIL/cXZmzZHqWNf+RURIYhK3DDk4nYPt9HhDVLlcTEIg
BAj067+V56pff6e6Ivqu40SX7SSFtLX3Ws/ysiYTT9UDfydP0RHClft6Jx7Eh/wIWOb8ZZ/502L8
ttAjII4CjmbGARi3jIbiBTo3FKnKqRK25Puwidr/bT/4TrVsOjrOEFBPh9AaskMMJUdCaMM2a6fC
y/+05XzH0THDu9aDHPNgC+ZlAhjlLGrb5gJvwLD9337F7Tn+x77cj8toAzPitSq9M6nXTSBKdC//
hj/9Z1bxL6vie0qYnKLZaQkMP86iTr7PhElgmaMlUBfc3bcjcx7GIph+BwOwHzEisfUR11dIwPI+
vBdQf24RHFxnfGrWpKBjswU5AorwsS6PNwX1ph9K905Ga76hPeatUCnjzj0yr30fbd2mN0VN4g5q
OZNSTomaxvHQ0spsbbH2qdNNtokbeAKSivEgzbu2z4JxlnvuQ281dgJYHgWirYeswQsnZf3SNIN7
kGYtzhWkS3teBTSlyG+6G/lsnyGZqiH1ZDAD5L6K+Qi2D1+HZh+UhTw2Nc93wvemhJCm2XcuamMW
Vf5Loypo30NTZKJuldxGg3YgW1oXE3d6WgWEVlH46k0D4bjGt1O9X0YejgiInRSPx7KLYlqRF7q4
/+No7jukoxUABdouGGCDIV+9QDIhb9cTGcnnf192f9jqvnM6UKtBukhLfYBsRCYYNEeIkWPl/r//
9D9sAv9cUf5jUUsKVwtZOT2ELrnTTfAY0PITWZFvxhRn/Pe/vJ7/nJ7/tri/7aoDu4UrtZYdFpxz
cEX0o/fa4Zd/LS63OzVZ97Sscj77SFtLcqU+LXPDtPA0eXAq66VajuwL4jeFaVTnPw1lDdyNG87X
njhB6plqOQ7EgG0nG/IVsSnEIkHprklN9tMAzaqzhjbpcsxQk5FZjAD06s8bWxTN639/kn/a1cm3
/QHxDZBcKDzKsRi6FL9O3vrK5eMktE081gVeMoxcpZWjuksNtd+9Dkx14pFYjn7jWYjzAeqjbAKa
qCwQK13x9gP/wsDqUouE9FZB+607KDg5pwm06uNH43Vm49haZog9mcvYW6mfTChYMjIq85eK6N/r
Cfp93qjXAqBnH5uF9R9b30BN+mIh2fzvj+3flzcNvg0bXVc6zDWLOgjBisQJ9QM0Xn9Zdf+8g///
qqPfh40FiYpORQotmDDge1357Rslsj5zWuk7v7brMx2C9zUaqoNS69zGFKrBkyzL4SiaKHyol5Xt
VoQwxQO4rX/5q/79cbJ/mtr/8cqBnIa514ijCiFOZ0uiJ+cWVVH+TSL37w+U/VOx/ceP73z0AP2a
skM0lu0mCK3a1h2J/nLX+kN19B0eYxai5jnP6QEdkYhh+KHSfnkvl78lDP7p539bDpwvrOA2wsMx
wPDByfSF8+ut1/4vArrk/7LkoMv5vwd51QvZ0nLSh1nPnzPTRz/nu//+o/+wnX4nvTDJisKOqzlQ
nLtZVADv5ququ+b18rl28FfGvSPmv+zdf1hI33P36tb3u95FWNDQRyfAubxYzf5L4Fd/u+f+6ctw
/++DEh2wGXTGbXGpvPOw8lMdNl8t9SQGXMFfmoZ/+hDfDgbuBWixdIrenli1nybjLbENIvam3elv
iVB/+la+1duuLABvva0f5ltzCOqB3+m1QQxCjZmabr01DqaO/KVV+Yf20fc4vppWbGVDhRPVDsFm
BC5vA0RAmc5mpdnI2unKC2QAWJfYv4zD/v0R0u+EGLwyDjhU2J9LbtNyCfczTO6Khn9Z0//+geh3
RIzkvaj9YUKzLVgv3jjSrB7mtEHBEOdV+KlotZ2dvznq/9DL+Z7EJ41fD0XjAuo+DiSe8w6GFHhD
Wr84NpS8+1grcURuzpTobxlS/77K6XeGTOhU3hr1t37LKGb0roepSRvu+xntYGaO8BL8bRzuev+E
yfzLifQdHyPt7Lu97QELokGZiZUWLwoQ2b30WXOz/a3I0G3EIWhM8T5W0HH2a9i+z84QZTlMCUMM
FhNOfCT6XqWt4CBrLWxfvp2WD2RM1nvYBYcziE2iR2zCQM++DZZ7a2CrKpzcQd5Xux4FZAW7cPHb
zUya/OqW87SFmr7atgjBSOeiA0PctvwaRF2xqfnQ3+c+4iU5jMaZx0oTh1TwE0wcy34NCTyLxEw9
Suo2p0mNge8R7W24KRd47apmXS/9OuoBfqRoVEnpefSu9AZzN8N8tJu5BrW/VcyevJXPp9yVMyxr
BX1B26jbz7CwP07UKJ4oUwCvZFsxQ+Xf5DslaHhpy3Ha9Y2oMzjE6dvo5v0WVllEjHkQethOR4/+
AmRVkoO/uyTIpHWKrNKAkwIgXsW1i4G9l5c3+pFRKdWYIHRR2e9xZeCpidj6nAML+VziUW+bfKwe
K/ipmhjOapb2nts9UA9ww9aEqZDdE96EL8G8YivJ8HIj6pyELw5sGFC8oSMZL8hcywTcuydjeZfm
WiZVXu67otxPJehLYp73cqr6ZxSLa1b2E4K1PddN4I7OUyEauwmV89NpHCeLbKeyye+uroPdHrG4
jzYKM9A6WOz03bgB+PPL18NvhNnYJ4BYmh1+pYVDgZB4gl1wy2t2dJbph58Lnkz9/MQsP3SL90yi
xsKqGMA1DjMyqD0SFuL+qCsXfF+xDbl+WKoVHSvMnWIRYUDStOKjhxkjyQeA5guyYF7t9uG2ifRp
DiMAYXuidzBKlTdLALLUZ91NCeiP7HWVi383o+5PtGDJsJIZl2pfJowuVRxWTXil3QqxhojOS038
DzfsYaG3YkzzJhIHdQPjIVHZuT0nAIIj0SZyjoKtEINJytAdJfya5VxD4D1OOl0ciH5v9TfKY1/O
G7525Z1ZcrqVQOLs1c3h6t3MhAgjXHaksCzNSyCXdK4EUj4atSuWvr0jshv2Lva/bPFyFImwUbwg
tXxe43FlzlbrwcRD57Jdnlc5TKZ9BzVJp/Qjdmqetm0bHXwpeOYOTBwbXs0XLqO3+ZbY6TRwtFIo
UtbKBVe1cVP40K5UNZlDG0Sp0edlgV3JNM3vDuDiq6uAeEB6EApIN/i9dvLO0fkHB14CYaEBLkEz
XFa3WNbGLTYFqqkOSbFnZuUVyokJuZxiO3Wr3Hkuwd8Y5hmc0jvSy3eM3Y96dtO1zLeiVCe5rocS
MNNAcXAhikc4wH4sQfU0kujSlCu0dWbd9aWHNsO62Gx215076PKEYJHjmnebnvQwBi/ZIvUTDUNY
5Io3M83byoYpaHIl5h/yridwta6a3I853S1Ld+9V4oBgyv3k+vuhl7Bywbw3+M1rUSy4yLMgyQtc
jZzSeRSFA+su2/PcPlJ3PIdj8OIyvpkATRItfSDlupFh/dvMzkPlLjuncs9e6Dx1cKEmlOTHWYcX
x+abnBaXicJeacKyjgdaHlvu3jVC7rqi2+RLAUdrvh3sqnEBzfsYrMpxFwZIKujzX/UNT06b52rk
p8aKC9Z3Zg3+Scf2dq6uVY9GaI3NKg586AtWgsXd5pt2VqdJsF9+qA9VG8JyasrNSpoA+I6hTMJQ
53ENayjaJGuRjk2UktX87Mly73jLsZPDHUBagF4AVY5ncIWN/6gtrQB5Dy8LzubWtq+Oh265bIbX
YHWeW995o31/BBUDa86FNMv/yHt5qn00OyFo+oKx76le6LVnAnk3HtZtOPKs74YLJJavhb9unMi/
hw2dZLqg7xiURol7s+sqx0ekTpRW0brjjj7IAgiLWT7yNtzWEDqgLxzs4JraoyQ7jaS6MNu/gm+G
c56YT0ysZTIH6uRU46Ek62vXwhTb98tFGH0BxeehWX6UHGeGUvxiJN2UDFbVWtxb6Z+atrgPgG8o
SnyKtSVNzIvgufXU0Rf8GVT8I0fyGUzyeQJOH+CwjfcaMcTggkPwK4TE0oTsJNHeSzvuPxE1/V6W
4Fpg56jaoEk6nr8DfXAPUmkeB545dx5/RPsHiiP5ZCTsnbX2t7VRh4pOZ0gqn0uHXiLFNzbCGub5
G7oY97ZtzoEDFVJJ5BswuV9RYC+BkUfXyr3CCYypnMyU128I/rKyA3YFtrNzzubdUhB4JKpjhBAm
zLxYElUc5JSc4QStPqdZnamUECHO4p6VEttEN+V3FISik++G413gl2rjle580K5Vm6DISTIN4gnT
1JexAsFuWeyJImQZu1d/AGzhUHridY4aFasqGlMGl6+P12fVjczkz34O3AcOa8gOkje2MwVnG40k
rd0ShieYE0WcBzP87aJ+oRbpomMzrru1Me22HjEVboO1xikQ9snshvbmjMXMIF+Pva2e/BU1uSvJ
V9Bi5ZEbVwKZ9hDshexM3PGp18WOOgp8CIWIe1GvsTbDHSJAj0tUp0CiJ6YdX+egv8u9xott75MY
I+4K6jx/C14XcsoGPGhH1Nuytg/OvNikIuOLJfIuMuI8tMXVcd3Xda2vE25zazhmHvLGR4lkC7d9
92WH3pJp39ZWXWzo3IPkUm2ruT92FnFK3VgWaR2hUznS+ugXKqunEH7MYNouXrVvbCNuVOud0XIX
+fwrVH6KfZ1tXOY1cd030EuSEnYP3CN7u4fnDV5pmjVjYLasJiSJmuUMI4hGaGcJ1IA8LNTiYfru
oyfDbHCcLxR7bZKv6rlvqreosNfCZc55In6I5bWOMcLUL17Y7gpX3UfgfIxqQOnH6/oe2hCbSSDK
71B34WCvnxuzXgaL8A3R7s1SPeuKy4QU9BRgMRQL3VRmvr2k6gOT5ecQ2c6Wit2snPfe9ClqFtSB
uIOB3NJPdzRUO1fpbdmbA9AMwKgERxAngKqJhjvDzIHR6Apz+cNMWpQcpATQYGIV4t/AD4LVYgP6
xqEjMP7W6q6W4wr2Xp9/COOYXwPX8r0fis0E+ABw07NOWeScmjraSj/YAIdxyJV5XWDNjg2wqYkN
8XIOMkKEZxDuwmKq4Iwm7Z73oFJHkbm1yqWLUAOOHSOq/RNoSsBWSAMgBelZWjMdxg6PAhQg/K7R
9MlZfLpXMvBiYA7YpSj0cKEIxEwQy410jBprfoYgPa00WRJRFiTJjXJiY9knxiLTbhEQCQkX4wt/
0mViJ/OSExXG8JW+MwBqqwhAgikYRFoLg1CqyhkT1uFdF0CfpHQYUcHA5R17tcUR2osT8fIduVGy
yy6IYJIFz82thj6G33xfdN27dc2Q8XL4AUP2F5nZgkcGXyKXjo3HkfEYHHNs/oAd9CHyjlW4PAwl
tjpI2V59t3mZXCyZGS9TVACAOLnlBa0ts2nboMSLPYf3PbFYWX3w7kTtVYKVlOB2EIFnHFxcyF8P
eUHdN1x3+gmFIoYWM0bSIDLdAYHzDEiWjYXH8MlU8T71Omv6eV8LnSjVYWZlkQdVZj3lu4Db+6iN
MtLgu67zMkatl9lepIHWQB7pTWPwrqE3AvYNRQmpU7dwk9nxYhm0vw21Mhu76c6f+22wri++sduI
mVc/AHeRO+szUFj30eRupi44ORE9To1NsPVvo5IekRX2HLa5n6LeO3B3GCHiwKdZRbfFCDRPzYRN
DhP2GyRKVHBrk9cxL3Xs3wqYZhQ7GmCA7QrEKOgBFu7Sno3VmLbg+0lUIYqYmvm1yjEhdMUPZhR2
VrNmk+npe4e0grhTVZ0aUwebBWKElAZzsM+b2ftadOnEtkRiUq+ccbdCarkN9TLuV6cI00ED8wcR
Cs5e4KHkheTr+LUQr0R8Cb6jDW9JsPE4KZ6rQPsABjgTbob9NOwcPqr7PGyHw9wAqDN2csQNLLLb
iYCVgxKeIUEcH7rHHpgY7kFIbdZ6i7rZf6rDrjtB+TJtNWZcQHQ5684hBTbZue6Aay3anVXjuqU3
GyuSnLsgjXg0XO0kin0LSMZTs6ztUzE24EyY3KTCmZyUa9EB5s/IjV5QPuWe0VmQyw44MBtCTih8
m5TCsI+QGkCgRrZurA/xInHoDOjTPLI91IDDNSQAVUHfSI5hCHd1jyg7vF8IgOj9aT5WbIFeBp31
I5QlJRIKGveqUN6fUOn0G4Us4HfcroIzTh2wFGY1kyOdK3vHJ6tAyJ/WeNaEJbhO690IaNA96lmZ
+oOZYisYTwLqgYXkTJGfjagD9zMcpE8Tnpe3FMvdJPG9FogIfFq9CXgeyOnRhsetdbxXUd6cK2Du
d7Wsu/uRjxJ3JD7SDcUiuqCsKCCUonxNKCvLPRLcxgvmSu6+xIQPkHHBqqtT4r2vcFs64G6GC16v
w+NKSkDJCqioQVsARWgr5tzNoCFs7+rZz9PFa5pt27NbBnJv7oQJRFosfp4MeYQOhEZkZ+CwYMN7
h+8s7kgbz6z6pcor2LIiNV8jT/7wu8nE3FTOk24BVoNVLLqAYbPeo6K2qeqQBaHn2gW7ZvEegfMt
n/3CFbGDDNUt9u08dmHnzQreFycYjkymbmlX4QwOGGctfwQPaXoqupGhfgKgDEMjCXfQUv0Uk+sk
oBT0W9rKBrooypGwjrcuuETEZTauC4OiJIQsPw7LjiXTUlbJJAGbACPRzZabCgH7ainh4R6Nk7QC
UbpuudAnI0b/DaVb6+EdmFAWlH335ru6PZbYJ7RdGV7f/Bz5OQIei5/Kc14qjKKyiDUfwNyYTdC1
IMIhtAljzmfXhFs208RWS4JvZWdkwJIbQAiHZivPjjYq8YDEQQfDMynmGipB4OhO+ssPkOB47Izh
MXRGtQ3kRPddPxyJcDMHXGFMqAZ+KBzAIEZosH8EQ4XHtPIhaYGHPEknZAkrrE2ZRqpBRPrxFryQ
DB25dlX0w0KtC9S1X2RIAxzRFxnADDHIoENPBVARWb9FM+iVa2HuJr7+ADzhKV8REqRNB0MLWi5w
BV4iuQBAq/UndLIlqD5LsJlXCxSOEKeSLB8Vw20OV8Mk1y3ek2msknoGiU1JZISu3Hlv59XAuNHN
oHHMJ0aKMa3y4QG6sB18mTStKGtir83PhVemY8X3I3ZZtLavKO+QmuOmBaqHBDXbs4TWJ5aLaxFX
nH9ot9rIrgWMTWTrbF6HybmSqXlftcVNqffReKvgI9lpSd6Coku1Cm4a9tSiBxtLLz8HgR3j0EVx
Y0d7PwXumyvWH0247pStDotqHjDJfhArbuu9cyvGgUX1BmAUg4Vf/HywMSfTfJ0Q5XgecC8BmUYO
46GA1SBzOcbuEW7pTsGPaFLyjQhqeaIh+4VbCKBIuTaprEVzLwbPJpEL6oeJVvKA80/dYZw377s5
CM+96CYEwJd4tfFZY0eyCHinfH4IRBWk2PY/Z7psb3yz0kN5AtG3XcpEd2RTO+2XkeQhIMEWOJsm
lpNFrR3Ux8EBjqKvomuvy1cyixN6EXerHXaLC2bkOk8t+Df0yxCx9ZZqs/bNpeq5zQiQFomoihP1
yhbEIn2UHpbiTNWe3Jy1rtei2TjXJBbDGMW8AUItn3IPV4WObmmh8YXQ8V6jEgHBESe0rXFxpkoE
GzU0JKkUNyn6QSwJKpQwQIhRu4ncvnte89Y7gkUfIpBLvehwjeKFh8ch5B9FhffdzQcVz47sHowB
9cVrKj+mE4Vortck9SPzAT5HFXdovKP3lLWkRvhZf9VB/6PPix9tEP0kCzqH3YBI+qLvX5xWfQKl
kx9Hw7rE872dP7ca+BC+gZbqwZHOU0S9KQYhDUyYIrERgpUxL25BR1T4GpA1NmCHKAW05b2q9mT1
3iYR7oQpTA/X6er+qvlq9swLAvQFK4CjeuUBQZM32Nt95YYIAfdGHYOA2d07uMrdzQsMMnj75ItP
YCAYijYH4m5Fo1Is46us3DmFV7BH/2V0jt3UNiccf3IX5pRAdFI1E9ooszNh1+L1nNjAATfKTMTz
k7xBIVPzEjUWgmjOwcSQATIw74VCZQBXIK7gaFXxssPM0vpXJDFCAW01y09+31gviQpv/axbMb23
8NT+Rk56/YNEkxySMAIURUHcds2bXCK2ATk30hXBWSuhgMWbvasP4ecR3S5xnN3aSZGPle/cGcG9
8TyMBMHkuLKG8aiIvdq1n8DBnlmV0cqp1gT2RVVsFtI4KYp273lhPpqYlb/+HowRqeeGy1szKfHk
zrLNE5SS7Ax0dwlgVuU0950zqWfUG+g5IHkI66Mk7Q/idhSQeNY2n7aa+mRF533vLoNCN8RV5wBk
7h1BHOGXxHU/Gfw2YnEH0eaeGWeApocvH2WHHYr04JZJTB6eRO3ovTO4fIwVg6E2nfMCYD2MB0Oy
A69yqtPKd/z1pGHfyHIyosZYRD08OYHaTSjCXtB2UUDHaNVuV7+qr5JxTeKO437HNJ/btBtEkOI0
9Db4jCQN6ODce4BOGaCqIpBFCeov/EmjyF9CjBI2VA7BqXR6NQK8VYKC1/be8rAMzYpZEcu/dIM4
KuCQSrS4UQelPgUi1hNs3aIyBSkpAG8sWWRfH0BtQ9tKt7iOVMuI0AbULlWxcQVMGwySkjVuCQCd
U+WrA4Rm/s7QPE9CrSiE9ENz3+OI+tkh8ejAys47awShZcqX8gh2kN05jp7x1Y58O4hxQmzZhDFQ
M6xpg6MuU4s7XxCUGCQeYq4PJKxU0pQB3zIIq4+ecdYfhg643jS1bKuYr86wcdqqe1Acs3HPhHOQ
QMzfPJhowAm7Nki2Ulqyi1JtnpbY7mKhJOviIA/GfTOFA0iLst+v0+A8odCzsI6j4DSttM+o8fnb
7FbO46pKVPFRXSzpNLY8VaVTbKGzJ3ejneRWCX+5YvFGb1qT8tHWfQ+tF/6CTcOWIkRkIofZj9Y1
MvxK6rzB0xi+zdZd0srrDQZOmknso8xMmTP45aXH7PoXU6bCAyz7R8PdCJe/JUxKXaG6qzS8vWG9
nAQdJAK7TMTfwh6uPAtaxR0tFOhEWg6ffU+qXYe45m2Yt4C89ZDtSHQUNqZDfrPAPfYnCVfpJWLo
+D6nQ7nzTTHflyX1duCBrgmpCIpGXJy3pbss90sIw38MZh57pmQyP8Z1lD9yFDD4XwNERHWg56cJ
v2w7NzCfyhGaoVgIn796tyBHzYFRY0TC9IBc81dRlc0dvG/22kDiQONp0CNERA1MDPleoyR77FzM
t0CRrysZe0xHKnXmvp4AEs0hS8PM/6MN12duXQQzdI37ClvUl8KkLB1Lh4eJy0wEjS+P0OVSuCIA
tWH4xviecwACcckav9XAwxpd/DJOXb2TfBnOijbjdQVZXMSlGX+ytlAb3tV15utGbPQIgAkJap4C
bnYrGaPwQ6wGQ0MNHmeVaUld/8yDah7BhMOF/L0cnKoE7leisbu081Okqh5tpVtPRDRo2C0R+Ibx
MjhJgGZnVtclz5bemYB8iyTd54yOWLJ4EOhSId7n4IlbaYjJVIyhlPMccQpjAYFaXSs1tIlrpMJS
FBHuUbV7znvsGImTg4yWITPd4sAQ4eSC6lYtP7ENrkeOe+VmjqafnAKX2A7ukPWkM7FTItM69ZtQ
A7dYuDDN4r/EeK7NBRjC9g3cYu9ExOgcwN5yby8aOzu5QI0CuN2lbEHNiGfrt8FtdowhpOMUj4jg
nhMyDizD+3VdcBjv/Jz9AhUQJqP2TUGdk1YzGn5RD2bhIOi2GbvLojETmt2dH873hWvRya4qFIvm
fV6cbdOixsrbHXZmnVruXu3SzWgwNCeH99MRNFS7bdBGgRpMPgDj2abNHL5h0JbpyjkQfIrYelOV
lmYCX1p0H96ivzzvxn/PgRKGJMmm65T/niLAnnkfbrjsw4wVEpd8D6jTNiAotkXU4qYf+NhzAWKV
RBboLYgdfrpGYFp5TwaQfG5iK9e3Q1YH5pIvJce+MC9pSRlECj4uqv3MAb8LECEYoqNYSBYXk/eR
N76MK0mHmOvwQNHNxSXPQWNuIb9EMONmgPCKpLXRB4iRES4eObZSpMuDFDnjAOmcPFkLCgQtiNnd
7MEuXZYoitXLzL07W8J7WWAqlOLd/IlpHMBMEUYdLd/NrJax4jgZih5pIdZOOq6QqonN35Qx6YbP
BQcq9C8IqxuwyaAJBij2OEwI224AEwRQ4DkKu3JLvKJBa87bt0XzyOV49Ap2dFXxcxgbGVOKUhF3
fpiFQej0ZlLGgdXDRhSE7vDtFhdryujiFrW/p5Cb7oJBYaKxonBSrnzQRQlHJ2qejJVOsw1LdGg9
6l2qOkw1FSQphmVIWcvuvRZdrtwrilhW+AleEH2SBeRvpDlUKWTMmymyQwxBM2DhOCJxumZ6jTow
VBHvSXyt09bBZNZv5S/c03G1n+EpLCG2xdgDbfEVLTHwe+ZUE5/HIgx+dSU75yMk2MFSR9cCWaEZ
IO/wI3rjS6ggQBTQFtSi+lwjJ9jUyKjed7qigCaDBs7AZ9qDclknvYPpqmw7fh6tmPbIbruzKkTW
c1eoL/xTgBx7YMcj3M1jfKAp0wueofKmekObocKWaX3wlGm40dR3kr5c/cQdTZ3hgL9DsHOwWy15
mngTZrVfR0cNi/0OwtdzMQXPcq3HHekWdy/l8porZ75Nd6cUoxA/BYO+RwGAfmzF6AwZOzEpAunH
pIr6NqNLf2UN8NGgTgK7jBWclSCnprLsZKaZkqlwBceNeTiGbI42iLUsQEHV3gMOsNSr2ghq4sDZ
d6ycM8wxMfPoOZjkvryvLdIPcZBUMZtYDiJurvft4AjYdzpkYVPoEmrPhrugrD/6crhbMenY9m4n
n1UflrugLRjGpYik6AfD4NbAmzZGS5SYEqRpLzfJ0sl3BQ12PLt2jW3UY165miWbhgltot7H9aES
n6RSAEFS/cDLys3wJsmnyGIwGOjhJ74iJ9Yhp+jckPcFsCc0sQBhBVf4M4AfGYBTYNfBMH9kzfS8
jh0AmpiaJWsZdmnQIzm2KSeWiHxCL30BJbjwGwSWl3jNfBfPA2yNbEFt8ox7UXPwnLz7xEX13rfy
zRrvdgN1J3QDIn7pa0ynxybrXe7sct8bwT3v0fzRmPdjtm7TucVsgAFnni3cvvOetPcW5KB9wYrx
pxNOOHhCRLhgK6zvSO7hyk9EkGBRI4EShH/U4l0ysxHc5NA3aVfrM+1yYPYkQLu1LdFmwnuV2xKz
e0Qcbpk3HnNCq9QlgOz6LQretqchXl3yA9VQd1ydZrpUuFwgGQPKFzSeXloHL7gX6PGQc/Orh8zr
1Ml63SKCEwrjKbqfh9Li/xn+npfCO88FyiSX1S7umxVu6f+Ps/PYkVuH0vALjQCJkkhpWzl1DrZ7
Izgq50Tp6eeru/LUuLqBXlzA1wZKieHw/GkCraob/Ii15lNXLT7UYTd0K7fDTVubtEBczpmsO+cV
QoYc1kpz2E6QXtazKn7kQYy7VKXehK+6U+fnw21GYzTGWmWVGP0fJSpGimRgFX3DeaDdV81wEzHR
2Drqbp2xoABdieK1KAGZc8eKVnMXvuCUcdOLqURzENKadpzfoyQowuH2Rl08212/8bL8WBTwrsyA
HZ9mykseQUmf5tRYpK77k1fxQ2bMaM/j7B3H+c+qmLdBmC4tJ/2dFJK2YE2Mxty0izEfwPS0+OVb
0zruqnFtDzrapk516w4Z1zT7jdG7D4jVjtmY58ssq+KN1FqsyDM2jmWZA7pYTHLHmv5Mdvcn0vOp
nqmhzm4GMAUqG4Zf3cXWbwD4jpO66SckhpaNgIAXhIQ7j6615hfEXem2cjNB3l6QdspxfqYkN/w5
3JoytMqNFSXsq3YL44n1A/tP3Gop0VYqna0TFWZ5jHEt2Egw6+eozOdTHJZq1zZOtFWmiQW77yR7
K43a71hZDCdzHsl8d7PuaUrz/lCXVGHUT4GN1Kge1aGJe69atrWXvWm7d34bfdN1mJDDFzCskd18
qnGTdyV9sLZivLMRdgWn7u5X4RP+uhyUE74xNxqSMbI8eEro6NPnSuJs12l3fuuKALhhcNt+71ui
zlZ50vRbvxLTAii128Ci+ZlErjqOws1XFaHiNyrLzZPMW/HLwwblga5Xu/ZkAgGosfMfILzjrp9K
vW5Sr0YVMlk7iy7PXiQBgQlUhSt6ZejenTLgC7d2AcsqUF9Do9Y7MEr8b4cy3Dpl123U1M0I/yv7
l26G+RA3SXQ3G22/pU2B42QX299m9oKfGK9Ff/rGBmvpxmqtR0Pseu2Vu9gonCcdsbabKqePV8Bv
Wfi1GOCA9WTChVYbLvNWRdXKk7MBOBfUuwKFAKAHnIB0UeXkLERK8cfAjeNNdm608UzGRvkxJsUo
J6dFoss4QcXghbeN4UerQMXtBvtg8a0uqmBATOPbS7+pUc8k1fwIZpyhI2axpMNWu2JrG03TP5jg
UMFCn8N94PXnSNoniHJkUdrTwrQqjMDruKDkyabwYBeW+2YEaoqXpmtMN3BbrCUubdGTH4O+pa3z
h0SS7g+jdML9ncNhFtIbCWrHPFvQ09XNRkKOowDoDrNySpHB3Nhe3n+VeUDsgN2Om46W27OfhsVG
JTYMvihObvzBS580VfaN56fOV87gzi5pWgJYXFVss9EzTlM+JFvoCMQTROQesGHaldNGq8qdptUE
5+uOTpQB9O1KZzeMpXiVtQSRbBvAphvoBf65f65zlh0aG/m5qVNPCJLjmH5nG+wHH99M2c7Z2k30
sA1tCiVUCsZqFMiBSBmI1D4MRh/v17b6aTROu56SnoUiM+vXs8fNQycisS8dv3919KjvU0VDXQ2E
BfZBQ2MzpbFGCkzlbLGqKqnzh2gtq7qm/XbOXBt7OexNNnaEKXbyq8cp7zjYpnVKLat9zj2iFjRj
dJ1MJR60umhWbT9YC3/udu1QVqtRJjmBgBAljazQa4hG0xNVIrTESjXdrkli+spTiEk0zYHbKmWD
WdTKxiM7z6PdDNVJL0IFaRH3fJ4qzsW9bLSgCxGGG99KjJOHuQ19RaNLnqUr+7M7brP1KPj3eujG
ZRxCOIrteryVKJW29hSIbdxjby9I2FkPU9qs5TleuQmr5g3+rcW24Oe3Lu7wa04n2YbANrHw7CFh
58Fmv4AyRFoQUSSQkWcAvjrb+fGMuROsiu8xK+UNvuBqw1QPjwVtjY3DNe+heZ3zvjykWiPbXF+K
Br1L58uVp+JhmQ8zJkRNpN86EdZLX48kHtPTXUUeeSM2AcubInSHZpWGDvGszFDK59kxWdY4Z3z3
6gRXe5+mTjVFebjsODnC68PTzAoN1lZPNP1a+xFmTZmulkWecEBI/Xg/M+tORR0mj3bnOBQy5XyM
k8EDW+4yNFHxRGKIdu443rSwAJp848Re+s2HYXEkxkUuh2qmwT52MTC3eybhgxfN/YAoNa5ZaaOp
iR44ORMckOeJv5KKOJMo7fQ6IdVtr5O+WfLiea3jWGzprMHrSdN+q1ivjr5TksoY6WrrqqZ8y3Ow
R6uZxpPlwI9cqC6K72LFMd303W4vUl+/TG1oVzjl5vlNHJj9D+Ka3GU31dYSSeE5MQDLGXJh6IpD
EqRffKaymt5xmqg1REZQ9uCv7AH3dqdhDgf+g8E/jHFBcjJuUY5Fm5sSNyzTc2fU/hXnGXyRztjW
QfJAfsSWIbJixeYUUA/wRTPyI+ShMcx1CjZHs2dThtU69+RBwf+bw3Rlp8MhTEGwMyy1Mhe+YXXI
hnjjkxUYTOmpjsx6aybGmvo33HgNpYxO7FsszuuNMo1+lcVUdipPH3xIw2tKob3h2FDsVHwnCBpy
wf6B9WzkPYZ9m1bZfUSOmmUMT2lUPQREU7hVd1/bnFTcprr1jaaDmBQ7ezcPsxW6LlxTEv82h9Z/
VCxi67Hp+n0GcrwMjOiVruc2jeObtHbHZQArzrajG2SV1qI0gy/D2G1M22tWWJFGO2BEMubdG9i8
4T5w4JvPAIM+FDhQXHsnqXthfS4rp3xBV2meRtuwDk3YhhszHSyWEz/l/Jh6L1lLfFFoDcPBqo2R
qSWiV0xerGDlDVP9q6JxdXSzxHZPUVFpTa8EEjCwR+rdqwIZNoRFC9NggLOqC/tlB3cZ1KDyfvol
CfGBPVcrrVDQLlxCXFbQ89TWVipD5B06h9xBzymEUsucdPhtwr2sQhdMEjcp9sIcHktkAUdm+LwB
wkpP74YAT1z6Gg5ZPLo6NQkcV5vDy2mq85E9NrVpyCbps+imt8olgSs6c+dgq8uXgCSdJ88V+rae
YSE0ZePvY8r1wzBIwsbyCA4lbe+1ZVFoD7lLfBDwzj70FLR2Q2U/wNTP6slzC4VkHiJrEMLuLfht
dA+dadPSK7tz8L7Kc86Ai5Dl5sVJKm9dc54mecOa+u0cZ/gqQ+EBd0X2u5xiMWxFZVJiSi3mnVUP
JaRKzkQLsIVmeMiCxvrlM+kekthqwJNlfop7AfVEDun3LNbqMS9Ff/T9PDuSUENgkCjDnMiMpFOU
eJ5Bak3etM5KNiHzTxWzgUrQVrBdQn2ccIUEl8EsBpxhQUzgfPCxx3pQimybymi7dTDnr8ICzwYX
vfe99LFSLWiH5w8zUaUu5O1CVkTfwHJmje9nFoGhPBgx+NFCz5N+pLOVbqd4zl6CeiqgKZV0ymD7
r8aANTUrQOFaX3t37Gn43kvhlDdFTPHfijQ9erVP+2KY+mWM+WNKK8oSq6jsjNvCbpvfHlszxJ8+
2DpVVu2xH07koodXs2TKxLdN5hUbGMblYvS64K1D/JrOgdzSvPfjxVgk4wvkzOSXEHNKvlSHLmAG
9E3tPjxEhfrTRO0j95bsYqd4i/0ST14z808TA+SuRtzKa7DhtqwMXvvPuFe4+4nkPnbUeMj9nlNA
25e7uTHqgzen+d6UHseiiNg08PV+HaZjttbpqDdTEIU7Qjwm3OZw206kn+1nryc2KOhsOF1zxG4N
a1eIMHpmHakhA0z13ipD6+B33Cyn5Hodj0X12hetuR6tSR8Ckn72xqRf1eC7Gxwlw23pYM0BvfKZ
Dj0Me48KFluF/DZPz1yP2Q0eYH4Pd3Wqiz+TgMKFs5VcjvU8rhrlelsynom9jlCYFFSfS9nm8HOi
0N0kdjVu7XhylrNJUgpAvXwy8BeF2O/CinVB+FuOGX2fcKouK8RS6ZTelqmFiLZt66U79C7NTMem
vTDj3Q2a69zpkJydEhe+9YiA5HyG9X/Wca1ocae/qVqpHRrhNnstp+HktBVMBNotT6CAcESrs93b
nOU7w+nlwhjG4OC7eXSvstlbJrpRy4E+2WsTef2jahxzZ5LoelP9pBcsN6JiMngNzQ4ZCfvUACs+
uj35a11VHd0GuLZoSbhpEwB9w47AMUxyUDrlcqu1So9jCWUrtUg5J1niqUtG2ADVaD2G54LcxYWb
XiQz3J2sFxiBm1LUj8bcfouj6UEW6qHK5Xb2NS2KLDuk0KUJyXqpDQjctIduWyVNNGF2udPSNNeF
5YAYnRFYThnWWrb+wW6te7cfLTpYwZ+x9jc5rwl7IwaUMs+dzM7eMvgeMyN6Zm0HKwLlG1LiWSKL
2r5vbfeGDIZ53TkwAGVO/rGtqWhsZ94VngG3sXJ3VHz5Cqg32pEk/hQOOoDKyCIe5AmKeaWfVWX/
DvPiaTDSY4ig3pQAJTMA33mlA72fuwdpuXLVZzraWXDjV+CPxVk2BMoZa3TLTHa4VuIhhJ5tYfjq
ZuTvCLw5V7PMvpkdjdrYoNmhgPUWUwxEECaAVUIwb/onA5ByESRdtOlt0qzqKQEJKDxsmj3LXlh2
+B1rgp4WBr7HY1IEhLWc4W+mbd1j2znanl7bNgnDUG7GxTh09HDdgZ4otLGvfdF1ax0LYsmC6ZtZ
FNMRSnC+HJozztZExZZ00mqZtm6wGVw/pKOooEcVaFosGVbnmQwnn83rZoyMcadaWAk14qsdJ4Fy
pwr7vrMUDGSIBbxM7wabhDPBNCT0JgriTR56MNfBJRdxnH4RXVfTgLBfjTbGFaPtD4EnviQxVJfa
mn61ovvumnWyoJpFawCrh6SkTu5VVbBri3x4SFT+HJTya9jGDvk3A8xRofaOCG9nY2ILKER02+mm
WKe6dsHy+QxuZA4LSRzIejqXXCF2NAuZwJNsKHYOVdQZC4gIf4LMYeRBUlxB7ZwpFJJg0bWQasc0
vg0Qry/yDtKWOWDjDVJuEqtIw7StYtJQdPNQOOFTPAa3huG+RdgMzSma0SEJTqLCJilj7eYJ4X+e
5UMuMoeTR5bOHWX8beUYy1KmX+e0/saaVNNLapxNGej2FEsiOot8RFAP6VOkgd4Jm2KFo7a+Y0R+
S/pkHU3yuY1miCPy2W7cW39m3WCCQgJNp2MzFXs8NPaQNZ5EoU4wSLidlm5rnwLgCt0mq1Qn32Ck
7SA12isxugURK8Nt0tbAAFQKG9836ZXG4362ZwGHQMNwSxvONbRQCZCi1OYrrgGMOWN7zbqx9c9a
BwnkCB29MU/bbYKJB/TvzTjiUB3BZPLN6M5w3HEDyyVZCE5vRKI5LwyEF08yzDJTP1ngUoGKgI1b
+WiU8zNE42ANcrGSPUZCmeX1xGo2q9F3XxuzuAk62M8V2YqLwMoIlGwbxrwqfp8xvGWdhjMPGrIv
BndkriWLccS4whfREyl+h9CS28jqV1IYL6KDry/LDUage4fe11LN+XcSzdbj7Kw5HrOwpQhzulK9
RBO0/sxjww5g58DX5/9q7y5HngabRlNXZNU9+ab3BOQdpo6k1B4nDlOPy8Ryv/oap3S/3SHHAjJ1
9tAeWQfM6WtpBVBMh4o0zzkke64Kbpreh5o4l9sSAO8AnkzZ0cL+VZBAjvBjXwAiacPqh7aJ32aJ
IcqAMoeJn/0xe+gGg2nTgqyzV5DaO1DnYGnaNB3DukV6k0UHpvmvxhq22tLnDR1mMpscuh/iLAsX
dmMGA3VN6BTId83ZuapCNlVhLT34zYukpLbNJrtZwiTw4Mppmtt9btwkScXemfKxHO8OJn5Hb0x+
aQZYbYoC8sbEOfwuGF2gF9Tpa/IyjX3kCToJuW9CEem7TUFa3arOPf8HxBhrFwcdRKsaar6a8sMw
8o5bX1VrBPRfMHWm9xv05cGfwChTOrj7vKLtYk32vGljE9Suqn9LK8e6OPez4M6YY+Z7SOuitTPo
0JRtHVO+d427tqGLZiW6u0FU8Tjm5KeSH4fQTyav+HeXbw1Y1l7YWXFoAusNMToVwhyIFU4wzCvc
jZE+UxH3pQEJqQJq2OjarDc0zr8kdrrBIpmjxXwzVxw2ajhHQk0Ptq5+2yRQOgYDzJybekFf73ky
rI0Hq2k7YSt1oLdinop5cg+zRUVaDPSLhAQYoUloL4tgInoKmq+o2i3cq6dalfs6nx7ORqOLNqCu
szXitdjob3PLPhicitYwCX8Tt8tBMAyf+8b5IQw6fmmHnKhXetqIlNXENLpvkZUEKwEOvoyaWkDI
iZOl9FB2Rm77fQLYWaQx7dU28O0tthMg6fqZznu6nBRrBQgQZZwGjq6gu23oLqz6aB6XeZoR7SdB
llBThPB1w+qAZfoeSGlCVEG6njcLue3AnjYGqoY4sO5aN/5BjCnIppop18zGoD0Cs86vIutPVI3n
7jZ619AfCfxMwmYdakSytfbonvU0j0PgyKVjWpA9i8x4GGP+0LfbtOjvp0zL+xE5zyKPHHN5lmev
Blj4Wx91wXPp9Pbh7OW+LgUnblcYpxBt10RFY8hRrCbSNFeydqeFqoMtNfdtOcS4W8n5prT1g0l7
lyCT9quHKYKh8Oue/DNrau/DR9ZBtpZhcqxK4idNsCoWMQMmgiefWSsfM995jMzSPfBNigU+CL97
4X6dqjpZ0UW/05b9mtMT2YC6/CnCmSI2Z17DuI/L8omD1X3qWYR80tkvWRIX5dRvwialyqEnvhBJ
h2Oibr4hiOMbVDCmvNRamhZnyNmc75O0pAlRxSeOFDco1adV64g9PJ0/ahxvZFX+BjyFiT+wndVx
8xT5HdmLJXWyNcY7WH4dvgO4L/fDLzroZzVQ6NBjCR+VATqvKv0SnnP2knI7SedGuoxYQjZN27iZ
pfdNtSDPFv6NImsNcHmIqKFhnhJTPxQ55a4pytPUa+L+hgLgmX67pfxDHFEeFQa4CwFBNK87glZN
9cuK+2/F+QuKABAKPbKYnIeYJKTFSG6axSQh49V4EqV51ynrGdLJs8ZnkQb1BOW0O5xZkfjX1cd5
FqeJlMUmjA92lZ4KXVhontSup8eDsv3Gkmdqf3aw8KGaWHybcx7zOXrUrAc6ZkUOIY22kYNb1ULU
8VPSzb9QRT63Tol8q9C3fSB/ttJ/wUuIOp+knVCa5VIF5PpmIY0TdRbN3DZKpKvpvG/lSoXL1AYo
FwWYk9e7h3Q24FB2YwHl3kpi97GGDrEZtDPujERZC2I321eZququChO0XZCpYLuFMNwmFXEicvM1
UcicbQmaWXWQAF+BM9qTlIl1JwOz+GM0Zf+EBUueoFE+X1pXVnbKZpXeC3b/n0Y+14/WSLHl6tz4
1Q79sAmrESgvZ4A5ZSHXxhCAi3YFDeEWj9veRsxMKCb6aYmMfT/Ubr9vIW9vVGy7OTi7MjbzkMQH
SZh3saYVXUSIfRftrS7P+mLqFZrN8eMMsnYmZYeboa7sJUpAfduaCmg2cRBqzWZDaGCSTi6XmP4Q
iUgt41j5sSRU9PA/to0bWMIXOlLJ0k/S9PTih9Ct9+U0vL5vn3LNiuHsafOXdw3x3mE8CLh6id8d
k2jrASOtJMDQ0immT5nRWf6FqUnNzkLO62QdU8jWkn1s7rELeHn/Aa5Y+1r+hZ1JmHaO4c1zdeyH
2MXuzM33/uzSiCZrma4XYQcRSQB/0qYdb4Hsza1M8vEY5hAlPbBCWDr59IFvh2Xy1v7lNXFhewKW
Z6a9HWhCr+InWvE05FS8qwCehHC35Oqu8yY7b4u/ImGID0xprhl4nG/mr08IYtFVOjLmY8WWMaLZ
g7EIH2pjT88aohD0/hWWCe+/7SvGJ975Hv66llmZLrQ1OR/RHp0o5e5LqzuQqfv0/s//20nJ8s6G
KH/9vCcRTzi4cx5FKg5Fb+P9O+tk9f6PXxnq3oVbmPQp+WKAg6M5hKjATIclhr4++ojKR2pj4pz6
/oWuvKRLy1fHNHvP0CYh00j3VZe9Jpz2pyH9wMzyP9uqf4wy7/yAf70lyt6EkxnpcEip1NtM5ifB
12GqbkEgUOkg4y9e5ghNCLLpM73LxWLBT1mptfFBpNCVJ/TOf//XHWhCmcPOK8xj2EVkfxJ+Sr65
rw6R1NYHX+vaUDj//V+XyEWYyg579WNawIIHeGnQH37q+1ym67U99c0oMSci5HssvxsCBfLz5376
YjGSpphCI0E0TgHxDK98PRXtcwtf5v2fvzaEL9aX2rZ7BQ0BWWscvbEJ3HpRjjC+AIYDzH7/Gte+
7cVyYtEV9I0yMo928yAg8FpordmNP/Xjl8F6YVGEsi19fKHYA9L2beg6dsqv7//4lYXwMlRvHq1S
VkiDjkkZH8KWgOQ0oY1DfKt2bfy2RbvzauPN6PUHNlBXPoe6WFE4Seih8M0U6zSLlnG7sRP11Z4H
QlJE+8FicmUeXMbrQegv8VXEnskaIe0PapnVH9hmqWs/fTGLWTIqeJRyPPpBPP2yOpDWJUYlhNeG
HenWWjvet9lpfVK1K4miogedcpbY7UTYGWiIYXbfSI8maeRuggBp8CQTtICIuG/Ckr11oSBergsF
/daf4aolvafzbQYp8tax6JWEJnKLui+mHfpZD+6zcG6yePS+Q8ILvjl1Ezx60Tl0Gv0fxkT00kJj
9HfQloplZdp0X1TrQ8HrZuj1GnYEQGrJ2dCzuvE1cyJjB7ZdPhhp2+yqZAhWBrRukq7K6tEfOoLJ
u+q5yv1wjcJvwr28DF7RTzd7DAwh+vi87yrxo1ONEm4lYD/s0Makv1Qi+o3MM//QSV/+mT0YdoAD
dJm8sqp2iqghjiMquQvmsjxWqba/a5WR7w2Jez5kWLtMCydXbUWnNC4+2DivjcSL1RKSgTtwBtfH
uSC9YHo+kw4wM1iOHwUN/9vQzfrPXeuv5XguelfNlaGPwWhjYBNvO41upyu/txLrDC7+wXC/9iAX
C2hrOgJSl4ORuQd7V9QVGFYld7oJ3LXd6Q8MIa9d5WIdtUyrxr+UOiNrsnTNEZTuQ30YKnq2jiGS
D1bSa1e5WElDnHvMoRLUvcm4DFNwL2sB0yFiUX1/wbuyVMvzhf/6KDiqYIqc1cHBMc+6NW8JdxKv
gfhzi/Vl4l7txl44IR87ZBzZK4cTO6QOfLs+uPsrr+cyZk/XdREpOUzHfGpieqZM5QpB1gJWw9d2
UB9Ux1e89KT9f98RzhOQtMvm/BD6t2XWq6SPOf6526Lunx0MSgy4Pu9/jmuXuhi7UAPgMfTFfJxb
iRjWl3rbtNrCaww/5Df6EfN9hZrBWlS0I35/7poXI1mEmZM3msVI0Fpb5H2hV0Nrfp84XXbQKWXi
vuQdlLf3r3ZtwF2MaHTXpD7YtneoDXigOAeeWZtwgkzsfz6YNFcucRnBl2g6nbO2g4Po7JMIrZ3d
eivXnT8Vh2tdhu9ZtYTReT7v/ocpQIzy2m8g/wszt1efekfuRVGQw9IyvNA9e0MCJMH/lQB5Pt3Z
93/+yqbtXsz5DGpsWSOEJTlY2XSKm/6EdYr+XGF/mbAWNSNu1LVGkgfgpGP2KPw7Kjv8zM1L17m4
eVeQ8hCJ0dg7UfobVsVXuOTFB2Pzny+G3z4PqL8Wwwl9cjGnZXhAMRAtXW9IfoZylK+feO38+sUG
69DgTOo4Cw9t2AhglMS5mc2s+eBI98+lkF+/WKTisZvjQAhv7ymk0olInhNOKStIdHgV1h+shP+c
WVzkYnkyR6jgZlUEULUeLXljVs+d+8GwuXb/F6sQb8M02TyNfWHmP0RXeDtd4qAVBzJ9owxSn5la
PMHF8uNVk4dkiyfIy1s3e86sBzV+e//7Xnk5l/FJEj6TbuvJ28sh3vntF5LjlhIZ3fu//u8mlXQv
45O0Y8yIN0vuPM1sD+6tbzw0NMsTfOe86r4tAwe1v1RfysLD6qixUnmUGBv0qed/wZ5OPjkUWdv3
7+bK1/qvr/DXTKkye5ijsYkPFdaeSQqH1ERULCFXGx/M8ytv87/+2F9XiKsxwUp9BmlI9MqH624N
jwmupu/f/5Vfv3TERlEzuF1mRgcfxUxeEgf0K1MfZTj9cxOXrnn++79u3UOCFKO0jA6OkKciNsmw
7uo3PF1+QuK8Zze/7UGz3n+QK0vWpX/9GKC9wXUlPpj6e9d8Gc2PDo1X3pB9sQfFqSjtCZryvs++
zN6DCG4IO33/nq/99HlQ/fV+gkFjR45WdR9oQn3nYFFlYkHIyAer+JWxeZksJQEdXQxI1d4KsDdN
moVvDQsTR7nKeP3cA1ys5FledPPMWW+fjAYelcNb1rjEfIhPLiQXSzkZs1E5IZSkRy/hsUGSCQf7
d+W5H0zea+//YhVXXahgCIYGPsQJ4qUE8BuoGT+F99/Otfd/sZJ3rW0MOQ5R+xrwexmwqD8SeGAd
irDuvyooZx88xrXrXCzlQo2uGaoMpXeJdUVWgjc3Qfi1AKur07z63Dp0mf7kVklZ+l0Q7DsFEd61
EuoaqibPUW+fel2XwU9BGFRd5ItgP7rgzuY83M6FYcENgcN9ln197ioX0zks/VQkPZo86cxoz+y7
NjNfC2/YllGze/8SV4aVOH+nv6a18qNceiHfo8LAeFloDVQJeIIzVvj1/StcWewuM5DtMc6TXoPC
gbyu/MSCGv1Rw/3aT19M6aFrgtEcnfjQyvjYjvkmNOMPKjOf5/9/vXbpXuYeC4tGTdgPySHFtBde
W2OZXKFVT1loBy9VH0+nzLTy1w4ezEPUevkHrcVrj3Q5zTEG7+OER0J6cctijo338EGxdu1TX0xx
w7Nxlkpntn9xH8MLw4kO09ty8/5nvvbrFxPbtdhThW/HBwQcQKIN/53zUT4VFCpd6/yd/hqnOAQ3
Q9CzZUL6wxHW2GX1fYEh7fs3f55Q//jal5lWjaXMumvG8NA1IOJDZp/dfcMTxEMU6wYOhs0YfbA0
XRlY1sWcNggDwwyEIgwFSf5kYejhLgvYBe06kFN8jzJfi0VTZPUX31b5bzszcU7/3FNezPWoaFK/
UDVjy3+KoQGX5d7uv8fiR1PaH7zIK8v7ZURTmMVZlagqPvRBdYqyYu+P9Xc7olzTeNu+/xhXRtpl
TJPvG3Y1jZSBef0Lo7ul1f9QVvLJd2RfjLOYkHZZ8wAFdNsa6wmi/OZFlY6gt1myNHvrg2Xx2pC7
mOhpqhu71xA4ZD+0WweC5svZMedYZZb9jEQNgpksCuvx/Xfm/XuAXwaxhCaUb7wWmT5jHyx6jKhs
+A1tPv0w8LM+D3ZcptVHqZRXRsFlNovZ2x7eLS3rstP9sucf0QBDK+Pi5kc9xCtj4DKQpfS8Opfa
yQ7O6NzD8TmNYbPv4/rl/dd1ZRU2L0ZB1XciqaHUH1LMEpESOQYBWd2ncEjpXKaIQNvFTrII4oNb
fbNdHIKyFr6btX7/3v/9apz/FyLCIqyjiE8dtbiTYFt5NhSwrI8K9Ws/f7F+VYinAq9hnS8GY2eV
8yY33VU0hfefu/uLNcpWvkKsTLUAs2aBa/PCKb9FxY/3f/zf49K5jASJvTHNlc0yD8v5JURHe9sg
DF/Yc4yRW1N8RDj49xLv+BdlCTHgQSHnOjq4ZvwlyCs8N7gyNF3jGNreI74qq8hRyLWcj775tQe7
GK8a2nDmdH12KMywyBZl1EF1kvLX5GnrlLgi+aAq+ve8cC45NxFn1nRIRHZw3bjczMkcvBGPkX9/
//Nc6ZY4/kWFUmGtIrBdiw9Bw5DN3pJMQBzvlwmM8cBO3/LuWRjIqRCVdtBNEa4cZfbR7vjvJdLx
LwoYL40brxBUXoK6KIQUkjXWMnbuy/m+NNHa4d/0/mNeudAll6bJrW6ySXQ4tLao4GAimyCaGj/H
pklXHcEptNXPqKvJfvP+Ff/NT5LOJb+m8gwbRIoVp4pS/xDhdY0oWA3VarD9EFsO011jEJNYgP5u
clYt1BDv1JzI/Qc3YFvnfe0fJZZ5sd8pIjLResz2gUv43/xWT4/mOMaPmRjljNA+zX8qhB8NfEQn
wQk6a7y98MuhWdJkrLCoKDAP2TlNV7+UXdHgMWwl84qlbn6gJHdxh0VrhyGlSPeE6FUnT2NttMid
2EVBEar2KW5aaSwgKuY/c5GiTcnUOeYmlAj2yyHAnl7MP/Kuyu/QwHCEa6242DjwettlRwgMavsg
Glegw7rF98R+7Wwmdk4M2ctohwMzeqg3wk3MTd2izyyKqNu2HU6pyhNwzzJsIKEgN5u5ESQg1Bib
8FGK1eQaI+b6KohPULXno68m3AHQCrfLZmrsZdWPAmtJd3ieqzyHJxxicXr2Y/QCzz3Enl38bKIq
P4XNbL79J/CIIXs+9kErfweODI81h5g/+VANO+X14rsXw7uesRpYNvjSrYsqH62lqsm4saMAx3LL
b4M7we6EFxJ6MnuRoYq6abwaPYFUaQR4Pvq/ncEScFCMP2VtkCjaatB4xzNW0Ao5pBK6sZyrsxCo
nhEGeVLJL4GX2D97xAIoeUWm72FWD79LR3mHPvOnfWPXOH5HGn+jjsPDFlwWu33HjRARh+NqMkso
8DifQP8fMWh5CJSXLoWBQCOm4/zwv5ydx5LbOrdGn4hVBBPIqXLoVufkCctt+zBngunp75JH/nmt
VpWnLpfYEgkQ2NjfWtAxy2+WXeRnp4h8H3ry5JDU42QlqzzbxX6TfHpuSA4gRnRJJiihbX4lEppG
k9bW17pTGsvW7DNMBX2ZPRgOopyyJZHi9EneLEtyjvzjWEa0l4NpWIz+pF60ulcvRc5TUZtjuucp
bWhwFIVZ0c4vpnVTV+NDm8fZParW8GeUOPpeLzwS0YZfwHMkbSlWVhuFMDx5pt+j8XxeDOkrWWq5
cO5E6g/7VhTNwQU0f7L7gvxlqHIeGBlG3PMs4ojJJD5DxzMLYiAOkNW/N6AQyHfEHmRpp6GMlo5N
fIfqPGJdWSUrN4LIv3Dp6AYmpUhYL90zSNgz0jOive5vfS+0Q1QYuG3WSvOBX4ItA4OO38mkyYIo
3UI1CbSoslDPGBaGT8IO05qka/2rZkNO73PNz7bwCjugL6IwF61toslCwUVwKtc7n1Z6DDiBKvpj
ONnxc+a58iZI0vqeZKdD9j/La2i1WVh+b0vJ6XOWtOo/zrz0aCFcqW/sxLEOHNnbaw+syJOhT8E+
ATXzLQr6DjK3+IibPL9ru6zbJTCXiW1q1n0d+CF2PU3HmDNAlabqtS/BmW9ChtUqbylaW4lp77rC
KMjLNsZdlIX6PtFgJhhZG25T1EOrzsmd09DZ267XAN/5GT6USO/qn26S96tB2P4TMf+RcoHhrw1a
VLf8nXTU+Lwy7SaLbjODVpApJxJhwfvzWihsZn3wWJUfBMHdbmEpr936kE6PviPzEP7j8JsUQLsd
MNZyjbL+qSqDdJH6lPHdSPYQ5LN+BVXeksvSN7B41G2pgfmFLelGtCdHkfoFddveBUb5X+U55joY
m6zf+eRF15prmBT+6MzuZW4DOu9y9yFUrkFUQ7P+q/wh2XKQgbepNiq1HBt4SL0Kyl8e6KdXdzRB
uIVxdkQxAnTSruJ1y75v5aVjcsBaXt4gnBG3eQn5hZyjTgzDw8/YWo5xl0PJ3WisX3a247iPpjXq
ZA5M3NVxNvF/yjZ7h3LFmZivtE3ZQ0DQA1ZPNB559gofEw3SHVE/12S1HmP1wOqDp1iVdmAsgGRk
8Wbo6zJGduRoH2QI9BdvGJJbmGThdnA7/03wqEJtUsahR2F6KscRHkVFSV7BPVu5iq1RG+hwFEAw
nUoN03rVSGvNHY7eSzfW6X4y1QbkTXUzwW0HEBMPzrJ1YbCNynBWBG3SGxqrItrLdeYe3RfmQ4f6
YeckYbXVnFBuIoBOe60lJqgErWtjYBbfuaasCPB4yW0epvY3D9Ddg20FkseGsMe6FlX8bKGZIIuC
u2ap4gpzHN0NT0UMxjkEyUamWU82mBXkki417zXorOyxYtp40EjibTU+fCOdQbsd4V0eI1C45H5C
+H+plO1bF04xpeZzqQgERvMDy4Z2EHbsvrGdA82h4uCNtnyOsmwdmEcwxLfQXfwjNY1i1wOP3g0U
Rl88oFIn+kWdQ64V1S/fLKMTEfbowyoLQKBdb/AWDcR2TGyxT/uQRhDUhzsHzu9JhfH4PberYVM7
SQWtMc62rnbWk1UxCCPYmwPUrhKnFMA99S2stHLrwvssVlPgy19xJOtdZIKdAMUdn4YkJ5pXlg42
uaH1TnUx0eZYFsGr7oZC2wGmdR8HskNHQgT2N2V102ufUbcQ0UAFI3S8VyOy7GkV6WHfrwhax4fA
SON3SSfa2rfDfmOYAzr0PEOf0UXGWieWuVcEoLc+6NhwoQ2WvvGcZFr1LvTwDsptnVHTr12vOsA/
1H74Na+7Xo44k4YmSki6q2wjgwjMCNSsVagVsIrCkmm/hCHe4zJ4mrTChNcytNQqg5Ielzx8szht
PGR61u7pgolXY2NVG5Q+NYUGk/AcMbFNjPFjTWdXczcN/JYuHoplXhfFLe1pg9qEjQ0rHNHPymWe
JkQYmkdF+ooYbTdpoEk7lggV3AGEQuh4Fl7oC3L/RbPuo2Y8cofLAmS4aI4FRp0crrcz3kGwZIY0
YQANcggeh8DFnaA8ejSHGowBLJ9xV6pEh1CR9D9gWNLcLsL6aAQAO4faKW/bKBCPhs4S0jYM/x6f
ukfjm9M3xo8MQO7WjUtiog2tY2NYOXfEzhU/mtvscBHBLhqtlOkl6HYFqR6iuKCJfhKaae4yPWVs
Gr3lrbWG7CoRM/Ve2e15VrATmJAsnyGZ6ClVQd2RGxYc8aPswgxAwVAX1qYCmUoWJoI6opOSmnze
PNlg2jhD7JCyzhhB3O3csu2xJvXlO0hOzj58Jq8QpFth3jcji0zbrplgp77lpRlVxfTTV1VwArzR
L2VbwszorZg3a+PCVk7TKDp50HTLteuLbMsSq844FnLOpCZt7L1jaQFCUtGySskHtiFAgrRJ3B3i
m6BYgqwwslWWdOaw8aPeDjZlyapqMRUKp9IEYBuauEy25tBFp6ByPCqFuv8zQ7YCj03TVplhqgeo
QDo2eejuxfTbWWCOZ8qbiG5N+J9w9OLunL4W3D4xQQTQnEQ/RTww1pIkVPEOYcJ9EnrtHSiC1s9B
3BbgZ20SKaCEo1WrrOqeP1oeld57+Yp1snzVDW0q1mXeRe/n9gmIVUDP1l5SYluR9XTnplP5y1I6
cOVElOJXqzrnNPpdcf7+qECEGbNCr2PrbGBrGiwAaQgsOJbEXO2RwmLVaSZZ/lzfkhfOj5IQ1ipk
OlyRHAoPrIXbDAkPUTZAl8WdAysP6LroWRdhheB4NA0njv6yNrlJo+TZMwM0Z4EQd5rZQMMz3dJm
zayslyAko3jUaSBjBZgqa4ULI7sbXBPOSs1OIrQEcTi8pPGazan10rIjrXJ1COmH2FWt5r1rWVAC
UgO4+ADUUb6n4L7IzklzW3cp3bJFHj1KqMZHHbDSBwdhUwG+B654ZUXDByof0uLRME4/WRnhy9PZ
DXyzgPh8DFoMKMTkLQx2xDRvdOAsj1kDNilEpvPIoQvA1MyOIXI7/shfFLJ2tiIHhaObwE/xq/hk
djCCynrYmTZ8PrMpTprQ3JPnJc1WU5ZPTbDBpxmDYVmFjtE+Vo1WQMDrpjceBmsdME42aDfb3aSq
8cAuC01CXeWw++tmU8IXWzds2G7UgLXTGkb52ndqvE/dRAcxYnX7lBTmqgZYvtKwjmAR6o2DJrEe
FAbG1Ez3gmXNdmLpFQYGnSQdN9mkm+VCeuDTAib5l7pPA2R3U/bIeYy3MgaLbLgXqDUTb7ip8rFY
TIk/vUZlZhx52P1j4ijvnZ18AE3D8VasLir6FeL6wUw7isgIgw+xV1grDScoPd3VtA+bKfiQodY8
VXQ8A3Mi/7VrJ3bFTYkQwrNr8QlEj55p3TNauXSbon6mhbg/mkAO71gNoZsyQ8LpSOmbFkcsO1H0
m9WyG2vNJUArWd0OYYJYDy9YtwVZlt0hrBA3WgmadhlPmbhz+/N6kfHzag+htdGqvvnR5mbwSWqV
3YCCOvhaulFw0LXY7rneINWahyK8QZxY3EVDnO/MUINXXQuvz9Z+R7ntDNBjtyK6KtxmDU9B5HXD
uNIHaLE5xD3+r6k+46AsXlEVlKzYXMViLkeoG7P+ykNtXbMt+4mAc3i0shyLHBwIjHqZX5ivPH/T
6yBt0uumVw+w6JmIKzbcyl8iYWqPdYfu0s1DCCierZh9+3KrDfxHQ0HCRcgwFQdatsd9lQNDXmCk
126asRxXI34jXAh++ZaV8NgMsucmEGEdpmwOzQumWFx8B54p0MJBkIwcH4ufdGx8zS3xx9ZR031q
TeI+1aETqiyWG4WFcUn9rMOvGtXDssakseZ9On33CxUTF4qtnR651p0uhPu9YfakeqfUKYWrQXUS
KNDGg6buLGqMLcbazbDmrUhSo1w1gliw6KO5eQnZXvs0o2QoNj0A8j1FC97IBu5P95zrhN2qvGH6
5qQubM1O1N3G9popWeKOcUl+Ox3RbwMdDXlluewnN913QWWjQSuTQ2+G+rYrYqjbiQV6PWxRwjpn
Sxox93Rp0QG/cTuAMhB2xh/mgHFpMRSlPAa1ACg4JAHwPrfa1Ep4W5NJYENWaXzH86lBpU8oggde
ZdykLQ9WJBq8XoRFnLMcFnwaiY4GpQBg5tABcASZlt81JOqZO8qFEtXA5VqajW9+D3lKl6xqi2Xb
W3R7WBKiMiB4JEN6Et6kftrtRAKiE4qsejTHajiYPXLmaoIUtuwt+tp1SB/ucGb/Z028MXspVhJ7
15bSugBgoGUNKry64/WUJNYTRwWCpxmMWu4H9b2R0yWvR2n0GtsZLrckifGZBurVsxQ8TIj978VI
/QkSrVx3fT8esIumsCJtKwJ6H0U3QYlNlS13BS+0tZc99K7/PGmgH0ZjEm0S5ZNqEQ27jCHwEyoE
HUnkshzNWwvYwMNQduYJTip1qjAdqw+Wz92DMUzAgNI2zJZ11KW3ZQr8O4sMb63Ytu89Xo6HqM2D
fR01ySpyOwtmsWFBx/aKT6XOzWkZcO3nyrfN+6jorRcZS4L2Av5/3RTBMszgN+aWmn5hSey0pY4O
4ibDAr1jeWVAmNOSHaN7WNEK3R0jCFJvYRI5T3loZqyRYlNy3Ebnm0se4xi1QwgIRDpLG7jYkw2n
YE91yn1zRrs6OUkQHISqI/A4svimBb14m2xJWgCw4S/qcC6EZ0sDXOga00bl57VvqIdrU9ldxZ55
DF5lDQ+21DA+hYmRPde9VX5O+DT2shuS3RSF0bqKLfuoJike7XTCbNu79T6vRqS9CImWnSrEjWnb
1qnOnRDAmgrvUDAQcMoGJi2vSk9uP7BuKNIg/caQ9k8jte0V4HhC3JVTsx33ACFl5iQZP2mz8YMQ
Q4AH4Ua6k9p0JavG1C5+OSUcbY2y4SnAl7S1EmmtkIhVHx576Q0h6Oa/xOa9W0HRwr0XR2zaXXWI
SQjcmTGCjUpF6hN0qnpIsewcYWyNuxADXbqYRovaie3pLcShQn/0cuXemakWHWoxStIRXh1CZNfk
azSdUfdydB7J7Zw93JmFj1f/bRcdJgAsYaz8p4Jt1X9RmGePSHfSe7bc4bJPrPJVQlveUaE0ln0m
OtQSSb3xu7bZZlXsiwUSHPtgRXUi2H+WPrKDotujp2P/E3VTdQsbON7Kyol2hp3www2u95QPWbmC
8gPas8rY9aW5j/skaHHwxLb+MnVWLZgZKXItZWa6GBCT/E4vSnHMdPgTum72SClpXQ25LRtTlN4O
tTZnNqnNdlWM3OPJqfO9Ew0dXmXpsOYZgo58u6ZDxoOokZUV4KmQ1U5dudm+62nK6h1T/yhG2GF2
VCHMS4PsZ4VTpkTOklgvbuW469zs2AM0bX6fj1NwTxFKT0Bal8HBaFqNHmMHlTWLTCL9g1L5Ijb6
aaXbsVj1YSzf4IyUt2KItS3twy18ONDXCxFAQDMMLxxviGbhJqcKgkrLdfWtXkXdtux6Xr6Vhpau
pL17zUicFkbnNt9MXFZv/cCyeKiM4JufheoZUV1AJU4rb5US5+k98NcdId1b0lTqibdbyE5fpvue
UsyNZHOMi6yocoLVCHVZmOXGrrWLco9ziJ27QdXbMz1/Y7uC3d+Q1J+Yqlj8KEQKPjqXo9Yn3qMv
y/DJ6VrMAy5w9Kd8BFp7Muuy2rYeJ1ggCTp8Do4o4KpLPBIa47poq+zGFXlwwP+s3xN1DZ81Dm/v
Ss3y9rbUog0ZwG6dRRCopxxLQ5rmOZQkaGxV44Z0VZViW3q9eKwp4r7CpNIRSBrqDQ0Ot1yD6AXc
oAOnBhbgkT2vu6NW09w0OesriSX1Jban8YEqtVrkBgWcCYL5LXu5aGu43bRBCaa2deIbnwBMsTaq
mqLr6Jb7oan9FTuu+DEGNQLLg2UpvSaYMJJBe417Y7iPICxvBu53uAUf7KQbzwLP6xJjZclKi5tz
a+OsPsS1iJw1C1z5CTlXpUu7Vc5Hpkup3+Niy8GdGrn/CtAa3kVhJe9UYEZ4rjn7kG3KC9Ahv9ja
7zYSipKB3NECLRK3exd+4jwDPqBNuMVi9EnF0f7O7QteXD0PQfuFqbwzPKXOKTvrJRaWxWFAGZqv
ujV0x7KiawbMg/7qT9CYk9JZOPA6Xs2uhB7dxF14THp9uoVsrm3AWBh7aLnZfyrVnWOeWGm0MiLw
p81kAplnHJs7L4E5hTB6eCqGOjjwKGlvndKzFwh5aBBA1ZgPrpP0O2cckp9oNvB2lZM7sWZtcC1T
e0dlFGAnvgeFrz6swkh2SdSL/2x4LUsbk9/mynnX3w9KUaz9bxsJCMOssqj4HhTKkQKVV1k7P6WL
hDCpnKPqq8fIQHrDjvkmM5x3s/V5qM2fls+6t/Kmt6//jAs9Jvr8SDNyKH1DZTkYtXxO8vgu9eFn
qcm6LW3zCZj5lXDN369jzRP2JRBma3L5toWVLT35gzkS/H/FAQ0EFKkWX3+bS8fD8/w7tSS9HXKN
cllvqsPA4hn8spHe1UU+cOom2k2auSl9VB7wlwKkbhwX9MtWYbkbeesvHAxfu6//lkvf+Nwd8Uc7
GnHmLOnDkP6TlryGrNxqm1ujtxqq4YwoB71WB+a4/fpiF0733Vk/QTml2liMcXrQLUAsPvVgb3yj
fLEF63flTPpCV8c8Gt9PhQs/kNKHmzXRVjkSTAyV0GhjicG51q55oS/CnR0Bu6U/+HpvUvQ16jfE
afu41G/dakSMlbzyrO4htvxwKxinX/9ufx+EljsbhDpwc7fDUXfgTJBmwel7F3ZXGiEu3ZLZyKLb
O3dpwk5YZpliw+nTmRMq27u0MNt9mwCE+vorXDq5nwfnjUAxc1EVP1B+oJLs/9SFC2QnkzfChZBr
FSwm7fiURQNILqzxX1/2wuMwT9RztMyIztzgkHF0tQj65mF0u9dKUM38+gIXxs88QW9UZmWblhaf
q6tU4dqqKcmGKZyVkFqyXdJxQCVA57z92+XOt/GP4YqUJY2MrgsOwUC7VddRxP7eNhMEsHzN+duV
L3XpVzv/+x9XmSh7VKlx7nNr9IMa+gc9an7Bm7gy51x4nH/H+f/4eN7AGm0DDUudrrjxHJ99Pnr5
r3+gS3/6rIFIijayc6rKbPLNGv5kALJdOi6EWLj/7/92jdnwT0t6/02H9za4StI7mX7y4itdYxeG
o5yNdE7D88ZL+WgP2lIzvWSWvWXhtZDUev7tj58NeCvWEhE2/PiZUX53qasiBvc/8AiJK3fgwldw
zpPmH3fXLfQ40HIZHEagMYET0KWphk9dh8VVN9Pq629xYQZ2zi1Jf1wklUU8tiY9TiNV8ozLvIns
vcG6wZUXPXYDMDJfX+nSxOWcR/4fl6ptq5FUQGlDRGVCjd6jmYUz6qVgvgyD7JZqyHOYKSRzH19f
8cLwmIfipTRkNLqMvs4dpic1sVigID3p+68//sIImYfi4xCsXx/VlKr8A5rTwGKvihTp6w+/dPPP
3+mPHwu2wlgVFJwPYI+WXmTS/8EKYvrQgmstuZf+/NkALxXkDSseibeVAU0wLlXkZwWt8+u//9Kn
z4Z21GMLAt0IztPTF5lwTm77HrOn+rdPn43u/mzophUmPJQZjuB8V6XUp/Xj1x9+4U3kzAa2kcdh
H1PGPjTxzqAWo0B52+LFp1ZXeeH264v8DhL8/+43a55udyAuCrY45gH8fn43IjbZG4XNqSFjBMFb
pO0baocQt8dsNQ2pSUf2KD/0ihaghTi3hAhEILvBGHFSF4a+7x0qOcnAmcUi9kLnyjr+whCah+S9
eMIUPwltj86MThu37eI78oTXFjMXZp95Qn5qlZlNKEL2UM33ItC1cwWJ3n06eTzzgzPPHViurUEZ
7Otf/cJTac/e+k04OBAKqQHnFvU7cK6cEbFxNq/c1AtPjn2+7B+DFtRaHAvf8bHaqKcwCCBsk0hZ
ARj51CMqTH7Vbf7ti8ymB9m51N8KcmBifKo4NpvSfahdGVwXph57NjEYgnOYLnP9vcRuHuRqYyVT
stYK70nLaOH7ty8wmx9aXS/O5i8EQwhr6D8LaCMzHrrUSq5c4K/3Qor/9y1k3XAeYmLiMB+d4D1I
cDfFSL41eKX5lfjxX38prjH7EmNO+t9sI/3YOt9di+rmsOWkH/bkv6yP+PzZNCddD1R1AGqH1gLs
DMHSCD4TRHdf34JLf/1snvMyS/OYPsDQpEpbwPOjtpqYHPcnNPkETvT49WX+OoUwdM9j/49BcdaD
ZLbOjXCpsGFievLta5nLSx89W7woF11QTj/EMc6aNyOVb0hagyvPz1+nCv7s83P1x5/du0jZ/Aq6
Bueoxbop3XvlAGj3h1Rd2TFeusL5vvxxhSwy3YCGRXFE+rjMC+dYOeRsx2u4m0sfP5+M2lwlIMnE
UZp2i6nD/qXjFN9QNfCu/ESXfv7ZJIT8QiAsra2jZk0U7ZwazQoC8e//9tzMpqGmsKgad8o99F33
xG7w2U/Df1r7cHNnA5daX4uvHJ4RqfiMRiJZnYzu2pNzfvr+35udD5+NWjhpnZFM9Aw6CG56eSNj
ABKc1bS3aVcsjPBKLvTC8J0jMAoOe7JA9N4BqszSl9p2EiGeOLmArf/1HbhwhTkJo4oT4ha67h1s
sDjIvDEHPpr+UxVeI9iI80/yl59qDsPoTJOPd1AyhpzSKEhlo7KWAza0hrshfI1uNzfKVlEaO5tz
JT9cBFBuvv52F8bHnIwA8s6McN9Mx15ayMieC2XSj/zy9YdfGBrm7AFLmKVbx0z8AyKYU+WU61b9
U15esjn632nDUt3gRb30DiPHvwU/ET3XHxWVR7Ri1pWRfem3mb0akFAP9dQQDEmLJmDl29q3tplT
QC+R4v3TLzQP5DumhyOEPDvHNNOKZBKtgTZ49q8//Ddg9S8P1jyNL0PHnvRkjEkDcYrpAqq6DbBH
L2J8DDe2girBwZmJPRruE3+IA3iAvO8itPxpHXaC/JohMRJqNIbHMZYkGguy0+g11rHOaTdqDRRf
Y6Ze3NoeV7GB863TqnwRRoG26Ohd3dm2Pi1T3E8rW1nOCnNLcqrQaO6KyPe+JSqA0Bs1GWvqr7+x
+E03+ttXnr2w0MLqDFdEnVNJWx+N+equ70aO2WFsyjzrUPF5xqm364HV4ji9JV3XHjWV+hs6nsyX
YrKyLQcr1afXW/iCzL4GUSwNwDNWe0Mfl7+Nu66+AXQQJos8GJ0Hzyz8RWXkzaFwTUxSjqO2vRwy
GthLa99JCkWLuI68XZH03TNhowRnhKY/4Jwz1qLVnV+WMfknvYyzjejOauyJZgqvKMxtlQg6dqex
O+ZGTdtOw+xjgnXClB6WS8vFl6P7tBdLPAdYSDiMOg70SMCZVNpZjOlvzbaXiOea+ODzqVvUK8M+
Tp3nNhbnpmjprZgB4IFyRLqygsH6bg4Di4cktsotUSz/3QAJf5Shbr8IP03vhtRFPdqX40mYer0T
yglvJkwBKcLtytwWqMme+knUpz4+S5U5CUOUJ4Y32PTWu5Z49ckJwhQGSKHlOzcck2WoHLxROaEM
Y6zsk+ap4lGmLWfGZdVOz65lTawlax0y+WTkW78yp0drjOqDUZG1yYRvHOSYfmpVyYE5tK7yZJga
0RZMrK8GIZFbJy9TinacbK5V14QcTop0ITIazFIDf2Tja/FK47TuVhaa17D16r1Ngw/tbIjLlsSR
tdWgDZDuyaev6EVJMASehRXaEGQ7MxYl8M84XnF0WBPh8dOVZvP4mCIF6IpLmWbR0du3Ch/kqLzy
2Lb0CntZIZY2udyTlvv6DXTQ18jXIKkTIqEVR6J5RGRaLZCJu4dRKoR/U0n3atqY1/KqF15rc8BF
mIdN5XXCO7gTiRSoY5GOxVo/BfGVN/OFyX/Otwg0jIQsi9yDNyEtNuoHp/aulLQuTMzGbMkVRlNe
GC4vzIgs0yJyEBV4GAVzQh9fzyOX/vbZqsuUuWjo55yOtL+1W7vUxk1VW9G/lMykMGavRX3S9GGy
pHkMMxlsaZPEttHRZNnF07U1xaW7O3s9jr7IlUVn8dHx1mVoLeif3WlZ+dHH8bWt5aWbMHs72oGg
+wkn2oHzxhVtGbQPm68akcErc/mFrzAnW3DWRr7GKGNMg+U+ba3nyNaQ3DgOsVM0i1/f6Aur1Dng
okF/WpNIGY8STeO9Y/SeQde5b8IYmNpVjE3ytfZz+y1KezBlX1/zwg83J104lmLBRTbzOHVdBGk1
W5PhybAZi/DKFS79dOd//2NPxQSfc8oawgrXIzqsaTYon4jgLIUXrv/tO5y/2x9XoGc58KYOsH9g
mdXWzmKxBmQx7bQJwcjXl7j0JWaDPOpyUTHoGOSmXOqDf6AB9XsQjqcW/PHq62tcGOe/T9T/+Boj
qqi2GyGf93Sg088jPj0hr2xsL5Refgd+//hssmSNkLSPcpSHPDl6z2S9oOWWRcMd3Oh//JFm43zS
SDlYGs+Swy+/5gnqblw7JnoSEKHK9Ma/cr//WqKUUBH+9353MpzoIeyiIz1+N/DKE3Jnqwmxsxk9
GFn0Enuav8Cweg1eeeHHmyPtutobChpjcRMY0P/yW1Plmzq6rWic8f4RFTsn29l2OiRZLtyDIYpP
y01vG4/4TwYxfZFYJr2ezriM83+iDEkxZ9tZY+KGppbwqOFd68ZhA7kRP+Hz1w/yhTllzjEJafqS
QaONx8g7+ek+sB6n9P7rj74wDufQErLJqe00ruT0tufg6MksqcebtwTavv78S3/6bJwHU13SOu/I
gyHde3bVGOXcFfWEKzusSx8/e5VLkfsuDbPykDryW+D2r0Uk7ya68K+MwEufb/zvyGiVUVskm0EA
SwSZRdCcUtN4iYR9DcB46QKzIR7lpeYQlGCI29NprNOj7qefwjSuFAD+fiDJgzkb2oZLTrqo3ZGm
WhicKjomme6/F5ZjEdbH8+g5pb91KqNGq5kYqzgY7Cu35u9Plj7nvXgR1IWmaNiYWT/G5qXEgtka
+8j+pwlYnwNfHCAAU1Eyh8SgpPr0aKZPk3M3dWeT7q+vn92/vz90b7bbDKSux7Xvg+w24wOuD/oo
mn8a0dR//ve5ytAiTaI05QETUrxIywicXpu9NXp5BXt26dc/P29/vJ9ypKU1jdoSsCfhRe2j0DFj
+zcquXJodunzZ+NaAJvwY71nCi9PE8Srybco+x0lmbOvf/xLF5iNbDMKm8Sw4vxYJzdZCo3deCtd
sj7V0799/mxkx60Xs2vL3YPEbVqbn6NN0Mn6tKps9fUF/s7+kPqc61IMoo47I8p5fIa7IAlPUQDQ
oyzvaP3E7as9B8wuiCuzPTr0cam06qNW7ZX92d/nFX3OdTGwVCgk0eNxkD8iTrSYAcbwWkvbhVlF
n8NcGm2gh4jY6rFJkwdtFPtKPUj3vTXTGyMO8JJueoNA4rUi/IVnYQ5ygcjpemY7uAezeuj0n2R7
0dWCR/i3Hac+7+RsI9JRVlLKw9RONS35GELxyBUrSgTWlfFy4X7MuzihSghCHHVxrCLnznDM715R
3TSW/ePrh+03Mfb/V8b0uaNoUoU9+nSaHDHsEYHVY8INJaU4N++JSsrcSxdVJcRqgMR3mkKrbxe6
GuSTHIX+5ukuxz5u7px7vy1rQ7aTzPQId31dtMJstzIe8u9hNNKtKIdCW0R+Ht/6rgzWKMLj9eA1
8sPDBnDTUEfa9q70/isto/5FOQQqAR4XaBJm96OlwWqN1se7Cf1Upzaoyyuj+e8rSn3eLEr8rHD9
wBVH+Az7rsUMO5nZFj3ft6ZlTwzA4Mq0dOk+zqalMc14wFU/HoPy7Jyslo3Il5Xx+fVtvPTps0lJ
pyvaKxtnPPb+vUpPnvUe5e9ff/SlMTRbaJQW9WeKKiwEig8hwlVtD/t0vI3ia4BC8ZsS+rdncLbW
wM/hNHocykM2wj2IRd6sHK8ZV2bWmqdBHy2i7ipYT5VAWa45fnF0R9SlsVL2TjfzaZvI0HyPURGi
/iGp1InEWGAOJZVE5z0VtU5Q5lDJKq7PzVuRDUylpV130QAJvkOlA0Okz33wToNztOoyop/EIr40
0HMeyii/aRwoK2bt+c+T73Z32VhVOwhR7bNS0n8cjQb/Suza69ZDFZqVhbeN2IOtdeiRS6czepAk
YDHREn760mipSuXxfiK7vRhrz2UUiH7dBnlyTLEMbsa6US9eoU3rxGhyOlllsglJOSyJ1oyvcFpC
suwwHgjnBETuFH0OrDb2ji+TvRZkfGqdy+QUA9x9gxYUfLaTG3t09tverzYRyd4i57vtMv781pTk
6UmHhpuosLqNIbNh2YdT+qrHU7fJlNKJtDn5jaoFgbA60Z+JmgYrSZYUjKvRPAb45YE3EAdK+zp/
U473nyYQORsadXYNBiQrQ/K2YTblO8cUEjhUrx8tKzeXkI2zPdkO5y0iR/u98vXwVbqdvepiqE3e
qN+FaUHDzpAmm9RWxk418a/K5fwgDftsl1vesAcdAY/HdPP7xIjGXZS346puTLHWaf55aseW+y1G
DMoRici1lTFLfz0qLgy4eaMxFnOnw7KbHbWJeXNJ6FtbmtoEByWfSvHw9UV+F0X/MjDmjcWiPx+3
FOdhPbTxBpZBuKgkCDeoB8krrtvgP1yYv7zaOS8xkZf+H2dnsiSnzm3hJyICEO2UJDuovsrN8YSw
XccgECCJnqe/Kz2qX6eU3MhpDlAipK1m7/UtETACl054OLWVDz9e3junhXthkkEX/uDmHOB+t6Ax
hVHvO7TwHUStDIK6oF6e3IXCdzHIAIoKYKXbjSy8bc/6NynzYUspRoLqjcANErOCP7H9fbRBcpjs
6HonaeKTajkBFosLwAFOchk3+EXDL8bntSzETw5nXtS1yKLZ3dSSejdeBg31MKK6lLadnTbSBQIa
M9n74ntN+8f3gf25qSG13JvlYoRCp1/SgT90qMW/XEIFP4rg6/XH68bupSc/fo9JSt+bSplOsD0v
quwpH+XXKheH64/XfBD/0uyHx4++uVb9GOLyNLeXSFhcoOZ+fuWl0+574bYbX0P3FspBAhk612lq
HLIgEY08eEWPFF7IW/z+y1M+m3nKct33nuS+22CjSuRBQCc9M/p+W/8oa7UBIjl8ITvYQK4S8+BX
kZMYSqvd4NL4egu6bbZa4N0VJcPTAF9opN/HHIHj4KIAC6oftEPBQInYDOkPKvBBN+6s4mBBSL0R
GT8/vniBenPgQ4PcOFnYpe5QI+sLw7u2BooQ+DMIF8r3mYaHNkTIrOtDwZzj6Icr+B5Gd8u48Hz1
+qBjPmowl4bhzmvNT4VBrVgYhflrGmAIekvMQRuXvMGHId6EPbxLyq5P3aAB8y/sXjvevV2wRuPM
N9JBn+5M0YZyicCWcK5XZ2rTkv0YFqQcka6E3+Su5EaEpW+jtz4d52hFiQUZMC1mADVz2tflHpnW
U+2Gr9dH4acTFI9W4gDvQGoB869NJ0q+wqkbMMXhO637/fXH6/755fcP3wDKCyIFD8d0Kkx6l82e
cZrd6TZrEF81Y66YVTfNKOFRKf0nc2lriNChn3Ohwb3+9//mdf4TYdA9ShgokX6HFzjtAa0jQNnM
6/DQLi5odcBJJvY6yTsYTULy7a81PL4hmp9w+juUZoOSd2IPEQEX6lsVrGY6oy+OPeBLj8g9Lxu3
cJ/HEM9XHTW7FfoZWAHj/00x72Kkg/tXrz10d313aIu73NoYgZphoi4XQ0URuJENTaCGjiizd2vf
Rzm2ddf7WTONVBlQPTv5JEDASXpe7MvORaFGcwyx1WHLiyXZsvE5dW9B/nc0mnBUxzYzl4lPwq8u
IKSwwQGAwt1KSV0iyyejxVdGy5BDIQtSnEj6BazwCCAl42lZuPGH2gRadtcCxAcH7DY7oARH/rne
d5qXUv22hGvlTmHaTdL1ffG04DSQ+HAfPYtuXTainKYJ9a5rCZYcLM8Z9Qb2c0++9P53g9wYf5RT
JdgX7gwJ+JDOwEaaxnwCIyXevPrRhB/1JmswfZfQgIdJLZ+4rON8CPbXe13zqdVLKwJRPyrAEXr8
4kXUPVxSKtQZrRHJH4NAxg21N6bG38qCTwaVen3l9IsVlr3Rp8Ou2/Nz9ZKn45sVQ/V/KA7gGsfT
oT2HSffm3AWpPGJzHV9/Rc1XVy+1WGWDD4YKytSfQgDz+uNE5D4Txcag0n2bS7MfloahKTsUhmN5
nuV9XXy1l9/X/7buuZffPzyXScBqgjLr036iX2sQpoIx37h21T1aiR+QGtWcWIAwDbl1ti4VTiMq
GK//7U835FC6KLGDA91nurbVp414DrCaeb9Edq7IRmfrvqVyPzRmdT+3Hv65LQ+wtMPtYb7Lwo0T
sG4uKHN4Wm3wnJy5h8v2wuOyW6p94drva2GTu3zM3XfSds0eeBqysXvV9JV6rrcNb7XqAKseXw7+
egAPZir2oKJe/xKavlLP8zawSuAtoWYv9Na4W45EtgC3f73+cN1fVzaMow1rRMvGhiIHqSsyWPtm
Zfkb76rDNBVblQWacaqeLARdWrOrLf/cws8sk49l8e22f6986YX1nexdRyTDSHcYUxFjzg4hbw03
ukfT96piVHYgMNUtyMFMnsX6Za1BgeNbAU3TLapSdBhtzw1DWyTdIB5B8HyTXvtyvWM0U0BVhi4M
VlwWw/8GgCW9wImzKax37RgewFU9i2p+7Z1iI+mu2SypotCx4NREAbBMCh8IYJRvgt8aEdBIxhWD
acvwWddZSngui9Jo1hUIVzkU//hldfan/KbyM5DSL21+CNGcm97gcAtfee2sUxEC2xSWeRf7ktL9
9Q+i66T/hGqSl2XRYUfpA9duNsGTEVpPluXd9eN0kJ3citu6flLitjXNorXBk0Gp5HCCK7wZAZO+
5SCumw5K2HaYV2U4KftnCcw9X9iXTMpfoZffkrbCd1Cm8+TNFch0q38G+UmMv+gK5Fr+ev0D/B36
n+xbVHmoYdIchQcOin090pwaMQUnsdpgW5FZDtVhcSYbuPKFBjuOko7fFtiK+7zIprseqa0fJrBB
8AtrmRE1ZQm5tRuYzwLWAKh3bsD0Blnm2alBeA4qo/3tApqcI1HAUY0uYOYCF8duxrV4m1PUHoO5
G5WBB5GhZFzeE99ZdmS1mlNl2ZChSuCpT1Nn0n8dh+JGonXK721ByykaGqAPIjHXYOW5a3hakAI5
0kw6a+SVS/hmVdPy2w9n4IdBuIIMLbC8s9e61RE+IFCccOCnv9S5s8aNdwHjQWP/OoF/+ZSbC+Cu
oFPGXl7LXeUDj094twInLfp/8qK86HWzAK7FzEXNtuz4F9D8i9jpLDg3oBAkdSzP2YgnmkGmSokI
H6VjipUn6+QeYTNQ7YZh5dFcBXJjb6OJjqoG11pqYbTIsyQt6apdTYFO9tz8fu2Wr6BS/7OO611d
yo1Nmmbmq4rcLKhBBnbNLqGT00WGbTyyeq0iwxJ3tQ+qPa83koW6ywFVizsulbk2vPfPNZtxHM5G
j/6Cw5J9mjzpPXMJdMngszopXT4/1/Wl3jmAqDzNa2c5z63bgEGFfNChnCQ7jpWERyucFXYAPUwb
f1ETnFQ5r1PnK2PjcgGN2RizObjGnBfB6foU1/W0EsbxXJxyOeFJuOBSzc7G4KkGOw58JFNwUMj7
2jzVjrclG9I1p4R0z7+wsJBigSl2zveYmezNbsicIB25vvSm3zwX4yy3xqyuNSWuI3HIcgAmyySA
dztuX38gQY7r6654mSFcRrEYxBTXu1H3kZQg36+gwqNAoU68HE73RTbMd0ACbg0B3XsoMV5AK74s
jcMTkZvIMxFJj022tL84W/rvdQtK+hhyc2PuaV5FVcrKkQAiBMBjEjAOhw0Y1exQ5LNubPt1geoS
Xj5sG4jTVS4BczwJzGrf0fy8kvLc4eB9/TvoHn/pwQ+Px+1dj1Ikt0zqcPEe53Yif0YXrHff9ION
gj1dE5dTwYcmqqJYG7OF1xTER/To97aRQrA1HL3c9ne3vcWl6Q9N0HCZGul5DFRfG84A82TDdKYt
g4cAS8vGiqH7zJffP7QB8j5K7r2xTsDma/bgNsh96RtbGTzd05X5MGXAdnWA9519YdMdBaRwzye7
3djzaA5gquh0wAgaXVw9JKjIiprm4LkymhwUD2wMUs3zVckpNh9MZhLgS9MFJPjOHrvdAjJhO22c
kHTPVyYBsqfTgBZgJmeAKhVVyyq/eZhoR+wNmju4nBTT/vpI0kQOVV7acR4aq4XjEjxhE2xqnjIU
izujPFf9fLSydqv+SzMpyOVNP4ymoc6Gsndw+bs0Pj+W9eLsw5FaB0JhTHD9VXRNKJOinwTxJ5v1
iYFtG8PFdTPtwxzmxksr7e/X2/jr1fnJhpcos6KbRhuV4h5O3XVwmClklJZA9hbY8FWcAGOB2cyT
xHbX87/ABeNlytYDHV4HKOqu/wHd91LWR5RDTWSecKoq24r9apulf8yAhIxdo+zjIhTe16CFCcFG
a7pxqKyPQGauXpNNqP1a4PoCYr1ZkGeXZ3tvag7XXyjEAPisQ5VAEFRjNo0BEckiWOQhtzHRHvab
3XtVBk9u2GPjNP4RufP1enOauEOUldICVLY2B2QHvKVoHgj3iheUbQcv15+u6S9VLVzPSNMMCM2J
KYdH4YPkb7V52rQW0kVFvrWGabpMVQ1b5kq7rHKbxC2zfD8utbWXrjSiCQRgkFV78TDCExIuVT6q
pqa+DDdWHUv3esriOZpDbzkQcia465sf1y4Y4QpUjuCjuqM9A8ma1a+ssIaHSaC6vqZje0+zIn83
iiHwd50JsfGxzCl77o12+omtO3RCSAZ7W4uKBrTpq3UhwMl2FKaqbTK39vi9zeEU4EJAnUPes8IY
sbdRnOCZo5fAPWN6MEzZxKbTBweMgOY5MECpgRHUtLFIXIL1f0e2p6aNs2aFwjrLrGQKhzMl3sOQ
G2+k6uG/ne345N0Xi3GTFsvzVS1nDXOTEHjaPHHFWYi0kN/KkUGq/uO2ca1EPSpNvuAeDZg6f947
69s4F0dr+ZJbv64/XzMr/5YjflgdZO/DnXMCDHmufrgmAP+wYrv+ZM2ioEo5hZtLm0xjm1Ca7Q0u
96MLu4fajq8/XvfHleiFLHHorEVWJxw2BPflWBonIHm3ruc0wd5WghUvvRx4QJEnXvsOiHxshOxk
BkcCVHpTPV1/A00HqSpO7km4kA34tBamSVX4O2CnqHnjJaAq32yCyveKCapqOZUHlCVGyBcgyr/e
9t+VeCRILTtRTmay5usPBvuyCBDWI8yXtkoDdJ1zCYQfxqUDHDPA076d1MQ71mUZuat3HOQW1VDz
fVXTcQe1PgbIwyKV4265h3UsBYYbGP1xf1v/KNM2W0MbfhSgZ3t+vaOZC1KECSqBvG3wq+LMAPBY
Cly9SFcMnbXN4iIobny0svGoSsMwqglbK9dCyeiYw1VsXJeN04Fm0v7FvHz4qkGzAhcpV56CXQDv
FA6/yy1ym+6LKjN2WOcVZTyEg1f+yMm6M/IDdHPeTweXU9e/6d+J+d9lBaKU/x2TDfBsUxcgb4gb
QwnfvcrKTzNxWvCx4dPK0U/Cf3IhB4DnlqTVfbva47mawullceCbFPeLj9L6ojZgfYjK5sAbmnfH
ypdIom4yanrPjIpuyjb+7udbBuIr+1VQxPMl5POciDn/0vlFKjh/xW36w+w0z9d75PM+J2pBBl1B
KBSzPaA8xvlVL+RY86KNAqulUcvg+bA02U0JVqKm3HqzsA3Dh0aq9MQz6AmnqifYfmcbofjzfR3x
lcEDsLpTG6YoUgZjGNZnSUCqpwnnsFZUzxRVYU0ujyLzfl7vt8+DG1HTcAzl7KsE9huCV+fnBCur
yQxYZPbd1unh8w0QUVNxbJ5wCVzBKhX0qXMxllBf2vmLWXew1ay+NKN5x6RxG8mTqMm50XeRlzaH
JZGecZgKloYwKYZj4uF6Z+neRVkJyCDhtyQWGJsy8TKN1aNTGV/xeoDPVHDdBNvTFC/Xm9J9l8vv
H8ITGZCh6EQ7J5K5X2E4wpD/o/8A3LKVItXMSTUzR9fFg3mJMSZ2Pfm7PBM2TGLHZAznL0E+z7fN
fDXvBCs6+Gg1dEpEC024+4VAXsgmtrORWLneUZqJryafihH+KTRnSxJKDppo4uOUzXm+n4ffVGan
641oimiJmtdoi4Hy0pQ8DYOfA33m9AkinItGLrJM3F84K7INLGktON94v0xCNxYpzShQMxyN8OBO
Bsfe1LDmyPcT3jzUm9RJ3cOV0bwAPWF1YTMndgspTn7HjXHXsHa/0WW6x19+/zCCIWIgg5uTJu3h
M3kQNKgSUUCuVodw85IBsf4MBmhUu3UpA6RUcPCaUbq7eGZcL7b9vYeU70xICyimL5zvtuPA3Ov6
X9MMGecyvT/8MyQMV1qukKTayNw3bb8nZvssCX8z4eIHU6Hf15v5fIdBVCrjGhpYmwUTqWjm55WI
O29ZNlY7TSBylE9HYXnHZ2sZ0rDpeZShKD7Kh+J3HY5xw+kIszfnvmro220vonxJM3PsKughgOUj
PNmotS+69tv1R2uikKoWyXI/4A1kYOlMSEpROGzDxE5UxQHGwhtX2LomlM2H7GF/1Ld8SN1yeZ2Y
9djZ9qEQ7E8TGP9cfwvNUFfzqkWbiTCs8ykNZwl7PtIseziymoepMm8rSCPuZZB9GLMGHJ5sQAcx
m+QEp1a55rHBnOBw/QU0hGeiEmjDOfQZ6B38UrwcQ7/21M4UO40ZTrcODg3gAtYz+Ftyt3hDMnWF
2MG1GZpndwdBKEBk+c4HmhI7zZ3pk40/pdkJqcTarO88B/Z5+E9Ov4dz2w706Ydpqg+hu+ybsX9e
hilavY2LY81sVfm19gx11krmJjWZeERF7WveQ5F4vXt101W5IHDqYp1Gq6vTAPdPYOXDKO+n40Ch
Ft65fUJdvjHUde0oe8fFsHoGnbBIUW1ZRkUGOBucWeEfBYUJX6O8nDb2wJo5paY+inYhZcE5jFkr
0f4J/DZ46HPaPzot7CjqwdjC/mo+isrcDAaygtkQNGlYVSiKhfUf6IRbYFVNVp+oaY/eH6EZhdlk
CiVnBtK/rOEtbQYwe56KBx84vSgLPSOWEOfES1/Cubo0DkMl8n3otcvJyEwWt2tb70CxC++qmjkP
TuF08fVBowkqarIkR6G80w3rkP4tFQBc88tSw//2cma73oDuIyphfeBwfW1yzHlLVO5PA0Kxk0tr
7w/uC8rYXuut8l/NcqtmSxoUWRYhbiBSpFxjk/N3oNWqqGDju20Zw04G3tv1F9KNFiXS52buM6Nu
l8SHcmOX9f4BuNEtXaPuc9j/G4AdmBaDM5a3qYQvGXuisDXt1nl//Z/rHq4ECJdV4UhWPNxkfUzK
F7hvHcRN2jkPmNr//efewtfagRNSMlnmM8p3cYcFXexNf1zNdXBrzfx5QNQk0mrfw4oV38hidjRa
iim4LdiomQ46e/0oF4wfh/t/moKi5KsangxcWEYiq/+9/iKaQWpffv+wvlo5sZ0inLyEFt/ha9n9
aNo84izt+tvO9WpWQoaktKVldumcMRdubsRxgW4wTRsqab88LKDsHIkRQqLHCBKYe4Gyto3domZe
qHmBoKUzRaEO9PwEOQiPnFCZ/PN6t+keffn9Q7fNuFwUfUFMsIOLh7VfXnLQxm57tDKb7Q51fGUt
1wROhAkkkyd33sp36/61MpdJVsBOCcbViVtnOACPqBsFXr6Pr/9xzWS2lcnMurKzCLZFiSUm+aVr
XQbr68UDl9clp9uaUKa0ufR215WoM57H5ptYjVNr2CdR2BuP16wMajrAaxBJq9YtUnuA5+vwgzUP
ZTXtON+SOeoauGxgPgybrIRvob2Yc5JRGYM2ECH3AJguPF1Rdnm9izQT+u+i/6GJnLqlYw3YWonw
NacUlqJGJDuUUJt3I/M34rbuPS6/f2xEEErbohJpyMrmwZsLyC7qFTbc2fxsMyRqrr/LpVv+e9sL
eb7SjA+tmRGsc+IM5hgvDdjCE21Q8mNZP7jpIGu+fG/dcSPe6lpT5rTT+nBacGuelpa1g7/mguIZ
intl+KGT9bCSIPWmjaCo+0jKHG9cc4KZNXIfrQVoIaRsiz+9zEP9GMI/05DOlkHY5/B2j6iYx7yq
KI4TWGCHAXi/ODdAiu9l0+zBaF7iNjAFDKQacie6sdhx1JM/Drxp3uveZRtXObpeVaJCVQIJPxID
u6DCPoBuErWXAVkUu7m1zu16t47DRvzRtaQEh8C2p7YoQDxG5Q4KVM0IdriTRZ6yBbWUK4umpd6Y
Y39Rvp8MTDUNgT1cCLtWdKv3LO/oqYu83aGLzmWc/QPfRRGT5zXxE+PY7F+L5OSWUfVt3ihA1ETZ
/3Ahs1FWExR/aVbSGTMbDLy5nsFmrtwt+LJmmVBhkCv1mEV8cL2rkiIn8scztjQLmrihgiCDAtIg
wFTadG7+GUPjgfRdNFQ/pkV8ux4xdA0oEWOgddiLgg7pIgf/WE/G9CZoyPdWNRQn2g43wSXgDq3E
inoaKQ5Awkpz9s0efsx+cXQbOxrlbTZFxFQixFKzqnB7GSb5lDWpcIMj8iMxrK1hjTOb8HeSzkYs
10wbU9kUCFT7r5AZkMR3aYlKLl7EfK3+eJn5ZnRjYowodDYBXtrYOeu+kBIPKI7qfd1lBBIlkFiw
Yw68s706e1uWt22gVPADqJAiy6BeSHHyJfc1cge7VrrNxirx+eSwVa4DxM5wRMU5OHUm8ub49fPK
7I1Q+fmqYKs4h1JQ0vVLZ6ZuM64xbnmAPg8qMxoW+Dq2Dqv2svY3fXkv3/e/McxWK3TkxAJrZSJL
Qvs3pCJ7j/Rv2VKdivp7nflAOIXHkGX3NaFPjuj3TjnfVE9jq6wHQAOQ4fFnmWa0OWR0aCPqD09I
wPx2e3/jjP95lLRV6IPJ5pbKWZqYn/XZDPK47c0ktMyNIaZ7vDL9VzjWhxgIawpEYcTtBw7Dt5Fu
pQ51T1fmPgcMaTDsjiQ8KL7m+eDu6NB8JVO+tVKGmk+vTHnXcHqnDAKUSqF8ffS/Z+Uv+LhFQH9D
TSJRdGjFoErF10OyblQrE17O0KkhzpNk8EkX9X62G4Hcayr2B7i4o8E2NTi6hpT1f5xZ03cXpynY
NTxRMJeIVULXOmcvYjT3F7TJRgjThABVc2/m4GZPM9RQopTH0kKBgZ2fbuosVXQvaiglYIXepCv7
keXk3FT3i4ADxPI8S7YRwT4P+LYqty+GtcxteBQg72DHsq93HRDg1sgjJiC0L82oY8FGT2noHbaq
sF+w3JuNNZqpUdAvM2H0rhPs394V+zEfT1yALs/ZOVyGE6X28Xoffr7C2CpKksKzYjJgZpbAkegf
abr5iQYF+LqkOwD5uTUINKlRW0U2rl5F3UVUdpL1y6MgE9wnR2+MZ9ssd2yh3lsOZ/rI7lz+K6fF
XEQE570OiDRhWltLnWbIB0qkKACi9tyS2KhJFXFdt+aBDNkbzGHOfdY+ewWbbhyXSsTAFW9IAqdr
U1bKNmZ0zt+CbCUPou/oueEWuA2VO298QN0AVSLGOmf1CucYgMHAFT5Ixoo4WDxvx0OUiuHgaexM
D95TdbO5L9VciduBEjtwk+fgfIKll8JFC2DDYT98yfeQI8b1GOXvAY34Q/s0P7A9pOAbh0DNOFU1
/nmWu8UMTUMyS38Foczz7K+eXwUw3B3BL8gzZ6swSzdW/yP4Z33FnAXjxIAXX5KPVnEaycCeF584
j0E5ylcyC/ee+7gCj0Cx9N9QQ2x+BcmSPQ2z2WxscD5f2EJ1yjSVQ7lphWZSwa5qtxSojahtWACt
Nrxsrk9+XRPKjLDyVni+tZJkQh76n6I3cYpxvTG1i2r897YmlLlgVD08YMHHSJwpewfB/c7lAt6M
vXm4/vzPJ3UYKMMfvMzcbPO1SzPf3THrG4pVIttAqUDxC5XaG/30+eAL1QFPzTYDVh0XmMyxo0A+
2JOALz1YyN9vegl1cI+1kC4fTTPpO+elDMb3hfq/UK16WLvwGXSIjRGleQ11YKOgYTBMcyzhvvnY
lPZxsWAAPMg9YLr7217k8pU+XHVxaXs2LyHCbGR7mFxj70Om0fbPLUrSOuPG3rq83odGGsaGwgIJ
FoYSz4H7anABSTSDGQe8qPqtgljNuPoP4SpkQjQZbtMs46cHoELBXy3newuGt2DrRujWtaFsjE0D
eOimQRtV/a0Wd3L411+NKKTvIQCv1z/I57uvUC2qDMsmsIKVO8noeK8tocfKqTZEC7p/r8zsvKOM
2sybk6HBTqh/5wsKhDweB924Q9J0o490L6DMb9swOxOoywJJL687oPzWiWFPtsmd172EspShDhDq
/24xIYf1pbfPWmTAxyyEB2G2To9dtrA/btE1R7/Bgl3iYvW0LLV7x6ZhfluMOoQjHvSsHk6+kQ+e
e9wYo3uq5jH/OWFTtV8bwzqXyN88dxQe06LnxilgoBxFXVMBJDmMMA7x3QJmCVVwrFZmHSyQDmLP
8Yx9TywvtpnlP00ys/dtIMoT9+m+d5vfSxHOB5cF+RMEsDPuBUIPRSX4tTzCqLz+Dq2yeSztftyJ
nllttIo5S51xyr+ZQQfurwiteBjYekClYhb7vrnE1gq7yjAT3ksDxPA32/SgtiSopxLTRHa0L8XR
MoNy71MrOHMW4I7ZXjuOtIVl7GFO198bJif3GSqBNqKJZnlSy07tQgbc91EXODlv68XuzXwMS3pb
TFdLTnPcwwfthPSFZcBBmRl82MNucI3W0nQTr/emXzfNQLXalE+i6jLR0LTNaGpMPmzwtmiTuv5R
AqHbLXVPOcpys9EBB9s5Wh3bGUMeX//nmrnhXZr9EGdbWJuFXoaUcNbYqcwI2WFQuVFfB23k4abj
UBf9luhTM83VQtOOeEaR2Yym1AofpW8+mZuRXPdoZZNjciSdc2hV0wE8PECVml0zOvnGKNKc2UJP
iYIBTFZzlgNYx4sppmXd37X54uzCKjz4nXVee/bg0eFPaRUithAwN6bG55cSoaeExdXsA8iUOji8
rIZ/HAdLvhD4dT7zIR9TxhFrDLu143ZchrOcwy09oW7EqeESQoJ6LVANOsz2S0eG74HMUoZykOsj
TvN4tUx3LsMmgGTRTaa+eOvp+ALTxXdn3FIYfH5UCtX63DGrClENPRZD3x5fg8KDDgtODY9EAuYp
SA5YRNEAGWOSrcL5v/X+/703DNXaXFOaVZCFeKNqDAawTos6HsfWObQOBJDjhBrgDmK8YzgxdqqG
kO3Y5dAL5a74YRaUvNhgAe8yA/dx3pwBom75zSO8bP0T0hjlYz9D8o2jyfzgVojE/bDMO6PM1sfW
8PhZQny8W/2Cn4K5zl/CWpqnzF/aR4iQgzsHBynUSLhBZMC1/j6sLeisxVzdjfMoDysfpkNAg/AL
7CHq3dCF455Ba36kuXSjpl5cEBeaftdNzNtJCk/0XT5SB6VROBD6QdAhaFjOK9hpU9xR3FgYXuDH
jjDd2CUTPTj9NKSlUWfRAhOEaHTq/hzmzrALC5QHZpNovqAgXH7LJss/tY1ZxCPMiw7wcZxjO3Tk
oQGPJl4HmKyANLdszCrdbFYRLp0v1wYiFBt1+tlbj3bgMYASx6EboylbHuoq+2q05DyEGe5iRPf1
+rDXBFoVy+L7HNk40IlBU3WeUEP+MHUViwbfG2Ju4hDNrK1klSbFGaoVohxmWXNZLF4yzyLujaPj
txdO0m6U3YHCNjqEK4Jd+E+sHuO+qza4M5cF6bNZoIRguYShsWCfkHTVMuyCVYw7twyfOqt9He1u
S++ka0UJxcY6coAohJnOrbmn/Jc5vq5LHYWV3Aj2mpVErf6cu2YhnsPNtIAZ9l0f0vKeFIaxsdzq
/r4SW2nQ1cxspzZdTHgH0OzcLcG77c4/rdp9uT7QNPFV5bHglsSH621rpjz/GRRLFEpAxVH2cNvT
L2H3w34hkHM92BNEfi2d/niwAg5hmTv5G4dX3X+/TJ4PT+86v7NxGWglfJV+bJpl+RL0UxYLgII3
ssWaRVUtmC+tPuz6FmlEyGq8uIULURG5uBpJOt8op13LvlS4HzVNC/dPThVu1BTrXuzy+4cXq+y5
gHdAY4IiKuw7z8kkPKfZEoe5bd3Yd5cB/aEJKLK7OoBHeDLYxUMWTI/BUuznOT9e//Ca+KUih0O4
euSytJvUqppqjqkRsHgwOYzHg2Z+si5gNxxvpi0Uk2aiqKWKMHIfGfdyuNVW8ssMk2/Xns+ALMa9
szEVNRNdLVgMYWY+88WxgOoSKG/K31wGJeT1ztJcL4ZqpSJ2OLLvsGNLYGH+AsO+N7uf94tnGSes
6+ULoSN8hlreH9g4DoeQEvuJrH6AvRyVNw45JVKSafWHcoaN+uy+TOIna/+dq9/XX083FpSN6WIK
rwmCy+Wp1QTHOizcOCRQ5zo9LIg8r6BvRuaFG5fCusaUkAleUoEYUCDiD86+XL559HWuYRzmvG17
I2vaUKvY56IjmUdrK+mn3IxqFM3vysp9lVZ3V9cV31PBfl3vOk0gUOvYuW1aRDIf6o2227nse+Yb
u77ZgsDq3uPy+4cYAMsfL6xcCNSXseQvTFwqZG2n3w1jPt0LmbdxkffD6/VX0ey01bL0IQ9NuLZL
G+mbe1E/FZ51rvx9D9k9wwXOuFkiqHspJXYu8FQyvJnZyZg9htMa0+YR7mXRWFfRwDauG3WfRQme
hcPgnsTgx+MEYFAWcihffB40sdEMWxVumnhDlP3R5A2WC9iInVggvT16OQn3kBFs6QN1naTMdqiC
7LHxbDOZkVoseQi4atJm3WHIgdFhz9e/uC4oq/OeASU3VVjFArdL+qo5+zmMg2glzhNx329qQy2/
9gMwo5tushJXdm8h6uoNezkU3L/rbWsjOmu+hFqAbWNbXHuTjXSoZbTnISib+7zs69NtL6AM17zy
Rira0UpsWCHP1u+uniEHraJ12aof0AzWvzV4H2b5inyqUSzWmpQ9PWJSR/ZgRYFhbOyANV9Zpa8E
wguzfnbLdAWYklfF3sIObCU8qrfyRboWlME6TBXw/8Ip0+BCwrQrVD/OUV0N/w8SLQLeJ4cRtfKa
erUBj7EMZqY4RpoWj/yg2wX+n6zeko7qPoKyLA2T4ZYznZfUYS7b2zZ9htTEjtxl61JcE17V0msx
TjCZoZWLpL3/zLPmbPnG/3F2XUuW4krwi4gQyACvwLHtzcz0zAvR4wQIK7y+/mbPUy+3OUT008b2
bqAjU6VSVVbmhDSBvKKM/SpZeo3C+kZQvDKZJS/LZLnSctOkvionjlqObT2lQK1XTb6/bBMf66UJ
iLL/92IqTAcy+pp0V+wQH9Lj9FSdu7vxxj4CyRG64RCa0NnP12KfH8GnfUeO5aE/ip3YXR5/bX5v
B/GdxRSzT+rJRTG7IT/A7piRH9OwEXavpROWkOxaIMVOWsogZSrDvEdVx/VwlKfJ3WtiJChiAVsC
mCRqyv4avAQbmJUVJ/aPke7dlNoBxEjEa0AtkubXtSTfpgY1+c8t1+KqUjrpRJGDOlJPYJuYkZwi
35S7FaSsbcbC+hVtawJW3vJqmqyooIkXQGfkS+XGGzuytjKLWwqpgHEYBXofzdA4OwJF6YC7eFN+
bm0Wdo9mx1E5BVRx8mTeteN8B6UOHQxgSrr8/RXfuARS15ZB5dOazVUHbVenh1agd9fSetegSejy
CP/4oj5wjkvA9DyJYfBs5Z1jUT8PKY0D7Di/sRtJ//gWUd8M8fUduMr8cO79ZtdnFtBifuOHY+5M
Z2JQ2G9Y1d8TV7l2gCKLOVo5EQ+MmWkIOqv8ZlEUES7/3LUFWbgOEBhL7rfUnEndRVnD9oX1B2yh
R5Uln/MOSwx2M3jSEXZJzoPJZThPE8jjB/pCjPnkAG+W8M5Wm2EGO2Phuee5d8u94m12tEWZ4cxP
1YYH/+duPtrUN2t4N0ZmFxZtipRc6Rf60tyaZ3Ues52qgv5lem3vzv53VgTkU4BV//+w2FxZsuGp
c5Ztke7R0vycDK0XoLz6tzLWr89t/MJPyJqCqliCzguURhFvkxPqgscUWVrD6cbbcsUVkYWrsCVi
crRQkbMjgVOzpx0f0n1WNRv7vnZ0F76Co8HPcpuWnFMGAeoGnUGB5nG3Nxxgn8Qm9ga292OP5y0R
2FXnGTPjej3PDND0ZsgegU7bmMPHS+QtIdgtFHvt3thYIpDDeANIW4iM0I294e4+frd4S8y1HOrW
KkEUf4YcWABJ1dDOXtqsDpP+h+dsyS5+vA8ok//XNhjpLQF2bXGuHUgD5L+BKQ+JddfOvy+f1LU1
evv7O9ubHYAdm96Is1POzxDU/eNA6DiQTbxh3GuLtLDtUaPWophurxiht7GyDm0lvjZdf1Q16ORl
9Tl2RCiw/3ceSlXSL/3MPuus25fcTUKUIL+0rbWxTmvzWFg0QuaxsqR0z3Znh6V+FkCJUR8IRjDZ
ZEO7kfhaG2Vh1FU6GFJNDtD0Ofq73M7f1TV/KrX/lEwxWuXKbKtzY23fF/atNeUTeufZWWqRBLad
f+NOdZimT5aqvCWuepBJV1G8xq6sHuRlAcRY1Lizpl21F17A8arZ2Ji3g/T/l4e3BFm3DiFGT9Ab
Y/lZj5FQn7PuJbA6nobOGiFme8XU3yZ5GcW91z2XgT1ulYPWfvjCsjtHEFYMFXrxLS4C5g7f215t
nKN/j8WPVmVh1ly0PcQmBeDzTg4WNJAXzT9dwcuvWT7wq2pCsg3dwjMzofF+y440vxJTQAaubq8Z
rft9lnmkjurBe6o9p/nB0xpYUmuENG7A+1hE/ZRZERCHxVWd1+3+si9a8XVLyAvpxJzmI6gPdFHt
dVmEyfB1bJ0TKx4+N8Cb2b1zdugsqZtBTe3VkPq3oDpDu4TKAtD6nY2zRa+2YlhLuaPO6Ip3oOy7
0nV17vse5ODixhrbT6VovCXoRdmJk0KOxYb6Aikie+bDr74k3hlI7nYvMlYeLi/VyjSWJYYeBH2J
Ijn8qeWhCN5i+zOfOEHJk2Sj6vpxlkAsk7Bce0bl4zicpxg3jvOS2laIf3TyO6R/IGDvR5ensjbO
whaa2Ad1zVS158FmZFd740vcz4+dD5qsESS3Fqq9qeFb2qAfm7VYEoXQRIreEEefJaP0rhusHAXl
vP5UYAkejP+e4EEkjj9bpD+7LQ8yCDfZ6V02iUjbW+1EH19Bgi4uukKDf1nFcXNORJ0cGkOdJxuU
xkdcSyacnUkFBZ2G75e35uNThpbm/06ngp6SzXrdwf6yezfpbtrZ36MB4fflz3/sUNDZ+d/PtxbE
tknL+7MCs+YziMXqyNSOdTs3nTwKdO9vvPNWprE0lokMBU9zoc9ll/WHWdMqksxKo96t3A27X0FG
iGVZLhG4svsMAmcsZ7+SOg7HBtxcQ4kmEbT8xXUfEFNPgeqKJGgKp9tlQ7pFs7hyJpaJbQ4tp4FI
DWLFjD7MEASop6o+9uAUQgZ9/sFAor1xBaykpMQywd2Yknl9Xw/I0c9Z0MfcRZQ4/X7rVrE8uoc+
BT9OxjqD3fBXR8uvlw/Kx5V1sSQXsZsUxP0EdP1eZ8ZbqBol911l3BCMs/M14CjNoRS1/ks7pp9j
l/kbm7rimZbZ8KGRfd92oPBPrb6OqkIhgVmy+6asUCNMoZyWqgikOhtpt7VTuvAdmT/kdmsTCAaU
1uyDY5+lUaFHGVFFAfa9vJJrU1q4j7FvVAq8cn8GDPOkQUkconezC+o4f4w5+Tlx/9F4/acSWmKZ
Kp8LBFB2BhlDMHi9Tol1U0EZDp0QW7XwFV++ZC3PujHzQIqrzz1Jj5Vv7g1K0ZfXaWUzlilyax5c
pv0B2s5D+eC4OVSosvKRp5+DKoplWrzOcy8vFX56az804ptvfy/y58s/fcWrLhPitDQAas8dzpHI
+d3kos2ktq3iF7h9uyM4euyNEGTF6/zTbngXrYGEZ6BlC2mgbPCqvZwz9WsueU5CH1yfO5F505Wx
u3FjtLUNefv7u9HoLOMkbYh76jKy74y9R7bjgHL6xnNiBVYhlklvSPMxT7WQzcoaOFKpmDkA69iF
hUFtGPq/6R3eAvzcV8w7jsMwXbWWr9EC4yT7xpvc6PLera3pwgfMxB5Z4UC8RsykPLDRVDsipvFL
mvXZtdQxOxNrHrec+dtX//8VIv6txbs1hW6RjW6hmp8mv7nNsjLKtLMDiUlIiwZdgNVJogXKqkDP
U9F7qakXOMqO5mKL8XZtTxfhhW+kUyJPCUkgjzl7IH74ATwMKnSyxN54UqwNsQgx0m7Es8qQ/FwI
ULJUGsx7yMdC6doHavHynq0MsUyruxKcF7YZC6jixUNgiyY7VIBRB55bbJVl167dZV6ded3gyiFz
T1RPv1E64WCJGG9Vkf7s8/KVTGav1PA8GP93ZrFx465YHfXtlL47H2DOlXi/q/KcltlP5N1vx5rf
OX0WoKe4iHAevld+HDmzOLhxsnHnrnivZcZ8MBwEpG6Z4UxwMG8kedDFPlLNVe0GE522BBHWhlm4
E0ZImabwXuCrn48p7X9OTffVp8UT059rAUO24L+rR5KsAB2nW53byb2FcMFf246TqIPiAGjvlRui
xjZvOMeVi/D/kuY98gGgFSnPk13YpyFu9JnmrNxwSmtfX8QMUxMbaGBa1XmclbmdPHB+VjSpv1w2
n7WvL5yAbCS4mOYB1GW+f1fPaHRpmvvLn17b5IXx10kCUZbahVihBVKPbDQcmgQxUvGifo29LV7b
j0eB5PN/9zltM+GmeoTwS2OjdY1IFUpLDdEw+U6Q2JvW+PFC8WW6vEcRbbQ8pwSctBMNqFyU+4B3
sxfZI16XhKRNMCs67fyqnw5SAZmA9v8qqifRRHxA88o8cRMOftZvVEPXJr5wDwDiCzVYEHTJY7Gn
SBIkZDpV1h2EljY80MeulS+z64M95uM0Q63Ht//k8YNffbXZRmz6cSDMl6Qljo6LbHTb8pyrJkZz
Qx/vBtyHV6qfrMPs5qYLGmvyT8arhtfLx3FtNm8b+86dDjFDs7eK83MyIqPoVZ4KXM53UBuOPjfA
Inoo9VC1hjHkBpiGhs9Afmtq03DOt5KuazNYeoKu9Z0C2chzlw8ychF+h5pONOCJv3Gm1kZYeAPi
tF1vV4i7O19/lS59lUX2UMTx1gzWjGjhEtJ0SpykzqBql+j0Xjme2vVl62wcqo/DN75MqosxVrZF
IRPOAMkOqt76OrjFnhm03WeVCKbW2yjbrJjeMquegKBE+70uzg4v7qzJa6+18BDajMWr7CZrw39+
/Ozmyxy7EUOWprmrzgkh/DpGGh80xABUfSOkN0AQeO1fSOfkYZMa0we6n72NqG1tem9/f2cpYmhJ
MmqoAXL62Nh3qdcAzv5g1Fbz5sopW7KW2M4wEYDD3JOovybWg99PEW65/WUrXDliS+IFi7duP3oV
P5XE7nYyFuOhHdts44itLc3CxhEt90lPEQnmpQclhbsYaAjLqyF19Xj556+tzcLGyezUxdS57ilt
QE4rzn71t9zKJ67Zx8K6h87xYN6yOEvT2E+U+/HbXTztdJPlN0JTGkDUcPhyeSIrGn1QdP/vKVIe
K0vtNZCEwBuHBk7Fax627igPnmh0s3dcd9BhPhQ1yl18AttXBchjGkrca39UMqqdhe7b4yT6mm28
FVYWYFkeEKAY67AC/imGgvu+EUl7JE2WHUDu3Yc0ptM+KfQWtcvaYIv7ZrLTOU26Jj2P4AKWXRFA
9zbgnQwYAiEr28qSrZz3JftEAfEY0Vpec6bS0mjnBodnK50NF7RyGpecE30/D74tgARP0vwg+zzy
rDunURsptxVjct9W7p2fkZ3jDq5OgAj28t8OeFsCkRS/Z8s9ZpvSeivwGe4unNmALDezgZo41YMb
H5VX2lEy5hS5xNrnd3HV2wfluqjWAe/sTxaiNt4cS5Kh+d5yAfgLUlBggdGosKcbsD2IjYfW2sq+
/f3d3AXleN3jDXIqIJfUuX/Q3RVWkBa+bHxrh2Jx9tAHlaEd1fVP86B26FA5KZp98kgsPCAYbzNU
ubR3kkSccm2js2W6aai94b5XAsOlyFfpJbQseeWdHLd9ADODHaLj5Fg13TfTmJvZgoi0nszL5WVa
G2zhEHMjZNMozz957dj4QYnX+7WdjRUEbCorAi7DiQPaqOFcjWWycehXShVcLBZQIJwiFASUICP8
7dsqZPOAHtk6SqXaQTANGkDpLh/SiFnkJzX6c5HdUnNMqLiUQ+Ej64y+5Tsucn1PIQ8QeFm15YnW
HN7iJTbVrWNNDXNPkMqMiiwPi/47xKyDjD8btdXcteIzllVwWxh0V005jl9Op2Bi/EqV+mGo+3Cs
k41L/t8V9f+ZOb5kfYg9w5E6d5DtpJZ9PVvobHbtzAoNNCGCpPGSPz06Yvcem0D70QFDW6C9cd/n
tYVo0JbPEiUSvC6wGCcnaeWuZXF7Zyxqh53FEvyrrfbEGijStjgAhavoYwsekJesL+PHLrbdNz0h
68SSpL5VeN3uiN/aUS6kxkklBM0rstjP7Qixx6xMd3Efq29d570B6nz/2DYNQb6wkc+TGvpdl6cu
KLD8FOwYpumCikBu/A1T1qbgIy1SRb6h8G+SgPQjsAxZkVQhG6T/mLd0vhVtnh0GVbg3s2lQhdTE
ebZyqH/MpJCgDC+MiuzEEwFIoxkLWQvkgy5HKxpN0xyxfnVYgsd32Ke6FjQoij69n92+bALqzWM0
dA3qH7xIxh+d7eMRW0DHYF9Nvu2Edp6b69kFAVHqDdPtqAe1TyaiN4x/LUBZYhHA1wLyNatwT0ll
Q0QXYCwRdXyY7sCdEp/EqJ2rui+BzE/n5M4dJnCUts1Y9kHRevHXVOOtFwyet4VKWfHZSy4KwtH1
n4EYFXxCyPBkNQ05yGA2Ip+V62bJOJGBftCXJLVOOuUnZXQ0Sf/BT/0Np7b22xexXspYThLhxGgX
ch4LFD84yQ+XffTKL1+yStDCpz6dPQ9dEifoxIRtUYFwYNhYlxV3siSV6HKQAhhGYuTaSejoV191
kXJunez58q9f+/4ixLH7gjZQX4xPrLcOvAULPruv8nHXE3tj6ddGePv7u0BiYInxNJvjUzV0CoD7
GHRBxtxC3+anMcmvz01jEa1M2IBE8sw6xRBMqgoYy/BUt19KCP1eHuBfoecDl7ukNhAlJGvn3sQn
EkMqzBopvXbSRIaOW2ctJMZnEkEsJ/vVF6PZl3mR7GZAJ09NYjUPZhj5LoVi2sG1WL1xYa6t6+Ka
VoVdOqWDKRdDGqKhP0q6n01aBVa2saYr+X2+FL9qWgD0nb63sHPIj3YMIIUsaW98vzwlo2iD1mM3
81QSSObJOnBMs/UMeruQP1rrRdiTViMTaVlbJ6/QL4nj/oR6VQNV0AL9FGUXWbE1B+M41ZFfb1a+
18x44SGmxuIaNhCf4u5n7uOth14gs7GSK1v1f8QIppb+3FZYSDGMj4I10OXIUjcNAG1yIrCyblGD
rg30Fke+szVgPOyRUxqfZv1Tiz9x7ASOfV+NWxX1lUVayglWaDKyqgneaLAMCWXlDU9NVrE70k9b
6ZGPQ162ZMGIqa3HfoSdOf7AIRvgfiGUv/Zv3qJy7m2X2YHy6423wsfrxfhi0w0a59BAZcenruoQ
uTQ4bIaFZeplAYuHz6Wp2XL7W18MsS14fMoVbomsUCFIjs6tn79e9k0fmwtbakmi+mrp2MvlmTr6
MS28PBwc+kBmfU+c7BUR0L2k4yvUl7Y6EFf2aHkMXHCt1NMIfXalsipAFeu5UMPNZLIre0geS+SF
umoLifxx0M6WrBmlNXUNmn+tkz1eKfUn1TwUNIXEApjwuyG6vIIrbx7GFvcHVHxZ/8YDdCZl4R0T
UGTfgu3IuuoLWUeEgyTY95UJqeXOkZvE9be88iFMyD29u/wLPg5Q2FKEsmoyLlJgGM5VwX7KvIMU
jV9unHL6sdmyJYPGVNG87sH9fa504Zx9L/3rWLzel3Fdn0fk3CKUHg48Q3vF7KD1fOjp61xZzQ4K
B4CkjfWdRdzQpv4j5FrHUINvFd2m4jFt9TVYgXeVAwUBXZ+QdmZAQlPQGoFTRnnZCzcDWIfcCSlg
dt1k6Z9CTNFsl4d5oHznG2ICDzIv4eU1XDsqi9RkCh14jvxKfCrYJM58pNWDNYzNUVZMHsceaiB5
M9CNsGZtsMUdVc8SBa6xwblELiiyVF8/WGpWZ8/y9BWbi/5JQkf2eHlma6dj4ado5TFjHMys9pFY
V/bVLIrHy59eORtLAgqWqsQj3I1PLs1+ZCL+NdLsdoJI++c+v7iRSlZWrqtRBMzal7yw0WvdXueT
+3T56yubsFRPhL8rM09K/1SAXeJYeFkkMnErsvyp9XUflML+cnmgFY+3BDsrOzWpYq53ivV1W8uA
lk2UIFr2yRRCKz3S9ed6VNk/G353hU9uXYm5xJXkVHP+PHHLiyTVxbfYKGvj6K7cekuMMxJ7vpgZ
B80mzMSx5sMI/jaUox94u8WbvHaq6H8DEVdNogKSDxGPFD8a3s+hC+78UFfoEvvcjiyMHZUnzssa
d1Cns9uE6l8q7+7sgt5A3+jgxOM3RbeIudbWa2HqpuQdR60Rj8d8DEFOHqhwtpuwGrdk5tZWa2He
ORugjkhqBAiFo78kozHfJM9BM525qb8RJKy4kCXIGYTDZPShFX8ysXMgGd9L2/9+eStW1meJbR5B
L52jbSI+TfoILcagr3/Q4htC3Q2/vrI8S/zyiBqv4TZekO705BPwijW/U/vn5d++4kGWgOV0LDWv
wFB4ymkS9hTd8+MvXv6RqgiYs+E81tbnbV7vTBodeVOmfPhAz3tKqpep6/eleKJxvrs8h7Wtffv7
u+/PRqS0dlrcDqS8nYvkCrwiG65ibekXdpzF1KsbG5+OIXAFAbMwh3B6ms4bO7v2y5dGDEUydC/C
ssreOfF+2KXZFoBjbWMXRpsjZcYpOiFOCenAWtkHcsyA1pwCVldIpG+ViteGWZiu7OtUWZ1E3sr5
K4c+YPlPzTGQ3yJPvkXHurILS7QxI+Yt5MYyFcYJSYk86ZuGM66fy+dn7fOLO7rzID3nCIZMQq+f
kLn4yhs8vfQ8/frc99/W7t357Gsb/LhGWCd/8G+5hZaaXBUAyOpk4xitGNgSaux7xhZeX8XYhD+u
++jwOcjknTNttOOtrc/b39/9/knOcycyX57jUWXR4AF+MpEayRyb0Y2M/ooh/B+8mIO7p/KQ/uwV
16c0pnFYuvkWKMB5s6f/T6iwfxnmdzNA+JgNxkxQYshnAinQmHlBafdzH/RcNkdvMHMIAunsOp5B
91L4urhJXcmPdpG0XxQZeWiJvjlXJO/vIfcJklQQ/AeTkEPYiq6EUlH6s+5itYdSdnI1j53aXT46
azu7cBD1FPvd0AHh1cZgaumOOPS3LYcSZM0+5+H+vQjfLY0v+06nNTLDZZ6eBCgyUeNFC1vzuS52
9i+59u77yjVZR0fcuyjWAmFsJ3XUmZYENkQYNhZp5XwuEcYJqUo0enH31MyzDKmBZJDnQLbEqcRW
VWttiIWLAKMxT1t7QvwLQMZhkvXb7gt6GMimZNTaEAsvkbtx0aag8T25vrfTdhw4U3+0wepx+SSt
WNgSOOz7DYTClI8cfde9pEMXdcW8pUC99u23Kb3bY9Dpa9fKff9Eq/K+kBzx5ydjzyVKuKskKXsL
rq0v/fRh7FX1Ne+FuNFOTR5dQ9yNHME/TMMHLmKJEaZI5gIDkhRn7akavDud57bhUJf8t0gbEaaF
9vYNieWhlDl3wswHpyOoF3HgEjv1blLLsg6qBb01q2h1pBZjR11T/Y3rDBdVXer8yrPcHGXReQCF
c5P/ULnIr7sWqOfb3FP2NzYmY6ByC6QwXent/cmmp4Zmc0RR5Ny7+P92aVm13+u2HZ4gl5qYoEpm
FL0qoTnCWgvNGWlL75jo2p8wNgh35JrokztnWTQlFML11aiLiGtrinII0v2oh4IWSCcO1b3b9/5+
qK4rpW3nrEGrrQ5oz83BnQTW6wxgoaCbJ+egRGqBZ6mCeGoKVeWvHVxiWJXDcDVQmAL+7/iqL4vy
rlYmPfRtXGbB6KM0m4mRPWofdOqZU1jPM53m0KRanqg0fcSkmK8rqwB2nnX9FSm1s3H5/rsEP9rY
hQs1gsm4lok811SKP54/kmvte45ANwcynCYGUkLwOY0ahu5wn7h+mHJoS1hpiTpGwThkGlSaZwE1
c//oJ+1wGhBtbhQxPg6fqL8In3iZW3ZvK/9MwLQyCTdoVRU64m86+gGkk/eXbX/NtSxiwdbLCxnz
KTuzzhke2sH9TlDsPqmKso0RVu6ppc6lsOwCdfUqP886jWL/hfjFsU8yKFZtpd5XqjF0iSMvWDx6
pZfl57JHzia0tZ0f7MKN78vCZJFn09wLHZXNZ0Pd9CcahPo7TVJv4/n48RLSJbqcgSEC4YLdXRk1
TCFUaMtTNbtDFDc93wCtrp2FxQVgJJKCvp7IFfpWUP+1AZFH8aLL3C9zbf5Kr3v4zGmgS9S4oij3
Cx88zFjjZ0HiLyxzZSDZVt/U2lItbgOTa6skRU7PIH87QtG5Cq0uvgFd0fPnfv/bLfTutikt049T
biBeFzsSLq19NHZ2Qj11S49qbSPoYgAg3lOkN8FGyuEt5c+OpaGLutukgA20it3nprHwS4NtkYaC
6eoK+gVhh06EGUnvKXM23gQf38nUX9h8kmqXmxJSun0e60Da6gAd2sfLP30lnqZLIDdvvKqRCddX
Ep1cSdRU2t4Vdke7wO5Uing4FfHfSkzenzYBYgoiKsW5HMfkkSOjDi0pNY77uIULYj6YmseKkWeU
jccmmIwqf7hur+6kH+dZOAuLHYArqa+caXD/Xv75HzsrukSHa42rnWQlPQuD6y8RLTvkwFAHXuP/
mP1hi81zxQ6W8HCfoqbBPTDOmwYt/HpC74s4AU0bXZ7F2uffZvfODPKmri2vBzszJMECnx+dpAyI
2PBFK6dniQD3lEBdwk/Kq7FtXmFZr5aFz1/+4WvLv7Bfv8vlmDcFARM/iUbdBj6gxUP8hLTKxtJ8
nK2mSynKRua57N/Yv+re/96VzqGq+hIiTSAZLkQX5qzdQyhzi9R2bSMWhpz2vXCSBAo4VfW3qNR+
9g9oUN/wEmvX3lKBD4KBBUQQ+XiWE9UBzYaDX9K/xi1KlLbL244gUydrnwQwyr2VWBvEZmuTWgQm
MzhABDUSNUeg9Z/zpAEPkuDpUARlmvcbb8+VfVpCoxEN5ig8A0QPeckQPSHhXLW7cpgDA2kDmiKF
JLZSSO4KmowuodKJqtCWCaDfWdhzjQZsoq37ofXjYweVuHtoglTgrXQTtZ882vzNR6snJzQxT79N
XQ9lANoE1I8np6//0HGeXpKy7VpwOVQMPA9zl77MvTf+eHNlEJT3lALyD0xRWSOLCOJXAJhzXg0Q
ZSfsHiTC7n6uHOfoNk0NsWvtXEvTTfclumDuwb6TXuVW4nypqZr2raLy3mWe3I8oeiFKJdaLy0n1
qgao8omOvGE18lneo5qZ7dB53X1N8qKrwbbFsjxoU9XegpkccNXZLQ6preednyTWnnFHQQ4qzb7j
OSN2aDKM93E9TBXEukR5SB3zVsZT852Xq+kAgZH8zxgDXd4M9nxP2i475z2Aj7TJfaTjYuuqnBl7
sK2e2gDHDcW5ymS7N10z3mYkd7IAyH2zB6FxsRdzp+4sqFnsRsmKazH31feps+oDKYrkrzO3zjXN
9dcMWL9Dm8wnR7U3w6wkQPkjiTLL1BH891tjuZSh7dtFZCrvVrrttYjrMoiJeXEmLiLwqD5VdQ/5
laZKjyOZwBbq8eFsO6raI6eFPJwgZs9ldZ0XkDLRsjjaiTnNAJjnvD8VHMTXvTG/IWR2k0zNl1bn
6Z4KroED6osIQOEcjBfApLvaeSrwsA6AGSWBViw5FIl/D5SyQkHYfxGs+EVsXu7Ltma4Zxzwu83p
g5W7NLAh9xNmsvwK6rc0SCDwQZSbhaz05wg1txQUqjOGgXZ1UEH3Kizq+Zdd1Afj6D+d5N8Bkb53
ZT0H2PUTFE3R7yLTk+MwJxI+6UNnsF47ZN9RyG5MFL9VbWojaGhsyLFZ7E1RImnueGFYJK2a3PEh
Rhp3hqpElfL9DJ5MvDH1NfFy8LSox6Yv78umjiPoIuE/Z84rFJauIdvzzFpWPULe7RUvyCawm7wJ
B16Cv5SAtXQuqfuX6PyOCpkG1IFcRUo0VBqs2sIap/5ZugzAwcQK4xkQTjGgLbPq+6fGQCakmssT
YiXrOOaDC4k0/+80Q0KbyerRLa0flXCmsK67a8Hlq8/zx4nWYcu6L4knv6qe/4bySB6AS+faLt3f
E5FZwIn2wyTt8DUC9PDck4PoPROUXpyFnOXXcZXIyEYhewdEJprVhP1LzVXYMSig8oJkUBdsbpNy
PnGmHq0xO04q/4bbPQvtXu9l498Uubknc/0d75OblllTUMnhXFJsssfUNU2A4PAUcXY+KIQi9K/T
KC+5jmjCbhFc/fQ4f5yE81xLdmq5e49nchWWhN4ATQM2K5RkA9QsTz1UpHVX3Tll8+h05kYga1rH
APCg6HhMjXdD3em5aehVV/q7uNM3XjZ/cTJItBHUTIKCyTMT5YNsp6OVQLAwZvvcqN8dhCFD3lZ7
p27QXNEiQOvI3zazX/TUFlgORUM8+HF8B3Wj3UofiQtOQZePcSALABAbnQ1h7zh3RPpA6GbmWsd+
vxcAgkWkpxFzxROIWSPkCnQw4jzBp9k7AD/MLiPFb2Rirp2Y3OKolsE8FpDaYuybLOII5Lh7X8kG
ZNn1IdYSOgvOvTfrF/T1gpbBg7ZMW9PIZRKMg463m1n1G9wer2jMOyiN1E2byijn0x592+RotAiQ
3b4SZN5BNMkPum4ECW1e7BxkDu4BmYpD0MA8lDIRUQmBvtDN5mPNq18NzX+aDl0oY90nIUgiX4Hd
+pLRHH0qGlxgsz29ZnaMJEwh3beLW+7dN71Wj8RQdZT/4+zKliO3seyvdPgdPQS4ARPjfuCSizJT
Sm2lKr8wSlUSCO4guH/9HLI802112DUxEe0Oy7mRxHbvueeeM98Jmh4b7BROmrmh1gv8xxJAEEmd
XFQjDjYQ6+M0lvPFr6oiKFh3TZr5jtgC5D/L+9QQTKCyEuNVz24ws/lKLHFBfxGe+hxXSffY2ey3
XBP70cAk+2tZ2RgfqK8FhmWAqUZ90kP6bcqnh8Rj+wyBUQN3w2PfJp97TJBAzfoyYYPESTK9Ewsd
aJI9j5S2ocuS/Szgezn6JG4999Qk3oNTTuWODuDGUK9+VjPIDrlerKDTRbnjI/1CW3LpFT3VMPAE
xkJ3HsyAzszJl5gq7Nud9ONmgc/i2Ld3moID7ZbyKI1A50VtTqXGRASohc23x+kH3yC+kC99S8+D
w78vVF6nxTliw3nNdYM5BuMQ3refRA+0w4HJu5P0+9TJngVs0mELy/YOfNsCA5jAzScrzDP3aDdI
k9x2PnQ4nYMKSid7HzI0gT1rDMBs3zKTnuDlnKLHYPmaOOOjtkB+AT/r2LbmKmrNgkSZz2zUcP5g
AmB06X0GAe2IkAKo2WCdoe8M8TurtwDD5eOuy4o324A17TUjhGnhVBwAiHujrY0qu0cuaJ3f53w5
c5JAumJGAGGZKuoz/ji46T10we5bF9cmE6gONnBDX5V7w0wV9qktGhEuU9dFoNHfScwW1ISkDR5C
+uoOjg4WgxN+5mQM8fAdkIaX+zGjVTD01WemnOyJzE4Z1ul4B51NMJmaHWHDsca8mthqIjdrLzBU
YVY3cDsdrDwLFat4UC7JS9ficAWQWmKmls9MtLdyrC8FsEzV1g9pU8R0gE3qAGJmo5ZDlrr+IS/R
egctya++cp98COOUJaQgjJPlYQe7cNjgySTgDY1pmTyUwrsZsYBDx1IUzXv1becVOjLtgja+1hpD
mxpowzR9jXonA283WW1/RLPsMHngYDLLl4k4sM2BWfwgrDDx6/sZwUWjne/eMD0UKWHBMJIuzNFi
gOFunxZUdniLxdektR0UgwMrShwk6eIDtOTlXrvUC+rF/tSk9LV2vFNj6sdqwPSpUjuaAOaz3IM9
rYBMKWrtrYD3q5pcO5QweB3LYQkSCdcEK0+DInHeUtMhaOzti4RaSuC1DUKdvC/joakntFl5xa3S
SGEUgOrYuC48oHp1WyX6G5uFAn3d14EvyuYNDNPRjfQICynM8UY9Jlm780cPbqadCapR3bq+j7bK
/sVOvc8a7cwR2pUvQze+ND171B5u3yLJA3VKHg7O+Awk7EtmqxHS9EVUo6c7GrnBQGUlJGUZWEeW
Fl+XyVwqED1RyTtnHlg2bYdgQ3VumKBasPOg7jkESeNWkACsKn1fJTQ/eXmFycFLs5dEN3fMp94I
LRBsl10uMUYaGuRBl3nkW2VzWD1mumwTNLPguaczEGsoCzs1WMtDV4An3WaQjZqSFSGiC4xZLMcK
Ta+sJYTCjV+GLUL8F977aG6GRDHiAyBI9X7OlvK+cIfywhxbPQCJl5dc2/VjqmGFlRNXPTgULqqB
gtB9EpbERwLr5Ja4FgvXLwOTzdmyM9MFNgIWKDDZ/TVzxPjdy6VoorRmvQ5TRGIHAJjtEQY7Ek+M
Lol38uG6PQaNlfh3Nvx4T7KADNZxofPoPtqGNFVY4/D8pJJUhHrh6K4qFjLQoGsxJ8B+p2keVY4H
qjqH0s43apb+NtHLhPMTpivXBVf64upO/ARY/5M0/mObHDXQDYLr/ATqIzyhMIYtcxFs1jduvfy/
Cs/2x46bSpV9NmfOdOPbNGryMWh5H/fwf/1rIOJPctyPPTfMks0Is9rxJlkW64ZnbN7DjxdOnLrP
fpJG/8lD+kiwph0SxnrSzakTl2xC+uOEs3uu3Z+x5f4EqvzYodshTYQcnhhgfyzvp0Gf6wxVvaYo
n6tS1Xug4P8/xWX7Y5sutg4Ib8klPWVVOnzViH4fUTYuYm2Wn6kn/sl4fDSFzxUfRVNN1anJ1fuE
PLeZqkfmtT9Bhbbv+fdKkO1/AJ5QuCoEU116aidZPCrQ50pEcyzdQ3/PPpQIsHcGRsK7JVPuG7dA
6Yd1idyLPAfpl7rkyThDe5BlQw9WazQarfXwLCjn16zvJo4Gdd5fxZD2NBCJTIdApw5U7Wm9RqFz
7gcedzM4suZ9lNlDFo0yz6+yZ0vstygXupZtY5O0B7YvZnStKYV+OnTE+zfONNoBcCZoZXgLoFC7
sS6l1/ZlKDRkqbk3HpfeibhPIrSWl7cZofK0uL468GXKo14tQ1Cgb/YwMznt+rLL4mKCpHWRmwna
MV59zYbUgdVrga5/NXyBUbc6OHZSf06yot6PNjoOgZc6x3Zqq6gcqxICoXZ9I+DYHlmE8sCWqLd3
Uy/vUlm0saO5Qd+xjQN9SppdL8Ce+us1+ycT/mMvgfK5XaRLVZ96SGvcM+DF8eAS+1tVGvdmySQJ
aaXNjw3iP75N/ynfavRzzVBqN//4L/z9rYZdo4K694c///FUl/jff62f+d/3/PET/9i/1bdfyzfz
8U1/+Ay+9/ffjb52X//wR1x1qpvv+7d2fngzfdFt348rXN/5f33xb2/btzzNzduvv3wDrtmt3yZV
Xf3y+0vH77/+srYX/8e/fv3vr63X/+svMfrPK4XK2I/v+p8PvH013a+/MP53ZgkolYMhy1zgCfYv
fxvftlfo30GV5r5wYbsoXHeVYavqtkt//cUVf/c8YXOfU9/mjK9aeqaGJThe8v+OyIjiA/72bXjp
fy7sDyPzz5H6W9WX1xr+x2a9GsDe/1zcvmX5DCsbv+NSSzjs4464pEtGck/ivHDm6VoOrdg3Q/85
s6wpWPx82U2O2M9m4iDDozzhTc8QA3qBfLgNd97eDqrBvZuJjYq/L+q4KN0CFQJouhFv7BB6Bqzk
3c7RznR1vPyoejUcqwVwgYMGYNYTQExJvez+5en/fpP/elP+Jlv8x7uCbYvjUMCZLsfD+lDNGX3g
aFOvgX5N1ifWDHOIoHoOnBSSWkljwfCXmOEsEiDcPY+UvfA7i37BFoDeYMkJqvjvXk3321s1sRCo
UvVYtOWyG2AvFKI/z41ZMwJXkNmy4yW7zP60hIjsYz5h9ZeNJjuJxu4ga8EjcAaKuJ/1JiBp2oW8
gAO3Y7q4kv4Qbl/r6gpqJV237PTEhtAbreZQo4m3010G+sBkImy/flxYSTC5/Rh4vQetkTIJB6sU
e2YPJMYtWweLNU+JUnRXSexk4Iy+KiWLyDNoPUTUZdC2obyAaRD37NTMgRqQFJjKfxCNcI56ct8U
fOHjlM3Nj9+2LAd5vKgA8qBJtZiXIYQh6b510B7RaSQIntdmAA6qt3zIv6RuLvZtaSASRfq4qNBd
SVGJCrPszKtUxropX1jSHaBqY6IMWGPgSrDjUwAjlTuYqDVNE81NcVsvwsCfuXwfstifydPSfhq+
VqOHTmLDT3XLNAjJ3Sc+InHKF8jbb49tNmcxY1dX6wyUruoD1pZe1EAQJkhrYA+UFA6KhvMIUrA9
BmUyPAIm+y2dSzvWlf+2DUPW49ONqcQ+RTg88WY48Vzct1ingUj9YW91qvnxg1mSyzjJ69jMC6JT
hzxU1fCawKcnKpVedtvwZRK0jaU0ERE24PS0bU5Fmx/cEeKXVuEFlRi+Fd7SxX6F/2rYSy1BLLYM
Sj6uxsPjdnaUy/INQW1cw2AomOokDecRmmKu7r0wQxhw46zPsIOZa1xN5bPSrI1YwdojwCE3AsPv
2zZ+nGWvHv6ZXSwE0d/AXCmNt/fREsuQtSgs6LGOCibFHgbAzXGxh+fSL2xAtbWAnceq7zCJm7zP
b+iivylPPsGXPRZjAmChgxD19kW+sLrY6ndFXtQ7yAjMO8uknxjE/oJ+9Lo4HcBz8e3OnFp4gtCs
fvKy7maby7BygzburRggWowsGIMwjSYqUB38sXxVBrRiW5idd5CU9XuejLiZRttYbCi72Jpjylb4
dSHdED2pZz/j37cp0UGHA+p2v38+Ywvfv9ZlY6MBSQMC6fBQIEceJb0qItHjd9C6BRi5/2oc4QO5
mYdwm6vGqBi6xtd/vmebvZldm0jmyHByiQW/DT5XSQ1nSCsPIA65vt6QYtk1NmTICtsO+w6BiEqK
q6qwo3ZGuNHYA89t5bBWXrBTqXRBgadKTtvQbze+/VvR2EPYtWiy9ZS4bJtRsj6DWeEqt5/e7mx7
WzvOVZgPUBG3VQnKOoBLi1F1rzQKNbOVwEDPfVj63IRQb4nWUk+c2bIL+qbu4u3t21f7uciCAt2u
+F3xBHnVGkHa5HVzMGUJCQpZfieyferRIh5MKn/01Aw61XoTdoP+38njIAasf1rYmgMBVDtKphGg
kbPfrjol1q10nSWWUsaNxhQURW+HueGvCc1eZpyd8Vg/S6guxtuahk1xPMsRFnypPeUBqWsf/vSv
YAntKtJ7MVD0FOii12LHEzucdS5Wudqj0ao/1mV9HB0wUmfVkrD0gDGIQSKqMzAKs73YUk2930a7
tjpArgXhKCjsC+Tgl1yCjlyZaIIR8jB5/T5ftwxf+GdATVe9bh1wi/mad/lDwStEty9egpF11tVc
9PkzuFFPqsKsReHJvJQarDMp5wRzZ96jilDtFuHTc9mciyZK0rm5y2vsKJk5geQL5al1qXKIewMU
XxHl1hw7Kd+VZ0epzei5By8Pa2X85KnnDKUH7AiZiDPR7banrOcqx0RYwHKAWkwMakiY5l44YDsZ
qEHvHVmQJHNrN/SGh1OClbEd5skATCJb9EtFON9DxiIL/cKLYeqAwwlshmgmigXbzaM21RAfyfm6
8TYF0P6FLsG2RGcFNKgXmQhpWmMfwg1kQ/I0rf/Z03UZelA4xeySBgdrpXBMOOvRaByYyFR6ujYW
6gzQZ7i06zk5QdFob9hyLQ14gLz3bqsWM63psZt61cweANhcYPZ2NetR1drwmGWMHLaVsR1c4wCK
f+/GaYKDbf3daQE9ACic2HOdAvuNZpGwne9hM2BYtbvEoxfI0+Hr5dhHsihDihaHQevpttGKBxby
ybnC3MCuvey+IklpIwPPsSjJy1foy6sQHnHTLRULCRIccHA8zr1jq3vUU8rH0ufqkLVqjHwPCOhM
MOxdkcsQBQQFrMOwK/zvsH41lkZnoqH0hqPx0mPf+BWWDGD0dfk3XpkdSVX6aEuvk5sM3vFx4XhP
W2RWz4N1YBSrY32rb1AYAjL0QDkcxkdUDS3tv1gQULnZZleh57s6G2NLv8x2gpSoJyomfDqULo31
NB9sdKIG7SCSoKXv2/ZEHEGBlEknGAOfYksaMsxaYbWwTzUjaqDNMASTQG2gtNSyI3l3v0IyQcMw
RusYkCd49+rYso/GWXgEFbUlLNbjdLAB0wnzW0pxotDMHY+TAu0U6wzHBDyewwFZSb8egsZxYIzA
TXYy2PPrVNAz9acTLQuc6HlDQ8XLB8vJHtB59rI9iNpzx1090+ft7CPgEATwpcn5cK2aDtsqrLDj
xOnTx1HPOMDWCKNKWFx5bborE+zvgqNzpJMWWqXS6TNcjne014fccifgrOIJU93s0QetIcyyOBg+
GuoC46JKD9UF3vYxCl/reGA2MAR962ewxXfxFoWvf8kMkVYv59BNAUyvUZjn+09qjUBzwApRmkKE
egskShslMqTgQFrxuaH5LZ8kj7cQYVuE27+lqQWhOsHSHzeD5tQsYGOxKt9jq/XaYwe1tJCjQhPV
GsIY0LBAIxLjQ9Rk1hUlrOE0o7GRP22noO9jc1S+/SzNo/IukAsWe38NDesa6HelUPzLtQqq1kcE
zufn0jZgA+YsDbaf2c7Pcd1rxBqe1/WNVSxfBte3w1IqFnW13pspmVFzx8tuPiBgTAYTdOwR1pa3
mrevmq+ad5hfLhljqcccRaYHC2UhWPF53S6b6WFKJ4T2Y3t0KAw3S6XelcnDaUKf3vqAGWSPQxtO
1xJGgT9W0qoYF6IX+B1OwHO0TZRtK3Gr/kXb7YNZcJpPmSKY5NMVaPicTvaPe9Cp/bWz1c542Nq2
3SrJdRdvew9dQ7MaAV66burNN+kUJvLW4wFa6YhEcBL3gOqD7ZDYNv3WKk6A3rED99gTt72LuFgS
SU3WpujylK8R0ugvX7gCL5rUThc3NRIgrWXs987NvPAns0YVlcLU/euE6wOxzbeQbTEfPT8AFtE6
4/vIcf+VXDVo7JqwLOE/YqhtIuuJP0qe9BEKBy/pXDSwk7GS/VImZcxpFlkegoNMpUfU2svIctIv
xDHYqyz3fdHsxZuwvZUGVpCdrA7Sau9a/6e9A1vr6r/mibblMRzLNgU6zVz7o6ZjWgmnAzACRave
OTVlVcYVynCph5oRBn5HxHKTwxcplPZpi+ebtL/P4T4amg44f5OaZc9zlChGikDDtbK9IeTCfMT6
iTuWB2RCUD3pA1QseTCSQUeoNXax3RX7fFWOyBV9xNIdIiG+Dzhv9nPaf9nC4iU1P2FEba2JH+7V
thwQe7nLmMc+ahYI5Cpum1ZJZM2YYmmJCJ1I5HTVGgCTZkShJYUOVrNeL3KEH6mt67UoUDvkusU7
udU5gWkyFPtQM45LqAlCw6s9EsSRLbgwh23kLdqBpd6FQ8eLSFYoFkMB9Cd380GbYJ1xMPhxqetD
HwMlkI9mA16FqHdZIGOTV1Gn3PfegVUiZclhkUZCc1Neadsj0jRwA67rQUHpBxtHA4HC3jN+hGbp
O2WNzyUZfl9l29ouiBgPMJDddQX7MhdpxC0UlHMESjsbxrmoU7gBrAHzAxXgJ6wRKmptdYSS1vZQ
e2t2Au3sUSf+6wW2OT19GDzXZ9SGvasHi4GPmh0jRyvZ4GoVjw700imY1KSEnv16TJT9qTYAE9CW
FNdZclvO2YTwGPEFg7xGtB2HWwC3bnHbUJR8RG3dL0JXdWvAspIzsFPrGX+ugcGiExo4Bwwx9NkK
AcU7Iexg22AAJM0hBHUfmapRyGLvf32f/76RUBuSbj6QMtdywbf5ANzwVMhlKGuGJnZEsq6XfV7y
3yhpXzIb4IstsCls2c8WWW7QQiMQB26Dt8UrgNzfwGY6153hn7gN3hAmO+p8Ean1HAxilDios5e/
vuwPJDnMRoqBoa4DrE74Fv/I/xw7a0HinnvRdrJyOE5F6YBzfUYwEdigRwRsQCacDruJ3swifxyJ
xNXMVR3Tgnz666ux/fUp/WG24HIYsD0XbtECK+QDcj8qtGWAwuxEwqPfeyHTvVoIEqRmDf2T0RT7
cQE+Qyd09OU69UKnmeedrqQXu4l3xbAUN3ZCbxe0goBnbcmD4TNkP/LpmDhOe0wdfHAwly1jTnL1
m8kQuVeWOCO7RtC3nvtImDmsJX5EdYO2OIpwOOL22Yztpmn4HPf9Emwp0RakkgQAlJ/0944A8W3L
N7PR7C1XsohZdWgtBRCS9Zu3XYsDFOLlyWoTGckVjZSZq0N8nRUuLv+aozsJ+qfDzptkGuo1c1/T
jCzLCXhF71AnfMCcOf1I0Ts7Rhz5uoUf9Xo6UoaUAxo5BzPlQCE8nLCoN2MbeNmmU6uQXugJSAyq
GTOIhh0OhGUEu0YlNxs0ai1jC8LEeXtAGzbCBvWQ1AijpgotRIW040yTOuiGWYcjc4LGFk8F3Ksn
G+ESoKoVoxgy9NvgSsiEvXqN5NCTPF4ItIaXubsZHeRj2phPW/644V+ozt0uGRKgsQQcNSVY2fWo
0J3unTvH/WK7qYpyHxCvyeSxSAXbNWVS7DJ36PZ57S0w5IP1Tpc+S28/OhjJLXKfVqJR77xWgLfP
JdwIz22prq2EbQj6rpg35w8jvgw8vnm6XWYglPXigOSJS2Be9o6+HAQ0A6jL7k1aOGnEOMKgZL0n
2cw3mQ0mB29T8lQiQxno8iQZAtd1tJAnDFC4nUnkDThS/QKcTyMRWM5oj4SIIRgFPQSXybgbDFiF
DtIYVNkNMoerO+PIoZ5AcGbX4Yj+bdoMYbseXUW3gB+YNiZkZWsFlu192o5Ab1ISczT7vp0UuT8D
CiP6R8xHE3zdG7SJndDY2Rj0Cue98TOEsJa+l0Q9+WpoArvMV04+lCl9f35AHzAMZN0+1FXmBXYC
zvGIbt1RKBwbBGnmYHJQQpgItsN1rJFoLoAKt5vt0HYUqSnb+bOYICg88LPzfYuNFQnJYDQSAOSk
656OCk0eGRwJaMpby40PP+D2NW0urEUfsdE4oG2Raa4RG2f4r+Wypx0aDXq0T25bp5d2dw2yidBd
wy53zXaxq0Ax2MAJGo0I+LWas33V+eEGB+WTOnY6GY59rR9Fmju7BCWtEKSJPl5WGA28v9vMOByN
wKgDEE6sYwOtzrmskpsxhV6+62PUaP5W6oXsEjnSc7Kw3cjz+dRkGkMDjIOUiChATLt4LZg1sz/v
tqSXtrkdWFBY34ACC4FpBDVTgLXYWGQ9r/WzCKrmSMjVCcibjCU8j5FYgbVTrqncH4+E7dT4AT5L
nKJp1r1QDQ7lMiPjdmbbBZ+jMctuS6wyxHmIzBu4FopnpNzHYkU/6kzcN7W7RH6FnmbTwMF8BWZ6
CI5C6Q/IcSf4zm160Iu7rDx2ntqTsjUHrwXZYBQEX+deWY0uaIoQdwNanXbUUeuXPcB5cVOt5ztB
ShWirwCLH0dazntAaCl4T40Q4HatIZaCuUU4Se8MAYA7kXWg41XvGzpqrfO3R2QieWsh9J7S2B6O
262P6y6hdFIdeObuqSVrkJamH7NrtFt6Mv3VvA7JlWftq1qjRj6qlwnmX9us3QLabcVAvwj1DeR1
Aeilzm4k9MBdj563/NVp1GfbyZY90+5rvww/U9Okm2fRhzMPsa1AaMu5J/7NX9SuHFGwKvWj2bfo
uXLQ7MYVXPaQU3fQ0ftR9nHWI4cVyTmN0FXBgJJhnKoU8EG9esM6RWqdkxhbWY3qALjpOM8xmfls
8AZs0kuvLp4ynwaIe2NC3WrgBed1525BDI7ntDlvcQlU2ZObhWN/FBQBqVFYBfXzttCq9DHPOxGu
eTMgP6jXAkPo1yJPD/X4I63QSptBJWwbFZ/Aqr6cGpCDKSb7ijj66zgTjla+aUrAfcO5VtnItIWM
a/D4YgoXAgZx59BhL1Y+0fOGnsHhCUfnMkWU1peJjo9laZ6F4s9bHmlXgLM09tof4PaWOsK5D/sA
JDBGqD2A9myHXp+qi8/Sg9+Ux94eegBTZL8abESQ8ZoboOrrEbU+DWcknyXYCT9qP//70okCKt5t
QDzkZcD88ykoOlgjRS9tUC1XgWAMh9IO0LO2Qti5t9YYHln5GNWu3T38dZxE/0ic2KI27q/7g+ci
EBIf27KomME+LaQf2RYKbFtizgr16HfBVm7Y5k7Bh98Ga/5GekcgTM5OI+4HCR12SDCLIHsxFD/p
7kCotqbLf5jLiPQRTAJ8WfMb72P8Jgs59xIAD8pKhXcBAw3Ibj0emyVBBYrO7wyWcQcfSKQlIgaS
5r5T/j36spooz2HxXZWP4/Ts+fUz74Q4gejbPbQMlOOh7o+9azmn7f/kOMA2aoxwuJldnaW/lTVN
7qiOaNPOZ+3sLKs5TyBZ31g3nez9W98jVaA98Y0Uw65PQWItBtQsKPodvHyOoe4JKHI3YyWF1YxA
m5beQUmQopPSfhiK0cM1J12AcqIbDgPU/R0il6NBiLVQCDtLO0csMgLPAxz2VLtgvxYAzSevOkyJ
HxUzpU9WfhG0q3Fitsuh88c74azAiNUJNDPUcZImybnucQGCZMhtNPlO3eEejG25T7Q6ob9bHmo/
86NkiFoGIjCcBrLjTPKLgj9nRIsaAl3EnUNENFak+x3g2cjJIdhGImRBNwhb9rlFblpSHFrmg/P4
qYTvVoekWYkH5cDcE0Lhs5/sKFnu4AB46ZA/0ShB1TXHbq5k9d0GqYQ7/TvY0LEz9VEpgDBAGnsM
mBzDzHrnhDxlkt+lfeyPlO3twUE/+1lmDolAT4d7WXrMOmsvoa+DcnNgiu6+Ij5B8WoK0kkik+uC
NCHnarbvjCoOSou9Fy0tQ+wLJmuWHeZivinJt648alALQ2OK37j2rACth5Hi7mfUXHapX72gXibS
aH62c3iCIOEILFU+mhIN/ZQiungBYVYGiqcxlSyGe/0+rf1Le2LvvWvfWhMKs6a5ptMUa7TpBO0B
lxpY9JKPEeRiw8r7rrPhgh4QuCiHO1oCw86d4DJnF9F8Bq8ZHNnevk2IFdmyj/xptz7HQn4aujIa
vfpYYb9cOGizdHj3xwZlhrPvOyGDmaun0aso2MGBRVKQKnVcHHAbHYqnObyuXSc1FMGH6jlv9+WJ
1CK24I2KTY+3tx0KORz05RkdKmk/7ADsBiInBzziNPZRTk+4AaSpjtSbb5cOMCoFAV5MCiV8X1yk
Ls9U9SfglSifeCdjj1GOL6+18wr2cUR6/2vRp3FSfx/MjPa6/DivvU65uC5WgwOcAVl3x8fJaZF0
wCzEp8MRprwRdKcuflvuunS681h3KIT7KQG8Z6nihMv6Muf9g4u7LZIirPMr+MNhpd1Ps5t+Jgba
3hk/1OMqbc7YXtbDqZraFiEReMKlacI8cWIQmne5cWBSggCIdbcakNbEl5u0HHfUgyE476EGVs/R
6FYHq0w+F4lGFpCMNygFxCxFtuvmFI9hSA91QsMe7e2C6Ye5RptYenYLNGgV4l4y61jyKyHz3Tgm
YWM+gxwQOm79gB77cGI5KOjknDXyVCEJSUB38AUOwvSWEXNtluYuIdUX1/YC2UK8dFpVJEq41Xn1
PqmqO1YAdq/NpSMDKon3KkluK4nyAqd7DcNYZZ1Tbt+pIr9f6vRl8pKrqPpYobvSEyRYazcOP2Ej
iTxmxTNJdjm80AiKLKkAWERaJ5bddWYHkt+LVv2GasIrepIhAGZ1D2MjTpM4kxRJCDQTWP1Y011h
ZyBwgzD8RtPnU1XVIKeZmFHU2gonsh6hW4+GieiODV9x6eDgHhobYMFz7zwnFRqV/PfaGaMK6Voh
D0vXhOBpo77kBwyZa3MGpgPSeh/wS6cM7FIfLdDW69tkfmDtN6u5Wu2ECvStJFjy3QzDhGnXpCiR
u2Dfz8X92j0F0wTsnzIckSsLpDd9jrOuhuJmFrGufeyRv1RoMtaTH0hLgP+y77rqlIgTWy1n6yAp
FCq+DcIAhcAqB+8c9OuuuZvMDbq7goaUqARB5xMcmXx4RRsWtEi6k3HkLkonAePnE8cIcd+Ox84/
pA3YHc79Yn+bSH+YhvbB9aaD8Vk44+JGpzkRp7iRK6YKSgahA/j+NYRG3rWYkcmf0bkaUTB9y7aL
hGp33P/itM2Oo9fCY30sXAbiAJy6+K2xVTS4JqAIMxbm74sKZTEfPUymgurRNU0uiOEPmuocXqXn
bN6DeozyRXPtnfJoU2tn3BY54+vQsPNUtUcbCaPtOUGr8Aza/GaawHNHZ1gK24DRL3gkEHsBG8Ap
7uyzZKp3NoOFRV3sQU4/ELpEGTdBn6I1CyhlAJqEE7jk6FcWVKpeMmBuBIj4OBwtNOUk6BnXJ7Hu
JAmOULsLff59Yl3I0LI3htpBb1+Osjvkb7sOYLTrfett72h4fULtPbDaTzA6CABcgdh4R0cgCqDY
eMs+nV86FQ8kj+2EhEpZENJ7d5E8QO04dhdEqJS/wKU0cN0kbmvz1OMSoWYh0WlmoaaHwLQ2Dw5q
LQQFvQkpCkhGMWRcn6U1P7YQhQkEAY7sQlZ/WG5GMsWgjmCNIeUq0KHQHojOUtBe0KRnWXd13u/s
XO9pq0Lrv6k7r+XIkSxNv8q+ANoAd8jb0IygVpmsG1hKaK3x9PO5s3e2ilXTtLlcs+o2ZpKMjAAc
7uf86mDjtf0OnfhpsMa3nnDCjfCafFvW0wWB/Z0pxQ8XuMOU9aldbA7nfLcGHC8yImTtgp1vh7Mu
PRNbX8fZj7nLGNFQ9bC4pfeaMXd0Q46MuZlpf6uftokoNSrLnS34PIP3ZQqqFy8bztbsbg2RPRHI
cjX1qLAsK70Xr0Va7FzjEWvqToTydgw39q5O2icbsw0mC4Y+B/bPykoRI2FcKh0W89pl16PpnWSV
Pg7TzcB8vVi+jO5PPLQXYTRovCwy47PtaKimmroGf5dVn7vyy0Bw8jTS95aCkxMpLjBoVn2To3UI
F/dNTX8gO1qyXI2TyLKHaLwbiVwmX5fuOjvBUtzHtg2wnx+Y87crZHBv8av+m+c5+4z9LMANGV8Q
UtwkMju6XPosbO4jvHwGEFKzVi+Z319XggoEQdz3pve/o3MmJaBKLm7H+PhoAaCK/YvIqXSomlaa
XGe/tJH1CO+ytcLcfFsRTqIEomwby2F4SO2TxRk0YcGlfiQ4sBUme0tqfe/zGbgbB2tqly11QCzR
ijDR3DWZUQcv6A7heQ7yEGMkX6VM3N6UPUbMqfdH9o4JmbQbxGec58tVVloJXC9RZgIr7lPrzwiJ
12E+100bPbtuMRyJR6l3+rtubkx3fr+cx2KJOsI5BA19XnIW8ashQ8d2a8nEXP3HuKrMSy0xx77/
cLr8cpOKZBKY3kPDbJFn18s4gP05PwdNJCCWLLmnMq6uu5BIhcy9tAve1qUM8jMPLy3ZVBSv5jSQ
ZdbW824K85pQrd7YzqPjHtq6d/b6R1qrG/bIdMujfoGZXpgNYvVO07wWr17KhtYZpnXW35UK6a8m
EHb93SBFsMcwPq/fCzdDJhF+CSpGN08NNIAdVpDK3ZYebzqlkooifFvC5Xtn8u5LsVEKy7pKrmT3
lJMynCZkDlqWsSsXFBuDh/kPAjXCr7YwHQ19954pnD/Sa8tqHuIUpWBKQJg75jlH1niYUCVXVn8o
/XZnj/LJ91a5QYIKlA4q+DVFbAAymHyZup+03mcTwXvs4xnEpXSQ86QEVL+XdPJ28Fx4YYz1aBvr
L5+TVv3Pahv8SWA7kz8STpWhaa09vID7xFpOLTQ/1HzLm81P8SSmQ874aqcsop0/4BFZrLvOXXZM
ED0kFTruKY5eAtkdBoEHv/VPiRc+Np2oNlhizmN1Fw7zdDRgyEojjZSX7Nivw3kRxR+xeQiH1T0o
UULcddvcxHPtV1v8lZR6AqiqRpwTrzFiJ+sh8FHTp+WNR/BUGp9HQZaj5xI5F3uIzVqknnaX7MoJ
+1Pjr7dLlr6x55yDqXzATVdvwUxipdeCtWePKgFl1vbQQ38nNrttVcX3DjJJcxrRgjLap6rdG1Bg
lBpQBQwetLYoORmfHH9xW5+TH0wPAcX8YzABvWUWXM/+nXCri2c091XQsyyq9dibcmd3CF9agUiq
9tpjvmIgBaLfUcL32J37qioP7eL/KikPgial57zq4vwxLfwbEx+dkTmvGSLbZkLRVU2HSbjXrSN3
mHu2loM30Oyf7OY+9n7WvGhU279A5zdzSMwW04FoeF/KsjiI1AkPRWaQQNfWSLiavWckJyHklulC
yTZbipl3sr46sbNrzeYXtisutpeGRK48BAzowSjFeSuxNSMnRSaWxkB+HGj2kN1OpItBlxTFvpL1
14qDcI8E695Ydsib9gTs7yeXIIPCpbIJxyDbzC2NCek7S3QtDZRIcxO/eE61XerubKdDtC3T1DrW
rzI37HM0bpjXUd0mg2BkW7wvMhHcGC57RIN8BKOjez80D9Jd0ytnIcCyR/R7TZOhcVFXuCs4AGlk
tXAvllEn27Uw/GNv9cnRKt2DURfxlSegbUWZLyfQKUEnuUOy9Fj1RrVcBb3XsxVNR1/EzTmrlhst
W1oVzGO465cwKYpL7mPuDiNpk/zuTzfRFJ4XSYhCPuIz8zJh3qKEcrfx2oVvDfKSq8IyoouZMwmI
iio55hXbQiGd5mYainbTkrvVEkXIgi+wuZ8llPsupnfddEv4tKJhPEZW3ZywsV2WpQnx43oXCwSK
ng36AFWaPPaNKS+MElVewCY9CFGOp9jCCAr6VZ1G33Y2U+V9KZwqxXpi87Cb/b0vAwY0WpdB2nie
B+rzMUnktVFwLBIp8DBZ1EHDKMeT1quN+SiPbYllRF3TQRxSpj/VhWz3g22LYzOvC6o4G8oqq4JN
3a9izz72UPn7uQ6q7btWUVOZfjecjNFf8UTzjUQa38rOfyAT7idBEzXILoKXNTJ/rVH5RG3i7PSl
JOWy2S8gLZX/quF1qey3UMQvWoWscUZNAHnBjhFJ8GCEt5xsrLH6pwmruc3z0NgTcLRsJVjC+29U
PAyNO8u9azuU+XaOYzAL3iYcX0zg6a5GJV0YB6fb/yi0kDXDZbZWxfiOTJoJOEIUk+aSj2t4TnIS
zZjXdRkDecolciKzQv2K2XFfdfxLPqJMLeXtWjROkCr9NeKWQMGbdhyc2qR5LTzjKgqMbt8Y7QQZ
4L9oLltjlgSNstMKEty1OisAYdpQ7RD2guTCicWJvRr6QpEPXh/+EmVWXmamPWvIW/MbrjH/8tRs
vBovY5bwcvof1ySXpns0N7hOzrjVn7zCU+/HEEYaG9SvLFbTAMkdsY8iOUtFaTyb0Xzj9A4LT0k9
/QDOifZKX2AECsW2a9Bb4wQ5JqJ94HwCU3wnrPSPxBaa3tVH3OQrdZ+hWHn0xA0bHHFISqFKWBSn
obWzA8jBPK3LXe3mXxjZhgK+6B7GAa2RZkoqaZ6mOG4PyURScpTgov3BbLJuZ6EDehcFm2iF2cIy
y7nSJIHCpGsLzl9gbMjszN6jv3wwbLL19DWPRPQmcJtqAsvDoADAjBGctK82IO7Ln7Ozh1KMpIuu
JorcvA8LXyugjHbJd+DEM9uUkWZXmSpqPQqUqfuqGZ1usF7xV19SUjffOZ6MR+eYoK7fCLf7otXN
6/rouul6oyBu/RE1bC7aOuBnzKPen7QYIJqbJ5AIV3OIU4G0JmX311csIjHuOCXNXuu2NIOmBakR
klc5khuihVmagdFSliVod0vb0cQE5l6r6zUFZ6DZRI0KPOhBJm4NizatDoydPzmvhhGQDqcEZPpy
aylp6K344NYr0rncTeGbLtKZ4KABfWNgD5zRGOGqjYNjmItl040Gvd9QXM+DmDH8As9rXqH3EW6/
y7GN9bcbJiWAl/E8Bt27CBYPr0G7iM+hpLxD4ZLWpJoYTcBzy+g+dUTtahMuJIpgRkLo45FthEaM
WdJx7jHgj0U3VSwh6i8Acb+cSOjFuazoOe32CRXnWDI7cjQ5P2u/oIJQr9o78sVJWnZARWWARJNl
AbeotSX0xFspKwIcBBCA4gg0IzDTLDUOLWxco10hoJdoDKbW6vUQ13uPBYiicbSAcIzjpExClivq
bRw1u/FLl3T1rrFQp2vU3jUrNoLiOBkIlItj60fZKWF2CQuGJ6ilxzjq+zAPMJJt8qw3BzdQZd0A
Tt0arDqzPC1x+7Pr6YntBExPdHda1t2OMCNKOFTPxWVdq/6QN9ElnhZsEgi5t0IGJ317cjA6tN7I
ud4PYSm6DYdZ8P74OzU1++x1BxkBnwYwf1EWGZvYiqaN09UPbc1eJPAjPq7twi7DNv3OVOotK5ux
0sQnLasM5u7nsBYMH+ZaVoQSmoPz7CfeIeoKSmHF72ceqVBGNqPxXtDcKb1yOFUdRDivyaWEtUDQ
o7jLckE2aTKP52CzoSgN4fumqQwcBiex31ftPs0HamOLhKm4Krdpz2arN3m7xZSfdx4OdLXg24Zz
f43v9KuHCc4hZ8xGJoy5yZ7BrVzSdPzJdJW3KXINQr2DGy2jTdPlsbWngstQfbfkelsXNekX8z4O
SCnB0H5OBEQLU3UuYSaf5FjEJ9NmnHTHsB3DrOurBuL/XTfaFDENb3fQz7d+wEwqKOJ9kN2qNWQq
n6kqZ8Y8HQ4ttd8QCRJDJGyDsP8YIhcT/lBADtRTDYusbAU9GvEtwlV84upDKt253ib0Mk8FNVeI
W8r0rVvN3MfwVbvBq01SCr11jyG12SbNTVhAsfYypohTh5I7EzyLd1p5Y8acSZIdirYNc1T9g09U
3VZveRmBqjD7Lm4GljCyq/XUkIJO5E18gDDIdgsWZq3oFWh2jqK332pVyGc+ZiSlnZ9H6/fkvTRj
C8TQOj9so/dYCcMfrZ8wVMAVB5snemOjkgFVRnQS+0xIsxa33NqBqHZO7KKikNEBjxWwY0VU9JTN
ztG3cqgT9UH0468fQtPAK5KJO01PG8sROcgpiKrqXddcjPa6qSPHhL1Yd70Sh6QJS7y1WZazcnaE
8lsxrMeWRMR3fau0kmzHYNBMeaPMMQB253Hjen7XslhNHertQm95+r4IxL172TZnff+LLPppWNjs
daGmuWvpolMSb6U7MS1OVY19j1BAYAKA2fZu9QfRvJ86DF1HXNWmiWIgTn65rgOrHCcbcw1fBqVC
aYC+sfBWN13XbLRwIg1jlOUlEB66dr396wPJJMiCkW6MKWf9xMKB2Uc+z9XGoOiTXB2UcDaV0rEN
6vzOXGwZxgOMymNSJV8GwwyJH8MJrfT6WUY2SxcbRyOR75Tl+yYlg2EzLWazGQ0edq+qWfAFRU2E
vmyjr5JenJoFzssu2pigMuehPemSUquepjL6mjjDb33M6F0n7YMHE9Xq++kDwd3DYGUr3G2OVEXJ
EHzrR5pGwFz2plwD95Cu9LmKlU5k8rVkF9Wnmr6D+Yza3c3j72UE5KjPXnN22OTdW6r0x/93GPeh
v1u6ZDymLWir104nrdmWiop3sz+wphAvir9yHQKgeGXRU4Ymh5FRCy0TXT7ykK5c04Nd2Tdqj/S6
CF9lO8Njp/yu1pCRnr8po/ScAT+Ebv424rU4FjzHjbWUJ32t0npcDtnM6FR1no1gaOybiKQwa5Sb
PLY95tZmKCZnuDmtDmGQc7uZo4HQJSU27auRKb7L8KL/pDUceQX6Rvz0nRU74TlTbsopGQIGrGAb
iRbM7/XknfCl7nxpXKZUPC4YOvXWpq2J2lSiT5fc6QF67zJl1NPSAb/mRqOl+umlabw3vQKlAgrr
mFyhKc63M1f9oE/ntR1AihlElGDm6z32GrsQAd4glh6ywI7637jSTxhamHovfgx1ihkwTF6lkV5Z
Ywq6lvsMxZB2udUrQ2sMPOX0iEkCPupD1825KqY33aedyuHmxEBx+rySEL5JuvSxy+IXu9rhRwei
Uay/nFOMmUV4NNDubpMlvGuUyu6/ywUfX4QS9s1dsE/G/IVPGp4d271ynPm5IzSfcoC36Ybdl4Wu
WwxKXY6GrBAG+p/oaItGHMcWmZhR/ZBErz54U6iMCeySkY8usfSjWzVjJbAQxk4i6VkEP7UuSItj
9QXxxvAasAacKfu6MnbwJEYc0rVqNVBDXZMCxPJT8idt1dALTbt7teIoEFg+Ci9aN9Gch2/Rigi5
XY/4q+G22uGX1skMsbJNhSgDpVnGx0aa964Hepo6MVRB616Ti3DThKzVyhTHrq6us8VM9mlKipeq
DtVHlj1x++VIcKfaOPseh0LUeM+Eq7pHL+y3+nrbwfA6dgTsqDNNPSRa9qGrpDJ6tteKPYwEKjyt
f+iVoUsDfRF0oU2ICvo69aQtlfPohy7hRupF1JEAqgcyHRCRhCBLOPFvt66+6u+ExL8XS55BbDTE
dyVduNebWquQztVXJ4FJ29LOO5PAosbrn0wrPqaW7+xHysm2NIm9aoffRkUZujhKQkNK1TTlNVbe
tDtABPAII7pS7pP3HUwZ8/yBEcxDvl4MU1w3w1IetNplbKHFhbpYBRfrvbCfZh/kgECcJCUgbKQJ
CTLb2U4N+Tv6CdR7eOoVyb7p38u+LhlujC7skH/ixMHOfk2Dd02uzG2o5PW6g7RF+ho6UFKuq2yV
g5lstblzstwHPyi/Vll/DQ5w1GcadOPXJnSOoePQQprVTu8O/dB+13dOFNNjPlsnaTUezylPlpbU
KNV9QLwm4lH5S9dVetvRdUTau8HOLfvbqoN4IBBGKCG11jatROT4KPw22kekxbkOJrCipLXUC1ir
2PpR+a7M5qL7Wr3g9QFWVtG9H9X70DFfk2Cqt+ur/qVpVe7IaBbbObffNwSC7oawL/cvzUxWVKvW
T1bT7oLAHjNZHMNREo2U+tZ10plfyM78rU8NnAjGprDgMXyipHXnroV+oVnch0H5x1oipEz6PriH
Bonky7sQziwi4pLWm8TtH1nyTPIzfrfKAkhW5JW+j0vmoj/FijIuFyoV473JD0ePihpJkr52yXQY
quHBU3Iu5triUmHYCfTEXi8MtTXVVhueRYaoIF6+kkjOXoK16DTI+KFUfZHIO3OT5tlFf9TJ8J9l
nr66cUegZQ17pv+tKs3N8+C45rZVVqG542X0nR6JEGyNgNYZzFpv/fqvmyCick3JR6lOjtoGmaXA
SMHR/mqkTBo2m7NusJw5x/OWHNPVFIfQBnBkZGXPUgbGsdk41Vahb5b6IlW9wKyUqYS8JBOcV2tH
T8W8EhmmtmdToD6F63h3a+mNZVgI4baD7DeA5A1qnvLKdK3z+8mnSkmmH5POZ9aQH8LeKrZKf9rI
IFqtRCSKNJK9N5xluUV6cm0WtnWdiRQFr8P1jziyHTQTPvtlWM3LwRifRtonUNwy3ffOSCTrWD9H
Y91cQt969Fdz+LeXjI6SvmXoNhWpehAxlJp6H9eLXr+/1KkjykQaFD+zwaLi7mtY74tgAQwvibdM
e/tXtGZvTR5aj8l0jOZgfO+iHLd6YHDpOfdJqy1UIMSESok2D79L1todB2tOmhaFg4twSmXJyW0z
iGTvrUV/YATFGvdva5+janCJiIvsfmfGjMuZI4gNv37U9lNaheni5ICr+ma5BnIZq6vp1Fly2sc/
pPSkY+DfMWTwRp+3GFZo+7XPARfgZJMnt8rnxk5e4k78jk3nordx3TN7S4LoMEFaoLePyhPF3ovX
S56yezO6ArKnQwywZMZ964DzGFn94NjckLw04QNqzknXps7l5JgZd69OXnsbzh6xnylnjNz3JQ4n
r36NS8sh6Dw5xiOvTHQPaTjwmroe8/zx7AdA+w4ajpm6/GTIAoHr2D2mvfcETMWloV/NwyG865Xk
q8nqUyBHzG0QVEVTdlcp0NjKWdyVYbGTOfIkkeGCKeXq7gayX0M5kb5oxcPRItjk4JHtsXMJ33DQ
FSDPHfJDW1CBTVCm0h/JQMUyC9vqkmbpdfd53YQHiONvxmx7h06A9JfeqfTRVRdT+j0Mw2mHB+/N
c9qTU4riPKKBGRoSITIjKw9DSyyxeaHlYrvz03AHU3oXVWRCGnF2JM4UerbYmm3abOKoj46p5PEy
XGcgRnUYSEncrukwIQjw2k2IJHppBiIokYq5ZXYWLRhwPoxw1ojIByOLAHfxEEo/uvgLGYATTu1H
P3K9q3Rtf03TEiIAwLY+dckljvxNtnQEVwzG3vH8/ZrMkFiSidOClbgNS5wAPY5ugZ19CyCVrFl9
PVYquiSr77siqIlrrP19Gu2HyexvQsmsFCd00H04D2h0GQOgzOJz2YttT4OxYxrfWcTzrR/P8cm6
atqm2C2rcXYrVvUYyyeeh6j73Sflj7jlKRmt2b7Iyb7v5+brGprmfpxw7ur/q0Fgqq5mFxZGdSjj
6R6ECcB6IOZ7QWOY1etOGnNzFXrmoegsdHYJRTfJdZDR3NquwEHFlSmxjk2YtSMxXM0MLyliwmhz
37l3bf+pc2oPy9hCXCr8eD9OX5quuC4dwCHh9eRGCeK2iBE+VU4971t8HbHnD3/4QfMtiLr60Hol
8iYSg6M1gGQZSCls0iE/dQHpigu0FKwbkINEdzJV8UuwkGziowwBYhb3WZmu5OHFd8yrXKgsiTvw
DHfrzzX2T9XPQT99i7zoAUocNeCCnrjsiiek/z9x7ezyAM9rm7WX1o+TfWASWdlXU84EuPy1mYeR
fiGdN2F/iYsRvHAIoJudaJv3x/Smn8lHSOmz9zK1s1Pcqt9rEqk4kmOajv2BXyYG1DLQvwZ4G+Yp
f6PZcI7r0L4a4KzrhDe/rb7aUDoHdHoHZHcAXcGTjH56iCmu65R0ytSfL97UBa+D+BY08qczB/IQ
R8n3xJzFTYJBQawM+nllqsx6IcFvQxThDSksQFvSq3a9T+8dzTEiAxoXcjNH1EYMFKZ/Wz0RHEsv
fhpgAchRYBC8x1SVxhLmDnVZgGd+eR2s1tv36B1LMjmu7DolIQBj29Ra42ZprPHGwhE8oenOUmvj
pzFy8cAur73aZhyjRBQxKlyogyIhp2nZdmH6I8iN5Mouev/syeluWCfvkFBFIQih5Ziqb0Utoq1o
gPHMDGI5rn5n3pwzMme4AhtLL3NDWPyYLBnqTQwqhtrb6DaxbfukPgq0WqorqAqybXl+MY9k5nVF
lj9yTocin3Twzhlew7lxjh3jqY94CfeEeITXPhiRHXvN1eTVL0BxR2kjvWW++LwtQuFi0IqjI2Hs
3U0KRm90cjm7XtGjCYO5N0E7zq1fkpTOKmRzQ2ORXbrEJB+atXwoAqbbOQ4Xog6iGlkuUcaV6ow8
sic/kWv/3dUmAVuQJpm25XuW/cEbyOjeeeKQcZmfsQbbIDZ4U/az7ZD0rRtbrYbHprdFT0E0XRNP
u1mIz4YC4bf8qM62pKnwNNuFqPEJQPqr2TmIYdDzlTyPVnWcRXYjUnYEc4q/Vgl6StV7aDdWVMDR
hB10QDnAIgHQOBNe4TFiHM/kWKBKKg6V+l3/9DpbV4jBXg0fvbMd/zSMhtkITvZHYa5EnKKbt17C
zNt3KLvE9EYCq5qboADJKCQCqX50B44WtJdDdBO5VFa9VwG7GvMG7uJWYzpWGl3Gwqpvo/GUpP1y
G5GMkSRteelJqkoW8zQOZLLMxuQgC0ucsxUuL4NlgleVgbdLPYPf4JDRPZsuJ9IGdGiC6tJ1RaI8
msH0ffF692A5y+tcUJBHb6VjEO2ryshRMb5VmT7ORsmM7ZYQPNW1cuy+9py0G1nJtxkj/bvt2CuP
eYdh5x39NwBhZ5vQGVWfz1ZvYtQWkM3J8thMhCwofCFVtJEu8RjHHitTEhSvz5mu+p1FZs5ONubB
Ms1fOLGukyw9lETYTFBwR/4C75uVhgddYaUhPjI8bO++EdeXztG71lCPLrfqJHp24u4tL+0HzRTp
Kjmpx+9LZX1TXnuSR34Z0Ul/bBqM+dZTKV4okAL2LeaJAYYZoUfp572noGjUMYpPBKJWJl4D3T0r
2qFTrJ0u1LUD11ReEKak1DTTuivWmKH+11L3OrVbAPr2BGRQ9YTVaqOCDrTSb7tzp33aOjRa4F+Q
kfatfn+DF313FhuzOgWmSt3qaEo/eXz/ljSHkskj504IxgDYhJN+GJERll7CUTSCWlYesIQiikTn
wP249SVAlj8zxmbznvrjDI9Lr4zbyr0Dhw+M0NuPYqjXfeyFz3rp1et4CZywPbxHTQAPMeMDTaJ6
3BS22gckMdvlS1j0ex1gRW7VZy70f3CQ2Mo6goODlBfbdsRft4I+MMrBdQqQQBXtleV4AGPLvdfD
0JyJsoOcc2On40q60jlOM26y3rLvs5CTUoP6xiJeOqDUT0I7pbqaf7GQsD2ZMGrsU74t8JL89Z15
OUPm4mxyd1FYvdjkDa2K9wl8nRxWH/DOz7cqjZ1GAl2+gtrSlICaTOXIcWc0alFW8LQYtq+KCBdC
/lsZNPVOq0t/DS/WXvcwxalENQsSpsEkjT1YDvYEP6NqJ5zvPd723zGP9++f4kOe5Ic//o/ZkX+J
m3z+PIPyJvlBH1797v8/CKG0VHzF/5xC+aTyIf8P2Xe/vv05iVL/1nsUJefWvwJhepyBJvUaC/b/
RlGSf/Evl8RE3zZNQicDk0Def0dRSv9frorH8IXJYrLxt/93FKWURFua0gw8R5K1GLjB/yaKUn6I
ovQ52MmF81SKSOCCkX3YIDAOuNFqGNH9DB+1cdo03Tcw5/uZan8Dc3+KEPWLElF+5zHno8YYZ7rU
VDmeEgsBMT0PPMrs9LfZNCcH4aMfTnrGcTDkYBMsdwRsJueWDODjlPP9fo5+G3U/3MRJvJPt/FiE
tUv6TZKxydT9McaJWcsd8X/Z2RwBm7z42GcWcx+CtbhBfvqnm/XvRf3n0ErrHz6+D4xie6ZjungU
P+wlbR3jcujb6N4UWXlFhUq6DuokOpfQPSw31dj6e2tFOB0TG4LqvlWzVDjVlr59kwOZ0qm4zMK8
i5gysDFrtzgK49McWYuF8Od9hZtEooDgDvEfy+XjLo5rOO5tL8/vsyohAKxw5AEMiJka1pSeyyZ5
cSoAVQxsxi4k84vBhukhG5ffq0m9xqj6b25QQDq1KEfHxv1sYrEOMfnTtsfbY+GIwOIaqi8+Oudi
GllktV11P+PuuyWYvNp78/TdMtHMdEYVqckA0S5rcYlxce7cnkMkRBdUA1gCLS9bb2iiG6dwxe0i
KiRqyWFMq+6aoUbRcz2DdUzlL7sD8I+L+bebY71gSRO8k87FMRj9c4uG5WKEe8fsvxOXj5oRPOtS
Vln92DozoHrCnkpV6SFj9OaHdogYj7h4zdG0R8J4A/xZ3eo4F5K4SvwXdJiR9D9J2dADwD9cJXUu
CCao2YEDk/vXw6EIZbegO8nvy3a0blGWffO6kdklsstOI9MbtpkoIWFaNFwO7douqbzqNXBpvLHo
lYcZtymK5BJbThaigyR2LEWpcvIRv0cz7rL//GR8DAVRNzXwPZUvxL7F4KgP6UIdGAleya68rxCe
XfHk7CaDRIOBOI11WZJjgZjNMXMQvKWTl4TsgQDiJwt/W7lVnQb/ZWL0G1a1nIFV7C5plO9dd0IS
pa6xOwZfbGmlnwTU2B+6BJ+8es82XaYBeJQHjMz46zVeUy+onb5K7j1ZfjGKEmIYA9ZDJ+1frdtE
z4Vh7Amk9y8ZmUOP5uCmz33dPssWafkogzfHoHDRv+LzV3umLtUncllq8k8awbij9pXeYf029dNG
Lh6Srjo5Tot9TU+wsyInvhTq3kqoymitqpu0IKh07bzr3mPFteuy7hwwqVKCyxOLUDx3CYjK0F2b
hGU8NF57HGZfMEgh2SKDlFf+nK7b0c3aT66T3tb+shYllQpdHXYo3/dc/0M3RSCBk8xD7981tVld
zdZs3faEvnbBau6nJfIOljVyi8upuiKccryNavdLZS7ORTRch/+80v7hzUjXk5yEpi3VqvvwYIxu
vcZpMFl3QT05F6u383uRKW+T3eWXIcwCZFMlSZdF8EToMR2IGSW3eXxqmsT9JAL/7+eB5L0Quuew
itzA/riVMelxUKNBxR2220NrzaBUppMz1cK5CovgxptxT8VWhwqfkTCnTLQpYlnX3i/dWiBS6AIw
oNkijqIMj2mFuqtA3WoN2GU/uWgf3MqsdG6e8KXlBL7L1x/O7UIURrc4YcfUFBS10TQhV2zXq8Hs
zKtk2idOGJ5rdXOZfmVdkXzzmrgGQl9rRD9neD/+929HLSWqCBK9SLYO/vrg9Z5VDLnhTHcLcHNS
BcZNaMRo0Y0c06eylLg1vFSirtwY8mSViOi3hpq8G/AVyRzDZ8tKqDX81zWuVpNt+47lqTLqQzEe
koXGrDB/vhPT8lgPZnUbka+Ify8f46Nhx82RkSAdPGWyle3oXQdM+XtL1XaRovbvs4biBKkoA6Yj
UDMSr1QOr+GAS2K3qzG8+j2IXm8woMmKC2fzyRVVq/7D27ctPPKc9qa616py+dPozILHsObgN1mJ
7Jq2b+wN8HMvIyzQ6YhzS/OGfJVwzm/qbJZA6XthMikmTMbn//xOxAfHvlpqoC4kmPEmfEt83CwI
U4l8ku3su6x102vHZrZwRNQZSQNjepvVmUfWn7nugNrWC0AM0oKxOFTw6cfadbZVYU9o+uJdn063
mJPGk5FCmPqzn6GTqPZJHc9XRrrekrKB+Sdx5EkmqX2fx/KzS/r304GlKV16Ytc1hWV9WBGN2QVM
NRH2HVBJeoR3y8lNyX6S0sSmHzAZKspQm5N4+yTlc9O4TAQKiyuYhnq3LiXjKmRMdEjkEEdWh9aV
8AG7PrnWf6v0pFSXWYK08UZpDP561003z9zFSuw73sWOmKViU/RBfxob57bMCvvcht89ZiEgK8VU
sMZQ8IA7NxGy07Ze39rWXh7mGQSqmiR+yolRPI5CxtaqvgbATDZF4+/1w2YnhoreYES6IA8StUb3
yUf5h8fvL5/kA3A4+E0xZlNs3xWMl4ri5GwF6ScllfzHq8X6pHy3KFU+rkw2s7T1I1/ciWDK7xmG
5+7tyaISTu1il1ngFKMdFtB/zXels8r89Jf+24DRPZgwCA2IsEPBcAzUJcbUncyovUUATQDMNAYY
/OpjGs3I4SQxvQFUC2OKqqvaq7+pB/c0JuZtY6fFxU7b9kCleZqj4Gsv5b1lVsZ144Ulr4EZozDk
Jw+l9U+Xl2dRAaLUOqb7YXvoUrkGo5vKO1vI/iU1gycm/pjM7kwICVNhSKaaaNh6koFCUfs9qkOP
8VNTCvu92NApa0i+dWt/Mor3Y0Kg2isculyC2fjPFx8LMMPpSaX3R/uu9PzrZqrlS1+hJ3dTwQA2
/2GpXXGRiDKJL3Cz+yYjbIAGFXdtKXGNoSKpB9s4R4NtPoJM6oJRZuv3nOTX+7DD2J7VuNR8q8wR
EVibWj0GU8KpYlqhc0FcMr1X8qk3YWZrZXHy/YVizQWlqrwoeIXvPTV9cf+fn1sFCnzcrWnwiXQP
VBTn3wqq/yLsTJbjRrIs+kUwwzxsY54ZnERJGxhJUZjhcMzwr+8DsBZt2WWdG1mWKlNiBBzu/t67
91zlBGCmzMbABz8i/58qfyf04YIzhtZ/j/GvK4y9C69spezY33kRmGN76oOtIZxbAglh07mBuYoH
x9siYX4IEFKs9YQx4NDH2840zLNh04A3EwStSDpWjQlCejlPU8k4IRoyciOrz+UbS2vzjI+jvLky
fXQdUEd27Pr/cof8b8cCDQOfdEHdDbBO/+MFV74yPNySxkNR/Uh7JqcB3tXD5MXaLVRCWyUaTG2U
OdZOE+PvpPM/laZ3F7oAKxIFrWuSep+J5h29QMw5UsNrXtv+tlcSD898++x1spQaMGgIud4T0O5d
Vfn/co36Z8duXq84a2zuT4xceYLzDvO/Tlny55StMaZ6WOo/nhaOS6kV5zEdQFhFaMKXSzCTq3Id
woQ51vpTiIX86DxBH5rubY06Fx6ecfASxr5MBInS7UWzo4P31HcdPOOuQTqRJemFLfHdxesmrZjb
bApLYopSRl89xVseIy0paYX8/+vyv20Tc5vcDbjWztDOfxREAU2ZSBtT4yFyf8ZVl+x0M6mYcOir
VtX+YzxfyNhfjbPeDW+qzH4AEwseu8aExFR0j7H894vNfBX8x8WG45e2l2WbHt/8P3YuZ9QtPHA5
131P7eEoD2cXLBRoTfPT6H1/7bsw2Kqp+H555j6v3ua/J8bMq7Hvm5PwoYCG/dvEFAMpsBNfcy5/
j6S7Ov+yOv7ZaZ5PFtJMaObNP25gOP9YHV5Xd541murBIrkESRGObBlWwb7We1ADfiJ3RgxtRZVB
sc0SmyJKL4zb0kUg9MKBqqTqdaQSc28OVr/7/5+t/39PP346G/YWlbKFeOgfd24oNVXrlbb+UCDX
2BaD1DYB6t9ffR954J1ya8P5IHdO0Lnk0onPlm7auh2oSQu/8E55E57BnoQ7lE7VTlhErxZethus
EuHfAFAZuU+zS0Ob1kn2ZmlG9WucdOOWNJeEpN+rbo0P0tK0tV3jDbWaYThETu9i8UaBTGBI9Wv5
p2gkkKa3TMzKqay3OKvwTGSfMa0XEv0ISaK2PHiF4e7srL4ablmsv+sWZvKMcLUNQiscJpgXMArT
orSz7ipJWNq1Dnjl8CVpXsLO6A+66vSdxmU+MphLLW+tNIbsnsTpY9APBhGQOBx8lceY3q0XYQzW
uq/aHBslcXuGndEIinJgaiTMwEJAo6Al6hj1jraZp0sGFteNNK39pGvubnnEfoxNNdVMe2ugHU4T
JEDgFaJ/ecxAWP/Lg+Yh8wobVKX/d4iTlz36lm74zyalwAXBiDnYHs0HR/5uHDjoWB8qiBUoQqt2
sjaYa2gcZNVPfyy2bpqjcZLuNkwj7xZZzk875Hzq5ppL19llERbrSB/Q6VgjmhSjAAkyoUVE4227
a4ldaTudEsAMz0yaCOKp4gfCkL9MwPBbrlKkf5SSqYs/jVC7DXFsKvmu2a2ApcBKMK/olYd7pzkP
HcaDIyzq4jhh1TtHbX6IMnlrU9U/agnI7EHinQ78nPZmH7FH9sQBaWBwtKCh3iCdkHCQtLtmk6yO
JIeDz51L3NzTdGhDobYpRsIotNptWQ5ZehnrapvVAvpyX4E49OUHMaIIjZuxgvOX/8F/la+8aA6a
LnNzP2RkqKce+QBtHX4tJ4KpT8OnHUcR/76j7xLyLGHCfDhBeSeCfJ3k5rgBV4oZvXBvDH9WtaMn
V3ZPo4OhXsibZfIiRU62BysX7cquvEcOpmXhW/H2+4cvel6wUeO/nP5Wg6YOvp18tmU/XEfH/4Li
uJsA7LzmLUAwlz+5SYl4XppyeQ7zq8JIFrjMNM0Rfkc0DlfX03hVzfxPCyfojmfnzdNJPrM8z7gv
ZbgJvmTV6UF/NxE9oVTXX4qeafU4/TTD7gcIKMyZffflB9yuSlvR+Zs+C4LLju5g/+m8YEZ51uV2
4ruFSOmJlYtmBjKWVm3TRku3Sq+hbekK91YDt1bVlyKDqiS4ovmIO25GQ2+ARlC6dgvF743apsNg
RMZ2Xd2dYkPmRPs66LiVl621R7h483EcRlPx6Ylo10N3GO2y54nRTFzedYAVat8E2tp0qmw/2PgV
LJcHkxvce+eVvsiXS0nwG9HjK5da4CZz00SFNL67PgK5cvZ7JuxyfTsmezcPHydQuvs+r3Hd1BMy
kKwR6wh83Fb2cArwDHgdMRRWFPl7wrLRlvtG1Tx2dB31HH1la5CANx9NqEwCfEl4AKE42tAudYbq
hnO2UKZV2i7WWYVxgVhLR6VZtfQiOh30bW0UP6SDGDQGB3G0VL9FtY7bL8duo+ip3DwdeYM7dqvc
QaNphHGxpp61N6h39X0bSGz13KgsFYZrJ++xebfG+IaqKMCHjnIZMU0Wf1hFSoZ328RHTeT5loi6
XdHZztmp9CslNP0anZ6XyDFigBxFgGQg41xFseURuMUOFOj0KD2nPdScIysNWPc5yfUjq9Qg+Q9x
toZwasto8q1kTn4eIYNsl1VY2dOwC/X4k2yqbJWVGbLkgNRwmhs6OJf0yUK7ZtHr2Cs4gkSycEOK
wh5Jnd/KAzaJ6VYN+YWJgnHrgwf+qv6FIfifsYH/MLjqRQZetQ2OvcqbrRawxuePRWStBt0e390o
gVM4N4fE77eMWn5tzb3NIEmjE5xNK66SXTS6P70aw/agKmvHK/UQRtp1uWmA1Zz97RbgARWcywwJ
PX7W47LUUsMO96LRz0mo0HchbdgkIPZXi3g8Kn6L7mcw4hLygV4sF3ZTr/Vd1sZHMS98J880QAXz
0vYMa9z4ef/Xx53UGm5ykSI9Nam0Ngj0nPPSMe3jlJeAmFmsCcZIs9T8EbM1+Vr3I+a912yd7kbQ
HkcHc1nOvkfV24U7pGZ7QrWYKiDfWDa7pVop9GhfAZw7aU1xq4vyOtTeayZldR0HFxPS6IX4QZOe
wcVjpiM1z03WyvT9TJdXUanqVliJtpee5T1K3bYfm658W/6/wUeUMzR9AdcJ1p9bJF/SzNQVEsN5
rPSP0akedcgmz33Ad1BmWf1cFjhp+sGyHyz4e5vlJy07zdqWPjWH6guwgo26LpupDt+OZN0CKxrj
nDArL3KGJHihAwNr6pyzbVZvOkCTxywL/sghpDWVii9a8TvabQoOWaIjSq+TJxU7GOt4BLkefRRI
JvEaF9UtGEMKt7n/trTlqD/rrR/FvAHhtfb1iaVjHExWEgQM96uSTnnVhQn03a6wB9X/uRzGsUFk
MsGauIzBrtjoI+efN4hVtW9rm1FBYfxYlusgYK/hJsJ1K8m39ppr0ni0yZTJQTpNr3rpVtux6K5Y
PtTaT2z3uYMmfuoturV0yt8gKoJImqqz6pGz6Qhj9+FoUm6amnOkAQlIUL8LrwnWsWYYZ/IQWt6M
HHBLUZrTyWZHInh2OqTt+CkEYDgrRW8UJ8UHbTze/rllb0vSqKrcDnfLUlTZu0E2yKWM7fPU4wWI
1HSqbSghfZacvKip12h1GB8rrdw3HUQ53tRpRYhzvRtLnXFgBh4ogAET2UiqzGK4KhtEg6aNMMha
dDa1zeE5MiLG3SHXwoCTAu2LTZSv8u6k4lp6zt+GsJzTcknCbYNYBO7I3kSh8TBqP2z4HsvWzMst
1qXT1I8efwTbBlzjNnrM8tg9T8K2r+HsskF5nJ9MMq1OKPK2ke1IcuEVY29NE4cmy7Vt5WSk/jYB
4nz+6FTgHKoHLdvhZsu27TS+lciinrK6OBqNv85o/R2LUj7lpJ0DimRZSn9dcHrQ4K0/wroOrnbp
XRLHKde9o7ixJ92u9+cDUW/So/mXNeXheAd2KJLq1MOiHttw3DeZj2+Gyu0gKudYGUpsYClX38/F
S0VHPuKzFRTNtqVtxIl2xHkX3eqAmOgU8IZrkehUyWS4J2k9fLaTt68tPbtgSIfbh82XDvB0ysEu
rzsj3Gi6f7C7K7kM6JsL0L5RhhiPlte9FsjTQCKiM543J7N7LKs6u4zC3S/FJYqHLl0r3OCPdpG8
L8e8Lqsb3G375ref7AXmOmQE+ri817N1InL1cLN0n5dXz2VUdtcU4ji8vGOwtsOctsn3NsShN/+v
jt+uQqlfHUe4tEMFN3U9GR60Mp5W9TB+LYXG8uopLwYw21T1NmlyaDW61W2G4bcbU+0g6OUXJyX1
q9qiri82KtGTw7JbxkkP+7fWHwNJkWVJ92ZUsBb0Pr/6UbNCn+ivo05Mp4ErN2c10ghbGluqYu+g
/My4IXz9kwfC2GgD/uKSh5l0Lor2Bj+WsOpw6waQLbiybPrqfdI4Xf0Yczh3fzCFTNa7oNwtB5fs
7Wg/FpQClZWRcRalG5lzK6QCRF2x6omLOS2TZ71tT4kB+mjUR5iX4ZCeJ9vad8k8DJlfZ0zaSDZm
VyU/11HrI0RztHP8yj4s35VhDxwhswcEfa48tHbx2jL4x+QeQZVCaAfPKCrORYPsDCNIx5ljZJeS
NkhkDOM1iaBI4kZy4Qpu2J7sle50v7hPftojp104z4PCJDxMYeEcWu0hbOKXzMerhlZlvGdVfjeS
ArpPVWnXKD9V2PhArUVfyhnBGdkYBkbHNTeZy0tR+cjnM6xxmzCYJqa4XXlaFhRRL0R5qj7DNUhu
xDQd2mEwblFbnZnQyg0NR3Ctcf8Eq4YnNeAPlKJ9CvxDC2CurrK3JDX6Da7xEHLBwGzYrp6K3i2u
pR3i8g6BAIQq+5DamzIKgD3Mom+E0axlovkUoP4h7uD6ZsREnKLBfgSIn2yrBoCAHnGBXi5ItLK1
XeN6OzXPZ7mLmFuRaFT18yhNxzDHlk0xb/nGH6fUrEMEaxxh8QgWTZ1c3Sof+/ZZ9rq2GYrhK2QN
7WMpubs7nO4BiA7BZDBGAXAEdQamYC7dGHi5GcMcnJXG1kZRsukd0p78LANGH7gHbubdfmk5DwbL
sDEUSA2wBj2zgG1VdiGuE18/VHohuHEPONdbZzw7QbbP20Egd6O/mZBo86S8TqyVja256NDBIuWI
91kNFaayzOAh9YPXZcRhWDmQk7QYTkvvwVXJtmlq+66THkU6Cf/1ZPa4VDoyL3TzmWCo30WbcAF3
RLwWjXsZELBTcajkiYyJYZ/FUcpPB4o1yqJjDypOm+KvfCqCYzZCwi0MQkAjnxmmFop9r6mZbG5+
j1v8NCA5l6J0bmLIzQzhiZBlN3QD+ZZ/Ran5jCv7TfIT3Tob0I1NUBhjsFPLNWYHUv4GLR1Ii6Xr
57Bw3+RY+HsmzohyLCjSvSOsrbSme+Un0zaF/H3DLNwiQf/S7Qoco17p8EPFD8P5ia9GZY570GrC
pBPLxG8X9bssVNWrhvmox1hbJG+x1YB7Ccv8uWVShHhaPi23RogVPBg7uBjzdSDKihIOJ0675Rt3
mD/dsszfSCmy74o9ttK705b2TY8fiffA78a0flvZmQN1RE2YAToHMHn8QSJzui8zFD31EDCYjAxz
zfCl2slqiAnDM4bjsna8MHfXpuictVOb9i62QZ33QHX3gKQ+wxl0HTmFgpsMLTYX1jERvAltaf7k
3grzeZ7Rjr73x5livO2jelKMbTzbEPeE9VHbvaImn1UmTvaejAP+Di3LjkvzwRu6FjxkxisvWAlF
4SXrycYgYcV+fuNLW8e6f9OqMXtkmhIToXBnQ4+Qqmk77lsWBV1jb1GgcGuIs3yDDpQ+V9ySJyL5
zsio7U9mUX2YTh084M75g5GV3uBc+Q6F/izShDRgaUc3SnPgSX5Hj7U6tePo4fMymkMR+t4+TJPn
SoveHceZbh111WwcKvkCaHguD7AbnN8GF9fH6GmY/HCnaW17TOgZ3JZHGDXOup3K6eL1dwbX4Saw
PYdgvOxX70OSoiOGI9G26bp3eNJMb27EzTnHNhYIykxxaJW42F3JYEuO9UOS3aTm/8lTP3s2OxjA
ehASSNs2e+ZsVwKMjJueBO+o+Vadb4jfsZMflBu90z7PXkCx9CtDYiJNWmoBoj/4Am9a656/z09F
6khnxJu4nozntB6ZvOfBqS0bk0aJ8UPYzYfIVPRIhMEd4Vh464ti2toOnqMyx9EZZUZC8Ayk/sKc
1rCvqscmyhAY6e7HYMOZibDoOWHbvyIy4Xn1g3r0x2hPwE69CchmuUpc80eZ58g5Ijkd+djPkdkC
gxjC9jkoaPzvhnjEGg+shww85+yq5k/ib73GdP84Xv7ucl7YcP1+6/rPRvX7Sljun1a573UY+I/C
1ba+F8qDnmrJruCl2qoq7ml85T9pfQZHgTqOHSX/ieIygy00zvxzFlli7oQ9ZqybHPr0bBMpCHqA
HGXnu8AthrM12d+vU9NoZBw10dlBSbqLp0Rt0BIVp6zEwyPGxypzYhCoWDbicNcYcXZs0U08oNtn
IKwP1lF3JFUN9c2Lrpd/8LYcFDvipQ2KfVnwjdpxB7Qe2jQQzaSm09F+TUnE5wonne5U+y5njVjr
N5wfGF/CBDmUhNG6TePAO2U1PaZ+zG/KtP6G01gd8pbBNiFX+SbOowdvSI1t0nX5xUvmrNs50qLB
SvBHrzSuTB5GnL4ODsNg4lcGSc/gnklAYbJK/qq8uuPsek0k0Pp4Dloq2nCtkGhJi2xaNym20tQ+
+GI4JWhprKqS2/L04eEA0bglaJE4TBh6ti4pQloYwtDwy3RDh3iFFempZVT/0AKtifPhZydya8/c
k4Qe2f4qW1JaQq/QrxxPCsPezhEJXvPCqNcNaRObOFVbDmHcerga8DNRPBdjep2M+sluonHby4DK
R+Sn2jF/pLgwEzt0N2ExPKjINNmMk1dpFq91YdN/6LKJYPG7bGlGdRbVSk6zT09uvZ5xi3CnctXV
XrKzav/U+Ha3RRCKAGCA126RVV0ycFIW/sE4p3WYBQ3NQPttmh1EhUHgWs2IFqBhuNZoBW+mnLrJ
1uJ1mpv+Oh9/N4pXe2hxJhH+dtVi628wQ2ncDVCMaGWHwa7vQ3NV8fLty0m9kDVAVKX2VWMHWpsG
QBQJUaaoDZLTOcA2mkLdVSOJPhY6A2xWWtA7zyPdYjy5pgEWNWHtAtov6LYmEczR3gzecixmfhGB
ajGowZO5dJ0aufNT3aDKIDDDmPRbMFG+Wu6XPfT9dsKXN1oYD8McnZYfjDs35syqTAPZCZcyfO+n
eTCcU3QxEq8pbLC8V3H8hoj0oNfMTTS2nqCrqzW9k3Kje8Mx1JzgiAT1r4yhkFU9mQbwfdZkeXln
Je3nrII5XHlluc49Jlm6VlxDQUcKUV+x750Rw1zxEMGfjmNUit4qaLOapE0fSWektiW04i1UDpwN
/sYXwwvMsr90CWlZNT9dP+B5kBm1osw7NuPMmx6sEFxxehZyxigbxCmEfvjG4xE71U8vTpK9K28E
dhHwjDutf4i42FOt7kqWDoENIda3YMzWuk7ApZM9N42NR65+jyPjOeqbddy68CD15Gc60VBIg7vJ
v7kSPskDiWW89DNJrXFxXRdEsgaD89NtnXo76Sb29QpCqx8De461hB/c5ht8ikCocuSUdxkmIIad
Yj3AYdu3kHw3009uEv2uAgZC7mi5dsPsOVKA5qd4+tnZ3ASrkluZpTxta+Jlj28JF9OtgwNikzj2
qxh1ErenNGFS1HzlaXNsR9xgetP+dfueQAuvv2oB5vAhFSfA9a964aqNKvhQHpCdwfSzHdTGR7/I
HjwrqY7jKLAnkyWNdWQ1mojDfXIDwkRLWMNy2sYq3YdzZChhedNJaO6nEaf9iaXwbnfy6tSwbglJ
8hgU7buhBJfX62vRk7PamruMLjgG2mbD+0/ampZ0e/hPGemhwXg0ZypKZLrtpnUBtCkX5HngR945
5VNV1a3NTPsYcjoemJSu6LHtXE2PuANXtFlGcLGFE/8aebU2oe2etRLQcBF25SENnrURfzYRLGTD
1d4G6S93heaomclDr1Ow82UCqBmSSx87D+Qt15u8nEiT7M5TcFRe+iFjE98lsGEt1PdN435GRvwF
aCB3NbryRRS8yFzg2HVy/ILubLFPk/wxl/5pgh6eWSYUV4ElB5GzcRJiQCRZCQZwXUBCijildCiC
zqz3YCTCO0iY4Q7dtRR09hqRmIe2gR2ltPCaalm8z3PBhlWxivkuCLcqoIiEkmxRYQMfr6Lc4PC2
/sRjHx5lEHNDqNILdVZzwkz8DMhBfxEmu6fITPOq+ujkkmR/0Gzgr4iq/EtYDh+jJoqbof+SofvZ
YhC8NuQgM/k5eUafE7NSyU1AP+uQ8y2fKyp/kObPSuj5cerseN84TnwY7BqXgxhWvsVwweuFQAMy
JLjRHe8e+zFSFkJOlFv/gsWm0jWvM3mBOahHu/T9x+WXahQRdDRb3wVeGXz/HhDEL1fpzmn5rToE
CZn0atpEZuVcll88avZLW4UJAvjQA/It5Sm3g99pI+IL7dhpXdEU2bgjk73StgcaRq1GFUducOIN
TPumKaXlTV5FVZsM5sacwFuBTH5uFSQqpMFNncxko/+I7a5/YdoWDNlTlAvtvEg9M2MatqMWPEXt
9IxQ8Dh7BVZ9BMuhZBw4aMXfyF0M8uxpwXQHdm+++mJ8r2vkVRW4OWukIJusgRg+89kw4nKPWQIC
5Nz5XwTXjd4GB4uSRaMxm3Uqp45K3mou1XAuTGn5hzJxSJbLUNj4TfthAKM0alHt/RriSpt64xWK
0Ioes0H7lGguJp5FUPY//AlZt622Ypjqxy4V338DrcbnoEKt6DsaAjrXUVD0WMZNNhHp04Bs85F9
Y+hKzaF5MOvmo3NqXNMF0H/M+bVyrFtXDkdSQKCCOOJlkTFVYXBwc5Mp8/wpxkH78nyt3sJgi2HA
s3vEof+yKH6QOllXXU/QstKjOJMmTdfYfSdWVaOrP51C3bzb4Tid26FUsOMohcouFlcf+eK3pIpR
Shs71fOECn3Fn5R89/si0llXUzb+LplYbQJaP6cyb2OGekKuogDgQEg008UN+GMz2rrrhgp1A1Fr
PDiaiWlba57TTIkj/0C6gmFpOwouxvIMyDrlnZ2OYRVNvw7UdSvyNRpEdPO2JU9DMDDJF+qoM7Oz
5sm2W1VbWdZv0EnpBxjZHZaAWrsSSZQLH/H4PfprneoYdYZ7cfzgNgSI35ISImZlC+7pbpdhWudD
Wz2555I1gdBUt0gltR+5VYMYmAeDlQ/LAiXbynIs51kTGmd4c7bBK60wQOonaMoaDRnf2XcTc/Ih
xnNTEEAZuuKBptHJbSP/nGPoU8l8kymD755nNBLaHeZZvooKP7vBL5tWZuKGsEuqtUX2xRHfBPMY
l3AKv+fGBYAUSdjcqFy4zpTwZnMO4aGdPevqK1jrhidPhsAsTBkc71ByiGvsyRdYQDRuCUk3xnKn
DZ598SwyXgJoUIkXkLIQQ4cfrezLjlso5NAwOHNZE5FntqSrgREYYzt6/P724sx/AOd71xWlWJWk
IEbH7IDbsKRpad/incbsgYPGkZek9KpfzN7jswbodHC66jxmdDNaexj2hU2iTUji4sq21M4ri3Gb
hC71c/7d0a0keh49fJX58GPQuoBZHvXwvHZg+DxY1fg19fp4MSUS6zT8vew2SpX+OZnkTAOM1jJM
BY0FD3NeZ2A4CUkkiRugomNzYTZfXHXsnkEbtY+AZ1B2tvEDCQDbIJX0N8ZNOQVE+RXqty+m1zTj
sZVaNJ6qCYfB0iowuY8/tka45e47b3iRyolyopV1m2wKWl49muCJIK6ty+1xiwYHwaHuPYaz56p3
aaw02ibXLxPtnN0yCps8YZ2NNH8bZ5cT24BzbviKVjXs3rWvF8wjZ31p4kAdHaDdL++qkUrnrJx6
F4eIVWQz5zUmPrE44Tr0UN2NSM6e4xahdTngivfU7PomTU05LgqCAlIfTBuxbVrP52VWFjnJPEta
CcWBjtdqGUpJqb8xsmh2iwyNqFoSSkRpbJZlQrPH38CD6fYaOzPztzHdA4z4TDXxwy2sny4ZIVvZ
utRPXnUyafOOhj9+T0I9IRg+hBKSTJdAlc358BTZK1brljuEerfyKl9nyG4CV7p705tqwFXo3cGZ
IeycV2leloANovC3pmGpmBdIZ9iENqigulA4FltGBtUvD7Y2kbRg+biyPE8OIsOpe7KoNg9ZOhDQ
GMOewLb00fItnitT8dhGvXFpUPf9i0FttojIvMQApUzuuShDCHrzDIR16iLusqj/4bJg55glQmK+
6rp3r6//LA0tWxXTGtPvCMJbqJVZ6eFa94nycGYthkTHf9StwqLaunv0sYD7qnhnthFzgfkzTmBo
aKO+lE3tbMw6SCBPSb4FJeudN+tXY9Itdk5RRDu+SobaLI/ZttYggh3Hs3CJUQx7QL0hjbWNbTDs
NehF0y2Ev64BcCEtKj47jXFgaDwwSSjoFjn6hi3V58JnBDRyCSC9hz56rCAazBetqC6w047Ljx6R
nMS1NZ72uKDEti8SdAI1RifTSYyNJ185v4xnJ2JiHjvR0aFRyhVqgl+hDdtqVuhECv9fbxqH1Jx5
O8a3SBc5widxnGyjNFaXoU5imL+Jp2s3pQtdhtcuPyYGNAVJaDMEBP/7uJ+zpImr54JM2xidVtmf
MJtdTJQKc1YnGHqEYTua2uS9MBY/QoJYYzhZdWX1nEV+zqTWImQjkO1r2GQP5A1jSGz89OBp4t7F
+njPbfsObTFLffGGAf6vYTX0Nwp3+OxLkN6dk10YEQE55hVWAKkOfiY/Rzez9wFjiHuK5vTiVIxo
DaB2Rrhj48qOgZu8xxLdh1bBrqe9wJwjA0v8PeGqUvav6IrWa2VVJMcqOw3X0uumkyQ+7CEhUu77
KO9NW39seD3wdMqXurujvDNueXmmTdY8oGZLdvU2pD6CXuIJ/ZJzbIZBSNKPJGKldjp312VtssI4
4B9cjSyMzux5/JyK+w7d6yfPiMrMV+Ehj/SblsnfbtaQI9U0exyMBzFaydlvakaLyruZodeuRQzg
JpkIzIPquRf54O9QTAKPNsAbhAOTT2kan15hNpCVFCnIzP1gmjbeoYhpx/nT3zQKCjKz6L86pssY
K5nuQ2V+DH6eXMwGYQkJKPD9so6bxiJlEUX+hFBNIMtJHUQmg6UAzwz6zZh/sdrWXcVPkU4r3s9i
oJ4cGFEUQI2fxeKw/Ktfk2J8YMKpfgFVvTL8Ln1jiGFtuxFxiMEru0WOBNS8JkLCDyj7Gt7eNP5p
Dnm3aVyykZedChgX2YNhkm88jS+oJV2lHOW0xwENqAgwjFV1c3ye2xzRy29RxDJlsabD2PJ3Feh2
Fl1E2nwWQycOsmNKAoY6PXr5SaIZOzhLgIffGFvPQicTidZek+FQbCIOlk0Bjm/lxxA6TMXExRHU
qZUHhGvkLooS8Oyb/bMR49yzTHJk9Mqn9amSCFVIfQP79WM5isywz9cqyt2jkU6HUo3+NYMGHhDM
gHwgsSvGHGFzHKqWmfx8pzVa5ypSA7pc36frWIBg6IRJkBXXW2vUBYzb6TYCi7BFbn/vcQjDGHJa
yR8t6f1HtyQUNo+15uaG/rszlA890WIMcZO3Cf7zHRXqebLscyrCOx80QxFFZF3XGDeai2QXceVj
0o7zgWJ3m1KGVx6z4pbPv1YZYDG0vMdSQ+eQFZDAlltzwxq8BbJyzrVssrUf0RCJ8Ld2wqDZ6gg8
amV2ZNyHbErzXlms2Z6BJAAsmDzc5LhCYrliSlw0oDJjmXEZtZ5bi5RlswOw4aa3otS0vdvSIOkz
Q+4R3HwqGaJcFydZeBVzDPljmcHGlh0DYbTTXVBgFk3LRjsS5ZavJaLNk8t1F7BdR125yCtAAZwJ
QyvkGD/bsUM4utqXjQioYdXJN4I3S+/183KA9aXO3VrUR3fyv/+q5TIdiPSCaEgCGoxBr88q5fnJ
MrNHWaO1B0N1DEnMYwlj7pwTNhcjEbp5v5cCTgD8zgubCM42nYsXNjDideZr/zrSIBX1bk3ZzC5v
9+aPXmBMxvBAMUZc1Dr2puKQi3xceaWYi5NHKfrw7EbabyMIeyRRZf/qmITEyc4OD3IwqDbA5a+7
gpclcVyCYOZqoBDpeKEA+tYGhz7ZAyNRKusc9dZBE54FSsb2sHOJtRTAw9wir4nmzlreSCrS3Gm6
tWuI4IGnt5mwu52XoXnqw49yEaHPKiltF+n9WzNXX8slWXpKP1jO1cJzgVirNRFyWD0+ZzvFfUdH
jktX4HnJNnckkUpRdRSWtLie9E+1NMsjIDn0LD3zRriuYvjRGpF7aPx42npsf4No28vQUcnlEmxb
FYfFbpB5dGUJ2eR7ohpzLiEgZCZkw0WNSJV6n82JDZo4djAu7f+wdybLcSvZlv2VsjdHmsPRm1XW
IBB9y54UJzBKJNH3Pb6+FkJpr1LSzWSl1bQm1+zmZUpgBNz9+Dl7r204YMoDooKcaA/yGuslVaWu
Dh0sW4TSvSAgYQKPexuSTcgG2Gz4ejcgD/ZGOMP0o+g9juphUevNcEGi4seMhHIz+OEXBLjlXJv3
kONQpGhiH5U1Td6iOoEXPSrdOH8M3jdPVemMDADbzC57M4PhfZIAtXSn3yejxRLz6NEb9RkoXLWA
ZFpvxtL/ZlpTfKxNMOOOlW7J52IEDFVTZ6n9tE/7yKy5n9GvLpEOlkqPdsq3Z3BSdRTFJsUndKax
iSpCv8nS3L673uMcmMctgWncqGeJTVA8+UlgHQYS2Hem3TNkU+88jNquRnAayrdApcrAVikpILah
nKMycvN4VUB4A9jTa2WmIibbOr1XLf3SGHkqmL+M1FRXI2KyyTR6OXHogIto7zlzkChjlKcxkejb
JIK1TqU7eK+Z1obLUHJdkQW5RFo9uRNp037OupmGZm3KJFpXsrhwd3Xodqgwr/NgM7TGAT/vq1cG
3vLfewf+wryD88KybcNWNWA68jefIbQZrj15o16uisM48r2LmDPy9H2XIDZtOi5utqAhUarcgKXv
b6+qA+DD1sZOaDz3XqqiiV4YWW0c+EIXOmC+Z3OUz20XKHeNICMrpAQsNSZmEUV6rH3hzvir3wF3
r7A0g/AVzfrd29IOFZ2eIp4uQk4A9iMrW5P7VhAFy+1nahb0m31GHqhlvaIDGB9F7aqrgpzLyqBv
Nc+X67HRhm+11i92WwCODAIU7xPW3sWDw/GmKCZoI2UInscuF66Moi+k/epskfrVCgN7BSKMtBwL
ltHvjIWwcvquhSv9032UaV6+9CqPu6lqISLLYFRfQRZ4FqAzaiAYvKrRF7FefGmW/tNObjk2SCUH
1psjpPWbNbar6y4qUl+5XG+HSqZXTxmDoZGgnWWZZSUSDmLuxQDVV4mpAlJ1oKPCdfVgWwNTiwHB
qTofoSAsz1X1moR0x2JzmJVBjdvNfiKYA/aitPStIYz6/t+/z9pfPr+hi9nDpUpNzv68f/JxcVen
z9NMyqXQitXI/nnxCtDothyM7bXgoLezDJAP04Vg84Rjp6yut3wVL+OCRvheMYx3vxCrIav1Z1FR
wshl4GTFMwmJEMusZ6fqqvXYw3K2Ag/EYz3FIOfZpbIoJ1FrRhT3KHd3fh75aEgt4iyihltLZn8B
rfkTzaHZgmYLRgi8Xbah/QZM8BKDKAVYfxcmQNz5UBmfIY/up/kifK31rl+iB1WHxoG6i0u7Xjlh
MaxRC12Vdhnz41XbTzuCqKJDBllUjVGOEmH/YRrv1/uIaOz8i4z163P9+rrbPLWwVM2mQUtI+K9f
Ep1M4g9sqV0qDO+rMgyXVo4DHJ3pvcbsBjomampDg3svSfmJ0qhe9QoTsyREOjaaT1fhx8iP7jLJ
nNLQAXzqGK12kObny1xloPCpZ22J4Qn3p2fkeq2s1ZRvLZRMf1TvSMEDHGa+vxpWpay4c35p4/7T
vM9vCnlAOBgknT9C7nOd0XuQMkCp2eRdI0RMNRbTu4xKEAzdpHEzwuEY9d7Kdqq9UPQeCt6QLGsj
TwlWKoONGHraLGx66GLJMrkWQVcxK11efenEiLYS5pQwTjdfLKU/NyWe3cDpj6EF2OLvOA5YRIWZ
Ebh8wX58FHlIk7EKE5ckeLJZkrlV0/bpMdboWzRhk6/8yHIdveaizs3K9/N2GYkqXCOdMY5Rnbh2
Sl3rMXdDmZhwd0m0uynVvxVF+Ym0imi4Ck5Ghp14jV8dLuPcLyh1/GI5zpu6d/bXIvTf/5J/wnhY
QoaE8WEIzTCwzP/6Ks6wit5XQrIcooZuy1S239QEiDAOqoahr+4d9G4p/X1QS/vGn73jZEjkjO82
+VQgr2zjal81hrHsRfjoR2NMEhIK56wl0O+LR/2r78M05k2NxaNZ4rdVo4hOZRKC+ytMWMJxy0eG
Ga5DW2F7xIsXxV7ROe1kOZJGLRmGO0aWLP1e5O4XT/InCIKULNswSGPgwEJX+OuH1stSTkqX4ENT
Ec8FQ/jZOLV20tZFrYmlkag2PjRC67SQJjajpUPMgVymu+v2b9a2suBjy7+wuMo/t35bYM7kbZXC
cQDw/fpUOLJweGTsKp1FwzedZcYIldUhnLZI783FdamRNLxEs69TefbEnRHtHW0MZr5z+lTeYnHE
3xcvc6WFIlBaG0huw0lWKCZzYX/ivsYuQh3yRQXzF/5SG+ylwbc6EzZM8dupRZGXG6Kvzcus90e2
u+8E8nuH2JrldTXZM9C5xDzM3Nn5yJkGq0Wo/2ytJnV7n8+27yQX/3ldwnNZMHuvhQkYlV8/UmzJ
JF4PsXG5LkZpFdhZLPVzmHTH1Rp8G/pM6CgUoiyv+JZrj0+dwdP//o37q5OO89yA+MpGpLFmf30Q
pVLJpGD0ckkmcsA1hRM30nYRRRkjd8gO3NDGdcH4mkwTqvxZGJtTzTlMzl2UctbKTqXHeV0AnPMV
wm08Q+InL07XToVR9hwiuXXSa8v/6tH/YrHw5FzNIVWChDR/+241cIDUIqZ5MfVSHqyyf06y3LGB
81fWzqfGANDEKCpIf2SDCMDpY86pe0kPAeiSgqbhNusJNrr+6zTqOgS8pN8gmtS3cfuSypx4jcTr
V3Wp3mcOl1clasV+9rb959/BvFnqvJ+SvfL30qrQtVTxNcu+BMIh1WhUuoe2Nu+u1VMWpM+9HVyI
7tUv+ig3jB+sdSyYMOSnvMdQcr1J/0T+5N02c3GDYTM14+HcHyzMLf0Qe3f//on/xOVRFIH0A/wD
+mfWvP361jRDrtNCb43LVSzZGWgj9Zh+UU3WD5oSBtuTCaGSPoRRpJfryyt8/ZQa9MVsrdVcR4zR
WQ/jHTPO+AtuwhUC+lsVhNOSXRRCqGOj9P/16dq2yAmQ1cObq1Yz9xhIoh7QVkrCX++M3LcGC2mO
Sazjsgr7+zILttfdwLPGJyaI/amFIHBfmOqzROuzr8xb5KU9Is9WOdaFMbiCDrggillpoO3xV/0c
99UQ2OrYGG8VS8Hdb2yuBpjYaX5QymaLKY7lrLhZQVDdhGpr76xZVPfFV/MXhRH3HB07s8115w++
VmL0ujIUTUTTmvNB2P5DhtOSjoHUlwGal00g2ke78oODPUlvdx1+JLHu3PjRF6gSNlo+6N++CNsh
bg0CGs9DgfHrF4EKttenWgY317rKpzu+K1KwFDlxsXEGUolmc0X+ZxBP1qUmvTzgdAmo5MLTUNgY
k7DCdCbB2dTq+CIj/DTNN4+1iHb2tmjLEOnHsGxL8ZQUIIBNhIXr6z8mDaGc2qTBivKCcVkT3mU6
zVyr66ajSjYt4YVz+vw8qMuJCqS3imw4LrQHbRZn13myKCdzhO+FZacNO3rz3rAIhNXgqqPjIBjK
DGx5SgycEsucNKanNNBer3tJZsZvSZjRkKjUU1Ln6jnwyXEoW8V1slrDrZLUbtweLDV/aztuc+Qc
lItrF0XoWKyi8sUxRzy4ISraCUQaROjUvB1664l2CvLJ6OI3Q/qe6clFQYnLZammx5odsUhqt35m
r69K/qjBaRvp5dLA9MkMpVVpkU3+MbXsO7/rKOH55hhjIElOMSnvCvykmISLcI/I7tMQFYxGj4uo
E7yHWW/8pN0CqvU/8pufL8EvXNC/eE9BSM6+aehqQv/9ZMbJQbDIwHt67cCqqXOGw0vxGsh3Wwyo
m+KRJo06Eto8z5OvewjpJ9WuQyzwxZr5E1sFz97gxmTCemAH/q1W9R2mtozUw5vBD1KSSUdzdfXu
F73Y4yPqttdHuFJJPiT+xA0X1tKtYnXnpNPDQDt3WdXN2ovxnOLEmb64MPwFMw/doUTpbs5MrT+6
GJ1RayQAGuB86L7SAXL9tJbfqhTbYluU1ZM6eatgQE6fQoTcahPq8IDzttBDEDeMKVFgaN9JueMV
zgvVbaNgZ3XRl0XNFUjz63p3ZlSNBKwFOEmzf9t4x85zupyg+ZvAVI7ISvKjMv/DUsebWpjo3Vhu
pZHzsPCjDwHyDawcpSv1LncrZ7ROGP3wv6rjSiTkwDmEufy08F9f6OtFU4F8QxAN6A+BotMYa7AT
SSufrTmgQcOid2sAU4wdscxlYa58c9QW5hiS85SFT6mT2sS0VO9Opn2onOsboVXxqrgxu3sNKcqq
8Cb/lJjyYdC4/vYFdw1dqRFtd4QxWDUvx0gzM4EsrWDrrHR7p6GoJjez8Xcs+CRsi53ZNk9X5T0x
F6dKKX3EOR3igTJ6VHOGkTEOa+TPVXGqjHxjaU6/o8RTXfKSOnqADZasovAONOA/oD4EmyoacjL/
cPFXgVmdgrI/47TnQxia/C6XCEulQ0ysVuA/LrFCGPagnfqa/pYCqPWmZeqzSZSxWE9s0cvZzDgk
zTYrbiphDnsbnfsyKrNjnyMHTiIMi5NDXGrbj9NZT+NDRQjDtgs6cgf5KxYRsYDP1yZy0cX6qTBu
ujBT1qFV1zvVGF8TcsM2w0x9SIu6WVRpTDs5xGSpDoG2tyvndhTZfoxoO49JeXsddgy99k3IlkFo
4j+M0/MkPNiUsXNovA7zKSXxwOx9R1drczUb54hzliWjxl7m/co3iM+ccZOolvyCqYu3t0PffJch
erhp+KpY+/OySENRBTJrQ+Cb26K/nml+n+vMrpP8xg8UOuFarB+EHLkn6seBOce+CUoCY0b9wDBC
XnK/FKjVHIwbuumvw5w01LyK5SYbFpR2yr0zeS4TsWkTIlNYQt1aWD3TxS82uD9LZahZgoslkdGs
z9+B7maTlFOiROUNHd2GRntxLIFzHkZ1RM2owlw2kN65ZRaiR0C9rBcC5wqnFJpUoGzVozQa7XEM
g8d//1zaH6QiRizwoWxqSEdSKfy2YQRoQpOUufAtxD5kaiSMSs+p1mat7Jllo+ly2hsF3Pp1PXVx
xcRTYpSc+yBXsJKVFFtTL54T9pG1mEkrXFNVxm9+fbj+FFqudAsQLEAgMCOEPIu4j5jxc5JiBvT1
NcKKkHmtBKARVndmR7RdYSJD8pJy3UDrQZQyXqXrxOBOc8SpR3tSBVn6xXulWvMh88+bp874zII9
TSeCcumPYslizl8Y7dhero2za/FfjMaW+7w7GH23ssvRWStN/tI2aEZc2l720S+Yc13N8lmK8qK2
wtu2IhTmtmHXdULzKQiSn424iRbqPnD8y7UUE/pLrjfN9nr7DOY8crVkHyBsUF/2GeHZvmUM+4Yq
eIkHJz3lb72nHK7lbGcEDOesCq21rVC2ZMGAERcRuIH4at946Qka3qZlZHZPKYcXMgKmODbEh2Gf
si4JlzA9a7aoWc1z15v+Mpv8H70ch/tRWk9X6sooXvuuOaIFdNzUaJlxJ/k3qek/NAOvHxQ+sgPj
aSVzv11fjV+R1dAI0QYMGx21WtoapPwhW3YsOl2BZj9UPpJFDfmgO9ojWgVb29RZ7zrFXlWky31Q
PF7fj9QpszVX78eIMX/cOeouDPUS/RsvyXVQYBIiKhnInK6V3jhUKHDa6mjRpYuLkXFjYN0yJEy2
/ALhumxDhjXlSVgox+tq1FZ5QnyG9eBr2r5GSAJnSbNur9PivE6ZLRJO30AdNTMrXhplHKwtHHHM
/GsAlQ6yfm3oFzIgCc3vtUtd++C9iG5t4y5e2zPf5fqnlLJoGCNX5eX6S40eVaOf9QqOhByWC29/
18jyPoS/O1/RVHRp1KNTgelheMPbVKz8BjWNrFJnAQzaRXYf7q6yCt32Z+UU8Y1kLpacNRRvaHQR
swxjciSuwdmKMLgfrEDdQbcGdCNvpNrqG6tq7lpiea/31MAwHyRk8Ycu/ECxIdZ2auo7LKK4aQip
1f32qOg5+Lchu2RgngGcJMcMr9shk181iH6/otCH1S0VWrhmwiH7o2NuOH02RmolLl7bB9vaguBJ
Kpi/rY0gZt3hKdaC+lyp4PY4ovqtndT6z/LuPwp+ePh/yHSg5v6RF2MV+kHzLxMk5qf5758iduIf
T7d8a95++Rfer7AZb9uParz7qNuk+V//82dNP//k/+1//B8f1z+FxPuPv//Xj7zNQMzfffhhnv1z
hMOclPCvcx+QgLbZe/j7/+Fn5AOJD3xt8EjnDhoTyhlT3n/Uzd//S9p/cyhAAfHJub1DsfzfkQ+K
/Bs9oRnnrHMacugIznbSEZrg7/+l6H9j47XodXGsW/NZ9B+FPjBv+bVOsGk+Sf4oCHxccSwOuN/u
FDxAFWVt8ZTZb4iNvgutRP+q6VhWqtu8xq7tG/4LkYn3coy9bWeswHbcaao/PiagU4Vn3hEGCyzC
wB+toYjs86MGua0tMIrbChitcci/43dY0hA60ZtTaGVU33M73aUGt9duSGGcxLcjhNVMKtrCQCO9
yPMJDhnuZZPb7aIeraehyLlNFsWiy7DFpdVeBWeN8XvAbVZnB8fx0KyGDMEcQ9Vdy9azVa2ND6rD
UNjOkHQXbXxA/Fub+RKR06agSz/f1A9NSre8FGSscx9i9hktmkJNMF6qGoMjpK5aW+6zUH2SsJVj
03owvJgUNIHOMqGkjrLpJjPrfiladdXZmFnRsXVCvaebewBuCRenH7YJ0rhhCIB6NOV7HGtPat9u
0V2GC2gByAAggzlNwK5CQekFXbtoUugdJqQ7OB4WK7o/JkHb78nV5n9OuXHU6rOm6id0kVzxA784
1XGnr7EWGZdOr1axKO60EXJaq8BVTTLnjguuRC4mUuw5owYswdiNqvUZRegoeEW+5Z59oN2i46NO
HsfKP0L54heWEum0oQWbALs3AvLhvXivCg+lOBV9ZNp3uPzNbSucgDy/EidWGttroyCJs63x00XV
uIYjtKOkL3aF1PZTYNI09oeFAPO2r0nx9RqBZjpCSjeOi6AYz0bXDmS8KjuVTS6AzOOGIWA+kQYE
sxrCDbIMM2r9wCD9HSzVTV8rKG+08bMesxYR3fCiJjU/EdW41FZT732YibJ3tpE3AaiLgBaaCeb4
4DsEgDM8p2LhceKhV7QWyURxy27zyptU7yc/T87RNOzjtjlOpnUbDFEL6Kbj4TOw0XrSLRrh4Mtv
MGeiVXf2nsw3IV/loiCS7JNLxWMYxN+arEdl7gf8pIPUDBqcS4sgRHPYbwAjA4Ugt84Icb1JKAr+
nMY+mru4j9eTFd6gbR7WRu3fTw4j2hHKiaE0pzA06p3FvBeBLkQUaAWK5Zz1zv4WedldIJQTdwNm
nfROBuLxYjzR4DqehgoSQDah4R+s1K1NLdt6Q/TdAT9ahdFNSC7vBuUscDn4wApDcE8R2zr1TnGQ
3FYRFMC+nsDUFc6Pir7ZGTIOjWylfvcgLwWxuKNgFwt4x59J0wmKjekhsfuZkUBQplHVr3Ged4vU
rmGVeWjocrMfVmnaLEIP/o411KhjO07+ofQqV9ZVvYpi5TlNeQ27WfKA2wcPv7WyQNO4iunH68FL
nwuLfQBTlL0Yq3PdpkTCdtVrESm38adNesAyTlCOagZexKAy5SXVtA2WLAavRnMQvvbtGrNntI9Q
OA4gjWBE5SZrctyNUx1iMKtcPfocFCoIT+IRG/znOnTCVa7cewMRrDIxMwzo+iYzo/pCrhNKtXHh
RLq2tmVFvpvh3av9OUwp+ou2WmW4rIksxbqgvTS1iVMtRO9qOu26CC1/ZWflSq/zA5KX6nEwT1ZY
HUqbLPIRtkyEi47mQ75yWtIMoZUCZuxj/KtGTDoF1dkilAA54qJ4hLnbr6ou2xcRSZd6a+FKLknm
RRMjF33aIdtDBoFVdEFK6xyZSrWXeBsvGA6lMOh6CCuEiqgu06gDM5nEp1H6J0FHcc0l6DPymAIw
/C0NCqCEWFR8oGdnCvtNm8O5o6Ik/sp5cgZlr2jiBlXyxqmSDzPKP7wMdVjmJc+tHr+GY300q/om
UDPWI4M65JAQuAYCuGVsE2Rq5wFLovimjwDzNCNotz4ifvoawUkbsxfmibvR0ZbMyGkmbCozvRjq
ZD4U1N2NKD+5vxb3qlkRc78P0pbwdvC+0BNhRwC/WxOL8y3T34jo8NxGRrNDyTzrTYjgkOzL3JWZ
BaxgIFJXK4+ZFh39On9o8XVswQSt1MH5jOvcd5USU19h6Gz44YLzcE/87DkiRmmBTP4l7WwEubOK
TtNeB1O9ZafBfO/PN7w1HoRwURq6cm5TgG1dSsM0SYJFr3pvWrs3S/GiCRJHSuJptKjal4P3Fo7o
Nwv8u66agvmJTeY9mn4Mu+51CEJ6JWM3Lkv4+kHVyq0jP2VVegtVINUdzGJDB5AoXailE8DIqbE3
5pjeWYFyGaGwrUYsRXy+T1KxInZ5XCZliyN0SOpnE5aJTKS/Za7hSmbOqYeZrleJSRePPvZYd2Tk
lnl6uqXtVCiq8yicC1dJArPLqd8akzyUXbtseoPUUmisimDtgKfKmM27StcKduEsdHN5ybzodUqc
ciklRKKiZTZBh3YlorK7L0Umt5YE8AGrYlxP9DR3KlJa3WKmRLROGnQrlSviLVeEdRcPPiG4Fm4C
NXuesPkTEh8rW+zlXCYm/b4DleeWTZ0d8zwnxtj3VkK3kxczeesDEmIs8u2qklal1MczRFVIRVkC
9CJAiT+1t7kgzHkkftihi6Q6QeY2aKYWau9t0eOuNZpxyzH2H0iuMkFlPaI6U5bGlF3w6yd8SS5z
7UtOqpExJ2txnj0RmoXXME6XoT29GGX4khkhlBNOD10ZP5XQxN2mY4CHJBBMHRpHZBZgW4GdBp+d
nLWpNtzRmGW/kXYmN4P/wlRpgpz0Iag2gIePJ1SFL2NpVAjUJdd3yovJt9cJCq4Nn87BaZUE438p
VvlET55WZHKsW4WuQundUrSeQNjscsQcsRM+I6nMNqgjNppoH9DFk3zZestICsBO2EsKo883sWl6
y3Hg61SxBXi8Z4tWBous9vIbJ+NFa0r5CGOF06GEdBTdD7ymY1bT8RieUAYnN9O2mwkhQwV/RNV5
cNSciO2FtUkJIVNSczy1KYcmTCc8NVypZRS6Q5WIQ/Ddz+Gs4p6qdi03tMVQQQsMlNGNgKUu9Cjc
xU7AmUsWQjiIR5zdlquFIBWKnIR6lPpdRc9Sj9M3e2xvELwjyxvKhuMbepk6DemyLiF9TrHONyOU
FRMv8v604LUNqkPoqyqYbXgRauB8C8AZDDnHA0nyJGnmm75bWKPaooINBV0fu9oM5DIDIIQ7k/cB
gn6JmH3CODWUh6YO75OwjNwecujSCLVgX1JAERCuLqwOug9D9A+Aqbs8qW5tWmbUbfEy4TNZmr4W
U5ty2GLlR5xjkTFtVJ5ykkkooFjXRNprtwa+csBKjpsXtkrp2eCEdL43WsGCkspG6NVdMwBFqeyD
mFBYlQXnCEpA3CMRyfEDObSDWnCyq/WPTgNo4iO/U+Wjadcfvhz7rRq1D4WmHgyQjolR3eMpfVRJ
Tib5kz1MWOZ9mkMKInNhpw7mMqLoXhZR7c9nPlCGdNMgEnaZ5s0HVHcMpbcHWOEVffJNqhwQRmHj
/qm6Q67Va4X9jFkYtiIh/XKjmO0725CyBtzxI+jCA3/KbN6v0RQDprWTwnBFRqGOB2IbO8PKF/43
tCZzDpw8MsatFwzJqm0IesNt7erGC/RsTaEdUUsF61roKYTRonKr/JnLpr5QRJLvYl09FsRa65F9
6g0SeubZS2xBlcjzJlsVGrnuSvudLeI8mtAs0ojBnnD0H1msLCGlvaSoyza1NRZAbcsZ3rDWZraR
bTq3fZ68+rQgPVVrcMqbbLNecPESnMaE8FUORGs5QoXc+8JtHefSxUg4Teeb0pXDSg+bO2mnOjK5
pqPxVELejQ8h5ZQLEZYGa9defAEQb1DwfOmTvWCQfJ+Br7dbRGCmPOP4ePDpuSyUMnHZyW+0Cha2
19YWBVb97jT4i8BGmzBTu482Gt5ggWmHXmDWBEN5UxncITtwtSxXtKSptTLrOgVS6x+kidZa7SXX
nwzwUYQ9JxZ0DWkck53wqWqQSzGIHfKU1AhpKdscPvSypie+5PyAQtXKda1h52vv0r5inqF95Ao0
l7xNAteEqSJzVmVm5VCWAnJp+Go6S4cOiZafBVNLdZWkYwikt98KDNDr0mv2omDL7/K7cAgkrXKc
WP6UIXzXhoWGiyeum5WVQb/OqmmVmIQ80A6iSJuiM1aMyR3nDDsbI+6AS3yacI6Ar9mNlXKLd3Gf
qJzSRYhyxbyzK/jbBclipcEa6w0KhLhklSoE6HAHZigcWESZhZq+cOja26gcjnhhjlH0SIYJziND
f1I0rHOZRUovjMXDVFThWZkHL21ySyA9yxRDxKKUVbcgIphRCn30WG+WelTuiimxgBti5o1MiYGy
HXhBVYCA3b0Rla96V98P/XQJtGDn4dxYxaNoFrzqS9WAPiJgLEwNAR8NOQm2qqeuGRBLKNXwxa4P
eLC5k5ooVobcBnkAkWKKxA0idWAzJq74WKclSgx2azQuESz2qsIuu6xH5yYIz+hnyOMF0hvWnI4T
YzmicpaO0x5arXnxMROQ5sOmBCXaDKuAi0AIwE8s6UTuggRsYN/dWEGHk0vi7KlgUsjPVK7GNr83
WdjNmO4U7PleA6wG5ytNelNjYOWvbfq+fFDNxZCsQ+gyhcl9jklSSN4Ff3tBLdeiASwinE1A2hew
6gjO7Mx8EYmFpH/qw3zLlW5XlNBHRLGEL25sk45EmU5IeFsWwBdL/ojRmFHo7uMip1IkYpOeOAnq
RvqAidx367J79J2iWSEnOonafgu9QGJzeREGQenRY4lCdNVF4UVNkM4atHPIUBtYn5p/Uw4Mmsqq
w3YapVyksp1dgrKosy2i5W9EO3fr3BiFO2FZXXHqd9RijkBPnCZghsOat2kAQt0uZGpu1ID4mDlI
gjztyLwjPwGMHMd3F1trrMCHpG+qhQbDscLDtbIl07qhqAjCicuXxopuoxT+f5SetKk6l7LelUF0
jpr4to4oDPX6verS1g1Gcwt88lJX0a2OORt5XvIK/OjdoM4Wb6bAtlL45p0/mUxFh4c0047++K5F
znubFmIxDf6qHsrvXqAeFQyF4LQ/k34kpnMq3S4psPf3F8um+qvihzRRj31TrxGxPhII8NKb5QGi
6m1Sic+qgfWlcaH2yOkWicRyyp8QvNaxfLG16ROpI21qLYUQXj9FUexmol9PrcIO4PhLUfrEJYSt
G04/mtQe3MgIzpkw1vMjKMLBYxKduyx5VUfuyToeR7e8B6D+ajnGmsYv7YcBmBStKpDIq9qMbnyz
dFMyVRaamr4YKX9xM/RrMsItZXgITYfyU+r3WWfcdkZyLozgtYtHn+ltM0DMpGmk1o+qXxzwBN9G
Bn+phmJ/qbUm5cgmrrubdAJ+GY8PCptvUH3qTnS2e/Ye2OhaRyel6F4N6bE14TMPHONOlt3D/Fso
XsbbSnEHg3oxVd0JJ+RtSpyKXQ/7zKO/YtpP5fRD57rdDPWj09hkWyUsVY2vQsbxZUYa+5mRAgDP
X3W/ZGV7W9MObtsEn6bqv3mxSTwMH6tSG3fz71vVEBO88JzG8StXYG3BvkDxVDgIXFB6+UcfJCgH
o+Q7EvEWHTJuJmqKOXJlTzeLBWcC/FPEpW2U59J4YuZ70M167u1wnPU+m1ppvHkGUJk2889R582m
pfwysLKCIDgHQW3Sy2vdqlaffEm+3ihk7Y6pvqgH7VbvS3PR9MUTmmcG9JW/rGvzEIv0uwwAjAwh
xqhaxTNBmoiTH4UcjoScfgd9RF3WN6o7jdVBsCXTCAdeahngLLCl+8oByum5dJLbzqnfU6gXrmYX
2gKglzsN7O4WYnppU5kGRY/QYoAmQqCFIChu46VIbmJWhDZ8cj1bx0P3oGe1ujBQ1ryNJiezbKcL
KLNjJ8TnkGc/4rwim9r2cT7JHAdqH54znQ+61KJ7ohvOZWRwGvFJEAzB5ZC9uOzp9OGxXZScFnnQ
I+oYg72eK2vOtTfHzD7mr89ysu+9xqcNYHGPin5T1VQC1lC+NvQgPcBfruU3T21UzbJe8axFXFfp
DkzFcOFVHKhx5V0vve2EbKopJhV8Svzq9aOLMPsE4feFvWmAbZU0hWvmY7ofRXooW9t6BYvk4yl1
CP5hqUW0UnjOtt2kouJdS/kLS609JynG3aH/LBKgN2IQ3Paze4g5L4R+3ZVqZi6MEoiMrHtMeAou
SVowbolEmc4QBVBRmE9lBzRFMQdga1HxUxj0/yczX0xmbMYp/3oys3n7/usgZ/7xf0Rx639DJM70
Bc8M2lBTIkT4OZchbpuZCl+1lJYwqDmYl/wjipuxDONulOVErUlb8gP/ZyyjMc3RmcvZNkFY2hx4
9h9lcdO2/mXKTmNPp1S30YSqc1YTnatf5RvjFCFKZHKpjmZ2KEDlTabqVtzszwA1AJ4fpuZBDk5/
rENJeR4kF1i+wyLJORbsItCA+xFDUQiL3KnQjZVR7CVAz/s2sHZFFy3HgKVQGL6EV/itna9jtQ6q
vNTgRnstdz30FGwAlaowM8GRnr5YEW83xnnrpPTKLcnde0TM2kti0dNqgsFYO9Ib1mhUNVo5JfU9
bvytqvXv9KdCeL9OsLeAIbZkaZy0pLKXkrkpM1tlz0jzFMYpER2A+ZyioPKsKKbIilGWzZhfUkuX
az8wWOyN+N9Encdy40i7RJ8IEfBmS29FUpTfICS1BO8Kturp/wPdGzEbRbeme1okAVRVfpknn5sk
ErDOp/KoKUAajaszZu6Z1pDjzfhLs2nCrn5rrVtGnv4gdV97yNwY0hm7lH0WDxcZFHvT4jw3UaW0
bJTiCM5mEtLsI70W99TCa1+CU9xlIWkGcK5LjdjQzumD7BXY09Mok6tD7G1nRvaL5bwmEaTvcTCn
dUeBjIx5OseaH/KjdTu3o16kT7Ntb+XWGXR0fLN7iGs1AELYazbFDdFjLugh6gyLFD9epw0mFv6e
OT5K0kC8H9TcoW9w3NTfJrxmm8KcAPxn/rOvgKhbabNq8IzD8+myJwxG6QJ+TXSqSe48djQLR9To
ISXkY42ToGlJo/VpfnZk9JnJ+NvLHP1o1+FDECmCuiGKQdzY+Wrs89eYOqATecslxrBwqzNq92pa
bmzISzMwhxIcDyPrwJTFaOHPEI5ct07ebQof6EIYNPOwSshvtH/9q2uZUnAVxs00rCeMiUhETYZL
ArWXKobEjlZj53qguQwdZtbaEwFSTWZ/RoW3VE3rvQzcrRsrit1FP6QvXJ7F81iA9eyjHraQRle3
ja9+K/0JFOlQJtueoZRNvmHZEXPf6FPFlTHi+ocEsLQHkwlN3//YtW4cstG5VKo4oEHGWzXw+jps
d6A6IQM7qJsO2xenwHMxDSI/BWHZLgkmrRwDLb+xYEiGRnLCO7Iq2DM/5SjddwMSnW+m6s707Jg2
WOOYRc6Zpws2imuWOZCM1jxQEnD7k7/1KnSI2osvJQVXkE9NfZ3aNcoTNgVhu/FdizkNdc5Ap6Un
sCKLqHrKhzLYGdPJF8pctK1sH2TcLwkvx099MfRLL7HdHUSa5AkP68E2fHUcQ5txi5jtevo3qQr/
CklRv6rHYQS751SvHDjOfdvLTeQQeq1K2i/hCZVbNo6LgqaINi+cDXwETtgB07YsElSi/qvq5J8L
lH43MkJwMSq7rqEdciWe5eAAfm31k/BrfW+0JSBnsvxgVC9J6FOUZQGes50bh49+rzXOrnRAwkJH
Ju+Seuw3o3RkZGbiFDHVi9I7pFkXzTwHi9SbCHgTlPKDP2Itrbvu3NYz5Rzq7BSr4NzEWbXqPL/d
tIOhAJpFw0FUKT9epMRGyx7H3orOklBz0lOQg3FBXzi68vajUT+HOoNYWPjdsq3DH00vfkeP1qYk
9951kZq7NIMy0/UtYS/uxjU8uTcL2OARyP3J9esDx/ofLyN635AP7dxu3NZmH+/qeLwZflHQKpER
JCND0w/5C5qR2sP97bhOlnqaVE/Z6C5SDfRvEtgvAy6xdR0zdZZDC9QPdItZONWxU5yRjK7OVtJR
p6hrzzZPwZvv1J/cs/maGS7gb8kQfQjS9twFiAlRdYSzGG9kQsA4mgyYaq6xIn+0b9zwp8yjpe9B
cewF6EXk2lfpQ80HV/yvxMUJZIelou3sg4wBo1TFmOzQpaAsJs6NpL8pAfgV9ToZIQY6WcaxzhWr
Jilesf2lHJbn/NQs7BgZV7jVeSsisz57zBAb7GbqImxzbU6IrgwQi6tk4Kc/qa7czzgBoXqQZ2l1
8kuRH4Cmw12Pul3aivhSdO0DqeAaiQ9TENArpzj8fYl7dFncrzNr9M6bwxbeb1pxsCIFZD6cf/n3
+6Q3PCQRRduu5hrbJO7eZbFNE+dXiOFmyDreC9BhWJqC78hMNr1hfHS6+NfTIXElEYPsITCCIWLT
oNElB9em2x3566mfQnNlF6Wz8RQeM3VMNba6ES5kFgBGeKybzIgi/5PVlhfEE/Potjg1K2gOWQCW
TwMwtyMYAhne1/5hLKDJIHO8jc80Y+Hk5rdlSOsijbLaxVb7E5sNPQ0Ox4+yuyu6E977KLlPrQb9
x3FBQFacMvQo+x3woK6jutxpJA0O2BanBbVi8bpz4p+60hR0oEqu/FHj4zL1kPQep3sVTf0NGd3a
tZX1Erl9teqB1LhtrFbDpPdbK6OO1e/U0S3dkhJ0aZ/KwNvP4CECFBPZuhCqEMaO7cSoZJFblNQw
U15mEe8eXudfv4fY0jUUhA77UFfawrGEvo80azOWfyqlp8BD0Moet+Wv7EV7rtvhvWpbMs6WsXVU
pS05KQ7r4miEuAfyVrk8yOyTpJUN74e8m379QK5UW5UdqjmWdneVIR7es7C+DUNu3G3VsylCImum
bFqGg0p3AxiX2uEmiwd0sBxu8ejZ1aH0sYlEtGYAfkDmLgz6fqqJ/OVYapAI3olfoE7qRrKTxFux
spTuihsHWgStSuzL8HmQ1xzXvuayxPgT9ZfVKBjadLsugQJeun14HaAjLpBkHqiTNS6qaaYtmVoG
MBQNykAtlJ5P/DcZbkw47WuqFOj3RTnOB2+JLfwg0szch5FHRgRC1DLsmSOGVYfRx8zOYScM+FC1
sxDpYPPg7k6BPr54DW0GIe6UNPLh20qSQj7R6yNU8tnA+eg7Jmtf47usA3IEdY+c4njTArjMv7EH
mYjH31jgVoBeAfgFrX0xIM5eaVHu1ehh+uFsnLeo3RGdteDU4mKliy3N7B44OwECRbX6Succ5aZP
DPrKLfh7/oeyM0/6/CXIH7Mp7g5had7qut87smainE5XSeOXJ51xQ0C3x9VASAPw70OBEDivYKA5
ivwBC3pwA/SlKesD1C7pfMe40Z3xo2WMb3u9ZT4inGUMpIryLpYFKyL2y/ZtFVf+2fCjdJtXw0ZT
bveRIi+vJ2au1JdhM8ls81ykWczkvUo34ciV7oJ5ohuEuzXp9XVbM7HkHT+4ohzfbaZVq8l3GAR2
JQQ4vwXb2TibcV3CFN2MngUoUYO/TZnaCcR1+YwfamlXgCvy0eZM/sspJ3nQQyZorlRnvZHPWHNJ
lYXNtNHToF22RsVWPoJXXGHNDWn2UQbUUYenadim7prqrOaKtpL6sO97k4eu7g3Ws2EezQyEvA1N
6ugXYXOXQf9Sq6p5bn3KZlSXnI3MbA5Um8rgmFR5sLDQCG6+0L8NfJo+eUFQ57xzQ0tc3OvgolCd
0WJggfiTcSMC63qd2vBfQvEfY12buR9+18oUz2U+0u4IQCk12IBX2njXw6I6JJB70Wl5J2HLHpOY
joTOmNaE2BmN5/k3YzrFKBoTSYHV1/f6q6/JL5FlRxjcaOWNka5CK4EZ6fgX4RJB9K6WYvs0G8yk
D65FJ24hphEadpI9lw24W1VAZaZMasko1Vs5o6/vvWJYllrQnbNUGwCZDvmqs4lEEJ+sgQP18TIs
6/zoxnbzYmo87wzYUmfdGqj6zaD14XQdOodb1RpYfz1MZ13bv7ha8A2c6zwM5n2YeAM7gzggHQ0+
KB+j1eSbLnK1JX8mt5AVjbec9omwCy0ehXq1rd3kQc3+WNenZiRRzoWHO3PKXF/DUmA2CphIssfe
w/D9AvryXgLZJxhfnPKm5WTDnjyoOEOFZQb0nlt+kY48odmGyV1P6x2LLmpOavEJ0Me0tMJ0M45a
fsipjZ9IZNEb6Lw0bv2YEu34Tob4Go24LRy9qVZ0yTz45daHWDtPH987Laj2QSmamwYLWog6f7fK
Gk6+4yv41vn8WFaY5yZC9SK+ESYCse7SI+QwNWMEZ22Vwp9QO9qDGFOGzPl6aPtsn6P8HRuRXgIQ
R7sJODerPXanIg6KldZPB6r3wBvXHZ4zhzqCqDlZlcvIJxbpVsPpHJT6q0Bkxgrsw3jFxjxvgSef
h5Gbl+9htUFAyM4wHV7sisPyxAe9UkxWGVvLDZxmUk8SRrfvlOohH71Lnbmvpuurh8HSJ7q+ogB6
mDxVg9J2TYCRPXnMLeUs2qj5bHsxrBI3e8KWXVDOR8VLJyjt82v/oc2sVztPSPeW1ipruE38OKaj
Ju8vhii6g9Yzh63t6XNQOmCzFMwVzasrSBiz7NSe00qpfSvlOTZBuim4mErD50DBC6IgppLBPsVp
om+mNnlh494vAEf2gAg5pKexnS5lVrAEhG4IbH+m7DQCdT2N+m2fJRsnrN8BOwy31jqaZjE96Nwu
YyejM3Nj5jUqkTwdfWUtptbwKc9ru6Mh4/00NMHD37e0DK6bV+cR07tMHI35ixq7JY649lxuVAHI
sTMKdN7IhlsfApMPlAQN6lOG3gr421FhRzxjii/f6swj5w/zJqKip3QVangCB8SetPqcRyxSCcDu
7RgY3HdhqB+lBLHfF/QuFR0b634yblQcdKWrkCqBoA9WeUj1jmq9ydoX8R213TzZjXydnOFJZyy9
0BInoiaqCW6UqZ70Mee5R/elTUbvmdK3j6ijgSyjDXUvnDDfBXHzoGtsg2Mipcsxhy6dT9JYZFma
HmRGV0jIAMEJESWq8qlNsaBaD4HHxQER0OHtLIZH3bHbQ8Gil1v+r521zXKCZgcycGJm1XLOdQQc
x65K6WHLsLc6rQ1lHx6s+eOSpt/pqfdEm3t3+PtiDOG1HoubldycITVWaCQ9siobz9Hc9OS7brW5
DkhELDHUJBcmvcO6rdgvGMLCfzLZgBnTeDplMaIHLvRiZQ7MgHND8NBN1LPJhbyJ4wZcdA812L46
rcQ6n6pg3RfMNoy6ORQNXiQsCKhF1P2aUs2N0mQH68QSC+Rd4tF2/mlObGxdETwOUftr1KD18XHA
pgfjv4srjEQ6R8dar+XST0lh9B6xmED/cYPs0xdDvWpTlZ/qCCPsbE1KPeCUJX/GSjX35kzOS4t+
vLe5DPjkIuoSS7OhI9jMKKOXSQ5qP1yHsjB2sjaHDZHBk27dpGoGGkxoHdEJBDj4fny6yTH4YSIU
3GmI1s9wXjYVTa6sGxkh4dA+qpAyLtJZ22S2FxGiaEDI75lZw22TLgVoDTreFJ2ACuR3YTxqQ4rd
YvC/uyF4L0AlLlLsTpXtFkenwZNkVdjmgjgqd04CGKoeoouZH33fArFJ3GGRD/7ZCjnCiCCmljl4
gSPPMXCg+XPSLr6sHtiYbc2S/sjJpATcz4uLjI2LN7sTqkPVKN55j32+snjeJOqNnxnIczfd7WKw
cdrm32U3finoVA3bQVgob55fdFslngCYA/61+RxN7OaMhdxhJd3xFMQYxqJa+PthxEqkhHfJLJYI
9EoacOi3aWfUQ5p55RY03JbOMi0vX0tywRxfkUGMiY/OtZi/OvIVgT3/824O7XH+qYSLQbuOoaRU
9CGN7W4URrPq4uLZp/R34wkMu2KaDokYf60szH4j8m5w7on77AmA0Ls7MAGN4tJcNzrNo4lMDqR0
aMIQrPuMPZPCPdf12GwyIbBZNA8aGzdADTims3Idaz+J6HyEGc3H3BleW8hSN5I0IJgq7VTqv14n
f1lVK4x1HB7Kdn7eAiUYXPXcVeraB0pfQwQaQO8bJWvc2sngMgnPPeuQYBeDIkjU4hzN3Opc1FOy
o0zsg/YeY8e+uMJ09AoLc5vqj0ngqX2fYEzFP5UeFaWtQ4HRwfJG4zKI6bPN77p8TvxmjfldLSE9
REcMwitraG5VoT2XXieuUVfRZZJA8BvS6Zj2qXbChXyYzO4eMyDua1O7WfZ67FJ8Koo6EHrixoWn
c5zn+D24Q8uoK5OkN5n7ev2itF08wYWGmJYMR+H14RosOoTEsr+IKV71lKCjWOKQmb0cIrEvkNBn
XYIoTxptyzj/B0qMx1s/U64nhm62Fh49aG1LUCGwWN0kWWOGdAg0zEnNoEE4XjIPoJMhaheR4B1t
J7o97GBnx0Ds0Wl/vXAw1vrE1LTCFju0GyldHTuGcVS9vKIC5GRY9deIqO/CRyUyxvYtVc1P6JXP
qkKjd832o6CFU9rbiSr13zClb0QP13Yn8A9MUIXaEkL42Dja2kltjGpBh/Wjf0cwWCSNRbhgSPcF
TuQl6Y33MDJAfmrbPDHfCptZbAWfYVkLwca2yVcpi2FajvSR6MWddNNNi72LXvLPpXzaqhVABVxS
9QTcjBWmQqTpuFPbSecB0Q8aNsSsBwyOsFNR1rMMKIBca0W2bJNoXOuB/0ljJ6C5+qP6KTrUGlDT
VMkzJQz7c2dO3TqM+IOqzzdKD95pHm04BLdvuES1pRdkt8gxd6WB4cOHZ7GsR/+3betmDad6aefB
w9D0P0pSrtdrWHI5R18CZT5rka7tO/nlzElJzoLeghIqKt/KA+DrldCHYe9JXrgTu4cswm6jU4ZC
e01+GWVJIIRzFcarr3i03/tCZxvtv5uM3YD3ph9TYX+HWcwjq+Tv1fIUa1eR5sna0dg+dGH/GPWC
+yt80oVwNwpZydU1uRVDTMnk1FM/Hr5wccAOjsJbKPT3ItC4OQsHx9KgL4TJ/VjlWwcqa5ZzkQyB
fCG/oGNlCY9ub28SFx5RPi29JoCYq+rHLgESOSrKcaZl35Jjc9HEyt47J05/deAoMEceyYmXn2Na
7ksLoxrP7F/igDTuwJImQI1RUc4FuMln0qu90NLn1q7eGHydKTWgnYqbaEFhXbjgxv6wc10tQJ3W
C1mhbhs0Ts1hPkDKWAi9hIgZK2gcpnty8LC368+0Dm/I59DHe7Vqt57HqZ0y2rWrefMuMvxwmDmj
wuEUnJB2hxMaTMdOBzG1jp7tfPqJmJ0spp7lHxFpn3bdVcb+zRJ8o7CYNoQj3l+bNwemX81+0zw0
bcfByrY/25G4ZvNoBU220rKSQKj4bLgE1myWaZAKjEMfla/B5PxIGdgkZ6arzi6bfHm4xIW5cqb8
16a1F/FSPJBBwjhxNeZ/mLTW3A/EP4PZ3VlnEfECPcoP/bdJGBcrw85NtXNBt18G5JXasp1LJnEj
BIhysyMqQWAq+ygD/1AYACRLTopct1ciP5mi7KFXIboFdFhoMrxqxIfBAyNlZAaeseFUJvKlmtQp
zbMLy+kLfFxqIULO/uUeI+td17ANOPFSFVWPh0D+GvmPIWkfwu9xcHMjgeA7PZhZ96rXzaYCALIA
Y0ZWpi353OSmBRKzqLHhAD8/0epAZhGLC7cYChyo5HPhF8yvqlutugcEDrnSc8HQxre3nAoM7ELj
Pe6LPeBUFLT8rZ662cBdPvsm6xvI9UMwihQSNciCxlriRMzwOzvuCp8SbPf82bdXBRsAWCUILl2+
Z2b6LSkv5BrKuZAoOEsG4wWmpr0oR4RUFCMZ6CHBKxDkMtH5sHWcaY0Bl8+c+MFBey2FcL5Akzwb
afaoRWa07BifLuOkOmQEvBaDlh1GK370ZbGMe7xSctTvdJTwXyq5ztnHpNQcsilTk/3i1jQMBNkz
UVljYTbi7uvtW2f198gbUaZwT0dzL1bLU7Hm5bpR/2WBvybr/xXk4gT96F75IJjbwVPrtmyzFein
jY7T5xT43QPPV2Uqim77kytJVdXVSabeTcbpYszLf95r0mkvoTCu0sywm2asqnFF5QuzhEWnHbnk
jlhL8fbm+Cv+jJFV/w8x6WTkOkGi3TDJa9F9q3pslwMj2DLJvzCTLkj53UI8oU1n/wylcUrIhC2E
s/dqK123KauKVbR7uoTXZcme0WFYYdtyV0R47UafY4uTPcu+XPl6+FTiQ7HBWSwKc56IymU1P3Js
4X9Dfv3MgQYs5+rtih1dEzf33CIXMjA2zuA9lxHw2BY7/Gix9GpkoTXZvem9/x0xIfTz6+CO5kIN
nA/G+lTUJr1s3Hyt0937Klh5RXnQggzzpwzgvmdXq8+tpSkY9QkPf65Ox2Y7DC9W7/0U5XDPhuIZ
qxj7ogXNlqu0k9RtrLRuyKnwYfUrgWxgJDmUFK2Vjry0AZWS+Xi3rPDJNNrDCPTNjOLnzix2elC/
4cvecWKuQCT4h/kP10nwE/rak+XhxE49a1GE+UkT4c2o611hJpe4jr5QWO4h2eOlM+Y/dcRnzawc
A2xAfqFU/i6hjIsY0tZKgpPfFlsYqB0m9WW21iGJsma1bwyTORpSbOhpJHUmB+dq7LnfPT5RK2C7
bfVz2AXFaDK8rREhPKVdSFxrHDB05oqUzVNiZdfaIy1RCv5xVaP26nl6kWSTqExtj43NjFPfEuH5
Jp4RLdFw8gU8qJcGqA9l4ujze4LIz5HrvQ61va9mDTvPnonIk4OiG7iwchbgqcYnODGvKz+KkL1L
TEe03eViycn3mjbyrjpjZXNuanWTWuQhYERm71h/YemmXKngAY6M664W6E8EvoeOAYXutddkdL6F
1pYAWI2zQYgoIyxmwggNffLhmNxC+911+JG9CbxfE9KZGFAFYwTn3p0d9WxOxjpZ4f5oNglN0DgH
OsxoWrV2zKpbSs6Ws8bh+nQXNRFPqnRi2ejSJ0IkpxLKs+Z3x3ieUeTuGzPFt3Jo39g8Y6+uQsy6
XLVhvY2VdjPwVPLA5Z2naGyDerq2amqbsoSHAZOxt+jDUlCGta7ecWRa0QbFm+vO5oP8F1f1F90i
xAL8sz++E1U5dRb+vgZwNW8yXliMWgGCGueyPWUac3udOtWpeEA8OEeVcy6N75T+jMzpl13VH0vL
Osq03HAC3Wc8DHVXv8ikveYljQcIO4uqw+tWynvaVw2C/o+nHrGYHi1Mn87QLKUXUMuiE2AHWuON
w60sKGvxLOx9phH/0yYB+xusLg9svRUfyGs8LOLouUW0rMFY9bVhYxKl4VOi9aKMUAL/HBbj1Wcc
uyhzNr5919/1QIzEg+Q6nDfPhKDC/H1M9Rd7TL48I/lVsr1XM5fMSPiwWsajHtZhiZ1nSVdcuchz
WIO0ftut8R2MTAu506MwO4iWfXg/ngyv3Em7uYJJOpXTD07krHeuU8rmpIies7rZhrRQ+MwBETZR
5gc6OQoiicpH6BFArtrkiy62bxn5b4Q7znVZDqfJpAKEXrmrjdC6dUIa0nxlnw23+zET6yh09zx4
BtQdHs8eBljkD+ZMJz6Ge15QyZLm44eZVyemdit0ikU2ua/M4p6i/Dgp7RNpFxvESOlj3F17VO5q
qN/K+SFjuZJ4TvbR5PqjwJBfR+rFVNmFMc6LzvNOST9mWfZWODE+pMVEpyPGM2RMD6vwnQA5p+Nw
N+LKASjnnqfJ+e4oZF4m4xHMpbVtBBbxpnhnl1itPCuidbtmu6L5GrQgmhkQkTYtAm1UBsRzE/Q1
WtwjC4eCNbyxVW/2Pi9pCJ1PuyH9bY+7XvJ/VBbPwyQ6aSQSxL9aGjeKUi6F738aefjpqxh5NpnN
P8j7NbCCAGtxGLHJRXDe6mxGXGIOegNbSfR0gWKl3ATc33Xi/vRR+Js7xVIjLbJoch+MrkyeBz04
F7N+kJ50GofhSxicrOCArnKrnna0sLxGzhfS2AtDNSx8aoSt3f/Dr78puYa9KblQYTxsPclUEEP1
BsMlp6Eh38XJdLV7SSiP7ofKnnaETuUq6EElJd58NEqCgCENWxn/Zoqcuh0WLVnGNFrX93ZO/enW
+ID5YR33tJDNSV26TRl/OGZcHdzQ3RT4P7dI/w+DQweA1Dz25vClSqtMeNRB5Mjzvl/InN15LTgt
aCN0RdphGNmjNnhW3TwoHkqTk6xAraEbtlTkYGoatlUYf42ZnC7mv8mk3kW6wqaG2z+EMqAuwEAE
rastGtpn0a0LRGmbAdYybE3a48cUEa04oNN/1z0s/VR4ZzE61g7L7PNEJZvRBL8oZ9mC9jFqUjTM
7rruztLsn21iTjnkUQgf/BRkwaXp8WqhBPTUP6THwtWQfwisBGH95YQIOc7sHnb7a4FVYEkUjmWt
7jj7wUqZ4TQMArUlM+O1I9ML+0IixAwWeYqUHik9w9kmA+arUl+6uJREZ6xL0V1j6l9pi8Bigue5
1THuWNqATUkupnS+yAkgL07mWBKq5oxkaogbjVpFSXptqFxuDNgHVAhXo04imgG1A5VgYRFkG2o2
iiatYe/GI2RYhF3Qxupkt/ac7nnNEzbpYcLZDN9JClmAGz3E76NKFAXGdDfdTR8Dhvt20YnFa6BQ
QVyjpoq3v05+us85Qw3wS5aGztzJT6pV2gac5fXwFLkJS32Kp+RvU4Ox9q3xh8cy695VxW5u6nnw
j61ct8S9xYs1WafSUHcd2X3yGYMiaq1Ma+XHbOPYF+7Lwf7WhoL8FAtnUjV31xuuukalitnr7+Yo
P8qOTkxynxsnV5fE6n7CwnrBkH9yebVAL/hxzFcjUZucGorNMPViBT6/7h+mjGyfWdEW4nK7615O
DMLYep1nbyCHPpVWx3jQ+Uh8aW0hQWBL4aCR2vwp7VUbzBc6rUHbVNkjyvHSaK0NPpJg8/f80/Dn
5X65GMLuSn+0u2KDIjlvUedqjxnoo8xfUNXT29PZcZpfm20o2+P2iFjEB6C6O34WTw0HibwRDdTL
F4I6v6in2YomxToLP2ttPjM47S2T1seQ5Ma+TZn5pBW3GPLtIp33OxY7IeU7P+RqHzPr22N7tPTZ
Ki7yoNz1ocR5af6S/RyWYpDJitkiizNJj6WF6QDx6qXJSUk3ZkUFY1YfgDxsk1q9U4nEApdjZMFx
oIsYCrXW32nP3Zt4/K1m2+dVuIGmTE1l5HNixyvXQk4Y0P2tRtDGyt8rGXwsTDySIiQpGGW41P2E
zQbHm5GdLXLiujI7Ng51+B2L5qNyFGZ4Dl0QSfsdP+C24aG+Fbl/DErHOQaJwbPLdocl8biihR7W
0iUW+H17+Pu9ZqQnB/VMlpypScmBpU1snPU1nYuVGY/7kbOck3jTMS9MfcVO3CMwRYhGaOOpCVgL
bJGpQ5516mBkLOqGdShQgtm3hdhk5m+XkW7vh+RNJOwsCppxVoFQxsFq2ZCw6MOfgEJ80OAg8veJ
iixU3M0Qg/ZTo15k3XlFoGONLftD4BSYKF3rjVggVASClGQlnGOZDjStcnz6e0V/X9IhG9dDlv4Y
dQEGwTDX3vyS//tSSev/f4tFEGW4oss0LsExZpGjHwaOt/t4fnEy5Fk/f/n7lSV4Ko0VvYiaAHdh
1wciaM2BpoD68N9vc1bGuE3rHfvfhEOy/1TH5EpMl5qFOGMTDWwP9gerRK33L14Lx9qS6Bgts8iw
Gzn0cGQm8F4gHpJ5xlc1fYcx+rKB/L301C1UbNaZRo6ev+0lkVmhNYfUYqD/9+W/39q6nu4MWsX9
vEdxG5MO3ZkysY6ZGjfioenmnUPU1R8jB4v13/dSJ2Mf8/cf/n6pYKJ5PPPmP49Dlnrf+ct/v01A
0yzJOtxlJT+Dtjh2GZTj2ICKXzRccf/3K9/lQDcJERLVDFAwjX8cg7BxTWDGDsP8xZ5fRCxzdPwO
CHTDXvvg44ltcdFZkNnXsqBdqqaNUMb2D7QZnvBGdnGmgL2POVUHMX9xk7o6mER02nbt5My7TJyr
U8LF4h8aL0EPtttl7mBpoi9qN6nki1qob+Uy4Kim6a3TQhiq0AS5KflObK5jwI+LuOPZkWAeW9CU
/BIN4jGLrXSp58VXqMQJ+teaQ9GhaNuTl3k/xtDDuen8dT5m40M4Epf6CSo2X3C2KImHu8Vixafv
2BMTJpfxRcm3G1oZU73YFpyxrtRw4rMW2OdowthIO/7SEUiWgXA6shklMysXrmSHB8RPjwOdICDI
sDbsJ9DAtOogrtPvlnHxNeveDNsTVgm1cm0j4N6Pmx0Zv7Nfj3t/KBkKtH17YXA5Q9kUw601zgzt
Yvp2TbIMhhfnvNWEZ4XO8LHZIttmV3PsD5MjN2Sm/L3PUI7anBmAHEfrMAho8WHQs+w1EniGxkpS
1LW2E4opfFvkyClUiTsYBt2gcnHjyFdCucWpddhreUkC8MKyKaSzdYTqN2A99gNLe4/BuO+pW9PK
h0j7SoGfTJuR0+Ta7EzvDGjuCVMtO1frNgpyqZjJ8vmALPf+N/eFtMRpsGfiIF1Ba7B/JYfx8gtx
kNGYYoIbV6I+Jnj9mlyz9nTXG8TO7L03TdBW9G7c1Bk4vMzDpqR0IjsWO6a4rYqNEabNOmr1d2FJ
5gE1NQSkzDg3Thev6pAz2V6whni31s/sByuddQXbG59cjX3SJJxDXRs6kojN94lF/RvEhIBcM/9u
IuwiHqlNbohtM3Uvlk/da9bn9r4p1c6hgvOOEbNfWw6MkMk8YhACPuDsNWAYdwtShBfOrS6BXe88
JRoy/FVMvJyXrLkMXDKNUixaOm/g4zmUk+RdSZFGDwLeB9k3Dpe6fXIg9454IK8YVmmdhUa39yBx
cxDa+p10UUMieDjQHk4Uu/PTZWhShhvPIB3zO291j+Am0qTSKLhXzHEinFQI5pF5o5VxpdlethUR
MGKSYOnRZfAKRJimZl3Y+7b1SgpS9AadnD1Q3GeHnlHcE6BFKiytHOGSLoNFLOPqIUn6jpD+/9g7
jyXJrTRLv0uvB7QL3Au16I07XIZHeAgPlRtYSGit8fTzIcipImumq6ysN72YDS2TZGa4AHB/cc53
RLj1dT+6svCJaRGfdx7HtyRsvPxcE9OMe0Gnmd0voYV5itwZ9ml20bPkCRSxidA9bQD0swGTWvRB
AEH1GuUkvyVZdQ6yVB6tcmFdw9kW69gATxMgbMDC2VvEF7Z8k0b0SxvUOwu7mChuyMdNN6Z8H+me
Bwdi5YG84J8LrC/cq3J5oyHuABasNQpohJscCBKOTWARZpMTwGYF+rnTNGY+ApldybK+qAkY7Uiz
vf5BamqoK83QQL4QF084/rYwJ7MNVrpoZ0SIpDpWqaccvyEKxuAe/unIMyTq94ZJEtsEBWKbNnG2
yzUiSaolK7ht0pwBTTft8czoBMFzN/iLPsPvNoPTY6tY7i7f4DipaNUK2D2HFsnPwS2c5tOxYqpq
2ymu+8JUDFAEDqsc/kJaDFcoqbXrIVeP4PgsjBL8Ls4Sk7CJBtpfG63bObY3kBHYN/muc7IbGy+w
kSanZuxvK1de2RH/JtDVjHGxqb2fHzlgfdyP+FCXgmfc2hFtexM2BkCGjulAC4zArN1zjWURUQX9
AtPJ4urnHzrSqd//kpl5/CZNZx/LTnzojdj09KwmW9fXq5Pul1SCTnfBZBIcJr/duJVN3cmK+2ko
yARztOt+VsHVlI1cDQN2giQa0CFOenicqjTZsP9bS0J67jE1v0083EZZQEQci5u4s9dxh7eQA6q5
L8OXsYyiE3J2iIlqDbdAHgK/QjY41ogjHHmSwyTgGYxbEoLlqTCpjKdKutcz1N9DPihqyeVmbHBZ
LkfKcQwdmqqGqGxoixZZRuIW4z22fYsnGU/qINHUDUSHTd2Q+Bc17hZPU3PPkv6pqfxwbQ8kqTt9
8MG6EY/eHPdryvh4BxTDAE5MsF9ESJI3kFzNRH15iLmBug6RDDwnd7ZhTFsWG6ToanG6UzkKvKhm
DjlOX2HRThsrm+h4o33TiZApgfwgb92lRWxZ7qd1uSBb9SsFaNxLYVgdGn0c+YB7mo4x3P78qzBp
3Ftnzp9kmF37kRvuO6gdSI8LeTAHF4J7k8aekVTFTcdh0KW8Yt7YV1v35yyWzV0QMGX8efO52R90
gyO1L+d7xHfRjRStlxYITWJRPXZD+d2h6zfqqSGdM1AHmUNHD3Wd+zoxt6NrG6u+b+F+5LRDCjLe
2gbIekgmrB5Tkceea5or0NLqVZhypTq/udERmK2GYoTvMMgPV1f9Aa61ezb6nhmvidZzkVHh8/Ki
9BwUTvvRuET3TTIl17TJMkAr7VeIgBABHibZsqq6nVF21CEhY8if9O8O84HVskIM2yK8rVIQ57Uf
WDvVT831OElwLf5XgGP4RS7xCqRhqh26WyofFTxpBNdVQTLcprN1saPC2OZD2p6cqnD3P5+/Nbqw
/xTdzRhZV+7EDf9z9Dpxlm57Ndp71aJW7FzzQbTVfM71AogPSfQEe/PTpsS09sAQKIQQL9+Rjxof
faJ6gUHPEBw4xxB93jhpYn80tvZZ7nDGJS9BD0egBJ976eu48MbZSc49cibdN8b9oFnVNp6XHhjN
sAbnaQ210Tpw3TCHHRH3DyYtq8CDfeDx2F9NaDhXnTkdLGtI7lDQIJQhANcjFX5i5IvtdebOaVM7
9OzU7W8E5dqJBzjcrMp5+/ldrdX2NnKC/Hqw22MnS/K09dn2sC3Zt3EjGk66cNqCo33LlTBw6QZv
Q5L9/otAy+yVgjpF5TJvEbW3LwwO2u3QIGTnhCTru/LpkPoiPf79VwuzlMu631VVMOw1uzCufTHl
29DJgOINhs48ya9hHWmUarY9EouQssKqHLzkNmgFS6pomyC724/jQkudjn7FAgYujdxBSnnOreLN
pk0lI0m/WH2FB21pKIdG1KiCcTHMk5Fx/ZTf8UZUqX9fZzC0lG72x3EoVtFgZ0+mwwZgZtHVCSN6
mccQvTm7PA1hZl1M6uDngbZtEjarUyWMDSOd7mb2uYf1FkNCLsbQXyOhJ3i+SL+GhG3YT0TKtPwq
EP1zYTK7IOa+3Zk80E7aEpBZDa5HHhkmyeUMibnbuH3baY20idG40ybwWCxUxcU2R1V04zv4Xeph
jN61sDzNU54/6aqzN0vMHRnp9rZO++mXtImtbIfX0AWz1pREUM5u8suhwX9iN3GvDaP1Cy428ET7
uU6G6omZlrNRWvVmJ3ieoh7R8piWyAZGM/uAXuXVyqbUjrXHOmXkg+q5vzHwR1hW0h0zE3gTQijr
1zAwXw8ysMXtdSGwAKq4LE+O4QS3CZZRdlmOfg8WiUjKedp0Xat/gI/nNCHZIUDV+NItdRwihju2
A79wyoReUE/EzQC98bQA7fVE0QyLm/8QjS5qNqExvfOTfjubgs4W9ceqd0S+5wU+hCT0oafXFeYw
/6waRmG+hpRkAjxDW6ODXXPdnHDWKt5Nhf5mQWIRhn7pkdu6nZluf+4VRqwwnxZ7v9Yxc5fRiPON
CqPXnOcoGZs7s5GvCAzDX2TNFHH/0kaYj4KpgxpTpC/1qMBU5MreFyorz74RXSMy/mU1hvUJ73Kv
1ymopmB8nY3mfa6L4cx+SiyRyPlBClJ2zI6tAdOMckNyU/7Q++gSrTjTOCX9YEeoGEv0uMKkUGmn
OScSbE7y4WKzr2ImnTuHNBW/HFqJXWUgrx8LkkGJVka6RLARY5ig2tajH+6NsH5Gl0RAUOajw+MM
W+cRfgRO14fAia4j1cy7348wTo8ry7zuxNR8l13xxkjQ8Bh+TvvO1F1GibV1bTHo2UFHueESy4HX
NfYrK4S7xB5GvrQhIvyZRDl94Jsz00E7/hiw/79R/V8Y1V2ouv+1UX1bf+Ufobbr3j6/0qIrv/4M
E17+6O+mdVxnvwkhkFKQcOZSPllklfzuWl/+E55xEhRsQ+kGWViETP1hW9et30xUMySHYCTHSa7/
3baum785EvKMKxX/h0kSz7/jWld/JcPD+9MNXhW1iGlAqnbUP3jWk5mKSkR+49Wje+nb6tovmZgj
dLkZ8/xWkAW4yrIwXGtExCX1uwbx2EsMqkibzDZDzRq9aApOdPw1EVVkusAmLD1MN21NCcRoC8EX
HCBfi77jOiOMAqo6k163bVgEqQJBQ9CU68R1NppRJseyegpnB7quARK3RCFoZtQpi5qmjIiRqNIz
6Ior5BKfdQoDdmIsorKmXxWleehC819EdSrx1wyBn0/HtfQfcDOZI6Tm/dXRP0u9T6VLJah1An9e
wex/9I/pSDsSMAf2MTXj41d3UtffmeFtUklfXWQYhHODJZBbRs/UqKQ5++29gysuGzHN1uZdFzFh
zt4s9NHriPcahvVwtTRjk3LGHf7M7ZDG8Tpwymcnxzrv5upc6BlVbfti+NYhswsQOvauRXTALPCF
fnZZTuWnmuZ1jdwBDp71oPfyLiz5RiLZoZqHLyI75yZW2svIvD/sjbs+aWEigx7MLMxx8VScsOWx
3PoIhuk6EiGBsmdTskKMa2fjikhgdkcE2HTFymWpgEnBIlahNY9Ece61GFVEoMGBckNFtnYB68PF
vY2zjSptFcroe1TqJpHmnU8xHAv1Wszpt18mbAv74rVJ613fu6fQtW/b2r1oZbcJ3eHVJnAgCZsX
t1mgdG783ThqUX3voDx7fhfeh3N+ikOU+BH8nX5gb9mc+tnHozry/ejFOK0S232OXF4skZ5wP8Jy
bdrsPueJimHqb13kLVHcP2cC4JFfunBl0N6sQOMVRCTk5fLrpke6oSbWlOgIySX5hdt0n04+44k+
+Kaa/AwxoRUNr3GCosKsmkW/Zj1mLTjRWc8elwsF0M4J/dPGDIkxnFLIZqI3mFAa6NaSRw3oCjYO
Xjh0OC9TJH9XldzodvhUNHgCOmtO1l1+E0+8IDIREKgQ8bmKdAYWy8/sUh9Xt0/lMyUbc1DfcEwS
DfAelRm2WY37iPHeA6ZD2EoygEUXn8ZE5Z4Y6ZyJstiaRvnSWRWrcCIGrNa8Y/rVk2i2t3OukhHt
xMpBU4tNT3+yOmS1WdcfppTVlDZzDmrwfFkA9dGmBU2zt9CglPYvXZc8JvLK9UAQawe75oLqg3qf
tUK/EmZ9C7wA+ThzPA/D1xqJiHYTuM7eMIpmk+CY9eqlSzCm2t+yLYU55M57u8/vgpDV6Sgbx1P1
TeJzowTcTeu8YsyX5eXWMrChIShGRlEIGtzkhuDyaNu2M3l88bkfObUlyDNRO0sYAIKZrCenXdzh
xvdGDcB22m2oBbjHw28rqe61OjlqmfYSMn6Hq2U82nxEeEKVw3QpjJL0EIO4oWxEMYTkyLc6dz3n
2IF5EwoR1HRlBtwXRYMTLZz666Ax7kzzpsxy36uTssOudE7ZLbOgEagTxucI98FK9RRaOfEtoAta
JqeaQygiIuVAssEPzxaUHA/b6I2aZ2ddoQLo1EfaWvjZEDuiFAi/YjN+kvG3rFxStrEIebPuXOlC
W9lx8K05C2DBFMsqejyTIoIBM4UcC24lwVyWHdhkbkCq3ph5e1V0cbEKzO6FOdeKsTQryyzalzWJ
jX1/H2rmXooh8Cpu3h2fxzrt56syrB6Zh3yn2Ds6g/tlGgXFZ4ehlQ0S00c0tMSRaOsGUmeS81dl
9tcMVm0dkCbXiyvT13GT1S22EzkQeVN4pdkGEK5sbFzlFO7INBoHPuYsir65AZaHTXOkM668GD1k
1SC0zC1ZeZLYIGGO/fomrGJtw2MXH1LZb9PU/Kz61t12AYFGTo3EweGK0W0EbmHrkxRdyW2qB7uE
pDdkJNanP0c1+5hhK42AlUFDhJvCh2BNn0u6r5vZr4jYC6ad0XvIi1lZoEgmIBkjj2M0h+xV2Xbi
zWWDB18L3yIHRzhzVZk2TzkMZ8AJ595h9sGjW48eZul/1aa6q2v9bhyrl9A9CUIKYa2RO6zl9bbt
nDstJdBNx6xDnHdjAitkCxyVFKAND1BwB9WUIm1INfQGbq5ByYOXjIthWNt9e2ks8i2rzOCpGNVe
RAi3SmW6Nom3/FOh9P+IZ1N/jWf7/VSlHDLIvnY4XU2Kmz/HfbfluEwI09ZLik/DKm7SvkJxnW6N
cjpPmbyAidxH6AWDwN5HrLDbLN/NIsYF+74cOlXV71sfLkD5WFZLAR4SfTJ6ccwnEdOd0d0MmVeN
1is0lUNk6MR58eGa6lA2tyLXL4Uvz435Rc4llbi4BBxMNDw9VYc4Z0J8Kl+7Yd7+8c/f9j8krf3x
tvG1kBbvgHT5x2BLTNgVIkveNrXMKsaI3FiXJAaWsJjoMgtVyLRFE781GiSlJSwtZrhOj6PA5fZw
XC9BcoFpZSPz/F8EO/7UMX/PB/rjpTnK0qUwlGn9pF5+vN1HVF//+R/6/7KQWqHwZJaHZHg9uNbe
6YatObx01W1Sfzpzum5B0LcmPkITYqaLMBlzjSujrZ3s26p+r5IRRTT5pxKLiJW+Ztje4lmBEMJ0
Ml4ZaXnd+zXmerGvDuATwfE1GyW580JxRjAJA4jdHbJ/8DkgkIudDJ4co9mRB4F/Or2toxKFtDwS
XLDxGb5THW3Bnx8DVq0Y8yt0rhMWFRsvvioV0wQB4guFinOTcMRo4xbZIveG3U27Zlv41l0dZSD1
0/uQPWoVip1DHsFABZfjAXNA7alJ++xouv/5NWD/Nblj+aAlGj4TgM1PiqizFJx/+qBTUuyaICsa
Dx0bdlV/Bj43DftaAz9Q5OZVSqwPa26kRqnqXxvBapjh2gZ0MUeyHr60ncq8OPul8LVt8A40+Ydd
ErvlZ3OBumfeqoDxXaaex9Zo+YRQcCizJ/OHI3nWJa6C/g5oYAZcOOVZI+Nz0STXlU/5mPc82hgG
vBe6sYp7NOKIUN31MhloEpwVVckWMMdbVVJCdVLn+aGpN9k8qUynZxc9YwCwVSVDH//FLsqvQfRy
FcjppbIZZoEXWkNYvx6GEJIvmE8e36SNM7A8CX5wmvrbREvLNd15ulIGgv1OlTdEE5I/x2WzSfTy
XzyHjL/yuv646l3SwWi9LOhdy5f1py8jRviKKRCCotabp0YjCzMBG1rPu97lidw7rAugD5g3uTwW
NTayEIyxqbwcfEk61jdZp7w+s/bSp5fB6tzo7f6fXy76/91/SENZyrINWkCDvuavr9BIEb6aeEA8
Vxp3WcahUMr8OxGLoDteGQZO8TH1nysxMqnwV3zpj+GEyibxTd7NPH6CzQRyzry8TzkqjJMsi7ef
1/hvjQeuIwJ3m+K7/Yn++VsU0E+8z99/d/lv5BAtL+dvf9P/jIgh3eRc+68HBNdF+ln0fJi/5xUd
PnmQLn/ibyFDOo9ZJXQTTryOV+X/jAUM6zdsFWQL8aUvGcjLwOCPqYByflOA7CzXNAjEIYSXgcEf
GUPKJGOI8TBTAehzBN/p/85UgBG4/OulB0dPd/gLBS53fpCgpP7rpYfYMiitSqHJHoYAa4PUPIN0
EJywLdAPE6YYsQoVQlPiPky3Q58pYX6PZZhs2wX3K1tmolkXQi0FCoeJrpdbIzN7VOFzi65Gx+0S
+1Szkj26PdyT/qlvwoEjQGrdtRUS7AADimPcxJo6tQ32VvuW9nbf2tG0E3mN2BCWQ/3iYm06BpPh
WU5BpaaYTdD2kBuMH8JEbNz040Hzm+ooGFwbGnO+OhBY62znWXuYQ+C6ZoKHWSqRbao+xZKdxZ40
SjScIdRpvqeD22rjfkyqQ4v73IJeyei4/VIm4ZSaPxx9Pf8k04eDYyz3uZteJ0yZeeXDa1nN+yDl
pc3txWrdO0tvnyJaMV0P530Rw08X/k05Ty98npjX2STgMIseY2a02y59wAqB7jF1Axylzj4wSnox
EHQVpgcKQ/imCRm2K6GBflC1uk07zMMOUQHSQj3HuHyTL4LSmLSNsHh14pLkAcSUoY0x1QCktOlE
/9KTUshih8jZIJ2P0rW2IQCfjTlWyKxwCBedAWLtayFtzXBPVUA8FNHKulM/ZbFjr0Kc4bMbKSYe
Q82TVFyIjU33JYqurK8MTCG+IMmv/oTr8zBq+beUNLhFMb1XTvs2NdPnFNJldcTG+kLf1v5oImrD
UFM3PcZHZvFYeo/gzKY11FpsMQXiRjfaum5C/yCWKrq1XBSIde7BRoEmte7liPOXnTQGU1ydYEPD
ypRbJKjYXJCo0+YF5EZFh1kQBFDk1nVKpbpCwtOuQJRlu8QYD108y0M4EYob64qY5ySL90WA4KH2
GxNTDo/ewUYtICzD2E8SVTTguODGLgnroHdtWwAkQ8EAxHHsW6tCedfOyWtPW3hMYeIRQlezuSDv
VVtgvO2cbyOG4NM0v+dmU2OSyh1MoqMES8iNpKiNib4CVGKGTrKpTcoEziKYxDZ9dCoIMzoFKrqi
k5wPiYXWtovb52EeP2IxaOcsm4m/VqPPvsyIlwyA+l753S8V31TzGL8l8RJ/PTDr09zGa/PJ4HvN
WWsh9UAwU79kbfYyY1asBNBGrEr0BWP2XGf+81zXriemqvZyER6zuyroxVGF2NFEUs/35VTsA0dD
dIbN85CBEb+RDJ4KMWxsP7vX2XIYRERSb8jNbMCzSVvWM4nP4jIc+8ADLXDSy/5EffiN8ujBNNsE
yLkVbIih5wbAj26HomG95hylOcfwDU0EFE5+QE6BkcY+IMpgi9iWW/Yvl5Ap5IY9Tlgk3bqbE6T2
oLkQiPKIcuy0P5ZIOX//R9siULXJdFzTpTqrznb3Rl48tnn41BVr1xeMVSb5DbEaS0T0lfoJ5LHe
rFaJnMg+YKTpDGawTgRVc1ZjTcF89Ati/hEVhbUyWKNRSO8BmEmK6ATX3LDzueZX9UhPTHq1l1ry
PJfWg+sw4p8wTHoxcgprxv6Z5RpIKozj0IYpcvVz4QZvGiu8RoynWUfbHabiratQIGuq3FSfcWOA
RCxS3wti4FyhQbBRA5e8NJ/8rn63remJmaTFj0lQSrbBkYExxiBMazw9ZKu/G4wUlyCy1gjHI4bq
M203yl6zxOFho6zR/H3G0bR2nEzwhxKIVQ1y9VSKVZnidQob3tpcJifb6Q9ccvjL8k7zukLBsujO
Q2O+9ZGPopRYIzxUZRRe0ac3TC2zS4i0RpYSx0z7DXyo4AmGYHwJGjAtRtWq80I5X6UlsI8guItS
54kDCRiexTSNlTesPf29kzTdMv6YY7fzMjwbK+wRaq0r8W1UebxSbY+0giQQzRtTAbMy0q6CqfV3
Wee+OnKEZpzgNY0zu9lMA4sy1Qe3uDomlOoJDvzY6NYqwOoZRD26V7WEOFnxS0Owlj9nAR5eRod5
gYNljD5wj4cXrXgkBQBeV1DzRwleZ3XTE5nQ8uzqacAXvoyvWQ4it+x7jIyLL/eWO+KDUTp+GP+d
8SBj+944ZQHPzDZLrxSqXPqfSu0bO91PWXenkVZ00br0BA0WGI8CmTrQdRwDp30u+lDbJLlhbpvS
fir7DOgUe/m1qoo7veAhbdmau1IaQUJFcdt9BUMJUxDl6Uaj/F+bPXZxKwLyOBkt0RR4qPsquVSz
SUuC4qwoGlD4mLxscsoYwtFcVuOlXIyv2UCQKiC0XSgR9OrMwxushNFQ3rVd/WhhsS6WasFvz9WY
HbVoxAbOYhGFRSRXEBUPreS/q4Fb0DFr6BDuc6rvtba9HXjD3Jv9SU3io0rqPYvGlOEl6EuAWNvO
rd+DLrxKwivbiBvUhm9W0KBZz8RzU6nXEurounfvrQxoXeZiuPyMMRAeWOK+Ix/dyRiRqBNai+rd
LzccvqoOb80WK2HmPvDoz84jqCIlMCyiFWYIjK2jKiF+lhKnbp4y8xocxm5G+DCNtGMhma6hMTNk
95/dvLH3Y3mZahowfflJnWsBjyRTbue21PxyZG5GY1l6EOz8da8pCPgqA4YUEZSWDZcsHkyEvRFK
c7yXTXiwIuR6gVziUpiBa/Ot1pcsAPqHaL4x6wjT3QDH0OqncRXqgIUMnr1yUGsC8Bi+FUO8IWgc
vEtTQCHq9k5Y37XtcsIG4XNRRe+tm5gsnNWazDBGRrV2UIvNI3T3QyCHfZ8yEreM+S6w5p4OTuqb
GB4PTQzpr1y59Kb1jT7pOgsOII0N+FYD4RmI04tq+mwTAi/InRLEpHjXI+2znqtT4vS3DI0+CSk4
BioXXgUh343qszaX94XpQDJu5w7nxQ7ekkmInNUegqS8zfk6Yh/ODcNfIw1Jhu87Y2/a2lXcBwSA
jaLZ5/647lnewyNGWxgIyOy6RXlbk7Ax2DyFianiQIeT08Sn2YZ5MLDFdsJvt0YpBCgSL60VvOKm
WfYkX7NNcek4xHRUA4gCjH6rIoLOyI7X2SDXAiOVFtWtE2ks0BwANEQabQvo6fDkNlLUxmEgScAC
KXNlm1SC2hBfzmbDiGbUSQ3LUFQPwZlDr+ZIw2RiB/ArQN1jDDXiz4T0yVXEnOAIM2vALGnRcWsD
hng81UZRTbyq1zxCoFOVxaNEYL7iGKC2MrAx9EWJJ0T7BDABOsp+7CZnGwM9kVn17rZPgYFVSMa0
nLJhRkosZ7fY1bCCPCajy2RgsL9x9tzPE+nYo01sYgv60szJxYDuCmeNq6SUDfuLc/fYReWlMdn/
JM+g+aGFjeXDkIM0qIxX1HKgrNLha0aBbmFnTzvQ0bFLsBYM6z30OvQEMTdIFTPqDuLppUxkfYiL
Dwgh6VWtu6knuH7X09icUrhEeUkR00ClGMiIMlgLbRKJWQVyx1b1wA8aBoSkMt75BhI0Jk+cU/pM
boj/3BkocMsIyUg/Vxe0kUgEc3IXWMA5y5lkFRjO6A/mpMPmMEKCxcS+gwyMJggiWS809qHdm2Cv
V5UXoeBO+E5HJvGIDNvHlG7iM1gPuJJWQWdeOXO0HZMuBr+G90+IKF7X9oD0cGQFEAxMfzr/Qzck
TFqJ6ZCU1tobxvCFhOkHYhIh8/FQmDqJiBuFD0+RgtM9qF7Y05BnbceP6BZOZoC5fxTiY1K3Q52T
Bt6MzF2b4TmmS+N5q6wNkhbgBvVzsBhXEi2BuY+8DvDfKrRGdKePxMck6yDur+uG85NkiJhZLNNa
q3cORRfctyNlC1BeyksU3sQLYpT229LLjOkjUouh1xLbAevWxpcLotPnO6sy5oALglQ0BMEOw3QJ
JXCfJhpOg3STs1ZbQJz7/NYsw6d2YcTNJk7mMne2NhRMKmfraGiEWYQ5f8wJR4gFPaUScVxbq0++
O/dWudP7xPXODvLSISVboQ1CIpMWT8JAIGtrseZVxNlsKISZ0i0A4rS8xKWReW6JXcN06sewIYCH
MosNrTpLcg0BkI2nIJCobDgcYErj4orLwwiXbwi6azJmWphLzSGoCeBDxJ0TMs6nAqOvqKl2CMh4
68VLnJB21tYS+nEWJdsI8ZBoSZ7UTDo9w+yf+iq8xXkHQSZdLoeMmh127yqb5RU27f2cNSRp6NS/
YHeX/0Ovhy/hmpty2KHXu5+d6Qnr5lq4xsu0/DWzLHN+l6xNKfGnyI7dYIWhqKvGeos8xld4zeBu
EZsjEt8zp6/O5et0S0ydjAZwMpAEBcDcwvybXMmpIIwh0K8DA6wrZ6v0QARZXg42A+5Kyd6xx3M4
gfATFk9BCch70Mn7LWjc29z96FE2VTUB8QNfKMZw6nWtPpRxYNJUtFgqbSZhzUwQT+EsARE5f6zo
HydTUTk79XVrQ4tkwWRyiZL2F07HsW2PrNZRpOGNBW/L3DE2Vm44H+O+Zxfts5sCs/ImJom8C/tA
VhSLnNbV1mVCEYSnk+W9eoSBjgMJL5+Q2jFsA1y5IW9FB0loxd9B0n05ZvVAFCNuamQTqyS8tJZ9
N5oDLFnk8/WwR0b2ORrQTpubpM7f8kGeEkKjeeaivk5Mk7bPOZJ3X+4o0pCVJTyhYy0+Z+NKVHiD
fTN5TpWGyzbCsaAzp7XsKThUbfzFQIKHSwFnXXfWsqLb0eMtEkTTM+tXmlHfg3J3D0r4LVHg10xC
A+ea2y4E4tmkGfEiwePo6F9TiHcgHMABwoTZCLf4SGzD6/Rrx89YuCgLZ1xfv1gNqy9UCxdNYJ5O
bXfnEwrFV6RdynZ+tCyykMPyVc/idRYJf18mYrGdWLvCEcRWEWeX1Km9CakYHG3wsq69reAiHYe4
+8yySFtNlMkhV4BrwbZ0QPa5ii9jKDC86hjkgdXoHsYtmhqeUVWD3x4N6ci2NnOQvSr+Vx/ktH+p
eJCvFQShQ+D4WyfxP5Qjcc/PzH7DBK2ADQngkg1YOjgcgZewErfi+qUNKCTJjeA81e80iV7Bhssw
l7tWBCGDFZN5ehai4WcDTzQfiU+svdbW6D/JtmVDP1KOk4hyS5Zpg3+ijDdpeKVlBhxOCEmexpLf
NDaxLcJTIOWDhi9ubZBzs5FXNOwQCqb425/DB5ZFmygZyIAUGA8hDJsjmoJCz+9tekVn4YRxf2p+
d9am8JruGOLzdag9+4QxsGg55iZO626KuXGvGYWd3IFIFCzDPMREewGODBUiug5rsGu9W51VzQwj
TvVN1I0hBcy5RleIAgjA+NwgytHzLNs4enRMY3gpdrZHIHcnm2Da9VrjbINoAkh5FSJN3uY9tzQ1
/xeE2hX630dZQF1IE8LzYkdS/1/anNJxcA0K+1I+JsNRJZMNGiPLvLp5YFJjbvWUz3HwR/x3DLLw
vLLg9JPpI0jy46RuEMrx5KvT2yRTL7GLABVsM6snPkz0Np9hE8mjy2YhGOMHBBQCbodJImYgcGHR
S09AAT2MCmBgyGQsBJoFi8V1g668jaXYQVphdkIT706gfRp7ceeUoNFS5e+cZXXpwHskrc28pdBH
nQ5aZhVLUDS9ZRzaxrrOpvx77Kdqg3r8WtbjN9DBetNXgBcnAkLG2v0GC4Hu6s2V4q205g+dFOR1
1oIUVeU+mFl82yLNt4XgjoHcySshKqJVjMcsubEL8yOvAAlr0fQ4QUVeZKRYZ27bDD4vBWJQgmEf
iCPkMwyPiObLXeNbH5FPdTrRQZPRmjGQGwwkCL7HHQQqJbjvBnUx7ewldkS803k2RP5VEPtXbWU/
hWY0wJEe6NNgD/m+hejeoffNTPsuT6j0M2jlTlvfERq+LyY6xHryQeyigKoNfV7TpJHfprGrpUdJ
YjT1KQss/AjBnTAt92AV2k6r3WOb6J9oRC9AsbEqonMiTPOMnkyCa0B/wkm/ArXNoDHpv5Mo3iWZ
9TiI7qHOyXWcmGxumeK9MHjCnzDNAMgytRbLVMHNXGLeDPucF/LSgU9nbuIQK1oBDh+5FOnfeUtp
/hIpGEkMpEGtVf7Whl4FMV5Wq9Elb0JvtXOvU2Z1PH/xNaBsnnLUbFG4a7Re3/as2OxiSQyoKypf
FHErpZNKPkmDxSYTwcwo3tSIgH8EXr5u3AGZEfLPIbGIR2Iu62GLo8SGEW/54h64OeUVNyvot+4Q
8bG6kUsC51IRjzWPZIB095XN6T/GVwi7rh2WB8fENO5E2GYUx/AN8UaI9URMtTVmJrqw4LZHN38g
TJ7Rr22vBaYeb7bL6hDP5rkPGKvEFailjHbToRNzp1ou9bhPEqh/tjrtNSuZEk0FS9hUn++Bwq/a
sRN3wF0dbJtsBYUdvFS+cDbx/ybpPJZbx64o+kWoQg5TEASYoyiKmqAUnpBzxtd7oV3lgbvtF0QC
956w99pMIddbJcsuBXPxrVT4m0BEwWc0I+wDUhgckHR8mLqSQyznMPVzS/dmWNpbhm+L44v/C5Nh
z8KnxLJweOl6lpwJqjyYsWEe1HoCplsF0ypVJ2rqMWIqMmJAa7gTsgpDp6rSCXQi02PIS2jHSg4Z
TSCwwgBn6QXwVDepmNjLewqkp9sLRBQYsbF8MyZkXOlQC1OMDj28yBbMjogXqCon4QiqbRtnKsl8
uFYZK+ayI5RPYGielVXVqbDyUwGYk2OOi0WyhDNr1rdySnun0eo9HMabkHqZwK0l9TVDvGD+k5NQ
dGuCWey0rEhVyxK4x1ZqErMVuZUwDdtIbdcR0hpPGglUHLrlepCya6RokjdZqO2F4gMYXiXGbxZo
fqfvJDIuie7h/hxWTKmAEPInJxUXxDRUoP/hTqpd88PZu0KIT/gC9qV6AF8RScWt19BJ9fMHx1Hu
+Ln4jhEkkblMtWijShRTrEdZ84hAxuVl9DAXibAqZm5HUf3pVQhpXa3+SUoxbfSu2s9SnK5HoWY/
0wUQOYwR+FPb7XuEHX0IjDI2SdwrMljWICOiLQusnZSFN4np+Nokao8iqkIIUBXEiVgqGNEptLZK
gJWgDErbSkCQyDXPeZ6PpB5E2B17Sk1SE7660GRxELwq8jTXpcgJzjJ13ejonnzF8AiqPeslyviM
oOmhhIZuLeb/VAXJGuj6pS58UjtzlQrGArNmSPtRvlo5Io1RkQKHK5NZIePwJCJQIhG20IXGvR4T
BdyKECpm658SxXArOwHPr2w0rs/cVujIg6zBzjlFtMkEFIvdpC1FiNqthsiilQBappnTaVAw+UCQ
2eYlg5/GGL15VC8lRh8PXPhOifAB0jWukc7RlEgKwRktdaiYKQa8bHxTxMXqjS/AByK9Lx+5+pQO
FWV1iZd428lAfM5Jr5HEbAp65omxBlxFjRs4vvSHrVpAYDQWm0E3KhsxIBRarBTaJlxmAZo4+SxN
8p8W8C0VJJI4wkhCZpTnR55/ljd590+UajjecaS61AZOlYSG3bHOIvg2oAdoJdIGZRnTE5/GMUFQ
oKHbXBO4hYs+wx4fpD3aUtyNgYkYd/m+hwxfD8G170A/2U1F4kUs9HhDuJ3LJpVKcakeLXrwMvpQ
NPibo17+a2flZ+T59pOKFYn/lcnqo2yM2xQDORqA0WSLZkiO8H7P+m6WtI+qBRhYMkIzaCZNafpo
oWo0uanhRop1RylCglbm8o6oDGonI55Vmn2N4U9R3yGUkEFqit8zrpT+TFyiqi55p8xhzJcl3wNY
AaJ/CeQ3PSHjxEv6w5CdEialxr4TN4J+86sTbN1+N+j3XLqldKygurW7IpH/fjBYDejBFcQMv5a3
oGerJGk307xP2YT74hkS1szHXLKpAMFFFPoKp+GKTQmdbI7mh91XxaT026puhX6ccRUX1xwUIdsF
BiIvE4SZDB8qeRcH/ej7zUJVXiv+Y/a3QyiBCWPS4J/y6NYwBB3uU35KcS5TjmfTT65K9jh/KMNb
rt7N6dCpD3/+89V3zfiI6rciCTfW/KkPLPP0m2Dsk3nfLXBqd7YOeourZImDaL3QPIzBrvLh4NKm
7K36o1ZvIshuvYIjW1pukq0nvyeYaSu29GLPEMSvpfwrk0dsxraRHFrmPeVF1Pdy9SMW74b0L2d4
BDsfJ+IJ90XXPgrxOqu3AFuT+p6DNpB5RWbp1OafYfDd+qxaKSBIpwYWCciD9RNBb/bAIx28tOwb
+J4sf/uMgHz1IUs3Be68zLCSrC9+6B4ZasJWi/AFGt4VyDgb7vEGeSvSNHM1Yj8nTVKc2BJYhJzQ
4AqAVCv0G2n5KRE+00aPDImjkfCWUY6P+m8uPIp0qxVbjAS2RMff7RNAjr2ntreqPZC96xc84EdS
cyMeNzJdAvyqqxwahMuH2SvPdjjqnNqYXOiFtwtfOdqAJFaCba6e+JUJym7jPJvnngkRg4B+1QyO
NZOlXVWbADB3OWDUYbAyDJ8dnagkLagbCwXhktLDMlv41DjdRYb/EMvRO4IpZnxN72fLgb5vzdCV
CV0jd2s1g09qmDkZ9B5yvEmB/VAB263+hVqCipRHunqNvWUT02iTM26HBi4DoVwvw3YLANPIxpnl
ty1b5LDy8vESmFPrVXPADNmL5wtAfCZr1PKs7WfpA8AAydn6WUzOaXJJ689ADL3ROFQwEMd1hYSZ
Cm0iyqE7x3AWolM1ETH1lga3TOMlJQNM+LHgXvrwUYtDOCJJf+N71iqW2veNhoM4lj9EcKcFU4mQ
wHpZvgWWXdXNqvb5H3Z+ckbCrDGgQNM8Z9+8IhKYpeoulZ9mfB/Fvyz9k+TfhHUepLB6YsrGsCFV
/kQ2k2QNTMp1Gr5GROPw42yJCz1iCJtxF0vRg4tTsnbV9G2qqNnZ5iTQHVLkFbr+OQ0Xk4E6LLgy
BDXxkEFaU0uLKdlr9CvyjfvNHsSfnB02YfY2p5ljgd7FIOihXKH/aQmlZRooPQwnM98i+Wsgv4iP
kT2xw0dBdF1BghizxBnhcbfw0wkchHsfDf/Qk6yj8dfsfRz4/k4toxXcHTfAq8dTXi5ReLyXDWdO
yz9XeJlDiX2pf0CkbsvIftX+10+PRv0wqj/N/DDFZ9Ec0+od9WgpvcUwIsan6n/VfBbhIoqynuUg
7wvmdp3Pb+xEAaVUgRsrv/K4M6xD9fYtvBokZ7gcqbJwWz8Mdk5G/F/MM1FAxkamX8/JppuBDNVw
egb6WlL07LHnKf4a2i928GtmWzYlgXqbjNIumXYv4D1DHsmf/TExeva1Jwo6379lvlXKvkFKEc44
PHjneerrdJWwiaTYsg2gg0r2FbV/KTuRVOLhqb77mniheEVI1H9nj6nBCzRgCI+WFwJJqKZbG68T
uhe/GVZwJ52cw32KB3ablLmx6kih6Wj46ei47TD6V6EHYb1cKOv+BOvWzghEL0oRyTfLDa7mAH8o
frx1wdukUiUJOuq8keYWAiLlBQ9+hUSnpJKB70nXGEJwLWbSyYGepXx8VQPJg9wR2H4hIoWpdUbC
JnnsUIkI664pnSTOthFhCq3RO3qHGXpVac3K0sK1KD4medqRyMSjP9tY62BxT9xsCliD0m2VZ1K0
pFrznjNtYFm01tV6pXOr4thYhz6jeJOJLnFFzCfQGb/QlTzUnkhrqIkFZA6hIqNl2tb0POCHYH4a
5TVrkR5m5PFaOF7NnDxOLSFTbEDp9Ao0XmJjwteAA4QhRJq84zDu5pvQfCZmRl3CVSRBE9aQvtwH
6i7dF0DbT8h5eXoxgQf03+wAs+7XivYGptL4PGifCu9x0f9ObBDo1OApx+uZimlSW3eaX5O6F+F0
VcpWmMMN0zyHhz9IJLvFG2PNZP1ZLwXvREHT03PRAsqyS0LQx4B5U0NQMYL0hSoJ4L6W1laAzAm2
jaRQe3E8piimLYgg+gTYtwQoDZa67EJ3gF6tMKHpmQLWQCh149TwiYzWbflzzPRDQcTBm7J8vMSF
rK0MJCp+zowQsZLCuOi5TkooHPIxAMRX3xOq15hSyvqtu5c5cE4TL1+wGof2xz4UfRAWoDTJVhaP
FMY4FDy/Zanak/Hmi98iPOnsEJY8P3rAI+H/ZcibFI5mnzFyx+3AeI4yNHEUHvCILiadK6/NAQmx
Qg+izK1q5uBYV5KFWuF3VzFpcIrMV9JPUDwoDHWIXmaLr5LKQzl7QFB1H4LxlBCOZGYf8iBzVxNj
DIBPwdkc7cRGOGrcqQ2yiLQny7RCSJIyjAxURw2sRZbsFfMA3FQjESDmJ8nMR1wk3EHLOye7raF5
bckATEb9BoEZswk8UuJZEUCIQc/prthJqRMZhU6sj46CkR+KLjzVpbgTM3/j92xXpY9G/p6h4rdM
3WS19Kwx2vuS+JYAVy4GnqJpxFGFQopxjQ7+QwBYVcIv0cpbMJBDIM4rQ3LhJnl47ACWonxVE29i
QhukFDqyejQz62qSIJfXAwlh014oRVZUvtORuTKjpxNbc9Vmdzr1kxkNZxONV2GS78R+Mhhnz+iT
W9KXRzkUDkUQXSoY93LPcrgnZ6Xxb7oFXk5rTq3cnNZyKR0H5nQZwO62mVzMdU7H+k8jXSzyEVmJ
+RqCKD6L6SDFposNgpFajNAOe0WGziAqHqU/3FqQhdyELTYS6RGK3UclG2xLsyNgqENQBXujMtaK
2nomJiw26c9KEl9iYp3qRr2jizypueZBY45APBGHaxnNqSLiwzKAzAh7KS72MrEfEoVpKoK/DDLw
nqoFs5XA7SWIjCbgCJ/6Av3ISaVmk+5aaG3w3f8q9Oj5ELyluqOX9a3SjX8NDKcsGJiCxcfAn7aS
tEBO9eorBVmvcHykjAFRqelIFpezfTBfUOTo3r4kRr4Z8kpJ4XveVkmxKapvkT160qvENZxGZMlF
/6+O936z92cns1zoALPFwNLc5WRfhdfJ2jahF833qGM74qXtLZbfCkqJ5lAn90j9iQyO8wISX3Po
tY+a12XJ6wkDRgfaHkc28HrPLD9VG3b38BmoJxi9+cwdxlI4FRjaMlATVmzhmKqMFAv8Qy2fdfMo
7WzJk+QX8xknU8BYh7c+/wcNeRWzcM/8YbWwGh9UK5Dh+10unmPlym51pYdelp3RyCOPWi1jifCv
HK/lwC3lKCCZlUfcfPJWcxAf4Uw4hujKx5hLWyI7eVZOVnSBm7WevKA58SotiVS2OrAoR1CK5hM/
KoomWJpwCglOWoCB7OmCRyNvVOMt5QDOQN11ykOG8sWANNlKuTd0HtI4/hMpB51cem38hOu0FV3a
kYKUkmcN30ZYF+YG2cEcb0NcrlNm58R26WezOhKU44T1CtKMjUx1sAmp0I6cLqblcaatlNKtUdZJ
PymjE8SwYB/SAxMnBcDnGgLGsI0DlGpO5MzJN5eXI4SnlgEepExsFwrSTqm/l9ZOZ2Mto/mIpoMW
gp5ZMa4x1j3y918ohTroBKy4+vSt9NfMAmdofCYcF9F1GRl0PBWiCS7iMRAS6W8t6UxWHjfGhYrf
1N/qcZeFr1G+q/17NdMHvmXCK9Lf6Y/qed2Km8l6lJTz0KHr0eEHpJ3ZsNm3x+LG39wNtUuWHGUk
qfFudLsVPBGzOLXqrSxLwoZnt5nOZAI7ogFiwIWOWpUexrChf+eXodqfNHJGLiYmZaiX07kzt9CK
HLJeU+r0bBevCZ6X3dTjwcm3UYjrca+UOAnzn2z+J2j3anDT1WNChPUv9N8b6RZGfxTrg+UpGO3b
zaTdOmqpR6D+DrgfrQd1OEakly6ddN0TxjcOY9G8Go7Ac/9bOgTeGqd427pCfjZAP/N3WTF0S+/8
nqvW8oLiX8T9JxUvncE49hSHRXFksgVm0syV3ZU/g/oB36UW4G86EpyecQcla67cfBWseMy77Nh1
e9G/5qsHLE6svcO6bT5LjepqW0a7tvvpKdSM9hbh5cvRwpn9PYb/WW0S64vPf22QmRdcR2m7fBVe
guWYhJw3uGMptF3ODBh2pKu5mk1dyl6e9C6uoyeMAcfMLzMFKzhI6mA+B8MBD7aCtG3X+r+895Db
BBSLnfWUOnDzPfwzWK0jckwkSdj8Bg/Pud1XBw1er7hhj2Mb5TspwRl1ImTVZUhheeUfCc04KyIa
W6QD/dNvvIypBMpl27gmNXNw8SylGy3RbdZxeoZphv86yrldMv0jas7HPB4+8+ZredLykcTOKHSY
JlC5s+Ba8W8pSsrqU673kbJlNmZr9i+qchqTj1y9zMs3dhzU83+W+OlqDecmuIRktxvCei37X0F9
pCWibyrsfHKaCoPZKWxPHQrL4VCQUWbd2nJkKVnZNaLGsdhkw3YS/gy0GLXAtD36HQgc8hKPfOKJ
CrNTLm3xs/yAr4sov9cVOlsklmNzK/NLVW0Ntu0e5FwTCM28r+u3prrUlE0fqLF7i+Nl2wjvocOB
68j9kX6Rn/gEtQng1LVxQH1Lr8I/yvUHkhv0fnaLbp/KhaPoFKabrvMG8+HbjLeU92BJn2M17NQr
0Zno9G9TvWXO5qa0xZW/DYUTn0I4ff23n2anJ3uV/2ViMWEbH6f3QPnzJ7e/dbWHIjT9KJi1LvFy
+8hyxWa0yQ1ycXZTIl98bQfiHngUS3tW/Pkiyp5ufvQm9deQ80Xn3usQsFFwU+wVOuyd9aw5hBCh
ONozn1boBVGUFvq27b7hfFfwQoNrN+8n+0us1kgbaE52ZrPPWLxN2UefeIToOQpyc7dhQeUU2Tqh
s0yaPxKbnRp7OP4vlNmsXQEVzDIZJDsyjQXtpGtbPaPl2VV0kYP6S68khjef06DtbmbglSI6WJaH
eyMlyRZI17uSMODajLk3WictfIbSTkTzgaPWnYs9Tjc0/1J/TnlCQ+255PmO4S4fjxYffCHsxWYv
0DfH8U8w/+R4lAT1uSjHaVBWgSPTiz85nZOr4m86LILIUfkBRkf1KO9WGnG8kG07V0OOOpvqgjlZ
ZVJKm0G6FZ8meQHjJcD5Vp4BWrEyeUzhOrK8L52ZOFWbZ21LT59IlnvLdO/3wXdXBtse+XN5s4hl
EtbG8JA5zQOwnwtk+QKazZBIePZOF37qYMWF3rpi6uaoMEt234DyeO8WFQPwMA/sg1OgWBY2fbBp
klU0v1fa1sJbxUjZsqlz7PDKgK+i7QUk8cmChm1x6RiOlL+RMcOL27IK0nZdcgTIrcir/gchlY0F
wgU5MNrfJk6+o0JQ/KaBC6gZ57Hb9Apj9K1gvScWzt8L8X1jsPIztzmYtmyLLqoO6EmBw7CO3ook
H8ZGF8k4WBzEKLD4JApw/SnD2vNoMAUpKlvRnm166fqTQsFjPBemaGw5Pcng1attKWeZtXsITv4/
DWmoEs3+vdMYwtJRzYsvf2lloVlnNbbps2KuORbTN4OKahO4Cm4O8mZRUEB7ZFmKiMqtUZxdJE6D
BLjePSXP3mHHmCDnPqXj1SgfODbZZyxZNt8+H3mjbAr5Swr9k8kUrtN2YvRmTjcO+GFy4DqJyrY2
31EwjpwYQAqiC28m6vpMGejZ3+WbFu59YLwzdxuvB1lxS6nRGS9h3i+Z4tvZgCZ8KvmrTTGn837k
ovA5sCZuj2PE62uyt0XwSYBybkfaeR7fjHAnpNswfbbv1DGgOdc80iSzH/JwK7AZFl21vbOYZgqo
QO+knmF6ISKog0AoMT/f5eEm4XTCpJCdBF4YjReERfziyBPEfSjfM+odOd8MygYfCUWvJXs8jEkG
s9HpCcgdT4O1I8eaIYCHKICHM+KTNXpeULMiaP3XGHeWcQjyComrM6gBTHuE6DBkkbTyWGASWqIN
ECLPHFSVSjubHosnEnRLPzSVl7ASVTYKv4kPDcETx588FR2Z/Y7o77PeNZFLOMZCOG33SnvuAAfo
qDAaWqxq7a9q85/i/4zyswUUZUbmDi0g66hbNp5bV0ONXeO7QlklZ3vkIzU/A9ZbUvt0wJUsudbh
Wgh+ucp1zWsGN69cNVo3kaPn0Kj6L3N4ipSryjIoWyyF6o1XBvK0Z9ZbPOB05RtDPI5/I6d5+NWM
d2E+GvFzcsjnzO5LETd/Bs3VDFnBuInDPG89wY3KjrIE23o46/kHx6Wm7pYXXvdfYsf4Q/9cXqiO
AKNmpSGzjRvTXm5eXedl8Rl29U8rPKTCVpxuqvbZJ0sNWYmnSbzk8k4Ljrp5xjxFOHOa7+cV+2X/
SJsAdJplfouE4Rmseq49Ows8Jp4mt1k+n2PskqF8RGxImQ43FtqpRzXopIy5OUaUbaw8C1pGjSVO
F52X3spg/E6TEAcgA8wnPBSzvI982WN/NMeD2V2UeN+pGyZUHfqTzG15s9oBzVLFEgtlGz+bRQPt
/039lXgxWtiNXG21ay1cyNUt083yAaq+i9EiAFPR9y+rv2pb3kY53xk9r3mXbpvu3zI6FbpXMv90
Ktvg8cWCaaV3J9oeVX6Uwg25Ah4lnkonXVFBY0daLgdFuY3qTdf2if6hym8ydVqfv9r6oxo+Y2E7
dxyYrT3E52Y4ceBS4yq0KLITspmfVt108YNbaN0t3HTTCm47HdGlp4uXDjSDjb8bUSca4VNkYeow
wWXQnp/nnWl6fXsomi0z6FUBIMbJHC6N5QCaovOQ/lchy53LAxqkqP35BLq/mHpvwy5VZpetUVW8
S8G2TfciIdfCCZib3QlvgRuuOV50atJO+KDhpVeGPeEk6CmEnWmdUnx91bVUflV2AEDal2w1Zvco
b627WpzkYrLjYU90QamSt0NF/UTinA9rKV1rOWO9bWR+1yKP7vsY76ofgM24draiQYO3bzRKJVwJ
ovKPUeIgjpR78GORKFhE7Gn/iuBkQQ8BeAR3599ylVvBPyP81YnOwXfWgwZmkH+N6muVHB7LlvQY
tJtauWo4apL0PFEPkfgV9eTE/KIEEL9VbohZcsF1ADW1l0tCbegknM58zYpGJXlgldikyCzOeuON
lKRz+gRDKgvfTcPVxZFZ3CgfKqtkjoLAoTjI9V0RP7iicp1ydNyojZfqz5jlsCDcllsGzUADYoiO
nuXBo1dx4aAJFxllCyMpmeCXvhfvXcxkEAImk/qbSrSumv6rLEC/P3V2003KhKNvEZfnMVzmKP8i
QgfzNnm5ND4OXGgKU9lOv+bMUxX+ksnOx8xvR1CJHQ4NeXaN8IjBa12gXAvvY7CVNU/QLz4lnMx0
1uRBEpmi4u1iI/GAkiBDhIvRvO2ZVrUdkZpP0NI4fTgERUQBK+ZoKrnl8gsGtjcrCWvTK4Z6W7He
/PQ7qR5d+2m2bqe7cbBXlL8h/0Or1LNcpI7VlN+lYcvSnWD3+NC9tDkO2U71T/V0T5pvrfpouvdB
evCFKMFuTrywPkjKLiIyyljCIKsjuwNVvERoE6r3nKQFaXpE7ZUWKCgYmwziWsveSZCdy8Ng7Hz5
C+Y7ph5Uo4faoUhTfro1z3H8ILuQ24IzQ7nK8Lgq/PcsjVdDHdhD808mnK5gMS79DdmexrjTqU6n
BNw+Qq3hNwLfpABtSoZfuqvVDLslsX8F/X10UbnL7yNTkGCje5a1laMraA4myneMpuCc/rE9ckR+
wWg5I7Mf9dzzxnKfsBZLvkYmsctfg69DCtfpzLTO+J6LVyBcBumqSYdq4syizMeOa/fMjKXZAw2/
8hfRTUrahysNKPC/dTNcfm6EWd+JzvvwnEcmVEmxDosbQcXe0qwpMidrSOJDC1Xc/pOGXcK54vOK
nboeWgSeXj2z/eHdBKgS5A+BtUV6oClABse1fJ30M20+RbIz+TRG/I4V28AqesvUo7WJy6PBcJEy
GMGFjsiUpUzMWKsi0X5VQMwef3kv8/FNYEBHf60ZlwnA3585u8kL5PJUbhptmzYZqZ4Enh8q+QRU
d/7LzA2biFo58iZI8q4Wt6Z/5gzgVJgwaEh0rHRfpcYzW/3Iw94w7yCtzPI46Ju69FKuREP9ADEq
amh4aOWEjF5W+yCjFn/p2R/3/GZ94Ab6ZqKXqyhBoVExl456c61byMqMIwObyp0NaKdroyQtaUM4
RhlcETwjk5UYnr4go+gKTiDbWAXV0boKZBR3njAx22flta7rw3+/OYav8T3I3uKJMPWfajgtRbIW
RGiqyUFF6TYWD23wElbAYX6zuGC0GF4OVT5b8o5i3fCGadNS29QcMjZTDwNiM29p6HPO8jEJOzXz
IvMUSVS5m7b+lAGVdk9VXkM7bazH17yCx82JEq5bvIZXukinDAh+/IBRjhcQD0v6PWx07cwWs9DX
6JKVZJu86am7fOYsLCLzhpllFYrwXjBrTps8uOv9v5a/K/cGcGS6BPs31LlES7zvT4t/HeA904cH
MTUda5nJ1j9BN5stkpkPWfymZO9Vu+g23KFlsmVdimd7uzzNgryvd/278MlprqWbVjorDUWm4qGe
5kiGSY0O8LCMNQ0Z8aJrNts5vYfSi1pBmjZytIfIlncXdEusbh/9ilax/u60H1NhUMKuZFlgoF4c
hXUL6o0/WGR/EM8vvhmhuBuw1GqUGfaoXEfxjMacT4SRy3LKwjvjq0uMT0hyq7b95BocjX1mbYMZ
jGy8+kqxYm0LdAaUqk7Pug6m9SriYsnEm6qe4/LBQLkwUJaOF8yGkXCeJuZx3pQdSg85le8U5nUZ
IVXJB8M6XTmW1rGQXhJJAMeCyUF9JafSlVBGNvNnzD5Wqt/M5ClYZ6MlSPxY93sRJwcVMniqAVJo
Bu+aVyUNj3H5O6mkbxXvCqOStPmusHJaTGut+kDE8krnxvrklkKp+ORr14P90uOlp2EDdbh6Lp3z
yLyN2iBk1oiWDDOhvEVXxrG6q7n0svGziTcZowQh/YrzL19GPYMxp6MPNnYEO/HGbfrxynXNb7bc
nLULO9p40Ozg/1XtrqfzKQLCRc/L8ai1xJxfS3MmsdQ1rEcyn9H7ELWXyBsdm/WSjO2WSCSTf1NC
klB3WKYuWrjrlmWAf8yiFzRdlmYitY7wVfOvk+plZp+Ik1lH7ovqnIXfpNDhNjlCaebyeWtQuKvG
jyBuC+Gss9oDL8Xq8yQ2R1G+Rc7XyMoSf92qqZ6Nv+9WhuMH5z5xlztBn7cZs6G5g8vGga7887WP
yH/q3QMcTCVv2vS7DaiOdmP5PXefAjnOmFD4apZZ9kixJn5q/j3EcL5MBxLpubTyinoPql0d3Bk1
r0iUoj8kwgKZ6hcSMNtMGgpK6goSPOFBOdkQOeN4Zy5fZPuOGQQpcP/B+1jP89yAWPRPlZRv8aGu
Mk7qFFKfgbO6p9L1mXsY2SK5+Ft2Ct1IOWg9xOmpi6RjxIcasQ3HXPU9hK0dlY+t1V3akvAQ1Dbp
m8Drimh3hf2xE7y2Rp35LzGXja4M0Z73BqqED7onDng8+e2FgAwp5kqunLp6RUaqPb/3aPArF3MU
LcfyvE3qp1zeM2j3+a/lF6uOzi1L7qL40vDz+Rrsrq8R0Y8c8BfOb21ySe7xfDVGrnDmnJtxKnDv
OOHS8yBhQOMWMM3njy9ltiGMSZCtc+6NP6iZWasy3kS4WMaeKj26ZVAkopnunyi7KAvORniLRJyE
WzwQ6zS/hs536mMQEVjMYgHgiE/XtXgyUDyNYwqnKcDNa61gWtkQIRJzhYNhDC8MhuhydWuf0m/X
OuX4gKEQMMd0lBTOGn6ucR8Ur+VNLMSTaDHCo9dsGJkm07Pm2GuCk+pvl5Z7aRK4JngQufMZ5JB6
iRISs5HtSy+r2s6CG/vWavkBZKaiOuvmYRGFT4/Y2vTTHamyrZTneeLQQOK7pS+AkJ7Ha8lYl+Yh
W0oCtAlld9a5qgr5W0l+GNsb8r7Kj5m2CTE6inLvLHdDT3IqIUCTdBuZN5jr3KM7zCU31Q/iZ7Pu
VnJzQ7q7tihqSxw5GS86FZqhb/RpW+qPvmZ/xMefZFelfVd0TJJuWp5M+W/5JAzlTRkeefBRf0V6
Y6cDV7RwpCXkpBKkLXsf+ZkIe4aT739jhM3rSgaRLZAoLxk0HsFvoGxqPK9J+gH3ks8tZnPUyWwA
7AGB5cEYPirVhThOZaFbFNbEuZ7M+oTvERUftHGLoph93JScyCkNWncUdtNuElAzlPXKxIyeYBRS
I4h7joSGr6F9YBc/I77MxY/AIj/7zpLB0VEu95seasHRPFrNuukOrfGbRR/jW1VdMOKb00azMSjy
qyFhmld1Pz7yFYMwkQEsQpzGo1KyZCoyEVvWZ9bex+mNqE2m72gOKF5zemev2gwc7Mv3jrhwme0V
BvDA7pvQa3hHV0N7F829CvZv9Z0PNL4T44URl/KxErfa4tc7hjTytZmvJBrplHbHCM4+CSb7foJk
OL3X85egvDr9D1W+3+9kn8hgXCE20z/tKc83vX9f9jm+/8F4WNHZvCFJWRf3qN/Fo9NWvyUeIyTu
3KC1ikjAPLYW0nqOKnVZ5j06s3a4m/2MUtPtKOD9vR9fUdwtOx8jcTV/RxiCh95NBKmivo3Zo4r+
FFbDaP8XZKnE/mZmC5LUvOY033Uog+jQbkjMVrV06LBtS9eJJKRonboqd95bAbSCENC1zthMnGtK
q8+8fC2Hq95+SVwww1VuebMIABIxD3eNTN0Y4Fe9mRqTaNFuY3SzHcUSEuhE4FhYCY7h/7Yud0Ty
Z2BhnVvLMUlsaWHFjedQ/q0MW+5Y+xytnsXB1xxSTXF0TVnh9KArA/8lwU/QSgGlIeg4BpbKhNP7
QSA7JcNsssfAMYUdt91KbKbhdAvlXx2+WcORvzcrPgbLzBPvo1s7YxKR6BQjeaE34+XoILUEu6Td
J6jpEvPImSjia58GjYXBj4y8p9A5uspTY5BC7HtjshVYSSpOi8ATyzWbzxzHPV+H8uzYRESLXoWp
O6IL/sNSzIgZ2jE2FRXEJvMNPobPNqvXoCZvU2gfOcCgnSRdVdpO1f8Uqu965po8wMlzYwBnXIrc
35HLhaL918sw/9KAx+TxKekvi0Dbb8nnKreV/t5LgEOxRajjE7TX1NPD/1nCh5B+5BUJKcguNqPo
JrNHybzB+NogXpq2mte5AvJzxBjYN3gFnl8cuto/VIDszBeiGoOtxUY14f6C3LlBkqTWTxW2Meo9
bfpY+kKciVZ9XvrOqv5u/hJOEI2R1oxWqC7OCuhBQD0sJIrb/1g6j+XGkWwNPxEi4M2WJAB6K1Fm
g1DJwHuPp79f9tzVTPT0VEkkkHnOb5X6kDW/RnAGiypJBSouuri6xV1rj1xu7aa27tBvSn23EfG6
mFiBHwCqLAp3pfBbpbueImRPmWpk6Xg8hZ0P0VKnIfkbvgP5y3YOEQm6pfKvMM98MuwwMWctDuCN
kP+A+iWLqzqvE4q0iNtAJBqoe0JONjhY1Dfa4nTtUvWnIORPRJoalG8xHvpioJoRZtyQucUiJkAF
CLLEOkuRprnX1IPdAKn7iOJ09LI43UEStfxhxq/ayGpnfsNQERvx+4oe1Xp3hq/Y+BlrZH/GDxHA
K9Jg1nPA/QVzb6wldmR/3tpY/iVfz6BbXRBKhitig8j27A15dXp2pBhXYGwWnI6o4aTRETtTZx3n
gaKXtYJVD/1Zv5zN6M53ShHrpmE0Skjbb7tTNhOI+VFwYk0JMXTD4NXzr4kiJgNlrftrw9bfI71T
bIjY7KvJL0F+BcwcGPIi0ig6pFDjhH6toPJwuQouLHnppD+t/lrCHemUgJs4x0iVllLGjTlzE1DW
ROGWTqN1wcMX1ryqxrQOFUDSQyufyxfmoBRRifxoB4iVilqODyWCQWZ/KEjwEBdVUnIwfpjlpq8w
DhQKmPvsJpzUWS16UnrUTy7JNRQngauTxRUpW+Yp8W1U2m2IWs72kPWD3UloYW00lRDOSXfkD/Lj
wKdAacw+Mw6SVYA3TSPGaz0b2/ZlYqXVPQBuxzh0DN/x1cKvtxgnh4GvxitujnuJqspVvrbqA+CK
yc+CK2aN/pTBThdZJmwYwXxWyqt43jNyOvL6pebLL0dybngJSGDWEQX0l/Ah7mWhN4G7Uued+PL7
4K0lBS0u2WSjEYSCEASQHeegyqzsEV+jBajDtMNVbTof8kJm372WXkriZvp9UHxwKGiar8bPBW6D
2gI+yo3sAGFWonbV4j8ZcYMSO+0H2QgsewhAATOF6wUHrVZdseNtjOwgpq6oN9ZUcoEwQGPxdi5k
igkRNs2PWJP4xUuCbkZIenSXuP2MIt3qoenKsQM8Lm0rffGLtPX1NoeQFaQeglY4oIIsH6KtF+rZ
O3XVcBWILcvsnTUh7nvSy9aVZB4CMFSiRqlGdOQNBzzwNywInBk0pKSgjL6rnuWrIb1ML6S/Fuuv
uvEDhp0OBBQ/Fn2cKAnTbt1FpMOJxwZEUbJ2nzZuILX8MZVbvZyIbNINZgraaYUoNVP5jlBB13a/
znxguyHxkYbpBNfUkMY7/goc0U1+bfT9AqbrEJLMW8/qgFpJ9LMP9qNL/0KuBagD4xpm104Hc0Wj
ipcpsj5rLPoahhRn/idkUWPvcjqzP3ultKdPYs0zWYWXJd/G82NyHjOyxGiASmMfuKYcAdhVEeb9
LZQ8WsZhVp5N06yb5rv80OpXo0IaApJmTgz5yAONhcRp8VYBi8k2mRApb3lSbKZrE8EOBYcBzGwA
IS4sCmmkHqzsmgWfBrDjaIDfg5pae6rD835PDaGDsbj4pRQR+9RWCR7iMBU/6OZLbhsIHXktKwss
nQNkiDIKdVUOx81Zyputl6Qafakg8lJ5+YcJegE9VNcF6U2bdm0n1zl96splhmUWdpLI/uvIRpCi
KxfOEk3bUPtURIFU89kGniairh4tCo+YABx5fMTCTwDdb6ORANmi1pe5HACsiZtVt1a9KvMZ0t3Z
OEUw+436xku8rZ1zb743iDPmjHEuRD3OKzLb/JDJzBsXu2gNUCT8SSYz/L+o+IKAaPUt04MUQClx
uGTyrp0OLT+Esu6Zib9qAdlZBy1k6WrWI6vEyLwA/KSbt3r85k2WaQAjOlui5lBQa6+9dTOCwpeJ
Zqkw1jWU0DZLBgw8bnATEuKDsQuujsYcVvfWIs4FtQoaXYICNpE7DLQlu80GoLPzR+etSVgSiHZ2
uO3arWXwSaafDJHxsl2ia2mcwhwyiqdDY6Jx6P22qvY7RJBNJeQqTSoiCn8CN/RiOty/DKGlPHRg
y3ycCTI/ZC+yRTdj+CGy962Q3zDYbLEnrHsp31Uo/238KFoJs02kdQZDMLqsQTS7A1IiTXznDCQI
/kkUiwpgfiWbbtlM3kAiEi85lP6yKQTmdkhn9ntWZIU2gYTpcGI0lPqT3T+JsiW7x+Q0ouqaFdpx
jVlyFQDAtpboyhEd08diQWvyrUbEaVNDeU5whEjcnNl0NzA7VGWz+v5t2ivELH/WR4YDZCifs3NK
caaljwjhlY16w+z34rRWE4/raKVT1IKpBIe686cRNUTUJcN6SKuSQ6i+/CrQIaUhZphEDKekYk7n
JuCnk6O1wqWQYFEqj9YACHgbCxla05tVkGjCIX8L6yMf3NYLfa24iqMgik7kOTZrpDaON8x7lRCL
6KbGGzk6C4gNj4XQx6CM3CrainnMjamGgFPlH82bYT7U1nsLBGwmBNdkeweNtl08nQJFAl8+kqbg
HqFEFq6P4qTaN7Ok+vGuNsW6V+6pRVl5j/4E0fyoVQcCPdcsQtFF9xs051u1O/Irsam4vXrKOQJb
5kk1+9OyL/q41j8i6lZ8Dwzha8xsc/WuKHyYOcErG4URvbyIc6MrH059FB9slfoWVYo7cQVk/S2X
b516rppxY9EcGFXlzlpI910IYsclUKmlN3J3rf6W1HKDghCAWmdoQhEoRKf6z+xOXoIGFAfp8tug
IrOMXRu+h9pLg+A57ahHzj9kCqCH238fHbgSildHJrN03rG3aeVXjTmFBAsJZDoOoPHAlibrbe5u
MSYjMmwtc134vHrVaz/80lHFosC41Hll9Rxd+gAA3/CSkJ0FXXqpKnk1mXcdXKNyLiNARv1Gpn5B
X6mEjoQzOp+eBS97Rhbm1GASXZC6K9umcGv7tWz3SnKLhj8NV3xJhVWJTSNRuk23TVg16AhZ11rs
g9DSfmCSvjixVCHO7471iHZlwdNRwJaVftEfh1vJey/uR8kmRW8DXQMk3rqEfyir/q9uPVPekmhm
s8z16yh5rYsfM3oJs/cZp8ICfjSML8lErM98Y3xwfhX5U57PDTqF6pV8INSCW5tw1z899ON30uZ/
sPRoj9C6kdSD2ePczvcyvRFMSSHphsaWdYy+fGhlWsDBFFY/BtOdiSOleHIBKNIeuI/DwoOMw5Z7
oPGSoDFeYtZNWqUJ1CjlT8e+BMkjay8axDu2ZcwubGcyQqxHEOCMV30qG9Vmp0H5o5JHqJrS28qv
3mODdaZ3Q8WRAAUmHq/ZNvY62WamHfLvorgQGy9d8SjFkUIaaCbICyeif57Js7qAwY3BSwMLXX3o
0klgVhTBzcgvkvKKi21VLZegdZFiCrkQ1YBhRCYMqaE3cYJZwadMbRwoVirsHog0WDMshisTT3rD
EZglP810EwPxlAMgNgPQQ4oL+AMu1vmt1q+LSTaOWzExUXUOvYz0wTyE8Gu1/lMvV6t4Fpgfa0pm
qLRYDZyABVMPFu+VAVkRrm1CVEnRou4d/BHdBV+LxLqK0zHw1Rwo6YByslH3Fu4omIX+x24/IP0d
jO8rpjzgf3oR1l82Z86JoKpVVx/nf2C2ls7w27w1WBN0bTUjV6PwdSPTGDJDpokl0mz/In7jpYUD
oosiXHZkUGGBQxvD5dpPV2yh2V3rcXSg7kQbSNotAyd5DBaEsPHRQN+KQ3CoMZchxjb33DNhsnPU
J+V8nlpfA0xHItJsrr/r6lvNt5H2sPlJKuBb/I1Bcxq0E9ZAbjfeFaSgCH/UascimOTbrv1esFEO
kLdkAdK7iBvZbD7H8h7GW3qh7U3o0trLjVgg2vXSXTEhLJoBev47zSZQkYlaEgmzXryHiksn1JY9
w5DyUtuXWL+GrjoBjXhy86UQ8JK1/xGpBv3UG2ndwxS4+qYiiagBp+aPdckhAz+gFnpNYh5mnRWh
ZkhvGHJwJ4OrTswkOwNZVV7uZSzB6altr6myH8cjYcDkJb2SjEP9Je2F56qmd5KFxWZAd3ARMsqX
CnLXHkMYJLoC3n1cWm8aX7HxrzLY/KjDiwsN4cWI8/W1lXuZl/P3/jpu5EXhh1iE2IKSYqv5Bq12
XpAQle5phOTabNPElXgRAB6QEYSo3MM8cmzBlpW2W0YfTxX4mf2Eba+Ln3X1lmfv4IYFdTAsu4rL
xWfi9wWVURp+lRquyWR2IWlvgBAV+uWR4SJrvl9NfJ+FC3Y6sod9DeNXrv05RLrNrnqZQ4K6tlL/
20LiJcYnv4lLuNTmCC3+sMM74Msmst5Ve1ut4RUzV34DxTCopY7+yLpZjyotKY+I76OOfTkiR/kv
GX5kxPRgQLn2qM1rz+DNJ7LJCIi/57rLoQZo5E3ytuy2cnMjNo50zZcZ8EPMio56Ip93nbYPRCPc
jSa+K3Jz5VdDuwL+JcxAaHLJ5SU8WY5QEEVfXwU7uKub32yvIFPR5FKrZcTn8K+Dol2kiS8FIxma
hmx+z3tvcJ5R8qSXpjMf0ngvguMsMxpeZl/yauNQqcc+x37J+EUGUgP0brJx9nA6lCHQkFApxxhr
KvcaBZKzX6VXU7+o8n1sSQ26VtGf5hwBt8p6L4KO/9W1T2wXxrotY+wGjlZNdnbOyV3tLPveLS2u
cmMdZOd5uJMuYttvlXXUSPmD8IRWwmK5PCvzxZm2qNsM48UA5DKqgzF+zQD3tXq18r34xZnHxuIm
pHwk+Fb6udEAFe4Kx/MU/ahQqaTyZ44bVOQkwEuscYbbqFz7p128SN3X4DZuDmSaDjNKSkxibNo6
z2lMYCtx+AwQp2UidHxDPEzHsx2u+tF30hMcNa0K1Pux0HNPi4kxZTEDbhkrQAr6G7dopHjKjfgq
0PiFcACGPy06q/2M7apxY2zy+kFVL06MI2CvEREDwtndiY8F5H0koBOL+sLnsJHgo5nwf5fuksU/
KjFPg/TnDFuE0kITXQDY2ONPkIMwG58TcD9aQH0ibYaLIjA+neFDORn6ykE14xAveJJJa0XSIn2m
hXhL1vRYoi5uN8BySBk2UekK6r7H04WEKpH+qLf5j+m2nJ/Sbctm3eukM58qWRKzC4pSlQNDxOJ5
c/RVQrOibN+EhKSN6atmvwORxMpb/DHP3ih5YfmakIaefI/E/zjaFneii0mOBNJfVBqtRzsHUjHj
HewKXVjrMJtGpwJujHGHXLO2OSFE5YWZCN/QkURxg5vymf9GpsZYM5HtEucjqL6S5SdZfnn/Nk57
CIE+1X4L1LtWuJO9ChsYIwA+UhHanm0F5skrlH3KBq0jsIno74MgJaTXr2m0iZiuQyEmVYI1+StI
Endq9lI3HJnUaurZJe53pXGkFYTR/7xoN3485WQhkUdzEDs3GUZdGZ2jYH4rCBqQCLM+qDATXGiR
wIHqpw5TZSRfjv1vHBibMc+ULpm4uU0mwWoZTkgxB+Oj6Liq5SdpUfQBbbWYxqbmpKj+2JwIEUCq
eCh85PN0vm8TH5q9O1lac22VVx4XmH3Rh8I7bjjnq1JdK/kiZ5+QSIjPJY5sKz2MwPeN9DfLTD8S
1kguFgWdcW2/WNKObE8c0ZiND6Nmo4weEBh/68Ze9OCW6ybd6BrCZ4xWU/mVnTLm5mDdEeuQ3cUR
MCdvQ3BqzXen2RkOZsiNrrgE2ICJ87sVzbV+sfUfAI6Uo6fnKULdgqJ0bWR7VgXhQPOhuJ0P/nU/
JiVwQMdbZqdapT5t2KX4DUoeIwABcrqpBUGWSFqvkfvWjkW/9BAd5396eVX/Ao5a54BUco5vIHgr
TWFPcm5p/NtmBy12w9KHYQnLZ47An75Yoi6YjkF8kabSLxCCaFvfAXRD0WBrxtmrGxeSfCKfnms8
9B3SN8TpiEw2UAyJCsmtDl7YAFrK94KhT5tQmo0egZAKGByfaMhuf5eGp6joG5IXtJEbTft0RI2T
yjW5ao1/Y8wXnIMWS56YMOb0COG06X9kpIECxpi/6Y5e9wF2bdhLxtmUjxxsf4MnPfWYgfxO/+2A
AQTmyfWBA72FECdMFBYTBXqkbu3gtRm+nOInBZeni3ftZvPCOYDWudtVbJ5htZvHv14nHx0VABkv
6Y14roiJgsFiQM2woA7G1aOLyqwOLDJs/FHdxcRb2rdU/afYVzPHV0ycvt2AAFNZY8eg18o5lN+c
5q+3V/123o7TkXCdVPbH5TRsRLXsXRZfLTPdQKAB7bLUnXPcGOiHlw3AfqT4hq9qf/EPpJqgbvTg
sjAsZo8ZW0YIrGB79uBm3ZvwuYQ5Cv8QfOA08VODDC0SQrgzLUCYOXaDRaHOoU7uSfg+jHAEpqsR
McZnHYTHbkScErng39hcXAZ/po+EGEZOqvHQmP/ZQgIOJggw4PtHAduMbIprgM8c7cjJ2dHbM7xk
iSvx6QXXlGddPiXjG0ugXbqSSQAHqCCYSzmzaWQ7y/RQUyGqBrXQFGLJuQql/gmyvjbrbefWWBoP
8HwDxuSUdYioYVqzV2HDCVYqm4gG42PfHTLYUeMj5UaI5MM0X4XEMeGOizppk+Z/0PBRtyf3nsQL
cNWy2KkInHsSXNh1Y5oNZyIxC6ToqGka6yBb23bypqQQ+mRC1bpl19o+FdUzkopYOnGlZPmbGt8B
4JHFs12i8MiZd1Zx/bA7BIRkLLca3/2WBTub3vP4Ukn3PvoYsnPCu9EuRxCOdjtuW90X+0FJayCz
XX1S12jaC7/Qfm1WmbL76kb4yOaQkUfEFN9uzUF1zfZk9fxytRdIB85uKHKezcx3ZO+d0GPKhMHS
pyM4+yoKdxGh+4o7js8RuGsckGuEF5FloZlnxyQWbp+Sl0eQ5hzkG0v9yOAQDU7AieyBkou6Wr11
86favuue4yOUEqIVsvkBOtFYAZEnymE29kODftHMXYO/HjstvDLY6K1hy17qEPPlNhz3wB+WdMZr
DMjFI0dSRdISJY6cqjs2TzxYBB02HWpiL9XObU8kFgeXvzy5i8TwY4JOl4gUZSq/4uGXwQuXcvmW
7Ph/NZvopyqMtRHAuCIgw1LjIP3pNrkhTI4/wsRE5H9+otcy7t+y4ZvMQMwDIRAi7xm6ylYOVlL3
mXSv06LxiZ+CjrI8r7mRlz1y2VHa3TA2VJD/6eov0lDjcSz6qh+C3k7sYGH+FnLeMLghcSel4jXZ
wD0gjRyulH+tbWkbt6sSBIydKHkwNJJzmuBftJ8de/r4Ijbgcbhq1hVDoCh5iXzd+O2yfQa2orBR
iL06xwIFmUbUSDBD4CJrKYJnpHBCLPuIMw5vUfdZY8PV/AmDPHcvv0YEPJlv58GdVH45Fq6SiPpr
VLnL5IaC5V7xBrrTBBcL+6E/qPcQGo8h+65rhvLozGM+Kkyzw7Sa2mntdJ8h+hiZANkf2diyO80N
m9q46Z0tY8LUvuKc5HjmBUBERn7dJpbWUQVPzteIjbLqa/oEj/yJaIcoJMsBsuwvuzs5upAxBZtZ
u7LhyDCIeK6YNQQoGEZHh4dAjIakOm6ahkuC+JEYGHco7+QIkkBC+9Rj+uwyn19fT+4MDWq7432u
yw/RJTZQyZYcBT9lIywgQX/FYJBHB54vsVur/Tk1LcAiPq7gN/5Ht4mQYEkz10d1m/SElpNoLSEI
76/2+IdFQUKkkcx+lPqvoeULP+XSfqrkCBFE2jPf2+i9GZpa82/QilVmEXnALiRcAAy7SYow5a7a
HEBECLfxhxBwfdE+SFH7W+5conRv5x8TU3dbJWgb8AJmbwJ1KCCL+SSMBDNquNFqIvHGHg7xW+Zx
4OKqH4DHOPmz+I16ndXopNxjWBW4a2LcVspHw+3VUlrGO6gbhDmRVBViLhcjp6DAkEDq1T7BFqwO
wCr3pH5V1VepPlKPuaC51NQNY1WefRZM3AtPf27cK0igsviAbzbNrewwOMubjNuJQRSRQfUJw08Z
8Vbpt6VzABYrkEiBpQ4/Wg10YFAkBDe2KCApYsyOqnNcsQIoOmbgBmssa3n/NDc9raI2z0yd9i4l
IKvF/Mjtr2r6LCDOVnARLfjxvLEKC00ILLHGd8LpmZ9M6l5JnhCnPEeeMAuXXEPzfITfYoYhJole
H9VLJs6UPWdOq/9i2hSemUnVN80tnn5pX+R/3xN5FFcPzui1RiPhwOcbOXdsGhj/8uVPvCWoSFP7
17BHrn8uKx5um9Qf9NINE/uIy3ydjoeoOTAnzB0ypQHwDjxLhL3OIlfPDTYSsxvAeKbcxJae6px3
hFvFoPEhIoKKHttQxCKj5sD/seYfC4REfKnDkx+RiTH4x60MTzN3+68W76E/IToBVgl6AJRtYh5k
HoiZKw1JhYbLSXMg/5obb3J8NRCBKzvm5RHjIOoo4uXNYxnD+dzFnJOA6LwIoSd1emTntcXW1vc6
+ysqfkSdBOwlG+Qshg94VCPyZFiZQr8vr4TJd4q3xN+xg7OPg6Y+o0ORsR4h1C5Kf7EP0JrjQKWc
GHWF8C2Stghm1sxeIAiYEVmND0VCQuwF6B+Wq/ChCnoqSfvNR/teEkiiISdX15HzLjUYJ4hlkFE5
GhNiyCniuaAuQObxvybWS0/CHO3Eyr/AJj3dS7yWoHrY/o1ANNT43E/vUghKywyCrHmEF//gKBWy
ZJ5UrJHiiJMs92nSMdDxj0RoXfxMqIgwQd0i42GaF/1Nxh2gaIecEKmENKCqukc8m8kJJ3ctYWPZ
dc3BqU3CpHo3n31b39TJ1YwP4IlkJ69Gz1oDL/Fzwb4+puKR8FurkbymkWu08o2eiODSXRyeTQCz
9RfDo4F8w/J66yUhRAeYwASBJN+B8YNUnM5TzbuU/y0Gm3fukvJCKMVK4+ieSh/KU8QXxP95kxe8
q8dx3jmLhuiJmJFbD+PGcgGK7Q79PhH1CyZn9NWWrrL5HkD8OxdIAQpTnGk/cpzN8hqKvsvPpgwn
T+Ot5YUGYjdZmBkTNu//uAhrY1lfDr1a4QjOTQxN5QftWedmZWkTqYYbpTpLCTCFktPhSFARUB4W
ZpQhPBqvjSNts5GioOWYIOKOueCIdotW7MlhdO9arNE0GajqUS8vrFrE2nGRqmh4LzLqoGJHMIF4
xHS4fajKauCANfp1Y7kJOE0QeVKCjxASYK/7pgvganzPRuBVpHMkYCEJ8Wp0l3b5XRZAL+fv2Dxk
IL4IYeWdmK9QYoZJf3jc5eoSOpc0eG2jf+XQUszmnfUBrwAAlXEtQFnSijIEfpaeZtF++m4xu6kH
AzVqSwdAy85aowBnu8feV2tHgy8NN23l4yWafWTb/fRPHKwdtQ5RfSkkXB90VhSMiCXSNdpdjnhu
TVIFqvon1Z419uOnOb7VFrptQje05SOAMjOKH82Cm1aXzVntlJU1f4pFtbIMr1FvjrwH37D8dAff
0a11r3LsNXOpMe2m6UPEtmUpOyKScttjB0D0xAv3HItngMcyN1ndFP5aLfMikhIkZl11G41uQZi3
Ga5rZrei+1Qti2AxfsWAw9cb5Q2uwIkpiN1+MnNkJQR7d/uCxYTKD/5Q7u5XHjf4JRHnpY0fhvJO
OA9vXcCSiRYFKVp/B7leseRxQBikePGrtEwYHfiqxatgE1Izff6HiOaPhJ7b4V9OBPh8Mq29Nn+g
Mq3tHU5/w3qEeb6aQ2A/sRPmX2H8rQlkN3xGSCD71sGTD/2dX/L+1lcUqxPpRIKF+KPxuWA50NuX
dEY9xiw4U/4JXB4U747+sFicTOtF6Hyd/KLLHyP5R5Zf1ySXEjOseNpwooZOUnx4o9j8zjjT5liH
X34lSBctS77TBkbv+s38wVCvk9bfxjQEsVuPocxD024oMFsLLAkERWJcU+R33kMxkwFgoPvgfiIY
jNqxChOqakHDoO1aks9K/SNdJGiObdtypW2X4iuHcDK0gf8PMAbQIZJ2ymruYGQMi73wke4GegNL
unc+VaQGsfFtJp9BfZtnVLyMVz1zsuwPDnAKnWz4b95i9sV6JGl4BfFJ5TfaQRBFjgQ9OtcmX331
NpdfFa1vCTpEtasuyvAcBT+yFaejAr8TjchhrT9gFFoZUYPEq/Zfiq8/IC42yDp3VikmwI1ECa91
GEb0/Mxa5zcryDYaQg/+LW4UxLA3SlUbeV2BxVjhVvoJaiYYesmCDXDM5JfNrpCMVR1+F4nDTIxI
CkF/v203DsDoSdBgDjkJXXUt9V9lolGNTjF98CN29GCBdaxfUttXr/pw6/RLSeX0d0kYVb8TPiaV
bG/nDdBu1ZYX3nJLvZnNQGQeGMrDrPaThO5r07X7vP+qiWvL85LvifBwdJOUypXCTO7KQhJ7MPpX
DB/Cw7x/g1sXHn4dT/O0QgIIlRzqnzATxO06wny1h3SlI3hVTd81iuBA+laKrQCAAf+j9DF7mh8y
Yb1Q4yXo6yT6jcdr5hwGf0zwd5o1Bhs2odVgueBDbbqdOGUTk1Hfj5Wb6lz14szKoyFvQcBMxAKq
D53HN7YDLm2QLqSOCOahgsiotskI5NANFhEHxsQdX1SCvWjPTNF54ItCRpN+DqtlVfwD0gvqTT17
+HnIBLpqJotr81to72UHviv33kyHcYzDD0EbEREMZwwcfO89zrNGRIdXD4mtQ5YPmqrg2F+wxj7l
jnT/g/QPFJ4Qmbi9h+U37ZT8VXyEawtXGpmfoGrdGZaIP/NZ5T8I4JAY0LokkSV1CVEy8DAx+7YP
VnBBQAfdVfCnIcDJFB+d7LtaXv4f74uwXUcJ/Xg+YYVS+s/UdiH9URWXgvLBqJzsZt+azyCmDuTP
4kem32bXQnfWmnEkW65fwLgYrfyI7VRpO88Zxo2ZkWWhXrG3AXrnAGJCGySYoyHnM7+itS+lgLkR
/VW8twX0y83cjy3f3otkH6XsTNoFrKcwO+O91g+18lARny5AhU3VuQmCIJUnJHQT0oN4dlnBet6B
/xjC0RP1UfamIrhKQoxa4c7sarEgrVmimYGgDRIhPZe+CctFEM8GBBucI9OzbKb99JzdCODPyAhJ
ITrHh9DxgeeoKaklrBycx8KA1cJhMQGjptC4AJNbvroxQmi038TfpMRwhQ+phZwTdTpJUHy+Yq4E
a6F2bSPVG8ZVtywPApempRJ4KQv+qTUv/O+0vJGOKyqyCy/jB6nzd6V+VdjrWgoEFmEJ4+LOiNqC
cS1wDx5V/mD73JFYrZWfJebM6gijO5W/RouR04c1aYPFC/LPVMbLyNIHS2fxRmuLyM6kLMzEWkwY
1DAReIiaVCEMqyu5eU0WVuQrKhfPfwJM0MzojSWcs5xTgkSuyZLXqs4sRtNOCqcTOl9V+R0zRLaH
zjzlPgFexY56PG+wCOLzBRcHFKMAvopdL2cpmAnvKXhCkQoqnnDmGJKfa7ulO+F6xycMv1adiM/C
A2KWbiGinolEOEomUhuvrwkx2Gf4PWTjHuEAIu0UQamzHiaHRfdek5oBYQqU1lo7cqgw5bvtfOgf
+EZt1rDMuhLbvgr6A+iSgQnJ5qzZJsi2pN92bLdRla7pGQPXQVGORwOrQ3nnYOnVl9h8LzJ7p/IF
JhDlPJzAhX5fHXUZmMDwdZ4AC/WTaj9jrCoOxPOdszuN85VmcZ5sX5f1NNyjiCjmfzZp2kWrbqj0
cmuV0466A9nkgHmf2y24U2xfNC63lCyDpvyW7Ys8+pKCzHuT2u8Nw3Df84xpR9LnvBrsjvHQKyhr
dXkvPad/JtWDSgqS8Lp1RaLnksDDkHWzrYrT6EjoR0E5CeeqORqJc9458uvyn4pL3Ci6c4EqmgNk
RByqghlHWGqJ5FT1EOKIXWZg4PIWE5FqN7hxsU7jBJFPTbLVZIsH7CdlBZRInWku5vTeFiTLvcNr
SwmCbP2v0Ki2AYAEnorD97E6q19RtSVug/h2rgF2kZJoPK+VIoCwI0YeKtMPH8gE/sXLFcpwhjhv
ORqdGLauvc3VxU5fR/snGb5HedlSDsCwVmXIvKy7EXIOKMQyneXeZ8vOAwZz6kN0HAFIVv53wQx8
fwG3o7ThgSBhIGk1kaq56RLFDewIZ9Gt95j2gitK8EwDsmamh3hQh9+ceJeo+FfGHxIhcM0XECnJ
cQb1xRVows1a/cz2mUS1SPkz6HB1Hom8bOLp0yD7vDtJzp/Rn1Rzr+IJCJ6O9tCkPx7UpbgnKaKf
nY3r9qKqLkZCDX+4urHGcKdlDAGoECnT3RA4EhcXzfoIFd5wVETyvJfcxKsTn0VSXKhiq+MnRw/m
SsFjQbjRDniy0Osbgm7v3mXJEyYJVdrD7asgNUpKeO9FumH2rZQJCv09V4+yhdCHSI1DNY0cv9BC
CJRomoDl3SGni9flhwol2UdUg65sGJOGQIZPOT7qo68RDZnHP4qGEV25m00PYYYLan6ZYIkWf9rW
PuKMasuDaO5GeP04eRXA2cwwGkN7WqzX8oKMVielrPMqpMFE+XYZYEfMcGl2IO+vZDyvY+U8yoBQ
gIzORMLBw+ImKHlUMrxz3JKIaRjLGbfAepzdvOWMFjuQVng4o0WwZgtSwvRa7bkThngLSJ8ub21L
mOSp0G5Z/ujJEoiPuG+k2jN43KFzXMdnKxerEWH2TBJt9cjZmCn3wTj3pRcpWr1txbqt8FDCAW0I
oUCuPpG/yVLXJq+Eu0zl3wQqYrFnCKdKp4L25Rub/hyF989A66ft2kM+bxv62Ij96WzObniToPuX
t9+DeY/W4XZafqKIDhXcB6nrGF85Ktrm5b+cuwP6wF5cQIydth9kzB4HRAwUPwBE/kbsajZdl/25
Zamy9W1avUfTXVlK3rx9zcOXDEclfF+ik/2uOzt5iY6m2rjOTCXWW0vGrSCoYZI5aEVcotyipjTP
koOwViS58SGPIvhJCDjhtGiQYowkmTP8ymkva3Lmm95kOufboUIvgaCIPNhagzpNsOyU0YKoPVIF
cP/jhRnm64CKv4QRq5otiJGhejr8Tt43dGaXFCuCfLbbV3JBe5evrKqvBgYt0tKtY4/+XOUTzVni
5eFFJhYhRuE3dyf0ruuBdTS4iu2FdGQhb7YHX7AtDaWQjcFzyP3fKBUw0bhKEeG3KHUdONlU4sUk
7gk4cPH4qMgi0NudTkVh+dPoxGZICK+4vhYeCc3ivYx0WtKl7TcINzCzSwTk/2JydOuf0NF1FHCg
JwGHTrtHyrAUGtqKLZ+I1XWrYRAOMRGRC9JPCDBYQyhL6IYPDcXQdNMIDA8p9hinZ0N8f4UjeKc9
S4LHkoehgsPNV7W6KezgFaNC+rkQGYjGl7kTDXfzXOjZYc4Bp9Y4051kqzfu1F11QUSIAdH+uPKX
aSQqHgZIXPXD4SXDMadsBXGQcoER/2gbTwoh4ZsP8HnsVafapm5+U5MXKpCLQGerZanT5pdMP0A+
yDRbvITVx3+Hjzyj9jyGPEmOSHhgfeabIl4w0z01AQQlYHHcBfcGR75XyAdUt718K/rdbHlB93/s
ncly3FiWpl8lTOtGFoaLqawyF6KP8IFOp5MiuYGRFIl5nrHq1+jXqyep7yqishUMmdSV606zsEgF
KQccuMO5//kHvCU3lc/HLfADAGUyUs+3k7VZHkvOIqOhwn5eAb/O+GXl+57nGaIFRB7CoVtbqK8p
roJ4eOHwfZCUDU0a1IcmXD7/4qZHezx46rDCeFfavUDOhKERluREfgmoYPybeiJmdZNBRak28x34
DPlJ4wL0nfWIg1wcXndMvSZ5sYfXKF70CLcaYIdLHR5U69yUj3kFX2otTQ6HFdVaR++pagas+LAk
q9aFs8Kvqiohna98/wAYMiRPhtRaR3SaEd8aKovcuzme5wG7DYWm3otB80NDGLpN7K3saa+wQE3H
RaPXlAyA1+Fhai4OYg281Ek89RkmGDOkuEh4AQNRHBq2wSU+neEz4FBKI4AIDiRD0PRZ9ATtXGlx
U3qIZKL20mjHSdzbuFWg7YMdmvjrgAnbA+Vti9KbRy+P7sWUbizxVOh3jE5dQ14Fk1OeYGeoQhV7
u40qBZeacd5ge4tdyTW9J3ZTeeSa0cIMV6SGfJ70l1pD17XqyhuX1OZIvx21Zx2uScPcjrrFbEVX
rvM4UQgmhCZtfN9rw4MhHrXgBvtX1fdKcUgtL04PVnTv2hcIbB0eFY+ztoWMHIa3CTi+Zp8CZoDh
MaxL9zYEVgkARc1XekVTfVDavUnpjJ+E6m8RM1czGVqTtsoDqEdiAhKFdak8OESnjqgTVwBdAs+j
mrDbheBAlEKXEcb9qJzmeauIBx0yTApypSqgtOnjWNyXnLaKHaZpSSfriz4MlrSfr+q7EbqwOnzl
gSodKRK7HDqSinl9TRaEE+EEVlxC9Z28biwcG8vrw41fLQtxhVO1hy1kCruvgMFpqScfk9t2K4lf
vnUdDccZoom5zovnSVtOzqUQVOILNlk6XE7rOdpevcUIU28ejeiiF3czVlw0WJR1JJYp3sPwZZdc
gGK3CzApfwSHmlMC/Dp/XfCuM5DkCXq+27/4ITNhOacEdDw62BJYCzVbDRaiBO6z6tH2YeUAwhUP
57A+jWinYGr2MGk4RmI2bE37kdDqGssRgFWlQ0iP4Co+YW8QdCNa2qVrP2gpJdchTFBsoZEo8NBw
kC4Gz0J/j7nXAQGear8AtRCRs5JzvrTx8DulMJQAG5eOsc3UO4Iip/aE8XNjHoCxZutEhiIILFoq
vO6/EbfD93RgMs+YwT4X09eUA5+VEZWhnqHPwqXpDrnfXi0a5QGjJFQieXFW8TnJ7jv768woUKjg
M0lhHO7gJ0QRlY7mEZSc6PeSUudgrXrHJcnhxGOZphw9AZr0mLCU/RKL9YU/XMu2RWZkV7H+JnNC
Yu1+Ci9wqY0Aei4uAIdeu65TYJGDaD2lpdKWWF3xNUPcQqFv2RsWB9nS6iIMO+9cPFF51Nr8kLWf
3WYgKIgGDet3GLIZuEC7zt5vd+TQ8LZEt5aHev1yDDM8AnD75xMTY8/MwRLFx6vxWvpcYYnVyk5D
Wn1uAMjSxrxq2VZi8wjCM2J6pA2PWWx+TqUxRvDO9ofPzxiTTZLdY/0ZzBEZDUcrvUnVBzFj8jVe
Yk/hyw1eQYItTeyakPY95VVYnSawrJZDbmF9dSmuhuD4beAA/bU7LQDIZ8oTd3lJoaKP/lvO1xqw
sJcN7la5p3FfwZl2KqgtnMjBWXv986j1AA2YV9xmq3o8VDlpUitOcSxXHaXVN5ivW3TgHhlmeBjh
YrazS+hu0Kv3yy1ND7JR5/JUD/D52QnhXifpE9qvLIWMvSZzxxfyZVXBXuABEaH9lutdQCuJp6db
15q20TmxoZNGdFLjacDCcdDVNwkEYwxXxw+Gc2RtazARxePXfdKRUjbFQ6gAv2PSPr6mAqEhxm/h
pgaudneif3C4M+1BtiZtuXaa16F9ZXKutnYZ1Rry58YbdNY7qbg8MkzmZEt3iYUNExEqGtJyAXMm
rDTJs4GkiMfwPYI2zD41HJ0clhwXtDr3NHXHAy/Ge/LToAKFPPWHGC481f1BDM/zuNNq4hqXFICO
ChBH3AOtvnrgs4f3asDNdA3I41ewF2mQeQkFw7gzMdXezyM8BcpnoE2AEheS4cbehky5/rZI30zt
duyX+J64byCvdvFWFddJdB6t3dSt23YP036AM9jAAVMOo7i4wKAExDUXwbRAkxu/ayoAYAHs1NzP
+a3/ag4LJ6LTvnfCE4hJn29SapoO0CQiKah4JcaWNnXKOYo+kBBQEvGVprHR42MFsxHbgWwbEzqY
his9g5PpxaSXaDftBFy0mvM1ooNOgYKDcyCUKeMuhxze3PbJKYofJ6gjTQLgMPefa/PYKpCCLjm0
Bwz9ChqUtzLrBZhHac/VtJNm7RQ9IwFFHl0/2144NV3x6yg4++p9W700xjnSvyoRXukQ7ctdwulr
xSXD+KSg16v75dxvArGpbKZtglv8wc+xbblLKxiTyDTBrPstExLPMDrgWBZjXzs1DyMFfY0pS7dG
nYE8Prhq5Y1YfejV2Fg46rnHJofFaAKdOfoljshbi6xu3s/4uUUzsZLJvq0/bnKCHYGIaEECwiDe
1fc+KQ/qIYrgjhJTYm9s/RIrX1yWf6xmJd1wq4HqNSOTZlhPhGk07yIuVzX9Emva0OfIUB0OmANt
dP8yFstOJXNnnQwKZj0HO3qb4cP15WqcGAZXZXlF/YeWqEy3rL6W++LTmYzvnHRFUItVecTWr1r2
4ggXAXwYodtCBiN6I4qeK9xuEO4P1SHq1sLitLhHjGpl57HJUGlJqt4qD1clp3ObOnm6a7PXQWcj
tk1OTdIail4/1VZMBDnoa3Gw+1sLBXtTvyjG0hklTxOyS43nhdWfLB0mTXysBEPLQe+JMGqvYQ6Q
4LiM9hFpNdZTTDofLnwPpV5s8dHk+CDIdeghSCIFwdZFdh2za0WJyWDcj3RIOrTCUX/XcvuziY5z
gW9VfxcnBKECBTZY9M32usdBu1r3o4cZVxCvEvvcuVQ+1BcayhJUgD0eYiFkTEQt5gH73sxeGzg/
9P1eMS5l95KZGIbeDY2nTCmn8wcahjHqGPan9AgRtjUOJvwa+0wMAQ2SgbUT5/EsYqhRk+wIchHT
a13uHRDmmoe1HsadMR/K8XpSXhWZ6v2SOivwezLoZ3Uj4me4OraKsQkybjxcr91pXbA+5ogMDATc
7n3V3E67KH8YAC3AqFXQdwaU1b7jCWlhrFkv2UDhb4AYpTjJT1+4KMgHRriRytFxeHeKB+SkHQhY
+OK7DHQvxSBDwPRalRafhI8GhWV8JD/TptsRD9f2eDNWd8VwnzNjmhJno+lFsXFhRH+fRq9ZucSx
1uadhZ7fbhQdaMZ+dayzCawIj5wjA/QZ4mVLDrILPTzP3bOJcYumXUg8aO1dMe9cwxN5cwVPVm0W
V5CHiJJRId9LyBeDedO5xriG0ZBDuSDopYUkcSwx6g2A60oOeJa4H9TbOX8lbk9WOYOxUdicpK1g
jCyH/nVNW5SvRPs9Dy5TcmfZL3LKgsXGX6SOmvjHq4rzCs0isHazPtfmTtNvCP6a5RqBRsYuVlH0
2EG1ytjhO07/aQguGj3KKhTVAYdfPM6CDsbFu88xG5cL7dgHX7LpLbXixRABsowOoXvXJpO4WI4Y
aqUZJuCn0sSi2Klvp+lMsmtGgEfywhvAT5sgh4E+zcjBClUcrBA8Q2FuWusUo23+FhM7RZlzG+PT
UDqE6W4HYo0pSJPgxYWKRzUK3Z3hyoGIl1Lr+MPYPrDnLQ+dUDeqZ7ocGd+pM+k7mzJS4rnxb3Dm
zRpWu23i3lU4beEio3+t8/uSNoUNnVa9cG4sMYGks15sGeCl+MLdp9GOFHTmaTVe4yPdIjwMHjMi
wHxclOliX9wA5TsqgRsDtTnmt7KLEr82wxuPsRtOtrOLsjvVXQOKUm060TnTTzwqRzkAkIYBxh6H
3MXV+oAcU1kV1U0F1usPu065BtWbQJ+cepn3/kppzlj8dpytiiNLMcHY4MCQhetGtlsQO8uBEyAL
ZA0wvrIMcsIOiEmNFo2JaWr1udPLXZ89z0CSSJKCzTxgr7CPzHsNOKWjwTBgzoMmzmYHwzXtGCZY
CjwolpcFBWAIBxhMfQ06DTSGlnwjPFqV9m7od/N6jj0unY53svriC+JBIb1OaOlVGO1vdXGqCUvu
37Rp7yv3pX09ufum3Fv9DU0ETFGT6RTpb2bSMgNv6uYcN2ddvS/zUzosEnCqHErjgjkSjGREvGv+
vZVdBra7cK3MG0zm6/JLkfQcu2hrBZj3IiJp6QEad05xnpxTCeIfZzc6GCQ8XvES4v00o6EGlsdn
/6mft8kMaWnD6QfdTqHextVRZvKaJM3N4GpUVbCZcVnWYC/3+I1uOvvOhMfLU2Y5TTNPHU+6diTg
J4jvhD+v3bJc6UlMmO71AHXdAEGLqRS4Br8T4ig2VKCPOltR5BXmc5rZV/7gHPVm5GToaZhjG1uz
ejKwsHeFsrU7kHn7pqL3XSKWY/fj5AXXhaheVhK6vMN7r5wx7hLh9QTNBJnvsqpvyyFdKK1D47vb
ArNa/VfM+yBfJf2qAxtvMf9aJxguKXULhenrWH4tDXwhVq2xS1HQTRNSrHcBESAP3mDlKz7S+6e+
fOxacGC+OpDsNYW7SVcLplyydsMHFX8+HXSYYnI556s63rc4bjlMbWxGbYuD9U3AqXS6okEx4pMs
tqrG4SIBjfVv8NQ0kiMygKbep/aLMIlKgceY7udyO1jHCiha1R8S7EPw3sOx01im5kve0MUCXYQM
5eJxSzmfPI7pvWbjoo7WTVDlT2Tf0TbRYiBZaPTaORweB33jjpyF7pLnwoGk1bLqhJhFNa9mR9Gi
PM+IjgWcElsaAg07cokhMzk15J1VxC2bNft8DfHntcF3NUY8tGcBKktYf3AuWWSa+RhUNwUmSYrJ
kUh5ypInmGYcVEoQCyh7oDAuyQP05hDYwUqo4qVK/0itUpYubyDVa9i0xmrqvHJ4riR208LF686Y
HBpuD8i8Z+/zAa5T6rfOePaBwWZwm6t2oAHPMSpM7ic0Gf7OyTZ1tyFdhU2RTZX9K8whaBgwPHSG
ofbFnCgUk3OH4wz7Fq3lQD1KkWIOVYReLZNMB2InEn0lDbrZN+X6GsDZlzz7zNyGJFNQQBgeZ+Tz
YN1LVYS6wSsMnxv6oXyzYLyxRq+svhQUJkoPyWd8kdSauFkRpgj6z9bgw2sfAPEtCOJ9KIW+XxRp
k6G8xv67DZxVwD86FP3DjEhKAU3tWI788Vbo97Z9W6igGTw7DUSGBZDk0QqiHC0lcSSrWNoE+FzW
dlvIOZCQpUsSoQDpQ6OQC7eNsy/Z/IVm9XHONoFZchR9bMUNNRWs6Ya9d55XgtU+xL0C+Cd0CQp9
nuvryPIYTJJsrgWouC22XVLPHIXMceinNfniDFqjlUYaFZDb+xA81RHQLQT9DFzZXbkEAJDpdAdn
LZ4extHj4OaIa2W4GaavdfXsRm8+Z5DKIrvA9vISecdtwc/JD+ldDJ5V3hzEVbmLWQRUrNtoF7RH
VXsGBpOYGNHTn7VtIX/uGwtXBMScJZDcvii1Bu2Hs2aISYcCWERPhI5V/PDpt3/7x3/82+v478Fb
cSrSKSjy5h//wZ9fi3Li5sP2wx//ccFIoMi+/Z1//s6f/8Y/DtFrXTTFe/vT31q/Fcfn7K35+Evy
bv75yVz9j7tbPLfPf/rDMm+jdrrp3urp/NZ0afvtLvge8jf/X3/429u3T7lM5dvfP70WXd7KTwui
Iv/0x4+2X//+STfVbw/q9+ckP/+PH8ov8PdPn0neiZrwt/uoDqL8t22TPudfm798wNtz0/79k2KJ
v+m2atiqIDfCdejPfPptePvvHzmmqpu2YxumYWqm9em3vKjb8O+fNOdvtnANR9U0zXLpT/Cjpuj+
+JGhWrruWIZtuSbBXp/++1H86ZX+31f8W96RVY8/QMMHa59+K39/8/KrmqZjOpbz7YMMSxeGLvj5
6/M5ygP52/9LWH0LtyGG4Z9pTw1V+jjY28QSXgwxLxq1V6PQD2Oec4It76OmOn/36P64n++vb//o
8o5qOC7fUbdc/c+Xd33TVdwOIpdIgjsOXdtGN7zcgXJdO9uh8K9/fjnnR1/XNTSXqGFeha4Zf75e
2FpAawMhYibxp43mdeAodu16eVNTt5CdKvK3qtZWg5lv4kzbN3kDz8ffOFhvzb2xUzUdjZd7LDkV
R057TntpF6Pv3LJeDpaG/jDctl+mxNo6rXnEj7qpyRXH+mCsxMJObdTI+WL2o81Ea7zPiWDUapRq
m5Q2/aArm65FmhF5roxsmV99woYdZdubwU2zN40YhCnexKG9lb+uJ4LUY5VOb0s3pFriLO6ZOYV5
vNH0YBun7bpTq7Ot7Qc8cAsNOGtWrs0421Ql5SCHM78nc1TjkzpiEWzhJeFDk+CAQyaJ/NAG11Ex
i6M6Oe9TWC9//ip+9OZdoeuG5VimYWjy598NPI1c2CYPhbvQ82MpxkWfGIu4ocg0Plu1dvWvXMy0
bN0xXM1yPoxyop+TwupNmTxUwYOpSb00rmLitEBy/Cxc/Pxq+g9HmWXpDnNL15yPo5qQJ9PsBg0D
KhgBs9Nv+f5XgyVzHwFiXQhKGdQfHYrTIfVphtnqro3SjeLTJGvZfSpLI3Nseh1m4zBhp9y77nun
/moysIb8Zeq7tmW6lqUaluvKn3/3BkI/LMzcndzFJJtmDJe0ti+5GR7NOXv8xRMxWeb+ejFHVQ3W
O9s0LPPPFxNGK3w75WKplZ2sESl/YxKmAQQ6Y1Sb0Pi00Ku6UI/jyEuC4dipayPBUYVJOU3DOnb6
ldoSiJEXJ4Pwt5IsRWuIPbIyqwYWszCpjSfsSfpdwD+9ynGneEuqYDXWHC0KRKiknRQjNK2MViUX
6mZ+jQq/rzElcSDcpaRGw7oxsESdKbJ1dCKBBknCD9dON6ykJ1gx0EhAQpoTRqU1E/YH4bJqg6VS
m4BJlN8c1tTkodOnhTmgW5nGVV1FXt2BwY3PlXj0AfNLy6QbPuKz1S+TfFobM1yZaVrnmklYarqZ
UM0B/C/SIVxa5QBXJr4asQ+peUKpTXPTFqDLOMaXLUditDmqCS0WxMuXMbJfXOVmLJ9MAgvi9skP
Qkhw9Eka1OhHC5VaJBATVkjsZzQgOsoBdJWJivNctKRSWjhYLxRIGigxz3qOTVnh7y2btppubgK8
9eTXCeoICfG0GLANyg13iTncaqiAiCg2tV2nh5umxeuIWDmLTw1jBb8mKAV9KK3FMMDgk3hWMXbw
miUg4wOfCgLX7GmRDM96p4Flp6F+1ERXbaJYH44NAU8+Z0Csh7AHHoqdUrU2Dcj0NE86zYZBcqgn
0o1MLPS0TAl3ZWHTP8yyfq3gEi9c9YIK86qsmp2OykcNOXjAeC55HkpPZvMYb0ZE0XOmrLIIFRBv
IOa/pzm9CMo1ARc4oukbEGXYFyFNhXyvKcMxTcajU/KmYhAQevRugUMIsqXAY5+/bjmjt43wcJ5c
mnBbald8DkS7lWt8R9IZRpxemvcvNe/N6iwUd/om5nEn5ghYQILZjPGFc1e2KKGBJHs1YdcwNh3O
qnSwcdTalLSfw5JOAOGZ1IfLroQFgl2p1Y1S1OlHHSaokPaFeVVBU2h4d8lsAU0NxyzKT059rUN3
b0r7dhj41ryEpgW+jNpt3hE9wTdziIFqlHERVP7ahkvLnJjC6Whjdhaq4UaLTgUuZ1FgerotPc+m
RcDfijrDqyOBOR9hSUynsA7WP19Q5HLxp7KFYsVSbbZw1aI8Mj7UDYUyiiqboQ/6+tMk+pUxQlfV
080vruL+6DKGxhUcR9NcVf78uyWS8FxM1K3IXWhav1RscTWYeAOFFnbVPPk6OJsZEZZc1+TQBsUE
FAiDeodMXyU/TSOEMZ6KK+EdnHmHDk4pP3MCtFmDCSho3QUh3czp3QYEjkNcf8qQKFM6dBqajvBR
xPed8O+naFzBSmeYJnsUHaSC0tMcyIYdhDep6X7SapKjgnMn7dsiacCdLko0MVnXbgvZt1Px0uN3
UztYVwMRuwxxOTjHojhpNeFbnLgUpfqf7rnyFQlTs/kfO7xDUf39s9Pt0rIbhWenlj0OpfkCR7Z9
kJDtDcNGzoefvyvNlO/8w5gwbLQo/GPpmqZ/2GKGUIkzs8lw1SKTwa6UZTUPK7WMvdzHjmlatZE4
TLO7z+Fr8172IWtjOYUkgbXX8ejcAWLzCTdN2V67hGSP6EBrKiRddLt4QHovxcwhbdcRfU/F3OTk
qqvKsmexd4JpLf/bWOLZUa1s3D6/fVtWXbI+0RuAH+qRpwsMoelC1ZhhC/MlxdHErOAumgbRS+2m
lch8PqLtV/aZDvLCCXHC4FNPMD6jAaF0qzopt0slA8liATGJhGhIFGzhn4uQUzpGbEm9xTt0XXfp
Rs5hN8UoMh3WTknHaex2XcPqDyYm8Caw2oD+wowSkM0rTGllsqEhawD80yF2q6QZJoKqBDzI93Xv
m9AbM/7RSfe2xmZt1Gujx13eQpoferYe3Moo7i4U7GD8GQW33LxzAU2MmTPTmRQ+XGe470OD1TIf
jeHcUm7NFP909IxNSp7LDFuhSw+mHd9EPAcnCb0oCc9uMa4CkyYxAtTR3Jg2MT7TvLALxJNQ4uWn
avhq4iiyFmEM/KPDJhqPY4xcUI9vBBqOIqifw6Q4mfSnFbQ5HX2CxyLXFoG8hWw8xmqPe5Wyj2tU
YPCwfj5A7b/UW3JCmLoqXFsXDNAPFe/s2OxqKgYnpam+xo0OWbd+7gYSf4JhFYWE2rAJ1LDWZ7W6
DlnOrdHd2wVQJJFnY2J6ucJ2K7AIqJ4LDXJ6XpmIwykOtG5p2jj5RTOui7oXOsmjoHYqgXQd9nRf
fY9qtnZpAxrdtcV8UDRB36jZKg4rAVDqkITLnKXLaLINoegbWRz0tuHBgJRres++EtB0H6GkjzhO
YtTemkAR4bgblfewJF9zTPeGsNhRg3VTtDgoUpugEEjakwODOlYD0AriCxJ8bJAQUrH4Q/8yzsLz
HQ3mNoIyoB05ZuQKqlXu/ucPX//B4sDDpxTXLFtzHPPjwa+ZwjSNpLsMD7qM2RjJfc9YsP32zoVt
M9O308tx3SrpSTPsi+Gkh2BtRxmMvG+146JuYOcjY0sM9XNdi4Pa0Go3gvPPb/RHO44NwsmWptua
pso6+rsdp0iCYJxiF1/oyv+qUafokPdxsN/I11NaMieVrUKkvziyiB9tqLrh2sY3YME1PwzOXkwW
Wckt8sUKf1CQNAe7+0QnjwbfTRUDioFGooPLTVPyz4jbDQ6+eFhTFQmAOd3ABdwlPIdtp4mnY+IC
mYbZHm7xsoMZOvdgwN3WbodjZLfkCEXe4KabIkMsEs3rPjWWerkteiregAGNfrLRJrKSUTAE9LoB
+RPBQVVl1x0og1RiCRkzP3/01l/OKExQwB9VqDYDRLU+7ljtoA55XmIbG0Zb2k9Bg/ibJNEihh+u
tleo0xaVj5GxSjWWsBO4Ic38YJ0Y8AE5yshysbdN7FYmODUPcgtKIEWYgXkYcfWebUplzOu6KPYS
sjT7no+e+DdAc5uyPqdwD/K3SNNIL+hXOqbXNo44hcE2RSi0Qktg6BVc0SiyAuhPPHpZOjb5vGjv
dAE4y6Gi1dKFqrdXuegw++LxpfOiUtARowUqjd2ACWKDnDxCzT5x+m8GOla8XOz79LBFQ9puM3gg
KeXKzx+uLgfQh92Zh2sI27JNFyPcD6VUavuxWtl48ipxfiqR2cONXJlsQa1mwaBeuE7HQ0bsXWUb
y0lu7Gle00ncF8Qsu6p+SJ1b3Pdh05Jz1cEFCxiL8uE7DZV0gPaW9cPKn+QSIr/3z+/+R7PDoPzT
TFvTLU18mJXlXIQRunnAiihYZtWw1J1xMbbuLya/hCE+PiPmIIAgR3LQA/nz7yZ/XQXziOiKchNK
WJqapAjHTz//JtqPdiGhOqoL9qfZriuxi++uobhVnYx54tLQD88xw1BVqAqRiac+R2gSKwp2FYf6
vmZuqhUVJJWnw0xQMO4XQiA6yn/xdH80NL6/Jf3Pt5SX3Gznc0ud3yE8MDdDgHmpZe31OQV565e/
eARyrf/4mIE6NWGDyFqm9eExm1YV+K0auATThWfRD6skgNfeslIlwVJuphX9S4MqSSWnIKdn6DJF
Mtgh/9J9uKrmsjVCPP6w3oBUaX3WY5/lAiP0ZMCNcHVkARBVbD3QfTGJGwVog4FZt0Ixh7q2VbY/
vwtdXuUvT0PowjQNXWV3/PD0C1xdw6Bnx2mbFpEwNqX+eCwAOFx3OMrBMOVykPBvjgsC6b4aQ89i
VsodSYGqlTdPDQbgskCQi7fACOrnt/ijPVF8d4cf9u66KUtHi7hDP1vGIrme+mBdNA9TiWcVHb8M
5w15xv75RcHR//pcgI1YsgDnwfA/LFjhVCm2RUG/QOqPQTx5CeA1otp18qiMFFG+EZ9V328hzVfg
D+bh53egGz8aqLauAs/rquoK+8OmPJh6L9AdOBD6AWlMwBrSKxs19uSpbUIeHcbBWc7frhyArHH6
ptdfYKUSGMsu3FQtGRzUYMu5QHVKkelm2WPBYLIIBLbsbF+7vHHGXYeqZChJ5m7D87eq2mGbwWAj
CEioSB9JJPKU3jw401ZM6jZl/XNaufqie+cfCZ7JAk+hDkTYiVAWuzKqRgV/I3lWTsJ+W5UrDgCf
jVpZZjb+TypOVQz2GNxsyKhaKTDHfuNiqx1DZ8SrdykPcRI/EwCjLTukLMMyrdnKmsRgFJa03aZ6
b3CQ8TmC1C3K0JIihN3Fb5W70Uyeqsz0vuGHun+W5b48rCtUHwIZtDyYc8gZyI6Je3lMDvBvtS+c
HWD89utjHYqrDHObITr63ZNcCApcVCJtMQWc47i+9LYw45WpaDjQNNvAGhcVu7TEyRQ+sG7pYDZQ
gfmyGqY7YCvJxNzp7AUUaFm1JxxDSV9e4ImNYYh0mcU/yiiFJ0t36xJiimtBFbEGh24x8JkFrq8Y
0NA4+HVUWvq07ilF4ZhouDU77aVkwe4wZO1KgDacjzUY/yGqnqka14GNQz8lQeJy9wCXVvI1HbGd
UvylOc/rJuxXMeOrzRgMIHtAGKsKfc9kvKsWfm38LYt1eIZoI02n2Wo7+gZGLjby5BDEA+KcbhmI
eOOTCVLn0TJBkqZPCm2lAf4jKQtYS+CqRVW5MAiakZtKDpZppuQBqfbFqZUb1XGwdlthQ7eu0U30
JRqruF/V9oDPktj4NDbkawo4PFQtQU/CMxgb3exeuq58DOrb3up2esTBEAPnsTAOcTug76cW0h6r
jFE/8+UYaJM7IodFYnZKkSXIgsFkDwh7DkvcXaoebPh6+QzTP2tWv5jSPyokbFYUzVBdS3fFh0VF
89HbZ67NYttnmxwVWR+ZxJxaV8HoL+MIcapgQFJSqsamHQKvagzPGmgjNaNnWFS+YfNG9ek/R1oP
BzNchpzvXDXACi++klCcBJ5+fs8/qoptw+ZeVVvVjG8FxXcFQ+NUSuvKW470p3m0gMAu1cTIAn+U
yGAbdL9Y7o0flUGOalmWYwq6Qx+XvUYrKjcMWPbqJlrnNeeBED/2MH0SYOoNpWPqGAc5yjtVeKoD
/sBGKbHYJFbuDdDuBMg/RUtcMAsy3IQU6kh55AgKhhBuLKRJ1Xa3I2JvaagVx4yb1MZHPbsyKqib
eMyMyltAuMq3B/n/++m/6KfbvAIKnO9G3V966ofn9Hl6/m3X1VH6n//7/zSJ/NM5+hq8fd9X/+cH
/d5b14T1N8pGKn7T5MCqGpSyv7fWNWH+zbGE5jJ2mG2GzTT8o7MujL9Zpsp+7ppCU+m5s+3/0Vnn
R4bF4c+xHd0FKqD8/h901v9ctNiu7spzAhPjW1tb+1jcTW5Sp3qu1neWj3K3UneZsBZlAyVU7Rb8
5VWSEUBbTL/ocPNV/1S3/H5hynq6j0JSCPQPZxXL1fSqbY32LlS8IRxwTgohydarsQpXkZsslRQg
Q8W6SRlwzFByToMp3oZUUNCzUWoX0twtM0zO9ViGkdvQiMYTo7XSw+wpnqdlCH871/tzXKscFDv8
eFsySAycSkL8E2aq6hctM9dTll9ZgXmTpcmlKF9Ch2SHKsP1aV42mXWJpx6tTbVX8EJTYbgnY7G1
ctRNLmnWQUo0uvWIPeaTHZ1N4V7UFtG8UamI7F1JtY33ocAdtElRUIefJzJv+nBGRVpor1WH/LN2
LkGGAqguH6Og3dWNwPAKlhVXEDKgN/sCGzxTwy8h7u0TCd5TIhZWPZ7ZRGBP9agL4to5Dql9KU2c
0qcR6LFcN2297QesbRqk7EntXA9u7yPGI1ygaYut0HHPx6g+i/d2I7PIGhLbzcXYKXjyCiTLlliO
ERFGqBBz1YeujMYjDyxE/PM2HzDGVeKvak6NotlozkiU0N3UQNBePrg+wOCcPCE7nGjSOBX0MSMd
79VRQTHXg8BpdypuYAXRYqXGvkatddUK62hmzq6s93iLezkscc1PFpyLNIxRUR/cKcgeytICps1w
E1SWFlnKqQ9+s7bpd6ZWt/huXp9+P1d8T/gAh//r+KSkVS3On4ABuvuhmq8agKBRI1JR9pw6ZHyj
uQtRDuI4tqwi80YMyTthW4Y1XOtxdOmJRQ5d0l2JhUlS+xihlNRNyqYECUhLKHGleIWYvuDf9BDw
PNKW51yU61AxkS60i3yeMH16C7V+YdKSsjP9JpbCep3UJh99e0XyZ1akR1gVXTPAVzT5vwjGYdgh
NlJja582gzeZ2Pj6HWZWcNeCkTTWHN9JTBTGlvKayVRQHhZmf91wYs5bXWKyOJD1SM4xhFEcY1nj
j15H1SkNcWlKzXUSMhLZ02wHm7IUH+8GU6ssb1dhWmyGHlutTjYzbZRSU/mYmrU398nRprxsa6Cm
Od64dNIz3d7H6XgdGON1WVW3buDj8qjsfDpzc38dRsXGcHWiXvF2gyeJoezJZgqPoTgmer2yxXjo
g1dhM/az7BRga1nTkUoxqKwo8EqtXRlptnVy7OVqZx/OvvevDAfNcFmjIR/BC/gwHPqkrrN8sJq7
WnUvpeVe/ou8M1uOG8my7RchDQ7AMbwyJsbACDI4Si8wasI8OUbH1/cCs7pLqa4qdb5ds2tWGSap
KDGIANyPn7P32qmZb7xo0+l6o3v1Nov8WzWwlInpkkxyQ+voruMgXKsKWeCucrCAy+mSkruMDvOU
oB0yK4jnHBms2qIhuSgT63s3NJ4cvUjUvVM9N/ve5vKb5dp3kkdDTEeFW1NO8EnwDhQTRwuJLw7j
JRaeHYvGJmT1bqkQYtvZlTzhqaePYfw58y+1WwELUERtArRQ6ReM9pPJoKW6naYeVW0KInl8UT40
od7m/U2bKikABuMNASkQaAzYEYsrAENtWtuhR/oPJ5CShY+jvh/wTaV6vIMXuppq91SaGY86TuGu
hCPf3kX2cCnsHukMzFhvOlpqxhsmGOjcp2KEamjtyhoETCfI6EGxGvbcp1VwjpsXtF+XcMSLk30L
fI9wwZLQBXS6/lfFDMaGdcFnc+jb+lZMxh2CyDSuBkSV7r622bpC4zeF5lIS/NSJ+Ni5LIGiDXmW
CGi0LTvbT5Vm6pFAIZO6fXapLSv3re9YriK5izSCCIdoD6Pd2na5QjYCwITPom139BXvaxqrRlrT
uye2YOK6LncQSn1LZvtaLZmNWxP5rjHDT7I2y/NVz+52ttVWoTEOXfJEAobV6nWIHuoQqEbVv7Y+
RGrbfm7C5OvygEG53UVsYQqzW6iDfe8RKWG/kjJ385+fiL82w/68CABgGG2bziKO+qU55eRW47nZ
3OFnc0jYlbCTaojmPQg3cAFTmP5uQf6X33Dpc/AIOpLJw1+v+mAosmdw8DyToniQRbVFTrq2OxJa
omPXyOfQG496kCdFcPnEnjBlr8FIjnwvz2IgK8gLy81vLsGvJYwtWQl8xxc0XE10er+ckmyZRZ49
DuMzmimAd83eCCCJsvjMLiY78FuDv4yaqKly0sA85lWWXLfl49ihrsFsVPAoLhjcznhVoCRSIgd9
CK5luKHPfhNF31gFNqSxnqq4eUPceJ+WEUhiwJJDua8CaDNDde+3nAXIh0kk+bMziGxaYWViPTup
YmdeuR1u41L3r0WPP0kGh3jBdOT2STXuFn3Lt6LA7BVJugz9nZnL9YymRELApzKx3OnSpnxLysEc
cm41i02GExeEnSafoiSvZyp94Pj6hXb0dNOEnG8LUIV80Y2Rs9tYxlNrujiHkbrkxfibe2K5x/7Z
EvQCm7IYvSpiLQSotLyXB/WnB7EWwCHjmOvv0nBQowMiIvzzM/5bh6H/m3L4337V8r3+H5MOOzxc
SKz/jXIY2mvx/i8Vw8vf+4dg2Av+8BhSOlTwAeugv5xd/iEY9sUfDrNLRHTS4SUw+Vz+WzDM35Io
6wLLdW3poav8n2ONCP6wXKbOPv+sLRjAeH/nWIOW4i83h5SctwLXRERryeWM8+t6MY5DOpuTbwPQ
YnqgxxBE88jS1Eu4mC654/M32wE6Q60OdgWQQJPhkIyGatfQy7aD4r039dGsFnOKwFMXdfo4V+YL
/c9dEISPHQmXeUPut5eZRxfKWBGARm4yBd5PAjugcnvoySXo7OlWE4aW26RGxepgpt65GepvTk3y
KQwz/tjSeCWXU04ekN1hAPEsxdGWzV2ea6ou3doQ+3kLvZpvjCZiQqbnl6ZzzyRxHrMERkgFtZMh
XEZ2BnW+IpsDcwXxJLl+qTNF8rzuAIaPR6+qG8bK87EkbklSa4LJkU1+ZeZOYFTNkYKx2ikojNWI
JQlrKf/u3AET6GhZ2cNL4sbvWUKCNGlLAUxTmyZcq6gjOxP3gJEfjJbmGcmRvbeYO/R8DJcKdcrf
bZvv3GPGsFx5Xr57SzBBwReMUoEne9bp55beaFzO5LIBQ/X6q2XXJyleisR59Sv9bFHTus38QsyJ
7gKiAKYXA0iR1SbvRkOHSgzXiusiZ/NFxDBD8tFfc/ygQTgdDSt7LyCi+rkNr6QG+hMn74qUQc8q
b5cL02kEU46NQGO8NlyfrIJQYI/XyhoJ9Citlyw2X/AqVhPsfV9tP26lph+Qvk1wayho8K/3LoNX
nzJ0Oi51UzS5WNy6dTXLM2Uzt0SGn1iO35IY2rmdvHssWxE/4fIXZm6LaXhvy+DccxpC2flSGv01
NvurKnlc5/Hqtu3GydGSjjjJbQ9PIJnRRhV8zpL8feipNIrc/GzJhBOCZvjfAiHoMbFYQfpD19PV
juR5RsSZtcBXubeV5tjXz0cn8+EkgxEu50++hxHatU6CqxxjfpUmHZFoevG48MvHqMFxunBpXPzZ
psTjg1v9SccEZk1//hiGPnoCBM50t3w4WjjnlGANc5yRgGEC5NtRHp5ln/6wKm6NUCOQHJBZIG43
MDkXAvAtWsj3suCR6evj6CQ/2jF5z/kZzQK4ajsiZ+i2ckr5/XD1DPeckQ+TQx5gK4YiMd8tH+7y
IRkae4oDpq+yv8wkwy7fuUzve+RgmHuPXgQ3mZ7dOTfcbR+An5/t88dzGEuea8cEm6X4sYz8fap5
Os1kRqeZpi9YtVNIAn4ywPeEU+CbD5PPTdU2zvmnhfdfHEM/1Gf/3OKWVUwKVkrLYrboO+JXAWE8
wnbJk1hgDZquWZW9M814jlsiRO3sR5CZL7hRXrBhvDRGtR+C6nY5T+oi/xEa09VV2buBra3O/C+L
UKgpPa5V9qMIBmvVtjyQKRTVHKkCnWv9JkFC9sM83iRjcDET68BQHo9USKwb33wm4UcFnB/8/Idq
8U7yHyST9TCMV08VP+wpWw9BgYKflWpZIyZyG32XYYhAXkpOvJ6qdTvrgoBpvrPou29wUsjXZtEh
UQe0R+M++rR5Ure7LsvAsnip3PiuBs6vShNNBTMmT97LDA5IkSQ/lud2lDMmcoIw+LNlgVpqa7fn
mRVoMtqIdI5svBYJ9irszS6qyN98PkvV+evn42PSoAqxqLN/1Yt7cRJVrUGSwrI9dG5cILAdrqFr
Pviu2vsxF3BkoarEwciD5woEja/xZophsXDxmLOhjIb+kvfOJl0Wf5kwGpsrPpFJvTVJ+J47jFrV
6+iQxusRKDF2yTafJjz63AwpODHXeFo+f3fwig0j3K+9JmsEN1DABGPm3/Eq9imPX3TE2UgDzgiz
tlyL78tnhFD8JeUfssZ0O5vZa1VOt0UmX5b1sp6zdzeI35uAxzwufmTozm4+nnknkvuc2C3MuXM/
PH58QSgB3o4zfkjIokcDCxtDtwInKcSUP/+Vm7nr3BvUj2AKUnp7Fk+6WSc//Dz5EfLfx+damUsu
SvXRUGia4frxcf2tau7/S6uYzdHk3xd8T2wf72Xy/nMTm+rpv2s9x/zDod3s+vDsmHXIpQr8s9Sz
gj9s5F9YvwS2MYcy638qPcP8I2ASQwGI14h5PTUY5fs/WtiGEBjHJJWj76NkQs31t3rYH3aofz6F
SJ49Dy0adSM9c5f18peDQGDGPvoIzM7mPN9wZm+eWQ/gfgwV63mI96EFeWG6HW2BwnzvKiZrJSbi
PA+zS6i//3Tt/sWa/Yt05c93Qz97aejjmAucRcnw07GkqWLqkYqUc7dOSD6U5rSKgoGoE5ipVws6
meEnnFMDyPI+/J9IVWt7KCGJDF2+0Tjk1v0IBsRuiHgI/b7f/ef397Fn/OVqBZZjBiZzSt4gTeml
8/nT+6sZ1xrpEBOn4xNLbVIs0Rl2QJXb1ltjVXonWV9Tz16Xo+/fhJXgrLfInqoIHqwDtNDVSUNv
Do6Ll+X6zs+CtyEiEiI16NeOPoxrt1LeaWgj0pvc/tLo+AHxGcL7IfxedUOwG5jk3rS9OeCpmb2V
sqOVK7ziNz+pxW308/K8aOFp1i1DEtRyqK+c5f//6UcdzSh1ChSVbHSieums6W4OmAybAo4IW55a
BxFMvlzOEzpi8pYEbd9bP6L5NbUzgvbRugyu+FJa7Xs/i/H+46XQZHU2PhByE5RBor1a3ISm35zJ
sSMsM0m8bT3LCRS5BTw6KksSsVuwexPNmPuEJHlttx1xF7W0bsoU4EWU2lC32qcuNC3QKUI+zb1x
isamfkA4kkOMdXD/t+73cF5NPWhPp4qq0ywN/7atCtJtCtumJT/6x9zKjpXdYpFfXmKFLyidTLl2
VEjGU+3SqgSXSGsfVkoM+deOTPMUxsSSejPHlJywGcutiKoMq29DYXxJ+Dtvoh2PoeffejQYUSkr
sNpDQAEr4Xvk9Tlu7fBUuhFbXPK9HHVHOiyAFn9yxvtKCeC//iiOFXJRACB+e2l7OLGei2VbZtAH
qwyYk7SJ9Fa0xCWap4NprxoscniwrHlnjB74yRw2bT/ohzZM4nOh6bdIQpKH3tnJpFh3c1nvm8x7
z+cSIl4fAtCR3g6paHfKhmob9R6sGe2+0jq12ABToAAOINsqCsSDNsd9N7kcElxYLhHJNrumK52z
dSvGKbxLmRquahMjUxs66YVVBhpP5SU3Zo1MPimd1yEzkhOa1/Zch7Z/6JqFLa/zFP4XaTOCt6Z1
CQchcyCJCJE81MkLc/CNqNPuCf+Ava9cYtGMxCkf42J4TwnAOpBjC5Mzygiy8RfUodwZRp4BOaS6
YuCybZt5oKZAiv2CMKTeuqlqj10M4rpeFAKptWu452+dtoMA0yquqIImVrT8hS60aVi66i2bZ+/c
RSQKNgHKF9sNi63rwIZyy+HkJZBrlNN1HBpPgTKKBz8OFlgEsddrhdcD+EiA5ivSm0E1wY6tf1N7
jiA4N8GGpdKnIAPxZgsCLCdP3tV5PD3FadKc6Uw5l7I2EMz2BBLEoiOdUZAb7iSgwbEFIG7on91O
PLfKip69wcGbgX6mbcmnTVTyFLe62JIw6nKuVfO1c/0vofDu2lg4R3NOARbHYO/6uLb5magok8ib
N3bfgPEDd/ugLPN308y/ig98djjPQQMQIJHDR2l/+Hl/XmeaRo854agslDkooTKfDyoCLuOsWAPF
dbIR0dgRb7iJJ+8WOTvGinquPyett8m3ObOMyXZ481EiIbV0yM9pddp/9rL+7OL8XzYmiwWSs41p
eViZEVb+sk3WbomqqiLjiyctuoTs6QdrsG8SDottEUUr+Iz6cyHqGwPGWdSQrZVm4W2oYW8ALxN7
UsA+JVMbwmhLn//zpiSWUuGnSppLaGFgoo3jMO2mQfRrMzVNjKDI5r5AvGlEF8NCO5v0YfBW6YxD
s6m7F6xsw8pkRXmyIApje7YPeNOQkRWh3LhWqIibdXzg+0pR7s/XInbE2Y999awzmJ7IvBlNAXIq
cY2Pjt77KHbMZMyZGXTTMeWhaJvAPaZF1d0M2k6evSB5C8MBB0Omi4OvYDV4mPg2GaPpvYmBjUe9
vcTLEBZoionDIxlPZSeIEncNqvyiF0w1fJvwwua1B9b3bs4eJTBDl5VUDtOQalbX0YqhQ3QG6WSx
oa6JHVSX0Itw69nB8eOl7yPQGGQY43Q3CMxzo/bBlY+1W9T3JX9gel0KOp3RSc7K+xIPMXTDoEaI
JpPnWbrj3YDV7g6qNjYhKqAFbe9+lrOA8ZP7d1rL8i7VcK4r68cUmt51ijLGQCahxPQfupVuXImv
qEnOuky+qCq0HufNENvVceyy5s+XvgBq2HVxtk+WH8pqoaf6wHo2ph8P8GJq42n2yb/WXVpcFNqg
RvTTJZxbImSDftgCkoaOakA3qfAX3YbdfB/KbLpzXJiBZVNyuhoS924Y65Qglx1D/fa9KdxjX5gW
hlfxJQga77tbju9YhGFqZC44mGByzmiUk9XkDsM+zrjkcoK4rIuAlJAmx0IM39htxW0vpX6QJY1u
kbeflGUUsH9E8cBXPy3peKqgZLmx2nw7xbRRjI54Lsea5NqrjWwTgyquI7t+YQrIXBVEShBGzX2b
wZbvPktn0NtZwAhUY1A8SRY0BqOk2cx2i/KvUN1tGajhN7LM/1UUW5akMyuxHwpU2uJXY1uZytiy
wxikoSIzSblt8ORD5g1NYtJ8do9t2YpyL/Nc0c8Ej5sroe46O06fspHpa/D2myf8F2n98oQjNeEg
wfv5WIl+UXykXdMG7F+wHWmhhsWkAKkFzTbuRfG5xk3QKZO5YAl5JaFUREkBxCzfFl4EoqdQYpe3
unkybQew/uRvgiFB15E38dMcjN3aYxh4iXqBEy1T5yjDszilyB9V3AFhNfAn0OHZ1skcnRKdFYAl
85nG1YDWwi7uoqEm2XZ2T4XKKUwLYgvZtz4D9t4lnv84tbL6VDB07GR6TeKyecIQ2TzJCfr0lAUE
hvG7MDSgcZbjmxeMZODGIfz8Iq+/hGGPWLJJ9B36CoSXIj5+vOTLr4JidFd+PxS7qehJtxO0uMpe
DCCqh3WXTZQnmD5vJs/h6SjQCNRGMH6G/PGcxMoiPqCrN6qU1ooAAO8kCn96sPICYmGVHWvaEvYi
zmhkRyFJiTFZZriejFevbcgspOi5lPaMLVBLE8icSi+Fg15mI+K5YIJJwnbTY5KaDO6OSuNij0QP
SjeBRTObpXWYC8KA4xy0Dx0LaDe5jG8lS+tFFWax1+WAgAX78pT68VENo7sd+6C8CvGW0+p9TJeX
OpvrlWOHBFPIKTkWX0TmI+uAkT4NRXSNIpbFOQvnu2jMkuem2IZvnrbKRz0vBjUB2Og3dylji1+2
IZd9L8AhIOGdiF/3yB65st0Iu77JQXNOdvpFRprQ2T5MALBXAK0T96Ea9Lsn++9IE8Cg2rG5sbzp
cyJDnya5+ZXO92/e1P/aG+ksBbBZnAXEAmX1l2NM46VKYYZvbhg9N3yKdr2thVvv6dgZa4F++FPb
29ZlMvsRJJVt3EZJjhzRH6a/XUJAhzF9RjeWI/jfr54E1yvqaLQ9SENg3Id23EPeAEsZ6uouUXgf
qzgmwjcYzTO9LtiUCvhxNbhsT0widOZdIocJgTsEj2FUrX9zmf6qZWOBgV8jA59uguMwe/ooMX6q
wijaQzOIwbmPiV9uy7R94rKg5dVIr4P6iwnp3B1HD0IUBs96uXa+RUQPBIU1Fi5x20ivxtqEYD0r
qvbkczZ5tpp5V8rxd1gRRH6/nk0ZZJsMw3DQcQiHkvPLMbxVTSWrCmb1qMGihsl0MesA7nxKXh4T
gET4QPxBf4U+ASymkljQ3H0jrHZTaJt063zrtIKgSbNlWiC8lQfKX1T+dag75iaxuFMiWZr6bHUy
Css98UhE6dGTO7DgJptQ3PlB/Wr0iGn02NAdx7G/7snlrq3R+drZNO/cembqW5bpTgJqk6+My2RY
HXRE607JjmU5HS7OSPbRtDgMdEJjv70SL0Y4UN/bazNyXvqcQr924n3OoYRgu5B0aLt1mo304Y4J
kH8zvfVgDJ4mh6onrvs3XEeIpKnmTOOAIbze94vawXAAyuYhIR8A5aCKO/j9WhOkRkNWJxotX6ro
WEaGhHtA9obgoE3gN/nlaj6kwUjXvCE3eJ45x7bwJUZo/h3Y0GSIX7WwsIlmQQzrENh30H8avF2c
y34dl/wzTffDOjv4B9YU8qRm6/uOz/um8sCyQPXAbt9hrvb6Kr0vVNquo7hI1xnYnG04QkotK05S
fWMT5mpG+RkKxBWToF1Bxw3TrLpJd8VEBGmduJz+XQwADZt2QMBnOJ0gKVjA4fLqkuezdQhd4+x1
pIWPvFSJfKDbkKwU7MpAkLzbaYvUBOswwKPnFJKYqyoz3xmDZjQ6PK7a6I5MDE7MBMdX360Hjtie
ovMc3YwpHfTWlQZJXg3ZzdGnvu+AqNlttusDMMJoDhYlzzNitadgIjTcB7g6deON49bR4u/Nr3Yf
a8Lk+IkH9cU0HAaeYmz3VJbgjU/8sj1NVDuPft6nt2Wiejr0M7BObe21g5rTRAY6RH60t+jFrCkn
4lU7yJpk03hVG62zyucaLKsfvaE5hzppON46zBt71XoAq2fbuRbBlNzJ1HgMvQqzQ/tVN/kPWj94
mOPvaQ4/z8kxSHEx5E2PZZVMtFVoP/GNEW6Z1hLs9mlU72wxD1iyg3UJTBQBNxSqW7tKnxzf7zaD
9i7OJIjK8+KT0+fsyb669UasJtVkQMGZzeGxdfNjpuL7yPbJy8kjQPdzcrFFVJ4azimxJn0gQQ9W
kJCFBHh8KuNw9VYPgXU7zPGjFXnWNuumU4a0sAt/gDCB9lwSEK/Sq2jK5kr7ZWt1OCgbWR9N10Md
GnfTgYPHbV/KR+wGIO7IrdlIzHqMVZ0fyhoasoQy5tPA2KgHDoU3EsIwQGHqrIjoItnSBQMO35vG
t8lo4QbaublRFVu020GFFGQCrvB0Fqd+/GybQGpAQVa7YoDNyInQkH39XFfkMWaCaUwbJWBE1Vpq
NP/j0IC5JjDHVFi8477+HFQdb45ie2R733qz+2RXAw6ucn4Zw2xjqwCGqQy/dG5ZknnG3Rmb83ir
GBuXGQ2UlNmgDCNI9sjfeAhKQX5g2hApMKu+WtE1IQWnmFdtnEwrmsAxebigAqZmzXr2WeQhecM0
4na1ftXpzCNEuxVpW6MJwlrwjNxt4ELfoHje9nUWbL0+ejSzvD42Y5Lu4QDu4hbRHPqwau26/bdZ
GYhqkfyvlZNMd35bk/Le4P3qshoantCPqWMyAZP2K0NmeiXu8CLEOCOi9On2OK/STl6Z9gJl6Ddj
lGWUTBPiBcquzkRiGdZzx2koVMRjkowxzSC4k0kTcl2EUIDhLAQVZ2aFnKdsivagXegpdZTctmZ9
Ykzp7AexriySkKjBQUaUnXNyFSlvBe1Lc/DjXdwXYPV9UsENL7rMyUsoGft7QYQcokelJt76aHQ3
Zeit87oc90mNFCj3w12HuHgXca2rJEHgFCxXC/iYNXWS5bk1d2MLE1uNMyqgMI9W3CjV5yaqH5Tv
1cAzgZZOpdzZnX4bBy/fRkWEIHY5p/pMGm/MoKq2in195YGntnsj3gRYzreBAwunboiWbLwvXFcD
S1RdbaWtyRrx9cjYMXmu/ZKIVme+Nw1F/o/93a++2d0Qn8MmYJoW49jJonaA9jEa62SWbwJjGt1p
g+c+t0CYItSUBYAzLwyc3RTOVxozuxJxCcgeOgYuPUzoOGjlWyL9tHHHGXhTFNH4PPQJrWUtxd4r
CdwWM52hxERs4o2Vd9MMUbhNdfESS4g/qUv2Nl2bpzSx9rnNhph2LtxiJ4N6LPQhyMv71vQzChPI
JG3CeqRVlV6d9mpPHcvvzHDdYRZNnXjTLtbp0CSZJOVicjuxLZXTWvjfAVdgSJKasbcBsRslbvnY
kA3Upi2dOisoPzkALHv6HEOD63tQRnZs0ukh1CkUcruaDjlGRhPoBZbuyHmIzXoz+w1iRY+Ak6YR
O2vmAxMZIXiVW/uHumhhnLb9d9YblGAKN7e7DkPZfAWL89oZdfde+pDExDDtsMa5V9V4dM0y/dL2
NTI4VZBFZUzIrE3O/C6phoG/kOqhY48e3fCS20BGICRAuHuRz06qIVGzcQc3+Vge7QFedJerAG4l
s/55nL53KiE7DqVd4rNjMqXsU8Lo89Z1t1WS1wc0toXdKgz0WFgpxFZWXBr3KfxjyCk+keNkI9y6
IgWX21pyFxhzCkdoQE0wNouaB9qI33OH6MKa3tqpXomew03q8rHBWR+f2nnbcxhN47Vm6vCehmQO
zDN8f7P5GuWFtTMnjZTODvv2Nmk7rIp18R6WvbEXTh7QlgM0sOq7YovvM3kaQxbHUDXhPidpAlCz
3onRKp5FGJEqyXMLpoJDIll/M0lNt9obi7uqm8n+CJewene4FvkYLEe0Od6befQ1Cj3QrCPpiEM3
bQrUTyt/iJ6qKHIPdt7szec6mNeR3VWXOovlMa/CnA1g3yuvue+aJnkYlpfZg2Q92cHJNML4QXsN
DV9OSGM33slgPnTOjHOCBtJbVRjZ1oACBuw5MFCdT8Txto8BvXKSgvq1H2YUT4NhgOIBORzgSlu0
0d6xKMNPM4/oYe4ceysUgR7akhF1InJVVDF8zGMlvTsqnRpugMMSqTnLOnndXtJgbi+yJxOg9gsc
p6b90LmBWlkdORuG11THMqnlWs9009XstDvcm9PFUYRQJaxWN1apYhITl+ApM7vXCY2FhFy8bS81
AvpphpU0RNZdrAiRrjuDWMQgObOehQfVMQWJDbu8C+lmXxJGU9S0tKAsHjy+bMlhG5v1JEAnmdAm
9kU1kEIX5vbB0wOonTJi++4yGxEPyvGoC94lnSirmocHow7CqzeY5BC48Jv//K1pTJcA9RngIFwv
A6N/0b7mfWY8dEuTYxSY6qUTPmRkJlo++jKUed+0HcsXc6S+pip3o8he8ajZlWwvmQm/ofNe3Kz2
ab2l7W2uGeUz4cmfKouA6bHLCbXlac6NODg4BUS01E2n08ev/vny8Wd5bH4yKp9wcrP8OmemcarG
SFwSv/2mcPyvLe7kbW2naLxIfLMKtpS2FG9BQZ7PbHjxc7pED074Xg6JqJJnsx8QPOXprd8a1sFd
Xure2JVlEH1OFHhoPbPdego3ZeHOhH6Gc/IkUtvcUCMgmjUKwoUanER5hMXT9DJjN8gqeIwDsiPQ
2VAYgeSvdWSxbsCvaeLUPIQjCvi486KnUeAYdvSCjmv57XxoX3qzl1evLp31iK/ooWtEtwknmdxT
Q2ZrK3JIWLecut8WpEWGlsKlmFR3NMmqdQYAGfNz3t8B5OlIP1FPeeHow7xsRXOv74zY48yFjGwt
0cEC9fa8T92U7yZtd9+qkZ5lxkieTKhw3rtWUZ0lQ/LFa9Bso+yxsR7Nuog4cvISKqtcmQ05YmNs
d/dTOw57+njRTRyq7r6Ii4hUKGoXDochao/wObL7/lAGdfkUUrxu6YsETDY6dUp7euGjAW5qnqBa
tZZ4VqOVX+PCts6GPTFmldnwyWwGcWNPzForlDvnuq3T7QjKZmUb0r3kU8+z1AS3UYTDIJEieS/i
ZFNXtvstReK8tPhIA5Q5ebC0Ai6tTuWl/Wxg1zonaOIIhFlenGY6yMy294kImLZshza3H+wsa65l
Vtv7Ur63tO/CxDgpr25uac0+9rkEI2i3BizS96SgdNcOZOW2y8LTxwvEmddYk4M+59FZZG14l7dz
cEUZAz88oFGtBAYutw4/QUvUFJJddPFL9HaRMiOEe0wrkr5xdhxk4EZVYfLQhT4ZJIZlbzr3uy/J
FDHyblzLEUr3isr7Rxc0E0dIzuVZIb81c9M9JVZaPhVXkZNGU4yUSXnwpAAwP7t2+tp1YfCV3sIj
rSL1QpUHLGpsikMqHMa4MjwMsJw2QtjReagssZ/nEoR+gaF81m4MD48yZYb9uPsYM+hhqm9nmVo3
3tDW9/5k1/d2RjyE4EfdydDK7lzbX2vRF8eZBf8mFlOzDXK2BpmVz8LtUUIZj0PAN2an9U6kpSQc
LPFK+fZRdGQkGHBiKg/4tRWIJybjpHLSsV4NPhkIFIKPg06vyAuS99hEwIHb7zsPnz7Ycd6du8Ad
1trRT0NK3RqkVXXKDTmsiz7umX3W7UOWQUoT7RHBXvLohsyzKB+nNHXIUvDlptWMn6skLC5WNbDX
1SOwCG1s2yCuT13nVCcz6KtTza6wbXKC/vJ8KlbSIJ04CGfqiirdGgE5OQpQz323vDjpFN56lUGP
DJjNUGoCNlXlnjtfu2e1vHBcGG7GMSh3hG6Mx8QOn41s9PcIrcb1JBHE0VPEDWUxRRyD6MEEiS5s
fPBGgkjsBsRqsXKdlLQSgPWnZc57E0rXP6VhQd+0FOd8zv1LYrneny+x75WrkgFfiGH9UA5lfgkC
MixV1ppEAZKA0rbWN3/ulyh4+ZlqsLsaLn5MCuwKS4lcyDX5VsZV/qIberNU2M4xCU6dlfWHJBD+
cwoqn2mDeuAgeHEBVZ7zqUzPaYKBb0zH08fvVN3OK2rj+DAU/b0dNeKpIW5vHNhhinb0rgiNik1m
hPqy+AZ3jXtf54LsZiAXR7G8RAXNrnYyb2WJeGHZkeTyAuipvVB/beJBzAdT4TYb0sg/ScLVuhhi
g+MzEO4ab/7s1gZvXxVfizhj4DVqdWE46x7n8UfsGw9N0O0G3+tPTJKs3eyhZxtay35OQ2+xTViM
qzUJfDJn2iXbSBxZVKDiqlQdPOrwsp8fkhQNrJ4deS9VxwtHUrQmnz0D8fdgD+otjo4Rqh8CdkWO
gYsOvlNPSJPiabzFOZEc24z2aRdJbFsDyX4Bs7DEFqRElkSoylg7n9vY+qFLlwNnrBo0NE11Hqac
bvry3E1GstJ9WYEiSLJr6YwdiM2YPTOvsNoB1uKc819Mnddy20iUhp+oq4BGvmUOCqQSZd10yQlA
IzVyePr96Nna2othUR5ZpkiEc/5ofVoogLNUtK9x43SvpjnOFDBarvKehWX853/P0IB/ityjMCgt
DrKc0nc1DckumSSZqG6bHKXo6s0YoLOUaZCfG5k2xCxkkGeEIB2aym1oMMkpHZSTvSd0o9y74AIb
U1IpMfu2oWOlY4mJoosdJ2cvtR/bbCE2loADH2nF4zDX2Tlo/G5vCrNsnLpNN1EaNNeSHt+1GrAT
+tyZn3tDZK9tKDyeJk1SISTErrc17QdgnWCXXZahBKtXXVlQ1GGXAx1VXGPmSSe7zG/Gh/T+IEJI
KDJOqFoaCKpPkS6OvvgSo1GI20MaL8dx3Nh431YNipRTvoRrGX0wZ4rvSgDnJX4+X7yMLsFEuu1m
LCRiqpqgWRV9DDWRmp0YtmOYxFR32w4clObSXh7xANU74c/qyxerrPeGr8JBdNV3VKYwhC7Hup9Y
G+emOSbz9Lc03vCtNBinN8b5JQ3D8rGOpKRCCPrT1v2DnqrlNXGdlXTS+jiSrbwt0LV819V319g9
NyfV7aucV5cwW/4wDKX2OKCmGIJ31bnnIK18ckL9hUMrugvCyVb0QyIJmsC7RKH14ESp/zWFAdhX
bpZnR1juUyLzcOWHC02arGxra25/J+MiIJMNi5Zbw9apsvl2yWJs8uRnkr3NXoy3t5uioztU/ruh
aHdyW+dr1l1AlKs9H3hXCThW7UdEFoJbOtOPsKMUJ05/zwN8WlTOD7Nj7Gvk2eBy5XPqLuaXEeba
MVN+lGSGIasp83XtzGJvWVzNRO9/B1N9shHuP0ERUsZdqauj6m+WquzR66fsOUxrOiK6tKLVEhhv
8SSR8lmwjhL3I18KebRzGa2Tun31R3LXrGJ5iO8kZdJ11osKBkE/oW0/h9rtHiyDm9M4aY/G94lM
7erbTXMKp7gE7XSS/2zV39hkb2BN/anKAH51KIvvifwXsjSX9iL4zfz7MZAqO9/Waii3sWQdOBZB
2H/Vdn0ftf1ir1oOG6W3aA/f+gxbbZK08vV+dSDptr/++6o3ebnJpQXo5WnnYYj1J/gq1bZWmpG8
eujhbUhLEQ9EjHXbKKziNyIrILoDeXPhSteizrKNsMfXJFekueFJdbu4fo7EQ5YaCmBVl+3KcUMW
ULMqo/qPXh5aYNWVllkCQNJ8zUtNuxVB+gfHWBzRzh9qm9+bSeqt6/wqFUnjMBshaHhX+6es7Fbe
nXbFoQDrH+I3s+LP2cbqy0CQbLQoj7b+zkP7Z66Nt45dOsq70i9WlTOmG52iXIqBmbpooQ5mGrPL
0oXQqH3zJ0EKqBixNr4TL7sZZrgP48fOa0YKju34PHG3LaJtLAxZtuTE1KUUO1eUP5vC0FqT5b31
aOvWAILZz/++Mkltn6Yuubl9OWyMnj5nLyjehjD+7wKRit5GFmBfYpja40ugcCCQ0biNdGcDXk7y
R258sAufBrM4DMSlXOo/hSPkD0ULIIozs1FtjISp8T+SgDINxUyJuq2lNrZJKBWhm5ts3m6bO8up
8EvvZWid9KUl72nUxrnZMT20Q5G22yHUlCjS6RRF8+cQcvAg//7rjGwLSa+SW12Qn5lNXnFW2ZTc
JpNeeiPTK6Qg0X693+6zjv6XiYkxyAw5peYppEZIF7yMqvVeIrfvb70dc9l3S2L+aKbOR2E/Ly6M
W62a9qDKOtyjFUDQn8ZvTRTeFWvbPtDJowCdvJUULTDDgI3xURZ0KGuuO3Hikz3LnW/VC+89SjqS
aYxfY34EqRqX6mZnKFKjts3xBrnlrXWHh1lIdZWteQ5IK9jE3EnYssNfbcYpHc1qOjXOQk7k/Uts
Qnqv9DDAfyUoD4pu/JF19WubOJQiRuAsUcbiiUnsouRAxhXaklnTsh5GOz0mC/HvXnUJ5vw9dIpp
s3RcrbPYGQ+E1pit56jis5vvNM9s20eH0U4KfDVxonYkLDXHUVZgVoOrr6NnPo18b2dl3vqQnsse
3Cwco3pdymh+6T2LIrwc8WPrxEczhfVHWfHC6mnpziUREF48vYOxz3ogqde9LR5ktpb4xgNrGI/E
EuekiC76FqmB1zXGVN7Xhb4Vfj2uQuyUa9oGYryeVUhJdvy9xD9Q2ESrbqRqVUDKX/gnvylyD261
H1GRF4Dj//syLhA3+U1wS5coOWhVO0/wh+9wHtsp9tKbTzLFo2NxUv87zKqSVC2nLXEsRc7Ob/py
7ZVje3qJSK5YkwQlkFKa+JaK8cVk83IpOpMSFA4RMdCBTNHHNh/9GonDdKn8ytnYqbwu1lwQ1Rm4
bD584vniULF9/xINIAeOadHNoqZdiawXj064S2RF8WCMIqcxbKe61M41cXDcOk16Q66wnCmjgWEj
0uGcugPtkeTq7ypMRZvWzl466rSqYrauYoF3EBnRq403PQX9H+xuILKtoCdQ3BmFcnwmM5V6blc8
VhHCILYZh0I22+bWK4ifn8jzmXvwgCrtdlOR99STZuQHzP6zw1R6TJGe3Uxm45GxgksN0khtGt+f
c9vjnnHKnIZuShS6zWg7DzLAj6TysL8Nfk5Yld3Pu2pgugaiijku/fdRb9xAWafSDR5EDNCMPMva
hxdDOPVtrmPnqY+oZoz9pr0ttSHDOfGYS9xyh5b9tQR9foRpXpeRjmE8eAEe10Uzqqsx00OeKZtS
qAVhluVSVDUlz2YkrurfcdKaMQdl5kN2dJRsSaf5A6SM6C23QjIdSvvEhYJKPN7SOi/rd+3fwy5K
YBuLQ2HsZ8THwTYcZ+qErbwmR9Sp38Yl2PFbYKZskuDU50V163wuTGW2MAzI5a1N5VqyhlCJOXrQ
BtzGgxReWTZ8p1i6W9iRSWKMtE4hmTjsRCklAVxDZO/rl5CU5teKk/Xfxc0sozyXLaRx1ib9LY7n
mHDGsdxXVfuLzo7hcv+s22BQz45kcmt5lXoW2cG066gPkk8v7dmJ3EWQ/ry0G4knZydJg1Im9vcz
ubm7QHfh51Bat8E4L80QLTtRBI/8OgdriuxDObwzQ0fkL8+bwlVUp2kKhpGBI7JskfhsElV+zQEp
Z+TYdB0F4TM07ab25S/cUBzGoi5P07yUJO3P6Fb19OKKYjr6aKxOvIP1qYvSlkIKcjpI9D/XYsZ7
F+qWUsIp2AyF5LOVFDv5RSk2jZ6bkqwX55toE8S8S3DRvbYRiUTMZbb/YLqQCD93/AwzSxGn+h4T
KXRcRI/x1ZPpbm7mr8GV7h5o4DvDZbbkU40IED9VkKkrxklgxxnoNViuVsa57v62CzoBlF2UJ1EN
5Sm6P/x7lnjYO3I7g/6XBmHx2JzgI1trjTO+Oc0iaU+xTwxFbjntJrWdFvSQh6WOu/+e/ftSD4s4
QjyUTdfBDWf/+yCRbG6NF/0uY1seqNTZ9TGF1TXSkZUV6GEzZmD8aq53JMsgzeFntrHpTv+emS5B
vGElf4Hl55Mck/lUJRHTYhDEK7JHfo094aWJbU10oXboLO4P4/89K0OSjEOd7g0Yz7GtruhkO+MM
Jw6R4WTN/XBCkwF3yeV9YxrvOStcuW/KPCPLn/D0arSLUwJIQO87b9u/L2M2Qyz/V7LwIurK5Ldi
mJ2meNr49ojuNgjSzX/HhGsQbwYd/Wf/vv73MAMmO25PaCJMDpJyh37qdhbE6N0HObdMD1o8zB5w
UZRSyicsPlk/T3mrvOuII3ZTRDGe61Ex9MWyOtnEGp/CBYnJ8qQK055dPf4c8+UBRRKRhs58ZYWH
GA9T+IP03yOc8EvSw+OIEB1aImtq40xJcNr9GKZNtwYI5pAuYKg2ddA7K0FI7rkMWt4PohTAHfyO
3k4eylT3/z3DFy72RevyDznlqRni6vTvmdu2Ap1+xYkqZyIgcR2cut5snEH/KePI3QKXrIM6AvgW
C6ajptqT2XJsbOKq9ETFsODPTtH9gXjI///w789qbgnrOrYf04Bbxr9De9bZIc7G+dAUi3UW2DXO
jpu069oKj24jbyGxI21I8Ge7dOlW3hMjQUOtTewa//TvQTk8M7V6aQi1fgDZeKRqY1mPCJJon6Ro
NyG5HuHIG082pYBQT4fxzSrgLltXXrAs1TsVhuirvYVGqMyctsqER3Q+uHiKKd0kAjdn1KiBumHk
jYoezXqSEh3Vkx/Tqton1bLOZPTlwW1COXWPCAg4LOPoR3YvgDHknOSZBUnT4s5BRIv2BOqHvKBo
rJ8HaRN168x4o/900X0pQjbMEQPaJ1hdKcut4Cy2i2lSmDz3XNbSwi2gs9U8YI9fXmy/eitDLBHO
nNNK3RyYxgASFMT81FQlBzeTfhyVn5Mp0R4nz5UV5fuKywYA9RWIKdgNWfo6ORyxtiruKE1Lm135
JxmLtcvFb2sFxC5ld41BCRJEuCGCsuZWuG22s5boDDBPXCSHutvg3JScP6XV38oZEVPSmzPUNDSS
PxyVQ7kGu+awH8P8EqvwR0fveOuNPsJYwseSKvhRhvKpJJiNY388pbo08E5Ni4a3TQ9IUyi39BFW
SfhqqlTNSA/hU+2jFIr7Ar/TKCeSk71bEVF0midc9QflHcnTATtb4kPlEDjmmALGlCUNPzIVPosD
ucPF6sGxAz7FtlsORPEUx0k1Ls2+EXuhS1Ms+s0zRqqY/RRJrB879eNkBdOFheb3UHw0vc+UK0rq
H+dLGRf7gq4Y7Pzhlha3ZZ0Myys9XxhQMAcDb/3yyCZ7jOLx2gpml7jKXhPLpfVT3PnvGvHy2AKj
h4QFDd1WjjPRrqg2RumrbZOl+D2Q9RIHF+2EKfYsptW+ofY+dbxfUK4/24GS2/AOv9QCjlCdMlJb
vBAVxJNlIezPDW202nlkaXwnU0uSXquzjfkeE5IRRCFXLfKu1VIjuhUa+U7u33uYbn2G8g0rH5GY
xzFvHx2DLj2L8C5XptyR0MDtee6+RPYRa9Jd8ixg5yC4/1Tgv1inpF3v3bCrd4tEf0hUa/9Qufew
uO55bG7gqBP4HZFRpKwGEamsmY/XO2O3TtVwKyxA6QrTDozSs6L4dJbGJjPM61fz6N+msCjx53hn
XNOwicG49vXcr1BRBtuR+2SK1Qu33m+B2GuT1T1VLF20LwsCVcbsPW1y0m3m4hPV3qVtKxroo5RO
sNElbrja22EdM8anBswxblf06BTb1ss/ChopE/+xGWAMlQf7Xty5Z0ejje9+4Jt4tehcIUmc8xDl
CJjcAVXGl2yKd8MiWqSWeSWPDHrCQjrY3qXVHo1V0bQdKsJrKovqqqn+a6IwIW8Z6LNU3+xcNJEk
LeIB9zMs7tJ3KeTWaOdvM/yZ6+I1GDh4naBrN7C3b45y7XNNJhYl7X8mGlzXA8Vyz/guuLsqvBdQ
Ew4+hw1zyJc3LSebXo5VI514E5gZSD0x25KYg1URs8pk9LY6tShOfqmSdaSnbA+ZgH2k5Bo4PCmf
XoIh/+Tsg5knlj9VafnQAC4BC8rX1IMLLPxQHQa/Cx8Ck98QeHMfK8FLqyLYTVHgXXvRIX4Is0sl
Nx6SphIP/LFSatqJml6Xmpjfg6Wi/jWYHPxltLX3TYjq0Z/rTaX019g8w7CnvKreIoeLQFcq6ZXl
lwxHFhsA06dBy+Iu8pzqYDxMruBmXV0YBtV7lZ+aKS4P84S3hSN0DWvwHiPBW1hrYzr9XC9aK7uP
+Q7vLfLMjWUwXw2tHxxVQPkAPyO1aryTM/onoaPnYC5erC7cD+TFIShFlt/d57wKfIoTGkCO7JDy
b8S0efA7WP2injc5nTCbUExfenjAmZ+srMLJ1jaX2PXsqL+1CpDvcV9OI4wGNWWQ0fSpixOS4G+V
c+K1ffLcFeQ9+0UvnsolTlczPJDkpjPHJWCpfZXO10hlGvYZ0axsT9y4jkDb0+6QT8FpJOul8kCf
64qKixa5EBP537g1246P7iCa6q1wNDRijU8q3/eLY62ipFrLs9Nx+jm9/9RKHe7TIlbrwv2Ox+XH
aBFh1+jwOlZOilTIDvfNgzdhzupMU78mfffXzoddhAX3zZHVc3MUQYieP0JtRvOinMvPpHGTR58I
uGU0Pc4KbeErMD/GkPB4RPULyS4esVMN96dF9f4q8rG/NO0FPuOhc7OvQuW3qERt4OnqT9jkgHfx
HkTtwis6x+zh4HcERlrR2vPNeI/if8rK7GS8qXwOWfFTJVak+/xdJvjsCT2hg12xB00nbd3GTIRj
cgZy2CibVJ1BIColFBfKCfydCCzRb113QWVgJoQcNvfYKuOcr/Q9Z47JvlHpuM2S8r32oBjcnuQD
3xYYohBZg5t65GxN9Gersdw6OR+p75N3kUbzZRjQCfqPAUrEd6etzkFZE2xHcJ/rR/0u4pxv0Wri
ff7UlCasA5u9pm9w9Dio4qh0oynkNZDNGTAXN6GrAPnRVWmveR59SeAUpw4kQke75mvbOOkWM9rH
Pel9FB6SKv03FRS8LW366EbzUVcEaYEVrdEl4Jbt+nfHPmWT9WPI2zMAVLpH0rmPhkE+N+mC0pl+
GhJN2OjaX10SXYO++Gp67u518mS3YXD/BomXKLtpltQd6cik702uv4UnahaDKkChhRuc8AYp1JCw
jejRjHRLO0OWHX0bnWRedKvSHzE806DCrWrsV7Co8KxN+1UWxHJktLZt2nR6MzUT7JDnf9OCIzqM
hhfRLo+0TLS/cVmv6Oppn8LF/zXCuYAUL/haYn0N2/Axz1wLI7iH0GIDOTqsZjV3+zJLLhP/nFTx
z7AgVFQ3Dhwb+E2E5Hwj3fFDZXJez/pXiDI6krANyHQenSDHF+L/iMPoyW25j8WBIvvEAAogNu5g
hppwmndzpM9uG78O2p52c5Be9JjtEtJEj+jmatxQu9wePjEknuIFCl2liEeAOu9bbb3G/h6viH4m
QwQ8e56TH0VYvIe/KhbrCN276ss9Bx7XhWcpG/oyw1Xo4hzK4kTvJxwIXRN2e+Ei0HYJf0deTMkx
4Z2jaU90Xn1lC0VjCgnHqhjl1m2J7Y9j/QRg8K39nOy29gFVbL8qD/USnaxR/ckiDi2N9dom7dMj
sJFAthVEyV+pc701oXUZlPs7EOYtF/ne8djWfQQl+N4W6rv9kRTClMRudYTOnrZ5T8ENSGcgcGu3
/EFXd4cMsusYo+iOq8FCKuqcaJAxR1UIWgezeSdKhuZ8au69R8EOD669KqRL4Ohk+YdB+i+5oG0B
S9rehlXuf9semdgmGJM96BdjvY7pGpfqzI3vPWhidzuaAJDI/yEEUUV14P6N8EJ7gop45ukCaMEG
soHneClY1DDL8ZFMJSX09ba3aLDO4Bd3TiYrDglhbZYQyVUsrBuu67XVzRA0+cj2PTxYFaZm15eI
yBqu2xbCc7sGfA5Exatv3A0LH+/FlK7QFBwsz/rwu/p3VypsuCkZt9l4QKxm0blOrYJlvxq6xvvQ
P3tmgVdDME067UXkBOYiJtKIAPUeS9Vb38hd4Mwfiy5YRe1uL73RWU9Bn++skdtNjg8eWcjOeD0n
ne7OkRO7XB/7fVjZ1cbdLSbPzpZmVpji+dkax7chXRCk68ldJx5y1gld2w4hzFnEXAfkrCWKewOU
0T9X6HpXeVc8i1B+oK6eV9qD87MG5JmQTRzmNNguZDu3RXZFaVysJQX0fZ9DLOU/8zHFHMMSr6px
kypoquA+xuQUkGgcEA2lDFPgtHQSeB7y100WuC+Jy2xEjMB7qcwL8Z5yCaPDYPSrcOPPElUwxa3m
qpV8bP0i4qOMfy7dN9oSs42D6dYMDu0Jxv/A05au0nbxN4s/VetCCDZsUhr8mrhcyyTZ2lu43vRM
LxuNwOw0R+l0+vcsSGJCMrlZrae4IhP0jv2kAUT/obdFsaprfAsqKTU1tio9l8ltsNP5EVEkEH6c
suAUhdwkMuDQXMYjG1f0mmWJ2E8c8WubgfU1SPPkREMSGWzLwv2yHw6jiqpTHrOhmSAnCndxp5OS
3s2pKyijTpmH2g87qGctt7Lw4lO/kNaYFeXT7M0KzVA3lk+SIzEI0ZcMboBXwPcddIUD3+dG6Saj
qG6L9dzfTMvgXCAJqkMz6WCFBzrc4qH9JG04gwFos0s91hddFeODCTK9l43rsOvjOKFdzpzzdP6F
6szn0tYSEG28mMABrFtNhoSnJdt4mYF0+65bt+Anj+ROPU3t0CDcX9xz6yS32NbNwwSPeIppccI9
wc4Hgfsx+hZejcger2Bc09XNrbems9qNGu7+PSUtaAkSP7wFGYIl1sa19OPivVrLVHJ21ixQAFhW
B40VOMlT7nnAHqX8o5E0P0MCSMw1lNmDfz0XQ0Y0VEWs7b9nqXJjJG/554jefiOWgUwSJy7PYdM3
LPggaZO9VA9263NqJFSVpraAOaGRw5rz8EneH7qJdisRZT4qPYvpyKcII7vjoyZG4r0qijHiNmj1
PaNV+ruQKf5xfv5OC/dzBOt4CMlA7ldV2G3mwHHOk4S/AlZHM6XSI0Kp5Gql/T3mQ2+rLs0OrFtv
pZv+9CufSrIsV9Q/yurV7lyxQjdZMCfwexPv+xDp0tkmaE2qJUr3UZz+iq2ovo51ts/Ycj/KyB2P
Vk3COcYP+TUuMI+LO8B9YRsCrSJ+q3XNIa/nEI67WS0G1UBl23odWNQTSkt+eTEF3Kke/mCeeyqC
wN56hh/qcSdDH2Hb11xpsV9m3dBkW5OH4tag9FW7Laso/YHaG7Yv+9VWNpVdZpZAUyJCMzwFu5BF
jnTA5rmBcP+1RPgi2yD82+mRmOS8FKdksuMtkn3725csbj5Ruo4tjnPCURVaGRTjKP/6Ir86LqxJ
U6pwDSJ+7axk+Xv3oxjTpmzT6rIICl8Jn12gdPzqkknGCp+bI0MECreJs2adVM6eLH3NRd9qWY2C
6LnIEfJYA7nJSt0YV/QSIpPLQCRoqrc/2rYXO0W2BSpq95sM/4rprNSbtgqHB96EmY2gtT564u0P
Ev0IYbRteEF6cbYjLPw6jaFDChfPQTVv0Q8c4fucK85rue9GpPrVEjrXIX+aa4esAs7nlVDaPnfK
VnsF+rdB9hJsSOIS+0aDouTUbBPwfuopZTtUsWjeeKsJxBgygeiLGMNBe++Yo8ZDVCY1GbF8ia3D
HPos/yka66u/i1nv1YNgL+gw3IWEpJeUduoXn5TYV42fAjQltLcuUpmz6gEhB6uOrpbL36D/6dGv
ZHRN4yl6psV3/e///XsQAgEXRuuaxD7rq2xzc20XRhVcC0/zhDE1s5Z3NK1d3+TfY+lfaaR7TmL6
moygLkY4+ON9rNLbxHDhKHWDTyJBpp85eJGFCp9Gu2QqsUeUiPMjjWS0f3WFu0UO5MGnjPMTYcSf
GLZvKXzqthU/wixPXk2LVC0PkZsFDqkBvh/QHx4nO9oM9cu/BwLvZsIVo3Sur3Hp+HRcKx68sPoY
5uxxTJvmZ4rueJWYJNpSr8Y+HqfPeR1yLYBa3C++FRJu2GA7h67WUdNfWOajdZmdY9bXixMQcW+q
eWffowXqPl1OceHbq7zoWfvjHr9OQGaSMCr7ZaGRmMq62cxhBeNObWMxq1W8ONP9Io2FkWBfo2aS
XJLsNQgRgmCoK/a9tNm6E8feYPLwzynTqajQOBLyR6mCmR8UiXBXPCFAgdQnBSi/TO9tuhRNZ4mM
mkXrVIJdkPBLQMqU+0/optDXUYmd+dQFc8btrFaiXyum1dBXJDyJTRSRDkr+4ccgEiyQZbF1i7TD
XWpepjBM3yubDYhLBwwqbdSA9R1trVXFETU3IQV4RGJROrB2kAGgbnb4vL2dhRkFd95LIJbnJXfP
jjYU63DGxojmWNBItJnSAxI48hus4hIF7ccS5BDaNLIxwLVrd9TRuq9kuc2Ht6km3TPN7Vc1Eq0u
WYpX/qCGQxFkB7xPMe0ByLj4bmIRrbbeu0MHISD/qFZbTyNaSTi578gij4RbK8vz4l7ITc0Oo5Nf
dd3+9jWaSjWRj1rMA4Q62KrOc+QvbuntWhqVyy69agfbWIl5aVl+ecFMspEFKAk/tUb431CtUW5n
fvxmGu2XRQ/p1vUgoce5avZ3X1HHz5slJVmNV3HAGpTpacOaB3a+pQ0730oyEsAKg4xtr0bwqpEg
q3sNG6fepbxXWgdRz6xY8F7MGUqlbkoO7eA+tTgcKKzkTX2YE/PEhWSVJdMWadu8MX6zHWpV79xY
LSiZAJGKZiCmA40TW4qwtkvWiRXwBcFL1vzacLMhmPGb/Yy0W4vhhvxOECJ3SVDHgfkbhIP8rnW0
yZOiwYxhqmOPSv0llfWlKIq16o1/11ff53ujTgWy/JbR9fG+sTUtqxwGKyrjgwVqFD0152OkpnY9
Vj73EBz5vST3/lhQwbNC9BruVA33Pk8PytbPXu69AebRkkki4ipy8Aia8Bu6IDyqznmS4SSPbhU9
C6xlJg+TA2gS+WWF9ZPg9R+8v/NKNn26J5KcvrJuoc/jQjkper37JaF3hhuTIooRTNQmmg8SXe4+
j7FbiXH6NTi6PbZWMhOlBv0Eo8wZHj1ErOZ4o8utimwbwprxvyvxHgeBONVSO6t+oc9NBM41m4Np
b0VZdRiS8pIMFUk9keduwwBUeqjZBElsYSvTJK0twzTf82kPvdrgnlDN0F+Xav6OBp/E/KDgF95q
845hqb9Ghv7NpO5rNDFVeKAXhBhGvYt9138eyimnJ4yGXLuaq8NiV5gVW/lGYk5AgM66iAMGflHv
M23uDVU+oL35mkr6rippflst8K3FTWpHjLEEH7XqJ9SLnhVcHLj9dYumhXbeiM2mM/amDSSiEbOc
ZT9OxzDUR3D638RWsVH7aNe7ZD747veUivLU98PD4vYUmN7dG3cUftYn/y4I8awMJRXb9aZUrJ/9
kqwcXsfFQuaUxrM+IPGHPDDsCk54kL3IVzEBqaKpm51bkHzTgIrvEMiu5c/RAoTsK0qu/bEGaozm
N3a2T/QHu6WjaTismHxxBH9IOLd9rkCPSptYLSfXN8M9fptlDiRshhsO0c4Xco2fs642ZIo9Mwmj
rJLevYgmfQlBgDg53AtT9MUFkhNW6h0nfBqrNkMUJuL5bGLYHp3YCIrbz87qPxPPow2E9DDLCl74
7yGEuO2b+k+bkBzANbRb6R5DjOXuiZ87CIEaMcrS37KfvobWwljIEDpxLkYlOGYOeM8pXhxlAW/n
JQGkeYHYYmGXc+OB2jK/f3FJWgPTGFYiiii6C9KzmrofUw7ugRkE5CTZ5/30x5/xVFEFns7dO2jK
bxsc0c6WP3VBEEAwt4zp0B9wnzhFulX6goJzRfPQ7yT7GrlfrxcSDqLprhJdyMVKnjQzXzaJT3/6
TZLYkzGYPrqeQVGZ5nmmgXhtGQ/Vhg/qwpmvfbS1/gKq0Wsim+uMNyLPv2yrfZ+wBq8DH4sVkcbf
QofTtna6jdKAEdFC1+wQAxbKhAUi6s+TFvTzdelD7DCExXN20v4ybwOuArA+GGwcS1H32u9GUvc9
lRxriWs+7Vn/UdtywMufXD5+9/lys5wYf1r74iBosOVrDiqA+VpeHGvxt3EfLhTv4p6bw4MbTMfF
bcLN5GLMTMfo1bcZIP02PvsavZL2hm7n9/XD0KtTl1eaZaj9y9z1OZcgxgNl49z6uFUU6RuMyXMf
U7LWTUxOZB0DdAe7RIBrTcRWbqegPPaF5wPZegpFZXscO1TxCzDVupyzI6o+tee8JKh3bIEE4Kg8
FzqUCC02GoAxt4naY1lpLkbSJU5OwbFT+h3XyFxI/cvxg/nE9vabv+mILqTBCIDE3t1Uifw0qmCK
ix99u/0CaXliCsCI323G2PqJSmmHVIfzqQkYH/kMmMTdq2mc13qu1lZEsVPUEZtpBF3gzfQ58iKF
xUGdlkefXxvyfRle7PhUhCr8mSjMUZmXd49jzAKu05l86XvE8TC//g97Z7IcN7Jl23+pOa45WgcG
NYm+Z7BVM4GJUgp95+jx9W8BzLo3U/ks02pekzBGkJKoCMD9+Dl7r62Fjvts55aHmw6hYhjx1O/8
/oBGmM7R/HQAyIyuC3Pt/EyEUj4FWCVhHBHeULSvBtfai5tdS0YTsI7HfZsY5kvEP/VKns2alOX4
eXmGBWTfm0XIhkMud2Qk+X15CIwc/Wbin5Fv5HcLz+a9fh5UMF5kTmt3soubpyXFbS5mdQ6zfGOa
3NXyml81zNnblDoqGuTZNGP3vHwVxBMnX+Dw8lzMD7Ke6NnkiuOJmVJHLT+0fGf5meWpxOjk+CMm
0ZmGJsJSnEMfT0mWpdflpeUrW3cZii/P3V5nrFaM7FS+/fvPfHz7P39GuIDmSku3d8vPVHBEf//T
+vyvNEUYX9Ptf35++Skn53Bt+qzl8388DrAAhNiJ5iftTHOlrWPvtIl+QqNFkpMqM0qtRxQsuBqI
SBzuIRrJZxgjhyqOws8mheUx0DvFdsxPWU4h1trkRria+a6EVJpYks8rCG9cEYr9xDFPYTmYp7xV
5KVGOduQbu4tlC0DkOZ1DZxvXXlngd4hD5hp6UbAbZVY1PlN5P6WC1pMWVn1xxYkiD92+QqmQ7wL
g1LNeGwXiQGBZ11s+azRYXdCaYKZEP+5JxmRYnvZ2B6dOcMft1poDRcw6Hj5ap5kBAZ6AwePdqIj
A/TnVKedfVIaFDIv0cA90BE4oqwp3GHtaUKdDLYvfJ9fgpROsOFi9WTAd1oezKEvIPMwDTpEdg/N
lG/YDZntHPH2A2gQBuzR106r0CTgAtlbqX/Mmt9sHy1uCuGDhfZzE7+5TLlAzKQHxENIABRwPNOX
79YEzgt2bXor6AHvK2f6ojl2PM+cQo4Pl7TTcByYcBbwFUGsJDQdbEZLXc+b1sihAWkyi+n6n7bX
v5P2TN6T2pIJfaqT9KWPWZeh+zNa1OW5HVFN2xVXORq9lzIJToPZYDTvqlPX2z+HCVzl4GCxzHyy
OMEn1Zj5gh7hoV+278mUvUxY/9Zt4p3Sitosa698mBcj635omr3xCbxk2HmYXOeUhy3coFL8BMqC
wSE0Hsf255Sm+spA+LAdRPDeVRDNhDk8GfWzpvRqDXEMba9Vb/3xm41vYEN20WPryJ9MGFcWfAaG
s7yfGFivdNzHbR8LQlQT46GnsbCp45gYSawe66noXzPEK1F4CdQFTfCrXvhI7iHW4ssMjtRqDtbB
NEdJfe1a3hc5RkcCXKrKem+7aMPa0x/1kMZyZntAJzhK0Tp/063iweRdW8WT6W2Twf/M6BUkV+Ef
R00Qu56QSQRc907OKrE+WnMumHbVJP6cIr9GAy+3JvNGPl6dACkQuDC6MrdFA4jcExGfC42CRnE7
Jc+Bx57N+BsqWWlgvM8Q4Zl1NuxUNgykNiVziOp056NpDr1D0ZkkOWlmZbCN4sanAjdOiFU0+tyD
9cmRtHq1xjwwwrMOJv9qlWg7kNObvOtR+3h6wX16TwvkQg1UBGwkOmvnwPZhVuBjh/nqqyvv5Ip4
tmMhNER8vBrcPtv47XAuR/VZ9cXsxzG4OPWjI3RBwA8Nr4KNoOBtCxi8BM2A/0oMxQMbuF0XkMtT
N8U7qR/xw+zhKyLoax5cb5bPEHNOPNLKGVLuqtyedoNb/4wY7K7LKkT5G4SvHj0/r8k3HmsQiYUd
fb33ikM/fQrEom2v/1QwdM9pps6sXLAK7FXMyQ4Q5nxSAyXQoBKRJczEVIG2mnT7aHf+yzh13jmw
Hkoue72A/2KOcFF7g4n2SCRy4qVybZISdPaco0Z3iijxFAvYXk7hAUX+RUxMP7nnMTdOxSbGdrIZ
VLrBtAcdZeKIjgNqwiHTAxc4UBcV6wXt9X/g9n/IJCX7/Q8MtL/kkV4oq7N35tHBH9Htyx/6iOlx
/mWTr+kIAe4YnB0J4f+Dbrf/Nef7WjRqGKpJ4Qi+83tIjy3+pbuWx6DBkbZBQii/w/9kj3qg4B3+
Lm8O2jVI+fnfhPSQ/PNff6TtSYHHwya33OHELIX71/TR0g7xkgf40tlYiezCzWuA4WmyIF/BEzlT
JxVzJsu2Q++0yljytoWHIwWTfax8xLQsr2srJPBccXvAuEBOYHrfNV99gt4Zr2ndoEbC9rpq0WCz
+Pg3n1AwIKf2piA0BzUoMzPPSN9bWT/2hLVMGgGOoL6xYLNs1f7wRRkMJ0vxI5gV/Sr0b2NzVj0B
iBC9dq5NcIFQZ4eKw02aAnZi2awqc7h0lvuu+zrnCt04+rMuPiW9MGSYbgfg5MyofqXGhm2B7Vhj
gLi2fYyg9F9U6t8Zd9z8Lo3BYxvYaccvnoxuUeodaSftY9M+ZFgYh9w54TvIHxq0RQE+U45TnVhT
R35pawCuZFqvCT0bcnNcITVvEFXlxTbKa3yv2pPXQkTwGO8ROZZQywg6XZnRbssc8DSxLMT41UxF
C/lDHzjluYEuNiwH4xqD4DvyRGMloO0dEq14R8qvVq4Jp9dTSPMCulVBgq/M/JlGYOOFevFG8R6a
Vg/khTxSI3nEzeyDRln3lZ7N2SvWupMRCzpt+tU0Z+U0dfCDU2W9bcO+QIlBorNSAYrL8dUi/zKN
bxWKe4AY1ufU8dZRFt5o1U/8njXGhvCnlOI9wLYSatpDpwoMatWLtNNpl+sItAfnTWQBqj5O5GtN
dowhAiC1Bv/RvnYmQJWAw/Xph/JnT2ENdaom2A1pihFsHVPyBmY2/QHH/ab0rf+DmTpy2TIsN1K+
OINJsskgOOP31dxs/hRZ6ts4V3WeLO9tQPPHLVuFi5xrHiF9f83h3HC2dK0nV1jNSrWNtcvsceV4
dnvxGwNbGEzbICozpK/yNRdIDVzHZuLnIlhwLZCBmE7XNnAh/AvMyhENMe1EzDMxz4FvS85R8ii0
r3ry2cgUcsRmegODqR1AxOoAecKdso4URVvXj07RCOqitsundtDtVTFwvm4KPLsO82EScAyvqzkM
9nti1hFbdwASlPXK8HHuA6k3czQkF3VIPvj3vBwfpdEfIq96hePBjAdVVQoSm4B5oCdt8SKYK6wz
0z9VvXdxh+SJ3NE3wwT91VvVhhlHX15c4A9W8t3ua6gAnRXspuES6TQdDT+qoPA61y6vP7mIpWRW
vXmI5lIYDatIGw+RH3Bc9bNZVd99QmIH1ESztpZRPdd6BTOt7q6NhcgmTNpLji000et3ZA5oA9pp
V+bmzp5/7dhNv+mqg52LFc/0qi+1b9IHuFTocFLcWX7VuXQbku9mxsG+rdBp6G7zlWnpibcHfX30
LUF9AJoopMFJaU2lewiYNrWNSWczGNHgePq76jjyuxmprIm11YL8FbRRgYaHIGF6fWMbfysSXFLp
YH/PU/IboN2xz8+e61E63HeT92AllC0Gfbc6wcxadMZZn0UxU6SvrQ7zIIitgIY4Oe4J+lICtWo4
igPBTrEeMfqMCRquaUHDaqyx6bZfkkKcIoNKjg58nHX3wJp2tlZ1hw51FpkzYtdqTBm9cboQIXEK
p2quvSJKNs0uV1ZvXZn+hw/k6CaHWJYEpHH9kVx5brzW2XippXhLbO5jos5WTrhRw5FWgc6L2Wft
GnE7rFyGkBxoGduG/c+m19O111tYKZ3quZmGcWP5eFTM6KjK4BT42jVrZLRrhuGYdfF9UK22Vi6M
HOzMxk1lzYF58B7VNCnDBYW4frQ0Po+CooUS+efYDAePnKS1yyh862NlYAr/tRb2Fxw97+w7F19G
j8VcRjY9piJgXLyZI1tN7ZfOKjIxDUzIak2B/pXZ/0EjKm2dKCtZU0KhLavlWSvRrNuVg2UyISB6
TSYP/5ajOveI0I8gOkc85x6VbBcx1fAL8UlX5p4h262RiIgz9Ftagh4BTQZZY92688TdQaOMAcdv
aXH5T03IgqxP38Z4eNF1pCENnpb10NLqyuP0Mye+dAMZmqn2OO1YgfydS0atkxBtPK9cKwvAbGG7
sBEjf8TDkGQMe4r2xqKsHewqulhJW2MEVkefxnc5Ij1tEI/CC0wsEDygETg97ioiH1c4f1YGgICV
MeSnUPX9zUTRczJNhNSZIDwSYRWk2kKtEXkh+5j7lxnFJ8pvsiipTjY6gkEQN5z2hLEWZnxVM+Z2
dKtTazKZMcow38xA0u7Rd6N75AHMC8Pyi/CcT3HoRJxKak6+QXo0Su8nW8FNFPDR4uIFqwuM+TzE
RZDqyHwgITKw+Bagh3eiMHkwWxW/Fal/brX2bvv+jwmBZpMgRZvaPeL3me0Vfw4qUDtGwCgxaqdX
AKV0EYDBWIisKFpWAa36QYYkqZXm96i29E2UYOHWUOX3dvs0CQemcUMgn6ttMrKDvUHuK1atrarz
n0WK3thNFS3cyKtXmorsvSH977HkZFqRbEHb6RteBcieAMkPcfjTDoLP5TAnrThvAcAdtuXu6nvZ
1vCaSzHSuR48hEGFV3/xGAziRZDtNnb6J4SEl/+r2RnaYYUZy9/++7++F23eqPHpN5BM+Z/Kb5Ir
/yZs6Vao/tv4lz/wUa+b+r8EOUtzkoQuLXPhK/e/1c1//5dF3CblOgNCHIO6QajSv+t1qVOveyTy
uWSQUezPpOHf63Vb/otK3ZXSkjp1vmv8r+p198/lOghqx/JMYbroquEs8+9Rzv8BsGzBwlM6w64d
HoViX3ui8NfKYqtvKzDiMkZWj27jHBFAB0cws7ur5IzdhXuvhGbo6TEKciY7G5QazlqkpvfiQW1E
zVI+gQ3yXqCsfHZK4RNEy/fycLz5ybhPhX70oqn5WscjzI6KGQwDmYSlZab2ttH4uZUgr31zwrWM
wzvT6/zeD1GKzF2OO2tGoMdazVJauwhlkopWTlFZznNrZBd37MJTwnoGHhMK0iZ0/PCWjLhnDfQf
UOksRUKM0VAEIWbFunNmfqpFK2DFqNMtpLonOq6YKcLYuDKLto4eUjMqIXsON++OeRxDEfHFC3FY
p34qf+i95Z1NFzIBES93O7qZ/r0JwuhgFOJskV5JE8OKv7RnQVjNB4o+e9YKtBmaFnZ3eDHNBgkk
tZ+yn3U9JF7eKmpsJ8HPP1yW/5+4EPln6vj8aduc0ISULoRq1xK/UMcBspdN0WvxLmF7JzMCl9ZD
PNCGjAdH7OrZFvefB6rUjVH430q99y82KrYXvfb3tJ3J6GbHkp8tj61Nb9FGyryZCZ3idQCHcxKo
P8+9BTpq+Xi62NEPGijKQ+nmCDscF1SwpG3owF249bynJzgo/tkJvWsy6QONOe1m12X9WPajeqx0
9qWcC8YIZ51SaWBWRcCKeiRKJDuAuw6x4VoiKB66pOvZeNFZ9HlafifYCI/t4IRnxFrGie4GlGNQ
/fO4Uo+o2UEXX4M0gWlIwPdTD4+V0ix1NrKX8aUBxNQsF0bh6tZOCJJfpWF8p1eV78YawIEyfEpW
+l3JP2RE6tzEfzxFcwgQ+GiFsB05rw8c2/98W+JqNDO/QCWH5uOrM6XK3Bh7wxIrs6y7BzVfwoOC
7j8FGGiTJlvhN812lNX1JawIEB+c6UGo3Hx1Rsekiqjas945xsdTnLhovcoxOy1vcA0CZJeMbDEz
4WhJpvKc/GYZWPdoZfqbiMkKdqfis5HUFhEB5rqNIv1C/d0wOGqmuwsYmKz7GUyJE//uIqvESJTG
bybFdWfl1irxa342iupz0oj46HalhVtCvTiu8KA81gKr0HwPZkR7bQUYjkfX109xVMBZi8xhF1ki
fBatZDcvF/J2+By52bi2k8Tf6BYI8TCesu9Ka/cwENpPqUnYocquJLzEl0LQjHTi92gMC9JCdci3
rlOt7RmhBw/giTkMIoLMuvSlLZ4tnFOuzlFhRpcsD1obnEwkbtgddlbutK89hp9Gd7mD0rxgiGcV
8oocRiKAtK0zOufRG8ovi6uzcfObCkJOo8i24GcRjzZ/DjT65NGFWrRuvOFBFb26eZh8CCeeftIW
pHSR+LSr+XOO0RUhl0lobqvwOajyK/GKEh5lm19zvZiY1BJBB3AXAF1PjaFRucVERRLYod1JrhOw
LCqDvpM0jm3ghsdCQyvz9wuLrv85NXO+YCXXK/p5TmmGNMUv+4iYhDd0Y4gNX8vta0vzk65CCKQt
c4pPqUtIucWA37XKLx8fNFwlsfONabjakVttLMYt5+VhAgdyBjdrbJUYx4M3qjdIpPElzaL4Yjm5
9Yr0YGx+Y5DDUBgrFuRTI6h3nHbCq+/6hGFBAG7XSJXl2es0dwVGi4Yxian+mZrT3ddY1R6672Va
65dOc8yjDNUjARnevTaYdvDu5CuOhtVxeVqkzXAMQmwTQQC9tMiUj4OtZ6eIgtg7LReIL0ZWDier
vshs0i5lWhWQd1x1KH1lYv0r1AZ7QP2AC0Pf6ObUo7aqIfPL3t3q810aAY9wS47ISclFpXDhrJbP
HlCYcbBbpWgqFCEbGOzMneQ3uo91uKGnIBDZ8KBhdd+UXSrQNWPiSYYArLgmCSgr5b4AJvNWOKhV
OxwSTb1OuLiSTeG6p9l4pzMQ1VdlmxNYN9Ye43EH6WyMZIDfilYe/fgwSF4glTwESQ200RqH+8eO
WTak1+tq9F98O1yDHHnifltVUQn8wterW6sK72BGGSCnwT76lnj+h8tO/OWyM+h2SomTnkBAb25e
/ql8wVhWpeUgxi3kfuYY8y2bWl5wnfXVV1FH01a3NU7UzjjbbmBCbbwYwUYOoJ7ojX7S4c8lMGB9
A0qkT4ZEyNwbiVLk2shx4Wg4LWyNEN+UYvh7rAHBOpJpLENN4J2ZOC8rqObZE/lFnYMbYWRAnQHB
SqXPJxGFxCr6VfnFRRt6NsRUnh2//pS4xYm3+EI2jvmajs0zGXm3Ue/wI+XMDpDxWHfU+Oa97b32
Mvn2WdoTkBwu1lqPAd1XbbCzQqN+MEeH2UQyAGkL0UYGSVkietLMIzKjbtMmkXmAeJXtDOboR8S8
iKnnZa9m2VvuRuQmvED+ne6mj8jKHykh6qflQQ1wBFMfJoyJ7xE5wjOFYXHSatTRrMsochwmVmF/
punJ+htg1poM/YWZyOwHEoN20RqpXRwpALkR546B3Kfx2jrVE7LYYdsihnuJ7IbLWo7uNydNjhmT
qSHBsCEn6yUqaHkRzjwACKlRX81fYZf+h3gY98/xMKxclL+O4ZgezWqbvvovNREZGoHKtAyNLHhZ
yEERTaRl1fL1x3K04rcI8c+xnQBahVi/HhsXdPEIEX1luWFPz0jpM1ZSXMC3IzeJAVMtr8GHVqg4
ee/ttE+ublh1HEjRAdol9y7tPHId8aW+G0K5W1ZXvNmOQodpZu0h02LMt32WXbSE2Ae71jcWUQzP
fZNxkh3EPu+d7kJixo1j+XhGbPPHB22ivwrFQB61SpuOInZGnVbLZyQOXDDLRsb1+93Jst9QS9XI
8XnQUKo4IWdk+KhbMe9R8azuXnZl15jMfZa0/TObDuBTfC2JFxHn3CTo9xQBl5E271P+I6mjwzGf
hobPtG6v0gvOU5Lnd2CfJVdMph+Uao6NGWQPSW2qez2RowXbbNNZE13SQhZrLZ2aR5Hn7r5p6uQf
Nirjz4Eyy6dNUSU4V9kmE5Ff0268wPHBSzv61gVQskrh11il3W7ZV6CSpurcEiB7jYbcOtokIz24
Tfwz03zzEiu7e8EJhduxxPZQBQFNgSrGbRoWmB9bCBi1UTbXRuS4PpSzxVbSPpnlt0wPtc+hPl51
g5oVoZj5OtqAJYrW+Pr3q6H16/+NMlEnTogIWCEdCRjgz4uhTtVaIJAUu9Lu5dEhv5nfLKL3P8zi
r7qksb282MWjvUGuwBadTuwqI3g4HRSnNln+2dBC7UxDT2Se8fFKXQCqCJKjMEznWVhhAMi/27UI
bdRc8yyFD2IFfmYYYacWbaVuIWiXlXA7/iJXVDFhIMOhZhJLAdv3ya0oBZDzmNVAgJDdQiUiM0dY
5qdemeoSOnZ7XRa7IaTpRYA8M2OrfYcmNOvykq+DOeHvzat+/w/v4K9lN1BBsAckGDP+dmyE839+
B8PGHwn1wyDWFHG+ZgEarvkEARI1fjhcPa2297Rjvod23BKUYYHUcTX76BppTn5AuI1VUW464HUn
U1jtiUtEAYVu+cBebe7/a+1jO/Egp70O1IznJHHllyYtNwVGVTqjTIqcyYKFWIxfZQgIgYBVFnyO
kkj4wuCqlTo7DLmNx6S08m0xDi1mcre/GnmOzJFrg3NVn97bVP0gfHLVGT3rZ+W/cPxpLgaIsY+n
UUqW6N+/c8Z8IPlPAvF8X+mkZZqmo3s6FozlQPOHPoKMoXcnlbQ/ygMYEDbVLu/ZSA1I8S396rcp
euJ/bf20rextKIFyxeV+OeY5sdlfbHe4Q3bWiTJ4Yr5oP4818e5VgjrFkcOpcaZ3nD3iotKEKldV
lCyBmf9DLJf162ZACWGyMujcP2xI+q+3kG3oORNLMc2JIwzH8kaelgf7318tT628JzEN6ai/8wfr
PsvM9svRB2n3hPKDmEXqYcoikb44pUPw2Mxzm2qnOIaxlnKnROWRwLWHGkf/uZoPCcuDmq5RT2fi
Y5EG+CSeugygPEAtd/vxIpKS8tBBoN0NtSV3ChYlb+g6GsjzXdW69ZqjlTO9T8bMGw5TykGyND6Z
Pni5v//Irb/cLJRctsuSw1ojaCv8crNEE5rSqs+aDT1b7RqE6fDIsvhql+X42bVNbTftwjickNfo
ySduuEOLKu7RydMn5SD9RL5xtrpop5p2ei41IyKlAUB2ZaDRnteV5VTldVDpPVNtyA1VjylVF9d7
C0An33daqy513EQnsyJcRjCOwEPGDt4zE2K6ltrPRkBsS6Ulz8Vcs1KidkUTf2raYCubcvoE4uZa
4SpZDlaDTwsf7JJtHcCh6DvNwoD09++Y8dfdR6cXSOvFEY7hsZ7N3bg/3CVQ/XJNFuC12sT6vpzi
8RHG3PVhvgtKYR96ylV8TuR7xHrysJSHI6MCJI1zdkrR5PnH2ZuBpXvgX/moPJbjeBIV1j7zABPZ
uTBfmRzlVDwvy7Gf8RDXq/R2uazsx46W6FMDQWf/8YZxV2NDmhm8ZhrZZEfZn/RCH66m11ZkDmfn
PK2iA0PTElVL0TzBUbU2GTK0S6EgomSE7Vxl4LBIaZwMSEydW/njrg0F5xRtemLZ89Zi9B672qDc
zZTNAGE+CsrScDijANARXmC+NkkYXfP0SukKb0oDtToFvv7kT84tnmvb0E2/h1r/DI+gX3/86ojR
+nU/WrDjUahtlnP3UFcl07CfQRx6b9Mg4f4uVYwW9ME66FqIYb0dnui97XCbreGMZ/caRueGaqXc
0kx5+/2wn9YWwOMONef8AL4Ni7RdGgeLiew2juIHkp/FY9DmdyNLzE+K5GzJud4CwBNxaphPfGOa
dthepqdoiAZEw+FBNmF4XR6qDPfTcpKc/67lr9DQxOM/VtUhUfmtc8sfjgvplz6ovGmdKZx9PIBd
FjBx9wGjuqtA4YOFnqo7wTziEvewcW0tRwOM7ntgoK2R0LfJEHful75DGxJplAMNaxJYfLnN4JHJ
QXCujB5LvepSdlojfNDGDs9b9LZ0JKkOzW2/NEfDET6yl3skjI+TuKSuTTCUpF86H77JoGCa3mb2
tgFWz/1bRRBuxr5GnQ67NYizfZj4zg996t9Fj62w6RC/Y3HGSTAaeHEI3Ujg9+0/mpOJHbxkPQEj
1CdEm/o4NICoc+SR0cWHfnFjdILesbfGw1JiWk7nbVOverNL+bAcAnGPDEdYk48f91FvMfGPe4VU
MEYqOEi5Myflr52olxTlMFY/WhPLRQRHONq3mU8LTFT9jzSHLDlqwEuV7MxPJkTsPQryAhvLGhwR
h0vpAPFicNofLB0LgpFPWMzjPN+ieYbgCgf+yvkDq2ZCpgTAg31DRi9Mo1HBAyR9UZ/vAHPU31D5
4WKd60SbZ4letnPABCFRud7k6+XMujxA5uD0qkCr/P0qNeuR/ryV0yB2TYEXg4EA5+pf1nXLaEfI
I4NPgqLeUL0Q1SRHEe+WlUTLo9+fLm+qNDjlp6y8FPgXDfbTDoHgN9+VJbiP+TU2Or4cGjO6hFMS
ERaA8a1Fcld6JS4XoL8VrPXJJ/6DQqiZnzpTj0KyqTRikd+rPI2uOtLcrpCckoLxaztM5yxR5sNY
Ed0xqObJ7dLXrkyaiwmYdaPq3sOBk4p854/e4pMxaAr7SMrdMN0LybwQEIO+/fu3jcnNX983D2Cu
RwHOzMZy5u//YXF3Q4fIK6+TUIpr4o00U16jCm8V4tdwTU1bXQO1a13Y+SvHNr44eYLoh8CJm8PR
q46i7lIahs9d3yLD6814UymXC8tH2o2EpXfRmTY2Fm/wmEtVj7TlN9lxLlzH9MefdYKyuQot/TmA
hrIHUm0eJlE8CKPw7pmVXaCyGHc0qginQxIQlfw60K09AictH8aQFJpcr+sNkefonmf6vtUQ+ROY
pf3xyc84d6FN/n354Odn1kx5N6bjEHbJHchDfabWeYo7z7wvD1hyf8R5B1ZPWn2w0kfxZbm3cCXc
aY+514Ec0f1Hoc8auVn++8s7sjyEbveQRbRO3RYJQiyS6WtLipEN/kV3qhbbBe+wPj9ohROceuWe
e7P6XNGlJgaIDOQiS+2DF9TN85R8TYrwzpstnpaHDGzY2o8ze98VFVsM+4BoFT5Qb3x00dedB7dl
Jx6Rk67YIGx6KoXP3obwtiTZpIsZ9hYFEw4rEyNUa5sOmF08e25aPpsWEnHlpQHZHLym12l0YtGH
kjV/tw3mLN+cMFetiN/y+bA05Sx9J1HGyEHdlKZ6VGEA1XTtC6fMeYljCiIShkQV52bwFiGmijYr
aWq6amskqnpYFkBnKk9cXLelEO2qqH0wC+8mvKl7kTnjJC/HFtLOvrmp0u5LSfRRVtAgmB4qmUWb
3iTJpu3M/OBNxUNfGmrddtOjmi+HsE+6h9zzhnsEomFbkr2EaU1LNmFohncvCn9/gBMLPHOKLvbI
6c+OExB1Q1Y/VgWNcRMT+3L9wKqjcMWWe1iWlckNvylNg2udeU/0/zF1N8VFCRdqcmsbuwBCLT1K
sz1rQ+Cu0VMEO1zb2V3T35ZxQSPdfE3YEMimInZosnH47f791fJaIzsNXIz+6eObtXkCtpHDmvWZ
6Rs9m3XctEdtFjRFk249pfZ3gj3zF+Gr9FR08fc09Ig29eIVYXz+rXTeXXgvKwJxg4fQKWpz09cx
wE7aSTsEbzGyf5NQrxpfraaTh94gdtwEfYRGzafnqCwnfB7NT3PEQV+9kfckr8tHF7vBcxyHEgUT
u6Vgqoo2RvftH7Js5JFm1ns/n6xYzdyd3WUQLmns8HfOrWZiWr6VZZCBh8aT0uaKUlf0v9G94oA4
G8ejNseJKQhy5wQWpQVUV6atHM/IlHHltFF4aW4qT/qbHxBS5/TWyXFsXppft6zU3uVtA23D6e1D
M+WUXICders27uhzsqPExL4p7bpeUZBkL31Vjkeh7Bh5Yp8fP+oqVHUjpUfNFLajjdnpGcKK2rZf
Si/dpD41ZNuQPqQhlXrE+9GiwOseu7n+N2WXUaCQXRonIkbZhZV4Gd0tX+VuaJyMnFu5rkIKy8Zp
ujXG8BEh3qTBp1QMUSYAFVtWRDmuFSGer26gPZbFd1QubKZe+/uDUULzbhsoFvMoavldmT7oxtjP
a4B69EMUM0LWkK6Sh8Eqsx/zF6j31SHMeir1WDW4qHO/3Q742jdD0zZMf4tHev/+Y26BhcL/Dsej
cP1H5eVkd5VdzeRioyJhXCBjTWc3rch10jrE2VCM1iNQQVZNZVwSzTnGkxSXQCPAPmK0fHBj+0mb
K7JJYo9M3BoRHRkGp97rneP8q8HTK4A9KkKU/v2A7zBcO1qJa3l+rUvgnWTFxRzM+uA4uB+YOIyf
IQ3NacN1/ID3wXk2nOHYVbK8EWlHGqfT0iH50uN+W3dplMBEsqsTYb3EBia6f7fd9zj6Qt0d4cSe
2rePrxCDzYHtzM8nH4JV3Ow81cycJ2hhS9W8PLSYg0tgjEZa58dlzOKYYFE/Kualxb0MQuwpNTk2
mc7dtnmXMGU9e+Gk9pM5AtPr8hKpnEvErMenQjRucpdOh8QozKybBf7OmqJg1xspRAMWXIY/0B2F
A9Sm76wnZFli1CHAGhoHHug8GBmZU5PKdl6+KoC9rD9OHsSIsGtLLb9ltNw91qdz7eKXIMd2vBUt
MPkKxI8EE/hc0CvZSVuGGysCJcKQfKAdSVkCyyNvV/boydcKCfWlne1y5HN2W6ITvV2hVHnEPE2i
MnKvHdpGKoF5cJ2Z/XMjeyu5CuyDpyYnmGVS1uNg8te5gYqOEcOJk1X0LxU134PBjOH88T56CKG2
MdrKfV521jaDonkv9SLde2SaHEZRPiIPVBe7sq/SD16s+fJdHsCkPo5BDUt7fqnrGPQCUcTu4fXb
MO77p4/5qN1iTx+NWF6BE8krwPlgPUUDuZ/4WMgQbMEqNlQYma7f8rZ4p6HQE4EmEN6hlk3DTZI6
+JOX4RdmapImObf6u8wS3qmZh9B64JY7EgD7VflxmAnsC7q6uRvjnu2pMV7LtvoZfqMo1w4WScb6
qg109Nmz/IKkh+c+sYoTfr8Cx3HHEhNUJzDE5DvSU7sWIxTIAnr1QeYhGVTE+VHB+vFZH2jkBdm4
6vp3bTLpzc0PUpgvqYqtYxnGHLfnQYulY+1i8mVf6FtGyCi/RE0PpzfGtshE1TnEXpI/mpH6rOkN
R2swhmdEbLA/+0j8Q8fGNH9t2di05vS5tUXWG04A95cStaYxNbhN6ALDq/cfEXI6B19bFDGJXXQ7
NbJcwBEzWB3/H2Hn1Rwpl2XRX0QE3rym90ZKSVV6IaQyeH/hAr9+Fqh6avqbiO4XSolSKmUmXHPO
3mu7NCLN7l5NBUZ6F3hzyTtcEn8WrbvGF/ciIXI8cb6NLUnNRWvm294s0Fl35nBuvMs8y3dhVd7K
CBiSHdvbgN4bSaIkG+lR/qsiuHg/oUkXVtv96QrPUiJ1CNKVWVHspZvIlKKb5NElA7KH2nqKkFit
vvZpRtzrJFixI9T9UV4EkBVA8kiRcDdv8cGah9rZddjEd2UC5sPvUYTgIEfhMikNbJqUZiWYHIxw
7HaJNZ6MNNuhJaj3muhYhdE2Ye0VlFcS17K7eY+cPwswmcniW0l8EdlazPpffSMtyOwl5T//SQns
342ssh9QApaEZa6c2l0OUWG8lLGWQhw0wlU2pR8rcdcQ9w0KM++R99I1PPWee1LBwJ+UMj/PAWdO
3idrbAPkSxcTXspbh5IO4Nxxmus+uZrdnSoayfqh61wox9FDfFCSiQKK0t38XT3iVaQwoJEekpnI
47tUDmy/lXWLW+AcNDZjjSjDc+ABmuvohxUVQUGFzf1HLHm+0bTGWjtkaLDRj2Ao8F7v4ObAnHds
VmRjD6U50/XbfDACPMqIzi5/T4U6+Hgk3cmOPF3j62lu3HcbswJsGbPKWKVN9yuwk/7sVqZGJlWO
UF3txoup9guHIIuNOdUWW5Ef68LwH5Y1NjvYGy2/Ylgp0Rg9A//SEWOn7R7F7rzZCK1h3Ica7TqB
GuUhRGHdo/M8dcxLYB0d3p+BgUVgAtE8IM/dNpH6suKgWtyt6poQ0D6ln+/1+mRsGc1pBWquqxqL
IW0MWFPEnQIzDjbUsouVa0g2c/Cgl7VMqM1Ezq0vU3tXqXm8qyTlHb+Ifjl45M7qwM5oxJGo5cI4
+FNpJeribtM4GTNI7/zOA8u9EKzIRTBNPn5hN7vOjE9RakfH0XwPJ80ZTt/sNgDad/3BhXkVttu5
cDUfjIHSKGqQm2bJuyqpibTC50+mnrXNieEGGwtKkp5nU2y5nYJPJe5fmD6jTyYBkoTU4bvryLOS
K9oyKEYbKwn/2/z/zgdd5cWORbD9GvJllyt7lt57Y2jNS4nD4TImtnnxU+KzFYJAvmMZbVZqgLsl
6EjTcOCXXQt6j4vkBQdzc6YAHyM21EfifnWFQomDE1hvf1n89FJHz7hve/+A1wfvPe5Bb4mEfgBo
UR0CvS9PjecH+1BpzJVnK1sr0tOX6RV1xDg9+17woQZJ9Al/ibzNUh54Zz+J8iQuKJDJieA/VMmW
521nyaE66i0hgdxKliRygxC8c5YZ4wmtvg40WQ+JPCsozQiooYfcMUGkZlAmvta5uSWazbwqI1PH
OYhW44Mzwzf24YT+QvJHVZw9ejuzpojAcDMQQbfW1Ho4NKL2d0VENvKE/NhnHhvonSZLCOzOpCAU
pboKpTEuB9YPNJVVf2kamJkI/S4BTFifETcM2o9yowZ6tQZglT3qzJUnYEibnKBvuEZdv1aBVOVD
BVr6X/Pz/JXTefvYNOMDgp9vGuqwtRkb7ikGB4lgbnju8glskdXNrjLC/Phfyij/lChauuU6puVQ
g+KTRAX771UUCm6NnldBt+YDZPnV2vj5UeP/CEqNOKGo+q6QWb82VVU5mHbK0jFOunUsWFe4fSg3
mlOl1ygP0isl8vSaJObkSJc4k6aH8zmtDPBETRoJuuPmav7YXEQkrNdrehC/E4XQXLcJk3MIuhy8
6cR4CaNuHWgVPeppPvSFxYA9zyMyIuJejETwdJ6Ha6fo08now9IlgwG6lAYrt6xhsIiwf6xZ3Vjr
TAl2bY2bNRxADc/ggKqEsT2PV//57TQm3dX/7ct5hqFpkzJLdy3X8Mx/6LKCzhgnwYq5xBVXrEKr
pS9nA2W3YbanqDtvXdEtOhFVeAWUBvHcv+S1YOhQsXviXutqu4pFp34mrR8cFHabZ5UUl5PmF83Z
hxcK8SG7IPM50Fg0TvbQUeDsPPui5Jto2le7CNXdvnX3FWHr/62n8k8FkEdPTmdJo1J4c03Nnjp6
/6fqRpARQXAtUoukCmmdTArIuqlzOiw04QrPRQgnA2cz9M6wB9nGEJDVZLWrLVmnA/VAcoP3qtbR
eunzZh0RYdonYJ0guNO6zpLsDrZrVcGZusJCRKBYGPp/UXu6/7zkKbPSczQNl2KrrWEx+/eXEAgv
IJCwJH8I/eBRT5yOnEeySEQU/GhaWDUSZexcJsleic9wllrfWQRy6zt4fOotTEB2pL16MJQqfDXV
McAAw6q484pmq9bUalo3VpbCoaKNlko+BSHrc/ZwE2jeJYSLR/HgksCmTiNZ+BpL3zhXY2GCa+Ir
K6hU/Et0pxknq5Mcz6rosWZyRX0tvxoNZUFCjDbUK3PEgxhrNLViRzjnLqqzo+e2dKzD4ikPymMB
DvrWtP2H5cJ/lhSEzoaLSiWgONLVFaiClIGsKeR+mIQjvbBZdnfa8WtoGlx7OXriwxt1VErivVMH
H4Rmo1yCwvyRx1Z+9FTiCZfJkI17N4kOstOTa1uqr/Ovs4yUfkIVsRb1iv3QgasCVpm+/ue7br7o
/v2uQwthsMJGcW3QMvzHXed4orIS1H3LaavuOt3B034CjUyVZdV1zrJSG0yHk9Cqrxm9+oxufh8p
fzSwplVD2YyCm2H3v0zEGrdOt8qD6TYebc4YvbzfPmcEq5xUKwemKYe9l0hl2akmEb+lYj5nCRED
KFngnbKm14nV+pqmZIuOp27L4PTVPSsH9UtEOCsJdYEFSQ6ORmM7/j4LvlCbQto0zbeOUumSOCrY
F3WP5mM6EIbiboe8/4mkFry2Lo5aWwlW+LmI1z770SXtEezo5EZfIsPYzpusMaqeACm7Sw00Y7jC
o9Kek0kqZwWmDw4HqeN//iys/3d3cQmZusfQ4OLA4Eb797srqRSLvQBhQdRpEONNpTNGb0A36j5w
wvLqokrfNLlRXqVVMtzH9YuMVR+VeyZDtmEeSlHAzEbvlStXVVlC57pFHotEBhYF3QFYbH0vrbpf
JQa2TY+u3Xoyb+xUmkHfImdKtiU7JqZnsW1SC8EltlgKNRy0EqUvHUlyOo2yOmYQjucuHZD5iUBl
PtclqPvCtw8DDf+lBQv6X/JZoSHxs9EKBqrhrxRTXeepfNaSkKdN+9gqYu32n99JTftnhwMercZg
pSK5xEKuWf9QpVdm6alJG2N37Ad5HCUgbE13EAAKmHlxCTqQgqUwjYOjxBkF58ljEEvVWXZBX1zm
/SYdAuyEFRFJVC3uX0KA2Dt/9TGs6N2Yt+guXbJTXAD4a/2nEgHv7qsTaDcE+qGzOtkagLc8NXts
zmGywTPX7Hq6AMzbEK7BzaPsGm1fJdWHWUFNrWH7ty8hkYav/UBnM4u/ZVZwGjXLSKhh7pasRfy+
TnY1JgFFI/sHMD6k9QbwGEqpYPKNpF/Murm5TKXSol7naM03OEXivWO3yYrhjRxHkkG3nhExl5j+
46vcoiTdA2VxsSBJBPCgcOiydAA+vhYMueyDZTK1TzAjuou2GwxYoDw0Cdv7c8tCEP2ZT03+sUYR
NF8t6fQw0Ywr1Sd7H6Z288KcvZqXzY0WiL01RTDMcnX2ays7VyH4Wp07HGBZ3FwCAfa5oIAyiz47
wyqgVKBY1fDL7kOqvVStNHbxWlpsws46h2P+Om8qW7/ATDtdk1/OGc3uDBLBULb6JtvnBvXKVvPD
T2KE39pxEIfZHhMbb//tsnT0/7fKQfIGl9O1kFw4LBr/MYPq2WDLpA1aeN7TNddhWaIbCWyt9eVC
a1q8irCd3kLQpBn+BeCiYbAU00XZpd5LbCxdS0QMmxXMSjdiZVlhaAiBp+/mRnLsQWX6UpDz6X3X
3GA3X9GZ8D5LuJp308SP3IxN+ehb0W39AhZ/Y8W/1N4Hwt4W0Ua2xY+c0enq53iKQetekJnvXCWM
71bdXUbIQZ9OZoIGapODnrQPh5kBZ0MQPcNmQcu44YWFd73A/NqHevmGajKgoClIv6sn0TvFBAGI
B7hQ1gSQokCIN0C5b2ZlE/nntvWl6D4SR7VeaGXJG+KBR+sEd60rypfSrEh0DXNxSH3Hp6hTLmSU
WV8+E8tFKAhPhxgGvXuZyzoUkWDz1OhV2NJlbS+eKAmbV+5RRB+M7QD8ypMchPtkpsEbU3H5zKrn
FkC32mRRgRp50j0X0o3WLgSGtOYWqg2RPzJLU45VOSYLgI8j+DM/O2JKGt4VE1mt59BFsUkb3WhV
6B5ynSjv3GvdxTAQvAdYwbuCbWkhCgh0CZMAqCeiGzErHU1iMDQk0np5Q++rrUvQaVsoXCkrVUdf
tV5gPQg7J8Il8op3HzrYqNvNb6O4UmLQhtr51Hhly1RDPsHcXO0QIjc7eBOUAec92aC7Nw9AxbFP
85tXecZbbrLUL2u8OVKHVlHAEvDnXuKuSpwd/BttXSmZgbHGUa/9ZIvWcKFUk7ygjLL+ZI3Qq3rz
RzVy4S9CkxrmVBNT+RSwfdrpbhTtQYmJ2yuYp+zSuWi5ky1TQ20O82JxfsibfCQ+gL739JbPp6QA
mySU6OA5VfWcR81j7q067HFWZZOjdGnAIcQa4QxmP2g7hnh/8qaJpzp2JUB995c3KUVnueh8yFzv
g2bLUeoMw7P6CEgOL9lhj51rydmJhLWrHN4FlqRU9Kc/xS5Nxk0RkuiJ7e7y95Ao4QMdKaRxl4Zh
Vvq4ExCauEQYB3St3aklXvt0nWdFSh67DEumHNZm2tgoSWm05EnNOy+gIDuDd4wTWb5FCnkTOHjc
K6K1qwKi5BJPDSoXo+3gd9LfBE0EUciuzDfSCpZR7hhXUOU4NaQbnC1Rd1vTLGOqY5by6dHJXXwV
IWO9fh0xlN1nNb3n9sRM+rl/StIxAmFh0Rcv7OssfOoz4+YJ/4i9DS9U5YXPoULirgEQBA109AyF
w3jTekmd2j7/KVKqdXCd/Sq4INl8OMWw0yoS+PoWiFqkWdnNzJt4R0goFQKZ9PdmaJIr8kKaYKNJ
3JIjX+mVX2d3FNjGbPKHQ1WYLCSu6dsXy2E2EmNFDToOyMxoy+I1U0vq7kn1Pa6IZC4qpaFbTA8v
DKPyj2QsTYaQHK4wJph8XM9eh2h0fxKXagDdWxu0AsIFya370bXaH4gBf1Ktcb4hbwpgfDvKkUJN
xgwPhzwFrr7E4pY8JWUVHAdPPKpJbzVfWbMaOe2JqyqKNt2x107u2ndEM/UfSVwIwZLwNg+IH7e/
GJG9zV8lo7G3nNwAoVYPG6pHAro8SSUbKyH0liSyDkA/QBOX8BiFqtl7bcQapW/AjG1QGSwNpPJK
qDFEZsc75CMY3lSrtBNOPPUESveZOBECH2Ki+vZpkhyHqVE4kFkNXcAWW7tRoqNws+9FTAp41QJS
kYbAOaaLHwasxXUKx2LzVdNFGUGv70y3QJ4Gt114+G0gCsQsDctmkwe5fCgm1yT6NShPrEFWZp0E
Pyl8VDuRQZwcvBQRQYpChLBJcKymRVcbH9XGqTVKmI5s14lKRWheqRJCsjelVq6NOnuXJswWIntw
4NuivfYCPHXpZAdnbJyHWka/+8ElILVvy/Xc4MjtWG46O6BVSRbwG7rXfEoI0k4wAynVQhlaNPFG
BMqL1qZYpGrMNz866jnHJK8YXEsLRyPESswEwSVmcbJTJBojdMP1OiKJ6tWNjV8miXYLO2fgCgqV
WvSk3bT7Kth9cRaDrmTqVl5s1/WBgmYIz+C0gs2xL7phxfcMZ2Y5OM3xq7pfDcOPoJfl97naK/mI
jlQC0XF5IriowRitPN8lJFW3f7p999YDD2ooZt7GvIvvRNIdGRLoUrXI4g9KKgFSyOztq2ZDPw6N
O9lqs7EwLQ4U4c66GcBmSLIfI+tQgrtwQpje85e6SylOWetf8wZATDe64lLr3lNnpKf5v4/U7KFU
uvbnyqa7c5kHn8QYgnMP1GMeYmSo/c79ZsSfjHaepS0fe5nioqac/ArNxHzE3m9LGYFOTJUqJSJj
XshmWLrlAGgu6otkkynwvRlayaCIffMqgdoEiPcIB8yXIdQfwgAeuS3co+uCdxtLAh30fiP76Aer
fGXTABnTqLnufIpmDnaIvaaHC3IknLUp6FeXIMBzKjJdwPrcU2l/W83vNsniCcX0XabwBT3iPgpb
pYvgigFN+/hrVPmLR3OLqg/VuiAGj7K1ssibdo2OlMSbBAK+SYBC5aXustGg4AwZYb+JJIRxMChg
62icJ6hRgpyC6IKeLB4oKwUmNor/kXWmdbotWxnvVNIBUesBh3XBgm8rjSwdLSiOcVNfBAkFCKqV
PSGPS8KhXscOYCJtW2+h/KwTuCks0MNND5SWCuEHocTXXGa/lLZlP/wR2MEth49NouXOQ/ajlOaV
KmulVB92ppzVUv4qgYzHQXLTnODoOVvEIvsWX6/ny2Nrhw8ToCxRJeJzJHgIRjkLLV2kjyyH3JED
Shlk2S3yik4dxMSsIdKK8e2QkpY6VAhzeb/tLboG8p/Dz3yKilItqIQlYPgWoWXRO0wH8kKCRrkl
sKda1Km56O2fPjtIrKh+uNYnoQCoFOrvRbpROvqEajpMcUtsfIFVm411yPyavDzirZeuOaFqzZAe
AhK0MFtmrRmsdaHFW9MofvaNvqfthF+GFMynNB3v2liBVw1P7CC/K3lF0z/YxnaCwwG7WshFA4l8
ZPRtbyFeXqVXX/uuuPboEtDq7L0O4jiZ4TTeKhos7SlKhochkn2gagc7cb4PRsU+nNfv+8TPDVIu
ahZuaHy9X+hDl4xVARJV5qaYSBFqufwqkb6bwNL5NJWlXxKX6Pe8Y/6or8iRr0MsK1Vl7jqZv/W8
zEHxTo5a/RzRKXnYtBaWZO9dduFrpRUA1s1kN7YQs4yhCZYD1JmhQiOkks5EAa5EqTbcUYi/xYa4
VHHgPqww+5jyfFeDMOm645VbhE32QcP1zp50bQ4gZVJ9R2LwXiXbVE7OQhujISn3ATs29hLARBZl
6q0Apyan8gY3/9nxUR4AsDoRzvIwi65ewKCmWe2al5gCDDydJF0Y8OpX3CnHgEbbVuhmuJcDgdLp
qH3AkF4JE7BZqMOfwRsYLLGrM9xKeCuAsT3RcvVJ7d7l+k88y29pe/CsJx0f2EK3WEaXaJXYypI/
pBg2gQMK2od2AbEBYWR5lh2omI4dNe0OhHw6HPy1FtXlrgnECbwX0HNFfe9mZIBH/xzKMqMZPS+4
9kbCrVS+Yom/t3n8Q9dIW+w0uGbxcEwUNHsMCpRtQiBXFWuWvu1eygYSmKXbnzE5uqWvHvE0QM2G
Cws7VpKBkIz+xYiJbnCyMqO1V14ds+XzH6jglYJypS8ABevf8cEmEJWss68FkKYUTOgNkAy/vTQp
ahhceNFGhZmY231GeGx/9B29PpgwnTZeGA1rTY4UIzr5ggQamJiIfkVEEWm1vdBKfx8E/V44pM+B
JBBEZZWvdjygILGQEwaJLfgcsJXRiyABQvZqyOxa6Wu1iU8hxaPpWqiB+jjhJRvWOZbNsgbdrVfJ
p1PFb6RkbjRa/0ut89M1tOlbkg7hrrXLh5FEqCf6Z42Xux7a3F4UkYIkBzW3ohq84BAjv6Xs6ir+
bYXet4Ao+6VZoydL6pUHCYIAx2GZ2fRuCxw5EJh/C2vUl0E9aniNKel6cfnMv+M2IamZkCz5GFHf
pVa0hZotl2NIu5SOzimzIPqRHFK5qbtKWbGwigCNAdVnP+pi6Q/pEzbu4kCYVrvwDT9eCxd+eZA+
q9RaQr0OD4LnqlY6MKA7IIGy4dSFfDHEmBeMobogOVxjQ0FDY4QUYsPypZjSerNcLoN8gMpj/dBN
gEBWhGk8y2LloP2oairSwnLiva+RGdCyjV8YvjsszUp1FkZtPYjBZjnOBmpX+CmZywcVe/u2JgsW
VmrHjkASVZVHxnk0ojdibCTBP8TjdXbUbttK6wnsJISqfiRW+iDvOH+xleERh4wsgE0jiu/8h4Ic
YSZ+fIlk83hyOKeD/IVAr1ohLiOJU+OJXWZByisZEDRiI6VlE3RHQDcqNtQmgtw4HLDt0oitrc9W
ZRnH+HjdkM2CY+vuincdNpE+xYZrEcyM3GfOMYChesnA/1/Gq54XQ+oxgwO1Jlh28bJGJUDwZ3g1
zeq35kcZQrWUUjEwKZePaumqgjwSvzNJVMZHp5JzRaUbnJzUCFSN+2nXPuUnA8NrurRes9R0llAf
d4GGiR8YZIENX93aYZIeo4DFGrnvu8xGqeEbkmpfUp5pwCO/gUaoIgxPieGhVPTbsgLyiZTlYLYP
WaknS8lwcEAbEOHLABrVzfunrNEfZgqWWJjhlqSudBnq2ROOb2KlfdQ80jT27M6GJQFp+oeOL9LV
Y+VF2gzCqF8OuuvnhwaT0dK24cuPufUOKT8j3QnCip4E96Y3gzfUXtRCwH55djxu7KJ6z/hjNr5l
fFICXdf8+auR2jQWf6Tg+tAs4/CEF/AzFPgGkv659amMd2VfrnJySbys/8a2sTiRhsI77z08zBcX
VhUOdEikeCWAv8zUFIJkgaAZSclOOP8mx9x96rouJrXOJGmgC3tMZXpMWgaHhEb4alS5KxgdvbNX
uuGhq8LT/GiEQtzFEfjrMHZ2KpdtwPZ7lbGwXNo5bSpfdgh+eE89hwGI/c5acHHvlShKjxgChowm
ses059y38ZEw1CN8V1eyRDjal9pnN/EfWgwRmsReIVqak21ovwsr/YReTTunzNZpSFpuS55d8WOM
IRvTiksWpjfJwhXxPgI8hTSq7gaSkmSWRyDriU7xciSMFnshLbNAl6lNc67D5jH707D6RtscsD/g
YiQl41iukUcvQ7+0Xtj6aWdThOzLjNh+acVQnWt3ioudvltbDfWAoCXMkAD1lwSuBrs9wzgErt0v
bbe2iL7ywdZ11atCY2TXOQHtJrgM3+qaLlxvWx/1MBF/0E+RG6KG9551z6KevpFbwe88zYYnM0ld
6sZ5sp7Pj+2NemAPLgk7uY0ialGF/S8XxdhR+gCcuwDcppXSTUht+jAkKOpMiL4Hg9mGgmc2LPKo
tb/k7djc7Kp5zQKjexNRme8TL5OrcCy7N9Oty1XL7LIndaB7y5rquZaKcxOVMB8NXLz5h0b0kyfd
Yc6afwi1Y7sREARWg12HSGhleO/GrL7EKng/2uAg3Dg1nx9JatBHSqD/eyYyqqsr2uTk6T4k6dLV
GAbKDMF0qEEMNILxPh9skf7ujLAniLn5c0rXqyvwUtJbpmfN5yO6Nu6YOpe/p0hg7iNRHBX4EKyC
2+/IUI0lKJFiRyqBAAHt1Pz5A5a1IczY3Wt0WdT8U0eIt7IJYT93rpujDJ80bgxen7kTnFKsga+q
QD6DWN/Ei++D3lRobU5PUPo2WYqsXOtGArmwUtWdryMJ7TqVZN4O/KCiB8574VlbHEjtdigylV0A
OrRWjtZ5bEb1TVDGYxX4Bvqoo7k+xW17qfrmNH27pcjjrQPillZWqUU7nEHI8EdRbtjFCPaPaX6w
cqD0bp2Ih9fYxi1QiSz2VXnmCsc+aAzH0PPUd0ZDg3pfbR8gpWgP3SNrczoPtIrBIO7TYy617OEJ
5cqvbtikQ/POfJigZKqO38e4JoUHzPYiJWoxNDzAe+PATR4kH8HQmZDQXYHzmKgZOEzGJXVlh92l
C1gokhg0wSoMhboNyZcBZYxMnIEwKBvskd7FtdJgExP6cXOKCOFT7db7hILryZzySuNsrH42MRnt
uqH81oVD2JE+nIQ6WEtfUmkREPuo3UhJvVZ4z1Zttyut0kNKCaa2dTzsWVGtUJZUyUIFuCr3srCc
Uxr2/abQ3OhuKXBhW7vWr33otZfAaKuFZTr5tz51pqjvwdoWoiy+tVr1bOnNe922u9JptceoauT9
VQSMmM30nooc+0/tZJv5u1Hmbkx6pJQnEu0eesRpuF3oPTPF98vAjcpXSxUmTihk5M2AP89HQbe1
W6rmbVVuBpLt39jdVY74rJvKmYZQ4xixlrwZCcrK+RtAQ8DMaNYL+zVrlQfjTfcMc9tpnfvSJfWN
72ufiSKJfqmi+l5TpD5Q0OnXeW2J95xM+vkZFMOcZYJb/iwV20TRO46b5NUPRHYfoPMjWE1BrFHo
Qi/G1g8mU6IHwb3A8HRTaKOesxHKW6MpN3JviJG2i1ezt42r2AxxVofsKYkCIx3locvMGy6tFaSb
cuzbxei6yjazGKom95iRgajvCLDjlfDQV0P08nIykylDFJM3PH6bv5FD6BgGIMoezssTOc3ByRSW
cpwPgouuWeSuO60ts26lDCLc0cN9kROjJHfyP4eZVqJESKNIIUiSg4EMen7KzDL5+7z5XCuyo9Ll
2WuN+RTZNPFEjv/RpKkE5QloVR9Io/UiddnkBb0hT632QIL0n8LIn7pcrT5Jq/+puFZ9GZy4WiU+
lGizVFhJUObgqu1OcsuGT5zmr6PC7pjHptNlnAbkB5GAhF6JBNv5pGEY1JVpk3YQWdeBVG20SyUy
pvnLOgmNU2i+WxUytLCV9C2c6uaksiLabuJ16PXvajo1ehZ+pzIxngZXD4/zM+bnomBMtjl7iyXx
J0pJ5iXbUswxF4xQLsCfWl8VmoLlV4MYWzKjXvqiyVelVofvHZ+0zmLll1HYb1RN5StlFXofGTKE
VEVlZXa6wibKi74p3nidn2orgLrKVCAu5jq3I6s+0xF2VobRs5u0qBZmcIG+5VOeHBPSD0LbSszv
nvfEfgO/kYB91PRx8CgDumTzU5BTn1Inoi8DLGtNX5C+bNap16Gsm+X0i1Dv+a/Ilo5q45gv8IdR
J0ddvhHEwn2ALLYM8ZFaYUSAZF7vG0k1lwSvsz2d7/PcWBqji3dZMeqb1ag0vlGS0jbhXcEhNCwd
U5AjBVNnPTQFb/B0aCkEJ7RviWtQjaeocvpd8OGrUYe9losmb5TiQW26eJCnpwMZep4f9A3APiya
726pVfshtUMYK3EExZCM0cX85Xyw4yY6loASrN6mNxNoKak5HITr//lqfoiLb2vmXnJISxtgRJUN
zGsGfYzYab2FNPPuhU2ER1Ra5RIYnUAr9gqDNYbiLAOW0N/ZCxSLYHCNKxThJSV9805XgVR1tcfq
SfHkoGokkwRSpDenWrNR5QYRtFMRkqbNPmga7TYfZOyjMNZ6tENeoiNVTonGyCvqZh2SX9PyPkYY
3QDoONA5peIzHQyrH6FiTycxgfUbFOrPf58yfzU/b/4J7e+T58f/+Pb8cD5gEiCuQseH0KGEurF9
xr4pok3R+MXNl33ssY8lLKYKYENhBytu83cqj86FZrWn+dF8fv75FuX9wtajEHQDvy7GRXizW4pW
xP+9zKf+/kAaI3ysBOr4+RzI12eMB8iQ3Zo3XK1vULrZLYTGWkU6uq89KkFK0L1kEcX/ru9+tolT
fTNbk1whVGCG572UAjFxycqH7NHhgp7LWLXAFzHYGj/rrgFU5Q4fxArlO2u0qmVEwIgca3DUua8f
U+Jsn3vZGGjJJzM54tvn1OyY0htIVGxlPBHVz1WlV8/sPlrKZT0tj+lhNPpPHhC/TVnrlHr9vHu2
m44kIkglwDy1VWIqW71ulRP+3J8y0I+6X8Q/PJqgi9wiehwfXrFrUkcCsYrqHQSC+AlCGs0U9s8v
QCS/RyWVyr72v5nohbcEV8HxLcbsO3i4hZcl6YewhLpGTxwswKOxb8v08IUI7ItKV/rD0Ruk3KQI
nx3MBTclHyv+zPEDZaP2nDT6k6gH1qsC+7pI3rW4st8jXyuwfRFIXRbkAiiD0j2sPsyIiIG1XMW4
LcfK8g91M71kqarQ/5k8OzUVT2o6/sxKszzOjxIVw6lF2X1Wgs2ngq4Z8TVW16qjYkC1rLjLwc7v
2Au1jStrYxkaIPZzL9vDWAw3kZGoR3KXpmbg9CV1NvyhZuUe8fn8bIc8+NE65beaHvcjZc+0GzTH
2WpxlL542fgyP8FVp1hN4mufB+6TvZcawXYo8VW6mXfuez34Edd2s6Bs5N4DHb12Vw/QKkJ4kK1B
BWn6T2w405iaN25DuaBOLRs+nQ55zED+oEi/uIddmcLVjpMXTD+Ev5TtcT4AqydJVaTf876HLj6n
0dTU+LAbpEq5CC3NWzvVxBbV8XE00fDCvJY8e2nzQfojuOZ8wCelP2KlldP9mXP7D2Aow2nYT5iW
mr5SXogf5mogD/xnmxPFrY94g12kBSFYBMSF2Yss8BB4lMiImtCoR7FvJHNCJ2kCqydss8YkhhWV
PkuGDBXyKL6HNmSTFI3QJvKM5nuiKYcRgdNDuGV6LuyRa3c6z4702UONMIxaec3QP34d+iCCLJ4O
RIfGJd4roZBuHIkBSjWHKqAO08SRsmaO3TfAX55iS3pPVQGnossxt6bvXWV5d+kY+kHNnN+JLrz7
fKBBLjfwU+LV33PYqQ6Q6B6gregAFQC0S7tv9z4MBWyXbPB0lApOkjsbj06/oveo+4XHFVUqDwoT
21oFfR0YZrVkVzrsrLr9VjdqeAlTnKSLNmUdYGTJuSP1fN+FP5gyGsqpQ3OZv9Kmr8A4BAsQP9oq
6JWnwCHHjti3/uLTsrjMD6OuJdAsARYJd3cRKpm8WvQErk2GDdwusNOSq5ryefBwPtfXym/Ns1Ed
U9KycvRPLuXnu9M31rkQ5EpZlX/PjNre01klh0L6mGGU/2HrvJYb17Zk+0WIwILHKwkQ9CLlSy8I
qbYK3nt8/R2A9rl1uqNfUHRFSTQLc82ZOdLqLgXOwH2i1fYCrisPATGtxylMxNHGC3CQzCE+y13H
DGvWBa3qEPdRyT5VUmKy+IjGuZd5oTuD1v62kyC71tP4ncZx9EJzbIGPtzhU5+pLYP0gB+9Y1uSE
l77+RKVt8ezF7NPr1zVEcAHu7RCbiDPaDIVkn3SodOwQdaXSHgJdfunK4b8PhGF89IjfKyHq1JO0
ynSVziIVfAoQp6WqDmFqvTjNvnXG+lt2MndgwXjC4aGf+OVPTSbxbvX6+CgnQ3bqZOuPNBd5RpQR
2uyur2cvD7WCNh6e3ZYGXwtC1FVoAmGV5CCpJU6HjkJBY9jurHest7VsRHmVl7vXB7aBXAJfWK77
aopwlNbDHRHOuC/Jgb8o+OKYQ4IzN6JRuay3GSD6/r203DakjQ0tWVPdeZJIelwf+PcxBXs5uRby
8e8T/DzL8n+bvBmPImMY8/e/rveuh2QC/2D3KmEJ//+H/713vY3BLUlZI2En60/8vx6nwJmofbhn
Pz92+eVlwGTAwoBVEaY4/fwtaLIG9Mxs8fSqsXdaU2mXtl1Wjyh80FF+H0Hqm3N2lQb1ZPqIrQK2
vnuhEgGTA/jHdKa1h1qhmc8YCzD9bCTHMWjke0o4lRcBl5rnxf5QsNb4ktldzKR+ZVNlhgX9zdUC
Wd0z2f7qbOmt1yKkDHGq9zTfYn+3+rrNyMKoOEbHmaRy0qCxKTHGySKPL8PEJlqf3Mz/7oFmP8gY
2u7rQQNa1VbkVxqkWJsIRcg17h8ZwOVnXNuvtSV3j7aJXUy1W0LFht/6GH9IIDz2pW6I24ItKDXA
RCJTjZPZaYM3guveqfGZtS5677rSOiqZFjvWlFSuZs/RokZ0cJUhpRiJymuK2mW1U7dCaUgX0BiK
laHO3qQ3+Xn9va4rUl3qTqEK74xrlnfPPtSHrhPaazr3vE91K97M+CXGYSXzd9tF0h5LaFYHNvae
0kwFU1ZapJo8EYYQFGAfrC00D99BSdxszIbvL7QUmiLkEKlT/4j1gRzSlD5JoljSs9kENnRerXHs
qgxeULhrR3Q1pJsu95Z1AT6wyt+j5Vqd1D4h6oG73tcRk/HcjfrSRxgL0jfV+VtRVdKE1qvKekxY
eY/r4b+uY/pksV/u6aOuOv69apjxEli23ONrY+aoHUHevd2GjwUxrY8lcByaLc0tW66lIKLPbG9/
7lsfFdbObAEC8NG7/RwCXyGTuMMX+/e29RLOgOGc18N/3W53k3k114O0RLQXSs0I4j/PFI0ET5O/
g1gepzVT2KC6Bz3Kk2jIBT5quTjlb2ra+O76yeurKrrjt35IsvEBjZL/GTZvs6r11CG0z2fV1B19
ZLgNoaNw6YEwwoSTCsy2fIzoih6mMf5Wze7OUMG4kyau3+MxAJtopDuypCBNNdN0Z7Q30bfsQg/n
QLLJhslrrDKHyMl3EsbpQsvAPpFNkXUpS7yJHVaHqiASOPKLsxnVKOfjsUGQh/HGLIo2ddYb5Un+
924jjSMqyDDUgfz57nrv38P6NMCT4ySPnmVgG3E548TjjOdBOYs8qwznXwgO2I+a9DIMYLSApi10
Htwexwx9JR9aqKpFKBDh7p1j7RqB+n0hg56GIPF+Dtlu21ZJQRtXTH+VYeo3cpkOUCUYTNh5NR9N
hnyYe2+dQgDNJOhkF4GY3kaacZu5HVSGUPmEO8BbqDivilmYgAHMEPYPj9J1xAhI4Uc3W65GgV1s
RdIPYGT8L5Eozc72peZVGmk+ttaOTd54ab4I4x3fITwGJ30AfpqZwnhvDZV4d7QnZ8IMtJfFIZEj
UNnTMSkJ2xztvW/H46ZoLXWJBbaa/VCYKEySHnZ8jIw6bwUDiOWQVQFJOipwllr69yZrEOJcE9On
ZyUZHjNxAdU8PLWoPg4dgCWkX7adM/vHcbxN2Vsj0OAxfw9pldRuEvPJKfVKHE1fJnrLXo/ymJEj
ut68bjjXgy4oMeGkMEhXYQKRHoZhPemUN9x6uHKiLIW+HtdvTLjWm/2ACrJNs8tqbIsMyYD/sohV
F58bEs3kYXW36UxLGUM0t/91e55pBtbh/3p4guKEdml9JDtmPqHLJa1kuWRPIdCLLkXrNGUn0jT/
vX2I1fEES7+MpC/akUjr1eBby+evMODDVWXJq9EnpROWZBGTb+lz4oj3itXFb006vMeNHG2scm4v
rIMtVmNe+PWSbBRE3pojLYW+K07ZSPo2fE0Gc6p0bJUI3GensfaHVXYJBhZ+jfqIHh/hqlVECksX
2NwWFiG6Zd65OJTTk8gAHv1cnGPjCnY2Y7nYT5QetDYLkghmIJyxYCXvy/4EqK9zWOoPjVQSrWIY
6YMCUo4q3rqDhfj0I3Dxqd1gwhITNBGN6T5t8WNGyAsFnTgAKCIZTi4JsFourYdxufpzWzFkW9vH
ZohBhKYQ/EH7zN7+3wNuJPucqujP7DjdVX0F5hxn3QRM1vDNWxhX1g3Po38oqvFPvFxbb88zYM5C
wg0cc2qdIvMO9+8imzPx9V0CbLIq/D2Vr0mvnMmAnNTDMQFrw3lio0Imu+Vl9yeshH4aNV5ktZ5t
EBHTczVl1gkDzC9KQU2oKnv9T2wEySHWlfchGtOzrrcSPd+Jj5PdHzLU9ZUsyYc6jbykUF4ELfRj
gRPnWGr+m7xsegZLFW7UkDwkD0axZXfGAN5uST/GmCGQsm9GBoG5xrCyrnN0HpGCaCTw00MIPUoE
T2EtE/wk0emLlWlvKpsCvhbZooKM+I5s9z5+GuIloBOIHkawg9oUhJ2W8pnPBfg+5ZpZnNuyK1at
RdLDRxGfG5Ic0xK72bDcSGDPnlUISEISTiyNVymLo03t28p2MhSBZO+roA7E83Zvc8gZZFgUMUET
Q4utlPODoyQUCLmFYa1unLEg4EwaL7PRFFQ6wXdSF+0Bng+Rtk3XbNoAs64ykkcPk2MTW/knuBRn
QoVPHuhXHJjZJgyNZzkYTbcLBq+zFbYFizM9G+xDOHDWlrAfk1C1MSZCxbKBIYo1Wq+pXjRbOctu
gFjbjRw15NdHceQ0VEebFHGD6y+AGOK2t7YVc0r07dNUTbT4BFYtehQPVSHPjh3llyZW9Y1SvOLY
HnYKrIAsp/kaEzboGKV4b5OS0XtNoklkBNtKpI8FOmWHA3+jDlZp7CUvmALDxXOjv+bJiyUvPXBU
3JcsKLv7GHQXG9xIokIYtzClXAvxbjVt/lYydaRSy0i+Wq62k/rYoo2/hP/YkaUc0CZtulA7YGx4
Gm3AQ8PgRpXdvcVNSwmWKNssQxSZmfLIvFi+6HYeHEoAPKRpE3ZKw2DMFUrlOmj3QWjiVGwoXYkQ
6WBFEgLVQCWGOcVgAYVrSmtmynHo2iZI1qwj8AMPzDYlxm6j5EhdTWE9Eod4lmO6/z2hxG3Ftt4C
ONi1zYsaFNW2SkZ48AmzACZeaFkZRZxgGW8nvNlZ1KTHKtT+MYMEhlsKzRBrkMServWakMTg7psW
+GEsNlMwype88P/IDGk2BeN/4Eaj2wi6OpDUt0nJoDia4NrUaSK2iKVHmeiFRNswbDLKgZ7FgOq7
LJDhy9r03I5qDdSSNDcy5gyK2Q0vDcgTcnqW/MjXOrQlTEDxfgpV6RqrdN70TWJscXlMuGsxxHYW
J+RIalChEvyMvDi415Yt7VTkg5v1jNSp/V5tW8ZhltW4yBqKR36PyH4qJtvYllU/EYbGfsi00ITF
zV4J5vphMiC+w0gYGTMcRG/j+9LCJ9pkzH61XREihcFgdJokppBSSV5erLUfHfWdOsZXYzb0k2Sz
UiHaO+f5Am0b0KWUKAJ9nVgZKFwEBkm+QyH4zPb36usTaOqh686dXE1Hn9iSpsjZgcf4XLGubHDV
2Aesy5+jtFilxmmna4gc44idPrAK+CB+l+9S2ew9XRNfOcOViz3wB82qHO4SvF3PVLaRjIzLBukQ
V5uwaqSTOYsrBtbxIWIMSAya3dFNbaW0uKdxnT8wBdwqo+7mDCIe0gJvjqgh7PpM2fKyJaFh7HTH
aqnw6laZIQTFn4wL24tOYuNOkxY3WDi9tAZdHTWDqzc+qXwsFsHmdI6yYj6PcVh3tE3/c3291M+J
5ECyk37uGCT0y60aV1uqCuHApYKiMTcHoUZeU8MZRfsB8pUgSoHw9uqzVJwtm9R5Wl1HqTOwSNma
J2jhHDLEAuhuN9mY9DSMGYcqgXie0CmXHWmXrPE47zSaD3CMs9Q8EFDNeJ5zvTtxMoKMWX2ZGYPV
UU13RWQvAxoDsRLGhYa41n6wj5pR7lZHQV5bv6uGjAsDPNrGLxOM7hAP09KXWAN8H7D3hAhjWPpj
ScXUqo7irU/Ia53H+SW36vpGdKxKfmatOVJQm7BP0luByAk5RdNcZzE/1FFNyjnO3W0uSdpZseBf
SAFt3jo8NBFroGzY0S+Wdw+8KDYewVcdLmEv8/1gToUwvWNSho7b08J2D3m9vKS9+RBJiYxRC1lW
k/FNrhYov2+K+sGPm8vEo/bJou3I0kjFVdE7Jev+TB8caXqTejPeLEiDNktkwOKLMjLVQMngMMVU
q783aAfR1nQF/lRkPh0ThJ9ezTj3vVtX7BEqua3O4PqqsyL7vzFNoZNQA/ZqofYcwlbyGCWhAOVs
ylzPYDFhDUmQbxPRrc+IgNrsKI2C8BHWzx49eiblv8FyEQ0+G4U7BehA6ZMj9MXwi2f/WNgfJaPG
HR0KXrIUR27FdunYSeU/vp+Z7EnslumWbV9nPf/uxHCZaOzf6dYj4kTctOnARziZP6Yfbas/QhyO
iUqxeGvUWn1kUau3uS/SfQiL/K6ybwts4xbp5V0La4ExUJGgpSPjwdhIv10m/Xxq4JUs14x6qB7a
EaY/pF+yUAOyRXqpQRcemqiXqjnYmqb2kbcB26E09CpleuiKVL2sh7ru1YtUl+W2E8T0YR369w6D
URszgeWBk1bufJMqd33w3/+7XlIrGqmxOt/+z/8aQphCuJ4XTtfpKnZMJOM/T7o+l9kr18po+8P6
n//rR/JtV0BbGU5TBd9Rng8uBYMbdN38CbIqgcg89O+tXdBzwyNNt6K3tqMyaI8YHCNXhFp2U3ql
3XWzTH8lmCUPxPkiy2pekMSPJxnYcMqt+Hzehsi0FoQNPZ1J3vg5sz58Elf0QBQfIqwfQr4GLZlO
x0rLbN79NPuV5RrCbzSIJ6WKaWDhk2/SndDD+WmSU7oz7aAfq1I+4YKzH8pBVp4Z0hLZm9XScb1a
GqSx44AMvfVqZUjZHrEB6OEuGvfyIvgMMI+ejTr7Zj4/PNOFVx71zCvCxymx0udhOZRG8sdqpP68
3tSocusmQk53ph7cK5AGmdFktPj6P2oYHzpTJyOFKEqi6/6BoshIDdCBA0BMuNSHsiN17a2pBvNI
cNJWJV73LsXSiQx77GjkVG6Mqslu8YXAudyx7Gj0oAhZ9zAA7V7lEqfcHItUCGtlTvMvCDX2JonL
3it6irO+9hbgZVApH4OoC/bpfG2GVrumZbtLTVLw4KgRMpyVHoENIusOVmN8WtgFN4YZvJo+NSUY
NuSMPuNptJJVCTgrM/VfhU3qSG3tVSXsHtKgHcitRbBsMsRE3x96qTnv5y4hvagYFKcqMQ/UA6W/
T9H7BjbqpoFKJvECGXpxybXskUnRQ9bV3jhX7Jv7fdxVToxDqSDovhXhm9H4H0JQAYlCOhQFHIJm
uCaSS8wcGuaJmN0ab0imFjtcvbcYpB3z3juJfy+VXdzq4HGmedrAwdzOkFU7Myo2fLofrCC9K8qR
NOuHZjL/QAc88PZ9dRTIWa3Wm8JmLWngEZrNnrzsXTqomBtu2HZ3cikd0xoH9Pwo8tlhGnUwfQDF
407ORtxnE8PxhBzfOezvKEeoB2jVt7yJs3KWHlG8otjDe5JkAJOaIT2rE1sD+UKqNVmdVrmPFeOz
Asoe9PJTAXF+w1gJMW5veFWc71RLXMemv1V0JO10/gha/zz/zoaS3YL+S1cfYQ3vjUhB5F4YfOUE
GyvygEd0RGa7kwaDxKje/i3PF+TqhypVXpAav3URdEPMLbsiQzzXpb8CXbuJfjwy3n7VWDCXzQki
n3MULXO7ape3uVvhq7Ok5gaf0IDrWdqPILmBnp9LybyTX3czFelAL2Wj15gwG/1Bhh/Ug4elj0xI
L8L1B3we1ljec1J+7GF8giR/oybCm+dTyle7dJJuA0u/Jnv0pfFGmjPOhfQ4ROXLQM2F3dOFQa99
k+V35Et+hDPgEoz0IMdMqUKyxHE+MaiOsveCwhlx1VMPsX6DW4R1R3CqGeSFBYJERNI/Ko3RgtbD
92JPNZJSNS/jykX6DBQPJqH8auaMjNulGbi8XnSBCOvma7UpZO0fDM+wYz7zDIZTlSN6M1h9GCy7
Us4GYWxR5FPmDi1++jRqPifZPmQicnUqwCECKrGIVLcjubgZlU3MmpgYzbHEapuxbw9S4bGUQuAH
1KxMrm5OB/IRSZpIcJ8E/tH6IDX9wBBAMubH2c6+Gm18BQ5wQAW3TfxsN07aBcOiWzICDzpGX2Dt
eDMdUsc95Lu7aDKYTGjMfWoHE/8+m3AwD/KliMe7bNJdH0JaJio27u6Zk8hI1XOxhg8mtPO2kdm1
RoooENTsrT7+wgLoQk+8mg33mqWOYIXGK5YnlvPZKULDrbv0ga/576xj4UoZp0Uho7r4ksrR3eTj
YhKJDBjooQ7s934kIShi+5oXt30nb3S1Poxqf+4q7SCEtC+U+GxasMCJ5hlacnITtEBT+0mIuXoS
yj+l9KGjFNyXgrWxJmhNUYBvi9+tIr4qK2HvhLdyTncoRB91HUKqOWG67PuTbaS/mFYgslQDhPvh
ZTTkZ+rsnSEkr2pgEQ8CxX8kjb/mDm+XgtaIpvE7wiN4E33+hRz9UBp8aasa7aXJbFxFEO3vpkVo
iAl0Y+qvpoJSI4C7PUTzc2cVXyjDBB6VmYoAXMsvyH7gCoNTYRcn/Tc2IvIghqvgxITzK0tDnBR8
L0epRXl0LvKRkYLkaC2ZFUoyvBPXjCaUEOzcvuKjuekwqvm0LpKT2FPG6IScZWcBhA2CXTbMV8PX
IqxkCW9EeMxb/SxXuBHMgJME2IMIgEY/PgPWY+fJtHKwfodzuEDvr7NN53X8k1Mpzb65bes3ZBXd
KQ+Cb8X3d8mYADcXgWdX41UnJAgQUz4aaCP4vLW0NvqK4BykNBrbV0sSGPkzd76W0NtdA5UE8mDY
anxVCNjBFQj+lI3gSfTDJ1sWhCaiddvZL5w2jG9aIR0HtTuQNL1fzjZy4r8LqXWsDGuMKb9OGo4j
k86dkarFhnOLB/PqGigJNjipfu+b1JnMZ+Rad3kU9q5SH5Je/1LB4ek9sARgOJsyTPB91L9IjL7H
BiUEIg5XbcgushH9zwo6Ji1rPiLySksUcfj6U1fBIy1xtoPcsqFxcMghjM3qpwa/2Rhq7JSN+Uho
wVaMKO/kNnpX0hEWMaf3bd7SuNL026gNv9AB0C2kdRYqzeOkiXc9P7MJtjZYugPcJ9leJTRk09MU
iRh2E+h31Qz9hjDCLfLhhHAN+3oLK4lOr1LQGAR99RV7sBW8msqWuqr8kKzk/U4QUr7VJcG2C/mh
2cua02icuCwr/Uzwd9Iru2JPfa3z/M/sRzcrgk3DJoNKQDVetBqbc94R+teQ+25GLszbayQzNezZ
J9aF7dYEVuyJmCCbIyZmgfxFtim+Q7DhVSFla/T1hF5j8p2HzYts7qBzhHRqKKhw0lzlSI1wUsye
YcifchkAuVFc1IbbCLuMTjEeMK3wk40hKU5A/dn+0mPyT1AoqgONlARpNISFqa9cAXmzH/othgQ1
kF0/KUHzyW4zhl4TNbsuZtiKMSoxA5I9kh3SYS3dJTxtzBPN8HvUmiThJnU7hbDUOj4kuu9kGi3x
aduEqPkFw3DYtw1j90Q3mXhA+2kI6VZbpCy5R7c6maGSaZxgm9JB/QfHUzhYeD1Va2AMtvvOVN2m
z3inyB9WPLSuO1H4Xmh+5eydIjTQBrLoETKWksvnViVeJ3rhZ58TaFIMfHayNLnTGNxZGY8TbJap
IMh+MDxfqF5L08WkodUM0260ENtG5q6Mi13A3rdsPU3hdNZYjlpMblKMByU19ynO3Z42RhaLe8dP
F6q2C9EH4GQD0417vZb2jY58pyHXGVY+pw8fbTpN4UOQ9Iz5ae60BCBzBi9U0x0SNrxjtGeW4MqF
hmA0coPy2jMF8Yf40MokGs3i4C+NBrwDAe4Ntnk7skORUQzoLWQ04LyBjBsDngEmv8iiQ24Mu0iJ
DqWlnwajRCLWe8JsHS2edlJkbHNYImGebEc+4BONqJqugVk92HwPxmre0Sl0sTftJrQXOnvliRZw
05g0hYlWKg13rMc9+IxdrSCoAHdVKNpe8i1oTttSn5dgaFczDCAIT6oZX6OscWdAKYVioDI291I3
u2as8C/GZGiyORIp2tMYmmdXk9mApYkXBBG1+sLUHdB7yE8WJKHl/sKUnEcpKhw532LNOaQShud0
ckopvSS+eWAD5xWGibd6fg46Z7FyC/Ukt+p+MeEuqqneWX4fgur3DBVBnE5O2GleUhYHDahJ0iLM
n/V9YGsOG/Rjb6aw6iMIeNtchT0XV7uiL9gxNKdgCY/oNdBt0T7AuRLk6u+CvZXgwxvKk9fpumek
o0PNOM0uDIGd2VhuIslOFITXhl4tdIeDFMt78kacSjpkhGTI+u8kmZykrHa6pB9JJ6DrZx34/jqD
vG+k+hgRxJnw6lgjZZ21SdR/xkXTkna7nKqzGAwnwair6MVbUzRn3M1B9TEaHT0yA06acIlihSsv
cExJ5FjrvKd27S2GDXrks97wpnf4vOUC8cN6wEW5l4qUQVePbnbhQ8ZtFh5WLiisssBjxvWxZPfB
myhlF1LMvyFVLTPUS4skb2XNZ2Dg9wzbL7U+PQ5N/4uhEQ6bhcS2psCsh1roPzmurTSH5xSnSJMl
5fsw7OuOLn+K2r8zmIu0TGpOs47OoytT0218kZxCHFX4A3Jaq6KS2OtO9R0sILWZX4tjrcJcG/OT
kn2i2/s3N7af/OSop/MX5sLpg2a99GCFduEIGQiCFCx+E3oAhyyU2Oi0w1cBFCMORvhm9jVcOH4r
zG9F8OE1wfq6IIbtwq9Y7235LAMYOMMUfquGUn3RaWsjVLYcoQTxDiuWfF75ciuve72qIWVcCkV4
zBK0uYXvmorpmQinmrHVktxitBdGoc1pWF+FvKwTCJLTvKNg/CdjwHEORiPhM2RH6J5Y1jA0ZGct
CuWj0Gab00VHRyYLPYrNcUds3+SsWBoVN/yeBcoFDz7e8pysNJAOFOBFlG9ZfdQNgWyWt+bLm3BK
aO0v2ZkIljjlkPO2/LGSlQn+oGbbmKnzQ/VpQjlBq+onHlvwh1Jif4MbofMwI2osFQzxfVr2P8+V
KjEsebvassXHeNCOJEksBxzH6LB7hvEs1SkgG63dlnSriaD+zyEfyPr0zXRM3tKBTTzJAqs5O3kK
MhgyU7df83M0tU+Xk13DsNoGBCb5nbVNpZBixU+bh5U6lsuc9X9+oamnFA/boy+m7zAr9WuM8bJf
c0jo2YSHVgMUtgTrJkuw7nppPbQVuTRMuUZ4EKag8dATbiun9UGx6+7h54UZa+tbN18s4s6IgJRi
KhkO2p1dfX9R0mAPjcQ/rYdxqvxTbkafYzTru1Ys9KNouVe5yjTzrvqSQrEeWo1lgtnLcb1WdQRT
lLlx1fCc7ldejLTQiUp0nbDigs82VSrVuf+QL8JJ/Kpsk0yFJbFKzLLEMCzR2Dvxk+r1h/79lX6u
W528oLrHYLfes/5OhO3dxwGB1Aj2HXX4RNURlI1F4F07EZwcffcA/ffToC6TUhm1vNroKCRtWXKN
BQu/4sOqKn2sCc85rNeMQPsdVtWAo68dMQyqlVMvTKxe015qXpw90G373BvVP5ky5d56bT3ooq1q
Z72IpZxMgILUFmvCGhCX6tuk9QQIj4pn6UF/15T7UI/K1dYZtQIj6s+o9NlQKGWF0zLY+AFt/PV2
fveD7GMVHGlbiymeHsK+RoL6P8g8fDbZxSoIEXE3YOM1lHo3+bah4XfXUBAth0ELmFG0sY7SCxkM
rmG/dcJKUTcxGVun9VANWBUU1KVOFqcQ24S6pDdV9MKzecnHA/AC8woWf8ADH4skeE7y8FlqQ7h8
irLv6YV7yG/xX5YL02dZfOoE8ZXZ04cDFcwXVRq1/fLcKHT6g2/3DH7scU+LIXqpM9ZgDe3TT1Qj
KPga6w7toY4X58ZUNN5pkL829fLHRz5aeosw+eWdnuGNX0HgFlcM215ZiOwxnxENlH0g4W4oGkf1
BaywLt12SxtYGWPtwvRGvWjy+M/iwKdvNjyHLUZUg1J93w1wBGrFpLFcrp/KF8IjlR0DIlr48Oym
Rh28Uur89qByplh8VNaxCF/9ULMQvsePQumPnZinY6RmfOyrPEM/T0653ycPERv2g74YftXlMFQB
2+y4UuaNHhaZkwr6w9pS2dhyDqugwPU9zvwQNYEnvrLmW3q25yHTmPYjJmrU8KQssWVE7yDLCUdP
2B2bNxL3kNSZpx9ClqGkxIHXHXuOOqevJg/+c9OBM2DyMSImjmC/LXmP3dQb+zbK3mwEyvLCw1MV
xrCwztNXNbSudJhqY44u2KSrS86H/NJguzolLdKUppCLCz0XYPw0VDeZXZ6rEFweUXiyt+jozmVH
tlyr0FpBcmqGfFU1tW7pESlj6OI3sLFXkEzIpoaOpFHBz2WPX/1unE5F/2CuDCArQfBv1dqfagKf
MjVkosRtAHqqnkmc60b+9IyXzZNzLT+VTWm/dNaCqlTtZ5MtUqDKvaeYqrxvEUA6gw0sikCxxKn7
VEVralieLES7zUe8qitwGe/GjZcrpveGMlhKbhGEwyVW0NaaeyDr3RHJFrmziYZebrmac4q+KLTI
TCogubxNw2gelt84Lt1wqkPEaPAPlEqjL6nGT5xuUNs1rVQwc2pMz3IKpTAPpIZbl2g57atLaEdG
bYYi2sLrnrbBMYHKswZO1zlzdbZHS2eLT0lqfVpm8T01duOt70eXpsW+h5dFazMODyAWu33c8BYo
yFsaH2Xy+i6GomYIszSnpvhLDC11/PJ0QQwMUS3D/sKnEey2VpRHRcbtgeAhPf+8WZBU82PlB2Sp
+sNuHJJjkFj+QW9EB0u2lHt3AgqxMcZldj1XyJ0x+Z7WS43dMhZk4Kgo/bCRG4mU+DrJqmPRqse1
XFkP5TKmI9n8TeuWT7Yd2Z7St08FEjOc+zkN0Moy7lHmqxs969o9YQww1IBsV0k+HUyZKeJarmip
jRuTkUZKMbhdsZ2iFxoj1ckzUzNGW0ZwjaiMBMMkkMrSNL5jXIpY2sBp6UwQlxphMHzrqA0BmLDp
0S/F2zTW8YNcyrvGmkg2CVRbp4c7mWyR+v0KvLIKU3zI9EGvYHKrD+JHSb1s6STVVXLsOujwmlkM
LpZeFIwWKVFJ6EePrUZdyYwC/TbuujnZC20Rv2a39bCSlBfJQgsU3Fai36kQaAnUvvOwfk7XKgUm
vS7CPwuqDAp1K1L0Iut6OgLrk5QBWd1QTz+f50G3M6/JbTzfygATdalTgBN+Sy2OKamR1Yu9HBAg
5mezl/rbIBCZrUvDD4etNBCWoTZRb+Qk8ecUcEMqpdB+gujIHFQOCQmlpVXdVuxBg3wJltGyDEql
3l+EsZebOrmKWlcJqMGyROyu8WhrJpAC0i+OREkaj76POIA17hYyYXMwlKZ7kWbKNcA6hZ8W6GMw
dSHT7feKL8dTD0gis5N6l6ZI/XXmPW4XA+dI6LI6MzI+T0wJ8NSiO3DfeEmYS+8h2k72F5qw4EnO
h+huxAXyQ/KFIY0Fmy5r1WkTSKFyARRonKYBjcnCbDAHWpSIB6KdHkv2Zb3NBjJ4GWPykYpQf17L
txD2OZtxCmtABfuYZaSy0DOtb1sdpWjRDdqCbOuL+riG8Bmqal6x6y2s1NBS3ok3IJZ5KWECED0y
EXoHnRbVg0xZudPiGnG21g+hq895gwWcAUVPlPt/bqzp8CgwbRMAIOvKpS+31JLOKQhjx10scUaw
bw1HD5FmMRJEupIWgfNTeS8JV6NP7KVpPP/NvO8iw96OFQOwaIKEv4WYcGgNxTzWRAX85F2VJo0U
M6uRjuDZfK713zh6WrcnaMeJSN97gOgnX/ok2eoRNTbE2GSjzoPm6osx6rD+rPUeKNgZcsZjp2DL
2lTQ8TjRVv5RRIzexjKB/yzJT3JJfKoSxdrNbMV3GDFC2A8amEvyxNQbGmIc+gQTL3w2ShtwjJbf
eHqrPALd9j1tQlC/hn3AaeoI62gMMj0yQlKI4tQO9IXua/ER6Viper2f3bAiqBFfHCGHUsf0a8jv
GQ2P3TyhqpRnX6e2U5lKLMtXOwz1jvhSDc9f1SFbgs8zTwh5LDsgfzxJK4dwxJrWE1h00pvUM9kE
5k3R0Zopo51znuwMYCfwWCzfgUkbwmwhcWKJp2kZLRywiT4gBI6u6/KgleHv9c0La1q/bagFOwpR
+yYl73VSMPg0KIbbtD0xlX8FZsMOIqhuuiJpN0X5E82AVHpDeZloyetpzwl6/YVzJRWnCmAIiED6
cP+Pq/NqbhtZt+gvQhVSI7wyR1GiZMnWC8qyPQAaOYdffxeac47rnhcWKXs8kkg0vrD32s6QM+Xq
3xVlz5ULLH5I8XDF9TnXgzdr+W0D912XfGydODSeiUr8UsFWju6TyBOh3OXDATEHhBOXBg9FS/R8
28j42CZOR4SL9TJHZbe3VeNIWp5ZGM+uxEn7eH/GGoE0yb0vCUkSO2FEsF6XgOooBohntmhHc5d4
kJ67CFV5+l50OIaGap5Xida/104g3wx94K/r49ocsBHkSbHBTaK9hNGvaMngqlh0nMhMP+OA0J/s
OdU2JEEGV1SWYCEJlVSR16Nb4KwywmvRN5J1h/Dew2R4QcEy3yMpNlnoxz85NLpCf1VNcGRJjynP
Eu1UolFEbTR9OrqRMpiL83PTwU237GRDgmf6HtoTOv13qlvjh4WBCpMKmzKNXBwnISW08urL6NTf
dMsvSB2fpgOOsA+ryj6s2CfBu7I+NASYKylncQ5CdurNUk+qG61XGdw9reYlXs42dcDhxiCPgGnC
2kBDeg1z3zyMw8jQWyNtI6MUBumZ7UhAPzQGV4GbkJ+HhvzELU8MGEX6zxkdwsE0DHkD74rSLygw
HvEq7+roZGG9TWEQPHmyZVQm3OfRb11ucQEW/iLQv7LIxv0xZJeGuve1fevTMQQmU+XPbinXSQup
xnwdu7AA/VcV1x5M/+M/bDIXrutyLGZOBNDB5K2ooll/CioXAaHXo9GD/LAJTe2HpvdQS8LvkU4A
gmXgy8nA8Rwi5P9HpwyMI9k0OT9tFMD14sHI2crlUxoSa527qPaD5DXLhbijnnHuTZGBdRrBRuTL
/QtF6ynwHHYEXvWrqOL4m+cn3nMp7QOi6PibNIalqqNE4ybIbi8S7+A5l2W5+KFe5V5pQQP1GmJK
+ENhQG8n01GufDvH/YLoKKxwMP09aXWM8BiVR+KvK2/j1/NXB9ortf6kUXcvOlRHxHDZC/+augOG
DsuUSz9Dr6F1xRqGmftQToCNmdMxx6dqjiZsZPpyBsysgwiLO1bxYCIt7AjY7NtuF4pIu/tcrare
acP60598694Axtj67Ni26mVqkn5qD2z5ADr5+9jPPlLde66yarpyXYi3cfa/5JTU1y4po+0EeXrv
1B5vHk6K84Ra+GC3Ml8HPQl7op/ekJRkbK3pjPC+LhihmAV4mF6aeGy2Tphjl5l7Uj77b/WYlhfw
BWd4MvU+WcZBk/jFkcC9J8XxlIVa+hSjr+hHrX+qDf8gRGYcuHuz9BMM30UcvQVSZC9Jan0XQxmg
5HXDo66504cXsXfy2DoH5lSvhV2418BuzQszMnCrWn8gu8dczcGEGk5M/EfyUJvtlp0MOv1oPwx9
uvLm5g/fsPeCgTLbV1FSbGOB5FUd4KFr6l9saF241A50aKbCSIF10N2pmVVH3hiGjFOWXGZsQntL
tqiVSfhEYW8WO5P52yEztYL5dNOgFkE1CxA4PnEYVoAiMvI5IHUyMrhJITO6M2ypHYodp46tD/TG
uFGXQrH3YudWN+iAWbv8Kcr+kDZt/zwnGUDjjn0KbZW7rrW0OpqDZLOTWk9dFJ2tmRpbfS4MByxx
sIzugNxu65mgFYNxNkLniDyUP9KR5r7Qg3xv8svDvweeBkJ1vM5M8U9TTMW5nPP6MAe6OJv59G6T
+PSSg4nZGdB5wO/Y5zHse2o3qp7Q5PYQgJPsggx1i2W/WKWboIeCbhdb9k8Ki/pCZEBzUc80R5IB
Uuvm2o342MgUY6O/2MoR3QaQUG/8t7NB1xcFoG+jciYQrb3Y2geUva03l+ZVFcKO22PBY+5sLk2b
tbSj3phISMDMg3Q3n781JuXZ4+iwBb/UEPocu5Pww2OKsMpDk11apv9RA0unqQ4d/l7myRX7xrb1
bsQWji1pZWng8JY0QtsPI1yIepjlpowBAY1SI0wotRrvhIWnI4v9A2irdYLP9WwRLPMAfw8LJDwz
zBpV++itqRP9lYeE6GkApL7t9Sx4hMPWRTdsjTbq1gN9TbMbzEHfqa7CKtxiR+ygREk5yLPW5ZJ2
m80ik1GUwhy7Y0KsCtfIn27yfykSvNUAGct0CsnZfbL94L3wbLj4uiv3NTa0GNT3VvfJZArI/yVk
GKiGeoiXGRVT8q88JwTEhPb2nONXwYvQJ7AjqQ/ijBl2zsJoIypUtqo2polh3lCCwodFf0gGXIy+
QYypSvyL2/QeRw7oYBD76n47ZvVvpPr9zRoNNNKNHey7EMK7qDu01TXsAklOyjoLKOg2g1ZEHKyF
tzZzq76loEGWoLU08fwLAlTuc2YpZbP1CpQL5BkRrJpwYNdN0R/Cbry0mriwQqDstvp7WLlvNaJx
+Hjepcd/GW1ojwVyTudgV78S2wWS6Rd4Qjk1DeTwJFSMGb2s7gg4BL05gvR4iYaRPV3dv1D7faiZ
gYPv9mAP/auHGGjg3X22Sm+4J8S5za6vv1PEN5s2HehZ/f+E7mKU9SAPOlhuPWtvp9J4E0ynTvZS
vtV5cSCwvthWM+YNw4xfTWr2Y9XiQsWm1D6uAT49nO265azVP6tSfb3J/PMYF5hj8T2Ne+roMR8B
+845QEVkNmbrDO95FT2XLHZPZpHAgqTM2wZSZ5NRxngL5+KcuunP3l0Al1W2bDK74BiLBmiWWd9l
28bPYY35aWlBy5ShX8uEYaUNNWxaDztwpWlsUR0a8UAL4xPzBuPFaHW+VtZXUqH0E6y5tSr0+sJr
jw6U/3qsxSveXhSbsbUaCbnbmXXz5efkB9TYL5peH9YScAUL1HK4NpbHeIhstQO0TtYNWb1lNxJ8
ArH8iqh8DIMViR8WHzSbf1Jutatpnq3TFI/WUyitZ7uNGzKVpbetbDoDGG+Ic5dyd666C6Ni61sV
aM6TTF9QHHerrE2153RmXlNrCHGNEitPXk5gEbtRe3KScOM54lurckf8NH81MpOscLePvycuTTbA
QO/ktTh9JxCgkVsW68cwKcrQgguPYZVZawFJiT7E5lSGRxKbIDT23eLiwJUxD8YvlqvZm6FpxbUL
hbcnrmg4ihyRSDKn8Gei/BkoDlKRGNd0a+CatrmvBqj2PKP4NPMsvj/+nwjxtnrhw0GF73uOYE3c
qL+Tbwsq0Szyq6qUjSQFFznmyaZPN/GIeEHTsXKq7qbI63arWbrH9oZZphuTlWjTlm3Uy6azb0mX
/HYyQJ2eqznXdm7aF6SU//jHaqP1bUGFnbbvZpthEoNQhL3B/gAsDQpheQIKmsCJ+dImlnY1Csuf
kUewFmojB/IcHWP45S49ubocwqxK4S8sgzmryLFZJAQKk936iR3W+Y3+BUqU8N7cqRE7ZJPT06Ob
XObZNRhsmJLusHok0nRgcD/mXI/WM8iKe5aSHRlSnYlg+K4+nUaUsGXKvXGvQrKTtqkpbafy8VKl
Z4cleOxi5AcqMezw23mzZLC1O0zqiTd88G/Kk2Resgs4L09RLH+STdGuCbsgAnTpzYkc8m8U/u1K
+KLYw9ucmyfbjumpSUfw8+ha05PeKitmguaMv2VpijPS0Og18Ql45FbOcEa7x11U/4IddidFsv41
8WSQcb1uCFmTeRlC+QjxmWsOkYLOzNRinFeWaK1vLG7Ryzk6X9PaEXDTsDE6+jIkWWpcIVo6vxnf
/dobZuNs2Mwn1DN+haS2xPkXiZ+I7GwUIX93xkOSl1iwIADplRg3k8iw/NfkYkShQvtFz5PQCkIQ
QMrXCUqsPMEhu4zg1PRNjqhyVo09j9hesh4zOXEpXt44Bw3M63lq9RzMvWD4PDE5L8gEI7Yp29bY
URG5ahUDL3LglgukFIQadojKD3IqsVga5EmtEtc628GYHSbsApDU2c06tO/q0izLOl+0Kj4+OtFf
YEbBI+MWPFxKyODE250by8S6phskRP3n06UWJXNDEVd6MajIJTQThQ0fc1jja3xg8SYuS6I9Yjn+
GRxOHtU9Uyt6K3qrat8lRr7TsfhsIv8VoJb1K35DsCR+e5ilYlIMhCmdvZcI+9WB73E2yxZu9JIB
A4W4IKcOnF46Y+bGroFUVe3gwDEdDVn+wfpZv+m6sWaX5L2oV9xuZqANwPHUy7lhrAfASt8igiMX
2WL4A4yoecE6Ig7CYSwdCtmTvWMbDkSYzgJI5RAW8p97m3rGjh07gDoQRx3yV0PquuqcqCjbS0e+
p/rS4wER1brtevIYHM09/31wkhKFfFN9UFZH/MC8Un/Y6T/F/EPVLHoegkf3NTKdRzs4qQ4Vf3R8
rlGCqlYVJB4eWer0jQmF+ZIHWbVL+iR/LYueYTwfBPtoGXG/Viuvvw9x0mzSCPC/0KnXoPCuOt2M
v5cVyINGx5SetKZ9GxtT4F+Iyewk85RaG1QU+W9Bu0R3axgM6UyW9xpocwTbIzK3kaPfEnCOH/rg
NUcAihvk2hO6aQ/aVTvWzzIa21sfP//9ivryPGCVKkZujEz2+40Vs0erDVoONiKImi1hH5yh03d2
6dsHH23WJhEtiAgXQYCFj2cD5wfKYyEhynWDkd2MF3apDd8L5Xa9PKvdKrs5r0luu9ccSeAAVGOT
YzxG8YLymCGZfY004DbScebPwqE+DkUTnCwtMKAnoxdQCgnyZhJuCWlWMb9x2+pg0Hkf/NitX3BI
57sxC+WGjxoiFhm2+zn1mIt0IXVDFIBVWj7WdRHZGydyrB1TQvHa2HxmKjv88r+pS8UmisTYcYiH
6NT7iPDNrHjxRLkuBER0dcdsPTa8hQtejpgRfJmDvGoDCZ+GVlTvBJZOcDpXY8MkwBaWeC0F0zwg
PUC+HF2wiC/GkvVh713MJPOAMZLJ8/dlXEKPJS7AWMNeIlTnkYtLVs1RTfMrfuoTDKknUGb1pZFj
eUHkPw9yX0gQko8wX23gTY+i1GCe2jU31bi5/tj/dAudUr71n0arwxm+HDbdcvh0DmrYvilZnwUO
yNXKwasqCpcVppB3PFwQRFvS1pZXThWA8wzP6qhq1D+xPKSMAPGywZlUfzCxOcE8q0d/RuLA18wW
2k1b5JJ/dsl0zTFFcmpzpfdegOFd5NjHvPbdM7uM3Qm2rbqw7jCBGQTJGT14HSTbsQES68zdJREM
fVKX7dzM1IrSgoWl0dPmN00nnwp2l7g78QbDBqLsAjQREW2e0fJFDRRsdJ9/x+BpPP8o2h+VzW9Q
RdLqU/mJSmk8p1K016ALGMMlSMkYDpCtVesUElP7HkaMksL+SUUC66aOECKGVE63B/dfGLc41uW9
QiniZ9NLJ6f0QPgT6+/YRNVG23Ut3IZg4NCptn7YmDfb7D/II8fxkvXltcuSV8e1ZjSAd7kscpgj
Vrf8hjja50dmBoDC++wsQwpVFxVwr0lC/NGaiLlES+ZTpE5RYVU/XRzvdWQ6TGfJ4Rsl8njLbHCa
l8W3ZZxYuOH4xnqwX0+N8YVCBL2IOqhGJEIkiA/ENnHtRteqe6W+gtU420fZB39Id40fHWZAmA4Q
O1T5ITcXpfgKJepjCDv2dW57wG8J6wRt8jCRsQ3NHeQLXkuMqj1XId+K/fpvwcXejPRsEB3LX+N2
2+7ymu05CE7CJtWBnxtu8jLKuTyaJMiugrRIj/bCMFAz6xKT9TrLk3itvmYuP/I0s/YcDOHt1ARf
yzCURdpEDb0Y90mUPdato+9l3T3C6FTjSa2fYZsqta2vI44b0PvfjZChBDgWiB0uaPfKzL7SQoOQ
3zHsCtCJ9kuC5TyH0AyzuN3aic2tu4nMs3qWpt3MtionH5ntyqVnbBFb7aEl7o80AREbhx5pdJ6W
t2DZz6gZC3/TYwsvCaWCBhqwKzeTp6woX9XnzgTMvgrDoVulS/QXjeWBK2Ggw+JVEHVEe5RAUJUI
JAy8Yp/E87vu1sWTbjW4e4qyREyepODIEhYaBmsLCQZ2FSg9i4sdUz0rLfzCgeXvSQ5xcJeW9sHL
darGXjwVlTvf0SSAeJyukI3JpLTj8qPG378L7AyxfJABTnDziUA+5BrqIXYMA7rdbG3+fi3Cieza
00ZtKZKj7nLE6jM8eSPQ5RmOcUaqr8aEI6glQWyxxP7NH6iXfsCQhJpIKfh8yMWcA3g4enHC0Ql7
aHnwWCU9nqmXjpX9AKHg7/9+PYicZC1nLd1PLSZ2HMvBnuruRC0enGyAUme4z3QBpBMQIpyW60kk
n3rjtU/qylpeCQLzzq7VPbZO06LEckqfE18DYKuNUQIXHgEYdqjwAA3yrZ1EHm2CCMHyjDsl7tHl
OyzKLqxpqrM6thsiZtYGKEK8MMsZ2JsDA9y+PIQsUZFe8n/cD9jsd0p42FRc6XtQL9W2yu36ZTRO
TRATILtkPwUJ2+ewSdzr5IY3dyRihPczntLuHVNAefZy76C6D9d7tWVfEr8nXqEOW2fhpuGz03bR
BcmzvSpLu4cmFEj8ayTOlhbCg6buYNQkye9eglAGcCNgwMJ4XtYgcYhFBXjHcOwYq59LA/9rBNt8
NYlqOEDLzJlA8pAXvnHqGadn3nhXxwggmrtE8xzD67x6VcDmL7RI10XPG+5cFSJbezERQiZq1pLu
pWWq1r7FiR9fVNEaTmAUpG+sVRSn5uODKflcTChSr6XV78Oo9MA4X0Oz9t9ULpSd6P90y4XckpRy
DOoesbadtwfp2MlemLF3b93BTq6zTSk7jmV5NW2tBHNhuJ9jGX7Ahb6pD7HW+jckQ8lqHK5BlEzf
vTw3j3LGBDqErv6D7+od/c7vOvZwuP8/SeDjUyIdskSJM/TyiEFyF0/fpzj9o95KpyqYq6Z2c9Dj
wLlpQk9h/lXeCfS3WDM4mM7sYHAjbkBQFC95US8cIgMv5dARhUZdQ2RH9WUGc/6zH96YDhpfmORp
nhMnYUYk5yeRRUBoaceeyFYJDura0i2sA15DEpZ6KZbKHbLYyxSYQGRIRFnZxhDdxowEzlVPisw5
5ZZdabW7j2CJryBkccdMy9/LkwbExDOnSbxyu6Q6NMSGr8kWmnHgEb1XxPGx0UPtj/fLsyV6l0H7
s3xNoLxZObaIX9EyHxLuES82IE0O/XKJNSClIai5ANVb2VnENEjb/ocKLwfX8icEE7TKn4OI2fg6
jUdKEtAGm8KJfpFUK34Eec49DkQA5Ix+b6khQiOyW+UYuJdbftNe2bE/8pJdXCXwYCwcVUbEmT/w
yQRnjCFKG65msEiQwgGWIJuaEzq+GKjHyMAmi1DSa4U4ycHtTqVPIHgDWMY3+SYrIU9RXlXvgdki
UsBLyi4kuTZcdzdRBgFrcesP50J3iAsXi9eyBkxNw8USHnE5kZlLJ+U9YabTN0JL8nuPi7Fb9Abq
5qrmGiUEo60Bfoi3X6uPsz28aGT+dI9uBqJTlUr9MzAt7dZo1k0zEn9rejU7OTqztJj6n2U25Sbz
kDb/OWRiyfzRRXHnfDAfVbgLNOJiOIIMueB3WMr3EGfKKbKYEVKCtS/IEPPl4p9/kpGUrzKb1Vsc
B/9EmJhfg3HZUTjckpWMh75CCaRnfHBXXRux4DVkn02o/Rh5Wx+F50/bwYFVNy86auplPCDcfWxR
rEmWcN4Cpt7Pj3ZJ5X977JlDJFCTvYJP6uznkNWsF1nWlkwwDqEiQHBUwFhsDeyyYckKSTNM/9bN
a+nTWlWcYavB66ePvg3LPaRVvPHtaK7VbYhE1X9vSH9vUi4yMj1qrlrFiFbromFnaLDDVqYX+ufH
EQ5jKH4Ig+EJ45ubwOgnVXidxpisuJBkGTWuACDmXj0LK8kyvFBbM8Sgn35Siv1DZexkxdHXgAAb
EVgWNoDJ3onjCM2C/bufuvaUkXC68gHjlaxjyBuxY7ELCooahtbdM9whrKYsyp4eH2cQBvF+TlA2
5dIT7/WA1s7Vo+mgmp6MU39VdNi0c1I0CtJo33FgJOsoTqyXRCMnBwkuCUHkYhlLxVG1wNwc1N5L
5i0dKRSnTV4Rwi69pjvSNjgr39MhZuc+ls7w5dEm8C2Rr8fE/xl9S/gc/VQnq6yT8sRABQEiCpPn
YY6CTbqQzfpsdk/I1zj4NJQCTo8frVaKrioD7jznOOd0n5G964jmjo/UuwUkblhopnqbMR9r0Jl0
25IdgQdgBIaStL6RgvAc0e3Cj3BJNskGJouP2PckYuKk3g6Mzva+IKTkIQXvq36r6UW7q+dGv8vl
x2WvndXok9mDEsltVpvKw3mKPeMs2iq56BCwALYGB2FYv9o5qrDkjXi7mQD0Fz2iR7t7UfJcxkZN
2ESEKZakHKssvIucuvQaxK1OD56UnzGJGamXk0UaDZ/qx1yM/DcSdHZJW03rx3vLOsQuZ2TWUc8o
eBlftRO9t1eSVhHE3ne/tbPvUs8Prk1eVBV0+ubxG3qov20/BT/maRgV7Q6Zn8YsalS6HDOv12qZ
ZC4bJfXsf176Ld85gaWfACJB/XhC4l82rXyrdnhpRH6SazOt+quQ1hYZOlmTx7AfqutI20ien1kB
7/A0Pga8p1ociZvpEOu8FPxOQhxZ709YXfKg3GZANzZiSTV1l4dSdh9NVWEPtwi3xq+Qn1jSrBkj
4hPAx/Eo0f7nhjyWgCq2XavXO9dIu32fx+L4+I087hJjQy2x/B6pFV46UadnvOhXTRuTt3CK78Cu
p49hKH9lbIP9qH8tlpVENQSLO5ewGRsLnpIHgVV3n4MZ/zKkGtKCF8lQaAchRtL0hxJ4/HV/sMVO
9hVxbLns6ke1OC8OrcFyEA5Zz0pSrCM/gd+DCWfw025dzsJGa3xXDbD0q4MrYGfAnrglYO5vdiv8
dV64dA1l9WIGUl7I3yMWOS4L4mgANjQ2FhVV9hkWibUA7wFGmUVksWHGkFx69ZeZVAUY1I7NnO03
m2JOZoqxzuXjpXkoK+rjMKfZvhc4uFwPDHFqIjNeFlCmg8DUsaheZWFpuN6A6IAmJhyssO9Qktun
qWM20FC75UTEySTDKKwnQHaX8/8xqi9Dbyv0nvqN0L7LJBoyI8qfWhlk98DWxWVY2OQD+9x/Z2dx
zRKoK2cQKFVMBC5n11pptO0scPecS9ZxHHnbZjcXr9g6/E2WWsNurXkjGc6jyH5JsrFr0KVt0ehP
Fo5ykHIhEzOtrtqNmkvCLtgG3JVYViP6XqnBZD9fPdQByZUpI6qpykenP6S074vyk0Xcmkn5Nu+5
/xpVeS8qy7xWTvqDWJvyB3s0FD0O6r+mQT+apBSvrtfeaX/1T3++onVfZFuAb9V91JFdc+eQS9Lh
VxHg2w3zrvzIxoar2sj9Q5IbwflxciFY/B4n87OjUXox7gArZWrntoMpDfwAZdqY7UcKTedkDWSH
0KcqG0/fY8YZJzNb9wkn+K6x2LDbhW4SmYpngMXtP67WXX3RTi8kjhLqN0XfomEyTujbk2uuLb4P
owa1uYzYq96x6S/GH3Y+4j/3C8ZwGbrl1QzRHH2aAJntJM12wBK1dpaLWnPGaT8zXcE0zcukyS6A
kXGhg6e5jBjm1za7ShbLbCMdUJvPegBBgMhu/s2l8+iWe+p3t56JRXU9GDcVQZndHP9iRwlA5L9f
AtV0HuBronKrM/JBgoH5VUVkKrlbx0f/EUESkj1b4NQ1r4+dgpzRILBpy21G62XvI4hjAdxAIMnB
7GH8K7XauzRR/I/PAf82B2Sq1eCIC9Tub0WSkskbhid19cthoYb0RAoYtfvWoC0+PS4QRD0o7Wm7
wACe5iJ139RABCYFwWzx6xBxVhokuxBp1zA9FzoM/DEe9nNrx8+aqwe3x9Z6tKU4KIvETM0HxNC2
CeLR2UvmerhztFo+xgPeMiP4n0EBbcjLY14ZWa53RIZws+cheFEP/H13XxECBWZ4wJ6m9mo9n/uV
svRx7cSrDPDNyc/+UYvkpuf2XGMPr3o+L0PenoDAs10ah3pbLcdnEhuvkV4kB0/KHO4osbR5Ox1V
uWHjSYCzixIzkMTk5D7nQE6bnVJFgZcb6sctWY301QOftIr8aIpCVW4IUs64KNm0PSbbozY89yHU
LizJYliMCDoqdRz641bZ7tY9rR/rl+6LcOh3ncTn2U76SzpmDfmjwx6y4uoh/XFy7sQ9Hv2pJAQT
isE7Wzq8TsvaEK+aBZCsYLOzbHzC2W1XjY7nCxfY9zxy+utQIbvVClKH7UajTAGsDXBgnEZk43G0
1Zf3TD00CbUms3TIOMvnPdCs+Bk4bcQkjK0VgCjWToElV+nSeRq9Vl604MgR5Z4wgron9Uw9+Mb4
70vD12CSL3+qvlYWBPq6ZeNv8jpKsbzDsD49ZlVuD9rX1nNSspYLCxkZ5u4cTzPxnM5JltF5Lm38
HgP7Ttki2LEm19g3hichZ6OweuyARJYirXcNKDtS/4X38NEkaGlaPeVpe1FnW+puEMORnGKSjJq3
lH99AH0wTtAtP562kqaihTWz6SPtIDpAQn8foNPQoOtYU6ysr7i9uPgT6URGy/uEx89xEBrxJwKT
7ti0KdG+gTA2cHXGYp+7R2G++WY/fXE6ylByJ2AiR8tlkBLn68mucFt5dUkm2VC8Tl/WsHGa8WfI
rfWgFBV/11qzizQk9pH7By3gZt3nukar1X80RGrM6NbuDWXnax1lBMxK//CoPx1yhjDN9+FVaWKt
onktQu7pyeLJywAwPBoMgo5wHSwiWj90tW3Vwd0YzO6lNgf8cTodjV+giA0YFq7m3pL7Epi9Wsn2
Nu9Il5DaNReS0Swz6+1smuE5tjFvqWfj8nJinHqIfOugvo73PyCuk5s/GeWWsUcpNTAEgf5SFmZz
USV8kTHDdvJm86htZTFXhOpgjOe/cPHg+f+xBC8qACM7alm/Lb0sQcrJPE2JunObhYOcsffx7lC7
Q2cFQ4K+URbO5+PqSH3spOQkqItLXWbStshwTmNWJfzKDxTpDLeZ5KzzZLAuVMjXLHZqtqQjkzhy
/MTVkd8NJByYt9EOh/BgPQDRf3swExRkGoj+GE/1H8wN006ZbLE6AHZYiofeKuRa7d/LWPi3mDwP
ltlmstZL8QphPsZRi9ZUxZa00HYu5Mw/MePqQoA3YLcRp2oHnbZ5m/TIg0xywDHt0YMwSSRHDlyT
mtk5XvqF3ao82uxB9sQ7sUNVm5bGJbjQCsbVmA7Td87kD99jo5lqM1lwKSk2ep85m9mN+KmNRR31
uA+gn35Vpaa67eANpeimIHEsknfVhlHtG4NJ9IRr1ANrdVjoTm3UL2VsvmMkT47NXJnHYcSwFoZN
flMjGYRiFdX7dLXAyX1aNiorLfei154t4k7WogeBsGg7shGjq9v0b5kPGN636QL7pnoOBVGVvDfN
NfAiEnKSCoZS4hZbFEHNWmh9QYQ5YE4CYRHoYTmBqtd54/Rdks+5vDMrjmdWhZ1HcGYTEe5p9Mcm
7afP0Ix++dLPLlaePMbGfyfDou0ZqjlBRRQrni0a7hn29xvCsEM19tEVhhWyfza463rMyw8gnoAr
cf3sRxdSL44oVF26jQ8EPpPXzKSpJ5L7feEdQ60qnxN7hI+d48n363ZG7YPf6t/2l0HATtONfj8L
NHBUH2wGvXqVZ7J9yzNzY0ijPOHzyJ6LlPb8UcNN2cybyGozt/xq70x2uQma5GdB4C0cQC17th2L
dy1uKRQ9jXzhhmrcBS1wF/AkKEgYVagLyZZFtRmtnJg0DBBvbdYQkM5iBowHI4ywGn5XFjgINQss
ded7JemCUAjM+Q7d4FqDXnBpDGS8odn1O+Gg9FAvi9awEUPJVRtT2qul7JwW7suSR6/6cHQ+mCVN
40nd5+cEjjNLU3QLdO4GQRHpopNto2zccOpCHEM6QnhEv2urDpJDJUikbkJ5sRc9X2Y33cGYWelt
jHCjRHVDJTr8AoV1aaYRYcAyHI/Nkiig/FPzteJQLacOjEH3qoTA0XIcaR0MRPydP9XX/Qu8oRrG
LbpBB8vA4vqnF0jXuSdOVoYySf1CSRJr8CjXBxs5zr8V9hS+miFo7CjFz1lFk3ad4hYhUkta6NV1
RxcuU0PnAG9/W5KsdlH7c7VOr4qpXbv0GmA28bw0HtBppIz90SxtDIgiFWC6DJBcy7eu1oPqJE3c
5kPP3TcnipuLnnURy40Co7k/trvCccZ7MekluWJh+WMU1r/PHl8b7WgXmaYAtDtP55yiypU+DjME
I2yUPrnoww3QS/c8jIhnQj38/ijsxiJvluy3cRNxq7iQhdBv44j9Q7OsJTwyWvaSw249Qv5k2ubN
zFT8zFqriYXXhzNFTRSiwgs+yIlKv/Vo8l07875jswHAIsAgD3VjXQWpfyujysLXRQ4NTa78Cc8n
urEm0d9DfMNoIU0kjmP15iUSj3oJFIYB47n1WdMByl4FBeFe/iIw6KM6OPH+7TWG9FeNIQRgjBZE
S4lo8b8PZez9+zJEn7ND8mBudObKhKgRidS7MPDUDQXr5LhlYJivfexn2yqBlIXffHYPbohWUhlm
PECcHAIuuN3aueOXrTP9Ve0tZIjpHvXIpjMgwy6Zidem6Fx9w4x7CSO3MXpZXfQ6m6G/epjiGxMN
5TgxXJMWQNrMe0X4OzB1jSmoMh9b41C73RVq+ehKa6+lpK6leb+sAmD47Ss8QuvJkM3LUPn+g9tR
1PUrhnvC1sqKJnthDtB7JPdsRGyExMGfB7CcjLbUQ7OYhyfTwS6wuHGZ11a4cdtw+xgNUcOewJpT
CI9S4FixkNmql55opsO7FaPUVHJ1JGmrygbV8egl3Gio9x5tK+/SUJyrLv/0K+eqbsF97xMUy7y4
pS3C2pns+L2iKxyjAbUBMUeqMFL1kHrmZtzXh9HrV1bTrlrzh8dk/9NnlLWdtE4cOz0jzyUGLUji
Sr3jomHWQ8LXZsbniGAX4sk0fKgbrvogu5GbbcmQiVcJIZLsNE37Z+nRlMr5ZbDMM91G9lZOs3sR
bvbLqdvoyk482laegBlptT0A6HTN6igkJLLnUCoWlE1AGG2NQkqwSF6u87xsvjTNY2S1vKq9CkV8
KrtdB8oTO39A47K4xznLtkUpjkr5wL4kfrcYVq1DDW5346GrpIM4zyTEPCZDKa+w25qw/A4PWAgT
QIfsDtJ8vJoklmXsmjie99R2f9SMUD0UIrxKEtfQFJbZsdDj8iz7uQaR0f8fV2e23MTSddsnqojq
m1v1smTZlm3A3FQAhqy+75/+H5nF/jhxLrZCErDBUlXmyrXmHPOHKhoD12ov1ej8CrkJt2sJyvrL
kBpnypZAZvdG+39PMqL0kYoSbAU3mHr278HELk4yEtYmrZit5w562JZMQP8QS2FwazCwx4E70ez6
r6x0ls58txZOwdOfMSzmFw1uzCn2dVKX2uKrPgywQzkfXy0HAMySG+Wli733sRnMhywnuj00Od0g
/f3AdMQpUzc+o4iOeNwyprAIIjt7RMffBdFumqRzYt8mhaOOacEBYdiIdOELkdMWodOCVa4d1wOx
xrRAvw9zWT77gb1Vr3I6TdfQMKuTWnfcgja4XQNUwpd84wM/LnVlnlUTarIa46poAepl/7BeGwYa
N2UXrQlY2HUzHahp5lbeD0Gf7YTvYByNo5oMZq36INzB3gXsjOchJ5JYBJh31n0GNfyXf2d9In7K
ehPb9eeA1OzYWBjSclP8rqWzVT1EyaQ/qAEkVnukSRA0k0Z7n7IhOvQmMNjOmfaj0fovOqJguiJV
9le4XOraRgvc4KOyY1o9cRV+jJ5+NsoWHF4bXxto8e/99GOd3umIEMrF7f60wMf1gLa1VlXaI5E8
yJWN2X1q4y+qkIM0Hp08Mpk29egGOPbTU2MjWK1pXcGwgOWW51vVuWP1pEElQ7U5owcja3MPhO5e
5AKUQsIulvfZXh/RUEqCiSNPGYqkskxwAxcb7EGXojUUdookQd1ttb+3jeAjTscKTu9o7KepmY4j
2rNHEebBI1HTTCrBPXm1WWO4acQlQwjCoRw9ijDz8azcGiyaZJxYNB4sSpBgzL81Y2W9e3V11oTp
fo097ypCy/nEznwt2p5cJtPbDSJpdlP+Fer0zsZH9qjLf1PkgVhxUp+hk3yZ6oPUPO3UUDLoOqR8
2CuvvrZ0cCey+Uz/3and8r2xmPC1Y/9skkiGb8z116ZMl6I6ig26ashWoeigXVAPqjuuhlT0hPdR
pJ+J5apAiRtgBLSgOq5nCNfkSotJVz/VpmmhfpO2bI48G2VyJd7CJEqFTzaPEMb/HUzQtsA/lxbP
gx00+8gha3O95MtyOaIcheMjRWixYxU3t2EuPQfELMr2L3swP26JaWlsniAIgtIhDu6W6VV38qSi
OL8Iy4OvLIXFbqqxg8YYZUKpDnHIlie1ZKajnY2+uQdGSsnZmOhvh5r5zWJBYI0CIHckLNUDx2Ho
BhOAYtts3KvRdA8G7aeTkiv/Uy+ntU5fxrdjNkkrEXzWob9bPxptHBFZewmZ8tHYX4KqMw5rGeTO
YFKYSmWn0pEBSdNc4KILOu2VUqbd/j+zXJKzSeOjyYKuWFzMybCf1EPtzCi+DZjt6uWAtyt33eo6
KxIJVR55Gon3NVwq7M4d4tFTYT9Xumkf/zUk1LMKi9zGmNGUqU6vmhnonIDqib9PyTEnzjb7teLT
XD3Z/vt9WQrrIvTys7pWopR/emsQAdOA0WlDZN+2laZvtebuupgas2WTh3ZHc1ynE/dVPUu7ocFT
SIDRKA3hs26gdPQs61k9WAOo1qwIQ+dbbGRip2VuxvSw+ooaGNSNbSTRdYi76Dqm9p8MJJax6zO9
uej4GrYB9dYLGZbWmxp7+DX6HJaSS+1n5aF0CvOSdDKigX4crRLzqxNF3XuaxhxZpth8S9vprZca
RNpQwz4VI8cYQuijra8B4ytbUV/8Ogr8bZ76EMh9hLdGJe7SD35j/Je/JcW9aEGvF2Y4fBstlKIz
5K31mXqPTu2wGeV76zM93Y0G+GLYrgnpsdd1ioqolahNOmQcopOQY4g5EHwfh4/N4NgbcsvIMNdE
f20n/62F9HPuzMiANP6f01Y9cwhqpawEKGuSviSifnhtCUd9duJ6feVaRb3lpDTPyFzY6xB/pOBJ
VeewabGNzyYSHHUEqjvuG0Yo4U5dp/ZcUnbK33MtjanQMmTq2i1IanCYHQohhOO/9c4rvrSoqjkj
9TPT0Pm3UdRwt6R7vA9hcnQLlX09YHyE55HQClqqXZUuX5cAPTsCuequR8gjooSYUo9uB1NXlNJM
hcWhmVC3eZZgfiaXCK+1vnfq8mDXBxe3QCrexJ1ocSJQtTWkEFgtA0ElAUwEgiW1j7eWXTwUoPsh
8y5lfsJ4h5WWLdgGkHO27Nz1ViwKli/YKJb5rRuditm5pHNDouQ3zpQzLEkn05+sh/VjET2TAirg
+ZDXsAmNrjYPi7Brf5M4tnNrql/4gWImMW38XMlnbUCwhJtvHGGYBzXCmYHEbKQO7moZobXrEgQX
f+pmQP7o1MSnyoMtekfCaJRUylhgXSfecMxy8mPbGCT/P6pco00efguchuRtMvUQ50HmDDdzkl4K
ZKs0jnv+Ve3yk7krHaUmmr6lRCNEU3JeV4CVzGDiIKeoHTpip2F9xT0ATKZ872xh866sOu02TIZz
TD1/zzYpeVsoZdVDnuAXaeG4n+3mW1ty4rNls8sXLvnB6ohIncPJJKoI4S7n75LD1xBJuM1mP9+Z
/5s0RGlUbpc08o5VbWKMrR0bcnc9Mbnp3yPL+NASb3p2R/eTNWzDL0+vHAsZzkWEwrREtwhNTK+6
WOwHwinuFX2Ly+ANL2oYW8s8KfUsrY/MBnBGYTcffB2RX6Rd1Kw6np1om5BWtHYzyGE9lcnowEMB
xjQWLQXHuMBTT2uoYcyMpTrLtPruUb0KyBZEGy1VTJg+re0YFAVsMI/yVZ74is4nvELMB+ayz+Ps
VR+xLVyykwhOcmzWSaV5FsYAE4mYuTRPSS9RwxbfC4KraflXYDDld1e3yeYRoKdr2wS3Tn/zLCQc
09Wbr6aLjXqlLCbad9W5a+npg7XStqrQNmcneS57+g1jfyv6qP2szPamM2D7ZvgIdP1kqyaVlZ5W
p5qpHvss/eApMaZdKNX6iRfbG6OwHmtL0Jqx7aQCRGu2T1bunybf4cgnks9VeQKGC+ZA0j6scvug
/tWTvnmbmnOsadH1H2sNLM545RYKjsEyvVLntkTzEapeOiXDpdbAZ2cKQXEKqWY2PPLGeevf+6l5
neOgPtAsmvaOScStRtt85yOh/Kw6PT0z4R1PRpJ9LcXi3mOShvZmnyH9on4Iud0obVsz9D/oucLd
HWL/Ax8v8q+G8nROXtt0XI5GB1zXZLgNZMY/lwuKAyPRLwzzQc33U3dXneAEDhjzp23MfOdx8UEJ
xB7Fr+byJVQZtaFnSHi8N30pIsg3EonSG9XAPBcOKAYHgfusW14HvuTnyHD3hDYsr1HIW5UUAYkF
8zlgoIbttomvgvX89P89GydSBMZKksa6SGfciKeqx4x+SSLCijOXRlurD95Vluht7fZ/mPYeaSWS
AofV8GBPHp5KUH5fdRPpTY0H4tcY+AcribXvXpHMN3U1BzP95L7kUDX3gFlcw7UfRqxMG5RO9VPv
6M62HkvS19VYedFtjIhSqdMZdICiMHVOqmUQTd5bhXpvO5hNf14cd3z0AMmNnf/TKujrcd/ZIgh3
KczsS9TAoa00HHh1iMJez7+QtPCtHb2bP0y/1PmhL8m3zotZygkpehFZSAZ3w3CV2++WzfDI/7ds
9S4XF2kV9dY3SMbokrB6bZuh3SYa+nUNuboa/OGPyM+j99PBVktkiWk/iJousGcWDvBP1wI3A4pC
DS9zdnkGLhcM5HefgmuVpEDJctBsd8NRi2BOVUGl78Q41h82NQtDiXfdz5qLWjLRKCXEqvnDPvoR
eOi4VRM/BaGyryLEsPiMmJXY2iNh8GG6nWkOHIakq3cWAv67YVsduvXSeC/mHqk40mP4cZUwSQ9P
JvvJbmhaF4OTbtIxw3RA/xmDBk2sJnvlknDOeIPb53lHwkwAvAGcdYbbn3lpcAQWvnIbhYCrwJ36
rZlTC5N2jDWJbRWZ3fBltBbr2e8taBplin2HP7NWvaTMkVLIj6Ze9n49PCA5u2h2HGKEdz/U8qna
FpZMSarr4wLkGwMeFKyw5pxg2WZ16Igc3Ni2e07niiAKI6AH+D9/keNxOuxpJql5WW4Yn1NQOoc+
9G9KQRyX8zeMHt5LFOPNlXCFYe44f0TzOp+HNYvIJu/e+1TI/nYsEaewWYbG+FuExgN8Y5FPX8ur
ui4AqT9VvlfsPGzZb6bW3CMx/E4TR0IkqcUohjowD/kvWsH99H3JR5DAf/IxPHRu77GWl7cmIiGI
Ds8maFNwDL1RQ4KXi2ofuK+jWb44qg6DsECMUiRXfdgvcRHemM7GeAosjDKxlx4zWzv5r4uXaoDZ
p/ZzqkcsLZ3BzLZMrRRklPbuDP1bnJnh2e96YGBOAjNb1Rl2ypmas0Z44USGfy8xHtWD0bchXeCM
8NBULJ8V/79HO/PGc9SLz7mfHRLsOH5bYs5/gT53mpy4g5gJioEjAxipQIDs58WpsczfiJn627/3
1UvMve+FlgITkdIp9WCny5e5tLX1rdDtrG3VkU8lxiIj0brIDrbo6JKPmhMfgQGg+qfjGXklEHcK
DjVii34Qe/+Qxz69LFX5UdU7Vzt1aJRCZhTlN4sEsKPst42u04EytyVXjmcjOIgzxSdma8xnBGKg
kWm6AVdrDJmi6H+aecplUxriZM7zt/Xcqzbt0rbKnRDz19L06p9kPKqix6hs4iOWGQa6PNS3EXAN
twXoRXaIeeDy61aT/r/DW5J44aFti8d6maqLW3gXDOrnoQcCaWg0ieAFMEUbNKIXR5Z5LHf0OJo6
K3dBFd1R9zePumy822i2jJTGyeALi2XGJB+gcD+7dPpg78AuE8DWVTed7sTLo0GuCxRmNHDKDwst
K0WTx1cvte8B4KY0+NMyfpNTne4eQD5BkR6dLD/RZMhM8qbV8bMeNRO2thbpgK7N14HUzo2qOIYB
7S2oODpUPVUv/rD8zLit3NLtNg6Faeg7N6D9BC4n2eqz5hwTL5+vSLF2LtyEGwqSL5w0EcsKGZTJ
4RfhFLaOE6S2equ7lMV963zY9TjKZZ5ICU+nfa4cjPpodrdSx8TeGaSHs7C9IhBnLFbldCklVsHH
+rzheP8NtShG/OFpliC6bAAjCw7P3xOgM72WQ7AO1jAqnBMCOs94z+MdVDtXKlpK6CIoZRdbw3A9
MxFxAnEbaB2eCcRgbx0944SvXJxWuS9Nq1M/k6untqh44RRoAGU9ZbB0Yaam2b0vlherNzH6ZZj6
ksJ8MumOXxgV40txSBRLDfdnG5sxDjp2LjWIG0PdvHR2dhkbe78qmsaKDs4QO9OtMBp3F7qoYyvi
OVSBFzf+tnan7kuYZQ9mVHnHYKzmnSrQOX9uRwsLOtfXp29Mj0VhLZ+0fcufrbD+dAzeLmqKgaTD
eqgmt9xoRINt2nj8FfSScWNWLzXt+kclOAzBNiOn6KbnxCDJXQ0ApgIwkYFgcmdbsFWjrjyFXIHK
/OJj/HiATQC9w3JH8NyJdRDyWaFzDyvJeIbGdtsHXnCanCx+KVw6WfLQhLL7TbGSGsYXhVNkF/By
zkZPY5tgJyc7x41dnbLKI/anIUp1bdBQZmxLwyYAp9Tzg1r35wTFNh4eG0KA0FmQEnent3hP/Rjh
gMiBZRJe/cxBJMKfrQ8Pyo+FyhGdWQxF3va9Ixzj6OeQ6Auq97E9zuHA4u+Z/W/WhCevKhGLRUWx
zzVInP8WAaSnyF6WJdyVmHn2PskYp9iCFI8lYf4+03uzHTxHaDPMfcrV+lgETbVxBlreXKfJWR+s
bhMibjuZ2IuYKUkM7oi4vKZ4pjaPOFUAGFLyudIV7WUVws5o5vuO8DGaR/a95QjCCbH7vsysCVs9
RHreQPg/crVyptEiGh8od66ZDACMyI27unXGBGMiq0u+skJYVa5Huj1moufSaqOfczf4G6xk3UNQ
Lo+rM13k3wFd4Kcl0+ivNLtJzae8IYtw8uYHMyUEzlKCKW2c6lctsUzUeE3/vKJ1Ve/CQFTe4GU+
WkPe09Q3slfs3C9lYZC91Jivvd1RDEnrxAhkOZE8G84rOnduyc+iXsoH9awHU7WPNTR2UWGkL1ph
+Rt+guQz736abR1d2DwQVEgc+5yF6dVr+gb7hlR0EY/zxUEvvI8tXawfr1WI7frp1kE43UR4qwfG
E0lZjYDDEaoYw4RasUzei0gHlwHxxhADmhI5jlDESTSHFJ+CLCJp2G8ixs9xNXmrFpJZcPkwFN03
9V0aRi3DoBE+bjzu/5Ngd8bzIOmG/uKOuwTBN5cbTmj2xe36no0esUGK8uQC0VCA+OxMmzU8DFUV
vY2ZlW/mMPlNRl78NvQ63Wcd4f6+FtH39fhHhG+45/91ssvUwH/EjHgQI44edbrS3CvWFhCbI7E8
3sCdvk30+lh1pO21jhleaMMUb0BXiVYPsSAWcXKNejLMTKy7DFPq+UIMwxN6qoUpFDjsv67qnojW
pQqsB9oVeIxt2vt+l/7VEadGemzlbFPgVNs5xH9tVbts7ZlB5wIAwhjZxEPYayLfdE3SETTIg5bk
4RUR38mVWjP11pIsn0ARDKRZ6ZPazpi2Js/qVQZJdh27ofIZ17lmJQSDZxmBoYwedck0tMjmktsA
66DT001N2lC/q3GS7orfVqTFpyYs3VuWCxPDFz9o7g6vgYfY3By++KkV3JQ2liUheMqG8WtV4bbF
5BtsVj0b3SPn2mrXMKyWVVD9tyUfLP2lRC1Bj3LJfnWVcWT0lT1qU9hfh8G5T6Sr/Lah5ITd8MYd
jkyiHj4gFxXHZYTQFaXFUWsmNgW+3Y05munLXLkzWVruSW2v6mGMExQ1Fa7PtPwxd0azUWUEgiNU
l0pPnXCVKVGqnmGHJ2/XH7dNh/ZOyR34DpmfUvptotiAIiabnOpBfYmGQQ+w0o2avDj81ENsAJxR
HIWsRxOngLrqwZwC7OhJ+THaKcxVKa3xEFHcIgxQHqLZnabnWJ2SGO6/FseHqaA7pAy7UOrIOVFH
cU9P6h09ujidH9ZJGy1i4mKQWZcQgVYhSNRleIcBzXOqkuhtiSVXDx7xVlDMaQcOVfdHSNJPEiUa
CW3zfAgk6adcul+RtXNKp8XZgXjfAWi899gLQa750d6v6QjlHTgPmIn8Q5vAu8YO2XNdVXCUF2n8
c2mX9/oo0jb7UfbtL4YQ1Y8lrG598FtpS8Yuzi52HkvQYGBcE09wntECTMSrwKeai52FR+UitNx5
1N6VREE9KEkLgaeIWz2i70rwurtkFv4LzXqsxuR8Ywljb0cV/UpU5cJOMXO7l8GlnLKYlGv9SraK
/aXOxK/RFU9W7HdXnTb2OV6mTyU3V+e1iLi0jYmW4axEI61Vuphq+mHXwKpX+iUEC+ExAaq0iT2R
/BQEzSLplRAbOGN1hjTC6XepS5KlpS3XMUmtZzHoC0ac/BdKRedSivxRuTqW/K4ayCljPT38yuI6
H1t5rjM8dsXKyou1j2mEJNWkDj1x1R8I0MwgHyjCDZUqKCrW3hbSz05V+1Za6cfySDt/fjVNDxxa
7N37fDj1VSDuRm2ED2Mf5dCQynhvBXPDxUUESD5yihPz+AOxP5gZrf4xpeKSjDVoBTmxL2fHIA6S
Cl8VTQXd2g0q+g7xFHFRq67MrPy7msvYNsYbCEEMZ51qY6D2vop+yfCCS0VOi7OiSG37WtEpOfpJ
jVNFDVKE3l3MbqDHCyaDjKgsPhVj7W5pGRnElU3Ow7SQR4bZAdhAzrJVzwjvUdDJIKA5eVkYsuH0
br1zK/r6UgeY2zfqqZBBM/lg08nJiSfa6Hnyk42FXg+xRU1IqhBLg/bFtnuO7iO9RfUy9vmEPaIU
XVmLUzGgHb+qHxCh02cWzsl+QO21Wu9sSZdbO6JkVw+70SHmytPnpzC05U8UJSFhyEDHVG2RGcCp
5xptHxQyiT0UWgsC0oysAxredK/q0Y6o1BB00SagvX5Sl2M50WxZ/5bFa4y9T16u7FAnWhq+GAsS
aNd1f+VkSLxE2tJK60awI2kv2A9tuvC5W+j96uppzkqsMvZyihF/ndpAL8H6EXglTBRnwYCLUD34
6GLXZ//e8+SvpiOmjAqS1O7fL4CvOpHTeOmmucQr4N5HpR2IM+oA+VKtx0Ax8fRkLosj1vkb0L7S
x0/OUt/41o/BKrS7ATdqUxg6w0Ynf4YsBQI0p1bRXIdadcJ/XJK0ei0SHSFGXL8v8vyKWEmX+FGE
+vKlwWGh8ZOGbm4901EmdAd66Fb0pCmYS/WLcnw8iLxNv6CUS4EipkAHSlNjsAVSfD6MJ3du6s9U
alwMdDQb9JsHSHHOt8KEn6imlF6fN4clQ6RSzTaKWiqLU9R1y3uGm/bX0HW0UsIAaytGpyQy2vsy
xAyVQaM/mCjjt5HJWD0gAwFDlosikuLqsZ4eVKcQOLV5LXP3i2pnhm37WYaeJ9OomJ5VQ/hc+mxl
Q8PJwp4a75zPOSFG9O8iXwB5WJzpGTJk/dDGabbRLCj0tGJe0pyPF/zN2ejMDUO14cPRQWaHczOg
nAVwp1YQCkbrGqIVeunhKW6avvM5SDMGVUtTVzKqytLo/m/GU41sOaOWTgfhptOjE6H4Gcx0FTTJ
BJUnHQqp3U09suVgOi699177Wn9cbX943B8HBLxPo11dsqoJX9UDeJ070uPopl5psATATQJC6oJE
e63BrfxVdbpJ0m+MzvNeKqzvWhZUHzkem7/3Ygk2tCWuq2abEiPaRy4djbwkue80DCATHxSXATBv
l+Ht+z7VIBs7Qq3z3jsoPfg/3ELTIcRcxWNgFb4n4L3eTIKAW1uf/65KOSmv//QM6hmdgLoMro5D
zIqeQK4Xfdy8tgaMvWZGlNPUZv2aBFiRq0B7033bv+ewJKUerq7JcLQx0axtYQSf7WGgOt0RQCaJ
sp1xXOLktLRm8F1oYBE5bhebymxGgJ/S0dnE8XJoajQJxBVir9ZrDyO3bpzyoug5MYUFA+0iOgZ9
MN18GpSov2PqLOkVWwoZtUUOVmaP3bKJuRc3VtNmxyJCcJtTGyMQknYjWncjWoto3oCGrp6QslBT
AjdWwOPJYwrctzi+UJqWxXb+ZVfNfM/C6U5wzesqZOtJA67q8Q7AgYi0kRE1icx3l0bXi9bRu1p7
86ndkTIdOt1FF8UXU/PprDhesc1H9G5eLux9xHnxBTaygESmEcLqdzkZWvx918hrfjhzUxzVKz3Q
6eDkGR1Y9XogOHHXQ8vc0qObr+qXbWzljpTFz1dv8ZxjzGwzyfNTFdunYTkTEQle2ghM/7CETbpT
ZXPfaruocA6gveFqmbPYReBlz2lA1NNsPXkDYw9OvFl96fG8qdOxmnb/e1DvjdARQHM3d/V+KScF
bbVoD2bLuSvrGbHU/pDuW5tJwCbqXWz9AbTT9XWejL+mNv0TFqS1rRUR/8o31+vNh6h0m4eirqMr
yR6cZ/rKxiFuxbvW6r+w3Jmvjpt+b/CfbXJsc1clyLcslPXJf8RBJ6KL5S4AbKUl1nT8z9JcSOhm
iLGLQgvCLkXi21qcDhVX6RK6R93NAX7jyn6wQqu9ZZhDdkCJIuKZ9J6MReHsFmStl7jPCN5NyUJd
Gx9Caziwm6m7YSv/1QfDx1xn6d6xwgBgbXcTRHm9ekvsH0edjAFCgB+EYbhfCfI4J3ZuPY7gWP4Z
WXQNrvSU30eZ5bEw0uO/6sbIER+KqinCBCurj2HKkUbPQANFahrIMZSuSBBGN8XW1s4qQrp87ytb
prYyBf/pcxAfs030S46MQd41Xk/aii3gu7pe/QkNjvLH1hZzq4BF6+/pQBpiJqv2Yw0Sm4GC9dXy
InwWwjt0vmU9ZfUV6sMGhntCcUyyWrcZrKq/rk91cBIb4yx8TlyrAsB085DvVU56ddzgat4aDpr3
QDsGRCwNRM/SgkPg08lRISkBNL1Tm8bu+tKVmSmwbHF8Y9Xde3nykXVoI48WJJ6TgkYiaKWnrnJc
nNp69bVZu07QGu7wH342yvggU82xM5y9adiuIlRyEhbifRHhMWZA/USgW3VIdM5DjFapUrop2iqT
mWkJPEPqaVJpu55wr9s8gB4Hbw7EVImLw+9rw6ppiBKB+fMUTgMAHVuUd6Rt5Y2e4Vm9WuRbieBq
E2F5KZ3hd8Qe3Nm0/OTJrvKqbFMbk8k/x2VaWZGFkg+RA2ULvwahJuoh9LGOE2Pl7P+9R086JZ0C
b8jgO+WuRyB2aukR7NdzWC2YKo4OUs3aAD1Vpt+Vo2+sM3fbeuC7C4RCj0W+4GhAUvxeIP5I3Oh5
Mp7WXRSdyDE10+m2TD1T9zrPbmkCcJ6P6cGYO/9QLEv+4KD2O1skPisfLbII8hkBzEM7kWvznGjx
kYBsJqV24D8FFgLMKBBcmNLPWmTwRwIntB/sxWGZ1luaAFLvGglt2TkpAXBcGZ92SBaJuoqQ/lyy
vnX3ZTiRQys9w0YpM7jdrMftnCL7LczgwTQ4oNlN0JLZmup7iUelNWagS5LPysW+Jnll7LMKaga9
afMZ8S9YQmCNm5nZ7Edc5M+5Nx3VfVXGs4kSWarr9JCTAjIPtku4MIk2vllurr/Egt4Tl/JipN8J
pPR20eyCobc+laAaEdehrzHhVZaw4KPN0t5oj8+Jh+VEAbmDAKNuol2zFufzeo/yZfQbVemHxFBf
3Jks7HrKSc6mFzs4cfwzmTpUoOmBXIonMSTEBCl5fpNhKivG2+Q3wSOD/PIGqPYG+LN81mh47/89
08YOAb0NwWqVtQQmc9qgrwkBryz9OLlkiypRV22i410XqCyTGfRu5Fz93oNzGVjuw8yp6dlBl8ZE
xrknQdk90xLunkNoVueMtW7jUewpRYcHvOuE3sbbF2U3rcUeDU0wwksQE/OiE9HrOJ/g49hxxj58
7q3yTUtqhwN9Pp9KffkG2KA+1Ai1SNAtxN4PWVI0AwiFMoWFbY4wLoCcUuXFQWQ44snsuwVL8lWM
sfaCsTk/RpU+3ywD2jAWgp8ettcNAmcuVpwa+CVZzgYszHP0rNfpJxsVQgVndt5Aro9bmr8ZDG3N
eRs31g+3LN7VUN7R/e7IWhkeu7plpYQvfsqZIh3WDg8ydGY3WXCCtzl9GLH92rpVlZKrij6ljmkM
on9Pi4U8JWPS9lAOpwvQarg+S/uUi+80Y5qjmigE5it+MehoJucO1d71SIzp7IGpWjNYjw31Cjmu
3J4XEzlA/fdoIzzxp/Dz/KnE6OeOBgGHGLzwTNtjvJpEfG7RoBGHvA+cxw40wktlQ5uEAfxlXU5i
QcKJtFGoi3qsEQ0wtKpPtU9AIYpViz8ejRdiS/JtKjMMRo5XZCnP98rSmJXICaTBZPyh4zMkTIbT
OEOI7Bi4bYofJugu8Vgjbxg8WukLjCYugOQ4QntEB0qsciQD7TlYRRp50H3zLGLtw5eKm4LB2MFb
RHVKk5yT9bgMF3UEq39WYMi2gVyJWXecVy1FtmI0dkDuSU2W82Iyr3T7ZmtmGGbacukx+2Z4jv1u
bB8ZNbdQigpaB9ZZvVBvcxo0DvUA5M+TfQ81sjcMDfktNmH1VmzVL9OCwWkiPeLchVAiXOdSFLAn
3Qrl7CgVgP8eTEBlG0Zv+dG2pZwHasVZtexysGCHth6trSBUYoM0jPyysAqfKMv6a9TlB8biBtmk
prNzQhJDddkAS2X+RAdOFeEqKIFhIeSURKzDqja2DURQs/9dd+PxtO7W5PZgzg2fnEiHdMg5eaf+
dmJy0Bqou0q1iDQH1ZvCGBQmwT51NxuwQMu3sq9HwedLYrPyhf41RjSJ2BruYlPuCyCuARGjnDFw
aA2W7v6HpbHBQOCAMTGzO29FyTKrLi5aW5IsjLCR2KR5yyqdvdiTf6dbob3J2pKSdFNJhg1xohX9
VH52bZiqJ/WsXhAe2eOxS41m9fYog08HuQO2dv1txb5SlCcU/dX8zUzRlNHyOIAYNJ4FhIsNf3L+
FWHEXPv0fCn1FL1WS68dSMLcYA1fNIv7l5nOqxAD5fR0xfwwvXTCCLFWL1zzpQzNJg5JfWSBT+ad
gnEwkybTES4KnM9BHCfpBfXwtJxZFSiX5jDfSN7Eg07xPmStdlurjYn24oTPYugI+lRiPPVgwKc/
wMPCDdPq7kOvGaAAZjf6qJsKMUAd/BWZ523UPOWZPu/0IvT2tIrPaIZh9PXAD4ADZBxdNAJP5Fte
EPfMG+QwTpus4bnMuTlQ4MZnkEPQR2izVxHJyfSxHlXnPXKAH6yXV6y5swQVF7tl0l1SWKEY0KoC
sxDQ2n4k1VkGeFHkNw+uO/xZe2GGZgeH7AqtRt+APJ1JteiT307RmJuu8+0bLkj7ZoUVsW0TsYjK
5OjZ2c/U6BJ0n2PI0X/8aUAGvhdEpIgNVpwZiSz946Imi8GIFxg3JYJ7o8ePpLZJSxv+GoIZocG/
soK//KlwYHsBArVV3VuCUanGkNYeFRNudt2A9lxR0otlxQYfHCM0G4qjmpVTbwG1VHeMRt20/h9S
Gfc01AxtfDzKnF1M/9nQwC8q9U7Hp3KG8fgeye69Tg7Kyk7JG6SBk0/IWjPMb7XlSUJi6pMKp84J
UqM7LxaqKDXVn2nb35KF8m2EAFyW/pOan7gNktPYTRBCyJlK7A33gsPXxeh881gHtrnh7XiXUK6n
h4SM320eGG9W7YSPndXnb4QrAh4PxvsALw23CTN8JeNaOGaRGrQ8t0lHcdnm0ynU5+QmUvuulkPT
x1VBlwTcjaxxek0ns5S83V3IAf2R1MCee+6F2s87RJVrXDIcOhe6BJhV1KeHR+lkyhilgEMDC4QB
BbUyL75WVxskg42MtmPSX44/ppZAeG6XZ9UibgED48oEQFNr+3RySqwGTf0QGwN1NfEMBCQNoAL9
1rpPIhuRfg2PXoTTN7RNTNVjjoFlVZkG5fREVIAmDO/ZDBFO9IS6P8RJCS18yG66B7+nMa2FGfRU
7jTtj4bwixg45+e6YnRQkuS3nh66vhJXzpunWdjiPDoMwlSKBqniw6rgSqVKhU/YXuOXQ+1Xz2z/
vWm8R2TP/YvwF/29Dr6E9JHO6/dP1Hd4XNu6w5id1LprAOq8EI0c7RrPc3dq7VUB30M1XlQjyMW3
uhnGj9LMokMQu+3Dogs4JOD6thpN/zvkI1AoeeHt1MtgIp2dkXnNZ5kAsJbfpTo2wiWZjzlF0WO2
rfDPfqAXjs8VGpy9E1r5q74sYHQCkwAPx9+pQQNG4DMKauzGVQG3CTL81pXO7Gaxp7NinBmLDsgn
bd76yYWqMTHEi/3m61L/H2Fnshw3sm3ZX7l2xwUrtA5HWb0aRN+zE0VRE5i6RN/3+Ppa8FBVZuo+
Uw4SFkGmiSQCcBw/Z++1Des6UQUhBb056ED2kJTHlXqrDpoNfC9GDGGm03R0wV3tw0pOOzC8IDSq
KVsVpRF/F2wHg6kd3nXSj5hiPOQTMdLjUqj2y8EV8Xgyy/4tWgrYOQ/9S49/w/n/hinln7LdiFkl
osaozNMnhhdfVLvPmNsF3O5daBKKQ64P7iFiTLjLC3K/6wlnSQRO1rVKnjNgSZTDSJTuQ2Swx509
tsGqt67bI9Gd6rnXJvQ4xQT3s614SkD5WAXv9Fk9sRKhHi35K7D+UFa+ZSO4sgpy9s6MEOQTChrY
wr4V9DN2DR3rRclcrqNauxT0x793XfEyhh6QsTKC/m8TcZOZcKgiPAeRn5e3NgxoaVlSXDzT9J8h
YD6THJV9M+biLdrcZ/mExuDILN49pPNPKPesmxmJaVUuuW+z7vRrMDmf42CqNmpKLzXs860VPLcN
F15qzF8wFZabMZQEtY6pubk/kk0j8rdqMpn0JFR0EbquZU7pTdb4AD12VZPEs64WRx354NmxVW+D
8c0K6RJPy/qUAkDGAttp+8COB8xj9VFZfxN8vqsq8+abNpdbMpDfswKXKGlBn2eUz1EbPetd/wCw
xkTmR+EhGNsuIVTBNWuYNpK43exUsEJvJaSSBxmwKQ94P7MS4xx2cXlw7eLci8A82hU+2IX6VaVA
nkhlMU/ONK+EsK0/krh+UhpZOCFwLXPXO+auAOWVmvoDxmxy5rCRJqy1BxX1ktcAz9sw13fIi42V
RSDqylDaAZLby33hBmQilhWP+2ne1k0vdkNkbVSdXNk0qEGWO6iX6JSBw331oG2shJZVTHc6KpMA
CRbAKrhigTORlZfQ+nf4ukMXU9RG/TQ0kHQaJ4agAz57Q9ZVe7So1OMkQRuS0QwuHFrtnpY9eZZG
apclGf3qISmNLll35qKtHvue2Pfl7eT7CQFgFDu0Hur6WMdFsXEigUBefqijlC6igSZvSW7VOolu
ovRDBiZu+FUQ6FH6wIC7lo65cgs7RAmtC7z/ixPUsv3imRxQtPMBgEuDELa3lGL6oPv0jxCCBW8i
pJJcGJ1BA3c0n8jMGgWYUrix8SGxHfw8ECO1dV90Bs8p9sxl1B6Xq7+IE6Y+k2XcUq0mrC7AGB8H
g7eDpNzuJq38Phj2ze9JPoKngRXIh3y5MlyyYXIXU0LWj5ReHZS2+qVuWrm5zxrvwEUcVily7jE/
gbCZdrZbPmuDHfEbzTG957BdJxN5H4JfeGNjDNn21ThzF6Ia8QiV3dwfN66Rl6+y9i+5w7xIpDNU
igXYitk8XNlzor2HWbGLZ9v9AFxoPPojIrjO5howpEnMbry0IeOXunOtI/6tfbPoe6Xtg7IsrHBT
6ewPaOCQD4Wo5xri3T0FQfZJ4YbGnP+jdnOyUBdZSDU5dANGFjKWoYteQxDpKTruNOTUbZNd7nnj
I4o05HvDq+/Yy6ytqx6wnGSfE/AXakQb2vG0UyRDnYEYMDNk+cIracWbEe4So+zWnuDfX7g4WN1W
M1koXg6dTM2nm6ruT1lqLxuYsT4VfRnv8mqmt19kSHjRSQvkXo+0s9MLu6wviriEbtReiaimFs2t
gTjJ4WsYZ/t5juW1BhRz7gsuoUkfume7gnkEDdA/NBF5lX0a+Ct1lzlhYK1bJypXeiHe8AWK75Ry
R02bvzCpR21BQPmxriy5zReAtJYkG6eer6WjExYkR/MYIlJeV272o7d78xXxCXaVmoloHxAjJ+qU
4nERqGc5SzyG/M93JWPfsZEiO+KhacfrfeiJRrTb+qO3aTI/POXR1K0RU+zU6pml5ld3Dm/F0Dgf
YKrl+xZg80a9jbsBrC34oVUrmb94seR8LFgSNfLEvxkAN7fZzDlRvDdHBohFHdjAYML2TEORdCAS
XZ8CKzvng4aUZHkXlW3BH0xKJeg6y9SXeMEF4yL94SYKF+GX57xMVqA/KVtaorHbjeI5+6Yh/e4B
epD8flWRtOB25yuzc2zl3Boy7ZpX9aoZ7fkxnFm7bHfqVlreautIfIutOdgLMZWkZC0z+ykn4V0V
sszUVXRVC8LnALyN8DfU9lszaUhTtk0aKY07bIOkdQ+eEc8vCGSfrXAYb4OZ4lHJ7JPLcPxa6tKg
MFpmeSOO+8M9ppn5RlSsuFpRvJGatzFHiPI+l8o+pI8zxCFhUsuFi3yypMVGAKzmYERY5ix5QzBc
0HfJGS0BTm/Tubi69xBgbHkM4rliwgZbP3agi6irNCbrYste/rUiT+CUpmiEySFurq5ufeCeZGzS
Dl9J+DOeyxCtP3JZQVwyGAD4jhGfwVjr+iuIg26rtAvwS4Kd1ebDJipKefWpnyEg9fHZJV8rbhiE
q+dCqfknZwb6GgyYqF0Cx9Z5aj1a8NA/de5ZDwe4E8BUTn5Ufc0WSuKA2tLpT8zleih8N+kO7HMt
0+TqnrWNS5t2d5cs1nXDg7GPj0kDGXt5EegFY5NpeKSOs6mgbRIUO/eWjPC228q7FbgKN1o4UmyX
jPjOOO0YMLAhWDWKWqTJipblPG6KlMwe5UKCPtYCvpEXgKRL7DFeJaURrGpmDKr/pxlZdrKFHq5c
TZ9fjSYlFFK76t2DFH1xquhy3IoJ6T2QjHVs5sOreoXiDInMCJAoMYzoMtTj010no8V6dsmzEION
LuMHTcv3QWv1rK958rDMefR5IflMrqh2KSagda9lqCrLTe3kwzdZhAR/+AsLvRm54eT4FM+Yl3wr
EGvadMk+qib/BTjA9j6q9FGc9/01qYzunaVU2zPGSWH/yhurLKruIS8PkDcYWwbBUZWwjU6jyOdZ
v48m7wz212RiyJjKymkMUjhqlLU1DoGBsHflQx2Bm1K/mHdmGFTsl95sF/2z8WgmFPBLHpwOMROd
ite3bNsB/JUdSaadG73QOEy2doGpqmvLF2K8rT80el/8lxOhljJg1hL7USNlfGVKu3wvQzfdStjF
R9Xk5+EDycSBgOO2lKK2Uz0JIoY3mZrMsASMbHmDR18EH8eFDgYluV7X4GEHsDLHRpBBpFWmsSqR
UCmE2bREiFm2aNAOmJtmqv1N2efI2zv3+V6xFIDlNHJCEqTIVynfu5h/sq+nCE4lXcm5A8zAAzVa
RRm7Kxfn4MtEHUlJN3+hM+TgKSLRY2m6XnzPjVaNlk2narH8LzXBSW+mL04pcM+RbqFaA0PrNg9p
w4anb2yo80slLOMiv8Eo3kAEoxftROZZc+cSQSZq7JgERu7F+aUVdv2QMxLbEIQ7b6ueDlpRvjsO
2qXMNOxN1Lbpo9N8wKgJ1qNqJtxgDCU8s37VGLvta5JwEtkjAe/zizvp/ikkBW1l2rLmygAyrgwb
uUyb+9t4fo7JNHm8oyvywNt2foywqDG23QK/X5aFsC8oYif5Hk2yQVRrDButzwL03vWZzoR2TfOu
fS5clHSiDy74T/R9P0/faanoKZaBZSp0N00sBV/S5tlpTCz/Yajrk7TWzJqyZIXAs+la80sVVR+7
hYBV9cO5cQz3pfJL1MriMEwlw/hlTJ8a6d7HUbhurL66JLIuz0xM5Y54A33bQuNBnjA2F78b2nW/
2FENuNDgujbGlMdvhjA+eoyfvnWjh4QDfGCeOpdo6eIEy0FOJDZqubkpQjS0pWzshzrkp85J8Bkq
kdjfVzvM9u2+GiAX0IZIFwpj/EwBkHWNfsjQJ+App7nrZpH1avt0P1CMX/qFvueWNBrVledab7Ob
P/kyrSCfL30MzJZ01LMSgsHiEAtq3TlFrnZLjFfaGO6jAk0MOhaVJqMeGrW62dNNRE6nxuR6BvW6
z9dktCT7ZNGkxD9cnOK7sccSfP8RIiJSa5xzWqhLWE+f290h8etPCjDW0xCGxpqP23KwKkSaPVAy
USJ9Wxh1VRTqcJWsA/rA+kmDTbvVymZCAwR0986rKlJk6lV6xlrfHYIaIIln12/I0ZHUYbwHudnR
aagGHlq2nRwax/sYdNkPZTszTItkBlk4NKA8WvwBItLQfK58opVdDYU6k6oOqCg6OOmQpuGXSX5N
DflmauKrUlfWmdxVqP8qxHDHikkIrWbHe1DrBGrZdoNCLWOyktM+RjPCWpp/sGySqOOK4fSyeZwR
Z9y5iqkISvpt8KJaDfcF+hFlhR2GJXIuQ1BUt+0XWH0k/5F2f8cdoTph5ICFNbNGppDLFnQ5GFq4
FtyLH33bXaXXoDHcL67GE7RLamSAeNpXJo5Ua5UGLFy6CQ+2Cq3pU90abzO/Xa5hRDN2uGjm670V
7ToyeOYSyX4yzpmXywWTY3/VkZuymVkMqWbjrgMiDq9mXTHJtbqLHhn7CqdPizTRjBhzNd46pFoc
p0+GM1qrf//rf/6f//1t/F/BjwJ63xQU+b/yDpBflLfNf/3bMO1//6u8f/34/b/+jbcJxYRj6a6j
u7ZtCCH5/rcvz1EeLP/7/9BCDDN5D9wta+rppM5finnxGArzsevKHxXN1+fGL7NDZlEah1UP1orK
+dxwAR+l28PGYChLIo64RhaqwdBpeiBfdOBu83I460bk3l/a2YzxQTm3ndj5SCSOvzedBXjm9tZb
mI8Hk7aHngUDxOigevQpcMh4o5TPzKd5ommbxAacvYWMbA5ciVZGFlGHI2RvOTgoVZUhuoodJCYX
pq0mkt15rKhcClY/n+ANtD44rkTxragtG2KANEgrzveev/A9l+6Rr6FEj5Z4UScunafI6f5IREg7
JVnw1ZMFgm6IoPLi2XtMAX4+DcNZgqoA/ZE+qwleg2LmlhTFyZVkizGTG27sAGHmqp3G1Pk75o6g
lQojvc8Yyym8hlWpYS9FV6sK1UhnG2rEAunaAk1sgh49BUvUuyVvQ2/AinZathvL0F8dpCGbLUSH
Z7QF5g5/bXeCtpUeRqJxV2lco9Zf/Dv4JstVESCJ0In5fqE4VxulsBd7Z8BnkHmQfzEosF9OvWIX
ztVDXXrjpz7fjhHCu8KM8o+U/8Gzn7zW/bbRmrNPsPYDPjTnpQGH8A/Xp+39cnl6lq0bri6EI4XQ
LUf8/fKUEClJr0UkPAztN65O/8W2G+/oO667mqJKe6HOa18ydzOiEarXA5HIqLTpbGBUs0Bm+HJv
S53mVtE0Tyhq6ydaFWiiTfeIFTB7rovI2Ankj7RKZvKPJc4lRRog6KC4n3JEAXLD7GZVGk7zZjRi
r0o3UC3ZwWMOAll0TGHq5PLklHl+KArAsAQezScZB4IWEI64nj3V0lUQI7wuT8vH4x1WXHlDgfzK
n7eUWt8TnMGPv7/Bl/Pz19t7OX/UcDq3OCJMR9f/fv5MBJYaoBEBAIsiZvbxVU840+jWTQ4DiW+/
/2nmslr8x4/zdM+0PUe3TGv5OP+ymoh5MBk04gq8D6xoGn2LpnLJ5rMJDbHs+WGYaA9p4gNzMB7X
IlhI2+m+wAK0azb3rCZQNMDh4vKSFNkP8GfxQc2D4IJ+mAd4SeqdibLfkeG8mkIW8jmLpsfaDJpt
WhEF+/u/yjX/46/iYoFsgQjFMmimLWvoX/6qGVrz3GSWvwYZZp+UcImgkOmsXkkEDxvhALtUBiSZ
bkxPeo9pj5JbjmG9gQfl3yh2wLGGZYt+k7eFQYRVlsIA/e9A9B5JoauqrLR6O41UAX8S80fb/AOV
TnPW0rzGwZDba1i2+KQ0wwMtzYMM9TNpqJZ2vA9CrGJvLHXooFlnIoNn4CDi1UE0s7Sl8KNrXrqy
A8SdqkWuDknwpVAyGs97g+qdrsGHxvt7bNZQRfRdxuoQiK+MFBJ9X+VpRObetzBhwlA7WrVjTmfA
fllkPRL27NpISAlVMv0uQGBEQ746q7fq1dT8wxXvGL98Wo5hQs70DJ3KU7h8ZH//tGyNWVTVOAms
2ug0agklkMspoEijH8dup6m9/Iwu7eusy/E8BVZ4dZrwE5YF72YugIu4elCLsDowtl7bfSYvEn/F
Xo4861ValTpgXA0fpsqKd3gP2P0qkM8UZudyLrGlkoqanQvfTPbwKkx4BYsMRlhmDzUQAtTkmqcF
8f25DAdvE7p+Ry6JEWzrwmY4TLdnTUBHHg36VpWBiiALL6+/hJxafZn+c6FEdFUmF0gMu4ffX/b2
rzczJ9KwhOGaHps9V3d/WXtbJtyOHhTpdmr9Z63HBV9hBMZ4z6uo6X6kRlDt1ZfUNx2P3GBmpGzq
h9k4/3loAG8eE8fHSb/s8IBvHVWntgv9m2I/qoOTtVupRykObmmfsGRoV+jO1r4xmBYbDjF8Trlr
fD8FQZ/X9srJvemUYMY/ys7w18rR0fmBs62atNmy2zxCiNafEJzIjWhj7ykpc3tjsLV5zjv0b4Pb
9s8DdPyNMdP8/4dzt6yrf10Iud8t25WWw7mjtrJ/WTKSEfRx1ANhS32BZ7P3qicnsIaVt+g/wXQf
x3iC/VfhhVV794gx1mQO8Tmf6+ZiXweCAUhKjL42s//JdeJq56QhaCDeSbJr19AeCAVCoIGPuk0p
MxDBrOgp075YcIxmV8Sbsiv9bTx2tFpMFhTdH1/Cpd8/TyndNsJmgdV+0nrZngZEe9Qnwr8EXlBT
uBRPvz8f8tcyU9WZrm6bridNNgnLEvuXJTSho9raBmE59waQwCWzziotufhhTGm9jDIqm/FLCDUb
yXlYPdrN5KMoBBU7p/kJsvdTtGwsk3lP48SDm7yUQ47tDoeiNmzSi+BAEx8br6NKRg/mbHVXR3Ox
stGzD9M6+DhHY7Zmik7XYnlF7q2gPdGg8VvkJzZAFWKhjzP5To/of5EFlbq3N5uGOWsZofLB4tyn
+JSnoq12YedHuyYut8GU42xsGTCJ7KmPXP25QYXnm4a4kXS2STWsEYH/TL5VeW1kSAsHujbhX84u
jANyTrzsw1Tmzjpv6UotOzjHJIOqFL22qYreP/MwpI+G8UkW1VXhRXxf+wpBbjwm5KuuVL9fG7IO
ulX2NFqILAkI8Q+q2qyHfImnEAW5bBvX8D9HVSBvgNjk5vef73/WaY6pO2IB7Zi2Q8/0l89XmyjI
rJBgM3atnjjhG6+uqKP9gz838Gy/KJWJOkTgQ2HUYPHjUuuRqrmnOaqjU0gIxCpNtfGBC3xB9TjW
1iIx8zDMdP20BnZsUBOD2jlYZ1K8GjcNKjpCWOJs/PGqiHxtW2QMULxjojXjdvSF/urVCFhjYyCU
B3T6NpLauOaam8/ZPH90uUpuZJndSoOPJsdizecwvbfAyDcWG1/umSDehkFoXJzgrZmL4LFjPP8P
N8e9iv1ltWC9EJ6OLlJg6P3l7BVtWOD8oll6vzsYPH6+i3cS7tKiNhHNWCX0YXsATxnHnk7pMVwq
B3cqxJhkYw9ad+pEznVPsI/epiuYBunWD0QKKEMv38aRImFAaXyatW5xn45XdTAK+AqaATcLV8xK
grFaKaRKm0UnUUrxFjOp3RakHBsh6vU7ZGosrKf79jXQtOjNmWcL4ynzQDY8xTssqozT9m7xeOfX
jHJyawytOgXtzw2aTlOmr6R3SarkVRAAvP9TBhDZZBdYVQpOPly3MjhbQISsjSBPos+ds0KRZ3FY
nH0YoVrooh0BeVVtu2QmY9ay3Js6zNaIEqVcvNyJJiR8EdDVYyvpI3Uz3fsvqlRS1oHUDV61zn/Q
0qwhfasLPyRxQ/AJMQOqVT0bhkv3OduSnnhIGXyEPMl+WBIPGqGHN1m6YuXrOcJn8lVfBUmC5Jn6
8SofMBquvXHiY+jab/fJPlVxvVbTmSku50s/WudGyuwz4LNgjVne2xl+a0CgRzNHDC6JjGU+3PuB
Y/yBvulwcwb7O0w87TBj6Nh5GlyjUff1VdeM2lfod5ss0rIbitpx04nui8UW9wl78/wgXHdeWaUw
Dt09O7iABq7hC93rvrYbC/d1GCzx8d6PNVJzeiHK+6eTKuyMo2Y6bEQhvR5bEtC3AXbyTSjGB9U6
VcN7noXbCrcy5jAzvyvNaxMHiDYiSQ3S6MGwmVSxgKR7NzMfI9hxPNQbn0bWwHRFeUQrj0BoDa33
hY3ndzMesw9pUBTbgAtsVWTtfOOX/JRWRgqLZEjP6gf4UU/mXCYLpMFjci4xW8mKTV9bQtxM7QB7
c7mQeXg8QuaxzjKKPwJ/t26pRYm7NJjVOz6ET2VU2GdvxkboajP5CgTIgcJuyhP2/O6oxRETG9uL
3tE7f3axy1uh1BAJIBKZzDHcoZ7TPrLo2uspqD42GbqB0k0Z27PjP+c+WhO706EvMQCOcr4saL/t
6ZX4x4o8d2wyyONZPj7B6MfOR0kJqKC9GB2CWfsxq0lNIwPV2P10Fdrj93ul3nXzO2iZ/qs7rDrS
G782wPC3rV315xnlDQpU2fu7skY+OLqgUMkcXAyaiCDVW2kTNtJPUb6vo+ykhCzJGL65xtwBAy/J
A9PRk99N6nJ0L0oMoieSCqKBSxhOYXGbyGCjMFyHfVmdFctU6/7fK/U1N4ZE93NTkvUwjqMy3GLu
bXZAM7rn+3cckFUHf+FqZXNoHu6CNYxh8bNM+hwEDOEVSFKXZIU/a+KmnbE6q7sVHcc5kR3q5ir7
Ztb+U0s7rfYdedKACDjIagl0WvgZmRtiMV1e1RVeAC3RSZHQTQcy39zslfTHrxaCkmVRmHFcwyFF
O+nmyfV+IlrHeS5Hh81FXxAmYC1iBzheK+tz4EPK6cL6ZDmlC9iqG6q1Eo0kkUYnwSn0vRpnx+Sk
0rcI9b006e/fxQaUvNXKo4938LNxXy8lwD1dHRnoN8kl6WR9tlVKaCWDQTGT/5R9kK3Coont+Tx0
OQnw2nitsu7a+FDjcLIZNzeZAlZEYm8rRBfZYOhHsgVS7pNEQq+euCCrKODZGwXypNZ6awDCsjRd
hSzRmtngxZR+pRjGTwp58w9lxK9bDg88G+WD49joC3Sqib+XibEEzCkkiQ73MqKBCaa6csmCmlGv
1CGf+F9irZtWJix71UD985lmwYxcuXSktwqSMhDsuKHl8uAtmfQzwCSCS0OCy5Ng50cJg35HWKf7
smfN7bMaMkMP3GSN7V49g2WLLOxzywSdYgtmXDgz8PMnYh56kXxk7XXOshwgqMnkyRijivIBToGD
UXUNTdZdF6x4T52ABSVQP6h3kzCyh384db9W2I4pDNOjDNNtixri1x1Hmi4Eb18OXI821rB6MQ60
CSKNrvPQQUnx1UVUeJbdhMeoQ2RXDxjCPEIvU7qlxzDnxOiOPRy8KYrOBIn9cEq5NdyIOLXCQVBI
r3frJTG59mMgMZqUUOImnrOpiNsPYhiwGWBld5wtmLb+7EbZXbFOr8He/ZoQj/VVP9hG5JwwYnQr
iaVpT3KhLVbtWILgmbJ9zkdySU3H/YetmeH8N2eKokAHAGTYjmXIX1reglRPodnE5fzUjGv82Kz7
EqSwxRAP2w/qgHTIebA88xN+dQSH+nvYGwVpMIkrED5FLzCf2S00yy5OklAce+CGTR3bTR7m77G0
px2bk5BxqAvaueyeQqMluKnCQpDDMO1S+6DEsLFvix08c0YLeQvf2R7WntPj16vq5qHuAOMJrXhi
S1uufcttnszUk/sw8WyUn7NxxXUZ3kyN3AjRuGRR4h1QKmIwJOuOgcaziswiJujEsH96hGTobPps
sE/q0ISOfUI1/Nl3qumYNeW41pAjrfKxtfYWDQilgvBmBrlQ8HNiKb1vg14PN3Ooy8e6jKtVIL7f
751oJBjE6rvn2rUPBaC3XTCm8lRQYJDwQzom81lcUxfgTsZmLqEX3JxIJutuAWKox2KQ6GdaJoib
J5pbUxtxESxqpoE+gQ/xdP1nsyAh++r+Ywu3dS+K2HK/NqNmeGvbBHCBLrpdLN3kVaLFlj4FsK9F
0P5zMzsLPU/O0mMH5pEKs2EfXx7v0qg6RTWkTmHAVipqoQgZOLbI0kIRMGomyJ7Mql5AKSUHUYvq
UIYyOeQWw8hQDjDfTRhyvkn26tDxLMtKn/69xzNpEzUk9GnDPozYCv759Mobf52Uhnnjb3XWKQSD
ndoH6hmelC5+9jxSLmv8yCdvifjWApjv+ZCQNOPKT6Fj7mTNRlbyD9Jao5RRbyu7/P779UX82oln
fbEch7aua3g2984v3aCpmqZ+6j3WFx3VdOd27UW4ORRZiHAEFKAzr4N824dEoai3oVvq69GCsY7W
Zdm8lCjKGrDwl1FHsDmj2IIp02HBqC3sNy4QA5kE3bowsHY4ZQFhVy/XwmOkVEy5fhgXvcTALOam
s+0lJILJYRYdgaisnUWf2SLSxS8/v3pJLa7Jwktvaqz2d0jS6EBunNzxk9VW40Hzt7nOP6wu7x60
7UaTpOsELtxbr5yvah4+uOJcOVMHi8Wsj3qdfVSPi4GOKbwX69WcR7E0XuUlGTX5Zpyinq2CSVJN
68OOKurFCcoQ+71CgbJqtTIk6Gd+bBFz/MOSph6Lf90/ui6gQilNx7YcSdv9l89GZjXT1sqAAlLi
mjhUHZO8panR268oBxCcV7k4NTwd1j6K+dchLcI1WBH3Ldd5LkJaScvKOMfLoYtbA8P0c2bymFNJ
1hYOtXWcbe+KKJqN57sz2BWTtw7ISeWz12WPY7gPaUplPnute0pGi1kvqN3oZy+6C8zmHhaglS4t
zDTg9seNkHJJEb9TppN5QANrvTajeADI4W3K0kNnJCdxm6D4yE3s0zZo9QXdFbMzVt/xM0rdwANw
YpOK2faMt2VOfYGOxspxCDY/1IA3VumGS4cc7xCQkNSFnii7r7+/Swx1G/z6UViWp8tlXGAb+tKd
/kujy4oGCdLY9rcJiRArbwmh9ZfoWbkcXCt4wKlmHtXXQ6jGtzRpiKAE2bpLvBqCCTKq44TV9Ww5
fnJQ1nQjyP4IWccPQTBCAdGR06lqp568eu2KpN3EeZoE2KQDfTvh/fCxxq1EhhFNRTg39ud78Voy
6N2OmQH6oqA8Zf12dno2/NG3enaWFpRUK6AP6CXpBpzWvA/7Wn40Q+wCBCR0xpRtAmfwCK3RzurZ
NZeY+cjSumFZ3TY+iJJEs+Sxmidtr4RFTNCZPMpPfd2RymX4/iaMyuJkoyAnQvzgtV1vHHJBkCDc
Gr3/3jvDdPEQd1td2iPUriSk3YUplLXvOU6KDdRNJuNUbD/UN+lkDXeMh2J5xGOe3fuCXTYll97B
oueJdlnBCZbzyxoAZ5Ix4dTGm00n5pyFeOaU1LASmYCu6Bd4s3wdyp8hdv4iAW4YV29ztYq7Q1Ls
2yYhkLT1G1gENuOUBjS0TE2xsy0o6szFmDFn1MpNKTqEtZ33kLVpcm36aRvRGnsIJyTdVU9JQTbm
sDWKYdc0+nDnoyPOrmFdLxpuT/YHD2sFdgu0Z3mPtrrpxn1fD+kjo9LgRFVevqdkF17UnELzgoSm
w8R2e9mkEsRsfLo3aZqZcPR5nMZthh32YXLd4RRXjYk3m9mDOXY0lxaYejO5z5oxpEdbo9kqwgRF
fNRo39JiXGPDxwNQTwW/juHQ0KuHHf3s73dvs6578/b3N5Jpub900F0ppO2yoJm6dFm+flnTuj7F
mVS00y70e+A5qCkzZDJrv5jDYx5an0zNEkefMAY0GcydNUi9OcrJR9VLRme1MxyCUZ1l9Mr+cLz2
FjcaVbH4Yv7hZ8mGGab9B9LNaw0s4/PMJbqa++TsFAvF0s2xHhpatw1712aziDsG9yutVTpO+7sx
pkEwVAgAbQoWhDFqON2vVYZ+42FSe8ES5/s6qR2PWjCL90WUphs1PO7QIx7vGvUmlCBzILfuig7z
VtZg9fCDwHh2yhYJDgHKZ8Ny7TMAH4RTbXju1RhJJuLGGGwTBlcNiv+xa6Lm0UCu57Z6vxcNE4Ny
EajYA+a9NGkfcWsweJgRqi85OfroUL84+geVNa2PxJcb1HnsGET3oeoQncd63t3CIkq2M7EdS+iq
FpfdXhHdtR6QJ/JHe6e68H1CHrNqaqhiTs+dm1ofNAiYp3opZJmUBiclCS7rJQe7tHMUWBnl7DzJ
RwKvtiVR3QfVlvszd60lmXTHbmriQTTI1f3GaDu6eou+t05rsmFN+OjumF0010heCBaMV3K2//AC
o0LSoDNNqroCSon7Br1Mu5k1OAL6NtvYHNNN6OXi6kdfGgazH3JMBJDxSShJhh8q3NMv43Y95QSu
qHFVH7TtpqsLKMIkXXEaEaIpLWFU0pe5f/aiH9tVNKRy148ekN9FIaZ76C3uv7sjmGp3fvdoaCB4
7MW0bcf5o5s3lzgyslWXo1UbFF25SSx5QHzDqWuwtMatBaszpja0Qhg9SrI0kJ6OUKpaNbiuwKUX
PO3V4JYETvaefpsfB6AXT9JqCU2Yu/h7zOJpO2ILZWbVtUDctzwk4lXvBvYhRoZ3undRyJ8GbmcJ
2Jt2+dUsy3yFQlyFAWZBSfd9UbKMokYuAdpMqcoQPpKUXE2QLJbuDUVcD50gOjKB2UdBd1WKbB7p
2hVkaSOg5LXLsCONJvuCV/8aA6i/91WcqD46rb63p5C7NsYiSzOy3cd9V5xZSn8eMMwQt0dU97KF
pbc1Z2DgVWx01YCji+vmQFwQPJ7GCp90Mp7O7hQds2CMzw766U0lxuf7smeP5sNc2OmJ1EjrloWF
ffn9Umb9R1PDBs5i2cxF+EQF9+rfS4Ius8eSTFGA27FlX3TmpIgW/tBxJO/KkkCTKImDc5ExaK7n
xF95ud8/WCPWOnDMWK36ul11i/6L7jdcP6+QB/V2YVOFdKe3Tjv4Z8s1r6Ed7dS0P3O1/Mb9sYIW
9rM7ASGl+DDHabRzrPQy58QMuZbbs5RPO8Rn7WMYi2hbiqZ9BuADbJAZ3D+UqYb8jzUdLqgnDbbe
OuEt9Cv+fiak1bfEI4hyd/+oY/QAu1D/ZpWI0D1of1ujE0/eEjGptBTBSIvbNcaebDrEM+VUSoJm
a1ffIS3u1nhEza2qhGRFLuP/Zey8diRHsi37K4N+tx4KowKm74NrHTIjMvOFiIyKpFZGza+fRUbd
W11Zg+oBEo7wEJ4uSOOxc/Zee6kICGNNdkvoXeVW2fnz/6kEUZqh07pnaaGy9oRfXAsmwp/JIXN8
yEhWXEGcTlN45U2rjfFaNoLZVbZiC77SogzFDK2d3YJI+2PHunxV+vWhdoBB11QSFGFsO+n4DJtP
80iZEmONKYECYVkMcB3fcuPNxYq+AxkyoALAo5605FV12F1XnfKmXZbqxmYJnY3Y3l6LiQZUVkZs
IR8/z9BA4BTKXae9dz0drIpFNUzgJKibGZI+OHPqbTowAhhgSH0yzVCtFZ+YF6PaVEyNrgsrqJ3U
YZFFFLDd7j+xQtbENncRd4ZsPWWk1vM87QJG0P1dB8ImmqDqXotWNkT69R9rf2RlVz2OvmW4nR58
IdjjJ/K10rO9rSc4n/WdD1ea8FDMlAWaO7+vxX7IZ9rBsuyVtf7xuVYSzEDDGjE9o8KwRzD/2V5V
cQJreWmsNipaL9065Xb5aRQMPWdrEfKg4ThzDAjcqEie+0knrKJ/Z2j4vlD4OW5orq1Z5wwsut6X
6aQfLIBF6yA3L0toohAlRhbklpw/Y7QOPerQzWeS4ty5X35niVjsnbLbfqYEO6wBp1IEe82NsCVb
yYWR5a1Iy6dlNqJ7OCwrXLuHLIs3QxA7twXGUOrEwzO4I6LyWP2+9JMaGu0o7N5Gj9Cxfh5Wq7jP
jsF8xRkr8RbCqtl9tmU7nBfssedPn7ScBa4c0BfejiRMBuDoLvTAjL0+1dAWxs3fL2zur0obhvou
Z7MJwkC39L+IHOwy85qwLOu1Sy7XU5n5sD7qML/jQiXOsaP/oGUudoY/AXVt0X5PxXSW0Rgdhs75
qsymZFF2irNREkbgmINxqOoZ1Uy/o5lyduKUwZ2Lzmp5662gUdvGvbMrN7srK1PtixSfeuGHqHzw
Rx6aQWRXyAAdh0sE7LRK7sMReTlGnOy9gcjUQ/T6juPuHVNccGDLyaDCJf0UbTi8XL84pY5zoNcV
4X7pjWcD5vNauExQm6J8sP3kietiu4X2GR4XLI0xWMe86OQbIQHfKb2bOycr6WpkGZ3VILIZ6hNP
c+7Kwl67iAY2up+bq7kKOhea94MIE4gTcSK2nkfDuK/84FYiw74tXxmMY7aGpbXrBaRpVP79KDt1
mjqv23CtJh2bo8HMqqe//1Ctv1ytLN3jo9QM1Cu2pv0qCDZrzxljkgrXkTE5q08p8ihTSAa93HLA
EyZsV/J1nBqiqXQJjzusu7MlGuspKcZ9Qvl235shBrSUWHIoXB0DaXJx4pQJvprnY2HHOAWQDrqU
eXrWuv031x2Hu+WHdXBqQxG/xHICCRpO9NsFp04SEoXmzcZRc1inofY1zT6W+UfbzPStutVm33G8
8jwbGgK52ZD6WmtVyHAEQSvI/ipMkhccITfSG5yvVqaf3QL7uDQxipsHIN/urTChZY6UWt/zDr/2
ELcfhTM9l6Ta7P/+XbZ/vRIiAdQ9G20rYhgPjt6vbYI8sxCgT93mswgJy5YoWbpFbLJk97jciEEX
KwXS9LDcJclqus+Nl346RlIjBlIGnHMzqgnc/RUlcr7Ka3pPtRbelpveU3IPbCbbSFNUl2KA/+Rm
jrft8Y5eP28sr0O1hrNvyBiWfY7bwI9On+kQ+CFYehJauXrdeNvakD0RmFwTkgjKf1HF0Qroifqe
aNWVKM9zXsj6BrO4fNWLm6NN2Ys93Wdj3t+3+fz65vzuqeqxB+kUc3npqctQIOY3cOsz9DUUi+yQ
3ddBiExuUiX1LwJnENS7kIrzMiZ1DSGdy5TV1ge9KY5//6E41i9bTk+6JmpZ3dIoT4CN/FKeEPzt
4qaAD871l7TLskYzMnVfoEyBVSXaDDEDhZExRHttRjXFiqi/zkEyjViBllD2TAfYfxC2v3Imfd0L
Pb6b4BZcfSUxXifNKcOQcFq+Wm4kaNR918YZ9BJQGwH1BiGw3JS29/tXkY0nRksm/TmIyT4Pj3Hq
lBerKeQx6DxK4CGr7vWsbY+2E8oD+udgBe3LBT5MNGHtQl5ZLuSNFl5FA5PfYOa5awz6aoEMX6wZ
srQME6Hktt70GHTMuklMpouZD8EpI7lsciaf8NroDdgKDQBXKQRMi3sBVtvM1ZtiLO6ENBsOu2EN
n/I6rWNvOxoFidPEoNEBGiHvtuMDKW3eKfKT8j9Vlr82pz3b0R2PvppEbEeP+peRjpfFjGOjpmbO
yrDScvqewk0rbl2JGWwEIf7S9Fa68qWT3U3EvW0rDfV2MNTjhfB0h55+BAu6werEwlgdXFGR6l1X
+pWcJ1IwzMPfH2nGX440nq/r2DrrrMfg7Nfnq0hhQY3D1T3L2U9FDQ1PjpN+MMRtuTP0mX2nxqY8
qhwNdFONW612rTMdaHQvHq7eNjP32CETLkWhf1puXM1MTyFSlGV7bEUZypRutLciym1cxhHRYJqv
/wdxtPGXIoCX4tGjYadh2exwfjlpPN8sHRHY9TpNzAcHXdxqMcaYnfFmJQHxCeXJ92dpQumXoJ+0
/kugz5FdQZy9t+4Rq0L2YwoqMs1bmqBx4unHuPHs29LcFbZ+jSrCxv7+/Tf/8v7PzXJGOxwujJnl
rxrhVFSjTkuVNAG8gjPKiGAxUk0MOR6WubeWTr8ZXSKPWWOdrNyXBy8S074lCmJbVEO3cqSf3yIr
/vG572e2k67cErw4TpNw05NVi8XbQy1bL2fKkE3rPqNfktZwexdEOAqEt6RzX7wAqPUYTnM+1H+n
1OLiU/dUU8Qd/IcX/qsu1eOFOza7URu5DluxXz4tLs6IpDqYB7GtPpaXasXGU1a406VKSbVRltbs
+aj6s6WepQN2JUl3tkm9WdhIn7tEm86sXXMUnsp2RjikD1lQ9du4D3ZEKvWXNgoPeQgEgsm5fXKg
zOG+SZyXLhoepA/Jogz2BoynkB1moD4vq//7T36mevE3vRflSKBX2Pxy97+ei4x//2f+m//5nT//
xX9do3f8HsXP5m9/a/9R3N6yj/rXX/rTI/O///7sNm/N25/ubPMGoslD+wHw+KNu0+a/fVnzb/7/
/vB/fSyPggb041//eAdk3syPFkRF/o/ffzTbuHSdz/l/fF/z4//+w/kF/Osfx/eP9C1n4Pf5YP/z
Fx9vdfOvf0At+6f0HAPlgAlREs08rVZaXPOPDPlPy8Ao7lkULB4LLGL6vFBNiHXM/qfFYmgQc+SY
iNbnEoY49OVHPKCG4oViC8kvMxD7H//92u8/ZyWfH9r/26Nm/PmYtVgjMQAR0yzRhTB6XE7mfxup
xDINvchCz8Few30IpXv1Rplc0JieujDOt57VEj+WEBGVOIRqNLQ+JoMAYFeu+jAioiGnedikqXMB
hx6scHI9Va6aZ1ql2qChtnb/9ub+/gL+ZKqbGzp/zIB4wvpnbWd59JiNv/hF8ErbdjSA+U8as8cU
1Hlwxcn9kdqLDjoOyhY5al0AC85vN31kYUxmwUsAxqxA9cmDo4v/2E7/y1MyUDygG/LkPJ1y5nr0
397DgeEJqQX1TAjU5Tqc5o4gkxrsb9aU34123H0TYJWp21dRFnRfhK30mz66L22NQC127zEuS9No
v3l2ey6FGrddX067NEzPdWYTazPOyDdlvv39W2nM69Gf30pGALTMDHINbIOa+c/P28sErZFyVi8P
xn6yFZvLMSZ/dNbZyB66gJ0+S5zjW9tBwxbIPn3QZUa8AM5uuwfaRouSBmfaPi/d1tb42dnexWZy
m/diOveq/jpG/fgfrRPzifHnJ47C2+HI5exwcbxr8xXo395wjOZeCQmEoHIO35VKLfPyx02Qy+YI
duP4x7dGkm0v2nxjG77fAlziy8okiItgpmj9xy+KgYQr10acbJikiKReM5yzOQqmnKNglq+W7y13
mzLmGofHE5MZv7L8oAUhzKj0rprToUvQ3nc6LGQ/iu+9+Wb5tplq8Dm64sfQad8aX5seajheD4A7
860js4daMKtE7UEamScpfpWqz1Zme7uMg/3BS/ClM2qIvud6tfbcdg9bQP86TsQTecag32SEvjga
/HpPwf0VgqCBRbwx9v0Qw7pYMAPEt/x+f6m15aD/rJqMTo0j2lsdTd46hz2+qQPE85sB8bKtJQ7J
y6IkB5AjRDZkaQWI5i/L9/A1rMuowsGph90FYXh3Wb5isevYGvkZmQ08OQ0hxyp3pXcaGrLO2MQN
G05wnPgx082gA7WbIb46JfONUQyVs1VYL7LP73Yqz3cydV+rusMumMWEzGUOu9cl3Wu5sYgs25JI
QpVeh8Z5UUr8cdNZIjgH490i/kmaObpXZK9mVNH31WL1XTOeo1AXX5scrpbJrHu3fBtI8waFZ/U6
aqZ2iM2PuEkQyk9N/jJhroTU29Eb0my8m5WfbicLwNw030XY4K/1uoMWZdk6FYd5SYMh2SgDkwJq
xfopYH2/lnX8yHy/eVq+lWVOvPLZFZ6Xu8ij4iN9gZVeI/2Ix2mAapYPj33stivbrdzj5/eyzLoL
ICgu98L512KoBbt+8sfN8gcqhVBexFNwzJPoi5IpOVFaSjezmuQ1g+e+3GtSMtzM0X9Vrsb2h3DQ
4pz6ZXEuw9HaqLDd2KjTVuxCGHkBCb4CGGELRDS6L4WL9x+r83I30BrW3PkHQvDgoao2wquirYgD
wt8HsNBpMJVAAeYvg56Jtj8GhzgVdbbS6Y2cEmN23hVD1K3JVxzWCFw7iD7c4NDgzVFNvWkdxakX
huLUxdI/KasKT2n0vSmw9n5q45Ue3BltAEaezh78rJSJoV9RJBrkF9ce7cYaWt1qKhugNQzfc+GC
mAha6zGzvAso5/pBd9Va74v8FHvCvPKhBDNXEkY83K51GefWddBf+tmFDU/NvuG60I5uVrw3Lr4+
BssBHYE4+ALNV1tbIfyg1G7cM0gStGnnzLJIl7MFAkAAHOcxNhBiL1/qo1nzRoXZLnBr45p16aMU
Gu22srhlcGs3MCOSfaWH/i53cI2PLWRlCX352A3dtrf0L4i/d3Fbj99Gt1x1dorY0xVAIazKQv6t
dSvN4BRIzDi+Ka74NGJNn7YpXecmcB2wi90dcBOHmCl3G+todxoGHwesnMV6gR55pW3cVbmzTROZ
39ARDFsaldF26MGLjsAZkeduDITgj2Xv6o+DEe6LWtCnI03lOBR6dw1LeUks75HxVPGSOEnOGtDd
SHrP7mNW1E09nBJInZjYNz1JmjHtGPyDHjkbDnDY0MNUrtsQm/Fo4CSalbbNNoyNAzKIaEOvDxOg
0V1coZfQRIgfAZk/7KHmvJuR/CjiVDuZUXkB/gaSmnafciq5zWTI2+bb5SoDdn5foKrQGmke/S4L
t6hry60WFcnRm4Z3L6v0ewAY37zCrg9GnTlqZTOZC1v4xAH8y2rVDQ61PjyOPIyjcTNGgLsLYecP
TtTtRpnJZ22+4SRYc6imRGiwEOpeS9BrCCM+nqxnxYpUpTUO9VC76wnpftHG5LUSDqrsWaIyhvPh
gUPjlHT6bmD690l/dhMSWfPYGaBaGT+q0YNrgULwgMUvW3lx90MKYuJt27zn1IielxuATwekfGvP
Hy+koftldDVKI706TY09ccKtuaJN9VqNw/QcY9h3BwIl9Lqndztc06DFzTPgfKZkrM5LjE4WRQTU
juJRTGqv53J8sPv9H3FhUrQHUAiyX5Vaw+cddsG1aFNCrNsr7E795hswQRncuNcsBvTreCCEBIqf
Q0FK61XvtYOYLXfY9ciyT5k75f4xilX/7itnrUwtuUAZ/qYwjnwaZzv4nXU23S/8js4byPHpIMTY
gLpwVALemMYx2qckNKxk2l8JA2CWqUi4IDgX/E4N/67o1xBOwhu6kvA2lmGyJn9y2gk53o0FojbA
s7cp0sSxQqjLrk3Wm8LTKsQN6XjwbUYFqQzDZ0YICBEUmGJGOZ43heNGJ8sZM0EYc8hGK/Ib8WXx
mrrRa2nZF/5WK0ljSYvmPbWMb4hrkLzhUSbfXhB94XfyIEubfEbz3kQ1vCklOchFkpY0/+rw0bXa
H4NREu1WmuN53BNkFV2oWxVt+ietTO1rXDtvxGgWKyNGcVAYs+i+oReY5a3caFmKuJKRWNM6gp5n
Em9Fwf9imoiL9ai96NX04iMV5dpO4Cz6t2Sbd73+6FNMtE3yWxLq0ZWwh00kx7FfJVTMZ0eHY2QL
59zqzYOlN/naSwCv0YCXl2Jyf0YzmccfLhZxsW0EiMdxOtDCoQt1oVW7YDcijwPiZQ5cXmbPeNKb
5BEOYbHLtLnBxhI8wR+EgR1N2xG5CSLeFNh41bx7BH7T+XyV4XSrYizCuHXtHduti12+awaClxDi
/SZEe3LWCxITya66lqVyGCggxdS0/KDPoXJMlsEFuQy2G06IPPNZgjjMvAqVQChD49JI62V0U3FG
J/ilkrWzyn3GexUtvYAZSK6TbSSitNr6lr2aTCfCVSsAZ9YsFW6Zru2m9nZuTW4KOcynPu0ADw3p
c2KOLs18ULMjaPr9BNf06g3+z6Dysv1QOy0mCf01tyNnh8zyMSqpK0qp39ic5Gc6C5iG3MDfhZYd
rMB5+ykt5xIOei6oi5iebZl5i5Xptea20iv4F9WPPtFhlZffxwCFgRmj1WhH8E7wGRHVGG2I0tzJ
nz3fO40hXRxSuwgFcqafgUD6o4TEPISEYoVczNtQY5pcxf21ZTr2McBsttfrEtXAfM6G7k4fivbY
dK22bkpI5Pp8EnRBbmw5vC29LM8iQr5Sj9W7raacS3Xkz5EEKQXDqtKEcUIIaOBrA+VH5ZrFcb4u
u/A8b2tVknnUj6CFneLqdjSNp54IIKTA3SYZfPeihHNMBjs5LGVFM9cWkdy5mABIB4OutBt6H0ul
AWNhZrDANrfBNQn3joQsx8+TtyEMf7j7DETWXdnX7d7xsJ2UY5yfyrCF+YVPdN1pVnfp9LE+mFGL
+4yktYaMUoBj6rA4fGrbTNaVyNqNP4s+dDuhsVqwVi7JHo7rzzS1lBQ70WbXP270mJjsfCCMcxi1
oxV05U7DY7EOm7LfGD6pMVZjmyu74wRKPHM6EE9BGp0KGdKL/m3REIeh9cxgJTqYWl0cB2e8H0Qu
HhSCP/Rtj/lI1zw3DHvf99NqAcb4BeOhnuxYtxiG9aLwHjJD26aSKPfFBtU78nvko7pxSndfzvyk
vh3qtRl6qCa8bLxiWFOXKLlaJbs5zU2aXZTgYwZLxrXbvBMUinJ0gmeVWKTCYDQG8fNeF7q1d4M8
3zDsHNedrL+WngDeDW2Iao5cT1nyUpge2OiaC0F4Ugde76kI/M2Auv+hkO3ZNTjw6W/X+1aob2io
oj1rhp626qYD+DiWcfy6XI6ylpgK5J+0tIcKW4tp3QGWo7Vc9R0mtNjeq5qLSjQPobMJY2Nu37fy
VRpm8+X3cwzx9wMWmngT9PYE+7hDpFp72bae8uuoJhAbeX6aGuAFWfbN6K1gH5ryzQysM2h7Ippi
PDWOF8RzQAilz8yIEhha2zFjbjIPXUOuFHz0Jti6sM/RJ5DXsmrMtj9YRaI2egglUdOy4rHSy6+j
EbgkwzyCNAbWEMv8gtos3sJVahFf9sWdRYJX/2HLevpuxd4pNoLLNNvofDdhEF8n9YEkPHkjGCAA
pyXD+6jhs5jKrH6t7ea9oJv+7rgJkaSxbC+1n7QXmIcjWElKl9/9LnMqLEC7qrIYruAfVl0KUBTt
k9NUr8IyIBEFBEn7sEALe+iOieY/VU7ENNS1OroV4LoYXjbNlplidBaDDSjLtX+6LsOWYfI7rLlu
fXbcXq0D06oOzlR7x8hw9rnvbsza3tnzoFREoKYH6D3rqvSJiCkZhIHRIze8E/sC7NraHbucjwT+
mWO7R1k0T+x5I/o36bObEUHtqIwFOSEJm7371iim9OL66ZkoDgXoKnKvi9yknrCbg9luNsXsiA6q
Gj+WxZoMaY5ORI5DI1Y0kEa3tV6EJUvo9fY95mxEYlYVYWNv2XO66bjrUkJVCTegNWQGsJ/D8i1I
9Pw5sNRtITpifURXAodjI1OxnxJp3iM/tjZGZZEdlYJA7mx1zGfZF+QLb12giNvaWUZ6A8PJQ9Sc
WJb0R6za1NSo7nqSPgiAZArXozzbZnlfHIsOYmjYZqhnesUR2MOVL3DlyKwmEWO2AJrfPw/9wMjs
+6wx5RbqbrJJahXeKTPSAVKS8zaQ3XLQky91ZkHeK9KfrZLFcTkXmzQH4CHJep5UfSIvAG4ZCIwi
adDsFEhnbQOXk9SnaqcalW2D0H0RgaavSP+sz/icD4vYZ4ow8lbJvB4q7AgpAu7C6E5x75tXvyas
yhThqRN5cPOwF88k7lNpeA3AMW02MK+rKrBWqQjt+64ptVNV/pYPufvgp+mqt9ufBHiXj0ZQoekZ
VLCuVFAeIkD+e1MU7cmA7Kp8ArhEnAzH0S6HndnTBdJqYJLVXA8K8rRGchLOy40eRtYu8YtyZRb0
rDEXxBu9QsiSSQxfEYnCdOmS5pyiMmCskySrpZEDGplxSk64evqc5sFUrwTUoLU1EpctwZVftRj7
rqmJK4fFU5TCqLIDpJ29P3cSsl7tFk9kkWjFBpNTvc4mc9oOZs/xaMTONen4zwMjOi+pwkE9QNJe
Yg9sMdaERy9xnGP+0pHnrhPC0SxMGmkEM5MVTo3n+/uxD57sUqXHEh5uagTBQ1br4l5XNdKsynib
9OYdm48GAqfZ51aSP2TMvorB8Q96IGIUQX75VFX9sWwgiDqCRE0XW9hzEyiK7An70VwQ+I5XchVg
VUl1UK9AVaz59aOyLldBHMo9C4x3SoLmbrlYSdpiJwiA98t0zzd/G/zUZaPPvNOsslM0muqipTSX
4645q2ZMoTzar2NZv4HGxC6rHGvjWx16ikJ2+9LByeMLKXel3z72aZZtckcbiG8gPQd4w7Oq7eoo
yhHbjNmwxmite7pfzpYpTuqV7w/FUUu6Q10ycdbCyNn2vhuuFicWAW0fdWHdMGKzYUnkczFW2bPl
6OvGq46joJL8PDNLda4CUV3950THETzDUxMLhrcm7Wafosx86HFq6oKVmHI6OpUu6IGB+JC2gvxQ
pNpdY4UnIzDomiUFY3vT5pH1Zu2JkgXGoX6QGJS7rLOXPE0D+NVbS6uL6z9y42AOGExF2Z8US81o
tfdadBEEcl1tMlVXxpw94oWOsYDRV2ZCC9oDtHkevzSVBq5vk5ow6UwjHM9xlHprGdIraZPO57kJ
diYOc0XPzucQnghSh8GbiTzSX7t+pH9N8J3FA8OstolvHbC2cz4G7YVkz000+5uLEgkKYPJTMyH6
9tJyl+qxusJ3zM54lza0LAamqAV6ZvWyXPsbEO5TpAMMgAybV56/U6n4WGRmJMoqkDJUAJTNQivx
X+HY3Gpo1CjVKZaMrNFu7E3ZzyZPS3Fn22G/xuyrr4eOtctzNo09NLfGUfYxU2AmAqcW596Lww0a
PYyDKdBKjX5zR7EugxUx4vZDj7FtnQd+dLMm5HdG8p6o1rvHOXQuinbYVdCfobJyFmnw74ppbr0l
yt1PGZFPjvPdF055yrQ5lEr44AF17T0z4dBF9L48pZpTHJsr8t+RIzt+sCv7YXwGzLwxLKzoxJ9r
e5wOp8Wem9SCxhU64WevAzycRd2lxyb6XHB1i6wUrn9qmJsql+qBCAj3mgTdrsWKfAbGv6OD1xFC
59prPyJKL+3ygdqWPTdco/aCJpPcwpCMB3as491ygxphxD76yvulrby28DeWHo4X5BfjZdklt5NP
77V18SfkQcdJ13Gg9Uhv4GYEWybq2tkUmXG0SRyt6t455G5A7FSYPMnYoO9QNQYHXGKsSdbyXHTO
NthMQWKzLZGqZCECzWB05R3IRALP08k4+a0oTohw7mMHUWmbIVVTuUWRAjuDMg/xs+r0WyDJcxmZ
W5Woco+s7eSM6tQHhKGT/L4Ud679xSHEcStbEBeuAQtYc+pd1Kv+Kuh8hqlePXpJtylUHj0WQ/ZS
F537qUoYQ2ArBprTiqOdo9oB8RGmL0RKRXu6csGlpc4nKy71LIj0ci9q8/WPokmLwnwDtfu9oYyg
iB37V01NT2Z3g29rPAAZ93AkOCAbgMMfA5OJ9WCRZE/yLI066eWnqlB0MmG3zxsWMwCXIIPuPonh
alfRe26BVyab+d5xyH4OmTmtB9A+t4LjUhGTF0KNdtPmVZT+g6vDr53GKmaddiwaCNhYsdSXO7Pu
QbbNLWDb6bPdAJRoJQ1lXzJp1Xu9GInWdOiXyFp7TG31E7ClfRJTldNEOODD0Nr4S0tBSucroEFa
GXTRgTWa2HPXvYd2vbYt60RbdcuooTg1muOvtVy6m76sUyQe6kaiY7aqi4Y5RdT5exup3ao0WxSh
iGk3HCQ9yV2QHsKhAsXRWTlXeoJPW3GdEOXuJ0M1W592A6FPD1qjtIMmg+aYc7FrteYJIgS7DxLv
/PpRsIvZ8Sj6sG7CLKRLou8S0572o4zNcwCOexM7sfuEKNrYokiuSOCoFdmcJ3yI5SvU9B88T/dg
2+riYiLcTW6i3yKtGghFl3fxoLQXNVnW2erpMSKHhZeQeVtJKPTeD/ClpGbwlqW+ddIC7fvk5+6V
OGTM7M+TVtUXr28vTuTLSyuMlJaibDa1oEeWDNoDZvjiNomMwnLwD4YDSSuf0CEHeshBFCU+QQX3
S63RkixMH8uf7p2WRHV0ytskLdBBwhp/7Lu7PpQJHS6ZfzwGgZs9+4VwV6Kd52ANri83ehvbsNvn
tpiBQ/axtKIty3h69pNcrpSw2/3Axmpvp+4PFWX3pQB1ZFbaMW/ZdgF7hgwFMJDi2i429KBr+v/T
yMTHrvHpF91GsUVEJCbnIKekgQxjr6MezEPMVH0fSaLUZIPljiRSNXWnkRx4raS1lhrt1sT8f2dO
g1h1wo1PNuqVldshBguiDB1hW9yZo9wFupIPetDHa4xFq0Izt3XtOpvetOY0IA4zY+JyWZE9ZPZV
cYg9H3fnaGXrOh40oth0bRuNA1dfFiTMC0W/oig/EsGeHLu+efHQ1TxWzrAJxtTFI/zWGu3zYGAL
ztXYHodEa3dGGpHakmEYVcW4jsx6w/gn+ooFKlnFkZ3umdYUZ1MO7bZP6H7hsHFXpJqw+wvSc59Y
+8lxxDY02G1RXFn7D1UEmEup0zeEsU27sKOl2ZuAfru5JIxKuIFl1uLasJkd9uzQgQ6rRylH96hr
iMknlbzB0yWrp3OSLb1DTGg5eiWbNsxGIe9BSuo9JjZdNtn7Ba5FnERp3FTrPvXkZWhGbbMEk9mg
tVaVO8KpEo3YuNMQ33kJ3fDcCtKZA+3vYya4IDHdBzfWzyVGdFLTvlhTGIEkD5N9Ng/AIj3vt8pN
ZyNuU98I5Kb8iEHjEeIWc8SS4zxUPqj0KTMAMGGuHsbJvx+Kz4qS8GmdMI7VWOrqrLzoqGnGtE6U
rj+UlTqimNrQ2kdDR91/yVrF4De61Ox6J1w1rGiOserG4FVEgbYh+isl84zuaQSwJJ1jXQ3voNnd
t15ng5bkgFkoi58kcPBN5LrPxvBSiLK8ZFUGh2XofjPyVB2UDxK79dp6Qy9oOHnll1Zg9lUcEDub
DKF9gr7jLq7lk4itD9Rv1mny22NYBCZnGvnKQwnNRAY6lU7foITMvWHnFNRBKXrbfUoRiliNJDLS
uvSjblq/lUGfXAIQdKaTxac4rD60wfzoivDBKKP0VOTuY8Mmca+CZiKzAxpNa/W3APLhuW7UvivG
8uwJhoVtCa9nQifa3bB/vVS0sNipRP1JG/Jpwxvan0j30I7iJpv6Nzy9+qnrGvh3og8ec3taWRZR
08rW9bWVR80hcv29Qy936TroLTM4aQtWaas/F5HSjoqUKaRmHqKHfFg5wZDu0XIgdlGkjgoljwC4
7VVUkT8rlenQ+tcOBkOwkQxpU9/6WfpdDX27w46JoaDBUOmkxOBV5hg8qNY0yGNqBtjn2INwiK9M
sum2SOUHyA1UQgJWAcLMNwFXO0oK9VDSDV7VtO63RpNCQWCOfsLpQDSoRqI9yEENn3g33osJQp9t
Td2hzEOHljT8caUyY60yROI7Iju/F8RXnINOkOwU0CYfgUGwK+mx6A7TlmZIcm2MmS4w1iCYacba
ldHNfaoNXuZmT8SgOjDOpG2hmfd910GflclJ9GDjBFd1gSOE6V/LlstIDOqbYM7WS5yHyD31snXu
0BOlqzAM5NlqarG14ZHYWgm4VZY81TT/1uVxdq0iNBpYqZmFTsVF60dIbEZ+55il8dgn3s/SIn6y
GiNmw8Qus6YzaktKozvD3oyo4IqCLgghr0HgdNfCbr4OdehdpBKv3iCrjU3syhEHu4JcUJ/yohxu
sYo2SCj9YymLj//L03kt142kzfaJEAFXMLfbe0dSlHSDkGuYgveFp/8XwDnnYnZI0T0tigTK5Je5
srVjZuFZO0vAjX1cziKRx53j6+aRjA5CfKOfkg/dV3dEN+OHUw+4c82AbG/uX+oc2ArffXfrokIB
9RR0oYTBp0gNDp5TWZCNFdVpyjqKiETNQaSGVmcgBIJqkReV9fpeG4Y3/hBayTqlbd3G1E8TI1Uq
sQp1auAsWi7X/iziZB/WKSU7aDM1kbg1nczRnuI6/gYzlQnirN9Ty5Z5sj4WOsZc25ACorDWb/SE
cuvQ8zpsF0PNFvC2ZJcip6j3E5rWhg4HC5adw+VWds0rDq5sXe4lJIcTxwldR2aZvCy8YKfYq4Co
DSAKVJpET6o/TnZjTM880HfLnalOACPQy8PubNKvNQzUzMRK/5ZnBb3EmbGzFYItM/Ye917/rN3M
OtRiStaSG+ZjObWko9gNY+ycpal0GiCkDkhmIGhsNzgtLMqe5vk9zgp/NUCkzgQ9HzLr9ko+k9D+
7GpQK7Ilqrdkx6IpuZdtpm3N3oyI5rJUJg6u5ijynSOgsvISkEpipKO9bAoeL11fmLswtp9pU+lk
YME1jJROgGH1k73VhRQ2hfQ5FyOpdDKWTHbCYc/01L7H8kcfCrVK6u63iVN3M5ltc8pMp/ghYZjk
3Uvoff2U7dGh5PUk03iiU8QxsT+kAVck8hVIco+1KGtBXplTjMtMjlFN0T58aH1Z+d7Of44XCetE
oJ49N5g0vFpJd7VtSuaG0gMlRuvD3QoKUmIR43TVedPJH5PkkLo1UkbAMoNEDl/iLac/9VSOpVyZ
nC8B8ZrBSu8KCr1jRW6+5GSEjy3ZlhRfHGp83XdqH7sVRIDjkvRFmLxoxadj9dkxSMKHDajjoMtd
4ClqKpPo5xAW6mfTsl1Yxl+ziLVdOJdtGqydV49K9D4ggVZFSrsOaPsrP+pgaiSe+OZXvbFmbLCb
mNLuM2TFj17jslmFhPn5xiRMObHkdPyYSBbRRAfeAoFB0to8tfhhWqel3wz8IKMEYsA0U50h/15p
3+R5Cgb0eYSa1UiXG2SiJDlPNao5MKpMp/e3rEu1yajkqCuzu9GbuBmbwL6OfoRUPCWHydaSl9Z6
zbrGw7mTpZ5cogb6exMDhdDl8Oos/xBHaX6UHcCO0PX/eDis3sJoggURjVs76gAeSf9dmxg5hMKd
Tq7dSaCMavizXwQ5Yk3xBgneRHPBSKU5pK+rPqYrcx4vNToZ1HCgmTwxtGNuGDlruqPoKELFkQBi
d6JuMBqjARKq0AP2saaiCsabEQdVcWRGOxwpprHXg1vkfD1kC/xJjI+2f3rxezkaHozl7q8KlPGW
+y73Itm/GPT5d7BPjDWTEjBm5oCNs8Lx4mb9zRnxDhpoUSvIoP0Md8CdQpobsNXkNiuDKdWNLA16
gFU9C37aQV1rd5f9jxM1wfmAZPSP3ODJj1P9WBLBfLCNPqqAOWU+pBLyLFYOFpc5FZdhTmJCdFMp
CdbFITY8u7H2TxZ2603lFsaK7Dz6ksGlPu47c596yE3C0kpAHTwgmuHmhDLtegchD8WnS+cMKTWH
y0inaXONOCxD3NYmfhKk1R1nCrapbrI2sen9jVz8LA2X7QVqUOZOtv/SwjHs/TfOYi9QBO+MkVEe
kqG4Lg/XRBCmRkSehxqmdaEWqlgbEaNoe96FqyKedyzyldUUW0dnjphYQ/8x0rhCFb2CRIOOmK9g
Ya1Hq732MXzRNYPz4tjWtIcqm9mjY3XRW9jL7OZ3KBQuGaXVSI7q5LmlWrtpba0XGK5r2ym4QcTf
OUbrZSSmKmBlMe6VNQND7VoElb/3hrhk8Dr0b0SIMMNwSplZHEKBJ3cJwtEjyYQHovSdIC3VoEZd
bxb5QxtAAPCMhJzUU3FTPhY3p4AE5bND3lIxbBRgn0vFSPESlzbCk6bp26AARalxkW00sILS7OKN
mQ5krqQ4Upyqnxvb+G1RNGRByEIqKPJjFjW4PAbKPrwOWp8GSyQKJgocfO8yVNqc1mlGKi1ja1fC
tVmBzYnQUCLns3bDt0l02U5HUtmnsc5ZVbm7whcfQ65Z66gHmuO35t8QYQMeD7TDRU+urTDFC63r
O2jHGvlLgmLTYKlbRgXXuovDdpsk1cNrRpts0dAcWhZT+FSDf2qyhv7CZLpWongvEVLSsLLPCDLz
OD3jZtMB55PBs5yM/oIgfk5ZTM5DDxDW0yvKAXJBS4oiytJl8hlY3jnHK7nLkm43JBYQPe9zwLnx
GRlReCJ84DHud1hEvMhf1YlZ72y4oOhhEPmUi+UyA5xmgjJa86PROFl06YPRRbv309HeUzzHyLGR
fBUdjR9uw7ml6ZL9UFTFVkhfX9t+1fK9Cr93DhcltxUJkJxiZznlHoDcV0+poOmK1FNXHA2XiqbK
wcZSfmrQ+TkTgL9Mqje9H+VrcMfDhFC6w5hG87ubhjuT5WhvMFDnp0An8eAfAFFNB5+Ws41oTcrg
5mfR72QEPY8K1m4+YDvBUNJHFpunth32RMkoaJkPTEzIsi2QVFZT/vBdNGI4yzUSWSaUmxkJ31vG
oyPLfSF1W2+peZZ4kpwNuy3FgyN7QuVc3XnPCImobEggTjwOKcF4XHWm2Xd7jUqQnSLBwdnY8m+U
iX/D5a1/XT+tjkJG3eYFqnF+fH1JJI/FoTIHZmUHHvzoUlB1kIQuHuueLYyBebOF9pEy4Uccjjel
FxZnPcHhsPyNBE0956wjVehPzbowDDrt0WAtakY3jHUA2lqTcwR9AesuxQiRlM+2nsat8325AjY2
f1enl8PFCBy5opBjQzVr+TkG44Osb/RQzWwAZ2DJCU68gX8v30PkTzOhB80cEJVHTX8t7IfY2Pol
eyctv2dBtQ6IUsfgpgS9y9I649lxhUyY8G0TD6RkbheKHZbG1AUAU3NM2Fsx2w+0fDoPYIWUevVf
zeO01sqO0XkZmnCX5IFHW13g3mA4SeRjaT/qI408JWfBXdD95UwR3pYP5hreVmh8g9ZVE7h7Re3Y
FbtUdam7dW45K9wH4o2D1040yn8MhbE3jarfygQb0WKTcEQQn5s81B5FqKu1wJ231ynO4q7ASDWZ
mRqhHo4bVeKBUvNxwHHxZSQp5RWinO1+eBaJfD5Hf1o7AUKckaYY2NhnfyIrlz2dnRlxoUdVmH8F
rHKaiiwqNpFaVyT/qluWAD/17P6XSHuECRpeTlgJg7Pf1HKVMnvaa/Fl6e3JRfCpRZZ55eTrrkav
+hPg1d2FJlEhpXfoIiz/a6GTl2urqkeUBjwwCQtvuZy1Y64NsAbKU5q5xt6aEMmmkG6i0sz3jZv/
mYijnsf5ozJTjnJFh89S7lNCx5hrdP8ojIzmXB2sXBolwYHg7PgwC7zNnhzkanwGkx2cEZpGSLCm
BhEBzCFTQX1uUgZOMGtO9K7DCDZyf5dU1n8j3bUhSuPWw3KxBaHsXNIxsb9KZXC8ticRF2+NSbJx
pazxb5cb0R7fDtqZapk7ZJ5rr2LdHjbcP8LzNH/Es9eLovaXwRUTAz59Sph8ws8MnQAIwg1/3rDh
ysQVA9DnrkV2PXrpMD1dOtR8qkRC2/Y+FWwVBltFs/ueNq6AkfDXyEPnatcsDsBAnGtn2bQ5en70
noS9d2jDgKYPUyYry+A9Xz406WLE1vV7OJdgRMTDOJHl0Phn40yMNLqy7YE6QB8l3ep15I8ZWhPX
BqISVUpIQh5+Z6FPCQcUvoMe5EsTEPxWyxX+QLt4Wh4KWRm9RYKjeayRPxb2TThddGi7vN/EiA1E
c8dvDurF2m+t6GzXXbuaDMvfW6puDxQeQgkoB6wTo33qJjfbhzrDdsqK0Ha84oPp2bhXhjhYighJ
mVbmz7SVq7j2gsMI3uDgauwxYV+5n536xGj3W6tigSMHoqtvMX7V687d6lFPV3uLc1mNJV9XwiWZ
bf6jsXBoUAzGOimUs+9tc29i7MLSJ+xnNiBA2Pm4F5mW7XtgLtsMDsZpqtC+jTIjOOJXjOarAV2N
1fEhBYdPmeMaHYdc7kf088OE2sBC5OcXEgHIJf6U8Uo4w7U3xLML0zeQcNBetc5csxQX+wTDHMYW
6l6KdjDu+gDRO2CaQyvW3SGQzoyKXgGtaEAeEfPl/fbM3WRb4Sn+ScF2cUzQ8VZp9c4p09jj5ZH7
Ls4s/Fp4GSCJuEcSexPvrAE/29SDW1cN2HTqKIYubP+weTw/kHQjyr7nPgrYNFEwysskZLodlR9t
uzEZ/pS0kVx6Vvf1PJfZlm7/b4i7n0Ml6Nu1nJG7n6RlE6UhSVpEjk5sl3t3BdjlCqZyPKWN+FXK
PlpF0FV/0GoboV1WuKwEfDAfzLVIf7k5R0rDKbTjEJt3pp3qlU7+ShV5cWg69uHAjoe3NhT/TZpr
vdkYkXAS2P9l8iPwp/ZSyCHYFqbz1jIlSgBCPobEM+/+NaXWh1oIhrFLzjONqNVwzH8e4fxYp/+M
2eU9SLjkTh4nm0I6I34fB3BIrVtHhc69Za0Ep6U5796kVWuaJ2y85G16IknT75B63J2p1QIruvrN
8GDCUEFh7Tji2DD80TuYCRbH2ZtsV+mh5+Rgzg1AWuTtG0dDeufgfkwAe8zFVfG+C5ge1iPzDPbw
ccfEU8cqGKhjE06PEZDN3cG+BIYZfY67D7WDlTReVHnbFftqxHXDxLz7o6tm96bv2vfW17RnXHTv
0BTMFed6YH9h7oLr2BdctNehyNVHJCq6IqgOOMHeQmD1gie5rg85SYOEfZFBbE6d15DNDRdD+g7R
xjlHpgUeTQVbPwr0m+MJ2vlmC06Kj+oWRbn9waRQ0JjDSTRp1Y3/cefxqMEe4Cb2mdYfF+O6auuz
mDh5Z6qNtz439vbrMto7zXBx3nu7yC5LQXzfMjyEGTVtFsKNNfbVNoz74rgs/IbL0swo+9JFWHJG
r7jFnj/Xk3jeBnETy4GXOhuf7yGVHPOD2kxkR5jOnkLHNlfUARVcyvVgl4VkHQrm3eevu5fHkiHj
SayYYAZUGGv8TEfDhmAN7Is/I+GyazuHOO/vQT14l8yQdEyqGgysTIetrYczqVGqx3ITjmW1QlP5
4Cc0w7PMQ21Tm4DxWN+pjl24n0hITHIWZ2Xn3x1QKpmCZrfUbKUJgnsaaeOqltyVSBRflw8se+4O
tCo6cUCHxMpqx/iM6WzjEKY5VVyOJhCcAxCpO/4CEJKp/7OyY+2Vy/A9V9Nw0vqmOWgea8FAF9IC
RMdH3q6hi/zS0UlAtHnaO0dB/ehnHX+FFu5Janu0rLZQk3JRHHOr+S1GJV9201nU/dEO4k5Qqkue
uVM9f+ShV236aCqPWVmtOYSHbwuxTmX3xYCcejwLXyKpweBKg8P5Rn4aGZRuP8R9DtYh2JpV02AI
HoRO/cN8eden8GbVNLfmHshU3ORHSl+nla6F9Rb3kzi1aS9OqpPdwQzpD/H39uxJa3GILdfKoaBT
OMaSHlpedlh+lVcyP+SD7m270sQoM1boKXlXfgac5ndS0jmzUOmn/ujXgDN8J/6mdM3bayPqI66v
dl0KtJS66tprO39YPGTnWXYrw/afCnFnWKrDVPD/P0LH0s8ytOKdG5eYeGadoZZTWX39cvk9Volh
Jaz4qehF3NiYFh6xEdZ3SZil9HJ1c1oaGDMpDtnQ/HT03z0R81+DU0P1KCk+cmcyl+VU3PyD4bMM
K2xCXckknXlyMcnz141N9lV+zmYeSDmymrL6YKupcUWb4DVOTt66p74FQh16fbPp644Iqy9opFUF
Jg1NcNdn1aK5ayjHg5dG/TX0pwCiTiuZkEgGfhbOlrhLP1KjyR9pMqP2GEn8L/PCMSH4VP47fhSn
coKD6NU+MnvrnMwfJHHoDPAGsc2zOjkAEO325OuLo5rNqDFIEXDM7V9DQ5zwg3BrBrSGcp3/USbI
5hGjzZVFiELPy0uccJ5ZXBWzPAaf2jr3Pm0OKuo+OFxsMo4j30k/rZKsfncVelSkR/lDxRmkH5tS
0mGDVVzeyizQH0NTGo8+MTZCYWBuPNPlCDUmIFy95Lb8SpMV6vsAkdXrrsDeqmcUSHW1nWBPEQCv
LkqNy88an6wmTp1FJR+cInZczWc+Q8by0miaQdaTDxEO7D+6ibOBZaa0hTyNriGOvKRsshCDQT2F
N67kGi+wQHxK/T0z6HBtWVF9zYfmI+TCp5KRqCkQgYOGIQSUtfzduuGV6d6uh77y6Egwn2Or+9P5
vFexWTKcD4x7P7lYlnvD3/H8RbcurWCej+4lLcNX32nxMUWzeBvSEG69RqHimDgZuxme92bOxDYp
xr5Sd8KtNa+iFgDWsAY43Hk4AqP59GpPTnbKNKqR5pZ4SYXK7su7puckqRzfDddsE+Vvl+GFB+Pp
UJKYW8fzUmD50e/aUtM+znDryz5/ZYneYZtvXoR+oiPY4WpVCAsvwbhvZEGlKFOyo5cwBoDO6x/w
3Y4HQsT+I7VNeJMYbjaqLo6VEfDTS0R+wea9n83sb7GXPDXAek9DErleNNY2SPTTmGaKwnrJ9UGr
g60bWdBuZxF08qLhgbuYV2Ilwrpmxqk1rzaPstOQ6eUqr7pmZ2h9tV6uJ0bvcViw8RsgMoprCs7s
Elk8FJw2rnSZs7+MHBE4dR2+ECMIJiuH7hR8rw5WHKefrkMW/lPEY74qtZk/a/QBzNkNoGblqkkD
An1oq29hebfxAa180+qsFZVvpBvcTQxk5EEweDvOia8UEOlbU9NgoMhOOE4Pn40Wy7gnb9taH5Ik
Cu2GsCptr/eIh56tvtbOzECMi16xwpP5Orgut/I+uRjKHEhiajYV1HwzVKeuWLDlXTINPXBh+l2m
JhNwf1BEzedIV2wQwrRhrmAWGN6bpGHqf+bCUHKdR1lZ4l2l5x2CUGOZQ7CDTj0U+5FwI/837r8V
EjDjodlT078Rq8JJDdASrBGhSLonEqay5wRTwrm3y5C13/fXmV4HPhXdZnvuuPcRpzROIWFEhvJV
8y1Ms/DcNBQs9zgJ7KXMhJXA2uIdnZvlyvbqlVN7DeaPusTdLOTA7HxIeqp6WoHtuSnlVtnBxhaF
e1o+aHh0T9KYCL2NTJlWoog/3N7BWdzZPnlagLWQ1w5RpP4VCJkwGGKmqn7MFzGzF8gwqjVzsO9x
JtyHa6fOlkOez906QgItwne7MYsT116uKBjets7yqM48XS9Ld/lkNqsIUWnTRvPBL5wLlj172gSN
oe8wQmvXNnHE1prMfSXicqsgrItqyAjF6m+I0uNauTh5eHICzVMcJ7Rjk9UjE8MswoyHgc0PXeM5
Niw3vhqmQxt7FDjO/Up6bIFyKRvm4Y2GiZMb33yH94P8o01kB9Jo0p/oiZfQbA9L+pJsKFXbDNnp
9WBIwhPAv94V2s9Up4ncNyeiAKxq4OsqUkSPtNhNNN882ik6TE2qztF8KKWkVudgvM4KOzlqIv/Q
RdMekSbp1PQKdR4rKrjIb75EVL+0gRnf4jXN69Y5Yn4YXrU1HDRrOhuEVPAhapQSZObuay2K/hS2
aB/EE/40UxmdEeXCtW73/j6IiJyncfMjKLWnyXz0m9TdX2w8VDNX1b3BXAw+WT/2c4Md+kC2iicS
Lx3ZvQFTE4sEJOaUA9w1nsg1s39MxwxuKYcbREUU9T9jbe4irTlGFURHHED2luSRPNBl+XJZ16B4
rkxVk2wdqUPc93oXkIRuiefNdrJFd2sTC7yUKDoGZuJ73iYZdoQZHE7IfYswQsAUD+shHAp2dEEc
cTn9Lz81Kft6I/3G3reJUi81hjyePiEOR6N+wuzf07Eg4tnJB1ZkonHFGG6EmVuHgCVvzVs3/XAE
i51jaN/4VhS75dmZ2rM+eQGSr7Q3HkOAsc7/w7MLlNhy8ZfSSD5MTn+ZYu3gFf10Rtn7E1sp7DAK
uFaZbIKbohl03Q3YTfS0gYc7gdDuKErBkdjuwibznh0e75EzJhTBkMt2Pa3GueqgixzS0nhnpF8w
Surr+lUMxd8kwOPdjlitMnPjGHn/7igJeJ0RIKkzh+KXmjuj3VEH2UINfqh5Bf5yBWE0/7MQMrWC
fqtQd9G4I/c/o2vSbWuN9bofhmEXEeRdKFoMFvKjEWRzZZeMdvkY5XtF4HdtdZRR6IP8rVGaRrgu
oqtc84G80fvq2VyDbNzsq1ba2sWqSf/ZeceqC/tyPQWwMJquwDZWZ8bGt/BGORL9K0sJoVJeEt2q
Plh1ydqtXF7s2mlWpp1DfI/S9uIq3mxtJHAkGWQBxh20QzObAwHZaxwi8uiklwylyD16SDjvUoTm
janId4kPN8Xxtueci3lwLqtY6AtTyAaBB/EWTkb34O68WjbwupA4KrVMJ0hdkv90SMUSk7hahhxX
DSaTzQg6YyPCQ52echqPXwSfxTZ2m+hUzStu5w00HM4U0nms5I9xclUPL6gZQYApP/tOAgIzHs7U
YhCelVW9jaE7rFXD7THFSrE2PZ+VwsWuEEQSqGZccyptgU/qSd6vlxnc8mHqcCQsd5jno/+qobRf
vvKtF6WWH7a24zzvMMqn5tSMhrtusCEAsJOHr1CTaCTvkma/C6F7PuaUHgk6aMeNQCq3a1N7z4K4
eQfKa09A6ofMjhmdu8nO4th2kQaW71JX4T5W8EiaVP+me43YD25P9AxV/Ka5Ptpaob15ZdycFvVU
N7V8o1ljsY6Nf12cbhmKDd81zL4bK6hXZT2PTFgktiH5RsSZVjf3EMNuuluzNTecSLg5Xn1ssdiO
+mefagSHcHzoe5j9v/L+ORA4uueOk92HTDj2qmewyXaxTTqct91ceyOqApJ+wchtW0qo2RqS2XX5
KGbm3vIrQ/CyEumnZbLVydfzM2xSA1cJvzPoJ90BSwSHaXftGU0KbTjR+zetkfENOvgPIiJsa3/N
NscUavP/SDgyWRGQYc1R5gUj8E4ryB14Hsf2LhW4WBqX8OTgNa9Sa/SVUf9VVRNec3ana1JiT+eC
sjKboH3RtQCq0YZCwitMhnJeYCzSjCrkwDLrrvqkm3eXEZ+qUQlamVSboneKz4w9lfZKKmJD4BqY
53DiZtj5L8sHIvD/foVKRpCIF8medd7lbBwzQ6c0zMUzzYX8iD/kg3aW8RSo9O8yqaGh7m9mZbDg
5/lsP3/EpoNtKGF+hjBI8xEDTmug7LOarxJT2jhr2OPFvqsC6rEVV1TPTX+XTvVdamZ7smd2R6zk
2ih4Cw9zfP9uaiwKdoQZZ/Cvy997cYItH17tGuxSfG3QFm904HwLM5O+klmsonLUZJKBQKEH0Q7y
n/vpJ1S826jFFIHY50EQgGhrSi3QLImM9LdCDdauAFxCW8BspnT5ckCGhM29oXjXCYHVtIrvud+6
D7BffyIGNNvUEBiJnJJzQAk0BCH4lgZmsmkaDGVfk9fMfi2eTPyI/29F7v2J6CXWcGGa5YHQFoOo
zLl0ISDaUi9/TX66aaoxeEKtvPjct3dJqyfHzAV+5Df6XkgsYeTI2DCRF3ybdBTDW0Y2XfxyaUsf
DeMHEXdG2PAJZFd1+9oO/wQN9H4H/88mbMzqreZctw0Z7AJ4SHCxaVrDQZpZ1Ndfv7G7PaYjHBVt
+ydjNFBykrWCaXiDqoQJwfDdJ2l+eYLRXe/+Zx6Yh/l6fyR49bFEFz2bg0roqW7ntLlNNJ2zpXJ8
OgrCgqNvr45L3hYYxUENfkCIlMW3UdHZSbXnAlDW4rLD5Yh710mZ93Rh1O9Ae1AbQ3PZdrZAsYAE
VB8XiZyP8DTRxDkGHJP6hHn5WKa083QdMnNvuEyp549ezX0q5SkmFYDFJXgStuwvlp9ece6RxcK/
uarsQe6mkriqNWQuu1+884zUeZ+KNN/z2JBb4Yd8JrhkHCg2vM1X5pEDVp3MDuohupbV7+XfgOFe
nfGVrnQdCbGuAdmOHss5X9LRYrB06v0CZ1DTo4Xb7l3RV7C81AW0ppWSwjokk8F4eUynfd7+FJol
T7I1w33VjzYglV4DEeEN98Aa//fBw5Jvh1ZhFQT+4OoVWJPUV3QAKAEsuqCDdU6TU5ak95iI+D0b
4LqIbe6MZRl8Euz70WdV9U03MZehSOwFzkqSULZz62agzDB/dN5bYNbZF7KixaIw3zUjvP/u1iAD
RX8hrhBL/wYwbJ0W2DgRJT60UnzjC/IOrD3IsfwHzsuvXBffi1lIHw4+zoLlw13S5Sludd3LT16b
zt6tOX5Lh/cFCq25R64DNjh/6JGFwcRSL8B1CN5z3xScul9DR8+s1Dg4rwzDHnZ5QoBujkwaDUXU
9Ftuakx1WBeYgPcqeG/xNV6UXyUnl1D61+9QNXdJaSNjgPT4EH1H6L/A3eo2ubnLCbxB8NWtqz4I
92g7xsnUkAsGx//r+BPJBtnlh8S2fjJQtj4DzazWsgGIhbnx3zISrfL2VnmNOrZGFm7dPM0xaDMq
lc6TEJvAoGRfnY6pANhrtRGWdxc+VF5nUth+BrvdYelONyDUwq2TJz+iElgeiTTGz0Ho7ww7vY38
9KifONo18TS6finGrZhVCNaMfYznnhL1mJh6EhgMGFJEJRq3N1qWvyUd9lIzSn+7s+s6gNZP+Ky8
NfTU03Rur5jFvMc6A5tlNSiqlsdbbzvKibWZc2ZTUYGz+rX8U/57xm0Zl3bKg4BmFw1wiX4iKod5
lyVl4zLP2/alh77H8Pc6REa2EwbBlFBMw7O3ineB4adM7PIqrSraek2MKaFxzXshL4P3m2z3qlKu
+E4O7U7RCbzi3lc/uwNvJHEPyhFxLY3HXvLCeJFVbfTxvtRKOhJwWKnrKdSd2jktDiqMH5y3Z6ke
iISLgsPxwUkjElrCMTdi3qo8yioEkZPR7fjn5TGMfUVETgWH2pnQB+yReZve63BSUv3qGUw252LL
nOYF1bmUVwXO9xRhZtV4pKqJL84Wd4de38FI7wJ3yClsvFfrIGkEvkO9mqV3h8Wi2ozqp9s1/skb
xmbXSss8aI2xt5tMHSW8UfJdNU0lwLnXnfB+VkyDh1Y031TG5YEKy/IAlBUH+BStkUnDo2tSVbLQ
q7CgxbtS8jPIBtj4KzfL5qhnd5lm6lZLxw3dArKHO8LYNu3xDPhhMfD+YJ9i5gZ/zTL+6MKuz4hK
3S7VGIBqRfkPTdbfuDovXQIHeA/06Sf6kbVyG3ZNDCfDlt7XK3CI9ZAortcFgahm4nAfgASqxmkz
uva3xv9EsWsxMzeHeihcLJGje1bzx/JbS3LuG21UYo8c15EqJSoNk8R4gkkwnnUNtNzFTpdoQkdp
CP03H4mFU5y4dIO4u9TLPqXZ+s+Cm54fcE3y/TRY0ftpPTOvxI9sYbmIJ8/c0qoRrhtu+fitzBpu
Dv0CIiQjo5R091SAQuvtsvSgK8RLNcFr2ru5le67nkO/PlnwIObQm8r5CeXZlB9GI1C8U3mziufU
N868z1Ex0KrwHKx0NZ7dzu/Xou52al4b6mzyyJrgvTS5/a70LCCaU2rpJbgkuaKLJnGrcGfN3urF
LtdSFpFNMjstfvnStTEwYvyJbSdmZqz4pnX6ZbGPjyGHzMjxsfpH6W65SmIqTtZoSGherf0isZtu
ZAxwi6lWctHH+kIQZuOUpfquF8m7rgvrTLpmrZcYkLE4Yq2YexipxQmNMdnlc9hQa1S280vG3p1V
7hWdAdulFyYIMpYlQnVx+2L6uiZl6r8gBW3jivBS9Fji9WWjqx3+xx8hHnwiAnyg2s6L8nxszAZd
rOv4Hna2/tJMcgaWXcPb0nVC2Bh46HBlbGigtJY4vdjDB/OcI0BRwsKVMnQICbuKWsavEw1a2feo
0+dUjE3yIdm3IfWLpia3o2TdBr9zTYN/jBiYAgUTsUU9es91emhrNZxN7BzIMIDFuxHalluRHmIF
OHfSGu74WCTCakFPTuymF6De410rkmMtGHkuVlG+v69wisJ9KYcbvGFzVWUkr5fDty/go7g5DT3c
udNrpKltUdQGbZ+hy9UwN5828/BysCoYJ4PJuF4jEcQIZSdci47hmBWRdY426GufiuRYhqEiLhk5
76O8O1NBrs/Mmg9d09vjyCAUD+rUfHi4hE8Ct+LK8UX9YZT5T1dn17NK+s1n+/uazgiwYootWzbR
RWbFyvLsEht4U29CH7ODTdB8M/oIl0IM1ZbUr7Hu+iY/gFsDg4q5COWFcaEPGS/U9Uvr5WurIXuV
zTkvu9SxZMrUZQOPH34dRvs09Rl3ja3AcZq8sFZDvKIBi/krhSxc05gxNtmh90txzjifYYMwHbwf
UXkzq4oUbSqTh7JyIgmmNXuQtT1nBFRW4p+gj9aJkWbQJm3qclteR73VAF2bBSmftFl1PAiPkZfh
OTpgSOFH0tw18x0JMOIlNCviAEV8SBrmLY07r4cyiNYucqtiEoHF2PnFlImwSYa/uToUrnEmspEf
fUOiS3ixvXZwaG/Gea1YPvj6wgsHVoTwMtI4b00XxXzUmitmvrr+vG0zr8qZlzSk8LwSxXEaeMxb
qgnzTiOux7A2zIghtKWzcggCnyMR+6fB/ywYFN+Wj6jRf0BQICTKi3y2hlijITx5SCWcaz/TFsyE
+28Vc2s1oZshIqA+6hkbW5oXs63AUPUDPf7/mDuT3ciRLIt+kRVIGsdNA+0kfZJrnrUhpFCI80zj
9PV9GJlAdRVQi941UBXIyMjIVMjdjc/uu/fcm7rs2pt+037dBLCs61nbAcd2dZ0w/CH6jzfRx2q5
9b0JQP7Ew34HIObDiFx97xq4GyTtNJeM+9tF9zLwd0kN0Elm+q1s7ufSZJSGWPuCQBTURf8GGQxZ
nQwwvHtFi7rTbvyjKH3GHKJYjShFh7H8HS8NdXltWRN94QdAiHnGoPVn2vvzgxTafOzmkQszVqUN
T9CyCbyGXcYntu1LdMuqvJ+n4na1uvqi81cArvlbqRP9MozNfmDEL02V01+1kV9a4GVXsWDUHcv4
9M/VBW+Jc+PhwCqW7BVUhA4Dkc962meHP8OztoE0Zg8DpwTX4xq4ArEUBbgeHV57fX7wKNTgXvQ1
OsUxShr9PZfyOxqanyqvblSjx9f9jBEPE+vyVoADIVnIzCKmayx/RVAohylwwSUj6A/CmFDWvgWn
6q3sc9aylHElDP8BU0N2q8/aIZadfCg0KR8IQXmBYCBFypk9sHxogT06l1bZG4aIHU61KaVWu3Yn
o9Xyw7CWc6BpCf3RKREG3iDeIxHu6V5ai9/89bPSe8xNMtSyJJWtddtP80ZiDeZT++c3bO1VN9PS
XP/5xURn81Nq7WdWtBFIQNyzXpngGh9qd0OGzRvZiCanpC5o+sqHz7nRxxGzA4ujv/8ycqGceSiS
f/5mFi3lwUib9yiP3HNWEyFwkso7w4QYdq2XawedBNGhLRkFF9xCk8O12dWIo01s1Xa2XFMABomk
H5jk55TfCDyqdHI4HR3BGtOEcDpoQxl9HP/85UjT3yyV6kdzdVvWCUlR3FQpd6law0D359/w5+/R
K7Nou3zD55WuoQIearTU6EAzSG7NOGHbGqQUvszLn5//+SErmluZmOqYa83X8gdIlxodMm93xJ1m
PijGOaQo2H5/3vXTdjNW2w+d675BrIixzQ3FEWf99Z8bidV4XEui9e8f/rqlFPrwF0f7b1763yDt
f8O3/9tP/+s/Qdj/he4O753//Tun/V/+kf+IfP//SHOHJ/6fYe7/rUiSpnC0/xfMnd/wF8tdd/6h
2wCJPcqapWbZNr/yF8rd+4clLY+2CctwNjC7Bkn7b5K76f1D03k+e9Kw9a2XAlZ1X/8huZv2P6Tj
UpYudYlhz9Hk/4XkDl3sX3nejmZAhee/IeWGlKdbZ8Nm/28sdpwOyRZw9knvU6ymVeW+Qaohhw/0
ISrnK4aM0LVejRmsHjaQU7yIZGfNV9HIzs627SMFue3BaSERDtRfAvr7kGWCzb9JfRyZyAMq2zlO
r/zGgchKd3e6k6t1MuPoNtbsB6QxN6gt40VZxZOGCWJIDDJzia0hlMxkgSqKy6lSVVOa+twL7kdw
1/O6xEFsGIQ5MO1gjvqMXDqr6DEgezXmH66AqNJPbeYTcNCtu7LU7Z3jsv/dkrpz2eQEqSvrMOfP
Iho6v425YdfqtSjZgHej9+MaOi2+djychvoWOLhf2tySXY+cKSTbk5VG6CES6cVrMnRGkwhPRdvc
caa7FKbMOdFZonfxcx82jAsPEwIOYZakbLt94xH89RJcCGZLCd7QXvfNyum9XON5RBIoX0oiaAc9
zt9AY/PNGt5Mm4lMjPjF7SwKcqsgt66DJ9S3a0/HjsnSHmcu4xDtuuqQx2jJUfSl23ik3G66WI1D
YkPivBo0VruCuEwd13VAuqcLC5lAVEQVYS+NR4c25D7ACHABfVifjCFlS8nzSVdpBWkhDzLPWYmw
UZL256IEf/BgLgyNmoQUvoIA2hrC7keNszuV6yVNhB6Uw3dVLI1vDeJHroSG9ZkSvz6HK9YBRuaA
rg2wEPkSsmOkGjeufpENtf0lh4oXJThqPEUsNsqph+oSWu1Fv2IdObdZVO3G0VhPXqo9S6Cj3H9g
TWOAO+Ir4oIKkdB3h8XbjcjElAf10Ihd79gZ/Jus2jdWgX9zyUq0lBOTGMLJiD0KQIYIqmqLFilv
BuiXPc2R91AOzoOTDA6a2S63Xf48KBZHCBQxhkIP/pnf4P7kNcAXzLR/7xoYzwHGn2sp42MPfwZb
AjktbfAQW4suyMoq8WuJxwPjw+/IQKXQ47YN+4TwodDr/sA90R8GtIkBMgWx8Q5y/TBaex4ydxqq
4n7aPOBmXmyMU++jLKzBH9WgP3sraR2nX3ySzaQoLubmKfRcvBvZRj6dZ/TACAnqtPQTF5F49BWG
7XObGiP5qNEOGIVRiQxjRXCqgxxCwnsCf5xKT1JlObtbz2R4XOyVYaLLyQqtHfvqNgtGSdlyy/YM
KTXemKoejUTxDjeAHsYs4oLWmrZaxB1aq75Lsh5DqcNai4FOGcO9Ui5wWMwbg170QZdKxrbK4j80
Huk/zY8ryVl6InybxoedsGmnqidRUq46wf/ZCmgV2NZaQ5YmHUqsoUHBgTXShxSr7RqxNkEP++Fg
5BLY0cCYgKF1iZoHYiTJK8j654yXL7BL6vo6Lb23u5Gb0hCTrFvZ7WHQ8nmtbuLcPM6xg+VOWR10
4jnbJZVbh9Eooffg7oavhpuBY5AtNgk6p8kASgCZaVOJby3K31hgfSYeulomy+8iNaugoljXZyjl
UkqKL5CgEz3RY1+jIiijtzdx7Xg/j9othL2HsaUaCSsg7AYHj3X22nFdz7uMC6ORfEt4hmOLAXJt
eLuW7cCdbmxoNc+e2Ns0u4ajYRe1kk45177RS1ODqDUF7oAtt/Ly9Gin2YtZS6LDMR8jl/ol9O7s
k1GuOBuLb+h0erLevEkNC8x6JK7qcdnzh5xORq9Didl7G0hiFvjW9Q6BwRvG5sBj4bXI8QyPufQj
j1VTJedPFbHsjAw28G4dv7bJetZx0/jc1x9mVUsaiuL0wuUsssg1Z81VpRk2xV8iWBX9dXD92aiB
1tolzVQFJe1s5zkiZuLiIdY4pF23o2ukye42lwpaD2j2IoUlVgzJ2U4Si7t6JjiB9Gvy2jTYm86r
XuOQ9urE4bPGRZTYwWm10GfrUHU6nZaYhfgVHb50IwO3GNNrvbzt7E29dascti44CleeXWGaBy3q
XZ9lsm9YRf+S2q9WhxRXEO6WLMJP44DvlBKI/bDElxa1NzBg4uAfigMlrQegLD9am3RBOiA55YV2
wbxAns4DVDiLr9rCUYEJaduBH/TGsnad1fNG8tRdpv68s4rzFvAxNAgt2PxvSXLEoLgyOhs7FNnp
GIn1hqZF63EaLi7m/jNuDd6uBvdYCwz4MGQANhtIal7FJZuDgYj2XICi6JZ9K+XBsASN7BpLaPqm
9eGDyO4SrosTnzxK43b0993ycXAPcyR/6N1ofCX0d+JBE2MyTPi+uU+huuggFvEeZJEfLxOzvHPI
W4T4IZZuUK48ua0eO8Y4vqUp7AWcJROOHGA2mkgSClok7vKkPDUooQEHB6PIgGN1K0zDXZs075Oa
T+Syjjpo0UPJYqVXLponujOVDBi3hqzBkVc/a1Rp79OKd0GSpg9Jjc5LiUqL1E2oOkpZusV9sKbN
5PNm1Tt6gsHC3uNi8wRXDbOO7+KWdKpVB/S/PZtNJFgz5wd64L6k1aNstlUNeR7rNP2n5d5sCMmS
RzovpnWhteSZKSsX2esS4XuYeAUS5ohGYzeZYMhAvfuU3AER7NSn02tcGbktuU5/nE1xnFrn1KWU
d0kQJGn7OQKR7itR32GBoKFPf106CuCsMeW35e6pGQcnzGEMybq6kQ215umg49PnDJiiikcjjswc
NXrXmRFnklnU/miw76UTcjaU8suBOtwxC8Dom8ECT5Msar0fJ/sub0cMUviMdnJxDgTw6aQmhUG/
sAVhWAXdrG/h+sL1J2XgvhkdONXdVqtoZ8fIcV+0V5d6lSPOF/fo2SX+LijXwNEvVpxkMPnjFzr6
1D4jvohzeXlnhsl2fQwgqcnSVwIMaEJAcZKogt2l84WnPXt/Vf0Y4/gYx/hpDLk8az3tRROIKjYR
d2QTWPwbuCBybXpbsXghkkHF8TYD3zItWDnL2ArNDRe38gZbjGE9xwit4WS1PXosn0vQJNDG8Lke
Jcui68rIrroCb429RnA9k2afxyVxqhWBbEmqCm4yzMfCToEilsYRrEoSlFlv46WmEMA2xXXbLwpb
m/Jpn7F8FASOkFh6DxHdaybd1Tuzil+GSnseMHqUcYz79+QNVbbPpkKge2ORlrTVzXoGc0anG6ay
YZT1cY9Hu3mqeyb4pnPJDuki2lOrQvyBMxiQ3qFqHNghtkcR2vQt5vhCuJcKV5tmRBSFU2Kzf2nW
Cje2wP7T2u56YyA77MTQ3wqtPFRlvy8PES/ObR9BPBJL4QNAzg8bJqsvTr3qfscNyOy6oY9EA9WV
2Z/QDiP2dtEjzhgatxdA5pp9hMhswbywXjXBxZvQJo4qsjdWo9eBpOYwoNVliIrjahWvsBIF02mU
7jRWWIGpjQcvhi7k1SN2YswD5ZBfAwORKfwYF5ZDIPvW5KZOeUMOhmMzoHO8lSWOdTpx95q8orAU
HwKs+WTi5Ihwffg6G/pzocECzVOfzfle6loV5LThECnpEt/IOB4n2m+5xrDncp3uV26yDRPrOt3C
dNmltjP6Gb9UTnF7LLBCH0i30hOzDcRCBhFqRWja9ZlMSOZnzVl1U3yaPHUUoAr9zjE59wa+acmM
osiAjMbhspwZk7daO9klloShr0c8Xt1PZtWoesOcnxwisaE5Gz+EKqudAxYJTxAx3ZijL1eQpxR4
edoY/LIqiQcA6QxHh7XBWE4sdiPfgTsm+kQd0mx9irdaU2/ykl26ZMSh+S54dP7qaeRc5WZ9AK29
h/v7axDWU2m4tMmUfL2OYEmUDV95y9Nw0o+ynanMKaOfbc7u2uGnqETCWWOmWF6NAsHFsCjkOioJ
tZw+impvQXdbhwY23EQiSoBroHrsxWgnqMER2+YlxhvQjNzY9Ec6pCqKOUBT4L+6y8WPYkE/tzE5
K950Dqe5bOSNQ/h0mSmkLelIGPPjnAwXvp31lVtVh7KD2DhA0hbckEPbc08OSdh9T10qFSUPktVI
DNiBup7pk5jRD3R1KnpmVupdTW9OWpHAq5nAoQOxsOYfBIVsHsABAGXtS3Dqgo6CdpE8JNaPYhRH
3RRFuCj9rLCL51PWshGFMpVhlmm76Fn0FJgNExtRgUdNZUHVaaM/ODL0cOITP24fekafIB6a2ySR
7nEykiNcZR7BncKE9y5Lm69GNmswprzKiWP9nqeF/25J6aKlkx8yKIMJ4DHrDD12urGdhtNYNuyh
G+1B4cWmmAQmUk/qrXIaP8JYdaI6+7uDTIbVwcAo4SQUmS3izbWSWxCxHKUdbjQ8TrtypNwkHu47
Oahj5NLjUtuQuhx1W0jwMTpZnoYDw3efOA29APwUD5zVYvzMOxHmsc62wgKqOJIfm7MKJ09l+5UN
WdHoiECsC7diYn+kuG3LDA01fy9JVx/s0bjRB8Ld6KZ7Y4zHu54J/7Ydn3TsV6meiaeJN1RoplnP
InH+pRwXgVC/6ztzZ92sapjPUmANK+JavxgOoJQlmh5Qop/dof4lu3TaJS1niuI4i8Yj9UYp8cfu
sSv48Lil+6t2OqaC4lmsA+dNr14YYxDpDSYHK3ET0Byzu5Oe4+1MYnU84N3TlAElE+t8i5sZ57sW
HVxTfgquGdKAyp40GBfwuURaue8KXlRIZjvhLLfKEk6gL2i1vcXSXEO2NzB7Qk2KsiuMKesKRp47
O/YVk7ursPrzbGC3ic2qIcEK8QB6CdOtZC/K3PZoRwTAImhFjHJ4pPT8ncqL5qSapAyz9ElMpjzG
g3wkIMgSsYwCejXKcCjyc88pcaQa7ZxojX6dQHKZS3ETX2dOw5cDyDfUGu+SzuQPJ+xi+xRS3CD5
oA/3FG/o18Ni7xuXiyPL+56DLgfphQ9y5TVHPWpP2necRGAZs6vFSIwwdcXRpqY6kMATQgICWVht
L4qdutYOGWo7rJnh3RyKDONM7pNM95MJxRrksRzs26xu2Yzmzmu+wONm70nzM1b6PSYI/OlOpofT
nIQVE9c+gfSP/ehi2u5FZsaLtzBJsfw9wHopd2NrczvIvAt3kVPPK7C3RXx0+f+KZ2IrImq5Sizs
e6T5wdYo1EURn5Xy/KQ1tZ3VpYzcPO92Bje8UWMoKeYoKFph+trUva1zTSsPDtYjTqVCi6PTTJE7
HYXCi65ju//pxXBtahCs8aZzfauHg+mUN8UyXltpeyrG+aactlPfxLOzrZpoPI/e4pSXOI0i1t/T
cpKORiB1EVeF7X2qQl2v/dL77TyfVcGXLLi2I3fuDL17LU90uDucZe5vojS7Jo2b0OSi59fEF8cS
/l3BsiPwwBM3dFtf9fq87rI6O7t6vvpOlYI97ynUtsdntbJ9To89zJjAXFOe46Nzb6fzuee4CopM
lPu1a28nBmB/AV26c/QZKyGwhC4R3b71shlZjT9axMNcJLgbrUp/GFwKh72i+spzQHrJVtdLI/pj
dZ9J3k61k31404BPnmgB7jQYioSUgfyD2yKfp3jGRUs3Yf7J+qCaPX/t4EJPCSQq+EPYsu1PyzpN
Un24pOCrSj3bXEOY1NJtTXHCpAH1oAHWTEeTIqO6m3jE5zqsEl3W3A7ld8lFirsJJv439CJi3hrN
wtl85svbZxqZ/xE+QJvMX5CvSHBpNg5KdroJ7yUuWrtIFEZQjZy8CbVWtnAA/loTfrL8lverx0ri
AAjA9hMi54deZG9Ln/wsNj1pShTfGIpfldaqs+VaP8J0zgL5jY6Lt5xSnV2x4gHuBeaJ2fMAezUu
vnAvsvab0bYs1hVmM5ZpMIQE8m9IlnpY86ppDwY1OZQ5RWsFD1gNlBZKXv4AA9GklCg+SzKx6KbN
SGwz8mldht1V0Jhm4fwxZ+aTzNZ8Z9DZgzjxbeVyk2taCyQZqVoY0rR0gANgHqfDOy4yv3G1z2yO
4MXzmdFxivfdwvhnPDmCQPRUcwB0JvCyoWLeco2rIVelD4wUWoeVnKyVKPzo3Rf1zJLem37ldwZ9
Gm+SocpOHiRyFFARjR7hpHwEOBIy3+cntUQv5sTJYLjmSWAc8uGX9UCIQCjRgEgCvM8THmevsZ7d
254ag8l1671l2acpQW/mQVdejRhHUPloI8QlfY4s70Ot/DOr+qURLjLGKDoLv1Joe62+fTzt5Ntx
qsdRrF+mInZlE6SkYuyskpcWU50ECUElF7YKC7sxE/615v3MdPiFsTDeGhJgdbGlzdm9hvHAew/7
gzRGoIOzCE3eVBcHqVVkHHOOU4ALyfIVVaUio6N0H45Fv8O7w6eYjJhw3/lyugMvfmDo9YHOM47Z
2KOLUj/J3P6mMEywrCaBq6P9qVShSlgQw6bpigS/AlvhXnQzKwOt3RwKdfNrrTmQUgM6C8VrEzPE
N1WCje+18kEnnr0zG/XTlkyTE9yNXepgbYfOwJKvPbBvFFBUYffGlEVp7RaDssRTssrr2MmJA2MW
d0vve4llOLojm8KJfWMLaibNOQScRJvui66jACjrWeDX5puLvHDjLc5lSM15h6KjqHDycx1psLfG
9kz+OehZ8PJ93roGpve5az9sNHrx0ipg99N06DNRHfsKUGN6Nwpy7VYc3WRRRu4SGbWADyf5ItDA
32JlB4njfjnt8k62natBHj3n9suIMwxCQTqGhZVeyiG975Vsw9HQUCO96roiBK4h51IlxWnMkMen
dTK+uuZ3lEjUlYFdQakBWR/p8raS5wzo+c6YcuAF3Ts1UMpfDQ3LQY84LWnzI78RI13gyhq07xa9
vjTpWNGr9K7GXiNwNIzaQ9JFEL3r197EbTSqXPNBJQT4mo9x3cVYd0ixVhMPhwrWQNmx8Rmq6crk
u/FEFq0MSsjuvDoEifFN8lUWCjZWD56Fsrr+o4Sjd4Bql+9qj5tNqZ/h/K5XC+WJPE45GbDV7fI0
zfek07Slex03UGtHuE/T6VaCSnVv5fkpIjK0ay3D4/CbbxAoVvB6ZUH6CJBNmuBSFA9GWfKo4Dih
YrEEaVxvoYR795GaQWAts/h0hc49ZaHEZmGbHZHdSw4WwC4csDHf/8epbXbtKu8KfTo2Brd/JlGS
OIcc6abOCZ7VNhaLJEi9+Pd2/qztT1HrYUcSgsUEF1J0FyA33ZXBMwtECmZJ48sW69PEFj0At7ef
+T/cxjjE9wl05GaqOR7yErLAWD8OFbmgERpMEMc3RXKcii2aFiN4aOVP4eLWR0+gyR7yIjfN4pK6
/FGn4eg2pXbrrO57NHpuCOmP7uNe9seM54eBmvJIsDVYUdZAtoTC5jsv5AJEb8i90+Ld2jDmgyTD
wgN0anlQNfoU9YvHFuF3N+50lIErIMTV1cisjj/JRchc7jLWf5M3tBTxlM9rpDkPbmU+dFYMy8AY
7lpEcsJnpPlU2Vd0xq03OAYchHXn3dBmdd1BUuqs5Lra6mBLl4XI2GfvEy3DrXXgYIkDrag3Qg8v
k7Y8dX8cvRZCiD0CbIBs5lPJcrSn5DFqId94Ha7CJg7X2gBFbqq7uVd26Bl9OPSUq0QlPM74HcWf
cFQdoSGya1D5/JWY7U+tG9pO9fOxJD8PSYgcmvztVuPeczG2qHaDIKnkJs4KFTQrtjEgRJd1Ht5x
VF7jAZUhja4feKkuqzMxqIjm1sgIVRBsQvFka9eZnY++thzhKNUUV8y3fY9QU1rToSFeFpaZFW2S
6dNceckd+SoWmjzRj4jamqbhJUfQfWjFzKqmDizN4BOaX8Vc2ljA2l6o8tIKepA3YUKGl92o6SKA
FwWMPyjYYbe4+Jqabb0qj5NmbbDiZ7qAPhdWHroqf4vIOYlFHuEumRYrjoOmTQR5JTNVU7yJk2xb
bDuKcpPVVei3Y4HUzPt1ZNv19WjYpnMlcma5mkaDiuIRQDnJjizYNhsRQsDHHEyCkXLi8RbwMCJS
vwWT4lq+Z+riqDi06A66b0oibXLm98Ysfsk7UFnjJtfOYj/AzScOTCNp0AyNDFWL6ZPQlcu69KdS
9aenLcaRaLSfFPVmp8zbi1mOI1cq8znSBhtpJnOPZplKv002WoBt/JKtGMO0WIyDwGLqa87c3+qa
w3ovzYKi1N3Q02lHy/p+CpGQw7FrhgAseMFX2dhsaNcJRBaMsU+P+V0vqbYk3hbOiPJqTD9Hy07R
YNpty5C9GkjrkM+x7lBM4nOu4CaNtV90RR6aTFdB35HLZNy+EMGteOdb2LGz+rrku3gyU3kcLK/d
dR5/Ep5VIqD9Ejmh5Awk55/UOqWPLOqVcvZtSxFI5LonaNZPVKe/WnF70bsGCdjIbtmfkfSOy4fB
0qii4DSBSH3mzO8CF55RgFz7WdmTdbHN6ro2k9uS1zQkpp2xSo7f2sFkuI/MXeSJk2nFN+XiIqZD
ZeJ6mQImQgJRmgWBnHdwpzBRRkCI2rz45LPjBIbikTLp8h5/wbdZY8HRreo24cuqef+nhtGdK7Xy
CbcvXtKPcE6o63M+4gkcRCpZEdCd/atKOyN025SDaaL5p9LTR3wavW9h6gwmkjN8vrGesSmFim6e
KgvmoklMLiseWFe8QmmEozsjuUEvN1iiIXu3Ou2HiTC47FSItZjQSz9im8QNmTGJp3QBXiI34MW4
2p5D/6jr8mL0c39P7fBv754KKy8enyqqZPZann3wWaCNC2auSKG1rb3tHWbrXliC+wvvUanDxdGM
hQfXqL2OrpsG/YwYGrM9MDFGc3uoCzbsvX3PGKJDkt67Vv4GAhEx02M8W+RKPq5ybm3PeGOX6IWD
TtNGkT4oK1Mh/EDkJeoCztWinZAYl8sIiJJLK3wWLYnknee1R3cW7wTY0OnZWvmgHcHS98m9hoJ9
l04Me8QPKQHgo+SnyU86rR9DhJNkcuUHuFF1ITrJcBdXn6NarXCdO7ZGGDB3KCL9aeIhubmb47X9
RXNKeqTQ8JKSRwHuO+zSpJFvHu+M3ixeko6LaOpNQOobpwf9Yxacv4Eg5MoiVGnBZHM7EHi6yiqd
6RWI34FkKRepoqdMwb3tUwvJuEkwqy7LvhTtd0UOjezglvI2s4buALh1sFOXfWRXMFFFy4MuiS4G
z651hN2YogyQHA6Kmjy3yxTjmX0UUku5+CBtfa5FM1PXQmBkJkuScfF0WhsM+PsW6jkVrcwOKm8e
qRxnvV1NBFuVt8sb7p4JmtkOrmAE02Z5wktJdWb7XRY2/OL6Vxerp4omlwOTTh3wWhAyq3BUr572
2NtM2T2d4qBb0XA7mjqbjDxiXqLnaQAdz65dQ1DFw8qdXzyvHbJjO9nkmgqbHXxSh/hTEDl2Mhq+
e8zBE6xq9BEGq6ad0zAvuzpoMasHdqShG7ndwKayOEV5Yx+Mma26dWCFyalCHg5LSfq4tIoCjaw/
cBk0jjwKrbEMtc6m+sKMrxbrXg3ldOy6nEdO1ae+GFbTZ5BbD2uSrDvDo7KuiON1r3v9ueiEfph1
EhlR2RzFVP2aZzFx3YWgHZsNc68C9JNYrMRx7p9BJ+UEBrHZYAvEGWGiPMJGgCZYNVQwpxbVcCMe
281QNNKmaUzmXseysOvp1twP2+4xTwIzMpmAnZL3J9Wbvc19LsaJEJn665RHRKDxI+zTGSajYy3E
aPPfg61PZ30lgT22X9HKe3Ku1/uaFc+OlId+PefLvbeh/MetTfWKERgDQWo/pB6VBhEtgH1MSGk4
V2vWgHwUQ7BuPoSBEoZNnS9v3cr5xtAz76voNRWC75oSlClR5VYtsOZbdRq63j0PxpavHFe6SWOv
wUED+bOn1nwxouTUklpeOqYiMtKg2vhIZgL9v4QjbjjoDWqmhntbkIMRxPI9+n3pcOa0y5dX6z5c
8uVabEMJ/tLLWolfa1UboSOZvBJ8YwsLfm6V4uZPsSS0ZZN3mpfwvQdseiYzVzHZciZXuhn2bfSZ
rn4G+u56YlEWeCPL2bxcvuJofh2djULllUdyUyqsM7JBs6Gp0ABItEsKCfRn0BtiRgw2fX3fmcmM
flefKUakYLHYPCMjRp0GxB5tLRxTc7nnfbSHA0adqjbGNDv2rwlPg8CNMracUmb35TXduMJsHq0V
ARgMADoH+vLMuyB3WIezxZRpgS1zst9iePgQM4GSbOjuzOJS01Q4Z2KoHLtZfXpsboKuyBfenV0J
94K5qoc/tngp9JupqcLWQNN+8KK+f6zb57kRl2RNLqbK1pDwTQWRZXFL66CE+kGzaiHGN6jBkkE7
z4x9tkTfZQe3rPOm55wQ0Gji+GhZi4wQiX0MIi6osoUXh9w9gcw3w7a6K6fgia/njMmINIMFTpQb
/nBFaWy4jC96EQ0+1+EhdGfe4jQcWCf8EWeKL1eNcSxeeZOm+MipoHvo7e5B6ulVljumr3i2hibu
GpRAh3Nq3yaCfFfnXXs1AqWNtyqJm/tpaFhQ6Sg93BRQWOrszovEsiciQkeOw1ZQsoUUtRmHLViX
HXvVItC29uRmIROL2IVaTEY5TDFVPGRZzoRr6teGTfc4+3J/XEFgeOCCRox+h9Qx7kds7SgYYHJT
ON1U4hJHIRyq1usYtLS/KKoHrMTaytuLh9aw7MBt18/UgN2cVPS356Dn5sm6wWNoVtXkT4X2OClv
urBHBd/DE0rZGThviRrTAcVdN3c8j7rRdzj4FsFcHQ1TCB+FwqsBYA3jA46KbU2ZjaGrR5hOuF85
5QYM2z5CJsjHnbByLJlJ+uWVzks09WSxSMf4loDUGxePTRP/EFXL/bocjTDTG+iIChcJL6wbGdMH
Lq1fQnSfZss3WQPLFsZbngOj3aeG6Ws2ExkacYMz0Prdy5wWp9og9RcV930EyQLgAnoCN/ChMK+d
+ac2EVEZeUngDIJNat0ue1i5MA7tFoEj8RJ0mvNozfVtVFC7Qz+WOGb1sVjKh2UcD7lX7Isp+5rN
XucZlT4BMDzDbWqIpUAVlvYIoS55AUyMgzm70UaTsdemW7nQo72R2eaNwVqFRpBUv5q0kamtH60Q
k8OHhXudDe64S2t6YCeJsBzRuzrYlDNzGu/qJiUeaMKsK+zm2SA6vKtK61F16ujEABIxZ7KOlZMX
5jo2F6W6Mx3fNpmBmzEibIV/rDkkwoF1Kj1fz3kNXJ0cSd5SddXY8pxp99T5crxZxGG9JnYOCS1Q
rSGwvfFFBhHJqIDlAE9fDyhgm7DVRbUHN5SaJ5a56pDBC7lSPP1GEzNdNEDOI5gFvWhuOUc0/t6K
F1ZjhAwsUzODevikJP3Gs9D4E4gphg0RcLSR9sypqoPSjJ+regpt+2xRBnoYpxT/kNJKPHRNKNxV
J4kmedPOIxgSfleagvEtpHGjMgkLGou+Psh3uy3OFh5grF+/iGiJUCtnoFf0WjcMb469N4k528Mj
0m31aujoyLgsezfuT32uHjE77g03KjE3UXk5jr2f5Ou3l853Tqy+Wydn90DogJLAq4Zzl5J34NZB
odGqh0uGvgVrus4ah3d9wi3RYFGnmyvRx7J8nVLK2Vxo+awQLdyXbKHBX7gdAZWtkIStya0w2K/p
WxuSy7IFRmdIYwK5z+wrW0eAXlBpqpqetCTT252dEyQ3GgqIHe+UTgifIN592CVk0+kHpvkGRSjo
zf9h7kya48bOLPpXOrxHBfAexoU3mUjknJxJURsERUqYh4cZ+PV9IDu6XdFtRzh60xuHq1SSmCTw
hu/ee66adqTmiNCmKUdVtCS7maiaarAnO67BjLzKHwQWsyWe1dGZ68PM+3Aw3JnlQ59OnbwNNVdv
fBurqOV8ZE3FGWzBr4DIy1260H/YHJS0MvZ1oDTb2ks+GJCO57h5zJk7W21sB6CL6AqenUNkmHKn
9WzjZkgDy2Kn3l4nuDTHFtFQ996pxXVWE8+2YarLQgfqbF3DfLlXOd0ui20Qq2u4V2Nn6Hd1FJ9a
qE9bbZlfckqPdwNnNDZcATN1WK0SiQO+teOnEA+nkbn3XoaKgD7Cqd/SEs/7Vl3EbDabUbXZjtKf
KZreh2R5yitt2Ftw6QBeUtWgjUPQsaen3Mb2jmGCfo/RKuHnXVeZ1SF6bGMXWRaO3WA1lk1Ft8kz
Mdf9Ynl0shhp43P8e6DthJEPI2ikh+QcerF2K3HtHeSAoc/Kf3RQE30LnsZ28kK6DDjGbYXpLIhQ
3eKbBi8W8rHfcM7xSuB3zfBQeM6v9RfyNJ0O2dD/nMRE61pFm1osxldvwR2yJJEPRkRSbcOGURN/
xL2IbzJj03AL8BjyJ1ZaYADThGHG+UgNjgjMq8sj6iMmOpOKAbLK6/rowX9lDLyirMNQ4q1HeiSe
Iqidk3YyfDMAjazrDYwwmmr00Li01WxsusKcN5nqeAqKFhbFLK9JxedwETLK3Nd0hM9lbusgwi29
6UP9NZkmZ6MU9y+6xY9yhqeN294MBsHbAmbymrttHoyG+RwmK71mTVy2gCqZrlc4QoVktkCvMMdm
zpftrY7oesbpEbLjn7IpPZuu/RQ1+q5c7NvcIQ6EqerRtPtjjLn0gPeDD1cIArkmiTkq7/ccnB1c
lPlXAsNFUDnXQUswLSpK1TJNe7c8jK7XbzKvdzaEKrRAd4zDVA76Xqbdsx3SHMGM/1DjVdwmUT9u
BnCG67mcBUL5Xqy359noxcFRUKWtFM2cA+gmbjzSPmhRkyfyoBm6JwtQJ+iAsINqNfMzIRlQqSbd
t8PwhgfrEHGBW1oIr/TiMbc1fLRNQ/vMSlsdFTGynNKNh5BPZwHB1JgiQ2XRkfJc70OEEMhqbWAT
MIr21JICnkv0yQGrRdCJW5U50YXH94GyYsE93rahRnpBNZbiUPcoyGgLn6HHLJK7uLdtbFtdOc5i
hUgJSIwyowg2RZ3xuGxQ7BwF4Hz8Dqu1QpH5TJ1Hcyi+d10u9lZUouRrDz0/QR/b5wIZHVrBGrm3
3UOSc7N1CAoSya52ZDSh/gHcxH14TCQeMgDS1ILVt74YiCqGWkzULGEtd6LAs6uO61j+yCaW72qb
JG9UH+2lPsVEe7sp/dYIY8S0Qw11qmaUeUa7a6ibpGfevXYJlxKcEaBBKGeoUE2qHhNZbYkHAwKB
bw6vAtH7rccz5Xj9lcpM1hoO0oze7bd+tQcQYZu8/mIOrYNxQ4gDekWxaVo6skOQU+1IpTq23Hfu
GV8UMddHCK5tqouXsESETgpA11m1+F7fo0THuAzYRDgRmMAp3WKxt61XzYcRPg+7MLZiLpCXsUaJ
QrvTTpTsOAxAvSfKHoptrY7c6wy+pPELwzOGsH5nzC5DU0ZCkCgCAUf6Wc9G+iGt+1orYTAy3J3F
s8Q/szHaybg5HSfDNbDDqaopMT1STDivFh8qoO8bnMew/3mXbCYeBSHPqMN2GaXj9y5rWEslDi58
vhs66f1QauZ9WitxhADEFCCULFRl+6SX/VtjfWZxzPgimrSgyj8yN1rnFoosc3tJPK85JfrEGCua
r8YU/TB0iisq4L/cFH6Qtefx0fqj3U4wE2EgMmLKC5DZzGqWjG2zanQyGAJXeGawFBS2eO8H3LIh
lni7khZryfcqptqArhkcpCWG226ZqUVzQ3ykfpXaypdM/IO6E7Rev/SSQIkWxg2j6NvYuWTTE/1m
6MAI+9L9mY59vHcF1+hlwQYTC/A8HWlOe0T6QoCHEFN9aXNJD5FeAwhjYMg0dwETkTcwHHNz9mFb
3s1S1gekIatpXzktiQNrYIiWiLme7Vk2LfROo9bY5XLu6iAXqerY9sbyTJaVvJGckMpGOJRVMnwy
xKKXKCY1Y1AzT7vtB/q3jpv/I19y+2Esi6M7LCNbCaPdvs9+LMBDiFvF79b0oMemODL8JhbDZsuW
Qg2IV98xPH21pf1NCHGXuOo9KVT2lNleB1VKGCAuEEWNt2gkgkWPHfgKNxB1bG6prW5IaeIf92ZU
j7AdpysXh5hra5LQOhJShuMVhdpPCaWlFht3aBVHxZTBr6L0AAcNwF/LU5055c5iTul3ixcfuJ+V
gcdliKl6yQNZdzeN0nff0Ge8aK6KqBKUyV5Jqj9dY0W1RshxxtAKXnjqYHKb7245MkFesL6TGpn2
7Tri8JaOur5ZrqgIFlPSoRj7zHH1ceMDnpzW8bkKV4ySfti5adNLkDBYiRHJlEf+yrCIxJdaeU0y
JueZaXJXVBaX0SnzsS0wCFPLV9hI0FRmi0brERvt8jszzxSioN5cYWBH8bywk5L1gWpexETdw/X9
cBugc2MJ3x9JvNDofZATuaXS6KtgnClhSn6IuJf7tk+YBlhturXSAmpizThZGuUtCivkiQyfVO9c
KmiCZ5ki4g7hiM6k9kPB5T72UtrSvMY7juMcoGvyNk1DDisr/UUxQ7kfVlKStQCZoI7DGhPnrmuc
NyWceqdslQR9tN7sWh6cNE1fw4hslD0lT+wp/Bvc+zTOQoeaZLGbyphppu1sO1LooqVcVd4ZDJi2
a/BnLKhZgImabczqCejWgiOh+LJ4SK21R7U0PK59d/Ns5PcRkJEyFBjKjNQXSXLvgNrhPuN9b7X8
5nkAE1kKUEv6V8Mmd57r7SmCzOpHev0JuhKucug8hQTsF0gvO9DrgCVAbO2oJSCmEbGrmy723Fm3
vnR273FkUjArthdTL/iOaVPGSD8qrs6XadVB04EfzZFg9hzHK9pBrmxjS+X1p9DEZJjP9LfnHkZe
6AWeQorlEgdoV1QBY8mGvHcMd5WrOjZRzMZexli9HyHXWNO7dHOyRIq5alzhYgc3ZhxyS/Onkhhy
qX3pGrZVgBfG6TewEE7Mxu0Vx/nMIl/gDfc9CKtDOeeKcNl3SBjiWV+OTe480ECn+WFmAz8Zjykp
84vwql0y4ZIjC4Paj9Xx0KWjxtY1cFacqvkSDeiBVKfqRBV1xPx+3ikKWdiAlTobWhogrLJf0anC
KbGMDyBUgzgrDoxEukuOOnsQc/gZpTbx8BRRla6TSNFeUy70fo0StzjkFtztDa56HehkkFXtrXIW
C1FsGK6UNUR+DlCAd5ool6v0qzAm8HjOS9Qk9zWgW5CqDAs6Rb2bRZQdRHd1r5LianYurgBoSLgY
nL2onmAzk2On7c3GKkaIizPUhK1harz4wh2NE2qkAGf+LgzUwXhm/Nm/w7r/Vqj5/5JX/lOq+Z+l
o/8/hprZJG3H+5fR5vNHT8FL9qdo83/9tr8FnB33D8d1HHRkE36Pbguyyn8LOPMrpoV/39Et14As
ZP93wFmKP4B9wy+nEkJ4pidIJXN37uK//kUaf7jI0BwL+Y2m5XruvxNwNoRDfrkCbQ7B8Ouvf9GE
YTqm5RBx/nOuOXRSZ8R9He6jfLy29kIaTGMfj4f8R4YDKBL2fmB2qoaebdI50tXMSKQ4Gbl2xJNL
i89AQIyuI+Pg5CLxSzcjaGkZHKbBi3DPF+cpr6gZKsROtuU3W/ZPTexeHKMhvKQ9T6IpaKNMgYrg
xCN3tSOrB4cEjL77yJr4Ndmsz5bT8+/aFxhWn6qQx8hjIZ3itLrwjbvZRnvp0ibF8NBQrVKQ5Ghi
FUSgNNKel2TxsO+kBGd8faGixptdFO18h81iTcS0P7WmfoTnsg+5LSISqC3DsPM4dm9DtFCjax8U
hjIQ8xqROgiAztOCL7hLv4Xxrx6UxlK638aYTg9nSt4S405JC29nT3NU2GGVrV6YPX9ZOHK2luTQ
ri+7ucOYVLXpMyQHwTKRQUK35juQKnQFRWRxvBLV0p2770Yy6FQ0sAZDAX8tanzWDn4A27bqbw5M
kO1UpAPCR9N8R/4nfDRRz9s1jYP+BjN7Y1v0gITYwpi7QH1KwybeC4xt2JWW1r0HYqJuvY1Bh+/h
M/6s9mSmZpCw3jNpq6qfc5jUL2zkyYtdMbxn+nzJR0Tnbuyr/b+/vvxT2MGfFo//fRX6f7l0QAn4
50CEwwdxxD+vGfz3f1suNMf4g+GStBzLlJ5pSYNX/2/rheaYf/CymqZnWA6zH9dkbfo7EUHof+iu
JaVreQLbFqjA/1owDBdYgs0CxB9qe/yP9+8sGIJF6R/WC8sCuoBfCPYRq6MpoQL+ed2A7T6Hmk7v
sisThQtRRHfEUXYdp5aEWvgDkUtgtHMUOMsZ00XLfQhPN2j/AsdepcyfDqW1e3s94k4j1UtuWbf7
ES8c8bQyWPL+rh2Yp7gUX7vzsrBxY3atHTiTLkMCPR8RbZJRHv/hB/B3cMd/cAy+J1bStX/9C/SI
FeTw3wvh+sEsR9fpg/H4bFIa9p8/WJO5lc4x3doJrOAlSnXBLek8LQv2nGgUuwGfpU793FJgPEtn
777jCzcGsktAFb6Jqma8q2ONH5uILl8PA3/jIaKOGIEPivl52he03QmiqXU4LwRB1M8EW8ml4WhG
2HUgpZlJ4xKZNtUvrCqjVzkPKCJfUNYIfAF1cLoVKCiPgC7jrdbwmpegMUeSywE9F/XWzKKXHCUh
JETqx655HZzvnW1TdVZDMK/lXe1idizdo8zbj4T7D51Yt0JWPxMMkJy+91RX0CaJszX/Ho76OY2d
Y+kwjGmZV0cUXrSPVmRdCTX9ICrKegffl5HKMvc30eQPLlsEndvnUTg3xNk7u2RpJs51bO3idTBY
azEOciIK8PpDNK5A+01PqXKfa5tfK8cnVKxtYSDwXZAoD9DWzkmrHpcs/GXqD+B3p01hdJ+KYM2k
MSA3a+shLyhi69uvOmVeG3rvele/NvzsjAXyNb24P7p+RcD1BUTEwfUZ3br+4JU+YRnM0Pi3YXbw
VWHGxDKbiQd40pfKDq+16/1q6+59XvLHfAWwpvF73J/y1LoWpfB7Ozk6CugRZePp4LxFjPIZxZkn
I9NOQ+cRkJ/biIhbz0xp7IzgTk1biQ2QoLdkcjdk2FwwgUZR+GEm1tnroK/TwgWucjonykWAlg3Q
A35GxTTdnJnjvuZglCeC5sGiDr9Z7g+4Y0c64v1Im3Bu/BIpo353MT/D1r5OsXGtPe+Zbp83UNNP
3Zy/Yzi9tBPNATEWvA4sBvWMySbMrCUIqUSLITNg2GqStvZts5roygwPKoJyhMqROY48NUrHryTl
jkgfkPRF/2Iz+2SauWuqaN7VbsOgOzbWxFMdzGvem5p4BovQIqtcVYitKVbtzHnQ0FyoHaB0dRTy
RLB53nEHSLZCdvelo+OkMBjlQlC8eVrEUaPCBy0MnFpmyOXXUt2R43wd9PCaoZ9QS9dN1iGqacvJ
Nax6UTH7JJ48HMiW8aw5nL+HyjyNOqisIY7M4yDnnwRxmP+SbmJGB7sV0CqT1Xn9L+qpw67nTodY
785OSkzHa+2nesJz5yxZfTXxHxK3pKRmyg8iWw78KK3DWGJxK0EW1Wn14dKxvh/jnlipxt7ex8vj
0KFaJvn0fUoQELmni61JkJ9vYw3Dtmj58JXre4tNaprM0+8PyBUp4ZbDyLho5ca1uNtTgJDsgZqf
knB+Hkaar2Mw0E1hvIKXgveryPlyP6Hdw9tnDMB6oyFx2uvvi8kdGkkcdxKt5djmoYmYcSN/tw/6
EO1u3uQ0B7dwvgOnK/egXPa60iRa0s/f5KQ6kqzTrDWy4Sc7mk+TmyGbCwr9NFXvxCiewyiu71Jy
Wnm1CjJQunbZgAVtJCSwr+2Q4LdTZciZWsSRBL0igpjjY+bIfJCoNrnVaKJwA6KqyFbOCHQ9BThF
sqvgOU9DlQbM/zlb5T/phLJg4/GXK1WmR32NuWFyaQO7wkaPJQ13dBLHwTDzsIP4YWIGV/DeZc6O
wVgEbmR+kszUjtUQ32rYA37VtjdFtdzF4A8o0vmBvBbgEeHW8HgZtrmGde6j+r4Qw/V3PQLhHTSD
uokC10uqrW1axiELaza5vd4peTPn+K0YY7oitPK1BGMXaMTqU8Oe7ltCln3cEbmb1zFSnp7jU4Wd
gmia4AmsIt+OdZ7kNJUkuRvT1wjyaiZ20Xx6sGpanUylfzqq6lAu2TqLpr8AcsVZklY719SboGF4
tanH5n4WNtGCpAqihbxJEWFlwcBJnH1nGRhkVJufNckMRzfXRSW6eNBfNwldBfLTVgv5GWfaKiFd
jADmAY8IKxJQtaR32k0OmWXb/9TWIGATcfq26noXh96b6zS1ny3pS9Ym7zVj9ju3ANMmJsvcj6ij
QnPvCwdXf9NoLILxeOinqH/V+x9wH8M3XkBqHgG97QYAwUw8Zu1tMGiqogoYAXjun4yG1jhcJxOW
j4RRH+3qj+1w/P0PNqVTKhQZ5YPaN6vVcCZPFPnlXnlO06jYGKL8nkA1OVc0lgWhax0hpGn3sW11
L6adPugRcAt9yS5NHX/YcZEw1INa4aFJU55CALtwaTOPzdcEam+xwBnaPJfs6EypC1ql5ODdKUGm
RutpEKThnpIYFWil9ebM0vDBzNGdioc3jNr7qh5ueaZhwDYl0la5FH56P6Y2zZ4JdHVlw+asNOvC
heV7FotNCzm/g5U/rlvYMHUYd/rO2EOmws4KKTlqwiaY7NbCCZTfxWpSD5Lecs1yP1w8diYlKKsQ
4G5lyd9ndfxxuttRFtyQdyrLdw6jEgILDwB3E9BNxAi1onI3WdvzRyYx5x5judBIsByB6vIZ2PFh
WqLthd0hFFixzKjU9tod8592RxrpmRTFQFmb+BQjyHSLHP9dkNgglzIicOihEwPv/L0X+d4c2zTQ
DPXDi4tXOUqx9xzsVyh02AGUd3RBfmRD2oHZrW6O1TnHUDfvTNnCG2ChAYRHY0C1yBYQeHVcB2Ro
JS3cdyTsVNJcXc7W/cKbZhad2mUl91qmojhpeNsH2d8xjf4AqvQ8RFQ4tO2XdDiyWuJ+7megXe1y
FJLCsiaufLww6DR5d2PIimtBrTbFCUiOkz9OHZDygzBnpsHJdRqrU45X0Bbe56jml3YcH1y9fiDp
JDZhqe6MutA2FIsdJpVBhhmsb1h0zmli/ypL8hFEiSisXKzBL9tv4JbiLQal4xxh6Orj8edEicuc
jCe3LycmQKhfmvPSt8kuATVOkExdR8Wv9G5Mn2sTP1px97Ozyt13IebXuXZHaPfNi6dRy6fsB7rN
9oKAzRhl9NeRyJ7J0uMk4wDJrBBu0NgtN1xmR23KWby0+tEd7YM9PyceGxRxMVIO3o8ccDinNNq3
48o+MSTfE5Un1pRrT4sXgT/IT5GVHMrGM3yzbulUKmwszcV34pvQrTKAxpX5Sf6twCXuLyZdIjHF
I5t8WA7YSt5GV8fL3tzXyfAw04RQW8kuTxay/z0xPzKCUZYT1AuJJxbeFubpzyFBe1zEhkFMvMX3
/NDI7mTIl2J6yRfs1ubA+QHhfxtXEL5kMNEdvmlC/ZP1WZ6j6TmJkoCA7EioFEdqWcJOSex2m6GO
bJvBewKWip62KvOLxRzEAJ2FmmqCdfHBJHD5H3gUQQY5OjGiuXjSw+YDZ/ilSOHKW3Z+dSVGc5kd
6E591dP0RTNqxi3eYxfPtm8v0zM53g2G0i9hESvg4n/w6mZXSz25GUmLDoN9vI60nXKjhcZIR/MN
8QXVWPdjCnxwM1vv6Eg8qSMBanxpe7HKgFjjB/RYE0FwoLcthL8TWADOgrrhoTRLE0WiQxwjYT5u
C8/UbrY3XyFcvWDmBkFbzfjoOABVE4lRIyGcboIWyMGE7JtFPtQmpZpMg2M+vLSbvQva07BQAnuv
fCUd8pyMB6xUL8rNS5QoPAh5QB3Zt6psjqya7cZWiqnMTKQ0AiiEpIcSydcX9NWuE1a2pbWMoHmr
oVNmOJ3gvTAn/6WIFuacHfOheK/heAF/BirmTR/0a1iE9TjmZ4OLIA7FPJ30T0tBDwaLFehz+zLJ
7peo5WfmonFLPOTdzBUpxYOxAm46sv/keDm1y7wvL2lTPLfQS6kI4h48MHlx9Z7+LOeY6tE3jde9
0N2Zlo7pO4ehYzceTDyzomgOaUP+Fmc74TS4ZButLZ/cYiRm19J/Xcc3PYf+7bEjIBnmkqqUmcbC
tgJ93L1FA7VP7uKXVZRsVEr0dGVU0wtIlMFsVp4GcqSx3DWdx1uksFYa7Y9UjRZi7YTz2+L4LPMH
2/BeneUqnOadP+SpKvJX0A4/KYYTG93GImN4iiJEjhCOeu4NghKq0r8AeZ8cRafSah33AFFvsgi8
S8wb1NFjwRBi25LfQebDk7UaAB3rVz0hRGCaAvBQupyohw+i++iGs0mHnoZUkuwRo6oLezE+BIWH
tFXnNsp8tXhPDdWQ26lWl1GhNdqDErvJ1PGcGG990RdBz+dgIEf+dVZ4ZvWuwx6r2Uzui/IieGKC
xGp+UlyVX/F2bFWuySPOvs0Y8ub18xgMYTKciaCCsAA+M3E3p5sHSHrW6dtKQJHVoMkATZ73PPzL
oW28ZyiB9CSjqFOJsQQYFd9BCtpbQL+8iTVVsZWb+Y0QEWkS7XFJgAq3NseOpaqrnSOQvnJo6Zsy
YaSw4ImpIZ8iXA/3HuZRiPi450WlMGM6gNPmUL+qeqqPegdZrtZQ/gznJQXjuEO4OHYq/0Y6q97W
65dYJQnh2TjHGbW8zZH7w06rhftt+kTbR73XJ/oNSIRj+42cm1xfnbZpwyB152NchryFvc2VwMQE
wDsq6IJ2d6FXix2N078w5aR+VWTLtVwmlBwDpYdvKQAIOB+rsEfpysbph6eioWS9hJln5gbJT8+Z
fPUyT2x2KnqSkSQOC8rmFpdMKLQx34t4TI4rHYEVnnZagINHzX4PG36AsQDjFuFFjxp+K54Pc+UZ
SyfbJZqIr9wAeC22EUcEltCIYUiKvjfjWghyVaot4B17b5X5Y4kh7xJzYy3y3gVmzLJgWBZSaAsm
3/xihcoufRDGzAfayfSjxPrQ3eXDzr3Lb9q4tJ8jiQU7N8Gzm7QsxXN7cwxQ4UvcctZ3y/0oC+uk
EEcBB+N800Z6dUyNWUOzOIescgcEViJFRa4TjteZkJjZVS+8Zh/ZMNk9zT5RoGb4br/MmPazmfx0
DPy4BMRn6NeWBpJDFU7u8xyGTwNJaT+rCK7XEKiCJNQT2GADhIRK29GOQOTGHBowLd0Tl8ycMhod
BlBzjB3zDdjqOh+ffLtZykuxlrk33DrlMmP7YcN0JTaoceFdirmz+WGNuyIpyPjUHZTwUtrhKVX1
nRWRJcpn4PQi53Vi7fzwclgDi7RLf7ZmTlxGeWgYaMK8Sw6//w6rFbwXWkiIjjyVJbEdTV24EHJ+
DusSaiAcN0QF8xCDmDsi3jadTC+TDPqsIjlVIMYZI4qjzuxsmQtQRX3GUBz0g5gBirSOsO+q0rla
bugc+GZ7Z1VQEl2W9z0VtFzoNH0XlqCQW7v/JC5R+xPce9qOMYAntbxWpU69XW/86vKSjUemS2AL
pIM1j5w8m4NMHknxkWWkpRun4PqdMZnSbAYdn4IZEY5SsbeBmW+ca6YWu1Gbxm26NvRgxTdJjt4P
6xWwq4FMQGnmaTQaHb2cOADOwQ0rxgTPy5z2dUwnk714Dw4t2noIp73EFripZqxfkxpoBU7mb4NB
WtMWs5+OZhmsF/aXNaTCkOSxLNbOegJmTBvmB2G27nPqxADD9IAbbXIxoT8hIIdn6Sz34Vw/wqj3
WPJ4quKYtxyPxUV3YFvGktEtZ93y4g70Bnv5vG9m/p/bDAfLbVesRHErwt6EKpAjNrdy3zNfRf/n
yZFVgh29Dk9AOqpIn0lJ2KSgnMLb02T1o/cc+5KEhk+nGaEYBjIYTZq7RZKlAmLB3pYM4mKRPTAd
SAtUvIJG437rxIovbiguUVGsizKXj3ScnysOC36uiVe27xGXrVK7XpB4SY32nd6aJRghh+N3abG+
R6T757DHuuUWd7Ll9FKuOCEeqccZ5/WQph81jP59sqg3o2QfFDWeeIdyeYrk1DPlIoXfGS7nXC3/
1Uu8UZHJrVD36pPZdd/bws3vY+oweLEC+tfNUw37B95Z5bcCD3momZrvCa742rJGdIZJ7DFTwLzv
zYIKouy9IqqwLEn5khfimvQ2UCHvAkcQsGY638oBAwOPBo7uEVdRp8toC1/zwEzbvgvV8m7hZkKQ
Ln6NRh1uE0XPJKWw1tYgZ+5bXfdzFP2LO3FJ1Bp5TbHpHH4/zUuE36Eh0yqdK/QzOlOgDOEqwedv
JbBL5+RSLZr+UFLIcJSsyWuPIgbD4ltEsOiYT+WrHBochbK/hkMbXWp2DHI2KXPHs8saxgCDybia
qidDdN1jhaUBKMGyzSYRnXRN3U1ZFp+7aaEoysluWVv4cwfRoh2mMFCmHT8l4C0M+nGVGePbNk1y
E4vFAtcD5oDhmVrmcmAd8TPleEEfgoQDHopQN9MXrCKs7b/3WMPVTtPAXNMzl3RHqDyk/ESRmRlZ
6FTXAxHzSCSxvv3qYopaSXRz9GQMegHJEZ76d7PLspNJz6KCpsHWl18cqk9OpFXkiT6irdVn9lNJ
SQLtTp1RmseMJTg2suQhjevmJLLwpApV+1GV4tsV1GrVjGz2wKyce60cfs4GieKKJ90ctDZw9SS6
cz/DXjc3ID3ba56H3+CBKDZ8hewpwYXpM4TZKK3uZeydFprHAdCh59mF1R14je+JnNanqnH8KLOj
Uzx2p2Tm2tna87AlP8kLT4okT91bx0nyxolLnGjhi+4qj4IFpZqLAW+G8QpNh3zTDJz4hCeRvM86
TNxsGMx93jILUkOqb8q6uLGPYrSgC+mx4DONcRjMI1khzeYwaGsE+MixeQerZxgS4yWn+OmcODvW
d7yPJQ90ksTi5HJ/yJ1Q3uaZyw2nhYdqobdgtYJ4Bb8bUP+hrOt3SoApuLdpKJ50krk4az0e4vBV
Y5bpO2mvaJFMKczTehuFtcKAV7nmNnU65yrB/YAhaDCjj4s6h0X3DSYWq2dXnGzmAlq0EMOI7jvE
OkwtZXVNzeSWxM+ZO8FQPS3ppVdMPKI5DjeFN2snUui7uhniU2c3J3gi1pNLbRGc3mQJFjk9kneO
LlVvY+0PVf3eGDRgDXE47Uy84iCJtO9hbDEEtYj0xjjqu0vaLs0+9yoMgFp1KGl3xMKLFtIlYGHJ
2AQ2njasKT7SSe1DMZCHIu/udC23LpU7nYmPw9ZZsPLZ3kR29vdfOzblQaPe11cmozq+fOxGtvsk
jnIF8TNxnS9unh2SeAScFGr9uRsXQt3lA+dA+0LRyxSMNuGJcXxuk5w0eRqXR10DKMH3LuIIwRUY
c1Z+s2161czYwT8lk8Dq6Jbtwi65gTf4VbTAQ92mAMk2ld2hxrnYwO+oXTwCPbcvS2Y+mZUwtP3E
4Hbo5fuEVg34RfQtd5yuEBxCX/fkGv+Wzk4b50+CDymt1CskZ226HA2YwaWVxlTVxTFLzdnTWPDy
ZvgViyRFIipIEgIEJRLBeMmrgpSbDiZKwoYd/ZQH8rZkXNjsJ+a2h050L0TpF7go0bZIeZDTxn1F
dq0ZqMtnlAZ76zAr2E0a04QFu1jgpasJgpmC4WXW2XI0WhqAWgRz91bRDVy0enIlQH8cuaWenJyZ
Ytviierd71kdeb7eVdqZ2Nwhj6Bfzi4QOttYgdjAKLfE5fvjpBlPluCygHuBvCbjil05wy6beB1m
xZQPXiJtUC+1Ys7Qg9ceJjpQmS+tikPJVMD6ZRJJOU1aA94IR5EWjeAjMJ5s3QZElgjLZs+SFwec
zE4FdSIb7h3Oc5n/mPsyOmp6zXy6k3SSl/IbJ5b8gUa35WXMPBoW4S1kRka9Ez6wqXT7XQcTlfMN
KNqk8N6tqm53qut2uppdKpk8jkXsj71G3nBIyr1jMx5YZJCbzO2GZC/02d13nvGqeR2T/PiXXg+f
Qtg0SeXDfCiEiDdOFLKYljgsSj7fv9aJpfs/VWLPEkgAtmPYulzdPP9YByBIpymJyXkXzsrbG1w9
qJ4GSpmf86mYd4YCGw9yn90zRbwb+94OhqY7gZDgE3TwQxsCdGk+omzl82qNfeBNIeG4HGq7ACmu
999HFLhA6hjUXP0J5y2naUB6fu5Ob30Y+hGcC2tm9uvwmp49noU8Yn6RC4hu+CCfwuLwu9/Ci43T
v/7wqyHpTxK5jclFoHNYEteSZQn8B//44VsMtyQ9EbpGFXInAGCbj9je8/iUizI7xFxxDGcZt1Nj
8rXgkglvilzzPVsgCMIc8JV2yGPlXGg168ioDj88tPO90uVHh8h3A/1w4I/nd3ksyxjyt5FgWYcc
5btQ9O7DpjmrcOTii7Itwp9llcSn2o3sU118LcwsPtM8vhd3FGLJGxEXenkjbySGsxAfMFKGICE9
5M7qHR7nlVkJjWCTNlV5hZFxGvjHW1L07w7HSTIr+o++ybrrf1J3Xst1HGm6faLqqMzyt9tbeBAk
bioIAqws7+3Tz0qqZ45IacTTd+dERyioaEkE9y6T+ef3rVXnjrGfZb5cY5sKcL8kd2Fk2jdu952n
J6sSOyUtXyTLtIPwWV4sW+3cdDYuTvAd3O7dP38H4scV9uecgmty61lEwFxb/k0Ag0pDEA8xn7BZ
229E8J8FtIhtZLHKjVTPeiuDrIWawMVtWtXhLVWLShf93+yFHW7j598Ha0g3/cxpIqv7rT342QaR
UXo051Oql4OtCWmKfuW0J8uOIy517yFvxE/BRJEuSMt4U1VkTCPhPbaSPg1F2m7Xmg7rNbOaLqRG
N1T/uEpGB8RNmX4D2m8TbOi+cqjz2EMuv8mG8WSQ191E+D83KEC+QdLptoYQM7hPWstTHfKFZMZJ
QBvuR+4IRd2N6DxqI0B0D1HkvOZko9ZDTisvWSAzOiGWM3p6X3LVOfvG5discsQZTAllIA5THkPO
1DnetjTA3z/7KE8BIzyxIDixugE6H7gMPaae0XlBJhvsAb+SxdouDTThofNNuNC1OAFbLlLVb8RD
bepCyyv0R+tsOB07Jk/0R0mRFMsO2nTZMwPV+iUOgQQpgGfaCMDHyLppVeDO7S1rzcSDoXIpaR7S
RQb0Nc4wxodTSnb6Cw1IJcgz+/QH9o213HexVGdDFjeN6o8IRtzd1ENQ5bjK39b5NG6jhHpD1Drl
8ccV2yP7m/ruBcTt3Y9tjK/E176AAPnjqvyPMqL/dxmu/y0A+v9n0Mv6x3ToSvXd1+LPQS/9z/+R
8wrkvwQRTzvgSeo7AvXmf8e8fAKjjm9Kl8M2E0Smltv8d8rL/5clKWjCJDJF8Ec27N+xUOn+C8Ku
/p/rC1fnTP+jlJdn/vSo/yMW6lPm/uURTyg+tFHSyQOSFOY4Hu9XWKBGDWYARf1pyCeT2TzbkHxN
Ho32HhFXd17FFtGc5zjz00+EQz0wnthlv3fxJD/hpqLks6RW37JIGp23DqAx8+Hc0+Fo+poaN2Ey
R51EpV5H2bgPs4rMa9mnzdVuQE3dBRzOqQP5WoSrwsLjC0fMiL6nDbxwsPoGXTHDHhcmw5WnkQfZ
zAGyp/LWWUdFbHM4mCU442pfhvPBKhwXz8RCxBE5QTpyGo52mhwWe2omtLGKn0WUOFuj8QLuymXG
I8NGqXM2fR7Q8sq5ldnOhfXU0lrJ2kMM1GBvLW5xVWLKXtk3zSdOOoMLkYj4kM9LR9BkgnnFMYlb
vo1pxglxs4z7SGWM/QVbFKbYftpuai9n6i868MnsLfPyI4+N9EJCv9l46ILSPQgwtgCmRYGgMNoP
BnLR1U3IW0Ul6HNPZNlzOEgAw/WoCehW4hEH8b0C21s9LquRMjftSUNjL4f6pctMppZZ0uB9R8/1
kJVL/Vr0U/+Qp/b0ZFJ3g6XtO96O5kz95qrKfbftrN/5lUATQR8QFYKZtA/+bPaCeP+Y3C2dA2Yy
kDbbeSOzN0wqzJvAjjmhLtKA8btdQykxo5J2W+9StmLGhulgTtRCi8+i4uRZ5sEeWQmoJJi37SLE
0XN7HElVaxQ8SH1RX1KzK05eCEdh5eQMCzjiHq0IY4cfjpuycBnqRPEwxZfEGjL0bbiByfJPpVrl
k+18T+cmB7ZeUzM4KPb/Wmvh8pQ0oQocFgej6ToKM2ysi6qtW1RU9rAZ8oFtaONU5ldqg54P7Cix
eBNm6DILlYsrPVkAyyTBWcYvDWlAO6xcGqJRnHm4DDzjC3lkm+NSEHYEDNi2E5OB/ysgQH43GBTb
vD+JdnY7sJyiW7dObsmtXUsVb0mYF5cIUsfDkFYVlKFGZdRGCHxyFDuSbzI48L+Hgug9xLL10Wpn
EcdjsSPsk+2ZPXXMsMfz29X2oVBIQevZAOlfSvWRW/zp1jW13G9N740vlh/QY+rL2MGyAd96a+Em
+RxaPQljACeW+TnnHyYcXpTkFl2Ttv2YdZJxPn0+bxs6xlQCgA6b25rYe0QpUmOkuXZkuje8Hny0
4WVHoPh2tmo7I7vzkWMfWT5WYKLLyB1WZhVGX6TllLeLFMa97QzWwRhzpCIU7gBXT210ZbHsOlTN
UdsQp4j6A/lB6zgMDn1v0YzarRSJ186HncLua4nltsLuijOPd/VWFRKIUzqVfANV311908N3lSkB
7yXvAECVc6/PwIYKyNsQUgouLXnXZcl8Dd1aZrgCSlpSvQrTh8ADh0MCfLTPnGV3rAE5CrjA4nUh
jjuZT4O9mO/YaWck2c2qfA0mxSGkrEG0uUbs7qPF5YdBhboLOK4+CmNoAmZmfnxuJ8u74Qwxvp1t
SUJT0BcqgRDPD2Urn2V07ZiqfQb21T5XPvfnkLuw9XnVIyIIp/HjP3/F/30A+6dX9//2fv9/MKX9
z9WO/UeTfy3mP7+99b/wx9tbOP/iIet7MMd9H/kDWeE/MtrOv3yi9TJweUrBVYGt8j8vb4d/x2Vv
7vuCUhfAYHZX/355296/pOdwE1so7/RawPmPXt46qfx/dggeBRSqyYI3DJtUfh+96PjzNm1BR15Z
3UJ9Esd6EGaSGJzroXmq4Oy2i97ZW+CaIYtW1yUAQ5UwAuSwmbOSSJhHizBoncg23gWZe7VA4DFc
TtSFB1VNsJkTwR9/62kdNgif93SJ2tulhm0D9Yc1PAnlf97zWL86+PgDoQCUPiQuVhOWrf//Pzn4
vBGJuRGpmCqk99WguHam1x2enQp9W9DDhYblhlQnBXVORCPowuEC2Hu8hAuD18HTGBmUKXEXMEwD
LWeCDGBUTnlEIQuas9AGHEl2o1sGb83QEmp51PhQ+0z/Un8DqFVz4+3A2o3XPC5rZEz5Xg3F77Z2
3l//mKzuKOxLabOE83+syf70xyzLvuPkrmRIyVDmXFe10WynMn+nX5vgWu7gmUOhbaLWOMe5Ze8d
zaBl1mI996HX3HZDdrH0EWk3qYOogvkmtk31GPX5JXGWW7+S4tDnxnSXeIzc3MrVivCJvm2mxZhO
GAZrRr3A4PCEmGgY3th0sHPHrxLdDmyCOcgMGTjMSAKZkX1UQyS+dIBON1Y1gCSYIoASRXHT3iSe
C5md/Lq7yozk0HvWRJ2tA26eFWcyienBVIWzsXvbPeONw60AyOxzO7jsv9pE7H787UQZkKR85tyo
uGC3NuZMg9G9SKsyjqnlvvSxWcmV7ELryO14Y8ygsowuMxiK2vRAyVj/8ZdYtH80VniORR/l35QF
5M9DIH2DWZI4p4Udj304r+qfr8fObqu24nQdJhaN3MaiA55VRIiMeMgg2R+YppPtyRM6Pi57LZEk
y5kGJKXbOLEOaiaOMpv4vGRZ3tRzz4RjmM0HM6ytKxy1q5GwRPL1NQDDTOdfyvhYAM3awocsV37c
irOXQi1k0pht/vlWk7q+8fOzw+K6timducy0XV08+/OtBnZrXDh1IKVgWs3B5lyd8q+b31CnDfeq
JgPrTY23nwCGhKCUGG1zEke5SllQZ9qOKEKFCgJJSc1rNCg3k+RmcX35GVdGeGOOjnWZJCcmgTFf
/vlHF3/zo3tS+K6kFme5DB1+/tFRAWQ16xqA55Ac8AK7x8FOsk9AgS3a1P650p5Dui2EqeYqOjtT
tK5ylf5Rl/zfLw49AfzlE/R4wFPag9dBj+eXpy/aYoIWJrLHsWFC2GXEjew5685itJ8TRHmXMJAg
s/SvZrOo921RvShNayS88xg49woqxokTChyZ+leTo8I/fhVxsrERg0t8ibHMRTRxvRlcvp++HZd9
XnTN7/4of/eJ2q7L9c4IW1eHfv5E28L1Zqnj5MT95i0ri+HcWQ9tFovTj7/p9U3941d0xppDQ9jq
gO+e6/Z//rIsPDPmJGg50Y393Y93RdZEzOqbc2FXdNfb9Hcjsr/5sbnjee+xMOfndn65EFjSWeCd
YZdBOd4UBhml3BEpPq4pxUgjTNgOCWQ4EcDuMDAQ2t9NI/3NO0v8vIH+8YxgdSD1g5xrgEX2z5/d
tJi9m1l1Tn4JI8BSR98cHya3RDO14jlPwzqivt8y0GHbQjNc1cNvvj7x18eUbbKqlaxReErZf7kh
ZoaZU4pYJ80yZOlQqzZGm5XXGIQ6EU3mSmVLSMhK9zOJBV22IQk73ts1+Ksprh6pwU9X14GrUUfD
2RzLdOaQq0+vv7lx//pR2aaHM8PxiCw4DNZ//qigr0ly+RMIcIBNG2FwAN0IuZxkq6+Rvr7U3hBs
7K63LzgGmlKo3wy2f5nq6y+L64Tf2nGYnAgGLD//BJ4h0gLfTIm+4iDsKH6c0K4o2/yUAj/44iaF
XLd0I1dl3z7PriITNRvy6MDp55BRXLw2pQPu4+ALi8C8sC7nnrek2prU0bcBT1nwZ04LZcB9MFui
gja946N0WvDlzs6tgvKzN7CVI40xbX+80NlsQpFIyxcSmoTA3QXCW+MRdpzAR/14DE9u155/80Ww
Av3l0eUhkbDcQAg+BSrJP38MVKEm+nMg0sfYAHL0tegTfxdVsbeZgrjXB6XmpSlgCNlzsM16Qhu0
1ZJzTNzXp3m7hmCTn2j0L4AcrYNe7D62Z/jWzW8e9fKvVwycF9aDUvAq9ukw//yDpj4DBKoj5dpP
TpwnEO81AwAoqvXMG8vrrsGshqPTZ6d+aNvt7JpPqAutZ6bL5yVrspM3YJphyjLseFtFV1OfYscI
4qgqmPrwOfjNiuFvPljTEiwXTFblnv3rz7vMhI8Bof57ZdfVZrx3RxkBc4Tr4yfB57FjPsH3faNP
Jv/5W6X5+euXavIoZLHKC8nW9c+f3uhuHtpJYvf6S+0DCFEj6pzFMqJ1a/X5Ez8ydz3gnd88fP5m
IeFRsnRsdhO8jW3nl3cH9P2omyp+W+VJ820EHBSRE69l7z4nlgJv7qiHdMrb+8ToYN9bZrtuQKEx
qE/mldmUgDdIL+wId79Vbp1eJ9BGt32qU4th2D3S6AZ5QtjxP/6wPIr60uMF4v/1UVQLDpNwpeVc
yma2Y4bEEXGcXduuRsUsc3VYdAH1n3/PX050ePqQPWcvyZqLx7Xklz9/Q72XLMnCRwi3TPCwFl/6
uu9O6HjuAzjMMXSBde6VEFZCjmQzjk/tOD+FTBNWlk8muSBw1JnJI43DNxCK8DY7BRg3/GylUcdZ
rbHHcbwGR0kMPVSo9hznN5c3R1B/2bu4UnDSzqLRIflier9cZQlfD2wz4HsJweXD7Nv3zZRWex/S
KCdmvO99LNoh0gTYx/I60BaeKfg8DDt7QhoaLeDLO460rJwDKWfJoJW36WoJA8iNlfI39UzsUjl4
ekROqrfI7irigWvH9evNSDxtJ6LmflnYxjpDsLNKEZAPjY6DYK7CodOHUwFTAsBquAZTvTI9p0H3
UEgHSKuNW4yW16rxddHiWEJzTTXWtQ0VR0Gz7Ag5ht16GT41MGBrDYPtHbCwrgbE8uJYWUZCDC5u
z6L/PLi0hIbSJlOIPWIz/gDNAtFjHLusMg622mB8LgADrKxKfbSVtSvbUZDeGNhzRR60f1i2LqD/
PcXDW9C6dssQNAiM8wj9tqif/bBtH+/ZykHi1ohcHsxMuDQ214efi+0lP1qgWaGrANfNgq+RSVyX
5QbmTBPBpRlyTGuPFkNS2CUtlF6pcb2tBvcm3hZOTXHM+G0bjfYl6XM3adgvYc/rqPG/XggIONJI
YEO2L5SWo3U/gwtGQLdT8IMZG+JCASgca22PgIFI6MugsCiq01DmE4HI+9YdMS0ImzJrE/b7kMbE
apSAi4sEomJUATMWEBB7D7yxEUwvST6/TWoaaFJDc2QEPPLV8vDyvjbglJopIxSusckz/GRfg5Sz
ybF27WkJ0vosIS1PGrkcEfRxNYSZEI+ENQemDj5z2AFqJsw8X33YzQ0M57YAZmGIUZMi6Hsydiar
s8bnDvlBI6D7xMA4XnztQhZuDFHDTQUvetLgaLDzt71vukDoWJmzJmTYwrJGp6z9U9Ufl8a0d2kN
Lg2C9xlHS7L2ms+pQrTdGsF779b57VTRxLLyilkpmYxNQjt+DVqtgXvdawA2R+wfQeaDXwrgRKXF
uT/7Gpg9Qs4um0Fco4D/QFdM97JzSu2deqP0sHKmcDwt5oerQdyxTBlhpji6oolLPM/sl1qDu2Fe
K5DpwVpy7R1HIoNpjggdJKNZOK2mHAEsA1HGZrU9MOUn9zgAR+c8ZZPDDY80QJzgB1J0DRUvfNdd
JVCud4JP+xTDHu80hNzu+c/EGTVmrHDjmuTPt3yuD0GUQAwXOUC+vj9VHLfvJMs2An4U0QzC4VA6
QMDWGoVeN0DRO41Hj/v7sWFS2vI8CWaRb/stGFB5qNtuXy9i2Vde+ggciw6xyq1NdswlYyojBcre
T/mxSSEYztIfKDYyqjerkZiFsjhNHwG7Dxrx3trwe8X4nnvA36l76pStYPNPL8bbDilX2iTVpwzM
5crTCHnWefmJh/0Mg5H2DApsGykPja0G+nzjMhCfA1IdGkxPJoRzMVJyG+JBYm/k45Oivd0FlPnc
d2aFYh345lPNE2md4e6A/J26Bz8NYdgBuyNd1W3CsnlMNTIfxrR59JcvppjcnQVV3+WPJisw0U5g
A9wnL5JoBD80lXDLYvMJSZ+CJQxvUwP7W9SFRFqYdIPyT4CLBhruD/J73lGbzmCDgv5HLl2vMP0o
in/de8AEosqBXbaFD0mruGuC9NTH2ZMsjzFegdwKIYANHsFE9H9+YZrEv+EPAFxXWkuQaEFB8kNV
oKUF6CQ+ab8FEUnrMx2tFTeaw3ZjoH2L8qAsu2+dflKQPjCWqDumE4Q6MtZEcxkbbuO5+jpXCanY
agR52LmvTktDRGFaUOq70uKFNI1n+q46hkyU6I4CxF3ejP6q1soG7HicmmBx8LXNoazsOxfOJJB5
XiAyMOdLoyTqeDQQbO4J3zmoISSOiBZXRFgQoOYs6zPATe+W75fn4DLBqWEs6eGaMLV0Ihm/ZFpC
UWkdhaXFFEC8V81EzYh2dLwZB/Nl0RoLwtTsHjBbcJQyrLLswXAVklPFvGUx0kezawZOErLXXAsy
fMaZtbpVTyzyPnLPb+8J9l6I+x8IkYmdpyszss+yVal704HWcERayFFqNYdgBsSOAltTVnqSqpl2
TEzIPKCaoom2s5fBubewfeSO1n4QcR+V1x4bIL+DVoPYWhJCUo6Vm5PihcoIv2mVSBKi98j76Juy
mpF+Iwzn0iPUW6yBlUGacC+5FpMorSjhmDgktXBr4i6x3VQyFcze7aCy7pnvMVQ0CL3N8dfqh/qE
qjNv9HLlaC2KiuiqalEKWIkL0OEGSmkEVM04NjhVqg65ijNGn5XWreA+GrcFBhbHLq5wPZxLgJuF
XQCHuhwzb1DtnrKmdS8tJhceU/lDS52nxvFiatmLkM2FquaLwgKj2wvEamL+Mew2JJ66NLAPCJIP
Kap2CiIjqNrR2FgWJ5xVzJq3pNRATjU+MjG8igwZjesVOJEN95L2uuHRMENdcNdYOGwKLbNB0sxo
kV5UHnskZDHedFp90/yw3ajsKzieW6n1OGpo9/o4aWmKr4U9a7Wv0a8zzpxWUPy0YifBtUOdlYai
1u/kWsSDOxIaHagHoSU9kULXk2hxDyezw9bG5TP3DWfFYGDX+ex58LN53KFQfHa0BMjWOqBYi4E8
fY2aqIJKnEHS+J51UKpz4tBEpweLAkRG+qfJWma//gML1OsiQt6r2IhsrSUK9E+Z9U5+b/Rqa1mX
KpYojPwi2xZDwjKiRgro0e2yXfaZLAU3XUkzsdc6JCZ9FCDBEWaIkth9eOenkc7XW4NHqdBCJdPX
XfkeyRLPrGgbnUrcS4UlHoli06XAoRbtWI5Ei3VoBvfoyOQjtuUBI9bXqH2etNaJHO1coXmiHiGo
79jbXCugcCxTR3DucNFsOi2JGrQuqmZMDPWSxzx6XVcrpQby/g2OKUfLpsQP7VRCzBwNVa2FVLNW
U0kcVYWWVdVaW1WQ6+u0yKpnTRJotVUvkFzJBtyEEtG3znLFxkpy4Jv1bZGZzWqGHsM67TWhdLd1
2+pqReOXoekFs6XsGDVghgdSdTm0O9KUfKdtN+6AQrPu7DZ5vbz0NvzWyjU5WO2+9/byFoB8YYlq
nDlOV6vxK2iMdD/BYKZ31215jbnbnjh5gZ39YlSKsrN3G9SgMx3MYQ0GMZ++vptgg8wdjqmNOrBe
2CU+ydlAoz1ZwMyR4c2mux+XbeJlX3Kdys21tMwYk6uluxCm118RnX9x9C2RSXHDw7RAHI38jPqm
ZF9ElabPo21LUgTVnP8AuefZjhHQFKw7pDSp0C9o1QifNVq0ZmrlGokPjoVXI3UkHrIGsX9rfhCS
CcAcm5Sdy7vcb4NjIi32TpS8Tp7N6hN7VyLobc0WZSoahC3910OUQefp7STYWomBtWYyb6GguX1u
sspcsovb4NhJeZggY0Qyh22uZ6QyZejn2ECW9U3SZgMtcoSTbKFpQ2B0K3Wa9Y6hL4XrmPbQDLRz
1IY7E9Wdp513tv02CePWwoXn4sSjp3AMtSSv1bo8h8e8aLvvUb12zeSD5oRttjfUqdnWsB6UPQH9
BuueNC+ptvFh5bN9AN31k5NENCupRlAV3qP6WdExOY+5eGUmpldoXwNBsy+l2uFRtGDtMxRHKZmS
9B0KjgxP4BwrAsycZphNBqkQAm4pFpAaZMEDrRm0f/gG3XtWOvF9zbqq10rCNuxe2JSkQ5kivyBT
BNmGBQc2vUELDSF+ngr8CgYVH72gL6GptK+N1iCm4N13KWZERuFPo3PKtDCRUDYk0TYxnlpsimEL
VDMPfbqO4UKQnJ+0LJfoGHBPD1JtRq1l9J2QnxdTY4yx0Z3lg5LiUiR7E59jZkswTZyulZgeVWnd
l+hhNlSk0rUtluhQ4KLrmdjxjv7CYau9TrU6csAhOULYd2OMtlEVbvraK+H2f5ip82aaE808k6yJ
SFBSlgY5dhyV7HzgLdVBvS3wV+Z4LBMttFxsH4lD8ZJhuuTOoKPkml/Qf7zZvaP5wZ9tPtmclZjS
sswUa6aLPXM00Gia8R35vxXz7/KgwMPukZpH0Qt7yxkHJw3DL3FV3Xeweld9g6mss+sTkONOpxDj
Y5pTVY2XT6juXvJU0j71JO2lJuZBiiXFtk5eU4vrHHr1asFlCv+YrSygm9xkT1yIFig7EN7Y4+WX
GSRhq7jZL3UqVg36u1UusYmVmXkyZChXxD2ZVhifWk5inF284MfsB/MpLOxTKcZgTW9W4fZS3wtS
D6Aalk8EZAac4QlQ4+ChsvI9eBcE6Kq65OzuTrxzd7Zs5Q15EnboRgT7hEUfDLu1OWA/Carsa90a
X8QSJtu8sz8Sw9rmFtcOz7mwtF/SQH3z4ClveF/fzMgRJOsRTkkjth4hWwEjDaiEYw3vDYPBYhDv
c+tRUus9sAV/tNLk2Oc5LBgFKb63+Gq8KAayAVx7XSwsdIj7H1UcP8xt9zXGOB3Rah5hKYUhatBy
epWJYAyU4EtRJeDUxrikDQF4Q70aRl4fFGmp7WCFIHXSjuhPS1nedh/qHGhoxlK/ws/s+Vt2nXx4
6YjC4xyqlkO5SO3KufPWiydQcBXxgw+NG1+I9wjGID241MTWACx4SrZxCpxX215Q0ofppF7gHaEr
rrNop0cxW7iMDSe2y9Xv7Wpdz6mx4alpslNyFv77RPNifz8nmJ1VnWoo+nCfukjZJX6v9YjWjYUf
auTWx1cxO+xpsyLkURTqmbkx3NnDQTnKJGcbL+eQIqjdnqwh5Khk2GJRCtgC+3JtyOHY0q0zmNpy
Xhy/1rL7CBtWS3Zo3vajzWWqXpqpYRXXuhWoaP4S2LScncz7KFNMtA8Lw9J9FcqEIr237n3HRDsK
a8KlW9cFFXLBkSAjtIv7tBxO8Cz6fd2Vx3GG4O3MJUslkZ3NOkfPW3EZGUXkArWyQpwb5fdMNNNJ
ga2nAgFEoQWYNyn7C5RFHO0Qx+os/EQeEWFMz5tmTMkiqexqCy4UF9n8hjXcoYPAR3JZB+6KzjuF
uLe8fAyOVj9e0779No3WOqkSdOqTIFjcg+ys4/bODqdVBGdwF/LlrOhKv8TpaO4NGGmbHkLw1sWR
BaiOjKDatakF7QGuyhHsw242PHXhSPGzAWB2Y9pxBa05eqCJ5T/VVbEBf70mPPA2OzxbC1SM6zCJ
861WRQQDJdNymtjONBJnh3Gs9QypoDit8px5ht8jVWLKAoKNDepwyeJkN9jGQ1uYG6wC9SkbscCi
ll5NQfMeRAz7ei98tSy1HzKKk0PmvhctmQViaQQqk+i+TnAMTKjridHyMJt4UeVeam7bqX81kKAL
KY6zO++R1fIYCD+ppbv2Zbb3B+/MWRa2nY6qWZV+qor63OUZ3w5sJMNSL77gZFI5gAdeOVBm++sU
JTCAkmoXQXMFNJNFNnXUiYeUF9AyaT3/mPjVGzMDUnYFcxQP8Q45E16iBliBGlTwFm5WSGeHDyQc
e9AEDN5ppLPe46E4SwrR6GiIOYakYonqUH5YiNNk6XO75FsrZSdMXP8413rv0DAilXG1E6Qf1+gE
T5ML7GYZIUukSyt3NXuOwMRKJXhgKcxZW2UTsCuRrq1Es8ktpn/wmfMDSHJAOaxIB3rkyC249lMH
mupCk8C0jK1XiMcsENEplm7B6SntSCSqnGoOy6fRU987135hPrInMvwayBEqX+B2uNW4fQYBE4QY
FO+T/J084t53Gdx544wjqqb10tIdaaX6Vvb2B8/UmlEiXxppHXlrsmPNZhP5qCMxHdWf+rG8LwrO
a7k8goDoZL5Qqs4L5wHqEIPVtj0W4YA9yH6Ii/DDmEeUmVkBB1xGu8boIb9KuAT0p1hosMoxmVtk
FoWbhkAog0hwIKpj2qW/j9ruOSf1kP+RhAWUqvaBqJ8sI8bnEWjvy5xtm8rR0/QuBGLUn2kqJRtG
2CllSosRRAz8cLrG0mOIlOU5rLN4O/YFNQws0VtnZgEzzmDSDIsLsxvbIxKYaTW2OT1wxjxG8DDR
56vn8gHBb3Wc4i9NodQlKtqt29V7OeUhD4hR8SSZT3lqvATpiwuoYybtlC32vSdGhiwmzAmKAPk4
vRDwAQfbzOWxhKLXTBb2ikwDYpvP7CnRjA0KbUbdPNcNGMpRsVpX3XUJjTerhdXYaGlKZ45rc0ya
VdKGxBAjr9kVEworD6N1qw7MxGv2491zzW6sciDKeuWQ81iA/1RAa6wlsjtZS4yCLxCPzRNwyCCK
oNV7TP6S3jzmHUQ4Lwj3melWvHjJMyCeu3Icg8ZLcU9lsCi7qnuxGvUuHTmg6zIcrg7LPcYZYJNp
jC/WjJxaKID7YE1Cd20E5JuS5Zk46TWQGV8/FaCbpQSTTQZZ7cYRH2hr37SemLZWDuA3GdFaQUxu
Oe+svhXzrA4QsHZeiJiKzBTaPJKhEGkck8pxVtvFpQdCwKIWyaAYCM44HBYUQ7zLzKUFEIrcU36h
D2uuZ7F0q4IvaJcVyy0xeCaSgfGtY61Q5wTyFs3ayvtsBAqiF0x1AUkvyHgX18NnEztRyIs34hgl
T5kKmAGXSjVhzg2TMwyL226BUK9GHkRsyjngDwB7JTah+LZ/MFJGPU6NhyRErxPkBSxFgHscF3Gb
s1Kgy51Nq8wenplloYZtnHlvmsIDP5V/M/CXIS3v7g2b4ze6KuwkcijPbopuw7jlVmSdBBvH4vr1
kVDsXRdojt0KUJVvc768l3wD61rMMxF8zYm1Y9LRznSUhODLcXnySoNx0NAd7RBtbDZwVUhwaxQo
E7Zw7As6KCb70kQbg0I6D0TI7ZScGWOyRip4AVdgodFYcBphMW+dquEhqrDHjqI8kPMFp1kGFRNY
0XAENXLLthlwRKaJ3rhk+8TtwKly4k4Ap70ytij3cPrfjKClJ6mWkyW5pmaICOuptI0tLaB3NlY8
rW3r2mSJsU+C6Z3T3/xxhlYSKd5VbQXYmhBUykGKIz/hLZkHaqBd1q2jlLIv01z/OINE7WvKAU2W
nZrAfQRq9o2XCJOEAROfJ6P3YGyeUdo6x1gaJ5KB+HH6nFOlD2ojjCXLF5tGkqHCT22TvLeG8WrN
o9bUheUOydo8ef0+4o/BB0nqye4gfSqfOAzvuZpHM1vvCr7rpnR0dl4w6IpmlnDVLhk4ZOwRu+xK
uErOYOdnsag1wid3SwDka1GzSyCAPLlccWMfr8O4tJ+sOeT+nfObXhAD8qs1L/QHYHSourhSh+5p
SYadUtRCeartDTy40ageslofTRdsAxHzCU482g/oHDBPoOaNhvUc192pXswLHdh5hfFiXPvEoEK1
vGfzjdeA3BMZzZIlRz8Vmfk2cqsXbiTWA9lHpDdsE1nrVa7FjPg8C/oDOpOzw0/VrQePI4smALMl
GvuZ6herTAxxFa/qbgivRVB8LC3IubB337VcOqzoxOWOpdkjd5XVUNNUBuZHrYRLGDo2FuO+Du90
hd/KbKKABn8RbETNj15ML0MHkqTu6GTJnnwYzCeCuH27MwcPrXj3nhnVpzysDimYgid3ik50D1DU
BO9eTT59Cp8Y7TySySh34SgeAG987hFkbCs+A6aNp5nr1uH7SmbLJEFuyvU8Wjfm9OpBT167Au3i
GISbYaAO7PCTT18LDoqhkKytwDBXnDnvYzF/s+eO/TCz+8q3P3XSuZHh4p44yDiG3A3YSAk6pslh
8hIMTfQoYC+xVG2oDOZuxwMjb29TNX73LR5SNOfaTTjCCcbqbhR05JPhpWu4v2HzboEVPSm/5+bg
r4gqOn+zzGAVUJyvTS9BZLzwVATok254tgQQOscGoWNDAb41t5PLqNNXt4GLaY1vNeFUYtwJG6m9
6bT2pk78x8ptGLQE41Z5DbRZ+jGouepgNSgPFXJkPZgUaS8j77NK8b6sx8LcIvV7CfeyVa8t3JW9
HXes/1KwxQl+TBqk+WM9WTjSGHdRLWAMMaXhGi77Jwu6CXYoeMNI3apVbXjjKn2TDZRQu+JhY2im
T9Yjc8lcGlMgII41fk6b5BPXp9vvnGAS25DZFQua5q6QbbHtLDOkF5O/MHG1IbhHDEcdCEiCDfg6
LN8zZsaHlqHxamSDtpJVtVs6DlnA+FBvx7decul1xnDruVhzZo/hZU7omW2DyeVfyK/0PuDU5Q0v
3IDlCg+3mmHI8NkZeeYPHsQp00je3YXTA6caYatU+ZlZEEvFBimix+Z4iTgt5Vju6KIkqnLOqbIu
5kcZsXZHqFNs0ikcN8KKnXRZWdSU6cGLn/jSv/0XV+e13DgSbdkvQgRcwrzSW5EU5V8QkqoK3iMT
5uvvAnsm7sS8MESpulpFEolj9l57bLM9Sm6g1AmtkExgPc0YUasDHhvMGSUMi7se6UVWXNlGk1WY
C7ZPrf2vt01znWU1/5WzM0t/Lwdi+ZqIqRVAyJZ2VtLTLsxD3vfFclQ9/xn4IJv+QdiQfKuyZYED
ca2G2IxhnNkFIaNjRj6mwTDLtdILx8EqBRoOyh8w5+jyqWyRBrgSIYZd7hK4NyL0t43Q3u22+xVM
mxkS+BMrTu0jpC3JPe9NagGpxAHBw52+ycuW6JKYdVkDB3xdD0Su40BhX+Sjdijdjnzb/Jdk73JH
X3mMC1zGDZ8VnwqfJDdSDGGqxKP8HdgmwzJa9uMfo+MUaUwah2EQLNxobRt8peyyzyYJMYteJ4Cq
nuqPcpJvQWIdvSb+l/gmONKRWZxZvjl+3e+JxZ3TtItVPxg58DVx74OmhLcT0LXF7rIuo72uCO1k
G0mN4oKv8M94qcAJO/qBiy5edirhcimzFhJJ+84IGvioeRmYjS/0/i2ww2EVcBgv9QYdYT1QJ+QB
lGA1+luv7dkSlr+OSA4IArjUXUziqHsYPI1b6XV3ReFZZNzFyRj31ww+PoF0aUBpB3vrpUA2MSqi
5deTl7gMbsCnv+OmoK4MCrVw8HGgPpKo9WzzxuoOomXk0TcRQ8hXqQ34aPoQIwCsqPR+cTaRZBGq
/aD8P7XqsI6375DSDEiT9kfFKbI2IcCsAszVgGbJRo8gK92ybGaL04gnBizITO2oi/F+vQdtXh28
8l9D77+c6hc9n5AOJsWrrmoEfZ44IRB6MXztA/XZoVKmD6aPg7loGbCrwaH8zIfbWLZns9GdXSoZ
1WFqO+d8ZFT9ojKqE3a8aOdTzAq8nMuScXpq3xhyOYcAetUCZGi48AABBeYIpWWcFqkn/3Zjj5Qh
8Z8JkN3YVpbvDUmCTp93W1hA8QJv1T0xm79eGOorNgTrxrWJ/GXo0AK63+QpH7eScS8yspmQDcxs
gG0Q5Qm3aJBH/jTdXFhzCz6pDnjob5GaJJwT0GtkRrvwU+rTckw+y7S7qQBsAjhItdECe9eXXrZs
x0drE5JQRrRSy4zVtRp7XsUhGhibu6E/12n2JQrCi9vitc1T3N78bsYQHEeU00sffu/ai6k9mnIm
iLKTWkjD9fdVrt5cdgKMivIZT9RzHNIODCgBIS2oPT6YGFe4vtXzEXVhcYPOgHfTqL+dikFiWSBQ
EwJ+LjTRdVEaIPjN6deM/ihWHbuUNWcIJTmS1T0h9K9KkHnkNAIBHYBmPDfgyRJmvVQaDmUfkLDO
00+KNk+M3DWkFv9JC1ORE4I3BcUJw8Exu07trRrogBwAZ0V+RQeHqod0FrsZF/QA2wjYsB/pYK86
Zzfp7EpGCq4iiD+IyaRjZG5FuCbzN5eksszaF7X7JQ36s8aYvjF45kHz6/lMqiqjS1YEpp2Qxwwr
us5waSTMszNtJLyITNiUxWGt/JMMuoo7NZpXW8ufUoJqrbC8J21PwiRDB5Bz6VkwLtnZTnzI7Zh2
oQJMVbK1TawKMVSzTSx+tVIpvI4pyh7+f1URHm0VAo1lviba+k3FDrn1GrczfQlRNVkJMJEqVO6h
rf7EMG1KKix2F+KNqjBaA48n5W4U+0GSU9tW5LcBVNwQDj7jAQrgz5w0K+IOUHK0BNEg49+UQXNz
7AHsYmBuNGT4vMiXtoRv5Uimdm35PXaJwdaHcyxLolfpKO3APRiaHeYYg0GaYvKNIdo6jxrXmWAy
UmUeun7vxYx/29R4NnpsiFFJsoJtMv4k4GzL9vhvFIE9hXvw0RW814p7e0s/uSH96fs5z0n8U671
XI0k6UIuYDLWfihdvpJBhQziDdlmmfs0EQq/DRGgUxavy5YkP1nRDktiK2GKKYvtUePZu8wfqXEs
DR5Y68JcGsHM+zodp/zKLXDGI9uZRd11P2GPHAlZGB/XP65iJNR0rv000e7EbXJySBumECdXy+wE
ocHxW5ro36GfEmOlGX/7lIBF0ZvDcvLCf50GjJW6mK2BX3CIcTtNxjHYuEP5MRrJX12iinE7QJIz
QklmzT9mPY4iZFxP5uTUlhaF+7ivO5vSQ6Qw+WC4DbafC10Wn9ItbrYBDYL8m7WsWR+kcIgKYQdr
ZbxO0Oyc2pJHp8q2QqGoMEKfdY2JBE/SqZt5n+GgMP/qwdh9pBOpuus2sFsGp/Y9Hjl/YghtSsg3
mWQf0JmjFXuDlyqdNDRICI8HbHDMY5jYUl5EjhtuRfJpueMMOUm/3AFJScxEjxnDm+5VLH04vFck
8LCCb7Rlm4CjLMAA8XcwVijZxFNsZemyMrNdY8W/orj+LVFvygQUSSeQwkkreVdWNl7lGo3wcCRj
CAhr5CbkWdTvEE+AxwRzwq2ToydESGDm1iw/IrKaNmq+RP4BFf8woMQvpkReQ8WU3k0n0pjUfaix
zA4WJlN0RO0CbznvY3vTB3Ic8vkA02bKdyn/Br7L/hFBz771rK0et5yQSMlgMI6f/qQf9cyFDziJ
8wA2coVj+VNaZrWV1XjASL41hj9eaYsjKqOferLltvDLmnQm6ynMLYAhCl+11lLXqyZ/NseG6m/8
nVNymKnzximGkoNnUVurjjh7lxjlqIayU5EeXhL3COuC+EQG7j9GFMwbj/G71x1nOSGvXDJW23Df
HJeJSX2F3QXiRquuo7qVeoPNmchemAH1r9HVb3r2EzsD9HBHSU68EQlD3zG/YS+Vl2jsEiQDpYF0
irzMeN7gMYiLj4YbZFscOSjla2s7Ct7URJTFvEB31r6F/9o3fzSjSw8tgNFr4RT6VVnRrTSMN0/3
otMIHew+iOlF5iJjBUaYudL7Q9422t7w8SZEfXIBDNEyCUahEyYzL4n43LphYjsE1kVG/T3Vk61V
TNqnHnU32DwkQ5P1bAFgILAxZWMZ1U9T2pxik/u3Ev4ngfBEascVsjyamk1jUOk1NbBs1Kl5LTBn
M39irouyWLjMSMmhYDOl6m2oFwUj8Ny5DLblLmLjZmjMRu1whAAGF/2t5I3FdtieJsCF6JXTW1uG
GxbWR5218pFI2WYZ6wn16/Su1YzM9GgkmmREohU4zGWDYfrrUpYPiXaPSlJYuoh63WOq68XWQRcJ
oh7XBUnba0CHkWCkQjxDbPZJXEUeIZnmK8K19pPbkpQeT/mSwQ2kZAFg2bOHy+COX5k0zoOJYVEm
03vb+/XJY5W/7MNk38XmT+MCOmoCc+d42rGsmbBaCVBmLEzfQscm5yJsW9Z9+CwZCjca5K84Rw5Y
nOqpJJdLj6Ojnf4qxQFfu9nFxafDGZzoALfHbtXM4M8rys9gzYBwP1mge5rLQEl8MLy4O4hKgab0
vAsK/nnmGoO6Ecw4ycouE07SPrgQZ4gOvPYASWQRAPxMnouhO6P0Ru9ig/V3/W0ZjSWCe8I0BnvX
puoMsza9yKneid69dbKi6kut9KA3zcbopkujNfoxHnOQvkzkqSuDQ14N7iqI2atX9dpi7MVAATc6
akf/ngRfw5h2h3xHHtkeXOFL3fnPFrekBehr5qusPRpJCtIUohYAw19Y+bEyu72B/mpMxotnq00Q
tIAmh7DeQ6RPF10q3sHvs0hySjR3GjC6Gh7UoLj35WDE8iq2Xg2zRqUCBeJfWm1sR34wtgTciCXh
2A+UaqqHggkRbaVDdVuY6E4Wdq5Fi6Krr81A/CQJGJvCRU0a9zW6FEqrVU5a3jJiRltpImRfhjDZ
F8EvOVAHOebRFSpfymUROTs5bl1e2b9eYzx7DSTrYGqfDZa+z9LqEj5gZNs8nlrc48HrIhUXATQ3
M9QRe5chb3WKO5Rsd/1qu057rvRoC+nIuMr54b/vW+61cuV4bCyQsbxOgqVzJU9JmezCiXCdvB6i
u6j96O53xAvljkmwrOuSRDlCFF64ULCfqpLWx4jIzxbzU3fQw42mmP5xAGkkEdBhDp6fnjm3rafH
Q+cyLPLskLE3i6BTJV8LuKfQzKP2MsQx/ODJqp7RoFc2iZTW4IVHLfCmN6xo36VZBE+PZxniPUJ8
whvAlGU3u03SoL9wA7efYmYlL15P8AtrVWf7+GFsh8WegCWzsH2K2kbcO2cq79JmYcGTsOLWTLDv
U5qA2cdX+gyg3HjWq+xoh6J80o0o24OdGZZR3tpk3iBOznWCx5oZSm1seiiJUedSWY9R8ckYnPic
msTcKoAVqrG3ZNsaLU2O/z33fcbbD5c7crVkM4kxXhSAuI9ktPyfh7Qf2W6CN9snRFA9HJl6bzen
cX54PH085NI+6zMTjQ8Ss0FYMkA5/YPf4WVePMxjda2xhnaD3wre4M38dByR3mTgNzfCH/1t0mP7
Mj9HU79MHaNU9PwfhJ9qnFe1PPRRGn/EOpWj1yl0Gm10Hakc1/y7icIRfXYUFvtCkFo/fWGnTzXO
jtfWaH7k/MwdJ381OD4o46mna3ajt5y9wlGVXoCc3HNu6LXnnzwe6ra1j1lGRLbV/dFRsb2MkiGN
4TnWW03W+6pj9XfNqr7dOq3+GoRQ4JWH3A4DWLmxGQrMQ4u30gvRmGGiWw6DglDfrPtp8i8FA4UL
0wMyPS6uUfoXzHLdmiaoYJYBYAvTlHV0osY6Do78A+WSETJQm71r1i/xGJVPhtuUT60EU+1L/5g3
+64NZ2gnIUAuy9Hnx0OblodigFAq9ax7HtoAV48Xr/MAYhhqLvszK7Y4AccvTILapsDG+t+3U+o7
F8WYAIDbGJl5jUErev4wFQDIkLtNPtcU+qxuadU2HxiMGEuNoeOrV7oFaUyie6vSCPECscHcipeo
x8NTXeTphw8iGYPWXi/r7C2piD9QGGeetSk+YhLsGWxrLFRcGPCZ029qXyTPGuQb4rrAeAMAoHpk
Sco9ASkNmlBod1H7bojC/8ectukxMPWQxreUmOo4lwULzEPg6lKnv6S185dhhb3y7ZZ8D6MALDNf
adRb4s7wJLMNeXeTvLrA8d1QPxtHDTlQTeIEXz4erNTGjD5mmB6SdIaLvmuRZ97p8qNXc/CweevB
pSyNYpN3vVpnHu7lvm/gABWXKOr/gLcJj54a5Nptu/xQld2vrrPrSVuqQzADlnka5UvuO3L2qFDK
u129MZtyPNi9SE7m0G1z17623FGv6eBYW/6+dmfLXpImRy0ZwbG3/RB2Ow/pWET/fVWU/Z8SOubO
aYnvcQlb/8Gbha6Us/U5txKDEDcSbEJYtNeMCSLb8e8e/cwf3Sd+x2Csc3eQJW4dQ1dbHLHJ7nEO
gwXKDyGusUWjZ/amwPy91uLwKWyUeMbtGV5R8P8dEK889REJWaEfbTQEfEe35YTWfeXQT7hbKtV8
q81M6HhQKF5LPdg+Dod+PhWmnjeR1fsGKNZG6AzYcWc0N1c0cyiG3x7ABaAvTZo3Uu0QMfkU9CXZ
AB+BHsWbOqr7reao+MONvU+RlflGtCbtWzW2xzCv2qM1fxWRlx3gCbiGtPvsqqtP1426LXJ7ewPy
Ru7bEYpI6rFHlF2vo1e08ufHg+Xa7xrq2OPjGT4iLucwWiUcff/9AVwM09bTfmExsknlrv2kwZHt
3PbyAPk6MdjzILX/VnVxIH3oN69g3ZW4x187omBgIKjnRguHhcl/ctSw4M8Y2IHqgMFQX+nWj26z
UXAz4w+Yes7EOEXEXtvD1U6r6UmNbGZ0v/wS0UjsezaodZ3Y/zLTz1aRYqG4FAPqjqDLqHTdxlni
BYvOTRUwYWdpt2m5vzPLtZ4qXennYn4wU2ZVi8dzuy+iDRY9+MvzT/xcEiytiM94+N7VVBFxS5N2
UGI2XbnVM6a0BA1OHWw1i+62aCCqPagdZKBHdxMhNCh6n/XbbEpWoxkfH39ESTc7xQ4qFT4OpfPO
7PS99Mz2p/TKl9I4JiwBzo4lo7tl18bOIlV+6buBs7AQGq0nwVTnccqhmUBP0WwAnQGWip7Nrsh2
M5VuFzf+jGuwUmJJADhn45FBObSysO3b039f9oPapMZg4YmM0J/J1HjL3dHYkYowrIySmtwIDG1N
bhHj9kwYb5nmcdJybqYWJVahp1u/dZ9ZTCS4wNgdFjnj0tZ32RVlrI5jkayp95z7yJjmCfXf2Q+a
ast5bc9cUHkVQ3Lode4IinSVTIlynZZatLb0Tz1p5NO148J4crjnrLyq+Uk6k2iqqSXOzPPkKZph
00LoEwsiuQe++wZ7vtilGQZrw8xeEYRovXZNtNEmGovQAQ4p1H40nGurwKY9M+muUhpvWiuY73Zs
sEdXIpFpo/qQs9LvDUrisjf/2niC15Fj6UfU8PoxY93RGnb+pLQhXyQTlUmaNHtzQG/naI6xLUMJ
an1+MLWCwMJ42CYcMSx3AqLeVfJhZAQtFmjhmN4y96d+NI5FxWBdZ1epRfY6w/q05Gj62+Cs2U59
fElEyg1EiMsEYBnxFkxhpZNMAkt83ehAek2IJLeRKAtL78/UqwOcuH4NP784p67NW8c5Z6HO7YlM
fG3Sbtcji//MQsKBNB38esya1x3QIvZxF6xxVldnPAL6vhwqQbIRUU+16ivWOmP6EvXzKC0zxFMh
0dlq2vBeMBr5KWzzvy/m72glQ9A4xKqBsc/YTGgAd6i7/JcsGp4l9jPE6mglu6nPgKPgzHOVFy5a
CMCvvsO/oU6DOyL5zfgBs636qOLCOLZ000unqsaPwdb3CrtohAqJjNkZ0tkk7rsMGQ3QBQxn6tth
O8WNhCOdAoow5ou4y8R9MAbukMbBFq32nLbum41tjA7SvVtOnDOwYReRG3V1xab32SbMPmMVvnSO
2V2qDh8cn8L74wG3yq1PwQLDa/LQF4YIsv+/4vFRQT6+h2TSRXDwt1ZGdcPNiRsxTvPfFIi7k8bp
pmv6bmMN9K2OiN/I4CvOvsGrzE0kOBH255LvaQKdcOYGQHFcPIHQ+zENYir9GVnweCDETj+NPkml
yuovw9g4m8SmCfLHWlw1CDxriH9Hw3CjYzO6akeyNrkAzPXYL+XdbpyPLEMr5JnzT2BgOER6d+ql
og9hj/YUhYSS+mh0ArgxX8nU7qKGt4V4T6/dZW1BBAQC9K8a4J+Tpf5r3ibTvpDxTyHKs5lwF9aV
Mi6mp7G8jhhgJN34hAfW347DxPqrMPV15shxGXggCBHvhvtHZVlp0XBJYAlwsfX8jyUzQAd9/BXI
Q/fk9XOElkElmCM72pOnQBKfHDsaIUw+Y1NRgs0wpJTPnzIie5drKGfbUi/PXVOXZ1HXG92ux8Pj
mQFI29ez9DzWd0Y07vWRAKK52n1AvG3GvssOYGKRKBLj2uTRzNMlB7Genz6+5ytuGb2aTcnjzNsC
4WscZdLxJe3Kd2WOxdZmoXV6PJSOUx56foMo8upT2120iMxGhJn2cZSdgepJGGhZPbDnFQvYGnYW
McrSAuXP1gqp4dAuKjkW77w87MPL8StOIsFVmhXgZXuWoQ7L5N6Z3WFOKRDBdu5L4vQQ7CteydY0
0VMoZisZUiHAX+GZAAsgt14XRWcXAlne9jHpY7grdKNArKnn287ovV1jOu290k2u2JTkNlEhENJK
Lz/FlQ0nHBhe3XunbnKIbmE8CEN+zj4URZ9fpvYY4Jx8s2qs3UC/v1oLc1dYOcQYicG+OZX/GmNb
hTww+ZiZpfP0TvoOoglDsHichNOfmRk/jV2MXV06fUZqp/sXRWKxkVZoHjG0fSBEQrKRqWSDiI12
VcUMv9pJX4x2UO9biVW88TKcrIZlOptcPPkynP7amWD7PYQEs3lsNTK31ndYYMm0tcMzIF/yrYlM
XJfoMjaRk7nHGocJoxp/YvrPi291bOv9kTRCEtDqi6uSZ7uX8rusgidjTKsvYczkVM+znwc7AzmS
jeOpCBhNBJ4wSSFAwBJ1lb4lBQ/tTu/Ly+Mr6DzqAjj6BRtafyhrxp2uQ2x8M5977WT2p7z5IEjT
fiL8sdkJR/0LE549ZgGP76teF9socvA8j0XNTg45k046BCqRGaCByqdoMer93x9pvfLXOsgUnO2u
ebAR4j3IKNp8wjy+Il5NEURnv7VVOB7/92FS1f/7tE0FTaSE3vPfH4lRR1V+TbrKPKt4/GqP39SZ
1yRRhNjm8QMZUwwaxpgcIZUfyatUX4bFOZVisGLZk5Jv6kzRMWi68QSFlBU/bh4UUONtyoLhlk8k
x9UyugSdquLl9F3WXX0LTX4+WIKXUsuXjz8oSP7lEwyzU7gkjnpA6IhXvtYs6glL4SEuXERx//s8
RwHoO9lFwwz/bXgu3oW6aW+dz3RzUCQv5xYKrCki4ygt/uiEI0Ux9lvFbXQTm/3es+1PdDKY9W20
KR689mViY423kg0fZ05pn9CD2oyJWvB8krSsezLcRBjepBmpl1YbvmJWFF0ToBIkCYob2tkV/gfr
dm1L3ERXufbZd5JwC9TIW9okXbOuXlZ2qhEqMRgvo6nwvbFArsFgY7fInA1xmyf6m7kUS2jL0mLa
Gz2vvGeXX30xwI2i79gBWEdQ7jTGYgi7nzLI+ucikYI0z2yvm5m3XuYagmqUOzE+HgInCD711r6H
GFqPp+BkwRU7+UNDu52nkP94hpBqh+H2LXCRmsAPEas+pnDt++qQNuG1arGKV0akrUzmflEtp2OF
sS7X442sEVXqAxSGxo3atV15F7JWgciU2sJ3p3dPsA4UFvvBpDkwZvtn6Sy0beDgC9GFb1WeGZz5
A/E0Eg2l2xFpHA5z6FUz0FI4m84efAw4rrUCobTsmMctMb6aS4j/XbOhukGKHuEt11hoJ9khi+KS
ERhmLlLKrtLIj1HLlJLIwnZdmfWuCNMfV7ZXQqI7LfEvoVW/xziEb3qbnztfnT1Ru0to6YB1nQo/
hFYSRuUSvDhrlSSxfyOOfWTphEKgbHyV8wrFbpEBmdRRqxaI/ymZxIHt6bQIEQjOzfqSRIb+hcbx
GkLWm6dnTNT1/g4N3WdHEGPm0SCW7gaqj3A4iQQVExZUglwm7lhCY5TWZN16Im0KiWBmndP4vSnz
t3rymEvoqNNqXazbWD8VThg+13P+X8H2hnHSkTn0RQb4BUrDI98053aOSwa642ivObrnT6e1CKJO
EbzQ5Tu6GH1dl8bfWmwdgZRsaDvrVBKQN80BqBW8q7WrV9c2RxJNzuk5aJvfso2/NeyNSxn2xU5E
wqYBD0ngBhu8bBvnZ0hizAqqadZq7Bv8Z4lJssMGBXBNY5P/hpN/lFWMoh9dJGrIAFtDhCwgT/k0
Tqa387x/jhr/coNnZGCKv9V3nXsfA1MyvFDM3pvROWd6H6/SABkV5lfuRvaEWatOaIkdfkv9Mwyh
Z+AUuEoWJmjn8y/QnyMKz349GGQngT0ZlgiKgj2ClbVWyz+1JGGW5Sl/4TgeUX4sKZM8zAA1e6J6
asn4YNimJQetbty9zFBvFkocGy5/1LbhnPvbj7lalF6Ed1uyLgEmfQpSY0Qzjihkdiq/er15G1Kd
KMi4/lTFmCwtA+iI3QVyhUa3XAVyU5ie9wQ7kd2jdPB0mf7GrPRfv2OkwWqY/qrPoGqSVIL1Pt9M
YbqWjfEU8UautTxKSB/RNjPWPz9I0X6nNThCZOxoXqb3xiy3EMgZnbwpKLs7dIZkr/WVTUJzcRe9
aPd5Ej6liiAwjvBh1dqsyF2igybmqUCbbc5FdTdAP89hfSvC9T7sTh59lW/7ptyrNuf23+UGGhDV
LIYEY2qAhiDxUX/pXj/CI9C0W7i3uyjfxqD7WUkOE7C06F+AXeqAZKpYyRbDsEdWI/Gk1j7VkXfQ
tK0Z0FmbsAdRLjtsvZn1Eg2Txn7U2Zhlg4ImMuXaGRTmV50mPybl1vbPSmlb0mrY1HV9zGAouNaV
EcyuH4HsjY0J3erT6L1oAVXxHdIGjnWfeMTQfxt7mS/CAq8Xkb1Lx5dfvk571vpH27G7XdhiAC7Z
gXNlcxOPtQ6dqLOsMsKPjDDaZz3SAoOoK8LAKD+GptABBkQolEYU3sIXhCP034hmUtS79q2yqiUJ
MkSH2R0uBJOdHa6SYBF03iVrNPJ685bOFVuARH41DiYyKatOdplpZTjPOBBReSEAxLecIBvgGOPE
oLp0CPLNcj4QLj0JF8mIf2AMu2PXifMIxPVsSrVJRmMdmvJN+RbzQI1/rV2BiajLpyDt7ZUBnXtj
FoQ6WESgrx4jfVWyG8paC6d3zybXyYiHFizulhwXeDyoJ9BW4pUjLqN1CEeOVFWfWN59dKM6jkWg
bbSu+vbYxdQFZ918T1yljLg13KbssZsQiV9P8/yZp8ktjfChyQlCdz39dLbDAqfyypVbyZ+gR3md
j8WRrfl27Nu75cUHWwvzlRJ2TV7QAacpilKyypYwQvyj38iXNHc/yjECJapeqraOkLoIlESZy5qo
q27eNJHKqLGNUnn1LwuydZJowTo1lMlBt6q1Ebdhg9GCkRDJKxAHWBZT043zcoQ2p4zdS9e7Cvdk
rW+8dNZRJMR3M2k2rmKOJbQxqkxxz9I0GTauMHEx2MkWUDg+WI5lmnuNuxJOz5DApLao12YdZEcj
/jNaKHE0HB2q0LxnwzXZwGP7KCedZ8415+Rdxb1hHX0oxkhEMPXjy9yMYkQIR8Fc+PQ4REyCNmGl
aqOoR57fWOvKCd+zCA1t6L3GGlXpwOyMyyQY9kXIm0I51g5sS8tI+2oyysnExxlsp9ZfiOcEVlXR
EJyTI6Uuoa5RhPgb6i23v+e2buhoSVjC8L8GHoYIDFarzkCGRQB685jUQQTBkVzHBhGPZR9yLRoM
xjMQPlr/Xoq6eW/N4iWT9j2SgP25pFGskEmLm/0S5SSvkCN/lAUKZpGwQ/fG7lzYeXWmHhX4GP12
r2Gn0rAtotWdl6U/Vp9QckDYAdwhA0r+8qfSp+pWGxj0yBGB+RESc0XKDhDIIl+ruT+2gg6+AgEt
nYE+XpjDjx8bz2nXPSnRGnvyQb8IfjpLeP07NzK+nLsJFu3qDj6qBweWET0pdx7jNiE3X7m1uGmp
uRjySbCWBV3B4Kqa0jkPdYd0IV5bjM6WWSBmRz32ykjqV9gsu+q7cxrtws0Y96WABRBNCzZ6tAVV
42xRnaN8u4J0NQlxwy09Bm9V1x/H2rUPcKLrZW60v1xKf1T6kXpdsyb/EZlWD0AB5vVThogTq9wy
CZTkYmhxAJsMe/OS2GKRriffzVYG2uaV7Umdq3AQuNYKlhP+P7PQ3vMW739jE64y2ARFyIR1kBKM
aPE6+itpSuw0bXsijJNgSkdCrbfUP8VpcMzQMlUWScm2zva9D9GzE/GMGsE6lJ25nQr93guOKScI
vBkG5K5jTPH4+anXLK/Be2MsrRRZGcpsa6shzPOdAUUyhDEUacWmTAv7WNnJt6Fx+wTbM420KLb+
0RGjWCb2JUgiQjiqZCNmOI9ut6uoJV28dxCSOSyFbMxqmsDoNW7s3AcnWXoHhpgGxsA5tpcwqXh0
yPjVosPozwHLGCOWNL+/1eQhvWjYMMee+Y1c0CBIW170kdDrmCSNpQMBPOvXXsIuUtPRBg/quc+4
Mp2cTG6qIw92Qey/+mLJnaqiOEYUGH2rTCBlTtRbH2S7Ii+HfVaqL6/tlg0035CVzpL2quYXQXMe
5PYe6U9OkgNwPGTin5X8hBQ5Gyf5N7tTwEREmceihU/UmBXCNMSdYNMmzuHS2ubkDO9VPN3RvyC6
i/2PxNP+deT1bJLYAz8D9TpIEHxUifc5OiktV/7sBNGsoo0xf6XZvrGyi/Lbfwx3XyNOT8yIAQmV
x6YqtVPtgJ7Iqk9g2Tslpp2vfPgdQhrLvKLy0IdnVU3EJeXlIYuJfpZjvIUlbWywAOTY9xCKpOiB
3Mj5jlEZrrIgYvChXuUEnrQKrQZNArMNGUbiNCFiDasGC0yTwTgey+/MwsDZY/fvYaBUEQTt1wlZ
fjEiTCSd0Cv2Wu0ZW9stTXwi5fvoGrcaz4hCW3nspvQD9p5B58Eik8DrhpwCwVtplHjk8M4xpZ9W
5tcEuY97IaJkL+U9irxzq4pLrTlYWZzqlRpmE2gdmzfX47LlnVsXA9lHOK/g9X2jEzCf7Vj9hBoO
Xt1FRhlbHOCckPtMOQ3AhKBd6XNNbIrKurmF9+m1OcrE9hKTsLCs8y7YloS+LKGgfDnDH525cmI4
74mB/dXyvZ+mJN23Ch5sq5e+lrNWNnzxCG7Z4zZkedBjCZuc+VJo162iRdVya+/p4x2AwgLY7TXg
XrtMZtVh31nL2AnvAgcxci5AgkaKiJpOpeqQKI5Bnqx6qxebkqI5c6Ge2CE610aRYZhxAU4jfgek
p3gKCYFYdhiXVBgh3e7cf8bkHUaZ3WVlYmVpxZNEXWAwVcQCHYKJA/INeMc5OUder41k27RIuMmB
wKA71AQ1vo/S1ywl1vnS3iiDJoa45HodimqNl/yueTjssJexfUfR1zCbpXLT4RMYSJhMC2pJSbQr
d66Tk/wPY+e1Izl2ZutXEer6ULNJbjpArYvwPiO9uSHS0rtNz6efjzWag9PSQHOAVqGrMysVFUFu
/matb3X9ys2Q/GP4JZkagraPlbUfjlhXVnz6rwSXoBFsyUpvq60fQBd0MKSxWCDpT66djIaui1BQ
l9MHHW6z8P2JP6/Sg82gl1AqPpCli05fw31rRe99g+8kiQ5hrd4aQugXjlYjSk2TTwg/7qKEOFdW
4cVrTtzcW6ctXo0W5xZb1GvkpuRN6/SKDWrZlmBNhcidXcVHNlSHIGlPtWybxVB3ZygY1MhGdT9p
ci21Au243j0HuFEWY+z/RNOwS0LOJtfgYsFnDF2cCJfyuffk2Tco2EOdoPpxOLWdDDayr+ez+dMh
kqUrT5N2LxSjIsPIKeoRlQ/JXdl7p9T0D1MHrNNqi4facp6yGrHPNFC6zq+6SptHGyBCxjgp+mQ8
biNNMqA+acVTOdDWVPJRaxs8hwXjEkP0W90jzIV0gi3oEFZGAWmA9LXNwP7DNfK7cBz7Fc+HA7zw
dSX3HnVSwKe7EogYdmMzPemZyjeC5yTePTO7HdnXceevy6ojPmU+QCDDxJQKcmEqkcPuQ8NQ4qyH
aQeDjWhF2gfrUQtxfjJCW3iNAc+bE/vUgrU0c7iGjqBKGysmk9nsCUuxdp6l1jQLSlu1bAIyIrEy
XwcPLWpVte9lqD0zFag2fjEIdq7ml+08oNgHONDyKWG80NfzaZHDHgMdHqhli3dutlHlqHRDWe8Y
p96gJ/qa9TYBRIlNblqg8chJ9h1y6qg3DMQTGBnVYD9NbfuAvgNgmpM/OHp2SkP/Jqh4Hjniwwx/
nKCOV61ieB5m4SVhDQyE5IXtdU/M56U32hMci0dTaIupH+yl4XA7YTia5zPep6YwcZKiZC4U7mK4
tQYLShf6HDs5UiS57PXo1sQDxGyh37qj+JB28zDgdpjoTWJmxpos7sIAdkoShqh2cwgbQmUfrlZ7
u578ZE5C/UOLWM0k7JVX1sjf1OvlF2OYcuGbuIj8WC3ajMbRYU/DpeTxNhQ9zxsq0Fy7I5Aa71mU
F2uTdmCh6xMo7wgzYrfMGo0Yo95/MQQOhUBhmCkda+0jt76hbjykeXfuyA3SSFIOU2/vOszOy/41
U+LGQCa5Qi55AWdxNdtxxWTpQXo44yI4IrTL+bq0CBDLbI3aUIcDaLgZZx/oEDK1WFLaOVKtxjQ2
XwYsRpIEocJUKcrldrSqLWWmMSE/cXR1iWyQYg5JP2NK9U4NOc5h995SH99mxIxJ0CxprigZKR4f
piD/wqjCcDTuMJ+lOgUO+/0GQJeE9UUxln5bk/Wup80DTR0shp6kd8c4+arGYKzh5LFp/vDqKggh
XPUaY9pFlnGbCXBLY+1bl5SmqGB/AWCt1E3efUdjZuZsced5eDuuqdB+pvwugWC57SXiYrePmKc2
dHmlFt/GSAhGt2FIYHeLyhrlqs7Nq1PmnywLypXVhfcB8sUAMDmHULRupjBYeG5g7ms4K3HtPKs2
eSvR740sNFeZY5z1kWVzi8qmJ6oyO/Y9ICH4St5aFaBvXGRKYkAPHGHHBjEHEXIsfSqe8KH2LLkU
OTdi0TlUM/adYVjhWrVQGkI3eiLZNTk25D0RjAsfVPQO08TqJvL8bmEGxJ4mExdkSpxH7+PoGAGQ
5JX2yQa05McTNGztcq8Jz5WV8ZH4PI8jcrqg6bGxGdOl7P31MHHPUTDsJy9gn6S57AyT9llkRXBC
TQXCiuoF0qA+836swZCLilW5crSrjfLggMx6RlPWnOItucim9xQxkVqDM8kXxczrqbzXUCG7pXFg
lD1Y36j4p4XD03XF3b5BYbQUkyg3WlnWS3ti2Dl5GMs7tkkAJ3S+VXnvUqCOiIor7PUKsziKaeC2
EC2x76054+HlIDpN/SyCg8azHh/WztC7XYULaZk4PiZrcZpc4y4HmrAIbG8boqngZTs9miKzm+MI
Fjl0BggSFM2IfTj6bFeerbp/zkwK+TZD844ZBFN2wixgjBhtVa73hegJLEyljnSj+SErxgcGfyUz
UeMEeve1zEfW22pf6mN3LZR26PVzxb1DaLe1bCYB226+XeuWCGLRmmtLb3netOFTIA6+bB77gatf
pdV89V5CI3uyQjBpTe0o5MgCdmUSuWc8Pt1Cx5m0pvh6KppewKEdN5Y9vQTSYLJg+5uute4cPUDb
R/pFl4ECdUV3IFX+qLnqkmudtfAE++N4pOUSTKmjHkvGSIk9Ym0moCe8Zrb48Dt6ao6rA7cAWlDZ
nvW2uDOEUZyyLtjRm2cLRgA3ehW/W2bFZkxrZizOLfaEcn61DYPOQ4JUYd14AZHl6EALFnIX+MeE
RMfah8qpbTx3jRiJNC4+2UHpgLFgmVrjY++4zR4/go9KbRlDg1nVBkVemwYc1MTZrazWOtu4C4Br
FsyR7Qf1qMX57OdxB+DVGXHrKIG0tuNSC4a18iy2uwPI88ABfJIl6S5Om838P1Unl7giyjjBpL+a
kgTtMTIVzO3GLeIwF6H78EZMgsX+cQMCbJ2HcqCU5N42LBaVA0NLRiacp4mVrvtGMXLRIHdVNc2J
n2zo3bboaa/WpP3kcbEmEW5Y8bCJ8d858xIhPGbua5Nr0V7VIL9A+SwMUtEB3qCwJ23+jBo+ZLHM
J81IdGOQ4roUdo7lMxO8c67IbyfZkVXnuhMVLH7uMmQY4QQVTXeLnh1DhbnpyFfyp+Yy4pOyclGC
FqufC9jyaz+apUXaoWmcozEM60DxlxQCC0Ksa9Ohqk30pcbWdZrg1nVpF6uIEivmWf8uLfNmCFqa
3O4WHLXah6ZLeCpVL2D0adNhMV9oTX/1hihdT7Xc4UVqLxGXVlwxWe8aSN6BCPe61H/GCXmNbhED
romGp2p5CkTDkMiGJuwxaTAaoluDL7u2iWm3QaZI7vdV0agP5CAM52IWWNNRStc6tFip3SC/6p75
PAOlCXiSOk8dUzrDsrmEREwtLX7ZTo2+6+rkqXYD8UIFGODB8K/KNtoLbXx/yj0q81QlTyx1xZlE
evfgzQAh2d+bVvme9dg/B/UFqcZCGlDfwBBm2yHAXkZBGJxk+2KkunaSYXUGGG1v4zpkq1CWHN5G
shYJR7A34sJwJixjSYR0Joa7Pr4UHcubsCaeKUbZu9JLtuy5WZzzO9E0yT5PulXDTofOFuwQqtlp
O4xGsRYEdXGuLMOA4J16AMoAxfNYpOrbzLscW0kfziwlHJMQ/dau8B4iWCd1RZR7KDW1Ey7OCVQl
a6+nsuukvC8juY2k422qIdp6jB3LsbBuUkgd99xbgGPrF6WhZE4ZmOprA6WkV3wPHPuGYHRh6Tqb
wJ7+oNVahJE5eZ6tzxq5Ciw2oaAGQO5+JG31VHbe2ew+nFJcaszOwVhlLzboNtqxnv5VFh177mp6
NwMmCzLagFQal0bTDYxDuoMBQ/iYWE9hY8cHKyjsZQV2ZdngLxtiJiLgXVMcooA8RhhRI9aYhlET
EZvrqFbrYeQYEWPgrPQwvLXi+B4Mub1VNkLPAUNE2jDQdAK81ZVSz3ZfhyveTurOpDySI4m2tTzW
RJHf9wFchNlZI0W8JuTsR6OWs2nq1sZ0qtkObQvDuSmUd+kDBsJ6N5rHqJPTHqAJ82HQNlAXiF/k
DHkYGkn92STxtr/xJjPfd0Xx2qdireu9ccHCbKzEb9SlRW3XgWfBqLTiuAIFi6dpW9Y4S4KsuiZe
WzxBqXwLVroJOJM2CAEsQ+agnHgytI+h42Ez5Iqiz/6wA7hTzdxchxyVoU6ajm2EZx3A+bJxCKo/
kIdFczGCCLMxcTTs+FHhRTeRReFgKT1Y8vD+Tmznza/ia6IX+WZkGQFHtXrQmbwhckiXcA/2AamL
S2oA2h7TAO/irTUqduYyw4EFia0eHELIl+OITQECAHSZGkn+uLKaUeJaB2yhGclmkOrBTr/dqpc3
zNVaZJbRlPIcRAB47oV7RTh7ssyo2tT5Vyk8a1O3s5SGoySjzMPIx2lmFQXblLRkDuxf4755GwL9
kQBbRpC0vmninDT8aAFA06pmXzoEjKqph0BEsqPgbFxZ9RuSFRziqPFXfd99tcB81kaWPiG0HcD+
cHsZXfI4kQIFJW/pp7g8hzLdVUXf4WWlYg7GdNe06U1su2KtyllqhawExHObcKCYNe9QhG6F6rjc
iDze9+ClMqv2ccfYD2Xfrtjvv9GIfAYtJexU281GGONW1RXomwHehMnewmmsy1BH4CSGZznrG+vK
+/Tt4lvOYgtHQq9VzECEEh2jHdgU1D8/xaTuuynHmM54pUzhT8PDiSAE/qDTxyrYutNC5+noCG1T
sHG0pSRudFWIKtpakhLdLd8ytFVLSE4lN82Yle/o5D+RrG7UCIpU8JcVSncXRt6jkdTch0Hqr1mn
femVPESe1Zy7YZuXwZ3jDDu++0aj61jlfgwDzYiGNTrdcwn/navG0uBGsLgIdO0B5Iy3nLRh4ypM
Kn1HllspNlh0TmhQMDqz4ELjnjEKg8jcoUQwm/wn6+exT4NUwDV//M786sSjgjfXsfzY2Aq0d1h7
cpX3mL2Vpn95CQJa4aLNr8xpWKWT6PcxYgDvO87u8CW8JWZaM945Fj1LWjcd412FUZApEiiwgeZA
UuMNwj4Dvu0Qu5JZfIBkIVjzkMORJy9+ajNq4sheAMj5GTQkvGbWJ0sk7Q9OJF4kqxcED/LGTmMe
3mzJ4xCUKbaUkPyIcdiChFkUAXHszU1oJsuq/CmcHVzsaKOr5JO8RlbKVYuUYnLU2musigUgDfYc
K8twPFyOtQkUPaEHbgGFaLZEX5GPjyIRxw4N88Rgfht6WNIMoCwB8m5EddEXS68j9lAs8prQlr3m
flbkUwHQxGcWNPwXSk2wL/c6nI5ygD6k2nmkK51NnPXUp+Gzst074iE20+iGe6Mpb3IUJh3ft3R8
tqQBwAK7qLgD4/CN5/7ARTghD6FHhwbYcxjEgNFc7wmIcH3yQ05wXen+xvfkVa8oMgzVHQ2PEAY3
qm4mrCKbqEcI52Gtt7VyJbqQ45dEGjN13oV1i6r1kDnD8xgh5yuwXiwiVivszSsFIhvtxzZ0qlUQ
xEAHiVhmmCCBUSaQ/uZFWOvM3jjSEg03PmI5bvL4h+O0Yx28thqugbjtzW0osZqSpc1ULaWxJ5mY
u3laWT3kap9GCBr/rIPrPmrAtTkOGR7j/luS47Fw0AgbJAwdumBF+++tm4aXaHdYYXzzJxUBWQDV
+KS1vIkV0nEAQ4+ePuBvLVTODqjgB7rjrumTq5NSNnYoToZ+RJIYsLRF0b0KsKWcxiHdOe2u1L2E
3QCRzmUCXilpxZpOL0AOob+iIcVCGDXNKkkJtQqJ4jkWvrzaKIWiHldQY5pffsmECz/v2dR9bddP
+M9MJxMrZ8z7W8ZYjSqOLhpCcre/Eva4bUBUNSEeC4cJ5H40IRey3zl4gW4tTSe06AtItU71ez9O
L22JYrbktef6iJioNd9MWd2ObW+sczyl14nYP5gZ+zA3p0M6WWItR6hzuK8bXTwQjNxSrof9Zhyq
9yqos12EvNCuuM4pqz9Mn5wC0s+PVZ3fsLKtDlNUvHuAjHGn51s39L6xzb9M4E7j2PwchTnunBGW
ks510HeJywpgWun2eKuMDnQYI4KispJjbWV7/1KL1L01+unYKys4W1i71hhd05Uq0/ZYltYdfOj6
Ts6Qn9FRPA6njjF5b88tM+ICis5TYXmwfnQpN66eG2uhi/yoCrLWNIyDec5Jgvcg2xaWtLYDZUqZ
acspQMMygYPblOHslad42g4Vjm/P7adVX3fWqjQ0j366PlpG7mw7XMxrjct9YWpzxSQPM9KOXAfj
CMgX2ARmx2UToclvRLkFqu8tEB7nl77GB1gfeN+8paYZfJ1Z2JKiDom92e2yzLrn1GcDz47Dkkrs
c9TLC9fWoeeB80p89lRFHh0qkxZMIPhaSBigbWi8KV7kuhMMcTU90o+6hs7KmBLrUqJl9qOyW03U
jXwmlzCp/aMdJU9xPRziLGHglIGEBexAtEb0kLosDoc4+4Bkthm6bpuM2V2EZN0NtZ2XMotoraG4
cSvoSl647G1ubRhTOKm9ftwAWQMLPDDDziV8F3v4qVN5jhWc7Q7ZoPLzaOv76W1fgLAT3AcrPXK/
9aA89TI0YVKne8ss3gvw4EuXSTXuPJbfDuoHo9E/Hd/oQWYljEOaTaSXDtLwzlgPrQO+sQx+3CS/
Tye2ZGpeqpuUOtbgPXlh9OFbROGYOuo6b+CuyEVMvk8boXThvCG+AWBZzKcJcZ2dOEdjoukYKOlV
NPQ1GAl3BBYAm+pii4NCnGuTo41iG6SLEgylbUKdcGCe+mC872WESyh89wI0u1OSwdQM1yGBSVuH
Ap4gO3vlo7ptbB0x/ujahz7BNV7rw1kU1RFSIuoc9KktK+N/HwIm/yUijohGx3Ftcw4iJARsDnX+
fIdWGtR//NL/D1OZTvu9KM+pph48ruNRetP7iNJ6gS3+WJB0dBGx7R3ZVam1PtnvlAndbuTmv6UN
uW9KvXhpNJRKieGylJ5lViTfHCV8GZ4mmFG0hvG9Vgru8ujeUpq4A0trcyar4mwKCZCKKBHM/jky
0oyx8ZjIax4wr80LiEHQW56IvC/Y5CDNLhEwLsJ8uNFkmy8LoVc7Nlr1Tems/ysbNmowRQVGzrpK
jslt76OIq7zROft4I9f//s0z/yXjzhHUvA6Ib9OQtvnPAdEmFzZqHA3tnKzsOViHIPqi9Q61y7Ie
1A+4fwExZ1KrsayRPJSmt8mR0lJgjgeVgCgxWeihhQs2iRbSiZGVtzSqaKdUQmBGANFIRHIfl4Rz
xANDU7NGqLZsi7JcVQCTbq22wjCtD1svk/JoFikhwL3DXjULvAd31FZoet3bqh2qjQsg+3/JX9O9
f4n8dhigCGEaxhxkact/unrQLIJoMZHqkuaFo6aw9Wvhh8e40cJni7U388KAvV7GTr7EMvOi0vC7
rwfEQRHtukijitFVTpukAUZeo6YeOZvy8ZKAbsEFFOCqai20qcwOf0dIT/DFUKoeQiJndhjl69vQ
5hejBv8mCxAjCek2JyqLd1PlH7XqX4Ayz2DA2lgNqq/w7rLJaY34sfd0NH0NOW5ZY688UbfbaSz0
h0bT7c0sT1wHaNgX0uThapZGcZ/GwT1dO80fQ56TGQqAUhx9i8gpgwNsq5QeBhi/BlHxYvcLpyKk
Q5//YNvDMivjVOwR/c8JNph4yqSGeQeeJmuAHI1+I26YJ0/7obMoRoq8X1b0yXM0c8f2AXLg1AbM
qEuKv8w1PuD+ejcWMlePTISzH46HjPCHXaWT3WyZg4cSOHgrZPhjdJ27GVxoWXWKyC6YCe+5QX75
70DWNJEJxOUO1Ium6djudP2iBLWYgtAEX2X2K+1+xzdWJoDU0SGCwG/bCOC/ex18YD4gD4pLaLHA
Aeb6MRIJNm7smUEfwsDBb6Cffv8y5LZ+yjxxN6ZO+MqLA1Hecqqa/aNfl/aqT2EB/Q5Yr4rOPxbN
O5E8FwMF1I7Qr2jLGsd7B7ZKST4iVy0VcoSp3hglN+c6cAzx0YIuWcrKOZvEtF7YAqGHN+obNuTu
qg+tA3I666iXE4psu86vYWeg8Wnlh1P0DoU9u5hxXugxVv8yx0HfNp0YVh10sttJfUJMPXF9ZoQW
5NPZMIJy7VWIBcAJgnorqvA268RzVEQJbBfwRuEsWlBz6cx+D7olpMyza6N7EwMLzNpUD8lUzdDJ
smYOCX0cbEj1KjhCkni4VLMXehqRQicaIYqMXBZGKIxHu4Y5P6K5Xk0hzEXLnOo9RLP8WndAo0sc
xSvlxIImt7NQ7mMY9GXPaiXoE/wAVbL5ffj9x58Sp+u//43ffxblqKiTmn/67d8fiox//jb/mf/7
PX/+E38/R58KvOBP82+/a/tdXN6z7/qfv+lPP5n/93+8utV78/6n38wpFc14236r8e67btPm96sg
Vn3+zv/fL/7l+/dPeRjL7z9+fRZt3sw/LYiK/Nc/vrT/+uOXIUh9/Y//9+f/44vzX+CPX3dITr/e
/+UPfL/XzR+/TPFXFxcgpHBPWI6NuvDXX/rv+SuG+1fXIvuTB7FlWCZwqV9/4RnVhH/80vS/Cgsu
o+e5Jl92zflrddH+/prxV3geusXXbOlZnqM7v/77pV2LdAyK/L8+s/85YV4X9p9jxF3CNAmWh7kJ
m9DGvGOZf64H8BmYSL6de58A50VlcJNWfnhxvI9GEQzXRzzU6mlia4WburP6flV43tnz/Hu3NU+x
xQygVlhXq+LZ92g6lJDZWtkhVWPApj+U+aZx1TVssbsFQaaIPfZqGhLj5HqSRMkofq2JCoDDtHMH
DkkesJg1cNIA0G5qmLD9moyio6N1n1Y1UcUCZUhs4sxz/ANEtHrGiVznjaP1R+wVcPv0WBC/0QPZ
92Gx+wcM0ieL6L1VaPrFsmm2OW77pU4c6Do3kHWG8GZAbO9byViJsebD4DD1GYgC2CR18Wh5DRVP
c69j/y0rjAqc6ZTB9Tc3qKaVLDxMliEoBHsdHpM3sFRsYtBzDc0E5ydqQMVt7gQccqJe61LdhWG4
C03ouJOnfdROdy99HqU11jF8G82+QuaIqWsBmQn581gEFzNymtUQMeCKAwZInI8pkD4a5pCkbAAv
bK6oDJIx3pej+e12v22HyAGVGHDooq4LCChYZdCAlm0d3XfRUB1J3vZ9NFB6RuyBMgD5esgD/CKu
t6hXaGUdssICplpeyYgiDsEKF2CRM/oN77WMofZWrCvYM2LhL5I3KeW0AQWsrb2JLqCBSmZMA872
EE5GMlTNNtERGnkjZuoke6exI8zBxD1SwJ9GhrBoXehMtmU8kgG1cMvKxtAb71HGAxEPqbd6hEJN
MM5JHqB/tJxdUPCB6EccAwODmc5lOOIH3zC03viZPZ4JLcTlLJztYLv9SkiMFXje7zFSQ1/dSSNI
r2k0PCHPUCez38KJu08ZEVo2j+5JPlK1ohBvy/LKlnXGlJMEMZiMv1q1qttAW+EeL7YW2hdNs4h1
mlh6twNXvjNfIuHW1mOcA0X6nHs+POgK0ZdxFpV/q1oN/nfOFDqfWp2AykqsXWhiS0yDR8uV9haS
86aOCB2LkMXi6QXp6DovfowvXa/NlZ18O3MBlrYvPn3PVpQoWVuKcwTtQGfcOvlxzMDdxUAY0Cd3
LJmonxEXTRIqkaX/6Ej6FlNH+l0VvYTu9CLprQPbwHlea0/SkSBoxm5JIXhT4h1yzHTVIUSsB6mt
fPHoTpm9GpLggSH6SD/J86f3QQODe4cUT/QeabwDbiyGqwArRX/LHCFd1BgeoH7SZsnxUlVo6jKn
tvddmKwtRFb2ugm7SysQxgbYwChTtgT6IDf18vxQK3ODWhQCv1Yz/g3LuW4kSdFgKiNY1CyIeTvQ
jr4pH9K91SZsDYkW0zJtP6XdAMgsi5apcL8rg7TWLDKOzlQ8GE5Tr+yuzPZDhX2p+y5i86c1NAOJ
GXeQauXLENZPXYc+sLGDD5RN9ziSI+YyzY8JqYfYNYlzflwjTXuxcO0Qb82YTtXWng1tda+zZDam
4nHQ4rc8KHdNAJmfWmyBMnWlVH3vN6+lGaO867MzihoNST+VvBHaZ+RzjUUXFBTZmkIQRFDNZj9k
9wqWutiKoJfMbeN43dTFStbyamrFS6xSIkRl9uh0APBMf+uSUbBUciC50vlizK6dQCYh2qRpiQai
YeDXLf2EEN5cOcfGb/Jt5LkYvtx2AYFa3xs+i2IjvPYeO0CB5xuJMxEvwiAQ1oZs53jxUi/cE1Sg
JAISOKjnPpywn8v3PqrbkzAkel4XkAqaJabX0SjgMBIpnSWO8cSEloxIUDSReqO/xiiWZNhwQur6
Ertu0VBCJcZeKWJL8/bOtPVnppFxReSUqREZWAesIC2dfkKa/cn7TGMOwzDUwf244jEPL1lJGhoL
83j/pg+YYKgkFywwDj41VufqxHV1/tqeho/YtD5rXEuj6iGbD/m21vwNMXAhfNLIXQJt89eTySy4
ZV1rTXqDPswDPUuSeApbm6FQAl0OzFyR3AMQIw8n6G8hJrCbD2fMebb05Wyr7Kb7sXemZWYhlTGc
dh/D7DMccRVhdVe3yBawGVV2/TUKZ7g6mFXOyocjGNY9lmrTz4+WhOkaecbz6Cu50Zgk7tO6mXZS
58c2UONOaiIEGnIfKs6K5KCS47A0WSEOVPIIpSmQfWufzbDl3HObYwr9zO+NAeEk+yllN9BJo4vj
Y0Y3rYxuyJYV5sgmWWL6i3axqep9TNTjJsYvVxSC3aprXKIC/CLoq21j4XGiML8Lffd1cDliJ6uD
ONJi9bC7/Singht93pOEs7xweM4M9Oe5VBxVWG8129npuN1Q3iUbM1PPbUEMw+Dn4jhZybDUnYNF
ogQQNUYlWv7dhsyhBzxyRMw4MA4iTIMwZuVwW7YMy9h1pYwrb9JZIRF6+YtTDyTctg1BVylQWcIz
ppXTYvca033hdtHSsIuHKZ3upu6il3itYhN8u29aR03xVQuhMeshZ4zmXFOU1EKHE9mH5UHpAHay
/DRFN0GBFRbfUVmVl0gQxQI0P/PT+4A6KuQhx3NWvACn+8bYuHVleoOp7up3LKSSkfRggSmyNwow
0smHk3QPxoAOqqF3MATL/r6pv6jWmLsr9jkY4EjY6dUt7OUBrS54lpZlxaCGa2b1n3Tor36Q1itL
89iN6Rh+086LFglPIzAMaM06nmADmcUDeM1FHHGIWlz0JHZGl5YSaqFb06lqMwyLtfsdUWUVfvGS
WMh0NMh03rjUXcIQoTHjiVBz2jRXuQhaFHjcqIm/1mrXfMnQEvg1nIGCjJWi9vH+OdWHhBPI/GaD
Y/qOxI922SK578LsLpkYEcMPWFhUGsh6tWtYjXcoz2BGFQ4ewqz9rOyR+KQJNVOts+9QY/wxFMVH
3+0ds/zqqerYnkBxcam80hSmuuVqj2ZVfFLh+qo9phOZLrowflSG0iyQ6dps3vsOAkFhFJIHEktX
I4kfEK7cjhaDKOL86AbfeRX6Etz3I9onTP4PacVRGSe2OW/s9mMboDgW5o6q/oPF201WYypKildH
5jvSXe8jzT5mRmQ9VSp/7vQKaoG0P40MWWQNT2fjjJCFgSF8o6Y+UUIp1ub9vDfxWQlHJITLHnlv
SgxogfS6gSl4nfVdeh41d3J6GMjVXgsyhUYRvSZCuodcEwcwCeW6hnRL9E1017tYtJJcvNIOHzoU
Vo/6GGZo2eBtDGZz0HP0Kub0DZz33KNS11gs1il0CuqwsNPg5ASgivKqf+na4LGgmrWN7o4FsL/U
WEjUWQSpoHOyLdp55ICk0JCriFoEKWScIpzsTEOtui55D5WDIB+d0dFhTrTpndnkLIlexVSNwTzf
QKn9IQ8mPUJ3weM28cTzMS5nXYVrJISp7qM9qpG9NwzZDUky83zUb9ymb7fAtaiLWmThrnZjKd6j
OQKYN3mBIhdPk4ypKeCdTyWZefiTSRcbougGByQT62J2PkikCBh3uoM5YskTMmlWLqbFTVGRMDRM
uG+HvrFWObHVQe3/xHW5L0xb2/uOeIqS0b8d8nLPqePLsHnOYUrtWMotbQcvvDR6YBYlU4hMMCdt
dUZ7g2OU+xJPj8+Mb4W+lXWP1tQntFqviuhJQpWtZZm3X/H0StZrPqZvKiOZI8yPGHCcRT2xvGxJ
e9UR7eZuQS4b+KiNaKWzaPshXXK4sVFEw2Awb03nCE6gK2BqI2Ejn9HG80CUxqU0WjJzIxRnykHb
mdkd4K8Wm9Bo5kf0TMmOUUZM7WhCZVME0xaGh0+tK1l4aN0mj0SxVlV/Zt/zows3vgPble4AAUCa
hylTe7mx97mSrwKC/FQMRBFKrugwCZGQd2xseWWYJTXwSew29oaw0L75dXdoUizSWIeyZ2zX5jqp
Qcd3tlhpQ+s9F+2BjqZaYlvLSTg3YTtDstqTCCIQh8FmJ9riztSGV6iiaM4K/FjplINMoDjAdZQ3
NSddExIrAmDA08tsm1273ovWtXQ+u5RyuC8hagct/HuR8G9eyFsS4PVE3DfY+1nD62erqDDubaV/
GGmpVlaMLCUYh2f28JYjbp0A5XbezjIG13iqfDDLvmcf6BH0PB8ecPYTCRhvnY7PA98Ke4ss26ie
p1/TuvnaZh/Mw+pE1zqecL5x5orPGLGqOcQLgmMonsYiYVcO5ZRVuEHhtS57WW9MkwNfI8oy5MHt
2/kNMP14i1rVRfWq8GoN6q5re3xPCGbNBoOEaxzbuZDwceedzPRoxmjnypwBpd8MR5MfpUpx7dyY
cW1Y9DuiM5Gcw5hkcG3DriqeebHwDgz0933Skz5PZGGS3vqjee4AsoyDfxq4HGfiKxK/GOWRBUPI
HsY7UdHH5CQ1MCi9uZcyyEiUi9Ez9cjCcI8MeCc6mzBo2aQXNcfIMV/vF1NDB5WPAypTMADzyjly
iFtoyosPX4YxOiaEvrjTZ5eS8ptDjc9r47XUPP/J3plsR25k2fZX6gegBTP0U++d7uw7MSZYwWjQ
9z2+/m0DM6uCDFXw5ewN3iC1UhIVhANws2v3nrMPKYwIUiVZKAlnXQsXmWNu9Ny/9LXouo5xn3ic
cacZ50mPjrKQeNnc7CcOX3Rp9l1tEOOTdpKUwZiAWcfl1UW5LRwNcxnGMfSAp1Fn3s6n1asQVYJC
c9JAf5jZ8bCR48VAtV8TFhKcMPkhssqcLUdZjjWCo7aBXyJH43SDgvA0j5Zx8oHoD7L/QViDzVKH
h4hm93eva5y9rE10o3Z+QwieUihQ6xb9gyWvHFaYTeZWX5tovDdwvAwMHvZDzqbSyuq6SULiYksl
CUxOcq4ov4GRMKglWsBgY0nJtdqKKvjSJdWJnfWagX12LI2iu8wsE4bIGOwK46sdBdeu8Nl4hdHu
NZFc9UX6JaEsc5pqpt3c7wTi09qZiGvyLHevDyO2B38jPPPb/+9T/t/0KR33T23KXRRHvzYp1U+/
9Sg14bh/GZ5tG7ZnS9yU9n83KYXj/KXrnmsKT9COo53xS5NS/gUsWDc98MKSH3RoHP67SSm8vySr
M6R1xzIN9R/+J01Kye8v33qZqv9qOa6pG5ZqiXpS5xoN1cL8ZWTpxlKU7IfmU2lO481M774mw7wf
ZvGlaL6QJswG72mwW+L+FbCrPJu1eXKgqNxwsNxEJe4JDTvGni2MFKvaQBYK6HNP1G8lvOcyzsRT
nnbrX27vv1qt/5V32U0RsUUwOn0/K1yu2pKO6Uqkp3RzrQ9XXQZChAFfiacGRcfe4hS9FrJ/gSLj
boo+YtZM4ZGVaEzdOKADmg50llx9U6HrHmLvTBCaTeIYJOvHMiraL3++PPXoPtxUAGqGaVo2CjSa
wB8uL+7GDkSN9J/ApBKT0yf13g5U2xVSzsWMrfCowSH12vbIQPkHmqtip9vVdZzPd0EYetthIvtq
Jmth7EpEHQYhZLQsfzYdWwWED9hpKoM+xXWeljQb6EIHu6YheiviVHA0Mn1YYRO8Y7o5INuFHWFa
+ebPn1GoaeT7F0cw4dZ5o+G90t1W9+CXF6c1+kj2We4/9W512/N5ruJ2pp+AJ6avOTwJgBnrKZiw
NcrmPLZITkCcrMIJ3Z4uc++MkoJI8GKe4vOfL81QbfWPl2YhQGGQqjNUXh7PL5eGmxMOICvmU1vp
zLs6eiwy2+QMlAaTA3BZ38cCWbOgm5rFeCZ8J23OQ+wfrGF6iDGBEKZKiBgS+Vfp1fV+zmKs3hot
Rc3KCaSfJkpO8qvLyU/XRmEdisBm1B6FOMNjYkmYPO/bssEEVsfmcQrgMKu5USz4qT9/1GWC8O6j
OlBnXCbmjM5tQ3fUU/rlo8KJsdIymMPnxvDkreczLmyNOfhKMeOtqHhBJPDylAIdhc1uWVljfajR
KqoWBCNbEd+RduWeGZ5ESA6CTWDG4WG5bfFkXVVsw/fujP0s8q8A/rkbq+6Ys9rzfVGE5jGs3PpY
4F5P1ScMjlFWMBgYreYAT/deI2rpyh2n785koSalgzYo7mKqcXoJB1w0KNhXRuuGl1QLSqDlHdwo
sL/jfX+BdlfjG/peD4+l3/89NDa22zgVl6QGlOPtn++i+G0RdATTGRftBiH3li4+vMsIBtE6Uao9
Lw+sS7Cnt3S797zPoIJ2c8i0Xxj9vOIETvcgds9JXti7oKBK+ORS3o+MWNmYOnkwhiWTI9f2TLaS
Xx9o3GlhALnde7JYYY4u5HWk7TiEYgvVjfqKxxbGDJTEfNljUjXd2SKKKHxInDg9DHXIFIFT9wXL
widfeLVTvf9WObQcaMrYNnYlvvcfrszpNcqjMvaeKEJKUfrXMqiRpo/TYa7sijyhlx4p+tlTDztv
S8LmQ9V3cATqDDnDvgjq+iIJ7B1BHhGdFC41CuCaz8QXbWeEigGBTpcEzuOOo9Gx0nN7uijVi9no
iE07TFX7toG76aNTV+bDLpHwDixpHC2BIk2ffFRq7i4gh/eGxiKAbsN96IFXbU2nhBbn9/2hdOrb
vPLUl3t8FE2EBSUfOQNM4y011JaMjEjTjS86gRWtxchMF326gS7vnomkAGMIk3lTIKPX4mggirho
AXd093BlklNsOeln+9w/vA2uofY4Bpy8EqbaB3/5erutGPyo7bQnzU/lgwEpHooJnZceRClH1bOW
KyAEE731VDDnWB7AJBCZRfV86+Ba9lzcCVVKtPaf31P52xbnSIEZy2C8pXNo+Lj84/iOZ7RO0bNJ
X2xlVJ4LZ9RLjw2EDPXM6P7gaSWFzgjE5XJdeZWu6ylPT4OWK3tOAPgiVsQHdXOZdW6G3r16e+tN
F/Fwmlz8+ZoFs+UPb7CkW8u+wI1EoqUGxr/ezXaMpU4nxn+KMf8x2i8LJC4yPcUxZ9UyJsfZLbKz
1lfnRVIACIkumSUoh5LmhkW4QP2q33xyUb9tVo60BFdjuEJKYbj6+4vCIwKHxq6iZz2leElzwS4T
k7a4LLfdVOlPdM9IPVD7Jm209NC7yUPdB+MtqE0AV1PzyfYp/+E22QblCxWWxDTqfVgNq6KejLgp
ouemtcQDGvaW82H3FdAp3+6KXn02gzyMxmgzFWwJLkT2dYdJ3STvxp6wT8wzPtGChtXeswy8xYR/
HkKYBVsRi5u+90ERqQLA02m09gqHXgfj8ZPbqlaj9xsjFTTkcR42OgBAqu9vazCaU++CXXweOEWt
tVI8I8JkwOvp+q5WDqQMR8kZeknE2MwFK+xFHZQltv1WpHdLMVVUeXghvelujlEt22zqIkJF/ucL
lb9/xU30AbZjomVAluB8uNt+EFtUpmP/nAXBdJNITTyQZPAtsebgYnkAMMUroBsBEzv1hrS6Zh1l
qTFSyBzSdmJj2uPz3hZe+A21c7mHgWrvyYUj8SO7Q1kgHuJZrmmlBUT0hu1ZYPa5b3pcr5+sCeL3
e25Bp+CLABCOt1Z+2CGQvUh3TI3iGevNN0vrs8vUPxI+kh3NPp5uPCuI9po3DTva4NlKjx3nYLrZ
laxs+6q2KWRtdZMbL/HOETsfErjQZUpWy/98IaAyZ+DLJbL+GR/vuUVeSOVnefwMgOW78KJsTzeF
vuAYncykdu5leFE6wzZNNFB9AOeW8mPZXG2aTlMm7KtP3oL3ylG17dvYsS1DUn6oBeFDHSeZmbij
yPLnDt/mvosAVwncA5tl/wt4Q9h1aHC0xOkc0ti61Iy23VVtDcZHknkANenbMMvnsIAjOwkQRzY5
uXujqcbNqIfOrm1iiOWZcVHCMkG9TUOT/st4UaaYc8kqmx22XUcv7pqkLk9//nD/9NkM3gzMj47J
NvZhhWN6XfQtPf7n5Yi5rGuFoqOjpHs7tSRgp3ZOEZ9Hn6Lyz79c/P79sqWpiiqDR+2hrHy/EEQ+
wxmAEtnzcjjMADHsqEGWMgN7UayPwzFXKxsaeSZu2Kiddnpp0AccDVU16PokdrhmPrknxvtqitfO
tjE7Au8wpS1V5f7+sgKeVFIC13j0q07bLnK9CPJD5evdRWlTAKtqe0T3vR3HWGBdAUXoz/7erMzx
JuSAs+19Jv3LQmWOOqL7flCU7wAEVqF1W9psP7FDGseIBfuN7+vAB1DrbkIX3vBTSDw9ZLncQiKC
c30PR60+o7jLPlkWzPdPYPmGeRabic5hWLKnqB3wlyKmROnhNKHTPZHK7p+MeZ5ZF2DnjXwkqBtX
g0NTHUzSdQgaaJ8btXZw5vGyaupNWybsf6jm1wzutuhfwxd7qq6l6Xt3xEmsbKONtrbIviFqvTFM
dzj0BP2uplbD+TDP0F+L6IJwPOdi4G7t5kregYJ38aHoydGJ8Q8BHPnhdFDP7DTXzzWThMTS+0Ot
yn8Mt3At6+E8WfqFULdOLwHjIxz95BZ9qEzULTINm7eT15T/8Zf3t0jkiP8rHExP+O9V+oDEWUet
v+yh7uSpKhXVst9Y+i4IgXSGlf2YqxPYGGOm6fC14cy0PtmaPhyL1FVZfGEFRlp6GOxQH764mZ6D
ai5GztHq62AmiBvw1kNRauRDZ4vkUu9cY1PTb1jD6MH+HstrgzJ/A/xC/6wUft/yebsYi3OHpOri
hKR/eIviDG+vbxn+0+yN5cvgK1NSFahEZSvGPux4DXNaS5QHjtkoOMJcHLKC4h3R/MtMFEXQ+5yn
+uAbkXr63o2c3Z8XGkPdjf+pOCgyhDqxmTTSuHGC5shvz3DqTQhqT8vaIkXuY38hxLlFi1EhHd6k
Zv1YzbiYKavZkO2g3FlFZu8iBuCr0KHjPXkVI1IVKZGRglvxSPfYDpdiFPqcdEMDpZX5pE2o6GTv
OvSpAXLVDb6Qt4rVulkEr4UWHf786ZZF+v2nM9AxmsDmWbAs/WNRmGccwlJHfYmJAEZjrFUkmpbP
XgYtJS2J3sOKi3jG6XbFNNIjEXA7EUPVuz5P9jD3kmOmdefEN8W6SA3jrZPSAbc+Fq2FDQxrxidv
jKneiPeXzOvi4uh3dN4YvmHvH4gnQ1OEWdk/zVjb0XbJ65Ku0aXrlhStkbDIKAaJ0TPHV+Sy/JT3
5l0d4IYpUwwDOoDFDSMdc+/TQV116mxLVvq4d4QOZQv2tSUSjTg3DDfLiafTHcEQi4Bojcj7c23t
NO2gmSTi4psbVl2NnU4W/X1QDM16cdgNXngqDeZTwpbFkdgBW5meX4iW5TuNfZYGI93DlGyrxNCb
T57ohx6qel9NB7Y4dwiVLJI6tUP9siy7cYnUE+Dt04QkBKYZrIMwqVtOQ92tiB2odkbVMVngfL20
FdNaR6Vayhc0bRq+KnOFE4j5nKrZYjzDGABG/ZMliHr9t4doSdPTVYfc472zPmzfMRnOiUcS7NNg
t/ZV5wy3yxExgAU7vZjw0S6Wwz0ylHynHbUhgdA9ghIomBQSdwCuy+vNvdMg3/Hs6hHVUIOWjN5X
Y3v9DfPp7wQ7hdvlv/HHrZQdmKg52boJ4FyUBVCAx3Ldt5q769XbaszTD+iVGXfHG/cB+IFQsJ4k
fK0tsx/XhdMPOycgplj34mm3FI1Lr2P5gmYR2oU49U9u659dAybDss9rVqdvavObZkErIchlqLSQ
VzQgUDmRNiG4ldiVM1rE5WYvpxDePXvLyX89xSy/EyeAQ+HLJwPR+2G5hrFsvvZOYhJyEiGbsi5U
uBJm++K+TSfMcUOGWaLvAPtVpWHBekosaFMuIpgsmy9UiBlLp34IHYaKlO8Xrk5QW0rJSMuU7Zr5
6QXOuqWoYlAGZM12u3tpdz8QJPw0VJXiS3yPrFKQk8L67zxp5eUUpN1mcLHHmoEYtnTislM05uYx
sbLuFKjRHVShJ02O09FT2PKl8lX9hMgAZ2YyE0axQ1MXCd+6qpP0VGHT/r5sCapDHlaw4AYq6Knw
9b0s8g5+B5ALJ/LT49Iwh9XCZC+t7F0TS8CutNvRXFCBqc5ugy2H8HP8qxGea4bKPR7zoccpHUbz
oUwy1rTIIMcg8ss1wbo3MbrfAMTZKYn+Rr8I9i0Y6xNu39supXh0O8yOEk2IAmzgNgVbsKp7IjUh
mPsbJ2rmDXb2lOIE+KjU0vsId3EX5zWWsvnsMRdgHeh8hDkmDVTnOEIZPdcOluYJCwI/A6Yq49hC
fE45wYLjxLN2a5RjvjTu/TGgPojqB86V7dt6W3qA5mgpbZneIkbywIS9dZLUB11WuEYPcFIOwJVH
vUhIDHcwTBi4cZeRTwGYGJQAGteklLtRzSWWA4oadiDRHNHjoptIVkmoMTUV+gY1c3wdJ8a1a0/Z
cfJRpC0Va6k+UAjVKADEuypM727xZuGsZWmOV35MZnQ14ApOZPY6ihG3aAnAJ2vanwFwt7Uv0mgP
Hc7DWsjgGAMe1vBDnFTFMZyra7pzoDqtGoJO3kpYvv5DUEra3NJ/DJisEikPaicOpLterr82CvNY
NMbBDMlHMOxVY+r9cZyBy+QZwTqYTjZSnf2lQKHYxEikzGZU+0e1qdrup6c/enL6Vgu9YCzj65wj
6mFLKAryVsydS+/GtRF3qWZHqDNyCKw4OQ+FdU7neTsM1uUQ1Yj9cLfXQ4rUDlrGMEHh5M1vx/Qi
mdvhiKwEwUFLO6MG2n8JrudJTH6+HToJASwQDueFnBguc94k1PHk2zJ9sAI/JG7LM6E8E4nkFBXZ
YWOqQ7gTz4nWOecGva+nFPLLUp8U3rjTvJiBt5eaxxR0y17TvG/LfdJB6QZh1B8jCQ2os2G3BrI4
2CYMAHoL1rbIlIRU5uHBrCbSpn1lFaB0wTqPJEm1k5gj/phtxz+nT7qarYSl9mX25QMmN+2CHFFM
3DnQFS0T/UUXpOgsvddB125JmXSfpcJNeNm2K2DcEZuSFEV7sFhwM/bq5Y+XqacA5MZwQKFiN0R+
Lf84DABho66madKTCx5IfgXut25dwQXbdkHEa8Hj9RNM/VHekElRsy5YI2EPCwTLbeyZbO36Hjrs
eAT9BtJe3djlZbaj8ktR96gMuxa/ZkQaYWsT+Fj13carNPdcg0XsFeMliaRDv8yFat+AgLNXRZJu
9UgzkKFP+SGCDmtQ+R5TLWgODcrO4IbN0Tj2SBlwCTSnGvfpmcMsyKuU/FgZbF03G/BYU4arfzU6
8dehma/Bh3C2ToyfTZHJ41JmuTldoB6dbEUXYLAm98xEkk3HBtAVAubWUTXdJflR1E5zOQjrNSdu
aO3OiThOjLA2tqMBIUsKcxXnDUt3S3YN4Tr16m1w7Gk1Rn0dIdg47mU/wJMYONgaATplpkQUQap5
JezeOC69bHL86lNGozdDfYa1wzwugyjfeRi8rL9e9tqJSTTrcrcpPa5y+UdJFYu14wJQGLXZRZti
3KXDYB7LQT9Is4R6QY1KdJkDzL9zwvumdB/tACE4RPcahoL1zahIK7BxH4sqOZhNfKozhD9WYP69
5GdJ45NhMJ3630sY2rq2S1+HoT4qxfeFVs90YuqHzHqSqGJ3NDyrfdrmJ0+2qAMtcb2cF2wIUatU
b4GmFP53XT70qKkQh1YITgfv7z4Sw22sprs60h7mWPMJU+Mps43qOIPd0J3cuq9Q1AJrOMa07M8O
mq0Vasf5MPc8paGAe6n1bEDLg6g844nIuXEbTcHBC3vjBuvRSJB6/zBkBSEEFYlaiMta4pXt25El
+MbReda2cc2KDS3Rd9pdpwwCTj445x4g378qGbbRPs6upiHutmY3qS+wddbYB1TouKQ5kb1Mcese
TUyEpMZHyNDDbYEnaml2mmXcwjsMkbR06b0XMa4pymTedt38bRnOzR2EmKGW4HHCmrQJhwWwJj8S
KiKXsUnbRtikvxbHmIry3Bdz+wreTjmc+Xo3YMXqyjWuoL7CWLirmjh4YbDTr1s/SO4Ip+52ngXQ
fXmnhZ50jAR03ufb5eU0mvxORCjbm4kI1KKFzrfczFDE2p4Of0J4Bgx1l8wOexTIk8lfT3JAFwY9
xKWBHDc6SvQK74c/lARQ9EQJBZR3F54sv6gpwDHOr6e2xD+LGXFvJ+7L0MJ0j8YUYNOFi4Hk1S7T
yzpL6ot0TL7knVcc5+E+d+3XQdJANtqMZtCkJpbLFyYVZbOS9ghwaSZfL8YXpreky8dxkZ6XHSJo
wwsPEOh5WTu1iS2BHtIpCaZvs95pjPFSZzNsTaMtXyYcMMt4dGqnZ9qo9j4JY062fvk0WeF16+bi
Qtrk4yxFGm1iFvi+fzXigW5zaMvuDizR/VJzLLd4efULk4OP7FsDzTZmOFJ8mCWk1tfC7rO1YPE4
+/aOfFf5QIixbX6fatqe3VCLTVFp5eXbn6Z2yrT23H1iluUOZ82XqizTM3CKVe8ShM0gy4Vz1+Cm
1RkPUkPu7JhYCch+PmeBhsOEf934WMgiaT2OdUUozvDF7mz9EsI3QNNMn9ZTgg4VnIyFx83WyVgJ
d3rdTJdC7ToiciBrGSbESsnksPdA/3GymS7m+JjMIdil0cwOQzDbmOOaK89hOr+UUKKqyRJwT2Q3
mHu3BSLBbnls0tp5hU6xGqATxa1gF6DHuXf8ZLvsxd6g7nLdXE8ZCdFdgaA20OIXUiP58dwE7cyZ
5JzLAV2nuEbMGSA6yS+7qLAvVebRSiribVS20cNkpydSA6BYJOIBYB/2EytFe6J3uOCLt2fJHOHQ
VQbdn+7CryNMu0VV3lDPLe91csXwhw2QN+vIq6jSmXiz+1CDEwNJnD+OeizRgwNvgjjBVjkkXfIo
69x49EmTc1GG93M4PIV2e1+Q9Tl7rrjRyRq8w6R023kwo9FRXZOIwhrVOI+1Rtp9E9j3bparJoh3
ttr52EpIMpp7jflqhHMHj6/taDbGbvqdTCyxTvpuuraaHEkK8vy8U72ILiuPTjpmhzbSnoOA7ItA
EI6TcsQtaFhm2UUiNOKybH08NokZY4AuBPL3nHuKqwbhZ/pCmi/sqWYeTi7MUUaQ1LYRqUTumKX7
5dRRYiCiIsHaHfYhHBUrKnZJ1WBGmxhKLZW3qZekUbQ/8J5HkFTRDXGoPmhV5W592RdbtwaPTOxz
iWmCE23W4Q5A9RcP0ZcgmaCPqK+8of1t5YZzcHLzVdIvugjGuF1DNtHIe26NJw02eNl0D+B5sru+
8DAI6oQDGF5KU5yh49L3Xqa15VC4G40SfB11zlfNtrrdVN6mWlmxsaJXWkr1gmzuzuzPOTdidO+9
OcJPHaU/Ss2FiZcrWwk94WMN8HQanWtdI7StyVEm6i7EXZ7mC/EGP9OOZmzRVyurVhJKKGtX5EvA
WFMFgxiIgDAjuKfqG855ERN9CuJK2oAD8brcFI4f3+IA/BqSN66nRKb7EGG80dYPnFg33M7Ncnax
UQbvGPc1WyJW4k0vvRtTSPtUJsNVlROd0ibppceDUjuavHbEcH7TKqkJWpVaR1i08YWpT18YAtMS
wUOV+5JaeTK/A9Yj4FbLqHo59xJys17inGVGQ2ApEZe9MTZS1S6xuCAmiuvcBs2T6/+uES1yCoO+
v1nQEmkY6Mf4qiWfq3XCV4Zj1+SFcjalWb9ejqqx1NpN5FtAUjuSh41xTs9OrbKNrXmT0U3fim46
YP2N90sXeWlEkL94EVhNcsT9H22xTCNVtjhyNmlY7UdSbDZxrV0RF41uR/r12u0wgyUGWM3lnUg4
36ygHljYUXp1hklIocJaGonswY5QPyxLcWiG7jYY+NEiKIk9yJyasbDzfa6BJnt1cG1SNfggIhzs
B+uUg+Eu7YtovywkXgVlL0PEzxqzpwm66ezXkFrkqm/UKb6szkF9WM5ymaFYbzK9sGQHP3mqNstw
YwqohnKEaWu0LMfSQfFXKGWjVvUBYBx8vHHpnYfRWQ+Fll0FnvjZZP7fiVk1W9nz9bACoFyEy1Wb
0ngGTUV8DucYxBXL+4jsWulRxFdvSm44m7cwndyFkY+cRfOMzVv+amUj/p37U2R6GJAMqjb7Umjs
xHnfhwe7suuN61YUSHUHLhLxOe72VYo681SWpnExy+BmcLqXJmwnZNljfT0DPgwUQ4xuGwfqFK10
V506qA6fdE3fD+tUVxDnvI52nWJMR0H3YS5lZjhtLbrcT41Rl+vJZMcR+Cbszic9C9PVOg97/ei1
uYF3PJs/aUouI4X3PVtGIcjYTBYG5oXWh0FIFtQIsZwufDZ6Pb2IYZtDYQtvoiwkjiGa8Km22Dlq
f7I2adWaR/j+0fA4G1nyFDQzD65XYW7S471r3PneMfJV1GG6CN0khD4afNNgyOxlHd940xQeDCup
QG2zrGtOxcba9vOFTaDAyow4yCJ8J/OmdqwTbeuria4O/Zf61C6zcxBlRFL0AE+XPzJA8j8q7b8L
vueTZ/JPdwU5GFoG7ojFnOHDIGYySE7N0hx9mmSbMzMmLHXh3A64r+3KIZFU/LR0014HnPotzWCu
UOPgsTWz2tTsDdvUxblQ8m8vloUo8wTRIJUxEqCHSANurLsiQWva57YyGumd4ChKL2fuvi67l9/f
jMFcXw/CPC4dSJmxekMEuqJT+i2eJszzocCTmt0sM1NcffapwgC0Zd79yb34oK1VL6hS1LoGbhQG
OWxi709Toy/cNM57/2k5LwxDaO6CDLvoUpYGc09X0wKuCZsdG+qcltgJnBa/BMbGjQWag+hO+0x0
00VfW2ATK/1RL+nZDw3coDyPwYWaDJLAYp8Nm2Hq8q2fVXgh0Tf3BXEzSPzxHqeIiHmfyI0ov+kB
pfUn85aP82E+pqDhwtjCBmABy+L9x9RpaWqxiYbViZx+72JW3QTJWG+LKvibxZtktJw+YF4m9DUQ
UrADji4H+Ra6auE7m0DSIIPu9hOVuX3We1ZbeH4AdZpbSvH8FHvYGnO//Huopnb752sX6kD7/kvM
KsL3GPWQhWbwo5zSRIAnOkOp1jpmbtTGhxJj5cbXMn8/0K99a7otXYlcL/AdNt7fS+eeCAV5OeCW
/+SCfh8iMHjWUcszaeexfxyvWqRTDVYO9DGryTCg73cvCvnKiZGgmHmG9uam56yQG98jPQgpIqre
Zfbf2bdtXRF2gZnrswf8DzcJhZKOCE/YDtLKDw94Fr5qCtjx89D2zE8bDICpAZPNi45Cp6cDsvdp
+bYWKlPLq9WuYezHIUmJkVM7iTaMe3vuOOdQVf3P5jSk9V2gzLi5OVf7yXIfAoNQgD/fUev3Yafy
NFh8kT3O79za969nR3tdjGaZPje0A+8gTB3ptcEXWL5+FtkPpRtNW0u+9rBm7gy47PBF+2lXtp5L
lF+IQUa18QOkYbdhkOIRSnidF1GxHn+JHFWYWdXfyRw01944Er6kc1QLG0TkdI6XT9v3DESwC76N
Pq0oeW1ssyFwMZRsqfAq8q5ihE9+4kzttKkHyMzpGL0uR/ZBdPOZnBdBB/NiOQbTrHOABOCLPo6c
cvXO0m6zEH/Tn++c/H2DtTF8MCNGWcdk4GM3KEuCKDSQxT81ZFZ3PqMZcjlk4A371qcWJ39ww0lb
vKkoWxeegZa2xtFHCAr8TxCJI5KSqOwcS0OVzHdNqN0PzUhMLXyUc9h+KWe9Ptb1HGzMmMqE8wZh
W0zsUauueHHqU87jWURWn3yy95JQtTIjo7ZReXhqxeIA/P6dcMseKGWs+0+2kZhHcid2cL02hVOE
mAKZFCIsZJyixAOVFRJuGBCEuZTmJtyItSjdHdmyX5aj7vKAl8p5GZu9dQOB6a7CiA7Wn6/7Hwb3
XCxTbSW8lgy4lX7ll0Eo1PmmHbM4fV7a7UJ35LGgd3xOSFa+55iBgT+6iTWAUbSbn8sq8Y+wXr6b
NfMFDlXgLJgKL19Vv0p+BvxxRxLUrovYXy9nwXGoN0kDPOFtGFhauDOaSEMaHX4TcmrvU6kWwczx
PvmWCuej9IbPhOkIopxlOmyay7//5aOVcdhBmYyT5+UO1oGFWGBEgTt64zEsJWT+eBW55WFUZW0Y
6d16FqTTFV8nSVAIpz9zxySM3l/11ulCPGWFpbFvSYpaupHJ5FIsybigY85UJHaqS4DL7jol2YoS
DG7+sAmIyQyQN9CingmncemVLH2fvFIJzRzkDqbZqeQeSOdg23o1BBIGVtII9Cr24uBqmXgSlQio
bPQul17c8oYgh22P9IcjtLxrWQMqGyPG8dzOVQs05IRy0gGmK9g2C5jDuZZsBmLXsuaCLEn7flAB
Z1UzZRfLmoAJVic7xMbDztuqWSNn0Na+X17bqKytTWtMxNYx5dNddLgFMWYwekh+UyfTOseJq02c
2Fg5cM8yfVrreDC0dvIfhs5dx325W9SdiV3Jq9pw3hoFXTK+GCVViu1NYjPUubODUTYgA35YirPE
1clfKXLBQO5RczMBnNx8aa0g3ZNr8COM0mEXe8kP8o0vly+T1k0PAZPsKgbfEcmGNGSH6HZhu+Oh
Gv2XjuTvS08Neu2g+2kME/m0vATxSYjH3qggzSvlUTMZLXWU7V0tf4sF1t4uHYrlb8sAeqQenxOr
Cg/E3jTEHcEkaHO8tHZlwJ+xAG8vboDW3NT+oCuoXwVl5e9R2BMjWk1FyBE3UydXALvBykXw6Boc
xauCiLuhDk6Rl5i7YSq/jw2JrEuxl43RFRlB9W4wgaWHQJa2sTo5alrwo5ecTWo3GogyXBGScF6G
7joz223szG+iFFdZE0zNu2hxsp/jOAt2Gq/gn5cT8/dl0IVwwtKuRIcmi/375SSc8QH0gLjeBN1J
xxRtORcntSYZcavwuXDYRDVxo2Z1rDwz3fiQ/jgDt4poiwyTzG6LmGuzYRCwSH5dFQaZa0y1KU2W
qfRyc0fdfa59w3wbQ03BHbCKDrEiUGZimrxrpH+vs81ozA7qaLPUrDlCKwCrglykoiTlZ7buuGcr
00m+aSYuoVIJlf58Qz44xdS+4CFuE8jvPM6U2GPf35C+SkdCcu3+ubVBKiYDnZ5GQ/I32TrkHlUG
jCOzDK/o8B8BilQOm+q4tEZd9c/aqchOcV/1GyNr+eqq0my5xH8B7m7eatMPvL0Pf/u/s/X+H8Tm
WZzK/3dq3vpr+eO/nn7U33/8akpV/82/TKlS/oWJx7Eo3XROO9Dp/k3O06T1l2Fx9ufFRSEtcQH8
tytVOH/x9ISn1IDQbT0e4788qcL8iygPHq/EO+UaTJf+I0uqeF9cIteyXMfQddOEV2va4qMlIkcW
W8LhBhTMIWhFcF2ppXAsusZdN9swLA+dLeHSSMJIrOAnai0skLRDwag1m0GAIiLWm/YVHCF4zarP
5q1JnMXSNcqVFTbr3jW+OEYNQqod/YsCP9OQlLfdmDyZXs/wVi84OTJaBHFhX7HCA5sjtMoB5Z4V
3YrDOOuVhuygUQ6h9lxE+teqhbShTRi4laSInPtB1juXYoUBBmoX3w4CYurEqa090CcmePg5P5jl
DNqyLMKdW9xEmvMS+cXJM/R2m0KA2ZJleRBTw65owjA2mR3Gvf8wVf53NldzbWO9hb1XUnWbFHyW
hGCqs4cWCmeSZB0JWrn7YKhwDDVGgZsD2PoV8dljQXonwcQGRMCtkWrjQVN7L3IwRnH6NeCUh1J3
jyNJCeFkQwFqy0sUBIRjguRLJv5S0pSNxVcdzE5eUgGJ1n2Ide1rP/GTyKpij9SSRsJD8SYd2wHb
Pmy4V4fbaYSCAB7JlsHL1KyG+tDPsD3nuWu3ptU/pkRXtbazlQ0fnFRDtiZWNcCwE8APbm/nOkdG
PxBfTZ5ARryTQRtV79ov6jcsv1j9CNccQ1V59FJBcKm6Gm788mtF4gD9dp7GOmCOl75OcfhqUISs
ixJfhfqtXcWFL1dXVdbV8luviu9VYBzoF1NiAOLaRS3XEkzc5K4vNtLpJrxh/LegD18d4GvqYtSf
TrAJz0/d6t7i/4FZucwt7ZGt40GdWMqSmX7jnz2Hll6nnyvSMWMreh1M88oktyIXcG9meIRrXs5U
ZsRvu9Fa94NHYiIUqvMV4RopFEUCHD30NqHOs4f7Q1ywFr22KSweqJbr/8PdeS1HziRp9lXmBdAG
LW5Ta2ZSlbiBFVk/oQJa4+n3BGp2p8jqLVrfTncb24oiEwmE8HD//HxJSs4WufkzMo+tvBOG65HD
QwoH/HXTyyoTEz+CvMzjrjR9ozjQJKgxT1X2bQSqwHGp/mxb+HCGZJq7Lhukq1kaewPT/MNGaYkh
6JBTvQXFq13SfjH43EBVj2ImqLO3Xj0XOzOXwWHKMaO3ycuQQqQ3uttItvbXFAQ3OaF1YIxiWWCk
vIDNwSeJmx2yrxdXOBeyp9NGbXiFUTKO5BRKUXlYRfqNUiE0SfmNnNumifCbh25cTvr5UhB5GRhj
uo9A5W7CxjhADkeRco+82H3KGzrrJPMHhBGWDWMNP27YKyanq4RHOK8iZsJIUpNdNTD65o/nOZew
YLYFHDVzv1r8mipzyCWfi0hIVekO9p/1VfQ0nJJcXJTw1acBUJqdvCR+8b17IXLpLGtHa+5OXmDe
WxdXlucr60g0hiWW3TdrOQ7nYSyfeCGvNA7sZRoZO1pEX+ZvyBk5/wHQFhwVI9iE82yZP1fnm5cg
VB7Nu9kiQ06NJGIGC6CctkUllaeUaNa+HK1TUyWrRuE15JSRlzQP97JT1vItmgrtPVUxH4n4uAdk
BlGYVxFT9CJfRMnLHx1poX6y/lGSjXwALXwZ3ShoqubJ9GBAHa1kusuZ7PbaQ2T5iLy+AwoPF7F8
inKQRgz5+feTkGcgX8Ur+CMtL8FsmicErvB3o6ujZGtO5hclhxj82z7732HE71yCOT39P5mveUi7
nLg823R0EndzbPjbeSsoDR2JZ/GmC73aB26ClbmD5K/n3surm16x5QmWsR5jsmP9sA12G7nUTvLq
M1YUjX4du6VmPUbsQThiPNqUfzKWV1kSnpdstM6XjlPjr2VtH9rKj4EBEyTBIcX/NWm5YfMYxZiV
9QhaQz3m90FrX8g7MJYM7zHtrL2JuhyYj3PH/GgXYe+flDSE4O/zO0V6P0buhVb+bhmVFAlhW/Ak
Gmx0Wr7jswTN99mX24YcXH+/i3+07LAwePRpUs5mfeBATnjy+4EcSIuaQy/CH4fHxxGWjsMBoJv8
F5khttwYz1XEUhsolS9KzLfnL2aVXqmNhYtG3u+xZ8f75MLkG79/vB5SbPpeydmR4vyjgXQK+lpr
nX+qxrtkOuYDcq6J2H8caF2Voz6Al7uYItYZjEY86AtsVPO1yWHeYBbhBslPJzN2BVP6k4ubqRIf
ro7YC0o4WGPaCT/2kCmBZfQYTfzje+EliPsDFgz1Si3Zam03fkHBzJ6rTWd6yzaUmnAC1wlm5JJZ
DrWB1GiCS0qToFwQ55GJwdaLLrf6NmK2w/ih4aK6sSJI9hY93hYjQrgYXgv+HIn/zkDk4diMiSZy
93PkkpXpCxN32VXjqa3DK+Q760gfJm83V3db5U2r8IhtqTRE4iIi8gsMx8IZmTU2q1FHG+fS8e+b
lv83TWI6zK3INVibqsJyTY3di68oP+TkqovouwG9zKHbaGFSdo5sORWU/KAa9f5XFBiiCqz76Cgn
XaXyktDu9vNISZVTJSAFdpN8bjK6c/X4BV9pMgEFW2PoNdCbO7Gd51bNrJSrssWBfcFzXbis2/Md
7mP0G75cdwQwwxVKX6iNBAO5z6laDhFrxCOXRCM2dPUXAxX+IsP1BBxiKpaJjoBNdPycX1SgMTeu
OGcj820Ou0LFek399mF+LZkwRlr8sxzVnVaN2CLxN4UmPeSLL32cPEZyXZRvHZBzX6DBllzHGtNp
uYn1r6JM6NuWAY3Xxy8Ri6NwW0BUySWRQYT8dHK1j+Vsb9TovsPzCJ7e8/zZ5tgupAttfoM5BpTr
UqEMCqTbHvBfe68UFuUmFrWuAulZgGtuCuc8vz3kDWYxsg+pGDkWMWYtc3DpK9lB5MUPbAtWgMCA
4ypy509h/QUGpGkbQWHfbHw3ox6jJN5qzIYL+Aui7tYewfyDb0w6DT4Zai85Jro4/2JMJaatATF3
Yk/NukBEvAYAB00Z0L6MekbtJejyhz4yrDWu2lchowEZP7GlgkEdUXUn/LVXcJj4ZM6q77PBbBiw
y2XvhU2XMtW9+ee/bRggbMYwnOpXmlIewThjFJBdlIbJSZ86p4zcfPSC7LX1AI2kBj56XizWtJJ+
76FEHV1TeUrlESmiKWmdRdbSMycI2o6zxQdwMx8EKhlaOHWmLPPRW7OS4/4kk30J8vvGw4QkZtVY
qJZ+woLgGe3rITVH2qqcYNUmWJFLVb2lRrhJoQfJVepLCsxAnDgUmqpRqGIFDccB13OhW98oF+9z
S7W3hpqf4Cg8+X5/58niuauF1k4HnRqyPpfpsAN9WcPZJSOchDaiEcoCBbjanVpEb2OlrNoUT4vY
aNf5UNAlnmD6HiSYiybqBiknN8Ed+4VRQBidxVcZTQdOCAcuq5/mBAHCpVdKpkQlYfLWkwNdZfpR
yaeTDq8Fmcfr1ACfnl9FitrsxLfQ0jz0Dp2X+EBZfr7qskpZOgawRcPDjKKK9WdZGcg8+kWMst+a
Q3efYmWMwr+ATFGicAPfBvI1hEoh1J2AuJyNTXe22/qTZjMC5I9bEcagZNlVemJg7xh/dO+IsMDD
s32J7OnkRFLSJNMilVtitiQb5ChsI4oa47NbduMSRNo9zNhpkwbnKHc1NquOxHWnflMi/SEQg8OS
hMWObN0CXkuWTNum1evc3VFnA8CWCjc8K10Wsks2MOmxrCJTp10Vayxb9rbpGsTQsjuUWf6Pk+rX
1ISSMXYnyNhrtUswrWlbbz303nEow6fa1r/MimueMoWBKPs21ShxQJvDp+6RRSPSruL41uG6vsI9
nKmQtflRKAqWZmpwmdVJaIIVOocWOi5/oSaUZR1OxtJhf1pCZtf2COulJn14o0mNJOHc4KFhbdyO
1zmLOcUD6gADGyyMirZ1gvjegfnngMdcjynDK+il6mJMgdErQAI5iczjZR4XIR9lbY3tHZQjKJAI
+MSbHB1Nbbyo6n2NJRX968wSziy42w4Q+pXc38wDSOzG2B5W1qj+Q7fqmwHUEjx89Vx4sbL0AkSy
Xpdxyis9TqjumV0ZQ2HcPl27oGqQY55IzAH8lioFi9uvsoJQ9Es54l7nqcwwuhSvc141TKJvhoWB
dlZxYDTVAQEra2Mw+vZi0IPz8I+vuM5SyMfQOEP/STL0z1COWheaBZkxorsdcsz7UK4bEkGn/fQa
yqNy5r4UBn7JHYx/Tvzu47wZzEd1LLbxJG+kpTWtzFK7ni5RwCxiS7l+subKdOO7MEleEgu7bVoq
jkjSgeL36NLOJtSR8fCqyQONOxCCazz+ERu1LtC3UVW8yZDWImTSdXJAMgiX59GI/Mbfr8T8N3MY
dpmqS8qGTdbtQ28bt5ucf9m8zrEQZ/DJVh+hmioLWAARQVHzrbHzr6maf8tHtcKilIVU8jFVFRhE
mYIxZCV9rp3hNRHjtmrpwtS8FPUXeFcPH8MovWFAcz9E+PWNevalMaLNr5Hfazjs0CEu6MzazaUU
jlbKci4XTPLVhaAiIRslDYZMplUY8epsQXK1i+VYsSoMngNM/upPwlj3fclK7ogQ71jVVIsCM3C6
DwqgyraH2By8Fz8yl12XxjsR0pKZVCFOztmIBFDBK5faSUvWTDAHQy/ZRkprrmvpu63Jdgmj6E54
QXW/7liFtP44ptFGMdgFHVMHfuUP1sKa4pbmmoxjc6hLiHamYlNeXwN6xrdGE9IFNNXf3K67+BNN
DGMmPdAa+03etzEw6XIy9UvveeUu0036J+gJXkSBTMtEKeuVSlUe25xD0PhireWXeQFDZOSto6J4
qJQKH2dZ6ZoIQRaifAbiCeVfKiTLnImfo7/BB1gkpbVx4oLcn1Kv7RJVh+LRDl8jgPWL+os/mCwO
bqNCmVUgVsNyXveljvZUwjZSO1XWurCwXUPXjzRxnuKp7PaanykIPuxJWQ+GAdGb58MZSWXTmGQz
9XLU/H3AU//4Y+4ZVL5tyewj7+OZH0rEEUVxpxjdH+lE5tOVWzh16iXz1Ee/Q7TR0N3FP6O3llDz
FyOqjB9F0TW/VMilz9/1BXy7pAYf6nrFQs+1W66P96nLYJgLLdjSKXgf82X+ICyYZHMBQRuD3Edk
4KQq8ZekCLHLlkZoxU42oCXT0K20gB5lWVJyp/JhRNPI8GrZ+Fr29DIJ1uYYJnv6gV+bxpoWfoPm
EYjRna4pHPALs92NjbpwW9zUCkTO0HKGRRuY7l5atVQINTcAnXYT8qlN5fslnFim0iAEpckhYQ8z
su1os/VZJaXuFN81Tt2POCTi+K6rzOE6SheVcNCxE4zRj9ykKQpOwbItCuxfyPH+QGSP7x/Uv7Xj
/Dcnaujsn1PqkWoYoVrLX/TiUrsgfP2hC3SHJVnJFVVQf2GVAd06kZ2RVEl/jeMwIErP+2Nv/Ihc
N1/FIb3rpYpDPH7ebN11UC45fmzHPvc4j0igU2fQbqFgVqrjUzr/VifjVw3vwBmdZ5gLjnX5sWmJ
99w2dwlEToVayxMpn3LeY1tFfh4o9nDSiQwlaK8zIaknptWSNGaUFHS7BtVZbdrD/BeI2ARlZ0zd
Tf/bIKiva+YXw8YVcFK6kx1zp4CroaDURmxekrekrMKVEqk3JR5/9oJGh3l1m19LbuZ0PmLpHVbq
YuSMFpSsfJ5OzawO2ytGwnSGJLhky+glzvNVGL9Cc7bAWumEgZIElhXVmXw86LyY6VZxYKQ3gFjR
AnpcTuGbzIwTfdS3eRposB1ooNS+4avSo7HN0e/0PFdXmPk61qEQ/30qzsnV97ugQTc17FHYSPB6
ZDXn910wTCl1oDT8MXxNG2oIkxchQDWpbWcKBjk1toWLMDGdNQT1B91Xr6ir41XtER8ygl50HBVX
v7o+h1Yw9snZIC3gqMGonGIr3pc6bclBan6Zp3Qp2KyKuJPGATzYXNdP4dSCcSu/BSbwTmtia/MH
dJp1kqxSAXDY8l8nOO27wkRkrOTVvF+NPswLiiMpshYoHL5c0WVAP29x86Obt7AKCnne9q/TlPDz
ChmxXOXlIIrmO+vRGpVYHCJndcn8Kt1aCSfMDg3ttZnPPSEfRmBOvFQVTioagcwxPDih8WoFGpbk
cgiagf3SllFFJzKrlTRYzGobCxx5nlBLuPt2sVEi8ytL9DkJ+JX5Gf5HVUsylvzvo9PXOwux/3Wm
YQa7xv+/+vmQC3xasv+iQQbzsPr3Eqj8w18lUCjXWIRRpNdMVYP5qLFR/fIOQ7j4L85TSJABWOmg
Log//q93mPUv6CM65VKX8xi/KMXR/w/Lq//LkCw8D7YcUkM4Bf+BdZiMcf5ncmICCdoWOgOrHeGp
yRR9PznNgbpbm4/BlVycto4HI1xVxD4kzfN0VeXW3W836N+krd/Hob/ezoB/Cc0VjSSV1/dvNyh6
pLgiDK+KcO7ysRS022Wfyaz+3WcycJKh5gMV94+wW2AuMpmJCGlwqB2E02QRQt1xqF25t0wY7ebv
n+nDyePXh3JoubRstF0OhlnvP1RotjqNeCK6VvhwLVMlaTbBCCfSd1g97JR9Grl/sMpSTRwyNfHP
44hLYjFOl4CsxMoa4gd1ML3D6MTXv1/a+yBovjJPxesJwh7QN7Cj768MnzGIRboWXaM+zjY0yD7G
jnLBoQLiezLiKGRBgnCs9lZ++U/fGFUKmXWQvZTxqVC8f+OaTVDjFBxeazUMl0mGr6pNTfXg1WLj
D8BEdW1UloQwz2rkK58gzjT5sd4PaklYNfivC/AaQNz7d6ergzhaJBGuX41Ym3ZrPKRtddQ1zBXh
9uCbVXHysVgzHVCsi9bPjU/GxJ833mJOm8CDED0AWpM//y3ZpiAsbzI/jq8jkfeySDsAU060QkdE
u0BBr/fk5j/FXNW2+NZ/fPNpqXCgJUvdLFqJ929OW5Tuk/KNscu0o4fJB0ld+VNIVaBUcZqB59XC
6VA6K9z2ffH6yZu/r1zIMYfMg8eOehHtKc1u799dM2rVRHoUX4Wn0usV0Odmmbhi0Wu/6RsewD0z
ElCq1ja7vKpcVHXbofH2utmTiXGa6lgHym0y6bAt9O5IpgUJUxZb+DllZBQ1vX6kWfimJMnWb0s4
yGFSrPqAmLLnfGIbD2MK4ANLBX1r9lqxjjNa5OKBqoKNX4t9Tsset10gtkea8jt3rasax7imuQ8K
pKIVTOZTUgbbymzLBU3o5y6Kg6OofepAQVAc2x4Sa5g1+VpzfO9glSXU1kZdqiY6qokD/4I+P2fj
oAThnPsUZW2BFIsvg4YHNcmH4paF407JEgAHNE9s6oosfEf9ixCOWK6ySem440udd87KGTJ37aFc
q22nuItHvIjF0F01jPNW+vZB7Sr9ocF73qmyVSN1+5EZ3tWZhRbX7MTeTgY0TYXYAbQhJpVezqC8
TrY1VpzVqBs2vVjVlvqz6tzPDtd/zkGpODZtXbpbssV8SMf0gxFb4eTH136kDtPg3iJ79q4cx6tt
q/swRQRiQOQEtBibZDXNyX2I+7pcBJpbHYpWxX4De5nNoBnJyZo6nFW6wOWgqtznuY5BrYkfiIYV
X2hP0EzCajiRfjybffK1wOrw2RpYaBOUlatciclAOUO1T+t/ijJqj6kXauRd6W0cSVXjecGAsSoT
g4U4OWqdIllsdO66pC5qo7Eex95bUa7IrjlD69C51slus2Qf0X6jBqUPiiW5a7Gtoahi4T9GDWRo
/RAH8fA0ui59/7SpKTxdjBbT4YlyUYM0zndww0j8Vrl0kwrR1Lqq9BlR6s6xCixNvMLsRnZiWRy+
ujuNuphJZm2pCNoMXTfoV63hjtyPHC+Kyd1qnt4vY6+IPsEH6n/upugLVSqRqK6oRH48SNujghah
DeKrqubsaQDsdpDHL1jYir00G96qZuBvbE+J6Rlsnyen6M9hAaRJK7p8OTU0uqllDP+xMtZIzqtb
1AfqpvHGlc8mcKBC4CzVDG9MWwk7urFbiu85U4/W/RNaWuWzzMCfIQifh7WRDg0XvPScFfptabar
loQHRM5rFNxQRWEUKUYX4X6vbvRyJCMhMA1C5uSLSpesZ/pI0i2UwGCbu4q1QAb99e8rpowAP2xX
SPSJ84DcE7FAOH6/YkLZ83SqU9U1HX1WMnOrF1Z8SUpblvLTdk8z4jZPjOnSawY1kWin0jIcJa36
pOnGBUejB9vEl9HWhq9NS3ohA9bb5JP7yZ6Gy+yfFyqbeFRVpYIEHkT+/Ldb10fQJRWRNVctqG4G
VcAFPTCvbSvE0XFoJOBC8eqZLgrIvoMwfAt9d3HFzOWMEXS814HmXOYvdQDxJ6ljmGheE97XmDxS
UMAI2wH4bevxLgM2eFACZbp3+5vgpPvU9lm3qgN/uvqWu3RqFb82uVngc0JTWFYAdc5UnUxAeFex
wK4Nm8OiHdfREU1ogdBg7JctHJ8lCPEXjOy3ZdkkW10FYiEROuRUym43OnB4nFJ3bokDECnEZny0
y+dMQZWnl9qrngbJWYu/NIndPnpF4ZPLF2JlT2n3OKWcHE2zviMkYcWbVNlhKY2Q8kBb6qluX3Ja
P885ypWK4XczXJjl0eSYeMkZS9bRFNXFKRBpc4aY5W6yWjSn2m2phUTxqXPUZikmYS7jIDZX5YBT
rk3jIl3vDEpdzQUbXfCci7ZbBd6XylCTU4qxKMfQxD5pAgNPlE9bo1eNDQDVAgBxly8CV7kHBIWK
J/Dqu8wrX/PJdGhVpWzull5wVYC5rv4+3Gdz+ffRGfPP8XgXk9Dsj+hMR5iDTNtqrmmbpucyHkHz
TyAoTBVnIEekHU7Fol8qbV7cVQW2i9iqHVEIiE1R1cFS6NgRFVVV7GkN0J/I5FvLkGxLGQfGFXl/
Bv49Hp5bG05PrrkLEanWfaWzv7udf6pbFTYLJ+4vuJhOnuOs3SYoVgHQ843V+q92RL+ehe/WwQbY
irwb9kNsKNRrGrhG05Df+Xo4rHwq2HjydAcrysxzBk1tX0as9gry+r/frj/QmIRRNKdSsEXyh+bV
/hDDYz+iVlaetlfNTs0VAKevdl/xkOmg0NIyu9aXqunGbVAF5KHKN8OMmrM2Nd0nQfXc7fjhsXkO
1Rz4MoCBkPO+n/yKSnMD63F7dZPy5DbazclH+zxIcphutm8OPMOXWHD0DQwEf419nxTDHUkWaMGJ
/32k9EtlWl2ZmMGyIQjlhDPUpp2GdTbFT9owjo9aoHuXvCZ6QcQ9PSju+FB5RgkKFXpuGOWffKIZ
zP3+E+GSY9oObvMcVRBivf9EecbwL2ylv7pw6rBFSY1dWqfNBvkP/ONGUY9mQfND1WLSrPvUNknI
0Vhe+/XeD1FWDgE7l19oxy4OopVwcwqdVFGxWSX1SuIVLkT5E/N46oa1Hl6UMrqqOVi5WnTjd13L
7+OaZv+ZmJv4LqXchiZ/NwrbLbaVGY3BCgBhLfoyJFO71qNeu/N9yAyZ0wIliElmlq3bP9Oc7sN6
SmgmPyg+WaQehGNGmnbsmU2IW1JtODaY3FNgtq0T2lF/oRuTfyHjZCxHy9wpXW9d0Q4hWgNYsIDZ
d4+5Hg0qaTLtImqli5ouuTtEPmJXHkuDEsRsYM8u232SLJxbFt49E9dGlE1bF45RLqPsQ9hISb+t
ai3Wr+gDtCXapfQweInFgufZW7QuxjKi8LAtC3taJtsicqizqJOyLpREQT1EcCJS5ZwWrOiq26UH
N37rurzPFiRZKbDi/5XxFLfsnhWKz1s9TOV6jGltVVNU/3XeP6SGopyFvR4RRVLgqOtNxXb4ZIte
1jv4Z5pqG9v3vM2c5W+xHfmaBni8lWi3t8LT6SbCjnTpy57XjhFlFT88f3JOeZA8tK733NBdbfSA
d3yTfqgA3dPC6JPuEDn9cIwUi1KMh5izBeG5UkcTW8PamA76gBsc62a4tgzvrraEh/I3tp7xxHkb
N4QW9lckY1/zpCq/NdggicYBc2GX7veyyb4aneHdB51rrzrDSRf+JGq8uwrn0uTxc96a6gFOGbJI
aLBZJcdCssTa0rzYddYszBTQllnj5tkm/bHog4ircavz3xe6Dz4PiFIIx2jHZ81lnQHg/eHY2ubA
6cekqK+tUO4VVpiFaG1zZzhdcaY0UC8dqrRBFBQP1BvE01hEpzHiyOSTSsrUniON1RhPWeQ1K532
3l1I2Q2lB/7QJtqxg96EO92r3U/iSRmc/T5g56um8w2uqYc44uM5B+Gg3fdKV1/BA6IHRBIGA6lP
1kCnPtk4/907Qf2VqkAEgXixv1+uMBWhdZA0/rUo46/lsKf7n0EHTeCTHedjgCw/EUkDEowqy6Px
sV0YsyrPT1jkrhY+5TonY0xlg+qTN5Hz+MNtm1u2Kc3JNo6PHyZtwkq0WtBcMyyUELqn2lZqglca
qiL6vNG5Hxo78z45zPzRL05CggDWwucCTa/tfdSyECKR9mrs5jrBSSaf32aHxFd3fWk/W8ykW8ou
jzXDEh14ewpUJV2pyvAm1Khct830GWHgj71dXg6NSjRn08zKKvJhbxf20JllUrfXpg/3BdZ+VA6V
BrZOI7ku4c0kTlr2jansgGstKjYXMEumiSa2vn0y+z6mbbgUQ+MIojLEdHprP4wu4IQULayqv+b4
tDumHMu9eC3Sxr2lbvJj4nJOJalasLb+3ZTbL5WpTnsrqvtDWPgPVjh423GCDKn3OJx02jG1wi+2
m/RXPJ/9XTWgdPOlTRMmn1/7MDTPZlxXjzrFMmKsT9YS4+ORSn4aeV8ZxqQ+4fm+nytVEg2JHdT9
NTN0upeHeFgneW/vMhOiLBdlHkvbSzcwE7FNBLZ60BL/VkaWd5eU4znyG+vc4WCxmIAbBqlu3VVo
We+GPLovtPo73ar6BcM9a5/F42tuVeNKg4x6s2CXnCl5U2VEOggU+q720JFWYQjKKBBUQwdk0JOb
/gwJSLczBt+apu9BbER70ijn0tP93d8fLPm+D1PN0Giy0qn2gXhAhjIPwt9ObURptqnUU3elBtAf
4C0KtD6QmkwK0NYYAWdc2cXUnohpgpOCP0mV9hjJWyjy+ujeU0R6sPFWyfNhvLZEHNs+7u2D0kTV
iUD7zsdhl021CH+0/S2q6XOfwjHemR3tsa5V6mslTsxT5YbTqU8PeqwZV3cYMO8qDew5hD/cUr3T
t9zTgjUadFNSYQZPnmYXGoCCY63EeR6MCM3ptXMYNG28MyNvwPLTeIjaSmwUUVi7qcK0svWGC0pj
+mNxAB5Va0f4ae+MdkIUWvsYxppJexjziQOzq1whzuJ4l1T/uND36EMpaqxD2z1m6kd8NZWNXcrK
rqfF8A0q9ziVRvQUJxy0Ixs3hEGnhlF3qzx2i6UnOmVjDc0TGQSpGzEkLmAI7uhTB7Vo5vUFe16D
HKharEHyQVqt1bMws+SbN1TpajBzVOSpp2BNjoHroJl3RYo5beI12MfSvBpF9k7i35YhHrkn+oVp
tCxIXdCROR3h0x8rNU8PQQIWNcfUN0nxg/UyyuWJh2Vfod2Rd4c0TPplFxdasnBxsl0Xanw0yglL
2NEuzvMX5UuaONXZNmmRDRIG+VDjOh8P3XBRBRm5EZpfG41fpyIYtxB9Nk6uaRAhjGE18dxWmRZP
2Anpwcn1EFUC40qH1D3pZWmsMYhNF41R0JakJgdDLwnsqOH7aURe3FScnWJrX4egJU4VIQhUxzCu
VV/nYKq7dg2m0ZDbOwdd5xGD3LZe93lNepAF6uAiIyILrN0Fw+MwpN0tMC6O0yE67lJl11d0mZlx
9WhKhTc155FD8wBWdKiudRo/9V3mbhy9Szgv6t4mMasYKeeCHSC913tN5yQooPd5yA67yvCxRTXF
sRlfmyJrWAkhtxClvSVxBWgz7MAi4x0BONSf1mOZJXc2MuGF3iD5i6KsJA2MbNpBXJhq3j9xF5t4
sFtns24VhDLf2A1huBbtvosNMp6L0VSTf7ys2fmpeIh1M7mHQrMG+VrdBaS3VnUmcMs2omyNZxTz
uVboQkmi9AwDG6hO79zHfgWWzc+hcTkWFL2megIC8JhMmb6uE3TILfvdZhRZsZKuWockdZCU+F1z
jsgqLBWlsnc9eFbAa+1WoYR0Zj6PS6wi2Kd6i8q4W+srvcEpLu26F0stUJhbLedqKkRrIbIRtUPm
PST9W6ezDubQb78iCryZ3fTsumF+o2853AK/Go65ycoTiOBOMVDBinQaH3Wl6jbYCi8yOo+uqd5u
ADD3eq88Z5Tc7hpGkOFmpAsbL7gPmQ9r2p32QRR1RzewSNIn6aquIQQYgePvidPD/TQ0mzoKBzIG
Tr02y3LZZal3hH5dPAbAtJdxFZX7+Z+4cdVb1sYjFo/To9JjaOilj3ELbEwN+zf4GPWGqSwTrxGO
b9U6cyuoPeatNO3woTBSd09oWCJHHGkODYsvVYM0WOYzgk6xUG7102Y8loMorvMMxlAJY3U7cc7g
NxdVcu0iK1qacd7cZamVnaMCPFCNCeNabxpoegGBvm6H6gGwPNYqVJTx8bb1q9PF9dk3rTsDzOqK
6mOFXFnCINIAU/FWiy6KUpBMz5qfY5D1J33amlmpUQ7R17Y6MTCE+9zlaJIcOzvbddSSNPJIfhqx
e7R6H0l9V/+T0acR5X50E7oZHZ0SiHYU67fQr/RV/nMolI6930gQmFnlymNBvAYOjKQ4aPdT59gH
wL7NomwqzJJJaoY0lCx9X2mPHiK0o6FSbFGVNZOh3bVVb68MgxPuqBpkscL8ShSb3eutSdtAckT/
XK7cadi3ub1VIyjQ3PkQKu8LMC48xQznB13/4i6Moce0ffpJJmHGDP0ezbLFUuZzwWURXLKdfszg
Cq2anCocr2VKasbHexJKg6WsmqYYvtFybi2KKHjT9R8C7diK+kR54BAcfBLDzQmLPy4DvZtpUv2G
aP8h6tHSdnQTD3Cln6BZHAd9lZgUfgpfqHs7OkSa4ZNqq7pr5emAT2ERrSqeei9JFI0F/yW3PPSA
gBpuY84i6yg7H9+9kjh9n7vYRERobTZ65dBpIcqQTS242CYdSnE99Wsr9DRO36l3EcEUb41KfA/a
PjzWSHxoPvTGr9XorwMFq0Sz2+uqmFZWE8KWmJ7bwnMOU/mES+N4jzHdhKlsfQWuOd7sPsBxVzPw
e/VDzBJarTsPjfHTzQA9+zpZvlh5HQctAr4MqY3jxicnlT+CdB6uQ8abU4qj0ab+UbMQYcTV4zk6
Xpu073c+zI1FkHoQqgWNL1LTNl5Dk9sY6yn0TiyzthbQ+KMbj+EnZ82PJzMDwJXNKYEzGcS6P5Ij
meZ0BoTf5NbHmrtmGcKbxYHw8PeIcS6PvxtG0m0X0TJ5apBR9Iy8D549pRRODafhFrmoGOCeOdsg
9BXy5O1qAMJE341n4HScfPeqlsrWAOnX8y0Ttb5SHKC16ZsmH9J9HAFXqFl7Srs1P4nw56PR+4vk
TuBkCO4BkMQfUKvWLAHB8Z/bkKous40KqOQiLznVYsABZnLZ5pfRrwU17oRVTRTJyqv98jIaeXUh
a1RZr6XuKQ+lYZNaCHDD6aP1WLQ5lehI/fn3e4rL4scoXGcQcRgBh8AJ3vy4RAxkW2KtiGygsuH3
JHZ2qd2134rGhlk7sgdpKsB5y/KNL7RjbD1XvMLsQuw4wayJdOUwpFFDI5k+LE3ykWTHU/8BNpZg
t/KT0zgOYqf75VM4RPFZsf3LvJ8kUfAliYB6jYE9HMAjlVunhF/pGBBEtYG2JLP9QQmWalNUKRsz
G5NNY40U1V1YBFWGTsQMcwh79onNcl0O4Q/OfxaCxCKjGdmprxDU6ek069uoqh1BYkqfQUDtctDr
Pb1AVy+I060bFBPbaDiiwaV7dyLFdy7apywt0GdydrlWjnlU+qY9mdyPXVMjr/ZyG+mt5wGmza5w
EvWrLXIIy/7EwpAr49IyghPn0Oap6Z8bDUl7EkdHmryD9RC6oFdB9S0iEYdbq0RrWLnThoL0uMwr
7BuEW7SwXpvgYqSq7FUkRRoZxoOdd/EtQn3rjyERvz02uzZmQmdFyjaWZdleL/Rz4BFv5nHa7HtJ
6rO+AIooLpWIjUNgGv+HsfPacRtbt+4TEeBi5q1EUbkkVbR9Q7gcFnNazE//D9W5OV0+sP8NtNG9
G11SSeTiF+Yc0w25Q/qhQ3Ew1ByNxC48dmn0Ucul4K8H96VNDHSEWRRiUYDEY7T6Qz5m71rm2oGd
w7KNrMrfj5aX8h140WHqRqKCetcKIlTg56irjaDGl4zRZWL346WPH38knrlm83qK4354imK3OJCh
BZmH/5htYPs4MvYJayfLjl6/VYj+byRgVQ8fR3Y8Dcvj0o6/TSd+GBxktm7RgByFzH/2CzLWUZzg
eQK9usM2csFJpW+SJs92MJiwkNViCZQ5dsd6Kb45bKyO/ZA/tUzTr0sn6nUB1fjUmc8lIWj3iJTl
LOYRPtiYX2lav+hI5NYFA+mQ9KdhVxa5tyJnSZznrHFXecbbsZQ8p066tareD6audJFCmsNDKawn
dmFJkNXIdUEJLZt8SJiN8lN7SpJ1bCJ2r9yiXQtVvPXUqM+J410QrfOKdRs9NcIw1p1dV3XAffOe
66vaUsuDMOZtoUEVS3urOEmzaUOoRHqQWHr8xBNwU6aafpZ98hDFeXeu26IJHxaV6sco0o98beNZ
SwYKSifbTrYhd5SqrM+LoQhd/KbYrv3mYNBk0f3Fu7nF/zNZ5rxGeJ8eS1e9T0n14vT5uEVnweQ3
NqaNrRwRWhayggGu6mF4cRvNuqmxo+QenN+O2087uxLpoZPyUMouOVhcLE0U5IKQkZRByYaHGZE1
U3XMIGvvauQ8YE64ryQD9LXvOsWxUWaLylarrkBQSDUCXhoFwsi0rZfb7g5mSLRK29bFWOy8cpNR
JNojjwN9akLGwl/rnuqt0PP/qUSHDGYETtVTPl+UaCFTE9/LNFo/zqPbrdMptgKpzSRQZVa+AdJU
HBoaq3Wj3A5Oz+LsPbf29zQgTTdbl0GV30nVi0NGuv6GRts9V41jH/NcD6hb2lujZzDpZ4/mq7Cw
+3oZqhwUJA1amQPlmzxkaBZWVj+mR2AhVx5P2UEV+W0YkSWPppSBg5sRyRYfSjb142nITYnQvq6O
UTWujFGNDyiGRVj0+FKgZzRHLBP9vFyZ2VtQg45Zr13bJJke3ckvD+6wJyG4W7dmM1D+VVc5Tbjk
Wn3e4tfTzZhfOK+bNx+DxAgq7CulDsmqOstp1jLlqTK1mGMz8Q8pLVI4M48kDs1YT3x3XNggqNo6
Vb+FXT0yAirChbaWbdkyhZk+X7J7Q6SJNKysu8s/J4WhLo3LrAZ/NYOp3Bqa7VwWVT2IbnpUHdMx
VevOiZeZj15hrD5A7EW0dGEc2Q6kBF3cCzHIIG5uX1IhrLXh6dHK78S21JuauNDkaxalywFndRgn
XRZEZaaFPr/RyrTZa8dCsvJ27fY9GtpLg0tzo5ikbImpATFRY7UWE3vCwnHK+w1aPOUlcUUWU7UE
cfMQz4Jnkuv+I6j1Y07/33rCZTjGs5nimT7J+FTCz+4IC8rRzOvSV2HeArWNUpWuOzN/QbOk9pBi
LPhroHcGOe743p1HXbBi0Z3okA1EEQ93L0zR6M4+J+ojrhe1HYEYYZDLfzgymleTV9nbPrYt9ssJ
jDNVLCs2O/3WWDBbLF18LesrNGrxRIrczKClebKw7wMJfiO5fsNTszn7fnaUPNfSxrzI+x9uKdsQ
lswSLPm7zIX7nUkrULvECup5zjZul04sqvX4Hy3PH7w/eLqMi9F3sKyzDfOzwlNvhs5RceleB33m
Cv3Yg3p454Gk2OnRahzkPeVKn7riUhDbDE6xclZ1GVcbo7BhxyNQ3JRFSQPOWvhgDY0ARdcVBGog
tiqr6KFnlnZHh3F32tFNT0djr/ds7T5eqSuZYg2D338nh+tLLfRk00GBCSKvSV4ESmYTkAdQ/HMD
KjDX2vgkkhrhPffQVgPHTQVjxec870nMMMtHT4lyrfQc4VeljZfaiALzjqurCrkdOd4IRoQO2hsD
78/FPS+8UT7eBX+jU7FBIHj8mOksfe4ZoMoT0zaaMaL7Enur6bTfNXvs97rnbScS4snIWneGKjZE
gpQnW/PecluojZ5Gb2UickisMmyHWTxms/j+9yr0D2EsXxp6PM9CgnJXZn7m4LRzRsh8ZrpX3SFK
3c8aVqi5eCeFW2Cykfoz2bkPPsEOK41WDNgzTrB/vIV78/DpPrNxgaBkoK3invkkD+065B+pJ+Wt
WLKXnLe69pX+AnT7GyKKYlfXScVjUfNI5mIHQfF69ZV0VyjInuir/xFAzsjpj7fDvoPejoUXRk0k
Yfz7/zUch7Uw5h3BkbfOG9yTqY/PWjL1W70BwsjokgaLa+talkDo27ruw1giC510y9hmNs9mr8di
pCPTfCQ17hjPBFpootl7yjz+z17ftebAFMW0boexXouIiIV2PjixQ7aTWNxn0Lzrse4AtKj+EFfu
2ZiFF/oiM09e25ska8e/k6IiDgAtb9CNqr0wFxv2uNC/Ca1vTvVM9eHdW+xuKbKvoLbpRC1hHu1c
Ga8etd8w2E9t7XRftYmBr6H3L22fv2qefaXT7r+CPXI3jqmN60nU4zoeXQFEeehv/DhtFWn6JWl0
/eovcQwm0xergUtmjTUygVFxwq+s38zJf2ImE+i5LM5s756bsf1Jyfu97yyCOEqz3tpWwzyS67yZ
FjucB/xhqoMNqLRXJ6MSHQ3vOHVJsUti2exsB/DsovH0naEm+hVJTFVzxwlQFWeXKBm9JwfKHzAA
tSbbALxhp6VfxpG1CyiMfPvxj7FpvxNcNaGp1d2tM0t6rtHpdobrSZIRq8C6+7ATq/DPaG3JGLI9
tjbJo4s3YYNopdtqSjfPc8Rc3pIp2BwUCRbqliF1rHvshhuiUymOrj6Ma99r95jq/J0Ted81g15p
sBvS4gj4UtFYnls3D3VrSU5FXKrzMPfTNTduFXjeF1FNPriudueaw3dSp+a1EddW8BGiRkBTn4OY
jLvpiyNReLLynze1nbj7hRJpXSepfZ789rcy3GRH3tfPZTTnBzm15jFKp5cMAUhiRvX7Euk/Ff3F
Q2cKtbKTwThZfjEFc9X2959eXazaEKvKeCKhowfMQdLVooY3Ty3t+f43KGGqravhqlcvTc74Aw0v
yWJYklSsN2HjAT1A0WMeqtQ4Y78gjtaGy00PDzRCkxgQKyrWMssDUZVE+w2k2vitTolvdsRQtrkd
kAYFlZoR2tXRB9z+ECu2xlTmQToM5cmtMW15eQ9yOeKD0HvoJ6SptNeaIXRpYBhs4yrdz8xKjaml
2/DnAs71d4Uh8yzvG7sMWBaDq3TXysk7EQbJmnkhYraaZ7AqJiKq0VX7Ov7lGGxmtD47t6Z4Vb2R
/EZOvubnND9UlSC3W1KT2RUUBHTHy2pJodV72pDcDKv5kVrZrRnGzdAtC+Qaq3xI0ZQFizZqLwV5
rat4WVAtxu2GzZlJp9jHj3qvb83ayAnNa+WaCJ9yO8UqP7YJ6xeJPONxitgMZblthb02//Kiyj94
VqQT/OJ2D12Cc1QrujXJf8VTo9tlgLi525ISfCsYbh/Tqa+uSFBfECsUb/gfY6RCJDgyJyYrXYh+
s+jKQlVjPg3Ed11n2XarojH7s9e5xbOHnhLZYfGDld1bU1XFS2Np6TZzZbF3ypK47KLojgytioCS
J7nDuYmXw3h0RA7BID9ZFMINop5AHZ7d2mjecH6vy9KQLzMZ2MeEFpZ2vMD9SQn/8YeedV1Q1/Vv
bC1jGON8fLDKsd4m0k/PjcWC0VduGyISnlAPYLJb3BErfdYYFy/Xz3yB/jOrcmrewXKDZOmaUJMY
6ypGn2uk3+uCxc1p5JJvhkKdCRJ5zwzVbDR92PKBm29MCIygj0nIcGmkUwQrIdbe9FonyglKS7xy
qg3HyHHyi4PRZ+VaS3ZijvCFQXG0Zfh7ZVlUPEmnrve+l/xCWaWdRPzbYdZTeaZ3TdMJoFliIvus
onusWls9JKUxBZxb864An+Hacf4gneGdK984qkn8ygRAh7kSz12eu/uUuv2gu2PMxpHZCifrD429
W2BCFd73mriatQkNQ4A5cm2BrDQljAE2N6vUQTqPH38nW+uZcYR4yOKyDflMzIC7pAvQmky75I4r
wBmJoV3+IonQfJSWctbL8qVepvR7Nz5bDQVdM1j5Se8Lb61l9rgXSBWihWAVs6tIktR+lVWpP9tG
bl6l/iNleHGu4591J+Qmm8xoNxmLPFoLHLbBxv0eAVY52r56t7VygswwdfeQEpIWl/ZKXsS4rUkP
nP3ZYRTb+g+z3RhHXxWkIZWpv+4WI+chZzboxIpqHSsYHx2jjnN7/yPvz3xFTFVc3T051vBNlEZ3
aBLvNFegHwulshAbKtQepxcrjcXwi99/FZqcXqsYt3PcKXpW8kH389SYO3+o50s+15cqstVGmhWx
Z0PVPhVz1x782v/SNdkVrNz4s7T6p3scbKU9jFQaezQoxq5tWAaYKceTsuzuPCx3J3OOr4AFyg28
udqkxeCEY+G6j8wPIZLdjyQroSfuyQwFjmmU8vc8lF+E23pvGArel3rkYViSxOi3qvySSCucLUc7
jnKK/ycHTOlN+Zh3/bPpDBMswdQOccak6ymWw2lUzrH03AoTMQMo6cW35L7utVjOExf2EE2IKfRB
H7elZxBK6ksW1rEBsRCHRVwyKBxdDa48s4985lQWozNBSHWiY54uTdCnfXwdmYrtZEzEFZKRx6Eh
SauDRQBgUN8iobRvlRf5F9tGCsNJ7VSPTRHXXxHJrhnXRXtSsjmLKJQDkCoX28T7UWOiC/MZ2T44
Bypqrt05+pKnxnpJ9PhdNt6Lq2dndVcLa6nWbg+1b6ePllO/69DFCHKxdI5KsEBVLEk74P97pFHY
cHIcJls+oalPTklPllLij8GQuPqjMwlglnK41FNu3bTiUb0vcZ18Ue7gH0FO3WTr/poxYYd/r57/
XAAAskQ2jcOKqY/92diGVTNLutgrbtECQSHVnPbw/yFpM+5Ku//W6B5yPN+/6zANy/msGJlBQmoq
ioqbcjBCIBFVAUIZQksaNW6rBIV6T/oZF7PKN9qsWRsoWto6T2FhIlFmb1iTx6DHge20S0CEFx3+
vHB7sagN/NKeniWnSAO1J1NL9o/G9IPa8enN+ywGyPZBZA505VMjbyOxnRF6sFfWzQ2i3lNT5OJk
OwkEiNFqdzgRpmBqK29TsabZz4wpiO25b/RBwC8dqDIDcPT2Q8k3d1+FUU9HNmFBoeBviApkunQq
e41CpdoilfvWZZ3PZkG8JaJ6JwJcrj2jqA6WL199KqB1A5PXGn/0LO0vhZE+aqppnzzs5n+/NNAa
/vmt+XxrDC9YRfroxf/bypiVScZlU6S3VM8ult3CnGosEeYVCbql2mFImADMWdj/Uis6EDihHdw5
25dm2u2HRrU7x5qoMxLt1DPgOjWTuBgL0bpiJmrYEi9Z24pQodz+anWnwr8Dy7JoCDwHqaXLttoD
omqRAsgWAM2gYzUkMhSIWzvUyETq5c+50mRQSM4tS2eUccxisZsFidGLcJhQ+/KpFl2xAlOOD0Dl
ztG0rN9uopU7XMPZhvDVA9JsuUmKogj1CGdCGyPaHZIWQQHHNWLyJ/QrYj/o2nYgHvbQNtEXC1PN
h4I3tdwB3IAZhUPrPZMq4twfi9PWDE1wAq+L9erAM6eGWq7N/YDou5ozJ1EHjEmIouthm6T3uPbh
SA66tWu96dGfrJ/5vCB4zzp1bTNGm4XQjkke69A4ljRAGQOmP++TsBpRNqZFO617JcsV3oxiB/2L
PevIvpClCCbZK/E+m8QtHyNMOCcrO9GEG1uRN80pnacFBg/SY6NFMeQLLiu2c8YmLwdCgkh7DoHs
w81sOh+hfTIExWRT1VI1B6ObuUyYfeqrQvQH6SDdICaRxIQZmHDlG+5WYTnceEhVNoy2z8LLZvwn
9yMmt1OilQqFqjwrSY0uv+RDs/3XpfvHlesjg0S5Zlm+RWrtJ79uDDyMCdaQ3foub9YQ5r6U93ZI
ICuKap2McS8HQE0KdYBiAFFJZC8bQpew/3mQ2v1h/Ncb+nMq4JuMtu68Mzb7qAj/eyvpXmfzsTbl
LY+9ETE828RoInHAnpoxzInUWLOZLIIOOco48Lj0vel3EmdzoPTh6+KU+TFCEhakQgE4nlhWKfTi
L1rW/2s3/X9MdHwLIrZrME/xBQL+/75TlC0WXsCyuYmaEEpp6nNQRdW72ZSESmuupKOjSxudb2ZW
aV88f3ii/g4p886VaKaj1UXtm/KIMc1xdEg31Y4FMiMsZ8MctGn8q3EL9BZmegS4khzqMrp1flME
Yhjq7dSrp8KdajJ3R+OI/uqbQ4u0yvBFP+pQnUgxzF/Q5bzMPgG7s4KEwbBlF49ZdI0J6lxlRWmH
fjL5eyYKKAvzS1+ZwJWVOd8fG/63WVe/PA5O4lqq7tjPvnWr524KGT4zUMuA16YOsr4+IanIYEg7
1EwmZn187eP4CFzQXFkjwXmj6PTAnrs3fucViRLZqY1AzQhmg5lDPtvdTdlCHKEH8b2LO0XpZuTr
3g7DxkyxqJHn50d+eRakG9mjW99ikz4uWsCisR0hgqNdmjCTGsNQX6hdliDQn3HkTtlwLInlCOBC
adhMbWeHy+xbmudfNCwwG2+BXFJzjRi9/QNP0sq468emPO527UJf3yKmbBrHuFiTnZzpszzhxrs+
kyb77N4Ekrg4/3h8fsy5//P4NA1qDMfgbHVAYtmflv/MMsxMpr26yahctpxSiOhmyKEj2eqjhvbB
9uxqJ4f+OLlfzeIe3dmbRtC21c8k5hkrkI7tUqP62jpvaHQu2bRsTR/pX1uWhLjHbbynIIQTa/JT
8sXdOyl5NX8/UP64fRkwuuh+GcMZLulgn24KTfMItYzL4dbTTGz6iF2sv7AbY/C7qkkUxaIk2Kzq
9v7vr/tHecaZga/N4uRgiwDu4783o8QklHiLam+zN454TOp8Mw35l7+/yP/xy5mejTfG4chknPvp
bCJHkNFAMfc35o9LuGAkWcGEl1tTBwD2kPrzculnOri/v+pneTjHocVvBs0A9insrE/FRYNQz1eN
Mdw68XNRglRNvIVdmoxBWrv6qlja97+/oO1/dpDzkswr+PbuEhTXtO6Kiv81mvVqeN5+bmE0Y0J8
HPXWOA0AFWd/opFb8pD/ytm1rMNoRnaWA9+zE33Yum0WzqzEVkXNaiSfvD1CyTvDcLI2MCkA7GSw
9hzldCcDr05dNeJUe2a/0pPE2idL765tlaU7zSPBL67db+7YmCvZ5tHjIiX89yYvUe6pAqGfJM7d
K+arTPBkV7H5VXVZipPV3+qVXh8TlT03k2RCAQQ5iH370BjzeBD4WCqeaIMjs7A0TYkSlhmYNbXn
xE/SRzs6JrRx+uTfptHbDS5wq2wkcsucOTlb0n+WxOa9xR5L7UQwM7Y1dqHHQTMADe2dePmVYWag
rHHPPYoS/ESuHep20+8qmIhLT0wefAXkB/pQ3neuD2M0W1QSy1Oi6T8nl7SseBiSPWu5TZq2W2aa
PMLqPasS0PBC/6pS34DHYBIEa+sbxt8rkqs1uJMLICOEQBDxl22HuDSenJkFNoN9AizSYB71H3MX
n2xhvI76Ml0coX6Obtqse9cbDo787S+tfPWwIYZY7WKh5VsVze3bklCpEI7st4j32mmcrkldFyvS
pSKE6aO5Z0Kp86ZYi7IYgmVq7rocx2FnOkFBr4o2eioDWnvq+LHVQ7YgodskxB12pr6F2PUNuy1E
z6V21/BVbfStcCgc8GhevenUNEL+KlnmGMs+Mavp2JNpmLWMMEFhfyN89114FVRq8FUrvSwy1qEa
dlXXHjZT1W+LuOeScaqVTY+/1p0Y/plMXsqZF5rdii2dVR5SFqrrJWLIUCxvo53/oEWpgr5iuk36
A1tlfsvZZl2wDN2A/lNfGy6F4ZAh0HRqG8nVCrGG+qIlYQOa+a4/XyFASVY4oYu1mcXxPeOoWpki
H+4HNECIJerYy9XE3bpLIEca4KJPgoqUK8thXF+X9tqWAwaPznrGFWpe9O6CJk+Gsy2RoMbjTYyN
H2AWH1Z2WvAXbhAy37KDsRjNzlMuIGdNffWTmYCJcrhUNkmmtTY+9a5evcxxfVgsjdUdtNBTaTOu
96AYAkp4RstnrXVjZkI0ebe2K7/5vovqvprvIbvt5uMCcxCMoLSAwE+zlfLlafq9pGjDyX1fWKyH
feE7oekcatXU+0HKaNPogvQxvGdhusD8Rx8uj8voUvxrd7hc5DMCLl/M2bm0qaOO2sD8rTjzsKV2
4eGPXSHECda/udggUtmYe4dwcszefL4NKQtpfXSXit4qyU+NXWzExH3vCO8HS1lKMXST8SJOjiA/
WhXWu45P/tKZvwErA1iN8AAql3xRm2MOAoVjr5M8uw13hmLUVfMLXMw9yU7qG9LdjBUpqAw9fvx4
/NIJvOcoZCruxYChfM2eP2edZ6oyLNg65LpBl5a6M3M6WT/NcrwOeV+vKamicEmd42zE/pWA+gzD
BaMLR9aP4692rBEM6aPc9N4Qkpu4vFSYGgUqahbW5pvQ2HTi9T3VyMkJWULCIPwUw4Aas8OorKs+
jgn3UNscpMJN3ZcpUdcaTIU0OzthnRrYOUf07GVZv3Rs0mpjFCt3qryQTbI6shWm+qrHk5n2y5YF
3kb69nx2Kk7rqtaalWbV2akDixHMGARiT2AKXxTRhovxJiQbLjp5JPAyO6GYbIJ88tlEqVrd0hZX
qx1rK6MpJWtZl1+RVKxA5cW7Btg+rZb3sWIfHHPprKv8WTj6DePHcFdllbsC/YflRwRsFOZDMpvt
yahntt2dA+fcxXxeSwQ2/kB+8qhW+cI8QSL5nePkGCmU9pnvvc6a356NiWo2GaG/uORIruPcIzwk
CqJlkLD7DBFOcn6Le/4VI2y2T2rOLoAejOC+0keT1V6nziCzc2K2CII6A3zejKfKHt8hg37TeYk1
eshAIzSDlR0zRK40WCaJQF2SEQs0dODPqdvW9FTQUhBy9Klnbf3MSAPMAe4m75ltl2VebvTKCGcQ
VrQKFqNaX/89LHN1Rh6LhBf9QTl2v7g3vONgWZeWXfnKNrTomKLzveXdN5iJL05UyC+OMx7QuMlt
ja0DW+9qAK7KeihJwtQs+AIT/cE167eysOAaD6MkWbR6WlrDPenS6PCzyGiX4EgR9s2N4qM7S283
mfXvrPPGh75haJhwfTRazi49FcAtqyfQAA5ECKYxc9MWa0+24yGK2sDXsTIsnq8ChIMt2rK9phnM
fO+usGVunphLJNqoDqm2FCezvwfc482ZUel/iTapxRgowyS4G2XzM/cWUOK6JJnwLgHGN9Ge+hLS
d8SH1I8Pse3UK7+onQ0BtTp5aFPDvFk7kVcafStgfqJHK0kEOMXFayqL5mglUbFBuc2Pz7tNKrBx
mJEg/bDPHxrb43acnMB1c+++e1u1mqW/aSW6+CQ7QXl2H7T7pTd39hPUAnlxatqLCDBhKIzxY0SL
u9aPdxAHFXON4YedsMWT9yT3LJKnuSHgIuUZMzFS2kRe1GC6teYVR7q+JtoX4pKjuaFm4Pag5VH0
R7nJuIWxeiF4btaLG2YZqh6l0yFAurHQr2DCk7b+kIK7e/X6kVVcVX2peuNu+NE3mirh6i/qzURO
tm8N76IBdjImp/8hbSqMFIn5whb4YDGaOxgVduQpK521a7IppMynABlWgsjBHUrTFy/DHGSlsAQw
E+XrWccjpiXMmnQzeShqVXOZSrGaZiteDRaCB5uBNwEEXzwLEUrNznoba0w39eqtN5XOrB79sLbQ
9v29zP1DFmzaJkEamPPQfxh43v9b5BaU8tJOteGWm/OJKxGfiKAbJSFYlrkKPWf8MhYl+kPnX3bi
jxi1/455eW14nBb/E7QUn4XtTP0FA6ZiurU1WNi+4cHFjm2tTd5O4scdmcTztiZ5El3JAqJC82bV
BOvksrokQ8oEnNwXvjxDXuAbFvjZYfqY5Uc/kr1SdFsHVycKdqHMaSU5G8C4BUc/qqkkMpKwH4sU
IYP8kVvjMwB4+zUq2Y0goib/ih5tA2xIfWeL2KV2+61yJj00o1ZHOpsur3IwWQDx76NowsZARssp
UuqFobvY57iLg7TBv2JOXXymmoSUaZ/R5CQPhNbgkptqkti0iFlvZFDImESLSgTEB6FKVmqdbmJ1
c/Z1iR9QjLm3RsF39RPnJuntrxV9GZmkT62Wltxm6Jo0u3C2U211Z/i+yOzw/92fDn7uyqOGMY52
SdP2UT/OD4s5bdIEjkmBw33fGS0XLRfnKpvL+S3SftqVTM5MDRFy8nwbR/cmFrnDrZUSJWEszw0f
Q8AVe8uWZuaH6NlbnwFMtXtHnikkhr0y3SfLGnQme5eeO/cRJ3/7OECmXxuzme1KkZg3yxz7hwFM
/zLF5lX4Piz0LGVF26G+SM38RmZlsrLHGG6hHk0Hbw/2pH1jYO8+zD4xFxYH28WgfVsxbyEHKyuy
d+SVpFlwmit8L1tX1PWxZj8UdCkyRVb3zsGeCFQgQqpq6ZMWL092me7ab6X7TXY0ESiD3wiPxFbr
dYgeUbP5kX7yyh4pkNz4g5depnYEgCpVtRaytk4WC3kawFwxlC3XUYZ3W9TucMq0u3810V4tvy3X
LsSMRaSKvUmihVMm88Ac8i4s8hnopbgHJYF6vXTtjz5qtV3hzm3gNH5z/vgjFf1atihyIPy4D5Xm
QoAGZ6TXd6OqNWW7Rkuqm3Ovt/2u2Li5vqyZd363m58OkoSjhgJXlKLZFjTPzJ0rAlbrBvUbzQkb
5Tm6J+NI+zLHSlsVcpCnatRxXZUF3scKDLrlLczykfq6hcuRPsrnJgFZQViwRM02vZtRZp9sSYfk
x8VG5yJ9TwIVyepRh0lygIFV7WBC75PBUw+yGaBu0eC6Cck6Gp69thnaVRZZO9AeQ9A64ms+1fEJ
4tQzSD0abdt9a0CcgoozaGb85RcSXESMpU46FgWbFmvejqSq7GGoXkQP8w0zJs0UMdGhg190C5Cq
Xn8s3dJEHHvMSafYS7Yfi37CySGf3JMCOGm+fnCLHDVyNc52jISkeJgq1NurWs9Rg7HaCSFhk/x7
/wOuS33GbwiiJePZ9AGN8euVcobmPJXxhMyG9ePYuGeZN/1mZs3NQ23scelxzOKGOIGg2zY2F9Tk
Zd73Ba1RVgw/CqeaIa13my6niUi9qKQNol9XVentiOwYL6m1qI1tJcnGq2MMjphKt5CY4+eaBprj
EihbnPn689+fFX86kQjMZPd3V6l6nkCc/9+HxaLN3uBVrX0zfKBTWDp2Td3mm8qanmup2In0PvGH
BLjLvqS8knJdjVib6SX//kY+BvL/HRI67n3HhnrH4q/PDqG+cWaUeZl90ypo50MyIoz2ff+IbSkB
QhjHqCZsipLBKPFrCjq8eJqP7pB89xA9XhC612Fl5kiaoprPnkrJ1nz01f4V7QurE2Skht5Wx7hg
Hso4SoStRv+KJzCgsiSRbrHsa0KGOX28PHrMcVkyNac49WbyyK1rhDZ9tRiGCpsk6h+iwnr5+yfw
52MbGccdYKGDycCJ8OmxvTQCmaa5ODfLLi5T6pr4Kth+StmwIoMws0qc/lWzPHr3onn9+2v/QWIy
TSYmjnV/YdeEo/tpXcLLlgiRa+fG/r8E/WLq6wo+4N7O4QABMphXzDi6VTn9zhzVrLFvlvsoyqfD
rOnLKq+K64RjekuCE7FE98UsYSdb30lbJOzZN2hjI5R+MUJoXDUKe1muiFiy9PwUWb9F0bICu9u+
/v5L/R8f6F2TShCbbt5Nbp9GtmAY5YABy73VE+mCjt/j2iTP+Nza0tnUoDGgb+IT6lPk/J5I/zHd
FPc759MFDcLFBkzsWibX86fJbZousmj5pG/9OExbmwdBNY6gOdNXM9GXQ1s2FA7FwhatTgPNrs6z
B3C/vocpY4p60kEk/mMQj7fvj/fk2qxyWeeaJsLUz4PeuTRQJvgecTotLgJXw8Ht/K6S1qXP1MxA
yEXcUzvHYOzrbuXVyaHBlvX/ODuv5ciRJF2/ytreYwxaXOyancxEKiY1WeoGxlLQGgH19OdLzvYM
iWokdnkxZdM1PYhEIMLDw/0Xx1ho37S8lDatmnRuUo/NUbG6xzHPf2LC4FZqYl5DjsIAOTZw7tBz
/8679xAneURK73ttmbqLlryzotdX3Vctlm5nLJhk04M0x9vEDsIHNHz0p6Kg7VtmLoad1U4GSwz5
yqJcSLWCgJQdqOCMYCiCK5J7xW3TtFg3Xqs9Qw/Ggxu9JG727BNJRn4lI+UM/ARWVfAYWVQ4JJXi
K1LR0p363KdpdjTAMBpFeFdWzojPViQfOj+5wr1X0K7v2xN+4GwFpX7h+mhuzbGlW6t0HcoC3rDu
meG7qKhQ9Osr18EM4NRh/Hzsbecz/zqNKFM65bZV7/u6D93OBMOWVgau7iDc1zBqi73XGVh2Sb0b
1ONVUkovVIaD2xbs0kYvgRx1XQ7SpYDAlOv+AYURfx20L2Js8Sqvv5fjl5yqrwvUNlk3+GPuYbfV
boK3xxatNuvWgXjjOFzRZLO1rpDlEeuOnvlZFCLb11aGrmJBnzHBgRTk2oDNXSugY7Wlvmf7c9qI
8rMVWehsWF9HXxJUqfRjUNb91mLyZKNQH7gR4XethnTH1fDLYFs0n+m/HKtz98/xY9C0PrWXUTxH
EZ1PxSa9s2I4McLPDqUBnCwVAHYhBJRbevJuABXmVpbhGIDZ9t2hkcS6OWvaNtbp9Y+0LtEEiO21
X6v1sYvPRDvJVjEmivjQXuoc9F5bq6qWXg0QB6+kiq6gh+SG0cVPBYaGJ6upfyqRW/d1s/Jp9+Gm
2xnbtG18Sh+mTym650IXN8mqSFlslVPpSAGicsuVVQpM/BmKTzTlw9vORqWu1zvlaGBqsQ/wFL0R
cX5KauRfIzoKqMFK0UGkIImaBOlHvwn0oyzIDkOBzkavN3ChNGHTU+VksfOkvzIUszlYdnprVn1/
kCmau63LoZts+sTOtmVhwfSOghb/dV1sDD3StvRlbom1+kmRmg1VFxvdhMLYyLV8OxrkoBb1vZ7u
QiPpzV6PRrBWVXnV5ZCyfS+yVxlWLm4YiC+VF9THLIdPghiQHGkvIvtpWIN+bXUJ6U0Z/y59yoXm
cCOPBuoMid0dDPtZj5u7LvGcL55RHBUpVU9mpVT3KI3dkb1+6iN4N1XWD+C8s2GrS33FYV7lGyCf
kMOS+KEFGHAlhbiFxF3FqiudZFUhiuladcOejXWQ6KRcTUHPoVEeZLlDdNe2m4NZ0pkAlKy7nUg7
xCRozTpn2XnJBB3SBO11AZYxs530gOcxn1I2b2JwV8iojECho6K5ev3Djq4bPx2uhIpHIvq6PS0h
YCeG5VBUqwsFmQFZP8Jbfuh9s36UG4BilSHpN3Vm5ocyfuJitAqSlr6Pon2rfGC0qH28JqJqar44
smiuwNAdesCrBy1C6RDc+y1U9mbnQZdFeyGmvFyxlf0IKQnMwblmdaNzj9yGomTysevSdov28kuo
NPq1f/7j9b85CUYS0rDAX/iTqn2WOFfxSldga8NbmuQhyIwjMD004YMmB/I3O6PDlPADZX3NjBCD
08zEGNs4BDG7fAj8AD16rp5jQPtWNCYcg8dWWKDI5Eq5qXxj4VT/E56gcaKTqVJkgD5vTFlVjWLX
Kbj18CEcvwaIjW2B1Cs4t936QUzP3YeFovQZNQUdBq+WVMXCwf5HWkETmF+A/cKZJq6/nrFveohG
iUEQJO/+IZcYSoiatDCNxEqKPZdb87e4JabWP6xYjAuFnT8yCkamHc8fJqPTnXifqxuSIM7n5fDg
ifrQD8VhwBlvYYw/5Mw06kZAVdFKVBG50qaDjHHhpQFK2BCMqzsbkupWQn4JdT9XKa1sn4TpfQzU
XQqKOx+dFrcS6N+Bg3oMfY7pyxncn/mKoUPoAXIHevmMQFPfv7HZGSGkt159sPr0uQE2KuESvG0b
HZEc+5ZORP+Z7PGHzdXd56blcwW8CswQy93RoBnlDT+Ek8Xc+dRPjQ+yMEfpAICHIZ2KMcJ0tDYW
OH9geaYplsE+Bt8DK9+ifTBtMaf2ECHQH+ssDwZUXS+ygjUMUucYRNRkoWEoOzkaPr2KQpsWV2Cj
PMCvq6h3JKVbDSPIAidVyHNSbQOMFTiVNDonS8AQz0QtuZIGyw8YNupLJvIVopFienqht8eTnWpW
Ut+Cc6+TsX2qRdCAXU/uqPYrNLgQpU4tRKtIeLZypY0/Kz3/QtijKlObwza0jeiaXtwzvX+b5qwz
3FKiWzsZhxQw7v7JMNVrs4C07bWeOCLYtDaq/psERAE6cHsNcQf5qPqn33GzheBtAynJSXTHaod7
RrnmElIdshTF3Aw4nmKPJ70KseNVJBbZoH8e1UPYa8MxDOTkCsPHO/ppAeYXSrYhiTHHK5DoUPTM
3sNpQdg7rF73MEXL7+kAVj31fYqG1ZfYiAZ6zcCLoXLgJ6mbWxnKHn1yGgO1PPT7UfLvUc0kloWS
ss+d5x6juY00GPG+8KVjkHTKtjwfh1rdlnuEpUlWEzVzpbygq1F6WxTYrU1OcnQV+2SLRlY2a1SW
9X2bjslekaOboA9PDUJDJ/vcY4lvq24IrweZuoXI66U19weqwcDq+uxHxn/OjjCTm4ZRDG3Um4Hx
kHdnNaQhiSiKDy+wfKv1a0Z8lrM0sqyHkzA+VKSh68v79M+QyA/Af0VFqRzK6xTJ0eeSqqIgYIDl
b78Mrf3ZD4FrFn2Ur3H6XNWqXa4l4wYVe2MhQvy520yNgRnehADI1nsfIAq/iZwUrs2DVpBzWyDI
PLj51ZjeNv4Bk8+XFCjF5Zc9K968u9cZlm1yeUI/WaMWOaX3AaZGVLiqQGzXerx3EudIQ4sU2tZW
AVzRhak1zkH9/XD2WaL5jM7m6sYJ8P4N0yjz6hDnpgfFShHZGItrXRrSjSZ8a+MXFireUn4obPVb
L8pna5Ab1q+xB6+P/hLGBbpF+SA1gHeiBeIVjk3NCuRAkav+jhrg78Bb1yAoV0ZiSVdmrT2iMYvg
YPicwJ90O1sOXhpSy7Ve2hKuesrompWBnnHYFEcvkh+Qvkih1IrO7Ws9vbeLZri169++PlYnI0Ng
PK5LxixVQGj8+65nNrTZ+uyXjFjZFv43kB+PHHv0ZfxVvf70ir1UUgBqbVIfez1+QUoPaKxjLSQS
fzex6KsamCLRL6Fp8X5iHYILJZ1Bezi7aOuFXKzpcyFuXldXrRx8ye3Fs1U9b8Tpt+QWYSuKZXC2
ypPjrOllysdASx5Kpz0i6+N/FaWz1hGDcPy8okJSmccq5QCgZB6vapLC1eCgPg5lC1PYk91p3wwt
9A+ZiSJLjDuiHdrmKejUeGOMXKn93KYFFteYngB5OFxe939uNZuuEj+dM+1V9/H9fAFz8qwI6/WH
NOLulHkwTmzUVX39t19BQJK74d5S4v3lQf8wQmKLgbcDwAtYTGajTzZ44KV5q3ad+WCmRociXebt
whyOpUcnJq+K4N5QipPZixFN07Rz4dsba69FGiYuBqqYBtSlPmq3mB16S5nS30yIgeGmZZ6rhTae
JO8nJELSEyIfYbccB+RNPfkxt1XauXLx2MaaeEA7+eRF+FpjfIVznz78RsSKrCSQ0czAy1zWleHR
4e4XIhCS0GUQlVd/WZi/6SrXDZSXVAyTsMaiXDoNH7Fv6knSWfJ9r+nmkZ8LedQev9X0bVdlLix4
TsqvkXvRrTEMxbYEgrgVPUKDQAWvZHj1T+NIdQXBH3tD6ZREO0WadOlHTjNb3Tg7STmktYAQgR1P
TjCtVeyotmz7XjND51qUAeTOpjgAuUz2Nm5TGx8jyq0OomDlQ8Tcl31lPI6W63mBsQIic6+YBXfl
AGvwSsYJlV7+iJ0oUiydHB6ySjNvO1TnKlxG7nVWjmRq5otAbxThCfsQxkgQJh4KkZUSYDXaIIZE
TUp10VMBrkQ2d6cCUERh7hPFkq9eVoi9ooz6Gv2a4k61im+nuul/OV2hX5+1Us59Px9bgC4k1wyw
/Ku6ZldVgFUKS/vWFSD+i0Eer2hII5Q9RDe4lz0HkPh3tWqKFQhNAAEDDcG699NvdigfVAkEnzce
8wEdcTQfr6AXgHzVJUDrGbbwdhiChKujF8fplO9FJO4bWTW3iQOBE0Ec6fj6B0nxs+kU4U1Fj5sG
GBdpemer2lO8g9RTgwU4uGorvfoRZxDaRunYSKXA3wc4Waak8bEBHL8uCzIh0Eu7XqX/qog8hiwa
k92Zd30k5Q9aPmZ7VP+DPTlJd7RltTg2RkBlKTdvgO8mt2A/yPoCWxxlbF9XoLWLE5v8YUxgH5ei
/TTA0qY/K11Jw3CtluZPo1C1Lwh55GJNAyE6WWdqHdk3Sv/hAPJOtt3ewmw7UGoQEXF4Ugzh7Dv7
56tnRtUZP02jxzjtrEkble0uQg9tLSnHwOtvlaFEXCn366NhW19UYQNT8Br6mllxqkpTWWtdqG0V
K+qAr/mAESjcHP2w/x6eVZAiL+sOSA78csIuc60WXR1dcvx90OcvZWHX4OK/vbI2ATXVm7ygwQBD
+SmxQ+Giqo+DrT0Ap4sPlWc8y3pegLRBJqujxVlIw9YxVz/9s/ZSEsbpQmrxqkz99jjSuVGRwXD4
ofsGtnkSWykC6EoM6OmB3pXaetGTDb1ZMTXKT3b8FS3Zk2FI3TXK0OHRyIa7NsjLvdc3L6qorgVh
Z08tESMbn+1a0bH9ivuILYfNqs2EstVy+04G0LJKw8I/1PyLgH0fhjD0jyZBaR1kxUORjsrBxLtu
pUE4AN2TlEvugH8EQF4SAcXzXRY8MNF6EqUNqFt5UEkPqQlGFiHN/lSkXwdEFjaGXHn7RJLrY6p0
GUXU9pkvHP4syhhJemfLXw6HRMDP8GIVpksU1Kcc6PfWUSF9q953A+b3ziK9vRKWfohQ0Tw0xdnt
2AiReuiVdJunUb/H5Ojs/Yr1UlPnsCX6amugBQruS0M3l4jhNpgwHDsn+4TjUuavxs8Spuo9FEaU
CrHbgpyGs2F8zHPTHaPG+uqY4rfoaMFeDsR/zhXEHMMBbU71+k9vP08fB8PgDo0shqkdG+e6RxKm
0aJtKjJsYfKllOKPHolucSJRTkEnw2I16udz4U0tpRrQ8rXUJn6URx8hiaodN1Yn9FOfWTsE2pSj
GQ7VIfflnVo5zqlOMF71jaMwRLwJdNRXPUCoC+e6OU3wzz9KUTB55nCnBW1NsrROBGbX4JD2WNPZ
XyWkJlg2RfWxhTADks65ll/b/jIgZPzOMB9StnmASHFgGyM6C4BuojGX18S7/NnCBWHwnauGTiPq
DVvFQ/7KAWSgFJq3AVpx1hjVqoOvIYdf00BGOQCg7SCiHa3CZEPWYR1bkNdHM/ExDMq1xzKX2WYa
LrOF7edXlgSsNZKSgbJloEBWrnBnBuQ4lvgO1Vaq39he4w5CDh+NJDrSs5dgvCbVSsXOY02TrLqL
But4lvteA26FEgMhy7F4XxzU4cw01cb+1mM5vpbPbgSFo2HU5WgHSGDWk1EW+o1Y+AB/SJ++fgCk
9CFJwbagDPl+VbRlQZ1faPFj2VBGjwf9p2xBHINmWxn9iWjmb3V8r6USgG0L31Iu1KVF8LcrE3tV
7tQqOEwK7+9/QxeG8LxhPT4WjrSqhgKPv1q+8X/JYSddKZm5jcwS3Vyn2iRnAhItDJqjBv9l7GOM
n/qFOZnesGFHAKeCCGLTqKVFO1mTQPKTUDMl9dGSq++9UO9yK9/bNvZ86XAzDNWtBKEwD80lc4Nz
j/TtEcG4Jg1BckMCw7nq+H4aQnyepZ5q4CP3zhIdrjtaTnegVB5blfJOESBIK+nUqnRKDU1v3BuF
gI/bjqBVHHLySIV0wMr9HzbO/8k8ePcrv3lJf9VT++DzQ37kxVCFPtz5/379n/1f+ealeXn3D27W
hM1wL35Vw8OvWiTNX5a353/zf/s//sev16c8DcWv//rPH3g7NOen+WGevbXuPa/wec/f/1f556dk
L9P/yz/dfiVD+wdyYBZFAMQUTf01Sv7T7leytH+QOXMbw+aET/eX1a+q/OMMIDhLzJqUItm6/7b6
NbV/cNzrqLCC1EP3FUTIXy9+988vz5wxhUzZ//zzf9DDvcvDrKn/6z/fx0qJzUncxlhnUpXQMcfM
TYuicKEgI2bROfHH8ngmrql6EC4s/ve3g38N8upC8OZ0cOpKGexIpfJMny8r4q/YnyYLz555gSna
gvN/dNIOi/BGILUni9+23LqmGZ0AoiwUGuZ+/uR+SBeSAwQlVNeT4xqOj9A3Q4pt+5u18jdf4P0O
/ffkTHYmqbpDX5gaTaWaR0QFj0qRHkI73H7s8edh38y9FCHNoXPEurHhH0sp+AHjPQFXPX67/Pz3
ge3fP39y8ltlV3ZmQlbhq621hux9rwHJQXvozqxz6ohDtOlqaMievWTlO/c5JnfMqFXjOvWM2KW8
a68EClk/QkeT6oUFNfc92HJvJyzP9VZoNDNduzav8XUYMNmzt5Czs4UBzqffv0Pyv2dsQpdDML3M
6THx+73uqup6HF4rzGSqGAIq9MEvRl3feENiLqyvueEmOzwZNLnrdSNw2RC7VFc+2Zo1bFD+cNA/
rZ8Rbwhwk6jlheFm9qM1qcYp3CP1otYDF4S3UQO4MwNni+Z+DJQI3PUvG+7DkmHQ3FiT/GKg4Gbl
nhq4smdtq0j6Xrf5cBiR7wMiliULdbOZFW5Ntn9TdYAmJC1we//F17Y++JcsUDaDE7l9SMNfAV1V
LQ02s7intxxhqCnWBnwtp9Q2pCYZRoR5tHBhnHv4JBYYAEPa3ma+chmh0rj7VY6SubCq5559/vs3
caZKaZD4vhW4NFytPYJF1h4ZCPH7cpSZ2ZRTUGFiKFWGICBfOnau0be/TaL0Meu9hQ7M+3vTv7bk
9KZQKH6ZBSOPd0q06BqDPVmNuM5a4XWkwqgKxKIR99yanez+vAZfFesxygmxL65KR/yytO5Lm1ER
GWvZ21yer7mvMdn0OHNWA1zCyDXt1EMOW2CW4AzPlx8+8wrmZIvX+CXD4kp5BYRG/H1Cv944joFE
T6JI0D7VfYHjzOWxZj78tGycgBvxUWyPXK6eJ/Kja1t6Amq1sCHmnj7Z2kpVITCAlpCrNf0xzuvn
rNO/V0n/dPnHz03U+e/f7AkBqAVLZhG+Ph5SFnLulf+7s008UgJjqXk3N8r55d6Mgh9VUtY1lbOE
1ouNs+6KEzmDTxp8K3TZ/dirTLZ30nQNRg7IGooWJ3WMM3C7yqJojeBDui/bxS8ys3DNyeEeOHHn
IGNoIxzdAExF4G+Q02bhJWa2uTk52huhWZJDEZ0m9SMaQftM22t2vS6wcRr6dHd5puYGmWzw8qyO
FuNC5SqOeRX0NOjT+irPoMCqqA6uqwJ208dGmmxyeRhSQy0Tc+tkenOEeKYfVGQ1aA5ElJfgqO2T
Wh73lweb+TDGZNMDn0bYuh5t1/bqI2q4COQg7bXwJjP70Jgc5K3wNaNqIeSqWv49DY1vVgh4AQTm
x377+VO92SEt3H/VTC1gDI2Dj7ME5bX+/rFHT7Z459uh56u1ufUHX8INq7/Ts/H58rNnNrZxnq03
P1tBGsUDeu24mf4gUSZRAESBuFMHeaE6MPdNJ5vaSPRIxAWaqyousiYGbSJDux4hTiX9WFYw7VrV
mj7otoArOmTWjVEZ4Rn/cX95emY22qvP35vpoZ3QyKLnZmPC5Mv9aiOFwdoMbi10+5cKqjMzpE0W
ppT2QR4q/P6g71bC7NYDfMrLP39mzU+R+nHT12WEVD29BlU8DHTekQpqxLYdMrH72BCTxdnXKKmb
1IHd2OtcvykfRy+FXl+WC68wMztTPZjaBPKpN5w8OqLlO60F+Vvb3VJ7Y2aCphh3pERLBZtjcxsA
GoHaGZg15JXScDZtSn/mQ6EHWN77TUYByIIdyW1yMJzvGBfFe9RokRutQ3QXPzSGYkzGiBDSjCQL
yzPLHDeIJGzpKOBEuGQZOrMRjMk5YCCdlkhmb26VWu5vqsqzNlHdKmu8wjxaQUhWe5poni6vqZnb
0BQWh45NkdQax1tSVqeqaddm1XlnieLvcqY8lv2wA2V6HDpze3m8mZeb1pDHsBWKOkpAu4eUbl7Q
drp/3XhZmP9KckttQY1GkvMcOV760W0zibuZ6rGIgw45bkTT+jC9s3X/ClKdvLBtZuK6Ngm7I4Ym
ZlimbBv8Ijpz+GoJ+od5K638bukdJijbv6401L/fr2s16yocq3iJzB9uggRYtgkz0yoB8nWZ8RVP
pucR8WgL3LspDUvVuJk9q5+/4puYnDQqPWiAIK6HSYJcIu+s9ldtNyw4PM3MnD4JaDAHcSETPL4K
W2kja328w8va2Aic9G7wEJI/uOgmK0DHfDuL6EFSxLjLPKwDZNrhaHikyqM2ah+LCtOeWZG3+phK
nC2VSPdVh15za981TbQUnSdI4L+WAM3A9x8jKBNAQDUDhEbdAScUV5U2bI0wubVlnMMpN4I5cb3U
OAwi/63BXIApFHzXonYhZ5xbDer7H2D4WpVB9eENlWDT4lUa0Ng6KzpcDg1zq2ESVk1oBkUj8342
ZRiz/qTKKhzN58T3PzbAFI8Zy6UIw549VIt0FfbPuZOfbL9d6ba0MMJMdJu2gwpPawDaSrwCdpON
EoD3wzPL7HCqUwN0iyHdPV6erJmzWptMVqIiX5ppHtmSJF1VQYa1kLRQAp75zNok1IRFqYYFzS5X
8Uzo3fLKNH6XOEV+6Ierk4uHUyDizHFiueOZ/eyYMFflJFwqV85My5QkAWgKrVaPaXF6ZIQ7K/0q
FYg5Xv7pMwtUnURDJdHGsm/Jv/pQXGmY/OooXlV5+WxSsFwYY+Y8VqchUaag2pqM4Xcmvty4G4to
PPUqUq9txumiFyuRtyepdl4uv9TcjE1iI5fLorKb3nbTeLzCjOuASskCdWVuviYHY156iV8MLCRZ
bTIkgLx2VRaDvveauHzox6BcWFIT0vS/IuNr0/jNMWWGqtpyNbHc2oMUEScgI0Zd+4a1j74SGOW4
cq197awqQetLOjPtog5ccJasDQcLjcvzOLNrXjGmb35DqShQwVpe1vJfqGityvhsI7BU2Zr04P/1
iq86zm8ej+p40Z05pK7ufe70QIAO0x7xIoVsmK3BaMVdsM3s8dqW7xJtgZ8690qTGONbDQYTjY1D
Bn3LA2Yb2Ya4lh6gCpYLQ8wdauok2ADIDCVTjR1XhRKq4L3hWh6OPOi9byTrKzZQq9E/25qihAFI
bBMkcb5pKPDARlzYcTMbQJkEpCoL2rpWOdV6FP86vC/DVPpYfvPKSXnz0bQKFp6f8Gi/0go0QpXv
UufD4tM05Oq7SlpYejOnzlQqHKy03Oc+yxw3QPTSeuRUQisOkXZC/97MTGk11JmzMF1zg00ClNDy
vIYTz16TYTiq/Soi2TVDlLO8YEOraOGd5r7KJCz5uVnX4nxTt9nEd1VgiYM/xOru8made7r2PpMZ
/FgL1PaceJZ9vVEqcwdhzV6YoYlK97/26muYevPZqyIMyj5iioxH6XH8Eb4kT+q6XA1ucvAflFO0
rfbO87hj4DWFpjV6eSvcDzbWLvvUbeWtspY32drZRB982ck2NmJuP9F5eYwd4g1hg7lzoA/25vJU
ztxMlNe/f/O2bQhiSzkH2VC5x40BW5Cecri/ahL5Ji5vDbC8w+dmKQedOVOm7AAjB1adjmwprXWe
06FVd23lfemVugUHBajx8kvNnMLypE7UVFHXVBmjqHIJPNVIrwHnHQqND+jI95mC8UCM9tyQjtnH
1rt83m5vZlHX6T+mo8ZNyzSbF4gy/dczCjRZePzctE12bZojmAjXC0H40CeADlK9CUYAIa3VP+l4
EX1s2iabFuJdGeEDGLlxrZ283HfNcVyhbeJGTbhVW2eVWDqs8u3l0WYikXze3G+mjLRFxNAuIY3X
sYnoq/Gg98NLLca95USf7UAyFyZvJlrIk2hh0IBuSoWBPNXeREDcVp6M+cXlt5g7AafkE3w9nGKs
erbnUK6HHA3HAxbrHaJ6Nhxx+hng/uQRqDlO7I68sjBIuTzy3PxN4oJn2ZqCg1nkZkJ76HX1Nkj6
G2jcq77ND7aNw8nlcWbSiKn2WCKH7Zilgtu36msbZ6gi9JIRJo0hKrsfGUJ+dWR+sxQ6oWAxATHM
NZJk0xR4bKUhLIVfH3v6JBpYQ2B1ugkQX9JLsRq7tF/7WfPSyfGSNMr5SX9iSFB7eb+UjTKq+/Sc
3eGxcgQgFm97XYfSPj47Q/EFv9urxMnuL7/N34cCyB3vxwrbOq7hWqAuUJS3o9Tcy6qMkTJC7uAi
lhzV515oEgmaboyCAKtft4+rFH/WFGk44eg4G1cOzNGgvQZ3n6whLn2svIyH+/vXkk3JGMuMbZRZ
yI63SFkN2sFLo4VgM/NCtvr+8U0ro+Sm4oCLyhoCnwDrtXY1jntF+5HH3hW75/LX+fuTB8W+yTiy
MWrJeSXHzYNjPyA5pA8vdP83amZtAMzDovhQt0h2JhOGZ18r6wUjmQhbbgDox58hzrcfK7bIU4q4
UKsuCpATc1vdXAnEFksbB0DEa7p+YdPPZB6yMwlgYSWb1PrZNUp2nTqY9lHYK0gDEEhWYlzMdkVx
gqW6MNzfnwJ4y7//Mk4tZQ0el7Gr1ZF5aoNMXAcybnUL58B5Z/xNCPgDVCmwPh3wU6W1VoVPSVOo
+kYoWXLbmor/oQs5KpTvXyGNHIGumRm5WOTcJ170WKFD544xyv9DkBQL58rcVpkEM1ND18s55xpB
jMKnqdypgYehXY0bblMo4T2+V+hlyQsbZuaz2JNwZpY1gg6NFaEjkqov5VCk67YWw8L9dCZYTrWq
MmTrUVegneT3mODl+ibr5Z80iR8Sr1yILHMvMNnx1AqiDhlUXgAWyrdzgYSKmB9kdx8KKPZk2Q70
dkqkS3Cp1JtPws7vkIfdmLpprpPOFki6eCeELNe14iwMOLOQp4jBsYqdztDB142JAa9M3iie6m96
U9UXdsrMhFmTVdxGY4FLmwDdJW39LDx1VbQQEud++mTlJtBEZS1rADva9V1tVKNLQntTSFgXX/4Y
cwNMFmsmgggxGuYmy8QxBTy2q1L1ax2oS+XDubk5D/w2EZL1pPUFp2Ako7aha/oB/cn95R8/sxes
yUI10fyoPUGVTdg0N4r8pXKgyOnjDbzIpRLr3+ek8hQYGARqmoTIy7hSOpwc7/sAfRTNJmy1Ijfp
l4CmM9U0eQoQxNxBaTOSeBfF0F3T2N8iTNdLONsE9P0oPFcU410Uc81D40Lk/efLMzj3dSYHVlFC
D6J8AqgyK1WaM/I2gte2sC3mpm6y0fN6MMM25h5ut/7BwgujG9JPOswlNVF2RruEP555hylaUFWA
ZphSCf44cPpDm1ncFwAILySnc0+f7G0HPpFjYrZOA0XOj2jjpqe0gZH1ofk3p/vbMas2cnChFyWE
7zbod41PGf9jD5/sbfZan3UOYUnqh2YthdWj3VXPl589Ezem1k+mpniSbTEtPfpwrn4WdCsx/drG
HSr+l4eYm/nz37+JHFbQDHVbJ4RtJXuK1GA7YDm4sDRnIscUBThmY51h5wUTXIvNdYo29Box7nzb
4OSyciJ14fPO7IApHlBW7aAj3+AmrWNjJCQVrrf6otvlocmjJ9NqPtQgQ5Hr/VRlQYfFAAKcbi2F
t7WG9Vqqbo1oieIx9yUmGzkJkckrkax1DU1CY2Koy1WOkM3lzzzzKaa4v1Yz0jKLCEGm1wxi3Zs9
7iCBGNDuwS/ThN1hI+C68N1n3mSKAxROhx5Azn7z8K/9HJamhDWnkJuFx8+9y2Q7pySSIGRYVrWl
ddclesNpnIrtgHNxX/oLi2rmQjZl2uX+YKDByj0mBPcZBepeZOUXrFI/Jb2Mrqq/FSUXwSE8XP4+
E4mtv4rH8hQlKHQJEyDZc1zZuKoNOI5JsTPb6OgYv7o0WXXGE1ZgSDh/Dluonwro6QLfSQz+lF8D
bik6jh2rJrY3ZfslQRQzKRcW/UydCk2f96s+TuWu0ARnY92M15XcHHpL7NFe3ITSoZVGKke37ahs
Pf171HQ3EF8/55r0cHlWZuLfFJmmeXIWByNNyqIyPql46+G5cKWY45fLj58JHFNoGsaMhWhG3C0w
IDmEfofgOl4LgdOMKxEHR8vEcOfySHMvMgkdbL2x8wrD2TXltZw9tNQql+Zo7jo8xY2VQerBGdXw
tcl+Z6myqrUfBjXR9l5LfvcIiNExG8qP8UPkKW5sgCVATUR3dgJawkox/Ju8qbaXJ2nmc0wxYmXa
+mAEeRFlzDdO127EWciw+qrKuI5qC+t5bpBJ8EiiAeUalF12fqzv67G6SQZnY8Gp4gDZBPWS2d5M
jJpCnKDJN6KqGWYoqnVQoufRr43iTui7y3M1s6Cm/nfQzQCogxHcVZqK5upDWRurQSxc5Wbi9xTS
JGQ8Hu0K9H6O4eXK19Htz9J2WPjMc1n4FNAErF4vld7vdq1U3mthsWvrDbGljiLcEe8CCf+2bEux
FP2wJSTY3HSp74NYFjRWmJzfyHTkCFMWilIO9mhrzwZycfmLzBwYU9G1TA2ttm0lse8LxPrQr6Yu
VduOiwHvRhf9tcPrKV6yMBqyPPz0vykcTXHTWolEqV+jOikJYci30liPdYQKqBzgcQd5PHvEc1VN
vnZOjv6pggq1t21UvuNd3httv6nT0jS/A8y023DlS70sU9zsNYHwq91n2W5AiRbf3CRGTpUSRVN5
6F10yCc1PcLIyQpl5VjfScLp5b1hZ8EdwjL43zS2X8A8rqyqerIKe6Bn34qirJ703JTyParlYbFS
OUssWh5JIdvHUTTBt8EfU/1BURsp33mFipUSlUnkVzGdbOsHj8Jy96TXkprvFLpj0taRhy4c10MB
ofpW0evA/upHaqT56xZw8HCV4FGJYFiLs2qQuT24AuuuUlIP4a6iV9EWM4AM3xdV3HcnWhP6F9mR
BMmjHiGrjdasariOgb7HWmhyKm3VStHjdeEUqYKdm6+r606tuwGrTE9LmtyNW1/Hi3ok30EIIAsK
gQ1dnDvm4K2tamj1K6s34uanhh5WgSSO0uGlusLOGVzFWZRobH/iRUwmu+oqVImsuy5vGmFtUIHH
lwS5LKPmK/W4tdl2oG/k1ES7XZP+P3Vnshs5km7pd+l1s2DGmYvuBemThtAcg2JDKEIRnGk0Dsbh
6fvzKuAirpBK4eaugQIKqMxyl5M2/v8556PelpDYkI83vfKz+rbJw+VZ9iIacakEdnsxDuklLU3P
v2kCz+plLALRtNt1DsylbXeZU5PokzWhHwFkcqL5VJ0Zkflug3j13BT6aowM5FarrUnwduwRFmQU
FOF9NgxWeFWNJpiRQGcIa7qYfGaP4F8bBvy0JCvpNGN+49TZkqbXflXUg31VrK7owgcxLk5fXcqS
n7DuxdRFMIFTzzXtclzk2aOC8RNSW3Yog9R441XrrHlrxWSGdkRKt3LJzT7oHOP8IE2LFnc8eTk8
Iu7XTRd65M3CLjdklHT90lwQhRuk7QHJaU9EdD1Ogq0RsG3kPgRr6Nbrbts8D+JfsdSEKzyF01CT
Z9LO02YRNt3WWfSLSItKZaTBj2kOZyTUlXzEzShb6Mx1vbG4pyRRI/1pWxECb5ZmyDiNEhMBV7mF
FAAgpuqKyPthE/OTWztJtjbqF6cqS2ldax/qCqFUTUYui3Wzhlk9bkmVwxZz7TjrnBHgnsyJZQV+
azmrxGYOUaSAZp7XdSVP/mBbbkl7askb/5Ho5FFVzHkGWXRcK8sR3/LSzayXtM1Fv1za6CD6dZ91
jRflh60Hit2+hl5FitzeS+dG/uAxyd7dWaBgIXUQY5WOxyESmeFQ75dtBn2HOZlPbrxZaKC+rsQS
aKgtdll6+ZXBOWyhAhhk9UOLJaXYUWZesVWPmxmMe1f0kKIPYe1X5b3Jym44Y6GiqX6wZDp4r2G+
8pnwUhxZuLHtwOa6rFWU2t6O69eKPyQogqjnRde2mdXJyghj367URv+ZxKxMqPEixAtYt4e+Lxsw
2AhAg3Y8tQxkkV3oxvKbGzGxemIHJh4qiA5jDh8G4OdGBs5IGpbF29rRqwoz97jWmLlTsloxe9y0
eR+E17U9hO21PUAN+7XqUqjspQ7muUsvV/TYWx4HLbjm8T4Ed1Q6+8a3JFFUKivJS0Nt5CtNGofX
0ukLW1Cu3o7UGbP+tre18qqDcDdbPFYawRCQU8Ft3753sjIPOfDP2vLyCvRpETTlYw5mEVpo5MIX
YHQ72YI3HCpZW5FcZguv6VhEsioySyzKCrz7TTaLtdexQ54tqTZy0Lp45uUNetmHagOEfVjqsaxu
kMiEjoVkhAyM+rcmfHnVB8JMgwIECssRrJYNtIA51LbXOre2FJ4V7pY82xzvsBmC9Mjc6XjeLrks
jWMRZp8rof3ms6kgrrm7yio6gnHkjPxfcaWxveFpbcauurIUQ8eAySr1ubEvnGqKs9RzTLqbti3y
8x0RvEV+cd4Qej+R+eYRddXN5z7Hldgq6MZxQBDpCAcu9wqo6EUk6YTFyrTuJJMW3MD3EY49qEDb
rUI07oNaYHquWVlXL1bklEBmzNIbb02qln2d1r+e7IW5WI99/RqQ3Jn9IO7edtkCRB76v7xh1WTP
jq2/pUsc+CKDgeWPw7p891K9WtQTGUzlKzAj3/mdG+Gob2HnsvbtyQYBhpe7Tc4WPKdsoMiBgmXs
O0CalY2SeEFAwW9ayAmaPncD1y5mPlEfmLPZsQHFEgXbT69e2ogVg35Jh4wMYZm2RGwVxCfJKz2m
1Qj2lny9voLSaLOMoChtO/trGckq+NzIbiEmp0qDieNeFfSy+pVX2/KtQJMSyF1DBSr4xSbuScPj
TPPmWRRQNEbyiFkRDHn6RJFDe4CbNJHWHxSzetoIWw6/tGupxY9VEQ/zw+1ToQUXhzzDyzCWc6Rf
sK+XJdDaEHslhEWofcQMWaUVeh6aP44T2M3sMSR4s5PT4v+W7OrdKyI3gZylJFOSuFcVhbYJIZ/o
Yr6VXenVX62lgzMXt0UI4ii2y0ULzkFapM3LsuoptDkdIJJ/nufRUffL1pfaxnhLJmIQb9Q33QvD
baRH+pFt3WjFCzug9Pe15QbLRdY2gwJRKerJ+w7YLMx/LrrW3ZfIW89nccipGte/vbAQAi9NS3d9
3oxMZ1BZjm6ALjh90GQ3TVj020mvzAnMSmvUsAAXXmh949gzyQLmeTl1lyG57cWlXSBjHY+cspyB
v3Ax8DU7Io+AN7r1L4HR8lc+gnfd+6Xd5A/aGkLJhLSkIpVTi++WkTCVTTFar5PX6fEy9btOXpSw
ItsrBostcWcJ1kzwmS/SrpfqjsMGOaYLvrAFQEipGhgaEwEhVTpE+eVAxFB+FUKRtUt+D2euQ5pp
a419v1ATZ1FWtttUF20P0YXg/2tRSp+wNbXYqifitirSpwLsj5XGUc9ecDFGRPft7JAFa8eeP0Q7
qXgAe5dx1Cb5wtDaSWHW4QbEO8c7iM+AnjNHeC2MjnrJP/cdgf0X1ADdgQqNlZaHbl6hpLVkJVhM
VZKQb0Yv1PJoS2ccD0W0jd9hI2/bzgaToQ+CXelZzJPFnbPVhOd1lrEe28H4ryIn4zUmzccTl+BM
LJkEuvVJebG8RcblEMh+B5MWBHwGSLU+9KsavAvO8nI+Oh7D5pGt0MoOnVSVd9Jyzv3EgJPKkMTM
kUvU44jAPICUuiT9sjZQTZQ9n69BadqYZNqY6w/zPABkyxHpPjpDZ50xxrNaj84K0+Bugb46X9W0
4cBd5gqUXtwTjz/unNAB60dg9mQSEFNzuis1voh2B6QD3ifH6KK9hqxWi/2mnbU42pkogl3oT8Q3
VzXbS1zKYQGsEIzb/FlS2C1IoW+8LpYdcu9Lcjr4RzGJxKu1L9olsjhKFtFwCpwsLy/1RFeQqein
8s5kaS0vOwxGXZLOy5LeWMM4tYkihbfebZY94XKZOhN8VsPiNhBRQzNeW8XW6ocBWuhvR1gErYx9
wRkhmrOp+5FrMfyacjKbYoHfNjySpGrbV7VU1vqNgMgp+qYssfQ46EbO9xUz2L7wOlVUBHZ13tPc
+DBgiVDxYc4Re5zu1s4fCMkMInKdH+k05pJ0chHmyVa7LCo+FLP+LuBg2cRCDanYq7KPJjK2834E
jZrbaRJtYeldqrbR3wnxp+I9ag3J0oXTm52WWsIXXtliCQdumuL8opqw27mVNNFN0drrIyf2zkqm
TrTqept0M/0am3CK4L9P4GAyy206Mgkjmrjsv2ip6yQKF4zGF2bcQDXEEWtG82p3Uw6nS/Duc0OJ
wO4f074z8k6LWXu7/91ZTeRUnmVOdT44ewyOZfkTxlXTVXFNxb76Ctxj4RpZbtK8str1lOH+/sZ8
bu781Q32TdPHmNKwgWfWUQ1OHFhkXc5XVjefmjWL/fDrGOQfVBz+bWH5q296U/TRMGpy7fnp0S5P
rX8s1gpSc5fUmMDI+QsI6XYyH9LSCvL4U5AW+wGK9mKeTffYRvlO99RaXaBM4tDWR5lPx1zc6mbg
XvayFiffean1fR7cBMC2vfCDpvQ7haq3XIvV1k3ANQmdTuf/mkx2rJ1bGOm/1nuRfvAC5L+r2X/1
YM7lqz+6P8YELTV0mR4bXBHgA+FZXFQ0Hqr0ZljhG41qV/sjtIEgriAjERmbWOZnHZ3ayY5J6Y8L
+T1k6gQoB7kCMoyOQZGzxc1EKwaczI662A7tdELNApK2T6wh2PneY4XULSsefXDFs3e1LkeFPp5T
MTE5V8uQXlk2GOZMXEQpWMTQOYT2b+M/1zZ89qAgOB2axMRqNPus8qM5rqZNjE+q42OwTnAmABva
cVH8dAtnX213kWj2DPd4ykAz1RxHnSvXuc65xXuWOHDgjtvSJsNxRKKWXgk4EWv5UBS3XfgYmt+k
iyB2d5Jh47v8WLh7qU8LtLAWLp297ZdGXUGPic+Jtu0Kbn3KwOkGEKr7uPGGByyiSTjcZxoNLGsd
2OV6+tEFGmoN9o0h1tEdJ/qEaX5S+mfjm2TMX9LMi7s+2vWaLMhwO27WRU2AkIETOnk7yHwxsLeK
BdRv4mV9dOjER1DhcuBgBXmxTiyjn1HFbmX4t10cgbp5ghU0hZedDyo+b8hJJGwpAKyDE1s5bMr9
RUAPwUm55vpX23oZOA8cfBPgxklbPxLD6+WfbCjvOb1Hu/gKfPmD4vg7lTPnXLT7cxDi/BUUTJmd
QuyG6RoFA6misdHFTgP48a+RIHww4t9bct40M1jKQt3LIj3WdjjEHaku8eZhdS8pzU/WnGyQ9OJI
Fx/Znt8rzr/1uYghi4zVE8xHQh+ij4CUW/gsEAZQSJ7HrpNwWHuCzA4Lw/lQivVO9fmtt8VO+20m
vLTee7ppKWpZ15vqp3gyAhH46P6z9slbm4vRWxYtLWoKn0JXvLmgh5xo+B5VwXWvivoAqeqDarfz
zg96a+EcLPLRl34loovcD+dOWKYvy12be91G9abrOIvBvO245YZzZpef1r4G4h6Tm0ATOl5IwBxv
OUgajhkVCd2ANHWoKAydpiwl5v+qBgPq2p+iseQIFIeR7k7luFnzxnFfco8gTzmQi39hL5nC0uOt
YoEuz6HHt59l2ay9c7FsUdVTD4kEnfR2Rwmz1MfBb5VUO+Nobrohsj61XA8zEGWiE2GaCc2m4gaD
oPI4bgt8au5OVGE+mFjvPLW3nsuKG3Uq1z6/qI23XXGmtnwGXNal3YVp3I+sGW/YAP/Vunzrfg1z
TeN6VdUFxd2mDw7z1kevjQKXsM+5/quKY5Gng1OjpmH4wlMSzhb7psC9kUz2HMpjumk7SaWdwa9T
1CmzwyapxbGQ4Z79YD99byq+tc4GA3XYzPbyC4pHd4TwHmU6xVR9d03/JOztuEaXC/btkvvt359v
3tnB3xpq09VXoypgBdpVW+iYAqxNnPJY7TfP774EtTVdr6CWPlja3mnavHWDTapMm5QNfQ8S6kW6
oIg/bDa9s2q+Dd8VcllDynPnXjhp2Hmo/MsAbXozj+Qa92uUzE1xT0rF7u+f23tv6q2bt5p0pIpp
AL4WFSomrmg30xifQ01NvjNxN6fXhUpPgVgPatw++NZ3WkRvXb4is6KiGpgsayd9QG6OoTu0EkpQ
hB/qz955R29dvoQLUZ6jbnNRRi750Oo2IPk/ndRx8biRdTpWnfvYAwS3R/Ms5x6JxjzftPx3JtYP
xsl7v/PtblvJkYoKTGETZEOcta6VVGtkwymp/5m1Eg7lf9/Qg4VcUlbXM99r/NF648wi91G7+51J
9dZva1EYVAEV+r1XNoY08Px6NoLClsUAmbkK/bO0WPHWeGtzNFJUAfkNqve5j3hyxsBc5x9Ist95
C/9eS/8481BYAtB0FlU2NvAwMydRfs/42//9DHrv09+8AFeS7kbJAldZH8SL+71Vd4F9+PvPfucF
/Fsn8sdfrim2msWaMVdX5jfM4QTdymn21p1S4F+j5vT3X/POVJFvOrb0AJ1ehPR0gn643XquAKAa
/v6j39kW/92X/uMX5Kk2U+HggAAcTqEx4+Igil87W7UfHIzeWy/fKLnAurpgCTD1qSIYHihpWYli
/BykUvmRpIsoqcHIX2PD2j7Y3N55Wm/tkeFUKxZpjmI5lv4rXdnTKSzmj7aWd4bTWyeXXle3EDaI
e6fm+NCaywi5bhzlwT9SlYRwcf77ggF9QwINRYQoalvtw2z8wrk5/GAk/eVfz4ef39Kfr5uMcEKH
yMWmNZbqb2SlrTR6ZLfO/ZdBrRzKPxhX772EN18ks6wdugkd4koz8ujaa70b3DT44BX/5c+IxFun
aBhWaQF9EUF/Nlx1U3jqtQv9xd2y/d9Pi3euYeI8Xf54TmkUDcWw4N1y3Mk6Bi70XQD0z5ZV/dxk
B6IIOtHmWpyZ8cN9sBm998jOP/aP7yS1OBucjnEL0lpdpOvY73M1uB8sVe99+vl//+PTh1k1Kbdi
Pt0Up0nUF/liLv/+Yb2zCr71hko1FXPQ8jaMPHPVYkd8Wef9ZjfJvHj/cDy9WQKpyMODPYOXpzQc
f+iFYNaKztw//AVvJGn2JAAzitDaBaU1HAKr3ockXh4byi4UwQfnQFzLB2/5L4cuM/D8EP94D/02
0NvMoSevzUTSsim/0Lx/sov659+/jPc+/83IXV1d5Jlm+ehp9ccWbQD4HyrBfvhP5On8gDfDVLmo
BLepSaEm186zdGg4x/ZY5h88n78Wf/L5bwaqM850RGqRnuwzFCcYUGBjDrm0DO2LaU0CIN8T1aUy
+B7JPimcn43oT9XWf+1DEgFxpLtQmtOZ0toC8qpwnv3sKqq8/0yj/xHl4Uk1/Oct4+FPxMP//f8J
BHG+k71Pgrha+2zdhvHlv9Mjzv+n/7AgQvEvcIW+CIVj2zZYI6bof1AQfvQvGu7CAepA7KBHDPt/
4SBch390pkcCa7AlJEmmA73CMf8//8uJ/iUDULWAVsidgLXr/09gEBJGEDPrbV035E97cwKZ1ASC
XXj5qYV8uIfgLq/qFSJkLPEzK4ZL1zwtaaAPJf3VJzMWfYLWIQWXBGIo3MLxBSUAiquVabVvnJmO
nw6IppCmuUYwEETxpBf3Mp2Bv8QqsvoTABT5W4YpFrnAI/KK5rqcUDMV4zHaav+VvjIWPURn5aem
LQ0N2dWn3p7VE/fHdM58n7vOtl0rJWmJZGRPw4KgMYIcJ4+hSekmGS2v+BwBoz2idMtgOYny+yo7
FLu+Pb4iglUXJmfOA/ySCKibbt5XmRt+brva2de5BZ9cSGXQBuhq3UuvLU9TE6xfso0WbBNk4+3k
OFUA1SeiXzSW4THVyst3dgRwJpFlVNSAc43/CbZr952e91gd2h4Yx6FWg2mukIcxFdEW2NEOEvGZ
WWl5P3oAPn5c63NHkTg/tetERTzCiDUiunGF5VytYSOfrRFBYjK1pdMfKpnVW7w10v5e6KZ7VZsI
78gaXNZkQsfwU2x1d2ga2V50dJe6hGZr89K4GX2emqBI63HO1qXl3aJwjn0goRQFSiNffHrgEK6s
s65OttCPB1pjj+Tvrw/g1+1HxmSzW/Ol0UdY9pGz55SKURsUvcHR15MlQyg/2pG2QEJ76jwov/Cx
QL87XnlJZKD+WYxyvguqcG6P4Vamt6Ovhk+YvynsAjcPfsxR3m8HyxR06qBbpSDiFCeYuK82NdAc
qMyXgI7cOULJHV7c1vLMmWBCBHIbjMW+Dp1BJxSVqp+z1SPOmOCp/UQYY0WJPJdadk3VLxn1CL+q
TwTg0lcrTFPNiNOi4amAgFtTkx8JDJFw/44qddzXRVXqsjD9ctW1ks5GKryD27pdlli6aBBtEs58
bsX2G9LIZfIk5jcfUYurvY1oZlM+BUOaPqGEdE/hELjLwWymWT4ZP13Pw3XpyFhujRc3dFDn2BlR
meyR7xBe4dbAW4nqqQn206PeyngqO6MOqKlEv6NlnYvLPp3TmQAmKJoxQjv+VNTeUazCVgyJUjq/
sqJ2lA9dWETdHkspL0jbo/dglsml5aC7/kDL0Pve0ui721JT3tog7NaYiIDQvlj6bi0SCoPS26dr
F+10lw2fU6CL9P9EKi4raRkAIK6/a9fKaQ+VHifrhAS8OwqiRK5krcLvnV2o59CtyOzTxt76RPhe
+rA0YnhgClLk6CBeX/tWnf3wx4BuTZAB7D5OQK81wGmgL/ux3rxnYIda70ujshtbrtlFOs/kX9jE
SrtxieztVA1pu28hRv8kZp+UZle030oiDw8ir4cLZeGlBYtbzI9VMDvDoV2c7TJrluJqRID4NbDm
+ZNjbWFORuc8BKg4S+c5L4r+craJvkAK15inXrQ0HEj371GTDi6N66yG0N1Hov082pGyjtZs0B34
YpvTgx2WsksaPYfFRQEQZ0zWEeJhWDRTj3rKLvq9YkTrHULFyEqWLLNgYULSeJjcRTziyHW+GJoE
Bxl587Oo8v7Vb0xK0wXhGB1leJOnWtk+UlgjrrbQETTTsjTeVLUezl/Fd0/yU2NM9LIoEXwuS1/Y
B1+U2QSqzu3bgyfr/ousRPdS9FP5rVxU096szZBf2VtZEMFVRTfzOhZP5J2nVSzdnqXT7rkmJW1E
6NiJjvj2WXkcoWPfOTMENZFdFjOpm28nHXSvdRv213XTTi9lENBnrkvLugQroHao0mBDUj4PKYbP
3h2Cs3wXQlDaoKE5OReYOvqStfzFLEHolKZwY+JV3ZLuZW87X7kM0u1eR9r0CSfL7mIp/ez3imqk
oA2YnpeDuZLXQ3buy61QEecBBnTcU7u5IgguvClmLe8tMYvp0A5re/TXLguTyJL+y+ZXZgLzttFE
6ypATxcjS2t60QdLHhxILe5Po2JwHmyiUlYInGLJ4umsKN6NLR32SqdFdS/KWX0yDmvwrkMh+yKl
JlhB2eOKehosm2SQPlsIbu6iEAlhPI6VOC5NhOAnrLz+N5oMtO5QpxtxgXqSU+XW+c6vyFd2dciz
MEU/VGUWtt5sMA/OZJzsyT2LVHmADOV4noVfJfzJLvst2/Bh2WD2gZDPI3Q11ebcLzSw6TOiGCpj
Dz3ujdXSVCbUtaC3i6CuW+lEjS3A4saxi50/V1O4c51lIG4ubKzoVKxjiebad9Yb0heGIvEQn9+k
k8img6NthinGqyLnzqtW9xgtxOFp32PBdqGjcm4tpxwJUFD1n0QZzNArsfpWcRb0Fad0lmrEtm3P
qBn1pO9tkr+mJDBFVCaV540+p9q+9+OyHbWPUSD05xiWe0dWSksgnkThcE6L6/TLpju27ygMxqtQ
+DR+GneG15ga20p3Ybo2d9i8Gx1HqMmO9L0XWgBSOlDopdc/M6Kyr92KTulLl7f9jw4mIJ3IIFte
U5TvJzRgYgY/ay/lXriT2gv2MsQ2o3uQHe7YT8OAYGnF7cs22QhAnF7oHLU319wJrb3nzXu/dq9C
lQ88kbSLNzHca27x4DaaAl+tbG6H0erUMR8aczvCmjyJPgg+B6jLr+e0aa76Trd6T8H1/BdUa5Ki
S7lySgAOApdUbGMGuQ5IHwfSOs6fEGf2acxHWrslmAnxU87Xmkb8aZYO04bE+x3y1OF23oaHvPem
Q7BICdSLHq9YdfWAntL5jOJOQ7/tuoMoYQ3JyVccHrb8DMbm8ZQzoMhZsgJRv26cQ9TU3I2Q5mTh
0bLIzog1ETdtkhnP4Qy1GfWN3jjF7cLv1mMxzX21E1m7XsmNlNsuzpH1oTNgtf42uZ51uXVOjh0/
kvkvPZvqM1Q0O/amuryQheceqlAPN2Pd91vCEu00hLsHlkiWGV3uQWCy/0Wgh3qZDUBeJK+tLncc
za32sHokBZkqi353UZhed6MT3egpSPfI4ueXDu7velrFtP1CqmVfp+6Uu3Exd85OoxRRcbD6er33
K1xQKH2d7H6olw3191RTCy3wWuwX5ZUb6yDCvwQlJwdD5Ytc7aphHZYT9AX6seiE+Sx45zQEl2B1
xmcb6F9xPwifjVj5pXWHaidHVtAPC4ALhGMiFs1UPyM1Hdqkd4wOPhsKXI/9EJUcqdSUESa1oYUj
KRGmKTquYLtsuQ2EpJYJvbNWNvad3lqrTAq9Tq+6SSWnUTNXN5Vv5K6rl3HcZ9HQ/KwWt3+IsD54
YHVH+q2FNyPDc2e/vya4gmdV+u0hT53SSebK4AjPhMZhketCPwYNLtCk29ZA7p2pWm6NN/ifXa/r
gx39rwWpTURpKVmjNQiTCd9gGoNtKYZDZIL1avXG7WbE63zsNQeI3UaERcPZybaJOIgoBRe+sh49
rfyXkU4hl5DJS++avPbVJ4jI0aOat24PyWj7KQOhv2vL3m7SWXXfvTaokZEUTQUkz8FFFVvuwhhj
Zw2vGvLXf7AdSjwqy9o9l01fYEczfZs4pRc2cQ7U9nPgbTCxyDMPHmZTq5nVx86fyIkNFK+q0t9E
wPs9VaXuUV6EoddfcCMJ/Euw3c52KMPUZWlchg2xup+rY9OhzY6dbZxZImBvt7EV5p2TFHVW6j1F
MvXABQipMS1lLhs1WuAkawbrJffhh+dIm16KUGWGO42qvgfs4SzuXlEFp9Brtt+UFsZbd6rqnwI/
QhPTrVs6js5eqY54fytiKZoyc2JvS4MmbkI5Mmws+SujdX3dpG53ZRNNf42fZIQljKL+Is3XzQM+
poMvJbWpp4H1+ULJqnul+U6goh/O/nzlhgUHLWxCxS7N62CHD8mwc5B/GeT+cp0PWX8ZFI3/uizC
31lDI3ap7zgXq3HSz5ZyNJcpb2iOWXce2zhyI+jfQxXcrltEx8Q1nfiduy4Vk9SyvbuGBeiUrq3N
RbIGqFoNYU/63Oje67HaPvXKamXiuQMHxqzcvq9O43wq3HLYNxhWkz40dnFsNUtCvNbNWXdUExJR
n/W9Xe1liGbSYXmalrK/mXRYHulQw7We+LN3du5uryn16wXUKECalFS/RNq9ffQ8bb7ZoDGvKzM+
BIyxSxsmPYEjO7VwUpTj/OjNa3qJFSB43irvCKOwPmyCa4EODgWCzs9ShsHndDTy2U4969ixFJz8
zcohOXfFuhux0x0cv8xjb61RcFVTe2G7qDCxRsgvuDTzWxlqdFbuUD4iqPePqp19lJrZmFPE8oNn
8NEyuElrOFMFfoLYKLaQuLY6U6J9Vs4dmmaOhWIb/E90NYpfPM7hxbcXnSZrW8/Pcz1v33CUd19m
iWAy3gaEs7sUySnbo2YCWZzSFXjym3YrI7YpOT13INJeF7FNGXIonyugicKWL2GOVnG0aB+Malad
cqbXKXd9fUd05XitA0+ejOpgCRmfTTNLufmlOhDHdioquIXD8g3hy7RLw8nfc0jxkxypZnYcC7Xs
3DD1XylGesnSu9O9lYel2hdug+CxFc2Pbsicr5UJX0zAVixNhkyh7jwAsty7UNy30YyClPuYHfs5
Cz2hRvxrqXF+DoVdHjEzCG74pbysh2Hct0PE/bzc+k+lP/sc04qZm6/wxRGhSHVAE9+WsamQbbps
lBfcXiMWRpl/rr3GfKPQwsXbM9Vpcs8Q+s6y9LazyB/AphFO5eU5ayfJCkfFeDWR0mv89tE+b/EW
OWPYvXDFG4joWNzutirC7NXN0znuPARzlb/lxPG5bhkjvHSOAx4lLAFNJm7DwquSmmTCk8ln+9il
Exu4W1brEOdo14lY0mTMZKHDcazq8i6Lq3bO4jqrzfeu8API1ENd/05NJx9SJAPI+qrl69blds/H
tBIB+JTGq2cviVvp5tGzMnuHx6m8yNhJn228BjfbUHT7cMVgRgbCQoZY1fYnJzAOSJU0vzpfz4dY
bXV76TnFcFyHKU+Uk9XEM0XVwcaNdzRTWBvMO4C9tSb7Hw1y+ti3dvY8K5eOPq4zEhbHpUqWoVqO
sBW9nUNpKhm4rhVHxEUEvfmmLb4jSPfDaxDA4nxZbymgFdU2ungeSjceuCB+21ymEema+Tca+xtq
YChOD56/LvvODqwn0N7EoYZO/lIWYYM4MCsa7CGqCm6i1cw/WJ+2W9/CnZRYKhivSbSWL5gjO1yQ
pUg0wqGTGqrRiW2vX5IiA+WLIS1PClju3Evq+ntl+u168rT4Ui7gGmyamff+FsyUiWYvmY3tXYdu
oe7XesxOjstTGKLKvtFF5Za7PFD+z6LcnH00GP0JfXY/JRmIYBg8c9vedKHFcR2/S+Ihuz9uqrAu
BbChg0QPdI0NbnjIGpGfokJOd24Z+fd0njlKZL786TSZ4QY5e+Za9ZFpjoQZpnhNm03cpakyv3wS
cz8Vxrgkdwrvvg7WoUyCdhAtxgqE+hu3aS7fZddyqm+27UGnHIPwSNnIKLvip71YTpVQlkhfqiVa
xk/O6FHg0RqE+1nYT/Uzsgkj7dXBW+o02bjFPSE2ZyK4OW6DPHK+YelQN80oUWIRg5He/j/yzms3
cmxL068y6OvmAbnJTQN0z0UwvJdX6obITKXozaYnn36+UM1MV6oxlQ8wKCAgnToFSUHG5lq/BdDL
cJ4ppK15IjEpdNoxMa3yzRNVf9Tq3OPJABil+y3pWneF6zAXMQ76qR0ReopFcZ0UWrXyqgoYM6Bm
oAqTdCVwBH6rDNlQcInRYbIAB2x7iB7BlqdlqneCOO+KiRYwaDx2ntftY22ivdTEBaqSNnqNWq35
rtEAsqHeBnlpRLrmd0Yx+W0yijQnO4xVXiJrfMH9Z//AtKQBzgyaO6ETtSOxHOa8dNmlsKJf5koP
900YJ+m6TJvouxxFHrN/Ce8YJKzGfuopZ2lN9rzDAZxeu8p2NsrO6f11yC8wsTp8Cz2ZPAsy3Z/i
UaTvyAFESzx5kOyrSg4+ZoZ5D3Js7wzLE5s5C8sVuSDRm0hy6yRsFbymtV2iT6iUtaV+HYNrhh3h
UGtJsPbiJOFoY8nwB5vcPRaQ4EEzcp5cgSi5MCCLs+5X8eyt42Aa13OoRUfVikghgg31/TjrxRYI
OPqFF8M9G2Yd4f/KekajBE33BsdoeyyH0BCLPFTmNnRK/cRY0R8bnlFvlZkbP0VnoetllelXAjfy
6GtOEG0letxgUdHz+3wbN68I7N09UV76Lp30fp/3BriM59avpp2mp7jUvPscNTdhNCEeA0d2Vzl0
xVlzR2NbGghPTcMYVjyFwt0szT1ze/qslD1s6bCN102ZauWCprbgGDQVwJlTlKsIgm4lQxcXJkh+
e09osb7odRmfZxMRSZLjXQyzyTk0STC9ZnZW/yQis1tEOoIWNJE4GwsTY2/q9riHxsQ7OUSUrfJe
H4+8ue1By+1ERwHviR+z26cLZJTpRjSxPCk+Yb2fmDMenDpO7kcOjPue0E32WenWZzUN2m42++YH
cTOdT257+x0ZV3y0am3YGGi3TvVcuL+yzKULzQoDXy8pCDCbnpGJA3UhS71/R+hu7UrSSr+JRKm9
Q/Ms4URjf+fmHePeFI/LOInApis3nA6RmQ3PuhnZLSuEM0W+6UVatolrcAcUTsbwLc8BGCDWOFJl
7HDYuU6x6us+fx0dzf1VWbX3SGtadz9OQ/HQBXV+8GbJ8w3JqFpZdib8giarbBmooOdckkhdoBjX
uOmsBzu5xeiI1LP7hXRUvzdjWWwsp2e+pqmw3E25ii8ibrFTNs44fzhzMa0aMzA8nwNMuzdSEEqu
n9Ny9VV+aHPNvbBFNpvRjbUjWzSXyaP5+xAIrV1bMqh7vxyn/pAxC5UospNiHc6tfDSoHvKLVGiv
CFVRFmEvi9e2Y1c7kdlyl/S5Onih6XxYJgq0+mZHXXfsCMmSqldzW1tD8woiUdw1YJC+61jRtewy
74cKJ92vQ5v6w1EVrb5NKh2vzDwmBSEaUKMLQU3mWy9tfVfm0gTCaKJnqefmhsC1ZBl0Xru1RgVa
0eoaUliQioRo2KDdV0Es9omJWV0UUr7Tf+he0yIPp0Whm/o9P278yUBWbiZXTzclkqxnzZ6sHVXO
1v7fExWxmMnRY2Xh7cSsWpGwVs+gj1E/HpJWN9Y2V/KlZHr7TriIopzQGh89swk3cyCNpzjQ9d6P
XeGuM11Fx9SxJgOn6BylRxmpKV8GwrJfk1IT4kja03CWuXBP2azK67/LWpviYlDhFstT9TbVnjzw
8BzvyLqN2Xbt7mJ4obXvkbO+WShODgVvyoFEhJltbnTLt0KNaENDS00rWJSWY7ygfi1JzHuBu83x
7W5gI9HIHX0xNYs5Eq98Xy4tonUxpaKZXWDbx/mrpjGaXpFF8jGevG4rgtn72Q95+wRjxR809m30
HrfBc6F7Q3IzJ6gVE1r8geFan6mRyd0Dm4V8ySyPCAa6J32HB9CuEmO+HCqd0ebfWXZJ5zfdeNtM
5bCkv6W7g19UvtOC/fjQPOkPTLLNfdPPgs8OKkd+Rllf8R/DCw66Q9OCrWh8KHn0e3+x5/8f09M3
qdL/m53e1L9+/fwFFV20cTvt3v/z327//7+IaeH9i7BglAQ2DyYX/hmO+S9i2vD+ZTqCT46QruG4
zk39VpT1jX22jH9RJWKRj2EJ3cVqiQzh/xDT1r/gpaWjI0yUNL9jIPqf/wHrH/4qr3/xzc2X7/9H
0eXXMgaP+89/+6JzcITB1Cwdm0+aZ5Lq9zXXjuR5A7qSgopQTYsspk6PJ199bw10dHlNuCiYzVcR
qOvCoLRl4/aW4YPdP9ZybPC5QESOmNRXoRldFIz2kk9hxN4yVtuoEku9enHAnf4QBfupOPwvLv2v
X5o3E3bNsuXtjfhdxYIxoKkNyAM/N80Kbnq4mMWc++GUg8z/amrNXFVEFuC1HK7sIpgYR7vc3uiT
v13l//1u/v3du12hv5H6f/0ioEae7kreP/E1tsrUVegVMqCnNJ3jZQrX61dSr9czkz8AB9O0sj+8
oZ18og1YRMmuXUpv/vjnX+Mmqvn6dng6oge0ChYR/180MQH7ZBMGcehn1aQWtYJ7DLRTLWdO4Rw3
1z//NMP5XcSFXVPg0Ocfyj+4c/SvWWB9wBKXChWSrWN256pdRX1gfWdXu9QamnpDpJZfzKH9mOgo
HLpw+iF0nGDIO/LDZPC+2/o+H4aXyLlZY5NDEIkTSk2mgmyoVjYoC0TYpG/ToZoA2pr3Eh9/1RjG
ztCk2Nr5HKy4rRb1GN/3usp2ddq2h7HynvVu1PaF4iFAz5fLYJDED7pqFqbI7UNcGUQqNucwC9ZD
r7p1F6UxFY+ucyxSQCl0A2XNHPNwK4x/HFoiMEkfpoAzCo4SaqztiErIDNxXMeasPPOIExn0RRDn
cOe23SxrI5QUIPUfnSpJ9mjuE+69qyJNZIhEeAoIGNmgO8BrOha+HuO5aJzoAT4HEFybJR69IN1r
Oek283BKLCFP+CR2QSbaHZUeW03r4C+cfNhmGazBUDcbeO35nN+yFlOVeptMN88ImAZoxvhEOL6+
on0JEdaB+Ct/vPE6SC1CLHy6Qxxw+Jj25WNmbQZ64DfSUm9zLfJN6siXQIxLL2uyN3w8NeunHS49
noZLKnlD3KydoARR69ezcjEodirdoUm1ThZoMeh9wZAYzktGvOIix+qquXm8aUur2XsVmUzuNB2U
VrDOOO3TaGPz8+rgHJRatDamFpZd4qDDLJefbU91fqq7Yt+8IBLtntFaLjD0wuZV3vTQOoQcRGVv
LCKvdlduWz+Wg9TPY1+JAzPCgbifZBOaeL7TxgsgTIJ4jWM53EpHwpAlIImC/It1X1RQJGH4mot+
4ufLjwD3/54CNg3LY9lvB4bXPsDC3wdefdfeXqxBe7WM7nkC0dujSYJRwb670J2+WmnY3P8gPPw0
CP39M377zLkeTniD+ARpfRVh30pV87hKQt+KDbi8ZEeyTH+wLHC/HqentK2D6YYKH+FbXJUa3EQZ
nPtM3A1GiF89Hx6HuGPq9OJrQGqIcFdEJjnMkouy1vtDHWcYMx91hgpOTXISNG/Wt6QtnG6hKIfO
/UvA9ttz6LeT83ZE//73GDrtA6Zt25bLU+iLLIryKCsamhRaX9UkBkSFd9LunQlhUKfgHNumd5Yi
ljv4/QXBLcfBmYHIvSBYldWfdJefhpy//zIw+yjATB61ZMTasAC/P08k/njUDeKW2jMUB8mSaY5m
8+zaobUj4GNeRsbUL4SqvGPJWc6Smz+I3hZP8M+LiRuBYDkrALPxXONEJ8qPfz5xP/tLv/5+KEBc
XcB8kP70RX6qEd5yy3RPfVY6/eQ65R2EZUeFsnI2zdg1l6gtwmUdu+8R4sj157E1NPWw7bK+XY+V
7Fd2F0bISvvggr8XMYRtnD9fgoLVSpv08gbtGue2fI7bdGOKEhlIooX3ofutzs3az+AtN+3YebuY
qK4NCVPx2dGRIecexD6A3T//ycbXZ9pNbPE5nJgGwBwqhN8viT1XSPpAuH17zPfCMJILinHvNPgs
GdcpwC8YhCXndhOc3dDdFd7UHNjek8tozN/73HvNqxaz7Jj9QXf6+V5/uRampaMHhKyy4K6/SMuD
Wo22NUL7dKnpnsCLiQEgx0mxhvuIQ8RKi6zxmAzZvPMmrgr19de2+KbnAYAuDM4xmidAwoGjOgzs
gkab2PJr27VOISEOJ+yMyE6FE6wL4trzou8RIYxvGCbnlT2l4y4uYnlPEXWysPKmQNRBVIzOynhu
xz/p2z9to1/+VkmyE097Jk3iC77cd6q2rGZ0VOw7wvbNIrY2divKXQ6cesnscD12tXcfqWErwjI+
kG8SHTywpNzEqlU1VCQK80w+YgbhSfGvoaXhujFi9w+9A59Go99/TU/wj7RcsoMkis3f7xU9rQX1
zLbyO3gkGaT1g2gz5zwOo1pYzZyzK3bjs67Sx15maCCmJEVQpj5KS1h3VjGp5dyQCC9l8RSH5j4y
g+oHqNcC/qclMugZqpNcC0MerOpPoZGfs9mX391GwM8sxdkjnM9Z62+C7CQYPa/SKG3LaddYu5qN
BqFGVxnot+mIELul0XjdWs55f5/040TESQNZZBbeLirtdVB4+hFBco+NlaxUQssyyu3L/C6+faWF
JK1kDWItUYnsxP7OpN47O2tCv9jo+f0fPrSfjqMvf43DzcJUCEzscsL/fiWsIpVGFXpciSieTi7x
aBCUdey7Qxz5qOaLXV1Y9R3Ryvoi7MtNQsbLrnfT+JxPxr7Dr3wHkZ6cUT9Y/myWMyXiaeQybemH
HOGMqL3vHb0sEZArrv9mfrSpgfDRoeDPL6yLnkTmQauVeUjTxEDZSbzK57d2UP1KOSUPNlmLq0iL
u80clR8EGqhrrZ9rvSwukNXzwhzDYzCJ/ApdFCztUAy+ixDw4BriRxDF61nT7G9yfAY3HLdSNe7a
1Ozkgh5oU+hJs41FemzAblatlUi/y8L84pXStBaOUwYbU4OXHgcju8SpQkrJab0CJ66QHKbuDqH5
sZgAFUu9UNu5iPtrAU/5KVRD4mLkS4hY48FZ6l0/PRi3rxWSA18G5bHC5HcXhGA1EtR/n6dB8TCS
90NL8STXgtlkF6DLYq7uX4jPJmmw6A9pWbYE8MfmrtSsTZuU7/QJD+exFtMxY7Xxc7bKLfqBejWX
HpMBS+4h6tPrPDblJjbH8YTWWKHEmMfvbjIs+kF6h2KKND+fBs4qLQJ35Kx6shr1J+um/N3wQaWB
g6BXsINQj2RQpfLlY5/EqsyUgD+3RE1GRYGBbzRfVBLDY6ZFqDZdOTJseyrbkr83cTD32asxU5nQ
UsdxKsc5IBlnQg5CZ9ViKIb8e1qFL7ruyZ9hTeETQ/cH2PBST6qn2gOk6qvp0FTAnHkEHZaDOy7j
SO+2JIk9gSSj2BHkZfHQlecunsSdTKurk5+nMZ33ut23wv/8MlLtvLeywF72uT4uW+Qpl6JJzZth
Pdwgmqs2BTF1KBLUeIZY0i+NaubFNAfemyldHOqzFIvZ7vYzN/2eDCFzX1Yzswjz25+Mi9Z/n9R4
vOKplzoJgy6D5O+f6awp6YMYaR7XJeJbTjDu4NbNqbgOq8uUmzoEomEdxe2FXMRpkdq6sUIhjvIt
LNcp1MCACJIYm71b1NGpItp+VaMAWg/uMUo64yfxkRA0XexdQ49NecSAPuAJLPuSuJ1EN9dxbR0G
rZtOvbIrXLlKO7Y5ACiot/kEbwiba+gfjokgqTOH4EWEubVCW21vsioIXoqq+ZbfwC+CCP7U9WB8
prv+/cxjHRZYBViTLUHZ0ddJlmF/dOcoAgMgi2lNyfkucDIefmjUFqFB9FwbWOHaqUr9qXblz3h0
019eIpelWw4sza3h5610COdS047P1SLL+3iDuiy7WDY+FyNxxWM8OS+aMRXnutVG9MVFvjaD+SGE
dyFeUCKIK4gvcMYCXo6f6EpUdXSVTw9ucO2mVTv9IoDNvqC5de7qrBjOZuStP79LCc6RXj6d6pZc
mCmyWc5u76odBwZ8i3kpoqQ/yg4HgQAwXpE7CX/lBsjTVWQ/ZAOYZJNMKzEEtGi6tfvdjKq7wjLn
XyGi3YRQ0lk48d045JcaOGerE962gZCdMI4P8S7Rw8FXtWttld1V7CETOZZ6p5b6IMkTHLXqlOsG
L26DPJbM1LXeWx9l0i0wTGF+4JoUa9ziwveGgax+0q3IxMvcu4ATkEwqr/phaNto7NprBad1DSsn
8TkDdl7R1Cewz/qkAR5ohG/tvNpSJ8HmuGyM+tYtPTtbRSxNi0mxrBwKmkXQravb20PuqbeaY6tb
N7kQT21n3WmFZT94M/JiU+8WSmN1VZ3kJlfG4wOBbYgqc03el1Bt906LToBlAZai7WDymuRew/nx
EAyzu+1dYifKYarvbJ6g54yk4jiS4YJU3/pE+aZ7JywWXDM0nhB9U63SHByzbQ7i9lWMlnr3z4/1
z2a13+9wy7CBKG3DE3QtfE0Dz+yBREUtp59AysdIRduGGKdjlHrVtgwVwV2RdR1TeC+jgo3RSHZD
Jth4p9kTvwbdqlYlhM66TeQxqefqYEcVSEIeAw8SwYvwikjWfW2FDyji5xfT7e7LbtLvJKjkXR43
V/IC81cTFelWHxrAiGDex3FLqEk6dAuio7VlLWMbR9s43X++5Ig6XFJZLw5htmNTtbeVjqDQrqi2
fe6GPsgLB9r8bk44BHtale/7SDbLIm8ZUKdvTYdIImv7aMOcHa2HsJzemrL3afStnqeE8P8BA42V
CHen8F8fUEcPB4RRzw7UxMLOvGZXuEZ+Sm0rX1tDzs3o5tInsZPU1GmQq2Qc6DENA2uF7q97612x
0iFongOzMHc86uq//nfZMU80hv0U5na1j1oU0v98Zf/bliW4Xcwb9uuZPE3/24CP5jpntDcQAuEy
HDCvvNidfQoIxFlkMy7BIBqK+zx0CtiyUFzrSSffcQhItUZFUtdyYxWkVYmJnKDKE+Lhn389wPHb
NvXbrceuJTzdcaR+a5L7eriaY+1RXcbhOoh41faWeyw0ke2LVF/XYEgAWrMx+IOZB5tEpIu4scIX
kmNijt/5STnNlmxLc//5UkejuS+AEZZKny5pMAcHwieDQ+Kmvhug62tKtRqLIHoiBTXexB4Ri1Dl
+cnOMizv6qYfBDT0KpU+idQeNzl25ai8TF1eHWIhEeGHQj1PTmH5YclsO5n1MWi9dFN58c3HgipV
1IX5pNDYBG0Ng1iixW4HHm4ir5dJ1KB6v333+VIjdFvLDnQr4DQl98s1oPoy/REBX7C2UitYlszL
azXHCv3omB8TaefHLnDaZSfy/L5wxmUoxm5vWKVYyoJTrbOLFy1Vby1qHj8cqmqPR7o/RnozrEki
N+8EyCLMne69kKr4M3bi8T220Z9kmvkSmRJfTorDgs5p88We2wLMjTDeSTR3tdS1lTeoyUcDnz0V
zg+tl1sEJKvWqVCLJNzrqecFO7sL7IMN1rJnfHtnW0g3WhkYWysOimUWZYKmcf6DrsmNDbL/fm3n
lVpFKE+XujL8ZGIeI7BHXiZ2MfJb9UPPzHr4/EovX3T6tw9VZcfr0lUWKnhT493Aoo3rr1oUZhMs
2jokYkPWpW+bXfQQ2N2pBFmmx4w02jbZ5czyO89telg1U/iwh/FJDVHup05r8CTJP/qy8MlohSEn
CHmvwe76Y+ukB31CUsriL7YOgtNTU5HDFg2Oc8rwvB+Moj1YRDBfeHhm2JeS702Jo4bbvn9JK+un
FnR3pVY9R15erjoaBXZBG9j+kLjGgaRbcfj8qrI+/Wh6+6KdvWAML1yCgUXP5TK0zUuUjPI4MbAs
cmbje8tx1mM5epeppCdnYv9JMoTxZVodGq02xwXNXmh18nLYaEX9a0avfxqaLtg3OPVWOPbmYjGE
P5ksU8Io3+NQvYXwxiE5b5DMi8EbrTO+J7GJNVZQu5ozn6ex7o5Xphygb9+iCR11inxgASkuTBFL
s5juTEjLH05QElxH78MVeVV0RDA4I/3iXwj7SmnWeoxs887A1LfUiNBGJF9ZqzAP2229c6l5Wo5l
UV+0MvTWWdBCxvapQXBRHO+zAk1CU8/TWsnM2Yb1jDlfC4wHgwWOAg4UVgYBxivlzvpmyMt8rWlD
wBuQueQO14WxyUKZrFEaB0sSJqVv1VN40UC+26mff81E1xFhFzwGvY4LSGQhzLBWE71VdXwE3OHS
mme4NuP8+U3Wg+OAnVR+JNF29nEqd0OUHOe0KK4DQ/I5Hevyttk6iN7wzbksJ1v9tmromjPtb0F3
jV7aKGgIiYkCfPN9Tbn33LJcawLqf9DdcourizzRMczOo/AwWgTcmWS12sws7V0Rmug38YdyZHdb
vVKOX8PCsFYXak32ZgIXbGQf0xb4lzg0oKBdlU+v0Zg6JyDjxYBsU9K+s6nSWn1b8+emx7QQT32b
m4fx/75kA1Rbm3XNUtfZcGHG7k2sIhfLLJ5R7uQIVVm0tAzhoUNq9bJOTHVoXD5ynquduEvKBwv/
BrTKgoNWVXJaqQAdlMxa75iWzhsxxwSPs9GuW3qnd7EjL3NqFL4K++KUoUL1hYm+2BaYshybwXJ2
G3moIp7yQjKYON0eOOtASla8dVPn4/Ma3JSYS49rvKzqPLzrgnybsraMjvuqV9pELKWinHcQHy42
r0MThktwrWe0fO5+vL0QY+gRzNph1UAfsI2LSW7UiCaYZBbrnKX5+5TZzpnUiGTH59QA36nlzqq6
AQrCGe8RWPqFWQApeGQcOUaudkNbNa8ej+R4cu+Tmol+TCoMWEX5kDUd54JlvhCMHTJpttoujZZh
2M9+Lwb9uVDOGZHkdGmkEzNxAz42mnwMzfAcVlOw7BtDPUXevPfcCKChwe0139BD4/Yi07FY1NWL
HvTiJUAvy9qz0jRjPuSZVW1K3Z7XaW/9tMq2+K6X3cXhiXwhEQo+JDFLQs1QDtFTcIwz1PJaV9qr
lhzcIyIgSsir9I5nAXnniNoaEYwbx8s1il76x9Ie9FVaGS2BYDZEW4N+vjTqBys0TomWBnc2mjH2
39BeO0ZVHXhsVIcxa0g399p8Ew1ERRGeeJ3s6JQaLqUJCv9yPuM/IVpp2tRV9qtoomNmgSiFEcxw
kKn20A3pi9BUzSE8ZskxnOiQasf21Y7nn2bcm684E5bIqNEsYkT0CyUjIJYqYCyqCInivfORSQbb
jrhiKMYw3OayNE60etlrs7OrRQy56eZKLEOPmEgDu8MpTt09U9ewQ7nIAVWRWuu58fdATu1euHZx
XyTtRa8T5yz0Pl+B+OG+u6H4Lfr1nVc9k/hevcWauhvrFlmlN6GvaTXX78txZTZad/DAPTkdPNTl
RmzeZTZ5lc0EI15HytfIRcW8pR4gErInW2qHZHwhwtj9nprtk4hVxX7YQPnxecmk0xymrm5ONHss
oHKndRO37tqra/0ICTssogZJrRWAXTMMLnpQxets5cFK0v1VYERcK4U4uM2xrbRlBNASRd21LR1v
r5mVwZUQ+E6t+tnEDukm5kPTd8laI8LwTqczdUECw6rDhuXT+DEcSed2z5g+Wn/kc/mjJhDTDhuO
SgpJwBMKGK0iiZ5uucat04c+SrRknU1xwjsCRg7WpsG8KutI4NxjHE8cKewg/SKV5QTImqK8yeO9
ycn9s7IQWzuIm0e7GfZ6NCQHu8GZRx7rkTDB8NrXlnZprDvuQfEKk1UtM4d5IvC0q2dO2sWq7h2z
2ON+0Tc24i+HuMNVhS1R4B/30YfnbyyHO6ONMVVPgb0Ou7nae2P4nsHzHEyMWtualAuU/lNyIf1K
ItqunVNkhOOD41K15trsDGWVLdlckoNey8CvY8y3ICQk+hGuebYmrhCMUrIdi2jE6v8+TNmiRNEG
Kt7pGNWM2V60RqvxqHPifT+X46XVUtNPLDxSsskmNgH2VBnl2RmYYXyxvyn00C9EEY/nObVp4u72
g4EiaqU1Zg8VpY9ooGzUxEZ5piaC26G+D73OOPzXi9PEwbblgErollgpA5qx0runMLILanBxpJT5
4G0Do3hPjTFgdCqyI96yt7yHYIkjrT+bJLLhaU73ytJIkS2zfDNAml0/X1zN3Vtx5rKPpeKixrd6
0sQ5KhLvggTx5yiMmTTMNGB2NLZtRCOyyX2Foas7a0ZBxQMf47tUd1wcxN0PLa+brWy0jwCP3zXI
03cDJ/wy17Apk0ZWb4nv73yvplXDmwhy0Ota4fTU+6OqbItg2M7e5MrN8SCH1kkzsKVEo4edShLN
XiKmObVa3vkimXwPQTLCRvuIJDG5y3WxTOpfrhFNuNVFQLQ5pPoV+UO50Xtb2/D4NQ9Jr1tIcoq3
yGAN14C+bviGWgLDBNuQ7pKtY6XVMhnS66Th285E2p2cuW3veyOkjoA3cyD6HFW5djWoC7rwPMOc
NySkh8n8Z6RI8I3ncjWiY+PXretrV4/yENX2iVbjxWRaxiva2XY1tka/x1djrhMREsqtmV2+dmag
jRhtxnUsE4E6QCe54X2mqW9deLiF9c7KF2mbl3sd8PJbd0AEOZ8jFRQwXmUPDsXb4HyISXkXyyNF
Ji3n8SgddzyapCkY9lQS+Nza9yXY1lb07601y7NBomgSosJOBN07bL88SzA5fU+I3PYaGDjL/haX
hr40q8FYNpkR4Wey6+vny02ZEhh5e7Sa0jvY0jx+0quVZZWXfqe5ZbBmS3voVDU/y3k3ZUKtBsUo
o2Qo9oZmGvvm9lVTZRhoamdcUWKy6egzuVaRXf31EqkENWTUXlRPpYFekapfG7ZGUwdemqy/ViNG
sAX5VTtztL/HjZO+esPzHBYEwNuyXIeYt1cwC9VqtMxgH6Z1ulUePxBD6M2NFxTvpnUxYxU+1aq/
9dar7i5OcGOVjYIo6meqsAyQhqR17aUajYzdpMjWjdLz9dgYREKDwcy69S0qs3TZYh5bO20Unbyi
417l6aCS0SR8JGlXnTX3zwzibxr6wnaJnth+yaemWrcjEtHPbwepkfMhA3lue+UeyjJ8xG7MEyE0
Sr9Tgl4Mux6OZZZ998rKR+5aP1VpDxnPireYKkrtSjyJjHBp0ezjPLxPxNBcPMfOLtNl7FP3EGeO
cyDW6JeTdJjbNbKbs/ijiQL2lDSlBMdzOv82+C+VcP1xLAfQ/5qk3FpnPrRKa8+nWjDI6ObFs5Ra
JBX7KvubtyTf2bxHr89MURXy0RDadzjh1WS7hY8JH6LOycOVSHkEfI5QLtpOEaHFpRKmWYaThecf
jvxBAV3hg6yfVZCMVy7sxcGW9pwjyjmhPoV/uP1LlC+ek5jLcJT6izWph0zZ8Qt69K2WJu4+CXR3
36RevhogEnAtyP4spx7Uu4l+9k2qnweiDfwkyUEsPHFEfGtckBdF+6Rv22UCKYHLgiVojge5byuH
JqdknjZ5mu35kfURkxShC4XN8V975sYKsuaSRXOzTewu9wOg6UNsTuEqzvX0tW0m2m6i+zYB7gb8
xnrijM67knGySks5reMuebSGqTrhj0A+X7ian+TSufZm715pJU32dsX/X5t6uI6iVhcLIS0laI7f
R2Gwc7ivTpr6wKF9iMhmXjteK+8wJ1R4UhIWtCg1958vTRv0W8eNdkPpBnezKg7F7b9B8bjnCr9G
SK228wgAIHs9mRbdiJUBVBEmuFfoFBXTk8zKywBc+KnwAWah8AV7yFF0/4uk81qOG8mC6BdVBFzB
vKK9pyeHLwhRIgveAwXg6/c0N2K3R9RoJKobKFyTeTLitBfMLXKCDhbW+oesxnUfoGl+xtg1PrfF
hLR+OBD8kb5Z7WCv2lbZK1NaLnY6r3hphLsOZNu912k0nBtcJuCHN6Nu5TduFEyCyTfT5DFsVO4+
ozaZt6QE0dH3hD0Z/ampCnM/Z8XjVEffXuSL2+jI4mnGpod/aYvTk94XfOXVdfpHjvwaRg/X62Nf
6nhN3DnHHgk34RwxozTuL76taWrGwD24aiLnz4q6j1KZFAX+J0uF+DalebrrGky7XVJ2q3HwYHKI
Zdr6jZU8Grn5pIdkeSfTh/q7bZYzKU8UNS5baxgqVGVR6966WJBW0hfxPhUzKRWtsxvRTIGFQZJ/
igfpnAJJchEaE/gnSxCso9IHK3OvseOxfxZWdLHnsj7L+8uU1SWlYO684g6aP3xuPAYcS0nMBg1F
1VjzJy6VfxJXhs1vEQZ2MpzbWLSXnDQN01iiYzP7vBjVj2G21c6GoKQxIzlD31x6uWwY8I2ruovN
nRdJlOMjJgw8nf8KxlG7CP7LYyQSupIc/X7aDld0s8PV9cRwZTCxrKV28guhKDSvqp9e5qB6EqPz
0s7aeWD5P7x0mbu2CrG8N5r+sCLGYOnt5MxTPT0jjacHKQeu6OmadLBFipgnMvXYpyaL9iyFV2wS
3/iPd8B8DrA+k+t7Ic0Z8o2p4xshgPFtUMmqwTt5aQB/4mHSHCbtqWXA/JPdB/IxcXWhsF6n6R+T
zi9PTO4O6qUyQ+yfFQnyvDCz570KaLcYjGHT4H41rHaXQmkCYWRaEDNFv2Znqo6I/eePOiEqpQ+i
l3i+jmqqUMLk40XZfzrdFH+j2cHObizJg2E+Zn0unxFJ4+gy3AMZVjtsRmpn32V9+JDBFw1sW3RR
ejeAk96tt0jc9WmP7xd0y+3/0WOO2HZRR5sk82vravaJTfbHMFPYDcodtkVkZNwPn/1QyddJQey4
azYEkUQxb+xG3oeYyGdfanj7DyliaFg7vCceU+ATmlAyDFK/32QTqPEEnDigplwe6tlizqp8JpLE
BCwVIuz7V5XO/3Zl163vgm9ECov/HvNLQ1fgdPS0g/UJu00oOmFeAuFN7/xWWZLAFiGKAOdKt40T
pk8OEJgws4ZkzVyBjHjRy+eptMpTWxI5NQxEQJqzY6xiIZZD5Or0DHSHS8ecptAk52Bui7/uKAQx
nY68OEX+EVtsZYKlI0ExaYhsmVsGKk3pAaKAS3Op6hls0TDvE5yZFKMLiRLd3G40G92wyCroXLZU
h/u7Vwely6iEt7Cf/T9CTNmLADH1HnnOI2neTHF/b5T7C6J4HgVKu0dqmFU2VdW35fcqtNuqeLX8
Kd/GTvw3YCO5L62l2k/a/1uYpAbpePA/fNABoLBEdvQ6uwt9N7miYTCvhI61YeqUMoyyjNN/cpAM
Nx1xKjweLnAKpndS2UKeuJtWfUaDnq8dYuUQtbBzMvgDUSRgEWHFgchqzR4Be6pyfXUE+JJffEdv
sTlSL5JMUY/vnskakGVSf/r9UYrf+zQQhMJpzgVkWyEiG4QPpRCPZMtll2aOr8L2qHCnVtxqxHNr
GvzmMpGxdGa8sS1K037rIZr7RmI8uVPiXlhCR+ihkwInpO/tCosK1jL49E0zdl9s1i6sVpcHQ87y
xcsHinxNx4Y+/5kP8I2wLeNtjKgNyd1QqEr+QTjABoud7rrkwXHOAtJylF+92RMLmR6g2/0BC8yr
yaJTNRor6JX/KOnEi0SivVV+Vx4rGPxrCfx6y56o2Fr0ilwRHirYabhlli9eiA2dBfegoSn2i8Lf
tq7NJaZl924sH31Ag9yP+cWe+uixIYiESEEwGV4mHgOlvoi/io9uPGPnHJw3KDBU+ynzsLCekQp0
+N2M0oSio9GM2IEX7fo5jl8CvOmO4q8T4wM8zMvAT+nxnUCitzFJjXPMeOYlybKNmsYW62G9fLRe
GVyjKDFe8tzFmgAV7/T7JdZwd922RbbD2vsYW4lxkWKwtq2K5x3H5yq5z2V/X3In2ruJ7W74YNJQ
zV2BtRiazibnatj7iwPmrGk/cyZmO6fK1asiOSmEl8pjvGl2spIdncp95hx0Xjj4cMJcVY0PGqXe
mQUcBTI6lr0Jpgi/WrDvUjk/aSveIyl2Nv1SZCSTjezgZhNUjpORIDLqHXGIySpvHP9BGYY8ABOr
tqkTKIxPyD9pSsMOxveT9oJ6lQkj2Oc9QygWO2i9anJDqVGiSq2tPK2QJlF+6IzBCwvY+aFjJhpa
5vySqcx6prrZSErRRTsgpNq53nkZW/3ZEelTk+P57zj4bb0csJeLa5EM2XmS1kfR4ZbONALMWX/+
fhE0+n2Zxv0y2ubp90U4JADWjUGYbFFcKj/J/3Ni5y3Kyochj061qIZHc2IIOs2bOvX916iAzTPr
2OZya+M6dB1r3Kc4iUMeGWxwhQiO+dwl+4gapiL7601pkmGsGuiBpka4aFd84FC/JZWd/FPxcpun
7lPasb3GVvmDmgkIGps1sqFU9Gb7PwS6cdmIaUgOE3G3IUyJdidNx31CC26yOrKmo3vPq+2HZjk0
jhfhGmvlM72Qu+7GWW+D6jWAf/ZkLEb7vLTSp/xamm3W+c2zkTnE2xiVx9qt3JYac6t9L64Ti1YG
kRk/4ueV8pMdCWPmoXMbtdMTLBJ5lyj4FUNV13vK3LS7zYqQxqnh11eVDf4RiAlUrlrt+z6Sx2kG
hRSjD2SQEhhhzxtPIYNkwWvx46dVd4wXBtEWAlJaiup9WQg/TWwuFJI5zXPfO8a5NTy5L2sEzTWQ
LOoJyuCWjDo6rq7I86vdfI4pukp38D4bx42f5b1gQMRKyTpY2VESqLouamaIja/c4++L7IFL9U3U
rn//C7Bq567q4TGBHZh49GdFpWCHFcGaB89HY84NcuOcFi8P5HFQ92o7e2emmF89AD+82bWEShBX
16HyrIvw/j/GzgNzL9zcvkR2Lx5JsWm4GlL3QEQgmJ0CTiH9P4y40qsfk8w+sBZavkSZ0Qeh0ryV
tkzOGPutNaBBdhkwvBnNOcYTXoOKsUpgb73hm6n9fCRnF2luBjpJluVhGNo1kvb0AlwmPcVifrA7
c9kMg+HuBVlh/w3GJep0QoVjq3XSBvneKCmPCDQ0Htj6L+cGSZoN92pXRPipSAsZHmK/2P9uoMcp
SY+mx8S88Z5tvMG7Fo42STIiPwtlcoxZuGecquIE7E1oaDNlUJs4a+gCL4UwvT+Bi2O187mu62FN
ddb8V+CmBzQG2oIL49hbfZHvKWqhkBVwilxvDjaGLgExEOPCnL+lzhXT2WUAua3oPI71WHfsFhrI
DWbd74YSHELHLP2GklGAjWO00Q3mAxaZBNZGH+3HTL6StGG/x0HDOHlu/CPv0Tde7L09mc5NGfUe
Es4HHBgExRX+Hu4Ejk0D4mcUlSMP8aq6utEIuYy8x2L2nn8fHT699ypWcm3SSx3t0mLc18wsbqMy
2KdTFK8LRrDX2THx5PbD4ferqCVtk6P+rLTDJK5R2cf/fzS7Lyb6RwBxGDlmAHG7RXnRk6+b3RgH
UCHtOv43ZA5/Wj8d2cqUazY25QNn9rAaZ/bedleiPGRHFZdnbXoFUjU+qyGJxoPnD+eBvfkbqLP4
HGS2EQqP1WNT2GzzPbwXTs+mL0i5J7Ks23R2Zm40E3xGUfVXO8z6KCOnemjM4+940/ZkdY57h413
Jd+iwH7LTFvuOwsNUMP7upRnTwfudYRGeCupj29Q2VxIMMnRS7kTh740CNwhSbzNjPwNQowRgiGM
/rN0go0kmamGl26HOgJMHn9NuHMLUkWH/E8gpk9AoqyHvGmj17R+oiaSm7qOEWLYaXKlpCemWE95
+PtlpRA29fgvdua8mM8cTz9TiUgPmtiyHnxHbCCpjP9FfFpzlC9fzeIuuJyz8mp3jbNyoq5YLZYp
DkOmaCkHWT5EPB3WSWPF1w5ebDuMDDNTcvQ8t3/wPILMrD6pSf621KadrGitVWSff1+kVTrnxFDt
Du03vIoh2k81TDSXjmk3Tmb6LhV8kSFhEPj7ZTNl+6BkLCTG5z7Jir8gAt91AIMuU9688u/leNLc
4yvrkkKrzQ5jSkqXF03/sXyPjgVImIuPTMFduvmxz5z50WEQW7sU7rDer1OOFCPPPbgcSJbWHJI9
euElOwf3l6QoDOIjsJuz1YoufX1xU9a8xC0eXDCMuE7uL3VL5Utw6qrrveYhYDwDmxV7bzxqgELe
xjExcPizDUJxls2mb0zrab7H7kUevWJVBiNBpob5aajqtSFi5mZa0V+3hJ6aovcg/ROiTj7ULw6Z
UpHRN7ffrwYCR1ejSJ2VdsBbLJYber01sBJ3bIR46Ny2wGXd4+9LrvqPVun4OGpwBcKal53yUAj3
EtnqCp4A1N1+IoHOtZInh0xk0uaXk7brk6eL176EiUY/Fd/GhM0b/I1oa7PFPGogoUyEDN3S7QC5
q+fnksTH54XlKCYJOidkDP4zmz17n2Bh4boiUyr27bO5WOOzDb5zBRj1e+lHiEaJEGyXc06uDGZm
3faY3HMD079uhi+2TIcK9NZcTjnbRGqwbC7jy++Pfl+qaFEXOpXXEcPotpTjFnJsyO9HZnBmPPlC
MfMoVYXYOlbfQ5Y92wMlhm9CsY2i+/buLjYvEY6kiVtwl/PV78/nkQfJEiTSKkHf9BTTY+5RtoOI
kuUF1BcrfFHi0Z89FgGDrF9Ih9ZQCZ1hV6JKZqzo6aeIdyUpLPOsYq2fRm4/d8kuZVOKA5swnjAj
e6yx/va8AtGzmNYUdf6Z+RwiPUM5j/CKov2CFH639Cy/B32NVa93o9304VIX6lYlSPu6bhkxBPpn
zUcIXsRNjl0PVmpeZnEu0V1uazcHbRPVxOwULC2AbPn/SGYeQxH58T438+bESJ+dSi8qRnMpZASv
J+qzXoazc3/plGXg0UI+GbXOthir5OCCyuI9YLZltkBkiI+sWk4GZwqZzMmt30XNNTejF3QI9c3W
nHSQJvRFx9NH2/vj8ffKYj9/KGK+4TnmNsN0lSORuf+Qdq0NSUcIYDl3Npd3nXy4XKz7GaX9pfCE
tSuJFA9/fxeG5cNOPjcnqCFMQEyGSSu7muz979dLwEZcO2zatSE495x6fst65wVzizyqcWalBUv2
Ii3Gq92IGBp1/bkgKzOufXLWu5Gl3l2IbYZu6QOfCvYNy/+MqMMRbU1Yy/Ep4ImIGHhFRDFLCEYI
2SEr46dsKm4KNyqGqS18ltUIlbRAqdbMJgDhjHxGD/KgQmBBmEL7DhwxWM6s5R8mQ3wBAGd6a9Da
jfJsdh9golfzXLLP6g9IOMbAPrqjD6YURmySVKu6mjeFN36gzTm2MMJy4GcjYqz502HAW9bykJN3
5OOs8Dfa/Ug6mn1E3L5pbrLsWA/BtV/A3Zo5n3v/zV9xnTjO1Y9OajnE/UdlfoIgfGAFyIETb0zm
l7itTkH1HyYU3N/MTIhjjuJm7eljkejjgOknm76iywIO8E5NMjlt8o42HX0WQ+E2epOoadlEwvrJ
YpNwj2egIdRoC+0HoWoh0io6b028pb8ZF++5a746G41xGzEW8GGSDbtu/Ctb8hoPiVnsfJPjt1Bb
4lrDaAIXSX6psIIH/5+W/ipbmJK9LsmrYf6HtXPf5Ufz7tGAwlKIHTK5VaIf6dm9YTlC1i7/FLOD
9/EyFCWcrgKDxdHvPzO7PwegYzs+fh7Tmzbt/hrt2UAL4D7N1rD2nH6dDD1wmufFmtexoFdFpAof
kWO3vigBFkosu14LKtZida8aJowFHsFbQZauJjRiC4FXcc9mO2cEPKB6M+pqM5Mit5jE0NNoJBz/
fZadZGKtMjP0wFzn0Cn76B0oBpsg1JsdTfwphsLS81e3K7WCV32AE7pD9XhP3WVRx1gzytJNSghm
Wr8QhM3kg4yzLI0ObHJ9s7sszJmxPQACTwngTGMmny5auyk/oGASgfvJpvpsYye1R5gXzMX+GKO/
aRaHNiRaB4LxHCwNlz4lFIk8l4n9jedOhVALzGlbcpcKe+8OFIRy9F+tCVxMnT0UgixygE5xxB2m
eeRn3xk3C1KoK5O3rZVYtGVA7iVWIfswzF9zgnQxULelVBez6f5oI91liXqdDTYt6qKWfpdj3yXL
FEvgvshTc9XQV6qxO2QDivNEbRXvaDWn/7k806blG5UYdKr4lA/2UztMANznP+XIg6WaXvJAWVc+
jc2CSY2MddRK4eSRqK6HK1qddTI5D36P7S3BGiKnrcs9O2TiyvOh2nY82EtRHepWbCp8Qg6yAG2n
66bMiCE1NX7x/NEfo2PsYV0nw5oOnJEuDuo5PtaVuQ5I6E19GrS+W81R9TzBtyFuPizQ66SQCjMG
dJm6NPEdL63WLh5WN0+P3USA6giuIaiCI+rCYuLEQiR+xB2xM1hAMPFc3hS7dNYrJ8Lsl5AK/Cep
CCMFhftZ1oLPY7ok4BxTsRy7ONh7BqNpuTwCCz96ruaq54gs77YdA6hVER8qHjCO3rPVO+Iz2Zow
JZ10fmNpDDmhl3u3JmBeHPmfcP/U+csYaCiU1oO5pjoIk6jAiBWtQGWGhMT+EDWN7Eo+TIWHhC7n
LRs4qeUFjWEbInTEILxXRLngrsLEMTFv6rutkt4xt4uXekHyESMb5dZCLwzhEWNeAzhS8btSj70n
hCAPC2LyjmLDEuGycHHlDisYBpwdcInFyJ8J7/4YldolrLIMUbNGGU/27P3LDbH2p/8m+adqyy+9
5Ieg4La0Fs6W0f1R0bwdC70ehDhxCwIlZAZWfzMsQpVm7oIGmk3yPi+CBM143A5t9TezYdsloTU6
rIPqW5L4gkIrwO05bcHYfTLdWCnb5WSS/bjK4m47pg0Bp0PEsot5HWT5mMs2KbdmwOh7DNae1W5q
0M4BQ9r9uLRnjVTCIxQUDy1TXpYvsJY4dkXoW90mjsuLXaHOEf7Gi9p9KcuN7qy1bRVfmhMI7feu
A5Q3gjHnsbKNmeJwFmdm8zFHdG50Ck6dnoXX7gPW1KJeHlTVnM20fG3L8aFAasftf05M+WDHxrq1
qq2YzPVSTsy0vGvhGd+54+2y9FmN1M5RzLgGBxbxuzIKTtk47wfbesuydud6CKKnGypEv/F/tBHs
PCChaefvJlfuzLFoV0BAwqFiq5RNsG2l+eBwEzVmfViq8qflO0buH5ZSPatC/9STs+EUAmwypF+g
XKo1Rh3GiqVFUHbwtBAYjUK5YF8L5bPhJvaIf40OLSNAWEnECduI/O4ePvHf4OWciqwHBkkhnCrg
TONx/lZFwQTmq3lMo/zNBVLFuGtnmsnOtPtjVOOXTRgAFBkI2BiJNID2WKDdIme6AfznxPZ5abpV
HF8L5a78WKO8zoE6eWs5ZIcyazB5inNFCnuatgxVs2hbtZxPduYeOXwfvSDHKINk3so2TLa+6QWP
s2lsa+G/jUb7B61gVrG3iLZGJH6gHJ7rut1IT23l7D72Ol3LZdrn9rQ1HLmZ4/ra+YIphm8cg74B
SfhPgnh1op/Zxhg1wiIrgktGFkrSy632mpsbB891Wm0r9JI9vropKtbCfzJrax+h7g3zsUC50EJU
sOAZeq/GDOEGUKHL0IN0FY+oiFykZwsDiSaxGdzN0yQU0r5pMwBbYiJWQLKz5me9mP9px4Gfq51b
k+A4HoKYSiKCEleSKT3QA8F42lvseHZmd1JD7W7GhIK2YNO2NtU1ZkLZiYVvt1i5wbyOar2DX7mJ
Ug8wfYIMB+lt/dWjh2SStpF4DbBYWXLZ1rK3QrzrW6mNg5TRvanLVjB0LiolZiX/cunehyxa13Vw
rK3XxNagfGOG5OWG9PP3mPqz5A5qeaLUw1tpUdoo49CKZKuaeBtIY9t1LT6GnLX0eHNL9USG7mnw
qn0mvEcEw4ikE5S83VY2EAmZC1sG4IGs/OwlzCxLpD+tE/GgDfa6xiuVXQzZhhVxCFFcHfvxiWS6
p84bTipD+6N44AEeQmIFan8Fo/xiDOrZcdC18Dwfut7BhgPZLqUMMZmShUWQMcVEs+Gkxs/k1a9q
kYDe23o+QAGv10ur/+iRT3lh/8V+zUNXNuCyeEr88jgPFsMsyOkxFRJhkfmuVzXcB7k2WC4gIIQm
58WspPFehCwX4wtm31OxNNciav5l2ACgGFS3TCSPNTByMDf2m0KNMMA4JiAEudXM2Lc0I0DJvVoB
HTg6mh+g7PlXOdVzgWo71Gz01CQOfjzVm3uUCESckJEU38ic00skrL0dr7vjbn7c1r96g/GD9go+
GfAKlGg5pxfoCsM6mT0ihsr4GAL1GrXlhzH5zzm4bHNEuMX1ApaSuTGsovU0I9Oq5C3NIRYuVToB
rCnPUKn59EkuRR3PnL6vQtVm/9CSq9Vbx/jrrvn6Z7rw/6fkGFAJrcm9QYbQsXksZua/rZ2sDAn9
vxloPGMrXnHXgkwmf8WHsOh3WHdyb1diNGLLbzLOhKGMRJrMJFPjVSrajYve1KpsjWer4vdp+dm2
/cKpzDUVZ2vLxpprkEpKzIm7kUFwUG7/U6NuYEZCAXQHOBxZxU2W3tZmJNEkE1i96PbDzV+9UaCS
mlF1FzyPdAxIwtOGvRLjwMbVfw9UJhAMtnNottAwTaijtt0RFa9JJyH/YfEj9nAG+yxohBs8nGm4
aQxrF5QF5fwcAEJm1bHOookUx+ztvkq2F8NcsxH+jwR7tUMc/5HzhxEHw99LLQ9S0ylLnX4Trna3
YozDLjmzUAdiWKafAOSxl5eHyaPShQb+x5jbg220t99FXILIrl6kiRiZHX7y2dkw3JEy00Fo821u
50txT1VN3IRKA3b1etLrdky4JUtprxbRf1Vo8yPnnzud/D55zSJ1+/0v2Bjn4SROjiqOlVv8GZR+
Ip8SaqVDZ8ioLlE+Z5e4Sx0IBOeq8D9E1G47tmch04RbY8ifesj+45gDVDIdEG5QYkXyhOPFYyY7
7lpbf0yWmpnZmi8eZh/+9eyzsHJeh8lDQmblNjhkh9JNuEA6p1VEkQSOfDJXRmb+hTP8cp/Xha5p
OlsSQMOhb/81WtbhhAAc6qbB4s/G3D8/WuWLMYFQMJJm01X+XwJ3ijAPHixhvOcebPoW28VKMGAb
++LoQRun5lKkV7IWddEYaGMEVFuDRIc+gqfxqRnBzupA5is8fuxYL+mAFTJpubFr5iUNc94+LQ4O
WIDJnd8FvMxVPlkTm9YYikV1r0SgXBKNTWkVh4VRfoNd7mjCp5/K/aotyPhaymHd2v0/D1wts7ea
9UeXpa85ROEtS53PDLEzSgFEvYYtEJHFPAU8+2vOPeay/TWt0CQEolDH/Oa5LDWJc+BOS2viuo5J
hQAEgUgQ5s6CxwJxljFm18ouH1k+NWFiO58q5RqoO3c1TiwWpXDkCs08aQ7RKuIAKJjjr4Sm1rM1
gTTVt5HXGpwvg4cKV3DY4L1jfQJ6aD4Cq2xOMwsL3xZ6JUhoWglVrWfTxIg8vHnsD9aaW2zkHMhq
O98ydaERlzzWS9sOU6t5rwOKN+J8IRtFkBPz+U8h5St7c9xD41/qkGm1fLXsgul64BEAHfoyjG8j
HtmWG4u9jYQEG934e53HM98Y1puGVPCsqf74pfvW410GbDbu7ZnKAtknDJbFvg0Oaq3ixWu7Tf6Y
SOx3YDtR5sQFB+NLlcb/jcnwFjiPY8cT0y0+skyhDxlHLMAypZwqC/BnHYKknhI7MR48IZmJdOSG
L+l705tHkTBnZ66MZ5z1fOsZ576xPOaI9q2+/3+EvQwcUoYlzvghZiNslH+kS/+e2nG3CVLOZNgx
IZMtJJdx9TBE8u6fupkMdLOUjqZ2skdcy3Gsr9oHc9znp2VC4IoIQMjpE6pwqIPh0sf+MTKag/RR
FXjOg+zVhoS0fSLK98BoSNDw9MGccHxAa0r1H6vHC0OKFp7tSzzczSWu5La1+/Vi+mSYGfDdCsy2
shk+kyK5lBbLkHb85JTUm2LInsrIRefoIFIKaGHH6L848CwGZJh4e09y7cIurWN/7zYOqFLg6INw
PlrOvn7+q33xnxzmgx4f60Jcphp3R+o+x4X4ytCUCfk6kjWf2ubfCJOAdsetF7GOj1BfTxMTz6Zl
M9vib6CGsKfXxDReUn85g/N8wk91jjEmhpPBNeKnfNT10u+7wCZTDkWxSGlUy9rZa8KAQsHt3vFQ
n2i7NRA2jYdomGuDpzFTdTdxnnC1fGW5fMp8FLbY8ckIaPNDmTvWGrr4vGqSv27CZl4tg17XU//m
Vt3NCCoERW71YVbL+xhf+sJ9KqgS8V0Im2vFu+PN+Rs1pY1HPwE8D52ahYCJjUy7O2iJWJZM8Wzm
LJCh5zEy7T5oe1CV2bak4FBrI8qBJScDCqqItVJ7NQowrd3wcf8nFe6baAZmSkzPpPtMvtR2GMw3
7FqbSMZfkz1+liVBE7WdbT2BhkRrsbbSklgDfSae5kfw3G+LiiMvGtZTSYvx+3cgdi4sq/5RIabM
gb4400UTtBWSsQNNoCqfVSsOTj/efG0QgwDDW010HsVXS8FgTPZDBB+2JTuljalUMhMuPrztBUI+
HWPDs5MhWZXoF1FUf20+Wbz1klgtZlgYynloPTtJfyN/EMrf/Zr2JRmJbjkcezjWPBmdlbRocGxj
7zePSS+iFXiabxYQx6At9wLpja/SJzdp/lJvMEZafu43eUfhlRsfdkuBNI+4psuE7ir/0qO6aN/8
O6ZJtq56gr6ygT4RoUADdJiWi8JJb0D0MbAu+lvN9ZY05Zc5UHJF+SMQve3QM8wyCWyMAiYZ1alq
P5LFHFYYoNDZpPFL43ARds7f+/dolNa/IIn+wAI+gFv861nEp000I5PVCkBNJlaZJWEuP6zNmDiY
Qk3hWMeIX6ldOYizf763SQDJSz4uJ5o+Osc98oFecd0e7FGVq2SIKK004Xu2seYW36HoPi4kH1bq
PpZzOjOsS3u7MOdyjIwPnhRBVFHOZ+f0K7vGLjNag2SIFVzk/ZL2goxK3UIhnl0m32fNPEKu78td
KTAh2Noqw15Kejd5m7L2x8RNhqvW+rAmdmcAVnetZ287UbM6cWziDvhXqBcYBJbDh+3lP5PE9GDi
D1717bjG5D1vkVNNK2q904h4lh3d2XKns3VPisIF/WjHzI5HQxOB1fD55BYo/dHtbzkz9hF3TT2g
fRMlhJMm4p2vfeNsZMQLcaoAS6n9czTCEswMxmu1xubQU8pWSHw8wnSChk+hvOf1tAM6RKumd5lm
sZ5HWo5JR1+tMxUbZgGJCTysKp1pNclCbpaAzYfTLEQZ4XNZOfTYK1O1HVZ0Tx2yAw1OAAk/0Fu7
gnzcgeiwLqrLHmTc/rHUGK1yVHxr9YmL3AkjR4atkAgINLoHbePXLAxwK5Qovpd/qUI8VgNHUcmU
GUkbrDWHsfXNS+px3XcOeUjLirmcCwk2uRZ++qAHsJapbBh1OS9Z7hs7Upv9bWcsd7QG7dU8ja+D
51jkppnNxmPFfLLvLggpXOjjRXQcCsPfqWK8xkstd3HDw8QzYQ80TrStmfetguKAtYEGCXb02mMd
iPywT3YSIbFhDNWpaz7n7O5MGKkPgpo/SRTiMHXJSU1DSmWnNKOTz6UyvkYCQHmS8GvMmbxLbW2a
nqLOib1H34wMIr7ICAAwdaqdCWjDjOtpGlGXM+ycLJcYQFd9pyxYQ7/CcU0oJrP/6SoDltk2W46A
X5u53Z9oonFrENpSYhWR9236H6z4+ebe4MOIFTBs4iALZ1fYZYe3klgAzyk+3S56Q4eLhVctgNVV
uZtzfR8l+Kjc6hb1XnyzA/QHQ09nVftoJtje1U9MrqzN0M3ffQlNNWb3bDDt5W3NV2Pt6zA3m7Ns
xMS3lv6gdTs2ZbkHU2WTBVABAnZ57nbTZp40CnpAISG5Dz9GgU+jKV/tWR6ptunFnabaRMs1hY++
68V87IDI78kteVN38tKUHceBwqeMabpEVz+hK0XWdk9N4UIEMaQhLWG8G+EPBukdsEBdjbfR3WVW
dlAWjZeQAW83rWiJJyeG5hKzSkUcfk8bKI3N8D/CzmtHbmSLsv8y7wQYZDBIPsxLeu/K64UoqSV6
7/n1s1g95l71QA0kElXdglTFJCNOnLP32jmuI0jnO1caqPCTtx7BPt4R8aaYH0v4Bq4fkswyAprJ
YQcwHkTlIgdOKbLtF2SnvrLgriy8APag9lnhnegKnQU67WKy/eVNdWHNPhV/Nt54MPTgqMxgk+rM
8836nuNp80yHdBysP/zjopu7CPTdrHaWuyoSShyLppJeNRvFjmjGLJXlcACRp3XXoKvrhRVDc0aB
xpjkMPR2hRYMW08QE+sm1Du2+u9O2PyiPPyAUfcdPwFJTD1EFMYWIeOxboz59fW/bH63pecnh7ZF
7JdNBeZ6Wm26gccoRbVot1BtLEyfPfIPyAC3EtXpspmWs+Bs9fV/QyF+0FQrFxgv/YYJWOUzYE8h
WKOKJAsQ8Oik9wflh7ixEGRO8+aU2T7LknhBO/pdz41oRTLOXlXRp+PrEQ24DwKhdqLMTp42rXWt
ekZQtpXUid1Qn0vTXE3x9BbF7ZusyhW5j4QZNJzNOW6jYx6eqgR7LzkJ0HKjQ0oTkceg/2b7wdbD
NWBImkptj+02JyXOYUq/7NIAhxE+owXHBtfHrKue0ixU5AOs8ITqi7rEnZzzqIi6ejKmHh/VBJzI
mSN8h/5W11so3BN/PNnnXfwEEP9FGogTtfkC9iaKdvZfGAUZS2/4mUyCKTCaTpyW0X3KknvTGK+e
nHaOVd4mUWjEVp6KWOcGNmqMUTk+CKb3quevFHrzOqofRtcSm9nYz3URIMhJmLdIV4NSYR49njkP
8rJHT7Wt2xPJONciJ3RN+eO5AVVWJ09gjQN+teRR9+2hbLwjzSKUC69uHFAe4LUhd+HV6r8VU3g1
VX7UZPlcZNnJ8LFwF+1G6ycuRg+9yba7T2m232D7cPaLaMVUmrseHbpFmhNOTBubW60PDMopauF6
2PM0TSudG1UEz3gT4ONNVkFXXidJ1pYf6a8VOlrXEissbg2kEarj0KOIHc4Tte8CMj9cSQZ/DfmB
+YIYL6T9PNmqsKjDBu8jImVwIe5mn7DlTm5G3ZqOC+cjk/TioxAKlt/xtIUjfXBu7nnEVobEqeUp
sz26c7X3iHKW6Ww4lbAyDqVr37Hq/BJlcW6c8Qc4Gnze9nNUM55jnIM6tjV3doDOWo4R6WmZ/Qlh
6yXqOpbD+dO0BNmLVRm/QrNlpsICsHBY4Why97h47OIZd/a3tvWbfUFggeeBMIa6O60J7QMb76wx
eHoLGEG7uojOFiX4RjjONh+Do2HSUZoazkgpKtXylPD4RyCqFhCChxU4CnogG8f3LgMJr71NiN5k
i/cqxwNtMJoMvsV1faUMJsQrokZKQudg9Izw2LnZGtXWsNIXFaEL7KMbUBlgdMXtLcs0wdm1wBtX
wLLLbM5hPg5Ft+neY11Wa6Mx40VUlemGwPZvKJ6f0yytGeQbP1KHESK8eD51Ur+tPqeocNS2K4A1
9TJY515FSJ1E14Zr75hhCUG9q+157rYTeZDcwxGpdmxdmMDoD0/DQplEIgXaWtL2Em62c7Ec5aaO
NGD8LB2atGpO7pottI1Z3MxwWpWxQpMQGC+RDClbYv+dZtUnD+xWG2S5xuvb0bTa56Zd7qXo3loV
RbshqHAGKIKBPfvo9w642waRftMxZBGE3/Qx7UQs64uR2GXGVsbH5DlvpTwRGehQOiZ0PUrtyWkT
jHYR5UNxqMfx5hRJsHDJcMAhfcewN3eQveep2riT+GUVPY4Li08tnYptpVVHu3XejAyUJLdQn9N9
qnSeDZQuh7wj5cJ2FilZx/Ce0ZmkJUsEkdyscSFDXzM5a0m4IWR8PUFK4uxa3+0R27XFNmSvRgTv
C920t73zQigogHEHWUVT6J8GgqYwLqgs/P5XScCRM2OUfL1/cYz23Pf10u74VyzXTxbC1slNVydW
VdpeldktlIPHpRLlO84T6n6ju3epWkKezteF578NbfJwjZD8Fuc4RVRdQUukMQm+CPJqFCrcM0hG
aTL657EwOERGtFBSI/nRdSY2aDwAjLaVjxYTGIDRjE/2pIifKi9VEdx7J8UVWL+WeL2WmKa4r4mr
mxBD4PNtvsGu+aaN6xL58wIvleoJ+dQrFsbG1vH92ei9X4lwW7nKPVGFn0iG2k1NkC+rBD9LAljK
0OiU4y/yDuQJsGN71BVff41I3sZYPONKoGZX+ZnIyV8tM4tlMKbf6G0AYuovY2USiFvgsQn78tVz
zCOqPBKluIKD4Cqk4mH7AtErDY8+PsKHgxlHM5uKszkFNAQXZKjDTwwPtjUe8ZGHyy7GVJAIDXle
BNXHfwtyskS79NAnPX6n8o2B4HWstO9o3jiVoEpy3zqc6YHrPpBZffa1/aNATzS58i//IzQ4TGsj
fbeSLOneNCDmDVvVxe8C7Sk4Ru4D2yBjYai/h2zwCMZDAlV6Z41O3FvCazJ2qZZHVFLIVvxVFL3F
JXdmaLjPviooqZqtVbO/FgajJyHbv7rMeS2VScETGmR21WqTdOhBY+wZbV1/dxnTa61c1bK8t93w
k4HIWQcQA8hnp4mCEYdZMJwud2TWPaK4IppzPgRIspX0kgKyBViKl214MFDTOIXhEkOzUyJwSSyi
/VT+kVH9D27J3jriBte2WYBTxVE114Foo4XSii2Ya2pj+kiycc51om8x20YLwIXJOhdteKgYZvec
qHa6XzyRn2JSl5N9RHdCrmDcMu0eo5XRGWQ867QHERiu+NkfWZajFKyKh5nkF48IPB/71TrqoMF6
ibaiDQvnl3S9pffdtVFmRQVpEVDbA4rg/FzELnAK35qFLeqSx6wq3MUFRViGx3Ssgs2Unyy3+DYU
PZZCnWp9EmCabY15LYTbpctkOK0rYz3GLKpx4/+lWvTZAGGLhZve2lJx3vTRFuK9ZyxtOZjiasr4
JH7omgNwozRnq7y2GB7cYywWBicYnrtwWUNI7jq22DxmYzIk5WzemDnjIft7actzqKxLVfJr+poq
t0an/8A4Pa8yJFlVPgQSkgiyIVw1HR1FwGYUiEIe9DB8tcA+MlU2+DUT7jcNPfbCM9WSM+wu1fuf
rPwQNfy7EC6ooZSZBcdFf0rig68x0/bpeOGiiSYOX/3Eww+ACA1wK85MZXYsEjnGj4XpM71GZ1NQ
CnvldchqbaN8mwwlmIMbvVb1uSFYYdEipdqIqN3mBDiuhqaNV+kAwcwvLz2s8SYUwQpNeB1a7prk
1wZmoDOtKuBxCZbBfW0u0ypCBiKC59CVxIJl+iqzuOqepqPCiYkcip05g6ofPNQHU73OaaK5GewF
ii0NgodNP5GuF6qf6jnhxH9kc9kEVvKkEQ+xFXCU0Yi02r22PNh1IqTbhFVLFs8mDa1jWOqYvjMj
WcdljQuOHMxda3MvhHZeceqT3+Ou74i4kwWHQWJoZcBoWveiE4O/3OnvFPDu2vStv6psytZZ5+MP
CcSDuNVx19Q8BhhTiHxoW+TwskBhl0ycbxwfolx1zUTBdLinu+BR3DGaOxROql3Y3Is5dBhm2ny2
88arzBgvRwx1DtQDxdpqyF6Ayj/YafjcSRoYyOCtFSAbsfIb316komO0KkCVGdqe0moxQOFZ2HWT
vSFVbGmtQonqAonwrwnQvozTug8+hjm0MxakIVBvLyO78NeeO5Efbqd0MeKEE4drfgZmPmfUjh9h
QtwxfaeBrLcRa8uYH5W2akQVbLOk5Rb2LQ/mthnBxQqSFxxyTDjM2CezM25PgwOiAmkiYVBNAUMJ
oAfniAZjDwPa6qZSa1oUwiCdHIvznghbb1UyLHxxymnT2aQrTkn6i5VpA1dHfkZDBSk3K/uzl8U/
wgqquhHwpw0jp6FtDMx6yBT7+1vkPim+IAiDwKnOKfT1R1LepF+N737pvLvmRz38KoGQnv4mmhKW
jF+fXFPxLIWOVpzd+NSVQbqH+0pLOc6ddWE34VHSbkVyEBIV4uXlq2Gndz/oxLLi71qKotSuX2/o
6JN9EEMfw367QB6uXhgdFWv4WNWZ8TdNutLiVshJxYbXe+omad0MfMjApuJ3nVxgrZ7UyY4S5ISJ
GJY4fs3T19sU2RFS2XyTefJprJOlDX0FnVk5vdUT58Q+s7NnjXaDKp32070h1K5+1HPBaHkNtl9n
GgFDxWC6eu9nb4urh2/i3vbuHrTueKk8sFdZ/U5BhkB/znnQKtvbfX0bm0a5Bd3LethOck+MM5NS
k/QaKvXG3kRWXe5GlQjao9ZZH+NyT8DWcO68hEzypi0AfPfg2aS7RzWEbhV7y0cTH12YjvZ8LGBW
HS0sqTun3AH/abMd0DKkCu+Fme0imDoLqzS7I9pji9Ut+6hL0DUASdqLmOTdlZZ29jNMcPkwxGdR
9zOM0RfMHBxCFXMPPILpvQceFBQCb/VVEXXFKiVseFEHjv9ceMNTOdXZ55xDsOwcTElGlU8XnaiO
A13TjvlX4BxxSyB4jSSlIsaOT7DmJI6m5T0ppmehFNSClt0aD4Ng46qGaG1B5tzkBO9tBy1AajfA
DskN2hCtmVDvRfYGUVV+jdyo27paBPnMoUXulql7heLtXhmZYF/NUTa5jT3nNNJ3lE2NXs5BkVkM
5SquTHRmyNfJb+QPsoPFxB/58ker5enFNLzk0v/fr/y0dvcUHX//d9MkrCFTLJF2PiTHJMXSbZLz
+NbT04xFE/3lMh3umiWyAucYg4RZs6zPcJmq3U0KeQkY3OSRI35Y92VDcIk3hcA3Arl1VbsdVUWz
ECzNGAXDnqMPTyONAXZ+RGwzb7QHpvMiAra1gTF5GhhvjoegNGR6zekzXFZ12twwrRR7nnodMcxz
6TX5TdYFDaeZE+xHz4Nv2/xLIXDjnF+mcPO7XgEbldaA1jQv+DM1ugiQtGuNU9Q5bejSugO9Vml6
zLN775DMNqkhvERxzf8H0X8Z2jBZesMwbuyaM2UPQsbXokPERnO03M8yGAB0N1b47NEllEhQmFb1
GRGDcPTxvFsiZ01Xw5whij2a/lt2hQC+Diq93Qx6Yp/xAIdLU0z43OIUtisMCMIY5i9jpX4GfnLE
gTjubDPtX50BKlUxyhHk8dS/Wpb2ARoWxt3YhXsoZdXK4TzwMubjTJhr3txeaOsSUfPWib30DQGl
iiVyRn2QS9OqrEVJVKMVSxeHieHuCte8W7PdxUjybOt3nD5qtxuXFcMILAkjjIzeX0f8p2NXgziM
RviNUaeNJ9tjiiO8ccVMyD8YJeP1Pmn2jVlGm6+PJx5+pOYQ3IwwvdW5V1+MRCP7yVf6k8misdKq
OL8FMPltJGkg0Ep8H/CcRorSHZN7fzqNssi2PTm/H8bw6mJ8espaxig+3uTdIOmk2FpMDifkOf4e
71oPcUc0hOaiv3NAN/RJvW79OQm21dK7UfXHAcUzx5GMmaBnn8mVXgzhiw8/7jGiVQKrbHxSF2kv
IuTns0W1j3Rd2w4ycfh4OM5447eyWIHJFEzI/48BVFfcZpZDemEwezML40m3kbNMdb0D8IR3tFVq
O9Ck35suykO0Y2L0eny/6I1cINK70Z9eXDznW10RZkLfoNtUMfV3gS0jcUx3aRHKNck6PCuZvXtd
bD5ZY4zFTMPp6rlGeiqdIjsNZNAW5Hl0AHibq/HCsbBOTpMyh62vde4hc6SLCz1rIDH0w83yCjwV
SsHq44iMKHJVeTVry3yMrRBk3XvMG8g/xowJVbYy/BIBKVKgYGBfI45kbem0Gjym1EhqxvwSl8YT
+vp4+2V6Ksgy3UqXntXs9+0au74GoLhIiqGZhpkpMMdq25EahtFWzK5SRpmkTqPEl9wCeULilesX
Wws/M1NVRVyzN9P0Oy5uQw9gTg8BtxVEbD3FwSBg8wRXxeZwXTKLnt1Iqo2vWR7Zu2GkIz61lJ8y
qfZQ+CogpBUNDJTI+s5WczctRS3UlZ3FTDsmJHhmLBgcxpbKFu7h61tUTPsK3uTdsorhZKdld870
PDjRgFwi8vR8vXkbO2s8+0U5XzVPP2HPSTalkaN+IAhkZTRIYLSM4Y0cgx5HMZ8wTt9umwRtd8Ql
sQbqE7zmOQSZ1IeZ04am/2oM2i9uRH7QWSbh+0l/Asulb0Z6e3cPySN4o1G8kqK4L0d96w0ouKvE
jp+G8NrrOcjvxEaeSRezPKUkim8hgXJqqMHAgdiH4AkW8SG8xD8zu36qfW4rIx7GEz2Vfp9Q6CBW
NOljzLwpDjwbxzJZiXowr5M0/Y3bJvGyQckLrrlNX/XWQgbdNxuzsmgrCRKCsIZrGybWV282ddGq
MzeMS399MZbast5VNKJ0K4jfHCKvtGEaydZYtULz8YUMwYbF7RQWM3a6HPj5OCXlrfcCZt5+wCu2
SF156nW2sNQojAc5o9cCGB1bFN3sNodK5rgbnUi2Vadjuyxr7okoB5xXNZ9GZedXzWx2U8Dl6qbv
vg5SUDn48rvRVPuw9bfV/JAHoxPSYKvtnYQYfEudPcDX48iciqxhbBfJqMkDOLFHUlAPaT1HS6uj
HZ7ETf+cuSbopPBzqvX6DUElOs8WAFtq4/TJFUqxcDjm2I4RvCTNtmtoKchhw+9lnr/YNPiIPbZd
lPiZLfHdCQLLv74KJR8ebQ4VFeFLI8PsqNMMWSEpSb9R/7/RUDqNTPqaUcLhs0oEbx2dWpZaP4Zs
sHC0KT4MUDye2qy2udMTmrLorZsMeiuNm0uZVBXbw+jCuoH87A+yubSFY1wGCdLbc2ejGjkFTwGL
+tRWTCAscFQNTdqFIm/toeoRx0rWghCq0xamuMAIEXnpJxkWp9T77Ol0524DvcT2MyIOZ3VMGKDE
7Y+RZvEPcMp15jekvwmUiE5hAOFbsCJkzU0TqUzYoA52kn/+vZ7Oi2rj58M+Y0VelARzs0T11bq1
HfWEewNKhBm+ppZmMZwwd5Ih3oocX/8wulEE/NC5tGacnwiHQWyCEIUubQlYZ5ayuPlPL3atrTl1
zsrpaiCqgow9AsCeM7r1kP5NSl+oBsiD+/j09Sakh3l7dBgkq6w7Fd5Iq4yh58dUMLOqWmFeRIE8
ClfNx9ha+seIjG5po+FNqgKub/S1IUbWtkfYd0sCm+BFp6/fwQu+hmMUfUon2CpCyWbF08OBZ0Cs
ILJwqK9PX99NsztyCPPnr+9gUAONr1+KquoXVVWXHKWzlDllwbQxyMrnNspYjG38YgE9mbvdKIaE
M2JKc+eayU/EOZVEAVFBxajpUgdtVnHsZGe8VHSXJZ3Tk0sQ27mPYv1cJspZoqZoVrSVYob5Sfxs
BfqtDR35k/TDFQdZzJ93V2njZ9TSXqWts0F0gx+3HDzmslXFRZjfCA53jwPCfSxVFfJwozp+fQXu
kiIhHIDX8t+JA8nNDwXV7hfKPU0avzDv/GAA6t3YtryDFzjeORPNGwA9fSZFeeehDxoGu7m1BosW
XYEZ2Pupr5/H+TsHIcDClQQc6TNqSY+nv2gD5q+WMc5OiUDtIjuM35IClBGgk/Iim+AFyCWHTw1i
+6BJ+90Z4xfKauxcyFJCqWv3UegMDSI0i6kr+TGYB3gQ1lKt9o5OkLSPoO++W7OoOZSVhZYx1o9f
b/H8lSZniRDS6bXpNjCXJ0YVtlFbO4uk6pcq0cLVOOnW7ou3r0VFtEoRuO+SiMzKcSj3HsRNJocu
D1CaWjt8IuL0dYAQDfOluChJN3KnSrFN28miGfXoZHbW8BjBh+gNjsY6BUulh809Tpp4FzlRtNU9
geRwyD8zC5HoCLHj7oTWW88wcCEGS34MY7KKmxDqiZeLQ2mY3YrAR+tjEBmCtL69i1FYl477gJGG
080Nt3aDmcO/uvXonyPVLXVmgdevt9Th/K8il5Znp/2MbZfM1Ey0d6h15apxxJU78EShOl70Mqa7
R4LMd1Kl+Bvo08Ux9Mev0jRrSDrnSZs0ksYsTTcO6EjSmf5Ppz8dP+y2+pc0kX/GNpmmrXRBooNl
8W7PeUP/kXim+qxL2riiZvVEsxuLtLu5823QDs2j05PmobVeu9VCZ+8nxjf47Du7Tjpy77L4yDj9
nswHvdAPBAMxPrb/922u5x0H+OKvrDjYpSs/i750V5Ya1VFWsXtNHWafcIut/ZAx3W/cIsYI4sfn
r6/01qX4Di0eUZPgeG2KOF5k0cnl7PegwPxRsaluw7x1VxAugBiK9tlDXw/8KnNung1TLICyuEy1
lxg9ZcrqrWV17y0dAh2a0Hzp0KCtDaZ5ghXinEWFuUqGyFn9OTPjH7mJpjSFLSTVpoT6oc+Jxf9x
dftq8oLIAmYAbdDZWbI9uK74RUNAw/aBo/HP/5rxeziUNKVt6uQwUx8TnKn/Fg7VYh3mAEFGbIaf
5Af8+oXlxM2PvMTCFEK+f4y9G2wD2XwrGgTIlgnzcuzWVUnQFlMJ37lNjHUPRSnMfSiTH0WcoFHw
E3cfWSTsGG5p3YtpiOdK4/Dnn139Ht5MrqTtWLaCAmOYtq5+C6vro7S3GQ10S7cRp56Lc+DkHJBT
e6MoBryTuCanez4vU9tw7UyorsXbmOfteWSGN0VsculA9GcKuQBHQaVtpLLEmlO5h8jlNia69eGp
slwVBBqtyyTABSe7eC9B8vnBEG7toPyl18xCLETCy77RjGXqaXRQa/aeXMmJRgJxrVFZHzXyMMn+
rV0UWeZJGrb3qsxqnRABGKb0fk0aNGuqyI3bez0NV3yWbTnXyQUU5wLLK2cE3dqkte4xNonOUhAK
FwT6OTTGYtNHcF6rHL+m7iaEJZQdxnyBdf7PVxxl9m9xLtKkhcxE3LGkqevi97TxWIA6EiZGD5Os
UZM3Wk++S6ukDTcDLj2cqZSoLSy8qwEkbqc3I/UJ1qQ0c2qUgNmKzlP5sEnT2npFyawxYTTYlZxJ
65KFrxjG7taANkcNguDST6a3yo6mRUaMwKrNGLCAzVUHStvmTKfNefZFRIcZNakCOIx5Or+2TZPt
raoKtygL3Ze6Lp7AVbU/EvSTBs2x+FJPkXhHBR1iuCyT7wYiOgO0SmfNXQSv1s7jSJvBCYxjTb4b
gcykB7s4zdYC7vANC+DVaHxzQduFY3Xt6Y9IWOI6oLkoqlXg1LAGc/0IeBmSq+FrB2cqtENnjj5U
HNqJfe8w+tIc96C0Vt+nfdjjJkjnARl5XeuwNqcVxIfqgfeuWk0YJExPF6DM0+aSNAYqmFCgasDU
muQ3Q69PgRMWL6L1xKOp1JJ2n7PvTPRCmC6uzOzCF7PUyr1hBAkdvAP9nGFLZg71T2D2O0ghct37
jCdcTS/Y9zEB+qwZT6QDIqXQA0n2AF8hT2qv7MTOgkPETnOc7AhOrTn++Q6TcyJpnox+nu3/+p//
g0xAZZpSCMXCR0yf/D02tjBN0SI4hyCd6s+wicXXgW9dw/XigIFjt+2rnQkIF2MgadAxSNtFwxFt
HbWlt2xN377kmnUOYdaFY/ruTwjBnekTlMY4ZwWFdrobsK+fxkZbwcxhDkEwTNbo3nUgmSTVZXvS
wjdTeO4Nh73Zli4XTJ+t8pC0Ahka3+oIYIV9gIrzrlnQvDvHpfkCKZ7xMRG9f74e1j8eOGXbDE51
k5XVALXx23ZAeTGmMgQFQZJiyPAj6I8hqTGLbvTbdQ1Ofk+JFZ0dT+09pw/uQyeRcVb2g91fX31h
SIs5FQM3VwhfDOYWkRrR0ulJ9glnNmTmco7NG6SvS5BA4VrpeXyeLGR+DVo2e23EVbTvB/FdBkaN
LdavwewuUYqTCUaQ2JCyTWKZPhT1VO5LRolMI+x6O44eTL5KNwi9xWXlBoQWKz0A5+x0d9daFpDz
381uRytFf9PqseATQeND47/d/vkSyjn8+b9vKeKH4R040jKIYDbnGMr/2FGtrsbV5GTZUkWhuQxs
6Hu6SGGrBHVwCzNurJ79GLBXj0dLi9snGkMRWWFd9pjayViMfjHuXK0L772BtEUwQdopN0ZeVUW2
s1Qw+jYj2Twbmff50TBijpNdF704VRVtdMedjl2HccUtRS7wuIpgk/scUDJ9CN8R+7nr3ssMeDKu
sxIeIuCvJagqZb6jo/759V0fGS4hGCSlpvbMZax0sQMCiMYntby7j3PzX1b6f9YFCmSNy+yVzRUV
k/VbkTdoeRlWoiLxWEu2rmXlTyIKwqucUPPWAX2hyKx2chj1Y5CWH4Vlnjtu0HetHU7e1L637Xiq
1CCvMXXcyupKEiYMyfkM8A9V1kjcB/lMdf8TA5Tz7c8fuPnPNYSpCuuHdJUJdMX4raaJXPr4nPlQ
6AOWZeb00uYNygODw/fXt1le7KzQb2+l28Pl1xxrrYGH2asiVWvFVrPLOuzICRy5b8hwZaUf6zLH
3JLsE7tXF9+K+6s/HVkRUd5zwmStym99OPpoJao12YbIL5Dd74lf794i3aaFZf7LByT+UbgpbKSG
Q/Vj2dKRzm+R552nVFbEJv2LQk7bIE76vQrV+2jlH9zYfz/bthwfYd4NK4kZ7ugrbziQxcbkWnBT
/vmiW/NF/e+nzBFKUofxoyiStX/7eRSwc3R1IzrsFq4T3TtnAzzsMZY98JQgCS4j6TqXjFSfv98s
v+pBY6AzGbAOMr0m/iJAdm9fDdOs3ri9ukNJ4xDfG9+GpoUgbXKBCRwbXwJoI8ppo6LMfp5AiBQY
qJ/0BBLq4GnlRWnio/Ia69EAHV2UbpVc3bvFuOrN1Op8owxDoHKYmlXd8Lgz+CLRw0/RO7jPcOr6
S5hn4zbR3sqky/c+JLBlbNaKeqJol0XmNGAnNHWPSV7xw4YAM45k/7JoWXPt+t+X05SG7tiW0gnc
cPTfLqdexAxVOLmwbAB/9qU7HrS+w5sqbW3Z+/27K5AnekHbsyaDNTXRkF+wSBwVzP6TzRa7K0Xb
My/t3oLEH9FW6/KCdSNa6QQXgp81fjb4xiAQA0QaVlbA9m6xDj936qCb6hUjnwYqhRNHqIuXaMUI
S2zAP2ogvm/eBE4vSop7pFPkaQKXchnYySfmdGiCMbE6ZWw//PADgzQbk+uGoBhEdIllcBh0mf2K
ROusNKQOlz/fhl81/+/XzTQNalTdtblsv61bNCgj4XlxjvUQLRZ1ac3d5+ffynpOPpxbP1afevtE
6EeD+v5Mg+2Qf/YEe8SoJiOWc2hVzJ+c7IVC7WcefUQ0L4zAekVGZyz7bpO1BDyPjXAWzMpgIdie
uyzYgVYOKXEH1eOgrPVx4oKxNI+w5aXbflhVjf8mJ69v7MiwFPyANFC+hWqOIMIwnIS0kKqG8hbU
3XoUHfiWDiChR8cYVYaZbt3QNbaeIG47b9T3PDLbkzCSlSlVv9N1lb3SarppsShunilgamYnnZv9
0XbhpaBlu/zzdf7/JMvjIVMGAc4oagFb/bapxgjcddn7ZDfrYXcaOjvcVzGcjCYmP7oMsU3LIEWz
BFIaAPsx98f+1Db2Z5JHZHiEdnUXCbniXh6jM8EmR2JDr3a4Rv413/f3BEpO0ibBmHOjAjg4h+r/
3v6ZDTPmBhGAOywYgJ4FjCOCZepG4tmzi8+emfipLSN7TU/bXENh2FfEj13dSX9SmWrXed8ltPGj
bwAHmOK3KQqh0jP/5djv/qPQYwDDrqUU5ypOtL+HYQf4R6LW7rHrt/mLmZIdqdldvbYoCalAsv70
lcuV5907spNuOahhOn29BXnATCu4d8ZtMG51Nb+31a3zb7q48nIh/YlrfynloYYDQqqduPhMrW+1
QnQn8zRA0mVhRCln/dXB3argUws0BPCoiJHwVNUvJrRHL3WZgwSx2tGdkzf+9GdXtvSesqJfReUj
+Hop8TCDJ9nML+PrZVtPcfrMqxufw/TZ1/73a6pePO+5li9D9VLKlyx55ZXLl3R85RUlr5VGcxgr
x1umvfJCkrjQqnRGHHiYwFykcnc3yLewAN1vacrxkMngu5IJXo68b57bf6+J9H/0ZmxDt+g40G4g
Kdr9/aZHZ05ZRDLkUihOmAdiFRhGYsnr0+PgHhB1ePLIe4O3Pzx5TOcA9dWnWjuBN7SO8Fqr4lxP
82twzyq7OF8v6Vy87NJlnNWujsMk5sprYtLuXgv3Wua3yr120234ek3TjUhoXkV59zw+BgxN94av
xd3neV0nXJNnoj1nW0z6XDep3Buxf9IYTmFdV+WefKHg6ucxTURLbHNjr1GtHvTZLXTQuoNNbIeH
2ezw9yuA7uQevOTIy0mOMa0wKDvyqErSGU6+dyr0+WVC98nOIjvjJRixAjCRTi68cCMbyaVVl3rb
m0c3vpbqMnZXO74W6tp31wxir7rGyY1XmNyi/pbb8ytgOGXfYvvWpHdearhX6V0O8wtAaGOsjeGe
uHd9uKv8Ebn3hnHq0YV3FLcmB5D5DE8mPHRRB25JrEUdXDmL2HibHEQksfHd0PpZIlv1xCKWAJ8f
VvYwv14ie/DybKwfD8e+c5exZTKNl/Ydi/X/4uxMl+M2sm77RIjAPPxlFYCawEGUKMp/ELbsxjwj
MT39XQn567ZIhxhxo3fDJOWwigUUkHnOPmuXs5SKQ35XbT3+UGk9ehmYrkdnP5INZGSPCjBxA6Ti
Ay3jKnsoxvsie8jGe5SM90Z2L4iPEhHHVkRDIUVHgzuRPd/MXSVDHd6V9Scq+mvWXwmMVlL4kpe5
vpTzhUDWIv+grma92zA5umbI6qPrwGTw3hZ4K3L0nD412RfrafOcNoXrM3I3+wtV8Od1Ff19PHj8
OqX1DBcdjqN8ePazEJB7TJI1CJjWakCq+4/2AwQ1IzKNa7ZaHjEaDvU2bIMgQKftKSWq9V4RIug0
qlzpynBZifX2R2pzKqPstML9mveFc+KTSfSU7OTInzsVLI+VCKQTQx3Zj39fLXCh2sMlYQkTELGL
vdhpp4f9UNPnfMgmMwlHfbDv1uZ1M1vzvje68pEOGk2E4rttduVXsQwMbVVPv35kvt9SOTq3Dx2/
IOUgQ/XeLE3SAWg61bLmYG3W57zIvauhbASY0L/P5phfesVXu/UdDaSawLNpCFPJn1/BGC7V8qzb
1hfXsoon+oWZBabHKIRvtiSUKwaDESTQxA884MC+N/6vX7kmH+Y/Lap45VTTNJebnmbYbxejLluN
RlQLNmkBGHPc+o2YVf1LSf3fN03q4EXV2o9Arpg+95IXi3IePkYW/g6JWFelnSCmy1wCR6cRNoJ3
6ySK5dcvUn//AKU+Yjlkm1qUad23lZLc2VYjbnGLjysz2I1Nh8BKSFATKsZjjL3O/YpPmsoHZRS1
zvF+NuuhkMP5mDsVUK+vVlf14awJE7vuBLBmJpLZo7xHwN83nL8PY7N9VJx4v47ireXJb7LYZ63/
bhu3YdgAgctkSSri9gt4AuB/c5+H7RTPvjkYLJxNnhexDXSVNta9PkG4yAe9uhvc9Tc1E4yjxSAZ
G9Ou/Bwz38mz3N+zddE/2JFo73ecNAo0diUOZV3e4reluUXdILnqgg+e7ShH2hTnabZUwm/OmKUQ
CL8MMBELVLn3kIKokFRSSxxuMWOwYWOEKYEIc0hTQaGvkIUkYI+qlD0GfR2sXWBAejzaRmAaAc6z
HxpKLDYwTvHjhVCHHTvsspPFNr49gd6sMTNDzV5OWQqOSCpt/9ZE3gLJLbRWrbOdXth/1GbuBfOm
MDShEwV5V2tn1GpnJryK8ZyN58Q7pSAp+XW8U4HNYTy12mkdT0p5gvWN1jgsjbA2woRfpJGK0xAL
JBrUwBpJWwtwfWaAUANk8YvwaxHQHv8tMYRo26SYJSqpP8zeZ2auUvfDS+zdh5f1r8tHAwu5Yamm
7f28/o0r4DfxODSHbAPSrFJ3IQhbp/A5NLDHYSsc2goyzK8/jdr7coBpypsdHSz+r+lv9q9tPZr9
CoGTv6sL461J6XRjp4CtKkzieKk8moE+lS10V9Dy9bbqZ3OxvsHHJkBmUHTcEGCgPnhR7zfVJpRs
Fm68IlN1zDcNoylv+l5fQXXm9ngWTieighi+c4LdxF8JKj2lmljObZmPDNSa53kVXz54Be+rNhS4
PT4/lm64rqa+eQXjqJK6gePpUOYOSGqytADlxDBC+atMhrTCxrQwUxXTGUsGhfh0+UoH+zTZBMiS
V258sI17/6i3CYN3DdWVZWaN5/3PF4crmLHRy4yE1lREqT11YV2IHPJL6Xwre6L2GK45q3VWRRir
Pguhal8JliEPLTetqFA252Kn61e7msozXVENc0ORBjY5tTb2e55vbopD2CNTyBo04Y9aFj8u04tm
pSy/CGMwztxrwo4Z9NqKP41WrfzH7aJxMNOXzDZeN30BiCkzcWnpKv5q5eVtmcVrK01T+8FzAMlW
tqVTkbWdT707eH6+pY8lXoR7g2DuH2XWzWCIUhnEfN1NfPtByca/TLeKT7MxJLdfn2f9X0qQPOxV
6gSORTvXfXOeq9Rs+6zF6z87zLazraVF0K/jyxZjnauI+EvWRn/C86U9lXlFL7Ipjg6/1V1fxM/s
22lbNw3BYm5h0WYHu2mu21kQjkHaCgeLHhG+EhNDuUci5K9fvPFum2M77JQdm9KrHOVV39wx4C8U
ZddX5aHX3b+2zXKiOYYbTuNIg3JoKnDBvTboAaE9eY1uHhSMlF81G3dRLKwsbNoUZ2vfPsSdnCua
UvdZsVaMqdY3Yk3LqKBFeBiUDLSq/HbOGudClIf4ZGuM+Wxq5dwq1+rZZzIVlAx66/hkEPm0uFJT
+90h+21e1ZvJTGXD0Jr5QUdc+5dTR5OJJx0fC9pRbwuZSqboGYUwppGxEZH9wYyuEMvn0XPMG8SJ
PwcD/BQFBd5/ssxpwWpRnXUr2A4wO/8fZ0LjLHCzMFVuiW8vo8IsPM0coen2UcXs6l1TeuvLnGBI
pyY/k7oEc0ZpysvgauXDlLjOlSCNFzX2ML3kmX4rOtd68oTGctFJ/lzIiz7bda+TUpVuvq6V0L07
cdsDwNUtyQ+Nbn8jVORWTXTYUmfKXkuhEjpugHUsOmu5VZX9jVQPJxJtTwgIg1uBmnoAj8sBz96v
f33nfemGqo3NkmOvNHHf/PnutHJlpMRU1YdYwLLfWroJTvIK2aG8USGBtml7bhhbwHt58ctBb5tX
yLBjpG4NtvehpLifEvE2Lnn26k0DIwpWGaWyg1+uHmPNpAdZCuSUgmx6ptOzE9fdcjXHeAPTnokv
c8P8ytCSuqwf+o6aVtyTKRYbOgN7CWm/leY91QxHHy2nde4HJWkv5PklkGyF+mxWxnBHnsQSJLOV
HLuR3X5ijrRdoZepBAIqQ2K8gFz4lhXD58mICbEEnXHXNcPAuJbWP2VO255cBoBmMUggx/DZUAvn
XABbDnRRWJcViJvTpMa31ojt0C4EcZJrVVEmTPFHYlb087QYzlYlkzn8mhadzxuYQh4kLCK2ZvvF
y9wJIJ22PWtKax7Bi9kfrBv/7VYo7yesATQDH5ApVwr/aL+Jlc4jBS/iP3oLm2tsP9VT/6dawxip
mQEIC+ux2vQ2HPKlOM4YuCtz0Z+AOxtfXDyDou4vUHTiTwtxXoTGeI8l2anXxmWCaO50cJ18hwdi
+2AFY8jX9dOmh1sg/WcXaI+hO+8ejZD/q5YpmOpgkMXSMxptLN1BrEPiF2oLKZ5Tcaph6Z+1xjqn
KcvyYcBgNpCPcVAV27vKbx15Hosp/ovmLO7ycSVkuNfbUwN/5JCvghkLnYi4SR2dMDZAV+CuAsjC
1T7C17lqiVs8Ykud7wi/XZhY1n8zsnLDODVYl95kmP7Xnzj7/a0ff4cjmzj0/hxABT+frMWy+3bB
0czICjR86FCSuq1ceJAqjyaEJV9NHfOQ1yZ5IT3Du3RTh+seozUAsQ7jFVyEcEwgBSpVgDUnhWQf
v9rG7NHYHkuFpANFmzJaoPbfkc1ZaVe3ypquxDUOP1KcmWjhI6cQgttwV7n+77Aa9UxC9ZOgW3Fn
VNX8bczZ03VORltoztwvY775NL7nb04GQJD4U7ZCjJIy615+6mYSEIiGgrmCnzWHFnsl7qI7lDhk
Q8XwYDVOiUep2o0WRsrywhl9tReGX+guNJA2rYNUSfWIEAoaenyKhwzDy9o9b5DRSWOHM/TRNfh+
ucjEgqPb+HoNlozvNt5KHWMzpJPpynn/1cgZnhb6RO1omfzJWfUnbLFAcnxhs92AUtaKuWPDTf6Q
wumCIqhtp3hlEHJjKPgwzqR6OpoPkA1KNNHn4DA89cbfWx3Tvh2CZqWQ7ACwsvotfxh0upgM3STP
ZBABOGZgZ2gccEYbwG4I3h8smrR3dSfbNVgv8T/Xogb+9k5RjOT0VozcMQzjlU+2O/yRV67zrZPW
xrTwnEvVZhJEUJy5zIAu96q49AzZXRzjbhkE4z+GSAluE84HBRD7/ZoA84DHi6OhDNDbevMgshwD
xB6RiIduzqnKMIQ8jMryyVK39apM4F+B0n7af5Q4LcDrzCZ6rxwwNGRJpLS29gTIx3hQE/1hgdRD
Alj2qLnmf1pcv2D5S2pVeEvuNGxXdz1950vXOkDS8zjqilG7MzaFErCqNdECQ+aQbtX2O6vzC2Gq
5Ys+K+ppJGv2Lnar38mRX54MeXAK+zdA1CnpT/NLoabfGZeoHyyCakjjpXtVxkfCJQnsawds/rX7
pSdg6EI0T++nttac6nnqGXdwk6jJRspTgxqWbSNXEkL8hkknuweAeW5zG3d18qBoyQeLHxZc7+7A
nmY7lsk7gd/0XdmJD+FMex2m3LD204nhXJ7LfboqUQ/qMMn0yC28+lYxo+aSj+Wbm7KenaUh8cPM
ZutOZX2pm49imska6DrjtGxH5pcBptaTHWikzP5pdNrv9IkX7ubMLW5twviA2+shNtX2eS6O3gYB
b1GF8aW2GcZNhaf+acwDY8o0ajyhsnSy8d9qbCUPtpxxq7pRC93RrPxSZ3CtnTotHLoKKsqytJ8G
3r5z7TF4m4C4IhrqpG0xTqZiIz24NoEXjgSf3HCEyUiz+WlgAoPRPIehQjUejobwvnceJpK87c2n
Ocau1Bk3NYEweycm+YnIgN0VKbyuLVNXViU4cuOpiaOGGDxmOv6wq8ImjcGyPnlMz2Nq2oihWE+N
JVRI3G4T02kGpSawPkZlwaghTFvnbpbfMnPthQ2tZOYRLDnPqR8yNzchPKigJsEeMgDfZ/4AgviR
esIcVCQgXgrw7hVGbmDaHOxUhUqvYpXShpE2GvSVF1fUr+sYaxEsiYz+6iDCirv4wR6c/IEocsYH
Gp3/WK9fLGJeuHmNOTkaeSknaHFewpADMbwVx6zU6ovYKACPg9oFU7ta4cJ0XmhWWnav192Ji827
GfKQZat3W0wuBaOs10vWW9PnWjnZKiNvC/Tmz2y1/3AEq39TnITA3TL/9zCo2uuvn7p0995e6ZTW
8Nlopm7JIs2+J/nHGokBYwzxlQaamIwCNUxy8P4wtk5Gd8JsNGTnEcIyQ5LZ2V2l4vXcOmdM/m5+
wYq+DJdtuNTxZdAuAOuIT5/m61DTlMIreizz2zYTqH5DLQT4/DbpN3eQ6pJo02+o7SKRSPVsv3dN
XTSrUusuQ0L4IieO9P3oxSClo6q9ZyhZ8cjaDLr2PlciNLT3mcb24H5u71slQv2uUYnQRGfGBrzs
D/w7u2YtQitxB2nEXspMIzuNjF4eS/MW70c+aMjTmLvrW/uJaN322+rk6qHzhuapAoxOONeaPxOB
ot8BKtAfN6v92hrMOV9rgwfiTSQ3r705fLHdrPaWejdyzxX35u3Sq4jgbbTM0VpF0yw1zrRjpAY7
Wor7jp8DTyYE2I7G4j6fwXqQthTVxX1mR4nN2JnUE1ta14rsXUp+L/NA5oM2RboVbVO07FqtyHCw
LEei/FuLc0NdGcGpHJ2bCa1yuZH3itLmtsZXNMfXUpOK+6sLbigjsOdqWxeDnhCtoF1Vc9mAIipn
sjHhtlniDBA6+4rPCfUx4yKnTZzIpVzEqYWgQlKREZoGyPIP1v2GJssEPy2guag9nBgmNXmHlf+b
tWSn2ZOpwHmHtkrY0WFlJIjIKugbyZFBCmR0x4R9inbMZm7MR+h+iUNKApgKn+DmGX7T4K+VTxcc
aaa/DL5hSlm7HNICTL9Q/GpXQwIO88K7gEsLLjHFdwBXKYxB+gDoUW/5o+Xrij9ZUgvfjmD+aG/5
hIZDl9DhL9HTqP0UJyTT3QTKEBxkHFG+axmOPzRlR8SwtGcedO/Qqbg+YC0dNEY0dyWA0xKpamLc
9OgWx1GV6ne1CvD9Y1z4NVEvBY4Cqa3zZ9psNHMAPc4+2FhanWh1fdgvLT8E3uP6wy4tg8DKYtiX
aznXR/TpULYrcX2s7MjYRSgXBkw52OmDCSGAAOm5T0Smmvtr7nsEunjHBqveeqzMI8NOxoo76lg2
xww8fn7M40MaE3dDBOshlvDUAzy4csWFe8DNHJ9cWI3kBXBek+NWHs3uCI2LXWgOUk07MicIy4Ug
x9w5mokPABVtu2bO8eDXLwXVhIFukk9aDA8eY/Wt1S85gytvkZ9YIGulsJJLNzmnjNNtSXW76s0f
LOhgvrD8gfjVkTk7ojl8YCfarpWAHoxUmT+6xyzzmX5LDCkNiD85ecOR+cexPk71kThvFrjAXFwT
c+ehV+VR+hZXeawd1nQEBx09lgcFCR7HfJIa1GMHu9ySahT+iMvy6BQ+WjmhszzOSPf7GauJPC6c
R51XAkiBVyXV76LJmXHSaXW6PrOMKOffZGKVTLMssDWiIH3P8bXJd5imnnxVI2EG05A/t1Ji15b7
rneE3MC2vjaPpXk01yMBYiMZ1uQsNceU88rZjSm9HrQzPTK8W0I9eNMH67jdifjmPmASF0M9ESub
vCX8vKds17asoNRg9It1TFOmmj5jwU6f497wp3muTqAEUzx7rupTTOUpN2jGq+I8JSwp49gKltLY
nhzXaEJXLc8z7sOwmCDzeAzsUm5JH/53KKlyHRzn1XNeC/FaCf4zr1vy2olXLXk1doHahjKyg0a+
KuVX23wR21ejf3FNqdh8cfg6/oLS9QsR1elTvn4Zyi/l+gVWjGN+RsOAveRzmnzOE0YSn6mMW/Wz
s8t1GHyTyudPhvk0FJ8s86kxgNDCE2qbimijzHafi1WBSNnEf+V2Vn8hXuDUY4F8ZLnNNk+M+aHE
Nvbp18uM98V+h00kNltPOqLokL6pJqrTAL8iln3R2nkgtXC47oe1BOvalGxbGvKNx2XVX9TWJrhi
tLRr1+Xfeo8bNCxV4zjzoFU1CA4DcGQArkX+ujJfdXQBgZ+Job1TgYb1uqEFVgxKLG8kpL+p1CdR
bjzRveJaWYv6tP9o4Ns7B7QD4Smph+XEBR+qsDt13Mx9XhfC+kawfmWcvxBkZl1hc//zkGnHWmam
bZ12N+kzyxmCZCj+JYQVKu5nVxBPUk499xCGk4/QW07W0FZfegzyH1zge5PkzQWOE459oYbzEEPu
m/d1sfW4UPuNC7xjDHr3uZIFvJ7J1UCLdyYPfPNoi0rRLv2hBLgO+ca76Jgi2qVxKY+0S5HpHsU9
PVNl+rthSkUjcwIapsgEP7s3TOmZ5oVsm9IuTZe/26VTHNAuHXf9aJfSMW2ob2YnsZyMVvZKUWmd
ctSek71jGifnH71S2qUMoy5ZvZIDKBiKdNLbfmgUjNux3wlKBeStPwiZ6/Xrq9R5V4Ki/KR5suBB
2duj9Pvz7aIgwWqEwNCCnmbSp6TxTs74kN5W93GiusFEebu+Zv2G4dyZwgTmKYAkd7vuB9GXmGVy
Qh47xqBPvZvNtCHYMw+lbv4+6tqhha1xNLdGhHCjCqxxWv7A5+HPtJTTp//90f7zvu9jYvyG0t//
gDyA/yz6CrMzz4LBq0HbCTCaLrlQ15rTRsNuZdjh1YN7dKjy5cVL8u/NYOX+lq/xs5h1QJXZhifF
mt1LwjDVYV3sx0mXyZa5Wn/Ra8W8iknG3vR1/UWlrBW53+2BtkjTecVvRAP9Hou1+r6M8W3CrfGl
j2scOQy2tDX7U8XbnJOX6TilR/2LNujdkzfU/X8stSNT3FyWqLBAglEsGPx2rNrPvz51bFbeLvlc
jC0Uq1ydgRU5QPDzuWuMZFWS1aOd2EWmGhldZKtSThdJelEXxarcItDNSLSIXUKxq50onQYVfZQe
Rm7U9lHHhqC8tOeZUIQ+mvpoZW+QRksvNwkK83NplJo3IW45PRk24eK28nUpVdIiXK81uJD1Sjtk
bf+W2lJNBfV8Qfl0KXet1YV0SmRqZ5sPKV1hnjC7dO2kQdQN+OdQSYnq5JHVFoeYxkZiu9qwdQAk
hrUT6tlJzU5ld3IXyEinzZKa0/PS8lw968tZ3eV1F8c6Oxy7i9XBUGO7ehm2S1ECrJTKhRSfvpJF
8k0Zr1NyG5Ob3Ur1CdG5IKxv9S7XvVEItt2buWupIgJ7J/YoVTRWUV9FMMbaKmrmiHSSYvYzqAFz
lM1RWTGJHKVVlAAhmyJ3ipQy8qzIxWB82pzMvA2lZQDrnwlyuWkp5rRbL26JKY8jxGK+LqU0h9d8
M5zrvF4t3un1ihFVxHdTe112GcYFqcnVMi7ZdAF0WUyXJD5nuwztPI/nFc5OKY+zRznihG095i6I
b4RNSkzpKlyMcMNrQX9gDg1A00NI2im5oxWNgo46B20pqex7PYFJPaG5PY8pISZnQSLfcu6zi23B
7r3Y3cXsLtN2GbdLRabtdqGIkO5SmF43GMi/lsaVnWJuXGkJs03skpvRSjXbrdpuGztI92btyjba
oJHm3pDgbV9D9Y+Bd523nEmraq/mQJl2g19/xvZppZ8eNnzEHFhrnk173PPeNmcZiatG+qbtoavS
AuyEoz/XFQBsUsWcK+P++X1u1SQgFWl76soFGpe+dHdCAoHpSpgPjGIbwMRaoBfG2gywduhrqUv5
QNKmcWTiIQmEllpccU0ZDJbtPawp7JSxSXqcfVrvJx4sVAsYwNVRFnYF8NAiD9NiW8QUBbaExGyF
ARt1apqjXSnpy+Z4NEvHvPnA689j4f3thoFcGksAZGnQuPLP/1E2WYyi7/KRiDN1Ov7Qah9Rnfjk
KLSvROh5vR8vvtL7A7Wt1RexlFME3q50DWbmH9bANYPYDHjeOUrg7Yop0oGRqsOSvBGiKkRI0wcR
tdwLSAqhvoui2CLCEte0FtZe6IIQ2NV7oSXCRA8nL2SkrdDDSg9tUP9y9+nWFJFDKo6IKPE0DTPS
dlJy03nehp0dbFsAXVXbgmyU2qpA29URRmz7ieqXtp8KP1P9pvlbMYscl0atVAXKapCyVCn4rJYC
jcDX9iPmfAQCEDWej5+dGbQpD0Y0BzakwjZo8+AzNTxIRYYXuDqpn8FaMLwXzkUoinCBeLRr7EPU
Y5tbpcQaDvuxW0PNCnO40FZYreFihQXZuYzf/5+SNbQwBi2h0UlpXbjm4daF1NcRFpTJDdDoAuYJ
Vi2YWVKKoGkCQwTg+hFzdITmolzzSXtOWz8WPunIKP8KTXD0MJFJ9XArxyPwVUqoQ3fUpiNrR7TZ
UkwpoLgnw9FXQEQSem1KTbG/7Bp7mtsBtfAF7rMZMDmumIA7pbANkt6K0jrMkjDnYtlFRE1dh1Qy
xS5yarFaz6w4tHAVoafB0AoVDWZ2mOqhKUIYc+6uVefJTxRciLxdCjxX/gqukF21jXWN+HWoSYEy
BPd5Esxw6aogH4M6CVoa8baf2X7BVSKksl14Hh33yFFhTUkdY5VisB0t09FUpUpQtPaxx5WxCxZM
1vuZ4Suzz1Ry6ZFZEqAhZwUm1c2BosNHCzw90L3A0QPVCxYuEi+YuE64JPpQcG1wtcDj4fYQMlgD
qYI7ZdOHphX2699q1xAxcjVbYcnlw4WzSqW7lCVkvMpbQriNSO3CJQ9XMmG5RnLGJkPhMqwdcKd1
8RC7QDzx1AZ1Q4ucCXkpNSVgxEeK8NkzJK3vCR82GJZ4xEi+ZUgpZHQMZKd/4GIw3tXBGIzD8wsM
njsjAx5vtgf5WkF1WTEs49W5OFT9b22awORVFwasSGEYu+K2/zhjjffjK2yYC/F0Vftp0xtxcAfr
Trfm5KUbujiadFhjJQTCV9MpVn+0ZdChpZCRpjjskNy6Py+c6tWApd+X66e8N8kCS9L7nYBipSK5
NMmxpjl6IXLX8cUwuneWrXxzC108Ci+vn41S+vS2D9aH/9LRIfiP9rLuMbSI6eztTomk9aTMYeof
bJ0o2sLReMQa8Rzalv0lk9/tP9IxIdD2RYV5SVPGZy+NeXErKVCHmX6eJEby7Ixnu5RyvFMtTglz
gOJUMKtrSTlQKtOz0+I5OJNsFBisxDLIxFLudrG3y+ZezO0yl1ckyuskrqoh5SW3rrs5yY2EYSS8
W9XdBk+qrKNsifI6GkhsboNkieI5UmyporzPdiXlfT/dx8W9W/QpIFxHYQZx0bFNYZA4MjeqtNc4
uSapVGlexHSZp4tTXbzqkupnwfgFxpGMbMmzO54tfkOPETuphmZEJwUB2bWkbH699KwsUo191rJL
ZZ9Ja8JjjWBhAmid+AXdyyyuxE8Icd0MqZYxiQ7m283cbmp3yeme3aqaztoNpUuEsjpSJNPwgw0e
KJP3j22XkWKTJzYeOfVtYVhbCQZtS0jFVaVQSpuUgkVKZT6kMfFiU9Maz8ugNPj4p/KVJdALrGsy
ObONWLAZSidjh0YCBLfU2yE0arbBjcAwMeOh9Mnjdh5Eol9qyxk+M84zfh5IvBDGMN7bW80dK8OM
i2v+1Dhb89XtyiAX5l9jn700tpd8Zka7Z14Rx5UWj749ZH811TT9UVN0W214IYvhNaehyUjPTjqN
yDfcNSY3tXHWu8eWCejDNvUKS1eiRTJFhoRaZv+Zj6nNunt+aZzxC0Nnw1HokFhhZZFwkHY2bgmy
HDerbg9ZTf6nGzf3qfGSpuQKiU0QAlImT7o7OyGMJOLCasN6hIhGzqeWfYU67kQDF0vi9QwztAqd
W0JJ1i2tafTM6kuf6hdSo21YUhVd0pUAORDp9m+6ElvnZDUeVnXSriJVl8f9kHdArdqNZZNrxgzB
Fcx9i76+puuqPg+d9pX3Z76sU0UwSWbRVxi0m2nazzDvSTpoB/w8tkvUK7cuakK9rAeL6mLMIJ4S
kfXP/X+mFVeWS1/ucT8oaxJfjEM+d9tBkLRyVUfT/NraV1bA5mszxu1ltRaizNQk+21t1K9qW5X3
Y7o8MJoPKsiZVV+nfgQxmIE5derhNjlAVWNGz+Oig8OdxkRq8ZTU4YPoc1OT6wv334kV5a41G/sV
2/BfcNvq70tD4FFuJlgZrchz6TD9evmuvbv28ftj58AWzWi6rTpvHgaAFpJt6I3qkKt7N4a8Fdci
SJYT2EY1AUUHbGHz2Rqv9cDFYbOQsjqTAcrKWW+1q5x6qCcwikQXFDNzcL9+eYbx9qPJy/Ok11BX
pWF8H7L4x4o6rcyiX3pihtJVDip1DMR6A3Zep7B6AFlmX965DsvRXhv1Y6qRY89+ApToRCTSpssp
KFyikm+gHcd2Ar+VmnRdvNWJ6H3KaXkXkrGYuALTSlP9al6YhaoMg0EMyv065wMQuvtCux5bmhZr
z7ZJ32VaISnoSuaRyGvVgZMa5gdOm/dgG2LyuJrwKFNzMsmF+XkrwaN2bTSXtGk8S8CZm9y9g9yM
yUa9qzLjey5gQ0NHpGc3+VbMb+uWUPx//e7b8i/5aW/Hi2A0iDlCnMMeQ6s/v4hSUQa31CrJ9WXV
opOdTVDmabSo/2xNm1yIGMJ+lLrSI0LjDjJdwKR3/qUfk++ptvR/AryloDD3t0El/mauQaYB61so
5Zp/NEQ/P1HA7B5kk/yOy1O9LiwQDmtfzc+b4zNwTMNHpZXQmlgc0mG9AVVs771EFJe2ArG5ytb4
2AqibQlrK0oALGkHPobYuLPrjuqjURreZ6Vr8zuDOWxgjXn82XGY7R+4b573PzXVMWcPdpePtfcp
deglCfiUJyaM8hNgdHpii+E8bKlyS9S2e3Gg9mhVqsqgaxoumfYJazJtaSrDq0oBAPOo98nu7BVP
f5d8cELgzrw/IxY4ANC02Mcd860liVAswa26aElgwIC6JV7kmp0X7V+1pniimDST31HJepJOcXcv
Ji3jGVFJop40eafFO3HtjLKSpDBEMmI4D6kkrYYUxSSim4iNZfgXqk87i3sN5yb4V+2Jigpr/OTb
j2oKR0opFFSopiBKKdRUFurLrIjiM9UUZGn/q6ZIS/7/FVT+W02J/1FQsYe/qymNIwsqlFJ+FFTA
7lmM0vxdUKGa8qOgwsPiRzXF/bdqCgWVAglZUMkIeRfXOblRTUGUUn6Ijvs/qymUUopNio47gpKc
E8rxwSncp+refKZcgHXMr3Fjk4iKnz9T9ZBTLyYM65Aaw/LgwaC+77RLitcaQhVgpxzb3BOuKBha
jfufYTKCQpC6mMZZcQN/11xyu0whB4zZcx7/aaYUePDOVPgU+Eopy/Wa6A7jcHFxsZvsG49Y89lu
c/przqh+2lY2Fh3R0KeOubyn9gZErb6zR/3rDMf2sWmc7nEdvO6UZrh/nHLuHpPEfFJXnvymtzE9
4Qqb7t7wPc/b7WHMFPVxgul/53it+Q2eVnls6xKHcMVU8pZti3tsADrdjfyygcJU5lqYJ6cev+iK
4UTgIJ0od0aHVZ1pB1XvgZNl6IDYD+v33IZ1pzPxfjRao77b4UAadME7d47Hp4nEnbjcvMe86plS
kMakBvIXBLyaDh1/zd0w6fXJfCpVkVUQ4HAWDHE3HOyxoKlfUIyoHLCvQ6YbASw2Wj8TCMHCmJpH
rVJexs2uvmdu+z1XgKEresxb8sEA5r8sPGkt0ImEFUfFCKON/LT/4+mmco9XRubsDrOms3AeTe5T
jt48gD0Sjb8xx+gdOypIpc+AW9/77a5qIVGbbaJUD64hyjoGNoJtDhZcTobUxC6YOkmBBzt0vIBc
R7PADBsafeiuUqUd5rvm9CR2KRZzYyeET9ZpTvN8spqTsWuYT/jvOthczamZT0tzmppTMctjNp/G
5pTMJzM5tXj0mpOenMqGTk4IXmzelVqhvoRau0IyhulHWgY0mKF8sHh5fWiAte5Dbw31Pqz+H3Nn
shw3kmXtVynLVf8LZGMefuusBRAzZ5EUhw1MoijMcADuGJ++P4SyK1PK6lL3rs2gMAaDQQVjcFy/
95zvuHtn3hfuPjsfQ3pQ56NLD75YjyY9DOMBzpMaeTkwApji0I2HZjzMYj14X5cEkYj1yPkR/ojk
oA0HKzkEw8FIDsAfJ3RmyWFI1i8SZ88R2+uxoLpjLz/tKULjjcB5lO/LfE/oCUfh7xpjPWbi7Ord
2O/GdNenOOx+Ju1cC67v1wdqU0bTuht4hhn8yFssS6+sh9YE169QPOtVQZRMXql7AxNuDZv8QKHv
37teTsmvluweHyd5QmNWHRxUnKe8RVhWmASYdZw+X+HEXkgXrEmqyL6cvcW4SZOXgGQ54MDzdTMP
6pJPV3KVLkxLGxGkz/o48gKlRBOjHVRRbAA7HXRcerCP3RsflfOplYplKRiKx8Qv39Z/AwsZOdO2
d4Oul9C/Gl1QrwcAwwf7ZDoNAep8rptKlxe6+8lYYw9K5ROWlDCnWtKZ8LA5sV4SR/sCw0l9xu59
O1baW5o7ywdRcF+7b4pb8Nvazb8ucv6JTxfvGw2A1Q+gm865BP3Th9AjJKv0e52ns3CHQ+/M6Um1
LqEPTXbvwCDXacq2XbA8iSRr0LJhxutIeEeFnRWk2AX9prVc62BD9fooUgmJ3YGTODgxQpN0uHIK
jYxRZcU/Wz3W4uv7Nwodd9xyNi5Y+u9ne+yfHnfKi9nAUcqQhXgAVufEjqYKy7Zmte0JWCyklyk/
5pk7fMBUGOwN8chybN+RBaz9pPP9V08FCukAnbQJLoyp848YRqOYFrsYCy0sGohLZdqIK7fJ3oAa
+DuntOpd5sEqzwJFq6Akz5oYiIreK8QlGpRjIubX3MpQlfYFsVveEsLtNiFjSveYu06GMmgJXlRp
3/ld0PwEFIXa4C9PJJxRVmHd9gzL/MsZWSV1KevJSqJxifU2SqAso9HU5o2vtwbWmB4Es1h5DqNt
ImzjoreQRaVu0n67QTgpKIEKCyABsztj8NzTMlgtUEURbPK6quF3J9huV2CdtV7ItpM3fbZ8Ic3K
2bXSUxd4LfqL81e9MT6LUaq9q0j+E27+hBp1PvaiQE5Po0CD4HvRiiG+UPaAaTPOaZLXbUelVQYA
vlElhucva72SJ93boU6u/Hshgknsk0bTt5SQDkl4jXNJbH3Nfq/AISwB/Z+/N895s6FPkm6WFUY/
CRdDA1uRrZ92xnXux+C5Z5fMu9RKb1uCF6KkG8hjQsh8e/5eb4rghkGcJv/rGzmSNjgKHrFIviJN
HClW7LPSGvyd9H8tDz44F25ThCguyPZaJjqhXnOnV34SEbYMhUJIzmy9vO5yvBWpZbS3pFcQgDrF
fVQyIlHK6A92LNSDYZEJOwgffpbzntVI/colKS+6rJgOY6B7IaYZa1PPDCYCxxigQNOxtqwVxK72
iaUECUCkiHglOdcsYqcJ4oiTLPZ9FVvIxXJ2GaWLXr7QCHxd2cFknpKX2psmM42A0bkr82d3HL3N
ZCKV7UETAI/mNFl4+oP0u+S2tjTzox18sh23eqxIJUiy2DoUtkxPIwCs0/krCqHfv2qqNmD1Hdpv
9hOvWmTUqsY/Ns0ykisEBFCZariYpNdf9Jh1LyqiKUgIWwKmRWUogTu8ltg2dkOg5uNSMPyHA/oE
k+6qSnNsTPFgsZGTMc1Xey5OZEXpMPdh4LfN1H3WA/adcvav5ywHM1LV6tqnIDlfa+dq2fgtkCm3
1BR7JOyBoe4og9xFewjTDs20VsHeSeYHTwcHAbbvVgWYh1x3IRbOlSKUTBdDgTpqsMR4AtY6nhBk
/f6V2U/jqQ54EyOt4oTLX3s3qGa583vjTbOlfcI7NN99+34psYaK4PJ87fz9GTmknynCrGitejFy
LBWU822G8+RkmJzHZxfPAWe2u8DzCL4wXHY4VhufimQgsHfRF3JsSjjtYbZ+Nzt/l9hJIhjAzpxN
dB7ZOHvaQOSHE1h19e1CDsuu1lagmXAkdBkmysgiHIig2movRxars7SxLZ1aETaDNzG3cm/aoZJX
gZ5UJzHqB9pa/D3m0xLbPHGuqdawCO/UtsfzlV7/SgaXc9Tn3jYOib2qU0Zj2efl/NLOafWoMYHh
RO4/d4Dv2iYbj5VGywDBU560wQX+I1ILz99asM1eni/67LUdfTj9rT2km3OWxLhGjEi2YPWa5zgS
Vxb0ze8X/nrVD8g5awt73PfT0l6oVnzpV+4278x6K4km3rqrEWbsfELJqvams8l+oKxmGJm1NnwM
Kz8mGtkFbgJ8V7mNAVCEaA0/tZKjor8Tsg1obvWEeLmSVjaV9LsHQvZDazW8cfJUXhYkQ57w994j
xZZgvjxwlzUAr1xqYNktdudVyrQz4D88LCbpm/YcqKugzjN0o8b6PtetOYQvk7BvMBDRWgkkybZf
LgriJk8LGbCO5cxAlHL02utX54vEHKlqZ2tByOk9+VpWH4iTRrugdc6VXZvWqRbDo28omuyOB0oT
jVGEpWe58M4xxP4iwkq45semqp5aN2ijVJkF6t4YhVBjw8Sa0gtLyO6kq0FEdgXCGaIcUdQqRpKp
fLq2ZARRuwgd+36m15g9rBa+TNtue1X2m7THPdU4Cf4J0HOKWBTyYPGdI6bzNmKaT1ZFZGdMGNv1
0AziWrOL5Npjv29EKov6RWu26TAyeQ0kvKwR+QigABlZreEdUpDC4WAbAdHbdOnPFz1pjyHdMmJO
nCWa/KRbzxSpOoiqerPXz0LuBCByRVMfyIWXN4lTpZFNZYFOPKW9luSfvcl+xzJhvwy2y9g8mdOP
bXaMG16N2fcQ0+Tl8u1Cq+JOi5zKjzw+A8ckaXLCxRuiAkQBHW8RHbOFMF4cRiAm7e2NTX/+kEdO
mBfTpyBLU4KKZXqboO8OMs05Nc4Yf6AfdmlI4OqGNji7JV2m62mNI5nnZdr4fTBd+4t+jL2WtA1/
GiOtsOsdaIB2M3uM6/Ixtq6KvDoaVT+jvR3eA43NmN3kQNTXBhe9uw+GleCuyO2Y2Re+H4IMt1OO
laboicM07CS7J/kDyfw8oWlOZXxP1/OzXuTeZyepQccnBNgPAemua7aV7Q/+pQn/edNOhG5Oqf7a
qEB8kZ19KSBsPpfxwITRxZSIlCYyabDxAhN/xMAD/80/LhqSSC/yhhE9rk936yTW2+Lazb092dbR
sMhiFERL7WFW+hd9pnm8qc0PkwHTS2QemDBMNAfqzSQsJBOhn9Tpfy3TApq1fKwsFzwNldr3m2Vh
LMpnbaiovuEzxF75CsE6w2rF7BCdsmN15u1ktU/9UDe8/Iu85pkN9qlVm9umLMltngIj3G07Nwfl
BaP6mLqpt9cBAN5Wwfxo2LgOncSo9BDDTnrdl2163ZSt95MO0D9B7JCnrTNs8kw2/n/p4RGq6Pqq
J2QwpZF+nXbmgfeGvtFBavqZwIDQX1jMCyLuSxB4QFQuQIeadHKYy8Z81eb5KxnffdQOwb2Q5qsO
/vUnBf0/Ec4hKFwRzzo2T5PW7/dPtvIGza0cCScjwdSZKTbZ8QJaywci+Vzrxtuy4L9rtNyhSaTp
9zmakhLb+haaiYaFJNhnfppgLLzjMCoUx+ToDeBgLv64UOtVMFGU/LC/9lac3ZfC8F6NAgut0AhC
g3Qe3LGWvo+Nf5U4j0H5MZ4/euXHPHlKz0erniwX1sN6yJH0tX0lngtB2uMLKayW8TxML+p8dNML
Q+6S2ekoxbU3iO5eOsHtv36TgmX4cTPBjCJYAY+2g3EZVML3T9zYkrjkzLTMB1276dx02BHC6O4H
xxhffNDOxKrhhy8GA4zvVIKo80rY+cOpz2+7xr/u9I4UOsMWW5zvuAeVoZPuDnQjzdLPli+T2ybH
6ZYgoLyRvUcQSI0nv9PxOjuOd+ma1vTijJYb4uINm5bnI/XwQZA/oj4knvYatKiozB5BW25Winwe
5z1mwhEtLvhgDQ5rYchr21VMr60GuYnorIMTky3dVfH9onLrqTfnQ6XV+pvhf/Z1D1u5v8zEpHGh
RDtfVqXrEc9nVqShgnyfi+wRrXz6GCR3RKCXCK+IgjOLnFS4rr4JeoT+NRk90eD2gPocd7zSs6m6
pESPbLN6Jx1mepBV1u6dgok5JxtxsH0tuTUYz4W4oWkq2QytoE9fWH2zvAlbvA4KZzgfJYX4IyU1
updy361zoU1KvmuvocWO8rImIQCCRd/Mr242Cow5iX6YcCwgEj9LE84XrmHmYTGi//3ZW+XHdwog
O/x14KtYCwgwWd3Hf9q/88v7Zgy6PmJCRcRnrH20h/FrumBWJxexv2I7JUhp2BeBO0ZNz67uXz+A
v/LfWIaQgPAQeLP6xo9qtYSoEmkAuousLMZ3kzgn5bU0fZWMQRFip6md5bDkDWqVloGm742brEc6
twjIm6OZbAby2Nig+lu/f6kUPeqSraqN+mZM3vCvV/jX5+YDqdM/ORX8RdXLg2ZJ8mja0K5hDf3+
mUtRGw8G7LMI7Qp9Lne5AQhECjj4XZR31he2OvOV1jMU+9fP2Lk3/33LJaDPAbrKReoIZe6H/3jJ
Civ2GJlGNEGwF2nltevU1BIx8FBac4+TnadoG/ri4FLUDBemSdY7I6rAmeQN083tTDeY9xatWsbZ
5FbiJNkUJfHYGRGhUHvTatMYHxIURqWPVK6jp1NVgozTbLIphPIvYImA41tjCDk42zKX/uIHMVkM
w+oianNMVKYJjHR0Pwale5kWRhrC0LM3rZdiE2rmKGkCXtR5XHvIiPxgpeR738UtO0tzP9bjvDUa
9MML4rC0fk4DVifEl4wp1QGZNQqE9tGIp7eymfUDjXjrZMcEF41zHdCFhVKP5ff+J8/6X2bAPu1x
6A/uSqM16XV9/3IbdUn2UeHVUTMZ9sP4OC3W1yxwqvvcItLVq7Piqsm02168sRkvLs8XpkFzsW5i
4+CO/nDbqq/FVOfXk3SupskgWxRTeoy/ppvRswSjufHWLFHQP3hvQdF6IkOAZiliRBfiTMBex7NZ
3Sam8ULEsP7AcJ8mC6yDz3N/m/oUV0ZJXuhC8tJ9XpF2yNkVV2ypvjo5L7YcGmPbzKl5XUmiKS39
G1Pfan3aDCN7nsrLsgeRlHsh5ntZFZdKGwTim2z66A7DVkyj91iNxYvmaLeZTIaHsyl4iL+SAy9/
0oHmPP/jyuTrnPkZL3ICBmH549i38RM70YgJj1DXkgnjWesRnI+MnBoYct16VN1utneDttPt3aQh
+tsv2s5iuVXkha+HRzulOFToT7Gybhd/XxQHOEpVcQAmwGECB+yQeB/s5ZDKAzsKyzv4C1jNg5sf
Pe/Aehx4hzg/at6BI/UPWXHMSXEhbHFT+uy1DrV/aPyD1LFWHHr9wK6ZNyaHJ6FQHwKJ5vigyYMX
7PvyEAR77XyY5j6N98OwHlLs+/MxpHuOYNmZ7g4QJgfaFnhCc7JTuC9ZaLZDO5tRPunBnVGqxzQp
qstFNhsx7NvzUYs9B1kyLb/L3cnzpQtRGo1k0U9hmjlZNPi2/DIfyBP+pmT697fp/yfv4vbbSiT/
/h9cfxPN3GVJqn64+vf9u7j+VL3L/1jv9Y+f+v4+f38QTMOqf/kjV9lbJ6T4qn78qe9+L//7749u
80l9+u7KtlaZmu/6d0gT77Iv1fkx8HesP/k/vfFv7+ff8jA377/98kaCh1p/WwLv/pffb1pTWlan
77//+df/ftv6RPz2C+R8OX6qP/14j/dPUv32ixn8CtKNsoFxOudjy+PDML6vtxjBrwCwAxcU3TnM
abWv1aJT6W+/aIb36yoW45xH2xsx4IoTlKI/32a6v9JExFq4pg+s5wn7l/96bN+9hH+8pH8jwPNW
ZLWSv/3yo23ZB80HCo+RMXEUdPrRl3+//EnNG/u8J56ukCjsiTMYlz4L6Y52L7o1WOMChKglSytc
eXp4ktRgp3w4LDLtU7Mb4d+oXi8IR/LBpTnMJBhu5bHhX9CFGUkyI98pidpeGAUtE922LxqA1sOB
3W1nXtRFWn2d8a2lT8aEW5KwRPWgyzJTYW4VpkAsIaQRac16lmt60GwVHc4uQtaSwY/qc6b4hDBT
b42+UwFGkujJIrP0vG7HrtWm6hpGPwnzsUpI/FEprYfUycQd6jaYskYvPBzQNg3hkBOdonebMXba
umZRTTuSYUi69JJ2+DKYffXWt7723Ok2NYpRjNDPMqGn+bPlz724iSkM9e3SEam6bRx7ZoWqu+KL
RsPVvcoXIuKZyJcdO2q/SJ1NkdZpFi4jqX1brZ1Kj816MlVhTy/13swcLduDUHW8va+1GJwY63fc
qHr/41jKaXwSeiAvHbPwirBWfhqErgysYVc0Dakc7VzUL2svyicWV8uXzdjwNF7kI0GVryBXSS6A
5yPLVd2TgIT3ZSlPLYmX9bvTNu440UPqW6OI+P1MnYoAIgb8D1xd5QNZxNAaJ8AYZGZzgo6PVR3g
q0So3pJWqGsJDJLGsEfjpbJTz3wZjWmlfNVJm+7q0TGIDV/qdjrMI2kWN7FmgeoOi6VW6mPJ1ulN
92NGhUHvmklY1rznIs9p04+ZQZOHXE+AHAv4iCa0i1QoeBjd2G+CaoEqZQgivK4KVRcJomoD69zg
JvdjAI6QXp+XPCXSdr9o6LneF9SMEJB5K1Rb/mBR3pC/JUnbQzA5MGEzvWtEArkXkZIj4PradUbM
MSGMJHBKhsvI6LzmwXYS+qlgApl3tJ7CfiEMWrbXemnY/cZzbeT8/mwHD3oyzMHz1BqDfW/WATVd
EGhifqpsWyPkYmIzPEftYow4sGvLN6IxpyOExpxz/z6O3bQ69UzF/I8Z+cSYs9u6rC6KxEnZK6vM
e7Pk4KR0eqo6fywdA91K1bU9QAzY1u/9yHAvDqU51UsMW18r6BBXY9d8zROafdfStoSzMQMNcafF
OFhsamd2HkGUijoUk91+0hiVvRjWgmF96WerpcGlQHt+mR2jKYk+muA3anLAFmF6LGOHuewnecFG
GCRMzoSAeqTrhd9GbcOWmx2HESMGApfgbAP6lHDRezSy9+6ScxJtF9vNLuQgmfcDPaMbCJxuJmM2
j+PGwrzg+KAhgzgdXu2SheuoowGd+fyXiwP7Q8gvwdCk5VvlqEq/9UgCJMPL6+oqp6+ftN0FCrEh
hx4SN8uL1lUaEchONvsl0pARfTzd8GI8mnVm+S8E+9Vo9/IqTZo4pGqptLsKeVaOQDPL7my0a/1h
qdzmtRkdVFF5QoBYqNqGiq/Ffyw2fO4rNGlFVhNroBJ/LWZNAvCOJcZKSV72ZJk7b6TfFlrkxtZb
9OxE2+uSiQ2kY02bWLvGptkWcaqL+5a5WUxAWjfcB7UvtNuhEAzwPTUNWSiLrJI7NwY4gyfCt59c
6ab+Dj+TCcZXmgIgf5/a5PLREJq3kxPDbwh0Ma/hwXOVUu/MMUofz8cSoS3CLQ49hLx+1wc9mWJS
zU08nhxPDG385pV8bj1IY2a9Ok9JttH8+d4Zhxm3vgHtXC1alMl4JXUFzKg+kAFi9491VmrdZadG
oqYzYhn4C4yue461bOmgTZlWtaU1mpGArhV8GhwaCnqYYVPlj9TLPtl2WlHNhEb72ody9KZ7whk6
1sB0djMgo1mRQmmwTIatBr28K7jp+KPaxZteBpK/uwhBUaYuY9E5T7qk3NftpLnTOkTKUUlQenAy
DL/LNyZhc004Z/DbNsQlMjaO2wJSrV0i1WEWwdJ64HW0vZ2nO2uWiWxZ3fdW4iIs7EdG2aiB5pHh
s2CYfzUuuLK3RCuCgT3XGv+rmux/UG79d2Xb/8Fqa9Uc/vfV1ppMJP72b5sP0f/7c8G13ulbwWUZ
v0JgCuicEYjloYxgu/d7wWX+isrXNRESWJjoUEb9o+ByfrV8V0dJTE+SggzBxh/1lmH9ajtAFvDc
0XZjlTX/N/UWj8JbO8l/bPN9/muTsFP6IrQ+HWq/HzTRKYu7SlfGXqW6Zs2zQn0K9HbTVakMmw7I
ozkt2VFTSwfPyDqRBL3qjsVM36uPpgm0SOqbb4GGtdpwO/2Ue+UStvZcb3KNWAsD2ReYEmmDkxA4
dPtEnBw1O2GteWrDmeemXL1ay6xvZ3qMZagXHRG+QS037Myofno2t6Y+zjsnix+d0ndOPcNeOgl1
j4pFb07nC3zi7SmYk5sGhXNYZFKx85yJibL0HafpT0nFjkaYyzspch3N/r49jetdQKCNYdt3+Fe1
Mj6Ilg2O6pudJ5yvPbO4FqNO6jBUd5ITS3t7qgzz9wtKqsjqY+8w1CWE4bln/gf3hN0tSix05tu+
INTFmBQTuHlc6pNgaZMpXtw8nzYEx6hQa0ZE3UlFqiG0nmt7fXLgr1tN6h/PV/KsEafzV2lX3Mil
MHZCM8SprZAsKHSqrLbGcNT6e9UNbOBXcQPZdidvql70CqRYoVi4wGJHVuHemon7kV4SuMTkE+XT
HBGCTZ6KWhjmrrVontkhJ90mtBxcCEGZPI0yXnADaszqug8z7b3tUhmQ1U34RggSdLVvp1o7xpO6
gPmV7DWnv/FpSIaYqJDKycXDozzd1v3XAF9r6Hiaudm7gXnLqoW7X4O6HuiuFSpk76dMlSBjKMBA
opmnWarnuSIKJPGKW1JIO927Dip08OnRqvCAdCN5IjqcYs7qJpnoXbFpK+PF02rEfQYEmLH19tQ4
t1lvvsdLCdnTlbxv7g+dN9gf10IrcvsJCLosu+1Yorye5BfqfPKcxejshyp5rpFhMX+n2M1WwLIW
Nyy9seLkW0/RvBkIXovKBL+Ap4lrdjtIoQwMpV2sl5EGab33ins3bWTIABaAUKofZavabWsTLQB0
cKNkMD8UXWNF1EZfmqAYOMGSQmC6cnoqvTt/nhRicONT4zRd1NOo7itcKbgTduVyNPJkPgY46nS9
ee4G5w0mrh+SzvzisN5D6RuPo5gPA0tANCzIygjtFbt5llFlNcXGaZ/cxJ4iSerkZpb9taZ1x85l
2FIMTRHN5TRFEOETWnPgqHMSUNgjLEwFe639yKeAfPSCvb6DI7AdmbRJC/X6FCkkF+G4WAw6cxye
pO5GXX+drw8i6cxLFaDg8DpmPAm5XqMrLRj/1imWdR7OBcZAzavDHNfCAQNQHkqL5lPdDkNUu859
6ahrMq9DXyQaJucaH8ZEjFLpvEL8ZtD/aJDQTeO2p8B0CvolmLm60oTQ4Oif01j7okiqeLYlUr90
gG/WDMnJC3B9BmVq7d0mfm28rA+rptCuiH2TqEmItcvGzqbvkwrkLUCjkhxyb/poFnF9Uc+9FY04
u4G5RyYn4mvJ1KoeFjucbV73wJ8KwGJGjNBToKG0g9s0YKFcUJlatN5rA9RT2XRP+qwqIFa+ty8F
70Q9HaOcIpIQNT+yRX9kbbw3/Qb/bclf1zpvHoPyDYTljhivFu2mfWmOA20hr370ZwLVaaqVWxrt
SI7SFoa3XDVNwZX0UTqAcjsGaBBgS4n3Lml3cpmHzdQ0xZEFuUSN6dw7gdjyzBD6V9bOpkKB3/nN
FM6Dv1eDMYacwrA2INVg83LIUcPkhkeoOx0EYAQNSpBT7ZkIozrIWeQrf9UnBzfHALXbMuxIn5pk
YxhZv+mkBeGn3w5NgDgfP501giCLQUEXheFHO+Kfm62R+Tw7TGAuIGGSDpYMJNPm2HHdyKgd9xBU
1VXV+29+MTIWrlOmbEPysFgOZdNgx7h4FdJGIs+GtH8tlPWGSFhlJgnIhvlk467fALe9D/BOQm3F
E6zRB2G/uXWFtLe+OagrehZRycsrmiF9NtwM4Qoq2gIQAlvKj64ub+shA6QQ63zuivli0XICuquH
ulygf4l6t7R0J0QinY3uK3nIGou5fY7TSmvbQ6xjhA9wzreWs9WsctrExoAas2ctzsjvDM2M54Kk
sZJGg2fESZSI5XNpvNMHXgb/lfm6HvkDqOJFreaH8T5DbUFAzQc9x8uIxTy2WxEFWXzfZVqFe9J6
86Z+Di1TnyNXt7NTWcsPmhnGxgQYRTCEm3qCUeiFvwItevKCkcVieCfdr9mMgQETJQZjPZiUuDE8
+1DMmY03bisrC6p0AI1rdMyNzn6KHqbYkKdIWp3StQ3ZU/zP/tbOa3+H3hzXMMzmYNR2DNOIX8lg
mcEmSkU2H5zRe5us4W00tI9mQVSu7DtQaePTOBUf/dpujwY7XiA0bMQaK8y8HMtH5+w9DNYasyyw
wJa2mZgsL/7w4g3eF/oa+qGRDH2K7lYnkyvqHb/euE0/n8yRwExTXnSalkWzrPH0cwI1y9K/ik8m
DMl9bhtvVQsdjToqCzO3sg9Wyl4nb8CIWxKUu85rHOhhY1RLBOMp35oW6vx6EnI1mbwFZfU5Z94c
tkumthBGTDqslt5uFj6jRpJR/QTqgyaWJmRkxxSjZ6gbNw2lEMoSlvx8srodHYfN0lafBy1OSMjr
IkQJWwsgy7DGMJvUNlvpsj+oHG1kb99cG0sTRzC8nvpRFmGVtgevLMSOmf+NNUzqNon9cJFChUUx
Bni9bD7ItpZvArhKW+ag0wa1xrXZGDCn6/phhvYTJZZf7uinMTnTHvKy6sIqFvqOjQ66L7dON5YW
xXpTnlDP8HL6kvOGJJFxrIev5FRsQW7RRjedO6Dd8zZmxx75jNCiNrP3uAgB1pW+vT2/y9Y13uDp
2MabcjHtmybuNnoDFyPTkw9UmuKIwOYNR4O/i4vlPp41PRKMHoTgNJzl5Jqyf9dR3nlfq6w26U5B
uG4qQ20NYirbRGDu1f084sPms6h42tLvPAYm1CHWQzFTubXmTVuZ44XTTQyrWdTZBWJXzxIGg8ws
kGlkwXvpKcD/WX8YawFop37g/d6txQmQ4eUZWTL0bDorihYOkloCmQlyUmINXUBLLHv+Hnwe7DU9
4W0qqW7dzBgB2k3Obs4tcVUE/hOuQ1gjUEKa1j/O0kBjU34IzKTZGINiVYV2OLbCuMiF/UqvFe0/
G/4quIhJDMciSGKDwn8dYBHjw7xl3Hh0teyIEhO9WHrILTO/cMvPHS8zzsKwjXszisfgeWwD3l/l
SvlLmmiZwe1BQE6oK/s6Qrf3rPK0QqViMCY1FmRSudSZoXgbj73MBVppijV2vl07j1s/dvoDXTg9
1MDxaaOHuF6UVZS+WTXdWmMZ7I3R0mNiEt3gKi3Z7daBuTWmNtsY2l3uQBSwx5kAaFVHltfvpJvJ
sNesJWqpo+r5earGABzlSLf+OHhAcC10U3hf2k3uzHMUu318cl0dPCCCEGIz6rDq7GxDxrhcmDzX
tgYwJN8mXYdSefi8TAtMEHZIIMw1gIu5j/EmpUNSr1EGRThqaR4NdLeIMnfzLf3jN97JE4++9UBn
9/02n271YWnYLU39zuhNRpjup9gvYTukhBXJJt7oMy41oGv90D+7uqIGc+yr1q76S/xH+9S167XR
plNkNg+pOfDeL2p4rAn2I6+Y8p2PRm7nOa8uVnOl3RVMLkezP4kFVBy5UYypfTpOBQbQwQHLGXe7
zCr0C7jxl1VCflPXGgZZ7Z0RBYX8IBGVubGariZ9fFuwQdwI0X/ulUmYF7qcR0hSg9LEZhoKl0hL
BZ2ZFIGdFhTE4nqdtW9ippFIksmr6rTsJAs8iia2zsaDU1OOkMTcFkCk1ePWcxPBpyO/TN1qQ9/e
O2YqfaZ3Y9wMbolXFXv3xlqIwiFGTKOILvWQ0Bp06oNV7WeA47sFHSs5LcXbgD0kzptHzcinzyrI
n1NeRITA0j2IBiVenWtPqTE4d4kCyOofYvygB7yQ7BimOI2mJs4+JJVipoeF6WijLmsD/Zq5Yb1h
jyE/BEX6UhWwnnuQoNZgb9uquvBqdINSS40op+d142krNUELHiDUI3js+i+JmXU3MKKvatd/14Kx
vbYCYpkY5YtseE81441A8+Ay6DwnnNx+2HutofZcpS5N2EsNA6tOrb+T9kYnz0EBaaRdjeQZy5dN
4Vb1w3w3l9dj5eT3Y/25XwZeIrFcs6YPJ7spTfI1MMXhGytOVfbeemIJYwXF0mlclyRbdwRFMlUF
G0/hROdvni+s9eZ5DBD7FX5mX+r7P277di85j+6lSAvvclha7FnjymS1hpa29frN881/3EcZIP5d
/cGs8u73n2h8pw0wsgIksMvW/POdv/3HnWtkFySiR99+8vzLJsPk/hnzKnjYQ/Xtz/jjEZ+/+vYo
WoMGQewF334ELR33O9/8+8P36wWrMTEDfzzSPx74t4dpzh04vnw5fns855u/3dvN0fNoo7ESWXii
/nguzlddjY5kK/+TqPNYbltpt+gToQqhkaYAM6lI5QnKlmQADTRSIz/9v3ju4E5UPj4uWyKJ7i/s
vTaUgbAos2tvfMo0Yx2z6nen9T+SYVruBf8fvwzXN3mQwDHc5S6zMJ1ZpBlACAjuQ0LGt9Ikqq2W
zAub0nzxFa1qKkaMOoYHqzqtBgJ1s4e58p4GEHyE9GAkXvG/OPYDmobqvqcLqjXkBjWYXzrrsX2k
GW2L2YZP/31JRBqz8Akf/NoOn5wxCXCMQwi7/QFjMNKIQqLlLISBWoSi3/pejyDBm+Tz1IDYXGNn
6v6AooRk6tbhNdXm11iUf8m5aQ7OKN1XSPjUOAHWuf/+c6nIThq59TrT6PdNanQvYyEHRtMnRecY
azmqt9QpcDF6PSafxFKwzWiiUkNC++tmGa2tsz5PJfHKgfM0TDXFbbvasHpmB3l8cdROvWwRfYsY
5U+ELKR+oIw4i14Hj07udZtRCPSbhTZJTAzwFNTBeHH6SgJDJuVI1OKPMXYItPVggLhQ1ltR+Gtc
rIE6mV5Mgkry7pkjQYbeyW788CEwWEgw1JNRTs7eMt/EyoJXxF8kxm4bgym+ppp84GG9Mw0sa5lM
HttG529DgfbYzNZ/U2U+6YooGmSUxh2Kmyc5T/a/0KQoyKZ0OzqWcVw974PGKsJ2ZP3JZ4jNc1kZ
SOomA0lT8M8MmUBrf26/CQ9+gDwhNtijMMaYBlzdhpU+BUi2cYeh+O5vNVKYfyp0FZNoAzDRVDrm
IrujSqSBS9CynryU681rxHSsfAChbmLej7kcf7203+Mx+wro7Mjos5gqNSQxiYRKsF2Cp0qL5tAj
SY964dhUvGJ851UBEWbYX1bbgc8K+UvLPBvf5hbtnhmSpJvm380a5hCXmLdIrJ9kV16Kuq4foJmp
o90LTr/Grq8ODnimdF5P+mL+F/vcS9PnBTJtSbc4UK1WXfbE9u5Yo7eOFrtKNqvvwF4JmDqqwR2i
GS7MpTDEB+x8mEV2Lk7mlP8Uqzkgqs+SAs7PRCvyXwVolP6ymUySv/wBl2pj2OSDyym4D25f1tDv
LjnvRdeX68YlwDkm5qdGWO3NwNZvSWgumaxop+CUsktCXV1+SB67fTUW69mub0Lv269C6TNKUEU0
tJz1heDnzir7VxE9ejB9J7u3zD67x6V1sqgX2a2RNO5eW2HKO8uIvZXda+JmdMeJbcbGSEOnexMU
GedGC7PjqQ+t6Wn2zCzW/fw2r3yqsttaZxmo1DNLdniks/eiXMV5YYeGmt2677vM57rHHYk8qI9X
cJG6QIGllvpuQm1/xUbSHZ1UeNAalu/Bls159trs2emEE7d+IfdFraZLh7+6mzXDvHEkEG7VHwXz
qq2eJZMpIfG0YiR7tJl6b8qFal+KW3J9DqKZz7zzOAkfKnQADht+MUPaqbpf3YV+WxaKBOc12DqK
Ie1QQeXuEB1HLuySC22vAXjGfbdXfCV545cqIgJuz56pOc2k4Rx6w3ofjRQD29Jn5KUP4bWcxpBH
vTYoC6rkSit6DP0M+LWJu8mY6e0M1N+7ztbLXZ29D3kCBD6r5LlrZ2/rpzSHZSq/hhRitNEu7Wld
jCtOu3Q/VvyBoitYMsMcYc9ZG9F/jonKD9SeKIXnkN3VCSmkcfrvV9lU8j63zrDtG984VeYPigfa
xDJAd8OA7W4gcBuNA7P7UcHLyDPD21v0tSZzUD5/BW2oYz0OKyBth0F8uIT2aU4+/WkCSYcg7i4p
nG9XoLwvA7xCfrOVKHbZ48v2uSg4Py3T05GBdGDDDiwyOQ4Ourf5aFTzfE9gTAsXRL2WevkX1H/D
lmgBslc27rxmW/JTfujupvspuRHghhGU+WyEFyTQfIHhcSAi5ylrwEHJ2xfleB5Dp0RGI5Ncu0Nc
6+QQlAYpyvMSTumJ9y/qqtU+22uT76ts/GTfOd/dfmF2lrgVyrjAWn1xnL8shKc7Po1xPvvq3qew
wuOQCTjFrnsnPwbtBqcm1CNsiOpz0NUhbL3voG+OuHVUHIZTnOfOHPlNjnHCJOIF3UWIyWuEVpA/
dA4vVfFKmmK28RUPcwaDzUg4kjUQSpj2fTu+GmVBn+KqF1PWrGJ9Bjem236t0jyV9DeLb3+vSKi3
02iiYGbyyHwKJvByg8ONd40xHjM2f4MbPuUm9ktou7mamEGnmARbmf+ooHhVNRPzJBzOuAWQin6V
CUOgyCOVK8ac+xAytaetgNrXgAsKBJyLFRV6wIJEL+roK0RpQ33FN4By4p/r68iTb0HGdrIY58ey
IPicOfIKXX2ktfXzLiMFAhyJvHFqPBjsxfRx+9eLpNh49YLWWKuNAbWhKjo65ByKSvio/RrEW8HY
xx9cDhI4P5xtG5egW6SlAfYw8zGko2HyxPXskb7brUJCvzk7Vv7hOZr7YzRVPHAzmT3WDgsIme0m
rFeA5JeYqCPDuaHmGzxU6/zgjvrqyfaLNuGawlcC4zQz/g8h/M3u0baxKxLndLQDoCuj5nUysJXf
akoa8oRVDnP+cqyefFIITCbL9wlew/p266YCi0Ttijdmi12cti/eYF2YBg+XBMKSzmHj5L74nW5x
RWkJ4cIMaVdSFhZRO6P0t1z0F42jt7XCYansuLDsf7nGA9gZHM7V0Vzbgg+sfHNFquIX1LmED7Xs
0IE0Jt68EORI3Lvs6KMHFS0B06cWDu0qEQ0uzl1ZPoWGs52LyY012InIV5MdTXP9HpqQCUUCmtNP
1RNylekwBfJmWTM5lacoydYzZfUUd0vlbHjejNSZL+NN5Y7UyKZy+vIUEpQBAVU4zd1zWXSHNICH
A+hG7g2veujdHkoJohQb/LiVg0+hZsNeHwhBghG8f04j3fL5dRwquAKF4Gx+t1zRRGItl3pcL3y3
0TAEfFcThTncqx0LSSZMteuhS8GMw6XsOojkq3E/8O2c2nTegiZ/k5heGe4yaShD+ylYeZ/nd4FU
4mAxXWdQI/62vbguNHJGtk2V5x0n2rONa41WXDQT2hKfoSbPFcZG6bNCH5Lv2y5qq54bZ8LFwF3S
EPJ3myROEcAk1jBcEVVzsWq/3Ng9GCk5mp/It65mMGRbv5noU+EbHBP+vrhIWYjm1A4Mzk6dDMJ3
6VobPd96TSMX8C9U9Z65yopR044gcgNGgI4hjisYiJk/t8FLgaFgVhZuxZSUu3pOj7hHvo0iHzCZ
VvZRJ+KXtV4YhRVpyTYjrefVdP4ZObdUbjK4MsZdMjb2ubFDAia7nLEDNeW5R/UU2WyfDl4LqDkn
LC8poC+P/giCrqXpL+WKnWTupnvO3fUOMZGH3ixLEHqSoeVOUNTc7o5AUT5HllXyLgfc6Y2CnqqB
9bW5ZW64MoJpCSNoJH7EbXnWOC3qpfwCO1Csn2Uy/Ygca+2Y+6cu7T69iYlqN9hGpAShCf1KdGJq
wBHESsBSY1IIZXB7pCVW5EW3hA6hEfNx4h+GcuzfxzGyrPboiTB5GpTzJpRMT5XXgkzD9yhRvoYp
Gp0wCXmOHXbJemF5GhhNv7EXsPaBD1UI+0bH9irgE+SEVozwM39Ip07GDvq+OPCz/NDcRpyc2qwi
ozLwu00veeyC9tGiDY8aYF/7YHXQGUlf7vCfulvKl4QN+iZLtB2jRvfJgPSaqGPyvklW+dNn9XNp
BDaBm4u4BTf+Mz35p/dQISI/PHgjr2TbNC8iWO6sTP3B2fNBXt8FXhgjwFoyBEuKndMO5OJAlu3K
6hmrg4zFTZRb55jtTC4S4RbNnS3z7zqz34zyYe3a+yKjMGFZhckh8ODurHOIExiRW5W7a2TO4V1i
VT/J6nyGDCEy0/lgoE2OXc5qt/NxlfRtz9/MZurUU5VIuHFHW03lZeEDH7dkwW+o4gvwFkaI27yn
oy1rwrnZiZ7Q6hEv4eKsqpprPfbPktkiDIfqpPryj+qcDhtrujVtrN/m8DhNQYcUqGfSa9IlhGW5
LV07i+HheYdsXdvIG7MwLhvdcbFSaBdW+FQXGN8h5ZBFCjYQWc0PWaUr9zKxHFOebbygUSTMGI+t
WZjxyrQx7MSb0bd/SRIGoGaxmrS0ccwCb8vaiSyzifeMxLFvbFCRm+k2QqZ5ksbIN0NhrRmX1QWS
On2cZ85sO6/yDVFeAeqK4epUVs04MVcXZ82NHZqvhvi9VNn1Vi2sFnynoA9Y3B1NpbMJwvxP6pj7
YoBsY2ckaKcGJ07K6x3Un2SOdpsCFUVkLsmmRSJJqoSSOyaJ1FLZvyRXMLuoCxmhshTLg7BaIsRK
r0wXZ9BTJpdtreCZrkVxP+EavO9uv+JUIypH41hK0TLYPIT8ZhDafNpLPMv//cH/vvz3P+xS46Xt
J1RK5Upi0mK4UTBiUp1lSOUowytSmIHczgq8asnOhuU7RsA/biGLrc1suM90QYhC6W6MZfwLN0BT
aFvYtvUj76g4G3VUhbOzgRiJDs9J3sPlPBazz6E/ATFLcJHkCBrU9NdW7gIhhHS0sGaQPwi33pgl
3n/DULGXDSTaY5HgVx5TW8UNmyQED6GsctKUf3Rqv+lACKLNM2qrPC2587vsXJnuWy7R18oK7jAt
ooocBJBafRlUkxHBZl3cF6rYOiupNQ25hPeMK/G7ec6laEzzPmi7fWXlrzIzSCXpaB8MghzwxYs9
AcbigHere24sk4DYkGuyoSJCEJk9SMbSSi3B79SpD9VN63MfiLtmzcONqZ3PKaViR1YbI7iwMKk4
V4H/MwqxvW1wMld1iiUXyOqiUeYMtX7gbNqxBL8FW4UXT4Z/q9qWu6kRHHEdTCjvp2hv652GXTU7
67NLzu8WNRMFnbNQ2g0Zzln1rViF0Z4+alu/YXiHJpdUy2Zp8h82LCQ0Va+6bz9mk6K97UpQMw6s
dA0+DcRDIOfgEZHxl9DkIXhYBJOe2ThSCs2Q3/KiAGVeXX9kLKmyhnTThmSD1gg+bfnhJ86DLe1/
ymHCmqh163o8jHUhrsY1hwAU45KHLjXaoFxrfZ1yFiVVUu76wPnCq6zAIlSUWw7xU+3yxQqCiYz7
a9TVs7b8S9M4P4qNC5sBwtbbUR4nkd0rzyp2AYGfImjJD2zz16xGCeIRp9qG9ROogLdFODCiVgwC
Sx4Jv6q28icDmS2kefGT1gUvne99YXP7BIwVQsoC5ie9Zb55flMj1PYw5INxKozkuSydX8kztxlc
8e1ZqbvpSH1dvITFu4Cn1tmPSnsXiUEa+a+6LySEjXX9q3sO2Zbg44gtMMjuvkcAMRdbhGH1ruq2
de/Bzt/P5fJLQCObz9lKtjyAyBXLEt3PD53ivCFAXB/LFeXpBBZkmu1dc/srefseGPR85KPN7t9m
T+R6otyX9FexRaBYH/xr6RbYsDAP8PhplmogC1qm6wav0xCZA+xNTxfEWS8hUzklLnnSqeeFKrZx
QTpS/xHuC2QjEZaOw8R7Bx9nRCmUvoPRwOirF+uhVIzqJ+m/egritOK4sk+5OfmxGhrjLccKW8O8
/F00gv2bUChTxfKQazTTJuP8B2syg2PuALwqBjNHRKOMCAUcsatpZl/Mm6SZScyjUdfrT9P7T8m4
VtAOfPLJuBS3WVc7UVsWmkQ8mTA39ocX4aOaI3akn6z+ZRFpsltIOjxa8BkeLQJDY1QLzc+48Reh
fnwHs1GJ8VqlnDCVJaF8l71xHkUVsOd3/6gmGFCP6PmOXSrhDm7yo+fuiqyqfpdYr7Y8vf2lX7Cq
hahsugkRLck689lLKEJTNrxetjg//kS1arqlvKbliSz726QFCU4vgidil6Nmmo4jWrgfPULWWz33
JdMGo5Iu9Y6OCIbHduLNchqr+aHrFOb8zkLiSd+icOtCW29LsjIONRV9DNbtrePq9LFeMrFzBenl
gECsWM/1uMswZ5B4tXcG9besTfZKnKD3c29Uhw5YzNYd1fphWPT8QzYMD2xfgAME2kdtAQuFWDdF
/9YaoDAnByDQuGZ6ZzDG/wqGgHqdECSlU8KgHcabBqyJoZPt1oAQtspUHVKfXR/e4xlOAF3Iovje
8mY4pa3Up67ND5ZZPBn9ckgSvKFza/xZtTzm6z0V3bkPXXmy+4FoNjJH0AQZW0EcCvihEQwqKvug
04e5U/cdusgpyYNbd5nzTdHrVyl3mIuZykqifhyoTCEO2szbUDSv6pLiFNjaRc7nNbdfChwSS0+k
oNUEALDBvEBZoJkXxJkq/dJbci+V0JdS5dt6mRwUifV+9ro5zlvCHsBSll6KWCx5mRfXiGd/BJWp
FZTs0P6uLQsccmW/DFhpKDABnkkoGpdZ6lt9uiLDo4q8hEjNt1qEX3WHFwNl1L5CCgfmQOD38I+j
6T6O3vprgXde5+bPuh5Hq/0aIJ6pGTnBgGim1MjKGTfh0WHSE47ZDoMFP3UorsBudOQy198C+GWg
wyR1e0Ni3fiueCV8PcXO7HwwRA3RlfWTL88oUYlFq1JrU1QUIMbqP2V9FTz+9yXoFY6zlu35UDdn
0Yn2abVYMYhyG+TjhKaUXdoq7D0yQ4gf+IbKVjEHTcNtCYXm3nNeplJgpHPlfT2yTMYmzTVUNczA
ife1rezcLUQQ+MorkW+47zr17AtknB3D6bskz5ENypGe1u6sJytpPiVT7Il3fmOCiosmDdF7GTZJ
d0t0YAm5EU1bIrHNfpb+M0zabmuxnoyfMZ+31OTG25Ba1l1dPjpzaRw9CC/k5EaZ7RrHMZ9ezbWk
yCkqi6eCHL7uBqDIgonEHm/Gq6P9M7rDjUXLuQm8at4WlZNsQ7vDiQCVjPlGQG7V5HQbxyZ3DtFC
VoWbYfWYvyHXqFJtHG5rl6HD9ERBus9mS5+CfWOq8vFGmo34b7Arox+LxsLBY9xjI/tZkna54pxo
IpMt72YE2p23bRajIwxfwmUgIKdhJW+5K4Mdh0DFhV6/Ab4XIaxxOS3nrTtNV1WP9Tbg1i8MECK4
Mboj+WmHwFKvSMDefasmBVLis6pYog1v6YQ/KfU8RMI+MWO9IBhetAsef6verJXB0YZGpaYNGBaW
3/PKUWtx0j3kc3UzJEwPWSleBpIbiLt14i41We2lcSOc4eR4+sGu0v6kmn3b39QjIW7/edy/jIhC
yGV3eQWQfBT6JamcD9kEyQVgab6p1zKM8S9tp2mhhWJXUCtaDIbv9Bmo5dge93v75mtP+mlbWDM0
Rw+STmFtwqz+QfPvXkrfOKsFcE1bkASmKjCwHpFmnlMSaJUsjEuYHJ2EjUDDJufQKh2iyad9yqES
ge66qwbvcSqc3dB1xCBlKECZnYJSn+yT7otfXCNFXM3NtJ0o5irlD8gHvWrjsty7+/8v9qyTnRKM
UDqDswFfxrpL+yR98Cwi3lTlnT1r/Za9AZBgnZqtKBxoHdO1V/Cbi7kBtKO3s/L/1TcZILHs4bZt
WhQgZl3DHzD7eNL+aUkkIfON5r8qFJZi+kyYCcVTSMlGdjanPoBzNIt4vFMQley6aF957SWLPmfm
n63AsuAqHTfomVnO1/mzzDG4Bbh4xxFPhpfIJ1MqVoamP0dW2j347nhbKfERG3LvQBC9Rx50Q4ze
c5VnPfnd2abDwyVC6w4rBQj1jOcgQazatThlcdEAAetbe+vlnTyMrUaiwGS167HwuHU859BBdBVe
JSO5nQoX+ENNpDxG7iYe9rOZvE2Bad15q81bOlLstc+3YYBmcL+spgs5sC5jN6s/Wqod8inQm6wo
eTNv+BRJ6m3CVm2CZcQguPAxWzGDp2Y1MEr6kOvqnsDaIOLmM6pZ8pOkS8oT84xooRDBE4lTrEAI
mOe4aFyBwGqyWsBzcL6DBFmVQcxKjmntKHK4wIZf/EU19mNmWRilDEMR5nePlDHt1h18A/TAm02i
W4SbiHUD6jmjqu6o3In8G57kGNxloaIoLJI3XA8DFNz2zTer6iHPfgtWnZlJJE6r/fCOedrfxs2d
q9I58Vrw3il0/WhOzUuYMqh2MqPZZf1vq7IlHqcOaD816jA7Nco0dLNdrd5VWILyDD9dAOiIwiqg
LEnx7DaDjulbNTIZqABMY2xj7ggspNB0K9pcRUOaZnlI+6Ji4bYJdoT8NodSx1Y6r5hFPwqX4UmL
PMdwu6ibXePUQG3s3IOVuFfl96+skn7KTOQHh9EPohEycEaLwaeu2azop2YsjhQHBXsV67FM+3OW
rWWEAXBkqUUCXQ3uSd74Jj7yFaahLZJbcimd2frIi7FlC0GjNSEpb+zmte0S1D4+uIPGAfKm1Pww
eyX6k5SdzIyj9lbzHeaRDheeSsytIiNDEi2SIg2fS+CdAqAAOoHgYEi582XnHkNC6dCW0Kq0PRsX
J8k28uZD7UDUuhLheoocfM6euRWcTVNaXyFqQL8N3twKYMAo7acpzDq6XogLZfFctHO3MWzyPpx2
jb5JHj1rM6kOM40r8vb9mOBUTF3v3u24DxB6grXyQhQleb9n6v6Hmwolo9eS8qdBAc2+jAvFhzbN
nynn9gi7rrS5bz6pOGXQNoDOOjbl1d2ceowRHDlEGBTxmyu111boRK8CiSQKiV8KYWKGn/AioH5i
0h+zaPFoQymjyvWUGw7Nj9LEMyJ6EmyNUWo2yc4OEFWxzH5LOvfNn/Lx2RkHbhpmUPM/Pqcm6b/s
RBHiCDbQLp0V3rDR69+C1SXJyLwdADAzadb1fWqpv9bMDHSeOS2V057rCnmrsvmObCd/ajvxz2IB
DxTDo9wquRRs+wFepMUD1iKqb4mbAe0AG75uIg8HByI124pw81IWjO4UU6nWUQdVuhnp4ghwh0oP
RqcJYG+s8GQX59EQjBSqVlDnYyHmSImwGfXAGnEfTEZ1n3q5zynoX91Kp/GQGg57rXXX5TP3e1AD
92tRbPiVMzBudQ5BMz0aXsPVlldvUlQ38Uqxlc2axrm/HnMLr4aW4R2FCxLuCsVK+mwkfYfEt9KU
AwVayVIBWNHBuxY2bnLAE5YBo66rN2OQsKqp1SOzK7lNbksZApM7W1rY3bgnSt4hYBihF2ULMniu
AEIS8iRCmJ3xcT4kxW30lvM3ppn3trRdv83a1ItvTOYIPzObEweBgd97D8ls35sSgWPgjUmEA577
xRd7yM5yAo0cEIjoFfVJpT2NtmaDQVQbT2mQfiXJhCa7a09d4my9Ed6WNQQg+gJsqOTR6JYztrLp
z+kIj65hftZF+F1yz20IWt11ujuMtwczCU1G/a1690fOtNw1t9Vgb6p+/Ggtf9zNcjoML3bCzEza
8tQuy8d/P13uihGxbIGC3i8/mkrfrdyzUdEzouqtTcBMs1r5GR2z3+EpgfLA9G871s7OMpbvyjMR
oHanmtnTJZyOItxXxtXpEn40zWkY5j1xiQMOgQAGUcCGMIZFSsBePRLNDm2uWu+6yUCk5MiorybW
wQJRIhOn57QrnjkteaP7jlF0T1QOvgOjRXNmK9YIGl9S3JY+Oxq1fifCp34b5RcNRk/hND812il2
bWKF0WNqlcypjOoWmvk2O8MxH3liEMof6IYynENuGped/YwA4I+J+mxly6cXcTf1aJIadzyH5WNl
h+umTvCxSQ83dWMb53qcgczoPCIyBnzgrea31w2jAXbpzU4x2rFLSeDA+DGHoYI0yspT2w+omfEA
gEtgj0GYKGmhocU0sRXr48IqbStMpkxNtXWCE6jAUEDpWW3ng99WqF8Sb5eb3ZEW8zvbVEz2IZYT
pR4qFj0aFUrseDkTYEUN7aEEM/K30ZHQzNOGQQk2oaghkyBRKpqc7xwDAQJdEbHFv5Sec5zGYtkQ
4o0A4gpTNonLPGl5c9g4rARUN6q7LsbRgZ25MdL5KmzwYQAmwREWd0KuV13PVP5MwNfMMQ6pcn6E
WDuMPgjIq+wia+ahtuTDpEmzzjLxoML+De/fY9+hDrPqQW9GAyd2ns3n2/sPSkLCQyQsu2oeIP3f
T8Py0VbLvWz1sCvJlBnyvIxN8ofxFL6UtCXIz17II/51sRejyLR3cHb3qwN1SfQIP8pdCyTpzgr5
jXawzq5iXDSzmMQz3CFgL+pzR1N9IIL2YVqsAwMDTBZh8E0rCuvYvp8botml+wY34A2gEsaQEJm7
gbvOy86iqTgcatuJdCLPuL+s3cCcFDxzxcyRUz7hXGZ0YpOSMB61y0mRmcYvqnVv33sR59p3hrkZ
7L9tANa3elNtJNXTzZ90Pz2yFukPaMAQGVnuVrAptqbgLUHVPIw9YiAeqKNQ631RF89mWKBXt1gN
KGxku+bghdlPyged9ibDGmFeHbF4yGcZJaZ62ogq+U1sbhvLdHimvfCY8rSiJwZ01oNGJnoN7Vkg
0g9ghfvcdUig5pNFPrl50AzZ2IETEImshYOQeZ1HBHbW3I25fR+WxnIIfsvB9v/vBXCVQ0yUH2l6
nH3oIG1Ix/nopzw/mXQOVjXwAKBuLsl89gL5iIAfK2ZIvHGbYW2p+fMFdwR5DyrqcvtxGjHqBAM5
3LgtNrKrL/6HSscPs53q09o3vLQt6auEp4UssaJwxN3GNbh3RCMOwGPXPSJ/nfGyrCEekIXgRpSC
1cmnPNg3DVw1NZ+sipKErXPOvxSicvM4GaaKpt5WFq9iz4q+ICq8kTNYo+KqpIm40BYky6KM8N2K
wwn+tdUgWF/66rtIhg/tca4WxEiIyQdwOSEgd3p1j/pBx7NVfI7F9GcSdXhsmK2aZfiHONcnLls/
7m9jI4tPCNOE9yJgAJx7zqfpiKsU5Mxgs78m1sfU+5wJHYEZprHGq987kavCk8CrgfmMjsLuUe0v
kldPLpIEbquDZbfqZ4Y1CdSNlfD1pToUOddmwD3L5hPYb2+CKOdjrPXwj4Lkm6aOOdh8kvWkHqBw
MbXeFr7kSsXAu+1LA8O9TDGO9gvU+sli1dDMDodKkD4IlEatREjZ0vPRMV5S419lDCFaTtSWhk8+
qbQp3RrfOa5wILZrE5AXj6DcWILhPA323lpz65K1wUnwmDCviOu+du+8znxdUYzg2DBMjuDw0Ero
HBUxztIPv92w6SLPWf4t0v8Oq+6rzMlq6+zxrjYlJzyTt9ggX1NSUNsh5heGt1FrVclxnP/0oZAb
nRtNNLs4pVyNYtqZrxjm+dMDn+HkDH6sivqVUY0vp+u8YpVFNMqKCVVMI5/9Jn11l+a0pBTaaftZ
W5yPbouzMpir4wLhYbLql3kQ+5QqhwXjcB1GEwLMWmy0NXxw89J8e4AZ1QN08GcAsH81ae6bHFGC
MA6tlV8Qif7xufy14ocwjPJV+ssHKYUaFNO3P8T2skbZxKOO1+dXURMyIXwI6MvBbHX7JhvOM/HG
rA2fUCaSWlHDNeaVCICBeYxthRhZ3t7ZC1kQvJvhWFE67QtVInQa5GfTme+YOZ97Wmi64p0I05+B
D2Ga325nhjPWtmv4eUVDtpDL5Zkl7s7rePa878IfPgoiEg1yKjye0YgB2ZkAbswypvGUzeF3gMIf
MTNCGS/FmLnmP1Iuj6AZwOSzuTTnq2U7DY0ZK72+aBBbxF1Sv4mh/F19c9uVRsYiaX30JYsqv9wl
CoeoW82XhWBKKrpn35xiq8Qmy6gkSjuv3kgLl0GPmxmcrR3RULZYmDZpjafLHR8l/ZpIpBmhd9ol
6FwDRx3wVm9tQzNanKrj6nsIt0LvOIzGXeKbF4QUkEAUbxkTxtshHBR/dbMgg/Ef2DVumJqybsRO
n/Gxws9eRqQJiyhpgl8/aZ6XxkJOXa1xgLCmdhk+hP0XW5qLgLTHGuw60MIWNlNmSU6UEP1Hl0CT
6Vf/3sjcdLuYwZ+gqDadxanOIjPbJC7+bS/U32Dpdfq8qrPnm3coXGK3PDCo/ACAeVbGytqAp7Wn
JsZdnLJT0Sen5/FgILWpHcOIVm9gYUC+rRsIVp9p9jorqpkOsWbiNifxtQTm1/SW4MHjcBAbPmsn
101/0qk+EsKx8dLgzh3CMNaQiB2hv5DLYG6h5LN8M6FzbjioO4RETRP7iXlpRfkoWS21qfuGAvcK
KeCQ+yDrU7vdI3naVY73ugr1AJaWNgMLCblBSeQs8sFfURvZBMURtf6x9BT9mbluVfcF3xn7EbP2
2B/7n35+aFL/dwQHsDMTinia5Lgr1/eFIzq+FXidXbzOnjgXBvw/l897VsDPRQ7jcZZXIZfdNNRH
GF1w0cGMdExFSQY33I8Zr3TvqqPGJJJU/yPpvJojRdIo+ouISDy8lveypVbrhZBaEiYxCST21+9h
9mF7Y3ZjZqQqSHO/e8+Fuo6DJC8Wp4zxTxRMCFvBKDOP803tqQedsKlPJbtWlBMcpsOqN/aTFuGJ
pwuW0DmI+zPDW0LbEWGa0VqYxG+mKF5Jz6yXbcHvs4c5Lz405XlIgjR15cE/9sM6jXlN2GdYtH7K
PHiH4YLRprb3Iw1wcLRRJP+jWl/MzPi0QrfcRnX6FbooM4Hbc/anmBs1W6bzn2LOmlXrhMWaJf0w
yvDNpiW3tuytoreHU074VOj0Hlvlnzr1PIzuCepY+Zu47ZlpGW5TZvPEtXHKsCAdWtX+dYuGAxyn
oVoBiRwVVsVwaLkoM7I912J6NLC3krN4qy0W3WHZ9It5ektYFswpRfWK6JenY9rpuheMC6dEjggU
Ir/q9m1Mi2MQQKmoR/+Bm/HVbuJyTfPDS9SZbxiEo1Utyre62hGux7c8Aa5v4cfW4TXuo4OsgmSd
gUjPPaPfIHuzp89/9JRuib+/18pYpXG0NMUOj62sHgZNKCu/0f7IsTuO/gkT0mIZfTQSsoDHN2TU
4VtAjZDT6XcrSV7sEPrOsls02esw4bxwpuJeWt5PNnwHVnwbgUnZrvx28gg2dc4jExqEy6mW4V7w
xs2b/WRi98+RUeRacAqUofjtHCFhRwBPCBNyh4H91g2EY0bTIy6ro6vPg2RoErWwdx+nyH8Cc21j
WKE6OWDPHot74A30Jwdi3dSuSVKAhc4zKPqxwyfsdc9uiygb6+GMuQBrTGW/zaTMSC5LipYu/31N
hiq5jwu+sCrBoM+ytkpH743Q9I8r2BwMztFd2D+VNEYPOr9ZWf6bNKhoFELMvzLvQbgP44v+xUVH
G1gyvNjtvZTTK5xBttK0eYzCT29iQxdFitgdkFpXB9iNGYexwsWHi10NAZkmxnnrrfoUHWB5iZwy
uU2jr3mEtnnCOmytU8koHiLCkcEli/peL2qILmR+rBBZBHAwQYCw7HZNo1D77eCPZRunKgV9Tgcp
1AQinZnNUgsU5CWzYpPIX/lHJu2+JcqHn3/tRoqfs/W5R9VHHTLW5jMvHRTsLt2bWfftEPvBU9t2
W56CbYrmZiFUOxWJ7x1zuAK92rgazvg4ZlijrJTvPx9RcGz53CblKa8JaQwTp+4Cf0sY2ndD5zu7
gzteS6wdXDgLg62GpzCZo6/CHLHmWXy6cMXJkr7weO2lGBlRZM6tcuyXPOatmxWaGAA1TyfYPmyN
Q/gype0+DgaW6774UEX2NXjRa+gH8OjJGDv3FizzqspHWnV1tMPLyNyNnHeRcNQx5zDCQmm8xtiP
krE4WB2vX1dTVskUBc0DqAJNpDieWT0Z3eXiTn3CvG/89LnhGjxg71lsi8zQ8QJaSoAb40fMsvSj
GALAFTntOab/7FrzS1749zS8lxV+SKe13jsIG/usN08p5EHLrz50IKqdmc7XyPIYi8BicquWbXCO
tph4bwj7T3WafgHHuxn87FXPF6Q5AJWc2tZJgd9RK7aFhmZAza0xmvTZ6uPlpDpyAnopGaFfM5dv
2uiLhwktIEL71aP7TwmfltoMrytqLd0X8Ypuw1dKP0Acr5QMX2aPieXkYY/1NGWo3sD8QuObNjDe
W/axZSGLYy4YxA5WeTRdknb8cQ3j0pXGP1VnD7K1f1pi714tz5iBM1yKHGBrUuQGto4YJkyStQus
L7wzk4GdZi9XjKjVV37Ja9ZREh6p+LrOKv1kwxfDlNVjSm7YXwuvwdQ1Pdqa6XVGDh59k6+wEPoG
gvo55LRkZ36FiaDbCUEU2hp7ZJEZsZmDwIa74b2aTWclB9PflQ4GnqJ1j45f1ZscWC/nIXwc4VSc
Mzhf/C6MG6cu3Qkz+WzpRTlannyJSud3sgZr1y9gMTvl1sjfgodH0t+s8m8v+UBpWUSR8QdfA0jO
99gcCXoI+m+blwEP9aQ6OmDq5mr1r8w+mLsHUm6yQlCRGuODo9FiiHJ04/Eq7JLwKV/j7Ai8A/WC
cfUFF5Povc/z4eQi4JgzwemCtmu4AZuu45oSTPaPNyMJe54+Tipbz3yveUoxDnfsFeqo3IxMq8Qg
b35eRWTaWpqDq/ngtJHACdj8Oqlcxb76yI34F61wGWYOqJ6q3YHow+Jreu+zW424dXaOdLzbYP7i
9aCTZfEHSal46oU94PpRXP0Cd11rAh0h7tNc3n0Pj4cYzA0CTbo2SfVsYhzqZmq/Kd9XWMg1Lcc0
gEZN9TE/l3idMXfx7k05FIIo797tyuD3k8MmHjiYR1AO+Fej+0n2KFS1Nse6lA7LyP2HnMXJbmAV
kCa8OClupqQ8kKy9k+9d4YKlDh5o1Oir11rypaPe23Rmcb6Ry4IlFt1zxHa60i1CHbBjIHNO6TGh
HuER7BMVPqQetXDmsngwZMPGbv0zdfnh5cxS6fQk0P/m6lztAQMH/AZ6WIHEUWuDyVtcLftQcLPy
4YIsu0EGKrdMA8yV1wDOrpGKsq5+nOqB0vXgX5GY4S137GenttDL+hT3QFRAIHyK3S8R6JB0UMgH
j6Sb4fB0xsy5Rhe/8YynwU5/3FJt64Bbdroke6QyNokmrMCQzKx9zp6FZT1K3X6lkljWhPuQeBC+
VD9g0GIztypBoqDDr/itbHRnRL4206sCg9EZmAkhAcIQnmUnxIoQGUfvA7UJ/TOpy31KTvLud8ld
+SLYuL78CQr9gm3SQylc4/XnUsj9I1GsqfDr8LjPGeam7CuIXYAWccySHry7ufdexVzCyjb8FDPc
KpA7m9C0HyvD1meImlq4KG+ZxVLZETWTWc2mSE1jr4o9aB6oCHjfiNBbZlseSy4zSYQ7WjoAtl3j
qk2mv0SO3xyTcSzCscyLN2YyaAna8ktm1h3yOTUcVGLRmIZn81DSoz3wFD1afbS3q/ApJu8EgEjM
a6fB21WlxZORBI+142NPDSjiyO0I08W4SzofMKlbH/T4rPTMwIMPC0LRBTcn9xACiGszCSI+0Qva
mPm3JcCYovbf+5LfO2JV8tPWeFBoSjEYBw3PmqWV6UxmMHNp6udBTv1y5vM3c5vwPU/wAVL7UnDQ
WfFzkDIYGAg4YNNdyYzeQrR23PANuZoXwPRj0Ixps4kRfVP1OkeBySLiqO0kw7tVO8Et80mQskev
7CjqKcgZXipkHBK8kikT2pAUfEi+iwFLEAnG3ZC9OHP6mXfqDM/h2nWcKqJIn9x+RGsesdBoNiDR
Z9u0PUAu5972PKAdera9XKLH/Gj4+CoRjwJ7kRdy4ii0JlQ1EihU/WY9+B2dUsZZzRwqw2nN05Wh
VliX1O1eeg+8AVLx2c7dkzTacVtwGPAnKQl3ivhInJFyJbKD7AjZ89ATGsrhra7CBv9swN6zz/C5
DnX30riJCSf1XpPxeJTmQNFftk+ZalKNiu9tRm2NOTI9A5pFEa5avffbZzMKy+3Ebr2euVev4D1g
oiYRvxLQzAaP/aP06EOdY3rQZJP+dklySLxp3FJxBXBhbAlCNdCvqOWSHnQVsykeWuhsqyGRlP3O
BABCSpRjT7tbwKnQXiQB7mgiE461m9ANG1BdX/xghNFdccTLDaZEkgzN3P81jXArEsJPUosYHWTZ
gTpvHbv+45jYm5YZDukYyu6rEqRL6W/cgBpDcKvrVoX1jhjy8xw7dKcbicHUlwn8UAn0bK/ac1e6
wu4kScSjmak2QslIf1KvdXZmJP/Kor8i7w4lMrQvETwtDJSrUZprmzgdDka3PhMp2dkRU+Hx24yV
e+i78b00cL7y1mxwfwTnzEWPSTMv3KpA7Zpay+2oPDweydaQPv+tKIbGfNX1IUbTsrAOFDVOGEFt
nFcccxIMUtvmzxwodz8UXbPz6FlL0+/e6Iej21EqDmMFh5xFfLj2sz99Gf/iSnl1R0dyJ2VGoauR
7iDeXyC2UVeFawo62m3HFNJp3PBZC21vpbpMfro0sh6LRfSsZPzdhvslh+CaFXVYkDOuEwdj25pv
VctvbXjipdP251Tq93IeYXvq2CUFu///Cd6Dnkz2lruKyfst3GbT2p9tg99D0oYO5GV4MTH0c/yi
kC/5JBk+HHH0zavMnL61JtiO9BG1C0CJpX0F3SGD+8k0suzec6N4xzUyWZF5bAeW0n5JkrnQYAZn
E6SL+ZU7QDHyPDfy3jOrOIyDMNfV5DxnFqdrx8RJSss7u1h6mpXuD7bHObwkC2gU9rXzq5wfs9QH
KpGLHWGzm9sm+SabYCHBCuM4Hu0933dgXjH8l6bBKcvpkjWyCw1q6hBDodm0qPEoz1yMjP7aOETX
xi7GhxS73WYweaFHRnBbyJYb4MsdR47lDN1R50E27Lfp8rdpMQw3ReRvlHLIAZjFX39+UgqLw5DN
3NpUC6lHn7vJ//Ty6T1gb1mZv2HMqRQ8wdc08en17bT3LKgJdczSHHmxv0mj4Cces9cEJ+Im1MMu
SFDjkwElkMxvJfyfuJmrfcVdgt2YN8vEmIvVD4yGPPtTYpI7aINVhfYHANEhsmH0NAibAWacIOgu
VtAiARNO5YeBNzxzIYjARyT1aUyehM+ZUBV43Obe19sGm/u69/3f2o3/eX7z5hX4lyh+YbA0PBmk
ydZekB+aoWFy2ZfHTtooQDT5SgoxVvRR6i0FFcvHMlMepwa1gS3vXzmy7rJ6umczmVQKfTXc1m05
NXzep6BH4pSkAwhPBqiN8ywRcT8Dzj5KxTvLtQ46RoPrmmha++H0NvZDvsu7eVvPjJZDlGUGnBAK
zXOSInbS39iz/sHUYYSSgDXibyNWfLPahmxTTXPtQBOZUB8yMIB21TZvUxEYl1yGzFEHgiB9++VG
ds0Zkfx779K86zfjvIqnGp6bgeMpbP76OEiNEEM6DvaZbg5iT6rdOF5Fbx9uRhwtMSF0OY3qJIin
btuO18DKiPo3muLKXOFwCP6ONBhaHgXbNvOxdY8pDSgu1RHU7G17DGFrM2vfS9tioUBigmkeb7PG
5qceXGQ41oRFs5HecAdC05wAjf+oII129uC9q6g1rommMVGl4cpq3pM23kobQprVW5QuWAyNZMOp
mp7qHqFuz74wgYowsOFVBG/oVUhc8iWxy6Uf7DutDN3eEqARhao/MDndItuBGKCZ8GuHdVMsgdhB
MD3D7zp0It95ZvDBiNqmRLWUK9Ab99Qb321MHHtnsi7USwtv/EoGBAyvLP9kQ/bV4EgRYh4uGkYb
4C9qxEdYoGF7yjT/2GhwdvFgZYc5ovmIq/e6gaORGM4+dARTS2LwpkvijugjmB1fjzcixvIwmQLj
QmzqlW8/cJTXh5jQfK7BULR5nm+k5F1X7viA2kU3i8i/hMiJqNzD9mZG4tPg9b2Q8tv3WUBlhB8s
thdxomfsCyYmo4hMzuA/aH6bsQxCSMj2pYNMLjnZoBoLz4jRtbKaeT4ITVgNj1ljvgAzW+aN5bFv
AWdym7Ml6v5cWLTD3OMekBcsVnM3T8mHaMEwdXFgbCwKNvxlZsS9qFnNksSCnLw3rMInRk7h3mF+
sba5IZTGN1H8f63zp8tasttyflZVS5bFoZBmOWiVZg0oyenOqQAFH9A3Y0KuAaTS41qpgm7viqXR
kmXGGCogX4XzJhum7IsW3pyNuX62mc7thfvUcaj2eEyEh3BEEEStaR85JmMJMz2Kr4JzDZwwvqnW
sJ+mPvluSiLmdbdMqRZwd4gJkLWDm6Kyoi8geBnd6B2XKvx6jMZ58DvrjYk36l/6iAWdzD81WBoi
0TqI2QNzX2CVsqcKLo1zmHzOJT1BGvw78Zft83k6Rm5uB5yGNH5hTsbpy/WLn7UWat9yvgBEkfyA
logpyIvOeW0gRWruJwGTjTFdBm797F6QhvUp6nRxGVL9DkkAlqeV/CKInEIokdtecKjyuFMVDmHx
phM2h2HotTIi/ZNWF1o7eY3RvRbL1VNAoOkw+uLTyuqXOs3uSYzJbPRQq9j3nA3X60o8jVTHPdCo
Fa7Ls5NSb9wFw9uUI8ak7qOwzYzUBEsT4s+mD/HSwZI9VFbVbVSMazj0naPbE2rmCcTITP9BJpub
GRJSKH1+HWvEHcMhJkHXIgfkIZzaIkDOh+ylZZZvfB4BymsM6uhRKJtw6A9Dns/7AJ/btvO636Qi
Qg8RvKcDMugxj3c8fXiEN3Kh2c12+eHHeYyDPRX71BJ7wkVcsjMC89LpD2kdpzSU07lMQ5Wbpc99
rcZzwUWoYl7ALe4UoU7aX8FQO7dWNUcnDr0d4l1MdgFnfiCzbWLyyqms/+cY4xenc/PDqGg8Hs2T
l00uO800wMSsntnI0pXtkTXMVFlv7cl4z7P6oeZCv8n79DnNYPZit9yYy/clMGdFTEE6c6wOfdu/
9nYL7dQGOR7X5jnGcnnyY4qieciP6NM+t5Gmw+YD+NhZN2gKq5m0Cfdk7pRl/J0OBsU4VbOpJ8YD
8cyeVFTdNonotPGMxNom7oPOcntd2g6l9T1VbgloOgYDUm39iIcCC+HINpn92mqjy6k9ucmksBmX
4y6OlroHyCtJ8zo6hXzuqbpCGW9uA8hUAjk5Un2Qv3ShTc8cvJueCh+GJ7icZbIfKZ1l4ONw0Q2T
TW/awcEBu3homnReuTJ9R+hN9oQsOki3kP6szhk3lAyRvJ0TKpQHvr85oAOrJFLikJYtWrACtTeS
2ikncCnpbSEZrCg5wB3vDRva60mBCi4f+VDTiijnrzoGdGnuuW2nW9uBfRC0yTelthYC3mfumE9t
JuB3iiYFA/GddlgWlR146yWWburnGR2XPqO0vBgu1qEK0F83FteIPDiQrf4FV/YKY0f9ykq2FZW/
NAJZpwby46ZJqAxoRMmzFXDKFfWV87CPc8ZPjs6D1yRiseYR5cFJtg5JgqXszatQVYKJMCnqybnE
5i3PliUws2427Iq9dGW/6fXFN/Sux/yyb+PsXpJ2WlkDvyD/KzliH4wTqNtWZptct/rW4fKaaDLn
FmhkW1CdeInvSSiOjlXyMSiOs6YeMXFLM0eMxZzff2Lc0wei3SlG2gzChD82OyGnlw5jNuMPHawT
7Zpb4bj9etTIWY5V4RcY3sI+d8446Cy/0PtyXtypRfOO0YWkJb0YmRjwTS3enJTbKwDI28i0d5cx
NV77hjRPqpOrAAWL5YKTGTI268J71qlPbtD2KnNzfxMnCGxZNa/Jkb7RnXOOSgrGCC5ZW3XTCBhH
7GoNHS5XM4iflnMnX4MIHizjmrVzfaCA7iFv+MwEAcATrPZ3n1ARWiL2yxiLLSFhjtOldIp1H8eH
xKkgxxCBn6NvjE72JTM/uiDrj72HxJGon2HCst+KtnxwpPU9zqhJJeL3xMS/S2MwmzU+EXt67dVw
U72fIPOnw54wz5NDgmzfJRgZWjGC8zo5Gtp50znfUVsfVTcCkQ6MlkAgQYwZc3YkmAdVHCD9DLN0
Ms0cW9UjhCymfjij1k3QHUU/eduui5yjCEvKEbxV3PL8VilYYBupOJ/aJzq+RhSu8FMv+DtmG6am
MGdujGaTLLwttK9LOVQWj37GjHqY91bn1/slG8MtuW4JnOsHBXZ1MxpPfUdWvgahyDhqzEHixJrk
1U9MmitrAmY198By4AkM4xu1sNmmq2p3jSrAXjqb0zZw74mkpNwgx4/F3mB+R6nHcU7e25qSDrOS
ARr7+AT9fSkPrf+KunlLkzLYp7kmlTPYuzQTh8IkJTdz0mOOmF1a4Omr2uZ7zK2x3uadD5y5Sx6a
yKgPcao8/k/6hjofokWD67gqrOls0ug2yubX79lqVePDjoZOxGRn6zRgFqBtQMMX1OEFTNXIXyyE
zvkbtSI6Nh1trMFUlxv0R4JFaUEBGmtRjpbue3N/cQvq0SYzRMpR9Ls4vcU4LZMbHcrXqZQPti/q
IzChxYfDTlsoLQ4dqCUKM7jy52fYO+4VuPiqLzPnyIg2aiEiEGOL11UR3yZpAAmlVxOPE4g7/QJd
HxuNGF7tub/h1mMJrOpz4EO8wCvnbLriDslYbJWB0Qf1Qq38wsTLniTtNqIccuVbkXWdoifHx9dn
dJxgRv2v7xPjSNfL73//Aat18hn1Y23urtIhfjRUvDhBYe/YmvGPehFMmDqkJC8vP5MBVQDmjWcS
Kwlir767izxXZVBZfA0Hp024ONeCzGTBGbu1cyBB7bWAMo5+B5aZnNY7JwzoXxzni8T/52fW2bHR
77GwPuJyRrfJm6ewdbkbqsnY4SbY1sn8WCvY/x4ZMU4rmE1F8wGLXlNN7P7yvvlrobNhXfflFVL9
V22UxNCs51kWMB9Sdu0E2wJJbnvjTS6tD+MUbDkqBOiPHIsJfeDBDjAhK9lfDI9UGIlrzgNmQfEy
Sx7uHWuNk0Ab4qca6TehYfZftOjTle+lSABueLOAbnJUQUipcKutPS9nLlmAtLS53XYltV1E+rGt
1faEAm0He0aRWMWBKKDSccGo8GpKlvhtlo+PVpHQ4eiHCeHgyV2H9NgwhAAbqmjhJYx/ly0sj2UY
HvvRB+GWXVyRyhrxEdU+CAMxFsRJxoCkeAQKj4HX4utoNsFMi8Lo9E9pkTxIjjSMig/ST/+kmN0x
PGDvDUM57Ypjrzk8FupmJUi/0cDvjDEbzHlETCH0ULq32kMzsAbgYFnOpMXs2mtmhl8ahYzXl7ix
8vDAdVn/GPZsIWXPP1wkXXVofcbXnbm3AkivyCYA93Ffhz3jKRlWIzfs7GkIoId7My/E4LrF6b8/
Cic++wzS93ZTE5jpu10Se7uuKqBDd0xgsClSXMBy6brhv1bnPSchxkSWET1kE62CIUBGNHkGs4N4
hf6wShvuwKymQeL1O97REpsXQOlhbH/pivs17fyKUSs6qcC+WVLsCYC3G+FWap2ZJOwB2xXcYidS
GcgYG7I6ZN8MT2/sxty3ZX7UGW3PRWfgKdKIlLS2Gw3wSkotAlBb5bltzQpbmvhXkgo/FGw/yz0F
34wrbpx9Czo/lqihn22mJC52pOzoKunyJ7+AMdHlFZq8Gr/rltymKJlleJyL1m48JLvezB8LBjdk
HoGy0Du5LuwcARLQuu/hsAhGrCDQkFh+jb/4XTeeb6QbvKAPdDnLXQrh6dEvkv3AoW/xOjDAVqQp
wc9dcDTbq3xwn1zO9VwbqhXdH0xyUL12MXXMM/eoJv7T2BUjHtoiZeAOD0VtbKs6hn22MKu9oNqO
voeXJn41AxuxrFL5LmgH8Rihuq0rY6wZqYJiKGAuRUHKkwn/trFq8hiSPce3arojK55Q1CdMwfu6
N/4Yp5xn6NW1jBN8m7U96kuc1PmlrMFgBW2cblXmTcB7sv7C1OApgS1ECohGD8sP/2pnOkzcrQWL
sWUItWkMylgxRG6saHKIJ4zrPGE43vvttIpTU+A264J1ZlkVk+s+wq5Nrr73QFh35IhY2BdEVtQ/
EZhNaW/z/zB6w6FhQzqVC3yaRbDlngNmFNYaC9ry3BHiMuBUEW5kvOdDjCxMKgoiJl4rPFYlmZHi
n0aZM/L+BSxqAbW9wjlce0erU2KdMRUgHoNv3ZqzW21tXA+XFgox2WWxjRXEOeE14tR69S40MnUc
uF4nmeU/ulPPvbMCDKTcp8THKIm9Kc6cNzOtjS/ROhcfQCX/iIVgoonFqHaiJ034x84pfpsoIOcp
HwgxpAftUSGyAAJtJvNne45M2Oo1N5S6O/uV+gZTYxC0JYEqY+sf6pe7SRvf3DD6Kc5aeDidlMIa
tJzLBNhm/nUk36CuXWdTfbrKY3wRjsZn0xn0fgFZmHwGTHUg3uI532KNWzM/G/4JlxyBMQ63lFMU
XvRim/tp/xwH/9LSyzdF1CSH2NJkwzEDQYuoqqf5E2PNlveKhMgyOBuEY+Ems3CfkDbmvoz2683e
hV7JB0NmwYvXzfVroMXAsB6/W1K7Li9c6DK9Yx8xZ07MIsBpG4cca6hrqC5jC/mv19M5pDjWcqL2
KE0zuZj1sxpFTcqjOtgFZjflQB1D1W+vyFk07C1FAlVIm61v+gSFvDV9QROuzpg1P4Ck7Hb+Pk4X
IGMAMcwxlIOCO7PcU39V9BzEDPBGlufNyGHtIcia7lQIU11F5oSnYrK2sezyB2Jd5TZl7Jm5xeLn
Yd4VVelb6dvdbR5rVCXeFu48IakDYDzo0E8dMtmeAt9pX9lcOlA54XoXPaF1rV5H2X23KpWnsh/a
PSB8zkVt+QsFgMkXg6UoHsyrj84LS4JJahNyim5tE2sA9H1mJlw60O26Xyd6iIWZ/RAnhA7/5JAY
z2z1nHuV/yB6DHEzq4rC57x0IE9tGx7smbjrMtS35AQPAi5W6AFySHPXf8VPUiC9UGoL9W/GrCFu
KieG07jex+QkS6it7O+LJMEpZxnbl1yPSg/GtxGSOQb7kRboqxwwHwaq0T7w9r5gTYmPmYaKEQTm
gmPwHCS9jiFGg/Tv4EjI8lydwRwiWoOtHR/qxvpsEt4JmJnDWriLvZLk9yrqxdsIEvLY0YtO/lhk
R3Zf6pZCFE+ABgOXZDQrWZJQIuBwrzqv3EcmJpCi8sTJtGYJU48xEloRp+W42kQ2NB4/ch5JauR7
B51zcUQW+6b6CVIPJOUw0xs1kwrMxTHPx+6lKMUqiHSyUZXSr9IbvVXkuBMNyDbPsS3nTQao/Bpa
mIsVGvPOqHwwk8pWR1CY4aYUzYhnP/WhOUbBPXZSiCBBt9jsmKUGto7foRrt6sa8Jg5pJ88AWFIn
+dFMUpTHAaOJHtL2rnPNIAr+KDoNf2mbQ7FlMJruY9W3dyokCJUTku1Boe8ygOZ34lbjtgr4av/7
S0GtFDfV3Nv/95ck58ieRPdklumRVdeFx7qzZn6aLsKdZeBcVKW/HqkfXXmIrk+pST/jzKW79rQ8
z3Nj7WLfmo6zyWU5D1SH/TyGTSOG4nMpVZybTv5isCO4RrciufKPZCSk59d63gXDcnLj1LGx6XB8
4VXLIfMVOIlHAmHUTuEWzfz2U7T0IFv2yQW98xZMJoLZSDwg4EPZGDj3nwEY34pjAtXnZegizC8G
k9+4TP9kNATeOs4G3E5E+sdud30he4jIgCgWolM0tM1uuVqf9MBNyi1wMWHTTC5G3VqbhuZKjIN2
f1LLH8S0glU0Y5WeZjJXhuiwIJZNvw86WlT7omAikHvz7b8/qqzGcFJYcE9CphJ48H8kQiEVAS9t
63SP//3RxVm/AXyVMwTOQVAaobGeVKyOeH+2mKuitZNaCecp+GjhrJ/msP5VkUWzBM0NVi7cMzIX
NevzOY41PioFqcqFrwEBzzv6RblL0PdpnkmPGQRENH5bXkQV34qucE6NVx9qO59O//2BYvUSDfwy
FskiHPNVTuwvnbashpANK05SmF+unU0mKTe8N5ZUZk55buDoYZXUYREfwpJjiNm3FghHdaXBljwh
afU9WMvXUpnjA8FWzj4uMR7c+AzuuFYT3XPqfdfEi6Gh0qcs47NSs32wKxfaaSGPfRDfmOsMTwRZ
763JRGKUjPy79AE18aFmmT31XC1SHV9nt3mZYao/qDG/ZkU27PwQfUeHRngaPYshddw+WyKZ7sA6
CZNytgGXVt3IhGBvipz5SPetKDkiVvQTbYXk8EWr8I5D+8pyB0L6dtOekT7VQ2t7L6bRnzyaLOKV
jReWkxyoklHMl5zniSNYGB/JrfxJuYavs8FVW3ak4HluYMu2/whwe7iDlz/qYZ9P+BQ7z7sxIMxe
nXY8cPeVzBex+TlOlJxGn62fJRh6nZOedRq/4cMbXnjJKqxGz0ZnqgNhQ/MhzMMXIsMdm+lCBuUA
C/u15BxTvgoP5pCR5L86J4ZJKe5/nl+xMXT4xWOA1FVWtJNoAFH18OII2jwyK7dONsqYa8fdrY05
+NqD5e6M0Cousq3xdbgd05253yeNcggTp86aukMDlF54IHHxQWtcdBgt/dz1rXuwhHmpCjk8y6i2
r3Ey3WK689Ym3pyNUwwDsfN5oksiQ//zwGdI/KCNMR2d0jVf7KrZe+DpSpjBp6KMXkWpxRlUw7Ge
SJJ0mMv30FEuAhbbBmLFtxGGD5PFFzm5sKnKOsJtNdlbUFHF2egBV9YkRPZYBAoB6M+J9dUvqW6n
tBfFYYKgbIgny2TKOrZUyfEv+cryKD+bSZOwZEb9NoR7to1rG3yz0bjXMcdXoZXglweHkpnJLWDc
7+I+OaeaQRQq049NgSw2ElWvq0G/d6X12VuTcaDY9hmBBYKmJG9MkVai7NcZXPHRT9Siq8vhYIIC
XrURKSTo7nvUBzICBNK8evBx0GBdHeaUkXrOr1kp748zEXftQPm27IYn5Vl3jWcb+Qc9wCuZflSK
K3mVeaClK0CDdIFxZxvzc1KOzXokEfkMkuowNYW9hBOxvxoGOiJd8FC/mIAHGlNDMz/oiLsxgQWT
otgITF/OUQOVik5Sy95ECetrWCSvBEgKjiJG/HfYDNQKrUPbPjYETfe+J1msnVxTk2Lc+ljYuyH+
H1dn1tM4E23tX1SSXeXycJs5JkCAZmhuLIbG8zz715/HvPrOkb6bKEE0DYldtWvvtZ7lvReQ8/YN
0LIEJ9wfYpFuncwvx1DcxvYI12ZqSLfvOa3D32Ju352Ydd8EHc3znKAMxYqyKzt5dn4/daJAVqEc
jvkBtFbb/tFx3fhpid2uXYXqUQyrmexs/IFdserWcwWVjS5GQNmIiwynW7EaniPzL9rtp1REzrnx
XJqQ08hIsaT+LiK6+twtaR2Kq+2e1zzYbS8R1HL2yPZxpCeiAul5xsW9UBNT6zm7hGA793A5GlGk
TNJTewNmfRdbi0UQm0zXN+m2ycsn7qackay74Lex/dhBjpE1HOOtQRB4i+aPFt5S3fRAalRgHieR
uaQRYSX2wv6+qZALUpK8G8GAQ6kM7T0ozjepPfeQ5giTyezyjPrSRkC6dB0CPTLPcwxruEA+1gzT
cKrH6mG2pO0r+PhWHTuMDL23zjDhyKiakmzt+BRF9qTi4nFwFn8ZsIHOPR6D1tyBa2zOkHmim/yE
g6bdK0CqCHq964o0urbSdZgEOUBRVYClVBF4FERcJnP/Bu0jFA4ORfsL0xLurPnTGFJ5ssZuM4zK
I6IAoI1Rob6U4YAGm20La/kLOQxwHMqQnCddc44CalaFDFjtRpyaSZLOmOvjbC4ofCqFm9l1P9IZ
np1rIpIKHhQHXdSN5p4cuJsFN1QyYHRYTY7HaPDe//OpzN5JWO6eYI9xtyaie6K+FmW0nIy4PZsG
EUhJDhLb8kCkmYKi2fibW2+D+4/hGIWHiY8857SLGbgwI5z35vg4fM5Bl92ybqPFbsO3ts2mOyf0
fhKNKp5aA6GmAD6t2rn8lHUAr4HpP+KvO03eMAZz9zUIvSv7NtNzIZad6rm9G8P5JOQK31g67ceq
8hmbs0RoUkqZn7olUqFwhHSOW2aDYkCxcd72teFztsJ0xol31xHQja18dUSB1ixCPXCkHup9AuJE
KdM4hJjCAehFV5rPB6dz6fb2hJpCEXlaa7FgYgFOR6pgKWN/rKh4p6D1SXTA3pgawdXN5RPcXEpi
kT6UOXQ9t+itCwNBQQnUfCfxIPZ2o94DLR9EQlQNSywyjfTZm4PDYvqj17FeNeXkizz9mBrGVzKy
/tUkVO3GyU9X/bAkK+3oQso5NOCgjT5+tqG+sKQVHxoMzLZCBLanEt+iF/ur0hk3WhK4x0Vgooja
/I2qxvzp00tMTfSfcN3S7Y/UUEcSVqtjxehzH2bQjQA1mbsFK9I2ZASbeeaVbk67y8mbPjhW/G47
JPZUbv2YRMlqrCOaqoINvTEaPR07tFhjH1c3SQ3gwkLoECUlhBivZl7QDKCNIfIjnarKQ9qey5qz
XmTWp27BBCYmbqFlTJ/TejXEd+9Uu8d2KVD0N1B1Offh79MHZdVPWpYDAtUQP0TYnxJNu6KX9Wc3
o8pnxrRLegOvJIhwECLjbWaY07Pl4RmrXhs3IagHoY6vfMiRH6yuFHnz8l1nBSgYzvO04odroLic
UfANC1eSm2w7YsHgKzZ+bM/sHF36pzZh9mVENUQknAzNT5XVtBtDTGK2yKDR6PENdZG69RDBi/oL
xHTBQoEKNqYDNOJbvBCm9bBUw5lOLYydjmZsY4p/Mtq3xk9uLaeagnjCbbq1lPuxxnpC2mJUETU1
Mycxcbes2CZzutoGozaskxHGweqVO2ot3ulZASnOz0GnIcfr1tl7xXEp44ywVYsDo9nQ0u7KbRA3
zzqWFZG6+HVpU58xJ9B6dMhUzTqJM3OgJEpIFN9Xa1BmFRPZy/mOPg7vlRaSkYJn34U5it6pGTk6
zi8tvji6M9MR6gSH5cU+55BgxrJLoKBKbimTmzYhRWy0Xxot9mk7cUPxagNN4J/qYvwnw3whed7P
A1QKub6DHdA9ejaWglQBMSi6/ui17ZMZ/3VqgCRNZz/kdvFt1vo51OlLXN4NnUNHPL83sq7aFU5z
jJfy7DgImOmnDQHBXkB0zpOw6NmDA9EQbD3zQreVbHOQdAcQuA/0LJltIyzbWQkaaCOzX1I/WDPi
KQ4e3Cb5WOzgi2nW1ezt24mOMTcqO92ipmsbRZ9GgOcUe0xrv4QJdtkmeRY6foTf9hK3GSTuv8uQ
/xhp9xYW7QM5OIhTQcpENJsJVU4f4NMBHtPjU9VFZwy3vkSo5GLjoJNqXhoT+4gwrlLZtFK8XT6W
4EYVh3sm8SQM3FEeUCQQpUPA0KkJseCMX9YSPekWEYkYim6rFEYdK/6eUpA5psEynI3EQZjwkXDl
0p4hu3gTpjdGhyYlNnHW2YJYR5MhqCQQcOOURnsNR1RDYcyw0lXZRSYIWOPGDLf0kX3GhkginPS8
ylvZ/apNLfkvy44O4sgxmmnB+6zK96pT9j4oHoAFPrlh9i1A7ibu8obyhMFqeRQzcaAZvuodMD3V
BeXRHL0tf/UNTl6LXgkx3kuxeCSnZA+R6j5NNEB2CCxwJAYhtt9LM8dgFq6grDB+N1gMASoi2tZ3
3hii5Js3Ld4ID3691RgIStgq8l1FUuiBjAo2A+bjblvf2qskDbYbxawq9tSp28bM6d8m4mbJgosO
yKOtZ2+/lH7TIz3GKoX2qeCz59TmrqrJNjNeWme+DJN9WwjWexV8j8h+SPO+nxSWMCTYmJoddizm
GleycK/2uJwpoMEr5midUUFCR3pT2CbqWjxBUPwQc/pC/CWA3YhFY3HxII8YFfAAxj/DbByM1USY
wkII7NrPdPrsKvOOTLtuP0czYAt6/ohrzrnHTc+N/1Dkbr4r7PQQeBwoOCzxuTeUzCgs2clx32Rt
8NEVSHiDRoEVtBf6J2kIzIN1vDEQVuSEByiDspxYqoEZlPqMCzJr04HGlqiAdNHSv9MaYQHyfRfU
UfiY994f9lq5eY4iRv+OQuMfXoTT7uTAVLdJjDeuWaZuFRIY+N6D7YBkjzFEU6z4FZSLgxYZsZGY
4Abi+HSNiLKMWZfYmkhLwnwc1kjMEoXtVtFLHEa0XmNsvKQ9LCBb78qZiHJAC3R7r4WK9U5nDEtz
Hb2Mk/nZpwvD56bNt1hNr7a5vtNI7R3EGMwSZ4oeQLlrcPAECzos+UkJAuJbDyvGNtrrRcEhdJuG
34Zei0EmO4U79TqZKmzjSPGYrO1sZAmQ7gfSVC2BlxRQ2TUEGzOnkAsBeWfQUFu5J9WaNWgKSBlF
dEsV78bEyCM5R1a4Pv19aMcGTM368H9f++9ZoNWm6MOIseKa7W5zBvDt7o9QCKxFBCRO4+L27Qo8
n7s+jKMY93lZ/CPlKLpxgyRdyzAcyQskKdKkGEyYSZwcpsniiCkNzisZeLYalcamcxFE2Hk7b8tK
zTcls1g9znoPsu29bknNVSle07gnByMa15auzeGfsIn2kCtD7jNq/u1sOeqW5Zt2v1DPA6rev7Cm
7N1gxcWx6Ie7woVLO7oO1JP1GbpU6ziHyb7EN3DXpYBtCcHLv6aKcb+dPbskY/9VHZURHvF7nGNg
pIv0HKnSe2cOq28ajAdVsnyYzcS5IcrjQ6Bc3va0KK5YoYictzvj8Psyda2Pbi4b2HUwxNBa/Knb
4FIv4fSG0KbB1WWZcsOgThDW5vpcwbR36Cxw/imMExgVmmAKMwdFwtsgzeB1GeLXQGU0OnMmHg7/
WEUuV6xc6Ks6rS8csmKKsL/JYFvcTsg3gTSY+6BprTXfC5VNrpu7lUa2yUQCJjfkrVFdezVJ0zlE
Cvl1EU83g07RmLMVFmEib0tBsJtafIn4bIeTD5L53PMshigxS+OUOC5z97o4zW58Ilbkx1pxxfjZ
MBREJK0i6N1qvMqkWXjzEXnhnnSfR1V0+ii66RBYLWOJZCHORSfBH4L6Uji+BHPN2X6ttePFtZGS
Uk+GczPsmBVtiSn8Qpg2npR8pbW3PNTYKZ/qJvVHNhfwKrVzsLsmPIQg/uDGH2w3dTYGRfouN50G
jebVoQymNcY71GPm2cS0bX224fBsJzbehJAspJKiiZgqnPtrSm7YN9jBW7RxFfSWW21OJ9G45m5c
AIEV4Ue12GjJFvk1QL7cFRElgdZuBWiMB1qaPBRwA8aa4VQacjT5/ZqTSVT4JKfR/Uh761CXtbtv
M4u+qndX50OyqYuF1GxJ/8kLgf1PMNR2IGhfxkiGx7KPTOJCEL7Q797VbXWYCRpCeRNA1sDdwYnl
y40qiRHFdd6RxB/nRhZ/B5YbqSx9F5ekrwX5HSiBjXai1XYc+G7teX7p0TFF/kI7JwAW8ZUyQtqh
wnvJne5bzRyLE85qh0riJQoZ6BrUL0+m25f+RDhJFo2fYp6vMuwu3RAW+wjW8KWYLNBMzQiCIXSZ
WYqQ2mwUsCEyeYb0cSEMA9JV4xImN/Tlze/Lrj9jaqPYL+3HWelVZ8YVb65YwHl86TnoHMtuCu4y
3Av/Pdhd+IEGRuyxBW7i2akebUiWsIOltdO0RAC2wTE5NPmUX0M6yJTQy75U1XBo8+yxSEiu2HB+
YVBrePM+7LjfDZJANkxzZviwdX7Tk2riqoJqbyh8s21FSj3C69+HbDLyfbpy9E3ukFjTjVcJbjq8
WKU/rA+/z/7v4fdrYAUxMw8Bwk6jJANtGhOoUQJlRw0H0YdW5/p4yUFkJ2TY5yqCN9lGTu1HMkHr
5Kx6UgvdqkDlfE4IfJg9hbe1Wj/Q3wc7GwIfXvt5ti1xTLBEnXsu9bClxbfxGBpcUlkbyJ+ZUlD+
0HvuawYTqQ+6VOMSw/aRTBPLBmILPMi68TtzxGgQlo2PoxDTDepij4C6mwWeMZnWgy4Qb8g7KN5w
lGY5bHOcj9sIUwCKYuZsbVcYcJIF6oQapfrMSOkGOmP93wNsaol6ndPwEFk/2PO7faqdVWq70Bif
0sU34fkciQK/aGtKkROKv/OE72/RyHNGsa1JJ8V29j6yCdAkRXXKmIx5AiJ92+j4UlPczIv5k3nE
s6JMy8C8k0WZUNmoFUiczfwm6HjhOdMwQVZ3O0cR0Gb7wajFeKi7nwqI2H2rzbcB/a5IeoBA0WGR
r2bigLhaeF8bhEJb5dZP8ZKjrCFHMVXdOUvNg0LBRKtg25XST3qE84oCQSu/rRGgFRNmhuZAcCQ9
fu/fPFLyLGH5PCrIFQ19UIaSYGcD2O3FTV3z0eSlRwvgNA49oqkmYO5Jde+RLJQyEI4T8N/U4E9T
ZV0RzhxnVF/OVNA+l+SAW9PZGPW9F+afMojeVUvizhygjihPTsL71nlksQlbAUKdjlLRW6QCfgah
g36OhkjG1CLAtxLOEa3gm9yDWFqFwT8iti6u2/kp5ube6aHjrejFJXxmCofZeFz2lmEgNB18rebr
9AvDqO5T4mQ3UZ88x8n0Y5bg1xp8p3alBR6z4NQY7peRasSpwVdhYrcx2hE2TeidwgF5qnVFBX0M
kQU5NnZCq7ono3BpssMkqx/HaQ5wiINT1PEWJtWdQuAQDRSCfeUwuCCCY5qNhzo4jHY0nOAFvI8G
xCQZP3OdEEJPBknq6D9wVtiVanktHFJR2ceOXlB84mhlvgBDXSvzuUJhCjqgQpRGBQdTIdxYKLUi
J/GzKnp084YVbgoOxrdl8Nbp9W1e36s46Qi4Zt5i8zuHTv06jnfC048eZ9INm/+pyeMMdsGRZCEu
aJOPAbAhxwb53gJ7i+0uOQjH+1dN6WPcBA+hck4sBuxjNZfkOHIqD2X5DpLgrZ7Vu0zfqXNvUPrQ
WtfYwhNMYrsxqpAWA1/VmaJJkhlXDCi4L8gFivLhw4y5OOpB4ZJIfphfvNgcU+eRqx3s+B/dihCr
ImcBFaNvBlxR9zaD3JAjefdAXXOH9t+vM/GUCDM82ImgY1rVN+gkjqowudo0nyofEC5JeHncR/hD
qu4+QTk0ZuKiufQ3pqlv0yoxmctTZM6mtXAsxXdN54kTBHl7nBnKjqCU/N4ugyfhGWxhRk/jMjCO
gaoQPOeE0FG7OCE9jTgyAAjxBuWkB/cdF6BWAAsCLJ30M/k0MAKv3afgbjRAW3omzh2TfquKkCbX
xEdjmQNoFmxEz//P7GKl1WK5NQB5Pc1/0iLuts/oHGCyepdBQOubAN6wwL8r2b+Jtj6Sz03zpvM2
JribYXYfUQ3sSltj6BbRp1OJYyvIWZTmAdTFaW6xxdSylJhX+WUJHD3IptoriSkxJx/AsaKrl9Yn
F0MA/hGYwC4Zi/iKyUB3Hr1rDUxyS8YOzZrlwc6Xn7AWZ8hyqA6R12npgksDjZ8Oj51tRSTAGBcD
LpVqJcHNwaVZ3I8YvMMsv0SO98qoP1nVesT8wWudoG2aRpz41XrSR6fh65IBdMDgjtDBjdBIj8nc
ZQEYGEEny5dTAmJSZxf96yYMzL+kYLnyUoAdZwsDIbqS9lLG8rnj/rPz6m0I3uaQ72VcHu2IOF0z
N0iVbE3+VvkMJA+ooEB/mbABewqFuNFI0m/m0zLgmogaOjAi2bk91udwuLYU5tTQ3KTCokVsV6uq
cIr2CjXzIPnXk0PjKHCewMhyHLonxfhLhogHJ1Unpzy1+SMm66aERqZGY/QDa3p3S66WiWqfQDv3
YM89GCAL2XQ33OcrkIcFC7Xnz0L/HAVFRBokO6DFSky/sTvovLpMpf2TY9DjDRGbWdO+tori3cVr
dCxZ/LzZ/Uob0wMjw9ixe3QJycNcBlIuxRpHxxJ/shPxn5JQMjIuwfEc5NslbgmbrSN736b213rl
EelwjOi1gRoa3ntszOi6TLYeFmw7Na9jWt/HLhPTAkG1nDElM8/orDW6Egv1pjjS/PgUfXgtslUG
4c5on/mQ2lIgiiRNAUjnp53zhlpoZ2cNhbhZhvdBPwG8fBOKkjNh4dvC0KPiXn+isoYr2mu68U14
cnvcOklndlvXtDliBZxypkNyUsKFCbbKizkS3GfAG7x6XPkn9i4QxG+qCVB273rHru86Sm2Wx0ir
jxyyCxu04Wbp6revmQYsTwJbK0DPglUGnpiC+ZJYKcAHG8Vydl/c6sljxiJpitXeJeZwmBBAPysq
OrnUvurrYxuUBNxYPsOxXd/hwLNzjfcTcPO+Na8V45pts0hs0GZ5Q0djRTuN7Y5eSzU81O674FKv
O7T47p8Zr5HQMGOJXFyhcqUfMA/eDDPeCHvADZY+OnX4qDBNxEkPvZvebua9OEuNzstFSaO7e+l1
7PGAAamUHgYgIoU3QFqxX2KPHNNgfGpsY9+F8yuCfrUPIrwvyHOrnoC+GoocfVXSxEpaf0VOJGqo
PhM3+tamRV+M5PsExLZYNXdUkBePVFS87AyRxDFMrScgunbACuc54FcSB8Lf8tTTohWYLLLos0rA
BqiUyZ6Wx5rJVW6XOFLKcyGsS1PkQKQAF2/6fLo0dn7yQq6omczXlQUxwx459sbd77KyQNbVyvGT
+J/n0rApRvOliQZyI+WHm7WHrIbrk4bey7QYD1CxkvQdeTs9N+Gdkin5TtADZBNSIz0KkgGDfxnh
uuN3FVDo1bbd0tHB/r7If+EM/anADt8QyuBkZ4gxBYRxDmWAycTo94zDGeRNEtPozK3jmUAC0rLw
61Re26cZudSoOfTX0zfgfsrbunheWg9kjQbgJT3oHOe1Hq5CZrjdqE6tVz3Ho/6Uoq7PtQqxgSyw
NsfcfShs2mAaXrZMzL9FA05gtAacUcMK49f2uQrtf1GUzZjPUTo7ljZotBkTM/H6OBp4ulyT7RkS
WAIzhf4Ogsudnbiw1wla9WfT/LdYpnf0zOHBnib7UFkRUzMZkHU38znZCjRY1flLD/0EpcCnSNMb
4jccP49dIhiBj5APjdhcwR63WmQNnmveDkqcQysRZ7LPrnHAKco2wmrPv9/I1cDr3WcaikgbtS1N
UEoBz4Rb3NvD2eFEmg7JsSum+Fi5S3KgwF+RnfcIEzx/jILiMAzTJ6ZfKOG6Bl3n6efeaaJtpyMJ
jXPcmRTCnaD/mDgM5UG/RvuKEwlU9BxJ2RRV+EhA0B1kOOX7MAp2DCmG5yUw/jbQr3Z9g5c+T8Q2
nhlHo4nEr8S5BsEoGEkdj86lywp6BNqg3ZDG8gbhc7GjmI+3bZNfCNuLCTblvF6D5xEV9pXBHsot
BePO1dZrbQQVPT2BQJbtyk2fCAhNQQ+E1IlRdutUABOmkDqmBAAUFsP3OKCKMG0wvQmoK0oypjYD
8OiJ25SNLHIRm2QRQli4mubSbXOUyiDaH60hfcoNdKjt4h7iCvBpnXcvqvp1+icfvPlIXytEAkXe
XDOPiPAFqhTJr9tiLolgPcWumcYX26XpMBXHLtOXJGqcY7UgWljPzW49/ODLTTmckXun2ieot6t9
wPtHmy/ayaKg8TFYlW86TGx+H5b/ffb78v/7ljoLYYQ2bMtx6eLP4C8uzz1z/6RlR+8rBtKpXAA4
oqHrssdGAAl3KBiQ5YPatfZDxJuoJfOH3pimc4SeKnE5bDYQv9JjXDQUpnRfulSaRyzT4gpMOzmv
GKjZ+cvozKOF1d3o1Dq0EU3xuCqvgTD2EcNGopxYqKRn37rZVDDM74bd1JMM4vTHUUXEX8cFosN+
fChdJbHBWkAQSRR02Ne5VLCykBsCxqmPcWdV2OhLyo5Yv2CWeA4neZvU1q0lhyfqehjkJtlFqOyK
wqRmCCFmdAAoBMLznTbK+17UTy1XVAOd3Go8TtS4Au02uJW0RreBQDmMud/YRgXjI9xRtVInAx8y
7tL0O3auPVvroewcoM5KP4Ho/cJo+yergAEscvxXGUMIcs37CkrQMd1ZxhLy+PQYDol59sKWIfr6
0PQBPaAy+LtMB+x/HEyBcW2Rtt+7MjxjLfQhJd+JGDBI1RGTgBCkLlmEB4wK2PcSeCfRrWkWIDq9
xEdTfTdE3U82jtZRrCNs7z6ckV9OLGT7ckGo4onxJnRnv4fVg0DpEQEVo0W3Y6EHVo3fB3ukBDbE
WDLuSGkM4z9Grx+pMxCjTMlbRvgnzJ/rvCJwW2ZKBGOkJNv3F1QR96PR9tdgwdAclNNfL2Uy4C3T
EY36TZAazJ5KwA2qPklXnssWZtpCU73R9dlcQ0NW7K9lFN99Y1+meGaS1t6nXfIy9ctJ1vpaBncu
zj1gBOUToIMXOzQH7p+ftE8YkSkE5G1uML5umHG8Q9NAE7EM1S5MKGGGdWYHD9ekmA2S6hM49QFL
A22PHFqz1A00qbLeRF68cz0mbsUkn5jf40QLadARwVvcSu2gdMOtpdf9dGTx3RhBInya3+Wu8j7d
CJtL4fVAaIKBr3Rg2IISq00TG49BYn1Uc1AQ8DqpM7ALEJkxtrYgOdqptyKTUSgFhtf4Qpu0dX6f
6jgDHtv0UMECzzlmpj73ayu1E3Xh/zZVf5/9fs07jaHrwWrBp1FKZ7rRlb6VbhUfbfCx3K9rsymy
pjst7O+RQSkxzPSg+v9tRE2iBm05NzSY/9/XQ9JKjsE4HkklzMYb3c61byaW3zdpcXRMuEXQftva
fsPNBW9G7qRrPlNYI91F1IRUG4Rgo4HbgG3ZJUnxqKv5TWXmH0lwBOstIzliVlNMEJvfny1Twfmv
IL4Foh07Zhw1+0kD3S7LXJNeHFd/XcLWSUSoNJ9QRzhd6KICr0GPcqgEuj3aZNF4TFbWfGZq0OlQ
RhMGfNxMa4Z5C+2jn/YI7NlDLVJYl4YOccHP25osji1y+rkUZyKeo9MUpfaOmdKFHKTRSJar8rpn
s7Hb85pFv7HHhEwlUQOr5w47TaD2ptRaYdW4N/GGcvoKyY1H9bdK2jDmczRxAnGMYofJ08BBPUG9
QF8EEFsUXhakdbFw4eKCAK0nVR10PbE6TeV0om9yGwShy5CfVPAVh46ExdwT0135Rdd1ZIJ4cXzs
XOa1FK/+7wM/sPrvmbV+n4fRbQvtHoje+vL34f++7/el0U42H355rFBG+VT24aYWAQbehSCT2nmK
cgu39f+2aWvShf12ffj92u/L32eoP0GFztP595ViA/jv29Rvn7cHqxXnEolUsnpz1ocaI5lfrg+/
LwtM20T7ATMq7dGB5zYBG+vwNpVthB+sge41LDQsZnP874dY6/borT/JcFV5CHvvaQwrJl1jm5s+
c2vjvwcnNJ9jeNBrm2KtEzZmYUOmIL4cfgk+e8xHBvSm+VWM7Ve2iPIQuBxulzk+zBNnfEnGVgOz
cAkJnhqXp8WEz8TghR4PdncbsLkFdYbARCCGND7/RJM6EguE5nAX27L3a2omk0WX+LHltUrKB/zL
hqoP0eQ6+2jJGT39ALPmi5H75hHUF9rObd3GV96bFyPkqNxM+zirb5eU+CEx8w8cnV/i1FgOtvXP
mvHa6WH5SkvT3ZlLeM3ogVq9Fx/7iYxJt5LHbsxWNJ3/+3c4XXUeyu7E3Pqrq6arCqD0WVL7STAf
hMBcGervRHGJK7WQFobzeqdw09N/nNm8zWHbRW9TR4wDXY4PBI909RzKrBrPEGUS494MUZijubTJ
/jxUBKI8BC73W33nzcIDd0D2Qq8eFCg4dgfVdWAOUvejyVv2IsAbY9k8zJI+KcaFhau3IYii/iia
9oFGfrtL+DA30TIcoQr4QYOs3nSjN/WC2/FM82BMwSQbsdPsQ+enBwV0B1zY3YtFys0S6acJjuuB
2fIL+SmpLxqcNbGXfbF7o/t+ABX54U7Ga92DYOzl9F5GuYs9rL9rpqrF7i2jhyhPjvh3vmDrA3Bt
amzrDTF4rvqObAgZRBT1x9p9EMubdBpoZMsybFWZ3TT6iZIOyLTmwGsZuXO0XIemb6rOhcFZnGDp
6IQU7ZDDEzsCl8n2JN5smUeQapJaHCCXuLlU4Q8Gop1pSy4MNb4Xaxxj3jyXHq4GzLeEYibqlLvL
36QRN12IL74oKTTHFqFTbPcYBSgQfwfZYQC5MWKsiXZyzWZJScuMV7y9hbJMeuv4vLtBbELc9xKd
vXm5MJ3uGVEC5fQSiT2KRGUPGW2LawrGDWWSFQ+clSrirxxq0Azh/uARA8Ekm+gf662L6Dd1En1S
4+CVM0WgDt1t1bm4DCcIE3P7WgvBoS3H71DRWpzJrEQVtVbbcIVGrIgbWAM0ek3k92lp5TvPKo9F
23+rupnPbM5MHKCZeZoZr4LGNg0JKqvRKw4p/OBqPOCLY+zkZY+W41GnCPnZ0Rw3q+jO1qdlDWMv
w/xvNBjG0bPnP1MtMkLlCDHP8tNA3PURmLraVOBRqMnmee/RsAuN+sDMnpsMYt4udwrgqmVALjas
eIycuJuiqt6PIXC9zjmxHtOKiZP4pAZuZgy81alOXGb/BWFblkub2E05oegHYXEDSrO+LYZE74YI
34HL4WyDojQGXEIGhBUf5KSxuoT8ILt9VvQzmDzQKzUpYw+dig9ZYoc3S0Jca1+yCQJRwguTYR7N
+n+1d8rSdYLH34sBwvCNcgnvVZ5CcHauVc2pbYoRZYed/IpV8zWQwQckgClSnB4MSUgkdOkOGyfU
pwfDGrliISRvkS6fXRImoHBFe6M623KhkUigHBG1deZx6unoOUQiIrt0DPpTEJeKLTg+lysomGgR
iXeHWSGRCoyIcmWimtLromxLemz38N3xw+qfkeOAv4QgTSCp3UcWEU6zO91aLl6qyZ28/XBHRh5d
GN3unbZ/TVzzXVYtF8VMM6Kh61uM+sdFiRN73uvAQHg7pvShRk89Otm3OxFKxYlo4CCLy25qHnTs
IUyiOaQc8Dp9sXJFR84b0RI+BNktGoxmQ8uKjL4A31V007WAnKcedTerMCFkrQEj2lBg+UYHXuZr
i/6DxB/7QO38QNv2MJryqfAKfNoqfCnNkIG2OafM5LaRZWKcJFVrY6qKFUnqeT8hq9Xta2IT4eGI
t9gT2V6M87fOiP6el/XUfbTjOTnItbwoACSYcGnF6IW4QKa/JppoFA0AztRWOM41qLIPlYBtJQH6
Ce7osTfLz0E5r3VjExtU0u0yME32fyzLQVLVWi9eXv2MCo7Q5LW7yWqBytHl3RAnCucm85HhU2vJ
5nEw0ntgf48a3QPySs9g0Js7zKvKj4JoE2vSdGfB2TChEOTajFudk2gD+AzRZOskh2Sod7lOf6JZ
P5tDgcdlQF8iqoUMDFODJhiPDYpaVBYuYUz9RRnOEyDO7MZK5MPQVfd2a9mn0ezKvSPLa1EPb8hc
yCFigoIfnMFwZe4YkLKBg985UtHfe4UpDoWLO78ZYYbmpGi7iBi0ZEyPaSY9UOseHSaOrlLPuife
lNttFhEzlMjxjR7uVZt0nH3eSWjwaZ8He20yHEIrgfpUE2tYLSxaVcd9N02r9w2G5GCS2KeF2e2y
9zGeDfSUUC6Tcaw2/cplXCSATlGM12heMcL94APmJMZHM5kpJ4eLxOeCqyIOrq2nbueQJX+xTWab
Yc0IP0dflPgTycMBTWG8s85wybLhvVCH/JBXRbevNMdnG0piay39Oe9Mms7FTgLJWX8OefNVB+AK
huQWoW3qjtURPG68XUbYVzljzWNc0l/hdGvQOwK9GFrii7tcnFLzri+DF2mY8U7hz+CmRhdpkACV
TQOKub3VkSKWZ165r1EBAVw7pjZo3zl/L2Z2deHGT6OSp4a0V7YJ5zTmE8zTCXtY6ABztBy01oQ9
wdqtjKuIg5PbYiro0mzay76fOT0yCWNA8JZEkCetNEFYhwj8piTOAmkb3cqq/R4o5W8aEr2MmOOq
m4GHCgrjT2iNnKeYcTBvKLvdMvwPY2e2HDeSZulXSdP1oBpwh2MZ66yL2BcGgwzuvIFxE/Z9x9PP
B2VOl1LVkz1mVTQpKVEkIuD4l3O+kxwbMeMi7Oh6CGt/lRZsu5SWP7gkeO6zvobgmqvHiUcjc3WN
0Bv4g3C3z14NBZe5PsqSKceJbKY4lUW2MmP9Aix2uDNjiEjB1DxmqIE2imV2w1f0NMrgqChXEt07
pClCObHabb2o/Kxks3GUMS4MB54NnFu2gMNtmWOMr0m3ZlbjHmTNHkPGccTal6rYHoVkcwBgAcsA
eRXAXFqv/Kr67MVT8ccYdz5jvfy+81z/qk9edAfsR47yioGZGyzpKbpt683KQKiMbR5vdZZ9GwaK
+L8HJ1k1OnG2GgOthTk6ZCMpZ18Y6bLVWOxhiwmwSFT5jQqYN5Xu5+BWEwIAHpLE+qxI2aYqh/s8
sZwEjGWvxjy4n/TQPcZ1c9XD89uAORW7FJ311JvcUD7SOS+xr2ymnmmvni1EWRsk6Eu6124PYDxF
IQe/CxsNS5pyOLR2UJ1JLO+pEcpxkFcwkhgK2oIdlgPH1nZ8GjJ8R5gFPjGvTutqzubOPCbGBgO2
xlAIxXXC8SJk4U7+nVr7nPjZrdPzQMvQEWCG5epO3DfrSgpQDC1PYCFojex3u86Lrd1WGHlq787j
46J9SlIe5miFfVJ0jOEA4c4ncOZqcNMXWBr+dqyHKyYId445npuUmHjwswO3i3M96oViuKxfmsZ0
NzV10YGpD+dYAjChArTv5EztI5Ede9O6eKavCCEgNzsfJVfa9o9jzTftFgoHIbAMIHWQiCDTTiRp
4cXQOPJMC9z9fICm7Ft6HeSlKxC+xyP9q5+TS38PN8PfSZLM2XNlyCSSgqMTLFA5ZNiUQ59LyhMb
FNa4SyznEz5EdNQkc05LoNVIUJ+wMlJLgWwQyZU+l5BU37UFm76boLKpWm4K23woGH3JYtSWwmYn
Ilr17hJ+SBZ2tddqfZkNCRs3Bn+Lfsl9AWXGFacEDcOGAqDK2+hUVEWIHwdGhsnydmOpge033vSI
yOB7Qs2WmfkpXJk+mzmBNVbMt1HEzl7Dl9mlL5ZmAodADdbqFQB37aZOnZcobdw7YQjs5FF109lV
d0idKj/3DmsdBuZEcCXvNtGdi2mOgUrZDzDygmyquXG6DUfOiDxKy12LAJFobC25s7Rh2Y/gNYHk
8KsM7KOdhC/96Lc34LTJCNghFIF4E2AOCzDJpJ2wD80wDwgaHZCGBj1ZH2vYLuEMG704GK5m9GDC
FY6fEo2ngksW9laoo42wGQac1HfFVR+72Brqng0A4tRFaJIMSeRrthk7y0Ta1d/C0NSJRwiws9rO
uMvhGJaJgHI04H3z1bylgRCwmu1KVhFjRDfzFNJUSz40GkIyrKn2NajhbsR6ysRYalv9SD9Cia4c
F00W6Sqm1l3VLV2mXsNDJ6U6XqSYuJGcXvgzVAWm9UTeDtGMOP3yamAV5PHonBtsDwzVokhmFoEJ
pxku5TLHyLqqmy/a+AKUdbRMp1qRa51irAYar3ibbJMUI6MN6roJXA28OtKEpm82uVeTlpC3S5cL
C9GIWEovOBVWdCA+F7NzaJIN0eOp7OJDVboAPWGc8u0htKgTEgesrnM5VZJux44ZLUSc7IaKVaai
B85GUs8MHACLINa0nQ0q03XSa78zdhRc+lZLQQ2VenrocIE5Ezn1Zrik+5j2SgZHTYOiRg8Ah9nz
diAIr0jFvoV7/F5YZUQ+ErS7piyObJJGYal9zWoyLbxbVOrhxtBRmrQur5pXI4wekmqXMRreeKHG
cegmD3Wtt0sjtBg8xj2PzHwm50gcTtgBcXru9M5hWqjgxxk+mQCgCKn/KlTA7u2AkWYVtt274WbQ
cS1TYtCJp3jrVsVjXjbuprI7tRAsplyUlLY4p2bIuDSsXPjw/odb9c81a9wO7izVi/fYjpgHfEu/
73TQDu0wzCDMYdwaMDu0iCGemI9usjkfx+hCOBSLVIYPDATQ3rnNmZk+PoPGQKM2ZbcDQ5Rja9z7
U5CTONIzkDceQKdUq3CmeWuGwQiTIHU4cM6jb+InbabhTOEeL4sOfl0PjTjTx32tmbuwKB8Db/i0
MCgkgQbwG3P7aDLe7AfARXH81vUGmXI62cVSL0ll86AtJ9gqQnQMBJJhZo9Ke2/XCmluwnJFQ/vn
m7dTyi47Zy/lwh5hocMxAKjjdZBfngM6I/Tvo7B4dhuuRBbrZzHN2Z28itQwxZ1yUjabKPkXg+Z/
EfR17tfGKMY9AUDuBq3yQ5UZ8Y7xcAB1w9nkCB/WkD/WXooqTgfyu8lh9mMm2MN0mDZYY19LI75l
hbyyQ1stnYE7zEgVZorcuak64q+I2LgqRnaigz3CyOQg4NPDqgg1fIKotdYkvaBcpR+CGMiRYM9I
HjRFQrJPT76PFQmO0p779g5BY+dv8hSxf+8SglZmVN78EDwusjUzDLkkcuxR65nhaVEKEosF0tBZ
7cFktUXuFJRwNT+ZwjTEqRbdYFoldXDwLmkZ7Ycype5FRlxxv8RND8LfSN0ZlewhSDW31LpFwFp3
8leQBastct73DPzhOteu7NzETuaPBoEeCCpT91pGZGmbowpXFesOTgRJRKrSFoFI/TUqf0KdfA6J
Me43IwOyXukRTjF23mlV9bspoOaj/5hablQLQjny4iPqvVOrgnjlZuygJULpSpDYSbjqachPZai1
Kz/juWFZoADqel72j9etlnzCqAMUgFzd1G4L0b2ShK5tOp6nxCWVP5Q4dUgmQEd0Wu2n5SoormaR
oc8Z2jsQ2KzYeoot/91tEE55pf2GLhFOuMkKLg4Md1HTv9K1s92jHwvjiVBlDoeJelrrmyu0arPa
Gqt5NL9ZbfqnwiXgwGB/3AFEyee96qhqf5N17ok022anDTGO3ekF7R30H5B+zAV8DJCtv6m9IT36
QXxCFknImSzbdVe4zxQq1m7wQjIsxbPHxjmiJNyUJmFMw8Czk4CnEeXyoEOBbhXvwDEjxk1jNBdS
6wwZj1yTDgj39wc2bmytGoIxlwOIXtVDHc7zzxw+pizxN5jLQB948APpSCAPprCF5ml+nIkb063Q
ujBO34KQWWFvYRHF6mVR942/qBL/otIhOkd0hYEa4fAP03M6z8fMjvyEDI36THfhPicJftcU1nU5
9ic4A8ZSQ8gQOja7cznjCzx05nDM2H9ra0yttICKJZPEZ0nMEXyvBLKBTmx6hdsdj1WMzTEdtwFm
1TFdTy2hMfUc5JSLMSCsvCAshtEm0CMHUttpQHG/SNsWShWA81UNZbawZoZKeZ9OwFZEk3yvVPWE
s30fWUxLqijQlrCl18kw6Aghx6decn45ptxDDnoPgHa6IeI37K2J6qF9EsgYMZa75l330LbWZ401
asUgct0rAOmJkTLWcYSxLHqefDT6vo42O1LwA6U/0FEnToi0Ac4T/e4D+j/4lWpe8djuytTSZJ/K
V+DDNznFzsYvvLdn11LAZLKgvBpwpOUzALyIwkOCBAkFxa0onYcwHp6DDrEjrju1qIoeDYNirhgp
dTFkz+hJm1fnzALKnLY2ZiCy1FIbwVOv/G2vkDiKqFRbMmLuufEobQlaKDwEJlGYnqU8WnNcgtJa
sR38iSM0XsmE2OCBNRwsXAelQ1tv8ym5ZWiK/Qdpww+FOno+ig8FoiIxNKpxIfzjMA5q6fdEEYi6
v9JT1e6ZSHlD2W3GgELTFssOwvWa0eIpiGk3ehaGdsigqGKQuwvSBqmoJl+ofKdjUrzWyVxuTlm3
NuNbP2cSFQ23JLQ5vN0UWg39DSPyJybkpzRk2kK/jmJpDJ9a4II73+52xC34S8+ZrAMDx0Ujq50+
GMk1uW4bwxlov8zixvdpw3vMsCtosNY6FWmxCrvRXhnKPvL/eueJdthNJU5LNyAjq8su4wzMNwNN
A8WJxgTB0dbH6LIIJEd87XfvSUZ92BDhlfrYHKVpqVk1cHBMlHvwW1kg66uw0opNp4ZPAX2rDBjB
kYo3AvOgtp9q1LREyEX7jlggHBerysQBnji9y/3KFNBFMS2xL3fsjJb991Sj627BC0vuDzoud1X3
KW9LjdVZfaihiPA+JhDA0YvHhK0lD6TOWs8MDI6cWdiYhDAK3xXi63snBmGhzIc6q9Od1NX3WMcd
r/D4DwZGRHLw9sSRS99n5BN4j6SOskPCcY7GbB+1lVhGGngpwzHGPfNHspSGvWXS53qQS9b2COG9
BrysOa61S3SXZTWDykhHT2TVaN+0BI1ezp4I05K3wRTwENj6i5vaH4PunKpS3hhT/2YlMUh9bHE0
hcaXISjqYBiw4TWx/JTXgw20tGggqGkFjo+CO7SLwBSW+AKBIB9qHlUbC8zEQudJkMUJ87U49LZA
ip4D3bz4NUw4ffA3Hash1YLnMDzgRwyMnbVRY7H0zsTJsgIxEcTXenXyQ/tVguiGwaLOZEB94mu7
ItT6VmcXvClGtntOL44t7xLWKVO+GBNmpCO9qVli8TcrtlZYrUkU3kOGCxe5S5WD2Mo2WQLnggou
q3vmRxSTrlZ5O3KXgBl7b5VDEpE9Dl/IiMo1mrWl3tV7IeKcNLK2WASD4hvErLtt/SI6+4HxPqbc
pCqf3gKDbaWXNHtjZL1rMErH3z52GFz41Y8PKXXNASkQKvqMUwyNup4MEGEQQtrDVtMTjNMso1ad
7W5GZjWnNDwzU3C2TsGYzCjYjhMbNi6Tshy2njaeu4JTk4QSexdW+rvBY2mr5xAh6ro6I/KOSNUW
cmP3FatCn2Gg1abOHBhm7vzCQvDbcYIEObx9ngX4ssbgjDb6RhGnjPYBNl7pOJtswt+lhiHfokp9
iy1dbnMUrgLPZNByVcfG3rLwfjNcZEKR05NEYAFjUuX4abQp0JpMfkZDcqYFPWroQxd2FQ1HYizK
fS/TJ62ajINu8nhBffSAeNJdMhOG3RlU4XWM9aVsQIaoYRwv2ktuSn+l6aPYDSFX72jCfVw1KbHF
YVOcQl6vTVlO6bp0U4g5mK2CNLuOkm0ggVy6Ba2hIUxtrVy115vw4motsRuzKQoEBN3GlH8PIr7b
LB+WmdXF6yo74yW/DJHjrQrxpPIRQqBfXPsuMgslYZh2ufhMk8pYBg6J5ZK7TmtdtSobzo5KJMYi
NsYt4YaOxJwK4AZfCxPbsvRfhW1+skGErZNSShdatC0Drps7EwIMifJOCONGKDI4U2GRstF8QOud
1iP+qb5HRCD08kLGyEALj2RzHLR3EB4hy50IVmgpoqtCIReCZ7Nm0UkIWqJrS643xQcheqyvDFbY
VhhcgWtD1g3ofYowY3ctwI/OYg6NTxJkge7v4ia8rlr7ri68GTsElsRh9xNW+SZrjBdnKKHnArTC
tOIsWLKlWzcPCCzwedO1Y8mIMI12dRmIMw7gsFPWeQ46gExn7aSkEorT/eh4V3qWKd513H66HoE/
ccyzQs5MnYecYs/8CfSlPcGpR2C6REt3qVv2d/NLBot/InGbVgmpAPjHaLjGTDnlDKcpImtGYKZL
NBxrxSZaYcVgTf0jq9V7SitjF4/lc8TSY0I0g8o1WasKLkhvst9H/rBgss9QWaPbGDJnb8OOtnKE
Uarv112jT2fG9bO/oi0eECa/VqHch+DxL6YpT2WVPaOVCpYew2DEswRxlvTEa4XQTQzP7dQ4O7xu
QAcjBMr5QLnpE/YstAtRVvrNSLHiKlVsMNC9SxFDDgS4cYCwaC7RFuFzCIwz7JTv3bUu63DN5pJb
B/sCGEodxRuAF2BHcNS4aFg1EPNzo5WKAOrK2qpUIGVjM88j686RJq53Y2W5WE49I0GwOcXRVlWV
vQEQiIIpy1nb96V9ErPuX3Ym1LfOy3gPhV89KAIaAJOwuCwciX4iHRQnOvp1qTG3Y2HcVO4uJ5iB
zk3bN1ZARufZmlXoXBbRDD/k0mByXNAeKksOtW/yAEuHY5Ubs2ovXhoBzAe9bnbwdocVHDpSNiIQ
u0KCQXVK69IBUKuRJ+8IekNbRAQKJno6MpIVyHfjhM3DigNBtpvBkgENn1yijfqUFlYG1ijV1pKE
l/XWqwjrdDMBI1mJ0rhmYuWuw03fYHQiwBycl1UAUUZBDLnmqm1YpfpE+q0wM7wgTOcfG1uidGd2
Jue1U6bEtwyDZHi0BYsHLovn207LPAriZtz5vLrbihVTPkzbJsi8LYG1u6D1UCJZU7lC+rDDxnHH
PHWkAQNRjgMBJ0BP98ByY9E3rGe5Z29J3UwJGGBg0VvRuXJisayJQmbowDyMHFS18U2JY6DkOWgy
nMep9IoNFSZ9mr8GCDSpnDY923XmEd8tK4Tk11t3ut5+DYoWOR9QW2kXZp2w3YrgEQ4LNWtmP4/w
ClfTvOa045JSmVpkIwsc+RNr0a1OEgVB00e6r2zv9tbVHEFAZWPBR3PW+uiKg4dZeyGL/JoaiEAV
HGBLvU3fRIm3vbKJ4uxFfzCy/kmcwGN0W/DRLPlipNumDTzeHU4J7rQ1kAkNNwOZpkVCoB1iHAkK
eDmhzqT8h7c0TdlFV6a3HZd6aoWrdqB4BnNiH/oJtxrJ0ptIfQ7gN4Br4I/RPQQu7JmXad0f7Jqx
t1KWzXxSR1qM2wJXgib96D5LxP2IHZ74+HivxR63kNA/4lEidN4NzXiKiEpYZtEsL3QZVKUAyqTF
jKTAJtEWcNASffgirYV0E1YHPqUL44aphwWh9+uk5bb0DbFI6Fi1jC59MhJtZWs9YgIOEyPGgyo3
nRmdpoS7Hfk5D5piejTICc36GHi37A9VzFFhC/OR881fBrW+tjMPWGZ2V7JbhWVdIYquTGCYnOOj
mzz38C9XsX9yDevD1cEDmvm4Uqo70/CXpOLw9pw6e5W6+aNQ5Oc5ms5GQDBsDxoYehWxgqaoV76L
oo6D71JVLmJ5uHA5g4I4JFIKuwXNmaPObcdPVzQMrcqmYgObXfce/htaGuA8AKPaiJRlK1/rDHZQ
8OkEVqzBexBFC4WmQbVR+RGCYQcBZRXycO9mra1FpS+1T1VqIYj09pOCcTU2eMNHhvUreP87cZh/
ziQRkHCSRwkzdOHO+Pc0QK8cV08oKemt8/BDoFgy6vwDX8MGtoBPmktw1daeWk2gWSpjuqq7Su1Z
OE89eWYECouR4HccCvsc86xELbIJSq4II8874JXGOuzhjzh+fR40+SFBEsN2ST6MBOBCaGXPs1TV
NU3uxlox9kdWKcwevUDVEnTm4aZwwU1ufMWAICTrGN45h04Q69aq6VD9aEbynkVsX3rP1jhQWcv1
Lh0S/Cl6LdvFp5+jf/v223/88z//42P43/5XDiZ79POs/ud/8vuPvBir0A+aX377z1P4gfQl/978
+Gv/9cf++pf+eZ+n/O9v/8j/8wvN385/fV3++T+/vdVb8/aX36yzhhPttv2qxssXJPnmx/fADzL/
yf/fT/729eOr3I/F1+/fPvI2a+av5od59u3PT+0/f/9mWNaPK/XHhZq//p+fvH5L+XunryH8yP/t
L3y91c3v3zTH+gfuMmlZ7EylMIXhfvut//rxKcNw/iFtZTq6pcgJU6b97TcQ+k3w+zcp/mEjDgA2
IBxd2NI0v/1W5+38KcP8h5I0vq7QdUOawra//d8f/S+v4b9e098yIs9zsoTq378p/dtvxR8v9fyj
Kd2WQkpL1y3LMIXQHf6h4uPtAkiGP238rwqKd5gxSDnlaSFphMwVk/cGjszQXOJaLmRl3wS2iciG
ecMfH4B8/vkr9IIMoxtfW/bI88b4GsF6+BFoFoMMQpvPUyIRwEu/3OiNnjz2pvfg0zLGjdMyZUQr
Dx7CRjUjwnzRpxXqCYXWITUV9EPMkGkCoZ3w8vHkFVW1mxIkulMbXydxbX6RCLHvsrF4xVR/sLLy
SCAZizM12sG2tbmZfHeqz1anF5t8CCkX5t8G7XD56bX+84L+fAEN3fj1CvLCSdOGXcs6SlqSN8vP
VzDswySIm6LD+BZO0IOxHJ8zjWqxRfC5a0SdnkoP3nAv5+GS3qQ31AjTdYoniJxgho1DFQbxgSmv
qjfOJ9by94AM7RtvFOkNTNfuEJvOlrg946pAILNydbhK3LzGFQs7UlrtCH++2dnHONTn+UQpn3SG
x8vGRi1T5VgIQywJdvGSiSzcl5NTrcmQLdbwzImbaBS5Hng8bjsMt7ukUdQOQVAemzIqrmr0nIxU
ml0rlHY1peF4Q1wIJZpLfIg3iGmNIgzCPk2Fhtzg1idZbevEeXcIZJGdyP8aOb/co98K/aSZw7DK
2qq//PhVWMj+ko3bLvWcZQP/5rFJaBoZh7kfvR+sbZe5y0KGzO/FhGF0rvtZB6uzrVO5RdoE/gCw
ht9Nxyi20/sfH/rW2FcycqG2Q0Vq2DtvQy7+sZ6iZoUnZnwl+GgflQ8a4UxfpgM7sRowfgYoO1tB
xvqU1NCitOYNllyNe3s0HrswRPNt4ZX6+3fOv996DvNmxWaKSLj/5o0jdKlQ6yfGlZwKZFLEpNJI
lTK467CnnyGHQVVtKTI9FOBHLff0dzloyBL9tD24FsVam3bdvYHp7KbD6v7jd9Bwy5XJFoYwqcyC
Odk51kPSiRdDt+kX8eoPCzMBIk8WTYibfE2MnvU1swQXWmWI+2YiOg+cctUX8kFaVQcTnMV4R6zP
A0Drbt+XirkZBQDGqS4ID4ZRUrAWlm0fQ1V89LY0bIzFfInUsXOm8NkIDXHSrzwH2pphP/79RTTl
X+8+Q5cuV9BQluEKvHcOx+vPd58cKQWDsqA90Dkd0sZe60NXXpgViAcPlBkpQOUlUZCYTLe5Tlzn
Pp768dXx0cQlrRxXlYVNkEnFdFvqsyY36aY307cZ2mNTvXWBDZPqjGp3glRgzKPMVJbXgvTSUMTZ
zb8+8MZ2lqlRIPE2VHpjMA6udO36j2PHrh8MlEBIagPq/TiAgk2YznVgJ2h+4IYzRSnMa79pH/7+
8ti/Hk4uvYVigOBIrpAwrF+O95jRhSikKv48nAzPUpfMANZWep5JOakTBQRwHUeeKU4BpfWwbSTb
iD609UuLy4tMFiMFXJEalx//zX4f6rC5NPOsmmjaM9U/b2BBXm1loJcUfc6PLjnJRid4c4H+7kVn
iYdYBbTtWG/waUUdh32j7itTfw7lmHBGuuEa6L1705MQgJL71ps/ICxFDd5MfDEw4u4iCZcNUXIf
pN3ywDGiSydD/Uh0o0kqXhfd6LFTL7qSIHL0dRXuDha9Em0yaZ6JWgVjKHZxxgpMSv2xIiS8VWH4
rpkZvY3yCTWyzV2s+5B1ccHvtQgNwXwMg88GfzP/CgrbVy78EdFqcfr710n98jZWJpQZ4ThYTqHo
Uvn98jqpzIU631XD1qRfY8hB9kIsWJASSQZpxDJPvPvN7xyOK70V9YeFnA8pqF/cq55BjVOUJMSX
fbNKO6YrXMLsvqsAwuIbqD/aZu6EymQVMMs8AYKZ9xOtOFWJbp+ZIjKV6pv6jdENEsa8jC61Wagj
YpseQy9D1iI2m7eczDRLgSsp8+xmCCP0CwYLgBvldNnG8UMd9cLMFUBfffzXb7VmlEcMPMRtzp9l
KYBVc3IIiknzPoHpzy0Uzx+6uSAuRfVHzfpHJfbfPJ3NX97/hi44HhwKJtcwLD7+8nA2QBqa2iCM
o2fQeIzV+GLSToM4ISiahPbPqOcqOcya7rTGGhZwmIBxmS4CIiWKp8QokmXkheMxiZz8ib3EntZI
dDRJPYOXu2nqjVVT5/ZGmfk5ZJ0O9bABc2xr2TXgiDtlyHyvkIM70nsp/Rx3UliO19IqhkPgk8NX
GDvLUd41Mq7p/OND4BDhgxZgZ3c2/ylurd3fv9dM59+OTMdAPc27jfJv/sVfj8wsRMeQ8G8dw+QT
/0p4snwUWAkK0FWJdn1ZNcrf4FZSd8RChuuhM6pNbyLhN9AwbnloyQeVB09BVac3HPw0VUlbnJJJ
yCea5zjKPhvXGXZaneSnMFfMZpyiy09O25v7SVjTQ2Ix7XI7VR+MPC1v0IAj02Ep/TG6L1CPknf1
Y14Dz3CrVUBCQt0FQJtzGMksH99THIBD6aevrEvFmvV6d5Aqd281rYHdUqvhXaTTg4SM/T9cOPHv
F87mLWTptq4svItzLf1TrZxNuWZl0dgcDTPH1OYhxGdXzoifoS37gQQBZC2xjOflENxVpLUuqTiw
I0utviDB9FixI+0rh6q5EDP71Lsx5lhZlYTchcWqt3v3IQ2xYjhj3S8nZZHuk0jcRgzMF2zdAJE7
crpPS0w2gRb7VxWV2lq1KtrA0gJQ7yORdLNmuHLBEngDekJaeYnO3aFl97sHa2yIaTJruZ6I08Xt
Ynnvf3+JxC/n2Pw45ixzuNWohE316/MmBfba1UwQj5aTxRt8HqiZbOsqh8b1JHoijpuGdlz0Fiv5
gbWwm1PRwIT0PsKDNPX4sxrYAniVHt5YfoAR2vCHTQFRwhL11qlmpERlxvlhpAiesAVG+ubvfwI5
Fww/NUSGorfiSem4UMdRlbnzm+CnF5n0RoyUphiwFfbGbtAGdnijDLaJgLDP4AGxUN5hu7JYBin8
EDiboCP5dbV3dEjXTVPZj1UcVjibInCQGV7QXFOQCPs6PccqQkTH6kEI6y5KyvFN60mGI9lOf85C
MCo4k0gXVRIZj8cbqYrM54nZONLbPt0PAMpuCRjdtsK+MlxfPmQpT7v5dyLQqXccHJZ/fzmE+vVy
8CyyHR4uvOO5NOb8+Z8uh8YGUrosiw4W1BVgxFnoXxP9lWItvRQBOzJnDEimCOKYEXLvYP2u8mtS
Yb4L28DJqJPPm4QD+jHa+UuStbSWEC5YwyxtpENPeS6tz3Qa2TO2wUc0Fg4oe2186BIIUX//oxi0
0399ZU3Twq1qWsKlEhLWL7cv6yReJYnP3mt747YI3/AvTS9DVkHswWpeDfi1/HDQjmbGaCUusSfE
fkoY/AAabTk5Al8L9yPbZvtkjZ6yMYTQQfwP36Uh9Pmh9PNbkFkB0jOM64KiVDd+/CA/XfM6LAYv
14puq2BAJANh8Mp96K0FvcoNrEG4XKc2v3NCNNihsavICavQtCOqQ+aOMghMfzAOh9IINw0sWp+N
WWQj13XYKk7NXSWLNaPyvhZH/upVI4zrYGivGYiyGWzxv8mHc8CyNjbLM+aOPSJN5pvOKTU4Mpor
wWCLIaT10hctbFDrOiGIySv9TZQ52JMMarRwO6X+tum8LTmCovFImzNOePXJqYLTJA+IsVD3apsQ
e4bo+kNgP0gm26NJlW1094wfeeenXGxujRH9Lh0uboRpVUn7DBxpG0uJUA6ue/zlRi+R85KODzJc
QVRp5THx9qrYQUIth+VwZxOoi8B9kVorPb0mSpwC8Zzc5PywkKRC/b7CVcQumuk4TeDW5xgN6ttK
Ow/mo+ZugX1U7ruuIdtmge8cCQGKSPSsSQy3lrFaJeaO2V1UrGy1dXosymzGWcBupNOs6mUITSka
eLECmtVBbIZJe+pKoqjYLumxvi9M/oX6iJ5ml0JhsfRyW8AWVznaDws5PuRzY0y3hZkwLETYzvZ3
bNc9LHzWdyQigf7Q7fq2TmCOTjX9v0n0p31vUkt1k7eYmI0XONATppNFh+QesL396mvaDWq0jZ0+
A3M5Jca0daP21k/NVRGZjF1pgsBI3M1YlG7YKYkHAyGe0k1W8Zq4bkNiaWOSMSbwrtgQVP7sYkgd
9gm6KN945fxekLCGy+FmmFwkjumi8G/q6jHGehS4NYpxiKzQjpywf/bHmKTZM7r6ndl6V8GN5/tE
1qFVC1AC9nH/ndi/g+ta72zb9jPXU/PddYJ1TqyH1kPVndv8a9PKqjyeeu1xHHm7+Efvsfaf0EYu
pDoM5oMqzkMHQGkjHkx/Kc23FPJVKP2lNn62I/Hblr3ByQEWSq1jwDm5QTILLpf2rkNt6ZJMPs55
levUvG+ql3igzEWRTcjZTdfcd3LlPPZ+sgH4qtJbEBEbpGAwlfhigYt7rMI/ey0EoWYP5kRL4qUY
zpqtsI/oQ5eRu2c30YYHm4uZ0B95L9ZL7h9MeZMYLzwviMbNXzsUgPm2rzcNXrEEk6iqKwoDFOem
GufvxUubVWMHy5BpuCRgKef+CEm7K2KXL56uOmQylV6smY0vrKbGMSO2Rf+ox961PZuGvwTC6CHW
MauOgPNYIc89nOeuSbAGuhCyHVZESIb8iO2qyyCVtnj9XeIhcWOaMCepKupp3iGvhdSXOmJQsiD3
VAMwI1GvdQguqZR6fdgT176K4UHF0W1elgfMWVu8bri/ILdjpLFKJnZuu9cSVhidu9J8bRFX0dGO
WGAYJ/rzfQ2U0MmMGwuHRom3MqiQkDfiQHjMxmzMOx8Rw5iagHrIiSAVKMFmMN/aaNuBmvlLCzT8
1F8ZBJ/gJiNG2cGarJ3T4LZq1yi5sbLnwa4kvKzdTuUebxJNUuVfsYzzg4PgrpiuAve1J9EtGR9F
/BEaOOlxSmXg5eA2bxUQ6I5Ue2ajEO1RYHrlLD+NyRTo7HXBTXccEoeLXUWAYp1uVRue95Ip/AEG
RkPZj/WJJN8vBHjaPXWagdGDZR0wKlGmlJaBBZAD9JNg+cMjCr11CtxuKkC4eAOkIeqVHtzWvuyM
dqWm6j3Ox+QmNKz+zh36fRnRY0SBmnXOprc3XGKioMUepF6ZlyIeLZAf6P7Dyd5rGbmkyB1AAE4B
s2E3fEhssz2XtruXwCqMTi+fU6ccUHJG8bbK3XhfVLVD5Er3wojPYBZ6/j9Undd2q0qURb+IMcgF
r5YQyslyOi+ME8mZIn19T3Ru39v9omFhW7IlVOzae625XGaMGxMeJENb0Aio6vTebT47isGdq8Uu
QWtN+6naSMWnWuQnNS/09wxiyfPHKuQr+0lJsC8tvwWIiO1j3C4sRJzDvRi5wEyHRI+6D7wT+jEv
6c4Q7v5ujHZ+K1HR4TLK3N2om9gAKRuHdrDfGATNp3IA7ocpffgcmAytR12WO3ql51HVxjtpEMjv
MNPMsh83/wEOnjAEI+mdDeLD0/N4ObuIFFT8AJxYrS58h2Fs6bSjr07VzuzNao9taeLTCZDD+heV
0ABSrREdoQtLvwXqpHqOwnARsx5zUZnAqA/T76U+/kNWeP7i8+Z57L+7z7/ov2OT7fh5yAe8M5ds
lyhW6dLnNo4NwoxnDy42mGZrqaLznIJ6KFNggKKB7AX/xAG8xbewL/xzExVE4JKAyf2iWwpwxlUw
WSXeiif5ISDf3Ndj48xY1QdxtMkkMekYcxDx7JLmZvPgeTTsCT+ijUrKsYVrCFc4NTb9uhAOO/RV
iAc9OVd2w2c/7M6DDufLxvpfYAJACFWUxsYshx1o6p2if8HnIaHuhDrGl4p2zpEwBRKHsPSRkfiw
WROdnTbxwn2WbXRE7lZtboDNPcra2A1ESIIdeZmbioXTvbflvAc54ddFBMaBBYNIUxU9eNmm+9Jc
et8NMaI60hZqgdZflqvSFLgWF0g2TIQKyHGcnvSm9FrzkDnRcdLjDbZrEMQ2i2C7UTrTF+h+2h6/
DHMNmG8nlW47wyMsbwjOI9sHQLXJliSoFL1EYfkak+M80XwlMP2qIiRqNZvpDjXXt8rqDvkQb1xZ
r6seBF7CXHhWCIJhmAlaNorta2UmF3s0L5ON9xmTD7XvZYKX0nf1gpo7marx2s/N95pGZdN8ZJLr
VDC/h2L+YSHhFZ1PdX4Ubev3Dn+Hrl0ipTuVcXUFKLALyzPtJL8T2fPNkz3oLha+PtcBdShHwANe
gs4LqO+KHFqUzY9+zDYL8I8ZjGflwwYLuTf1+mJdgFxpraoKl2OfbrHNkuymo7frcDuln24yvSIV
w0Hf+vjzo9DyXTAFLpOcgezn34ii94LPbDqaftT2fhyom1QaR0EqZZSFvoow2+n2dCV3cVbtBQua
lYI9cmqKSWejtPB16J+V1BWW62dF5eUwrDpiWIv8OJPx0hq1p+tfdMUQDiPSRpVsAsMpHe1FNVRP
9sieMOSG0x7525qY5fU0YRFUd24p9yAtfDvofZGrG7czIHyyNn8OmnMlwP2l5x2GHezj/9tkBlyo
IQGoJ3aDykeoazcg6viU+foImjdJD2JyjpqSbUTECKhiaUBsQjeFnBP+BPRihQM7pH7TysSDLu0J
0+Zaj748j9c2Sol+qVadAflue7CN8VDayhppHrhQbAfyCtRyUyTuGoKOZ1B/W61c61lKbJkOdd1E
iQkYX2Hfy3bWDRUQiJzWScNO3W8wQIiZDEPo/3a65i1Fmxju3RpXk04ADbHVvAB38MCHpi6PPYJh
G+ebHhO8R3FPhbozv6WkBNpzdZrJmaxZKIWFU0fTdnbeHQJV20gnhlGpevOgorIfN7Z+Y4SNqnr0
Or1f1/Kbi1SODfIa0dDGDQQ+yeiVHcWnWnYXJOVvWPvp215s1Ey92fBpL9/KqEH0Om1RPpzQ95C2
rvuEKpY1EUsGcQZZ7ueK4jdLTnQ8bTG3UcJrCCGZkUAkiSHtosVOQHgCqmGWd1PwkJqttcuXa2xE
BnCW7S2EvbVERQZ8xDHCe9lVR6v7UGbzmAznVscvxxzNnMUmDznXDIvCx9lrEtcZMCuR2BiDsB+p
0p9Iv6G38qjN2S/mat+X7/ZY7JDi3cna/JnZzc6VMWDp+so71It8A4RnXRbGrrKCHfkIPu/mIWrE
rYm8wMfGdY3S0NeRWmm8j6aRnmLdXudz6GHx8Mj45Zd/LHW+jpeOliZce4nASdnO9OUXOwbrLzHO
G8Vhhal6En5NwrkzP6dAysdNXxVe47TE53IyixszBE+rle+1G2zdOTvY5PnqJpkDGZ9/QBUda/NE
CCoQC9xCC9NTBxiKyzKovzOO+qobc1/K6US+KzytgmvJnrDVFZcXb8xXrT0dsCGyIrb+InWZRzDD
2afBCZIX6GTFehgS3GgTGYLGpZgu0Wz9HhZoa3JltwqqAXV6ZO1iB7+j4dPZrs0Un5O6a8xhM5Nj
ItQfamNvcebuiFknITT3FgCKRTxDXaae6rRrxcFQ295tRMZkEe/zatgxv19btrxbC9uE0CWTTQF9
b0YWJiOHTcCsJWgGauJNY/bbKgh9ZFcbl8mKY1bfmmCTxLrHu77K7IrttrZZrFkN7iP07Stbzf2i
EB5ZqSsRdKfaHRn5VYvWPDu5Y3TsVHWvmwa+YhgETE3o7370PXR2rMUR0ucXIM84cxjlnCcKD1ww
L5Cmt3WePKgHb2Zt3lOTLnRG/pB7R0twscCu5+M5JP4ABoO70btvamjggDrag+cqK/7iEfZD8+b+
CIZbwjZUQ/yWPAL9UGa+o7YnNbY3qR1juS/fFJHfW5wuhciYTeKiAJwZq87e7PLPTBO/ehF+mcQ5
tirUuybaZFmJ3LU7jLXEmQBMpJxWldttsZX6TWSesB3cCzkcxva1YuVQPOJ1vKoEiTVjmOsz9iLW
tn01lXYHNXo9K5MPcWVnDdldIGO162EnI+EpTvSw2y8tgYHcTxhkyp2qIgnWuk3cputZkBZtwWOv
ul2ee8QqrqyoBd4WX5D3vYPwP9M83igEade64zfBvB/zW9j223z8Kg2XFPRyqwTZ1kL5p6nZJhK2
l2bZFnXUWhjv2aNBFoisd+3ohyJbSpcEmTtg+9m0L+OQHCorPo3oonLH8vFjbkl7PiWac0556mYe
zxqbHExxXm9tKSYByXD5zOiQ4KOnTXNG/XFntE3+Zn+vlPFadRFy9Wgr7jOBc0V6UgKBG88g9KgK
PEalexxqFPAxZ57rV3V+skn/HVLloSjBKVK0bTV328VFv0BbhiB4KJrzjq/6yhDj3o32Ja7Ts2kk
jFwhfMaFh9XhlufuiYCG7Wx0ewJL8WNCM04SH0f8tVr2y426Caz5mundthZExWrFG06pW5rMRyMn
YaG7isR8oK04ZhY1XGbszIFdEFC3mEaV026ka+8GEd7lMJ1ikuYd3drNzdHp7f2oOL5Wals1qN9c
UJ8OEWQkHoTEYebItjSCcYCM5Op4yIpw24rxUHMWDDAozN5aaT26vnL6MEDtp1lH/lLxVSXWBzO3
G87Kt1Yr7y2BeuOyUsbqKWfPOJXqFyvlu0tVZ+GOzBVCzeiUE//+Zc8BfhrsLd0S8LXSy5Yc0fKm
dtrBif5givmO2ec8V/LaFqUf99QVUXXS9MSr6q0KUbUnwi90o1fJ3LTGop9iOFErc6/V4o7+iEdp
3jtRnnW0hmgcIBnsuoWQAntDJuHNyZ11OmXnhqBkXA+3JkGZPaLTLqcj86iXTC3uYRF9I65lb1Pq
L6e4moTfMii0qZSeNoi7rM0DzEOlZ9Y+jwfbHQ5Zll0dYR9aNoXj+KZyaZQFICIegS4h9rtwX9X0
Ihar9YirtVtrfLzcmtgHEWxivTnKRN8x0Mnke6WLnWOG98Fqt2QGH+ggt0N85BJAlQ61km4qBjgF
/Zz4ahx851N1ZPi9703sI1NGd77DPQJyJYs++jb+NFPjVYTCV6AXMg65VOKROfjjZXwqHX3XGtmR
Gcapt8RRNXGMuso2mPwJSeiC2JO4O1TNJ0DJI17Bc/FpYLRhRjoNhtcJG9tM4uGEvshQvSZ8jEM+
pbOB7sRYYo/pUi6ZI5Wf2e2OgcyrVMUhLKyN5QSnVAFdXUyb0P4oiTSpotF3O7b4H/D7D5jCfJUK
XneyfQawVtGrc+OON8lGlj3eKkno19nJAd7P2XBYtRM/RjZoznQ/4vnAuOld4fM2EEyk1CGfK0pA
RafO6XZ2lzFV0PbpERPWRlh4bNbotCGFe3kMYQNR69TVfGqiHXtfRWhX0Q2L1J3LikS4W1zylFO4
xdSGyKY0jF89hFjEDveUNkVLspBBNDui9StQkosAo5NleHDz4Xc/ChZYF31TRrilZ43vmWrusny+
MBI6wXSjDxdAI4rqrYvhechLYGvOmxDizszrqpGANWnpnTBygGHbPDvjG3/pO2hvRIAbMd3mHJ89
mCk6mUezGLyUrGqRU2u35h4mxKHP57vmJhf24ucsjI6mJOuj+T5im+gD82vKp4cl9Z+i07e2OREf
EhzTwgTnJfdAdbZ9LA+woPaJ9qEQouLAi1v+gcpg7iERxiUtK1V32FVudRBmfhBERdLBReJb+6YU
XNaKY5JxTVAZvI6f2FZuo1N8zQWMJ7jxShB69Fbxl+Dept1F6CWfF6/6I8FvVtNF0HTDb+bVFBM1
y148UQOZcKF1m72bPLu2vkb/hxla2bZ9tCmN30r+pzXrdaCql4zKreXUsyFz4AazaHUoAk/jkrbQ
bjRdboUTeIHq+C1FsMZ8P70h3P6OXGDnKCVnoYvmSyVT8J3P4IEF6qrLdhuX2j0e2PykzlmdCjaP
AGUN+pHKRguIni20bRiOW32khwQEtLEpMeb+SH7k1tK+j3VwEWl+Crr2mA4UK6DwXgo29Q0NlAJ9
f66gz1YAUnMlXqgVF6U36Ir+21p5dkMIXKdf8Tz4vP/skzzvPm+erZv/7sq2ytZoxPFbQh7795Ge
v/QfBfN5N3XXQRX0W6HSNR70iFZAG9GFEOALKDSZBJRtXNBW4KYKSnwTRd4TUwTP9Xns+VWRMwH+
+4NxCqNojElxqbQe1Uu64F9h5SOQllrBjsUZ9xTh9R6sPCBNST9JbRsuzZrgRF1Cs7SFA/q8qRJB
hObf+/QMlsLqf79POsAKsedIZguHnjRQKSp++r8feR78v4/z30PMLRm6TZu16+dr8Gz+PF8mWDYG
aDUo4M9vwOX/MECVAkwxsHwtN0kJocTkCgnjOaf5lAQ581VCH59fYRGKeekmpO2u/SGXF61bXqrn
V0/qrYIZC+gNpebSYXu+Zc+nmgpCiJnM/crMgKyMhjjul6bXyzVNBl7b5wMU+vKK/n2s5aEdK/kZ
CPrzS5Al/TewsaTA7ZrlGWfLyv8+7fOr57Fac0gECWZGYbCTsVr+84f997PPYwnqgOnv0zy/k7TJ
wnRIX9uU17pbIgRxzS6BygvxUZmQQfZkuszJdO6r1q8miIJTtRH0jQK98wdiDRPEmMOfjn1SPtWe
2/crRVrsDzQMJDUA/pz85dGXg4SYSB7WOD3qyf2hVKdA87Qe9+ulSSZCemJkQX+QiF2NxbIDrK2k
J64ufYV0Ok9/uoAJ4DzvVNkeML9vwriDtEAHKN1rWAREn3gTgiBGYLs5FzcN1g3TWR8HFIPQuNV4
YxBHzfqhUqODVRZEk8MB7wpfwRFj4LSlqJ5sCOPuplDKbSjDfdgGeMC4BKXpuTwMVbjFsbxlx8lF
UV1LoR8C3F2pqB+0U/5Y6OSD8tCPyO9kU74iG9rLivdNVpvYsLYNZNAYZTyefZIsox6rMK9HFpc+
g3hy0uZjSfGgYk/TidAzlS88vDcjooLtfy0vwxzYno3HhjMS/R89uhlARqevU9XZIHr0B0dSGP/G
r+pHyYH+2jYx541RR54EhNhTNaoxHCdYClYG7AzbF8XJ1OZsu8JtheG6ovRIEbdWdbru5pwRh/dL
U+pNOrMHKOcj6VkwwJz1EFLJTY5fYxGXWuKbmJUQAMHyxWXUQxCnldmJibADbP7NI2B3lSbtpqSE
iXiKXrGw2NlLBtC9qu6GGB9qPm/NNH5Ab6VVTwLDzN420m5JHR+XnWOXGbxIvOSYzUiPIZFW7e4h
MasaFBgxLgUko5OZkZbZre1+2JplA24y44oBFp5WWtUu4hJrnVABpQxa1RpbkChIQjZXGR1K0h43
Ef9eX2KQQZDKyGZrKx8t+aaFQcdMhlieHppz19ij9IW7HgihiMZ+nZ+w9GZwjfD2Zw4IigkoXLGN
lbs5mC/sGdZx/iuG/pX9MWBq6wCi8xHghyBfp9jYHRZxVd9WpHkrGWBehFwBuaBaRfR6XnvqkHux
UR5qe1gjklmL+laSqhq6A0m+hGzMIftmCKmwwmfcRRAasHkpuJbSdRlWB103dmK0vTpnh5jKdWHZ
HrFHTAkjQScz7a4AIb/iwvVbniwJetzcAjO+9X0uGX4sSnunJmUJVFiQrlXYEjGXlJCWnpy/17Sb
cOYK3G+phsepc1ApA4JIHvQQ8AbCgGdyaTOADt3FkEcTAaNi1mDFIRnEZC6uEEQ3QFg15xdNggIa
R4TA015E4gebN7RWil+H1buIhSedcG+Rj/FS6QhDMyA6Cp4ndu0I3RRwl0iQ6R53q1roazjB69RP
fuHPZlxwIpyQlApgq5FkSHlyotRLiAzPLJyoOnpZCxlAeYxDwBkB8MxwAJjjQr4MrszjyB/m4+NQ
2Az8E8kRKefWUUI/wlSboehMURV37JBk/5MIU5xLoRfRATWqZk8C2T5KAA46+Up0LYFZFN+9RaAA
jSsM+8iM08QTSb1xGwzEUE3yeskx4WxDJpFiIleYULSDtRmmgBQpTs6cNNL5typ/5NibHJ6652WT
gCfMfTjGaw3zfWzh56YT2oXVNk4If0gl9Nhu11TUIUKuwuAP9qqXXFPpnMG+LnhPsdwgeJgvgCa3
cFBWgZl6gonyqEVHN528ll6xaVFGsR7DiMiz7A/Am/vI8BFI6TZiP4FLkDBECm7joGcIUGhjRnm2
rwr3HIpPYINk2wGlDqptELxbecUAX5BLgmwDKW/GJcPqybIemHkqJtxAop9F4Ztg/xWWytYluBsm
iqv0mDLIOWfzAvjFZ4e9D6cSO/rPfMBFAFhRSgIzIAwgopS1Nw00TvJDZ6mPSCXiV4c/UTtQnmoP
+Ckm+I5a9xIk1k0TTCPq6rW1SSaRdXsY8G9NDsPiQ073Kp0hQAS1B8WwiuP3UrU2iguWEhrssngG
brrVZL3qyboP6ytI1hXZ3qs+Jj94mvBCQjhzB48mDWtuCUjE9e2ZIiVXPNtyDuRhrhp2lhoNQQGN
I2fhzTB/YTLzZ+SeMSOfYQC7X4brQlwk+9A6tGEzJTeC4w+xHdE2UNe97pzrxPDc2aUFarINqLYZ
yh+3FSsxkfsyo8Vv6caQ5TBl2o2sCj+S+g7h65+o3UXTqwFdfYWjjQGUtZeR8W4ZUIX6cGfySscg
Kx0MIrl+Cg2yRFhBlGb6rGT8NnbF1TDLz7BEBdw1+0QUuyJ1PhnPrsqcFVFl97HsiCHX0a0zcFPg
ROcfM/VzGTFL45Jud9ahR+xUadd5VCBoyFOcv+pufwKs/Rq5/ZceW7/mhl1Qab01hH+B+qKBOlvH
SFfvrWLjX8lX0GFWDbs745ZCAjFlQmFDwdSP7PCUFdF4flVqp9CNXwPNujRB+AVZ6oHUd8HmPtoi
OcpYbPVYbgJOhMDa5Bj8RAcLmBwUizV0QoCAtPB13liBfh3G+FATI0EDyCtJCzHgDwdE4rLlXAc0
zMuGy2US+TjKK9LhC1MB2kxzV3MPE1jj5WUAgxWp9CtIjCl482MdAB561qi5ObOx68UulFQIYYTk
oTpGExeLPjmhzT6xHC4f+00egeOdrvTBVgYjFQz7W0WKC+hjsvBS1FnKLtW7fV3SNLFP9DrfGp2E
FVccikoj8DnGveyckyg4NCrjsApSG4ln9fxtDNz9VCa7WJc7x6G5GHK1MxyvoR0+0PhOE5dK8pgo
3wZDBV5MyCZkkMCmumDXI8muKcyfuKxeegPvZfVTOq9TeRXaO+ldLwUgyNZT8VaL5tPWHtp8Jc4G
cQK6mwnGJg2W5BCIW9n/mc1rvVWiq5S/c/Zf7DUhFwEVlw9j8PEouzrn/a0Q70BSDGc3vWvBCxfM
5kF8D+HU6u98FVzKz3hEa7Ru0fSqK/eH+d39YE3BqYx47VydrVW9g7j0QBNAkQG9fWDQ/ipZKs2X
ztlIZh8vESTTP4B2DfrnKdcnNtF20nC9G7or0FrIxpBaD7PjhOdSAWSE6lt7yHR4xWfJVFstWGMI
eKNVXO8tKM4vmq0t7DSACtJAbscT6S/2hMCdnFuJiQWXjVZHBQTATK6eppssTiZs5fxRZqYeQynF
r7ZUX608HM+K6OufdSSpvAJDDN40LkB3rVT2o+30fBg6SEeVcqiH8JS7g0Qzr+vd2lQsitQiFpsk
XbzqTVowlHCiYJPCh1oR5TldQVhi1p5GYBwAKzCf1n4SpgWrnpK8u7N+zFR6bsMcOZ7T4+l0WdPe
UnhyHgu0dnRBKr+U6uKqXhxh0b83yoTnPtfYswQTMmzbLdexNQuKrao8PY+lRQ6iB5+/r+FCP0Lt
FfhX9embnsLrn0EjZ6P2KMsmvT11NbqrYYTmUKpVGG2LgI8Rg2rVrpd0HRX6E7pYroTKQad3eX7e
mFEa05dCKqQd7Sosj/gfp3OThPNZ17TpPIuALkptfnseYirMFjaPzz2w0sus0MBd3qjnu8V+kr0r
gfMB2OZNvdiTVGrTNfa6EAu2Mr4mk4Y0k3kaXC2kmctvPm+q5Hus6QY4LAvy6qS6G60m7iMQWXt8
fmUpzdEes3NNmN/++ciIUOgyaLLxbLX6rSSq9Sq7mmlgGWGxoG48mTFl9mKLJIpuPEU9fiewO5QN
ZcC+ehaHAZX9RqnK5FapSgD5ijG7MAgjTxwquN7N+enGIbnhBUAJU9w5n7+n0XfTnpSvWp1JNChc
c5tAK3tD7XAgw8aL8ry6q0YTnBoTykimj8ZHnjMgB86AmgXDPDSil5mvyqE50ZG3TTpV7g10k7Vl
+9C+sskCBQW64+fgBHdTtyjiHA0kmNkTjJAbx6SnZ09ipnlNDT5ZSsuEp13uulOxq3rVvAYigXXW
teeM3s8LVSHkeNOcPiNjoG89ENEiZJR8KNk3t0n1U9EQbA593t7lMhtgXIWDF5YCEjI4TA1UmKwX
KG8SIP2cB9K2GhKtdinJCKfOvk3kF5KupFzVDqKmrvTVQRNJci6XcMCxHWOvG1TUM/F4RXlu/DGk
AEEcxL/GCJoa/y0IEJJ7NLWs8rUAZuqHlvKHQcoptGrjVzmkp1JFCttImlo5bLIoOjlFE53mGq5o
njHwx7IEXEimF6VxLT/u4uFg2bVYZ20T/6iqy8xejyG/nnrP06S2yRtIsldT9nzKQR2/pFMRnZ4x
86mqQyK90/MvPRfh9rGhG39Moyb1yjr6ZuP+3hkCH/+LOwyI0WiipWXG0zvgeTtXS65LvF0X9Mbb
ACvsdZl4twbZE6NZMdClHWWbpfkn0iCSxaH4bncECRdTTrozvYP188wOtwkBlG99qxtv9MiHfLiH
RunlwGpeS/rEYxxY7w3GP9A3bvgSiMF6j3Qd8VTfM4k2a82fNcPhYl0w5jYbjBtS6x9hEYBvKulu
utHw6JgAvWgT4Wh1MvcPKswrGiNrSQPpHziy8RWVIqQhkPZrOx6DQ3hPWUCgSSfFSYTR8H3UdMyK
uazJN2CK1hQjF6Cs56pomlxjQs7glgxusOG/yuWMbKU6XMFgARCqynQV6AVEqSoNH6aKdjiFGfnL
ZLdA5zv6AacA/VhbBJSGKYCKYFhyGbRsr4RFfCpG8jfnVm1f55z/Qkeg0QkLL2tptRd8CtYJFzKu
D9leyjDtLpCP4hfi2Ocd1OTRc1G80WttBuAjpUAts1iC5TQhwEBhLM2C2Umm5FdbCx0md5NK7gb2
p+eNGhLs19pAQMBfpC9QmOid8D4lblK+hsunZxbQ56ZMMDDMQmpm1M3AR6IT9jUMneRd3UKULmEl
s2PyfGah9+a6VIkyziHpCn2wsJnUzCsGJzylxhSehmFEpDtPOHjdtjy3XdS/OHphPDoL5UdBpO3z
hrwuQmkRpW/y2IWKslg/p6RLbsOsf5QjNOg5aVuvX2ahqmR4F48YCvWWiuLpgMSgnBJiz7aa1fyz
HizzwxQh6Vmx0C5W2A7A1zd/VwC9C/Cfzhb2yB5uK80etAvSPAP4GNd6Qwvz6SzKtHBm05FvnMVc
9Dz0vOkdbZvlqnoUVpDuC1P+xNhGtc2Alkoz3hcF6yCdk4OBjr+BhFIHh0lhExiAgFv1TgZ1RMxj
uWbCQlWiE5muKjH58XZAossMRItTqvvI4hCVUk5GmzS/eml//+vfznUlXDWmHb06ij2eDMu62oaM
Xp83LOQhNA9D2XbIDbeRbRfQVNOrqpKsXiUOAwHbau80q/x8Ss2zkUUoCRMt2QB2JI2hRNpBFTiD
C4l7tjnBZLtb10yOwAVY4BY+1IZkbDZ+2sRrVTvFdH7eaPAbt6aFsaqa/jk0Sg3H0EAdTsXniWxq
vllmNa/71s5PGRLQI88L2VlYLkPYQNuiIwXA+01rKukzxyEwMyynb6iE4G+spalC+McqWeytYMIB
23R+gqIGaHl2Upnun8KhyE7Pu8+vmJ4oKC317X+HJFaTNbZYqEd4To+jKVXQO+Y/N+QegGaLRLFR
TDHJF9Eu+tdRq6d9mybrRjjFsVpuNKV1fEtxbs9DNs6Iv8efX/1zTPcdWNz7TEu4TsL7QBTjrEEj
1nDyyhbhu9XXjKa53ykl7pYsQBgGZriD8QEehfnw88aFQMlmoaGD9L+Hnj8hluMlP/88bjRFuxtK
4o0gKfWvFVCFNLaG2/Oejp9qXZZElg4yi++O/SPP9frisIOcjBIF03LD1c9cuY2i/T2WLj8R8BM9
dv01TuZym1WUHJWeU98NmfiKdRo6qBeKq90X9qV2M3jUyzdCSCzQw/PfdqOYvozU+thPDZq8Mcou
oWiOCHPEgqFl/aaUvLeppt6HpaB2qq4HlcsxIyqLhSAQpowmQ9pnCOPYJs30P22rzo5GOpyiQjOu
Zqs5O+SSoBh6ZOYkN3o4RoNbZ1A7Ski7OxExzXoei5ysOlbudHpWsOQSace0MfgQq9MvLOxyyZwP
dQI67Go8JXryjpPAhAcbeNT39ESQva+H0XTalWm+9+PYPoa5C5lLdRrmyzT1XHojBwEA6Wqp/QiW
0JQ/4mS+NaHavbmzmW/NnzpBTVu7z/RLM4mCxndjfqiJ8ym4Bu2dtinXZldBR5fsRVEkGW9uEP97
N16b5ZifYVq+dHnZE9/Ouu5qLikgofHXEUrs5e9Eo5s9zwFWqih/6BmzuhcnnRSWG50Q1lmyxLOR
Rk0N73NsybBiO03rhGIHRPXAfknVI79Hh0cFmwc7Ylefep32JDK93NAya+lkUjBkRjG/5f2Lju/9
hYRd92fnJis2h+af2DIuqTmMX+in55VbzhSpg2TKLJN+n1WyOAWmy1PK5J6SP/xRGrQhnawIDvFy
N20DvwCiskeMAW1r7vQ3fb4W1TA/nl5v7kSm/k4YMATyPEDhWOTltka/8042zSlbOkEYkMU+jtXk
jvQRCKDBjpzRNdoH55URtCiM6e+DucF1qjTHZ2e3JKjhbl5yUM9K3WTbIbYD7B05A2dVTbcwCKpz
hjrda103vhNP6qwiCU8oKl3lBBb3Vekd/Woo1vBWNenL839LS+fU6ZO+k5J6thmL6qOrC4UU+7T2
FLvl302/IbXVN+lE21WoKoW7Ddj/os0nNFjxqnaZ5wg9L891B9no+VUYzoxwXCSOSdfDbdAl6k+9
KbYJ1zsw4+54QE9HDNfCtayrQic7EUmy6qaQN56sS7eqwJn1GI6a5LVsw/rw342DpeDvXa2WOG3y
HAnr8iOVJBqJTQa5QjnRhH6VaIYHeY4kwiEA/1DG+saJnOHwvCqEJfHMddscy+VCodZdRTbJRLrn
GOZbK7CsA7hH5j4ENLBDwEQqlmNa1eBTUc30IYLXpx+/g5NG/JI2nANI3oeUqEwqsa1u2YUvrdT5
kGJm5txGP+AJKjXgcXqypa81hfFW6X3ulQM/+Tx1MsbAq0hBWm2rtC1nk9ZJ2f9zYztZcLCa3DOZ
GoBxFC0av7YKJ1QNIeDrspG0663OLejL01h7d8lTSB6VruY7azYL3E9xcu4Na0O+RHObtaS91aoZ
n7v/d2h2m52oOCN6uzyb8xDcEpBfN0PMcKHGMFs9jz1veOEf+kztBbUr8+Jl85QuNyKq+50KK5lv
TMYViqx6qF31lBXGcIondICNcx4YxJ7YHAA3Ww5PKZpxKdEaJvR3iJMOCLRTq9HHZ8u1HpAwoNrY
wlM5FADF1a73MJTUr0zu7o7DYEkjsn1dLutj49LBHiozOo2t+J1FdfbBFCpfE7acX8HDMYEQQUxz
MP49o1PZkoQS32CO4Koixux75T7UFAPS6KaXdnDzR6BIdrBcZhGoGcVNX5SO2mCe2qrY/sU+VIIU
wVYxANgQ6XNAulcy6UqN6mW0GARFi1ZWXQyrbA6bQ0Cg2IuklhGtDiyaSSVW9+LH3LkHDRPpkptY
75nexJ8CnLxT1POD9XhARKb+aYs0+eT3gHEooWVu7SxK1mNk3HkEe6vaUCPXqY3UMGgLopWB8bwM
rK8H2zZufYcw4nmP4if3gal9f0J2crQrVwNXjR+3xC5EC+zheawW+Ob+h67zWI6cB5fsEzGCnsC2
vFPJ2w1DruktCLqnn0P9d+auZqNoqdVGEgsmv8yTZZs8WNG72UbFQxzr/jHV8bAxR4qi/96lOEVg
E4rvuQ0shPHXuommPQPsHkO/E71nuXvvdoF+oEajuU09KhLyQHRn8haKKQl8IjdFxv/7Rv69maa+
pOVOTKtMIUD/XQFDOCuE0AzBFKSjs/m/o7J0kJpsQPyv3hgel7buw/R3i0ZBgroTV2QLsnC++/tV
2tTm3RgnfKyJ3mIfKGPA7epUNcSL4GC7N6JNfrGTP6m8nz6azI83c2fxkqMsYIVx1aBapuyvgQA+
/AdRYRNImJ83Rrut6ge/s8w7laTcTk0FbZT3Rs/C66bhAzq0I2yhPgEecfryzgazQnoGYkoz6/Yg
pr5d46ViI/fC6GJnXXvxRLsuBju489xY3I1tsHenWt38fejvDQATvOI1dKIwLL1L28zPqMtEkOIp
u8RzFZ+ifoC8mTbDTSDaYheb5oBInrFTZ0X6oku5SBM0mnOkvW0rpe7dgkFBWYDA9+MJrmSk4mvl
FjR5mbV3n0ugtKoJjWfHRVG15GB/lEhD6eQHv4MNFHeEUWRNdUyPMt7wusj+Rf3iXamGj6G3rZXt
l/rZXworQtWzsVGGTkzBPkRcf0+prsv92PUuZ+Wh3FeEA//71bx8LF5+Nxo99+b/+3lVtVbGbB2I
mzivVjs/oLiV97QRME8EELKOMjfhgl/PJM/nhHYWa36kuvJ/fhX/v4/9/e7/fl7lK+9U+SQ3/z5l
Xv6C/3419emD20/EAeN/KujZvE3bpNyrRWWv2yp7GJyQpSJpOlia7mfSuN75jyTD1MC7MD58HKya
cTiepY3OOWhDJZkOf0tOTRMpNj/h4Ojy60cyYXPVtjfSQwIFWeQ8/70bLO92C+oHuwNH1iwZN31I
boK+tunN0HyVaYtJbmDHfIu8x1YL79gsQT2DQwRNfX01nI0xMvUmtIBsT3+Eq783I2p2i7RXwWKh
Vjb596clEhFugkzhdURdzPxpiQF5+RaQwO4/SS+3mQE6ZXfTQn76AF0jsbumzmMxqnkbi8IBDqk1
BBlQzrIQ+prDQdl6ejCf6kabK7MSwKmx5oZh/MjIpnruLHK1deKFj61F6UpLa+5Fi8w7K7PCnsW6
+BiP1Cq4Xte/2JP/kt8ahRe9G11ZnWYQYZu/dwfwyqu+7YCdksN8tD3vBv063o1Vkh26KZ13vdVP
+zprm3fLDrfs6dPzMPnlpZWo8lEh6/eijcGO+3pmICRpKDYBQYLW8S9jQKHdbFmQpLvev8yIpfRr
mWQUTDp0nQ48kLe8aQCxrboqIyJQq+Amrw2907ldxzs3r9VtlI1MBb3q2GifhY2VGjt6bcIfRhvb
/ydotoFPIwGistPneDkWUdoNybyUrcG+vsjT3hRxW6WUfN3G+bQfLCYK/6PsudC0RocpX+JJVtxF
7htmCkd7NeGsXtudovds6JozMJPmzJchxfrvl23lxntbGXZD8t2GwbsoyNyI1AXPznM5aHP/96G/
N/+rLNtOrHf4g6MVDB0awhMnM88pZcfnMuzMc//jyFSfEY96CryWj/x9wt8bnMXQqueMMeFcuBfY
1SEDRiehREF1wNfoMNIrv1ii0sXySymEc/l7f4i4VxS4uWehvYM05bXj1M+rdMjtG1Y5sUKk9+iY
d5Il9OFCoAnax0y9hLShxOsotWDyqJf/RCwvbv7eywAs30+i6HYQ/92NMfUIL5Dv/lPiwQMUuxZE
7U4t1yJNKcp/v9v+MYGW3/375NZmxiAp2NzLBfBE3modBLQ1Fsvf/vchZdRrl55fCib4hD/6xvJZ
qT3irG3ne3pZ0mtsMRUbIh2/ZyFYI0avLjcGqd+KcQMFTN2Nmf2VR7aHO9jsGVsbJqPxjorSWJTg
difzxW16EmlysHgFLb+L8L0KCBQQCB1OaWkkb9TbcyczxBM4xOrWRNKhCGT5uM8fwtGHcE3xy5/S
Z6gq3/69//cfFpMVYO1HR2hM4vxpZPzfT/x7X5nJFoQihPDa9C9/b+Aq/c+v/vdjLe1LJkih3Yzp
DVsBqFzuoxwcLeJNtPToYmdF03pMRhs9BkwTdWExEhFt9YFNLZWP+Ek1jrl0OpVmQtWkfpHZvBcJ
NUOwy2f6QY9jy/E7ontBdwMWDcVl2fIXHiAUJPTfnTK+OV8y/eygpYXtuXLTXaHmPaYktZ1b604b
OgFbSgxKjkqsfdFcde3c5zX9z15cXhxN/1yZNq+Gw/m2Dg+LoI7FhiseHieKy27Z+kmccnpnEbby
+pNolbqYts1QqbGfdQoUz6ipeGkqhBLsuzIMGV7H98JluQFcxISKCI2JCZdCZJyb2SdJmQcGyTs7
nCuGkDVpwHTRP3C+47kd5XABtN6SnaCoXmJ1iRLvxsNTyI+L+UxSddy30n6py6Z4FpW+EM8m3C9e
beIxLsZLnKJahAOlagp/cMJSA4ddvodVe0w663lZSyAFyw2Nha/+CKyoz8p7j8fPo1SryL5UGd2N
kf5afqSp43CKhK7bmriKmABGq7fO5/U8+GgZ0xxc08Eg+6HtC/hbhqwEYDMiezINX+beespLecuM
jdhIBr+b7NuX3fRvrGcUExjjPdnoal9QxqKZXzeu/evE/o9RvVXRNK2KRpNRbB7acGlGB3Wc9j9D
pX8oQL7ULRdLOZOIEF2341/a+RFyipEdVU9FRE9vTobytGo5aq9sD8Kxw4jbxd6YLTQMgySbav3T
QH/fEnkOmYcDKN+b2YDhmS69ws8fqtl5DEv/imZGPTvaVdMQ/OrG5Klp7VfqL6Kt5U6nPsBG3S0P
d1D4d3ZprJooL3YOqMd00LtkMG9FOt5K6dzmlcJVNTRrgVY7kS7ArEPWQrwwgRNT96l6+Vu7nocR
h6Q5qS8rMClRdRifEl7QkfMlDLKQUblr6JshnQxYX1u1WNlhO3EI7A7NWN0iGX16Ma5K3JVscxS/
RmP+E9kAApsuukMf07humm2c9m+1J15tSce65+VnRsnZKhbp0aq7E32ZxGAKOl8zrmzj4kerQ7mq
tY42NVpARVdIIup91PjUKUZslLNpnSvztqlprHCnfC/HAo7IKIm3JMU+xmi/6r3qnvPGJQnR+dqu
I6yQQW1XrXdDJjJi5KyxcW04inaLd6W3kTTru87Kn6SXWNtJQZdAYqPmwhXnaB4gGfmkO/2MVI/F
T6208VX54AI9nvUK8LM/Rr+1twMm323YPWoUsoKVjZkI0Coq6zpajOj+iFXzYIqk2dVZxflektaV
/XooCG3jjCH2nqegD4IEZTS/8F9j+VkmgBmGTNpIsOi38Yms+n3aBt/50oWdzPKGNlexLZHUyvlH
4mHDYUEiOYaGoBDUdxqv8Mpvt07GlXIiyWgTYR4tUOuEzcbGtNYTVvemuA1r+pCrQL0acfsrGLgu
mIcBP2PZVyUsbuPX8I23EhNKFeGJ8tvThFim25Me/XPllUdwKfmm6ihCxnhErWnpvnsZqyEVHl8R
/QoEE01vRcag2VoL3j1wHdyIpsEXN7PhymifoF1x+kWYnLN+76QGRgy/Y1Gd1GOTd68cnn4JHj4E
cfjDyXcvKjj/gmC8O9odl6AFvf1FPuoh69JnWmRObf8P+ZI7luFZWE0IltBY4VRYbWwDx1IUEf3N
UmbKTrWMO9SHbnW2G2p+KGZjQ9m2+ALjmZRi9uUW6nOSEEIIVXvawKhk1R+EcXkWelD+5PCOwFL3
VfvjBZTqlEVyH7rxrmP1DXwcnVlM26DtNxvH7boLo6tPHYD/FfG5bKZ8N2VYDXuAhXP2E9Ud02tf
vTow/JEInF/AEPRtE8gdJ9KSsj1E82zd9MX4GPeKIDFUmME5yEwVqyn0nW0apDCCQAuYQcuOTfQU
oJuxzkPI2EkYnyV4fg9+heMDeiy9X2OcqAlfkmkLO1tAb4O4KCCfh7dFqY+z5rAaMU7v8XMYw7wN
EZ4ySseushLv2oGqwhHgliPnyQnoFPQgNqwQ/p6skL+TTlEgrnm4NkETiNT+sSxMWTFhd3uRyynT
eA4rXEtDxHy8TElxRDg8wXl1ksZe4Vh4J3pKCJw5+Pb8EVNN2z0bMt6KtqON1u3Ok9BP2l+rjEni
6NTPTTlFRKPSvRV0E31R0lw54KuFL72tEdOcSlemG8pDoO0fofDrChYgIsrjeoLXtGL/fjFEd9ta
4l9UUJSmywKyk+f0EFsci5Bof9fnw78BoVy4LJtxXrxx1Hjh6dEUPLb3E34/azZNMur610bFXNc0
1I5GRkWCmWPFzHHyMW06Yai/GZLwWuK9zFucplZ1MvweMioVUYTCf+3coJm9Ktj+jV3MeSMvCV+F
DiAozgO3Q7RNRiBFTUOhQqM+XKbyq0xbL6D1inXFC2M1dvrLVDND1XC6tAM1PhRcwR2jfoDbbJ7s
tIQYiFervVolTdJFieif+w+BEetrqcNyO6HArsC6kUUmMgsBasQPLzABe6C7OPfg1sH2AUIkglU8
5+XV9gmqpxlFD0z8nnoMEUfMWsPs8n+Q5U2tCpLgLTJBnGAu82b5yuMJnNQ52LYdrDuQaps0MV8z
naQb7JiMYeuBe4M5kc+LZ+zVYCI6Cr3KkoqILghHnPNKPKHWbAbPjq9B3nzHC+q6NCTeNzVf0z/w
9fKGYc68x5DRrdKsVVdoSoIz79Ucy+9Bje1T5F1BU9Fhhieu6xAt0sL4BnRVRJVGfKMoEZxjsobA
zx3XlFyjujjl5pDtrLn+KWVa39md1ZJpqLDWQBSg7n7DQD5hhsw3r0+wxILf8mP9KUeXSU3rM6Tc
Jt0wXO2GJ5TOBBbcWp4xHYHBYFGlYWrdKpmeVOjcFQHrsajzQ4bRO3GKnaq9fO97cQpXBju/DruH
FncLAawq2xH9DWkzzekUY5jrgU8q/eHgubStmu38peLmV0wEQGxuxataWgsjifRnFlM8lsYdrSpp
zuMMVIuC9+kcsTnH3fDJdY7gdwghrlPesys6f1vblAcudTz0Uzw1qchRwxvOAPonx+Kwik1QqzHQ
NU+9j8r4aTGNRzVFRZRnnh0at277YyKp5OpHwb2mQ08e+vE1TQQbgKS3lSb4u045/6Cp5UH/nlEx
kVS0dcossfEJ0jsQDNiV6XtEb2eBcCHhBNI+lNxswqnwd0pwUM9NKt+Tx6gx9iKCRFGNlAQnnH8S
k+xg35fzacIMjqsIdHFFdbfVMAWZI7xJPOsA6/iKcbavZT8zQ5zFN2gvsZ2NroJGh4m2NkOxVWP8
YSTD4r7ejGBfKbHor0U6X6e6VlvDwIDAYaMGgrura/5u4Nifgj/Xz6N5yoPqbqxJLZfN/UzfkskJ
rZuDT6+2fnzXvK3JIhGJ3tUjp2BvWioYjQuWuUUxpgtNlW4M//zEIOcQI1/Q0FJg7omowSviXhxk
KF6CYTbWHNfunI6j6ezXP/GEwG1LOq5ndI54J4Q+SQ02ySrCT68w5tVg/JuSOdyaqrsFiE6xIynK
fRdSRd/0Qf9MWfxlSKfXEtkEAjNwZN181nHcUztx48ZeSaf7ysH7sbcMjMneiBieRbh1TB5ux2Zy
YCP0U8KFRmfX087ww1tXtQwUeGmtjGXI6Vec5z0Ad3F1L+tuPJtZcbHiiC1Y9K/wEnZT5MNcygBb
tV4uwCHg5yzHl0GW08L5oPRitjBD+lax8t30Nfaai0d50dbNqV/Jp2YkPUHQ1+LfrhQnXjrp/IHS
Ps5UrDqSqm0VrjXXxXWTi5dkW3boESQjInweZy/mn6w1Iwnt5gTZAsjLvYVGGrTkPDxlyq3tss/B
NSKj689kNBPgFRkVMmZ/9CocypXHIssSSR4AElTn0FdmkBPve65lYM+XFA922mAC8kH36KUynZaC
4n5Xp/6ZgGtxKiq+YiNR6WlxQ0YVRWcRy/VWRM9ME2GnZqRKRVUfxthbxZGrztjSuO7Z3H6DrNya
TRpwhwbXa+pmF9Yu9Wc8c+mc3MyBHRzKoBhW6HS7VhPoRsvEjthzE+459gdmUx9t8myrzkOsw5tw
GbCqo3Lf+EOFTZ4OvLaQyWZiXbtnr8ahC3skdDirRgrxkLnvsOobQsEBmvVRTDzJNIKpo4xhtuEM
DdbtXW9CJOS2WzGX5LLHo6fvWXGwp6iTaG0Mtzanq6I7wLGAQ6zDDwCAo+19WShEa7Mb27t5BkDr
+/D6/cp+54ICJD8nz1s14Q6XELXduuW635WfyqSZcMo4+OsC5dBxj3buSYJosKRoARwOedqg79c/
7gBAqqaiJB5JvxRMdgw8X7nvW/QwLo+FgWo+0qy06gybhBMgBmM5n5UD9Vq09DC38j9dFrBdH7nn
jI4Yy2uzvWn4V6c2mpODkXew+VMQlXz+Rz0LK3ChLDAPCX5eztkU0erAXEML2VsFwYHBit4iBjmb
rqDDNDCLVxjIT0HvXj3NZQgODTqvt/dRG1cyg5mbSwpTE9N6zfMFwO1hwJPpyJ1hORVBr6J8Ai+x
E6FIYow3sKKzpb8wW3xsElFu4bOQMJhxLysHZ3X0L52CmxCia9xJhwsKVeol5zrIszXhNAv/NqS9
ZFY3hlP8E2NKQLjgkIvm8IYT/RZXFlVHmUPzW8CaySuSQEMWE0yKYtbhQ2jywFS9+wt34zi1jBDq
qWNWwUu472G29DCRKl721Gg69sozo2FtjgzdEJ4Z29gAyrz83iNNoUYPA2EgfnKbjTIKblXtgnIT
x2qpEDRqHIZjQFxqvi1d8RCU+YWsGvV6JZ6jgKp7KV5Y7V2fyVSq6DtrHZ5Ky5U3IdaMMLvSOf4q
BtNnYJpcGCEeqWAj0KioxJb2twiDb0rl+SEa5ySg6boTDTb68ip70jUIM7yYMKwT46DPwNXrMgy/
AjxpAOkAKQ/Wb738cxGp7lWX5O+ZCdnRVCyhmvE9ZwfrUwQTWezwn2f1kudpoNyWe2nfgXPkGv+Z
J93j0E57hSOOoSqHdO4ae1f5L6qwOENol9cEeEBJYlk42jjYrl+hQZARFMFHHRS0r0qqOoMRFH5B
JFm6CcaX8a2IUZmComLK2gGILmv7RuQJwxGVhxyj/0VGcZgsp3j4e5MyT9hHOA7Xf+8qblpkdQRG
3kk2Rw6X+0KAEoozQnVgQaJdVPTWaeb/eGom0DOpN+F5ZSUlPL9wdkb4Anl8iovstjGL7tj18W0V
F/IAxe6pXsylmfGN152rEnsEGjkTiTA95HM9rzu6crkEOgOeAlmAmg92IOLmjXTM1zqojWs5seEm
ZnQxJ8J7hkkwXUL96icv2yqLTFYkGfFbUXshp2yuIPnqY+8F7359AUnz5pZzSD9xQUlu1x2ZpDzl
SfE9Ikj13fgIXLo+wDFuOekPdBuVyaNEhd1KmFTzUO+hlLCXjRxGEJjfC7d4zJ3m7CmbTDw8aR0z
FaiC4tYIuqsY5rc+EHs/T6+uBACTtmQnHUGYMCuxyXD+ZZ1q3pK8ugPEtXHzFwuP481M9N0xHNrX
cFiy80gsWe0pV8BkE2YX+QgaLAgguYg+UBsrJq7QkzXSgbNuoTPOouSErYsT9oOrMEouw2a0Dfnh
N4qwSlguoCm0OjuAlZO/+gzR05DgR2yPt01VfdR29mm03tnAHrVT8wilnv8JhtmojvbMyqgvnl1n
Yw4BNhE4/k7Q05xXidfGJtxoO2B+K0yhsBfR4orHAqv+ORgDMBo83nAPguYctHO3W74oHRTezkYw
C63ivrDTkIF9+tVS4oFJPW8hkw7J21iCurEszrLgF12y+g5Rt4SbDLUfDHeGC9Dr9zDtXFZLmiWw
0uUKZ5JXJkzA44/IsbcsAae0KBZQXRVvIgMmorZZk2xCIl3duUQJY3KHJhD4vkZwlG7/0RNDzmqF
c8zyP3UYfXI5fkyUpk5cX9VQriunJWlYgpierf5VxPmHhvC/qks0hKGNjrYXPfaROqbu9D1TbbRp
BvsasZmylPb2OoBJRidKL6InBzykWRpPhcduYizpx8F5SLNbCPnxqg25IlMudnEqwMrxLQnWs0q8
bRKWjPudLxz3kC3QzrY9I7gsQxqybGpuNRhQ2Z9Ukx+xO41rakquU7KPAhrPUcspShYkOlVn/zRJ
vIOteGIMgTKaU781cxFoqBCDSPY7pQgSZsuNIOIHrYvWW7mFrwi6uWfs4o8ypYIUjxMRkv5+aNov
PJQn7KTmqi8rebDR/cpQ3VgmSfIlyyqw6ePYZhluBvnCaGAXDeqbws+ZQrzmwvODJh9djJa5quqs
93gOc9JykhJe96bVV8vuj2JOSPClfLdba8AsTADVpE47EuzMfed9mfX01ojxMDg5tvX2tZhOOaBP
1OQJT3Z0E7Ky+LH/6Hn2S2cCctXqJfLDz/pnmpzHMfQ3HKcubgj+kdcIr14H/mvQX+Y4uZtS6icB
/zw1ooBYrZaG1ekN6ioUMXKdUBTQdKPu3p2ti+ab1bjb5jeMo3vQbne6Yj0ol+shhdUrwZYztuxO
IQQHJmCbuMapuMRmIs99qryZb0NHWZy3PCC0m3PutCgQDcdNoK17oC/BakpakOaNwTfCeYE4/uG+
t62/S8YYdyzHt5Vd9e9eA1ItIxFqnbuQ/Uci3y68OC6pxNnLSD8lg/U6Zq86/oF6ce/ZWbi6S1t3
r6IRmqMcn8EjH8sZXZgYES3ZRC/riVsn6wEG2JRLodG9eCa7WJxMXzGesp3H/HRrTcNlnuCSTh6R
AHQ3jIGcjlr3s3ZailuCej2TTuX1PZ515r3UpCNxcN5w5+xXui2voaH+YWrapVP26dugAqT+EHcq
lofOGW9NBP9GGLxqI+7ekzDg5lTgVib92U/JD2qmB9ew/pllwTNDbo2kySFypo+RhXY/8z22uROP
8w8z4oB7BEJk6TSH3lnu34rxbVZAWSzD/BInPxmdWRvDgPTshi3DHBc0kY+YWSLw2iW1MtMUGqva
LMB67pDieWw62hxzhwNoHiTbsJJ865yh2k3lAJ6p+aY5kjA160w8yUM+zF+x0ZNc8hIqVbkF0ifc
oJjjnPwea3GySkyvKAOwrUFTVvx0kZAgSE7clgmWJc9oC1cV7OHkZnLAuC+gqqnJRmlCF5AC7cTE
IkduT795KUxBoImtytgJ4ToiQexdWB/bPocLqKdj2GuHHYOotlTMDrXxahbxT8GqsJaOfAsql/O8
AvBYEe6N+kSuyQauoSvVKI0Hp9O3Vk/QHb2Mqvk2yvfWtmlswpstcePmO1qspiU6Hnkv3N0VK3Jc
2gQ70pMrxjcKxIMt2oC7MGYGKsfbqMZod0xjREkyeAXxgSnhpMf5ualjZwuJkeWco1xnyxM/WCIK
N2qpYWv13osThFnnVHoltTbC4Cn4W1vSM1vCuK7wLK8C33BWgXwA7fym+zQEKMEgZPDupWn2myjs
H0xdlTtdyOfQHZ6xjZInKQesRPHZsb3bxGIiYOKX4+jSrTLPvdDbcmMF4YaUKMn2maN7iLNmXyQP
jWE+OU4d47eX71HPIQW6w82cFjcJCuIqSLx7ldmPQq+UUhSDktnf0UlC7o7agiqWLljI+YMGszVs
VR7W7htV+52gw/0QozRaBVm3yaBRs/rBcvZWIsBxFeZjobFz1bycWIGdmBWtQy1BRhl7UHX5dsni
ua3wjqS5vHWISRtFfeSe82ZKmo0rjkjr3mu5lufDwfEQ/qWZ7tEOMJR63UZ4NrDPjGEKVk2LE+E6
waK0SW3rASCuXNsQ5oeuPFLPWZ0lhV9laX5CtILzHCxOcZYoP0cwDa35PqFTZ81RF4KMAFnotb9M
IuByZM4/ncSksEC9xPCcupaZcG1MckufESjgFijAFGCPxDOW4oIKt8XUPfKCgkASO19urN5t7oLn
BuRHOWO2EcaO3BkLFz46o2ERdgmzMngibmA8BvR74PPYOepcJd1blTJhjsZw3WXeq9fom3aM2IRI
qq3isbjxBnpNLUzKYd0ARgm4pYWNejbHU+qPH0y+9r1iHIdknpMglFPyL3cThK24Hqj+Kq4MpC7R
ODwNUEw4GCx0pRT+nWl/togYlBgdjCSAkkjWfd2UZMfd9MwkK1m1HIVFVzJ7qMPnxg0oewE1arVM
V1vXAKTf1x+mU50Q1x6mNmUZad5BocMd76O7hUQ7k8Fj1Ddt0hHeBgm8pS23UL9GEVBU5t2EQ8rX
LNbmUlUMMK89hDHqa1lz52zIxMRADn1npPg4O+rR+2SEJlp5k1hNvvazpgF80TfrII6+bFE+c7lh
7zWIAcf9HsPcsA4KeZuCZ9qLYfgKUND9KL2LxrE+BvqOWcq8npeRlkfYEMlg2Nrj8Bx68GT9ajlu
5ercbhG1fgMohdyy6fjycxZE5jMsPDPDSsCVdsPj4zevUZzSz+W59wOSC4H3T1uMGyn1Ohf9eJ29
slvRl/3tR9ZM1zmX5dAvXziWvWQcY3zJjUAS/8X87Q8kKLE7h0F5UwifKnjBjLPGlBEHM8pL+YUk
fs2dZ2Iz0VowpV9xx/vXu+3FLop9pyvws3YXUJmFtTPDoTCn+tYzqn2VJhc/JcdaTvy4u+wG/emn
Zg9aIeuTjXgt514cdQFx0TSpm7UjqhiRn1ukqHVlGoc6RfhUS6NwzAhcAvUYoGahefnnPseSMOgP
tuQEl3K7stlO5wHrj3LbJ/R27+B5Cgtfpi/hTzgP4r5AzvS7J+7WPnHDB0p3FugiDJiCPbB8HNKh
IBhIvLm3maiVFho2uL2Z1+GQwGJywLWAJpARJbFlBse/V6+uga8oJ9CPNJsnF15WmqDcxuWhEaq/
CYpmxxZk77iQbRYJyVWMjaqoP88xXk6xdOgOpnxQsXlMPZ0fWqmfbbvhVWVzHuAO+osf/0nMGBB8
HcEeSdkluggHTS54JjoEmP4VZDXHAZ+XaQz5nVwZ1Rz4RUA9Hdup23PdxFw1blsOmBxk41f6n/yV
6XP4dfF8dnADV2WS0Y5W+IBQ4/S9l3GJhaCMlgn8h9Cka1DhHdnd+fzQ57x+5eZLYc/cn4ZU/EaT
Oaw6SjAKyDurvKoeJ3mx1ORTcIKRWcj80JMlSCa+jWMgko+0N8YVq5ReZw3Hym4od8hsVUivxnhw
Exeki0ariK69Di6sVSycWU9piHG2pvwlrTOEkfqVk5k+5ubwZg64x0iUB9m5rRH9vFAj7JHWDQEZ
trmGrw1mLUmSXQBJcmUN2dJCw5kjEUhwc8n9Z9U1xtGTcm/Pg7fNowXLqut7HRaXtjSppELFgifD
jRirQ9/ROY/3DvMdexBqXPBbCVoH69JPt7HW951Q/GVcs/D25JajN/WMT9hD3N9TBPYIKhiaTGJg
k8B2VJjVw4xtcd27xZPZJ8chctBBwak086/bgDhN82c6y791Yr93ghebyI3nWCHLzt344Ubeh7QB
t6aDD+1gwjmmKqqwvfzw7bYGoG2j3eS1DZmc2r5iQu9Efed6zYmeK5m0ZrUzuZ5yj39HJTpk5vCC
TLQKal43Uf6UzO3H9Gm2AyKbsUn9vVkFFjN3deSYH9A4hXoI4gqbtyCg2GBmgzfBiHkbRAT2QITs
BhAg1XSPh+jViuzvatJP84xaWXr5SyvTp04pUrNixZ2hGNPTwDY9mcF1bvJ3M8eE5Fk5kL0RFHld
PxMUYAjg7kVXuHuPtpWZSZv2k2DvTcPZTZwtrdBkb0g8GY7xHfnlSHcCRV1MIVknBnKTi/JJnBQH
9cB9eaNbQO8CoP4Qgo4NO0hIFod/yLwYRvJiw+jzrkvqbdv4n6UTHG3Z/Gvy6ipUMK5UwbhJHi0u
1eu6SeHPZT4ULcasNdU9TTQeyWXecbiG901DjmnWtxxn4EF16DK4lhHv2JUHWrtcBSZPFg5T3vmS
FIBO0+Y6TryWCJihsiawFqI3ia14lVpo7hJMPydnyqxAU+97djTG2WDLOrL2oeN+10b2k/nuzwTS
LulI9/hIzd3rMJJ5CFL7vjPQaJaiAIWPe0XjBnN5a94UI4Zuv5s2ee87604Vr5xM4FhhM0TU1MDG
cypwy+U/TItTMJI7n+UzBA7OLPEMB6jwwnvsIomqSGkF4tK6McySfeJazboZKSuIiCpSI2yx9vYW
vpb00xGKvprEhXTVDhu71Nu2L+kvm4k6GGCuAccQVmQqw1F/Y3XTna1LiF3O8DFn1VNCr8gX4bz4
QHUpqg0luCy5dL8Csp3p/vYCcEOuyY+Eps4bYkPResjlpcrHV8d0rtr036vc3ASh/S+jTpoIqw7W
Klpr/DAby+/lZwgmejk3WRCOVHmWTfxMSItQPftDHn+bdjZwq3/DGv5jO4gLmHE+i3x6HQfOkCpm
2xBWRH1BDSwPOFiRc+tuXUyBmBtA7r4MjfXgu4bJvTyG1sitK4wqUF3WuHRJNtYaPg0vAySvdRV6
zppi0Rdzgj3nMpq3OzIEuIlDpkJdyzLSZc1z3xJksdjnGiYfvflZttMxmqXa+s58O3aMDc2YnmCs
HBXEtXKnqBKjbR5rfoKVG27Xyxzn9c5sRr0xZaB3ZLu/854dyXCZexrctBIAo7MFuDTun7BPbcyO
vzBMzXuXLwDmj5MchUQ6tjnNuIewmUyiFfNb/X/oOrPlRpWt6z4REQkk3a3Vd7bkvuqGqHJV0fdd
wtP/A7TPrvOdiP+GACTbsoSSzLXmHFPBtQoM6uZMQX6BdWJ4YN2hdBMxUb/ukIysph6Fggh+VCnF
flG5PyedxSyQu1tfMcvtrEuv4G8V7dRTeqIPhBNEfp8oJft5BKfFptweJQbzifbDzoya+ySNcCKi
MBvJRANDnG2tplHrxmZhlDSA8yjqWSKWZPywjB9HwoqNYQaoUJte1eCGV6XRfXWa4z/W8nvRUEW3
DSdlWjL9ZjRpL/Suto0Cpk55N9L+dDzI59zhMw1oQveBbj7I0GFhWW71HIGCC+xknLsHXqOL8xgx
E03dW0hu6d6UOavhcSg3VpuCLteHHba0eltpdsJ5N9u33J83rp98742AMJDMp8YKmFPCcHoukh2I
bRUZ04PvA1p0o2vWNr/aShQYtsFOj8747imI6UpSY4slELkAi29nhLNep2z3tGgBRYBzFkzCEtTX
K9RPUx1+ZCZ6b7MXIWEh4sziXWFFjKlGpoz+YxLTfPTOmhbrD17vfWsdIGZpr/607kgxlotKw5cg
SmqV0EdXcFuAgrfmXlWyYk0go62O0J9rW59vtPgcYvB5eZ0UlAi6M6stPSwKxE+zbCLAV1K23dmG
EmXQqN+U5PFs66E6xo38lgL2oBBfX6RMDwSBvmkxrRrD3JJoORc4wcpZhm6vQj1+KlsA2gbFkAD1
3G6ClvGAb4sBKdiquQmDzpQOU93iS3U+pM0MWwwsG13b2FMTF7dR0EJFaHmwkta/GXhfELNDJrNz
AO1eZa1zHR2hGimvYdkjE40xM+aNKaYyPOO5pvsNrOIhTLhVcglNus8/I3LrIRvohDlUHYzSA9WU
qtdcF78KQ/g73SU+AxjayP2S964rmEROZHiBPiJ6V4tpZzcOAbZE2D80GrO3k8ElmURxvpHNWB1r
Cfl02SyHdlmXcy7es0sdGd60SdPbmiN27rs4t2pU6gUynh4DATY7VKl1P7KdAhe/pm+xeG/aAnli
c0Ygp23jwMDNOp9aNkjHWbJJ62R3yP7lHJfzdxPOQTjxko5DrvUe2+uqm9GhOKABgy57MyL072Ex
g65MOM3cAVV2LPmGJvddMdNGx3njZz7db4yXrFJBoy4bLfrP3nLozuBUcjJbIHYHreB+U2bAA5k8
s7tsCIMg30MWVzmzaxPXzKm7W7QMHJ/Q2rmXumxaP6/ve5nr9fpmOYnJrkHIOz8p1Y2KFzR+z+Yv
XR3aAyxy9c9GyohF9XA2s1DD6GN8eSmAQ4dXyDJDXzkUxZggeEAjfU3UvAi756NKFWlTdEZkVlBt
bRA9+gNNrNoGSWUME8EB8zuz/MPLHlMd3oQ2fhKaBdYAS+gUpEDhjgm27SOK1q1tqVM2f7q9fKsb
RGNhgBJvtFeOWZQw/BMTLEAgadMQjggd/zRovOsiIvni7yezfFrLppk/N78l0gHxERE+35frIBql
t+l0+T1u0OHnJ+23DKhFKN4kW38ZkbKus6KiP8da3NR/URD9TXadhtcco2vLb5m0rjmCn8LXVc3U
5/h/3hdJ+4zY2P3yXt0fpr/NTcvymARWraIX70XlsRYW/LhldyAWOn2osqEhOtH+up/r0encH+6W
3aCyi+OyGbKZ/VzZCAsWmnDktG7Cl2y+YOfL1DImh4i35MNoWHjeL6b/va6Wi8tPMn8Lwe7MPdKv
PpdLsu11kLcFxBddxTGCq/AQIHDYLW+puxB4lzdb/fvVuH8//j3MmwypKiIMm481AxVwXPaKYKJs
V9NnRBhBSbRq6uN9I7x/9pZ3jG4C7d6aDn5YtdMxZeJ0HFWCjmneJJbWIhFkSpKji2HFDZSwr6ro
1s4b2grdyoWQs5WOz7pxlEQRVjn3SXBN4c0bYz5co4ppZFPWjSpKI1JNDlZKz77SQ7LOQzQe28w0
V50XtqiZwL3Uy4b6fkg7+vHv83V0ag9GGzeH5ceXB4zQJR4ip0yw/NTyQDlG7T6eiFTWI908WaZ3
9UXgXSvHoE1LYTjLOUUSGqoaB+ir6WT90/KM0K+9qzS778jA5wil//xk1sEKD0pG69FI1yVl55ul
ucHNrgaxoSTU3s8NugpumpsT81IVBlpvDpcNcbjqZMKfWX5q+XmsR83TyE2i+/dZ96fiMcrLrHsM
s+jqisI+xVUnryRbYkzAFs06OZbXcD43YnjeZDS915NMQ9g4zMQZCOtvy1P+Ps+OTj7t6qflFw0T
i2MugGmD5gP9rrpGpWXc/8jyBFw4kpTEiQUcPklGQf6csEp3p6UB4akIJtEFhGjiReFTa4/sTSrI
q3pIrcS6Sq07VpNvnsf5ZxnfratGBsAqw4y7W84tG26/FlMcCgF/z+ljnJ7n+eAYVf5BVeoPtcjo
VjrJeC3LjaLudXMhbtrI7x7B2RpX2x5f4kTkp7YNzetyqhvpCjqkRK01pB7LqeXBGOX6wTZYDCzn
lo1njg0f9n+f0SrWfAFLKmkQj/P3qfnQQHcqFT38+SnLA7FFFlVry4+/f305D9PoIakdQkz+fVUe
ky9K0vTll2eM84vP2rbedrYGHqh0qivU5dy1/Kdy3tQuvFpJ8lw/YQByg8G66oVjXQUj8qqwxwrp
IefAP1lXGOdqJpXSCZvPLRsPUsRpDr8GHfH38oo1K320pUfD7TRQmHpIqs7ZaBOQ0qonHRK5/Juy
4/ikUM/TFUY80Dn0hxUzUdjew7WtXmQ4vdQt8/XJUWtMfz+aNtGu1bzJaxVuQ8MP59K5f10eEAV5
y4aDbMdCR4ujQaXJRan+sDzlfq72TxVr/uv9KNb0GzkXp8GQxo488HBfagRtYDeeHpEFPEwF8TNz
pysqhnNQWz+4Y703DRFbPsusWEUo7xva6cmjhRbjQWl6tPaagRzzejNF+mvcG95DUdGLVbr7Vhr+
vgGY2vi8YEaNB6u2H2wHJUnjXQb8SSNOt1YFv0oPVmNUOtG6KeyHioydJvO9bZS2v/yhO8Q6hrEq
8uuHzkjqB69Iv1RCyCiu3txQv+0qFYDAD0FuUvWye+LD/fKH9HRzbwYR0R+It/lGXxiqrePEZL3k
11wyNf0MNPJI+e6fRjQcFSZddpeN3bqC+d3gaKtlV87HyyNWWoAWgvzcJk9Toxg2lid4aez/89zl
uNRTHagpP1X/u+fn03icsl/kkxA3tjz4P8+9P7L8hBs3pKNn4lBpGtT1v8++/9EOCjVqmvl389+8
p2Xrb5ef+69fvjx6f2ET4AanjYkrnl8ShU3zoR4NuR5d/z8ve3n2f/3a+w/GZluu6zLC+zT/5N/X
q//93+9/8u9/7IVxjWXX+/p76r/+sf99pywxuntJWhhabT6Dvz+joIOtMN8B0hzVS2VZ8Q6Uu1VK
dSvKsn/WIuXtg9F3HkgjmBm7EskqPLf4YMZ6/yzFUN56qjHzwXImdmq1K92wJ5gTIyW96oOT9ugS
GkaQy9h346kshqs57jrCOt6VrdWPiOkJBI6V8yzTniLE7JM9WVM90gVKRotmaETV1GQZPtYe0iOe
v9bk1D8ve0GOfpfuc3xC315TZfe6rTC15tlmhUd5C/AMCw2dZVdu9y8eKtI53rtOdWxYJVHGujt4
qwkp6W75qWWjZfk6aeTBrSCk2sTfnQ1Jd8ZzrKOV9MnZ4rv8UOkuSTCWRX07Rw8WSgKFek9Nhwro
xHJEesJEAwGtSd5gVAuADzxFMLq3+Zhjcp73NJLrDwP9Ip/enuvRXuqeU8K6XsB76kQ+zbhC0WHK
w4LBrXP8XvrDtzDjn3dzFvhCIBctrcY/IQkhCtConfcsd3a4V0mrixThToN5oeUarKDrON9ckz4x
feDsUSa2dtNy73Ogs/CtKt3HzEjffdcfv8sYGRDtjRePZcEptYySSmPpPaJ/wKhUaO+UdJ1bNY3V
Ez+MTyWliMN6gDKbNX0aQYYNyK/MD4cRaNRk9OxpOYnYeTdDbXXQDu7st9Zoxl6KlKg7AmQqyidt
AryyO1nLNZBGtO65DCkmYnl/spiV7kvKekB9wu3yKiHirCbDIBqnm/aa0qjjU/JCLdtg6ciF/1qC
KpibdMMlIJj0aI8iWMlM/5VY+Xil5qvumyqhMkdk+m5QzR9oWLWJXl05e0dQgskJzfansQNcjvvC
0cZdJRR9fMeJwfc2Lf4EhEAaenuPaKnHvxttPqyH5poV6aqbMWYtwBLcKBGthfmwboXkivLUFQgm
RYXyLc0C+Qe30xtMiuaTJij89rxst35EIkJh76A0OM0qVC4mcsJozwb2/Yd2pE1LcA+2e52V2Mm3
Tf/U9p1/30vkzzgftHOYjKW5rpCxEXGkl8/WjKJD5v1W+5p3q+ix8BVC0qd1NmTPSunYHGLmlr7v
WlBrENT2sZsdjcwfLhQgGrx0/hbNQHtAKVR+8IbBvSZI0ZDcN8tEwlxD/j1oaXVrzPLLHZPwA6qi
WiOLjp86H6GdVdIGM0v1FaFxIJIAwEpoG1s5lBXFc4CrQ0gl0WjoD0gdM0zUUAcZk857GkzWWcnE
tE3Mh8s5sCdHr6yIypiG8XvEfUM27bfBA3CfMsHbJsyoGFPCkKpZTVASJrSB4KHrf23S+ilwS/ck
PWqTmZIQbedhpIr4huWTuKZ2XF76KngmQoBgSEGb6zSaQMVN0mCfCEZ2jjSJo20P1eldi4pbEiFG
hvbogxrqPnWp2x+dLPN1WRnmU91ahA8ECWwHAxBt6XfnOlasgmkBbYl1JjbaDK0XNyyCC44dPDfj
IffCb6afzpaedKSZU0m1nOuEedFbGBNb5pzuLdAQG1sYkBXehrNnUreSlmscA5dY8HRG3IT+b/ou
7mMrmaKASAqZCTlOC3+MYr3UWuvFt+p64yLF37K2c85lGH2h9S6OmPBAs2ghX2jQiD9c5SPHpPRx
M2sUtyzqg+9iAOhQ+CaFSjs7hSV3RWGLHyT44vzSwvbWy5dycrlsZZogNnGagdUdnxqWEUy/un2I
zaSdB0XmtW3/pif+yMTf/RpJ1yDSVO8Q1/DttQsS5bllJYflGz32Rr3HfNY/qJmraWTwCjJ4tAW9
+vUYzRM40dc3d8YJFFlPmbT30SPNhzg/rEdWBU9e6juXSAvKN4Zp7jE9k1gnEAdA0LzO3HppJke+
mH71h6CiXCb6uZm5BpYFK1sv+/xSzYfOfBiKSK0wWBBLVNjRI5gkTF1Rkn1Z+S5px/rnOKNRQ/R2
lW5731B/Py7kWkjVK016wYvGm0+JSjCkdXnxB/3KLP5DiP8QWTE1BCxrZ9/rom3YN/qLNyUmccFB
t/IbRfjYTAsslRlRqPcKLlMOIzSHJ0EWW4WJ7BRo+koX9cq1rJkYKZxo5wv1y3RtjJd1Q59X2nMK
LHdtiBwpkfKDTC72N25pVb0RvISV7tTFI5AJtXUiBMfw69XQv0QtSJdSeMDAOQob2p9agP954DKK
6uTlPr7HwNgPMNYCQJ52+62yyosjEyj0Cf3fPO/5r7nyV3wf0douI3C2bL2B6ImByuh9NMS0gVo7
NW/TSP/DJFRt02B1vAWmc66wqL6TU4a1KsORuxzi7NEeUFdCxYr55i7DYCWBdKaecYijwn0kUTfb
h2OY4a3oz3jRxDdwGR5/RdpPU2rRCzAbK0FNOVmvOZ4HetZzuXd2P9jGP3taMKoV5j8QrDNCyoWZ
tK9t2hPxWNKkX06SVvURiXCXkK43WE231UXIrFcpfRUGWKzD3Mk3jdllrzkyYejA9q/BJRdID0p9
g6KivZbolVCiGG/Lkag8eshbTenibcjq7GxbVCSLGePSavh4BgP384AU8GmyxxWar/GzrVFqIpIu
D5EU4UssHAJYx3gbK7GTfYMMfLmjaixZ+4L6xHJONiVgwWGsb30Sett6JBNEA1M4VNmX3tuvhRzS
oySaYpsLjDRVbUOwtG3zumwgxxAlQrEJ1RTnQoWRwSWreZmUCWk6e0MP69UYdzjldXLxwj4lMgNj
9kbNL3mwCySGKRMp/I361Qww3XPN2L/sERRlH3y1yVvaASYodDf82ZlEoOpTVDwbk7KOEF/wBi53
TJ++A4luXn2DXuptl/9sOdQFDNHW8UCUIioVrCFfzND8sCTunhz28k4DUntzdJeCE3rlVcRX5ZUs
4LYd7JeotvpX/ugvo63986ARtRwlkds/D0lEJkrgNpfSw4WWl5rz6hlEPbRRXj0RZoum1+me89wb
ngxW5W+6bJ57a1RPywfc+sNzoU/1qUqrK8ja6NoFCVOd3km//JDKqMz1b4Yd4m/zovwUCJ5RawBo
CRsH+dTRSNAYzcjG67tTYKb6z9Zh7R5qbo+kw84//RKOvHKLZK/VTf7ZcNd3JDODxMvEzUn1Z2n6
2Sc3EW+XVenWtFGFRUgcCbRrNoVkmI3y8jRZxXbQfIIXi/6rt9EFtT2cqzwfSEmrAvkosD9Sk8GH
GFXN8yjy755HgQ8xAzRIv0geYRi/U/rQXwFXhq+gl7T5wMZ79QTRCD5wekJt2L70Vd49ofGJ0SFc
h7pOf1fpzcd09Nvg1zDdNtw3KKZrWw6zZSkqP4JIEC6SeXSc5sOGWQD4iJaeV4UN1morUGGVl5xt
ZyL2MMXneR92IunZ9G5g5Zc6+dxlzFpkOVw2Cz+f/EvMl25tg/oEC93WyrlopeceJ2aJAWJ1WBbz
ObJBubtwo730tYFXKUk0qEk1+ZF40NfuCAn3QdNe4LI4T/hfOTK78S2VTnpyKC1cO5wfR12fflLK
xEtT1vCp51vdcr+jGZhBEixxoHDjK+u4OZlV8CZE3p2zYVbozrcm4/8e/n1UCy/Mcf70KlbPzeTW
B32iw1OiqaOaDl1vuQwdJWj0xzrhvlHknG1tIsksMh6NkrZVsdzSm7DkVmmPxcaU1MCyeozf/Zh0
aJgfcesgCRVNSB0OCURvxcWjOZUG89fOYE5K3fshKcA63dF1okByX7uip3LAOKXTaPtM+rFfo7QV
B3M+7ANrT3b39JwnT8QLOU+5xSqE9eH4mQ3JlVtfSW9WWS/SMD8UYjQcfMFvFPoVglCwZE1UF0iS
oZ7UC7WsTeBQNPQK+9Epv0UigW9i9h+WZbjHLKRpnqm82iin7Zn8FtqF8vkOyEN9s2MC75t8G5Dg
9hhVDgQqe2qYU7AwRI+Kbl0C/tSLQL84go66lgfxa8gwRSCPuwUxKlaqIcyLdgjHTVyKlQ3l66Zl
XHfLG1t0ISJZUidWNhbZdVDU6uJoRJdQYfqJcAA9sfNdi/3f/+5omvpZWZU8L79p1MVHLlRxWsav
BvUVtt9UXJJEBjju8UwRrNHCJiiH7+iUGYWfE7COa5TYALzcmnE9rl/rMnlloU6E73xqcCiVVZaJ
12R+UDVlB48GG+nyaOy6P0hSSLdlgEw1mQmImUBsMeiec55gkryR5rVZzlvzIA/J2rsfBoH1ISgb
UHnuyJBEcLo8y51ksSkAZVLWbKttHVnEOvfyMwCy+iubWPbr8w2Y5K46t5BrYO7eR3ZmfRVd8hVn
evKNjjW1w6EO12k8yoOKa/QjgYcLvesfU4O3gs7QVpI7j6sNgLqnOu9nT15pLJ2XxA3dr37wNpnm
5EjhQCP7Rtz99jQgGHFrfZLkUBIYhqCVsgYT4iHYtbYWY2XshvMMf4IWReM6RZsAOqgi7gPeDcg0
QItsnDUQ2YB1pF++Dh9GZFJ4c9zmydM6tPC1dKk4Fs2lKMFthHrlkkDrGNuZKJeCogwTXX/17OEb
GfL6ZSQR5HWEeLBize7vhVNuJ65taL64rWzF5Zk0yn4XicYyXMYvfoLBKJsS9PaWZHlrmcQvLU8h
h/yRFmeAprExjmmlwhfcxkxB7fG2HIEdwb/iUs3syapZTsnKC1+k+hPMT3ITMV2byUAQ/Z/lKf8C
6FZdB/47r1Yn5M/b0kJRnCYluVSmzSSr8O0fFFDpSsyMP+G49karbRyO8+FYoQdyYaEmWZ58C53i
tSMHIngIgNMwwfvjFcEn/pDz5HvqnCVF8qaWCktqNDXzrc7Gww/U9/7FSnv3oioC5RiF/c+m+xlG
nf7BVJCFNx+xl1TRz7bTnvosb998wxT7quxeh97GUVflaBanVDzlWShWrTLXSZtaLxACLD4RXk4g
lMYqJjNWE/l3V7xTEP+57MCxbN2gxREGZuGHXX3FFYsAgGD6tuSWh0M9id5lOKy0Vr9MzNxRCRJr
g/DfvLgmvQmCdMkvQpYAay2ckQpkmExEnkV9kCNaDmBoiSDa9xmicDihDlE6pbr4BZlXbVd621Rp
zmOpudRyDOOtrG1sAJKxXnNmzVNWd1fcTwgOnYD2L85++gEonZLK2DHvVVeNufpVeX2yVzmpPaI0
5cYPXCYbVtdze9f2ON9mkt/Ut2Kvpv6rtG0W0sFkgIxe/hJ5chvpB6RaRK0f7k0uN3BReOWVHxIc
bebFJ/yTojcRSjftNmMo4BK1ike9HUw6xu2L0Mv2AAXM2rpFbB+pDEnEcU1z68XMuLBmG+j0gq+1
2UAh02DQWM3zfQPwHVOtAQ5okFW9LeK1jIid6NuofV42Ki0JkEzaaRfm6c8gyernIEmhLpnlbzBR
9535TJBALJ2MyEdOX4xbFonFXuAk/SiGfeF6rL9c+BxBSXNCr9lTXFNF1T41tVM89UnWQuHyxc+B
/2NPViqhanFwXsCzBGhAF7ONCcJBFz2CDrmQ1xfOSXsUpDTeKpDetf4UIS+ze197vFdP21Kkazgu
aCF6aGSsW8Nhi1puRyTUDLY2G+qKqsCjMQSH+0eB93ncRAHskTZh6uJm+pnrNj0MzEagHjL7Dbor
tYLx1mR58Tz/ZzgvgkHYX/NO4Y7OV5AM1NMgFaquf7VtMdcfW7kzS8d7D83xIJr8Vz/F5lXX22zX
eJCA0iZzV3daphZw/3Hy8qlqUDIs0E6z9KCGZdYp/EJcqR5RAqL0n/3i98snF+mlijSNVIHysQv1
hJzPLjlBAfZOUYDLcEmjKX1wjl3qhSfI8eg4cvQ3ydADBNELsjRVnRCy6Y/jVfxOK2YEtKvIp62E
vl8ug3EEpoDAKNwgsqHuQWVk2ehwb9By4+wyc3jC9He2gamSZ3Oeu/tBjU+45d5mWAYBUuM6mKGZ
Rla7uwiq0jYl9OQCqg9pNtpuL61C/i5vjUKUQhfkFiaW/7sd/mDMCn/lGjKsskGGdc8QidHt1jiC
s3WXxMWe1KOb0nn074szM4r3BLzehwHIgUKshoiaU9L0zQnEJOt6K4p+uvrJ1FDm1Qkc0FZEz3hw
9Wd65GvPGrJH11WvXdb3r6EZ9a8J0UPwl198z6yPRcFqiBCKlBmoaTSvteDOp9sYVKKwQyM5f41o
l+t0xIA3yWYWhstjXyiiACuMBl2TMVQI5L2B24nH+z9mdma4w93ooPby1K5C5rJLPQR/cYJpo0ht
dyfnqTvVkIoE8ExeWgJ8kNsVdnIRw752oKKC/LP2RmppH53CNMXS5TBWM/24SwHB/J8Hk8L7YU7C
fVwwsjXTj0uFYngBXKYDVVQUSWenb+tVAdYLJFKKlnMUKXkEgXFdPukYBGsrkpCmW22Mp7CohqMe
szhV0fB7+ebkJj2mOM4PTeB6l0rGLgQaN0GQ1X22WaHtidzCa+5r1w40wLeUQQlXbehd8WAZO6mZ
17ILp7U5L/MrQdSn59MGNmaCdkXRdYHKM4mFvLIMXZBMSTRwvGOjUTH2lIUXKu+m6kB5PG+6mclA
xaIfZpwIZ4LkFmYOVyzG8rXmyPGkggDnYYLrnIL89MOlUvXQTajWNTfFeNwa2km25bRxPaO6ArXk
I8RvEWHJAUhcFDrjoZv8/ruTbELfoNOYlJ+xnwSbUk4Yxz3xS+XRuImRCRyo31cMcVm3p0TUPC+r
93gOVZqMBgJRRx0NoiVyLSDrDykGjZ9GEG09c5B/uMaOnp0WOxtI3sbysvGC7yp4aPTU/cFkm8gb
fEen0C3lnhlFQTfao8XIHU+X6DK9ttvdxx9QgAQbZFb37pDsGYtk+u7bRCJIlVBV9ZVP017gx5eW
SRHQIy4iNzA4md5LW2OeGOZCAvXXDjXleCjn4ggJGeu6AgOR1BPgSYPr2Imy2zLYV1FwKxrdeiS0
a7YE19lXrH4LIZofJTryNVzoVa/8EWIhM6lB5/otiYcBkdSsl+8WQLL2eUhJSdWdqEN4gw5vBh2z
3DDW6RBP5B1qBEcShC6tiGrCKEKa6/CxHEvfLiOFM49lwzRhcEd+ew+LmZT6IxgXb1KoryqF/Q0U
cFj54bgD8898RyvSj8577zN32sPLgPxp+OpYGNja2nw0LgAPcB9qw1tmT/oHYiN9Ld2geoSw2UGz
qi4dmiV8I+DzcKxXNfCrwF+pwZ6wtxWvNoj4P7X+k3qdtYVnWmwUCNwLRfW1NacuqXLMLmaPxnQg
tWjZNKPjnaj8kulrrUAURE+NlX3d3+WwMi7LfKAx0a8OLYAIKkC/mJdrq6JTM4u818+jnZKeFxA4
Ahf9GBncg+Y5Zk/f/dIgixcCgExZauLak6dwTHp5ssee6nVRRsMLHHwLpWpWXzLspQ9E6IxXR4AC
zAjcLpzU+eWGJuKsUkFGz3wIFkH54pNyiDsKpOSIlgpFF0xeve5XuK8DIncg3RjYanYqx+Q6DSnB
hjkOYRfDfDe24tiGCkYvqCasdooRs2p3y6gaB5DCDGu6eFGjg8dxEH8HJpwdd/JeJgJX0KQPL5rt
RbvlKqplp46JMyCHpAP8eL+vFoyUF5XQhAAs5T1OWvnLY17OZHkAF5k3lO8z6+gQoPWSFMbLkv1j
FXgdUy+51V56i02aNaHTeNf7L6wjqiNBVG91oknXkU31jOKGubHsmqJsG9PAKb/HUXByA7075I4M
LlSuTFS6TFYwiT0kdtw8da6tHtrOxyREHpDz5HrTRLH0vewqEgmmwnbWIDzoo82TKXdg/GIGQyqg
nQEl8cNSp4rrYAuuqo+wLwiwiaJxDepEfGOt+hVLeqlFCikKq9+z6zceizZIxGkXHZVuDYi98NoV
VdThXWMvNvt/9sJ/9ybEJkoU8u3//9wBFD3eMVxaNQOSmgpoAXO4AV0kDWsw9eYl1IBSMkxE96XJ
zZ3qMuOAl7/YGlIk3yJCxPDx9j/zzkBc30vtUrkm+SMNCDbqMqavJ9/bNDnEipUpuvFbbqbBp+2g
5w3xB17Iw/O3FAovPsb1A+I5eqdZNz1aLfTxpInbVxkWsxAEnNWoEXVKAWGbz1qpZd6/bAAv0i6h
OgqN5cuvCj7ZlKQfK4b9IDWQw+hWWNw2+F1GKUj1mnU4oUiHDTXVepOQHUQYNJtqKoeDXZlutQtj
qwLuDKc9m9eYWQcfqq0nXPdZCQ82osAyGhSJ6AMbDyFrSSCpuIZ0kLXHNMtxdGFFee9H1M9YV4Ld
cggDCiETn3vE6pUQLR9itEPbWJhj9DMJmP662q97bAEmqHrvFMZA2R8P4YhR6WQNrn8q/bnpj0Z9
4ZsJ1ywuy96y8SmSEm5OZlhYyWhjmEDxzEmKo4EldvkXl82YvdM2Kz5jfTo5833LRNCcwzH+KcFI
jQEgh21uDHItepM7qJ8eBMFleOsD49TPm+V8k/2TIpeHpr0lonii4ErjlitIsfjgsloC2pbpu192
n6oh/8uCo2ElMr3i3rLAGXe415IAB4IBNyKki1b4Hvqcwi72OcXis6rQkScaVgMwW+QuzDeaZbBQ
ofd+f6VmTcwTOYEuxAbEuV0dn0Yr436pqILXqQGhiw3uOv3UlKXYpGD0ge4m1k3Dgkd/XXsPA8JB
gXdDIJ8P8VL6a9rZ1kb5hsLAFZnY4iaUaft71wdI/iFCVw5gpYEF5Cw9K4KrIuKSM4BJLazPgurA
XwWH5JbAC/2+CBEM8NkYSoBmharMbkomyChGpp1kZ8eJk71qrhWuwzFFod6S8BZ5slnnjXvThlR9
/d+dgKnTpIX+WZJpQcMX4+VSnDIM3AezovvRsekEBCI79bU9K/h1WGaWwFmiLX31LmyinRnU42eN
t+B0HyQrI71fVo4w0X/Fgusj90N1v+ryaVCrtsaepbL0pKoye8t5o1jxSofoAvdGhMdcv6Bb7VRV
vA9KLBNhKFl8EBX6EOHB3OauKp+WGqVWRPqjXtC0S5qDRNOxWYQlTPI2Zu1q7z5L6EMM2H0FOq+A
VKVTZqce6B/AK7GOqnJ7HTvOhz4xp1+6OCaT8WvU2LDevEFtrPkwCcVRNIV1TCez2bhfuQNN2Jyn
T46nGc8xcXhVbh4mjdNjqNcvtAv3Ki7ND6/Jx2NIZRH11BehJf7JaOaAPrKO2MVvCI45oqpBkiQV
pLQgU6JD7bcoParZLMHXm1h6FyRRLtxga+dRe/FL6tQN9aRgnieBPuwOWkUrkUUIkBJjRqsaIa5/
kFpHun/Fo4jwb9DhHSjnRgYxuNq4pcZIgT53N9pAixbTKaWye/6ZGTEMavRzyik3nww8Scy35nFk
7jvf1+VhmTm4N+L8NegStW07wRKoMjMidvJgjbqez6htaOuPwgz3yvbOVtUwHyE8rJyTUiyurQuD
xilv4gJCsxn5+I/h15jguyBS9OOW0FvjbTmsQ8fYpGAM/Loq/RVgj3NOX36PsrDa5U0jLlQH/9nj
Iv9nL78oExqlpyX0dQWqE6wS36Sl4VucN7lXQZhKZ4lWVOVnYk3Kp7RKXoVIZjRbO+J+D/1hM8x3
TGy5YOME6bj3d6jiSStHRx8BdEVbSy8Mz/kQSFYjRVTzOuPkIudJ3nK7T0Nq72WJvbcDkJJIvXvB
AVzMyq2Yr8Wzpbs7amzJ/O7c36I8lGfZD6e+TD/HeNSe0v/H2JntNo5kafhVCnk97CGD+6CrL7Tv
luUtnTeEnenkvu98+vmCzq7qagwaAyQEkVJaFEVGnPjPvzhK/Ryb+7ndA3usvYjj5NU/tDb0kA1A
JKKDn2tLtKorkixx+FByFY+JNHxz0vjB6jZ2oQXvZsXiH/J4euyHWL9HkbyFP043iqJd1Y1LgW0v
y49w0gG34vhREXTXzLRB/9baXb61Nd3Yk6ftoc0MrWUjVwplmzm72kvRXM4VH+3+My4U5bYxBcVF
FylPbdEskVuC7k4VDSfX4kwzL1pDYBxgRkAXG0BW8CbrS9Sosfouna0Cf+3bQn2P2ux1ZnE0eq8/
EK3gmMr5czGYuz2AvJcpJxdZrItStsbpyO0C/ea6VrOjFo92rOsygB8aQJ1CsKXXDistW85da5Id
0+v8LMMhz9HWzWRRb8fMK0XFEhv4z7z4YfGEot58FqqBfVFqwM9yQcWxNGgZxjcdWVNPvqN9wFPd
+zpzQVJdcRQFw9Mzrq55Vds6YXPwk6heN1Qde4QxJXLDeDtTRTRQ1yU49pb6IrlpRA4sQysZX6Mp
vjW2DxYcjdQUcbum9e7uYTHE20EgxI1cepxuL9cDgDyb+T6Zb5t503EA10cj25hDptyh2wzu2j6A
ioJrES6lwJFyaVfJlreTe8n2sz9ejYgFfePOy0qxm6H33h6MDSKmeD1vOkFpHxpMOIg3Z25oxx/k
NxGRLXlzbhTB6PZD4y7yRH2vqu5rkUDUTSvljRng2Fc0NeWTcXLGKyEL8XJSDU/2wAk3kYv++SFe
YYm7i+Bhv/uV82Rlo/Y8VJZYk99nHWO96M9NNgmkpzij6wWtKkWz3ZUilPDsmX12wszplqqow2NQ
6EeFZEBAjYzsYK/YD3Ug0XVYEBWcH8ImKjhePUBmHNskm0VdfS9EB1FDAFZi3wUCy1/ZYhGcHprG
uJ8n4TiHqVPrjcYCFTlmlucdJvrc0LVSH+FmJ3cGLTbct013JWRueEicywUmJv71UxmsuTOzvRFU
ULxUblsVf+s7rSaPTB3U5mXMQDSFeio7xdmbRm6Tgihpp/A/AIXUllQpIzg6ehlc5nlySqFGIVZ5
qQdcWecbyixxeKyRNzz7tk7KEFLXYMJMM55vT3mjVhJO+RwAgf/DmylabctycljOv4EzCHeVSUrf
hCngmmjADJKRJZ4gsZsnCvI7rSGteXAG/dyblMjIFtRnWpouV5hrQM6WmxNrX1+DeMXXCglybtoV
mXITyKENSi1X7YJhf1vpLUpvibM1hv4yqkawTyTHT6uq9ODobb2KBUNmaSvTHWmsyV2kcv3NN8/8
AqbaeIKOOEgKmifnRsEtYjJcIB8uhq6P7KdGYcJIU/xFnIqDtX0DtF9yMAiIO2otjoaB0yLct6HR
6VJiUUBWbBFYnlvKYppj6d4ll3ThaFVJ3DYNA2h/49Vs8aCZ7IRkC4GNHVQDXpUsGW/iYcxokeft
q+/GKs7gvXJtbFNyOCCvDsqzpuS3+RxkuWU+tBjMR15U7kfLwx0cjeveUw335Nswa5tIq29tATwS
gql+rSPzhfAEydNqbWzCLcBkYyydM7QeqyqxIpGDajUgLqBMTa6IA/VdF476TtWq4DIE+bqPWnVh
BpRIOvF7W4kH4qZU+C+67tYrpu1wr0adsSJDJlpX5FhfFB/dmOv0+8+KFT9LRGJJ/GNs9QY5OIpb
XeuDuz8f3IKO9qi0P/7chchqU4ZdeXISrFPnUi3vaWOqCS6oPuXMKnPCbhvOWl75zJ+fjRmdlChC
y8bl0ecVlhJtjXNe394XINIIpo3uUQNOdzVh32qnjvdh51QrxULH2zvQpwkAP9sm7sJyiwwyAjw6
xHZtdcY4b3qrTUTZNlZzhyyuyJ7PlBeTeNyzh7RoafZ2wTcdxAo6BZIFlJbHvqUgQruuPRq96+As
UBFjpjiLgtXvciDIcfFZv9gA/7hp/fzkWY29Fq5j7Z8xsL0YnH2n1ztddpcyCv8d5tY5fvZsaiad
wxLYh4VUMbJq4mH849lkTIz8rbqLGheGka19pQIkm4eoEGxb9SjaRlCgv46JhcxCDd5r0BUYes5K
b9z2RbO05wZ/vA/IWMshGckx1TL42g69MR199BmMpnhxAB8nwK8nywZYN023RB6hbD9JPI0v7v3K
36VcreekYeyR7LpSPnijbpGL0m3noSs2hboSHkE5UVBB36gQjDiuhAd8NM809+B+wXOk92JcOrkV
EnB5TQSWD+Rv0cqRm/MLfuQuyPvt10FM7Nh8GA6t6s28qUkUWTp6gJJGd2klTTLkagjnquScNuLb
vGUyvrKAhr+UAV9vFH/q7v58pkQSVycbd1XUEQ6Bhe2hmZq+5uCBN78LXsamiZbcdyVUPJ6BPTON
y2eh3Kf0w69Xw46vlvXF53vn/fM75vdmIS7V8WB/1EAXO9OZ4rXmJsaLHhlgiAkus31uXWdmQ9Sb
kD/H517Hll4j+nszF04lebUblW5EEjuTzIjCKFcCnJ473rUKgY+2Heb7+a1N3ZaA5m3MPUVgoSe6
4BiORXy0BfYXicJqaGQB8NQ1ubJK0QpfMPFg3kvxlQnU+t0M6/pl0BmAJV9/7GRQeGHEewJEQ1KB
pwe3wfAy7YLkGlRjd3LKjDgf1U6fq1w7KPCOTbUpb4UR1c+0qOzEVZ6SUPcfHOCQea/fYcXrjO2T
pYnqOenj6QTlpVuMZIE/TcbFB4LY5JNkZ1udfdMcRlDi5Jx3PB+e6ihMnjCvUba4OinbeXNooqf5
DY0rKVWmbZPJw3+f/1Bf9hMke2nG1jnvg4PezHcqf+M6AXRBTfNOylBASyFv5S103eswhc1jFuT1
YWigURaYl77BLcDAxQ++ukgQd7aC2pJMv/LZDECjIjhLTf+q426/J7aUtrDcVOLmkSiV5pY1Q3tp
SZHE8ZL9gVePuDWU6WkEX33SUkAyqLsAr/65lN3fdhLK/oDqloq4oOslYGvs2yxsdxWGZCfDSrdJ
Ljg3MPFW8/A4tNSDlUJiogG9iLVdcxsTE5MhTY1/dESECLX54NxKJ4CuebTCgbShIG+WQ6RiVdWA
bySt623cA8RP2iqtXzUPGBKqpyylVPvcVnw0Dx4+4kU7PCllAZRP9X9Vg9FmpaFUpyz2lD1f1tyR
BGCdx4lirBz841xbJHkVXX2Al3kLBRnqr6azj+SXwhuhSO8FWgUrH6tbbVfajivf2fYTI1jBunFL
OWZva6dz9sIwssuQ43mV9Ir2nOnD9xZHjp8RkS4s3j9GOC0LPEiCpA+eeqODZF8y+Qh+52NlD0Rl
ZAmJzDlz0WS06of7OqjGtO7iUjlRBVDLtmp13zIcnzLSs1aVrldvqabteyJAnkMEaDtwVDyicbmA
kuqzuOey0EgLlgSh0DGh5YiCSbRJglea8yRj8XhSw4hWmUmOWI0ABDJj9IiOUYZSGcEPfFnxWw9r
0kj0J98E8DRLJCXYmw4Lo6HDF9LXaOCLtfjEHOns13iPsAkUMKw8SG57kroauBsE27Ye/m6Ieoad
JWstzQTjKi1oO3PZMe8rx2fHxdEhyM1ko6lOdOsHddobaE+JHqaJPO+ryvJbESbw/DL08B2NlGCN
+4ZG04ttfEYlpU1y9tus+DqrilrRBHunV3ZKoKF9qlJJBxMyMYcipsXILV82RXIsS2u8EESk0J1y
ywO2PQju2vS56FSc0KNS39g4yb/qmAbldTHc5ZErScsUZ3HpGNuZEYwP3BrbGu/JsmT2gk1318e4
Pq+z+9SOlXurFO0JasmtkqY480NrVGjHE+8yYDv1zAV0zmgOv2cOS9bQTwpktoZ9DEwFK5LMTU9K
OhL50ufuQkCMklmk6k0PohyVJd55ZazdaCJrtziGdQSpFw2eW36LH+YKlfqZzOpzcpsKf9qINNZf
Mh0nRi92VBKymmbbDAG9D6Sa45ZwyECDhlM4JzKKYQClGdHJUSgZgzvSEcsTlxL9kKZS6gNk7Sdq
EOiKYzFe4oaazx8ce2egpbhGscD60Gdq7XORHMiqzy9+oX8NutBbdHpsP8//Af6h/cxKzFvQgnMW
ejEYd4F0EfKj9LsOhrW0O725c+IGjLUONtXkWydMmtU1fbN0abnuU2tHw5lo5+6xUR4q3CqfIiq/
Qx5m3SnxjXu9cKojh4MCBo+kblXBqlilc3Q3ndEl1Wh/X4q3VPfwuxp85TDXPwZmHY0JMzkUTEgx
+WcrOwkM/Decreh1uKG2Wm8137uFFdW5cEhKjHIIQ1Mns7j1HgtKGI4rbQjL17bASMHrRHqXyJnU
j7VzkUKzuC/DRPJPkq5HzQW30uyLtzi09JNZk/dBEGOw63oL183cfoqppXd5TSrZ/CwEA0HNYJfb
DlXbNkD18g1CS972S3cyAtw31V8vtQqjRQXBjypxHt8wzItx+tLba5f7wUERmsAubIwfcYQL4oOZ
3VIxjXeJkmSwKgZsmyf1mw2f+GxAkdxNrnkjODPdOfCHF9BotKfcKj/8Mm4/TEGHyqz19ymjfUkw
e3Ef48+4s6lGaiK1ttzTxb2aw7hWSd/+IaZVnuvWj0GB1ib80YFgCx89xmErx495rWJf+lZ9YBJV
vBEp6G/E1Pd70Urr5c7LDqGOL6ZdpNlba+CiLBsCeWRsYGN+o8k83lKjI2oNOxrCYNzxawBLMq97
5VGYkCmtcXqGX1ufolqDeC8hhKKidmaqas8uTmmkeZmsBW04lzaywU3YY2e8JHLmydH6HTibelGF
65yLEcsGBEjhe5nAXs3V+0a0+kNWtuEauZ+xa2VrSnTNxWDwuhkOTPA0te6ZNoMl0sf8MK/eEwWs
EjFZbFDwdjp6otjsY2QhAJlSnZVCwUAFgBdWRtg05rjTs+L3PhmDlfqc+TALlfyNcw5X2JpIJ9Fh
gXcaGuvCNaObZkpUS9xbU8KwqlfeIRkACsqQQjJzgFgTsQQXl76FVvKVdZx/jL3i2VUT8wQxgHpY
9gmzmqDlCDIFKSL+UwnKdq48kqwxfVgZqn2aEQEXxzPAxupSDFVzKyaGNWsS/YpqnZp+cBl9QR+w
jzBHwJxiUndZ6kF1HTRXTqXe5/mquNUVyIA317eKe63QH3LFVe+jPr5Zomb0JTRiE7YhSobE/lCH
1L9WTmbePM87o4N89VNZFZeIuFh+vMYlsEAcm/q1pc+/KAVkkhRqEUo+lp1FSFoJjrwu3rpyUYqP
BKrsTDnWyX3bV/pd0zpwj/hVn6DUYXPvGMZ7m9jAlVX2bUYKsa2814Ka7A1Snu68ytO3XZgGxzSB
dt2PSb1tvTG4GgLD/aEjmajERG0joiF9pK4AmPTRQM6bQGocqo5rjIWR37ySEzrv/XNTlZtGVae4
7Bjutp0aBaN5j6hYRH7r+WIKQYmBV13ssBpt/3nSNUG9N+Wjsp2FOvWEbs0n8nHW7lTMJYWf40Iv
U70KmeNidyrR0YrZoiyRO1VU8bQSCjIk5aZQrOgOaPhc6YX3CynCxZNsdXGYl2JG0cenmgS3grCE
q1JGT5xY5Zn0G3HoPHLxShNdkd+SOOkk3TtoFzKRSa0emqJWL82UnAyq0GLZCTLJakvNDsDA1YNP
LXUQFe6QKsnyAub0pQQnsHGcClO81uNx97lNRhjEGKKqloVJrE/UQkcXmHkYmyrDbweTEv3gMcka
qK+gchTJWskV40EUjnLxCdFyMRWdF4CfD7HCUtBOXy3Flo0tFobz+tHJB2+TuigdpwEfBUKXkk2I
LCxsG7zGWte1YVwB7sU2gbJ6GDqvNAZ3dhjiwi9ZhMLmrnY7G+Fjtw4yuviMoCAHNlGgdVJb+yBR
q9U8hPg5KEMShMWxliOK1qmMv1F2g+IJ1uuVcJoiq905Ru2tZrB+sGmq9SRR7zvXHq52o//Ig3HZ
WrX5QsfW2UUwuDefSAgzR1AGztGrpwzGApxiMoCM3Ux5D9PHkUt6hSOL+VwapIVklqvt582aTgw2
fhLZEaH1XAXmulLbY2EO4UGjTD8LBsUBEuq6qJgPwoYgKiNkqHC4wGHSKkaOPKPKksOMf7kj7BXc
Qo/zlibRMAd/45WHShUzReMwlz/zA6a2h64oqsu8RXBcc5hYFWFDnzTMnpRKkabnALWqepen3kAm
fFXuy1pT9lWlPxiqbHhK+l6f1dxdjvcSe3UKUaDEoEr2ZspIwfGZ/vC9hcvagc4EujO5OT9AzzKI
A8QwzhgJDHYFfb75Vkrq8RyR/335vM16l0+2rOzzxfkdLQ19m97IZd7yYxYXY0uiQjjRk1VFhrRu
CIjd6FkUVfQm2zUUu6M30KYQ5a+Lb74Cc2RO9GOnDAbGP9ELsnARkhDcEauI3Mw0c5dB4/i3hGyR
k11gPglB9zbv8ru63dKe4qeX75hfMJRMheE05dt53/wAO+JqIJzF5bZIMP8UjbtLMcMbSkEHE3Oy
1YQ2UydKLfUuZIJlRy6/g4JwiiWbQ3xIR9pMT4PnCaNxhHKYuz1lKlKUuYHWjcZ5xrolw0yMUXU0
8RNGMVi+ma7A3FZKSGBfJauwirxDNwTtS8b80ZbkJYSZc5uJ/2nWH72K5gG3UvfoViZlpK43azwV
H+wOw2FqXiiBuNPkuM3AvMae+ZB61rQrrQrKPDA2bpXyIeraX89qTNP2GPIjnPS2lSd66OLMxLNY
2iWy4zCZ/XNYp+XOIV1kUeb9cP7snkqx/PxMlOlN9elSmRSEn7vChJDZicXaujFKcZFHhSuud81m
JyKz8a5q0a0b4YaXef/8oChayAqUCrbQPAxBQloQqha6gPviOYhzZU+jUn1X8qHbEp4OzTAaktf5
GXEV6eezz32CkRegZqFmVX1vhqDcNcXeBuVW+BUp8r7UtWpHi0eF69htlTFrX6fQ9SQVejxlourO
uu20q9io1ZUZlzAXvOmbnqGwmAf0LoIDg3c3a7rkPiygcPb2IdU859C3pn5u5cP8DBFPeraK7efG
EBln7IEIIgqhuIlZPRsahUsYByrLGc2rxvibXfX52XTyZos3d7cmDZD2zKSZK4C/gn69rj6Plmsv
vLwxj9HgKKe0qDSgBUIkxqR9nqJe3+thzQghQaUgM8F3dFj2OUC/Bytx11l0t4I68FARvFedA5CP
hAY9je/ujfCOgbl4MSG8u3RPPmX6VmLdT1Pi3/qq3RCHpx17SrVyI0ZmhVp9YyVAVIjLAinGPWCh
NTbkYflgsIA+zpuYmXKVDTaeF7JfO2TxNz8y4o3rlrDWBfJQbGcJLZZ/XKVbeGy7tt93dHj+3KW7
hDLOC2G1tBDYybIPmrm+70MQwbnwm/f1sUNGKsYVkHHIG0Mw1Pq5vk/DIrp0CZGpIEcqxn6WcfBM
xPIDadqLzwbdvM3ABVKr8lNlQWDuNFefTqbtR4C59DTshDknHfv6YORJfzFxyq7WtdfES9+EfVg2
/RUPsOQM0fnqjIl+Njpj+S8FLl3GaDNdq4GktSB08VCRPagZ4J2fZY4+IpOAdSPkw0hy9cpUXcn9
KiT7Jy19FjFeaD+goRVPji3Viab7YGaq/jQVv7Zy2VIy1G44WfkPOlc4L9i2f9H8KcOYiE2qlLt0
1OybKpdwaW4eUQN4D3pe+oc4g1iYedIwsoycLbyUahlXvVh7yYSEpBMyAE0NzY2WKAgprFyj0EvR
pBmt9WvboW7ZmIXZLbU2dq5OyoIvVbx2NYBpXud9+H32exUohVgwuS/3B2p6zCPVKIezzpTJKb0Z
U4mk2VD9Xay4v571vfLh0KDY0Q2qV0CC7mtAM1rLCDCgcOju/Kg4Fr2Rv42p7TBfhtND6Ez4w4xt
t1GgyoJDdOodhFeoAqWAvWrg95y41jVOY9iYcL0JUbIik9CgElZ2G22gD+Jv0xWkIUEvObryYd6c
H6awxh1/8q6Y2vYnt/E6fKV5Rmomzk2FPhy9DLkquwN16E+KZ0Mqmb0zFEIw4pogbbWE0597NZko
fzw0sa6cQ4zRTg3dJsIkcYuU9ndZMWA8D50Zw29t9TnyWkF+msDaPgsupEHMsSoysbnkasjP3Y2S
UEh9ry1hkFmHmUJTahQEGqs5g2C/+5p8unl33GWs1lhluO34NpasSxQ71+4Lrq9l7jiICM1BvZ9f
sKRTnlE29v7PfYM1XQ3Hb0EqCXKDYCSW+WBXdzrOdIsw0rwDDIh6GedEKpIvp78EHh3mOO0fmYya
q5WSZit3V6Qho/JBEQ6xeqMzm77gwLsXWAS8NyaA0ag7/pUayobuk9kr2D/xe13DHmIKDSIYUAO+
MI40F3FY3W7LvHUOlSWHeUcClKS/Pih6yWhqjc6b0fhE6qIKs2hWOinRSEE/0Nw2DVrPMcHhQ8kS
0DdQgetlfNVs2QjSMwUbHir7GgXsjzx+DJpGfNBghOOZBhXs4MJaWw0gNM45xalkibYm4at/orsp
NYSu+Ji6V8xT/B9Cc5CtFPVXL2XVndDJROYUT/c6ocXrwGA5O9Bd2XIXuSdvssSuwYnxQHd2OGDO
ouwIEx0gKVvlNvIIemAp5tD8GJJ7u2N1F9SjnM20e7rXGHwGtfpa6YKudtx8uBHZmVjkBAsDo3j4
dOIjTcpn4gCcVzX0QMToBD+GTiNWmecGV9AzWBIUrycbB70Dgmuxs7tzliveUYmgBI5jYZzmZ5Th
+sknNGg7P/tzX/jXfX5sWgfATHJwh2zfgWDtzMgaLuNgE2czaelTQIcbMoAXf8d8nUbJgAvkhLmM
Hw/aO4veYSGUIb8rdesuQo+3glPW3ekRDXHdRs3CTeMewMv9HfYiDhnSmMSPgRvclQiORxNFvFM3
wwGoC4Nhmzq1h9zC9a+iFkJp1BSuf1NLLl3cGdLPvh+rnl4Jlfsvv/33P/7+39+H//E/8muejCwz
63/8ne3vxHTAamZJ/dfNf5xDUrvq/Gcz/7c/3vZv79p+5Je39KP+j296zFP+/ftb5NH88Wf59F9H
t3pr3v6yQShr2Iz37Uc13j7qNmnmQ+B7yHf+f1/87WP+K49j8fH7FzS0WSP/mh/m2ZdfL+1//P7F
EvN5+jxN8s//ek1+xd+/QPp/z2lZ/Pv/+MB17/cvhv43Q3NUy8ajRuMnUq0vv/Uf8yva32xbxw7C
/PJbhrV58PsXTfzNVi1Hd01LMyxhqHxwzd+WL6l/c1XXRVesk3rhmrr25Z9f+C8/3J8/5G9Zm15B
W5v69y/2l9+Kz59Xfh/YDPixaCRsGJapUVkZDq9/f7uF2HjzUf+lpdyW8N8FhHzrYsKSWvkDT+RK
AqndRRDf8S+n5NcB/OsHCu3/+kTbMG1HqKqJQvGvn6hjtxA5piUWrh7R3a17sexaDFisNvoJvztc
KWieNZvitgKLUEbIymlJLqyS4oub+zdd5BTrhXUhSNDCGXzc4ia0Gd0R8ozm/1ToGSz+8yHLI/rr
ObIhWugEhGmm7qo2P9y/niNHVUD4856jce2LntKSdI0LY+blP3+Ma/z7Bxn8HCq0UccWmqvxkX/9
oDp2wwAHmZEwxwEUV6MgIfvaU54askKXqkJAQIqpJGgMEpX8lNZ2se5tbn/Umky75bZl6bZs9OSH
Qvo6AwY2UqyzlpOCGdHkZ802HF3My9X8joQjVN9Bnu68dGuwClk3pHekZlkv3WGjQHNc2GVLUmd7
b1YuapSORKtCb8GtFAdD5AY3MvLUbCWPMIqmfzRGrwJv42Wm0+PIrWYrIPrSao8Wbiaag9Fn5G5n
EwyFJI7OcFZRRjJTlD01G8lLJMR40XcIaRB4XTSdQRFhC19+Q1NCYmrMKtaIA3x5PBVdQJW/hJWO
kGXCooMkhp1VUKIBLessuPcRoNpBVa39VKXDsgIeXtP8mRZOpnnfFaKCSi++Txu+i0vP3EIidGey
DLqrxMnNMWWD9XltNYiEbQdYSr/JWPg4ci4UNUXB5Uz5QSjumry4FM1AiA+vVAzRBkDoMOE9joNg
22TfAB8wNAbkXKgOzvZBZAXbIH13I/8KguvvDcc8YvizYxYhAU8qrp3yeyqCaIO0OFoNJCTmKQHL
MSzgraOm3jmTTDMlKVZ43wGiO4CgZjZNqz6tjYVnFhfDK1Z5KfOZ5PquCmLYpJ6yrkf92ffMN1dL
fqgZxoxGem0UrJLxoDV3raEua/hh5wAe3Z4Aj7MSmDdHRFslVZXXoFR2kT3pW2LSSCOLRo3mR0Ny
Expz/LEQahbKfZ0p9h0xvuFCb2L/NVH6eK0TiLgnKk75ihJm0eGL85yYiXUkbmBaYufuv9Jci5dp
XJs4lHTqE0RlVEUjbdPUb5ALOLgfyf9OdNg31UJkpsK3vsZZ+z7vTtpWZfSoht38mZY/rCp1as+V
kcLrjUmEbdRhbQ2U/NAWsVyMoTGV5Y8xdAYyj/CoKZp8JyzzQo6mjmCFMaachsfGLF902Na6Muar
SBHDerLuzC411uRgABmb+SP2Ms/ECqQo1irgLNqRrPU7BV1hGjrHGjebxTysBZxe4UY/fdys8jx9
qKJMX1g14rEyA+m3I52WVI7TVa4+CzmqcQbBRf1TqnP7eUr40xnMizYUJUpU3of3tM3QwHqFBgTs
q4VbOuh4U/+n2fgplhf6ytHibFVXDX8+mJBFJnW/GOr4p48NNToQviiOffBEV1h/63hJW+myURtB
7khNPFpFWm+GLDNEqrQbrdJZ4X0aTjHWtFQCDCglRbI8W01hPGCkgCpBHrbnhG951myClnMoMiwU
TKfPV0S871q0LISTLORB5qYhjRPs5/lc02S7tLGOGriH1D+EP+X3BdA0A24ZM+SU+U1wiiP7Xs87
Ppvhdv5oLPC5y5MexkGkbfFF0uiFuqTjYug5EmIU1mGy0HXOWWsmn2cRDhfq2YZDmvdHzXvRKB/z
0X7uKFqScmo6SMT0wFCDg9b+LDP7ovTWJaLtsTAqfuZBHZ+N2HuGv30p5e+eoxySEyR9abHjuiZs
lPNWDSdOe7eqdXmggfqc2NqdYXVPxaDuUUIZCKj5MfLyiW7HN77NOzYD8LLk4sAiW5wsZYVugRIj
FyFFeMgdeSufhD76KyBxwgtNQHFLLRAOVjCVDK5TMCmxNLyhZ1N5Y/jhWkaKtMjkj5UYRbFxI64J
jZ4SlLLm6IxatnbkJa9bhA60wUZo9rfYr95iJXdWyAKkbxvuClaQwjiEpmr0ISnR+PMg5uGyDfhQ
0drnQMaEBX5+35PHsGLBh23YMY46CF8d9vUJVOOcu2XIrEdMOeT8CRn+2XSGFysW9xL0BRriEFd1
EAF0l+Sy2tatTQNriVd4vwQCvrcHhfVpiHluRcBEcuoqFzvp5ET+kcm6tLeJvpHd3VR/7VOn22XO
qECgdgDmtQOJ4afOTxDLhKSQ4SyxtDTM/Fmp/CwKWqVuRqher+1odVCMJMQY56H7EBclvNXCPDAI
oFOpOAvzKQ4K8SOh/WlU/abuUuiJwOTLrOpe/Uw/RSGxwyq3Iflf0hy4XU5pL1ZwL7vtgNxR4TLz
sZFcek+wgTWSZJx3YjrLZZKHUlnPdBqEKab7Srm0SlxOEmU/DySeRZEknO4rixcGr+A2/5X544JI
vYVWc2NhyK0cmxdD41Kgo0qXo11kVmgc9J7fn1wM8EgouQFu2jH+FXiUD+EWi8H3LH4qsm4TB6Oz
mobYZQnak8pcT1jwEYOKMeZJMco9xNGPqCjwDtfSu3wcnJXvZwcjbr87Wsgs0wS3eW/bhisjV9X1
iGMUVEZEK6r9NZkYTeji5uDVK1qP3N7FQNQNxn1ymMx9VUXHP973FS4Prsl9BNGP0O6O9bGWrwa1
96G09N+iSn3tapeM1IQzD1t7l/oyVVTFdiXNVHOH44tBF40eBOJclrFucq399js6PXBB01LXKo3p
WMGSsJ/2oNbkZUQt2oVM0zeDfy2rS5UNm7zRyi0c42pFDINDiC6lqt/3kFCEOEF9ZGrIBIKv2N3Q
QBHLqPWJ3NQRIGfkoGw9wl3EgClOy0i4ErnNCt9y7oqawKP2W+/lL+ijaaWo4VYQmdrrvEFTjZbG
LyFT5liq29YG96mn6E4jba9zAgPPpg+i2rkqyg5ghdtZtSMV5TuF6UCrUnPkHFB3tKLwU+2JKozA
ARlECOorvJifQp71eeCy5X2Wa5hiu2ibGIgFcBZXBdfnVNDOD5+8krilXMX5ETBgPyZYC+HPwOiu
ocuch3hNI3ABA6FdGzbbvLJQfxKvwkDP1xeBQrqfIIDGUcJ1UWC2Uwb+vjLy5aCJ8pyqgBFRCxk8
peU9/zlEYl+1CbTVbuGdl8OroTNPcuzrseewFHphioBMPk/Lo6iXtCZI7WnFKk7DZKfE4uaHCsh1
Emrbsq37B8czgBq89A0RfP9g1CEGrZpHC5li1CBMJqhep7oz6b0H2nIMk5CaEidwUsusU4gh1ykV
9QuD+KnpSnPf1N2eNRMe4mZ11gMSOgd0vcuhys/u1Lzi57K1AJ+7xl/6VfBz8Ep8S4bhqQzQdVhN
v89lE7TH3X40H1NL1RaCKcE3R5nhbS3NwvvRihr5ePmjcYR0/hjvWDSiZpmw9KhtxHlE28eYiJWl
v7NURmm9xc6DPsGxrc0HvaRl5DdY+Ght8Og08chUIMUwFRVlqxCxa1ktsWTayiXdahNZ+lb1tOxU
PpoUvxu7A9i2cmWjAHotVNWxj1V4bpw+xdbVuwRV8Uq+gr6FfkgYicuSzUNiGwi6cWHL1YxnH6Eh
NMd0Bq49ToGjjfMmaqLx5qnxLsBho8cIGD5SuIb6lRx0s2kgnoCuDwRXNYgal/EHrZz0mMqUzSCk
E4ztC4tEbFhiHEbU0qtWGVrcB7cNv/JNidBVm4JSBNZb/7/sncl221i6pZ8IsYCD5gDDIsG+k0RJ
lj3BkmULfXvQP319cGZWOKPy5l257qQGNWHYClu0SOLgb/b+NpxtOZz0YH4RgWJVN8gesHuV70XR
DNeAW8nGLR0X9ShedbsiF6+PtrqIZhhhy7KG24Jd+qpoyqNDNiGrvBinhi6j6yAzeZlnHdlHpTOn
devLnDpbZ/S+IeMcDh6czIPb8cKb61SEya5rAD2QD8PrJGa6g2gcnoaJY3VuYsKeRYW8y8yKg+dR
+PRyhII3EcsaxfXo9xGHUtZajK2dOCbWqmEBYsZfvdhCjR1/jkQM3Kz5Stdk+EGvw1C1aKkkHgrm
0kAADDPGvdO1n30cPRVOuncyQpGVMn8OSLofQA/ftUTuq2hCZNPYLUYcJ/RrZRJ/WxkQvFGD7cOC
BCdNvnlLWS/MMMLXYLh3DrxTKrEKlvps4oRMDnM6iSvH8w4n95UixfF7h5C2oEPEGrAsrXu8VqKt
MBbQQXh2ZZH9Nu2tPB/xTCtnO2GSW9PYX5LUnJ4TyFEAkFYMkh/7svMu3i5oyKVmxJmBbKq3ngyI
AQrjcBvnPd1Wwo7dhhdgmO1eGulriMViV+eE4+UpdUNtqU0elGArQ0/b2wwZsIK3B73WomOugldn
Sl2UzhAGF9RgVrAQF8SI9m6agDBIvmqBlp8MsFtr5MblRgzDDT0Fe+p2hLamdch0eTABIx0dmD5D
SjqorJWgVwqcU1Y6bMyVPINM748Ed1NW9d2xFlZ3dGEYroFWOaAbMK7MIsVMlE1Ho6IUZ4F+dNxx
PLG6oA8IUVzsi7E/2sNUnvrRM9de15ISSnbfyVO6fhzQXIxZYNB7w22rF2sPRKgBTGo/addhyDgt
h1cTeRhSJwYrmGP3pTHixGHWj2aZqxwZQhg+VV45HWY5G7dsZPNZq0/VKPeo1KdWDr6RInRGbngh
7xnawwySZirQdLc99x2vePk1DfmPRoz/ei74+1jwfziF/H9wxMi4jEnsfzFh/F9N9/399/Eif/pv
00VAF3+4ju1YjukIU7eIX/rHeFGT+h+6Y9rSRqbg/H3y+Oec0RFMQHTDkNLDOvnbnFEwrzRs4dko
ww0GcvZ/Mmf0/mmGZtuOY7hMPQFhO4JvZS7//7c5YzBMI3FwFY2nYmFmues8dF6UXu2zcNrJ6Edg
e18G4X357dX5F8NG698/q6X/87PWg62kKWmsIin3RrKvgGX8z55hmXb+9nOxUVRN4pQSLFK3sutT
n7f/0fTx76+cKYQFZwzDpP6XoeDEscJWjZ9hHuo1Y87NODYkFs/+v/9BliHmn0PO//tplpfytx/E
moa270yeZsIh04wvxvp1QZb++yf552nzP57EdlxhS9MTzl+mzZ47Ol428CSwNY2cTKiPKaey9IPk
8u+fyJT/+qk8Az+IJaXz17deTxAeeF4mfcEKDADFCvvuKi9AE0Ou9ormXFK/JwElibVF2LZmutxP
tGLahxZ+6AxXBGVIPlwCZxtB1Gtr4h7EmwZJvTPzrTW3zy12hloSiXjBB2mAp9DGn3jCV31AsENH
6Iy3Sg1CXtOlDZFvBdptDRZSrMWHaAYoTaS2gQfR9psK6YT3OTWI/FBAaGh6u25gO1m+D9UMY5zJ
ImgdSnE2ZIBBnR9oSlcknaLYXgXnukUM75BYOvUb3ey3ZvVWqYjcHdgTU+QjsdrkCzhB0s9jaMkf
Lfezz+nra2tlqkU8eh56lxGPSVWHqY2MHxBH8HvWo5VBDsVw0VorbLXHgiTYoSYhmIRDC8HGRJve
dHeTaKM4S44JQ3086WXxatrQhmg2SPAZKmud2JKfiO0w/K2k+RCkzjWXznlop29hSgQ3dsd+3OiM
PLHJrRxjxTdNkazHq7nyOyALDj2hHjLtd2IY1C4+CJuXqV9VlnFqod1Mxr31SGXV3xC2gwmFUVGf
BvvDriglJ7KXi26HvHWyKjbG36zyMbNfxuRNx55UKWZq8X4I8SdM3SlfQtHbm9WgFqwBBxvhuSVC
sB3enFRtsuaj2ps9WV2MDmLtw0mIdkQFT29Ei8JIvCYztspXqp5wZBWbJH8jcGA/aPKhTAIikJr3
YXx0QnTNGceeNF+KhQBClieYDMdvhflk4oCIKryUFRO0buZDZVDtzCuEhrrJXBilxvIP4pw5OcOC
yXT8XPxsjBfkGRyqx5EM9/gKyPGoqLVN7blJiO1u8JSQ/gPGyyrOGqiIKi/h5COL1E96Y/40CU1g
yrFJzI7tKIMjV2y7vtp19Z72fGdE9R4d/dpEqpOSHtcU00mM6JWSBnl+eiSfzx/sbF2p9sloxKnV
OxJLBLX8rm9eRe6uMqe/62F3woW2awbrwalQORAPk3aQsJYKUprICktCtzQSAOuj5Q5bT/Uo3IMN
ylIaLWtl5cVmar/EyFmL9McCYf6VBv7dTsabHlhcsReE2yuGqEFO5+OeMztYh4AZmQfydlrZviRn
uinhKaVLjAjGHQjFlMvRQfKBN7oLCYUr8PK8M4pID5tPUvzV7OWi8ro2CLC7TjuzyYhXWmAt+WML
YdR3CIxOveHoNMVa+uUUvutY+mraPTnyEZ3lyZpZYszDWmKqNSxt00htw8ByNRTT46h9yqg7GCmM
X6pmkk7CV5QXvONaIuAhjd+AULbnMtUAnhsb1YlvQ1GcYywUbk4rkd3L5NSXpypyfNc5zekjwuiV
2Z8cW9zyGJLpQNgnc1bMaDiPZ7+vs41kb1/mNdaOClQzusC+9fm5jgPoW73mos3J++AyIwneA4/D
d4GFdjTH+/I2FIjL0u9d72GQBGfBOJFV9JOHYqusMWVDAtO34bItwxCdxJc+MP+bW9W/vKubfx7t
f7nngkszQ93MgeuqfS8OkXv+dfP4/6Xnf7PdFhav5H9dfL6kzXtc/Py9/Pz1N/6+3tb/4A7qCMDC
himo9Vhu/m29LcQfhikNKlKXMG0W3byffy8/bfEHW29T6rqwHdOSDlXJ39fclvWHSTkKIlJnJcw2
9D9ac/9zdSN1m+9i6Z4A+8Fa1TSWauG36qbuG9ZRaipAopS7QBMfddk8JOa0aUzx8duL8i9qTsP0
WMH/XkxJYesu9bRtG4bnGJRtfy2mDPxtmR33Prge9ZgxHhWtcB8Z73qPbhSqfcE8fuXqU9j5Kpvl
zrW1V0xDwamQU7cdXSj+v1DsjfmD2z+LHOkVexdF5EOwPGRYpXzH7A5DFSxHTMtMKtNuAiDrrUCh
ui2qXuy7wshfdVzzfZts9cFrFieYhdP0Hw+e2zKGksPehMP9WhVqTUp2cigGOftgedwlLxcNcpp4
vrKD9zbRvoL2SR6Mpv1kqjau56FJd5T+4R6mpbE2B/0F8kCJPZ8ln9Hp1QXMv7ka7DQ6olAbtxhb
TjaUpmdmkQ4pmBXC6GlA/yvBwPeaAbNl4j7C0BkzHXHrT7Ld9RXZrg2hFodfCuU0yy6hLOfz3JdU
qhjD9rVVpo+6ZT0YaSxOI2+Pr8IFWjEP4kE5YC88ezIBcXjjcXaXPnt5iHrifzFKZlr1aGqHX1lE
ll5kBzGQRx7P47CzsTgcl4iOID3LWRc7KbQ7Ax/rXBidt2/s4gUvG4mBiZ2vM6s8EBGQ7YxBPBdj
qt/zxqJOuQMl0F5U2Rj3bmNwkzuhFOplqVbuOBCeHQTTIaFR2U/cYIbJ2faLEa2YMcPJcG53mq4/
g4arD/qm7rwQ0IfUierRTdTsFD0yDbuNyOM9qSbzQyWaAKUuVAp3NNRzwviy4tZL3Ursn035xYB9
5TAuf1Wq+Jp43CiQjXUnQ9eQZXrOfuiH4UkNafU0JL2z1yBIqaI6QiYkuooL7aBL/Q36ibXEZpMh
2tnyWrMpqfW52k8jupEymfvnCsnwg2GlyABOg1fnNxV68tYmk7xVadqtHHsgPKOh/AgdUz95ZaDt
08Y6qCXY8tdDp2oAO6xv/vxS3JtICXvS6Ic0A34hiumlgkW/smUVv/EMvqzNch9k6cfISsUUk7q6
YbN3AcXnNrNPLeEGDwXhruLyw4KB74OD7Dd/0wDgp96DWeHSS5OWKt+U1862uy0U5W+21C52VU1v
Qa39TDAN7tkuAEEtqcC1Oi/PfUqcPJdYDLTbss89nq8EYvveBU1/artnxITxeWjN+Gx1pr4F1vIS
ucGdDFfU6wl1M/JETAx66+tYAzJWJZO55fpY2DI2fmNhoPdF9/UYq2l6JO9+U8rBWNVji/2rJnE3
nHOczoN+LMo+3WghdIDI7cdj3wcPzlCPx6CI53UtoTkzuUGVmBzsMbsXDNdAHDpfp5j1fRBaO3JR
COqdYwwJNigLMm738FI/m7bbWwtpPO/S9iH09HQb5fpTruBSsnuPxmUfgF+T0pE0FezkilkermUI
epH6Xmt5vCnTAcw58hZPgJFA1b0FeoZzMR6/Gho1cd/XCG1re35A0fqcSxP5NhRCtmjaeJ8RIqCh
Tt5Sl97D0/yZwJNjbJhgxf7Pw6+vJY1d+wjawsWmqR8KHR44xLryafTGR1CfzJPjLjsXMkjOZRf/
5Od9RICQnvoedXRSD1unTgkxTsts23sooX8hcKssRJ9HATemxj3RougZHgBqmFLtoL2DJ0Fr9dBY
+lk4xY6NMBNdDsc1ZKD2LFNDnQcm02drLiUq5p0a+G+Ra87fHkxC80ixQGsQFMmSgC1ecg69sbO+
EB6Fd8ez38LShb/LX9novSvf2XKOjNIDQq9wxmOHq2pYvfWTaxG+JTuD0WIbhNuoyaYn20bIUtV4
m4LeO4VyqO+GldzgDcUwUREvZoA5BuCz60SN79ac22DtSRdi9advJOk0C1m+OWd5+9q55UD2DyQO
mzSGUytj268d2a5jRXZklIjopezBEUTK+5qGFTc+EMRuKkuMs8UX1zYAI1tmfoRa3pwXA1rbygEw
/jhfND19DAwnOnjAnS54TZ+nqBuOmi3FA2GVESl5Qu3K5UyPHL42MxpB3Gpv85h9xGx/ZLrdv9od
O4R+ZJ9gyHl4zVvo8AKikJ8thBsvhaEd6do7dKfsOQZtsLe4aEAY6t2LQNsBRiP+gJ8Z0fuX5b20
m2EzFx4R9QhXa9F6S8hB/txM5E/hEbc+wEKs7QDWcDzWu5rWiQTk8aMZxm/c1+znbHYIiM+gMeRG
EdMC0R2WdNtekLmvGJfIoqgy7T4BSNjInkDQZLa4m0KOPVZqgdsrekMrF19zCIdfgI4naHZVfe1H
I/lSj+UqI1t0bRV2d4J7XRy0Nku2gJkYHaCg63LjW98SvmEE9TnCBbYtwdu+YIbQsNLG9ebXb2GO
g1dIQFckk7vptCx9/PVAZkK6GdDDwVxjQZIKGp6069jfLQ8s6+a1M7AiBedh7Ko2fwSaLOxxLSrC
MEerKf2y8aqLw/FG4EH6zRDYTlUSOuzgpw9ISPJiOHsbi8bF83L78utXcT9mFwF8iAMmNXsgiVNn
XWv8jUwoRHUYHAdlf66MYw6UzZ89p/NrQ2kPnm34uixYhTHbUKNhbuIlB2weOuMCs/xBlfI61l78
5GR6erC95otEd/YDTPERzqzzmpMEkirtbRg1XAQqKy9WUrQ4qFN9H46x2nCfXE84qw8jBLVNkPYx
wRM0xC5RrMdKstIMOTnjMe9ByuOUQneZgaiuGj8jTOZW2jneONPzQ/yYBIYBChlHZkutH0MHiVe5
OtixqMGvE6ju1Ax0rJH9FN+JVrBXxl0HCLuFna+fzKZuzwjk5QbOR7MLMA77NVKF1aRS+2d5MOnL
9AZJW4eU/+HXg0zS194UXKeGgfN7Dr1L3wn30o6NuqTjCf2w4TdG1Rwdp6+/LDmzWBXMr1k+fCtl
QSIWgxWLm+iWDyS5O0GcPHjLQ8zqa2PRPHLLYi/WJV3NlUeAldmW3TFynI9fv8ut9BGAR3Ae55rW
0EJuAun1QUXIs4rBfu0Ks6F3zutr4qXeEeRF6feqOWaV191BO9P994X4nsESDdhUfXbWcA4sSTZt
29m7ssZDgcqnftaMItyUXlTcIneRMrjSPbKFxqnWMjsqhzADNSBGOAez+V1VwzVJEpeyDRP2rFnO
FZXku9n0hAv3/bCuF2FcwAruIrO+3EjTuOoDSz0FgPa19eLpSJxUscYUNbBaTA+OoSMgYfZ5sxDd
U7nl+CFTRz+bugtSU0FpcKL8rVMQUahon4qcv5hMqtiUI8nSDeQZg8/os6NMeZyrgNMEz8RdNd8R
7GZQE0W5GzM+ZfDGs9vywt5GgDtr16yYOHQd0iNE+OQRTd+4iiviMtzyYIH6y5ZU+rgY4Vku9ymY
rBdpTS6hhdF4+fUwmeR1Am6aNyxrUSW2Ry0iv80ApfbYhOmmneolGNBOXwGNES6SD8ewNDp8fI7G
5R1ypE2sxivuV5uAzMOLDhTz5GWi3ICj/AZ6xFuLqEluaW1fXeD2/lR61g1N3waeekX2lowPebcr
jaWgJ39sM4Vmc7CM9nuP3eg2hsAxZ0xEoiVZjrK8UZbcEXlx6uxq+uSPbL0Izr7R89F1ezBgWR9h
IoN6BsejR5Nj5MrXyczg8lD90YuN6RiEOZykjqF6HrLmUzYxK1FW518qocxtmAfNNoH4y8K//bR6
o7jREK1Ym88Xl0CcWwX19VYsD7k93sToTsc/vxR5WcOZS7qV3VjHIkCJMzdNfiiQvJiofClPeaiE
ToCWCZI/bqzhlOscOWUG9KVwFLL+5Ae6lfwpyg2Uj1r8Zi71UBvx7nThTmP/fmmScKRFS/2mZY+v
ClFt0Sw53GSoD1qswE95Hm4ngUWrQPdwr+qpW1VTPfx8i9X8nf1q9ljUARtRk4E0manNGyZRQLnd
jBAx09SONfq0VhaCs0hX6VPIW7aNqxqYB14rkAG1eoVevO5KM/uK2AvBIXEh+6LZF1U83dzeHG/c
a5h25V6yH8h6p6gM592wXADA3/unpnqmoF3wyUiPIyX1a9pVMPVZtu46xSw0FM9QY9wdKiDnAnom
WgV6Q9hoCh9447C2oP6lFNDH9Hlyc9bVU46IkU07UFSnW/cTy+gKpVMvp+d+aZ0DDrKVoY4gp3Rs
JNHOsLLhO2Y5kHg9gRAIsZlR21Hsu0GrPZGaY/hVLebHAfHARout7hamgaXvO5eIrT4Q8U2i8kHr
1qMzdouZZVPTXVHLBrTu87BplBHtMsRblG2PXFPWLUcZbSWVPJtBMu/N2CJUNGX7C5trY/dGfFKJ
QdyvB2S9K5JTJwyIRdMdQWe/0xePsjNU5lHih7ET3XrQB1U+MRawdlpqRquEUGFBasNOm9Ely37a
ZOyQrjEgsMeysblFSKtcxbktH7rYPnat654Y30fUpsFXO0E1MyOU5nD7wc2K7+l2xzm0RrgfxVaE
s0FdVTDELmMyLd2IjEKjNlGKMN6MTUodQIXg8Jrs2oRef5ShU79YrrOnu00eh45QanRk06ZbVAhe
G00v9ZDaayMr5oMh82xjtTEYHase9iXQPWd+H5xmZuFtvypp3QvcUT49ugbWqTsls8FioW/cdUBQ
B55T4qG6UHvr7faQZais5OQKGj8zWreLiqhERNF8cWuH9UZKJ1maHeotPaTPCn9oHXJ35p4oITkM
QB7aiOzZgJPOkrasUFSEhgcbP7rEOPCHodZWIum2dmNcYqhoyAqJM8US+QWvBRSbDKRrRGPTOALS
PSf1nlHKSxWMEkboTTj6TA7Lq2gd6vfKEATkzuji+IXTyhcnNsdVURHypbfGY+AOZ2NGnZCnbKqC
dEACZtwCzioWNkR2Ohwbw9k2PIvIv546LZq+dlczGJ7LOrvkkh2Q6928dPpJqlyw9TIEcpGhLRoa
9zB14eCDG5HrxnqPrSlFT2dF67G1AD5l+tE0I5J/RXodUYseQqBLsKDX9WTmqypHhMI+gpDM3o+a
HBM3b1UyjIjaScJAEJ5wo099dCnzfmq+K5v4Hm+WPPlU+5NDdE6d6W8Vup54JlkMSzYCyJHZiKwE
y+Jrm2XeSXTi5ozl6M9zdzbDSbCsqBQDAHyoVuFhih8CiK1Ud6gTeQMrZh4YVHkvPJy8qmq2uMPQ
42uVUx5/PVheXB3LofEOdsM43MaZlZLRoFUi32CrOI/KeyEehyO4l2zhnCcyYr5qHW8mAJptDpcT
tikkCL055lU4bVqiwuNRvIreY5avpYecZNQ00LtjQH+7skTdE4ZWw9FldzZVCaEdm85qfzRt/K5P
rLJmo3lJ4uHmjvLZS7v7YNgw4rz6Pmo66x62v+LdsScmijJeU99z4AMSHkeNlKUkUeu8Ng9JqCfI
4UmRHcBd0x+tGhsmpEzdN8k4ZRVmn23tFtTWCIzGezbUW0Zkh2pRKAH4mmP3ViQJCdLV3aO4I9bd
Og9hwvGgndK2It+IRUQtUnaD2h048g4nwrtdDUCExKsFrqRHIzq24c+CT8wK1sdVGFOz9kQEiQyZ
Iw3K2rUhRSfmIs2GOSXR/G2aBt5EyYkVuXa6FoGenPRSjVu9Ml+i3pmP3iCbjaHzBjoZDlRhqWXC
QThM1lUrIuxJgRW3rIrlyuVUYMvIQjHXoVA4XU9USnlPp++yMEAVZB1s75hbfT9F9W60eGlzc74P
Nk6bhI1nMwYFodPN7GeFWjyj3xNXD9aqkZ8lqaJoDo/S9Z6ZUbCO0wCwRqhHwSo0E7o8MBRzQQ9l
LlaL3Dey6INws/5IGNLnMGI7JlivJTd7hQE+9FVdo33FGNk32VfAVpwsUfTF1fFCJr2x6vQUV8cI
YThEDRV57yn52FsFD29tahbuxfSTNRMyzplU4CR23+bZuc9xd4mw5PjFZH2D6VL3RNB1lcZ5kBjv
VRGDQi+sZ02Hpi9GoAdZyC6rlov10l54BUCyJ6kQQTo199/mIWV0z0czNjdWat2lCGJ/wBCwEjFw
lsU0uG68lqyIzPraW+LNKvLCn2EyrhwZb5NCIxTF0exVU6l9VonuwokAi5HMXQSj4F8R1XXxPiuq
fdnpai0bkwl90z0FhrrUxRTjqiizte282MO8RJTZP1Mi6xrzIUu5AMfR25vhyZ7Ej0pK5M8tADM5
4WmZ8rOZt2gsu7p7hJmDT2VC+mvJiUOj6VfQNzn1e1Zy2La3RgySTnONnc40cFVkWrvL2WkTOYZh
OCdpV8l82jtkk2Vjz1kTdYUP08ZnioyX0w2QTATBQej1svCs1UbUnrcOJ5hMDEI7AlqPM+sJJMYQ
KtNkR6VLBySOpddfSiXxfZN/woYZCCIkxW+eNfuOgQyu0LqIWzovFCmr7OWFh07UGtyDM1CQymKn
aRh/qhY7Ou4+Bglj863Dy1/SNjm2yStdk6xLSuYOo7DwvZ4tPDSJyB8YtPnlCC0jD3SiPfSMtokV
f9pHM8EE+HzS/LUPa28bNMRGRMAj+26ytnOE+G0yMn2v2Sh9w/5DJxbs7E61/dDEX3AZknZfBfvY
Q+eqTG8+4WfzM1WCY7MDh30HyKvSGr4GJgESip8aHkGF2DpPXMTQ9tXEt7QeI9XfGp2NZG9nxiZj
YrbTvJmocLvYZBJjaxumV31yt5UrkfRjZuubbZ5kR7TyVA39tutJATLM5rMVRL21kIQkdxaq/J9w
IH9CsmvX3FycNTuLexflx6pRpCvKpl2FiiEAxTDUgDbfG/awlQ5XdTPiJbYwiKxm8d4ELZqL4Wny
4EW21qfjWo/VOH2KuIpWmiPtVW22Zzg7xtnWCuZFM0bfBLzaxh0bx4c5f3KavKQg6zCzx4faXujR
uLGvOYOvtauPcOht633MomIrKVaHRYkCp5D0xo4WrGCgPGJt2LLtyVYRwe9uU1U7havSN12W3XqB
WyBI811nVGfm7MaKTngEehfKTTgHmEwmbECxt7MWrS92BazCyGRXXZ4UfMoS8kuRLuA4fA8SsEdR
Gb0H1MOrLCY0U3XesfUA8+BCWUcJyRBtzTC3TaBxhP3w2EuFRqQR65zp195pGWV3tHsVAfKC03xM
XAJ4yBEODPnMR9EhYI4gYHa5+ozrwQQWvCqafM+HOtgbUXsD8dByUZOg87D4GLBIJfr2b18M8wWy
MySc6lgVPMoPyODboRDKR5MxnubOVEAVNe9WW5qOZCACrMQNOQ3EEi2gzi3+0cCFvWIkHmjcweQm
IIYvfTgYD7XZf9XddKfXtvWlypNkPQnGlqHRNV80GpnbPAf7aDFzTeNgHNEDTRdv0g+gn8sLNWx4
IoED3KdqyG4Q1Rox+Xc2NSTDYJTSbSfduEH0PcngGo0EbyR6/NpOxWkKh6M76g1OFvOjzHJ58JY3
nfHXalYCAkl6j7wpOkxqZOChqujRCZJNrBuvdoIWyaIq2tjDp6F/SUW8aRjM+k5Ih91jHupH5x10
xG5umYq3bZBtyohkVfKc2w4GTswsadXF/VNsQ3yZDQxfo7JD9i1MOJlC6Tt9eS41eXAQcGaZQXvE
zIyaPtu4duz4NG6MwDLhbrKUm68jc5C7A2dik5+iGmpvUAaAuDq080Wb+PStYtUJGCBuLG5mHl4i
IeKfNfoBCqpp38LN25vMePE2xvopwyC/bswxWw/zoJ7VYJjroXiQUHQvceLlp4Vyak/WsAOeRJgB
rReWYjmAF6B6DyKJES0qzmiGzYWJTklmja9JRNMG57s8Wbly6W9d5FMhsSV0RjSsAKyObgJUCPDi
bNQjazav3nSYW1ZwqDaOlFv+HEh7u5c3xZQb6j/NJfnDizMxOIzGS1fNPTNwkjE1XDxroilY6xjy
rhaojTQYUydTZx6B1r42gjx5uArvore0HYD8ehW1NUx+U/6w1Nxue4u30i5s/WYIuRN2roifmdTd
nFgVTvFoHH79tjRMbKvJ8FVSNVUQ55fSnvptdMnxs7Zy0t5jlpmPSrfeUoZBY8DIVhbZJUJUVjni
6jqshgJjZ/bmxc06mAf6oK8ZI8FAI01C76ZjqHHOuSozfeVyF9WEnh3ICQEzZ2xmuC73UkzzBe08
QYTLO5Y01xxYS1vWZGQ1sFrqCMyhKk1x/pgjiaEuFn7rMnnF5QkwKhyjV8KEdqKHHkSS5yV0q/zo
8D6upOcaF5tBbZQhR2P/S5SaWRWPZJfiPmBBA1xYX/U2Aeda0hI6V0y71KvlPTLHyhfgKo+upXP4
tWwm5479KU0EUNdsHcfx1bJ6+uu+xu6ZFMSd95N70msdM01SMaVjub6DLPzW2U73NDc6NQPaGaBC
MC9GB0ANrFKCcIfq6lKFs9R7LKoiOyXdYnL0Yg0nL4ZpHEYF+wWNFQI18QMEkOjBCNWbt+C1RUU8
JOuwjWGO/VcZTQ8EmMwcw408GhpWGC4EHFUPUTFAfRle265y15ombnGefeslh45dB/Jq16l2yBcb
1i8rUHttgXDlOteB8wEm1dl0QzM9o15Vqw6u3xqS4HwbZMr2W39V+P9pJqNw3Va92rcRY83xaI8K
jyXmw0HdPN77iySkGdF5pW31pjihT0U9BX+cgE9uVlVl370QXVlOco+cS5K7U9w+vftNsBT3pHFU
7FCwODtrXWfWVYVYwnujmbfxGDzX1lTBgxbDgSuZU3ViGGvFQAvL4NbEUKcaiD/AYtNDa7fkW7la
tQ3Kl9QkFVTF7GpG9r1PumcfirpZRQ7R87GuY6QdCxS0LfwdvEObaLanLbHuyVUFJjzHYoFCdngz
5vI6e9M2NeT3PtRMdmyj5U/adiQYD7189xnWRY6Ugzxy4KnoA0cvv5ou7vsG7Nouo2Lzp4YNccac
AQZie+LTSqoCvkG8Cfl6LCPGtCiyV5FS38D3Vmsmb3LhCk1XuNerltLHZm6J6xwBpbOs4OIEXK3W
hNc+aZkHEeRou3sPp9E27r9PgTyS5PhNK+wVvm33akmvvGHu3pjOJNcMsFYtoPdt5OLialeBV2BH
q1ykbuSWVXn67i0+3BrVx6ZT4lowA1q5Ns0QxKAZ7yGpcAlZxESoETYc5CM1cUFoN7EXTnENgeBs
5szis+X05pFwY/Dt0lVbvGVfuPMlq15xU3KbaReMdIZ9qv2wSQNYw/+yfSeGRj85L7KqfDAo4lZw
iMMfhAs0We26FuO+HtApwCEeb70XjbeWUTebqHU8h/22FTYdmwWKsky/zNkNvkDlg9FlX5hoR6UX
up9H3qHndvMZemKLpjeMUVEmhj5tCdv0vdEyH7ANbvN0o898z5Vd5UhJUEtgu9fu5ZKeFGgO0ldK
LLwViFmDId0aqHpX1JGY7tPwYSBYnH6typ6nzFCP5sxeRwbMTlglreYYzqdjBzoQ9yb3I50xsoZU
5EfJoGnOOKomFndnRA14ee3JvSSdmZ2rAZ93XyRQtiPW+XP1vzk6j+W2kSiKfhGqkBphi8RMUdnS
BiXJFnJODXz9HM7GNeMJtkmg+70b9V0FHHngUPyJ2+RPqqvsDFxaQaFbTdBqKxWxPSSd1YkvzRlD
bdEpYikkY6xYaR3O6jSoNJthbMb9T7af27Iflnr211lMlDtxekAc8QqqROAylPEqhXkzbYu5T7+7
11JLi/7/oakw9634Xk9rtijeSrERbUCzHsHwXYza1CK7S/9ZvDoAPylRm+4YShUZqFPIDyoGT7pD
I3kDPhoqrrZSn7FEgnUgXuREMF2N14ZLOJ949JzhjpJlWxeJePq252KMFAsp6jT0FmMnYqMkbUjT
G1ARSzXfZa07PgrMox6cR7wf+RJdDl7PQl51Uyrls0uM8Wi0yB+sWh6Hn1Tq9ilhuAvTCvWKEWfO
vnHrc03cJjyggZm/mrXj/z/UJNJGzTp9drYLXcWC60GMTyifgR3AMg4d/+FG9iXbEfqj9R4axhXy
/7hLJYlbTgrrxYwDdoLz6eVogWEqyw4mRXmIaQoMnckWPrwokhXkNpPgJm7NW2PUv7PdvuCcEn+o
W1wX0T9ao8VOTEUomKDWhVIvp1DNEw3JtVWcWayYwQj99Ww+A6NZZrgU+dHixjKGpsZIOd3yxFHQ
CSVhZhEjuG1gIwtqULoPqrMQ0op+dqA5v5ldnLrBXE8iNqIJwPbFHRHIr7XZnXqeymftMxPKum8a
9ZVY6vXNqLUdt9LypG/jp9rb5dntqP+bbCsqmtQN8k2ntcOgh5LSzM+ciIbNsoybdv8B0qb3hTYX
warnOPIZuUK6UK1rMYCFVdQjKxM5/hVByG1H7PekfvYASEFdET4y55iGrfs6UJOPhzTLRmgNtWve
v0WMnkcCT9THUiV02Ei214RvwJO1pZFA1ysh5rYaGznm4rxTtIApwTk3cAlYZVWMK85cIWzTnsUM
jUpmVhkshLueIEapg7n/1QR/GlWu8m3arXWcpn3WbLQKx/MEIcXBGpeY5whwiraJSbliMNJX5VsY
fbSmY3pH2YKxskv8c3H25qxxG86ucZejJ7jzaiGe3LE6F1VPYLiz/TNsS6evKN4VlZ6c1Q7W2FSy
16nvcDbmGiJ0J3QsUFJadI0fDEPktAxPBp80QkL3IeWd2uXjuyvx0GY58fZEy5QerZ7TeUI7wOqW
IyAosqhTSRpWuACyCjvZqOJTn0/z0hh/VpEdSg0iYKXqcAexbL3USbIi5HFPFitHVJN+5+d23fm1
VEzykmvkFj154TPAGzg8B39x1po5ItV8xCyNHGLR6Nqi5NfrStm/JDFulHusnWrzlKijWgbIsWig
nuTJpCmnGnKVa8uhDRkOHNZyisoJY5o6EDHqTM3BSkmTqAgqGad6PWhz+rE2VrXvi1a9uIn2NjNG
R62dPyvKQgeUfX8mUUqRjU40rKm/V5quPxN0WtDY5rdZ+tUYBX/RVcNeLva/koAFxjYLoMqJsKCS
cNYspF+Od/cCv/RSNd2hr0qsF7TD5Q8ljQCPYlZ7vscM9DCrD1l5Itqce8xsCXlr4yqA1CQel7fO
W6zmx0LjwzPNLMaHKchZRCU/S0M92LN5mX9cFmvIqCOSpZouNICZ0eGPO63E2pOMx4cja3gbkitJ
InPbHTpcDoC8PVpwfqIdvbk51k5S7DeLcGHdpeNkJDtBO4pikruSytmxq68Asx7nIall00pZ35oT
TpoH2Vo/1tNC8JJpN6GTpzbhzhKogRhM4N/ZJNqknuicLG7JWuIyVjO+V5evTifDVrTbXeEYJ3cA
I4Kb/uK6OlY1JHjqKr1nEXq9rXO+I6TuV7TcTYKBPx3U/mqY9j9CN4sH9dXimPfWjkuWYt/6/8QK
T2jIIfNmv+YUSmfEVTigRdIalvPm3HPR5Hh3H8VEJJzNvrvUpurZS0LRGC8yYddkFPengdZUuaFP
3OhePnNCs43Uxfixmpr6wke0qzeOtCRNtvMsq7NZI/uytOoLZ75zAv5eQojek65yRveEF0CqLb9y
iGd6R4llJwHX2+ZeXkiHbADeTECBeNLQDjDhl/DqYU1DGQgkLpuSFlIUby7ec+oUyzKc0Ez7SpEj
0hVzQDvnFmhJSsp7I6Jus241cVHnDt5Pbzhwes1suTBIjTE0sp80Jw07gh856OI5suDty3k2zlP6
OkGmzgmkYy7hZ6xUlgEt4BRIN+x9zvJWDuBMkDPDEzY6KxQGRJRDCqAzllQ5q2aI/S9s17p4JyPN
OQ9Tjr0kuan6e5EaziFTeiZ+xHOVuzxVNJZ4eUOc6mqoAfuPfZBbYdBlU498bXccehweHK3pw3JW
2hAF4vwuNfmVNU0DpLb0IRHbpIDkm9fn/IJo53pZdnBLcld1uNFzwUVGeMo+ydVbbKvyaORk/pqz
0fvjMjxPef5mqRVvmzHOu9ZMPFckxDrEcDCzO5OYNP+htmUOWH4HANYCoXNRKH49udG8XjVUqEyF
HSoVOung7YDo7N9lGDF+afcaSxJsqXG3qqszW29NXrwT1GA/3km0luuBohY3FKaBbwNGoso254SY
652q9qRL3H1eUPYySoRbuYV5zUyuRWXfMbkEOKcLl9aEExMLe6vZo3B06XEsFYMId+oOls7sD+vI
cJ3Q8sqMRdEKTT4eND6ZTned1f8/8KKKS9o4/ww5VlEplv7Y2wfh6UNfXMdB8xo7F1dGIg2dj/lm
D80Y1iWBN1OR7OKke0AwZhxRk4yHgiAwFfr/2OTja2zl+bUd++OUt9c2dfaOOuuhVaeXMkcWw07Y
1oJDbfhwaytshy7dbTo6H3cdQ6tox51Lq6XPDMvJwSWU6WCjzTFTxG/WVc5hMKRL6M7wd3L6m+h0
kmZqWNyEdsyA5HX0ZUQJoOqdKkRxku38Uaxy9dcOL6NtMiLQ8fogB1K2YjjmQms2z01K7Fc6WHKa
k11WkoicV/P7HEMjySwFTEuzE/pCx88YO4bm0XKVQ2H3AweT/rm55hza63Lpxpp1qOs4S5xsvtiQ
W9mkefPmwol2DG0KJ0M0J8mzSKYu6vONzptq2ZESUQCy6fExc8iEIQaj1M0Hqrmfmry5xjDHST79
lSQ4TLwbPbV02LkaBhs1/t40vhVUqZ8rl6zHyPBPDFSUOJXxwLYRmW6Bpcvt6vvGsbPr7KYag7io
ZQ3/jEWRc5y0AAQmYboOZB9jYGLFH/b2sAXqqFAIV7RQJKRSok2c3TAz8BSSIeBplW6c0mdlkO8y
yyNqGpSARq2KshRly2iYZezIKyo+B+olCOPIuFmrIYRRqj1rzRT2XILmirEBdbbpnNOq5lmKRGdw
gWZv1Udw4Ww3kODgsUOgl9lMI6SKpTbuuZYE9QbYILDzEo22tuxjMHGSAY/4poGOmGCuGx2oHi+T
LZLjbBhlOFOTx1NC2L9V5me6BzBpFoTo87KSR7taYJioqd0ESwWti3fkhmCYwnzaHPVRn0wuhU1C
xY0pxzmCgnAqkU+AU76iWXkQ9LJyDmMyzYzqQ2eg9GfNpPQIt5yu+egAQsaIFismaKZILVwXykpx
F/HThTqrJKdUJ5mQba3n98iVWHkyUYofWc+HkG5NGjmN7CE1IWYcqQxhn9LWqrfIYNQ7vZg0+bum
jR0lCpAB4/13N1YH6nDmY2mmO0dW8d1ZiPNLSb7cjbCbXiPgOo8xqqZT87eCifcHe2AYI6xG7VhA
skJZ/Lh21bODnsvftEnj409cDhf2wN52xbUyV2j+gXPbyQ9VA4JUS+1h0KGxXKuDe1XveK07axFx
H/QJrmFqK58Dwix4M7yI5Fb/sePiZjna86ygItVjYt6sAnR01oKlS42Xtt58JqMl2u47fpVlxJP0
7o+iptpuXOB/9b71dOPMR9feMqZy9Gm5dsG5dslRm6iu7OncbYxne6vVPS2iwE0Z8QdlMiLXHgDQ
1+2PZWABnECocro8ypr5aQB38ZG0Boy4uK7nfmc7G2n3mNbhu6jvaG+6PM0I5sEpRxnmuv5hdSXV
2EpfhQq1fwGZKmC9S/k1WiQ19G79ozAlq3E60UiiWV6h60AijMU2b1OAheWWpWjf3GL4I1eGnGRM
+leLImN/7GXKPaOhwbfzMJUUyqla3TznLvxLv46B3pEPNG52crOzPtw0Ue2GwQw1Xm2/sqs2lMCM
UnNauv/yx4xKBjae+rOAzPNWgjg9RMyUrOv1a28vw4XwCV6fZDsimkcQOdJp3sahruZPlvPdDroW
EHnYheVnT6oe8XkLgyM/iwiFJF994doZbXnIF/uNR4Io5yaNd12H9mBCTrVX3BWdIBVKHKz676ZT
mDPHgCo6823UdDh/a0riPC1pIxUReETK1J+67KGby521YifMgdbz0hp29tJC1hdX9uib5jfCesZz
YETDlGZR1SHcUkRNcYT5ZyOaI8wRmHvSfJFjlvjWKs46JwkGDRj+rT7oXY7AW6rTvsPZ4SkQ1D63
A7GSyXbL7QGtoMrg06NWH0oGasTiu2mu3rTEfmUcTfYuKh+/WM3fpAYjL/X57oYJNhLbKHhueE1z
/YvMDCXa3A1Wpy129CVeKLIVF2NrRYT9rQ7irH8FoVY8fLcdEcOFsbcdsq5dbN9ZrA4RoxGRneSu
XNO0PxH+/ijEUFP4uNy2rfls2gKMmfIer5LHZaTaYKMZEG26jfYRAHU3njSCglKcS0fMPvoubjAp
oMZMAjcdBfg+FF4jctooie5Z1zw5p3UbzRbmHXCi5gj+96gxJmvugNx4giovOdC5o9FybjnqYWav
4wA4eUasdJiMydnr6aKcsAXmlNDRIYmASZyASAhH0Zc/pqmIwBVFmG+bOIpGfG8joep27bxuaFde
6IAheHNLmMknYiNtFT+X+R7L3gP4F1dySpgxtXtXy796YvlZRUg/FRilvVKDNhsPjreo1jN1TLRY
bf2y63rthc72PJpJC8VE23tOb2DAdaSPhqjx3UypiGiqh/sr9miOUju3FDaLmTzOoV8R7FhZcxMp
FaE2wH5qBCb6Fr/NMXRozZGxjwEHh21lmC61SCp+GvKtrv1YhbYO1tSVwjh3f4SGUCArbfuE/epn
KVQ9sqZsIEipTiNTUb77u023b8AICj3ewtGqMl4aeC1IWPKDzJ0qFuRe65tGzCJVj/jbHK3f4yyj
Dhf7EOtQGokEJztl45KAK8H9bcVkSQtMQr1jnQc2eV9NR2xudfZizClVoGbyuvYJSJqT/K3Gw5D/
6CoMiJPXX/VUUo5C+CRF8cPOjJ0/RSo+CA/BKuWkBH9Pb+QVgu6trCj4rH3XTR1vrBrXb23YjIVq
jGocdmPK61ch+ziPfRLmTpcEacdxOXW2RJsNM2KlN1cH80i1/Fs3+RfjamYITpVrPC3fciUIyLWo
IB2THysT9k5D8OpteP+Dhih8b7va0nbo6lYuVcJ8iM66aRPwCjcWx/IukUgQBakZ30fXhEru3uCW
Fo8ZfPZ1Yzzlq2AE6+l9olN179j6l5vL0DZw7zAbVYrxsqwLuwkgmFdVG4OSfDHUDRcLmeM83s5p
MusnVITvnVqmnmGpmh+ncgy+VklFYqa6L4j90Xn3g1+z4YS3sWvlCaKXYFEkUUprdLtmQoLdnUVX
xeGcjktEn/wM83kXA95QTz6oErehTsiTKrFy8xRXjePTMmFGyA6W33h+03VdDZft1HTTp5Ii1Z3o
glkkPiGBwRSCyP7V8ng/t827BWYheC+9DV0x/kC1pgoCSwp8ufWvaNjjNy4vDW4+X48QXm2I3+i4
FAbpewk0Lyziru5sEhF4W3jmI6xvb/a60gC3HOsOGI8PF3WLse9n6nH1Ba3N0LjHxNBCuVHIQX9h
uCFcCPOMTzXhz2zdx+b6G2fCrRX5q5X3f4e07QKpo+NbslAi2Gzj3T2/EL5N3/dDc1hN6ASq7uz5
rz5ZU1jBRenJJ9LYh24lGnroaqCOauxQ4CK/qXrxlnIKGG4On6MN7/YMwlFCulhOhiogR/S1YFPE
a0OksW7QG4IkhBfLqdDdjXq4SftZDE3jM3TbRJ+hGVo2lsVJOyrV92j0I2+b8s12C1A+EhxMHfwJ
4QEg151BMeg1tN2nAuY2oJjjZjvK8/0b2VLiAjZjfh5/p6ofIxZ14IsVTa7V3ttS9RNF2aDLAyl3
hShOtJU0vpoxdNG09aPE9aOtbuCKCyaiYoN4IxOUBEGH94BQX436ig9rm5G2d82JwgXXa+cfAHYw
h1U0+2rdJWlPiW2KTsxpyegbs1NMVO4oCp2SU1gX5G7H1J2JXWwJYNNI5zbIjAxgo34NaziM05Z5
QNZnAG2UKDbUCdwhEXk1L7m4zEvy1mwM/C4ghlzeK7E5ERWRoW0S7hzP6Bk0OINOwoYb5tWByUkI
+BoHumQHLmQjT2XYDTMIXJH+sviBiKCh8RyDCti1z7/Uunomls18hU9pvfhAG7d4wTd5K2AmotLt
em6b7JoaY/ux5icKNBDq9ZISxBqAsxkz+8Eh77JIIY0N0cee64q/ht0zm0kiFEHvTH4qg4VGzE22
mUPolpY9N8Sy4QKXXAg8o6yY360BIjW5CiEo+jOG0ajqcQ9PHNVm65hBmm6Y7XJT40FN131PJrpn
TEt+Mpt52uVzekEDWO8RMUeVJcdzZmN8Sp7reHP2FsRslCotyAwP8DqjOOgQiU3q3PjVKv+y/i17
NweDLerlsFEbwcjC4lFWDWeYsbwZim6Q8UsSG0loHB+8kdmUGA9NlX3QFbUSlZOWB54TjeWw7on8
bUBxq4tBsQWk1uR4iTqy161a0Jmu86ASDDEKfruobj/xwR7shgFgdqYQUiy+6GqbUGbCMaxXgH05
laGBnGKICRB+D+VQh7Ez28GevoKy0pysuMeGnV6tEMMliCb0wc68UR/oPuV5o6mcU69LzcA29Lch
joH9FYJqoCZ/Z2Flx36ko2LDqrJnFnKyU6OSYDLUy9+si3XkC+4hrUbEPeoY2oXJo9q/rBzKsykm
xMAo64vC1QNRETNi2c4BvNf0DddMjjFpHVBy5zpLPpyNoM5tabMblkr2q+aQY9G5La5CRstA7K1q
JfSHJpFLt8wBHeYnYJzvliboA/20RqlT7k5jR7goqKG6hGhg+tyOiEy5oOLsuVe5AWr8faixnwB5
ULYV4xYllvLKHOqlKeCoImeUmIR0WwKNtEN4SC6zSxp3+ZkE9hfdQsVgAdHydgwnS00w51XGXf5D
RaqzXcpt+2tUgbC1u/Ooti5l+a738ovIfeMzTYgCqTobKrjWtMCaFBJuiDYk5LTBOjtcFg1Yy7IH
YiRr5e6rGaKO8uelwEceg0KEPZyxJ/PidXWUCVWNfSVaX7vOanJcDeTvChnSzaC+pe6o75Sl6o7q
xNFr331abEYYVOWHU352fBJ/uliw/Ng9Du4+RWnbmq9q+VAkVhVlJVs/w2VGdhLVtWYfZgsx1bak
SXKprDRwsqzzynEafIz+WVjbZEzf47QMjellbNJdJbRzvaFwoINFAWlXl1CRnRI4E1ChmSWE0+QM
VUxLRz3mG5PJeBh5M5+QM+DdcTKeZppXcgHKYInJy0akSUaCuW8GEeispY8KuVLMw06guRgM9eHb
aM2rWmzgA7Qqe+nWJ1xTll8vVhnlTv6GguP+4a3jXqh6suuUMSZppVjOqFCfKoxhpzGn4HtDo2mk
7uN4t/Ix3Ngeu596qEzt22znJgLOz331bic2M+3SQPkpiM2JTY2J2K7QlOa7sS3EJSv0l2UCfMuK
5TZUWncl+97fCnuXMWv8xHAFXu/SNsBHaGJ+QFCsy0TsyxJxnp4mJFt0f7mGsKOWNrQsYZYkMN8V
WsK1IEGQrzttHbQ15IE0aVZ0+EB17BG9uzIqa4Yd2ho/79IFeRfpP8lyW069+LM6FkBTwWsfq25O
goPu7OIYvO7Op2FYeNcM65/pWAnjRovKDJc5bcQkx6OBBbFk1NgoPRY6+zDMjl4Pe21bXeLHtCQa
t+7XSPpPY2nwCGnbV0a8PVmiPD2uDZSuz8kHIItytOinDhoTzSpJxyRfOcDLPQn5WHvaa9yD/4mm
DqfWNi/TJzWUwxG8GQ900hI7Dwe5w1KW+oPJPkxVcXMg0D0OLSjxOiHkd+U/2AFwPBIQ64RCmke7
cd9Jyd9lhEETMNedqIiaIbkWmKL1wYVYAf1Xios7Ji5IGotw5XzMmROfTWdXq7RD3YGcXjHYTJ9Q
icUB0bjzXXVIw6qwimuGCyInIX91JNB2UeBIwO4dtHm6T0sXLjWx3KiStj826uwlnTofpS1w4bpE
+RNvQDHeJoIpp8YICTQrkxhDhchscJTm6lIJGROjgVZMqGEr1iOTNc/EVDFcSOXUGyznbh8T0iqW
wABMQE4CD04/pTcv8D4EfZm3LdH3MRXasjQfbWV9KpFAB2jQZ1w7AUloz2WcfqokCLuD1R7MZGFC
a7Wjo5o/nbb9dUn4pXHV8cQ3ygCCMBODqNd7ARqiyUNcr8+r6dzP98O6VrAfnXEqK7RpEgRtoXzQ
zwEB9puBQKdxJyPcRMtYA3KIEyrQZQHfttm3qe0s8OrGOdbl7//KT1Pq9QVE/S9PgE18VDnyv0tX
Fk00ie40fRGyeyIcB9wD9TIh/RksgdlgoOOpM9lxsemzLefxZSNYoHbRKTJ3yItRqDvkr69mM1qh
nrEhWar8S1MKFBSthKRcqa+y512aNd6ghgDTJIEVLo5gcaRUoWtgnusPtErboVUqf0phmkcmXQzU
HTeRaojMb/WF3F69U3BiKX9pkFTw/BgTmmsbTZm7ZQi159nTEDKZBW1/MF4QrdO+mNV9X86INc3p
L7k3Vigz+21D4iLmVNJzaDwhzAVThbELSpTIHSkrrzrh7UMydl4DKRQOhJbxxAp0wCpenKVktjdT
1KCATax+L/j7VE663Aq1RlneLTt9cP+X/qbQ6YJVC7NRHhlF8TYU+QvCPOQ5DR3ODny6X+VYTmSp
JnR7aMS3JM4pbpwfpmkEtVvLglcNvEg9boXeKW+5kuUnJ/uugfiCGlVm0CW1fkHBD0ObH2KdmFp0
Mw+AHxOAJ0u7jWRg0grp2XrVXHmImbVoOM5Bcvgsut7XIG4RBWfEqcQ9lWFbJDJ6XFZNi9GZoJHT
u8RkBR+aSEW2YU/JF/yf6m/3rit2eMCfCeAuTVC5SUf9gsWyg+6uJ6omCoLbxLz0DQaPdgzbEgUg
aV3zzpZMzhQFHqz6FfzBJERfqgH585NfVO0DVvQ0gjh9xbBu7CylS0KxdS8cL6Y3sYAGtf3h6FCq
KcvCXjMf0EvFxMtHWyM3dE9MXGTy0YpBdJruSiI3eJR8Q94TU7LDNAaCmYnFD3muQbNs1peH1mlk
WNbKFsQQ7UDAy64w0xjxjnHSsBV6WJq6aGnM06TUIYRovB8ICplWN2ToKz1g1TVAToNY24jfaljk
/WLXfjYj7c5Um8JopSiiqWjPC3UbE0b8HBv0Dt87sAdMPQASqQBF2YSWomAWihm4XKyWKF+OSY/j
IMmqf3LJMemu7n41s/qyifIzMxHTu2m7HHUIJOJ85bmkSmYaN4SPtzZe7YtqkwDKJbw348QORoHl
K9uU26ylhMw37QeU0Qq8+ytT1MiVKJGA4Bun5IUyn6HZrVnWE7Dvb6RonNTpUetIwXFxFvgiyXrf
zuM6aFJM0hktYaJGMbgVVbRZYMBNArLddYch3gDdtYy45GwyQ8Z4wQMliQaaBAFxdMQiBmFDf6O0
XKOT71oRfw2ABq0Nx0SvaY36vysS59g3xvzQLfqOR3s6rArfb8kodJvoQqTkTpyIg588o34rHM06
MVAEaVlb+2pcdYKVBmoUJkSYNJ3Lc/1/D4ZsuOLnR1IjlGM9GMqRXBsI5iamkGNC/NdvecezB7YT
96uvo989bA3nhK4IN5IzmTgpkOgJJPS24mLZyzWlWkHfhv3QOkAWKe2+9GJDObGehSQ3Z/44qRWy
PANBdTP9MoJvJ+yo6gmXyXeh5UXUb0iJvBITn+8ARAVq3ysn+CYYbJeoCRJxPq2xtU8IO3+yeBUs
ZsSGr+Pm7Ayr0QI21xotz0awVo7HUDNj8TBk9vELM3txmDFVjyVbt6G13W7W8FmooMFhW00WGmFT
PmDCxD+bxslPZy8wKvBtTvlCRq7xRN/GPtez5H2lRfhcNHim/v/buNecneu2DYwD/1SwajJRFeVh
5NhBZq00dPjMwsOxMp8ygxhJlHHHKXUuipKieGjYC6omTo4NiXwzpuLLVitfSmr8kn+RRaM4kI+/
RW3c/JEIx7xyHb4yxcwCgEEu39la14dVS64EbupHvWdt0bdpjDQ6C8dRfbVhOv2KZHCqIbmMYwpG
at81zOZUJmIIRg1F1rpS0NwyQGF801S6ijM3rEwEaFPWrCgICRCfE/WxnjHXq1MaGFJTTvQovBQN
FMho4oCabM5qObGuFcoFk5fNhnTa5nJ8c2zIfKg2CwqkWRAeVW5cXTp31u/rUo4kptePAzv2KmuX
5TPznfbuNxN1ctXVHqHA59j1w4NKywbKQuu16N6pCl/TJKqclwRcYgMbsWsmhAYDHouiaT0mfXWe
becy9Nne1LKobT4kpVrqvCHXqU7MI7sESW7nvCxxjOQhw29HUGeHk2pgHrT5NrOCOJkbzNmuogW6
qki3QhyxDK6HMeq1RQSwUbZhpWhC9OPI2atq7osGxTdMpAbI7iB7HFsEp84EA99LhRv5rg2rNw2j
7zjJWzyexIxkKjkom41SOztq5VUbl4AeC3Sa2CIrGAs5GqdhxlGAVAAA6lzjYWu2JKj4E+m5RTvV
uwsC1hHAgdD82CHiljIAXTJy9E7tdcm+ndEMO13ZdzUrIPSnQqSVtlIcAMyUONBKw14KeoQpsQA/
3i/qBlDYf6SCN3FN25CWwIoIWWuFl5hYoRDP0W8YTORdUFB2bl33xOqBLeNL6awnvvtAjHY4m++q
3I7EVvrlMuGfWm8Q9oTYja+agurZpH+kf6DkPtefp+RViHpHLlZokdSqfLek7u2xHtTZu77SKgBQ
nizgo6wRCvtCB9fPTmV0Z9lBEzZtGI+/FVZNVM7EIFA4tKCqkkFRtKiDG8Sa37bzXHaENWDMiYNh
Jr/LVV5tDfVWcSHooKRIpMw/HbgNs2jpOELbsDk+632CpgrtsdtNnkLpzAYcUjqsF9OR79gf55aV
W57yvqeGsPBhIN4JDvRm5NuK2u9GAyVBfYPNwbF9RV4bFXjjmYCk+oHPzTfvcjAmPdd9brFPtATb
A6WRLwGfBPSeovtYvNpaws4437vuBaJvswEFgZAdw6x5qMzqIrfPiVjWsfIVgchdar7Kx7hZ9MW1
h9wWRwkWZseMyhhTAcAuCCx3G4EMGxL0rSv9fPiJgVpcruG5fi5Nvh5kgRVqPzPe2UX/iYIjxFUW
pTJ+bXXSY4nyGhfiVlk4TSsitGzTvkyo5xY8tNj+ZY110glDTsQFRl9ZBSKJKtBJDi76lPee38u6
PE8wQLSjML/dITu/cBJP0s9p1PGZRlTcyKR+gCEXlhm16bHNTrjM9pbB/CX/oDrfJ0z/hGcw6xiH
BsnGbH0n3XOhfY1i243VkwrIW7gv+viPLvu/Bs9snf+IexBqeyTsTbCiWeNXq56UpURP1O8nPirr
meU3IArDLy8SRQktVyGJXR6Rwx4MI9zCoeeBU+NrTfmOfc54lgrLhrzPdwvGtiQPFTymuvs4DdNH
SS2YBCSAzt6vy0q99ttY/qD49nD4qhDCWfugVpd2pGQIe0Gqw+pn1+IeiECQayM+h/qlQrOiiJGk
roeyfyM+bI/q46qKo4pENa5vTtPutHKFarl0ypEXxC+KMxYIf9alX72YLdz62odz1vhxqfmDdXDK
h5oy0zswKgsU+3/uNHhSnBUYStSbKjHRlLpDFsTY8mRxtFHCVy733QAMxu8txSzdYbHMZiSmX8hQ
s2y8LEgQqiWaobTnTfU15Yz6b1fXg6dPiGfB+rp3vVT8clchc6jxVWp8H3sH2WfOsahgNJ50bOvD
Pu/dsFt/7nTgOH904/Q24kBylzXQwEXtiVRuRnY0wog3AwydEeRmMKbbXuTveJE7+uAMMHM5dbtF
n0M5sUnVxHr0/zLYCBdQNnGvk4MypyGEcCkCVZwU7NUtmXp02mJBuyy97RlszgOcBcgDkDFmUCss
adMyED4XV8JLjvb00Me8dGV6sbuDUpxH3LT6+kAuD16FySM/GZ1k2JOGJPrjWAIm6pnfUBHUuFQI
VzDCCev4EE2EaOKq5ICPhtkEtiD2ogjrf0xAvgUboKaqx/UOxcP3TdGFap+YcUjeuitsSN2KSZQg
cOQ/js5ryVVri6JfRBU5vAqBQDm0TocXqiM5Z77eAz/4lm+Vj90twd4rzDkmksV67O5FVN5isH/c
1PYYoyRQkF+ll37iJAnaPWWubeGICRViC5lkRixW5yzyb9Oc3HAz70SaGyQICPUbiGeXCmErYpKt
hl4ptJjUYYQO9Pd5UmzMr5s1FhxSEqGVt5wgo3EIHBWZaYI0W6a+wjDBvqGzm/hXml5W9ESCLpvl
GhsQtwCm1zZUf4bDkzaxZKqQlGbStxjw3yleaylxC4LQVLjpwM5Xw9xPjm89CSbaiRtQn42uQDTl
3CqiGwwDmpLtEgZuRmQPIpCtWKwaGOYXMzP7cgMXZdOqEtwUkObzz+pNwBh+KpXWN1E7d6nkm8hH
RulVxCWzyIchfAhGYgtNhRNfP1nmI4873Nrt7r6aw/X5Si4gYTjCE5IEWykuEZPsUxyQGENXXdY+
AvOeqNGpWbdaq8yqH70JrQ+SvRHoXhmjAslzDwgJEYIM3gB2pamaExH3CLN+T49sJ/Ipx3ZAS8xX
fFGuWnkS19V9AqbBZZNBC67dBo7xiZd6bvcsbfu8xROVEWtTolIZqFtp0GT0Zkm8bqFfReENsZaB
FbovdvXsZwX7McCx7P+ZgL2E3bmvv4P2Wxlf44b53dOYxAdiNTcK2b3QtncRwP0SM3w0f6mzxf/3
GutPGxCT85qWAzEq5fjS6F8jOUF6yexDvGf8jipvatQyTyd1u3xI2rUY92PLxFnLD61yQTO30qiI
h7k2VXIzQXqXwSE2Ywfi15b00WMaGDtK+30Re5UmvsX6T6yDXifs8Ga2Zx1BUmFYqNcmWJ+jbcr1
PpF4a1ixpHPNj0ux39ee0jGgTm1AdvuqfMrdAVWlF5oZonpGZjA2zW+1OElF7xvQV/Qsc6W+gKkU
UQckG1AGjXpuKyyocQIRtnNCXrfUCK4yx32UG2eIYe+RDJ0jtbCvfPXZmnUK1XRGdEPMFhj5jpFV
5KbpfGtVeS8wwNGmfTP5AZPhSkFbFZxbNUWo/Scsis1u6ZA1b3L7q4L2CZlvDpGAeOMtkwt3Usbb
lZC1LVBYQ04ZhK9+XxzC5VlLkJdjEp25xtu7YelbaTB8RQsdw2QgggSAU92ERD5rO1FOaX/e6oa6
CfkBA7bu0qrMNSYEc9NrmHJOoQdbt5PQQ040m45kcgjnbe7UCWbExi27RuIeK/0yUR2ep2+rAccQ
Kj79jyvOf7Tih6Ivb3Id04NYnVuMq6nE4g1RDykvpxb8meIzZvJUJ8q+IUpBf8nUnzFApCgA24F7
B+6thKFqLLeiMG+jVYBnF5wwEH7UsD7kBPwRzItG/WVkFMJi5UcQEHZpObMfRMAjAzXACU+SJSoL
O7DKNgILFn0Od+R8ygWjY9CpunosHetIOEGEyszpEBnqx0I3RsUEn4hzXRePZSnjNBw3UGGohynx
qbsw/aVRczGT8DDN6RtqKqpTiJ0qNb9qvKj3GcniTLgYJWOMfERI/vFWbGWzPpbooRS9uS0kss1z
hqybSUJALphB/123j2BJGQuVD1C4yELX1FHEerJgC2N0NNVlX+vNDkemph0bLfLLafax/XSk8Q6L
wLt/pFHZzaXkCRALk0sTZW7m1dBV50o7wjF1wpyCMDDDrzgRLwaTAlZUPvDRXaO+ddbZitoNJLON
QbdfUmJYlcAdyApnMDU368pdzz+ppZ5Ffthk1V7HgrJurW0UrtvpFsCd8L2sQqmEmXHPYu4gVcE2
U6KdNnuL1jqVzFR4LSyEln17+U83SzspmQERXIUOg4dFyb1sUCBxfgm4oCtVfsmK4gHq1BFp/nIV
hyWPuwjVSB9Al8n7SfXF0kLvyc+SECZhzJ6pwUQSescCcaUYL8kwvARAgdZ+U4T+2pJVQYZSDeWE
+JGeafIKAu19VY4uDPIpAsftWFwGQ3E1ddl0CKu77C1Zf9TuCs6MtXIEvY+QyLkKba1/KiL2iobA
xV6/LP19VYRIw6duKAdt3S2GH7NC99lP28q4aQte7RmvGjrntyJPOMtn22SCF+uIQGiX2lOF1TZI
9L0SU5Au/tKdMzCPqX4dZki1rPYt4bWClYG9xuX4WcqDJZQ72WxeWxZRKk6+FlgTVoOiyn1G7k5A
NCM5yZuEc3gWToswPMapuMdpQJ8BCn0pXBVcblS3XmmMbh/imWKKHQcfDTYSI+83sox63uC7Br7x
00ABhpCzHcF6t3W8n4ivbcfdEjeuhP3HjN8BVh5D5nvt4vcja0X12rb3prmt+BcIw4J6NZTzQoOE
aiGDwj5RJke6k0yQ40KcQCz6a1G46CWMddMpAjpggEzpCmwlfVtGhS0myz9LRX/TI8nKwBqT1HYR
1RIkEQK6xDA9TmhnopqgjCuopKugI2gQUhy7vJjfTZb8fJY2Ee9AxdnAMMiV5XA7Jv9KSduFCmL8
6BloFOUShJEbnbrd7BL9dZB2ZlicjA4oK65985hSqljVDQvr2H9yjyartwDHI97OEB1qzSnH59mh
1gn736bSKJRYC0Y6Bs8fUZgwdoEApVcnE0zuJydMyWf5ztE7D31EcHLltNUN+a1vko69rneRTMEd
A1q8yaAmIMwakz0do2MxkO3LS9wRsAdgkrBFbcoR5RVkIjZXSfRYV0Kl32NrOdTcZG2cu5Q4QOls
tjBvFPzolSUFrZkLodTXg2O8+l7F8YzEAGiEuafyirUAOgWW7Crftuq7znBYFM4SjoUpLCkJrSub
XVbCUok066AI4mEgLrsoqFOXeyjtFYhTIpucmMEKY0K3i64s3tQNEegtWGOyK7cGvxnqNRbNhdsE
3ggNOARcOXd32gS51gF7+bOsb2JxtpsqfZHDK5CItGHbci7BRAT6B94NZIKQLrLqtZ9QgNz7Mjzo
bKBY9dhFfWhNrIe46rPUrQn4K14DpaNZN2xVIxR3LWRUQL6h2yB/zbv8E0Tsx6QedDq6rAg8GeeP
Uavk1kD2ZvRZlcbnQqs3FIVnsYc1SihizFnKfYlzqmKWBnun068WVDWet8iKMNbwoswFd/fZEP8q
IfSEHFCojwamyCW3tSiTOHNN/R62jzTHiV0xXDZcdpBJ/qsLwFC+0+ijtPyxKS/AVLYBA/9mYUA1
MuXpL4PEoe9U5mcoiT5woU0O1JMwulHelqS5Cr0tNeu6jTx5dty54qfNses8Iz5KlJMDWMGyXPPi
gcGxz4SyEulexJKA1ZSrDc12aSUQ88Ou7k0wrtZnFs8vi9y5PZ67Kg36E1nZR1WgBtM18p6AeNqj
OgBR6sWH0vxow5C4kAH2gQw3Shmn2rFEaXCHCvKGNWrtGdQCuTuQN9J1zKLtY6ASBCZYz1RTe/Cz
rIuh6TGcCdLQ16rRGzq+YH1WVBqZCKxii1+iVxJxW62WrNwgxxmeFdP982C16BQjJd1NobrmDcd+
jSU6RoDhzElOrGZqql4byUSutOMF3WVBEDmCSULtj0qihpyoaDgR8ozoOAi0KkWnzfMfuAoDZ3n+
GdclkyGFEYvCBi1hexsgV7iEdXI2leQcDpO6k3omdPlgMo9U0OiM2woGqNcjWPUX1k1qrphby5pf
M37BE2O7f+2qJ8ibbZ4K8T5lEcMSf+0FcVSTx/rdl8h4YlzXajhHJwhY/4oR82Jn1v2BNJs9F8Do
q3rrGgttH1Gt5jNhSrnr1QQUUNludZ2eweoUB1v5ZYr1yQMng2d9GAov5snRWgtzg/XKvuE+FEB9
REl8Ms7/R+AEUijSICBr9SUi0S5/kXTacb7ucjExM0xo3wqD6O96ZPoWVHDyjSddQu8AqXYrRqBO
HA+SXbXBtDOQ0ajisJO7uL+sboYqE3FhQFaHi6DfOcjv6URYbFwCD+5FzsR8VP8kROlnoPGKTlhX
ztlP9I7bGct8ZpEvJQvo2HH6Rf/d79EvRnYRKD3B0Bi0pExSboy4v4KouXW6UX1nIJwhbPlaL+X+
QNj9Zkgi9kla5JDsapQ/JUBdb7RobPM5uZrAvEZJkTdt8N5oAIt2c81P1YxMuct1XaMHpMaCjN+0
2zmOfiVDYDG1YKclA7VyIFJYo/ArBbgeCn5TULnIAeR8bzF+LSEkqpdEg5q8CARFo9jCRtOTWdrL
ha3HYbL9jBSKl1GlPTcGAK8knCx6ec1TNLcLWIvvMm0tTxqEX6Te9KdsazZGELxVY8KdBHcG4Lr+
JmozFyRGLo6Gm66FHDpKzDgGMdkoi6NdLWw32rT9jSJrLXwGrpVpdipRFraseNj/zLGbmuRctcrA
IySAklweJlq29bmoB0v1FjKkQCBY9a7Rg+cowOLSwmxvRvohDgVQ1YwlJC3+hybc2Kt4evuY5fJS
x9+G/CZNlPx2wSUkNCdp1qedsmTyZkZGNaDnBEsNFLNJfbVkBB2sFfEEmEvR9BfVGvPzLBmnrGr3
spVy+uHHLSuJuSEU8s0Qo8oBhYhQt0t7N6mkBT8+9+YU6RIjh3TY6AXGP5QIYxd9ggPnwJrG8ih3
bwME8UAZvzKl9syYm6+WQ2524YD2dKOkjb8wVLRaw+0X5STU9U4BJqJo2X7uFzTCENZ0JLDKRYmI
gG5ueUo0VNHvy/jZJeZekknTRfQaDpnbkCCXVF+NrkCalBA1JY6EbAt2gCEL/Gd/NYCzjVztzQJb
Ka1bci7gy9hRCaKQC9rDduRQr7sqA98kfDC6wSU9uxX3Wp3N6O+5tssnxhEXATkoXAJmWIsLYnHX
4nsZW1/0xzmYEuKP8WN9Teo36Q9MUT+KdXrBg2UlI76aXYpOe6mwL3wa5kVqkK5aexIeWErkG2Jw
X/Uo3UGSwtdTb43hNVxmT25BJgcExvUvaVB6dUwAskRwiDMT2YeRyI3bgI+WzRZM0DTFf6UrhzgS
d1abugMhAbp11btuJ8vPevlL5c8JvecIlqqiiQyYHwcMrKV6tjE8n6X3vKJ6OAuW6SjSPxXTzATu
ff2YCuYslfmvFSnK+lOz0zBBEtXcf6bMXaAxMgZn35oSy5AONmyQ68KQQYnoLEAOJo0TcfgtmP9F
5Q80BHJ0bqcJKRf9RUzjR8Q1wKN2L6kvaQQIBznVyMeN7Q6Hn3UfGNukKdtBROJ9MW2gbe6JTpPN
DyPfFYmva05m2XFwU5p/k3nUeaiiFbv9U5iLX0ESI8uGZiU5ZkyrBBq3OHdCqoYCeqMZT9dMOi79
BSSLHVYkDK6BlgqQ+v4mq9p1VJ6mtY3Nl/+nvoYHK4NZDCvmhmJz1VOYvW5bwX3Ap6KlCooOxKTz
dErzZRuHRH/rD7M8y8Sa5f2yVzuoN2lxKsDdzxL8F56oSXn0XsGIMY1q4FAI7xSE04Xs14g7aM2y
YMSGxg6O10BMTjTatDyA4XkvGaKgISNvKIoZchh2FQn+YqG+QQamKgZPO/JzwQfmcZnLxcMew+Yp
36YqrQklfv6dqK9Ei9ALgjnr4J+4+mghkXB4mXqttYf0I0GnlCmvuOV3Ci1Gi0h50wjExKPXJoVt
rJgvDmSts71YZnydhN/Bug9ymhvpOPXlhiLbCdVjPzPRMKX7kpquNfa/FU18gZgpwxmw72H2DsyT
oHDaE7vmFIHkdGjzdxgLy4giibhfYYepblXoIYO3mU1hErHLEkEd9E+rZ/jtqhmOzuoTWM06Ourv
Un9Zw0LHDjgJ8S4jCq+k2pos7vLshOrJ1PAXRLwj4VYtvSW4RjFpDwkPckNi5MiuaEfmChRfhjzn
0rzFOhkRuLCIFNjwacXhjhramE6SwNRleZzZD9zL+tWo7jIySyCUtqC8N+C9GgX7EwIzM0BE7QtJ
ewR8z+b3X8KmDlCVw6oaYvBPwgE6tRCkY94oxK7ip0CFl/UdF+WHgN6py7g4kW9OA858lhkWSvZS
OuvSZ5195LwiYrBDZmTLckn0iWTXQD5IYBFGfvZTn73XkuZa1C9TCVKEoVAio+qqgc5kVFzmtxji
dWEmIaaRw/p2E2QNNGJeJw0jDLSIJllDLKRHaop8OSVdSHOoo/ayzCrtgHXqEuPc0S8tYnhU8wfc
P5d7hrkzCKMYv1wlom99DvLwI9X1FVhw1Kb72JhemkzaJbCd6C42TRe8DUlha+l01qvoZ5CjVyNZ
02aY7/AhjhYlVaSgJ5qN/m8CRxznJBaBJQkOxgSINzBqbjFF2uhTuyU76BZgsBWX69AqTl+oH5DN
b91KxaSii85GaLqGRIJjeDd7HHSBZRetjEgFtx2J6cznh3o6zhZBusNY/L8qGhoBPxLXoFlRm+Ij
yLpnj7gR0MtrijBHkj8Hqfwa4CJnXXYucjpE7tQ87FfGPPuleB8pH7L0qlfhVf+UuluD+YyM0kw4
BEr0pbbivpWJz67M91GYXHlZj8r0PSHateGT4QB/b3uGTdS0Bk/zavNlHTIAlQ/yBvFbei1wcbO/
Zejf0NAMEcnG+NXDON72IYIdi2F6VVk8wrofWuquB/ZpiZVfN2xk1HVR8i5KGQrj+XXM0pe+Le/C
aHgib12hfLbQKDQC3LXePCzTp9SD6lGgRpWjH8PdLsAT6OZCxbIh3/FnPLY6nF47c+TB7omcHHMi
Hw2T3XLsLxEo6+reYM+TGxT8fXTJrYg/0flVBCqqPgirdw7vrZxML2jy9lbV2/XxZVTpHWlyxEG4
6tKCX06xK9HhIxAMYsMuOQtDdloYLg5lpb0EMzui+YvCUKI/3nYgh0yG6vDlWIGrC6U5G1azOTfC
QFRSTMHabXiG4M5FK5mxQjnEXyrnuY4eXuK2F3G3hOovKoICKz0KPGm5RJatBE5Yn5RkL7bvmWXe
xHhnzXck4NSzsXRYGh2eruQlwPjLY4SWIOKYXcrvK++bO0dPcoe2KIkPvW7shPyvKyRvfSmG+DWq
HhqOnQKoVZgrHPcXhKrwLTSCfKWdBkXxlOcX8uhZgCBjMyTPSCE/bzGP6zVeJziRPXcnSXqdiNVm
C5sXK5HBRaK4HI0gUVln4WYlt0ABQHNL/nF441gXgKxjhdGYXaKA5BazDXFH5VqgFiar4MFiWD/y
CDTaRvgn/1i1C9zAIQhC7G2ZOi99WIhAN/ERwQkbadlHDtH8JYr8zGQN0BZDfxnuiIUR3gRL0kvs
latroheezm1nNIDympwlZWvculy1vzM2gZEp+rLEN4Pp1sG3Lta+GVU26QF+VmKm6keGoNz1febn
KXJKSK+aFG4lRiUWix9uFAYFY+UR75d1hPfiR/f4PKQTrQKa0OmZop7foibNGjsINvlV+Ss+Z/T4
lxI1JoARYR/7s9++TE8Mp0u6NSmFq239zlTAQs482O/hW/nC67Yqjq+WX19B726wtMyYFO/IifFk
q9lLiG5h5Cbne7xkcAaGHAnRMF9AfDA7wbPENpFacmZxNklfcVAyOjeGP2HYKh8jy9t6u9jWHqFA
/6IeJW4hGcszQWe29UvDYUFoR2LK5IPlCBCSn/yKpA7zHI1fIbzCPme1K82OWp/0R4kRxtzxtXXp
fqq4WTeNU2ERxVmOOmA5TciBZ6Dtm+JvfoNKgE4Z3wVl6IIdvnAs5T1fnSsec1+0w+EGN25hkmVN
RnBMEbShVuC550cjp1jFc/LLj4LnvF/cmhVhtiejrsv4mVAdYrxzg2orlA88NcgD8HCO4TETHUvy
aEmdcdir4UEwD3l04ParZp+iOOyYG3tCdUAlhA6mh2+0L6HV8QVChufafCvd7oRJQg42rfGDydf4
JQ8OxWwJZWz02JwwRmG/BwmvXs4S6/TwVBtfjcnkdDroPTyibQ0Px0ftKmnnWXmyVQ6zF7F9KJWr
1U/CmRFGL+Gj+ihVTzOPvXZJSz9ML23Nj0Dqbggzp78ELbfH6amFvAmvYuLmmtehCgCMQdUW8Ivq
j56/K+W7MJ1yaPU6MmDpO8hc4a/qXFkExue04Sa6cxIhkGbMhoGPYjC2UayjYmPbkn5LKBWBAJnO
E2VBqz5pBjom08aJwg/FSatxYO00qMo7tgdmflLR4+NBhta02PhvVMZgSDWlXZASiEiH6qaZi3u7
lo8aW874uSYgpx6aTrXb1Zkrtz5Um7F+4aDg8Q4wRPCckRTE4oKJWfgFJjuIUPDw2JOm4hbKi9nb
XeIb0m5+jLk9L4fxVWYkH6FMOWuCM6okNg0IsbfWR8pZi9cAD5rywiNSVAe+3bbjD5+CYdeUcCxZ
dnHSenp1WnhdwuCkoaDe5Y3PQ4wKjXH4LXuNUCckftOsv5JCAuLrQtSdaWu7WuNUjT418aRPB6M8
tK0nCnuTSNRsz6kumXaypfaZV23jOpcoSGOZH/xCYkQbd17IzcqB7Ku7OvxeDFsquSyq22JszQp3
1lafMb3sZOKBUr8o/zJlr8h7MDsBFNPlUneOCrLkj4+C75B7snbM1J60raKf4bbw9XT+dEb7W6FI
IjbZojIDBxvtmCEW8mWUr9PZFsEaNFvaL9a4QrGTFqdqfphkE+qcdn4TAoZ0ElAYnEIJqwBnwOiN
Uu5EyclCNsDWX9gK3xebg/aVwI+EMhQECmK9km2kXQ2PlnLG+qEcVFvWbqy0t8ByrXojUg2lOKM2
9QXjYXjJ4GMPJ+xbLLx5AoLv4WMh/yOFgmWTmNUXG5LlJxlSGosLBLq44uyVcaTC8mSush8QqhOm
Jrmg3hraIcQMWkGEFzbsS/rAVyW3B/5cgNiSgn7T6MxTtqhv9FfhL+ZGWXxQERTwTjcAZNll3Ijl
g7eGX51cmmHHXL+AG5rxDf6rFDf5WDF+bwokOWuPXE+kSuls9HY5fwP9MtkQB8vXDHiQT5ecmwYv
LBsrlAov3aj7HSM8DjtSvrQaddNjmugLRdpupkIA9OXbKigZhLtBIAT6IXwssAV2xuDJzalGdIT5
SETB/CzkHSu3uN+bnMG8IBmcAmI3Sa7cNtJpZpQWi+eOQ0adHyrLTM2ZGMmrmG68pNw1LcfHFvBB
eh237wpd4SYNDyEf1ls+uRzEcuDn4TZDYjhdwZyxTalFcAC3ha0MW6tmzzzRqm3mA8SXWvJO1+Fr
QzmIeLuPBM3yHs7IcKetsTh1jkOMwcRmPK6ercWRAO4S51SK0Fk5sV28c1l0i2ghAOIgsdnKKKaG
Xfw+WfZsncaYCs9DyhmQ0qluUap0oq1UuD+3oeGB5KnAjxBgkbpyvwlfmK/V3xLRdU/eMQo4PlkQ
irXJSbpVmqMSXVoeHAbb+d36LGa7r5DI4Ja7kCmVrueBrTeM+Em381CrCYkXIYu3zh3IZQyBZI2v
XopPohx1gs7kfSV6/Gpl5KSqU8IiYJf/O0pbfr4ZBhyrmo8QmeRDaM7qVcM+Bg6FRSUxkxp3+7b5
TGNWEz4tFGJWXDzqG9Ez1EvcmeCCOvWtKL/Fejs0d6JmBv6Rxhl/WjJvqE8cXideC7621ufhIYok
+4zOC/IzNhFk/bXraQvXRBwPKV/1coUWMasMoUgh3PRHIX3o/Jq9zWKFdVzZ+GmwZ5Gh00Pw6Afm
RbX2QOWZ23ZObngc1BrBBcIrA/spR3nrJmzwq02HX3bDrm46cxpMDF16bN134IIsQbF2HWUkA91e
gywlBK+z4SHEU2e3VX4X0gpiLN2X4Q9fHvSA77LZmt1utj5Nw29Bs6sQHhqvrQlGGh9KcYi6I2Os
RGRyCUIJaZmXIihojAeTN+XJcTFeuJlzfB+xV16Uf6X2nRtfc+ONOILbihE3/9Ie9BfyDyAuEFFN
v0TRZaC9dxvYOI2nB/va3A0suKnVUWosJ+yYLD1HroU8s1Xk49g3NjLjDId3iCsWe1kLjQE7E7rw
ZUMvUPKuoIDR1ipRXg74sTjS0KfWwFc4IrG+Uh/LdvpGSd1fqrNxWzGQvv6m7DtilZLRzhaEkTAa
7oLBA+9AAqODoi4xAHhdQ5P6A/3fNhMvFKj9wPwHS/iGWXFR/VKUxMY31gpuHd58Id+SdZZaflpd
lhb0LQ2Da+hkToFVcUZ2iMEn1lu7J5PjQtQF23Our5RBOxnjLvc2FT3ixs56pMkTBlRky2+Q4PSR
qeABvEfDfSedsCuEDEyGbZNttWLfIF4oxqNKlgZCDuLUxu5URRdpugsJut+Kc50YEVyjBjWSfEzQ
pLwsyOAXmL2h4fKYUVeVtJBAmMvpgLWHGFveC447XrrqzONnjHSWHugwADXoxOBe7cLmFIlkVK48
CR4648mTtS+nglUANKm1fOWxioodBS0VQHzVmf6/qdZm2KdHkiM5OPhfxi2UMrzkssIq7TmOe7I0
WMj4OmZBnNuGo6zrQ+bLtoKHJ4TCRN4up88RpihQHyl1ShYC8bfVb8ELkIoU/kxnbof6uuSPeYQ5
K16FirgEZDVwaGluWTGLwiYmk6kJJj+yRD+s4n2/9F4InXaqCFWmOUUbiMQW3Ujt6KxV9U68r2ke
s/bLpT0mI1IFQmH6N1LCqcoM4sJfYhMN1ngRRmR4ma8ydmFKokievU60wXTSSsYnaCsrKI3BlsBI
lAw8xmHICSdyd3nmSrHeLKqArPqlrYjH0HAEW8VWNAjtFtBo0yH0wxXG57a+zvVlnnr6jFNRfhFI
w/GOzi66NZzsZfGhNItTzJ8Z9m20nsVHy8k7kz+VkPIgSCbqFwQy0ofWduCsK9cs+ZwHyRGRF4y+
xlCsApWQ9glffUadAXsN+1FqcKzwstTnhdNfHd46o4NMpPot8VFazS5rlE5TNmNnQbih3UJiAZOF
SZOC67HRrmYGNYgHwZiYOWfGZuwJMFyOGRMfVrzNwCRbAIgeur2KAm6r1pe4Z5f1w4fcpZzlyzOW
v4uG1ImQcOv6U4Xg0lapnQ8jsy9ofNRxfHcts8/w2oqviowV6+tZZFdVA1bAgvG7VU9M7IPhY6i0
TWcx2rtOwKay+k1UPsjGQu9+X6J/iD5cAhHvGapjiJO6Nw2vmVoz7gw1YCBrTLhKuxNRofYd4WMz
WQpauWh+X5MgpZlEKKjjvZcmfcfCrZFw/JiqRb2Pl36IejdUaQzkhNNZMgsvtNi4CFObs/saC/LN
JupAkzOx65GyTLjZRWsrpBPHDLY+RFck1bNrceqazV3DgJbd419bsBvqBtkzck4lfQFzRe2Byi0V
2E7B+VBqSAE1K8raDqWGMi4wGYuhfieQexESrqtAoBmfWY4SoG2n2i7Ss3QvQERl9V8dJ51HLzzG
Zv8vhuoSWlqACkS7BTN+BS14kHARIgQW2M7rcNZq1N26ZaKvko3X9n8Gz31GkiT8BqpyKvXUC0y+
g1AcMTnSQsTta4mUouxzVrKmBEtLuqpFh9FQcYKJ8VanD04eV0+NU4n4JHzMfl+q77jeBrqhwdUU
y8/m5lz16ncjhDeSYB1LD3ZSx8AgXuh+VoPVMiuRAwgFq8e/ssONHpTdQTTDl1xKE1u9U2irNRTc
RSCHtzUYjM2ide2t/E9vja+BTNOkUNxhzg6YsX2p7n67QMNMThtRsfoqCsMe5wh7gkyrKe/bLHmv
xFBh9bKGCpbHYFBQ2VQmQb7TUZYgCTQ/E2emVpULSqEU6qRs/dS58JVUDO5LUrzQb+DvsboSXFeI
2sXUCfsru31Adi37hTWm7T4Z81HDsbvNTsWU3sVgTFiAJwcwG3g+W4qGjoQBuWLgBzJddQdDcHsB
eJikqTrzVgY2BEGjjV9roYnTOVP6BogU/vA6WjXeuyZtDinktILaFa89a0j8ulskjiL685k4M5WU
q2GYgATxOUryi6hGt6w0XtMJimCPjwDkw6HP87si9odVHUyRXJsSCepJiMW9OVgi64ha8qYw+kGT
DqscQCAjQghrDZE3OGuObADPZJNgtuZwAStKOrKpDH40njSGbDUxVFrAp18aOk9/fhAK/Sxb/a/e
8P4bwtsU3Ot5rXO7q5yAFQ8Z9cM5X7RkT0r9PjORbk89v1/maIxBi0T/mxrt0MH5FYzx1kJx3pgT
p0oxHCQSN1LkxClfXs/qtmC0uyyXiuVQIim7tjG+AApiYSGwBlIXCqcyxU7DWD8Nsq/eCF5TTt1N
hICLH9GF4voCOP8kLQLvjV74EAHYH5Z7pQ1dTYr9yiKlJQJJy2AwvGs9Mtb+j5HnKVCnUz+bD3yk
StfdAKeTdSGAeAvoLWV6fB4jz1Fo6Cg9PJPtpgj8VmHMrGRb2o/FukCzfZgS4+tG3TUdV+w6HYvJ
N6iYM3b3vtrXJVtNIz81kbZLh0MzD16atxdFwUmpWc9YCk518qasKMh17a+gNsb8lXexFysvjYIN
u2NCkdOuDQzKkmOKbNKEFjdTjOkEkq8htwn6s57ER7KiSsqZ25DnzBwzFEJvU/KVjh9LMsAbPxbK
N9xNOFHLpmXlC+XJGzuCkhbmWmwI8WmhSC1Yp+eT5lQUIHGLaJRKfMAuJVcT4UQm/pLATjCk1ass
gStFrT8rtGMtn4sUC9tqivAssd3JWDMCQiMmE51Wwnx8aXW7FxM7EApbnPcSaW7xjxG+Ny22Jzpl
DjNXQGoGdZCtTAvIBHm1VNo9x2yYls40vjXmh2J+gD4jatwxo0eVvhN6wKhnpM9CkTnkx7aNERqq
27YPj03MAdNlfgZeO+wu8hprqQInCtpdkmtuAYKs7JlViiSZNTrEWMgAJDtIg8UqmJQ2glsJRXNl
KNYq0B5egK6CgzJ/w+TaaM+2786lErqx9lEUqJFbi9HvHxhMMneiHVxDh6gTNJyKIwcVrxpCdtBY
E4Cgdj5W05toWicpY7mc2TiHj8kS7FNl2cvTQCxKT9pbQVfHTk7eq2PwKQGXZgVxLLuF3WlBXNiM
bkMEMSdM7CkBmUcBccrSkXXKLiFGNsRLOPYs4seRMRJYw175j6PzWI7cyKLoFyEC3mxZ3vtisTcI
WnibSLiv14EWPSPNtEQ2C8h85t5zrZdJLYaRgEQWs69vKicwu+F5Fww4KMAO5M6CJpJBCwiUWeCJ
mU69W+APnMUp01VLnVf800R+ldlwbH0TTI5z1lm0Nw3W7I4xSCfoNSQydF9uODXPiJDWQRKuyjxn
I0EnC2rqbDLcjFz+7cyWh7w/R9XRAjD35kXqKpDYP3z1WBOmzRl91kdyKC1lV7H+sDL3t0ISpIzu
lQLEx7iv6g6QL7BrBxzRBPUVawTHaen/KXb3ThjRThv1mx2OWyyoewelJXEnUN1JaVEAwDvaOYdB
qheQhd1+HahfIjz4VbDsfOWYr7yWW7hYQyy96H129DJjlYz1abQZabOz8TTvOkQ1/FN43629DzH7
9z2QHkiejxzjSoA0J0KmbJB0A1ht40DTzml6ew+zf7E3xgT0S36UXY0G+eaNUCWa7gurH1MMjZ8t
1gYchUkTbozOZa78I5nq2t2S/fBRD5uNkptzyy/+1AbZcBTchyZdUpWe6PEaOpFGQafPnM521Idh
a+BdzDVfk4GU+qcK9zhEw6ypDCBq6toCUGKBWouF/l535UtKcbS6akceJiHBrz5Bw6zre2iXBKp3
XJHyblsOcVYgs0KU1ci/6rF9sSiiNF/ZzlWExjrqFdInksPIBhqyDxg655axnKxa/1ozl7UyVEsO
7mOvfJXtR9MOhzGpbnk7vlQ9OkjSmPDfw9pMvmV/bkg4DfqnQhsXV0yR8PKDY84O+sgTFN9ifrh9
QJWeRXMnLK/wzFjjBC37I7GHewVElzz5JlmkQMiEduF9XaKGOkjcDimvoRUa327vM3Is4cVEX2oj
3qpILIMgujS6Ry4tSY+W3Z1SxOuskWmGOmxv5Ak/dKIYUAoeeyW9NaP3zNXgZjEG1xjUQfvZZJrz
p0o8pE5CVZUDEWaEBJ27xKKsQgzybpk07jpoJVjCUDSaoyhY9MdkIbKXL1IbSH50aJEVZ778diIe
eTiuc1Y8Dv0EX3UaCgEasPprPwmZxxu05WtXO0+vjt5rt1qWgfFTC5Q5cVG8QiQDhJMv+7o+QLgk
n9j2jpZXnwdLn0Xs4NUSbZUz7qppieBwh/v1ByIIVXXWlqV9hI17ognjRHf3dVHsHXPSWdQBJrzm
5JrLBktyltremyXx1yAm2YSsLwjzSnAXNIV4Qpd9cnmtUgwbZv+AAfVeEktXyPSh7PuuPrpV8hCl
ts6KjqcUNVmtfZfpLAz7dVKYiEEacSv9q+/LHwokFI3twpw+blLUMU/3aNuKG8qmr8E8IEo8d0W1
tbTkpfNDAtOKkHBVTR0bdKq1P/q7ZOBhG9Qf8LFrJYjQ9x87UkcqwE5Jyw4tjnb6lBJhoZQtW422
ILxVqXYspDZLOrnq6v4YiuZ3kPnJTJVlblf/SymRjjEfDRpmz2lvkKY0t33a/9r5hOByNqbZgkcY
tdV/aI445Vp+MAfEm3D8hgHlevFB1NxJB+mwHBO8U262p64IdOPdHktir1xmlkq7coup6vB3RSD3
8JHmglun8fakKy4LJpudwgEEkSFItXWN8qVmn1pGyWQj4s2b7E3JvyyGC6T/Fdj9oPDAw/qR7VIo
u44qQpTv4OaBRj6TlEkNrrgAKYZAMMArq6VfhC8Q1g0BYtVwC06s5QwMOQ3gW1eKZY29RmWcmqFi
EBEbKvdZMZlSsNMNRovVBoYJzBI7nQcTvqWB0ij+CIalVPh0e2awFGGD34IHg3nQoISwQFuWEDSx
OzKXUIC4JENPvhgyMjVcdyCWQsL7egzmeGvWJcxIXUOPUCDRfY8SJAt8c27wAVWQfNlhlcUlSUbB
WrY/ZT3MO6blJSCyBn1W6xE7X7ENZNtkeO5sHFII+iRDmufk5MdUjV29A+ux6URAT+bDdquwmLBu
dnL0beZiRBxToaDTEDw45MElhbNRiovEipW0j744KVB56higrfLPYapXo4+1hIUyCi/pFBLSY9ke
mlXM9TLg/G1MxOCslZGY+QYYYhgC2CbbXkWeSij8lFsK4cqN8JrRIKr50xTOTGE5VunNnKwKtoE9
Sk53YQfBKY7btVIxQuuaLWXvwj9KtJ4Jx8r0BviwkAWcVBUjJdfIfLSzHyN4MKdCmregOu8H9t/M
dePy4rS3suy35IMsm3rNGUdfxQ+hZco4SRQJFqix+Mfk2paC8bDeLOwKURnciIi9hgPLU/sdcOeO
hFxxJJrWBbmE4dnsS6xVyQ4HA1lNmct/dfJpVJtIt/eB2W7RdesfONuWZvEzfZluGpdiK6kR8Gen
HiaQDgbRZ4BLAPdbyBwqR5YD77D+5kp868QefeNbhq25/hoQPKkBw2PrW+YUem3KBuTiZzwg74l3
Q60xlgfQBxAe+82EdtWTbWt/C+XcyBW/04gfkP+99t3M13r7i12k0r7wxybRh8QGl8Qn8nJ1Aejr
CpyJM3FZlOTUccNlIjoQVnYIMVVg56w3XsAqspLHxO0fAJyQsZQHhsdMFwNH25GXjGoHicJVVcQa
rDk17KcofgTipGzrMBez5LsrT6M7/l92p+kn77gps9eAhFYzr1XUAlz3kHw5uBIWjpzZ48nmlfTQ
edrID5hAUkx3CCjyaJirSPbr4V2wf6JWYFn0KCaad/oHOp2l0KMEEoWwllRZZuP0qkiWIShAMqW4
0ZiFWtUaYArjVw1RtnGEf5fASdMnRZT05hIpGe5ORJXrNkUpWz49DHaR9VJQ7WN7Zv0OsYarpEaT
lIz7EIfJiJNfQnATWK5FqIHG4KHBEwDXhd9qzYPQXU4HCjGrCwOdR6V2KxdxCfNVCWnAUE+h7zEd
ZevHgRbWeMo7Z00bThZRTT+69xEptp2/bUGzSybYBRa/EZqCBO5joQhVwoFyC6W5vqfzMVV7IyoG
CIy7BSA8t+9nKpMmiQZvLNj6BFAtK9xXyDwHfZ3ChLFR55h8vZwArYJ9R1clWxcWmisBXmCHDZiM
gsqaFSFmHEzJvvKskIX2LKkvNszXaKCBxEXL+cgYDFBbshxVlqKIcjUEFB53dciYELktcs5lGAJT
iBgLYoog2quAZzCAyWpxpdgxutwEsFzJeiB4mAn+Xx8KuoiYtHnrSDA1SNZCEBnVEXESoSDotI/B
TQ/cGAuaxlWOscQ386W+Y4DGmoxmZFmyjBmDcQ7onRjhEj6ueVTIrYVZYeC7GQZofYBqujDZpImx
KvkjJBa7McRLXFoXUkAPpHRVbCH8EDpZ2s0nTWlUxjtoTUvLm/63ieAJR6s0Vh22Ka8zd5Njl/Tr
baNhRgyIsigyckM6KCgq2VnIY5EUw8QkppZdGzxJTC2LEeS0ts7RuEqtnZNzPjfRNqCPWBOegte6
euM3WYO6aMIKxqgyp51cgQ+9QgZZhg36Im76sIs2sLKnVW/sPIX8TRN2Bu3FmaTAnKGm/U8wY+bN
L9K7wNJVZxP+ecb8D1H/MDcz/O/RnwST2VVyqai/VUL35dwHxkaAAZf5dw0jh5esIc3Ayj/a6gLK
8H/nEeoYG9ClatKHU4sSQ448H5sMfGf8L0rOLvYVM6xDJ92Ifwo9VjjeA+Wijoh9uYERLO0GDENB
csndZ9KcLeUn8IGYIoGxHPLJnjLj9wEfUdiVN+z2Rtym+iUTzyi6dOFLr3+JDE/rD6d5lcZzZGBr
sHatFaKUondQkK76UdCTt2iqelYqGfLvTp4tedCiVU895UVfAxpt4I2mg4djpfanwD+DHcdA/hah
h7ZRG+pvgN67G8IqIz2r8jbqrzT+tU2o4RnsPBilF0nn19/DkHTZJUnFg/bQCJPtYJM4SE9LyA8a
G9vW/aVpM7N1kBVY4ZqZF/MEIYyN2t8m2HLKrU0S8Yhj4xZ+xVr2Y1HtZziAG5ZGLrwPp71HLRSZ
oVoag44AAABemq18cjkG9g0DwoJs5MrDGhaCgnESzCNGefDOPbkulgLQx4MozaMUFDYi4oQSrJs9
VL+eYSFcqh4r24RNIpMOOmnJx+AxYtSTizl+TQphgOFgHHivdOutjp7t8GoFQDuYLBndnIOFM2+Z
dKf3zKWRPY3MwrQHhjlX2XnF0q4WVfcX2f8YKLeCRe1U3zlMb1yEvYhmQGYjxURdjuhwlCW6UznL
CqqP1kL6as0ns3WcHEfQRZ2+ABDpjstEZd5OcZIRQsSV4ROp2h2AavLN7PPg3pdfXLmK/U6CG4/6
vzQAAnHVop/RuKko4s321zIgw5s3Pk5jvGfi0hZ/5QBR/OS6m9SdC8Yv/qNvg2ViYSbm6hVr/iDp
cJH1PpjiU0MPzAygfmYVyqtghSbUexw+i0UQ39zmM0McA6Cow7zZdAlIKKqLreOYfFCH0l6X2tNi
cd8Ul5yaJKUE9eR7QT0QGrNCGdCufLkssW2k2AQYvdnWhdexE2eiPtFRgMSJbwkwklF9FgWlNgom
3D9Bh5rbOxfdv05jj53tvPpkFZcRRZsbwP9gFi4ySk6dLS4OBbAhQTFJGXlLzonNqrpCaGN/WIjD
C68llxaZpPVFJP0MWETDu5umzCPDuys++YYwhtv+K1dWXvZZoUKrjffe+4lAURSsRMLom4nUvInP
ZnOsp+6x2Et5ls4lMDeecQzjM/+ZhMug2CbmCW1+ryDAUQCFIys06dIxXPPwoIl3JluUWbLYo2qM
kXrG/QYjEDO+cSHUYWNK/+RKWtGmW8doTZ0O12ShHCeT3yg2vZM9pr9VZLIbw4odN+pJOlF69XUX
1py6wwEIA5B0sifCa1fyko5YXiEtafGw1yN3q8doM0x72yf7oCd2bvhn69qqAglBMNZSdrRamkHM
qEZyorYH8Qz8TyWcQAMDBqYFoLqlgVBMzJXrSzbFdDuFizwzPkPNPwIK/w7QgPohk26nuUaRdmHX
82mm9aqfLFn4YWVjL7lhy1RuImabKgMnVwJ784pddBS1CXkpOjkdKRyhQDHaf+i1dkWqjwuif1cD
ncySYQn/d90mj8jQWVNCFCpiBpz5yujiK1Gd26FTtsYULhr0u4SyKnfbRTIB2utiP6RTs8ZxM+XF
9O5HwaVmR5ju5LB3ZEWuEnaNLn4JM7iTbnppya/usJkJG52Y7q/I+FxnjK9S/VtByNaRxgsXYZqv
aaO1dvwOt5W9zQFm+XG2GhNr41Pi2DAnAWSgR3e2gO+V0N3EdbMxmFo6ergOfFJcwA6GlHw6USMF
Q20QOUaDw1IxWT114zp2/Ztl48Qzsoeu98qbbrUO1udN0LAgzbvuMVZsJgO2/qSIXVqDL6nn+sOe
eLBhyeDO5wlAeMS+kx3uJObicOwX3WzoJFKRGpktkU3UZdpPSRKnpU89SvUSHZQs/VIYTbubcl0z
n6lKGlQ3QzH3tmxWWlSxhVMgoxhHvslNjFKmYGU4a1UY7GNxMLPyU6jtegSbPjkus2lhNPG1Oot2
ePC+JES9gSipt0AQVWzY54Ra1yHjgUtgPNUGhYUPr5EWHKj+HGT6HnvjpdM62FR/bdIeE4M1Yx+q
fy2UOkreEmymqmT/xpyH1HQ/FUo35ccG5zGSH1UB+uh1kognKxEGx67/cqtd8sxc5W4hzvNRr9V1
ecLL9JlhGyky0rvJv2IVyFoAp4QltO/eg9Rlt3zTVcRigVmE3x9rTTuafO9wfY6d052FrZ5D9oRt
DF2kvOly/KpkeMbw8Vm+nGigFmXdn08qCZCett/coe7ve84xI4MuSmfNvmdnusNVQNl3rEfnRmu/
+U2ghZWu8i5U92xW6dWiD0QpsLDtdGd5WCztlTUypy/ay2gbJ7iSe9uI9wPLPwEHVkiyQtVtxZQ/
j8a9X4+ros2uUHlswnAzAs5VJWBYo/W3KA5fvsvaVEpM9joz4xxce0Yr5+T6AjfKouzrhUHshees
DBjTKSKaNHYPDVreSAlWPWm6RA4DGfeJnoBI3RWsRXEZcLCD2DirDVGg5NJLLh4ytYCFN2+l+qcl
S4/5Jg7t0fjOfcBPOZMpycKg0Jp1HFAIO3cJbqROvqJ22IyodGITLGdkL4yiWU69YQj0xR0fNlNW
i20uX8gatL0almcj197dZJyN8cNulW3Mdt2FbDUEiPGNt3miXgznMwYSBgac3IAIlxP7UDCdICjW
duadEDE5t9IzcTYzACfwG+PR3IqgiphMFwAM2dmhM6Z93JuE+eAKHvDun28PW2C76CC1RdjI9ShQ
EZoa08NPczz16EcJJUKeHcI4FV53sfzoAif0CFZlTcSlihipHX00rAigm4g4yBBLRiaXrkIZRSHR
t6849ZCGkPkXpxhogHoaVFoxaHYEz3nGkAkeig1psV5za+vrHDJoyEtfuvo55pdh22ffcs9pg3of
9JaeKAjYWSC/bCe4BJS4sCe3QOv+xeTcNWW0ydgwSGmudaXcD9AE9An9quSb1KA9c4Zx40fOvqh+
GqS8orSwa6Rb4Xl4EbCSq/bB7Y299QrPdlAedX6BZLuQlgC93bi4IU6JUv+sUDUX4P761HqOg/Ye
qcq/oE/PgRgXIOScVzEkR0skq1SigCSVy7IZ0GEsz7Rgm1v1O42kGcIs2kTIvWj6W4hgzl0vFnRD
/K/8BSAVAGVkzeASQrCUn0dnM7qfPgdSHqzM5koCcKEf8J58FSQMVnvRrbV6G0UA03gc92Z3H3MO
7TUI0yiZqiKfIwU0gX8Nqvc4/g4BqVn8arJpGh8hH0PhMuzDbUGL4JlnPdvUSF1pX7NFIa6gokZi
/cxvif2xvGvG31BGb1F9juPPur8xeu1fWn4asw9WID3FvXltnDWzN3q+sn053irTNlLbKO5WaTYF
qJ7Kmzn+QR3+dfg3Wa86+Ydg3OA2T0N/lzWYQwo8fCKN8gOmiePsB8MVstefhMiDbvp2ByJ3zN+0
+m5KxGcfOqCnQv9xzavGY4sCfbKWLZGtV8g1sssYA7O61/KDKtuM7qR14y6juMJd6Ki/SBBYl7Yi
XYzTyALlYIIXsUspK8snf/g22kOi4zZDk7Q1lZ2TX20H/+WhITEvPycV1lpMNzXdUuH52Jz+8Eos
xnoDQ/5IoNzMgBKeCN5cfqHGpuyFgte8LGiRSn7SlT2MDTF+SbGr2w+n2wYUfoIjgsGfwgq726X+
th+OoDMqhFxsIpNDgxUWT6r+10t+VONNT99BTY9ICaO90xyK5qh5AdbY6M1wfyPX3aa4mah/fRA8
vmmxWZ1YrjMyDFnPk96DLL2CidqHV0gv08fL413omzBATwo6MkGLVWbQ7/fUdyrGVfPbctl3v2v1
hu+s80jy3pWApx3QJM8g/2nczxEycdu9q8zympzIsZep7GvJbuCMJDr+pbeApdn0B6dbZ95SIYee
zGy5CY1r4B4p6FMs3JYD7OHbKf5ptH3gLEzxlUAY1s5+dTTHBbbNMiTZhBP8XpSMvJtfy/0z5L3M
rmQ6hcWDgb3m/6T6raGKZr3IO+AyeXX8a6qwVNI/M+sQ0DbXPji/4aswD31zYjacWjBbZjBIawtT
5oOXZoxxb9w1eRA6lHtMvRP77toNSNy3/vgvtPaZu0N4lTdMVcnNOdmMbd13updA+4yxNNe8cT0D
9jxFoHPyQF8x52LMczLl58BuPuuThYupoAFJxNrkTeuTmZn9Tv32dE7wzQPZZEgxnL3iMHDWQ3WP
WvD4X5n4iiDFTJfbUeH4858eKmKSg1DLRIs2O6T9MrR/+v7d039j/c92bpLHq2fkrrvk12DPLsnc
jGiRv9oOcFc5t2tEXuW77u8VaDP2PEKHjeNdmRTRWBnDs2uCblk3/qltNrI+puPOEZdGO7r20a4f
WXp2xHuMIMuzjDcH64nm3UVyBviuWCc/WfEXKQejhjMj//MDsAPuy4U6EkEf1hilw3AC/HMI7d8q
3ZLRriIhVc+Jch70O5BnWgS21T3OuAcfvYrhBP6Bxkeil89Kv5vBocZmraVLTFuDQBd0sDuER88w
+POMGwMUG+OgJMco/9KZNpkYKk1mbio7SqZKcHN/hTj3AfaD4pkxKOUScL3b4B3L+J8YDwbcGu09
rf5NLxgeU3XyvmnAU7U/JoodBovBvicMu4P8Taa3wNia+qGqlmN7ZNPWYzLXbxGmAde/esU2S87e
gLBnXst3okDAgyOM22ksOk1951C0axvNP7H48JnXSlwG/bGdwAWYKBuJ+LsfS3Ao0HpSv7DniRLY
xDhbTxLtX4GLShkhw3kYsdUN/iukIQj0CM0l0UZT7jJtKqHTwrlmiv3I8/BLSarvIU0WkmJHG8Sv
Q6U599pXgvvvrdSZYbgsFwW5vyMBcizp1XNvUx73UjzbrEN3H6gQRwIw467jzgkRIUc7I/TKs8nS
LmNnkRHSWTXZQdNLUFQaoHYtQAQLUJtPpFISFghlPId8b6LWndBrSvebVCUiInjdjhFai8IUCNJ9
bBRsWf6gfLANC9MJdUBuPA4kG21+b6w1h5GPNAvGuCYejNiMaeViS5nz8mUruyk2FPr+LmWCjF59
pcjqbBtyHnfG/P+FJ3EbqADritVnuBwzBLhOE4ZMOGwetBE+Hm5WyOKjXNatuk2JUWG0a59Vt2Qd
VQKdGQd6q7JfNZY7HOG4mirEfitmYNwMqPNTBf062nF+GNbcl6G+JKJ53hdRs2wkB6Ie0UCVo/eb
aY2+TKCaFTpL3FjZuIMWgWMRcxllUCBUG8ukGQ68w9e+NXaZGhLQmArm1YqyNymiWJZmVIN06eRl
cjGwyXDow8hXq05+6K3c3CWnRJBk6TLUbatqIvsEHxKLdzMMn4WCn6We2LhWnvdUG8XOTdBKFgFH
yPR5Q+nfuIRzI1zivugqksa9H4dhuZoDkLNAy1UAcPm5R5suBrqkCL7bjv31zKFl6xvIy04/cD9A
ryDRRHkbNEwwbO13UWUO66Y2/2rXzYl8+jGzdKJ0lMpMtmq4GYk+X6Zdieq7ZsROYhvg2qjWl0w6
c/VpamA7R3QI0tJ3oVZcq64urxoPOGtlcLG4uzqr/LZg2xDlI3ZsScS2LbjiTZrOtkhgGyige1Gy
zsIGV0Rlp/ccVZCoXyOGoNCwtBXZiJyamjEP0ZfOBlFUK2KNFkPuEOrVxUuWkS6Ck2nqN93rZEQz
h3dydSls7a/UmTBIp8KPyFiAr+wKfMEDRmW9VW6W4p3AsOQYFsldy7386GZVRUJmu/LL92ZEVOm4
IEejzMw3kjyuoXWVQwRTwFf1bhtHlD4hDmDI/nth4BVLnRghechVm8qdVg+HZNI+qK2P3rSsV6ZC
B++VpLxnjLzxvrCbgUhPFFQV6gtfxPBwekzZfcQbazLdKSo0E0YN5I5/MfVBaO+HzI1PUo4frkjz
5ehGK1UxjXkDoBBfvJFuvNyzV6EkmCpzA9Jd0HK+DQW/xRY9NdFogFoGBmcO1Ox6lp3XEdGRi9JX
8UU7wavP8EEBM3JQ1cTqpRUjUvrx2jO1W6Uly2RLKh9m4p8ovPxdX3RAWBrcI1mksMZoNCZ8YM46
5zQ4AAjGArSW7jkOdZWzdcjEogYJznDYEOaLYsdTrc6UKIHOn0zeatu8kC+DNyBJD21ms8uIsRGE
7VXL43lqsmKy7FhfRjUm9AQpuW5iWil9E8OsSqxLQfvU+G9l3zXzToOHgR53XnuMuzpzlDOjtxEb
68VnbXTpW14QKmEqNe4ZVP6Q84MZiS2IjVqyOHJGYS4RuchNGfCq7JyzVFnHFW2S1XpQXNgaJTGK
elvWYNUqf6kzrkMqzcdgpjnrBDbKsrTZkYVtPxOEcRCDGC3q1sJF4Z16iUReuAOYfKRVgLTbTTvk
6Gjj8RWFZHQpYNKXTFZucWY/eNJWlGx/TJ4Bro4m49G2ewLfN7AgFCeAVy8rFqyPXUkloP34EGas
Al8GGTwbtFWXxOczjuNB8AKFm1RXOqZEwV+lY+ASA1vJHgkC6Ck5M+l8Vdlc0gwLcZx10OO8i5fB
dFN8LFjMLTjcESimZEovZOU84ybc+4ayY+6mOJzSXlG+2s68gxS6Skx0IvHnna7pgPMrckX54doS
fJ5Qve8Utu/KlPG2MFh8KcwmUAsFJ5Fxi2j6OdLb7cDqE7DFI+bMntmYgALbWBQNGwF3CPZ6FzJM
GtC2ECLPj6zG3sgqLW2SOxR/0kjs8ds11E9SKj4z7btjjBQPNtH1kB1IGa4Xet3/Te9p1w4Vf1NB
YXYPwo6MTWRAFJCEuJRk0c1cxzo7Abe6k7aER6fw4W3gtjUkSBwfrCM4Tt4ME3GwiA11VY/5c4LO
Q1hG662q/SJRiOYIWn3uRdN6Cr3ZGDIZt0Y2pUg0bha0aa+3KHct/SeC+4zAB0r6xM6LM/OVjnV6
bpBi9uaxG9OtlwzfYSF14lqY77X+tE1NPXIXssBaQk3l6MUslAwOSURbqncqOR5FziqfS/phEHVW
mlMmFW/8svYq/HX0imX1m7XMaYOwtJed2LHBRcUtXDbySB/tyr8MupOtEbI73JBkW2aLQTgNhyFr
7zat4PflZ7tS2UKSXOpFMKViW5wiVL2wuQ6NaQGeV5u738BGCqF9IbeVe48VTGNgBZk4nKCf/Y7t
o3i1WE9YtDPrPCBgOjV0XI4z0ufyfhlcMh1loVev/ZbOnSQ6Y55n4E1H5K5D/EdDxt2580e2n77B
T1PRjVvkqOFe6xYNvnbdwZXkNGSKlSbeNJaSkCQFfrnqbPb8HPWmMd6s3n8qozZrDQ5TGRIEKG1E
1kWB588auKcGPNQO77FvmB+uOl4KxdTpjZv9oBevivyPuG/RjIS4cZWL68lgCWyeHxlb3YE9uCud
70DzlgX42U0Zqyl60Hvrp1urwcrUhZnLy8OdgGqXT8ev4Yahd1Eym7IU81YQ40+FeMPa38U4QDQd
+inerly5ZTnwAlPUP5WYIDttfc4Gu5trlI2xYiMzgmpWkPWVZNYqdeuO4Q302R7Dfuq8IkcHdYQd
Brns3Rtj3LqMGXzmrHPhxfcoc8nZisqXQDc+F/+jRWrcxNpcLbLvARtX0MWg00O2MJ2r/UrFu6te
stILak7doTgw7VXMuQvQJfwUMr6aKo+l56Hvlta80WWMeermK507q5yHFwMHJefld3CqYDM0YORY
j098Zh9fVMJo1GILwg9JiU924k0peIDme4dwAPYgsWXhwWhTglk93SOHxdjnrfhsG3lM4wez3d8w
aNeR0m5If1tbqGpc9aZVGGb6pmN5bFX4juWvFf95icHgS7JSKvBoJ9PUwCMVVDrpK7PtBxIKngw+
i9jA6ZgWBa9qjF88AT6rZ+RntcC2Wjw8YBnUrVRY1iaqAdt7WGJKANDMqqgNh21A+SskDXml82kY
bn3oLdQqcdA8LOLgiSBgdIOxbt1Q5EGU6TR8J6wD2EFu2imFOIWmMpRQCh3FYJrsfTvTP5Z3NAFj
QmvfmfNisC1cNFhiXRRm8yxNTpbP5DLOVIP/s1FmmaUfRrNFs6MS8mcmqIxKLvI4psln3UvqDbm6
5vALdgqLRGBEhNvQcSIj8c2qJsUl0FZU++CVDIPkeY/dqAFhqxI4OVRyFHUTS707PE2zuqblimt/
odbdr5PC1Q6OzQiIpbXRYTatXOu5tbNGksKrpJn//zuK6V8zFvHZj4en0xV0TU3F5W3gnc+QHPQ+
uH0Q42xt1Fc3ep+Bzj1bMRV/Y047ejlXRYUxd+jEBvkLD6zVHlLAxRrpNW6JziH2sVErin4TOTYa
Y8ipv85SQXsXCClmmlo+wpLSLip1EkvT8l4JMEEa7pxSEj5oKzHpPDoOKCWBnuEQ+5llmMqKJr7b
tK3ocL6ygXY7/PMsp1vWBsDDkG5SkO00GbBg1eT21naqHkpU7i7JAd8IRfZbswyxrreoumubWaaH
DCPq9hC6sRiU3V0deRTGxgYHO3ZI000gJDbuvWJoge6q45Lmc6Sp6L59xvNBiGqp4igIFeR+MIdz
nF8yuPp26zJBjZfCzWK07Amb6ahFBAtQw7EfTaI+vR7HTU5Gk3CyUzcF2/ipfBecUfyx0bxInQ/S
HN4RTVPhsBcFAHDuVPXbDCYFu7D3iRo+4pDZYB9UCKcLzPyQftjxdsrSoPt8G1rEOH5wMxPlXfFx
iEeBiSBOY0tcmc63FVBNIcJAitQA1ux92CcMKWYiDeKViwFTaaxdAP2RAQTqytr1vLchmRw5er5W
xQg7rbyTsjxTjfGzEDSjZNYw07G3bi5Xbt8BLUykNpdQolGoozR1Ud6gb8whASQKtjjo33etIIaT
XUTDXfTSJkSaQYuJXpXkBN+5qErMR5l42OODcBlDAkbt5XiLthh2pZD5NisrDmHOil7sQVTCV9Aj
/NhDmO3woRAAW29MHuIhZgJRJ+BZSaeSmCiscN2O6U9vUBEHNvaDId9GafebE1s58yqdNOnklJTp
TdNrY54YT7RWH01U3ptHdqIqmWg1sPeHEFmTQ+IUw8pl5yCtNjwCBOnwroix/pI+DPD314+mYnCb
mnNdOMCm42RiQHMLMFOGb/eVW/mbXjvLIbYeJfqtMVZ+nBr5tCWLVa6jtBhVbvySyIEs4oQuuw+t
YNpK+DvYiFrp1qKxiSmRCLLUgcrCJHndVci8yKimW/i0jLoV1muGVy0C/Wjn0GA7zdybom9m27gO
77Tr4E+DKNwFhrl0yliHG4yNIDDYikRLjIIQs0gPY5JRVOfW1HDSdJb7H2PntRw7kmXZX0m7z4Nq
hzuEY6yzHhiCIRhBre4LjOQlobXG188Cq6Y7K2sse8yqIslLFYEA4H7O2XvtDfy1icNDOozKnryO
brmGLGFUBFl2OkDs0q8hsL4Ip+i2/hKUWOMwnFP2HKp77FR4xSIvAqQKvcuw0aqtFiEtaKJ0WoRq
Nq2ZLtfEOsAVHkWzi3pkbh7k+jrz5c5MQzhWLYlPPpjhRRyHlxRjT7tvHASuBhSTlqplKCKcOnZ7
NxvNdYmsz1CEHrBzo7mV/Yp1T8+3uuq74HNoxXtG1pLZOlgC4J/E6fxgavMBeCwlQx5iKTLRfNn1
uepBnTkRxvgUR1UzwhY07JnoWDnfdim7aiJKGUaF3k5xnrBVNvYGQdlihCWcsJ/Lq+i9C8Jnqjle
Q9RSYbCOtqLYVxbqGMMkIDlMWPuGheZSbAOTlJMp4G8NKNoYQHDS0/Iz9HifttU5NuabRYjXBCPP
gWIg7pJwHxnXVUlmXp7bhzjoHmqP673SXXZFUvaq0IoptusimBlHcZGXyG7TJGKn4QGJtHNEDZU5
8jLJmKoSd8fK+OyRddca1u28xLtqGd7jMMQ6wLJeqdrhlpDjYZOkIriybdjZc2GxrSWZLEXwcS+z
MELTH95Ei9YAq1EymcPKXf6Sh7ct7knz87Wx/yStDCZS1vabwburWu4RbWUR4iCe3YAlyFZvpBLh
eq6OVhAfs7F75xaDYy3BlEHvYIcbcoeg7sP3+6sicIOV2/Q3vBdhZzx7BIHbGIcZkkJixD4J6CZb
Gods4YN4pEoKUpQZzXVQyu20xGpk5ePU57dtg8EkEgrrqvnih4LSS/Nk2qTcVtX44BJmRF+bu8vE
yVIWzU8Mn9WaDMwPlJcPdQu7d8qxOESSaLNZssuJNZ3tdHA3Rl8G6/azLIobZei97RqIdwpiX6D1
3Wq0Nos7oFkJ30I9RybGkLpUm0P9bEVyPrQSm3A+gGQA6woVQkS0oYfb1k13dllhLKzYkXfZ4okd
sWQT6mCjuF4byn/3LBpE3hjcGWo3RfIBJcUXwRd6Mw3w6t2GnEALHXZItsmFTePECChxfW+EzlQ+
dnj2H+bxw9UBMztBazhZgkNGJrN9G77EVoSxqcxmGsy0ultzJL+ZODGgJwldmT64Ya0Ce5G50DkE
8q2qlNMq77zXcGrZiUUwb1Oht8FGkRSMeJCtREmMipqAoQ6gsOgIk7oRQxew4o9eOdaFbM33oY9r
5GSLUZDWe+XYT2YQ3NLVOhEafMwii/WaewxN5nULRmlULEt2V33VvVzRff7Z2BkBEdzhTSbeaQ2r
a6khUWuj9HijCKHZbR2GnLA+DDjRhaP7/VQiE2oaxiOmwz2YHerSQ1wBeIA0qcFO+ih+VsLwIQ+S
BEVwG94Cqpk0ja9DwxoOdbqwb/rVbE/vRpy/2PSJtGXvtUYuOON97VGj0zQ1n2TUvSfCfXKicAU/
cETzxAWoK6A+EZpq8h365RBLwBnwo98Esbl4i8cr5EZreqpvKTKHBsFTi8VRWgmxs5XHVpqdy9wF
+drX3IZF6dwPxnxtEyJAAQ2S2lnWOnXJRq6HaRJZ2xxNTmMTh1ATOwAK/+C38U9J4Y+U1SRgamA6
5TlSbzRhYX2GxDXzk4yUs+hzlMmj2zhf2ucapGpvcgz9efHYdRqrObtv2QOe6Vq4EFXqkaWxPJBm
Ar8iX2aieP+Y7kMaNR0MHLa8NMs023ilesAPiycBXVg+wzzAuxVLgpyiQR1i3unt6ICTDLEo6nhh
FZKsOEWY31obnuaikSHN7WuccZohfvBm2OzCR9ZWeqLYkmu6NJ613EjxNWbdk+NndznJ8rKXt6CI
47MaiD0xXPiuxQQSNannOxX69HuCpfsOfzY8zBNLFGBZb11l/rM1Zs9+jJB08mkBLqC9LEigZIb1
S0WgU+oC/8DtzO3X8Bp8Feww4xjJxzzGbwDfld/9nOe0RufPPIZk2IVCBqpGEfZ83XNRkjHyHC/v
m6d9Ml0gI6pD1uTto2I+YxdQwfu2QMRakvxT0UfaWHUyrb2S+UlusecpbZjudVfUyxN8nybnuSHU
A9dXwOQHpwUx1/Vl4oLUVvPMhDh5tSuagq52b/qiRGNhBHIdmru+g9yZeUVwrhrdXLALl7tCoddK
Ytz0ObJk9JMIr8kli3Y9AWO8lZyfvqrUvslpUU4orGFvMp90Jg3o0sJCj/wVDhKJxBNbVSO/EAmM
qnScFNLWQ4/gl6Yl2uUYqyKNUw5tve41qPCil96FX7Y1E7OEFT3aVgXTZa/3INhJZsIq48eVBaWC
NJJRwPSoiMhFGy/MLQbJMUw76FHTrxLBZ15M73LJ5hoM0H6zc8+18qufHIGSN5XrlDFpRnjgLi6n
h0LivuxGFGpeCnMut1w6ICUdyF2l+Q1WkYcbNEJz/TlocbABrpoBwxPTBeodA60xcj0dXEhKrkza
rZ+1L76TpZvUYoCQGwTIz5ygdVi8wih4KYoeTFVHn4CjUhohG9guWLx0N5qIAjpsWKOyGpRLLXE/
z8wbVhmhvoGtd16vAFJqgIWdfaea1NlaLsNRA+h7yhq6MlP8deI81MrclpoIHocdplPXT4j4CaJp
H4wEJ0M172ghv6auAy4Mv5k7lvDgTEaiZv7L94eDsnODTSUT8X7uzg0lwpBQOrbGSK6fCwIqhakC
KQMzSLQmZK5axUaHgbKVy2S5J5n71uqc5yqgB2YagO38ySED2KwOdT/uOwcUMHzXfD1+ZUHkrhD1
+2zoTExbjBiNR6Oc21NDJjZW0fGyUcaOxtyNMbXNqqaHiO2efEAiy1aWAbRbYTrnSjQ30h3uXE9B
6fLRA7uTuVXR3B5UhnSyYLS11YtoI+9wi8wWfQs7rpnpaZLMQQ67CL8WAKZKG3hNmKCanqTR2ivI
t3QqQYd7NNY14+Oj2dLaKVAlVNWhmUjMTMd+KW+5OjN0H1E8sH+wM8KqB0gYHlFTWVXQhYCapUyG
KKN7ToXCJG+RAR6E4iHLuUxLNpGpq3ssssltXfjWrdOOF3ZA/qiToJSmF0pYjovil+AuEkmpZpjv
5fCSHNfZlFmSr1XtJ5shxbMwAHIxlOxvbBznU3QzTLbc2ZKURZsmI70kR+xMYorZ63qoNlvbuI3N
cqehoA1Y1Q/hlD+ZbdbvU6e4cnzAM8qwSeoxFVEVo9gQoEHYyMRYK6iMNzp5X00GtVA75bsRemCk
Kv9RA52hI8DBTmqycFtOhWicYJZKF1J79KuzwLuEwvnoXUH4NbrOcsBIg8Rgcn2A9V00bex43g0U
woQ1yWGVY0CIPIGCGt6oWow+KZhbRN9YPrhVr5E0GwTkpZZ8oSL/WcbzCKYTffpcMeXJBqJl35qR
dUK+WIjgiNuix0aBqMf5JbGB1oX22xhfjRPLpAqHazi+jAeC666xYLh6AgdZHwC26plrzi/2VLnE
QlVPBDA7K1R5d4WV3g4GWTIiNH82TnlLbhVdCg4YSzb9WGa0Ph0HyEPAgr1kGXL7y+GZy/fInu7C
Bul6a+V302jd29Pc0/6CRTM45mNnp3s28MytexyVFcpi/mzsn6jMIeyjGyEgBVfXfFt13n3dPxtk
WjrOfEUyibygdQfTAsBZp+nutu7c7zKGraFNhGftYD8pIUZKczrQaQqY0pMbTHeRapQsns4hSSSg
K7YY6kYJhGIekQyXl/0MT09etEzblN+zYhK5TVZuN06XBYC0GPk2uc+8IQBhagwS6bBvuChnkIxm
9hoyPPLTz8Cr93kXnytuxc1X4rF+ux29jp7ZVG0cZN+1NN5SuFJ1sU4Yll+ya2vYJqHYKIyNSOzb
KMp++lnwzBQQ7kfPbNdD6+RvAwr6Xs/My+iSIQ8L+BPOySdCr/BuPENy/8RSp+TGQadZs08d86u5
eBxLvJAC5nRdPDaDY6FShqPqEU2iiI72NbEljMlbVfxM8e4U7IHsdkCvOJ5imPsZciUT5VFAHyYB
0JpL/qvBEcfVhZ291dFN2vU06DCzYoDp2LOT07qOsPyQqUff9sNs1Y7I+pALHBnQ3EGEjkJzJZcb
U6XpXaIA4vfPxbSm2XIhQPEvvUAF+byhqBsoTWsq6yCyVphY1SaiVZx5HqgBBsJltMuJtYXJS6vc
6SgraVsxg2L2DRMVJaE1QIpkX2i9kxCz6hkFCgpozE7rqjBXFlqXLFnZFVOicg4/Wps2cO5djvPc
XUwprTxyGvoVe5qbIcb2lZBYzg4Q1mRIiCxihdSobPKbbABkxuK5v6w9j0Xb2VXGS4lJtuldLB7R
tiSULAVsl3QU6GVyXhLZPYSyo6B40umhwyfHve2KgqXlPQ5OAfKDPn8T7oNNdzRdMlN1RjBRxDqH
TlrgGDE/g1zAO9bVs247xfal8LaOKrCLwvP0e5P62kcl4wXJZslVXcL9HFy/AnDLZCDShQcc08AE
GpBR2af9hGsmv6L3jLO6utL2TwRoma0dUmHRRgbc2mKCSFSDH95LiKbGzbvcsvE5AH1AJjk1L2bZ
vkqf22Jiu9eyVS9F7EHNN6mMgJuUUopVqGitpmXErNtIHztLbR0jX7d5e98Kahg1gQW0/EU5f2lL
UJPYCCvycb11GRf2oyQMTdZN+GoVmESdDiQCw1zjrsmQ7YxpP1/NNkrh3nE6VEtWe8jIEAX3Ao+H
tG9KSI9luFfGWxB3/YPqAc00AzXO+MxiI7rp0Znj4Pb7AWX4dOzZyfmu8ZimY3gW7oCNBmn/daDB
WfbZeMWUpDrOJjQmN/fzq2Jg1jXpPrlheuxdNG4gLrVR28QOQOGYXdzLOn6yynq4M1qt1r2a3H3Q
9yR5jvY5skuNGqksCXjgXaAZkx7KEu0PF8oB98/003Ol5q1Vw8ENuuJx+XfCKgaFGNfxF79wmPzy
p1lcMe3v9y4xnyrWxYvVhHdGo6zbos2wuPHd3/88J45D0kmlN1HfMf1qy4rCMw53mY2gvKF98Lig
Upo8Ix9Sde4hEFwhypmTF8cqyFuq3LNVG9OWeXfxHM75nTJdfcO0q3oc4Hl+/zMdG/r8Ja6fvHGr
lZKhfv3u68ejn++GAoPu6LJBb0YE8pjCPfiqy35syu0NdTU8q96Q2xJ1031RwBdvlNty5m/CMbR+
ybGkWatbfRd5iEzykQ5b20TBtdsCVB86VV8Ib6iv2hm5T01Y3GM0JPZK48S4d1sUB05j/hwaKz7T
biOkwJqcT0mPrr0Rni1udVJ713FT39gSRBp/+bmOgF0LX7dXLX6tOh0o1IJ6eonK+aO0w+qG7l9/
V2XTtceKa7mMp+fgsoELArlrUlezoWGNmd1dSv7VWhv2S1kh+M1yrHFzWSeXWqHXUagXKISM5ghd
5iICQbGbEJXfG2QluvDIQrMs9o1sR84duEdF0paXsRPcLwOOnWuF3mkKu1dXtc2xwtoKj2k8AGkL
7YCvtNI4d9zJE5qLpylJW+Itx8PUpBJVVIRDKDN+pvPAZw5rBmww1DNBel178OXqjiiWDnjCdZIB
Km/Y/5KsAPD7+yFzkQjNSaYvqX1PjuCUF74cjk7cz9tg1qDxOYNuRkt+BMDa3kYkf0ACrbOKCS6k
i8qQzvXVOcJjNXK10o9q+o3jlynnibSuirJEBuKIrRYEFaZ19Tr6ZAbIESr6DAN0Yq0KC8C8dTQS
BiAk/JJh3gLCgGdsDu+OeWnl7A4v5sjdzoy4N8Jy2suh5+0cXQ98WnwZTgNmqKh9s6KOy18n0zF0
YCDDR4lXM1Q3ceGUdbNXcN7cZdge0sKag+LsmejU2WoDwzGgBNTMyremtSR2S7aq9Ix2pRciEur6
yEXJhs51ECYCmVnWG/bld+2QB6fRAYutU7bAWT0dWDWcg5sAYAvddnpF5YdfrowgfzfSAzE2v4lW
1g95iQmpaQH+Ojql5SjkaqBXfTVNrOPF0FZHBTdSZ/7MtlBQqkgDgVgBtoL1bF+NkoJrMo8unDW8
UdceH/daIrBzEnhLJDe1hasPQCTyZ5pj7AKS9rUDQ49Al340UE+jDu+mDvZT07nFJmRuyUhYtKtY
mJDLkfmWY2beS4VwMOB8+BAyv07teG1MyKUt2xhOMbQVxrCItZvJGGlnVYhoKHK2/Nr4UFlbVTrO
FeU9JlxDupuKt2OfWtG+1UPzIhXsDYHJwuYOAUPITk96AdQ4i7UddkHuUk8Hfcv+xI6qHU0VZCZK
xJfOFOtdNVpMa3tRl+cpBJ9kAjkD91Ez2f1+wE0BEWrOUd79ZF6DsJ/Z9DUWKJbUdIIw1qZItpaH
pmWibswoy1G+6IOaAFoT4ncqUiSdUdcfmZlRR5ZxTbBjL06WiG67crB2sdslJ1if7UVY1cX2+1PL
SJLTxWxBhFJcJBczwMlFp0nDoqU7mLuS2EKjecBCWN1oG9ufqVP8Y5ytN65l3hDVjX/JbetjuzyI
KoUEJeQuqjL7oLXp75GgxL8gBWDlqtPpTqI5uBwa9asV9kdSZ9XR85wWI4knSNnJE/YkzT5kJ7sG
RtQ+EPI+XMqybRnyQem2Cic4OSgVLhrHMK89qeBNpYShdF48nbNRgrnQ22a09WfuIxpN5GRsag8K
atD6JFfNat7KJ9RMEU3wD0kZORiNc3RkVpyHjnrWGxV77QEXF8AN+6qFjRnVFDudiU4uGXP6U15D
CLEjHr1hkQY6UKQLCu1D7UTdJgoLzDsGcsTcQAxoAOfrau9Y2IH1VJLn1Oecgbk/QYeJ8WnMPt2t
UAKv6gacsUWNrCloxG3nL5oRwm6FsS2cjA6THZto40iHCs3k2OKEOiaVt+1yf1huaxe5cB0m1lZy
DIw+OYo+5fdmlD0Suc/TaBOzM2dmseN0em9hwZxHSXfVaTIQ+wkLn7YKwue9bp8Uurv3SrO88R1N
IRiyj0+CA0VAeHRSBk3FZVA24lxSlt1nZc6PEl6FanG60IMrj630x6M2SJJrIXp9PzBCIFWFbq2m
HX8V0IstgWQcoHECuCbly3yRY+vftp15tK24v1+gR12oOhReyt+18bHjJnsq6ZUwH+zze12RZpJH
ww033OOMefJkWpXEbUcnh1yu1HOc4+wb4KSWB14POpUwn9bESysWoZhSjpuMXEeK4VtRCXWVLQ9t
FD9O+JIuOxH6HXxp/u37q/GQAeyK/VuqvHxxuD7QcAPaDw3g/P3w/e/fH7Vy/jl17L7/9O/fnyqx
hBDJjoBtr/YZ/FZVTNIjW/ssmfS5gUCLuzXeFdLcjP3QwxrmDlDkFDQk70osKBIFhc/lo3V5MzsB
lv7ZD89jbiBHnxMz3eh0SVBoRHg24Q6evz/iAHhHs2nA/3DziNmCHWvliQNzYZt+eoSqr2Yete0t
A4pd2J8NQcvMbpar5xvutDwwVp63OsAjEfV5d0rpx1YB2566qyGo5rF3PSedd53bKKZjz+UeKasH
CxfbLuifa8ccDkadDAf65gLkU2q/9kKzC+w8H6ZH7J7c1H9xTI7zUIoW3ER4i2qMrfDyDn5/1C6f
fn9US1o5TGtAFfI6y8UOWXTBXshyBlXNQ5ok+IZn/HoR+ovATip+Tyuuvx9AhuKxbazjJMReBX65
wzhqA/kP2gOkwTK11VW9PMRVXV8KyWjLtvMvL7bGfWOXMcgc+WXFZXv874cSl+tOxyYpzrXuxcI4
RWoHfYDgE25rlDGMkbvG+/BEQ44FCwo20a8xCuSTS4OMRWCZL3qk1XqYXcMS/0bY6A5JjodHyKyM
x2jGdhmFgI6zob5fFDYdhexo+N2xn4R9+n5gvBJtrLmCqjIH2Tu8YoewhI4ptoRwmBOky7q0RlUy
YSab6HYgkyhmp/1KqbnqBkOQo/1866KaOKCC0VcMbw86o/6VdXFd1v05xkzANc3dNBnxPU3DRJPG
vkZlDI/NQF1hpaF/P6HiXMmW7oBK2Y8Lw06Xy0c/JF7OKIgURMgdbxX91bvAAUWUWQ1Ioo4lDdiG
URASMuNqPdMvIdRL2BBPDfUy95M+1mnqoYCnUsNhCf7Md0hdc4PyORaq5Lphn1NDMMyQIGwZ2x9a
Dd9+xBJuUGStzRzarwvCa01EEKWi0uZenIVXkNdrJeJhSFB49DSa/OlnhRpmha8jOjsgMo5RLe74
wee419NeTpD0fQY5KFI2qZtBfmpoS9WQWjc+zMxN3lwxGyW0O6TpUcKszCIHkKIrcFyE5h2dkrVZ
ur9ir6Km6T11MybkNvlJkxK6EdiE8Sm6LaHybuOCqIdsrCmrhDrR+yQDaDkpIPvkTEADTKQ9b5lv
yg8rpqE0MMON+9HfqbGSpzzV93F0H336s2VsvLwdt2CaoifB09jksyCdm7y0TdnGHncOGx2Tfyjs
X8LTS2reYnrLw4cgkS+9nTPdTuVDoaFPhUSjHsYlNtiRxaHtMBdlUly7EVWblZMjwq4uvIwTSoZs
xoA7MVKTSFg2fVMB9NBkRMaeVZ+0hyC7ibSAnNVRDGf9g5C46EVNXiIAyRwLGO2Q0HLMs5+l8lxJ
RHmz72/j5ZYkadp5KMIRtWIMwkMEe0nmP9NQhTjFPL3unW48oUUp2JOiJ53DHe4AsRlCo9yPIICM
SC2BCe30khpiaxiVeR/4/UKHKihUcCSfERbegsTMdoXZQYbpguhh6F2UGFW0G3xNu7tP2+1gutGj
Ml+F08v7vC7iRzDAxwrq8EXZknKNoHN6CCcLKXowfM0Kaj+qNXlgEofExgPfzzvPLq/zu0uvC6e1
SmGbeV5B7yIK1cNMNQ2wibFQOQj5kIWoRPOKVrVdMF83vobyZIWyuW5TA+9cutxM2J1dRpGI7/RQ
0LgMRYpNBEoMCvfxEEbdeIkMK6Yb4AVP0of9AOQ52DaDez0y3riDdvHqm0b/IcVS1FKv20u7YPbl
s9d0tEPZB25aI7W3PRocsPHEpHqlUeDa70l36cdPAkT7f6yt30toaWCnGwa8t6l2iusmTxoSEnxj
8/1pNqXldfZsggTcBETjsfMz6VoaN2RL5KAc7OAlJ21Izz5e0M65bKys2ZcaGzfeKwIK2IFQYMAw
lIGOz2J5QBMybc2aUg8LI9BdCzpHzfTxLs4M+65wbzUyN3rfI44Mq2JSIiu58zISCiFEIkJBDYmg
rCluRT0/pYMxPHDf+hQjGJDeDoNdLlRw7xoXM2HTXPlW/umVj67C1zVYrToko8HGb9l0jguH0ruY
DfhdEKWNG78IUEmOuCfd0HzOCp+Jbt7euBXsqCIXxs4oUKbUSqAHztBwmm1pXvb+dBtPnXul9UsY
IF2WE9k/bpOQceqMRKhQENMXJMdHTe9VPLyhQ3Tv5z7berBet6Zr+du0CZNnbulHsgzt97EmTMS1
AVNMTEvQsVQIv5AGPheOm+GiJqA4GPLpLjCaPdLxfB1RQl7W5Aw+hDVKrmAYmi2OZu7Oc4PVahip
z6KLNy2AP1owmM+0eJm1Ri4hnGGEI8nsxa51bIx1EdGvUEHRIWDP05BPjWbAXgyyYeV2YnoBUxRN
qr7K47ABMYfgsopjNCwRTFuguBKAifQ+RNNae12PzcZNdbUxAnAkC7D+5GX4f7LoJ1ljl54FDAEb
EDU6bPHIik8IZ8mlHuW4tounAske3BAiHKqmgSCk1bBxjd7bBQ5Vxzzh1xqdpOY6h7Zk8QHNOOvl
VzNU2QcC0JI2UUSr3ytuBOfA3tOLrbB27kSJXAF9ZrMLjVCexgzqvhOE1jWaEbm2bQuhShs/Uvoa
wOKs6mQUXO2ytgk8aorwavDijzxjoD+W4HDp/IIRaihIXZ3ec4CLs2s11ebHb//x9//8j4/xfwef
xQ1FIi6E5u//yecfHPs6CsL2T5/+/aHI+N/3z/zX9/zrT/z9FH3URVN8tX/5XZefxfkt+2z+/E3L
s/mv38xf/+ezW7+1b//yySan+THddp/1dPfZdGn7/Sx4Hct3/v9+8bfP79/yMJWfv//4IKGgXX5b
EBX5j39+af/r9x+mI74P1D+O0/L7//nF5QX8/uP01tVRG3XNv/3M51vT/v7DUX9DUyQAHpoO56Lt
yB+/DZ/LV2znbwQuQIfn8hKulI7z47e8IBXl9x+GKf6mlAuRAaCeqywU+D9+a4ru+2tS/M2WCMo9
qT0bIZk2f/zfV/8v7+J/v6u/5V12gw2wbX7/Yekfv5X/eLOXV8da69mmbZrS9hwggWiF+PrH2x3d
NL7b/F8F0wx7TIkMM4fqiZ7XjXLdO0thDhkb6Lw0qSB9mhSsJQLMPqr2Kq9u6eCnhAXBL5cGCneH
9BW0A6V8dzV3C3jNF2ZImpFPZi23ZuyGGHRkqUGPvZlTBR1sPDltdJiQW4SI1Gjv3JUNsnIuPLFC
wPe2CHxJ76rWSUVMS9r79FAIKjKjnuQpTDzbMkzQIzi7hjHzRlWs7h0Xvo96gmaTf/GHt/SfB+2P
B0ktB+HPB8kRFm+kJyxXCU6JPx4kCIv2GIfxtGKLVCOh8g22QD1keoQ51xTZq9CJHwrRrRl+rcM5
OHamQyBgQsNkMPdkzB8VvmlmxcXZ1v5J5PW+wW40ZNV9NI/O2slLqITcFIZkvIfghPjF92FHICrz
3fyqjBxiZqOznpOPLI0eirDZ/vUrNDkN/+UVWrzzis6LYyu53PU4Gf/4Cn07GitlpSVGcv0cec3Z
5Z0Q6ClTRuOsNmydu61q/XdF9kUZZvfD+PE/PAXz35+C7Vquq6VnOiwtfzrIOX8Z2TCqTLiMNBDT
XeOTsVk6b58SyeMg9Y7hFAK3eiN1c/rrPy69/8cf92gGow3zOBDun15/blYSiCPxvICDtuFsMqE7
ifmnhJa/4Bic6THDLBjmYGxGvQmCGmQlwhNRb5sUF3L4kKGh0DRNpCu3C9LLLaGMIJtgn0wqLADE
glsz7oKLETwIt/PDX78AtRydP56ivIG2p7lVcDGbEkkeX//DdRxMTtxgua/WovmoTbwCIIDOgRWN
jNVtYpMCxE+SOE5QPhPurq75QO/r9/TK8xZEAsY6iRjd98d1LtFdo2xbGIH6CbIH+5tD18zst7iw
Y6y7IIMvWanuIwztFTy7v34p5r+9FFc62sIAbSouNqn/dEsCkVlGExnWzFGdk2TulbfdlRHZz3An
3yYldwb04s4NvhrH2v0Pf/vfrgMmFyZ3Vvh0nqWV/afzQM5NYZrLOMNL2XFJoV7DhPGfAolS5+Df
s32Qbq/ccICUA7VurNAg/fVTsKx/Oxd5DhZPwba4HBzPc//1rZxDYwQ3CQW/ixAIxX3+tYycWSs+
vATmtHxtMvVqdN+1iHNDmUg2A74q+r1s9Dy2VZ6PiyLrmSXJEp2CWVHbG1dGNZLLXRPKncHLLBVJ
duQoci1+zIpE9KaN3wPTJz+qpqthRPxW2pv0RHeIMpmYehFCEUaGjB8zSneiahq62+NPUM650KcM
vwAdKufD8jC+TmAyDYn3Jku7uwCkyVTgeDUhqvbedrTJnqsJ9rR765VkAyMYT1OmnoMheTD76Fg2
SJthD7eTtWuU2onGeufOGc7nttcnozRfkbljoC8RELR3Uc9mT1uMn52P2Ivo6MSHyb/XDZA+v78L
AnCOGKOAdAfxevTfMJJ+NSWZC5bghM9xHrbGJZ6mlZcNTxW/uKwZf1uJevXd5krJ7q6S6s0dkqMR
kDNXEBwmzS3FDgM1TZIto8R1lztrGpQrb8JnWnr73JoKhpi0MRJE+nX6QMeYGMa6vaNW3jM73JQD
38Fc+74qf4UpY0mUTJOdPGRZdAyF94hcExxisEkY2/a0wsfCuVn+38TyFcrRLgjUAtmOL7hec6qn
LFAUXxAzsoADF1Tv/XwX13zdSSIiv5aj2axGBcy0z1ApO4T6CHqutoi+9ByhPbWmzaCSc61dLLP2
M9P9vbQ68nRwKWfoIViEs195+wCD7K5OuDZAfLFoBxBLIoWwEUa+IP45sBF6RKb52rmbDotkWY3T
vir1ZYB8IQ1njkIWfPU2C8qI2N7P4Jda5qvNvI4xg4V8R1m0TVcxuUdwZGe6PaGCxCI+G+wxMRTD
i1n2uC1gqzWQD6KQP/r9Gu24XdfYiXUpL20nIuoXpUqHqNzSyUM52s/DwDbYYUTmPPuw+ppSbJ3E
PDgdQyJOHgIdOvsjBlaagB27qGR4TBnb417mWscvvCibv7izf+nRfJ2xo/JacUgpes681T1rBK4s
lIEXRUS/NaOwTq36PkL6T8ALPC5q8uuiyqDht1fJED8Hwc7uSooSofdTEBObl7PJ98n4MVQ/reyA
+LFiLK4wWzGu9yAwWFdw5XZWxoWIiQUlNXqgthVv40Spu2RwGNep8NeqKfdYwZYXD83UQGWGUml8
0OKjdgP7IhxG3JqKgRiTQMxfaLs7nn0Ddgu9Cg1X3YXoIy6D1EUnuFgDpcjIMBmZTIQHb0JdFRXh
sRWLFjbwHocAvyHpiVzFiM2dj9Fqr4qoYCUcxOXQyTdHgz4KqVwdv1ubTDYvArRDEcGSKkxABGdE
3aguc1dEk8bhuHbM9icTHlzUlfVGxwwxVCzOvXq1HfexkeMnEPJLlXFILavoVzU0OQW0F0EfdplF
9irPxeKydj9YI6BFNC5RxhoqIMnmdn3lx/Ft+ybNjEA7230cG+ut6JLLuRe3kW+9VikXGjT5nCZw
OHLez0Z0zOuPdnRAR3KwxnD7f6g7r2W5caxLPxE7SAA0uE3vTubx0tENQ6ZE7z2ffj6memZK6pjq
+C/npqpUcmkIYGPvtb6l4aylkCjLkEacsrtDGsFncAeTBxorEK/zRSmyhsgJJxVxvDqNXgWm8xja
5mr0gmDliYwIujhkzwb0XA1+hZRdHX1QgIlZPxOets2T9uIs2EVDbafMhf0DRLLz1sXo/7QCTGdx
FGx8kUIRFfEXSVZ5UGUshdI4dkJxjw0Jy0rDer2QMQvoW7nF62TmmI1fe+bnQwryj5w4u6Vbxy2D
6l191ziVMPZU1Sqysm+px9v3oVSuhkVKVWKQXi1HT5apj6CX/oKw/9Fmz3b7gU//yJ9481y8WNEw
wGs17E9LBE9hvTpZdxFufqNp/DbSdgKpIT7ZxCZPVrjvR/1s4YlGGaPaVVPDU7GHaat6wB1BCvqn
KvzPOJ8ygMz6LWcktZJ294Lzmiyl0FgPNX1LWxf0snPSh+Ok3yDEu6BnR8Kexu+Rq19UmT4WcFe9
RD/6jH2tpNwIe2+73cs/n92W/WcV5kpqZ1NYWktH2t5y2/pbFaYrZhZZivJpCNPXWuNfcUPF4Uuu
gUKL2RP0FjiPjNnAeYy3WM1X6TnHRMWvKdtp6Mqv//yCxH/WUtIRprrfMT3Xtf6oZ3AiRmXmMx/t
fPGRdbTME3lwNaXdFR9DtJp9QA7L7jg3WNFL2FcohjIPQZXv58i5Zr5PVDA308qXY8NaNSmeaGAn
4X+r+pylrPmtguUGygXEs5TleMLRf1Swju0lKuyURm03bOuqeic9bytkfGoVrzvydty8wB4O0SGb
spfOmB7cJFhXmbhlTfnJIgRoSD0qNGQ0tZ7hH0o4n4ok8fi2EEdd2bPvtu82rFcVmA9hUZ/EMBMg
620G4EfE9mwr+sF12/50Yppq9NWnIfgaOOObkEyrMAr2Hca9ogN31/KDxv6YY041vTd6+Zc9shmF
H10+2Pi0YHvJ8dpJvbLwBPTeqTXIoEX04T8Fhgf1j2xTQIh+TUoid22f+C/deVvm1+dajD+Zf+0C
gU0ccdSHUUZfSogr29ZD4oUZT43BC3GN39M+35kkcUZeRLYlCumlaJt2AE+xryANjokDbvpwM2rr
PFQ8Y3V10G35teRGYyXOTVXFSrX6rSEm0Bg98qy+az99Eg6ZDVZ4KYc3k2Qup0w5T2AlMm5vsUSW
+Q+4K09dlT9DtCcrVD10tC/9wNzI+Y09+eAbX5u6R7I2YjMwN25mbVJyr7MjpazJTDj044tjGw+m
nH7qnPiRWcpLl64dxCGthw7Tr+3XoObwZ6KC06gZr/FgPeGMoG7k+6dlgt8NgaLkpIVlu+ra5JTj
YkixDiiNfSj5ASqSPB/0X7OGnSSS7psnyYtr531ftI85ZigT26CBzh1TxQVb8rUZ7I9knp9ERrnA
LmVVNWCFSbskK/RHTB7Rr0r/f9RS+/+oE7bchegY/j8aYevuG3vTr5ba0llafvWvFpjhqn9Z0uIy
paXLhvmr/WV46l+aNpawLBd/tWbL/D/9LyH/JVzlcbsSrmsDJOOn/t3+svS/2BukywXNMU2Tf/1P
ul/i9+se7TMppLAd5Vq0HKT0/thz6hH9bCFdurduGe0Nu4vIr8OylkQo3FtK5n4hmBi1pddVVxK6
mQsspi1RQDqurGs4lOP7GBJb32bO8H3E2+jkRXuMwsV8KA+oV1QECMGbhv+yXcr/fOVScsAIqbjs
29L845WHTNUbOWhSvnsbx1lm7XlU+03WLvkVzDSmJur3tBjxnJcARPvA8R9RGNYBd77B9VFPTMVx
1OVAvp/7keibDAFee136vSwx444J6kaF5dnU8fyu0EMzLflciLTdKsaZ2/vPCyfst5M3vNgB8dy0
/Jv/8i7F7+fp8v1I3pzjcCTYnulY8vfztEIIPQdgfXbV8qKqSZSXUlodidp1vLGNkOBySug6Tt29
Q74M6ucEJarXfE8nyAY+hxb7eVUcXcgvblSTGJ7rbDssb85EJ4JbpHmGULw0m4M6OEyoUNOSJ+Fv
K+Hx1xn29/4hD+Xfj7b726AxQxuY59wz5fI8/70sGJvIyebJ8Jj9CyoxE420gPZ2NNHPrgKcXAdl
43AhtsVem2LJaesei5o0QSmRMcVtjlYLOxf2f3XB0CHfRIabakFkjaM/vcYejhDb06TbwuHZ0WJE
CVyH5mXSDtcE0X8qK4KZ0UVNKJmx+VSTgVKF0XOQeD0zekyeTV18RpXZXtkyp4T/CVv3pMXw2EYe
fnByGhgWMcBK4hbV9LDEXQwFRgvpxQ9ePr/JdmGatOWHDE/TVPOX1fOxznrEP/dsKmNeRzhPPg/O
iWBlgspGvybb7iMsu/C1AIFMQThfoPoLMiR9w/mrU+lXC8bmNaUNtfIKAg79GoJ4ZsQv+I/bIwZ0
pPbtsHYiU11F6Zj/pRPzR/HEnEXTPVa0oTSdeq2W3v3fv7Yoz4J5SPp+zzKBCWEGR7v1KTEmgh1D
RHLkgE3ugzD2bfTa4rwHAujso6GEQwSKedcVI4lZPGp20iB+RwstGr6oPN7WZaH/y1Kx9LIW/m/9
ZPOUaVPadC1MmpiSGcHvrxazfJDBh8l+7WUzu8Pe7MvpTO9qC3yZ61pZVcYhF121l9XwrcuM8RHG
6SEx80Ni2+PJjbHyBAhFH2C1vE9Wp0ggyIjf9mBxR0bXIFwiEzCmzpER2YMWV9n7wpwc8TEbvbHx
0NhtFzCnVJJ2NipBEIK06WtML+vYj+c9gLgCjcT4niQzK3oAL0qfl1bzCP3NQ4VSpv5A2wP7hMC2
Dzqmj/aMRoi2gpE0+6Z9nty5O3V0HFpyCvcshzPmJf0ClgFrDGFidaCAmM3VNmMcjRLQ+ohKNkPT
Uhie0STjjDfeZeESuFHa7aUB6+QweSDgImzwEzTVIypIaFaD155CEmY8bRLS7Q5vMfkc9+Xn1OoE
Ts4+51ZtnxGNYyrNqnjfpxFTfxyGu5RYdDJ4CT90u+jzROrJ8X5iYA/Z5kisL5kVvmf5UByzGgZi
nUu5Lus2AiAS61NjJCm+nGWlCR3RywvcFl+ln65tbNOnzK4Z3fvtgz2G8zrWaNsROLKv57Hcxj5o
xmGGWeuUPsvKzGHkRcwqoNvbl6pPTy0byER5+ggGiirJe+qnKN+32fSDOdYSjeE+1RJ3u6yvAffI
2xDxyVtpOZ3qLv0c2Qfh1tY161q8cD2pV+AszXUlAbzhj7do3xfVlqTXDy+iUYMFYZ1OebONE6pz
yDkE/3i4Ju6nTOfh85lb8YYEfcCih9whvgRZvmc5+mfPma7cCaZT5WPYuX/UcZU2e27y1Ltm+nbf
uApFHU1S9E1kIDyZ+kefnVk/B6J0t6om8buNY2fnOAMYQlQwO930uF+m/uK0llxlcNkfa5V+4+rr
oFOciw2svmTX6ehzCjZg3SHB27slLihzzF2iYVF6LNe2Cbe3bA2ev2VvyCRQU5e4ITSI6Kn9alGG
ui1M7H8+SeSfJwmLnCpFSUop07WF+ed9LvSSZOz6GEv6REJ5Eqo9CBu5zqzp1Z3QAWhr4066oOvl
8LQzRcNFgeGhI6zX46HEmMiGRDIWXPMRbg03RlZh2J+wizo0IQhETzWuqLjnSVgak8LGchFZk7NF
NN5RGMTdDadn8WAl+Qsd2g09o2bPREnhLJleffPx/lQTn/DfTlHx+xTuvsEpxqieyQeAmvrPYsBR
sZsHuKX3LslLogihWHLCI/dZmZwTp5Z0j1MIOUsC/spcnyvchN7XxUcxjAsRwZXuUyQzCBPRAOoT
Cu+mqhNWWzbPqy6wFIqPqvxAM/qpHs3skk22/V/mC/Z/fH8WN9zlciuUqZnX/PH90eQo7BZoHuo0
8Jpe0YVbMR2EaqJ9ZpRf0qx6zAS4OhU11bruaBIUGLWqlnzkMHtORfKdzki17mpVUGXWJCOF3VsC
qnclaa392kKQqVtIvHr6CjaW4tg8KM/9XFvYaUo7+WkVNlCDrvtcw+066yH+1vUm+M3GvVYul1eO
Wu9hFuexbiXqa2xe9/rViM0vQTduYPwQGpmTV2UoL9iE3Zgca5MxF0q7eN1OTk85iMa+7vZOM4W7
DuP72pzKBxiT/rMC95yZm39eFfbvo0OeDE48JempWUshr+5l/t/aLhM1BD3FMWQmzUFRxRF+HDXS
gqR+3KNx3LaZPzw2hjU9dpaxr+K5f9VkaMXkED2PuzrI6nNtKY0+yux2ohqRxU9xdZg7IzlrKB2k
zzcupA4qm2cU25tRWurdhhg+kLko/WHYl5n6jtiuJ7k0g6CQ+wDRI2tvExa/vxedQYp0NbQs2Iyc
Wh7AQShcA1oVm3YrTiEi1gkX7catBNO1NyJdEV0d4MioIDi0iBfrJZ2vl+bPf/7w7i2g3+oG5v/L
dmKB39DS0n/MXZ1hLLuR2NOdRzF+zsfxC172cBU3HgZyi8qstcTpXukk4qWSM3qcqDgm+gm9Numc
hZRHFddbHH3j+Z9fmlxWw+8vjV0OqwjydNvylPlHSeMKq6eZx6Y9kJ+9HQv7koYYX1vaLQZNRZQ8
wLskYiluPONWOOB4uGk5XlQ8VuoRe5j7UBbxOeTABF89vxWcUuD3XuHyVE+WH3wJAWUAGI+uxjww
j1JNuVv05UVhglsyacJUouu39QAcq1LmFTah4sCOadUaUbohxXAtfCr6f37bf3TClseZd2ZyBdbI
PxTu3D8quU6WrctYZ9dX5UvZpu1+dplPwaLk2tnt84KZCoDlTdZ1Z0Tn6kTq4bacA+ttXNVoendl
62tMXJW7M3Ct792EMN5FlFRF5cWnyWjhpX80ESZTCCb4SOf2Njh0Ycis7FXtgNsvSOtWGAL7qD97
gfPu0Xnd3gsUrbPimGaSZk7Svuqp2DVhcDbNbAk07FFApN5TnvWnnLwZms/odXvP9Y/Ktx91khfL
VKjfRXqKiB0EYhK0lG1NCbI9NobqKZgu6FGYv5lGeF2uALIHG+ihG9sz4PlqkhBzRlSzGidkeQ65
B+5ULuPF3Lr885dwH5j/9uzRemBN4LCjFaEc949WbsJoVw5cGXfYm6IdnQIyXTEz+/LoB0O5q8uA
SEYNYj4rIX76WXkOSPEaakJNQk02266Lg60NdgZrheHtBzHaZw+ldJ50ryr3rW3WI+8A3ULqZd0Y
NNkT11lbjXrVlQ94AWHMg6p9ChbktStQu2CQJG34oIq7jVAY0eESvoS9Afnf8eAFUEESpXlF9szs
qXI+W/w6d4Ln1BU9Uyd8dqJbhi852XpG0ABxTRmLFL0ZnUeRAs6w5fGfP8NFpvT7+uUzVI7jCDpy
3Gyt5TT8275sGQ0oA1uMuyHC1wB+GJZClxwDU77EswQZb5J1NdUOnnsM1S6A1M3kh+pY9Bu/Nc55
FvkogBK9x4kKm1O05W7yRm58VQri1GxeEpeQ26yD/zcuaQlMkbBe9U1+ApIHRAAyELzvhcfpA59V
EUnJSdmVpCJiEaqwgW3o3MKZjEBemMShplnsP5edzzBresL1BGHIbb2NBSrG84pbnHffSa7eOake
aORzDJajQUY80r0jSDl+MZcOQ+dv3Bn5fofuowuShQXxv1/avVaUJoMKpkbLiR9tnYTf41fzxz9/
9JJH9T8+fKpkDyKdFI7lYGv5/cMfBNrlluJsZ1uEjgcFvfBoIuUhtFD+h0kdcS1INgp1OvlBHJtj
wHvRsidNVuT6omWbExXimsdC6/HRoA11wjvtXxG9LH3sLjzGHRefUk3jI+ZZ4sHtzDxWvvYuKj52
vhNeETk9pwPpDFFbP2EMCvdzNMI9ZKq370aHjnWnQOP4M52ASW+SIQhxJSKb0pPJ8bfQ2Waecu7T
c2ER0FRR1wT5N0jl5qWozwoYyFlVdLED+J2IrWSOD1W5l/trqsyamC7Y/ysaLPMJIhST9LR9bhrn
IY4tJK9MzQBIuNCIHVC2YUV6YTHN9b6W4ruuZvfx13urIn/L8eQRxQRBV9SE1QESBDWNFoVxgLd2
uOA8+tSP2dyXK5NEmZsyoRnjsRjxxozx4f6J1o26FYgcLmBZYOnXZ6nI8olD7n85voS8moYLZk5z
WZY5MXUf9/8qFhTO/a5OWvHm/vEOgVkfEpdADTMkuBvjTrCBFl4exrnCOsN7xBi4BRxY0pSbfbJH
cAa4yw1omIP65pu+u7//Qf1UvA7Sa6694cijyXyWq+mEIw4tKycQcK8e3B0lt8mwO9c7OCYXn7zw
A/kx1lmE4xeztA1IBfHmfiqqdCb5NAkWpEx1MNrU32LRAM/mT/rXlxJIBjoQ4+xdA5X6tWxLUpVb
U+zMhr4/xXpDkrrcMLoAeINvY1OGWM+DzEzA4wd0YZfHq/Cd2yD6bwlX2yH3rOc2Uk+oFPNtz0pe
2eqqyrn6iek/tsVVNAPxHl7xU4Vhf9YZiRF1g5bc5KpGKaE4esYoj/aOgHCGUsEw6ycXm/iGK9Rl
7hkpFxiFj4bN5AK5CGHsNtyn+6uPrFOgZkDwOZ2x+zJpbXChWUNB6Gv9lTlFBMy9MnBeRqf7N4O7
76mhX3lyK0nUidWlG4WgnsYEXZN7Q2NGj8B9E4AV/oXjIF3vWEqYpG0+XgNtHCJdfuJrvPLGk1vG
2WCQ0vCYCxo1IhqhI4ZsLd3yhTZ4QbH3wJwKsImxAggNMXxmZy2oVc68kQiRIiecjUwm1Q3x2ejy
+Gy6EIesCLFYV6XuzzRfAOrJ/KAM6p7GnoHcl47ep5JS3rSN48QDB9ui7za4m+xt6Dkv4Eeri8OB
d/+6sOQ09CzcjxHUyHM5plvLIF3BxKh6NYtuyU/D1opmZ0rgU/Dc35/GjnvGbh6Z3DnVIoFo2uyU
mSOnHDHPsRWFD61W2/s6KU38jFbcWMciaA9ycTvw4F6tjnYXtgHyDmsffnIyfTbDEDv7smMhgW8f
6MawxS/bG6kgPOiDqi8Se9iUKkugDWJ2liW9s73/khzkQts51lPSfFPmQx+W8iXNGEnqSbGmu+Sv
iigYsNf9i5W6xqHI8MM583QANiFftXBOGSLGNXx5tW1wHGxF2/0I7DRdy0qNj4SLIPvM/U+2HzIc
9CissNKW+ywEGphwtdhnNk0F3JIMld1p3AcLn7RLkg3A5PClk8ZHa3nAbQxSZA7ad5MDo87T5AAA
3xpOeXZaOiyl10AVI9PuMB5QiQFBrGRwKhfHnubKusOmDIIiB1RA/V8yenNQ+NFUCytVEO+mvxbC
f0PdX5zd2Vu4H6l6rOcfqaew4JpDedJVRaSyG31JzX5+sMtqDQl8ZSyuqUF5kJoGeiQ9OaHw2hDt
GsCoWsk0tQjG4ACYnudXUdH1vSq2jiw/W52J20/2EN01DESO2fRKS+avXtrFrtfRSG54559923ty
O1rAoJ48YIc2oRe1sxlVB4ZinvGn0VszQVsfjQwVQkWiDN7feFMYJulqshFP1gSrV7K0g16jpwnC
qX8KRtwgBN5h8roWos8284ypHbiPmZy9sHwhD8F6dWsAjKGK5NO9fSA8SYawYzzXHpFTI3ONrfLT
5iZjvOFNneb4O3quwPmEPa0Fa7u+/zYc1NaLFd1GBCaXMALxQw+UyXISfRlrSCH3F2WqQG+xXQkw
ePNJBOT0hna7abgu7GuvcA/TSOSKbiuapyktv/sGEGaDia5kWNcRFiovyg9OaO+4KVOA2OEtibRx
zEh92bhMnE8mA4T7b3NMFwi0r+unKDgI88Ez2unYFjHRFjNy2E4nn6zAPPDFUiBJ4xbR+ztgbDE3
A+bNLWCIvcSIuXXa3icWjEl7JwaouhTuvEJ8/qKC4lsuSRFNOcqHFETv/U3eN0Em6D9joCXwZ0zj
OR9gZs/mWxnL5jyTVBYEtHZcqyYyt+Ceb9lC4ridCoa7pnlx03Z8pHYOHph9HdQ4j1czr5Dq0JO6
/1GRE34bh8bYBQb93ap1N1MHPjoSDe6ipQckrEYjuekObo1XH7H8mpb14jChdziXP1DB1ITKus2u
0jgtAkGyl8NkaW2a/ZJzh1MVolF3lDiImyxC291TnhTTYJ6pIRjzD+m+cti1NRnZELEX1NlQbryU
qqIYVH8YaWxtMYa123hp3McZYb+GKd+oS9urW+ZfHBN9uKTXUpW14tbRFDRfIfvNcReeiUzxl1TZ
hTV1yJrCfp/i7OX+xkqr/9yhrnqs3Q6P4kBZlSXNGzo5GCIAUlYOg41VN4KhDhuJ4n75ZMtWeyvk
nAiJGphzheCdWkn3CYzJtK0q90cu5DvuqA9yl6PN/bekhUBhOcb1cehdArJiI3gmOq1tXzLUM6/D
iMLETfNkByqUytycKQiwnWG23XicerEzG0er8N2dWvZGCxT3VYe8Cvjxn8Opogc4jT+jkIqSTQ/s
aWWEGGIp2Rpqtww7LrSsYUAcwCZA29M5ilSTdZecp3IIT0EOhk+WM4dR2H9r8vx7kbirUfXGe9zv
6LsHUFMwjmovgUtgdi1OLqUv2ALXgdkQLNJaxScaHtsxGz+zK3ZoVzFMTX423BBHFqxzjGgQR7xD
FsTHVLnTg7a/dhUUrrHqu+fISNbCLcttK0I2ZVydSGbBq4Ilavc9RrDt0B8mwIOv6CnafZ00nwtl
s/1NyMLgEUMAith+ReVZnAMzRI46pU0t2InanlZ0UszjzrC59IyGGz/E2fxuR83nRJBE6Y3uDgG6
OjqSiwgLY1opr8i+FvF4y2mKMixK5gu5slww25v2YueLELC2CnBwonVGpFTvhcMCKBaoVLXk+7QE
jXKOjvmRzom3KxrqolD/QHo4naOQoeZI2/MQzO4uiiFzAqeInrFEwX2rTiLf02orHq1hxPkexA9l
CJGFQofDaJDPutP5C1UpdTVWKV0k+TPRo7fe6LB4l+bHr60+mrpDYsEwDj1GhLohAaksIorE6K9a
md5GhMB90gQIdWAgOpMjOGgT1mw3O9l3WJVbaPeaxEdmK0wYcJG12ToIQ/cSDOoUJFl3LFTg7O8/
CgIImcsmQW5OYMXV14Ar1uTelJOpY27G24SVffJHEcM1gxrqRojsdTmD/wQdzhhhWNMc97bax+zl
8BStc9OmQVCDnGdXM2C8f4KZhRAvcD8Q9enLYNs/PPnFxwf6YKZcgtyJ5E23iIMrPQMiwqDlrUZt
F0fg3swduaeuE7KJjimp2ZukR08VVgYlGzvkJo9rnDdJl9MgSLchor2BtXQu4wW7lAmMyHgSq9E+
FAPttCoFtNUmdn7l0PcOBI1/u++SCyaeny9PJnbEKXE/D+xbDxX37DU4soHNmt5wGrjOxmM2sIk6
eaqqvjlWKUcwFFR0iC2mHs8txAaeIbIqL9jNSy/o/itA9NBgWr4Tz4zUkd5g+ZFyQUXjXpSgrmI4
nlm2SySFDGFKNTK7tgPVFVlbtPnJIc5EsiaGBq5hKJI3G8BhZcb1T+b79FVztBurPLHV3mi7r6iK
yo21tEbuzxImOgMesSzoN0I88dEhU9Sz2ZGKm1ba2kU8wdAv9E5HDZmZ87wNyjz+NINAC0asFez4
Bsc4P7L5boxpah58g1zMkb9jVXplutbMr0rLrF8k/ZpiCMczLLj3tKVlwcWF6HSHGHgJIUUb8Tvw
2BysMR7JnkhycnsBzM3gv/alXxM1lIcITS2Zp8ekjM0VGKHwkhnDO83UfZmH/tHTw23QfvRiEFaF
4OMjq8bwxRzTYZ06ZGsMKgz2QVEwvCW7cAh/3EulNIOmP37lDfs76DDvdTxG16DJ92jG4l1SEJwS
SEcfiBt8CETHaT6jFEPmOir385jSRJfq2RDJe7t8k+BC3yF3yyvF9Rd6+UwkKH7uW7saZrkObUce
WEMXzThj00RaHuFg1mNtv0yNPNzrkTZCAYCi9K9oGs1duTxH/pCH1xjlDqWs8wB2UbxOmWdhSkfz
XnRedpO0lfrYyx79EH35vXiLFXxP5eTDrcCJjHvaPtaO8JE4xN+GIH+7H1+UzxWsFOep8kwNWGAK
YCnd7q/DiMUlmOqRfICBq2PraPNoHpgc+pdiAq/WVLRDlu3Bm6o3AklspLrEMxEv9Wksl2If2ROB
PO0+1VT393vkvZFels4inhiSrTNZkoSKgfJz6Wqk4/hvfdJgIjPWs01xE/TfbPBbNpkxxugGx7C2
xPnXvalCrzcl1Q/pFpK2Ix/omDTdKSbJuWNas/fdkhBdjw/YA2BM+N/80M7GFj+phXY8GzbcBopr
CvHvfnszBBTRZhqciz1EI/BEeIlDpfGWz8o/z4TuiLgSpySdN/0k0k9DM/DU++AA4hT1YKqtNw8D
ErgljVv3cfJCeSK5MDgbSFjYXgDku+7erb/Pdel/ynuFvJMmq6KOSZTDHipzMo16e1+LklsS2Hej
EtnXJOfmhhrgIxjzbwF64Xh6VP7QXS3hkhWTzNaraI2fU0SegonIA+/WTLSpM6sroqrHyA8AI5bB
dAYHUaydQZfNXmBKOvl3EaU/P9+rSKbO+4kW69RxJooKGnMP5WpfzKZi2bc/BysaDoCWEM20uKUt
iE4bkFQRacWaC7QP5p0y7nEk9uM+Qolq5e0htxwLP79iKOlfSjJYIADDevR6m90laQnWni5cSukp
kJOdQSB6HZcP1fOSL1Zezjf6yccJTu9Bg2TcVZ3EK9ITozcSH/Tgzs3nTBMtft8++XspzptnV95s
oqu46tAcAJ2BsoN4Szcxw8fE80/SJlBrmpIHz25+NGblvqQubFaOj9NoD8mNeQLVbOZO4I5werrE
Jq4RXEsWZKn35eINheSdvxqj88NAjmCLoDnBNZApg4aaGmSXFeu5JsaKhvqYpfm+6yfJXj/KQ9da
ZKJ0zi5a3M+lWARFdvgDg2x8KzU7+r/vPoK0NNLLi70YjAD62LwpmaGsZDChnyg48nXQpjergVpX
cp1tqrq5VXnxwwja5mLi1EuHgZakZzIODElNmAryJwcoSqoNYORCr9o6pUIAZrK53euBggW7LSoS
2kAWZTuA7AbdoTZbHPo0jPJptp/HekT2Om/tmkytTIxXHOs8I2V/MICL5ZVCp24iQnA6cRxgmB3k
ojR08qUunY1xn7Q0mIA9YQ1f1CBtXwSPXlVcHWSytc5vuWjTFWwzokNjp90yVxaU4k2KqGL+OmCx
CNz+yW0ETHLy2NYEP5go/mJv4/jeVzlSN0dsgE9VR80cleX3FojFjvO9fRt7GDJORTETv+aytB5y
3X8tQsLoOxFc4iy7VswFH+/XMWEOmFwN+yPPZr3PTHmNHVB+CHrW8STzPf0zH6lJzEe/3CvlIhBJ
vfJpsKV3HF0oQJMhH/OgVXvRWNnBy1Lg4/6OeyC8naE+DO1Hbw1UC6F8wX7xVz7DUelALe7mYcg4
KmhiNZaBD6Qca0wLl/vHmLabe0NVwS9c3ZVIuZiS56HG1QhTRemqfbsrsAwnrdcl+S+rAmw8l2MZ
UMSj5UwtDb/bUinLExOEm/jNW6kEhZwDI/euObn/jYmW9IKWb4iaJjjEHTatelfJ3j5rVDrBVKEp
RsRtoCD1IaUyJPLpRWTHsspPIsmbUxnOb3Xl29ci0Id81u5mHIgJkMTeyw5eKqOM8unXvPUT4Jty
jyMaqmfJ9cgKOzq5VfDskTjy3I0eYFrWK0+mBuw0fvEc7+YmibNgm+0dBS/tlG6Z6LTFUyF2FjMY
ouWrpyhDZtCTaZnL4SwJrVqXYWHt22Z8Dcwwfyxii+Sk2N6gLg1/aQlcXY40sTyiXEpj2Dm2OJJc
hKQ8F09NTq/cwT+++yVVqrhN7QxZkBwSs6U3raHBl4dcu7njMKfAoHNHvRK+JdnG3lFGfbIkr83h
77fAHVXF8MTe8FTjUN2q2B4J/lj0XmlrP3DhiEmC9P2tK9qnAcb+4Ktw78qBTYUrSF0F8RYdCPBc
5taQhVkGWQa6AnLNJVLRE215yPCmS4xw9pffWsYNBGa8SiNindwF8GYYAaVebcGBs4bwpnn5cG9o
ucWm515s6uNxJnRvGiPCXSgrcfHG9n4Wzs0hTwzXGJiT3IV+F+rpmT/aOqthkUUsj1S9LL94WYjE
zgWkDbBSgil7I2vHvpLps9WZNTyyXr/SgkWCUpd0tGYuhaEXnnNTwBOm0bIZZgYn6AMe25p8DGxA
54KW9UGUilFNXTlUZ064MlsdH1RLmWMLVW1bUm12KsfB1htDsqsj78lb2vreokq2B3wy94vF/R9u
2RcPTma/GD0QarfxUGu5c76Ns+DSeb46/4XRVB9Dg9aHO1pLTHOPv6yHm3YKbf4LZRFdbHbe5nMb
Vd2RzheGT/KBl6as1b3ZVpldsyrDMrULIuzWVhE+k1i6vvfIMkXCBW/RcXW+FkjhQGer55oL2BbH
KbRseyA6XInk1mfdD0JluU5Lmd7ChKQ4zxiMTZKSmVgI9tQRUe8qqiz7bKvyjdlJiWmM65gMuN17
7CwbzkXmjIkkiYcP5mEiDHPTDGa2L5O0IfUJEZ8zcRsOEbsFh9EZdqiKTKLQbF4OkcpH0sIJprSs
Ygs2ZqlXU8QdVAe4aJOtTUjMc71BlfYtiYv5gGxr5ViFvnUZWeBLu+9I6AgtozI8JnIiRSsd0BwW
4sH1wY9QGNmLtZOEP8bB21y/8H6CbWG7zasVT+lF0xhezdypXm3hq1Obm3/RcNgZTh99ruEor0O/
DOEttzBptLCx2MHXqTXlYJS19jZy0BkSmNSiFOb1gFp9g5sMYnRsv1tVb4L6G3qy0O3/Rd6ZLLmN
ZNv2i3ANjh5T9owgGa2kCE1gqQ593+Pr3wKVdiuEEki7nL5BpaWpUgDRuMP9nL3XVjdRDq5dwrO4
GrFOx/iHT2kQ8knEEGhBXsddLRGgrcLdEiMfH0kL5QlJ8P6wfM2bwN+evwoQ2VLElNYPr2peu8yS
Vk1Y1esEOfqa9k+El4fnQZdie/7mhFpU7aHI0ZtoXz0iFe7bKPDXg6H8flmMwENnqGPZOT/lWA/v
VVMx79RW+0FCtLOt83HaK9OTn5k+PCc2VqZg4z/qwFxhQj90U3rfMFjuQycDEV/Cby0Sqz3GQbTQ
EKqGawrC9AFwEvkmJng5eeoyFl/sER5ItpVhTWYkHRDTfB7bFPRBxbgE3OgVsdJaYiMRIPhOy0Gm
uRG85HGekdP0Iayk9C7pNNIYxo9aqZE5phTps5HS8swx8yLAY2fKv9yBwNqz4S2f3FJa5d2YCZOO
MVtWl+8MDDUFLtmtpPoPNBbewS7yhapJ6TWES4pgbZqbxC/KdWYAHq1C4j4qNc75T5x8q0PTkjrg
xqnc6/eF1JyKtHHu3cD80aL3WDiEn6zjWCeV3BiSEx0TZFWZXz4OMTioDME5rw1QTLXj2bVQ9hfU
Va1NV8pvpdZXWzl16iWZnuQ39OGvLLe8rRcMkLh7Qmlq8lnPr8YAG9hqB9Cv8P5XZ5FskVv3kjOI
u/M+qjGon7Sg4lwbBmTrmz+EEtNj0F13da6uBoNeb9AFfTfzTL/3wI5SjB8OrItX/djRwYCyPs/C
uc4SMqrKaCuwUC3O56rzSjskBg1SzxfuUW+ZmQkS6vimWd9B4jt3rBekhkl+7LLkuvMqDUR4U9Ai
ugU0zUZnd0W1CdyDosreJvEMhNRdte384itahW7DNGXe9wSYUW2nVAP/O6G3tVJ8gEYKTJBFQZDZ
g1OXDwFo5GUj7BwLvBovNQKUXMi5tPWGnAUFLz+k83wZufn32jXCHc8Gymsuf5Y1xphQq8+CiNyV
ph4Eovl7N0PbaykuZUMUDhsKXs0m9BuVznCf7s8SQqPQ0vdaq3eeVub3hZY/5FFuHAgWSvVlmtoU
7o2XTi/ECwAje9mL8qXM1P4lN3ib/G5tMqfYTVN/MQzvR4QYY4FAs9mA090VHbMSk/N96eqfz4uw
8yurgFgNWzbXmbHz4iS9b8BArgsLkabBN+08UcCdj4mz8O9bkb4lLncmAYrnhkTAUsEq9/ZgvmZo
0td4U77kLD1POoKWVRo4v4gaSdbMaDAyM/dLS3hUSW4QQiuxMaF3roDv7+TUkPG2DPoqq2u6Agb2
zIGJHL3UOlEguxSal95RpGJ+He0iSh2/uBo8lEgHeZWhEVw2uW2P3xV0gSSEQW9U2gVc7H+8uBQb
yvYJAiVPAfqLUxhNJcZaL3toyAcrY1jrZ+2zGBSUtyby8jho787vIjNncxcPFOHHXr3tu4c4Y371
beunbzQ4xFMUjkirArgHD3C0DwOgXV7Ft3Qw5ZP+tejr4V4Q54XPgA0paZjHNjDw/I0S5dYtyWSM
fUAWg67f1xpkPV+T4BRk1r6JRLQ/j5HU9/cmVIuVoC60Oj838LRoO5IMZ6IFDCDOdrbt6N9ozvRt
vjJKTflqeQPZFCoFF82OwY8jcHXQVDDYAJAoWWid4DBsUz149RxVPQbjP0och1kblYfAk91TYd4j
a3tzaWE++7D5Dk1U68uGlPHwpfCVl7MCApAxVh6Ub27m0ouVqXAaYbuokc9u5L46njUOTmX0x0L/
ct4PtNZr5MWjrYQdwnnPQJFgFEvFr5JVrrvcXjrFwTP04N5p+feBuBvipljS1xT5T6ncvip5o30q
3PwTW/N8TTCZtyPQyFoYmHkWrkQknOWE/AU+/wbfSj6DGkSvteXKn1iM5DtHc51DNWqnIbJ/KYJe
XmYUa3y4n3d1X321M1+8EtD8OHglmKO6bjYQRrUDS992pZDt/SAJviY4QR9DRytOVl35aBvJsWAD
QIbQL2GWyTFXMHNX2L83FkSQx1wRhzKQ1h4pfQR2WfW9MNwnr1IPCvPppyar86VAzHAs/MhbdBJa
V8ct7v24+AQgrtwPNDf6sctBxMYqYl3Wxb86FE2P5w+dblB7ctXwWfFJmKv8+Kh07Wcce4SKqiSJ
Wd/7QDGfrLRZ6BjUu1Zd16opVs7wkshFhLWVLEJ11HTlkXbwBmi2dmDsbMPbVE2DrMVt9ENGI1mC
SPkp0QEBBdTaWmf4fm7FU7jhbfPr+0q1UarKydpnnflDK74XVklzw8o+F14EUKMZ3QIk2Nioc+7C
Mc+iGgabsgC/NEf9FA8xfTZ0JI85Vet9oo7SptbW9uCPiNVJPFILJAW8mlSpK4WQkaU6tqpAiRd3
ktIfReS/ZGdJylAS2DRyg2BbLPNBTh81iewYedwXgw871p71T2h5Be3b9B0vD+QQETk7Q4BOqYdy
Q6I6zXGNhYfd9GyxQ2RZJr24JU2kcl26UKeqUP3pJGa11UvNeySACXsVGFLT0b5T8RHhC5sJkjYa
Ag6QZzePauSWe6NOMd20JF/hBM+OYefuA0mnSBVCXBCSah5bVKGLjmUECwu+4bmUkbiXI/rQxzU7
dJBh3bM2XoWuQTiVbFEDssbx4fvioI9B7ckj+qAY4mih5ofE0vUvsE+zhd7o8iGSkdNKhgi/aA13
P0fo96NvDO+Z6hJh6/6KiroDk2/IAYHqWOUrfOaJwl4Wx6JLwEhArjFhyCdFB2DoyGxgA+IpBUFi
2xJm016H8SLZdbvS2lq8K/nwI7dbpnnkL0KX0I+VNZREWiAbJ7XKH9h3upXXe+kpA/0NML0+uN0I
g+HsC8cmnidTDGV//vtFTyPDG+nFY/yA26DdkKPvtYyII2tcoCU5nNgyeokRJh2iWr7HSGBvhrqv
927nPUc5Wx+3PWvsFNSW8PTVhnz2cyXUlRq6vzS1ms9ITYwn2Q7Nbd0TkHP+cZ5o31uj9/bn98AL
2bQnuRXtMxumo7D0fNeDNpflUjnijhcPpN54QDkcsBkvrdM4+1ErDRFdwtyXDyDVaE21Pbk1sMRF
i4UDb+1PrkTaEpOmbSuScSLDTuCHV/3B8JN6raTIB7CNLUXMhHeu5w4lG0Bb/a60RQelOczf87r9
1bDvIuCD9XMZ6cqGTGGkmb6F0hII2k5BIAz2NcDiDoJzg/NKOzq5tkNT9y2WCNlTvd49JANZdmWY
RyuXGs2yo2DxMkSUUkKJWLbEI/mpAWyOhPaNmDj9U4sRfGgAY5iJ+WBQNezpyD83ofqkBNi+dSwH
5LcE5i71YgMfWW/DhNYkpiwBqDYxHsQ4CfputON7pe5dGmpJ/WhGh7rozGNRNOUCLni55FUoCDIl
ZsuGr9RkhUX2dVZtivbVoQAJjyjuFklDA4XogL0mhvbJ9Glc9rRl46495HEFxUZ1w4dc9CvD88tD
SM3otxYvp6CyF9THsgiFFPwKr4chwwYhUJ3oRKOqV+LHc10GrBARredmwECrZ33Gfzqfzr2Dlq3E
Uh59fg3Sgt8vuWd19MayXFuqtvJdDFB83UyVP+MlNlY9KTnL0jI+nc9VFMTC644bbuQO6PuijtPh
wIqIxe1ZGUecuLQxx+U542AMFlSHNTkr6i5qooe+bane9OzxF+3A+6vxxSdDS33yweA+SD90C6Cp
URjPNE//ydxgPFOfUoSBCeg2ZviS6PpWRPXeJxDjILVjt0M3CoG4gAoodB3I3HH9qDo2cz9TuYps
81WKxa60qYkmhXWgOIEMf+wTtlbNlOoG0r1Ka+CzWdCIM3umboA+QeOQS6VB4LD0DnqYVe8KyfgE
zuy3vADvBiKHsXBpEFV6Jo7rOVvBuDHRIUOi3bh6VZ7cjDeyVJmT3cZhIzH6AJI4sb/gp4vb+NU2
TBhphQq9FG8JCaGk95a9jCBPEIc1LunO6xPBhx0aDZLrvK4slN1DCY+cf1AO/pF3zvDgh+JFJnJo
I3W4glXdpNeqq0e1ttcqovS9TEV1SQvXfjBBci/P74HZhc8wEb1Oj78L4KFZ3aO5c6p96VX+0i2I
UBSO/dPWahXCYHsfUVZ4je2xAsoErkBsaRW3fwywzKAyqLVTR+EAqiu1vIy7W9zno9cVWGG5s6z3
IIEfF3bhocqqr/HoZ0SeUC0UwNJcxxCXd95YeQHJ5GtodNMMykjYN7QKmvcMV+3aU5Vqb+iwyr08
8u6SJvh+7tk0Iu1Oau24LA/UZFemFpIC9YnwtycJLv79iOqFN4ZsvLayHxLTw8HwaEsopf910DPx
JFz1u9X8HHzZ+2Z75V0wrpaqik3QYHfZe6UP22HcFLokFfHqBhENFncZt1Se+sDeJ2n7g8Z0v4dG
jM1Zl4nCrR1QMoKaSdgwrWnFGM82Ok+zODIORmv8Qq3F9EqnGMGPP4wmJJ8ej5SuWxxrh2JUYSKA
StZp4jA1eLsu5F04qxDP0s1ai+8j9JN4KN2cKQ+dmJPp6dNZwzn6A9KKsHcGPclO5aaxhDh6hls+
KRi+Ut9FqGQhFGp6vLRh7WVbCrQBEBUUF52BjodETFi842eMR/QUwahXQzaknhU9De1dPMqIC49F
V5PXb0yhCkZUnfbkWUaJSZewEw8Rea0A80WGW7FCGyWzbjHm4/5vZsCQmz0IOV28+mO1FKQC57Eq
ZSHbJIBIQewvSfJNnlz3KGQ7W4ElIaDPpW2BXTI2R+1vL4W72gn1FUIn67eO3LLROtg/mQ/ZHKcF
Ramx+1hnKH4QXpV7V/GPhdI1JEJm2ldVY9MS9TuC9ZxdYnk/UBHjUG9U67FvtHwRVgEMm0jyj2Rf
EfktvPLFzLWfbiV/0yyw0IpHWg8N9W+23Acny31XrMp86mtRr4fKekg0lLlK1Uovpvf9PPy0U9Hg
7CWv4ptswt1VZZnm3bj2wBUlr72k+1TpIQFTMkHb5DMEj5mZvyh5ZS9Rhf/Suy7EmVG+tJLBMsR7
lqH6/hbUlwFe/XMOUZMcziNTQQQ59oKtO0tE9+fJR+JNNKpEO+V+EP/+eyY6Lm0g9jIx4HGdu+QR
S3FsFZCWO3TEi4Zm6Koxa/QV5x86GA+0IBDLS++FKIHrIHbYBEIp7mwZrPkg1WjYxweLYL85OGPL
MijZ44CtJkNF+pqE3WdnXXZK+1xI/nA6C8HPqw6yIMHEnd1Stc8Km9QeRdvVDQTsxNEyJIhYsDWK
1Xd5F6D0HmW5PVGVK0gQ9QZjycKtMEAmHTTGsatf98q7FDgbKa33Smpmh9xwzEfiVygb9NJ7otfx
AoAOA4BK0pGt0LDISAxZE6It7glFy5aKOqa80vQak9mZTCk8P5Ar/JZabnSifSjAbzWkbePaTuvs
/vxZ7Wzpm9z1xbZLvO5Yaz0qj/FDVXasGP2IMmeVwwpL9OY5ZKF7+q0ubuthK9jKobemE+6mdfCc
NxaB2Ojo14mxaOOk3oQAnw4tGU18GExvHViNuSFvUyO/pDQeG7ST43IgHmRkQkO7Ki0auKSN3BMy
EWFTNstdKNXaY4pZxe+lH34Zxm+ts/L7yl/4BDG8+GMA+tBJDdo+BfWEakunkNzwJboEiEHCRGEi
Pilhnz74bFlls3cf0vExGN8smk6PodbSDCnQZbTDC8IpVK8yrknYxEdhB7/G/7UaEQcoZPRnPtzF
k91CtNBaPWAEgJeKhyoHn0IRBCAdwVIvLlnyj0NISdog3U8groG/n27rwVpTcIbiQ3eW/FT1U9Hs
gyTpt2Qrf0JNTc/OwjRBNqc4limhmERX6hhJBmfvUmgxPO2ILr7apDqbwSxsk33kD4coqKIDlN6x
6oENaHgzwYehonkaHEt6jQnlS2J1oD4MIMWSf+mKWu9jBUHeqM10Ud8laEjhGjRHhkdGtaIXq8SO
WKEiDV+Wah2D1csPLZTDhYH4cR9nvnwq/PRzWTsYqEX4att9cAyjwFh6IXsZugnZiXTd51bF/GPT
iduiRSEXkM7fxjSCJxhY3mvmfWK1TK4KUfL/OjWIdDzvDBDulUS2QZwAm1Auf7+LwsMISQS9t274
G0TMS9TIi9RcEjV9KmNZ2hPdybs17oBqbAUbwmnY5Ak+TC7kgT1US3ai9CYkg5xRuYlZPLV98QSV
kq3M+La3CP+3aYCEQrYlfSEEeprzdGlWfIvP73xbgKNyUfksadC4WztQwy3ShHUYtV+Dos2eRQwR
BEzK4bw0InzDIimmBS6VoWf0W0xcEPT0YwLXcetD49z6De4WdjufRmLwhq0JkaoewW42pQJ9WRL0
hPTMVx/DujcWWeDqR9CARAjH9Y4FLmnpUU5YmCUfbJpc5wXYeSKD6YppamHHvX9nFqxsxg08NMlg
l6D0QfYjn5JRiA7gRFrJiDsOsvMeGLFF2huKa7n0us15E4ezhCA2Kh5PvpW+6ajNDKOs7nPvYA0S
YpdgHZWGsddl5yBivXph/XCkqAKtFYuOLFF48RGg0eSzZRp0GdlJxVHtumJDPSpCQUw52e2kh1AS
0ppSSgiF5a6KxT/npSrRdHeBFDekxRJEWsunoKFopFYQIHuhpGOb8C0mifpAWalZIrFjICa9+gjX
PuFzTHqGR99DT161zqzQ+WbA82MVqGJN+UcKgh/C0epvWVksJQvTlNCtZxRKFC/NDGJ3pP7U2jh6
bOku+blMFLFabo3MIHSuxBnmSx2y+rZMQPPhgh7q4eip9nBqFDI+PByzLYY1oPdRvSrIpUfa9xpW
SvhkSHc01k6VH8bfJQQlC80ZYE1WPZueeIxlplvhQD586PIxRdXRfvVtZhzkyiGQoUvftc5b+zml
ARkRlGlG3V0RVOmKOv47sO3RJ9ofPCfMt2e33f+J5PX/JRx/ZDDMM8H2kOD+gIKJ8b//TQWzzf8B
5iCErsEmtGTNwL74mwxmWP+DBE6zLQzffJZkFbf/v2B8VYemLwAsYitVwZSP/9e/YDDjfygv8ocW
LT5oUYCW/i9gsD+5U5IiNFPTzd+eyg+G1YZSrChS0e5KT062jBAWAVFpLu0x2u7DrfgLFOpPmsV/
TjHxFbsoAQI8it1OoSFLKYoFtua48TUkwh/mz/8cfeK4BahCfosI212lJNUTHyj9PdAiqLi1011j
WcycYuIrlah5Bq4RtLtcE/0pJDqy3/YhezkkG0Pzdttdmjj/+7Ish55w613upVW00diNkYmuydm1
q5h7DOOff3jSbAAsUzZUUDkVX/RF2iT+q+8ZoXuFyzR3/NEa/eH4tkITo4w6c12BUaGoPPT9F08x
utPl+zM+z/+41P/znCeIgMCU4Lt3ibkuyiRy78oo0Om3y0X5tcF0ytJctA58KlGZ3vLyGeeGxsjg
+HhBoNWsOsQ4GBeNCB6UCOYHHKjxvGqEtvCKd3zuvk1oFKUh82q5iUGIfNaQKeEPlI09emVfL1/G
zI2TR9f0h8sw7VzOCFIz1rXItKNhS6b1XEmJ6A+9hcNyS0XJIHC8z7PnyyecuSB5Mt4JIsoaczxh
E9n4AlKPIKelxkfSv4aN+PurIE+GvOUPrVzVuOmtqCddyiEUCvMoBWVHB4idW6yNtFKPupfL1zPB
9P/vqzdFEGVmXIZ62evrmnzGfGkpFsIaRHm0LSLpvcYTHqx6re0oufWmdFBCmUDapeQCPb7GaPjb
FTPVTyYHlsa5o3YsBDMlHF6RlHoPKHML4Oip93D5Kv/6tnOKyfRADoclWlmHPCB1xOaB0AcE04Kq
fA7h1HZXxtSfnJP/3MrJhURIwJpIhzzSWmhm1CL95TXg0snnXLWdeyXjYu4FnFwKik6jpUCk08Up
zTe3KEh0UeXoytdg7hIm81xkBb5RqgXFMdX3f5KVnJK8qJnsNcfsK61K+s3lJzL73k2mvNE8k+We
rq/JcqIV1BmfFb0yl66BG22wlQyEU43nxKgxP8btp7BqVpfPPHcDJzNfAcEgy5RcX1cpubprtrmB
u8qgnbo3nmAy55G/KKyeLeIahiXa4zAkUmtJIRf6xQ1XwNs8mfSUoJeSFMgK6JjeNB6rlP0J+WSa
7F55kf86q3KCySSHqLqW6QUwE9CN3La+N4qWG5zLi5ikzKXUdt4O7Y965XR/fSKcbjLl4QIjMVgh
hSSVrCHetIXICOry47TZXr5hc8N/ssZRtRRtHoljZIhT+NwlBtlrsENF1I2w0PamRQjXMRk8nuUi
jTBhDhSR1uNMHuQH2xXg1y5fxdxtmo4YrAwyMyThQWaO/khGfftuDGm2vnz4uZs0GRd1YxLJLRsG
2EOmYYraQP7sHpeOL9ArXz7H3CVMhkbtq0kfEZC91Ygn99cR+BcJ8stId718gpmLmKJZQ6oZGNzH
R5AXqr3JMR/Ka9/K6uoulKLk3xi131Dkv6z6504zGSCm0qso/QgucPp4OCqEO57K3laPPWbPW5aE
BhuhP1c2sd1Qdqtd3llNxDVUGqPNnoqywPSq5gORvpXkIXYnB041blmsccrJMDEJ8LIpeZvbpuAx
bT29B32fdHizrnxdZuYVa7ydH1Zr5GK4ctzy+PW4ycyNXCNtPESKghgqdU1fnEKccDKFxEp075df
iHFO/K+VNdc0vokfTkkpwjHTAfkoW0yUvymAj/J7qQxehuOpSI0nIBaRy9Ij8qqDHCiZAt7TVvWn
y6efeeGtyZTQOwYr0lAiYMmkEu5pkbJsDUKxLh/97x9Rrm4yJehN1fm5kttbdCxFuh6QKpPISmu2
37plX7tfMom6Dqk/VqKf0FYrCQlM9EberFDR9Stj7q9rBn7EZOKICuwLfRfQMFb9duv2LURcK0qe
MaEP246IzStr/bl7OZk8aKclgSSZ9laPqCwuazEGWtR+0Ze3vZ7m5LtaQi2BblVY26pvHWWvmZWC
iyFTIbAmfp0RejcYmfudWEcwepef4MxEMsWSqS2xvaFS4C636I0vBuDqgI+I9/rZ9Az4K09o7iyT
uQT0VZjXBitFz0V0aVQ4PhKAZytPZDd+w6eJa4Zjy/hwu2Fb1m4F9cloVlGmm1dWizOPfuTOfxzF
hpBJ0WLa2waKD3CqGqGsfaqsLz+EuaOPf/5hjmBJnVrC52VVStjvMkmtiasVV57w3MEnM4DAlKt1
kTtsfVManogXUtRVg27m2lpt7viTKcCjI56pRY9o3IntPc3WfMPiULvx1kzGtpo1elaFHL1yFA0J
c4PCQQ6vJTLOzV/mZEhbiYIXyeS5irCEJVPvVKk7xrH7ptnhS2fRag6NjYkRS4nNKx+5mW/QWKj8
+LADWSrk1il52FnwLku+tACD2pPuRNfIGVwAN1V05VQzw86YrBJIviM9GzjStpX0n+x1QqTUCDiB
M7fQeW96d43J0FYbs0mCkFArlQH+TLJzsAaMHV7ZN4+/9C9fzyl0rkqY/NqBeFwBl23NAAQmGtIg
04KFqjlvJQa2he0EV162uUcz3scP41BUcQRiASRmqRO9mBaqvnLhLMD4i1dOWigLYFNXLmxm1Exz
UvloOmGIxH6L/90Ry0KHb2J6XeitLj+WuUc/GfVIsMpQGqiqWGxl7yrD0BZNnEb3doJ+4PIp5i5h
MvApR0qNqAPka7Xbli+OcEP3kNVJ9PPy8ccB8bdnPxn6ofBJ4WqUbo2Ib2XKabUszGLV40olx2wF
Z3IT9i6xaI55U5GVjtFkNtADKUS44TRrNESUIUvU/Ajz6ysjZWaZok8GvpoFmuLQlF+TsvyOzRwD
XWk/kE54V2V6cNtsr0+GfJgNhYTD+99L0BQwRTry9yuXMPPIzzjqDwOEABGntjxylOzWlhfKeHRc
ENeOPneDxj//cHS0EhnKHI6eD/C19ax/xNVxqi3MBzBBgxuvYTLIPSxeKYhgNvia8hPcrbV2NNIk
Lr+zczdo/POPl4AX3fJdDm6VxFwMmtev3da4ls46Mz/pk0HdVZRDItI01p1S7DS7eOkqIg5Lbdg0
mfalNKFaXb6MuRMpf15G7GVKAnqgXlOP37YlzeAwf0Ri9M0jP9NAn3/5NHOfX30yxMuhqLLUa9GT
+mJDquCBSLUdDC0AgdLOLZA8NdoTGBU4ldqNlzYZ47KDrLz3pGrdAazS4mBrBRpN5s7/R0Mmadrd
bSvGcyrrhzcBsTZWOL+u14GBp8AIiM3DpmVeuYqZ6f0cw/3h6JhWJNeX7GqdapIBdmyMHoW4DvvC
ja5EAc+8ytrkw97VGoFhpl1vB1qY2DCHGFvegJneXF1++jMvmTYZ7mDR7bjO3Garh332bBe6scli
KFS8z2IhFzbW0N6Kt5dPNnc1k1EvfAc/ZBfXWxdjMvYo4CQlApr15aPPPY7JsK8LJ4MboddbzNFf
SwkAD5i2RYIl9bbjTwd+2Qdx30vV1vekE7Puu+pglMnip8uHn5l4tclwt30/NsXoBKHBR4AcPNhF
g4+6sdw7OwzUG9/ZyWBPwlIqbKuut4WvH/MC8y7aqAcIYF8uX8XcQ5iMbDr/bYYJTForsIiT0nnx
e/FF0eMrFPm5yUqdfL8tv3VhcEj9FhGJDPOLhmjokHs6iDRauymWSROEEkKpKj2i23VhISOwu3xt
M09InXzWG5fYjZAjbyOWi6e+j8hBarEDS71lbjILzftt55kM+jqPMCo5ab2lQ/4QAitdYFTcqphY
FkZu/7rtJJOB71hIahq/qLdtg7tCQELCBEjElJIR6ftvKt5shXRmwKuTAW8nhuZnUlxtLRH8NGrd
v2PCMR8vX8HMq6ZOxrtSKVVRFT6zSdOeROk+qENzT+zB822Hnwz3QUvtwPHCeiuT7LRQ0nTttOnX
KLdu/PmT8a61Wtf6KscfvTYhKvI2SO+Eol35csy9rJOBnraO41aqC2zSkJ4agtHGcBR2niQulzKk
iMs3aebzcU6w//AJFCLLzEFSJFaLzX0VazCL0k8OrkA3z0+1kl9Zo8w8amUy6qEPNXw5uFchGOPB
GdaKigUx9taXr2LmNVUmA1tDAwo9cBTkwQItWgUI+ZWnMPfDJ0M56/XKSDM2s1D+91mZ7mKWCwMZ
3Lf98Mkg9mGiejXpJ2slfZGR8HX2z9sOPF7Ph+ca2UGRDSHPVaTWP4qTn0LbvG3HqkyGbZ03YQd5
rNr2Jc4fBEEKaS5qubr8w2deSGUyai2EaYEc2SOv4yHEBYfQ6N4CvGPK8pMCzvO2s0zGrqtUrpRp
srRmPn4aBIBH2fgnL0FFu3K+gO5644s5GcS89XkeyaM7dGgxt9rQfbTGbJeXr+Ic2fCXzf05K+/D
U7bKxqw0vZHW3cbadnuMsRpRtAv3a1Et+odmjbtFWkVPxScnXV2rvM2MiHPCwYdzei7U6dyDJOHl
7rGS/a+6C3MzlZxvly9q7viTsYwP0u37xCnXwst2Pl2JlSMFz75HKtltJ5gM6aKuZZqInMCK9Ecr
S77R0z9ahn3bZ+Gc7PPh/iCQJCbBIp+oiNXHTgm/RUp0LE39yuFnprpz2PWHwwtQG6raiWoLh1U7
GaleIvlDYH353sx8dMRkbHul1kSswKW1OsDXJcrmmzmkoDGlT8JXrwWJzj3hyRCHlqK1oc0Egp8b
ibwcIoRZ6VaBaxBkWHlttff301jKZOwlgWVJIfPruhxUIirCCj5dL2Uviacnm8u3a+4U8mSW9UEB
yXDftn7tZBuMOhH+M1UnepKw15tOMR1u2SDF+C2TaNsM0fc0j+4ViRVAD2n8tuNPhhusg6Sve364
2lCUgrmYZV99Uy8eBqh+zU1Djjn8z/uElsZx0IJF26Ewv+lRuE897yUL+pu+otZ0yGmNrHg6ZWea
Jym2wCJXvVezrq6tAf7+SbKmQw60bgKzdXwEauCwH8nyu96r3gIMz+sIe9HCSWLtyhv19wFI7Pqf
dypVgrobCi5FFOIY+DJJFTGwX10gpULill/5coyH++8Px3+l9tkGsYB6aQVb0VaYoP2a7+HCMpS8
vLIFmhkZYvKBtUjhwhfgcR2e0a9EqGoPZaYUy4Fm5Y1PfTK+e8NvYeoS4wGmrsN2IQv5pCiZfm0X
N+rX/3qTJqPbIMOnMwyYfRI7n5gac45HGJKREGxehd5svC5Ly5VUdXK4DQrHotYSWF76RehUxLLI
zUg81KRn0+2sFi6LodYVJGRbit6yVBHtpgV7TmygHnTfySDU7pssqO6g2OEMc8AS24PtwXSQY18b
Xj1B+eKJFNOhf/BkPpKnIPOkYaXGklce1VQFdakqTtp8v2lemEpy9cEAXkLrC+atCE4NiIMDWKl4
12py8OW2U0ymHk8K1GbAqrmFxfu5dDDUEQAXSv1tr+BUgmvKVR9LRhtu1QEkRAQ+Mh+qNztPr+xp
ZqaFqeQW1Que6bILtz4QZIWaQl9U8AFKryBcLCfcyKSvY+1LeNHKlY/BzOwwjd4TuU1sOiyTLcnB
BhbKFmpLHpOjasA8pmxy5Zswd5rJJOT1Ti3UAqdYnrk+KnmJCUjp77Ik2RgtTNfbHv9kGSBkl3iW
og63GI78F9ax2oPlud0/XSCkK1uVmVlomscuOzbo9SwPccKqIZSFqKusXyU472rnk4KnXJmJ5u7X
ZCYqcNbVjRG5FOCrkJhavROLNmATATzXAt3axM2VC5opn1nyZE5yPRMpThGFWzn+5VhvLJ3W1aD+
IoNjRTzEPhTWWjWUU1VcO+O4Q//vL4U5ValKXSYcYg9D8jKlnSe8FXodYJbycsirRScAcUX5prNu
eynMqWbVVJ3QGiKT2DE3N6u9HZWkoozwpLXhNpF85QX/+3thTqWqOsc2fJQcqw5H8YHwHm2Z12ny
SELMtWLz37+wpj2+Kx/W6egIc9/vi2BLGh9x2mDslkBIrvk+5o4+XtiHoze+3LlqTWiC0asW9NDe
h8Ls/ro8MOcOPhn+RJSIKDLH9KbGv5MdFVasceXGzx16MuZHiXvJjt4hs0ejjMKKXPxr+5stVc49
08mKo0dD65f4K1ahD3raq3Z2/lgEN30NkW/9eb/DQpZNXhlnlQVtfkfNEt++Lz27UbC5fM/nfv1k
XDu6iclAlQixrbHZWElWLlSJ4K5I8n5ePsPM1GFORbV4TwjcQipDTl7xU/HzN2qWJ9qsT0WnbhzJ
eOiIq4N0VP2MYZRePunfZ0Y0iX/eN9cwYSrhqdtGUOg3Tep0dyJndixVl/TDWLeuzIszs9RUZiv1
HZ7GGEhtRTwyMPQjuKVDq7ZrXQXSZGUH3jsQVvU1j8jMezzV2HbEW9Slmtort0ggMCfjbhaVtTWs
Lt+3ueNPxrcHSxAIW2KjjwNC0eibXs/fbzv0eMoPU0fvdZ0buyzsiLagu1YnTOWR/nz54HPPYTK+
GyuuhtRNnVWcmZ+d1iQ45c0qv8YknqiJ8tz09RL63pUFxNxNmoz4AUVb2VSA21sULKvK6+tfTpHY
t4nQzakgFie6rJkhOSkWWEroMsIjojUVv/4fZ+e1JCnOttsrIkIgA5xC2sryvvtE0dUGIyEEAgRc
/X7yO5o/Y6prx5xO9CSViexr1honuQb/8StcTPtRGLDjOpoiD7XChfcQtl9V4fzvpvUvG/dlGSwT
4GITA3dnCMo7KDEKvqofsZihY/NG9lflwuHMBDe1RW/IOpP0wQ89AIMxgvXDD+D/eiDIcEDvvzgu
f/K2LmtkQTMMUTEynK9r4GQf1QQAxK6OtQ2+WGs+e8BFkMFU1SAAyIg3Y7oG/AqWqGUG2QdVpl+s
oP9+4Md6/39nTj+ocZ2kHbdji7pzJScIK5pbJfvfnHiwc78K636yaF6WyeLIyKmlDZ5jgTuaQ3Kj
6gIotjE4NPCo/n2mfvaQi2XAxhNzcsBDptGrDPyu22itjoAlvqWh+2LX/OwZF6sBK0dUbIzg1tXR
ujNmvXfF9A6rOICJ+uPvX+Ozl36xBrQKFmpCJUhLUdnACBGgymWGMvG/ffrFtl8kiyIsoCgQQdA+
a1Vf3OqYDq9///RP9vzLslmGUBsNRTdsB+IMMM1QckHqFkKXBVzI3x/xyc9zWSZb9YD1mlYPW4lM
6IutelT5AVsT7//+8edt/F/WmMvS2JWXvgNeGy1GPQbo6NDOSPhNVCUHY9nBFMlbGVdfPOuzr3Ix
vZESoiuFCQU097DZgShjAJf/sob5k7l9WSJLPRDIWg1u27UQhIf8llGYyFLX/RnDFHqu5dfff7HP
nnOxsY8esOoiXtxWhvqxEsV9E5cnbbs75pYnRDGrLzaWz55z/hX/sctzNYqAgkO/9WF4B4zozoQN
rM+BymIDFklF/tuq/j/Z+D+eE8CV0EGtgdozXvWb1EOai0X+qzrMT2aIuJjd6zjCZjeBlB7b6KPS
7AHp7z+tLb44NX42pC6md9mUTQsD9wgtQBlD4MKiPFxlu/37q/5k9busg9XgJUaqxfUMxPUR7rAe
qKxNOTZwISwi0v2O9Tb6qjfyk4PXZVmsnKhkYY2von2/rcAZR8vnDWKG79j1d0kr/yQTmJZz/fL3
7/bZ4y7O9baU8TAIPG6o+qulGyAmJyez/OYc3pMaJT1lcoCka//3p33yS14WzCqw5MsESIstVNd9
NtQTNqweOlWg7O5dI78oJv9ksPHz0/8xlFPkg+Ed4/12UqA9N2USgQQE/Cispv6/zUp+fvQ/HrE0
VIi1xxuCeXrJ0sD+XFl9DZbrnRfTR9i1X1XQfjL9+cX0X8uGrS0iX9s0hUtVBfaqUQS4Ul7cxYP+
Y7rpiwv9Z6/mYos38RKDLQsXRqWmEmQ3UMnrFYigXkw94Nvki7n0yUzlFwuBZEz3YS3wmAF8MF0o
8Jqaevxil/xfduVf9rHLCtoxBON37AtEUhqzh3/rsVjoThUt9EpRe+19eP4N5zfO5qON3G1asW6H
pok+Czu+Gzj0EH8f6J+9tovrgKR41IhqXpghhz+CJhVKXu1T0YU3FmXEoku+mL6f/JyXZbVIYSBR
sIBexoANS6fgZ6vN89+/widHgsuaWhVGIewtXbzrxAhbQueh4vZcHqRrxtO0FuMrGVS0Vw0kaX9/
4mdf5vxj/mNSwapAYX7rAXmWswaBLAyH9iRCbZIvFobPHnCxMFiXjLi72HSXlLAEuy7T5D8eMNnF
goBy125YInz0FEX7tRo2afxVIc1nf/X5v//jZwFdoJJl3OFnOZcFJgWYYU0HmeXff/TzH/gvM4Zd
zHuU6JTDurRnBH294UZdm97eExF/MSM/++Mv5jvhBIe9BoT7hsndDLELM9XD3//y8LMRerHrc1TW
lT01DM2Tye9Ie/6rF8l4NUqZPrZueqe+/jba/lb067KHing8dGZQjwoFVduxKQksEm2bgZA85Zqy
B5qKKKtT9VWN9ScrKrtYA4wNu1qPbYxUi6nfdaeRJ1xDwHmDsLtilPRPf/8dPnnOZSFuFSh49bwU
u8ZCv9GzcTG/I/CY6aFoVl9CPym/DEb8rxDvX4bLZeWtWJhpWuP0dtgVByyth3QXvZItTCAwG+9h
sMlYhl1xDwZlLk/RKTlgbd2ynzYHxH7j3RfD6pNRSy+WCq7pNANipbeyeCcJVIrlaUKG6+8/aCjI
eQj929e8WCkohNeLxyvb9rOwKcjhZYBz1wamTy6WzA+MYSoCwtxEeQmRfMyybgQ2Ad/VpHNJ8n7t
ML5abUXZ7GxY1AqNKZ10gGvrSnTfKfXK7hHZqIEwX/rC9z7rq4qGJ0CGRnnTJHUfxMc5YHGnMkgi
rX5hC/Czz21o+jmbIjBGULhF0KBB64Z04KeHQzfb3QKnHeRLSzd5EKpYCtB8Iqs2yOY4qa+oovDu
mdK+8BgYGa3X/lvfruwP+rgXOMPXLohPaF0EdLTG/X7NUjOH7RXqMssr6wW5WUwKpqJZqhk33Qb0
YSgguGTVd5+ENrgypmbFmMUtLMhKVGLvDdP7kZT9XeQWpFBVFYLJnZQKDfENResOMOLNDiHtscjr
2cPtBPEp8KrVUZfp+m4mU0h8/yilkF55KMSkhLtHQBoHhjycMYJtaZRWR1T8TXtolaLdsuA9WQ7R
LmCEg4HfL55vqO92vO3WrZz8vkG4XIFmOsHXlQ/xEcpALKs3czfc9Wz9EOMvF9a/0Gj+QYMPOwzQ
b8zNdnTsmdbhdQcZTVEJWBJHdSoqEMAGVHPUyUCAhULJagN9cXuYU8DRgYZ1t+EwsDyhsr0tI1hR
TVLDhmTGFKXMCHWsBMOI3FQBENpVgBhlPyygcsbQoC9rl94Oi4Z2GJtgNrbI3rYt+0mX6OjM/FTX
o8h6z6+aXl/LheVxTW+nUsPVktxEcvrWT8VLXU6/KXiX6LKzEJI2KhsBkc3GoHyLluJ5HNw9X/Fy
uo5C2zZChabLD8h7foQmeGMp+3BregP1UN4u/jQS2B2CCIIAgXaxZskJKck27sr3ZHD7FCBaFQ1n
t22cu2b6GfjaZSD5bFnVbeT41CTw/KI9x6JUbOL4FRd6IJV7VWn4RCu6ATca7r/WPtIVvS/pfMOj
t1DEO7SDb+eaX5soRp6JpS+T1zcp0Y/FWn9f6vlax8mWW5jPVbcJGoV8xJGKdBeE0GSWDWDCqbt1
fr0uXQ/DAIFjsT6MCbK6I5zb4Qyy5nwqSpN1sAp2xXAXqADyq6rdjmVxBGEsr1T1DQMzW7W8K4rl
DaYMmHlovobf0iW9VxN08CLORmRTF2z/Zs7LssUsQUFtmt5afLT1HmvDHWvbw7BioCi7lWV1P7pg
Nwp7WyxgCluYqKdpC356Hrq03vSjviuq/jDq37H4GVH1WkT13lQJvGs4RCp+FUmXQzL1FlUlLrxl
RmHETKunKImOxII5UeCWhb7qfcSgdywMv44o2SlQPbKuwjtNeq+vnYc4a4ySjyWsd8nU3tOxazI7
0Q901yEGl3xE1t6u53b8eboqQnO9pNWuR49z1hDjz3PtGYSae+PXQyGjpwbrH5JPocoFdI/45BT+
YBLfY3MCghak/QzsYrsTI5GHuARiLxUit9bB+tdpGK6WcTPhar0BDxscdOjEMFgZ+7YqaZ6AIEpt
ZoZ5lVvIpczzWCMddfZFxvdDlLCnep5TeEa9GZ9MWC0b8A3x+lWv86Gqb4Hp/cWXvs8N7waR49+O
7dPULME9C+FfhM+wBRy3DkLa4bu5zmVlAvFCxWj5xhoQCfKIp5CJ2lLH0Ehx/DivqQcEMCtlgtbD
qgauOUOFHMTECR3GZzZN5rVJoQrNIHwazGZFBSbmfWmbrUOT1AZ8onVLew0lcI88xb1ERw3dwvlQ
2CveCv0Dikz+nsQIxLV9T28ZGwIsRy3LpT97g6ZuLszOzWMPxXSY4oTD11DtIUwcftAgbvbxwqpv
6P6JCuxhRfvemnLchyHkFeW0mmvpqyRfmsYcywifuIlmTcyR6m7km0aiMeIoaogFrm0D/v5vEXA3
PoZ1w57mIkWpSqQDGDkHG9gfbi7nH1JG5tViaThiewjeZA2EPdwSkzF7i03y96LtFG4gdklviml6
V00anIYYZKnt4DqOeTZBNrPRLoFeCPVa9IqFLd/JYYStodZDuoNRJnqtAKv+tsqyDXYiNFQ+gHhc
goFd4k9xDpbfOKyeoOEiP4uiBNt2DcuZXk9N2v0pGgdyPDgt47egsvPvqqn7jfSF2qwagGl4K9it
quboF40mZvFaaXsoQgLNL17qd4Uip3cih/52Am/vpyQ4CNyvRqd7pyJy3zDRPbJGmael6boDG+El
Q1++SEw+tAIRQTn35CDbGcrBsgiziTXJW4WPwqSNe2y4cKe/OFRp1FdJJOJjV3fVBqSN733IYKlX
M60g+0j76tsZRQT4P6KoPwcIlHZuTF10HBw6xO9G9CpBcAkvZNYtrMV0Y6npMK+YvhNz67bgHcNV
5bl/h819fmGOxM8tLNFXyBfwXWWM30OqV+3QwxeBBB0vt1g/px9iCgAT7keIKtUwJAcGXz2gd6h2
OyNoc1DLgge+AI28iLrtshi/IpaTIIA9AlLkl34OTQ2JHKxRSBzFKQU5eWp4Hq9M/fEkbO557RZ0
V05Qsnofv8e0aPKgLENQxBnNPQ+h4Eo7bGi4H5YJYHR9XJX6t4CJcyxzNDTGFNbFznPC8hA6R2x1
M7jj8JoWPnnvQSF805Uk5U0HfGeRHttR8A+DHrZqAyxYGOcJKcLpqOYq4tvZOFLj5AEjzHCYuUV5
zsoNTJzrNNt7jrpgB+8fEGBLTptasB1aKpGFLRUpiiy2pZd/9KiNDzKiV90VqFGPx2ncLo1FqPKI
T0S0dZsGrfjZaI+jK345wh6HRqBgQAmV7oQqYQFv5dTh7KYGT2jez/jfc8Z4FOFMZOhjVdfRd9iW
n/gsA1D3u0Di4tnJJzBxJtjBqBS36IEY0++Oo3JqhpW2KOCnlKjcXUUJv6EE78agCrIowg3BKVSf
KDRddjNi+Xs0PTwe175WPE/nFeTsZpntApk3IcEPgS+03JCmSGHiS3gc1XkLwYtLYNIi8/TTq6A3
e9TQL93ezsk6HTU8LFj9qAeTXuRT1KTVqdKjih9aMM3RAGnbYXTXfoL6CytLsuyiqg711ldNkF7B
hsSDDYBrlDxqwFWmDZmHMT2hvUonWz8s5B0NxvWUF4rCxpvqpv5RzOfrnI+jJN2zBrryDOIS1A8Q
E5k3onCe2MylBGm10TOEhY5x+70hOOeiZNNU6W0qCTYRA1/IelP34PQAW49GtC1vfFDuEgy5Gb/3
XMxb+ImXeFN62quDkegF2iytqX5XrRnrg23CunvDe1nY7YRrwpjTqiRjLjGtp5x0Pu73BXE4VYWo
mkRtLTBsCnnPScgdRXegy+nQtPTEoiHRB8NMO25qkLPYLUhn8Yd2BkuMXeqy3RorgiabrJH1zmPl
5ahxUWr40UWO2LPwkoYpIBtc6J9V3/FBgrrQLOZJqLBdbnxcuSSH+CtggHKVYXqELCfsn9UK2HR+
7lEwH2Nouv5I0rXEz9M2e1UwqZ5JUtnyMbWk8PfEmxVAKAmP38A2Dh7g8Kro+pr+UihIKk+QJtJl
b0UzBQdCZ7+81AzypG8oW2bpr9AreRu2U3CFuqj1Z6rhr689tM4FYRKFXkDW+isQtCZIf1NB3zWC
eEi7AxEkHkw86/UW5uNuPFQS1U73ESFr+loXCxDrZ3JeHOUtzESzgNcudQqYeuEmuJ7jCsZRagXu
WciAsfTWtFW9dHlgF5Jsyg5DCmdasKt3ayxQala3yxo9lTPpHfDVCVsh2mXots0JnjqdKuVSucGe
CJMRh1o+eABM3oZXBBYue7B1bZfXskwhOIaMAuaUTC29jfe6tswenW4c8PojxDNVphMalyvgEiCm
/pRTMz7HqFSH70AOoL4UcQ8jQEQ7MZ9QhRvzm3mA+H67VA17hiiJU4w1lq57bRSNcR8sCEDP+JnH
1wVqcexJCM7oCjVKakXW2A8C8q0F/NweqrRuiGeThav1CJN4ISvAtGupz9PIjxPl2OlnAJLPZFCl
HmsyOnhBKzuM/XYMuoHAMpJGcvhBgiGCfmDwrINleHZFCb8xKJPpgcgFEbh50aq45Vg19WNajF7c
eEZn9+A0RjdEGqtP9zBnYW3rfCSXawrc3r1Ix8I9wwwrEQ5fkG6le0mw2f4s4UQSp3VqYeDEvRmC
Y8OCqLuCOZjpBDcoPZx1TDNNMMarotJ3IeWBO84oJexvoFyGWTubAJ3DITZdss73aQiRGMzTd9x1
gfkRVXOir4WmDldzUza6/GV937fXI3L9sGWTpVhfZRDWw4NWcMjeuqKq6RFN9kLfAHoAnCbsbUQL
dCAEVP5eQXyYcdXop/FjAucTUYQa/QRQftfDch4sDY2KDGXmE9k6GyKHMYHYHz2ZIE2uaNTQ7ojU
5hTdEFuB0pn3YaCw06LI3W+6Ji7g5FgC/xu3xQbrIiBwg4VaSDmYaqsq0j8VNCj+gcEYLfdFUunw
iSOITv5g4pTRkQfQ/W6GHuvDR5GgDreGc71V1ceE4uIA2xvt1Oxz18WsP4bBRNYPdDGVA7wT5RDd
mdW7cA/u43wft4M5OsTCp2sEBUT5nU6tkG+k53R4gwMGdbfAzQYjfnRPixUBAbvaSeI9iHDtIW42
JmjuEigxZriHupmikiI064DaqtRUXOexL0ZxqqSJlg/VQ6RwNdAEbQUIw3mTZgXeldoZXRXJb1ze
ZfiMi42cdxOOPNM9CQNIS4iLEnnVNbrub9KKq3UTTyW81DpdExztUYgGCkDmBBoFkpt6HWMC4TLu
aeum9WSdeZ64FJ0EcLcH5DhIRxqNFBpJAOtN+DJMuOQCD4WzH0Vchx0K7oU5zCiLZfDXlYHaQCZq
5YcW1uP6SWfSdLg+dmWUZmgKny1K/KCaVqhhqm144mHFprsQ0k+03dsySeH9jojdJaEqh+eAtgmG
XUzOUsBKlPVe4fa1IuqjYreerG7bANpkz3sQ1G2havwDzlx/g1Qg/pZz2aIqbjoQKO0zjg1RYTNI
/1x6JRGdGpBXN+eVoOgRzIHtJKKCbnsiI5ujc31Ub7VCVr+5NqM8CwJJgoH3ajHR6Gtf9wu1m5Jg
Z6B5rGlL3uLELppuiiHmEQ6PYtLomyDEprjRT1DF7dWM2fCNI8Iy7aJY6TDHXuvmq6AthnrLkY+A
h0QGfshoaJrpKtE+qdq8EQ0yfx71U8OGwogzHgK3rPyEJGHMX6DssSPJRi3DCQYh6DOb3Ls4na5Z
0J2pWo2zYnlTHucgnzdS18gl0gV83D32b2w7ZkCq4q6LhKRQcBSpvw+BA65RYsJdqVGiQbGgumyC
YbnYpXWJNR6dQcXwXTbawdPNG1OdpRtpWOH+mbSNgWNUl/VigPV1QsGDOzDfESDNReBCGH8Q2MV1
HfbH+E2uMIpcYY9v4DgPZjfs4JUeFd4JSPjiKaYkjj5GGKZ8A+lcT8yvdCqT2uQ1HEOtzHgzn0/O
ZvCU/+hRUsJ8JqHAO8eneHtWwaHVboTpYyVl9QskxnPLQDlAQQq9l8NpAPp5Wpt1V4YrD3eATFb1
gw+SVEMIKfqU5NRNy/CKm+863qL3hoabEMbd9BjW2Cz/VGjyau6iOm1FmHXKsfnd2EDafoe5q9cT
Nq52wKEw4f0fIU2aQJo+YJ4eShP78Katg4S8zm2Qxq+Kq/TI2tEAU9X4+FuJS/j0Q/Wmijc1bJ1o
u5n79XxCjSXii3KcFFhN/Tgj1oAR/CY8C4bXxGOqvifwExV6EyBMOqBXP9WTf0AVqmpf10kjyjOg
QaPJU0l1dLsgBEpanPUqvuySeq6Kx6JBFPI0zLHALbghZYcgp2hwa2FRU0QvwheLZVmqFsl4Njut
fYqDiVVy30fUJugGqt0Ioelk8Qo26H2cg5M1vO7yZbLnzaERPVdwEvQV9jwNeWzxS7sA+s+5bpQ4
AuRVJRubpA1uWh2Cwk2RVTgctU8IhaXdM4zdQXfWeq52V3WFFDlWg1r+NA0sNtu1g4w2yUzcG/0K
CLccka+IcKdBB5GM8z5akEjFnQah2IcVbVVQCXoA8ctNICbCrzo7g6uKyEWE1PEwDt49RBQfUJ4W
m1J4oihel7xySdrXcQ5ESex26Mufy48KTyRtvhjGJFR6dW/zoS6CYDc49P4cmEZv0Y4y9E1hSUqI
e43XKsKklKHvYVad0ZQIbRAiqIB2lmF1W7m+I8+I9LXlTR+HMrpDW1lYNXvSYnkD0WWt0eORQenH
CrrFQOXRcZYREe+c1AAsFoIs4y1RbA7e23CYuiqfY0Qw//jQ6gWcjkmzch/7iZfvs5+69VqVrRo2
4WxRLYKXVI0VBFKV8gwm4XPHDYI4NgVJJp6xhbYyhJ0X/AH2fY6gVMo9BHzBFstvF7dZieW6fJ6g
4xtfZcPn5Hc7lF7hY3EuIB8BtUCN52kbe2yWvQfS9na25yrztJ774AYNRA6RXtu3tnlP1paWdxJV
A+lLbNpZVujxBl9v2cyQc6ChBT67sdm3ugR+ZrEFLKs1JVH6gLaatYW4uo3jb0mZFk21DUSn5Mmv
gWjLLXBzvpm2AR1XcT149HskOywry9rnhOumP9awiliI0nnytCQcjdqwhIkxfgnqyfldITG4HiAW
NepbxEYBPTiu83C5gmyZvCAoWWAIcb8mOHVK3KXmB1EPQf9kHaXmDzcOHIQ5LKCLRxtC4+oMByRp
fq0olBNQ3sZ19KfX6widFwES45WpeWyvl8g34cs0CUWuVjvMw8G2qPfEiLassydcLssIDlsyFq/R
Ko3bGklACBwRyIju2VSzNs4QNaHxCa28i915GnsIpVrgbjog2RNjjkh2CJwKOGyWQZwxDXv5sXaw
pv+cphQ0/6yN3QzRqoO27lAyH6MEAvd4se7AwINaERm2uMYuBlVG+NIALW0QyOZMwW1B5wlRJcyq
lzQhGqGAANC+whwb5xuJIPWSDleyojHN6MrRolhKxJYfOGktzvFd0kg6ZggexBWYpEzVJto61KI6
fgu9sk/9zZIWpZt3rqydYjseV3p+CxoItIKsDAfajjucoyCzz9sVzunvZXkWo+Rugqv8psY6VNwt
Tej8gsg1FUiH0LIQDeI3TsEKskv7tdAVQHajQhsforOtRRS9tHVwjtC3Y3KnIU/z8REZLHg585XW
ce82xZQitZYhXAdp8NbHbEyesQo0DTbUno3q1QZIjUDTN/TdQ93XMvkdDiKdnjjkZfylDLkhz3YZ
VfiYkAHCiX1bLkjzJCBmzjNywA22MoANMcvohnAxJCdvp7nAfFaJuA7ZWnUPBMLX5UZjofJbrZ3u
cFkkRJJcGTu601IlS30Dd1IZP0hu/fy2jLasEVdyDEGysUl6LEgDuqEaTuLpedUoRs3PBSL8uizZ
Sn4l4bk+7lCiNjlGiFAuPaLEsCrnSRKN9tDRirNdBDiQ/0idZ/UOXh34ojuppgqGOOq4n46IfRdp
dYCNZFyR2A5Mtdi8t66Yc6jX0KmBcYHk1BUCuGy8WSKnTHFnUNWmrh3vx+S168Hgz9jcwCMMfe7g
t63WBkpFtZBrBFPJY41lAhL1HkmkTQXk+ne423FLnT3ujLgCi+i3DNbiiSJc9wtCtAYx97R6DArW
wMusosjnszYhzSJk8AzSZ3w6MuxKS0ZxPVN7jyHeIY+CWukrnN+oPi1RotwV1l9IqUsho2EjFo8U
3xxZaAu9LjhHWhZHuvs+wnJzm+Kymt4jEqQnZCCAfdHp3cpxT26gjKNisZvKkmUleRgtIniJfDF/
WI0hhiv1gKTdLVsW3+XroqJqg1yLl1kQVzbKo/MQ1fmUKHHNU9IF58xLgPXZxq4SCKPQ4X1GLRNs
qGJk2Qpr2gNaPNNrZH1HYNycsnCcGvELQT/uHgIUQkCxAlZdAVsptoOHArGudseR4fAbRIVNl889
tsMsmlwUDRlyKwgtZy16FiziBbwKcWrXs4+/p7xU6wvCIrjMuAWlqLwiIjgBkTWleQz01kkrKpNr
i+IXgPGsqUqVRYjZ1Q+DRowgL4PKDzl6nRF9K00YLNkQT33QwJIRwMGX1jEwpnhkTF+hN0V+ssDt
/7o2SptrziGS3E4DnpjjvND5a9fwFW5w3FfOu+yIadC7qrW/VNJy3H9mQAQObVcpdHp0XbDcIIZl
4egcCi7ugxkHi5x3sT8HCnHRtJuW13Wao6CvQRurpCEWYMXFE7Mx+YaoYVPjHGeFzLTHoXgzBigx
zCalCLbXaU3rHC3yyxNL2q7N15iuKpcuKkSGdEEYHGnIzA8E3gGXKFmAkzoO2WGw40rgCIazk/lh
XDPjEFoQXL9R2p3A7gfrapnqU80tSjyyuvVpc2urkYEJyblQxx4BUreHRKpDUsZ064qas+Bc7abL
qdtwtG+Rw9JU0YI8N0JeWWArDG5UqXUQYEvcMnBAX8j6zuTIcUdUwILdSKhfgMhfuuabWAantpJj
6mjSGHaNfD9BZjUOAqQ+SwdTN8E5Md1i05jjDVRcI47P3cBuCqzrZd5gX/7FdCj6DVKRBXLXgitw
8PtpMfgbnUShF9zLfR5FcV9fLSkf4z8ehoV72yKg94Iw+Vg8gOW4Dvmy8Ph1SgsCTncHIe8e0a9a
ZHyO4zfd4eSOvHHFTowuBHEy1a7jTdc5ovKREtEi4h6pLsm1WRuPPxrXz2McajFnMY7i7hlbTwSJ
Wy80u7M9chm5TlGLi0oS/A8EoXhHnz1Fc3hOCjUHe94G5CPRrfuG3YCGO4ZfvMkJ2GpqS4fCnsZ5
dCOEzzB/54g7pHfIyTVB5sO1/j3auG0yVVokdFdkR3+xEoeFTSycSpHA4S0S8aTBYWIPz0PKH9vJ
EWTlgrgjj7RBUxQKOXiHNH7YEyCCtAdj4nqMxEJQ+4RVcIt0AcxDdBhCtoEOY/g+wJVYwx2LxXEf
iyD6Vc7yPFoQMhH1fhxwj4R2dMZQ60H0V2hMJy0w7mby7bZJsCFmJa51J/TzTu0xLILlox8kF3nA
wxryMLSdBYdqoS0qciIRllcttKJ040PAuzcBRQopE8msB4yc2Mx3ga+WJG8ChdwbWEfTTdpjcWo2
fVn36/cyVqiQAqngN8zHSPBlK1/ZwZuugy2oD6cBqzaCfkk2G4wXVPVy22+crzEwpWRF/zyplIgr
qdYWcZ8Vr4whbQjhK/CK4/vSzuO8hxd6iSoEHOPSh3d8ttoOyIorvJZYJZgigO+wBDHbpJfkNFvX
2de5Q6l6AsBNwgaEfz0ZfvSJWIER57MWQNBUqPrFUQShY9eYbOrDERXinoxtl27NzET5zfFxQQVo
G7ZhBfOyxBq9bnr4aTu5Z2U8BSHOM61BjOeL8qJPauIuWXztrKNUVnG8CzE0twJpQ5pPbYVMXR0P
WRkI94aMZXhMwg5l4CUGljWoL/fAlLRZjBzzYYDNN6+S/4+Sp3NR2r8VPF0UGXamAklrQbVn6vvI
7fSQsPK+xcra7X2Ec2/m027lh4hqV+2noYjHHBHRMs0RQ2r/G/EY+KP/W+lYzCv8GUEf71osYnoD
YeB8E0tk8GnYsgPygyI5/v0dfFY/dlGW2HducYxSsVuLErl3oFPqZhM2iHIeVNX2/overM/e9EWF
ImJ0HUy7Ed+JBHqHwYdm21X/j7oz240cydL0qyTyntHczGgGdNYFF6dvcsm1REi6IaSQZNx34/Y6
czUX/RT1Yv0zMnNawQqXTwsDzEwhgayMkLgYbTl27PzfX0affIlFgSEsmrsGFBKy6qwMCU/tK6sE
hko5npGEnGikJeuvrYCkKEUAzSoPMdfU4ybg8QGQoXOMgBPNs6T9tSjwxVEWJStmVh7qfHFCjtL5
M1V8py6+KBEMhi5qYY+LeiPkGW1Wd4GN+a87U4B46uqLAkE9KQ0yKmgbfcoQTLQcMMepOFPReaJ6
XJ8/yLuKX1h9Zz0kHug2ocX1lyaP5uWRjsDuaPD5K+1SQhiwhuyPlGfsjU69z/zn727JyIDzVStD
Ebw2oARJjuZOWtK4/ni4zYa0v5peljBAKx4N2o3CXMk4qCyvUSteOMKaSPJCsxyrUlAx0doJLxv9
UgmjKX7QmglmywCdG2IXmnEpbk2zqiPXDIteEWc+46+7OF/SjcoeZcmwyml9YZZPSt9960mBCo/0
TInyqcsvxn9noMoXsCDFy80IK/dM+1RSHHQjZdK6HzftqVssJoE67CwYjQyAFevhvp6sxzjqL4L8
cwIDvqQHxZkF7XQI92kcF17UMVzVI5OdUwKeePaleacUNayGZQeOMxldU603jDLonqZPzb58yQ2q
CTagwsgaX9cJ9m+18cgHBOyfavclNGgMtRhMe5Q9mmO3C1GqVPTFZdVlVx9f/tdF3XwJCNLhqGTo
8EbBmU1wHTK6TWNkM/H4ToUY0fvcTRaDviBzOsfETSoeGU7AyzXqQx5okWHrnqw+vseJoc/VeUp4
N7NI6GySEElan2qFnzVwzyXYettmRl6MHuW0OOFzoW7fwAcmcSA7xAZdLW+Qjq/8DOUXnxvoS4BQ
r2AHUpkSnwsJPvjUX6Oy+rbhxteP3/JUT14MdJygNGFJi8YPFMMXOo7hy3KjZuecAX69IPAlLKgL
kHSIU7P2+zbyLH1AvBg0R4GTR1tn0QWSN2dmk/nL/2sYyJaQoGgyg6YeEhTzhqWTmOMhY+fge79u
IrYEAvVKraddiUqXMOuwQ6gtGl9UtERNaKzDe+Az34H9Cw8oyYc8KQgaamyvFEyyaWh+U8rk9uPL
n2qexao/qEWDE6CgxozSNWtwJVoH/qjGmcY/1ULzn78bKWJWDdeGXvupqX3r4/gaRuqeqZRn+uip
h5///N3lw6EqkXkIG5/okdl7kLTy1hFwq0rOPP/cCr/qPIuRboZCMKTIan8alGOU6bdpVV4NeeEP
IAd8/AFONdEibk8jFO7qLW7RBN0FQoaLQg7rNjrn4XPq8othnLIxyKpurP3asL6rHQNOmOntURN9
dGZNOnWHxXKtWzgl6yJ0UNlDb1Gl2k4g+2XDNPuMFPrEDZZwoAyFgO0AdJ1fY9dtAyF2GYTqZVjz
l099gSUIqEXKHQff+AKYUHfdqO9Qpuiz4JNgvCX/h/cilXElaj9Poq9wOb6u6vKGduKyrM5Znpzo
pkvkD/zEahU439pXYTNEEgBTtWo/sGzf18z7XCPNH+fdUIOjQxvQXql87Fi/UUH3I1zG0qS6/9zl
FyM5QP4lEWWMJRVtZfNKQEtBmHCk+Tl9FWOLodwacaXEBa/8hA93wzAdgcY7SoXfffwC84P+YqZg
i2GsIlc45gSpNMZSlJGHcYWRNhTZzceXP4HMYUviDxLG8dShfM9PqvJusrKrmlXQ2DTPRqX0nlrQ
u8iCPidHCZwdJ5aEkqnV7LQ6p6o/9X6LUd7FhKJIBuXIE0QxEHOg7LNHHdbHb3fi4ksekFRyJNKH
ovIFmUKwLVD2XJSvjHfJGSn4qRvMest3vdccC5WLIa/8sWza0odaAEoIZPHA7vvcGyy25mMiJauz
oPQJQebaRZa6hCSJ4yj1TBOdGOJLwA9kearZQ5Xvx0H/AlOEPaqmGqcC/1StUR/18VvMg/kXnXhJ
97GsYWBqp5a+kdR3JBqJrVJocw0gw8+8xqk7zB/o3YdoU6R9GyMHM3+a8tduGsatNunJUzIO+Tm8
1Kl7LEY6DgpQoTSgqYowLmzUf7plol8PqfYpzTWzFkM91QvAfS1Z+jiHKNdjozarPi3CM6vdqa66
WLA7ozPGMu3nD02mb2oRiLWJUrJzxl+nLr8YxwZmWfBS8Yl5HlTNypI4NLZJUNBzu8gTHXWJ9UFN
aFLkZQcpqJXHfgO3hLpmd0WePxFhfjKuXMJ9oPrTK9rW6EZmexOJ5oh6rG+opvI/HgcnGmlpeSmC
sTfSVFS+lfPHvOg1HEuY51ySTl18brh3Q6DKIHpVZFb6LfapjwrV9I1MzlJYT119HhTvrg5tZxhb
BilQOgxkE1Izbp1S6n2uXeabvrt4PSo4309xcVa0OL7NySbJz/pl/prbwuhi2FbRACdYBrUNjgoj
5Q6pNA2qvbhAOfg1VaVR75QwACFOBhYbrxorsMpNxXVaOpopCdtIFClBomfyoB99Jkqjd/t+jOun
gVGAAHJYaWChTKCf3WR9IOqtGDQwUJUpDsmVgZL14oIbOu0eAYFIohsoAUi7pqSxmBtVKJ1a9QNq
Gj1KjCZ/GCwUdV21JlXiZ1XQRL6kuYVjpjJBddoB5fS6BvVzbI271mjz3kPV9jC6Za3hmI0PmT6C
nhhU9Qpir1Gu4fAwiXXPOyA+Mquk6gYYvBh6HsvgwbUchlDbqVWA2nLblAbLP/k5FxNZNqBGKZFG
AWQzhIxFn7uEjYXzcV85MQvTxTyGUhTUwEMa4Kc0fuyG/JJrYhtY0ecCxiXBqIM7DQ6d8OxEBphl
0q1VcH9i3P3U0y+ZRaSDh6CWxaWvcz7YgcIhWR/iFywGZxaRE82ztPGsVWFAoKKVSK3EsV1gCjN6
5RF8otvPvcAiIIk7lPzm8FT1YxWsI8h/01WLQvx1Ad3N51aqJZQopJEqc502vgUHmQ1q7lDymtbm
9ccv8OsEESpwF3NNBjllV3aYa4Y6duARHO8Q8k5eNdT6ZoSGaC9BH/z4Xqc+xmJew1FhaxUTR2Oh
0AhS5OprnVdQ9QfyzMucusFibsOhKOrdWFn4dVtB98NHUmx0+BA/ID+SfDLuWYKItDzSJgUH2j4F
vXZAkWtUvqIaenixFLzSmYExN8kvQkSyGNZtVvWBErb4LGb6BpvmLerfzzk/nAgdyCI2KSUKNqrR
KrBTLuhtXmbyPoG87iUzx/5hBErn7ePPfaJrLRFDHakmOIrAuCmtIIJAnRaQBzYqA/R9hXJJSGWA
LRjtAePl6eMbnmi0JXioL/NUAxUb4QorHmUhe3D5o3MU9FMXX4z00uqDeBJYlI2xrR0uNWjPUePk
f+7RF9FKjwKGhkTIeAHVmG5Dlic7CG3Ur5+7+mKQN3EukqAoMIvn0tqGuaE+YpN77rT3VMvMf/4u
XAGOvpqyBqFoEqTpRoJTAauu9py76YneusQMoW5A8mhe4FjGtmZaHhDEPRrR+FW22TmfoFNvsFih
YbSCKhJsjn1lzI1XSPKn1ymTWXtmjT51+cVgJroBH5QY2BZCURSyQVWQ5qgBiAZnzAdOcL3ZEhg0
qnoQ0JTlPgqW2uQqyoEyccDs10uAcwrlFsSUg8IsMCBpi/Vky+hYj9tQIeScE8aJmfeHgcq7PtBD
BZnnGWS7KM6d9kLVBhf6qvjWZKG++rgTn7rFYtpqYqhXTTAs/ToTB6ubdgHV/VCey6+e+EjLmgUx
4JSH1kXu81gx1wYYG+u0BGjhUw+/LFjogbRhXWJkKHNDGQyqiOvbIja7dYgCyXOk9RNvsMQ5QcWO
+D1GZN+PVcgcJYuRx83CvEzPfIFTN1ikdyiIXNgQYuEIjDrO9snQMCSqQL85dyR96gaLOXZSZW02
nZ77hqFFCAV7qH2QZjM7bn/qMxjzJPOum9JmQh/VcQMoK++bNlmHk/zWpMr3jy9/6vkX82zaZmPL
5QRmRZ03DvwZ3iZUkpx59lMXn//83bOLatJQCgwyR6eaq1RPtrrenImST8yxy/KpTFGgvmZt7k89
fIujtvfzUD8C+3GhQHj0ubZZzLFtmNYCQguML8IMz9S6HvLfOj8zxZ6YHPRFzzH5UBg0V1EOCdE0
XBbZOtD0m2qcPvf0+qLj1GUuRMDBeOFm2O9Zy1UX65B+9XHbnHr6+c/ffVreJ2OHEi8ExkYY6BtO
TDJtwjY2R7dPlcJ6+/g2J3rQ0raTjTRAPkBggoDJSTkXXLLeSRQVaP6Pb3DqPRbxd6ZETQWpSubr
qbxOCxRVtwBpaoH38eW1ecH8RVSsL/pQ0VUtU2u8AEmhzlH4WoP+tjIzTwU0qSqGVUHMi9EI3lRw
RPTor3zMv/1kLNL849/x39+LcqwjEbaL//zHbZHhn3+ff+d//czPv/EP/7U4PGWvzfKHfvodXPev
+7pP7dNP/+HlbdSOR/laj9evjUzbH9cXr8X8k/+7f/nb64+r3I7l6x+/f4d+sZ2vJrAM//7XX21e
/vhdn4f6v72//l9/Ob/AH7/f/PN/FL/hdf/5P397yl9+u6r/+R/5d2xn/uUSr09N+8fv1hcUnHLQ
DikFuEU156Rk/zr/DcXf6Brj+HPDQs5mxq7mRd2Gf/yufYFvK+SynOkofrY0gidqCjn/laJ+UTXw
zzn+pxv4TWYAG/j301792SP+/EBonb/++7dcZlegLbUNrv2jMOi/eg6EqwYGD2OmrhnQ+qnLtKmB
Cl+aNxIyxSxyoF/eopp5p07FVdUOd2yUdttFEJYMFaTE3XhFdWgCaB7ejrGl2qhkgphBU4+G2Qsv
CamvN3BAgoMBFHN56QkKQYOedN/NIrtQ0jD3QPOj+AHiSCRltwiNr8GrOogA1IcxMaCN4usCJw52
ORCP9fxItwRV9KhoEZDOTP11zjfQhq2Trn/MIi1zMwpBC2RS+VQGtgjlYIezZWNclL6KBA2JJ6j6
dOypqUAZfZ6Wq8Isbai38ZjQfuRCiT0FODt4hKsCMNP6LhWoqJ5FgW7ZoWZOuynBkHIMNR9dgx8y
Tq+GUGmdpASvBlih75VZQ0LTJG9SViuDDo1d55qHguzUhpIJiTmIZHmSvprCal0Uym8QWXe+wIbc
NmvthlXVHTzutkEPHAxK9FbBVFxS+IFw2KOjEKpwdZo8kSo3bI2hQJxBJO5MAWshRxl7u4JFeJCH
rkyqTZpAHDOYwJ8phgbQx7htVV07N9X8MKX4qceYGswWLAsdEBgRlS2W3TFpQEaxHmiWfAVhEdrU
DLX4EaJpL0uNVW0B6heI8a2IWyDuRurEtQUxfzALjRIYWyRZ2zpsVCA2w74I6ohZAou/mxu1TnTT
4WbSeR1rdIeEylVqsn1bQYEA8ES4zrr2DiiLucGjTTHO8B4oszypQaKHI6+q97rxhZfZt8Qqoafp
FWgjgeMbBrkuGs1wRnynXM0VJ63AawESEUKEYHSifGCuaVmtV4fag2nSizGtuR+DlObq7B7Yp9Tp
B9fqx9qtZIcKOBintg22vVObbrPQgoo7QgfNSmOW+EDRmK61CqTBoK8SiF92sbkf88h0iRHuR1WC
pySswoVAJwHDB4ooQ+/cYAhes668BBmF2wCDxg4+3wbl1Z2vaOiCcsDVOwymgAzfkcff5VO+C9V2
Q+vqUcIUcUzQbYDtmnkj84Vb6zJM2QULkszRmVAcyOqfQCDJHKhkHo1kfCtFPPiWXEHCbGxDiTEu
q4aswetaKXOuuAvlNT4JJIYSmmyKOn+jfBmagO8gcIo9XpAnYKghKWLQbDJDjvjgYnSzKHoze2S0
kMt87JqucEtrRm8JcHooeq6O4u2iNDAEk/6AZ5Wwg8PhbqJ338EpGJ2+A4aohITVNSLtXqMY2lEy
VY4KSMKPfiKrGubNlgG9jQloZJQqYB8M12ZTuAFrqg3ABDuW5fVaKA2ACXn2LdZotjaGtLGHun3V
zVZA/TGPa1k6lFBtLTPZ+VRVXwD3IbYJGi5UWiVztUZed62y41oaOKKHL0gMioItw+KR63G5qhSS
Am4Gl6hcH7iH4vR7QGrPHB8v1ncGugAy7tiuIM7hWDWWp/BGx7pUsIchy6E8whEIU6xvBrUu1NZw
Dag/IY5VbjBRSFvtwrcfg+fHMvd/eqW/iL7XkE+9tcul/qfo4P+neGBGJH8QDzxhXf1tL79HyMj9
GWD8iCLm3/ozBFCo+gXZea4zqnGAcKzZRuPPGABHbF9UC4XAID4hRcH0uaDz7yDA/KJpqolPPauI
CZtLE/4KAjQDAQJTNa4Tit4wO/X9dyKAn0NHAm6QAeGrjmfAUSLVlkWlvd5SC3TR1J164qoJtZP4
vuiulXvu1JjXWkKAwRFwVDwHdP95b/WvN16sIwFQtMBCzDfml2b8LQZGUih3tGPOuy/yixiH/oiC
/2vF+nEnBEzW/IYIqPDPz7uJeCCRRudXlCMBq4NdK3q9RTH8Vxz7bVt98hUDSIJGuSnL/IrK8JpR
uRm00e7SfFOSfF9q7UaZdwhISwKfkr4FdIYDgcFBoR8tIVm1+G1U8utqRNjRHXhjeiSYHC1VARnt
VrTGpJjIS9IKP1fSvT7E2yYgIL5MbtcrX6suvM8zYhtD5OMgsAMxkkeoqRE+08W3Mp+gHIofAOnb
QobrE+h6e2nY0FUdpJ7t4aV6gW3qvpMZ3EYITtWbXWEpgMHK3YCKjQSTu16QdczNtQqOTB9AVp6F
Xg0Hjrzn1/Av3Y8JtPccC5VhbmWRHg1i7UeszVD/OpXRCBuc9ANpJleQYB9bEwSnkJX34qYBkxQl
cVB5ZRAfEjvTiQ3F7/OrB1zSNq2UlcbWMXgjgsZHtcn26PPXCYrUFTAyA81c07rzysI63gtocKmH
HC+CmWSNqm0nbLpVDN0cGXAQk4g1SDomwrW0WZXK4LUhlPhluM0ZuwU3ywFaxYtpB0OMlZllXkex
KGc4GhqOAuRuzVxZU7aOqOIBqXEB9/B1oouHXk3WvgkOndn1q6GHpNW6gYsyAsjQq7LqkleZ2xXF
ngKjijqY235ie3CL8HUTAEFvqhZ0k1bYUJDb0IPvYkS3bfLU6MlbYoQPSo6kNShkZv2kSyjA8emF
lRyrKPTjUNnn3NjmRNlHgmwTtB01fSij0XCx0yjx0aSxM7dUUYFWLM1tX05ONTlgu7rRLAdV5W5U
UzdDeCV1uQH27yow+V5niLtM4QHy7NGgWwFEtPHDmB4hhPEAcPR6GKBxfTeAN5obqH+Ghhi9DTHS
Lk3pVu1Ql5ENB7XoV4AUrVNFAGUSOW0AVlkKIF6YHfFvt2PtpmzGQ2eBFjJtQHdzwaRei9KyoxR0
Sogns/Ew/6YJE6e53wKkvSuMFHj8CVwTYwt49H6yMLLGzks1ww0HDlhisseGHBKpydXaBpywyY2r
+qnndN1kmZskg6eLZgMN7nZIlfUw3Mgg9DSt8wwaHgmfXNng82S9DUXKuksISuJyHMh3K4j816y9
BfPq3tJim47RQ2fke+hKLpHafpx/tIW+ROKToqLOkXwPCwVInEEP6SYoTjD4wAMUjfCJBTGhBi2+
JOt+ZgcDN4JK1HU2gT1rKnur6b25GGACRzjBqXypXYE3xjoAFkeXVPCPJugIaeFxdpxvlccYRxrf
J6J2omJwBrOzKYoGYL+0LvAcOOBfI7cPJDQqpEqnQIhl5P1KjxPHAmgmjsCWaozvP74t494KNK2V
Xg4+4CyumooVTn6cchDbtDHXVVyD0p0cayVdKxqUNMjodqI/FKPwB0rW8zuNmtwgc3HZIrg0qAC/
IF2TRPXjpLfBHtkYfbOB/RoElDkqPQc/h5aoAGhEj1asumIpSEuuEXaXrTG6KWjHShFAui/8Iom3
kegfrOymFGJVQStua4aB6YE4UX9UAuoOQfyQ6RjZdWDdNY3yrS0Itjsdyh9QYYrps2yLp8bKLyPd
ushr48Lk1oulCuByxHWZWXfYXmzMrLgSSvANCyuispkBk7hI5x2A3nLUnegwRVbx3oCLeQUaQEtV
V1QPJMbUUde2kqQ7BNLClkjTDPh3LW7VhF8TTPngbc6o9nJW4oZvLIyPqDR/C9W90gIzVHfPNR1A
fAroBkThbZWEXoNZXc3LB7M5hJhCohSktajHmET3L+unNqguI6t10rK2iSgRPtJ1FfC9GjSXpYB6
rGudrtIBgw/2iSZ3ISDmdhPz2xhbrUR7MQvlG5XDIRPKPsTMPFG6ryVah6XbUsPbdBW/aeMGmKhs
n6bogaHcadF0UKNkryb9cwtvDRNEpaoyV2iMm8lK1qRX99UqG5S1wE4EvGJsOpUjFeYWxmlousDT
QGFNLf2Ct+bastKrMuoPUAj5c6+MLqswOgqE+amSrPVAHmSfX1n5KyLctRmGD/PWurZ6m4I3k+nl
TccR509ohzI+jrpyBIvvpiHhfmLptV7HxxjzmozJBWnHZ2YjX+13ZfMMGu4h6VHghTp8u34FsPmG
5ui6+CYyfaxq86ISB6Q9/ClsNpCZ3wIGcamN5GIaqIMmAkFY2IL7XVpuEFzflBpifdI+Cx4/qonC
8NWwu0Yawp4qc5s0wyFt8e0TLKlNug6GyR8toGgxTUV94PEr3hRPcOO6sKLkahiafRLMHsT9alQD
OOWxO5jZemCLe6yddnXwiqzLCyKAF06iDeQEPkBriCS0h5y4uaw3U00gb3vCTtG1itFXunaDAttt
3Bio2ZGbKjC3RW1d9yA4BJETjpndGrcDyBKdAIqAAdSXEuwxhW/i6AbWjFuJKIen0TY2Mbslkz8E
AFlO3QpsPFsJsbudosewL9wauyfIhJ9kDLxOCbWanbDyASFNOoqVeQnsgRMhgIJ7txdFjZt8n79D
qIhLfURnfUJpERYIjmAZMfX/nc3HyS3K/4vZyFlcdXr3cYWMaFv8dh19L37afcy/9ffug3zRkdoj
GtUNgn/NxTJ/7z6sLxypDEIN5LYs1ZhLvv/efbAv+FHkBS2VqgRYbWxn/t59WF+QLSSoF7MsVafY
ZP73dh9zlP8+NqfY+ljIkhoawz7EMuftybtMP6Jj0aUxkPWssux4BEXRgil9Af8LRld1VW20hG1I
Ud4ksvAsUPCbcLzEa9rKaIK5JFa5XoGyXqJYlW6aCIW3woxfqQz2lbzOxnGHGcjtKSgy8MLUy2YT
MGvVdXI7FtRFcQRChdzDKbQjTOlqVembterCX0Y25T5UTT8VoQuZ7ZgUV8jHrkLDRFYucyoTFGsY
XqQkB1YUTJqq3gJ0vBasWQkULOhk5l0UyJcme8gXYG047IKxc0C+tgH0scdWum3IDpaE02xeXAFL
eWX2wVUS9ZftdAF00h4EnH0fxreKSK86Rjd5EnjAzwM42qwQHGQmbD1ZfNDTdB+HOPxlpi9n9MOR
SnIAamWHZCJKCp1kwp4uv6rTDvCUDnSyNz6V674rboYxflJ0a4VSQDcH2zEbktl2YouPv89hg8qM
fsWV/tK87sPhAC8DbBcMWFh2F3HRbWVUnqn1MOYT6/edgRHKdHjHcMZ1U0N+8efOgLIesL9BlgN0
d0PwKcHQBx0jdFAsuBrAdA5K4RK1xRKaeVwwB5g4pymvdRBROjx7aiQrFbLUFD+e8nzNwnKtVC86
OwYakk0j5q4av8DAADYnu1QsN69GkFsa990o/MWOc37Mn1+DGXh+VNBCf2lSbd75vuvTcApScPCZ
C6+rCCIPRtwuSA+6lT8OELD0MIWbEqCfPr7pcjvNcEr4/qaLTa4EVhzgyxTRWlteS/N+sCa4cAAH
xTJ++/GtFmUVhMz3ws1UJCYwF5jmYuveSiPC1j0SXq4C3FuIDOD/DdcTV6aJXc3eb6kSv1XlPdWV
54/v/UPfvmhcwI80YNkw/VBruZkH5Uwt4LCpuCxQtlO2D1N1m8D1QA1X4DPNg283laVTCnMXRAQl
OMaWVNzpanlXg6oseXxZA8JYKNVtpj8XldwjXAEqY5+x4czppfbzsd+PdiKccJOiBtEycKzzc0eg
RafxMo4UF7we6KJyG/kJlBnrx4kwYDSnxk7rG0xKMdjUO/Bg77WRfa/aXVvzWzB8zjTdrx+HYRUA
zNsEcmjRRSIyGTD3CQB/VlQAIC0A9KroORxyoIXq+1KNQJuRqyC1LgMB74g0e2tKxWtFticyfuto
dfPxt9SQ7frXocI5JeD8Gch3WUuNnZHDlwlKWWjhkVEXFbC21SEFSBzFceRbq99hD/yWFfIW3hWT
SeEtAaMAJ6EEe3rEJpGFlHiAflYYsdub36YSKNPkq2nEb0aU7ku4rtoiq2Nbndhtw8xjmKleXXQO
aTjmYTN97WMDZxPmttXS5zAmt8CXH1kLb7iSPBeGN4fNVUSOXOMrLp6ZQg+1fMw75asKJRL0JE7b
TcfBzTo8Iqi7cM+qnlGo7Q6GdqG32oqE+UHOQbmVwiAhfENp74Zr1UNahmBWAeGKgzIFqNUbeAS+
kHl10BWwppv6nkxgLAYG0KA4F8snFIbjXZOIwlyb/niXoiZHeKIBGt7DBNYSd5IeUZu8F3EHkNcY
uBI4vTonhzClByQLAOhMDyDDvc2P3rdgU81v1mhih8OClmP6n+2gJIXYGqCMnrvloB3JSDdajnUu
xOcpqucJnD9aWAerIX46Zs/IjRjYEuB0ClTKh37SLxT4ZzhRY3TgqpNNi2djFXBjGlDLYOHpoL5Z
G1ZX30BjdXAU0jnYEzlTQm5pzI9tGD4rY3sPl77JQ0vYcGbijlkXqIVv5oi0y/ZjnbmGUawADcjt
sQd4WY/NCy0RL4WGFVNL3lAdB4qy5ZsVY3aP9FA/wQAM1CWZkZ1eVpfJGHFbwYIJM4jI1ad127WP
JU9ugknsrRYOa8BiMDlGyLeADaX2OF4aFfGolsi/RKZIPTBDgSpNHNCznGCKYTHVPilFq3uc0AMQ
9xlWevqgBnkL4JK6keAJ/vmsTB+8Doqzti0aB/gx7uAweJ9ZD8IkWyULZx1lZ4AApeP79NWlGLA/
E3d6UOC0ssqe4RVxgBcH9uvZ3qisyyZ9A4t2gOkFTiw4UpKFUhwVK9yMFb/MYvxN2qDjRHXrKIXc
WOjBOoYG7ChjHLJCX5WEGVKJFTfsSUPKDTxWQuHeZyrIlOkWEoB55yJ+PAD+aNh9Nuy51cNNzRpA
hzWOZZL9GBV9/32o6xdcEVh4jBeruS+5GO3S4LddLxGdjNdROX/BYuAoBCKPfQIcuaWs5zGFyrx9
3FqwGzITNL6OiwdK9CZ54KWxpQFLOrog8A22YoTPcrjmQXPflSYgr/M5DbxecMm5IwJKiRpU2uEU
FHMqs4oeZ7Zb2iVPrVE9FBFYxGOjvE7DjVC0xLMaTIHzXDsikoNc9nk0xVvG4UcimbzWLKAwMcaq
PH1jkQXDIGzr++y5R0IN74VzJzAlAQ18gW9obFcjZeie6UZRu5US5Pv5Gccco8zoiCO0/NHM01Wt
wQ84No5YLm6xTzo0sy8BQyyHqQPldoDmoSXgnYUscbBBwIaysisetveI+9CTQcHu+fBQMLA8f/x0
W0R3pgg8UcR4LExxYfoGeviFYrFrkgMqPbY0/PPR6iB9hsTrcsJpZCCCweYzqYtJaz+lKHfGnAJc
HrpR1blWqyV2kx4m0zgCX/amwhRtjnn10Nr8aPAuVSJHqfuNlRVbFbODgsRVLns8fn8shukJPi5Y
NpB2A9eVBsotkcTviLVRqXVgSv6s8Ay2euOdOuHzzSF1UFIgg/HNjMy6qugqCbJtInqcCWKqV+Pk
jYNfJWsKlHqnwRyeFaM9xdfCyhypojUYFKrIRCBpX13Fev9d5RLmfK2hY9iqndMjlAaOt4OlGLud
P0xhWPshRuXs3CN1jhHL0CJWdCyLejtMGeJgaGQaPNDcgVUSwftOw2ICcGAyMli4afhgklb3UYEL
AH1nKyR600hzw+sWzgcAQarT13lVNbDaxGl+qBTz2ArFgygIK4+Sgu2eYQ2KuL6FxnbNInHZ8Aiw
O64hPxy5TaxddoF5iDq0Ahj9BpIRQMC32XNkBreTJd4mrGllvQXidqfK6j4o8TNzc8GH1AO43QPt
0R87AylIvQIg9Zbr6W1u1vfpvLUXMBDHHCvsMUveSIdxkE64dE0PAMZdqE/z/4Ml4m0pu+9lfhFr
ONOAYGAimJuQAf5eVQfZmse57QZMsPObAux7m0lynD80gMfoDLK9iOWOhfelHHYtUXcwclhp3dyq
87TB6MHQ23uUkeGkOBHcBoj1oI3G8ccT6lQ8c4EmGi38ghplzwGIk2mAlRH+w2A53CtKr3t6h9Gk
71kYOF0MR0a1rwBgbI0X6N22AUUq2cIBgT1y0wOT6aZr5NeiaVps+zA0x0m6wCVf1rzapTiuh3Rh
VczrcRvX96oIn3NDO8L60+5QlOPML1pH1RVPYcUVZAos09xsAtJy/gskrd+G2HhU7+ISdiVMu7GA
Rcn64n6ST9YQ7ealew63RA9WNoz77DZlON2v7+NMP6LHHOafr1pyIEwcyw6S6r68Hqi2w84McQW9
wZL+qtXBf7J3JsuNI9mafiKkwTFjS3CeqZGhDUyKUGB0zPPT9wdmllVV3u6uvqu2NutFwAiKCoki
4H7Of/5hFWf1nSzIG3OECkB2/vYy53cmgoY60h2uZXyWkQ1uyYVaqAYOrPV57lXH+dJLDKYL+BBy
LZfiKaASlpbCwl7isN1SCE78IngtefVaJXhkhdqiXUTEvq3wdc+WKgisXQzNChtAmpyFKLQP0qtw
4TbI4OiVZ5PRx4wnI4SL9rURfpmKu9J6tg4ltFamJu59yq3WFenXXJ3HsfKdTPZBc7lEefVj6Xc9
KgvIRZP1g+jEYTGX9VAL64WpilUkw8QraiNZKf0xNSvXk1O4wyLjNoTGjSjIed3H47/1ZkCgssOv
Tm/v+Fzd4uCW5i0om0EVQkBJzPbDzujA/mfZMc5T0i2zk26DQzDW+/3Yj5SCdVpxXoaI+Z6q/oYf
SP5LdhwjdpuyU1bKoN18SEUiuFOmxoDGXDTzrhsWfCwKn4gvrV0fBx/lZk7tm2+SYUx+25Z+bgiP
wnJ8WvSV4M11XOsJTsILs0p+Tpn9Xdc9sX1znZvPxBI5VKT8paCSQroEDpIOpYbmgqQFzaus5tZp
1W8V7/CVZpi7osD/c4IDiB8M2kPiDuBkpK7/PQxinfXOG2Z0jDb1jZPGv4uKYkCHHOWN+HMKxCL4
zw7X2hm2vqrN0Sskf6lWutJALcp+k1d6s7La4Cvto680NTbE/+Gno3/6LiWZqnEr++aYELFywxQQ
CYdMU8oQF7cyfyQAK9UIbDMvIhLXyGZjA+kOVr5NROx8yYqGXwS/5oWekhNJ6it5o/ENVpEkoHJV
Fn29JO5sUXdGNM/CSPEKzafAcU59ZScrLFp/2QxhlnaWYcQrIg3NS/zbLJp6WY0EuRZKsEkr5VPW
Ptd4dDQSOgrdIX62ycy7JtpNYFPBpr6ymmZKnBtuK1ndwyj+atRXq67OmAYB6KjmIiFmG/hAS5cB
Yzt4Y8gk/bpY6755g0rHIkMyzyKCNiPySd+FxlzguNU6irnc3TG36VIb/rRusKkssbdq11lbAVm/
g6Yv4qhQiQJgixDCPFjKHBo1GZupAO8WwCMNq1rW8feKBLBRXO1Fz98iny+5qJPDQiU+rMwN+HwT
yLZlV17cxAdD6rd8NIdFOW+HfkTiI8bmnjr4OWanjPm7mGtFm4yl0GquToKAVlg8np1Uqkuny56U
HBS51qwJ+3Pr2azMT9cVydIQsl7CUnrpoLnx2RDfHfv+PrWItUTaX+N+3fE8xjnrAc7aQmuMxKvK
MNwQFjNsRIW34BynAfWRLB/zh8r4fdd3Y77IDHoagK0T6Q5fI7ruRdf7n27NbifClgyqWl67ytra
LZWtnuKlyVcmSgbBmGuRJ8YqrXmrj6fBQ0MPV6BRI2SKjNpYcF+lNfdc1KWvVJoviSVueskFzCyb
S9Hyoqh6qjrjZkF2Zm7A2uUMCaLPslri6ldDEjQ+B9OkhGZ6yxR+GWFgjgPxvMd2PuM9awVTmlsH
Y/3lkYgFZx2I5q5ZJOfkTK1l2C78Dp/ePk6/5vaN4LlsYeGEvSgnjJ07h6pQp6FtqpJ63L8UXXV/
dG/AQTcu5DNPwCRjBYFA9oMG5VSrLE6p7H73UJPmpWycsNJt3XuSZMf5R+BEdXab+KuMEVKTDoFh
9NGYmntN3d91zt4X9b02+TXm3WC+YvBMf2/UrW3GX3Npq2jaJk3zvTM3mnV/mZuLGa4YZbAlQuGg
TVyb07wMoOX4PXMjO4V3Me+AfaDknj7PXgiCYaDHqF3J4i97SN50nCvTobOW4ba4yTxc1mX5ywqd
jR7eolz+jBTFwwV3PcaY3CPBb0BoO/LHySVahSOcwk57jSb/p9o4Lxkhnf2Q7QMX9mUNCJepLIn9
B/roq7AYmda8az/e5k1Jbi7OzpW+y+zkkIwK4NzEpkPgGK1MLTeTOgIXYP8ddyoLbcROK9Gguy7V
NUGqixZb3EU9V3ekTJe1tbAUA3ZE/y5DQEdLLZ+6tmeunb6CCbM4ju9RIZel2hIwPdjsIHzSvnwm
de3YZt0nMrotCTB1IN/ZWHeQZ587PKzAFV6IQNvr+pF4C92TSc2vGCvkr6i/wg7EjQg6T+spVI2R
/TmPvbYofmYFl76dUGQlyovTsZXABJodSPx92+dXzP+/cBKjbgzk1a7sfVAMS9HTfrVseGMRfkUB
+2RSRb9jGBAMf4etXbbPJP1sH9eg6vOzMlHdRyv5CkZ/XXbVvNRTY2iFT9aL2FXudzQGb/8BOfr7
2MCBt2RRiFgwlg2YmTCn/hVi1SWTiWyYwlXRxyu1JZ/LspWXGQAow27nQ5FTTGMT5LBkq20fwS6c
jajJxabHUdT/JJODSPR3HMvCvNFQTRVmFujk33GsYYRDDZTCtmN3lxiiv/RwRNgTRLBWQnO1jQP1
okzKxXXKfRIXe3JKlszktpJbToAzTEjQvjA7IhwuIJmRC9ZhfcvhLRflSqEpMyj1Y2JSzFp96mtl
U08s9LK235M+eZo7Na0NjvjQXxoZeJEqvbEkMKpcq1gbxRdhEaOROMuJKXyTQi9xHbIYJ0+JuN0+
nFRZsjcJVsS5Ku7xZQ/9bElC0E8lGs/lWD2rbrxrA3PZzJwDJdhxjcOGqYOK1c0nW1M9tGOwbE3G
ieVgoqQDsigkKEzrcQ+uYy1lgc5pBi3Gzv4a0zeP5CWPlKmVO/8+Y7nS0+irDUqW1WjZ99bStOgT
zHCftMohrOciF+QgdwCFesM+xPKeGFy5bKVseLl1JsV+bw/OdaLFS4S50yn/9Azsh1mCSCYmnUBl
euSvCpATMzbOKasho+qvTpjPZTquSTuLF0rcsnv4ZKoQrIse6lJxi6rSVReNkWGzn7MB8Ib2gW4+
B+ZGjhhDmAb3Vem6G3c0vl2ViAmSB8lMP3XKIojLM7RTT2gEwFvDNp8ZANYAHVgQixErS5W4q1bR
/gNh9L9MICyY3ZqmzRM1NJR/t4rJC8wc6og5sKUB43RzwAkjwp0d/ghMqHYFZdq8LP+Hm/Khjf83
bJ4fa1NL8KMFt6X+N4BZa/WsIYxVWWZziUH0hr5gshedtZDO7AE4pyP1ntmSzyXSBxu7IXF4AWRH
U9OCDM7Y5FhyFUnKSswazwrN8ejDuJ73FLNv7nND3sbde8n/ImY0+AFR9AAJ810gte4krK9RT74S
UhdmhLMa3BdpV/cuc3Yj3rFJWN8x3LglHbWXtOUR/GxXFrTqbrhA5cjWpJf3djJuM1IzkAOCoRIY
S0EvOcMz+tzNzD1oO29qpMreOzphqwIhMutVAptxhrSUyTrPHd7MOFeYwk0U1TNQ27rl3ch+kdtM
+F3K1kEaA7kvHYmr0W/bH9hY1eU4lHccxHd2bm64v17yLL8Dv9/na5ugsptMVyW5gVpU3htFvXX8
n2kOeWy0X3qGc8a0JzXqXoP9EspBjBNIwfztjzUjqMqNH9G7IUlmC9EyTy+C34+Wm114MdgQ75K5
LgqkHDcBoTJLaPExhWZA3ANopfBq2kCvMo0bsUXERKgvbH1M4IgHwRZYbgpd3QUqpZvSUMK6NT1a
lFDhqCONIkkh74rVHEk6uPlZvtcaPsIort7SkR65Q8YE4P1VMckbO0q3QPmeERFsF+4zdBnkxd3u
6HXJdO5zMNUslZlnRCNwK2/UdYjPyr9it34PKUj+nLD936Eh/D/Egf7fU6AXn9XX56+8/lcGwr/Q
n033D4NkWNW1EBjptphtj/8iIPAly1QtorWJjmaxmpnR/yAg6H/o8BX0+RsNttbZKuEfBAT9j/nc
QRUJLdqCwPDfISDwv/5t54ZGjZjKNDRYEIYr/ss8UbGKcFJNhdwAd5kGn6Sdbslc2raVflQ7HZ7T
0FIIw2bM6bVLWm24j5DhNIrhHN6hN0hBnQUSCSNqK5tqORAFa8h23U7kxSW5s8aU5+cwHLqp6RZY
214K8y2Q1rfCD4z7YS2LkVSoJvxOTPVuDRNhT8tAsYnYa9VPeK+vTjmusaLc+CyVU0okbZAwYZk8
WeroUTNa0HQlRrnMERa1dbgYDUYrbcuIvFmS6rWTkO0S891tsIRW5LqsB0+VpCKG8IgRWTQm2Bmb
pA2XlbYfSQu9Xb7uIcJRnqzIZlpNiQTOc0iGZyNMiVtIxaoa7J4GFoaG+tQNTzmMLrC6Ftqw76XE
qkQtr9OSH0p96GPlYOYSiKuZK4iNSQWcw+8whL0uyH7UVXdZMiDCvJCMStZaPdl0UenpWf7MOcRY
e93E1orckDwKT5PbevlA6VN1G+H6X2We8nGoF8TAq2rra+ml0MX36LR3Q6o3WGKLjHSQPgQx6z7y
vmPaam9tBsHkOYNrOYs4JUiulPUPmMAe4YkxC5ZWLYaUtPQiE7BvYxuIbNHYv2OERxZiGz12jnkh
nuo82Efauu1YxV177eTqFRuvtVYZe+ImAKFUdHP58/xOHeOnAqNTJozHQ5UJB7xVovYM3ceLzofc
Is+lU1N2jYnnFgwhzcTelEnq5Yb4EZOe1JTN6/ye28x6r0kociu5I6XnSTdqmGg7y2o3ajdA97TX
qjp8ZkVzzPpqWYmd1jWIbJqBlCsCIomPh1HI5jcmB5J9LrhvM8yL3/J2vDau4+Wav61t+TQp9Upw
7bgyvoxT9DZTtqW6lnREZPYtCGlcD5VENfNmltcSuiSN5fNU1vvBrlczOsCFVihnw3+tgxbYuPLq
Vp6Nxtz05Lk1RX5KJ/+jhGg4Ok9G6+wIhrkMIl06Wr8dZL9tgvRQS1jBor5YDuEAPtsDl+f8Mwy1
WTopMWAK3U7NTUHRDSIH8O4A3u/mn62FX0VwGSD0JD6XOzxK2Yll3DZLHzKjgqyoagcvzzDLzgYC
2V7oljYxb9oPwIKd9IKtDVhpdAjHmxnmJ32+mgZnFcGbNWK5BWFcM0vxrIzPaaoJJ8xPbZQebIim
iMajGz7NCXZc/kdmmuCZ7mZsfqtp/py7ZIBlBI3b+XpotX0VFuvG/DGS6tmyM1dZyFQkW2RK5nFv
KaGn6mLlW+MlSfJnUqS3vnL3U+tkweYDvK2C/WiHNyMbfttht3X5qwl7OOi6TwwfXUIDg8a1Nm2R
elKQUpg6W8IDjxgufnTBL9OIb5ENwxgMq0jGQ9UMmJlpe4fkF4WyNcyIDoNw//930/8jhbGYWU3/
a07fMfoa/01L9Hj9n2w+zfxD6Bg2qSSKQStyZ9Hwn3up+4cOV28W8aDw1fkqX/lrK9X1PxAMz4mc
f1EA2WX/sZW6f5j0q7pL6wrXT8ca/7+hJKL3/vcu2OZ3E/BcZqkNP8+EOvjvXbljJEnsk/pN+sRU
5/0qENMYqs8TRAzcK2EOJN8JDn57xRXNPtLdk1bY7qUPdnVpdluH/Ai6RVM+R/MBzduuGaKeHFCn
AG52CUKG1ToawjwPQ45MIxhuZlSepQ5ZQa0GSF9Bau4dMejIli5jMhJIHjENloXZH5mPfpGSqj8T
l340ahrzXi2+NV70YkEaJ0AreRvMLttWupz2d79LHM/R0nNIdLPnSIOivFEp40vxgkubOFVW+wOP
QPUl1tA6SN8PNp0O17ch+GbMwpIMnNC5KrE4Gqigj1rSfqIGF/tZn5kXc/RrOE0sb4bYWpTNe4uI
9HWh0wwXLtuk2UfOimCw7ja5frPD+LOEKmKB8Vi5tib5tbupoEw31RTSi6ZB3RCabW8xmmcLrRjc
Nxif3CdB1pOpW9NHYKQXO9PkOe5EishIwHa0kmFp+qBMTFabHfYN1lIPJDQcJXgjzkBdhi6Zk6UN
zGfWpBQy+kzXYK3WVRpMJc3K2aZVZ+KkI2vPiCv1q4FfI0T+QQYQbU4XeartM3Mv7PSQoQ7ZDU32
SQzDrz5Rsyt6z2nR1NoqIuT7Z07UOSAqbaE+KmKv53F5SQGJA9Mob0mlHhtLcdaZ7W9BhM1lVMIU
sLCmWfUMHZe+zrCTjJ0nzQ2yfeOQ/SVTupOpTaHTsBpuRaJ/ZriEbB1D+cZ4tHvp4fEDfbhPjZGD
2UTtSmlBu9zOL289OZPrNB8UAuSq7zwqcAdKzQhlEW2oorTKIu1CXDvIPlrFpmItRA+Fobe6TyvY
lXnw4fTmdKQJmtFCTSJxaBu6z+RdTasCdwYxrvLc0p9qVY3PFdqE7NLgj/rujOzuU3gBUn5uBXeB
JHhLkNR+cluDWtMgSrFBSr6ENgT4kRAemNiQCg3C4bZx51+dnsoj7nVkRIQHwg2q03XOeH2lDc4m
TFsNeB23woKQ+m09Bi9DE/Y7OHXbXgfWFJYvtvRw7dpQNESx5Ni9K5q1qhxpfwRPmLgST0yC13Xi
Xy4ydZ0zP1iGfV/+qAllXthD2l7j0BZXXxbfSpaXS0ZZEDLMUF3Tiz7nw6cNw2dnGXp+qpVzpw6M
/1UyneBlLXTNeWoio97mwvA3bqssC6k+tSgpnpw6/Ogc9F59m3dn2xq7M/h/zIUizpgJ/LL0Onqa
ZvfN2PHhyNg1IpWiA9+1ZXlNUmXjdv1nh9PEEzRK9Zon35oMlQNl/4uhD9UmyqkqkoB2es7qi+ug
e8mySq6JVhtWUW0chC/traM39eFxgFZdH7KmyLxWTt0qiIbmQvBnaCbj1Z/M4aoYPKoSMp7KZMzX
am+tgi6LEaBw8FsOqswVrx7a2CNTKaLaruWyb02dkRZWNskU1JcorLr9BONRVxdamERrK23cI0a9
Biga2XwHEQISzs+ZfnrNdXc4WnobPmc+40Sy8sz947Qy58BLKcwFadFiC+suu+LOF1JP86dQQ+Ml
Jw3QC0OmHK4uoeWUhXGug8yFpJW9tmEgFv2QC5KfTKzYCEV+aR+nvtHNIpwc7M+V66h1frWDjp9C
17vh2nYrMW27qD/ohZaeHNSep8cj5sZ/PaqR/cdOg9aKGuQc2iOhynHtR80hz7uthgLz6KodyvQh
SWNmSjL6zEf9V97SwOgt4X6KRZkT2hyILn2OC6O+CHx1PIZgMKREgaZoTNGN6xUJKXRKu85A8934
nf4aMB9bWNS9JhBRQr70IhpU66s2unWlt682qSBbpncJ+s/IBVAsz4YqmmUytQwcE1IwraKhSbT7
3OsNOGeWZXbwA7vuHAS93E1T8PY4M2zyiR3bDhaPi0NpnHFrmGXDjM5F4BE1w9rp8uo5narAyzu+
VUxq9UwcH1oRHY9ApyWiUfD/1qMMr+180Ef3vW+MdJ/i0wbV0PdIsjNvHZncy8HSu7U6wHd8HPpO
VIu0GcZdhPnyos5Uf4NngXLF+olPFURq24ohuD2eMyO9XQ5DM66EHjQEQ45y36tIHStapIFQgafH
GZSYnD8EgjRDQ85XKC2b1KRRYTuuTqHOHVqJ6mabhbUeJP+lhnJy3fggYfgR0D/1kX6HnreqsZx+
Iq6QBpAcB+gxsbUdC+N3U1Z/3QEEkbQ7mrcXJ7XDozHksNKdOMvhY8TpyiHOHlpP6q+SEn4T85DR
Pit16O/GNn8aJR37nz/QmFCS1R0iXpl1Xeg5qUAKqpKXZYhs3YWJfQ2GZAIxrZIXDPZyz0hj/T3C
ZWGRDMb4qY8LUVkbFxLr9XHI09y/hvlV7RT/8nhGK05jNwERBpVzLIeu3TRF8dkP5kAR0vvdsbSs
sL7iKYrwSNftcyQabTuFxk+89ewzUm3QZ6cXX3rnhEtyGxJ4hUJ5w+iXz8OIehoITls3QGQJXej4
OE218YCzJ12zg1ZQssiOcUoTJbtp8zjNuZL3DCv7RShzUaEWPUaWoTwZbJaeSUjo3s/Nl4is4Eva
Kcmbq7nbYEqt2+OswgTGLK3sJRayeyVK7fFsKunpmQ48qX381ASB+cWMriRXMldudSrlPqqjYI2P
SPIj7aJVGw/Gl5GWJdYZenARWjEdWd4RQczfWh5VKxi/uk5F7QmaeVQIE6iKAC7rHFvfDOk1K9gi
wkQZXlRijkj+VvsfqWbeJ2qtb8I3l0MZcadExPYx7x+2NsHouz7tn1Dt1i+N4+NqXLXqKiyn7lOk
+0CdZiygAOmvGtAef+qPEYsCfpwwLoNqvAunaHYiTaxlBcHyjn2IuiDUyTiFpWheCxeDmClZGU0+
7aNykMecAHIGyfPDx0HmDBgqIoD3YTB5QzZpmDjnlQESb06rP88nwbAaR+EMnrraX/JExtbM8/uG
qNUscH8pkfDK4D71zq0hXPMmDaCWKSM3uTaV96ob0p10EwPtrBrcYxNLVMiT2mEi1PzNRqIo2a9V
V7mith+etTq3l66roKqum+FZH6g90GpfdT7s0guG9Bt3eVa7ZCo8GbloRYqeaxSSKJrE9vo4VFHR
XcsunRbBoMezWLG96pJZW6yEgGSq8VMP0uli+m37yl29IGlZf7c0PzoGDnSKx2kr0nGV6bW7SeFS
wNqefqoWOMT/5JtsM2Jq59xtWFU/rEC82Jmq/DQK/1C2LtREREBhZBDdMNoxCEOLsJcCoEz7GWmu
F6E7ptAltGpdZqH/bQ/6UYFRs1TSzj5VDru/nzRvhG86m8ZWxIZJmwkMMuyx9iYIsqgzgDYYve6Y
9IhyUmv2/JZfBESsWPGr9yJAlmjjnQLbdgHWXr7GruiOscEE43GaQ506+7DAHmdur1fXIomPj7Oo
T/qnpCmxBugTnJEANEKsdMktfRwtP+Rx0RIQq0XJodX8+kjC/V+HP1/zL+ciG/bYeXNz8zolbV7j
0RxXqshe8wZj/xXB8cFKGSMgQTT6F8OvrMvjUSqTX7JEI1qREnrBdsWadZJiwSRDzB9fxhrdjbid
pAz3y+BNHdtgbwZltiItefyAP7XFoVx57SKd50ldXqWdO34kdbLVo5j3VFra1rT1CFVjmq0Luyw/
BwCIKv1UmqwC+EAYCiE2f0PcvXt8mU4wRYmEukMUQtwywvIW1fx91SjHhT9l4RUocTohVLrCl3iL
22i8m+kIh6dwiwO3/XhPXrUq6p4LnbGoPuRbMnCjbVJEzvNQmAEoZiN+MrA9wVzJ32vFp9DzUbr3
VbDmPqY7IDFiA8+rWdZtyG0o4mxl9A5Rro7Rr8MeNOtxGvdZhHSLL6hdDjPZx5R1PnscqkpVdmYS
ffzzqVANN1bVh/sKtRkbpTDfLI0tvwrxeiqL3HyD8GOtclKrNo+vqmzQHuZH9p5m+ar5XX5yNTLR
zNSA3K1XCZImvbaX8A3Eaory8CkLh/pSygwdHXitqjThtsnYthatqlJ5KF29IIc8r1YqnAGL3aBW
RLWXTaSAiLmwDUmTw2vpca4IpVhHojWQiAJmCWhiOzkWdEEiOY2RrC+8oez6OIgE2mmijPWyzir/
gMHOTumdFl9DIjhPXWLHJwyJvQqxweHx1D+ffzxSaDT7oCJ5niweTVWKs27k0PFiReq70TI+IkKE
L9Z85XaIbyVB5PWPnl9prbKfHNwumA6PR407TgfiMXHeGiJ9+bcvPF7yOJgCZzBMDobVODgJgoyk
qreMA7DhdvqTkcnh9HhkzY8ep0Qq1VutEn++4vH6qmRkmEY6pPJaB+JUIrHN5lMtN+WBXmpWmhCG
5Q1jv5etnYC3lsOzGiFST4Zx5ssVW5DAlNANAi1FXVkns4vlOznPCyuiNFUEACSyg/PjVXpdp4dy
nAsb0zOy2nlPyj5EbRFpL9o0X6/w4G72WCXrKOv9k6Ax8nB4UvFIykKUjG12H9wWgqhS+8fKFM17
H+JjwNONOVmHQTdL73GKihIlS4ScHW5qdoeWvGaBTHBziprNJDvjpW4+6riTb5E6JU/15GweZyIh
GdAiZvRxhnaxOVUj4uQhEHD+R+ByOiB6rLSbs4omf209+oS6I0ot8Kf3ZrTx6Y2Y/sZw1Ksyyb3M
otha2KGPeos1Pjaz8coMNrhaGfyaVl8WmpF+Vf5ywkTka47qXpr0oyeNfe/MzLH3gozSvmReo6D5
AUWOATsIUNVXWe6sYq3nQp4Php/WF12vx22CEhE+H6dhgVIr69ADQdnERMVOO3+PsQJDxym+SqmQ
gWgR7DwqU70jGc56yoK+gz+v7R9nRYRutQtim646SU69ZiSnQu8+7c6cCLdvk9M/nw/bdFrVGfMA
2Gvkm6EPwKWLQnXsvlslfO4dp/jEGrCgUCmnF0MNPF8bIemFqr1p9REe6qS9VwQPXRFrDs+lUPGl
0JX3BEXMruwgWBREjNzrHtqoyGOIQG0uaPyiaV0xQD6RVN2vhROB1hm5feJWYqecD49Hj+dGmEJ9
Uci9sK3vMhyKPZ+ReOqMBM+ysBm3BL3ER2lNt8f7erxDk55ia+f18+Pd//P5xyPpQJALZJgee1UM
2yFK4N65QbLN2K9iz9HDZy3z230iBw8Jyvg0NkV0ltZwMDoT36/5gIdMuur9aloFZaltjHaeB48B
ROKssK1VUdrKoq3V8Pw4pFolGfZjECe53E+PA+ISk4x27MhSEVenlPR1LyiNYYWeTrUXzKUgbbCw
Mpy82CJ3L/hqQMRJmepNj1fYbp162pgRNUjPcjJPCXKaU1K4zanJs/bkTGgjF4+HWmDuMh1Pjscr
C2SkUDLJzrVBF+ykcA6lpdh/Hh6nqozxt6PX+eynUF//7SWPF9dt0LElsRMYog8vkTFEe40e6HE2
QHQwFo+H+MgtqskY2fl4GRBCv4k1rfAAtSyvscNmbzrd9B5axcFutf5J03rxZOUC4CWa3n0yavZT
L01EFZwivbIZz4zN0kjce6O38sUeBn8dwfhbPk7zUOlOyBvuEVa9L8l8aJhlTW1LKiN+Boa0lYui
TgHjTEfdqZkIXhRliLdDAJHbQeYD8mq5y44aY1y0FXBDN36x/k3Hpv9puvzEIawtCDeD6mH7Hb91
qVZuqyrEJcWvMCmspbLGSUFdwZsKdllUKfCP8NtooFe1k16sK7kfa189Z05CnTi4d9u+OwN68aJo
05XMrB/8vcq1PcKIpectD4FlDp4uNQuhUMI40Q9p4LE7pGe11mYEtquU+B1WVjyDz0F+lfZULsQQ
a7u47v1dovW01oxLJ1bFZlRgEavxuDDdoro5GS1Mkvb93ueXVJCpn2JS6msMLeBlTb1qbfRYe0P+
HcFeKWyC5OFsocDLYFKFXjQo7nEaFX7wZApI9eNdNfzfVqVCtyzSD2i8QNEooQNHbMsuqw96iEdJ
luubwgIn0LqihUQdwpXy24oUWYXyItVjRIJ5t+Lj2zQ+nXxipa9RXKQ7m+aDOBv/6Db6jwKK412Y
+QSFyp1OvfuVTXr4ahbfZVTL+xDV5YHuf/Tsmv6aYJl63xhOj0zdEBtbSAjREuG6BPeLk/dGp/4l
LY8AxiBZ9lgKHVDMJzj2nylEf9fGxC7Ult1qCmlh617nm9p3SxivtgnpKwUDNdu6OYf5r8jR/HPo
4jzZ1eizAFDTKx+wvAZNoK6nEjYl0oqlbfXLoq7wIonU+Am/LM0bLO2tF5q7aqpqaRdKd8blLcV0
1CkWKZO7rEMJaIzValYcDFFzzjOMD92A2kXyn5ZleSxy49ksMOCQEf1llMJS1/As5DMrnpW6ecOg
NbpWpq6s3dJmecJQMfBlvAXJTTZN4p+yZAKFHazjVNSggK1wNmo5fIogNm9M72LPLlJSQk0vle47
QZg923d3JLXEuMaK+9VH/Zua5CrgmD/uk8ah2YDwDWaQ/C5K+MBppAFFaRCUYrv0fBhGiyB3z6qL
25bTJwMXvXXtGUnvI/9bx+Znp8JM9hudAaGNwMCZifKoai4hTjxriPUH11V3otObXa+mrLBYyBiq
fsinjoFwmcOnKH8wPP0l9QIqZBpv/SgZNv3QInIDCZK+1q/9eoJhW75UPZdTZKny3Kfwu5D+Q8mF
HJFWzVuC/SieqeUallu0tGp8ZyeqjR3bA4QKV78o+XeJKfvWNvI3UMQFDgMM8tmo6MeretG59g/s
SNVrF0Tmcsr9YWnlZXqmV8FnSS9CsZE6tmWzG9QkLrWRJpdO3UcWQQuNmHoUBdEhpv5A+BYSdJMi
2pw6XVLBZNnWasIV3WK91FLLPwROAJA3ruuapaBLIGpipABIk9cLt4jy197ov/weVTCBi9D0nYCJ
EFPrKFa3/4O981hyXNmy7BehDA6NKbUWEWSkmMBSQjq0cODra4FZ7916adZm3fOe0IIEQTIoXJyz
99qNP7WnKcqNxRg7X8KRXamIsNyJfNgKZKdrFSGewDpXLJtBW9Uo1BBKsu6h6Hum+rJLQYBbeQje
E+nCTSRig9fhiHdtNRi+3Mc5AU++AAKcZdWeogI9n3DY9RHvmF+ld3p92oZslGXl2+EGgmix9Kzq
IAJQYUNSfUe+lq4AvE+PYpieVMPTS2pZ00OLa3TJuYV/NE53qRigiiXGzZI+BqCuOGXqTvF0azbg
14ImvoupiNB80ECz0hz7I12goK3Onl3pN1va9lXB5Bppi9kt3yzamtQbWm3vJsU5Uc0XbUKy75bS
3yiK2LHn3qRdrHJRalsSEfkOOdqBheZbq/Z6mexk1xabusatyGvdCOX8znS9v+o6SyqkvkSo04br
awxFhsOPLR6WQVqJbR9uGh2vmBqgSUURyV8TlFFoTm7Mzx3ThT2ZG/pj5jqxiDPvnP7NTlomQ+l2
e0/qxAM24E2VYb0jwVTXybfGZZT6qB9wRVaOl1LDFAaF3/BuuU+M186aouGjjqhb0CTcQNMSm6wc
wy/4CZcIPEnFzKdvkdJYpJrV+C7x+/n4oDctIpktHqLeNvu7GRAnl7C8KJPskx/rw1FzQhPJxICe
xUU1SBN0w4YmuHbVFz0ezIUzVea7sh6VVdgHOxfIX/tQfCqsZDelu8aUPd5m7F5eNogdpoknYDlt
a0yOWA2igmacl6AZGh8+rzdtELkGX1gWIT6vfo5Jy+91jO9GXWvHoXVpnI71Tne6ewHhaRFkEqQc
iuKpCqF19brcm5448q5edUtXW6+LfHjnOGqZUoJz0GI3yeuv2TTPGF3jH6yyFNuywa4NyiXNnevg
TlfDrse3MmNpGsfBspLC2HZ6N60qBVlA2PrdUTV5Lb5TrNMH1NjvgnkXADYjc1Kx3kSiMVHQkDXu
lzYsyf9izkFgtc7SUu4GDECAVoS7dKcSQZdA55MwxCI6ww81GL+A0PHqfA/OZU0QRROEX/Ciohfr
+l1eq3gfJ+J7ENBM9Irh2WNGXsYj2IUWR5GfuYswM3fQ+ZyTgf4ktkN5tL1sDwHYX1dBae3Iy6nO
dA+HTa/UeBstU1+pXOQPi85G3WgfNFW8cKyuKk3HZWGHpxgX9O8EbG3rWt0xrXxn1WSR2jgawzjg
vwXJEJ9rZYWf2s78XmfBmx/9aibbA3+t3pvSOVSG6d1yzcabEpQzIc41PkYN4ZOhfg2pW+wH6JSP
sTeiRTMUIQ3God6GSRh/mNjlV9pUDLt4vhp0KVScyllXTOt8EfJrFsTyNrp6vEZDa0DdcftHn3S8
J9UhasSxivwZjIDsx9RqTLhR+lGX0F9IwvFpnh+bSE8+bGpntN8S/RzI2t6CUmTxkXblxdGWBk7E
TUiZjBZtJy5lGpqMsFNWrt0IB+TrRgI255+1T4DZfB8R4IS1S3NPWml87BgtNcu+503dbaKWHnFa
iBMFVu/Crqg6ySKHA6h03DiafY5DNTKdU6YLvV4dXn8FLn8BJ03XyjLlYmhUvivc6CDNwoAh1+GV
i9+9UXaHypXecpT0eYwuAVGBuH6safC6E6iytLGZaeyPZJILi7Yfw/Q+I8E49ZMjciMaicaO3Btv
W/bmB633+Fh5hKAYYYEjhW/stfDa37WXknJW2HT4jPLoVFW8otPKoiCMw1NV9NpRD7t2o8T0YzRW
Xul9trrqZqSk7Jh6UNNs1LqlbjE0hoXRHV8XdqN1MEVB+RSqbHZ+pC2DRHOu48kw8WDhuedD97Pg
kGOoORQNH6/ZKExUgTuevRrydJCmV1YJ1P5NSESvKvnrr5bCKV+yKd8EJeoQpzGvVplF7xigLlXH
7F2XmHtJa2yvhfldS6U/Ux+m1ZTOrXfDe1KRG4EwXuO5lFBQuqLxYuL1U3sj73DkirRZxQIP9Y7Y
x/HkOcU7FdlPltX3m9F3DnU3BmgF9JGqTGnhcUTgXUfOcPDDwFgUtQ+hRrGEYbnWbUY7QYJpur9C
lGoY25NL5W6VMf0qqHnSa23cpaERUV9nMBSDsdm2vfjawNhIY1Uu+VWpXdadbBkmO1u3VqR5B3So
a0Z/AIaOrKp3maVHdyzu9OSz/fC5dPNVrqqeFY+ZLNqIxlisSWqxzPmqvHe1L4+JCC+Jbd4mkIeL
2Ij2XugGK03F6M2C70lqd1tPQ9daJUGzzl1NX+Gxa5kNfySxlGTG07xG1KcAIbQ/zAEIUxBW5zR0
34u5bhOULEwFQIgunAhfYr44tlm/goFp3MbYZeWv+fvQqD8ikp+Wsi7KVW5O+kYpjZusz1Lvwl3s
andz6hAyRMmnRrRnMzZPRVSOy8obyrVIi3Mlu3eUeS4GXu1jjBttkUfCQ3+Y7c3azI6lm771NSNL
4FOzLsZhKZQrNopmNENqLC+y13YxjNlVGWqgGqKyvqXK2fRl/qUAsLpOevNh26gzzczZ9p2r9nRF
V5E25swo7i6cgw5MVz1HbbBPSezOLnVCIQc2jitZtcfBttnPGFaykYP7SxlDcBVKogfoV70N7tNK
q+k6aN3CMgDDBwxCVhEmq8aIn2OqyxuNzRsaHvBmBYsTJLtRBEaDyiWRDcXC8fEbapO5c3TYY43B
BFUErtro2I7l8MnXuncdcecqjGj2qdDQV0XauTtbjR+D7Ps3BpGfbOAwBRbmEZO3u3BFjMwHeTNG
XWS7lnjzuzdeAEhVv+wXGG/ZVxXlma2vSZ3alAzj4zFiNXG2TXvjyKh4y9ypWbqeZq8hVh51b1vg
CH5ORqDWmWn/cg3PWDTp7K+l8VxQNV/G0hE3M7F+CJCoi4HheiWgXF6CeWql8r0LQwAELahRLfM2
rgTcosWDy07Idd9dw/hQPVusSVo/msDS9n7bpCtM+pT8i0No6/rb3CLber44iQ4e1CCbT6nQxDp3
GEG9kayf1gnhJOP0s3LtEwDlO6RDfdN0+lG1IoTdmQ67ZJwrQSbSZj3TqHtFaKaIshqWftBJjAjs
6wuT9a1qp8sY5tmFsVmjfYbSIon8bJHkGEf7tBj21RDOCxtvQ8i1etju+M3v6u5HV7VnFf3SDaVd
HaCqcX+BkJQyLc48SiMq1qYlkpPr2dugw/mJO8J6qiL/0sRxy0pdeRQPUhpABqY8l2YMZcz6JIRe
n10ikheml3wSrV0dZRSdDPZwCwf3pox0fx2VeQ++ZAA0K8L4QoXUR+niNGvQv8VnFlFHmSXRQ7rG
16olOUFOKNm80r0A6oG1MNb6RnMKk2gQDyVXPjYffmWc2xhXdNbddSIg3gwKmms7VE9bpe5y8MSv
qSmHe9bYOsyWUP9hmASB9MJ8OJW5QrW8NEIDWRx+om1KmsA7nxMVkyjNfvZodfW4FKfGZbkRxVq6
6VOEv2moqmUkQxNBu3U1PKGfnADxC3aXXyqJ3yc/8VbDRGR63FPGBiFl7UcZUHpWQbcgvvtzbOXx
IqLXUVTelwpBPVqSi1/nzG7EN+ixOpTK9SH+hh+9O64dMzOPTdwvK01VlMbaYdEadbeCgbOqB3ZI
DD2gVu0t+7niwMqPrX+mieKQzxdt9KiwhNl5ealzHYB3Hr9TdnWjHejFdh+MRON5Gp6+xunLA2ox
iSu7s/71J7XNmEVsuvB0VS0qEbZvyKZzvTyWVGtquIfGoP9M+jE5T+awIKzJ31T21sBxvDHdYXwA
X663Os5UoUXuKivFuMO36q+JCb4yxU4AUIiNLKx+hUdPQ2Pzr4vWBTVaGC6oCCvxl52zZeAu1rYW
hnsRVx7rvby/zwW8L07eq1spsm7b1CmlPwmVLqgGmhhZ+x5Wg7YsaoBKVIdhVYyu+mgLd63KrvoK
pNJfN05OKkwMHKxLitugaZeCTY1Nu25vsTmqBYsiL4foZIBLZVufncTkgrEpwRBbVDZPbC8oZxrT
PplpA6J3jOeIgxZ8A22qEtW6Z9y91GapxJoJ3LUzOHj3O7/YWwUbCtfp1d3TTEgKgzTAxNCSDSYG
eNtPNu1g/vRHvNG17d79ZLROER95RtFrH9TCu42eKZlrynSVJPmwY6vJG0A8x5tHO+2NkcZZpnSA
tl0AqKNXnr+J4Edco1kDTmqQt+xkOKAulM7tdVHI/oEYFKWD7d8sbXxrIg3vVazeHCQNe186p8am
DRenZ+nGu16v4P3SyPXYay6bCDUqNCtCT1CXt41c+jlSkqqtNwGahyOZIxaWCWRQ5XDORLg00upp
d1B98h4/XsCGahtb/Oepqq5gvd4RYvLv4oyedlT5kSnQSogpgK4Ad+iHxEu/BrleX6wSFdj8eUam
OawTXd9Sds22va9bTynoijVl9E1LyNWo8/YajblxjIVuIAW0vxbFLPmycPaLqKSo1R5DmJTIcL4D
0hvZZvmgeEvc+ANNmTykXO+RD2am/qXHL0OtJrJWZenVK4+tVhRjGI/a6tiPtSL9RzB1N3W0pDqe
0JVNvudu64IkCLR3fRLfpqDA5SFG7X2iSLBGvWquY9PTWYyFamnngQbPXX3tA8Orl/2vaEqWslSf
Uyc1j9CPJR705muMNGFVBQy0Kdtcy+Ltryln+qQX8esdkYk5H4ZXAdZUkspYCXyJ7J5kGzYtbCEZ
fjUmIPzaTFGXsrq7TZt/aivzR9ODpNer4RyOJBS4ZvlWnxN9/rEaOTvCEiXf0Jn1OvtKDAHPmbUB
tV49WyqTpQg5fwN0YDNY6cIxiXyxfsV2Hx3DRMDNM9KnlllMsB5JO4W2UEbPfiTs/HVM8DIla5td
Bxt1dDPMD7pu46ORJe7BrnOXOS6aM+lLLGiq6jt9bTqejfajnBx1YZu2EOoehOxfKOh/oQfe7Qw5
HKFHRjRvAWBMZXuczKK+aCWDSt7ofFWpcPDDr6jZMETWDYk4ufOw50ZwUg9rKvrPDILHxjHL6pLH
enURWlZtimNP6WpBQFrrUF10PkdmRwNgCsUlNen/uHaf4nRGchMZ+XhlLKBhbdt7H9iGrdz2ohzZ
AolS7UWT9blhM3gIY6NmBQ+3Lhdg5wIWJyMoACZmfcna9KcPceXsynHld4m+dLwaq0jGfCKU9iUm
VWkZe6V5iR3NJ7topoCaduhsuu4Dm8qmURP+o074wH+WaG+/x7B2UC5Yi3o0jVPGGHZxhKw3Hbr+
xSyxZ6cRQGtKSz5Co9aRkE1fe0a4P9fqgRejl++VXlrLAmrXeu4CD0Z0nLBKpZ9GA3s3LA/gNyCl
L+6s+VQdWwQ9jYZVxg9/MXgoq6WdvLOdosI9wBSv7aE8aIEL8cBhOScHaBlZRU3AaZt1D1H8Go9+
t9dN65MoZAorUJWnnMHGyAp9a/aIDmmDbiRNWvR+EYicqvsSRs1vXZb9NjINUBF12+2R3zEu16Jb
o8gZ1haIBo3GeWlBI2ILEDJtlcdkYjBJm2eGnnKH+rP98MJywXqh+mwHqF/rkVdWNbR8qY21h67E
PtQ1VX7XjMw8NEW1tGScIlmxRrrKCp0NWeILt6bdyqLUaqTYemE6LUFDZUs8PV9TLa3eTUZEN6q3
Mrf7Q++66szaKgfuXXrPco7pmuyk/D3QTdHg0zDrbXyDzmsbO7/duqo/ulbzQPP7ixS65jIRZrTO
rNxbF3CMWt1styzTOlpB6tII7dtok0+QCYMaMHIxq0USw9D3LTJZQoZ5ikO/UuUKQ1sH/jLZmLVu
baOADYDdJNOlQD2wag3N+qSBb2hZppI7Aykq6Nyj4400L3HppgRzDUW85qPFGeVFP8kv2zN61PvB
x8w01X15jJgnZgHI0CxXVh4kDzM28pVvMQCjJIYgRuTSETBg8lDggzaRh8EtKw2KvT4lvQkJ9kp2
ojxMvfeWVtltYnCy2Cldk7gO90lAIhfWjRUKVOteup14kCGVLYphzNe21X4N2GTEsMIujhqJmeis
NUAgVged2b53+bHUC7EPbDpKtvlVVHcAG+M7SCxxj3SxgnmoHghhxmXYUEMtUzyBgXMzqO6YdZtc
Wit23wUr6hXJJ8mWnWB8iHkvaL475rEDOoX4dZZTasGtzOPhHoZImQxvRKrtXgoKw6sqlNtKH26M
NhZdxkU/QvMsh3ydmLE8ao2hvbM44VuL/G1ph2hyJpLjZJXNSK0xXKs+lwuPBfmo1zEEG6qHWZK9
hUXRPlAyOFHRv6NSSXcdIJMxB6KTOXTELEj+rgMSuu8uqReAqZ5hd3r2RcXufZjfPDOGLNZ6eCo7
UGgrrC/uw3e14WBY7lrXss+jaMiGwEBpg8Z4dGjzhsZ+jL5mPewuOqlM9xHcZBu4SuMm8IEoAfmb
lnUTVdssLTYl0tJ30xv9Lb+BITBYv5GTFfGde5dWLY8NqiroL+OXKjGI+QBftaAAPD6R5elePywp
gOq7190p21aLfP6ySY+tZsZ0cgCRr20mIxUry/5MfxDxhu4AG2r9lVOD0YJ19nSHY0mSEdjWJNix
MizOTjCij2bPOgVdeBxZkT/ahjaeDCLKLFpZP5ySDDWrZoFHzofcM/aydaIjP8ii3dcW+RZFsnfR
X7fLUNfYY/UGpbp8Z0vP3Mdhc7Yz+zQZkGeMwn2kBns4kOL1SNAMGtaNZoH7Tvxyeoxdkl+mMkEb
yDWkkPS2TerfxAYEsQ6PkIuJEg7blOEyIuRufEHD0COirEeqbWhgBXS3QobcVRHFPivdpwW5KBib
33N/HM5GPhjHMUu3DELn1I7GddWxvndZCL232k9k7s2bKGqaBa6Z7Me+4hf+MdWjf/FVmT2oOBDK
MnW/s8IzaSp9a6jZPwyf5A+rUjDP55cdp5azU+ymlk1arEbIBDtjfk1B/xGyR9tMunUgCmTIXeBq
JCxvB50YGL9VZErEPyDA8W64VbsZ7LK5N2RhXWKtOVvR1UBhQReprTaRQmRdxfLBXs5m7cGbWAUi
e3jhLH9PQTeJKkUd6VNsZdaIQyc8i66k6xFE9l7qk4YCVDmsemxz1/q5QYpf/zN0qvhu6xCz8HXd
NE3uWshQqz5TA+Lj6YK4UT56QKQim8jPGLoL89sX5g73HMU9wB3TvznDND7r9lrW/JPoca9Dm3eP
lChANi1oCoQ3dY9ciYRBGMMW7klwtWH/sDM2z3yaK2Gx59KgkjmJmN5yo1nJwtR29kj5BwdWfwty
WDBD0VzGWLxjaVAPgdICwHn5O8oLAGVoXZpK1ldquweri+i+j0AqNdwnhtvIXZl13JTJG8qE7uq4
tOd15hD4V56FW4SDdWMtutamfuONwV7Zo/0Aytyiu8Hu4EkJgNfyRgI0UF04OskxDHPMxqJSJwSP
CTMaZwTh9JYN+fdCq2mVTggYmWLge6rGuTbMuwhCN4nhaUDrU+09wkGCxAYsKRcI+9daXsJTtJtu
laCp2boWa6K48M4gnMNnxuRJg4qPJSwUBCLZTk+DvuCSfkzLEn/avm6azIZ1laJtJdrps2UM3qlx
SLbNh2xvtTTBUYTLp+VE/UofGE3tHDvg6zYilqitFPGvyIneIQ1THM0N5gLPZWbvu5jZ3Lsg/Ndv
UUwVuAn1d8v7ghEmfL5eoJNPqxSzztvrP7Sc7J7lHVmLKaM1pm7+8b4jVEvE2xqsMNx9rBMsJcOn
KjHleZNS2ykLrYUeTvFCF2Gw8mKP9aNirWV3bIXqZgh3eueBe8yHYx55+sNiTUYtni1gPSoyZqLQ
3bEFrEh+Ks/hLAuU/HLaUlH9iAv/npgVHXEDF1tpGSf07M61MoyroU5jl46ARKi9FCak4BhtbMVK
E9DQ1G3jwFy7fR2/Jf3UPJuoO5maqvlWhu0TP9wzS4V5ccO2fUYlYuvI1+X5dddOesOir5R1RLfS
Ph2EY8vEctvD62hqh9ayygpkIvO54fyfBp6tbV8PXPlBtaY8529eRymoFxtzZMP/OrcfinJL5gCR
KfMjJ7nb7Ojr5xgEeInZWE17mZU0ZeejsWi9Q6Myb/G66uFBPGlOVLM15c4V08TZ9Ywff16UcMur
I6o//6tfdsEtI2P6z0uS7DqVH61e13BeDg8aNFqW6GpZJ0g6yubxOtTyEw6oq769rkUUdqIod26v
J5BB8m4pN7u+rpmV+TPoIv3P+4U14gVGzU6vE61anyXyiX14vQUwehBIlPmwf50aCElNnDrj7vUW
9HGWrKXpyO3rKNqhcIOhQG5eR4fE1TZBZxXr1yNXwRTv9DLuVq9HNnDb762ZfImGBPijbK+Db4a7
upLBipFxwC1QilmukG7V0PQfinbZMvdGG5ark1M50OoDWoGMJnhdIZeauicsS7HMPG9P9dvYtMi/
P2rFMt+Jp+nwuqrYYS/Q03jHIEDvGemKHgGfCK7PUJ50remfgll00QENOr6umpXP+tRO8kOpxjXh
8SNgCe1bi509apLk8GcoEz7KBbcId3C35LNlWYPB5JEnDQ2ssn8UpQQBoaFjDEzdpeSfW88hS7pN
PvHtIkpYe8MXCmiGuocsLIJtrLC4q8zZ+V4NlKGtj0PBzjiieLCKphSxQYu4MJJNsdVr1LRDZugH
j9LWOm+1ZJtWjngi9IVyaERbkJc+lVr/kznPClHEh4bkA4q41xtUrcbsw3YotYVhrW1fV7m/tWTK
netTyT2nFHZNMn7PHpVTf0Ia/ufLMPDjEYjFttH8nS7qmLlFz06tRhGjEspai378pTm8nYh12dbU
io6aZbpHy+1/6YoJE83zknxQeTAi3XgKigeQVrP0MGUDheoW33aXDr/Ix6VdN0tebSEpkpS5PIbD
iCHATYgebq3q6OcU6SjJfNM8ArI8P222g9st3LgBNpIn2OEq7t9XXz1ZoyJ0gRBQP/GPo0b1srXw
2VGQRs1oFRuqL/azao1F6VlqHw8gPzu+wAAZx+DSHYWRrPhOlqzsoPrZprVOe4uhdqgRfbtUtbIX
3w7CxeTupNchyqwoJzKpffhSty/jZP/wPGVsx5AoJ5WNhzlt4Bw3PL809BEKhVWRzeu3ez/jG99W
ZfCMHfapY8a2prbPCJzO6WiGX2Liq5WbgP6tOTmNketHxQjpazKM5Wgh2utYLAFECdfu/INi5Tij
3gNE08Tm6c2wa5SL6lOoYRHaqM1ypwRlOya/vbwzl6plP9op8mqlxpifkkn5ISyHDmjAFBf1yW+/
52s/9Q6aBs0nmDsxOzbRxgHyOFIPe/js1SGyjDogYnh6lDzXiFbjXrKk5ame/KAAjhvjtVHURWET
WlqSv7lIZPcJKgrEY8j24ogMyJSElLyzrCUr3X6r0n5n0ph7OuhW7sKPt2XuAr51+vcsruNz5lQD
vdNhJ/wxvmmFGleT49NTQFIV+fZvnCbph2HaxR4TSECjxEo/yBJO1lEqjqnZElalZdmHU+r1Zkxx
iJjzbwRWa7LuCmfaQln1zhhGQ+IxUYR4VCj3UdTKDzrR3cKoP5Hsc2gx0O7cVovu0m53ZZejHevA
cUhbH7b1FJMB7amfWG7dWPeWmvC+BbWiiTg/M7vcc1WPzu31xIAEVjLBShKhR902YSg/ihbyz4Te
KkA9mbs25OB8cHeDA0FvoN/tXepalB+F9BLMYfEp4WuW9H31UTUWEYiR+d2xxFr3/U8R9tZzS87O
0U7mwvW00N1p+BiUtczTAajQ5CQrY76ptYxp03bM65Ao5WEy9XbZZeO0Bs/Bei1H2xHPAzjCN4cc
QWA6IY39Dy32WyRP6bTLs6j4MP36izfghWgo33qDfJOTHJ6mUj+mRjjnOiahsE5GjSg1Aqib6OAE
Xn/1Q214jHxD6Bg4SHE/HNOlR94G136eGiSajHNSASSIW637CPApMquwvUDQCUqytvvHNCTWDQ3V
drSb5v+DQ/7vwCEG5I7/MzjkUNQ/v+X/QeGaT/hDDjGhcOmW7fpAQGzfdWyO/CGHmNZ/+Y6YA4VJ
+UJzOR/5hxxigU0yXZN0YvJ+5mjg/yGHGP5/iRm/5blz49mYqV7/D+QQYbg8y/+KTHJpE2GdBpuJ
tuSVlTznxPyvyKTUI83VNIH21ymObRY1AONLdvgYpNEXQuMhR+8brD1JiayLjxnZ7vdCT1BRzXcg
leBzO47JoyhI7CWpW22yyHc+1/Qn2tQov1tmi1fG86azr/njpXBsjDrzmTZ7J510808ZtustOId+
R4xX+SxScf/z0DayOaG53c1KyD1vELRizKVhp6z2griouY4RPiNI2PJb4wD1o77r3msA/KeROvuq
0Qb5bdT7Y20UghVw3SMwC9z16wTlvHmhcL/YTpdsvQR8bmrl6eeqh/8/n+cD9Fxbdokf0XfiB33y
N2qy8pvT2cMyGSbK7Oxel/ARazIFlDMCujKMc97jLyZK6wdbVfM8vg78+ROO5rnVJuarRhOkEkn3
X6e8zpsvIHZcKpuokHG+85/Hm29/PUDThsMxAdL3uv3P+f/cb3DCZNP1tPb/Oe311+vc11+th2bJ
1qNiQ6ZbuqUFqe9Yybx5XeU+Fd+Ca54NH2Vjck2m7cVz02+vY8LyyW5Mit+vYyFmLILtNfqe84kg
RadTRgfrz9WGRsYJ1TOs5vmoPdkEzxqKT8nsp2VCqPZhqhBR4xJlDyby4qPwI9YTKms3DKzFRw+h
EzVIBixkPorZbySk1Wd4fF3t6DvlSs9Pr6PkZnwLLIV9YD7VE+MxtIry/jqm0R1LuwQGE+0HGh7Z
cFGFZ2xkgC1JWZOA5BLrl6il+B+JyLhEMplgShnmRSWIOGQ4w24yJH2RAGoRaIz9ykGbjeSHpCaL
kVtJZB90VLFyNC59PMbra5Do1UZleXaVIepBleT5lVV9wUokL6+FBAIXJGN9RcCbbZRFz02hNUee
4ndobFXC0WC4Ro0VbyRt+2vUZxHPpkHn6jRtLZF6IBnTgjUMM5tnc3x6Y5ZzlYPurZnf/WsY9awR
aLxeCwP4SECe8g2kjr1WVFZvasqo3oZGelMiNDlqyRt1BxhX/VDeGAl0HsWrbspgwpOV1twUbZX5
2fpbhGd4rYQ93GQ45+xa+YSUP+5p41biRr+h4/E6k2cL27UqpH2TgVejryvdm2o1aLpN698KXhbP
5uGMTibaEImI7iqgbyqdNrmreJI8m8ruUT1kPF5b3CPqaqvRsM2LNlAKcgWc4cbLvr6uGYXRXl9/
9W4V7Yd4+vnX7RM/OyTQVHb/OjBoMt+ZfUPy078f5HUXImucraMFMJv/80CEz3kbmPb45wCbuv95
7kL3om0vEvvvM+xEGZsSdABZCjMD5PX4Y5/UmxR8A444/qF/LgItZ0vUA+b457bXX2YYiLWrdbj2
/n3G67UVcqrXZklU018H/IxQ7jxJkAj95xkELFmEednd3wdESgxDFVEnfp3xz78epAVJ4Da53H8d
QDLtL0Uf1X8foK+PsW0EVfjXGbk1mzUMwp5fD//PG2gGhPyS4oSh4N9v6utct/E1ciU88feBPq+J
cQe4sv3rjDTCttDkY7RCj4yrU8YHUwj3yaCysjV3/CRh/u1w9EWbIW/EVwdDjKaHAHOnGKa7ZBaM
LS86DzVpvK49lat+BlDqRvMFaeGGqGnnh4PfaCGRJvEDt1Z1XJAb76TOTodJMKcYDA9p+T8cN7B+
6LK7+pbw97hB2WwSR7atK73f9UlUATpBHj5axfeanRL/ZlTfhsQpVkFkfpJhbpwK2z9JSJP310Xt
dcWlK+z165oDm3Wt2VrKurXKrmmCK6fHgI/UCXUlVj5hwektvEPnUjOab3tdvO7cNlG4BOTrnNJ4
quBG3KxKr291EdKTR3YKl9xDtzkfe124gGUgV8boQKv0z8XIDvmSkYwhRLWeIC+d26kcT0KLzzQL
0zuM5JQEoYBYYqK6/rmp07KUELm9FsXd7XUzSkYAkcCxWlYXf05+3clU0bMum/b4utfrJly85aLM
6mL/evjXbf/N3pkkR85k3XUrMs1Rhr4ZaIIm+mATTDbJCYzJZKLvHICjGf3b0D60A+1EK9EBq0pf
ldmvgeaahJHMZBMRgLu/9+49d8rlhtI1xf6vr3VWzKBiBBT1128Y9AmRswQQ9tfP09dk2ifI3f7+
B/7953UV0egaQo2/fh4zoOXMFvpUoKNKAk2RytX2oNXU8aszCiM0XHJ4szZZnvvRsndwQzNaK5Fi
ViszEmvZtyYR5LECXLcvkWd52s6EBR6lRAW8WIMiIsKi2/034YMmRx32qrWGsrHfe9RsL4WzIAcl
oucE7bt+Yf8UKF0zskrntXrpXfEq2IVZTTn4eNtWqcZkqwmR3L4/q3A95236PK3D+6pX8SVJVcR2
kx5ilegPUzOu99movpR2uryYJsglGwAFWsBxeUGVOR3KVCGJPVlfmZBN91XdmJGhoNyYe3190SqM
FF6cNlTRufpSxcz29IlyDFcSYn9Tg1/Z7BXFM25WNlbPpfwgpEN/6RD5gn6xn9aYWRVaedRkY6yf
2xF8ReH1xgtKUGWfIT2kZFOe44lJGZ7cgT5lz7WezxlALxtbHnKpQHPb4pSg2XmxV6ICSDvqr9+f
6gqSWV0tHvt2/pg4295N+SV3eWMklrVbawFW2Z43ZTg149D8XqpO/Bglf0O1uCcOJxBvtuc5wUTY
16vW4DJt1xccBFnkqMLbu6iozgvtDboRPOgzYzTV8dQXrajeks5gBUhwrjN6wuC6zcNmy0YvJacd
uRZhayg6pXA832Xj/PX9vN2ZUZGHeCz4/seuhsI5pJxNyyZl3qiaL8Sv5KFJvxi3F5+6MUIytTD0
q9OmyaMzV/fIyPdq0ca3yVYYiPC7PSN3XjBUcpxZtE+MEfbLNFXu3msJCysg9ZuDcF9458SO9J9l
N1Sx85IO3EOyq/w5HZVLZnb2kxTrNa+sR7OzlBuiv6uj9g53ZZte6ykDSG+mQKRjm25VhmC/wnC1
irvBS6qToU5PCSE9Ohz4a+LY1b31mOfJcHVt3DC9s7NxLT3Zig44tTBOLTtPZo5iv9rZQUlgXc2Z
DaMpRjJWz/b5+6PvhwY03dHN+4iJobXPRjpKuZPgPjVPc5HPe5GqnzDvl3CuaMVOSxefF3xEZ9fF
j1qJlF/zJGtkxDHw/ZNTF3vbhS2W5on7QOCCFajMTQNYkOPdAFhWV+x3r3euDPRV1n+gvVpZy1uu
2ve4jt/Grs4YS9F+F2nxRL5hHpC4gm9RAU/RrivHS7CwdG3OYsVKjhgEV1O9E/AKjzLPITXoaR/U
6hbQPhA6kbjLoyjWgs6e59cQ2fepor8n+DowjKkLTln955S0xr5ZJNOdFeulN+FXsivmaf2xa2+Z
Giw1/pZx8M41CpikdDFx4bkjaFEcx7gLVTe5W5SGyIDe/dPGBLsyEtp3otsb6aalQAMTxXGzW56L
1DT3Fm0oRFIEU+K8rYvh6jn1EyiHj6EerJ2I3T+TYRwa20G3p0ecX8ooMb33KSZtc7lie3l0LXJH
AAF8THoVzgX4ZbRFZthZ7ofoipO+gDVLunnfGJ16jgVyut4MS53BW2zUJkw1FX29HiHTCyxxSzvy
L7CQ+jbyVwaOYCA56mpJegEBC2tiIuRmsnMuAOIZyb1meCJQECcu8gnRwuhdmPZkcteNY7bxh7O9
rqZkYyGbVSwuw0YtPJJ2jaMuFiWwmCgHl3bpI4UB8dninalmBGAe8/Hc03PMf+tv5E15V2OMIEC5
cdglU/pZhdQfWr26z3oHyAuhOmk5G+dWrBALGPbFFM+V8ERodXgF8+y3lcOiLabuuVvnrfHEHNrR
eYGIvi55mcKpXkndIj7bUKyd/sNoAIRkC0oRtxN3a9ORuhF1CsF+Pb7WiTzQpiAHlVacN+o3VtpD
yVjaTxhbb73RSHNEAZls/fCkOHojJwzspTgJzOzuLu64nEoL5TbXOXYRbV9mI6u4+uqO+RogarhN
3vBkKYjxzO5BesXrnOYkc5rNnYnwhl5eEpQYcs9q0/jrYJ2KMlZ9qTdR4tQN92Ii+SPm3aKt/S7n
6YU6F6idlZt/sqT9edeIGgSVyv9bWWq5ius1kgkBZ3N5IHEt8U2vUI9PCZPr6/LDIQ9ir1Q6+Sn4
IfxKYNGB/hspxvCqJ/m75tXo/rPy3pRjSprEFl3IMGJP4gCJNwU4lbgmcYqV3CGyjJFFpdKKTJbb
6oF4cV11bxMC4eOyTiUmjLFXK+4aszw3aPJB/NcnI9WzPYHpj3os9oWndDgYViNY1lV76SYgoAhw
LjbszT1hUmU0d9p7B5EAGoA97Yyp7Xeoa5LAtBBfpw2jQEthqc1XLdv1pcWBU53BO81Emq37IVkm
qFJrc+wK+cysZdxRaHgsVigsi7h4tzQlJywLuRywm8hZyNcM9JribGk4EdjeM5UNlyIr6yP0wdlV
80d4WVWvGadv6xKYbmDoK22etjv2Ar5p04sTbh7aRJZkOTL0c+Pcama2V4w6T3rqGpfZ7v7AoC/v
mPRswWl1dxyZZ1sLXQGgdJa/Kt5nGXv63kkBUBc9oG7DIUIcpTzasP7idXdd4eposUm2dXqp+YfB
It0oTw9tu8Xo9a7xPJZINhEt1SfVPLAoG9dUkEiroDhpAGpUbi3Pa21cceUDyegIVnKwFJYMxu5V
c9I+KqR5wargTbRU88rPUtFSXlLAWhqK+52q81IpkvfEjLkA02Uk7sro56uRLPdLuQNRr7zgzreg
dytXLffinSINETKPG15iIRpgLtvc3kT4Uev20ZO3oSRmuDF+zy5KdW5k+GATVyN4J/ckp+EySFlf
lWo9F6Vbn4rMySPL1Z/JeniwVA/Cy9YK01LnLHNY2a1a21erNTN/Gmb1QD/lYE8D3Am40mGlbRAw
609WqNPbWAxiT3daw5Dv9231qdCpP2T9KGgsCGn5dq3uEdlyY5hZt5eV/FinaWX0vr9b2gHKggF1
sXWbXdOj3beMxTjEeYGyJs6cyCuS905x2mM9c7gpSysoMjflHW/u8bu38OcLAPN1B+CzFMe410Kx
LtqxweTLPdqO1zgx0CoLFZHz6p28fgY/ToIPQVmTTc6W8iuP8/TmuNuIAyPR1ROWewaqqUWEw+gv
mqk/Tw7ma3uBFDvrOmaNZPnCSxAyloWVTpPsiuMxwDhHKk2pJwrRS0Swpa1Z7bVUcRBJ2+CnmHc/
rCa0K9JtsLPSC0jmROWe1tPdyKuG3hcIZSL3kzCVe3fMeIClP27nbt7ZNTRGLNiNSyw8vmh89G7M
GaCcZzLophseDUIIh/TBq78A1WBKxpGDZE9iZVc58mvzR2y0Np5rjPWjGdt+5WlvcZ+f+752wk7M
Ngl1LMsZcAmtIbja0soHFaXD1gCkWnUxM2Pe/pi8o956oE7xSG9Cc5/ezweNB8C0CiFrBGaq2XjQ
XI2nlz57Qi3QgFgMmLUf40NZO+A747gA/YxdUFiIugQqfIzBSdNjeff4WYbzOwe01PKioPhaP/CY
72RvPxva8CIXOz5aUNSBUSznJR3aqxLrLA7bR5xg/vFRbECPV+seXvH3P9CYmf3vD78fCqtszp6I
A8Qs//yHf/lQX8wNVaTj9du+e3Gxwv31zd+/b8bTszel/fbX7/zP/o688S6ihyT0/e3/2f+FwCqg
3IBM+f41LQ6Uf/6l/+fXIvTNrYRR4L//NVRrdvQ9Zvj/sSgEnH39t//62Yz1gC/8K8mafx+vaAwp
/u/zmOB//o/h67/8/l//8d+PssnE179NZrZv/ftkRtH/Znqm63nM6DAkmaSh/HM0o7h/26JJPA+j
NqMZzQYc/898FPVvDoOXDbVuWypjYL7pH6MZ828oVCnrPFd3LMeyXfP/ZTRjcgr9t9GM5dj8MISB
juc6ngFOYPv3fxnNOOVkDVq1BLmw1BBY6IAJI11OUDTCPl3yx65W3kfKUyIxug7rdLapkBSshvVw
WPHOBrM2bI7IjjGiygyY6AeeW72neD5W4zzcsNfu5MY9MG1KaQ+cQxTr9XxLdJIYxmG5b+miZ3j2
L14lH2oQ1Zzl5BiqiQMRWJ1ebbMbyBlSl/OaIwnss+m4xCg/K0teTTyO1wSWzWZqawiAI84hw+fK
NzYlrA1mnomykmlECZKsw8/Y8GgbjFb+YRevOiwQG6nnr7ojX5FGwT2WsfY0l+QVdep1VJfdNE9p
tCYOOQnJw1SSET7oZuuhaLSJN1usLJQJutJWFBfwtf94aAYzv3x/radcSKBj7GMF+s3Y0XhF4LBT
ZWVFWqPN1xmYH36C6kBOzd6rlwpjCgVI78prRmLiqXQq9aIP2iFetZb8WMu+mipkMGyilXYezBmi
1Ui7f0sGVGgf7pMMbxpmr+Nidm5kK+54qF1LkBSCSNtUASTPSfaMyLK7G6bUvZSs5n2SZQ9pJ407
kwzy788Mpc8eEEGQAxqbwzG3hvOQQ6TFBgQ1seAwblMHcpmea7f71DY0pqBqGFARhiXxJ9EoQW1z
Btq5ED98UwigtGNKwHchq+uQ3PBbPeSzrRxSpikh/hwjWrefshLxxH+50NdzLkhF5FOd00ECRfim
yzYJ2o3K+/2QgraN3qYkMwLY3vKu2B5Ywc29aDkYK6KSOKvuByVTLp0GVqGw5bEDYw0xvnaYrbnl
mzvpL84ogT5sSDBB2DjhxUxcKFNS5w+IIXrho7gJ18WPikk+3pgMFPWLYTGMMtcLVFRJXEdeXfCv
VpcYnkfQitII4bzBztCNBRBkHNNGMuMTnkzllKkOqa//8nmN05EuF+mmqnL+frDyWDk3lUGeaCIA
QPH1sazEUU3dHYM9ydgR8T2HNz29GG7n7aoh/xoJSzssifnpKAZy9SQr0zunkeld8kIzWe6taX0v
B/QkGWr/cOpgWBQUXRMGfbyEDRJq37Vbb8Ms/usDOy58lTm7/+vrgCrcs6jzd8ERaq/Ohrh+Pygy
7a96QaJeXKwqWPtl2Pde/VmY5Mb5M6rsi17SZ+hbj3jAYVJP9eLIyFqSLBran56GiXE0tWOV9gkg
39YIDGt6xoFHG7DBJiQVBw2Lo6DaobSOXJD/QMUmtmTo1zsCMjfx++QxyjQvglDjSGlQAmctKAL4
sdJjmoook0yaJZDmdJNGEe/NwYJzbIFA+P7I7W0LRpCgilxW9eLVHsEEldkEasLBoXStgpuYJ2PX
1pNi2gXmXR6atCzx2SQ9sYJojvSNfg44B/q60UL5JCqTOj/3KFhBSEYL2EVy1kiurWv4Gj5DpwcL
mdTRaBz9aij7b5tT5Tmen0CNx4u1L9IVHDE4v0CuXNoHJm3e/UKb0B33xcw8wc2A++dAPio6dK1V
SjR3EkHcuLy5QAU8BSlSutgcbjlJ0i8gGipPGesNxAxE2UBnqeawFTbNq2GpVbDG3M5yVnbYCn27
Q8dZLfJc5RqHPq97IrfiUpvwtTvVioQpkr2OzsbCXhOoG2eo9+JPzxJfSXJdVQLGGXr3h5j6usqx
rsX8xbhc4GF0WHBqdEDu0PwijRxR4IZE6psXzSU1JH+rxpccNg4n7GIia9L9WNL4ynTaranh2kZF
b9fnN8p8HbCYHsZi0FhJxFm6uLwnFs4Wb6nvLPV1KNsDRosTXv1Hs1xpxE1IRnXQ1l59bMv4SaR9
GnYmsxBjONPYOxcpWjaOWCWVn3fr96rWwxJvi1crHR+d8pom/b4ECyYHhRyPkiRX6wX3SlhCOWYD
BOCYJh4qxup+XMyHJG9mrCfKdc36vWNtLYQxTNPxIOrlye45WyqEYsFoNh+c2COfG4chUr8pVAY7
JO3w0og+ai2GuGJEjpVW9VWba3kC8AIXqzlDl+Z2totnTOZ47TH3g3l14mY96iCnHAdqdozLvGEK
u1VAcbDkE7zQFV11/K5NWqCNU02CQnFVEJhzCKdpIKy7FVU3Z/Oa5IYtZ96O/5hL5kWLkRZ7eFVv
JpdRYnINAL+PUkqlIO2Hbj/2fWRWWBGThZiN1JHjdbStkUb5dLE0bzppoBqOvZ68SVzqCshL0G7z
r2xSP2Rn9QA4Z84IM26FsjmmJQ4pr4uEGAESTd3JapytD6y5YSOxNFdAuTDapX7XYSGopo1tPf8E
FthJjMPK2G5bEFniCyiOE3LRra1mctJB1YjqsMrBScgI5dmr61qvQrkABiKtNXMHEoRbzFOEoebJ
gf7TTwQisPM6isCxNgJRlTeTNyKwhxGUSsGKWDy5zgQ+RDEUwrzW0F0cBFMrYS1uzIqQaOWWcp0c
jWKw/cbquXw40PvEqtJLXuCdeIAv8vzQugYCuZW1xtVv5tb+UF0N5AmBFjxBOJsucXOlmxEFgLKB
7OtrNSrINp0/BcjBUwZLZ4f0+L0pZPMD7c0HCw1rK0nbe5b4P3as36nSafYDyHGeur3TTbJvFJUp
e4Hu9sHp+50Y4AOl4LMPdpNpV+YkRbBMOu5ph2DxeawiZ1g1mK/Tem1SA9gBkXT7qs04PzXJfawV
Nmo13pZpyrxdMZChOi/aiA1AfzRr5HceITazYS+RBi1vExjCfKu7U0MTKHAUW40ylbBmtVvsk6VC
NBwhwYcY3QsQbMXvAbRGhIgXIrRxSmxTBJTuDhga05eDLUJ9reMwH9bqvtweVA5Whutmp+8vZWbD
5CKLq3tPjKzXONb3peG4EYJonWx7OzmvZp7SYIvvU1dfwxjvTjQ09uOMMD4xmofFyH/FUNuaWazg
nnQkMYLlUrOJwJQuC24CBa54qabaPReZLndplZn7okr3cfFqt8bFkEUdDIb3IszmALRp2RSncHYl
TNLH2YTUVE5rWGMEfcJF8gTf5Awr8iDmqT3m/VgcmXFxHcafmqNZF4zf8kdJaqHZkrtgjuN4aFFT
RjQ8jDdMdeC1Kf3PTW49yG5bLjq+0fzTCM4TelZjZhIpED03OXi9LaJVGONrtwHfJ3QQpzTHjIqu
dT8nkSuN+V5rBQaoiXvHU8VJtpN5mYwikrYFQlAxsxPOoYfOqawnraX3pjJj9y0r12/C4og4lOXH
NKlf09wS/w5D+Ehei+Or06aKSYlY5iAXWehlGa06+2JaSacvuwMq/e4y6X13kcqakbywpH4xibcx
G9yjO5RV5FlwW8pV40DGfMoXqmKfDO6JavD2cfwE3Bddj6RlnSrHom9/aTCIKeo39FGvmsr5+yND
MBjQx4PnlGjFpGv8mL3G3I2zBSqUHPETeeTsrhMRh0uZDmEu1kdVXeg+eJLsRVBxliKtRxFPr7nK
2qv0ObONJgYDYKT3Nl3rie0QNu21r8lCMS2D0b+qnqBzFiQfqjC0mm+t+1dusApXRqEcWqLa8nTU
8I3gqe2xDVw6RhwYsSwvgHAZIpdW98TLdDup9aGdAo1zJpYmjUVgLgn4oSMVdXg5DrlRC3zYWweu
miUEXX3caLvrITZcfLVjXYRNDmIdjM0dBQEUDN+rCRpW8qlj1MNcMDbzB7RSf4AzFbtYkLKH7fe5
WbDJy2bHoJQ4XdpMhXavwmNASCcIgKwsv9RMCJmsLs0AMdtekoe8RrVe5L+NcbFDuyCvFqf3l4r3
HIjQ55Do5YltBywDN4Uq6IDjMdN77Wi0DGQcHSHr2GURDHo2mjt3uTfsTaC1Qr0z+nUJMrO9rTm2
5FFXwjQBWRXrkq72+FANSXMm4fHmMMzkihkfIaIlgQcgieVX9U5pjGUIi8UJgfYfyM7hUNLnpkcu
L4nootFRisghOZQjaRaQtA7lal6ZA07SuvYj5iKlRiWtQu7RB8+79utJ65zh6nQ5Am5JgGFWV2EF
Gg9o5BQ13a3t05emZdQHTP4fD01Jkgdnq4iWEvYse2aYkbWCI2YVtb0FzonJgJkQn5gRo+E35Zla
0vYHrW53yUrUMNaoXGJAxd8/zjKY1PRe9t6vzPW6vb2Un04Kun020M3npv7E6K5vO1TH6cAKW/RQ
n8TXSFbQfoKmNnFaq+vJDRB5pljN52dvAjgvE6aR6IXhjxckc8cH5seMDmeCUTbY/Ipu5bTZg0iI
aSg+8bzGvGW+lrGzQtTNz0BQ3mGynIs8WX1N699MTLO7zCSh28hbUCi98xmP7k9tzk52p76b2i5T
5KPo+NMTgVVpcIY2iF2HtDN3YISs/ubpBb0iHyrZzpxLZXrqdRf5vcL4oMe9WE3WDT6G6bspV12d
GzvLEbXPf9qTYvXV9YM85DpNTK2Y0Pev+s7gYqpiT/r6IlxqErI8O/2hRu7DyU8vmIueC4KSVQZy
C3wVWGNN2GKsj0xFOVfMe08dMxPeQG4EE8FD0wDV4jSghmtFGPPizntn4KyHamT25zetoiSHV4I5
WTWaQCc8Mte6FyYxJjtkRi6S0/PmM7VflTcMwzRC4Yh001pAwgeRUuQeEGBkI8z+nkXW6YFCfegn
rt76mdriVGlUedIZQ+h/9CHhRaqL5Ci8dq/Pjhl4FTqatcbRC7C6mFIDOPt6Zv6vEPZtxdwqLwlS
vGit6q9h9pKTBI3QxLDIGPt2gQN2LATsZKGOokmDdwbJwII2VuAdnpcLzi4Z5j2Q91bTJDSpWPFV
uWAwUumoQKj99IbuVavoXSzpp+XUC7tq9wrxuI5KDRJ8Th4gx8VgXs3mEQqDRu24mttYkQkJ2bxe
5Vg7iFNk76XJaR6mdg/nUT2SXNE91FZJr6qAFDvW+OpmbdOoIhpU8Vf4bdHq5FBo3bPuxrz64pZl
GZ36Nd2DrL3zYpJaZP0WL/ts6afbAAy1q5gzytF6ndbMCpqmV4gJJn9KbabpDAvyRzf0n8vq3g8G
VVo6LkfTls8aOFAmqQhp06r4aUzam9kujg9PELwW5FROVfwl/ZgUew6oh3Uqfjs6wrLOND5r2iGh
9BTy1wfvOms4C7jyohSwxd5halTR1DkMBHnNdN/ptwNeqgdJjtJ6ww54auDK7PQYmyfgU27L9iAR
v/bNR70uPgJnXNjlcKslIPPGoQ9lpfO+dTxcqC59oqICBLm0z0IUvOyyeVnT/Kmxp/MiKO426qXt
jmyM4uccq5LQVPUH4WMfaa29V44CX6EQwWBZbxxcYhYPQuNnJaa1R3w8+U33+DuJGGoaCiE5HMmS
SEON5KogfrJzS48m4ytRjAfIda+K/GORV8DuejBL68H2nGHvkFBEGXWWFd7urpPcKERJ4ardDbaZ
n9jaCr+y4wd0TJ/J3KcRBwQ4r/ZY+Fk9poeM3LmKBWfPDy79pSDBkU3/gD8FuoFrf9Xd4BytjSNt
uT1MHqB+tdEKzE7mEoLlg9Jjq0GRku/WaEC+baOir9JZ26kVcHwOkZ9T0ORifWbu2cOuZXL5SZeT
tVDDwWIV5ovsl3kPKJvQc6D5MG2maMrpXQJM/UKS5Y9Kcm8uzr2JTpcXPfm9Vm1NFI5hBnCPgVAV
mg1BQ+UCtDPkdSy2peO2Aa4W5xgpbZvjU0ucY9yuli+nKppVk3ONUlwMu0vPsNx5xbTx0dJYVosZ
t1yMTCxo5xk5C0CS0FTWPzEg5qBtYZ6pdk4Fb2kGKEo9C4RCj8SkUs1zR4F2yfEH8zgnYnpuvq4l
lG3Ix5LB2c1c0nGTR7rVYzOR9ql2pss6vvfreuhxEAcSxCWi4quKmX2aCDSBK1TIYzO7B4U1dtHo
J9cmUCjS2V5wgZEZwVuRN/0UMqAfgiXRTtIcoKpu2gvZKiNVK6eipj2yzXmguC9daOYUy3OePpTK
8MPFDSOMD17Y0JLWQt5YrYamwyyoMDqCR7ArocVXzCQ7K2vxpeWvimJ+GAkiBZW5F3PlJUzamUUY
+eDOapufEk3AsdWgfQzNT5bgh4y940w7Gg2itXo+bVmmybSpm374o1vDkwvdeSmzV6/Elju1v6aS
wJBiuHc15G7JmfAlDLc7y1p/iHw4aOBmNTEsp1aXe1G1hs/setclSYgbEfwPe6KZf8Rr+rVO3SFN
p7cOFY6vz9NrNha0QEjrmhvD9LvJWwKL9T1xIGdbjOlELf80eEbQP/Q/cVpcicSEId7G8gQGYteb
hId6dHlP2LK24M5b0U9YKXXw1SrhVvNM6w3Y2GYnza2XqdaPZpf96Uzxa83mkHyM07hSXhbVO9qM
YGYYmdcpihCVdoOBq9hn2aqzglMNagMfde56GK3kgdaBfvGKNGIt0bYlkIG78EdDf+VNJoF6gMnq
fXhaiz9E7V18nDC5sW/U5Dxov1IJH57htcdVOD2sKTmPsuWQyp3b1B28dgHRN23pGafa77GCwZVD
peDiTSF0TsVuNFeCOoBu+1Uaf9qtRm56vqtN4886ZzfwmzJcqvqPIorpNKXqWbBLkjrfnmPCPjM9
rkOZ8n62BoocIe/tFEO9RFKIfKEu8YYsGZPwictJK4efc/uSjKbrg8Z/6pWvbCQcwfFgBxdoNKCe
Huycchfm9zlWmh9O1X0Zpfak9dWVDCg2sewg6/hKhgNxi3OGM9ZFxoaBhBCMO5M8GBDCs8/Nq8mM
Fn8q/0ia47QULqo6PFWaTRJuH1VFcjeQZMZWIzGn6piXkfI4GIHxyYdL/JynVL78WDAl00XTtftm
ooCxQcZ+/61Cun8wfLoC45oL08ukJVpDZrqwT/+wsp76g3YpeIocmzc4LRQHcKrTDzvNCpBL8p1k
k49EkxcIOYRiV8ahKrWf+CQn+ArWT+SxHxZAX14TumtIlCNjng5xqOWUMlM5EmJyAxHN6beHzjUP
r21TnCahYs7TDvC22ZeQl7idqfhC6450H57ypjjYvVgPwsFQO2URVkKwBiKq8vmnbpFRM9qvCN69
MAdrzGHbu+t6bv6FC83s1l9unjw2OiUvojENoZXXxkPUF21IrsyRHJODzeisyqoAIC5pqmoMW9qw
OH4QnFiDzNPqddNO3TkrFl89Tr4WewqKwbxWcI5H2w3IdULm4RglkUYMidmft071G+LVDuNqAoi/
7NlMy1/dbDhBg3YFRXV5cqzxA4vEKS/b57XXABgtw/NChLPtJHdmlTzWSn4UuIujlIATIorb305S
H+m16wdQuSRJ3Y0TarYM3ZYYLIInDKrHzJW7WoA5UoiUI85c3kqifv1Gka3P1hmkJsKeRUcAp4O7
UzMDGk8yP9lTFVjV+oJBVd117Kh+Gq5JSy8Pc5ifLNZjQ7fDnkPq5wlONC9NqwPy6E8k/z0Xi/mE
UJgyst0VHcn2COF8OlAE03U/YSr+5H30yzmlNtPHsATS5yutel06j1nAaCKFi0NeVRbk8rMRB/RE
IQk4Z28uflHcUBHF1Tkr4l8MN3BSWN3Ri6EWVZJVwijyUBTo1vv6ojZg+o1u/HA8UFQK6i+b4kC1
kvtRTzl0ret1aNWPnMma9LwHAWuroGwIFE/56OcwLs1XGpTlvoJKGMQapcZg31O9R+ZS/sY1M/r2
4Prt3Fwtp3zTjdsGN1KWBVA6ACvRob1jnHqn4dVN+K1BRzinITLO+Yl9bhL1YqVnRsovCychv6oW
cEPrdnxpQUrY+IgmxFdTUf9OxcjzoZXV23qIX+xalhQd2JBp7Y7NTjdyz4enFbrdG7yC+LSS5wTT
pQikxAKvj8+oSQ+LWH/RH0fWYkHCUMh9ZowgfcUkwqoqR3qzRh6MVEIhyP63jVQW1AqDMsVdTnZS
JxEY+eta1Kia09gOYocY6F4qRJnokQtYyl+08pKCkPMVVSf6eKBpy+REqOvN2EqVLH0TVY36Rm8+
wQ+Z9wXSqWSk++rFVPhJOVH4Z0uOnC3/yHr9bqXB7Eq229xWDZIAnH1teod0wXFGL+q9yz4nd+IF
ksVhJq7TIC1pBNZfoTlv81NnyMjLzPzamCRPaaJmUJkXhxJCHvzOybfMNA1614Y3ilCsTeUPZMtH
MXQ/PH1+ZPIG08xPvOxFH5o3IqdeYB2A+x3aS5P0N6M8MbAP4HIzZNcuiN3vPEil6iQOPLW9k5TL
zrUrBgUFq4xTFkGsztTsqOiodok9H3nW5ZWs9IuDdsrd9hkhtTikxXprBuNDzdZmR4SFHzcc2qp4
gAfAcul3nGpjb2Cs5PBlMk64kxOSsDe6rcZe5tjNg2QQ4VvliiED0CFJTME6xk95wrKPvexSrwPw
dvb9yknyAP3XE3PIAFoLVBOMy7rzsV3qqVnfOuJ8wwbW1IBvLc6gek/Vbqqsn16e/1baChCayVRF
XX/TVKmhXCRPyZSRFcN17ukDV38R75JFhZrbJr/rmI3VSiIrdn6bDDg4mXZb3LtNFBI0I8iIufXa
TiiwGyg6SD835k71RowzERgaQ56CxJoQX1lUMFIDj8dJwfluSZAmqk+0SFooYzZ7v0E672HuyMK2
CpbwIWNhaGXl+MRN3tFFOsOPfGhnqGcLB+FOq2O8Vmj7M1HfyDzhPWH46vwqVXuK/jdvZ7IjO5Je
6VcRas+CkcYRUGnh9Nk9IjzCY94QMXKejePT62Nlt5BVgqTujRZVyMyb94Yn6aSZnf+c72QtU5Ux
ehSDSfAVyZPJWXKZQuFTS6pWWQ0tSw3atNUS+ei27KQjM7iNE9NhLhE9dkB6NZvwOISCxYbwokw3
9SnSsbahXb8VNUqYNswfA8BOoIjXtGjAChgW60JTHj1XezIRyvXoIPX2LZ+v8eLhygxtNWctNSMO
I6XRvdh4vbYcKXT4ftOPbVyErQ5dHOLrng1MXZYfaN6j04UbrJ67ItGNNSMyZreSCsWywObBVaKT
d1u7836oBZrnxAirte2vsmZ2VFrFBmqFxKFLxEE5e91exZ7Ffl1Id2XywoDwOPHSSAwseDJZW4Ak
GsM0D3rFrFjSWgh+XzIpsG6NNOv2hlt8hPQI08HKrDMSTbn1lElpIduSCpLPbnbMRfOqDoFGBVw1
UfwWpsa6HhkgM5stjq5+yNAU1vUcH5h3ohiPz3HX7yC7dWCAsMLM4cdMU0kauD4RloKJjrXujBCL
pAbKUHV2R+vnvp417m+G6bMfrnPYPKcxxN5QwIiRRX8zIJhZVrjPE3x/HGBxIEPhcLGBT3qCBsFz
6dUtBl33qSFMNrnTDf/6NwUxN0XAAhdlXIy2PsSVaIHt+ile2lXIeSMwmF9KnmgbXFKAlb2Sw67r
55CRY/Rc9fHFWFaFhi1uOo0tlM9o9HHYPwPFeFA6USi7+I1DwiFSu+scbiAJNJqJQsYU1FcBlVok
MnZWieWcezWTAZwZaNls4Z2aggw6irBcqpRJsHqISJeCd8eLPczFp5zrh0CNj2nhxdsJgRt31M5x
3TfoWuPKMZqVzND95sj+atiYm6aeQy2x95WjvUaZOlle9i5SuN6WW7yZ2Izq1uNdjFlHbw2YfNGB
sQzvE52xHawvNw420IFoAUA9FZD/pGepLR5hKN9LX58dxqtwgEdCuPaj0+cXkENUAHFwxRgOkJNm
Y3IbSCg/au4PSaIIFGPBKXREFDYeq6HZEsw6G3OQw9Ms3zuTjlTmEOiN1nNBjnh285MX6WdqEe+w
Nt3KgN2KCMvZF0tNdt0BsLeG3ZxUG9fTDhFCw0pWYQB5X38ebDGsVVI5K3wk6cmdloWQXEuYI7Bj
mznJirVaLkBl6yXuD/AaMQozK6OR9lGV3TmNWIOyNKV6YijMbTEB+Z/Vx2w5b5Rm+AATw6OeqDcr
dhQbEO8rqqILxK94XQnX3Wkm764pBSds/pB08qiOwGtbR/2tSSR/5fTIcE2rjlmqkcUw3Pu020Eh
XkbOdWKimjF4UqWaD1hg5qPdmfRveNmtZSmGYxIURjczBOzcGxzCTzrkGQymM8uwF6CiuSuEvGGh
wwUr40uD70ToIoy3+LX8kUCiD9tu2DL0I70SQ3IcQWbQ/oytZyfDMiccAGzZs6DxxcsKZ4FUYRxy
M0wLowgHKhsftbJspdbLYQP+iiPnR7ZsxdEup5tAlOm5D1y+9XHdrvuetV0U3mFexDatAw1UDpSo
qSlXQHzw20wYCWakGSQN6LuwswuapW0Uy9WojZ/NoL97qPO21jwWIKsF285FiSZBZidvQ0QaxPD4
pH0EMpKQUh5UB8drvlKjfY9riM0xWHKYcsepTHpcc+1LouO6oepxA63yGI4VaAWdAl3D8fGzsxj3
/b1dcPpLcxL5aOmfeOYhiAF7paIpMMx9gzV6JoSFxIqFwLFYKRnQFdkpJ9c2zf3VYvVnykeOngjV
quTLV2b6e7d47xvxOxf5MbHpJGr1+sgMjkOQFx1KyZXOzaMXD+eWEXojnMCXBfPecaJDLnxN54K4
D6cPqAbWG4ScQ2o/1I7zwUil3njYEjahhRkvLnhrViaJqL4L6CLDyhWZSy8dZ+LJrekfj+t3h+mU
Povm2pkeOD+NdbOQ2yywfz2nGhFIMJoMFLZtUeL6GyMMv2JtNKDYhcYusJ/7wmEhVX22id0R+le9
zdAJMJqoZC35dmzEXABmx97fRfoDfgdK83RZ3zPB9EusFnU/H6RStNS17htnSiIvYfppmNC5o8HY
dgk2nIAalLoiFmfBYteJTfX16Lt66mwJSmlrNquHko57+jdmRJbgQ0q9W5MyzVa6oR1TppXAWXYi
s703/lmTEwiaOHXiWQnh6oYZKQuXjXCQa76rRp67mC69jO6KLd6DbzqlRj+cywIXH1XhjngAS2WR
6EPVama3ueHQb+OwP2JTfwrt/LYimLamqI3d6JQioGXWutVL+gtr/RdTV7ab5uGNcxx3NmoRCfJq
N3tviVeybx6idIOB59ORkBmCCFcitcN44HXt1QP+cYI7RVIXdyjDegef3DE1zCfWaZbZtrvFjvRR
1OJ7qqlzrKlVLur6pXeRbDpnPoQ9sXYK7Y4ivM/HeG+7VI0K8jNlOtfEjkEeKYILvjl1DkgQSoWM
Gj4zUxoPcyFuS7aZS+Z4Rj+a4+CEOSXFneVs04x0PkAmoiX5QGOO9ZMpl8Tx8n9O17GhpdmoKV+o
wAQpm4Nzc+P00TYVhz9l9SvLsL5bINXbcWrVKvGseWv3jFbaOfx2M+3FplHqdkYpXLX0TmufgMLn
s5yzJ4rj3zj0yo3hNI+jW/KeHpCcp1B95V7ibIJKvRAgvJpS+n0TvURM1NY5PdjTulsCLYOHJaof
ljrUEe5kimqnmSaV6Lk2Ekfhoa6RkqbGucOYYd5GA6MRyp3LNZ7dEwUkN5Ez3+ZsNcl+Htt5bA+N
E5yhM5+FnH8E/vLc/PCK4IcasVdcJS+myT7fnD9mQB0MI3a9ITYpDiirSaEqsjCOGbxS9FWGh4c5
UnvLw1BPYydQzARJimo1XoJWadRrjh44Yl69pDrYND7442BemV/95mp8bdMA/+CI4yYYdhk+u5WI
MP7gweE0HlkUtqP19nl9h+G/nWhUAaD3o0s2HHNJFDd5UrWC6U8V8dlFc6R6+AEkR4Ed1HmsCqak
SOyAiMWhZFzXIsXsRRMZGK76BgH6wxqpAOgtKGwIPHeFEa7z0Rx26Vy+RjMHWVg6H9Az+f73WLym
BMWlmaJ4xd1nmYJeUMKCrALaBYuYzD5+/OUefElmQQfDTUyfgTszPc+kZtrd0x7Vbwxp/oqsnVfU
uKBklFl80mXwgL0ZvhlOZHoxoDcuK8mQy4YJP4s4o0KKkUC5RjL94lX1Vlbafu6xD3bqOc+HGT5c
+kogiQaDlHnN0N3VenkNg3vpwiDM+/Aja2mlF0vrJSltXm4vLt/r5UnI6Nle27V8FWPBlkIhs0rM
bDF8ldiJtkbXnSjb4J2QdZ95kO3dyJt2euquQ4dVPGAD01WP5th84x8gPRVpz8UgVrIrDmX1bc/7
WCOpMsQ4NEK83gyVzBtvFD/T2rYpuvBUvi1oIljleJwqezB4lPJPrWn8gi2H21ARyImY91y1r4ax
3oQ9uNa8E+zjIevYGtU5qxnn5GDTxdkZz2Y0P4ne3uI1vh1o6GAu9qna52BoUUyH8zSPW+Xy/RgK
dYoatsDMI6sxeIzCiFMTjMUSi2ykD7/VzAF2AuA+MaxfwX88DAZAyt4Rd7ohN4SZ2s2ACdUfeOkV
XsMDkFeHyKHoxEqti5IlDcrJi25mjxNhTMYplvKtCMh/ar6bjVsdRG0fGb4cjVmcBqO7jC4NhBjQ
tnHwaFfDRyq89yqZK18nKK2q3w7tvJTdBcIMs5G1xm4QYh4pnOqtcLLbKukegDYiEDKOm7gmvbuQ
wJeAHL5fHoa1Dt3Pi14187ZcyClp125tlH42bx5iPGZbP+2GuxKEs46R3W8aDy/535Vy95V3z7mr
rXPqiS9iY1tc/r43+xaprSEJd1AtObvG+zBKbrMe1TDpMeTmQ/MZ6oAuUFMHxxl84EJ7XmBQB7xh
F7XtF5kxbMj6B/40DpQD2hRVSGx47G/Sa7cmaw6tiE+2yS7atWNrJdH9DQxBd3HeXRzLBWRN7YfW
mX5EWv2Yjh4TePM8ah10P2O6tzNqJPqR8aad1wKATIFkg6NNH9pv20lypG60olYT5T7LeoC1evKa
aDBGhBlPZzWm76mnpp3hKJyYTIw0VvIezKrMrN/Ktq+NHQ1+hrZNTOnHYaSwqmHgr3ORE0uMp0NX
v4UhPJ7hi9N8UXjXQbfvQat8Ylk5u0PzJAl9ApWkgoRGFeBCRYifp/gZPNpm8UTtHCashK64WmHV
ENmlq7CQ9q7hVo7Z86CFZ2LLJNg1cz8VzhEigAcNNhj9pJY3RII3BmQU9grhd5CVHPIql0O6zdeR
cQPnxWTrjHDdaPepfCfM7S0i7S1oWSKtevYDXW7ayjg5zl1zUGb64KgSEb+gq1mZzl0TTbsFD7SK
+PL4ah6ZiRrTu5u4w6Foe4JtQ3TDDDhj5jH8sH+fVrZnL6Ok6shAjIJbe/mmTBFb7G9AoveDzgNb
OHi/HS4/D72zll54y2TcO3ZNSoVUf089OpWMbvuDUXqNp3TwyyjZLLVZu34i1Yw0vOc4id8EroWc
BL+HbZ9nMSvL1CWYYP7Vtvdjmc2vQLmXsXYTlZBPhRGhemrD0uyiq7XtZW84YModA5PYhxfS7zuW
Wxtr18MUoCpT94PcV+h7YaglH15yVp64V7aNW02baB4j9XJqpbGzYvydJnGDqXlfCN0nAunRHRj5
7RiNyUWf83eafDF9T0Cz0brgXGvVmqG0TuEEFG4eq7yDYJTMJi1x/Bc5zoznqWKCEpjeJaE/ZhX2
yW6pgGeck+1sUEzr2Mk3teZC9LcKLBd28QqowffGcKc7M12XRn2ukCvaz7Axz/ZAR7NbQcrpR84m
Fe6Pjd1+UPzw1brliL6urSu7uIVes9JIc9j4oOlUGt8onvBVJn7bJGZPZXybRf9cRudmbNydIp/T
ISFoKt0S4WbGrqeEIqiN3jYpYpvUqdbo7vLQ0XBHjAnzoIUwOFT3nUcnJWd1UI/ehyvcJ6vO6M1d
SqpVfV+MDgPjinxE2nEQ0ztri2i8gIp7vPTuM8Xicj+15TUaGelOjnFXCYYn9ag2MfoVHuvsxeaN
ySS/OaspfWZbxtGQ9/hGMkifOowS/CqM1GnVm+4dik64xM2NbbPrPH1Yia4f9jmKNhP3fN+47Veq
nJ90QgWzYvPLK5JPPcOkXqrktXZwnA5grNCBrN+++3B79+xqVIJQVFXrabjtAvFQE1TcmdJWPpR9
2yfLAjfT7Q8j1YvnShbvoq6Mp5T5i5HWr1U0tcco7p8rihVXoYYz0irtjUwBFXChabidO/xb5nQX
slB2DCCDYG+aIzYEjPsr2Qx0S2l3wSCXV61e+gqvw+08u6s6kxcziKZ93YgnzTM/5nTG25dnxaJf
JJiHjfsij+JNwdphhtYZSO1jqVEhW6J58gQVftJfaHMnyAytSdPn56owEz/JaHGS1a7Qyw8tJzZG
fTv+4ZWXqmvpVWoXCUw6jMZwEPT5Kk+bnRIxppVQ7vrAe+mNgYJPq74A/wVIQyJTUO1aaPOPpdqA
DrtkX/c9+Fcx7b0JoQaO+E8tx2/+N/oIoGK+BEOKCq8atjRhdrLBn6FyzyiTRkJ7SHUIx87ZuF37
BIwUlHz9pHjXoiEBKq2eq1QyxPOcN7CB753ODGv5i9pI74R2l8HGx1hLUmNgmrSjSJ1A/z3HJlo0
hXZhEPEOHmscjDugwoTnDO/Sj+jqqEd3Rs6hhJ1fkdRPxVxfrM46hzmFLIIGm8ziIK3TIFhi5W7t
8QTO9q0f4tumg91bKJZz3IVAC1KEYc07Ntom0VzuTi+3sqdPSxtv8W7eiNzs2Xv4befRZz9jkIAG
GrDzamzzcZZY8TKvpuGBBko7ggtQH4ZlKZY2zVWURbpzdE4kJ1C9qKX/lGakeEaX3yC672Am9lDC
OCg9LbxXTKHXuiqfK1n96DECS13qt80xywkUjt1Y7SOsBlj1XIIg4xuUC0jZyO30enRrK8b3Wk8w
gSWOuKSLIw5L6VFvs8GvzfEiCExzHGhYIQ3zw6T6tQ7B12WZm+6M1vlRjot1G6rzVgv5sJzw+FPC
HN+4WdXHRB/3Wv2eIXofrHC4pE71TZUl24+Fg0wdHsM8mucCm10EJR7HtkoYP9lfUuaANqjm8YmS
TQedgxoGthAIE/tYMTy1Hmhpm70B9U8eeTkPLzrLQKcygGs01BjZQ1nJJ7u77Sv9pNvO1VET8+mS
fZmRcUvlOU3b+FAMPS1goXizorr1I1lzLVzrbbJVz1Age3U4da5ywQt4iCMmA5yQ/ZK7Tt4i/9LH
1p8zCwizW9cM/XFnKJHnTFSNnaB1+6DcxCAwDU1a4ktoUEkzlJqOpZfTT3GV1XCj9OZk6DiyjF48
jtrJajG2pWEFV8YTtNoh0PB7oA/wOWzRP9toV9hJ1nqcNCQ86yvjXDyGKdMIIz1UNcQx2xwr3+1Z
wZdRhKVg+CdUimUZVasl4BlhDRaCFABQ3uIoD/N8iMh5hH09XBJXAA4hI86IO+ebErlHBDQORWFr
HKKW72vBkYI9UrovuwhDs+58B6nAyICFHW7VLqask51JTl9b8lVRV+wvONUv9ixZPFwKiDpHt8N3
52X0xnC6JE7CwMKLw21xyymVJjrVfZcddu52AqfrhXxEXmrsTRzsXRXCMo4eK1uTlyzgEYUo7k12
roGjrt0IA24j5C1r+sayjGe8mNGji01slXmUr4dNLQ4uFo+Ir7YTUKCmt1a1zsg1Hm3LPvYFNlPp
cKqMcxgVafgYj77WdtGN6UGsnszuV58qJITINg9Vlz0xQ1IXLRwwyJKBoz15kaLoBFg5unw16DpZ
6S1IUi+js6CZ+fbpg3EtBe3wkDbBYwZUjuos8YI6AtGxZ5iwX5NV3g2D9T5l5bMGq5Gmzl01QIZr
hiBcLxlcz6E3RqYDekNnv6OXCu62QzlzppElw96Hs1H1N65aVarmijjdKyP3hNhteYHcdNsFrvZa
DzYvzy/N9EC19zddmzMxrPsPSVkxvTg9YRKiZDIFQaRzfVIXj54LAbOoxydMoRE+wQTVdQi3ntlZ
OMlgsRmj+SxY0HZmW1PmaSeY7/L51q7y4GaCuB9DZ1jB0ggOjL8xZgTMLGw2iGQfZcvWBPr7O1Xi
nFvV42AGu4QDMwYDiE2ht6CCLOsS65+9GZf70uoc4NQkX9oIgIzVXd3QuLi4JBHF9Ksy5nbtjYoP
YfrziL0pgVmyon9lm1jj4/Jmaj3icF/40KRqH4wTVSXvSCdwC8KiXXHAoIejZ0YaJQl+HN5+DOqO
gHGfbFU3Owrm8C0ZwQ16JN31wfA+o8wR3RE3Bu9oOky5AGHCpdBUWSGpYMpok/HqwCbMU+9tllD9
RPTgGd0rUFM03+WNwSmyBVXoz02EYQaXVmj+ItRtuIvVKjdCsZ8TmNShuGH68cNmSgf47n2p4nOy
O3x1s7iC1sFzhudv0AEUWSbj6nj85RZOGydsrm2MAhk7X1p+0U1kAeIIR2rP2T+7/ExtDA+89H4Z
S9DMa+3clFucdJ11kyDH1vRuC9+j6QwVfT6HBWu0lrLClNQzwi6Ki7VhG3v6DZJVW1XR0XWORiEo
C5KvZA+GtWsQ15aouYg/dZa+WhkobbohN14Nk0MY02ueezcchi9i6rehzir/5kwO6d/xwuD12av4
jigG75rVuCtHjlD9BHIwJC9e0fBWK/HUgDQNFzdkG6SfoVU9mc2jtzB9uatPrdm9Fna6D8LiKZ2x
o0t3DFeJFDl8cOsZd/hqLiXncIcOQxoISDw3lwXR2JWvFWfLtTPtcfPu9IEfPev5ndNU+TZOLd+x
qqMaoRYOzU02f3l2e1h+EJg8PIPzi17qr46DKmtP1rOeHDCiveC6SlmB65Ue0AdOPdCK9w9agN5u
Y3dxvVj2Ux09RXP00HL07Tv2NdFiLsc95QvlrEVHMXwX3ccTV7Y7RcH800BhdVqdig8OMMk3excK
AiuQPk3OzpWIuxbdWfN8KpehWZNeJyK30sFLEC5bUxw9Y++9GdR8raSs93ahPKSPVZD11oYsxSK4
sDYZpXUkLHkgVcswX10iJ6GnhTXbsXEYI+BsAytCRkRmaxM2E1ZgbcvGBlU/s0V0efgXp0evT/xu
VqOQUBz1krCDoA8Lgh2Jd2Nq+s6kCsw3iavMmcPiGrg37DWddW4AeGmcFwcfNPLhKVQMe4ce8kk9
te9dVX8avYXFiyUwbQ15bplIuU6LV7+ju7Ok5GilsujUyzM74HGJS7CqZ85RDujcWhpd5ewlazdH
Q2TRGbth9GNQ9Bg4SNOniGUiPuZNU+zbJqfNNWVZT6xdEWfq0DM2d8u1NMLmyTrMhgxWwHDpQIje
LE3uwrS9A8sQ0sck3igHenKWB9iZSO1A2TN9MhJNYaMXGfTx2flJ8r0nSWz8DAFDU3kqJ054Jjc5
iVnIdXoZHNotViZvxtTzdnrSfkNNeiFa4qw0h1crMzxKQhrcxNOxd4snsqnYxtx6r0ueYUUlNDnE
fYwjKjAleLQGvhmtFYMpV4miya8amGuia7+yV+Sc2uQPHTeU/REzZIL8COZMwqPKu0mM4lBM8jWg
sGWtdWJfsYiveju7U7F4pjTi2iEz6nV7Sjr3pcQUToKrwC+lfY2CX5gDVjAyFYENP2nuESKqTDwH
TBq0aDAfam+6s4GfZUJerLp4iQv5yGbvFLKeMkHO9zoy6pKhHg2mEZ7NDKbHT4FuXpNf/qz0Fnhb
mT4ouyNrlxPO4fBKbofCadoDT5L3BYt7/WpHPI1Oj6jC5WFXyxNJ3DhXcbL17PG7ZP6HXlonRGiw
sfQGfukSg0CrWMvcgnCdykv8mfamF7L1m1AjSdLC5x4iMgL10NwVvXvPEqWTwmtJUHJLBOPyFaWF
T3OH9TDX2C06WJUtNGEOqZzkS/vA+I94tGk8d067gUyLt7gOVlDJPtm6401iA7RKqEX1+VBBJ76V
Aw9IjNMz2d7nZql7wZaGqTJYAyHbM3kt2oYCy1pdlzs0YTHcG9OzM0792qCcSWOOwhyXi4h5TpWC
nxnPD7wdBPwnU9s34S8gKuYcWTitXFft3XK6jCZoWCtf91UuELKb49/fwXUxDRxeMRmV2CToTooW
d8u1sC0YykuwcYYYwhc1mueftpx+4tmoT3VatBv8D3e9xkFXs2j4oCaUynaz5Egb+v2uKavHESPW
WreE4EQf3o7BeDWgJ+jEGYfGunrsfv3JbvpVaWQ3Yzs897154zbzTlL5GPekxM3Q3fOKuY3qjPFk
6F21gcOogzWxhvmBVWAN2O1U9vG77KXhx+Nc4K3USr+OC9pMt9KgOzAQCDgSjO6GXfG7VuoXG3gn
gYWZOP7gPpKr1YnkFT+BKN4pFYDROhbfCeADq+gOrnSiq3D6j8YKez8MGdlUPKFD1JOBdzp/kKG3
K8jdr9vWOURahdGhNRlg8jxZvNnK8h5vmcHGf3hvFFv9LJIX9srJVuPwmmgWpg7WpFBbTNGEWmR+
rHPKRvPCvJl1eREmMnA+Ofso4qxeCE700wgWNHwfwMCszHRxrmeAh8lUMVkmXst3DvnV4ZB3FyzV
09m9aTzqNZ57M+z8Gv2AKTQv66K/DUuG1Wos223XSom4jn5IGTSgEPEhqobLq/FFt4lFj5azLTtC
jDVSshX8UjxApeXEA9+BIvv7Bc3YQjSlvLAZfw8GBBZ8uK01f7WZbu0rGu+CgJcntVkraqCviji1
JOFg8Y5ZBg7h4HGYYCVpgukKAYAigJwu7N58ZFtN+j2f2Y9otr3ubtvZxByUZ/fS8t7cTPFiH9DT
FVx8a58o40cH3MX2Z7hQqkJMnGV0bIxz3jLUS7NrDRjXlxzefKNvr7XhnNNu2jaSUGJpv3ZMGVbK
Uw8lHTe07KVvjZHnZybaWtCfeEEsr0RLgBVmvAmwZqpZlqsKQKc220h0zl0ICW1Nuwij3aF/h48C
kj1xX7Cpio2VaSeVPgNFIK5t4vghKmmg7eN1mjcc0nu/4mywaZFNPTaarsmJfQqqt4G2+10WNei0
IOJc9uzFnFjrGps8X5KvrsjLHW9P7B/OmeQSexZdonKZLM52elcotlht726svL8aLbs8Oy6VHwQh
ZEmcqPCn70ISh1MWPJORPzHHJLKSc5io4yd9Dh960GfkPnkh6e4Xob5Lb+fX5RctyW7B09KnZd3o
tkbr0ibQ87rkp4E4m09oRB1WaYORQ9ZfzTjhG1gFybosqPpqy6OrNU96Hh2qaUDAta6ZgohfOcYz
tjfsCdkFTDXzDVJzx5wGliaswYe2IzUsBn5MgHs20se6hh+LEa6F1JDhjXGyPV9z5h8KBlq+dpkX
r7qkHUkSJd8iJL46gPFA05yMTWXaj1HTY4CS0RPGQ8jaGPnVwBAvxnjYa7iVEdq5x/B3ugqZMffU
pqmxtyz7KwwzQ+3CsJiTd6Qbz4/JLnAywXYPR9fzzU57IWb6RCXBuYqN3wwfOSat9NuDPOvhHuEA
UnQcXrIfvbGeqXu/W1oW0O4F0zP9hDl6HWvuTedg+2DA3D1WPSMm6Y00b1nu+9g/zXFfrcFTHYoq
vyVnnG2tOcGIXsL+F+3d8rC4Aw92ZnBqzlKFozn9KWBsbDSZYtZ0TjV/dlczdi1nzhLoFcvWIbwH
nLnXIwYB3gKJWCaDhtfsTd08KMjuRfmThXG3ZdSgxyGo7RGiYB4TapLrkXHDYcryCif4veeMzbZM
vXeBvXm97ARNcwLgxISAfXKwrtK5XyL/4PHEeVAs+JHMHpt82OXSG/wKo7EWpBkj/pIYN9t+33JO
bhsfi0J/xan1kadt5C/rDcG3RsdxOgpOY9AgZWqcKo9dE9ZPfEZYt+uGdF4ydhWLMUF1R+uvbTme
nFAE++WP0oYxY/dabPWmMzYlrzZ8eKdK5xouJm6qqMd3DUcjXXLEVT0MxwDor3Cm73goiqlGTu8o
yhUVMVbGL6ELuqF71/L8QCZjj7ByEhAJlSTwSkadCEg5UQrrZjsg9Kehzmy/iTPGW13yrab5jAxh
bXCGw1UYnstS8N9HBEVFGcBJ0kotX64IgAiBMvYrWluysBrBxpj79aLDyFh8KG2RuN2SMmf0rILQ
dD+IqzlXFrZlCyGkbHZ6oT8NMnsaAgaw9TLQOySAuBGdvryyGg6GHZEqSrK1Y9SMpvkoRT4hJGk0
jUZOhBXfPhdBf9sbbDzVjE0ksm9JrDF6djEVcwK5KyzqsNjmlbr7w2J2z95zb6gIHZmW9Fk33yd6
Hxl0AoWZPPxQW72vsA1V8GNZNNn5pWN9xE5MNWF1wkixARrxMjUTB9zgGVsa9kqJ6Y3xLS7kd3cm
TibI3PquiGkpRuxhfY39Xp3J4L9PBnvEtXPREmC7ibMLqlrsymZAXuyznRfMzNSn8Zg45pWYDEF7
T/8gff6TldVZS/BlGknTbxXTQc40DQhhO3mIEdE2RQPJspB8sai/ppvmvWNWDe+ZUa0wKPcGLEMo
17I9vxfuVwLL3v/fBRQuJMSvspqaOIxU+2//+n/IiOsP9fEPf0PZX6ym++6ngRbYwnr9v5VIy7/5
//qL//Lz9z/l8X9iD8IC/K/Zgwf1kU3/CBzk3/8DOKhDFRS2C27QFULQeUSr0x9VUPZfbX0hEdrS
ktTp8Mr6D96g6fyVYlkDprNuSssybfiFhENU9Le/SOuvgGw9wRzW9iSbi/8v3qDO5/pzEZTQ+em2
Cd7WFMjnjvlPtMHSyutZwTZc5AxvlaJnG4Sq0hDLGL2pNkpDfm4c+UgJIIdQzAQ5RwyKsHdOZ764
YvCNbrhy1twBi/tpa5T6P13IS5lNYVn8S9HllzIuVPu3v/zzBzSE6xmma9JQjF5k2iYX6c84xGQI
DY+kEgcIG2kLMgJvw8Kt9onQsyN/wRTP0FxzpWH/7gPGbmXy1RZZd41rpgFlnNZbJ4iwDQWTeczN
OWCtMw2sL+3vf/9JLW7kny8lH1A4nmHYli4d7t2Cj/zzJyXhyB20cGHPDJHfytB5m6NpvCnttt1h
bu0OSdjcTxWVCqVy7ReOstapnXIkwMHNtm5Y4t6PcMrBXDtwW4p7K8v25jBnm7KrpvcmHPZG9RYA
o71H+W0flKwemYxaJ71ze0Z4eQuFxZs+axTEKOuCQ1sDHtkFEXIb+MDuzm1fhWnbjxxM1RbUxo1j
TlSFdswoahlyjEOtIFiuLRKOQdqLmMSRDsVfTbndBYYZxuvCtUt8bfNw1RLWrzqjNC/wmnvVJd0f
nFMe7vAHqMh/vvPLnf3jHx++//YXZ7menisxkPLkwNT75zs/M/PT1dCgLlTa3dAlYB3Talp7pTZu
U4ZCILS8Q1IHB6Iz+jlurMcpKpJ9otP3TkfSdO+43et/f4/1/3yPKWkWElMWFW3Lo/OP95gNHQFN
XEcruQy8hkYbcSQyQx1ndTsood0UI+mm2X7o0+p3hu/sN1k/veeleCk7XfxRzfdfXiLjn55eLpFJ
Bs5zOL3aLNcmWNI/f+WaAoIz8XpQTkpUG0dF0U1uJ7iwF0eSIOWsRnO+SJWzb4hphFhVZk6uYSzM
wwiv+80A+XsiRce+NrUOpSVoLxy813+n7Mx642aybPuLCHAKDq/KeVSmZvuFkGx/jOBMBudf34v6
6t6uqgaq0S8JpW3AyiQZceKcvdd28W0/9F35K6IwPYGWtlZBnFOTzImNDjYF7dwTfGuxiT5AK0cw
4aRq+3/+qgOLfiyLIGQ94Kr/9lUXdcMofaSHq+vqzQ0aG+Aeo/9exl8EyK/GpRtR5N30GkSfLscz
JFrE4hZO668wozbr//zr+P/jZgwIaEXUTqSLzXL0b8tQSLAFNAk0f3jnC3oqvbWxeUZvU2rmN9dK
bgg33MN//j//x9pn2T5bgG/ZyxMQcqH/9fJyukPq4oBj9svi1RApi4lTx9SgLo9iO3UzVxEYqFS0
+foFzdnNgKByG+WKymiaE/qbWaF/r13rA19RxPBuhjIBw/Z/WaXt5Tf552eV35S8Qg9pJOw23wmX
r++foLXFZKnCcjF1TMJ5j1NlIbOynAtEkR+6sDBWmJWhd/XAoNXlhDjGROt5JGwcmRn8MExyBArt
Dif8B+9BtBgxRJbOeL94onTuHLuqL68kET0FfTeyxOtj04bp41iNb0gV9VXkMbjq1irf6c6N/8tT
tsCC//XDhYLdNuDVYfwb+P/24YLKX+BoaIrSqsXEXim5VSF9GJqDDQx2k+MIvSEuUhCfEhVqhMqY
q3aEyW/tELp071v45QOPQyNgFU5Jkg/jN+U1SlSw+8/3jOu7y4Pxz9fCRhYVuC47UegFZGTZ/3ot
bBd1hmuRV8IUD4ibsIHSzoOLlCbV7sEgaVZv+6abd4AbppPHmNoLJufQEmN0ujDd6L4MitG3uWPI
P/hDsWry3L0OcuRg5H+YiWsQZ5jHn1D9cQ6uLHJhz2Pf9DUDdoYtsUc2KjaMU5Cb1OYTor0m8Foa
5bzN7P4ff+HqwdqaVvvWAdY+IhTKD56M7LPb1ca2DXP30c+7ZKNaO30ONVPvUmcv1egHeNZk8TLU
2DNMyn6mEg+O4fgXa3np2wCCnu+nm9AjegI2S32dyrC/2Tk6VCaF1TNN35/K7/5EaFxYlAdyNDJM
BBTMhCMNwXZmDnf57xeVk7mRTiYdD8rRJ4f8K3JiQ6M9hKy4xcHtJhA5g5XQ9+q2TtqmWNQAfmg/
cF9rWCZ+mk27GG/Dqqsd+SyMINybwAQBESqLM+54QoeSHjIXs33BJ1JxF97ncMHYejATKr+zXjix
MB+MppslmbIABal/hINpI3rO6IB6+XL6jK7fLwAF9EXRLxgIbXows8BGu/X/vp4MV1VA+2jv2Xl5
FbU816WPu2WC+9WH008RJN4hX5YMD/WGI8uNaCv9EqIkI49zZfwSjYnPyI7Ke9mL8WST0vgA0hG/
FjsLBg/PflV2MK/K8ZITHHaqWucPg/D5NsnkVzqAO8F0lD364ShBoyh5qUVBPGhAT1ONJPqWeALE
QiBJgvsMh+Iqk+5O0O+4GUIIb1YdNOfIb5qj34x7Opt95ho/de+7CLJTTo7TQF503b4wQQvfCqE+
xLgIeUuz3FaI7bE7oV6yE+SXXlK/d83oX9BGct/kKGxNHv2Dkat5n4SM1b4vV/Y7Dr1i40aZfkQk
Nm3xopkcSpMaMD2iDB1BHSu7Kd7K0nSfkdDD5WjC9Bp05q4pguHiRYvOAv0CsVrl1pGm/Vqgul/N
SdQd5rD6GpFIHKU90CUxZ+Y1IAfwMQNtAR6FuWI1T6rdGQg336um24UJ+lur7hEOkZJSWLn41Ve4
05cu5PfKOYVmR3kbNmcmImidhWuiT8p89Zgs/4fKeuMI/PrihN6f0MuGd9ND3EI+zN/bCny/4bkK
vA/IIJRd0voLRLB59uImPBgmXGwTSPoDMwxz147hcEqJXgKDyE9trNG8axURKmvHK2yVwQkDYL+t
VJICgg72nUX/2zZmfTJBA26F0Ypnd2kIjenEbLJsxH1So/Mu2gYupZr25mCJnTCi59SIjHdzjD78
1HgOkQr8bIRzIu1OkQ+WWriPhAAFYO7rJCheaP8zdU2YNETaLG6IPWEaNa94TcUfM6hWfTF5SFPQ
ZxqtCv5YHtq1KrrYMHpuI5HgL0aDdAJ1zkwwwGZoadYNRiKPlaQ9xchcPnWJGezFEgOIkPvAcS1/
AVnobQwRiw1ZQWh8HWJPEamWiCHcYTUEkcVNN7VrB/sLkwDslkQvesQ/5EAfSQzaUNkvQq+aMU/X
O2z1+3pkQpEvxgYDMSMKQe0dceR6O+Eu0pHlGc7oxhZfGfhyrsP0keZIDAtveEsYvmKFGGgP+El6
6wJyCLTT5S8djtD9nMPTiqrlYUunW4jt+mYaYbsLw+hkqOSzGpv2yUPzeJ4L8dTg4t3pFBlFZwKH
fcDf3G1bHfjORte4bNqmLi+aZ+zy/ZMivbbGKHp0lofGGWv7WjqHmP1jNacxjGMc27du9uNbxmxm
W9rY07/fKgfublUWPROtEoB8O7GJIvBwl/vENJikx7kbrTnp9esmCCUhRoSWThVnutScDsx625fS
EV/TQqPzAh3dTd1uarHwxFpkVS2dp0NDHlZfahPlnwTWUqmdCEdmXWFCEFvH+QqfRum18aXE3r5F
PIKHWOfWWztsoNZW77YkrTLtgk2TRAH5sUigR+GOLxHet6pKXpPUz1++XyDzwLnxL/wS8tL7usfD
kCNJUHl90jawBsvIDtNQpqiuHZdOOGNiG5zRboIy+iMdxk1XR/JttGRNV15Fa+Ax1lkEcBh8d6AZ
upjfHiKD1dDG9N6E4WLGsUiQN0Z9h3dOwiWelG3VmSVDFnruRnVxLcBRjpyeiilOjhK+QhuOAVBA
Gv2Ti+3YCOP4yZre8Y+6dNeGeI3xWT16SXxuGc1sCjDtm2BMwWeoMdoHmNAeSVBZW7p3jo2Xumvh
lTzqQQX4EmPrVmtsEVXDVNU3IPSVMfFVZZwzzheTce0Jc0JMTgGYVOTxwn5sz24UBsgEmPwH7fyp
UfU3fah/NJ7H7uwFf42lSHElmtUpIYsoYrbq/bZsR7Dt+d3GhO70QjlqPqQXU1bqg02YUXnkAh4s
0uTDFfbWTfLn3GyiU7pcrTH+PrRPEersIF4zYs9v9QDkEk0lSpfOv0eYE37YbcZTVj/V5ZivpZmQ
Vp+SZrWAY7+3hy6fYHcnHh8lyjcTpJrXtMqSTZEa88rL9Rf6OY++HaaeraOnHqomJ2c3Nf+yM1Uj
ChmOoUiHK7sSiKkWXFsYQ3qygW5D16CnSPjKPFiIVAUUbZN0YzQZYz6tB/wNgMMmerG0GLZqqS+R
A7LBz61eu0MIjUAM4XGy5TPCcZ7ggXqGKDU4yey7aJTydL58/0TpziMIUeYkZXvyUEG9j7kmHk1O
W19HyTaOEN5IyNNIFoUg9dh3nJvrq11lx1g6yc2+hmjOMhHb1ylMP+wwdl4pyuaDX8h3p4juVWJ7
zLyJVLFAdtzVcgV8JOgot8RrP7TGug5FwiifFx0hcgV1cPt+19aey5qvP2pT+uvSgoY2TAno5pBC
GkWVsLZ/vy+Scn7UdvcTnkVL5aDf2QxQYttmG57NmlaW2xuPpeMZj98/1XVkrKF1Ao2sGpDAM3hz
QLDiGaYmoxWSfE4I5sUzdnyiuAfjo+wxojLuX5iabjpdPHq5qVILMMl5teOifIpD+fdez3OU4VNB
CuwH3rqqhoD7m3Xx++V7R/aWaNGSHSqcnr7LgzpKNnocpycr0/nNnjJSZcrb4EQoUTs7uvtR5N+s
+rmDC7KPxxDv7rK6NGAMYXPJ/Jixbe1NIjNXLTfJ0Y5Qm39/g8WAts6qgDynwQboRvSHgRpEKp7m
cTKmJx/R59XCZjxhNdHblpizGRfcs/a6ak1JCoBNz8GeXj0uYu2bCCWVuPthK+4o19HBjWCVCqYB
h5RsiK1GvpUjpNmNsM32EBld2EbVAn0JN4NZZ2sGU+kF3ybjuzn5MJJe39vRFyvhUZGa4HSfAZUe
zShgFZt7bFTJ9DNhlnn+fiG4+pS0nd6ksyM3JqAdXBO4M0O/vg+uOT94sXAv/btllRUIeyZ0bTE8
xhoDBgnCz7jU5F5MBHUgJAwfazcMHuvQoN3JBM3WtOrrNiiuYtlmU9cFytK1ahuHnXX6frErcEWo
BI5eNk/HbryWiKOoh2aQnnXUhhx7CIl46OyKSDAsUn57FAsRwkN6C82zLYgp4+8e7EJcXd+Y9l3r
mufR7UwYDn57ln+N2u9O3Zj2Jw+nCJIS8dWlsJgaS7invANHZOfmvbeyfWw8EScZkicXHmtrEKfv
F53YnwAOK1ZLO5+OZc2IZ6kBv+89J0fMZ09wpiTuXXwV3Ew0YuQGqau751wOgBPc0lMeKHvvw4HH
v+ChcGqJS7XUBPaEn3CwbRV100bUDFm+F4PvF8vrrI32ARRaqBaSQNawz/rh2uvuR9jOzL/ZrChv
2ic/ZXmp/fQxa7ytj6rhCFTgtz/W0MXTEWdMtFQnM+PvTTrm81q3JQAk7U/b1K6g9DQoj5rCxvoA
hmyT6Lh/QTooT52NUdIsYIolLhla4wwXuDFWTMms9ZCY8Qn3Z7KbGpQEfTF+OC1Kxsyr5kffYOgn
nXwAQs1fKnzxwB84mEWNz4F3rvp3OCUgVoPZPn6/1cF4irEzb7MKHiq95/GJS4k0y3be5zg1MG3C
gnVqmlJxTyZEnbXvhcyml15G436Q+C58kTtvtFTPrQlEIckK6o9VbfUUFU3KqpvG8o83JK9Vifg0
7GkltMpJToihQZWwj55aMsfxYyXO6z/eLvKU5W3aSX/v1ERAOtS7rur8H2GTWsAclEXUfdHf56H/
ilrQGjlnPXAqaXGrmlxuw851Vt9vA8d5Vq6oLrVJwPLUcRgmVFC+9EnMXdVbTANTKMcMryXx8aN8
tkn9id105ogZyueqdotdioajTxYWhprcpzHL3Se4mh/GNBbn7z/CoS3WfcGwjbRg8fcvj0aTPMCi
/sfbMhA1WYPGBrgDfDclOAa77UgIh5Gc/bl3XqU5knUYVj/4BJzNtNxBfwvgLYz5S9S23p3NdfX9
TuVz+qJXdThOD53v4nAJZ56MrNKPcaF+hXRu6GFxg+oqglw3w6iaUBLgIvmdYDjwWvXHsAh/9QKk
/XmtIwJiGtSOpXyuTbDSIBLzcfozpQhY5u8iT1mDB83XbFgXgTrZaFswP7FwxzPbDw4fSApLFM33
lqlqgabJdlCeitZ5zeZeQJ56odJiuSae9KOGRrQwL9z9kA3Tx2KKnkTVXIc4fsE0HV88DuBo3Bvj
B0qeFk3V1D+WWNw4yKeoxBKOrCX2xL1CxbTJJnaM1rTVRxyPjxncrb01DLiqvTQ8M37nFw9T/emJ
/lznxfTaadLfhAz0obeb1Xch0y3VDJV38Zj3fK8afWBF4szxe62l5cipVWTtpiPbx89pVvz/Fwjv
FIjWp+hagw3c5+I5EkWJmb82WTecx9BvVqNQxt0jL3SJVdlW7N2/AWrhjkJVOxTWj5n+1Fp6/nA0
W+29uJhGSf/cNNxaEhIG+kzGzX85snmBaamf7VTfvE6Cqu4rdLG12+9JtXWYKinnVqvxqZkLudGo
Tv9+ArLlqdBxV19cOt2dE++Y7feXmcywmydzF7U5IuC08KH/yfzgssd+lCN311wf/t5LFZOqNJrK
SzdwFEI/FQEUdPSvdnEVJ50k5aW0aE4YlhwPUfyu6jA9oyBPz6MMAgwu+EYm+CXnfIKlUzvRx8gx
+aFRRXYTaii3Q9Q+Qo8uSdAi1gKK151Q+3rNbOkucxxcYJWbkyCmERUhrSYCYOM1oh8mRzVG7jbx
olNhOXJNCeUcvtvGfmcA3rBpGc9FNR38ELGRiwCjFmP4h7jMyV0HfVNvvcT34VQ++gMBLkbTr/LO
6l+ovc0n2ZCmEAf25XthBvxFwipwzb0DW5pJg3n+LlYrXfh474M7zUfyj2yVX9zlrMX3tXJrwMgM
gsIbt2K39nLAO393KkwdpPdhWX1G9qNDOS1lpHhmFtvsm8HmPJPkpzj3zyg96gtH9+hux1Zxc4YB
D6tR0LWAe1fVJV09mLx7jEP3vMSzwtfZfGaJOpRdVtxVh12scPvXKa26u4MhqTM6e4X4CKZWOLu3
LB3xf9bpJelDVHW23op+Hq92Kz6KLhhOxjjTgo8K/w6+gDSLSKOXZpIQLn/ek8Z4GWR1+P5X33+U
TPjg0hijF9tWh79s5PQLWPqpDR+B04ln7YptGmf1tXHY8jGVxKumcJv7d/2kvPJaWcQew25EC9UU
zisY1xAOAqTLvw/t/oAYhdL+Cp3DvS7L4gPFJ8uUP1cg0Cfz3bfJSV3U48JKm6uIycklzLu8QLzR
m3kgMe6729ole9Si5cXnMQMA23nbiKa/XsZxY12PZ0G2gejNBOctu9+KNiSstT5d5xlVKedrslb7
Vu6TIfkZaac5TJOnVq10okNNvwvIMo0XQTzF2vXUrwnn81NUGMGZCdytRWRzHJt6uDQkr63pAqMl
jz4LSFcPic7m9fcQtq0qEKgTX41JXsFgke0BdyiH7+xOV7MQgJxVHh8pew5+73V3Tkd/ybQkniLl
eGfb1a85tazHWGZfjUFjxq8s+eUW072M2RtTab4V1J6rIvLzY5Ey+yuIbX2wRMN2omjx0rmDrVDD
MbzQ1Y48Gi+fZdf3V8K4GVP18TEXEz1z8dWj998mqfXk4h5EtqKONWrroELJTYdoG00R6RehpP1D
5lMRmCNuJtzARYz8NCjlR77g79xHMwCuGzp8fAebQ8kpa0sH/xYSFiPowXtLZicxNzaJNHvyDgbc
OJXYIKgnCDBEauuyU0Tgh5/7Ca9SRR4884Oq2AGWIdkhwiVDAMEo0uyco9dj7oE/ajLtmeh4VHKh
+pRVJXYktd8bD9KfnUIqmnof/5/JfLmU9g9K0r7nuD8K2ZyifsJDFTwFhzZvSXRpAehbHM+RA6A2
x4caAxs1OKfubGz+axQMWy801mR1xSvHAGWLaOw6Dr3eNE57xM9dbgjeO2qyvVdjkf22KuqrOX0l
4RRNMw3gTRDZI/iIX3IA0Dbb9l5AJeSmrKNNWumUUciikAmAtVTjjXbTyp7bV3dwP5qx+InJKzcS
HI1OQdJ2jH+27X/p6E8RjvdIdb9iZ8iXQ0a9HgtFAKKVH2P96Jnkp+O4KukAA6UCXIbaCkYfxyvx
RxowX7mG9ST3yMKO9EmKa66Chyz7aHGrbltFgyRWOEL0mAqarOgBZmP6KzXc6hRGPnS/AJ0pWbzI
8pHIewYhG/7iICXAqKgLAIQDVtCGRLuVDoFhtipFKRh3T8xcuwsZicHGTFF2jA1DlnHKFVt9Hp00
uJgds4oBhJwigNg1zl4OOLdjShDTBmJyfyoMyfAlyLlTQvq8fYgWeFaIkbphznc291kG782ryTtv
e1YZc7DDHbIBC03cYQHBBKRlwCW898ptdqP5q3SDX4XREF7sUCv1ssTbTB02z9g5FHHmvtkAYvCZ
+TvjpsgN74SXgd/gqdGJXhuN8ZkQxt3lHafzyP8svdyF7r5Y9GoOiB0F16Cn36H2xAaI76INZXMZ
e/pVUidkx7g4C/w43cXKXOZ02JK8cT+L8NS0IQE2s58i/B5fSZxu96NHFVsuKPeIj09YfWFHIfpw
tVtitbDrEZQOoDFCpz1l9Btr8B2xLWhuGvOGnqWLboPN2BPucCkOsYE9KjQKueW2IZtD9N0tEii/
Jf4xogdfoGZMK39hh87w6tdmAjQ4NtJwS/frORu97Bwmxa41ukWMy2TGbtWum+FAqRA9Pu7CGc80
jAAwwF5aXVJ7WGOihJI3aQw6hWDpxLlo1cbzVFVnbJYHOGtHTWLYQ1UL+M1z9tTygRl4sjLYNXo4
+pF7w+0eQbJ0Rwe0+uzSRGfAnKB40S1cGyGqbfB7oe/TmyONTpgEFsw139jguQRJ0JmaTfFbBFJv
83jQD9BeGlYqcMrIfTD7e2myMYx6n0b+MxXgYmmufpWeB1NraPTR9pqb1b1FpiVXMo0w7BjZNfXC
n4EJe9+B9dsRJEmee8TlNJikWNltvpZW6C6BxgQaQT/w5vw3PNd56wZPaPPJxpxlvu8GsR47dlYG
JbqrT1210DB8DI+yPuSjkyNj5kTeu8Q9wzJ9oGOMYDwi+ixJ3oAPCeIU4KU2Xq22QOCqTYcTyRuU
/yi45nMdnYZOpGeueLHzquSvagR75nsqoOAZt1Rl4YH4G+AbdV/jttwN0ZDs3GQxvIwOYTkdEuvU
eZZRSavKokuB6wywU96tQjL4Vm2nIFCA/UTs8UXT5zJnZbn1pQf3P+5A11NisDFUeyNorAcRUYMW
UoMZ4XGdQxiRNOzM4Tgps7kwikc/2WaPrFkk3HCBbHu2Hsx5+G2PYuLMptO1O9p/MobSa3jh7UNp
FBdbmC0pJrjVRmktjEcFkjkaPVSxX5FflcvZhy5eR4Rkydz1wQ0mHG7wCFeDZGDD0RSvXVLkINcH
gGt0uUqmQShWMUtBn8ywQUOYjOIe4Inlx9iDm24TEby6iwLgK7ZJNzYmgnrtVy38MB6CyC1YSsst
VNGZ6YG3EOJZ+gq4NtraZjWdT7IZm4Cs7R5zxsFDm63KHss6eWRBZAaQwpFUorau478MPYyXaKJs
j1mQ1vVgN1uH5NyVjIJtns0btw6xZSYf0H3Xc2NbO3ZArC04h59V0/5wbPuRXN4PCKJvQoTVYwiZ
Uk/cONTLa0uiUfPGO5FrP0wGvw/MAr8ccjFXOqZ8dUV6kLEn7kn/2bNYLWCrz9zCVJ9LUuJmmjWV
6n8Vgw2ezhnZY7tl7GHNLyqmnZGEauF1PuWYBDjiDT0dazLkAacTOk5SiWrsvdfoNx+/i+OgtRuj
xzkjVcPLmCm7cGbXXtHND7TgFb6+ttgk7m+np8CgRo7Wcm4hZimmXCmbLBsJJsHOkrsuNv7gxzS3
MrKuZUDOWWxcG47B+xzJPCTTNz72ybXNcVslHF1mmqJ07bqZI9xQNAWXSNlr2nYhCuwf+FjF1l4w
uDMSALtmZELNARtzxATM7JRLyxiBDBkExo6EaFSzv02aTkg8koSMdG3VJskXGVpg8gx1HqPws9M2
ZgoQ70kYNsc61ee8Z0HVWUweyqdQFHGB58OSrH8FfvPOnf/MdD/bWBlVRRFJ+9ANpntrsnZtK+q0
HPWadBNvR5zrz4EKaxdwkqQvyTaKhsnpB4hRkbp5QU+IX1XV0JTyYsMoHuPEhFlMRrl1TWa4nap+
qWZ8XtirNqMjblY6nJzJzl6KAnsGZerKnoJPbbcbqYO1Y7a/ZSu5qznFQCthJQ6fyTkDBgOa8DhW
CODBe58tL7OpxEli0Vjh92bXeSupISMEGtMVmGPNjYJJJSPbPsnH9GwUDCnbhCF24zOsrKoDoYq/
+6b8YS7stAiroNF0wwZQNJDToLP3A53Fh7Zoz31yiCaafFHovbcdG7k7Ef0bhN2lT7A3ZLXxLvo3
m3zFdeiY90GQPu/y2ANI21Y+RYEsqSFsv35D+uStG1URQVvDhkRFyDlVEpUypvIDhs3ifD1OE7WW
S0Ak1fvGTpOnqs9gOAuTUb3DuS8yuCONhq6qmVVXYzooDecS/9kB/iPrIrWfVHW56eySLbMNztBE
g71iZLo8CC67ORGC3OM6vLtxwX6HMZsp8c+lJ5RFw68KYmpkLjYEO6ZrPDNwFcmMbZta3DRgetZR
yoRrqC9NHoccdrIUe0ryKzNzXN6WYe0ZmW8HAijWzLtwaXny7jpjfO7sKyMJtZ0LWn5tRICtlesj
J6aQuqu316qC6l1oXEgmi6mYwKVimslV0dwbO37LCq8+2AZoWeK51pjqYGlprFikha59z923ff9e
1Q05ucFSesGEmrTbbpEcVKgem2foLRnQV7VSDdu3G0pYfs5yswTeETwcFXUW6hM1sOFiARoKdnXs
N3Qj2wRvrEnkGjmeRL20L1PRA1bwrb3rmMY2Czv/YeR2QAGxb+Zx3CFd4AlonC3DtvTgtTsxq98k
Wvt7oMa4fnuLiJMekdXMs2Slprev2/YQ+SlZGAlLQTmDmGutTalCKqTk1BfHJIKq0SbogdmDr3qE
X0uUETxq29mOBT7j1rVPTBJofKZqnQsaUY1JDFaR4nZA7TVH7W9Thk/E+UxbEEJ6nTbDAV/fRxvB
Th8cX2NQ8K0VCD5njsjdSDT2Il+srRB4Gc2IFJ3Vw5Q37XMrWEydwgHJ77Q/s7AwnkZmaAqFm+d/
FbkOoWogYmrJYieTtOXs0pJxnjdiRyy4D26naSiTELv69NQU45c4ijyGBFHDKQjsd5SRQzcWWGJ0
Yaa71Dh5bRIdU4e8o8JAriXoireY70BibZwIo5EaIWAEZiSBtkDAnQo6zEiU3LzfLSZMBzU7/oJA
bj0Q1as+0McOfjsUwFKvkJfeSh+ZCbyIo8JURokGOrtckgPG91jCwMEq2m9yVlaJMHCTV+NnCOZq
wds1OxX+odCCUTz6N1r+OL16xiY4Ux4SBWwpCaybZlHewa8gGl4Zm0r0R77ui0zh1okuugdj+a6y
xlyAH2It282M+gQX+SDRic8IhOo1uU74uDrndxXQu5gCF4g+6GdodLAjuRE2kaRQR0/9IOIGlZxt
RZu5ER5VR9BzVQ5par41mdo3aGgfkgJPYOtVHG6qJ6jImUaEEhPau1ZWulIuSOEhMLmn0uanI8MA
JnH66NpWsLNqklVdC/UG7Xs74Hns8y9cZe/YYKstBxUUNgkNv546U08acTuMMTfqMI9wUO2CnIkh
P0BvHz+lWLcg2kPCa70sZ8BRHtwIHf44WFeu4LzvpxqdQvgqqPwOjZOvBz/68nV3WFghGybGIBJN
zpAadyh26hKoJgB31FC8DegnnHAXpegyfvcONBk64LgFu51NitCuIaPCthD7lDMxQukksBCyXBTI
QXR8QoAPs9dwi1s9nb8Nj9qVnDbbNGZJm4lFNAvn3Oqi2DhN9Yccyju5Kz3rA8MTv0AX6iS7Ss0/
StYWvjNwzQlkvGi5bLZmz4Dch63vyRBEwiqOc2yFrIGuOdH6lDtk05z3fdLK7TzdOr6777qS6Ol+
lNtFLL9SuXWCn8uSfkJ/GOw9Qn1WJXbudWPJbKVBQK3qz9Qm6hfID6yUYmrpmnhXNbfDqq2K4RTP
/TYxh2dg2+FZqunNmYmqaoy7ZcifEH/vftHPNCEl0ZxgabGL8x0pJ4eO6gIsQmiyswM0X7X7K7XF
cK8M7xV5n3My5v7ZbD5wy+KmQ3DFwHMBPvaM0I1oS+SIwncp2WK7EBuw1YMnAOOIOFOwJLgM7Kfr
2Bn5VRQmHdEJJLQFXQ6RjoSUhhsrSd6bRrobKl+5y7DDYzt35LZxlwxUU+6xS1wJbYGdn3P69WPQ
6qM77uJKiR0k5HDVZYxBB8wAualvaOIQfOUw5UE0HSPZ+5sw1zMz7fFnU5TPIb85WCSUTr0D2FYI
8SA/MpVPm3hfrrRWNnOB9sW0mEnhmdgzrVTI++SrqpBgCLd1toVlynWCZrR2gXsSIl3bJK5V0JvR
XRGjoadNPXzNSGI3kniVh7wA7ld3+4Fw9Ecb8wAgFGpht3li/POgM1LIRBXxiDWB4pYaXlVTeRvf
AEI3WlmxVVW6Nq2cjcV3lroW1UNtk1TTx89TmzunrP1MqtQ/WwRTFlGznaPxoEdkg2TU1xt6AddZ
ElFBCAagddBMUEXWplfFR+ViiKemfRiS+kfVaciD2XaCObai5Oq2gW4e/ZiM0DqaDqyp1U6r7iMC
P78vDUAlNv1KeswOyT3ILPvBRTZnGxu4Nuq5870jMlvcAKGJo80/qfpH1xVArtz+l8iSP10GSE+F
HQeGEY9lprCr65ewgFySjQTPhZn5JxvsJ9q8xZrT3MhZyse5m3x5fd5t85okt13m0k+aoYSuW2wC
TUwscT3QySCiuT+KLn0tEzpC8ObqNaHTqGgaMgXV3PEIIKsCxbarPNWe/HqJjYNiRuEk9m0BKBFU
Z7e0rTy/H4HACbFJxhZkio8uSSQoF9zB30nhpOBjRrqE3Qw5rds7gXAIuaUXHvW0mjiAMu4xO7KB
Kr/cRePUMHmk0VNX3a7p5/Jgt/YHsjqQfzPMUazLqlfG3lHPk0+0ip+Mb8j7flcuGK9aoFly6ZMo
Eo0fPPsp8IZLhWT/oZ5zC/b3jPxzCqfr1Lwk9RVqKONElCwrmXGNhLLpUjuwiZzha5z1tV0SbdIh
Af+FnRRzNNMXn82zj5ZtOJv2LcNd2MztPUIeQfkcrAUZUSuawlUhzJPpF582FCu/ylxEvNal68Vf
WmIB7dlbvK4OaWoSxkM3roigeJmToF3HJM6S6ueYn2uNCpEzZd9wvpWaxpfPoUOSrUc3KNrSemt3
MfBpOInFmaCjy0BWTgHpehgMoikj5msiF0uKwPzDaxJ5AS5/YJiBMdbg+QwSznrDpgoSh4UDAVlH
gPDk2G+9NOwt52/CROBgBBUDXsvmJOHwvyOvuXCGBHHVcY9wW/+UETlQGU9+jtK8PCQ2zb26Nrpj
Ui2N2QfmQvSGyJg+m9b02ZmV+V+Enddy40qbZd9lrhsRcAlzS28lknIl3SBKqhK8SwAJ8/S9QP3T
PX06Yv6bilPuFEURmZ/Ze+1DR8gIwxidkBamxYUxymtUPCCpexG+bu1KmXxgAU1InBo+AarlS+a/
PAVN99oVmnPySKLgMUwS4sGIyyWftpiOftOStDJFb0waiQbNIrTFROGSUB3FW6wp3wBBLxNr2NoY
0mOgo0boUhe7Mf56V6/Vm5bJnV7ZwbKf01IdGwqtzC3IXeYNnRUQmS783eu9vTOLkHxT7tdlITXF
dk9noF20+Kv0aypUsGlSiy3mmH3EUfxozhStkc4FjAw1H1afxOWzWBfGJemKDFFmQVqL1ZzJk3js
tPLLRpRPH0cV6c3A7nz80we6XFU5V+jISustctvkEWAby5jQlMD4oXowaErIOhMkJ3dCbWQzLCyp
FAkvaMdQqjxlbk4STm+94bEblx3Taq6dZZfS5dLoMCTp+jepNe9aRr62NVlqMY6MAPssfwo1HlNl
DAR3HKom3szsZaItTLR8jvWH0Mlw2Yns6gWohqQVr8isnlbKgpoqJiZ0yqc6RWzhrAyZd2tJBuuh
0+M3ZcXHMSUnXJgxBV8CATbI5ml3quKLBzAbFB+2erbjx0CKh9btdN61TtHPS/A8QU3uWS9Dml+j
W05l8DtKAqJDQp5fO9DiwzA5N+J8tE1uu/lGVeVDkxjTzSzx94Kt5QOfXFOvf2pd5nDd+Dqqrnqq
HKAVY/eOk6E8oSl9deSKoNvgPBAImMvhKSzRFjl18MR6g8bP/B0PzN9TsOqW+l03EfMp4ECn7pea
KemayWc8iukGCBpfN944LNy4SU+lqtFyKhLRQOlzvdLtcl6Pf+vAWJGEbJ061Nmz8djwR2bnDX8w
T8jJJIjqTyHj5tgnvFM+5sN1KtkaxHoBEpSsqZ8feIsXLSufdTgG07bLw68SuA81X/THKvxsa8cR
vEzTJ7recxexQY1MYl6KYp12jlVmL+Ruqhq+82m+TS16fqSA2Dc/pYV2TwLZYYoJ502/OKZeLIvS
/Ei6vwNDAICCunFuupnj7sJkQmz8OVjqO8bYH1owhGXxZwwbhAE9g8/Mdn4lPg13ahAqbNE+qMz6
KCLL21VlsDdq1kwCZsxCMoetRqrANNmWWmNscWmbPE25OCPZWMe9He1MxBb25EIvTm0YzZPzLNU9
IIV2PARdC2qM16AgIRBpyBy4h2eUUUpNRC7rqAIWJAXzICYYT7jn0NOQ294sTI++GFG2t0uRC0HB
steNtP62bBt8w/ocaC0XEzAdCvjssWNGyrpCUeNP4V4BAFyYiIFouSwgck7PlB4onJSWWHiDQIRe
vFpW+ErStXNK6jecfNNSM1W30FX+EmgTF75m0e11Jnp7D4DuWHUHV0/+tmSsk2hS/KazI7TdjSFp
2iTVqebW+F4N0BpTmW7YxNt4zCdtBkPq92grbBOc6IIE8n5Eo2T+jUT7h/fcWLkJ4/CE2KKPCi2z
OQQBzVYjV2XVbP0hEVdoRistmjZxh5lqqraslPDXNV645oV+CJflhSX8N5/jSsZzu41Ey9S+kwEN
TlsdcO50nAPzSsFp5J7p27tXMWQWJn1xV49rNfDB02nCdKaBkejsjetQI3FUZsQxpLV9tgRlgZ05
2WpiOLShx/0IxvaYlu1HXITDGnUgIxBRMQMe6K8p7wh6CBNvw/6Xm0Y7NE0/knKpylUjSq4OFbBM
1OxTmvS8tbUZr+ImWtkeQxI10ln5kf00+Soj0mp46zxAvWFaHpinZdAcEHGQI0BYArzFYHTOkuXW
kVHPijizeG0Y8N7qZqvrfXUegYJEaOSnCDW1m6Egg5wBZ8vgrBERGGbF5MSrgwNiC+gkGbu3oXg0
AoEhK4h2ZPSRjUi9aw7AtAgwa2ZQLZqBCUAwtow96QxoUEsuJC1mSOBbDoMwFrnQZMoHAw7ygppo
WLZmdE7x+awt9Wlavj0r6HIcT0a6CkuG8E410gkZ0a12CBMzzGCjapwLLSVjrOcGXT1U5ZI0kNRM
2fwTCUdQyx4/0MayEDbrytiz98A3MUXALJ0nAsTKpfAgC8+QBwpFjHdLkij+Artx/f49oLvApZ3v
jdx5MqMSmq4yGKpSfDQB2AOWBdVnTYs/xr9aXfbr2hslW1w+iDB9eUYoTpWHnEPrie/iTc8jwLyD
T5sezNFkAezeQDCfdz3q0q5kst5PYOHR34w0XxSfOYntLfr7eZMGUIS93LLNY8YCc1xk6tGxNaN1
ZTKC0s4JaZy7txz5ZCmC9CbLbNeLtltr5McQa+DtBwYANPI+pZrWshlkeN1lH9XEpzIJzPdQAGry
59ngPEZx5Iizo69LxF2exYYU+1Vl6gz0yjMBhlgicG6uPDdd0OzWK9dgzc37vvcK8qVsUsgIN8hP
qoFpzCZ80cm+4bXntMQ5kzbmgNEAAMXrQi6kkv+T6/IeYCARnHfiBtD/jy+5Y73hoXDAKXs6g/IW
ZUsMo47yefginGLY+TnUWrtkm9/Ybwgv0Gy6XXpmeJMspQUBc8hrgNcs5vKWOXnvyDsh/Sshp0Wv
PX2v+nFLWFy6hj9MFNy8NUIhUJzRka9qa6zhqacFUzs9XNFIA57MxbXz47d+1ifb2MpMrcQEt0Ud
dfVDOyCCwGKTnU1nQltOzUCGjS7KowMrhcVh/Z35pHcIviSqhyk/5u60yMOCkTDBoeC7y22tHFZQ
vgJpnjN6hkd/FGFw0yE+MT/iCxpBBVs9GY6YgLgchEEBAYl3lD5FhO4e2GuWkJZId/bTbt+PKco6
Zmgy9BAzT4W9cPPPwWn9dQCXgUZIb/DBzgy4gLkmlpMcqft2pAYW1MlE1Um8lilPmTI9gjArdheA
6gYhnxHgADgOndU09T4JEMrdleO05HPjHYgpIyMBUJuflNeqjpwVHDdut9YER5YxD715HdBYShyx
4ZRbSOX87TpwJ8MAgXiWwHmj98J9XO6xSS2kVVus6Xx5nDgRrJYi2AjFsI9jkmrG8S+tHKlyDp9a
uhNNa4aTX4zHvDCcda3GtS3pQZQSzTrnDm5xRR1GZTz4TVVvUlU8W7VztixvAnifuzgHeoLPymaf
JxHwAm3MlxQmYKCZe4StdeuiekDeIdINygBCPoAN2dG4QGG4dgrLPuBd5FEY0mDt9cPOVv2n3uUI
MauyRMNEDKzLaixjZkD4jLFas8+eThOLtinNibea31xJBFXrJCQbvGSF/tHjCHoKZovIkH5Gfgai
zpEPMv0asv7CqEKdKocREjgKTFLAfkyPoQ7im0OJxZ0IXtdmZh79SuSEcLN4JzOLgJG0GdmjVMw3
TOebhZpg4BE92mIItg5gwZUvjRcNJGaa5GcCayoUnLq2Qtd8DTH+xEksj3bOrDTTjVcF2cmDZ7Ms
WvW3i5t8gzSEFAIgp1PzHgngWDXco7WSH0XKpqfhjJ4cPsJxRpPuY7QOeZZ29axqdCZCxmyG1V1T
rs16fG483aGXoC5JC/qAoCJ5GBODmQvUOKphlIiBKwxFCSJ1eg7CSD+NxEKRsxu1+rSLKiaS5CIY
NsArhWJv05M8yA0U0z6HOAiyvzak9yVKLkB6ZbsKJmNDhoJPQxw+45xFWZ5BrGIwWsW6WuPykuAs
euFAvkae6kUsGgy30bcixjAQeAcWb5tsFu+PLDraqL8a8Kb5eEDz80If4md5kwEG73abuojQ0F58
+KnSFt5U23gX9VWhUKbrljErgZNTQkXlORDeh+8sZf5rdkRjAaqr+TgPNdTeFIDvNXV05g+PmZaM
W0ZxJx3hy4IUdZIlEMRu8uZWecXI9A+UlxE4B6zMwQbTxIJEgGJXGmKDJ8XZAW9bs6CxV1auMwCw
4FnPd7fT5erk6XT7g6MBGMJI70LSQE/Yd9pmzDWCRzSX1L3BXZQ0vWzOkHioT1cQ8GgmbUn2G74W
Cs4tLrgeZLU9xgfYpUc+b3x71JRt3IOrzUmXQn81GDOKgkeCLSBJz3jHTjjZXn2HyogjZOODE2es
wbxZqvI6tIRtShM5O+UDQLIlEuDonAeRvwrp2hOzYowxPLZFEW+02UTCQL9e2IOr7TRlfKhpacRP
PcN3xpFYRxAceWVOcpGiWWmoskjDACvIzPEw6NUNtMlW4STlwJP+cSjbi2G0tKcWoHhNue+U0zXq
k1Od4tlwsrQ8OUblwZCF0iVH9aBVnTiEto0z22nPFd63jZtcTO1ikKt6THXmbFbjwRFEXTBVxCgP
oadjcUPeKAZIjHIk+DAzmgISWo9US0bhBZOvWCDJQOXnu+tmNvbFI1VThCoOaVImngY+cNYwjQS7
mag3BSE1TS2bxyJV3F0Zu08meH6NZ78tE+foahYRbQZ5sbO416pdZ+dZhOIWwlVbmidUli5Szpxl
P0OX57su1Cg4uoxEs7f6mKNLifxjhJJ+GaIQZ4HPSO/+x6gO0yMqYG9x93fPsytSY7dt0vMxnBoc
dTHSZ7RqL8iTmBAX1b7BPMVQENoD7yKVGckUmKoSzmc/fC6lN1cu6nMokqWteVudOvfKvdVc0WBD
zjMj7svcIE1nfiMs0TNyJXJulr5OVBBxnSJrdrrhnMbeekIgtZcoXl+aApvdNCdPCiI6ygCbZRhB
NyCWNX6J+oR+YNJvShU3vwMaampqef+XDQHcTcpGnYIy8bg5UmyZKiqeFSg2Sevgw6bc3qkD1M3x
CgayWEf8FQP/D1Uz65nat95kGUq0jiaW6wQe0f07BuEQhKTpXsTQj6e7JDUKM5s0Zjs890ggwO1Y
4QavY074SsvgG53vo2vU9iN2drkKRib9C8zRKB0N9JTAzcylWYuvNGnjaJHbrf1MwBEymIwUdI1q
Hmcx5jKGpd3yR8PNUANazubu8b3/QIIeKVCttTU6eZnYpTwNQC8Hls59Umg7x8v3OrigW8kSeAlS
hh2mhi0Yhvj5/vc7+HCRb7mvYsCzGKJDsuDOu9Q4ihH72q9wH7mjpjY9wWCrygu2969WCUJtEGjy
z5gD5sNRJS+YOeU6i1JEpne6kK4wYgZM0neMdUNqUuIOE8ZfO+qpv0VJDVEEaNfQ5IywSiHQhJ5I
Tr3Knvum6jGx+g0OO4w4JLvrGx4eiwuswTQn62fOyHe70Yk2mZF/yED856bYy9lm10GyvFOMciBM
pG6FAQUScdkMaapFlbsj4un0bOjExNuYH0jrA7maj0OwjMknBcEPD12V4g84PJxuzHc7J3oec26l
DKPwyoDqOgEJhwKIpREDDtyIaUzQiELuHDLgUE0VP6BSRH0a9enOmbL01hOuOSZGcMwm98m4myib
vH4s+FkjUeWWQaFf0WEtXV3Izy5gRoxaIboWxkB6QMC3LnFYtwxxO/0aEiq+nEiFSFUvY8E7W1VD
eE6LX4yF+3M/w1Uyk2AQPK+XoXffdcumg+mGKl92PwyRxshPZCCNl6SmzJZTiOkmH4/Y3ZurtCkW
x5l5ZUROh1SvRFkLt3xjF4itOHqcYz790fj19YhbEoMuny4kHE8uJACytfzy1SwBEgeqvJgmmYuh
TqQxd4R7rBChsyTFp4rGjjW2XXk7jRiFtTNvus3ZGaP6frxUBZygAF89qAGL5hc5FYjmM9ROZSxz
ogPHFbdvfESuJk8mm4VlrHIitVv9N9Om/DBG1gAmqXop4F/y6Y3tPasS+0EG9cTdBaUPCi+qFCM7
jo1cBgXDm3GMkD82RAgGsjcYmSpg+/m7BGBNgnT3TpCJPPUoExfxmPabLGtOFT64Q+oG1kPp+9nG
NjwMuCT3Lu3QTw6ioCRuOYAvFvvi2QN9f1ORJqwrYub4Al0kn/ga7rZEGcE4sJg3L0sewJ1HBMYO
JW5OmzwrBe18PDXMqqLZDBwGxxla9tjPZt0xCsgqtHA7965mrvUsotGevyVB1GBYT5nK8+fwhrC4
fSBWwt8UZsd/JStjcKpzgVN80xHMgPmgP5S2mMGeBUCWOY+46PvipiXS3ZALAaryv/52qOuf4A7c
R9mx9qB5znaZFf1Gar5Psb3HAwRImykkAXBGs6b9LB/4hU3q10fa1OZWzy6NImZgk5OBqMMojdoN
nKbqXdoo7LP7jQkSd2u303xuRE9DASPRh4JzPxAxVIK+IHnWaTKkAxXtz6AUTXLpMbPC4NkP4Sot
A4GLa13nSj/dL9uStCjRRYCkIcmc2vmHTscD1VvC2CXNI6uRE5f0fL7/3x9y7901S/2x6stbzyyB
eonfsp3gq+rt7HD/2WQlBcV73206GJq4tyxAvbitW+QIFR8CMdrWTQNuXbdSfRRENq8QE1rnsMzj
ExoGfkMx0BCI1qh7XlsDCYI3jL+EeXRU5O8LtwuWU5gnv7LOZVXraHQWEjonWDBgSpn6IknZeo/d
+qT0XzDC478QbdBxGIyof6hBTSnKfRT8DfUIs4WDAwAOFSkjKQMA0b4z41VujaumHsKNQVi7aSM1
vDNkWgQCC4PJuuXU3cmceSdiNF7TPLfOMn69H7RB4GdHRL+/XJnoJOG5/uNQBbyIIrwkTSVuJhiL
PrXXyoq49Pu6OCMquxptpa1sK+SLMxr7QTOCjx4LyAEDZLArsnAis0ro7yrsL8NsckuSsdqPmhu9
FKN/G73CfxhrI37pYoMpm5uI4/03rdkPJ7jR26GmVJ84uFuhJUcCbvJzOaQVszdc/ROJG1tN6eO6
CgwUtYCVD20mh22f9Om1qTiMG5uJ7shNt09GcRsaSoUFCcpFGoYzXiXbIhEpkMQwIohr9RhLrPJk
cK3kbN+ZCv34c+HXnvJRtrOswuintbwUwrRxRRubn28OfqmSppjv9TIFMpEVLq7tEjFN0b0kDB1R
uZEPNEQ4VtD+NqfQnuQpTs/380QLi2GnwRXFseLre40qZAFNWN857pSeptGf9swpaBw6VowufOVP
cAZXlxPrVGMaBCsnvb1OHNi6713oKNjO12Eph3Odfd8rnJx7jfYV7pPZt3Oir5Eef+73MnXHS+lV
r8oWPvNbTqPIxhiI4KNeW4lxq6q4fPDMxL4l7F4np6qWvm6PlKWhybCm2xMfy7amBVyNW95l9jgG
ez6UEmB4kBHCQUYoy+ODjqLqsQ1K9uLzvcQuybv+vAREhRp6H1XtLDes3kbEgbPYDqxLU1UHLekR
DKJyPZAz8RpoQbY1YvaOaAPCnQ9XqEJpv/Mbmey4Yhk8ATPivZz/klcblwJkCi16eXU0jGh5GiAs
4fjHR4yWSuZfNjSCtunK51DqwNmJtEIPyc8o4Jcazvjnoqe30hIbm1vVnBKnqB9xvdEz8Dhwloy/
8HgTujN/TS6uqk5pNGvY3TdMC4xTVTqgd3V5unNjOlH9C+lT3C9Ai8iDhd2H+TLrUTGz4Wd9I0hK
z6pHhFf2V8NKgMdqrWYTYcpGyGot+6rCCmxBLvbIfB6SLKqWd4yMoRL7EpKIVQQo/dC6fwMU4eng
P3oRbXFNg6mQ4vH+UgyG7NVW4VvjWA20ddRhzGWchPoMfPx7F7G7zZvmEReOePL7F0gH2ylLot9h
VqplahvMJ2PH36Q6+xT4Nds7vLBTcb7pUutyx2O6xCpBfjRONQbsxYRpDyXcv1oW7DMKA2jJ3twd
3H1S+sj+51NfRNTKdejuDZRIeCljUDxzk0V4RbgWDeXkvW+rlGkuEUsgHJ87NcRU4bohDGrbO9Dh
/S7+1kNGaej/N0NOSYvGz9rhQkbZPpvPVNDb+6RX+KFcB/lh3Q5r5bCMVnfugJEQXZtyUqA5i9cN
CVL0JZTIzuw1hjTAQqMePhsdUUuREvvQtQ7KgQDKyc9/ajhDmL8QvlnW4tXyvH7lJ7HYoXAQr8oj
9Gg0i4+icdMTySx8VNOuXHSFY60MZF83gWHpGMT112DjffLm8n2U6Fj0kWAzs/Tcp7Fp/ZWU3xBU
saSSNX1yKpM1YWRz4pldzxJHoaXF6LfxcjuBUR88C4hDj5Kzp54ZWMhR+aOKuUvZ6/5C3pmYfkWJ
jhhkLtkSV9gw5smksWwqnZ70p5/ntfJcfW/ED9pEbCJgbONWBDaT1LT+rOpRYw0Pl0Po8M4kV879
rLyfmpyeVdGZrISPYNQIgjEEnMZ+TsApGRzcX1VmREdEveDAK9HthAsrqdcsH9aVudON8FsxNt5k
Y85ydW7mx/6EECXf+ch5tqPvnGJy5J/z9kRFX/1q7Zz6RzrxM0AQ9+fcsfkAzH+zna0e8RQ2G6/0
7SWPrbshlbI4VOShNnBGn2xwKHVrLho3kl+4Mk+Gzq48xsj92AfeN6Yzk0Gc812kwXRpHPU2AXbf
GIQBrcvADp5LgLwqcrYTQpYlyujusWy13QBGbzcNbELZHeH0zGL7wQxpyPIoQKrdgZKbC3itbVAg
zYdKqHvcFqJd8ehOD6E5sUjkJOtdPt2KYLaipqgaHUzPBCXbl6Jw9gqBzMn2h48QNOXRFZN35IxM
IcCw88o4Y58qzrMgn/rnxqRJ9TL7lWMr+RNn3dXOcw9tSHhgszauKqb6u7Ey5IPHx3aRSlZnA3kP
q/ttPy+5GbONp/trHtunwhuqiyFJPEwM6gLiAJvTHFO6n1p9f7/MxGyflrbOY7xWqUlay3zF3X+V
xIR3DWbROYp9GO+5CyQ9lLfS6E2+y55/EFl/tTNzV89Wc8I9rw0Jl/bkqENs4gX3JoLrYd6iPs2f
x2CcAEVQQWW0f2KGi0A4Iszk3tVCXLwZXZUceGDQRRH9SSdBUozQlbz+92+kWSBIDICrBpfvEswj
BaIQvpGLEcE3+F+MV0mu6EuRPbSw7s8Cp+7SzT3vQEv5WyG3YTXO2TXz9Nfkp6H2m6uKqPAOTgx2
oTfcq1UkT/jhWngzIfmvs4+5aJxoBaCZNRjGVgbISpKhku2jgbAADNDBuZsJ87WXVpc2ZCVrcmm0
c1aUtcL9+QttpfWWYtleCqv+hupPZhXaQO6t0KOTA+KReOVb7mtsf4NQ208J1kjux3ArbGmfCTSg
zGGbgSXBONtVECGXGzZ6OYykQTrRema1PUYyf6xIsjyDJvE3XZQec4LL8WIxA5KMBuH8oGSaocjQ
dohBLCcaa1BXbFWScqfX9YuTjglDON+9akZy4I2BRtHhZb3/0hh0LwI6zVLkRr2huw9XjR9/1KrY
Znn21rHifNAa8ZE6zAWrhHO/MJ7QBvYvQgGIKzsTSt/9IGFk/ZC3TIX1UjjPaaKf44joobYQCbDa
Pt//ByUsuQoDEkzHePKCWzSwc3pwxOfkAfZZpkjualxkW7OWXD6XNHjwvRdDeyGNQlqvDXGgPa5/
01m4OO9tgsF8ah7TInUpfsyq2/JA4jE4bwvESrtti53XrrqmxrP+MTbXprvOg97/0EmCdRk1CSoL
+7EUuNy17GDouEIqO3wdQsHcY1rVVFwDPsYY/iji7fobWAVpy3uENTuG3R+6Pwtmpb2rmxHYZu0t
IosxRx/3bA+aV6iw7EEjzIOI0y9Naz+h21zjzuLmScynfvA/KzKQihKu0FQSRZSG4tJU7ckEJMIM
n1dBcG2GVzQsFWg8V+QLNpdfKJRempEv0m/B2HmF2FuEb6I+sdHrpv0t6tqFr3PlJ4F8oqmEfcTW
GHd065fPDY4LcGSEJMYtQ5dxrWHVRu7cBymu9shCpiVPhsdms7bYYBExGNq5sQ4NRO0oNzVL11lb
8+2D97sr5L+hHlv6P+CtALJc3zYMX3iuoZvuP1iz6E9s1SalRELDYkulDqU0lfBQqqPlOuqI/OmG
DtVioRqqlwHiUzaBmekI/z2lBa4Ml7nMonYtoGU0T+iZ2O3zjA57v7X9racR3GwjWjgw9fnTs/h5
ovBy9poK4k3U6OJduuB1PHKHACbgdop8+99xvf/3lwj/1LEp3H1hmob3D+R8zxE95KnHN3Tu36fB
1oflqEGoxmyMyqAs2uW9Z9fcpkZ6idZY6EFy/D//Dei//OBw/wdX/p90ccP3bUxPjif4Z1xEvP+T
khuxxub8YZkbSZABHece+0KSDe/o0R9y070WwnxlkpCNej+w8GcL9pKR59R/JrxXgATj4t8AfP8X
Ynx+YY5DJWhbPtzr++//PyjlyR9NreB4Q1mbQw7LjVM5z19wx9YzJfWpNLKvzmAnoBUxNliZMKtC
NT8rD1DXuphD///vlGPPFPF/AIVth6fLw4fDd83652cyIpC+CTjG0GF6i7Lc3smoKZCssa1W7IN6
mFNdsw2Zr763XvWl+656arBh75GGFRsW2nkZMqHTuQRbEq4PWtRgHyRdh+oEbakAs8FsxTj7hJBm
megkAm20cJPuv0ZFBh2Y7VGoNROhWeXfuHHSQz14T/dSvc2Z5d9Z+s7HvXO5V/c/83GhcTQxbMJC
YxAGEpGkcn8y7oMeOIrNgkXtvPWOPn8o1T8E1ZgRy5asY3l1W/+d9/aWtfDdSyPoH33t6BVE1ulx
bD/jNH6880PY02ZX0/s1ZyspmF/AY4hU1SrjOeyZF2Rt3+/1AN7/YIhPxrfsYObZZVykl7Kamn1A
Musp8OYkvnqjz7WaOf9QmmOz1O90f1tF1h4tpli4TYJhcWgh4csBvrNs8Bx1Mb5NlIbDl118N5bb
/u2hLCzAWrJ89/P4iMevfVRY6RYOTT+YxXI/JiJ/4023cerFqd7e7l8KHFCWGoF5cEzOC0ME1iKO
8LXElqiOXuuzT1Nz8lbTblgTl/tiDueC5FLf9EwnL0AJB1quCwzLNthiDsl7PWnV39YySCh3WQ6O
GOvsxCxJqO7zs/Tlzcnq8bc9Ms9M485/CwaW6aHMh+ce4Q1Tx6K9jhjthsDaWeQArK1Qjr/CkQOe
dUm60SdkXrT4xXXEz8VxbY0fhlcwgRd/Qmuqd1Gqi6eG59tkCLzRxo6lw1yUdC4SstLtT9bot2e7
8Y5WBhPUDW9drg0Xt82GeX7V/tB027azVzxy8KNIZPfnmeedHgl99OdjwzJ0Y8y8lRmof6od9Ca6
M6CJjvyPtIwPjSDKpjIqHteZ81b2+WKCc3DAS8S1yzdvbzO6KeYyR3fGfm/L5KEQjbzGrAKlj/jK
GoW9Qi/ORyWyNr7ZUuGUnjTxjMuvGsPOi2LP8PBfP2tzDHQTAzWonr5/QXdgERYzuK9eQwimZ3qM
pg0Kk/kf0WdhadKXLR/U8Zo2er/us/Kvg2YEblEcMse0bve+u6/D+EDvJ0+kJKIinlgoSz2zEeQz
gzKnYhWzVNwGlkJ0Een9PqonoLGdmGgIUUb+HK4Tc6e1q1M7WliMRi9C2KOFJ+TR1LFRn/EAsonm
+UStJyZBHRioN1GB+0hteQkSdod9Yv7JTd17ivAO7qrWpmcnB+8+DM5VwO3lG3/qRDwHM+wmTPhB
L+M3qICgabAojMao3wJNAbEyOvAkhgwRj1TxaUqzM/uB4SJ7AAuIWOC3G+x0PKttjm7REhxluGZz
jIN5z5hOhzu0b7LdfyGY3drtHtD5+Msyqj2+knaB7ds73kvYAJCEVQlCRftur2v6uU28/ALwOidM
AMuYAQxqwywzhNU3NctOz9pbFDZqqTlImia7vw5dWJ7vPzQzeTdseYAnPzP3upPHT06xzHNHPQ1j
4m4wHw84WGDNazn6N4vZ6pYF0HfeuRidKUX3hrcRRmKwStfsJ2+CbnW/lpEb6ft+8LaOYpWna0mz
ub/6fNLxOZT57v6zwntIA3+Z8OopN/YJwoUtQOfh1TODAzgI82emPvWE1KcSbtVE/N5BuX0GyJWI
Kc95yKyB+Z6mGxspIDrci/gcQETbeVRzcx2DMRkFAAShS9SypcSjvf3pBTxP2/p8t1nlIw4jm3cL
zuMY3/GnkXfVRWIfHBsXm/TbZFeN6EQ1kkygx0wcW9AiCkuekf1KTJA4/AdSOuZg7XHL5QhO0k4f
yKvjcQ/Fb0iq5kuCd/phnNzfE46Uo9QxKIxm4p5NnpGzZcAnMfU5/XuE7pCxxiTCDgoiQV/WKgsq
xuk2YbCtSBv0Dnj2iYWsyAIUDWDibtxl2QDCGsM/kgfGFHyuk1tREuT587zc+/M86l/jzNIuSWtN
OMeonyqXM22SHQ7AYSgYqofbVAw8CXWLcRCz6Rq6lPWkG9YBBG69rV1RYD20jmNXjh+FrUMIGDqG
mOSV4YUHNa3S38xTvDU9ubbNqvRV9IG59lIftiGy5W0dopctJs080qOCKGJgxHbd2MVmbe4a7L42
htwTzJx0C2a12YRV5V0tGuBFWPdfFlMV8ElGu4Yth7yafG/sVwHLTKOfNirL65MPieRne42mJV35
7LggPWdf2ijxM5cDo9j5H23gW6xwW+knv+p+mU4P0kKAeGkTS70p/RcOpYefETzmSo9P0d9seB6V
eka52v7WkukByWJRTfpSrwu5vhOxGGKQpGPHRfPejiPFyCzbkG6zFYQ0L0Wlk6gxDc7SQu36y+ms
27hL6iG4mVVeLasQ0ONurJ3H+6vq+LqZ4qcLVv7pRoaaPFHclkfkLXzJvf7l2pl3aKzePzJvXJV4
9zdep7qjisFTuoqNbtAhDnHkbDkjLJQ7YAKBGj6j/8ZBml/t0VLbkmna0vODWZQa4btTu4601898
7LHzN+Z1vDfCiK7ROM0rSTNT7TaviXtM1HuQivhNt5r9iNZ2XfSGcdRsZpk9gRh4P1he5omtDkYJ
cEmv+98TRyEsAjyDJnakjBQ/qEIjurTaaK73NbVdRPvMA1/FAnCn38GHFnlRy1aC1SImbpUTR/+d
qfRM8jr3PLklsxoS7wx+oCUsQ+Q382i2AWayj02CEvc8DvkPTBzHok+zz5dClYWoNETogcyUDafO
WDzqiheNYhW+0xA9jplHjm5rs0Sed/QT5mBWl6eeB3O2uuJydcYU267/NmSpemfMFzHfcaNnc+aj
WeXwIvQeV8pMsCxxCl5rZ6tp36GhIzovKEhJXflP5s5kN44ty7L/UnN7Zf21O6gcuLl5z95JUZoY
JEq61vf919cyfwpAoUBmoBI1yECAeB0lkbTmnrP3XlugNVr9adHL8WB0cfW3/pxkb3Ac8UOsLEOA
kkBwC6M4dTdiep6X29qZo0esDDjpmtWfz/PuOKw02sI4j6Ak/GUV/PNyItvRZ8De1odJv/7Retnt
XSP7pJHWO/UOCJKIVVAjtPJqOu3p1gyRg/O7yR6GxW7TXVwAbRQn4JIcRuC8qxieCmXtU1ASO1tP
P6/mhB2nNASwBlTXDV5e9VxZel9f/t0wsQ4Lvw8ThmXojitM27GZAg37j5aseDTjKUVq32RNKo+a
KfZjZzWPAAuBmMYhnIBZXEPaD19arVQXjJFkKYrqBxYl82n9dxMa0QuRHA0SaBltlUUWnEccdvWm
qx85vGz/Hk9K/Kk8ni9iWMQ2MsJll2MI02KalXun8QKple+hLIuD5iZfwOu018ET+yWdqLvUp1ep
YzxMLs3k4UEVszzYPS9Q1ySaFErdOdVCFC8U1t+HcyYObWjS7WDy1BycND1Eev359iNIXTVxxd9p
ecg2TSm+PDs1jkNPMTVJk9sdk+GzHnQrugPIrf+9G2/WVoliAY3TGjhCqhapkeAhN1tV4voycVXf
Ft9sQa6eVmAv0/Eny3VnqOs1u06CPbfTPPvE5SEJK9Y4rkkCJpFEdmoIgSsTXpjzxU55DSOF67tl
bkWgkqk5JM7EJnqM1J1CYUCjQi3X+c2Ppg17Bxh8b5qsDEZP3VXmszQ6667XKZciMlvteByxerdC
G4wG67vetZP7YYghFcSUcAyr12RaPzgLV7+XttfOFMNmCV1MoDfotGFr1alrNPNgayCvFsAK52o2
3zXAP2czj7QzgSJ9VwMxxgHSyIfbh3qZmIhD4BI3cnAip+2EK+RH6UDmYw5I1ZfS7GBiSt1jeRg2
G1xkI7A7OHxD7RVvZtMjgyn96Jm0KZmOad1FYUhNQNXRRGD/KAeLMK2HLahYOkUpJmV0eqmdVZVh
WV3/qmRYS4u+fOqSz+0o82trrsLgsJY14aqMfBmL5qmYRQ01sWXjRMlzjGz4rjwEU7dolqcOQxc/
8ppUUlWYpy6WFmBCc9yJjlishkP2phR7yKLUmeBJo1AmK+2csbQ5cLQ6mks9fLZtGuAsCTpC6W1N
k/pQXep4/najpuZFHWSpdne7ETzHU8+tOkRlmYI7zpb9xCWMn8Db/ho7BcQqTQlIO9roIAIYr8Qt
6CkgFIfxxAODlcDzUeHjwo8Qpn8aj6fbeE1hPLZMvIlBCwLq5hh0C4/luo7HFspvejQbrzkA+KEC
mRwH4B7m49un3k59mse4B1TVPdaJcM+aW73FckgufeW4u7IOYeroy7uKmuXUgOHbY6Ri7a3H6rTU
Th/Qlku1RC0+V0Rgzy6hklWIgTGGjhNZ6W5qEvcCrwtui+283H5vvXPdS24ObIAb4Gla1o6UfcAR
wVS77MJ0+nE7Gaeecn3cEJ3fekXziq+m83WnJcOxftbNQJRYpXsaZfcDyXDcsvUuyZNhMitLjc7z
sgsPt0EKBBROtEXYLwMn+Jzzz9523BRnAQavxgSQYGN69o085olitDBHm+jUWX1+TcmFvEzxg8I4
tLHSwTnfvgLV93Ql9btb70yusVWPXV08rstBYgfkugomIeoSjCmwzP4j4W2HabZp97cqnqpezn3h
NJfFJAXU2yx4lMq8Y2jPWHIMyA5a9GQJGjOwo39TpWN/ktX8mWnwaLfN/NizmLgw6w/bgTcQZqIo
qMtlPHnRci9DPbtfaA7fkbDF2BDrybPqpl1K0fehpRn3YOVTeJYdg1z4oVCQjlVciYfFzU9hBVwP
lMkXAguQEw2yW8OYTA/IbCRHIeyE0+TthBqjC0o7E+7ksElQxvj59lftemh25uHdoH5KF8vdzT5l
Y4P6Nbfj4HQPlNcYQSQwHMODG65CSaBZVvpa6fHwzN33WTjzvKvNbsXKGWqXCOibtuOhLjiRi6V9
CM/N+kEY5cxumWN16LjkOzoQUDCLHnVr+obEsCIUGLSiKQzswZZHbhsHL4jhnK0K2HN3K0tL1YmZ
TjsJxyz2M5jSQMv61K+SSd5ZMY6FFr7kHjcMWMyKzVKc/oQuWJ1UQi4MhkLMnAuoO1Xdc6oNb7ou
WKEno3lSKaFEcOXqmU2IAh5hNW/wcr6FLY/yrgEo4FAYMlhYeCNIzlj3m+jF0ESgT9MJU9ZwdafW
3TmnZnGcM5hIgwmTdUusPUz9eB+W/WODX/vCcBztBYtdIsrLdC4RTP/WwiI0t8ttxpPu2smtOGXG
YnxsMztgCm3vTR3xQA3464bOg4DUp5/TXLtfhXY7sYoHnf7FfaVZ9zf1LOKNuhWzwGaYzfJiI13r
IFsqapW2Mhywva6DQjhOSH+GNW1lLucdWWH2TI8x27THxeWIB6PlQG2Q5GSFIa/Gx36qYiTRzgtP
SpAfqWSpbTMFs2ZOynHfexTWdNUhEmAJUkzntw94wtY4BYpESVR8D7F+Oliyii6GVaW+SMrz4k3J
XUY8F1ZrLAP8EePdiSQbxsD1g6ML3FWCauab5Y1VBmG+7oBSmGtNtG3Z57/mCQ7I3AofkpsBWOKF
SG2CeAxV6hW++yJHXBrFvOEylA9j0g4P/AEpYemq5QUGwEOjDYdhtUqUpvw2cnjybwNcO7koH6s6
Gq3c6YbJTFnRcq4panl2yATHQEFenBFs1YKacsSxggV2JJRWefnd6FAlkPJGvxI5xHfRZETpV002
Xrsa9MhNjqluHm/uS732mkujnI+oaHKUTG2zWL390o4lttTVLbFo6rUuROtXMscR1IkxSHMjPeRu
sQayetrrZuC/xC8BzadOt0mstDyb6y/rkl7wE0gi+3FqCWc6fEaVh9TtTIQMWp6y/sRMdb5JktzQ
Oxf84HMY61e8PflDE1YGKd52fdrQPJ7HFtcB5gQvHY0AbW1C135adPHSK3yWN+VwyMjim4oME+Ce
8XFs+S04xSwUibCo7Kd6ecsNc5/EtG4SvxyW7xC/GGHEibMNB15F/CovKjxh65duFer5NudjFeM1
4IG/Xmr3HqpC8RAuA/T3IQ4ivClQjGX7aFoPqsxYaJpAv92W950z55jTupg4K3mraJ4uYILGHc2h
4Ybyiu55aUON+w9IYmIv715Sf/cEU4DZSOzkQ9kle4JKNn2eeM1ruuVo8or2N9s/zvsWpkP8Ok39
uzXJ55vr8+YFaiOm127jrQUmjR6pMz4axAKd6Kljh+axV/y4/us5wvwXEcllEajbQlqecFzX+KPk
ULp0wVoGwXwjjk/64pn7vJ+6Zxozo22mTV+sdqpZK3mnuo4w2nht+neH2636QmUi6ICLoYc2327f
8Cg2rVMNHfVoYvJLsuXfFMf+S4WkK2w6bIXhWiZP7T+7gU1ITRmQGaghUzb/ndEwlxg0Vi7auzIO
721ChPepx7qmtOfp8d98t/6srTV1h7HLIHJpG65h/FlbWzR1JbspqcnKlNuRyfN+Xj+k3mPaYiKs
7bkiEscHYVR8cMWvv739M9UxremScH0DXeuOTMjJUjXodK3IEGIsHaCh41hPf3+o8MyVI2bK25fw
q9v7l2BH2fcf3d+//+1/7H+U91/zH+2tEfzjHw3h//w5/3Etc/7/X/4nd/EHYcDyZ/ff+6/+B/aT
w9j67YpY+89/9Zqv36//87+YAYYfRfz194ry26f8qiinidwWrks3uUeTsFxF5/FH29HGbf1leZbu
og6YOiRirquCYyw15Lb7F22IEksAtbgEvgV/gLXfev1Xzl9AzFxPX2vFCX1TlP2PZvZ/+jn/JzXQ
jvjj5tFNy9RNNgX84RwJdfAPqVZOLKhJ3jMUCSJSoUE4krf8DjNqs7OzgoAPm7p5gG2NihtvSHpQ
C5N0DS+7dNqEHW18uUMBchpbPpu9l6QJw0Mm03Pa3YsxSi52Z+y8pjX82HQivxH9XmBJbMwqiDMj
O0riMvBtJNNRrJVbVnRBTBb2kDVc5lmOVQ8/LsbkZAszoNq02hBt+8iZz6hFVDiUj3lYkD2GwOUP
FiREbCvozIlun8eFxy49kGSzCezYLZ1pkyPqY1FEh7TweswNbMH7QmK71aYHV+j+jBCHwAKMkVAK
OUYOvJzqbc6KcCaS3gzCmsMwk3hgiwyFGkXIJ+EM9qT4KnlK+EI3PkWQqrYJwCc1cMCInB+0OOfB
5LhQ4GS/m3WbZlWKpbdWhhsAt8pKBzvksRkH9VLiOaX+OrCg+dJOQwlYEYGs6CgSMlsvGGl83xgV
zijiB56ChdgX9Xs7AMSqemiG+sTpCfP6purrO4h+z1oJW3kq1tAuChFD6gb3Lqw3i5/FgjwlRQhJ
k+Rz11E7NWILA4BCfC6FkbYzK7dkEO2XoItwHE9jZAIEA9pgsxBx6QVm94bQVCrUxdF1+HzLLbb6
0gZWRu7enZx3Suv30gBjWJPCMobmc7cie0GLXScvHkH6eDTHjtoPU1OftK74UYwRqJywA83k1Ftm
JfyKJRIki/0rS87dmHjEcgRfpgHbjk1tFHhtZWy9CZsxgwIlSE7BFAFzVQNcJ8rMIg0bjtusIHK3
tmPwJWbbtG6sDaJjtqm6gfpS681wNJg/tFHo2Jb3cm4+uVNQDSJDZ7RqP/ZmfzRiiyNM0tCGCAUL
et/W7hll6qLkBO5ogTu2n9fDsbGyZuBjBAkjYmB0HjtCvn9zR9I57GnRisP3jrIyZopJnJcM6GKT
NKQmbR3WXgYSqfWnGKKi9LJN72ivEPbvMmOQoByWtX6E2AhEUfYU3n1owqQaIrFna+o8o3WMu7wn
7l+6YpusRXgYvXcUg1jlvCer9JybCuSPQ1Ro0FkqcS1mW/AnYo0k43go5i+9MZWnaK72XP5vWp4+
9DpqqnuTOyfKkQYIK/1C+cE8mW+d6nDrFICRlMY0aaERY0BJAKEEhmN9mYqaS8vLX2OYAx5ADeBW
DhwSDnGV6sqDyTIZZGhL5Tj9Way9h40BrWzfOr1fa1zwpld89gammYrGWkw0w36gCQmgCQUhjB6E
xGyAwvnibAnoAch2gcbPTbUTpvFB9D7yTcm02OKCsRbvgv1hr3sWureYO9+G5zoq+URWAiO0MXCj
5Ok1Nc36NNFGu6VJAZgdja5xvOAgjZGBDGmYxGjMQDnkQuioVAMLrbYGCDqZXI92gxJTiWQgBejP
5Ol2Tg29IlPsLoyPkYf8vnObQ5abvW863IP9zBLQrGOGH+5aZyBerTXWtptt7u9RwLR2PcCFKQZk
wuEbQH1njvzvdpQWhNcHCNCeH48j6IqwrDepnPWg5/JuSWqWxDrZinM/843BSQn6eMZ6GLoSixaU
ab3LYcIyvZq2y9OVEgQnozmSQTjxBa5mvOGhuXFKSMFe/n3Sc+oOxdzsayYgD8CDTxEEpDxvWVFB
I6vMdhYU+lh+S0B706484SbUnoSKP3XlneMxbqcenTwLFX9x8jYIOpngJZ8zx9SfVWF4nHmWw5Lr
H4lcrqWS6CZcnkwJiIkGX5vdkp8JrHHdQHjDCz2rSMo0r284f50T8hZ+4X3rBxdgkgtvxgVzqMJP
kDu6XRZFhyoamiAkOtdBCcNw6CSBAEXHxtmxebnF36yh/Q4WAhRXqKPuabSo0bcTQv+lp9PInnqG
KeqsYEUqUmzwhzNcqFOkw9+DUWXoe68lscx3gjv1KryRsGrm1/Icpu1LB9K1sp1xh1L+nUAIcOGF
oaxpmLFWnoxOxZRbfBQLgXTHHC6aFvIUk+k+01ogJgSdOXRtUtMujmNF6CJTAyUJeFRTomB4KQiY
sw3244gbsNHhE1BKZFsj+blK/77+Gub8rGgohy5A56pOanzstOqexo1uE4GNqGmP3ERu9eRQDI4k
PsdnpwfDWknjURjNXpCGW9FLdHY0KS0Qs7qyUIeUAriStAxU7DaUdLKY5RVuQ9BhZvaXhYbPqgCO
m+Mlh729Iuo7vzYdgBA64eEqtdeF0Td2LPYjAEqjT09ZX1IVPmQPXkxdaBkhWdbhG4eEfSckrSuj
TuqHor8crWO/xF29SRbtibt02KjmvkcpWxqoo9rIvR92l4oFn98Nyxc3HuHb4ZjRKpccGmYQM2p2
tEmea5qCgXchx2UUgW3hHeIYN4Yt2f5ninBJYTQe2e4B+9w2BWfF4GhixsgSJGUyFWuUBj0vhLjr
F7Giz4bWjKJS93M2HliMNJspnXFRJO85gTk7inhBTDmcH7RZ4Vo0i3hLtmVquhe6x+3XA/hwSnfY
lCnkSDZc+E3DgvaIlHYvPT13YPHplpJBayh3H68Iojnk9/fojLDTYVeDFigqeLxdyNmkGtjQDH4x
mP02MUG66rM4t0vfnXssPt4Uzhd4YzCb+sCmoYPpjGd9TTWOL6xl3OLuxzaVkY/Kmhq90h0/dxZl
YLrr8t7OEBdy+kpsl5w2TrVpM1ak3hPa0R5jJkusfSW0sSVgsZJAgO0PpuRmbmPrIxoUx7Ey3tIa
5e0Hs3taaGdDkb8a4GU3QDoMgAqbCqIdvwqL3sZhhzguaoN+RAH0RANmBfO1t1inC5pgoVbCIvJk
sZvI+PoeGU2Wt6X23OGQV7HW+smYyc/0hRvITFuLct94k2Y16dplGnzYltZpFisrqx2JjVEvMU+E
naENUTiz0CTpLIUIwgteTiOIRTv74ZJ8GvvOeC0yh6efJ79Q3QPQCBw6JSzTiGWneYSIiYNggJtQ
NcreTa1DIRkMnmaiESIFoAscgrQXbqP5yNz9o7IoiUxJefmhWW9T15JbNCgqxOIOwgT0MZgU4Uma
yFIEu1hqrHQp0+jx95sOUVcbrMChI2yCPGwjcpM7jDrB6kw8z6F8doS6zhEFWo0DKgqLurZl1gc4
pes2buKjNScc0xZcKbWzNhyTlhkwf7epdiB0N+/bFYmLmxu8bpVyVPWoQtXtfkN0mz+CO70K6KvH
ZoWTAVzJcRWiHEYczZGvOGLWKx8TPG/K6TeJCWbpqvhgMeKx1Q4nXrGawSOeHo0uTR10ENqkllii
33TaT3RQ1r7yo8b7s53VTPwX0m8jxieNlRiNGcAV7IQzZeV5e/AJK8t93YBKAV1/hGrax8WBcix4
OSQlYIGxaONXaZQBVXxEt3bZg26pg5P+1GNZqBS56aXjVNlWsMBmC+LqYEL2MgheuoPcFmH4LVME
tEaQSLBVFjJCL7GEboilb8dxPEc+53GeFSEJH4TnMaxrkNDvkIR4yC/Ru2nH4R6k9RuP7ftcn+9Y
JD7Hoqvv2EqHEaclkqkcOvSk2TXzg8ro3dPG+Blgp3pVBhGTyOBaQDIvYQkcFhsxKKySG2gaBygO
yk3Ze0dPoQCxhdLvG24DR95bi90e22Ek+TrIn2m+NBxlmk+1u8BbrhqIZNdWg1xBPVJK8VFJxWOJ
m72ZgM50tfO4TzuOeNBUFpgM6RdrpP8iH6uOWOz4NYv7i/ImAtYLCjnPlCcHIEsP+c7XtGRTxh3S
ET9YKRc9qMypwc5PZGpJrnavv/V97MFDtZ9V4j00qX2MMgDthsMxEfWPApZ+Zcp5xYnmW39hLtuT
/PnSr/aZEVA3j9d6H/fksyJuaqOkHw7YDMC3+WhQkS6cT9kUB6MtR9KpOVjBgRMewe4dZwmeeyk2
4IGFdV/ZHGUU1ZglLIUtMKmIKDKl2Tzkcl/g3SQ9cg4tDommx97P3YcxGI7SsvHXxfldxhH80RUo
tCT6eRgw/dZ4RPyo4aAwyVewydhxWfcMPN7yjMDp4Cm1hXwFuwV65kHv6nuvReIoyYZw0DO0gFRD
CgocU2pUc4Aprel7yLryLuI2InD+EfWJdzD5CV8yB1V7lUd4jBxSOl057SjzZGrJzpWAeMh7a2DQ
+jloB6pWJdEsxjtJG3c5X7oE6mCfwCsap4SugGjhmp0q0IQSfENI1irVxqNGW21h0UwOOuAJPmAf
FubVMj4DMlzB6jI79HJ4HDDAQGbEuQT1eePBlnqOhsI4GRpm/1L7PheFpKRN2/bzhMWphLARLZG9
wRcg1wzv55DNMelrYGGSLSTw/GLE76tOmJQbokLlLquxk4R1aQSarl+STErwLXPNlRsfjJoaJagw
EfGXiDl2Sp5lbFZYv6ldiuhfGmR8nOhjwuH4IhKFuUw3vwKJSI9TB5SYNl/efwVsCiPzJ+FHEfYH
tsW6z0MdeqKJIqnTBuWIot5HXsYCY8ouVmy/KNrrSevN2GDAO24HwZBrSnAzSJRXuCtY4pvuqMy0
f0whF1L1EkVr9zEUJHpG+/HOmQXn9trAXyMBZPTTcOR07btTqW+wqWycdvgBmMlARx1R9uN9Y3Ov
Z/hpz4KGDsNjjjV6tAWtPYzz8IoGmB6L0cWW6UjMpge+BWzJiY9vqWpK9zHdXGot6RrXui5tBtzI
5orBLtcxh9Lqtaz1XikJysXiYGdXrQ2tK/wa5tRra3oRhLSD1WtNmBifGYQ2RKnEmZcb8dnw6Or0
kbgZfPLMEPwq3O1r+VhmUUOG+jJvC5rJsGz1a1EZ8ZQnY2jl1rGedYt4SozhZq02cyoeP7XFKBj2
ZQhcMejWIrT5Vom2lqMZleh3VAJjAU0BWDT0mJxxlQd5yuGP1VLS9toFhxdWQ94wummW+2mW8tyN
lIsbCQvc1DN56bEmC1pr6u9U2DzfuEttz2uFTQcvGPRCmiYSiGhNX/u4QDmsccZoKIdDqeChCC9p
oqhjq3tDheV5/InDOguatV5Oi5ix2rVyjq1PSHb7Pbe9Tb2W0tWkHyo4Qg5tdTAjgmr2fsA+C3dR
oo8+Lhi42mtVJmGNEpD0g1eE+Yk/87aeOZ9o5ohroGs+crrymvBH2A0foMohpyUsuAwZBjC+azr2
GAje+6Z5HRuLnV44PoYj3W8C3m1KHyVN9WFglPqK7KUgJWSZroyPtGcKTjqacSylya3dxFCfh8NI
AyAr64pXe7KeR8qgpiVwHKkLnPX+3lwLBJe1StChU3ChW9BYSwbDHIC0JklfWj28XT21DoJOwpZu
Qnp7yR8fuYDkWlxI0Lk5U9UFzNL8WoAfBShHYnGtOzRSig/rtQKR+ugnHJDOvqIdMaclcVrrEi2i
c362ViiOa5kiqKZ9RLvivNYsQlIoOMPjAWBTAjJ0pI4xWosZPRoa57WqkWg3wPaG+kZjLXIEqho4
NDsyUm4nBQp8zh6VK+udVvfJDtWNKkKYurKc7YdPqRdSSg0cvQ9xOix6NyHnrzc4zyxtbZnMqZtE
148uDQWU6dpE6UAfT1PjmXEV+3z9zfQoyIA+eEwmdZzM6pQCM0VYcCo4vxkvCrP/yjlK+rmyGfXt
8kzG8o4DzqNNLSj3BnkFUz9rsf5WudahLzgFumUHONOl73DddcbFF9JRPJugolNTlMMyfa9qEEMI
EjwPGgwUikswGgZu1FE84B+Gqg1NfeuwZloqtbphiflN05uO5ipK735sIlj+1RuRn8caj+smTDrT
Bzy4zVoOPuBxKZ6uJ6IqYoRpa07PMEcXCjCelD0+zCKnLuQ1MnUI1MeFldGR74ZP2eGhNSjDTMCj
aI16TyvuqvQkejYdBqQwtFAIeHZJeVkCyanpcSPHPALBZmP2U8EEuI3NxLPbWO/enNybufXTMx2e
LFpQAK9snRg7v3qhrJwZLXpqUKE3i5e+i5hOHzXk1bbM4kd9iOmuP2MCDzB2E5PpMRk7YWH401x+
KXhgYXi3fzL0OzvCKBxsTHwS0qXjquq/6na8FWnHVcsNx7t+pa3b8zcD2w1BJY6nzvdeqK/RtPAG
dPtnyS20j9QAEhkU3np2ICeSkuowp/AoyAnpyq333JvMuKK7022iqQ71t7219EEVhRpxIOs6Ft1r
VJEej8ikE+XVg3w2c/oYOqioRCo3EFR+NpN497TqYeDpficVwKY5vpZp/DHGlgdvpPqxwEbgQpu1
A2C0nKGdmoAlj69UmHDypn8Qd9eTk1YeMFa2rVQcg+nl+oYpx00ZmRDeo7jYNF3y1XWZ0cLlddaI
kmMueRnq1vbnE7SrYhsOZOKsdkWfw9UPhepPU61jAPVYvAF0OSTyla2q2oqClUoW1rsIPB8B64r0
hZr3oVZ9nvscY3hND284jttE9GzAYtpI2AuNa0SK08vczfuqpqyKMnjYsosZWHm1wV/d80n86pPl
BdXUsIODq7vH0Hc1Br5hdn/RaquEu5Rhxw8fLIeprKKvBHn/kbrYz2XWf8OzwDmsooyiXYdh3ViC
oWuvTECdnxPDI2jBmgsl+DBwTgftykqS/r6a7fkSxKXxNLTN9yyraNzKYN1Jl+/GZI3f0+wkogSu
xELrSpr1OyWSJWi0/PHm5PWk4hrizmljt/OTNv1UGe5ry4+V4kEq68Z0hOVkvbIYxFAsmdpFORwS
sOBOW1h7u6di1ui2tGVeU6q8hklerF50V5kEE0DAERBj3Qn2Naw5mfHw9GlyeGLRflLFigbMBesY
N91RVVltBdlcqY3jbhkFDJU0yI3+MzaSD4ewee0OL6FwNMh8xqccNPJGULK1ySfsDU7L4iKiYWdv
mNzXkWY9Z5UD75vt2Og1vjVwNIzFxNfMPRHrmKI5DlxDMOobzYU3WJXOF/hXLHfb9ljAdQug8Wz6
Sn8HIkJrvSLniR3hNNR9c5dFFjtf7s8G5YrruEHu4A0AI2wJCP8Rwmc+2KJdcW3Ql6Y5PRAXz3L2
qcs3gs37FvOvFSSN/a5T/rHLNGpwUt4m+aS+ssJG/SnbgztDPzZidghU1t8ermwLNZ7idEjrvfkw
Ao4PWqp2fA6xaqMmvjLaJO4me+GHE3e6z2ULFnqjnMY9ajG+CUoVKDIE72kALDDb73Io0wv7XMEC
tv7kcXr5bwjD/9803/9MYf4fKPkaHirt//6HsPovku/jj6b/Xe69/ed/y72a6/3lClrIsE0YFrR5
k8Dn33qv5hl/WbgYHV0SPbaIevKvfim+mv6XTqzU0/kfFgJgZ7pFqPaX6KsZ3l+WLYWJhihgUVGD
+P+i+tr/bBN3LduzpeUIBAaHGLp583/8loL1IpNgVm/VQT3SogNTntoqeD0akF22+/WndqHro9Hg
dRs1OqNFcXhN20DQVBpipadTFWWv9sILwNwRdu+HpugAK5r+Wdesk1i6x14QJAesTB9gqvoXIGc/
hwjGPb6dEI+jKs13XJ4Jcyd1iEbP8EJmc+Vui20Ou7cs5NtQc8pb3amd+caY0QRDHwZdqu0M+e60
bCkKiH+b7W8/x18C+e/JZfPPb43LXGPxk5COg/QOJOmfk8uFNNSkgWUP5ESHpZx25AfOsTOcB3Ic
CZsUP4kq++ywyV0mtvJg3tlo/FCFcOkqXeZAjri4jfFuSIG/26NDw0P/ASZDnEZ4yS3dSh1HPDj9
RnjCZwbxodlTVKv9my9k9Sj8FgXAwAMEF1HfI+vOF2O7q8fnt5+xY0qATYIXP8oKXbyV+1hUJnTB
eH7y3EJBGKRVkzAlw/SVnTC9EcmgAt0zDv/1d1Sa8s8/ClsYg4wztm6X6+1fMumx1ZYLfVQDddP5
KX92dWf8pEYscWl0jbpWHCKbFaLkkAoEXjf3S0KUMg0tKhtdCb2B+uB+7QUJlXWZxlW5x9DP+yBK
6MVq5CeRYRz1jGtvZ9YzaMyRQutmqM1gLX/QJudOFM03OUX5oa0pWYsK2bwlaPY1gZ1i1h8SXHdQ
9zB+z6mX+pLh0+bodgz5KTs0smzsOK+OThnpRAeLp4XNd2ylX9Uas7Xyt2HRV+ZF+H5XsBL4ivLo
6yHvOaNT1XVisUUXINpCXxqvMiNKWpGP0Lw2OTJaGL6R0k6Ab+5AiEpeFOC0TYM0tu2OS60san0o
YY2FzYqFLOoudUs422RRlbHgg9BrxQvXCe+HkEZAN5Fwp5dlj9WwxJqRfJ1qO7trnZfO0Mdr8cDp
MDvnWf91qkR8obms9UtV2H69fEaHKg4W8WLAduW5l7g5qmh6R/T098o14qcWV3/vDi5ejukhnNA4
6CalsDCnZEgzBpoZ9PTqxCkQ/JD4XCHb8szF+S7NGsyYW5xzu//a5FQMsJIRu9lyvrtd/cz53NsX
a3RqXmFqWpeFwTDCouiq6a6S7PQjtiMBFYts0KZmN4n0WNr1wOgDVnzOQDLXs3f2ZnVEpjO+NqPw
fKi24UUghgReT8pBN+OzVS8QxWrqVdKKDuiiQkjp971O4EvPasQWPdmP9GdM7VC9aTEJuqVA/1MO
U5Nquu8adsxA9C884Ap/wGRL89bASrtKTD8qwIqp6qy4bkaHyTL3Sj+r7IfIxrEQOTwwaSxqfJwJ
0eOiqPnRbUIiVLjxPgDuOsgHYJ0v8+hevTy8r+u2/RTDZdQ8BpMuVNWeaBuE5WjAd0It1QxJ4Dh+
dHP4LSowpoA/a31v5IjTDu4zrjdksirvdqQUfk6lh+TjhRcOKWfSALqJwwN9YWcWk029h/GTu+dL
lPAFg+htImqqaP2Lgfq0ItzW5jTuBXCXKaFrpkyoUtU59+7WG6YJI7Uz3MZjEf5g5TljcU+2XCc+
sJnKNntwmSY1SNmbpaGwFPPEO3ZT4oXesgaBvIAKz+oUldRuOqZ9BxoCyFpsffVcNd9X30syslur
h4loOdr3IcJRvcg0qKX9AH3yfZV8o1Gx261S2udbKlqKgoaAomXWM7Jr67gMYSZHuLmS3+RK+Wut
E/UdyLBAYwLHxe7CbgVRs0+uoHverQRQO8DOp8bln0pI6I+5TumGHns/ZCivWHMgAk5L8djWznkY
4Fc7zXylohg4MJykRuudJ1yVMwfqZE+DIirmZD4Y3XyhmikPasYiMUAuR5H4mYzv9Dr1zLbodyNA
xB2H6x2qK628rXi1JnTBbkWyUMxFp+GK6S4dz0CvPDOpoGXFtG5M09K8KtQ0n66d/Jib104nt7hY
d3qNcu9VK+4Za04C2w6tGPqvPeOuYt4yrYWmG06lUZt/bcl2ZKlsg37pP5mW95EtjXqFG5eeujT8
VFveg8j+L1Hntdw4jETRL2IVM8BXicqyZFvOLyxHRjDnr9/D2a3aF9eMx+MkEGh033tusi1r4xOf
RkwjuGE6Vf+SLOctu8+XDk5rNUM109LuFvSmcZRTRUZmlk1wkJlyarDMKIfKHQSb+SFhfbMUFQrZ
AethHACUCUB0ww3dDBJafAki1LcnXLt9tzfGtjzn+vAq6LUxYmIuntg/XPX1F3gVxX0+ykc3KkmC
SBvEpYtViwAzcWS8CfySfjxTz5qxiUQdNSrfkRaX4vbUD7l2xNiFbyttT3MiltUPwy8qC+OTXtCh
1kKMAUG2D0YXkGvJsZ40N5XQHtCSEiQh2ITeI/0rYkSiTRb5HpoN5bnZyVAuKvm1pDjw5VQwEZaI
NKqy9E3vmo/fTqljmUWRXejeQxa7G6l5l3CyTrPz4FXONcLYsh0WSVyQ1S9zRtMmaKaPomeiO2c8
CCFXaIRwOKkwkh27PtwZbiEuvQtYonBf6P9n23LUMPd7ZrgzS+tm1YzpAaQzfG/G19nCpELcvbvz
LnKBCfeF+tQqvWSzYirN2sIw2qESL6T8bqJh+bkia2025juUugtY7iUe287uUwMaWAqnqBSEZ6tk
FxGYEhAN5Qg+5zTxCEx+45YDuQB6+pg2Cu9yWD5iQ0sfreVNl10iq6VB6Qa5n9fF/949MOWmJCzJ
i17+o95rkM6xhW01NsJaLPfu5WPnvMfF2IwvU6PTVhEv7dhkF8IK4+farTcJaow3Cu36oOc9Sc+E
hG3EQrrIF4UWC5we3eTARJ7ksQ5iLAwew3d9REZEO4jO3LPAe7gemmbAEiheAte4AoVvVlOEzRds
8Nuox89BHbjbMVoC7RGw+G37yujWYquAzrEE1wZ9skH4/GGK9AlXpUFyOy4FgFWPbqiWBg09Z7t+
NLGMM7n9KYP6VVbQqmiMUF+Et6Rp0U0a7brM6+M80I31XF1nvZmclATEdLLITmOurzRcF5tEVvdt
ntLwmYWA2t3eZqu/Rh3tTSJMfvvY8Xx812I1/XYi1dfeIjzD8/fFWYoaSP71WH63Vv/CamKiRZbZ
CuJChTCAFFL20D+dkqCvkUCiaGUyiCnfD3gXrf196NJNHOrMOob1R096MfeA8cvrG3UfifovHBuF
TqL56bpqZzSIDqeJbDMgYoRxtwTgDd0DLs+HNA1rZm6afrY1/VrnzFAtLy53ORDXlaka1l1WnknX
6R57mT0jgGdIWzd/DmOurfgCJ4oSIKZnUhbaTVUjcwzx3feCAzDTUJyk6VfsRu6ayL/f2SWlTCOd
ZFXqoG+NBAFm46SuPxJAuhZ6fW/FLsG/jUJQ0V9cBAX4Yb+8qKfHNGagr8zspwvn/GIO5SuNvoQL
fHrIBhezU1b8ED5VXqyYg6oP+S8iVpQGZBKHoW7Rl6HGTeN5V2bi6tYleI3RuEUtGjM5tA+tOSLT
qJmyskBnJnYJO2wijz0Y3CIwEMFdGV3Wu0y35ModlQJp1VAOBEg9atQUkOwkY3ZP3JHV1uxqN/tq
CEGNM+e+B5CEXJcwaz496oIhciH1CAomJGhEY+qfEYlrK0Qz/OgE/TlFfSRHkH6FkT+arf4LvXXL
hqv5hlvmF/x/x7purDvpLtDdMn+d8YAzrxV3mKm3pe0FtwbVBSXOzrHzYBuUDOIck/B6GnOIlGhq
YvsfBnpJeP0lcrfYEeVDAk5jVSq72ocZ8lLa7gRq2THha0mFyKvYwHd2D8KJzvyes0fEdygkmdbJ
UR07t1LXdOzIHE090KMSIYYbBm9Z2JnH1DXN4zym9OHDDO9ndJ4HgpokM/skS4I18fGPU+zuInRe
NnC2e0G0OilVgJMpCzezsPKjlxjfhmejJyt66N/yKkUbPyKTqS+mF15IlSLnttUOhUVzS9fy3wjR
IYQV7C3gdrjg9PLLIKuVb/2FuONwY85ooojHfSTXZEWGT75P2uG5GKXwXQupb2VM8TYHb7jOOoKl
CvN+zoMX2g304fCcgwDSTqXhWH6hNM33CgVPKmBS4BBeudOp2SlTQRFXIdEI0q5mjgcmF7Y8ISGY
V1C8551lQbR+1mg54c01mwdBYT9aeOcipvoepxu7cP4hJ6SiXeHuUw2trUDmBWV/VwibCqdEpNCg
KlzmZW9l5InHwJ2gCWYPMFrXYewRudDyW42a4TuhJKBA57JnHWruqT5mlBYAfEbLNTqGMx1E2uv3
WkOCe0hn1mCNiGkLB5qdL7lIYVK4m8nago8DbY4UTzPyOU6YuMIPTsRVb8YDIGeoE6P1i0bso0nU
CTLCBWPGuMCSkHIVkgH3EPwF1gOLklRuZcEq5gHbkkJKPasQgTRg+fhcNJTDl3FpS1DH3AF0+wyC
7IpXZp/33bRSafFrNLcseBqdlBMUQTeT2M2M8UUngG7VCuPT48bNRl11qGxoYmrICagedsiYXuJc
WzulebD51ghwY9ObSwylSftCTlF4lTxeeXGQjvlKi2njOMtrZrLj21BJUVGth8kgWCSmDPN49jRz
yVmI1kKSNa3699hk4DL/M3dXaHw08RANDoZW9zNvwqtRiZuVpncAaJ8cB0MUKhGhOAijCli/+eho
DYJV453Az3KZbVxqmb5CCSSV2bq1ToAuEpltl8QUOsnEDCfkcgqhFf/TEz0t5jee2mnKftIMQJ4T
ojzcs+Ydl3YslyAME5iqdvaEVfIBp88WjKG+8mJu+khDpswFsl/uUYt9Bk51gx1GMGFTXcOaDxjd
9kHxY/gWVam1PGBtemgz/EnEmjdO9m3GtD+afqNrv3rqoHJIkocRUf86tSB3jiUW11lfGWP5qOZ7
22AGkTHZabp7TXoJ8bgAJuIWn910SFzN5V7a5j6QYbrLBMLtEvZjK2GC2orus7OdQ4gJsswLudNS
fgYth3M4OqixShQEo+H5gTijv0CpnGt3A/f1MDqqKkVXHqY1sdMx7PqsJ+VEz30ntJmdGMVHQLT1
usQFLQcXFAYx0wZknbUpyU2f5/c0La5JTHLvgJuvAbs1V5jCswQtJ+MiD5VV8I3LfkQ9Jaha7Xnr
IDdjIi/IKYNDsjbRxEgDD0gZ12yAlss9pocVAdsK4sfBankQM03D1l8yqo2/VRecB8j7DLPLy/LK
6tIOUDy5ZHJUXOs1pKzDbuhqCsdl/FgmO131CCEce11YxjGyTKTzXskYjXwEMA7NxnQaYhS5OtZp
uKu78XuYq7eAyg01VLXxlrkW5PJqTTZCXuWfQzGQQBoFyIFRpA79RGHr/UDogJyAkFV2DIcHXP6I
K6ddRD+U34ekseKRE1i4b4gw+7US5nPTVntPL/4IR3ntmQ+RVChecJr9zcn4Wpg9Jm323KjXvmUS
PUSjce4y/asR4bQMg4nfBggVVkW/U7N8JWvxoUIi6+tC/8hL8VmVuUf5ix6wcgdStFycNPX0aDql
thpn3MpTehHG+IFkmZk9vZzCNp/HXj8GUr9vkRYUs/2dKex/am4X+Uc6bazc3dZ2cYOSOHC5gJVG
NKVVxHu8F+Da0ukurOYbWISAwcF7EBjymnj4Xaz8ESzNOohBwrbFOwN9DmANAVMeZscwInOV5LVt
DUFlRU8u97OFsv8+icba5YigAZz7fYMQcSzA3DFagn8XqkPtwu01id0u0sBA0kPaDPI8Br4UcNL4
i+sqv6vi2A8yJ7lVYSqeA2GsCMBzbgnr7NloXrGXtH49ae0Ow3fzbPO1OTWnRyiW9TMmRTI9auN+
jshLKYsyOmaW966wgtwlXhpBEimgVs2tc/z3V2PKS79zZMzEkH9txKS2oDEO8Sg8BAByfgbRZG+t
pjP9CI2NMK3hs7BCaItq3ZombAP6jWu7drxHbmxnq/B4zhCm7GdDqHeDjQ7KdPqKmbU8JRO58oXd
qvcR/bUmiNOdJnxN1izy9TKWIQshPhExRU/Bi9+EHZBRntDh7rLiHQF0sKsQoW0JUszfy9S9hxzt
Po6F2CVG3Z6GfBpWGPLVuyAs2rfiQjumsTa/esZXOJf5e95wSmstIXGyIwN2cOTwLpP4Zrau/jhr
qErsipxA2za6J1s1x0R5HYL2vj3HvSOfhhnT0bhQslogXcLUm/1sxo/G6NwAeVF2TPYbaLqjYfXy
NoBHw3k67YeOo92px0usuc2NxHMS/8im3RilQwfG7EISYCgD3IrmTV6ky30RLFfNDa+jYH8f9Oa5
nwzvgc2dItiUXzGJeqt/Hxo0UPfnXl48AqaPkRaNz22aH5i8Nh8MNo1Fyn4f5fmmnpGupbOnbwYx
JIdFuqA813wxrNk9oXSGdDQFMXm1qE/mf+niIokxlHFtr0SIgWVAmE9MdUqvk/01M07zjBpWNDiO
ovKbQAyeUytg4OsVL6REEGVfiE+b0BtuXuaT20FBZoXczUnco41DkVA2ybnRZrmNXQT/NU2aiMCh
dEaKOVnduMl6ENZ9eJNYydnhqj8jQNYFyNOf4dCRfakQIejjLs97xijhHwCwcosvb+uEorzGS3Zg
/kDcMLGoJvVDA0VqhZ7eOieUErQIe2gCcrJ2U1HCfZeRvaEV80T3t74byee9GaG3o44sTlnT4E4d
vjSmTZvmrSiE6Yt2dunXuntJWvECRSdQo360FyEYmmIsL/1HnygTl30fQ8ZjVo7ibWtMyINa+Dad
u9gKIu03RJ0ZG3jVlaI/kluYbeOWOD7PXnmaji3M4tJJSio5Il3DxNLL96KSr2NUxTsbKVOa6fqz
gVKzn9STjUGNKCSoJ4aIR3QjRocUlJapZYiCG7R4bGr3JSTRQrNgh7s8hRtlltcuNMal8RnsUEh8
UAe/Jw3W+V71V1PpH1E9yEMXk11Q1CSpeGygBhUZDiLgHy12wJnUz6VqCkt754QGiHqNZgxR8cMB
sgeSdCO4hjn3rXxklBACqFmZQ6b5SVkWp0b0azcxvb3MJABbUbjtcV48NDWpuU4Ny9BheXLy0T0v
KTXhNWE8ykj5YR8ghdL0svDQlDREaZRzWXHeSHebfHg9HNRheodHgzxtli4pNnVbHAnFTba21z1p
4q/DWE6Mw/7flynSdj6CAVuHMEf2I6U4MlPNIAwZzxEg9c6OdoPRXs0BCUASpHtscv1xLkmOQWk+
rhWOPfo6qcMAMMAB3kwbOsDMi7yaPmdYHaiEzCPzN+uoLW+QS25RdCH5MRhpWcv31thkLxfL1/zv
XzXmB2RB236fuXLfsSC0top27jBdRduf20EpDBwAFQmHKxiL8LjsJdX6OEUAMIvyQpnYMSJ6UHny
o4ZPxRrYD5VJVG3dXIrE2DV63KJGR9mU/KQ5VwyZ5dUlCKCRq9xmbw67rz6bHb9vnZdADbd+LmM8
LS2jJEvkK92hj+DpqthNXfOe3/qsqLeCWe96QlCC87zcIkXaEabLXtqWArZALFeONcFk54jumukV
0TLirdAQSAG6a9z8YOV9dmhLhiUNG7Y2oleB4Sn72UvzXzQFFOLz9Nl66GYSo3roJBm/Zt4c6fBw
eRhRp8Ckp5GdC3SrsVjU/BhLgw7uiUvgHpEKA6h871Qn79OiVVdB8gpIEXOiafz1prrraQ8TA0uq
Z9ruK4kbJQUuA++Xe3EARM7pcZiXfTWuuGV5PllJT1ne1Kt8kndpZ/absTYPTGZwdUUhdtEIvUcB
thzlLSIMVkYOHwyIF+fnrgmTp1m3E3JutJU2yZFWKO5AhWQB4eb42/V9eOI08lZsRySGqYdSpJ/F
lDyRE3ayZ9M8Ofz+ks5KrhbeHBTi6OqDbTNCW2JG5q3g3zI/CrG0Zks6rNX2S/sLI6PegzjpNGcj
KwWPHUzg6lLEc/AwMmecoUKveyTB63qpjm101UgTNWstjVrQ7cQ2FZA0PnoF8nmLzGaE1KksUf8r
Q23NdrIeXc45JgHc1Tt7W0vb3DrK/c37x3jQ1C4u6nrb9Cvm+tXWrerniN1lm/N3YR3Naavgji/p
Q+mqDefjQIlValn1hD/5QW8yFOgR48+UZncLrqgiL8aH7UPyM0mrK5Gh1CNV1qeMQCOV3lK9encw
cnpp6KIQyh7QS2vOhx3c9RFGtRqENX01dx2kWf7K2veUejMqPfBp12VrDMTTxZIXp8SYozVsQaQm
Z4nd7QCm/GWh7i05eZtw7iLiykpQbLSVsMloGxJPcFySBoQnKt+0Tan2EeD7oGYzb0nc3EC3CeLF
x/lU562faNK8vSd5GQBFY6BCXt06S+ZtnhcEH+XnOoaJyP7V+G5hVPhxQI2qOHkOuPkioWLWErS8
qU0U+txjSD9qzi6s/CNeWIyitQ67Z2Qv+/e+tg+LY9rM46E2rwBqKEj/vate3v/vTyBn6HwNwX0q
ad38e79W9Pnx/3/lUGOiSg+GNHJFegjcQHSMyx//fSCSsIoOuo0mnMng//7lv39EtX9yZRzv0iLj
NY6IdDoWg6GO//7Edv1pN8nVgdK9K/DvRoQT7Sd4Nas+b9Vdmw00pfET6zR6tgDEeR4pHkpVGVtt
wIzkTQSG2jCv3WDAR1prX+5gU/Oj1lwVoLF7VxG26TqPnYYgvgzuia2YQGJSnNCY/C1Vt6s6BIit
HiEdaiU209ziW4nEetDFdJPxvXSIhtYsrPKxiwxap2zkGEuwXfKo9JbTXd0qiw8dPLUMccPZDPTf
kgKQBGs33mie8WsGs7UBG5lw5W8IqW5jFuC9NYjmjDMcZ5rWrsaqH7e9wU80VxpxpQL0qKXTl0aw
L9PxucHK6A5YnitFNY4PN2b+Gq+6wPp1c0LXzFl4vqkyz19Aws9mSsBWUH16wt5z1SNXkgYTjukB
BE14b3bEAbIufQFUZlNk9cmL8HF7VXDmFo2nqcIvxbKld+J0/aqPqWmo2pZUWoxhuROAom9aFMtO
9OPper0tp3NB2XSa2vEbQdBSAuZfHuLuRRHzGNdiZL/obb8uX9HzHtvS4rP2QUeOpkK93qonIsQQ
u8QzIrKAmxRGkAz0GIymIVoXw8bu5LgJhohG0bJsscb8b+3yf91DA05yWf7/XerLIv7/CodoOWxd
nZbFsqTNpmH9/1vY/95oMMXXA400SrXZQwRhTA9K6nsDr8+mKbM9fQ7yuAHrbkzD9hmBxH6sajLk
J569KeCaBJ+uugst64Bqdz73WX7R2+Cz0XQwWh2nEpnENFZwr8MxTvaGYPNyi4GngsbORaYtDSwa
FBs7muVKatOPgfDubpQ2w6G++muqH5V7sHoW7Xw357TKudVP7tay2FRTS+NeG8MDlqX1Aq0am2Bu
ym2WG99Vk+ubXBCvFNmrykQkgFwjwPLAWiSO6K5j0LSuVfPYdmALWrJTmB+UPQr64UWZMzmFi6l6
GuxiUXHTM8XYgPEXD3lWzfeaMMh50WflN9B9nP6+S75o9mXg+joEuf3eHgybQUbf3dl1d8jYjMkx
QAwbfkReXq2T0hO+3mU4LKGRGg0GVHEBrxRtCEYb4VrvhaLq4Ym6DfALQAjzk/Zdj9sli17wXy75
dihz7LpflDGMaz3PegYMgy2XnMmNPpAu1xHCckB/tW415aIMNNSe29M/wQeDL7TrVUroeTScy8kI
XlR4UDvTRTuL7UeQ+USBzRwwhivc6zBqdfqRyGWniEsyPUGuaF7+m3F6AMRIXtib5bEBjbESI2di
n/kCBfg2p927tSpSzPu8vzKUxZpeIJOYyR9Y61HxlZiVYHoTmwxtcLSHeMTTQnJic1yqSLiH8WBi
kQnlNPJrxUdrOf1Bm2lKJH0yrjDZ0tKG68uYmMTxAIBBbKuBW4C5FzFpVuOUn9lVf9ohYLIbJm/o
t0cg2B/c+8hqLX05OPhlzeCF1gbaYcLmGfIskAQWwtYqo2dcF0uTYED536YJDgJg0qWdWlxuSYJS
b2YaPtlOOOyCYjhrXekegZtSl0F9Jp8vL/DNsYMXVrwHCYKBEzQjPboOoMj0E2Sd8Suid6tDvV3r
sj4kefQ3czcA5c7WFKQvpRRg2rl7BgbBMnEQpD78usKPRhWRX87serbnd2YZ2X2OK1HBBTvqkUU+
RNmeSkLVD5hpPsGy/zpS8VIaj3ZpPo3RxPSKTk3rQksfjJnBIK+vdOg78rw9CbGEKuGqgOznqyB7
xM45g+GlYaomDoim2rHzCe6STFfJQLbAQAFqRvmuVkGBgzqmZltpRfCQLWsVms3KhITGochFCfvC
ps9Ikk+y66CZZ5u+ysFQGe0UEpfpUXsvuIxX1sAzWYsZE9l8KoscgBI4tsBDbc7KRuzc4twMJcOs
zNwIRDMrCqaUi66xkeqW2Ea2beKAFTPR8MdK45MR/UthcNK4V63Ilb6QdBKAE56RFLQkeunleeZQ
MyuQkX2QGdvGS9+kaw57Z0KxF5qjvsrGwtlrfK0RB8fjjHetb0ZUHLZ9F+kCZde8ZPmg3SVLRf4V
+luSaOEDNfBmNC3guzaVmeHxPGSLOU9ru2YTER6ezku+NVIKWfOIkCfVYSW0ekKxe0TNMfntlqtP
qNr76eR4sHBlPL57diZYAvCDBZrp9dgSIVvjOGRUMOC7LetTQmZcjaB0BZcGJQrSpNasvmxki5X+
CXZ0M6XlsxcSegL0LPELOim46mlrR8Ah5mi6TU54KGuak04Mm4KN0NomUcHZsDhG0rhagzIpCEPZ
OBKeeiy8wAffXUOL4SWFIQbpIoqBZOJgGJNQrCcvRzcZMNtzS4Vlsn2TAyHbjO9zv52hrNDA37vS
+UmNDfOzOymCb2Jt802mIxWV3m9TVPpGN5FmBfXJAUXu0+pqNq1TnVKHRnOEBA9Pprfp+1RnPsWM
Dg41+g7kYrHORTajuRnJ4VQxmuBF5D5vx8N+TtMlkYCWjAFmcWlXzPW7jSIHS91XSGZBgNN9x5jI
QPIG8Cha7hJBXJ4GiWVB62+jiwqKV7BikGK+IcRftKvYUL2g3DWtDnaDgVFlO4InytTWseuSEcrJ
UA2CTvrgftbYJE4mz4nmAPPP2B0tznVaakQzZCQleNGuqWYM0omStM1hpqSIYvCvdFsv4xdazyP7
OEc8vLG1wXUZgbrHCUmHSKNmDMpcrFvm3ThbUoYeSX9opf1H6LpxHJ2Nsjnne+Mi1UBbh3Hyzl4+
nnV4hCDgo3kwVuHQfxh2fN/jDBdu/AxagkjhvgF4WST2BlIIICQd9YTBaHZNljqJ9lOHQSzVg7Vj
G7fSpF/GAtxa2fwwg9hZ11be7vs6lzue1ic19icDqAgzbcgtaX7CE/tnlbCpGfY2K/RQMFsq4EfY
RRMf41/M4C/ZcKA8WZVHnlQBI3pJGGNExIB6jB6nul2l5Jpv5jFnwy30fdzH+baSmCZKx3iJTOMV
twg+Jz2R59E1zu000D8L1VunkziJIO3aGcRL8oksEnKC55qgZcNeAq9nQjOIn9loXYxsAhFl5zKp
Hhq8FAK/M+N6ptIhmW9Zrfb4BF7HskA6KDVQlPppHvJdFyepr4dTtO658fr6BCCpqcmaaOF5JC25
hgzgN3hQhoe2V0B50YbM+nzovH+yn3MFiIqcdg4QLdsklnoey8oXRvbl2HSFtKqgrxW+dmbHZiAw
R3e2zd7kZj8UM8ljn+LDMpMxJxgE0JMptZfG6OEBQB+DvD2Q/T29pkI71XiagoCDroyf6iQdVgVR
9UaUPA0Es9Q5m8Rzb8ts46BYY+3Iapfr1V3A13I5QgnD41jlgUsXN4egVCLa6nnJI6EAC2D3qy0s
x/ZiVBmdFANmAYfmDbjvW+E+Qa/6UilwiJqgtbBCSUpPqKVddYwa38RuOkXGhuHIbGcvY62T1WUG
B0DPCB0Gk/vmBIDEQUGUzYxsixS5rtPsTauFx97E6N2cCMJ2NW07kknRzlo/ut352VCN1wKj5tZT
g6RBGdFRKdqf1IEoP8vFumm669ptL+VMQVbRDJ+YHMFuMO9VP+gAodASdXl7l26kB6wC46nkOgI1
tnaSLSJTHrVeLtgaomBRbp/j0Rh8dkRu0Zq4cYPdMj54KJUML9XIJFJnLKWr3yAfgyPKweUkRBnR
pBJNg+bhKzdCjR5shRHZa481udLMBLiI5k+uCQhaQEPljXbVaDvTDw8dfvf13ojmhyBrmYprD30n
UDkOtODseuWmo59LIE/1iMgRAzBhPUh1I4Uy2oh8MS7qV+tIngA806EjyXaOttJDngzddJOyh6/m
FlpcFpqHWStu4xg/g18FRpM/9El3CzvxwmcknbKi9TDSgalgjNJ9Uuowjlxdu2R+qpV2i+UyZNgW
QZbv6rZlCLo0YwY62Ygf4Z+AZia2Tq6rtl5PVfYAGn0davabLYLjmHh/Xph+tMRhpi6iCnf8EF56
xcLZ+DSBn9ou/ElTfM8Wohk9HN6qyFMYqnUaINm50tS5tFDxT4uVqWUCiSRmW6fJheKw2KJ5oOEv
Dl423plJtR8nWF24JnSi4lzK033ZK5Co9p9eLy9S5vR78nFZ7mhYtlFVUiwCwbGDA+Mu0BUKVbmF
dMer/mpvoQQN1ZcRjV9u5e1SfeqOQo/eR+R5POnuesQ9iaURprWGpGTDp9u7InvK3cm4II47MWPs
d0bErhoHDHSASLfUOaFnAZ9Jlv279rVguEXYV2cUinbw2Y4IIbmomRu3iZ56KHsnj6TKVe+hQrO7
5E4zm08a0WtmTn8wZYwD/C0sbEz1thzu3xKKmqy7J25yI6ckZBdrPJrcNoGRtR9oXfkB4wW5V9Zq
y56/CfToh5nWZUjNZqv3dELLfWgFn+DJMKKTTLrG5MbxNRWosiW/tvqV+361UiWnNokJyEDcI+Ek
6NYrJhbJHqvW3jK9LV+qIGoL3UMftMcKFNfacUvacNU+LeMPVot+yMtK8Fgj6ggmtE2peVsWihZP
95HMnDUeYZgY9PBGwxc45AfctEXOfB9m9ItLAk8aBCu9ExcAAyhj0+xJL5lt1BX1i1foxJ8vmmV6
qvC1z1bEO8YSS4w0GVLCP2KhLtOR5CNiBLxu2iGh0gUQQBHWCr4fBGcY+M9WO74XOpMzq+SqheHz
wM8lvLthKTyoKTmO/xTBy4BtGPug0Dujcd/rkqvBbJF33ziH1p5LhmHSr+oSvm27n5rosPxjDKG5
1p7jEbdsF6ibHok/a9Ie0iqCLDdSgYZ6NfupvQyR4SNWzbSrRw5GGxuZzeGIu+xQeUw8A3Jicq2i
Odb/6h5GwDSq7qeq4J5t3xOO/dV1meBlBxaTZ9M2NJN+3drGXZsz3RRV+JjabwAotk4w3lQWfOcV
Fuc4ogM9TOFzjjrKG9O3vCyo06N0p4gqmcw6BSDS/87lDDdphHbeEKpKlYfSkdYliFT6Ly3wP/M0
MYLdmb36kGODV9ICwk0mg8IFhcAJhIcxo3AoxYu0yLlkD/+Nx+CSTNrXsmXNqj6iJtzBfuYqE803
C0NMBcStXrpJU6f9Ju2Ijlp/aBlprTOSE4LMpXgAwNOaOJ+FK+llp8/uMFDEFz+y0cEEDDSSiIHi
Ztp/EyawMbvxygN3MftHbgG8uLVh01a3v0NZgg4j1roJFfSqem0bVF4qmpFORPq3tRTCgP09WbMx
Tt/gtqwNCP5b6+FIwVy48hIOZAFYxQWkvcJNm20zrtZD8WrMc7o3O/nUg1GuU48L7VJaaj3pKOMl
4uKeRAvGMOI0EJpdsZUnj8SLbo2g2aF/gbZ9rScn91U2ohUAV7/Og4/ILD7o46CXLBfpRTlsTRcD
xFR3L8GSF9cpJtFGdBT2T66Z7apoOO3LPrOvtF98okS/PX16S6OUNeIGt2Wd2OTLLbcbLJcxmJmE
EOtIIgM3rOvAuDEqGp6aLu63AlBKYg2hDzRabfjBU+4o5CgJiyABzd4sD8jsJtUaSOnDFCseStq+
qy5mPQU/YJu5m3WYBAa+HJPglS2XG/aFu8E5juydVTk7VAPOWpfzLajJX2AOC5tkbRJd3qXguzOw
0p6LPTcIbD9tR+Lta4nkjD2ZDu1ABZbvY2Hdks47aQoBshY95SgNm7E4IEqgw833TeznLtK1O0aa
uOKN4tlQ9HEKke3CENkc+Mnl2acvqIqfyGwPCppByZkeu+JGAMedN4kru8qGFuXKcUdCCwnGW2lZ
ezBiHrKe6bQTz/eWFSGDJTBkRST9s8P12erTR8VIupibY+QYqMrH+mDl+cEo7bOY1Qnt4SWeaEA3
BsCqGAuzl1JPJXmzWzZPw1Sv/36JtQ4/oijm81zam2SJECHajqjZditI8JNTsJdE9abwuXNhPQTJ
cBtyxEXpuJUaPLVYESBeRHwZN/3IveKDX/6+NUndLTDCBqSKrIMw+CYL/Sjt2p9ldnRxSG2FY9yF
7HQQdcddRC6M7axngJXo6Jd52r0S7XkhLg8FIiRSIUJ5wV32rYk7lVkXJJ2kJKuSLLCa+DQ2mXjS
aUqHOg3z8rS8IiZhH2HdcqwuQ5eYwNQS9RgEm3YLCxwYzPDiTfkPj91BaNEGk9eLp6bfJGDFGhVE
nMy5y2f33SK2Ab5G9oLtGGV0BZ2VrgIAoffJtRZRiX4tpHdNJpw1aWqdO0s9ltn4Yjm81JVjH1LB
QG7BiZOi4N23MscxBjfHdmwC0r2XrvibEuamXAfpiyxppq3FczIiaWMWnuv92VwOKzcu8CrRLfTM
8sZI+CvPEtBl/CQzTRmn8jZzZjzj2ot8StpHx4DL4aLDR46R7gd6BFBD2aTn/5B0XsutI9kS/aKK
gDev9KREkRJFiuILQu7A2wIK5utnoeftzp2OHokCUbtyZ66klM3sGAsN4wGEjm7lor+7HrRL1lqP
GKuKXzuw0K0PvdDvSf1nCeGsfYETOGFVvWrqF6usdhBHCLIkNNOWqX8a24CG4clbRqObYqIgtmHF
dbnWaP5hrnXPsY49xHX3UGL5JQxsqO1HOY1/2lBvZ88131HUXr4WqTU3wQMC6UjQ5FKE27Y3Lg4T
XdyPT8TQ9lnorGjveS/ordGMg63VxKAAPNDvHE3VPzwkV8dSoOYtz0T7GVjhtuJPWeK1LtpfnLUU
rgtnZVXll23MXeScaHr0aOjhWddLT+aPUQe9UdK6NVangvjQftRcHq3Ko2xyUwnmLinHp8Sm27Iu
g5UTtIKSN//WFHysQ4y64Ma72MvkMr4Poc7RnEX7lHwpuFGK+cJfYvb7ERuub/oBPt/kNPboOiXA
PQI2oBcLrtmgZrs0+rYSe18N5A8nLcVB5hVPXY/mFIxi1XpgSPz6wYb4QOcsU7x2bxMWkNaY3lA7
MM6mvBYMRUaMUl657p0Xw1AvRYKwBirmVlJj2WsHBgcJ6o8/6qjkwnXra1OrhrZ6YOVat6fc4mHp
mLn7lN2A7Ro34Q3hMtfY4HapToCjc66KZZUfajylI25FXesgsRmbzEEZQAr6cCICjTQjbvoiOcWu
uEKu3uZl3aLi/aMoD6t+MSHt2EdVWefcmcWIkJ+qyDwWFdk7nqRz4USMgAEu13iTmDOJ4NkiFfsC
5vFUcORmRHsrP/ymCPq9NfUbWLrDAFHAbjt96zT8Xx72KoZU8yUhkwU8CviiZy/dgc1ajMBDcrDc
gKJalDV6b6bH/XpwIT2QnErTJ61212b3EsWYdqnEVpQFcNNA7vQKt6GAAWiM0bRrbopvocvng6b5
0NqWnJvd3bnt7CInjpZxx0VkqonMYQfnhj04xb5lOZHqj5xNztr224tut2tAbOtJcRdWrkE00Lnh
ztgbbVOvo6l/lGNZQuRe0lR3D7kPcyiBpzbezKR4dUmEYqGDeBaPV7PIP7vSuoDnaZdRfGMeKFka
drech2URRZcqi0+tkx3KmFJdzNgDH6Rmmc+ACO+2opCvGdjP1r+ZY9znCYYmcDxzg5IUuqiPOcsR
zJ+xhXMJB6H1qRf2zemjRwVTA+TIU2VPYh0O+b5LoHeq/oN+Ov7YHtDhBiREaodfnn1kscRLhYiP
qxffZRXfvUjQIIMSFFfIVNz/tsJyT6h9XMOB9cS9fgk92I+C66fdlE+9/o27mvTeMcesmUfjieAi
7n46Fbeq1baYYvjCRisfhw9Yj+xilv1JVwGuEBRO1wY7NoQJNnR3bw79U9/kjzxft4Y4NuwH3YSl
a/ZouhDbqv5mp6rfNrB1gynbcQQ4IM7bX62cbk7nnD2nPedZ8/BUe3YpXXMd11tj0sLQa4y7ICWX
D/AywYYR1rAmYdQMujjy52V+0xJQnFW9ZVFMbBq5ATQe312dLD0mHFYQ9Tfa48G0tRvya77wcLuQ
keyIfJDFWj78fqxXVjp+li4Nm0GZnEiCIvD41gdaBvR3zkmMMYD63NxapOgDBUJJnV1S5paYWkSV
pWgw/E+JBEXGBpmJNqrOzKwcl/o96LVx5bg22hJQdVkXm8LGnEboDKbf0ZzKqz1hgHOASgkK6hZ1
A1cTzpae83jYYtoIA+bKIIkelUhlkODOrAV+JfIOTitCCpF/GQzi31j5uKRk3Yv2OoxQYVwgWWLC
31en4TX2gjdH0qmpIUwuZoI8n9ILCOWnqqaE0BdExpjFoDr4B8VJTS1nZ7sPi8jKoobWACYpf1aR
beKZqFE6+GcR9LJFkDEnxM64byb9fYiL1ywKDlFMcDasuwyKAQnPst6QvCj384mTWHIVOcWNRlUK
2KD0LmJPvIQl2Ebr5rcksIPefKeRCnNt3jxqbrCUDtV7nwqurDc+XK09Oab9Ynlc0yJJYjBRpr3A
6REg66fPlpGyV4d0NlU7vWsfadVhz3TmlswWXvboAVB02+HLY8cappDLrbZ+dvT8H0fvNuj1Y8Ma
/WhWwxkV9iWFfTPz9h/NhH/alGLvg81SE7oaFcrc2WCOxQ3W3eHO7pjc3DTeen2raz4WsFrOvWTq
PHkT4wF3RVQB7FoLMLSBR2hKO4xVvStM8ck3mtcyzviqMZ5jpNSkUD7IM+Lo5XBwRLyRjX2ZRv1K
ieQqTqc5sjIzYSSJziThqXTieJM7/hWHzVErmrc+xdxqLedLtPLEh2pZVNrzeYS9HYXSSDeJE7Jq
tswn0J0bYgAn5lTOrg+/M4ddLPJ9gQTFF2GVWelJRuaNdzsXsQ4yolJPbhfvJXVdrZLPpohZ5Kaw
dx33VhuCLcc4Pg8TfhqeXmBH65l/uMB/Vi8qsz+1boY3Mq73Rk17NZ1wRWEdLDeceMkQ0WuqHiqi
+o2Iydhso+l9ccShdCZW8zibPWUAsedVt4yS7tCTvy+xLDcVknvhY7UCHcczNRqffEv/pqRuSRbC
D8pnlusU//k5+f3QhLXkpDaLu+KnkfwVJ+K2VSfUE6BdDGmGSei1r69O3d+6mnYG3yeFMXSsWSQR
Awb05qr7OMlinc1KHNQN9q+vrA7PJpCAlZOIo5fm3S7XopWtEXqFdxhVX9KpnwWtobi6IJ/5oEQh
5HCRJvIcamx3UBypy6qeaOC8GgMndICMUFKm02ADCUcKxPT06lrTsYmZGnIlYvBCeE9yYoec0uOU
tWsNhxM7oVPJuwunOvfhpL9WafckxHg2MAYT9v1uK2opK9dY0477kSZzsxEeDne6Tmh6XOhY5LhY
8Jzao2cngrDvqDuIrJ2t2S9jlfz6thFCbiYO6dvBTvUi29VTvq/aVziPOzwGW82lh5wV9YImso+y
aIiTiS3794WZQ3DzZPuRzYFHILc6XofphAWf0tkUyyU4J1SI+B+grocEGqUC0l6+NVBtqQlma/rC
ZVDrjDnOBbztih64YxhzD9ImuP+u+xK56UnP1MYJyAN7Bt/brDpUhAFGHQzfJAV+V5Iuc4pYMFs2
48y+Yi8daOYRwHG+0EpsZj13X+UpVK54xxWIng2+WbUi3hWqFY+cvzR5l23APmPxy/ZmR6B7IFhN
0McO3HOX+p8Jo9wiIaU/Yn8fqXEEnE3cRuuWQ6AtlCWrVTE69EWXn8akjCX7WKQaB3CSW04kGQlP
ombo31nhiVXpzjoh19WNp0VvVqYVW0oKso1CnIaIW+xwJ23oSj9kv3zR3nKNJ6TBO7s0guSK/qLt
jeTXw9uE9GnzN87HjF8jXHaTCvdRFT6R5WCshciI2cRfuF5Do0mf6DvYnxs9o9KLRRZtFV2BY1v9
G3yMyAZON5xzn1Ek3OfC3idqgIoI3XFFcNoyNUzA9bqJOMcSm10u6Qo0bBftwJ6yahPYA4w+nrDY
tPF5qekpG0uinH1A3uKkEZlo+hxtpefMBZgVrwPcHEudqk5LFd7K4347GPPp1kabKdF9tHKT943D
y5XZXk/w9lflteqLQzge3LLq1iVpnkyTI5WsdAf0Ced25TYBXirEI+EROKdIuLbCmGBYwRvsJ2oN
/YyT8B2TV7RK56huBz6MANoOSN2x4YkphPkpTO2cOHDvMpAeccgOL2tANruOZGeafTsW1qasdt0V
UXG7pF+UdyIXf3+Lq/gzM4jb9PVKgU/mjR6hqgTu0eh1AorcEA0VEfGUWE77iJ6pXtHbSoF7wPZm
MyyHLiZ3ZcS/0YwwhbiwoD17WFamtzE1FCpjwE6veelj8LA9kEVchSU4+Swp9lnVvEeYUgD1+7nu
QgQuJJ/j0iFdutQxs2t2xsZpnqkZ8vHW1A/2Xc+Zjqbn2ZzLzcRyoCbfuVT68BaYLCDy1vweQic6
DP57MTXxJtAD8AywLLkYPI0429DMuLJpjc+dmulr1qwV1BwAS826M9KrRt8w9wT+E8F7uA3U150p
szjXnaZdNL/vAGQ02rLqEJYtE/ahxvr+SMp5XZlmeZptpguRa+KznQiVm0lWHBs39t68OnpnSOBt
m1vRqaEVcWUBwsQxqYxrqp1S01h5UUzCIk7Vcw4YtRl9Njc89xCGv4uetora11s4nq526G+27Xef
TS+qfZqHzTLq0FDNMn+YRXd0/bGmQyO1nsIeO6rfO9lDcC11Q5zhTTHIPVz85iXqOIHyZvA+uReF
y6azjKNiHbfFckFKybHvlLX3j95PSBSWonie3LimalQlC9sr3jNLlQ/cJGrltbo4THZZXWkO3rdT
vUk6o7y1xBOIXfAjjhl19fOnmGMl8rDoPFzXS7bsUIjwz59kqj0sA9aNDm5ln2v5SKEG1WZOFXzm
mfE0QIt9x20snnINjccd+uoWwucG0UY3UV9NL6MjWfEOtbkyzeGl9lmtzvXmPX+IRqNao62D17FC
4/Nz7s/jsPfGV3gKPmnwApJloiHQC9ZdHdY2w9BfLS1e5f3JydjH22lHrLXDPWLF9046yW4Aso3y
sqhtv19Ql34sZld360ZvchzqAwIfgmJtoUXTfByzGqHs1F9C9LrDpt0bkK/rJnmoED4+0vaDWWrf
YClI+HpQQUI5d8ZFb6JTMjKvo28qTln9NUmpm2OoOgTF9II0L0a7QSzwP4HybGoyosw27AOtXUN2
iN+TfUDEE78YvIkvDW5SLXrNOk5AL9SRFfry7BsJeJiKfI/A9uk7XypxLgxnkF3n/wep+IxQhT1n
zdQeFJjLPQ4fDZ4KTDDg2c3hZ4h18Lm2isFiT+dJMoKObFxwCpCSD3ZIlXdpq/rgecFZp+WAn0I/
eVYvNwrr6ajTt1xk9bmoMZplAqIB34HFvCRtY0hP2kcS8K4GyGhHKP+UIx8sX2OKYMWJGJnpROZS
5xVAO0hX8y0hIc930ueqSs+OWMeCv4rR4K+zTR68OP1nIwlJbEHLuu5/Y/LxpR1TBT2qHEopwq0D
d9YVHO5Vla4Jozgcw0BbBqNHYPBza+W09qKRIcbwLk1WXkzfOx0n6CUjAwoq1kJN4AJxeDsE4Fmm
1EO3Tj2Cg3aFSBkzgepFsjOKb6cY1AFr5rAI0G3YjXLPsapjLYYX9n5sy82/zgmItxY3XXBrzGKd
OsfO3JmFvAeSaSMftLVRaRj06PcErW3hl37FMGaB2beNbc1lE1sl4TisLhnV3hYINQzBxMfddqMZ
sBz6gG8I9VZtGP+iuVLHoTBM2WWzTxMiH7AgsQ7J5IZYcg/q8UzWgkU33+C2fzdtxDpzuAjIj5NW
7HLPug24GFfhUKwd/UZj+980KbE025kIjTpIEXVu2NTrDeRN0yeMhglbudJauP5GK9vvhszRrtLd
V3zi5l5/LqT+rlJe6riBbtjv4Py/FvAe4HXXew4s/BIo/HX4rwuMHy/mkzSUJGTbnzNiuiFz9BoS
AhdmKF2U3qwN3EMRNAkkjzl4oYVv/FQ1ts7Bnt7NFhOYO0P0TWjZuZS7AhY4ZxEWOxmTw+AGWqbE
lTjOd3z7/wqEbhN5lm3QS+HX7xm7X3ZVFJxBoMc4n7RvmBf5C7RNgDtTXoT04efgAmj/oyJR3CYT
Z26kj16CqLZXUwfbnqkxl8k1VR5JHRhp+6baG4NdvqCtWWlA/+ngvAp665cUJn1mQt9ZjfyFC3yx
sXvPpl1Ehyr5hrzzrKZdYP72LmUtRaf5mOns1yCk0wjFjKM9+1REtJey5P0HiiSqYKbNTktHQNMx
U+USgv/XZ8hxkLU3kO3x/ODgtgDG82bgWqQa/6cj/BEOmU7Pt/tr+vaylAH9JiyvrQ6nXfLqcT4s
TL7THg1bs8+SK1gmWIcl4TYxgsd0Vbr9Jc36qcIEsYgyXEWCWrohwjVY7KkoCYD79eG8v/XhqeGa
rWt7iaWmWBZGdbMc65Z3BuH98A+56+ZowwUllQTcpD/rimQOHmNe7XW3kCZBdHTODDF9IRuNZeS/
kVZM2imJtrDWqiDasSYrflv0FduGIN3Ww1rGhb7p2gt4B+ZGEwklMWiqIxpnm0f8pAnes3lbW3os
IbCQ2FTIjliJlmnzGedes/WS4D3w/cPQB/fRM197Q3+nSvYQy2Hgq8oDmMgPvbFJ+1JXyk6W66Ok
T69a92OJAsPqaNcY3JdEyB6u+qHIZBmocT01cG4HUpgefah579dLkmZ/2Px4I1jTJRlx9qZgqE2I
MfiBBCE2cDhlTsCuye/RELJksacfS3UO/ncghY775T66hHdoV9pHfPY/XkTpDvtJ/j79guehvquw
jlfVyMtJq3e58IlI+sgMamCUpsTNBr8OgFq+9H16LGS7ZotF8KjGezd1JHJZYSE9ByutPw4UAa1M
DzbVkBJAMGf3ZNrzTzc91o1mKh5SHcnv/xPW8BmKDbCNA/8VsOJ6a9gNJC1bM5ZJP7zGMd7pMXz4
DndHSmk92lip2dPBY6QXS6/cnT5Gd86wI8MO3N2iJ4KLg7ThxmOYX30I2EhLSHd5Fc4Rv8Afm0DS
qkxMgkmA7RLZedFEY7OHx/bMbvGZBPcatMeKXGIElgOTQB1nd8wQ+oof2OXg3Hu4qgQ/F4XdbyUy
5RKj0g6x9g9xnnqjke9cGu9S8yIAMyJ3J2RZ8/ZopYLtESl+OWGgH0sqTsqPtCuA9Be02UTuq9my
+IOhgfzQZLuBPd62t9tL8V9QKSWDIO1VTh04IMXYXWUDy0fKdK/QUj5k1TQH8q+cnFjDQ8XlXFnI
QgyIa+rbr2k0vCVT/s52ZWn2+ZZbNg1tzb0YGa5ag8PUCxr84+YfRDWycCVsCB1K2iQoAIPWjiGB
NHqzjz3wDyrfeho7YRn1Ky2A3M4zu4R7o+2xae8ZRnCynNOJK4qXlKea72MKRYmN4Uvn0BsyfI2u
dlOxJK0A0e+lGeWTrdzpRGDsFkzFl+Y236nBCz7QK7Hn6BerftM0/olCBBo0POAV6fDCp7tz2u5C
R9kT3mOid9yZTcu4UX/taNmP32xsMmWyg+Qx6XwqiSsQtKtTGRXOKsuLYNVPxNuHxuU6K/lgpES2
l/shyB4uZuWgl7swZdHkyH08Dhmml+g6xc4rI82cIYUpdPeTKoC0Oci1DnBpCHRz1enxIVHAVCe5
b5BfLI/c6lRxwcXp0WLK2FLr+BrbPfcFeah1ergc8MTrmtVm591au/rmLnamT81az5GX9VwrThnT
Iikz9QClhKDcMaRQJ+NmRbK19XFX9PG6UTi3c4+0LBFSysCIYdIXwlzXkC/HZ5Kw0uOkTZe6Vfzq
pXcpfPTFkXDGyAy1xFXVMjIsSQE/hfg6q9a6YfW7UgkcLgtp/OjYZCnD+ZWMAK3Xnk0vOWHI3pZO
zpCMwZPV8jP5oUtJBLHzor1NMY1jYrHSDI76uKSAxxYvU4ajKU2MbTC6tJYzgvoj2ECio2vXexJT
8qwp4+7l/FPKOmPtcxdl1u+VQagYn+mK2NrbaPTftdVeSgSKXqJnAPUGpQQwLhyCd6hlzCs8HRKj
08gsJ0WwpjCBWX2iH0o35CEOnB8IPqc0w6fujRg4YD5UluKsr9bTRLW0LF99l3hUbzBrzWOKMpFn
g5BZxLWTE9zfZ5BiREV0jy+8fdX85py3094Y/WtYiJLMdvWUNs034/Eirdp7Q6/FyiOWNuCnj9Sm
MCbOJtP3lmzNzqqnNSV1yL9FeUy+PxC7qSfLTN8C3NULPKojVil6oSbnOUzEax/TCNUH2TIK3Rcz
pBhrzMuYN9Gmx/JhGuwVXEfcp+zVHbNbHeMxqssZie4UJJMYBXvrbGsHQ/vnE+tjh8oXjPSey0Ss
UVpBjPmNgsiNlHihnDRcQn19Y/0N8CTiPlkoYOY5FKnypFxIR3gKoAKEbbUwJkhAI5NYIL0jdLdy
meP4KHWwbKr89fXs4ev6Hw0tWG44PJJThgu6Jzq28JCwl6Zwe3z55U7Hil2I9DtETcTTAJaWBARO
nV6k7b71sYjgVoA0AItw6yjrnxv6ErRsc6/96GPQ22eg8Rdp8eg2pUl1+j9nQrdsKONkm0WqlH53
ynWXJSEDmcS/aRW9uNi0Jr9+ixr8BiXlPE7G9M+m+Ukl7nOF6MyaBj1F4AzgXxkpN8fA0TxyM7TX
TgApNIII76R44pRHVMD25QGz42+s2L6LEHeUMAWF6MPScMWnZbRHA3pPSQg10McHhsP3nDmNLIC1
KUm0L3v/ZI5avOkj8Ron2YM86TV3ec5hzcAjMG5G5Pb8O80/MyE8OdVU9Sjvh4zRtLA6pgxJ8yAE
3xBbqMiek9aON6XPkr28R2b8VrTeS+XVyH1DuB1Et9RLUtRgZJ9KyQ/cptOHwGW97UbGai37dJhv
wpmkU1+pTKPfNLK5mQ3G62To7rb3urvnXCPRfmgGWDOFq2LV0vZu8MfY2hkvpOHLiOxrmXML4Xdu
DPEVONHJLQ9eyLtQ4Ahcdnp1HZLxqDIHR2diro1IOzcxVyxWmWQBS+IRPTcda20YbA+tIfy2mgkL
HWQg9nQX8jHPTqTdnal97lzAWDW5hRSfVgAGl8yY2jY2PwBrs01TqR/CKvPXNs45TelfJTZlyh/l
LXTAPhXf9KXPWyisx6c6se+JaLZWzVGRTQnVTiz/+h874BRM0elRKsRBwWRZ+bSJWzgS7LFmGVSe
9HDe4QMhYXfdaWvijYjS9HyubKs89YqvXY933gFLunA8x1qHmcEQnmPg0S6NYzfrHkjrwqppTPSd
fx1zAUPmrnNZMBBhWnoeDbBqLnEblXNojOopG9ABFEJYMrVHEaQ/kT7UpM3kO+lZ2ILciNcbu9Sf
k4Yjif6IfTj044JCuNDt7j7qCHId6j5u+rhnSxqMuG09dh3cg1ntUIDSWPiSSjP7Z4/+AwswcW/W
ytxEGGyjul8rtUzoseDXf/Up31iovPTXVLbQaFt8lqF4J7zCOwv9otfFGQ/GoTZm3wtxcFr/nNs8
UsmGRCJ2c1p/R4vgT8rmRRhvpT72c3qKFw3d0bSKUkTDx2OY+W9i2YcsUj9kkS7/0SekkcK8nLcj
vcef0S15KcVYk0n8YBQ7iogErpO3F39AVsjRG1kE41rq0aRtibU+AGMhYedujPqY+dW7lfH6qwvS
/3KUm/n3cLRmP+/C29bY+wUSDTflnybKr6PiOmmH9JX21tGKyoNt238BT0ZNVGzhOP0TACHcVaJ9
Zqk+7+bK2R7D/ivPTkFvfxBs2maVOy11szolzYQFuX6NnWCvQvvHS6a9RX/ckMd3v44x+QsWzCEE
VfZLKU/GGISS2BMAEI/aRSLikTNf8RJ18BosYJYwA4bAhKfHFeN6lBZtaYjtQfhIiX4+92RAXOkc
mypgYcH0G8dGwDHPvkjD3Kr0784dvyzPNyjSrWeUjFo3zf8Jwui0rvgIXMtYaPqtq+bkJNz7VWWx
L2YuNNQ+mTpatfp8M+mkGTqNdW/ZWK9cAq6jq/KlweYe81J87Vq07BGKLOsXGnxDnoOODDy1ksY/
msg4ZdE4JCRmz7ZwNb9QL4xaakBBYHV+BkhzNpti65dQQoUwzlSInl2rvYcVjkwaYjNdO6aYjTLs
F2KIT/w4CPfDk1Y5H61I9rMcAE+yAD2B6dXBdhxrzX0sKMUqPQrFWimZ2biuO5icVI1NTI3T2sNM
wgtlibCowKPzqygzeEUI449g/0DjfOpz6G0evEttWuvCydZTXdCJM56HptWXEIPKKEsAm2g/g8Xt
qQDaPa/CH1pAMmku4fE1X0G5FC/QX+uQu7OY4wK6Lt6CpPhJVuFONgOYwHTetcQ89j7xgKb3HkC8
mAfT8UJk5ZlYyzjEmDA5kRZxXXxmBYXpXjHc+giyj2bxgJZMOU4a//ZsYVaZa64yO/9u4XmuQg2/
xWAsyzRBugfdn1D6hhq/0GMcIApC9+TpryGeRWAD3CXksA8sDUa9GycrXkg3L5BwaegVilt/mTls
BcsSDdducJmxDxl1Cv+isD0bVXtxhPeVsmb3e6Zfc4J7Nrv37YRqopEm30U1Vp9jID5dLI1jwxd0
lNQX5kjIFLLxgclO/8wLeaVS/NXp2wto2dknw+qAfP2999ZU41ULs3TOOf6b1RTrP76BMOyY6d2O
0TBClm0kS9l11SRh3VsscHVFwEotk8En5pZsZeQnvCnZmbWboOCEvEKNdXcFPvUN23belyUnr3ZX
gdStjVfbgI/Dz0ib39W2XQDFuDko+Oxb63UuOVVMD/q+2Z2pD0wRDUAGF605rnJSCznijVUxuRcX
p5X9WvaZwZz7MhlFveNVigdDCJgaMDyD2UsxWeTnXt2s/qSg+1gJsyI62I2bQuartqWiXbLfqqkH
aKpfhAuAnROMmgkFq8YLumgy0hTSD54MiazHxpvA4ryfYkTRiBNzj0bTNA2sYO7Wc9IrOs937HDn
tYpTGcqbn0SPMcUrplUcCsLRIDlGT6Ta0hXIjF0t4W8mVFS1rEfZzUMwPAasAfAwJVsR40cgEJfu
+5rsg0O0aEj6hslXHJpytidye2r95je0/FejNKlq139oS/xlZVFD5jykefAXOrjFohGLSXu2qJNi
qvnLadpcuEGVEykvyGq16lyN/qvVXzL+m1XShYfUt54r4qiahXe6ZYEVh+Mvs9zGsTFm0Xmn4c8u
xq07EFcNPLEfyy9jkOm3so5diAnaD1lA0hXLr4VFLnJCHmhCywh2zTLQnXPdIo0NgGoHixVAdfCk
+6EhCLxAI906fv829vSflqYkWjNTMWNr0+ayxETK+eeqmQ+WXCIdfH/IKesIEzWYGAfdaDvqxmlG
Ve2RW3OyCByTUkHe6indSlQMxTYRH1Z+9L9BhZDPtqv486mbi5udQmk4Un11TyKGMtVjDoBsGYwt
yWb/Wc6+qd6wfvwg4izizUqD8ldScNKmzQdNGf66SvyvyIuuCuWi6aJvI2PV4DkbKj2HZSNOuVYw
6JnVR4Jc1RCbWMBY57nL9jLlQVKYwyz1zxfWl075hJ3m6XKCYkfoWefuVbXw1R0kSuqUbKRO7teO
Od7GdJ6PGYImShw0gBg20mhAZzZILBP6olX8STyJzCesYdrxLEJMeXatnTrheguLy1BBT+iCnRsf
my/PUYqUQAi6kZD/fBdmSITga0iO9ThtNuUcyE+676iuz60ir0AOXuT+ilHtCvrmE8vHLWf3uM8t
DcYm07Q3VVs8fbyLpu43EjjrhHwIrljLOCy3jmnSZKae7XB8VaAQ503yxQoY5LktXWgt+OntchtU
atjyRL42Od10bn0ZifWCgPTlgvT30vaqH5IDu17V496MQm3ZgcN1KCODZboCYWj11RzV4M/pQ3ac
A5YOjse4jVZUW3J8ebazkp3/jsdm7Uo2KBqTUlByWnplsu1aEyi1bAzM/Tl7mPBcXrv5L9HN5h5X
Pdqx+3F99SeIryfQ0gVUoKbcmg2230RCM2H29fii8G2KKN5dghwgMhllUMPQnR2+TnrOeqnek+jf
+C2hCKoKaDEv7ac8xSZoiOwiYBgyuOYvAnJqYgj/vQ7ZNgPJ7mpWGz6wbY+m+76k2jNF4+MQfsmS
NqQulDe8B2/B4OdQkbnBB7ziPCorcHqyYIkakvcMi/CK9rWvJUZCO7nalnmUHbQUyx8OUhMXz6RV
PgcIBxjzVBrBNYoRwRn54l2Zmj+jqx8LUE1DFDwPqjxWbbNpnRTSFl+y5DiIKsGzSouXnx1JU2xT
WzvFzCXvY1NfWBQqHfSX0Sxbn1o3P7FQ+VF8C15CUILTTauvnRIsZOqR0D7zYsiXRd+fqqjjPkTO
KIefCmYaySdlc6sh6tmANDI5kFomPmb0mkOdkEuCZxDvLQtBTCEUuuAXRJn1Y5huyGEhBe1Bqi6p
Bbs1C+1yLVOWktJ/gilHEjcX1NxQoD22jI3sSMnWwi8e6BsAiarEZcIKtozjzIMFYGystPnR2bvz
3CEKGBDQAUYEz7iot74x3GKNv2CVsZw1iKbYpAtE1lWY9In2lriq5gc2mczlf88YUdGvzBmhvL2A
N//yhDxxQ6V00pLfqo7fx0lom6o2k6cShZ+0t3bJw+GThBaueH/M1wPkloObvhqux040HA1qA5hy
nKbJNl5otes4Gm4W4vGLHfOe5ZqOZjdywtB6yqyAYagIIjknsjkHuwLnIc7Mqoo9amWXJru9PZn/
liVCS4cApJee2a5igael/tXvdSTZTuVrafm8ZWlQG4mwFsVKGvNdacgf+hijMfsvTRS/aehh5G6F
zqlZbpi1CcjFzCcQO5YItI5bQuXzMVUEytiOoJQaNGES7rT3zfjv5rMlGDyAiTU4jWqlH0wUlwXo
gHNSszXULX9P+9m9MHkp13mx9VAFQn4YpaqfqgJVClgEZ3vLvwttxt3Mh3qEpDbyEg2L4NMekN6K
eVwX9uTtSp17J6sgShg/M8ZxiIHfhc0HEia2tpBt+qILN9rSN7r2o3xrlunBspkmnLS8Tm2nWCVq
Pwae1aIyCVEVAVYUHheloj0DLDdcQx0Tic3GnONURZmhQeBGn1+ojFAg1aPgRauC7UDDau18BYqZ
M6qYa8YEAFfa9N8zX8OaNLGUfX3pEuefyqe3jsGwa4tt5rwTnXlOx6LdWv9j6TyWG1e2JfpFiCh4
YErvjSg/QbRafeBtwdbXvwXeN1GIbSkSRG2TuZJtrh6QVRdJanNzXjG30HgPaRK8OXJi8dIFr05Z
UPdZ4gVDfbbs/IKMFwTzVrGXAqKd4cE2kV4yXQQi3gB7zkIlVsYCsI4PJIZ9DGYsUKb2v5kOMAom
x1zOdS8p2lYsCNuAhda+Cg5VN3pkgLRn/DEXJ+ED3U/WOZchUwiHuAoxOZ+AnZf1RIuj5LtG3ujJ
En/JcVxXgQWvuNMfXZhebSBas9rJXI1dv2tpIishmpVX6l89QyImMt/kpkT8pC3ZkBloKFW+xiWj
Miv9BfZJVq5Ye6w5ROXfdeYogWiWYRGZAKOsvyMS8G6W/fRYBLDdfY3MI+Y6QDGAA8MlbhbbwY0B
nBXo2bgeIYGa6bYfkcoz5l9DW75q9QgEAaWMiZt1dMAD2zl7CGPZmnAgFN6f9eSEJyAKpzb1/kt4
gUKXtYTD8IWTfVjO3SWImRP14c2yMuA/uk0I8ODhEnxDXhMxblc+cUasdAQAtoVd+h/SAJU8tyxu
rta1cP+1Y8nNvtPm+KV/TQOdodTdswtMO0qH3WCRh8mqtnLITG2R09tpyCnHQqKJ61OhqMP1CUwQ
R19TBJ+lb/wIb75bVRQPkXxXVfQ9NtoxGYE+WSnC4Shi72ylG1vLMUqyQiemEdlbvOrHOzcoqAEe
lkRACYz96PADb6bvDzD8BeV5GVI9ZfGsLJqVehjYDdP9y6yEXsxIiXFggdDKW+VTSPRDnR8IQHwj
j2Ws+FCOo39GKI7mw0++u9750OPiMArE7mPyn50aK1nz+WkFh4xsqq1Wc520wj8DFuX0M87CJiWj
84prZ/sgeWYQzz0jCWhll6a7DySu6LIKdlqifU428Z5Cw86us20qmndXt9yDGwv4jjCgWNqyTHcr
AitYqsLS6q9ZjbeyKj6RGVnMnCxaBGm+RJiiEr97KHs4dW31SFlaFuSCAkvdUR0/KlSPwZTfm87D
2l8xAnWXpjtcwLZfOXoh5PnNZzCLvvwJRQa3UgpsKt8wfU9E+G1n4GEE218srevJ0icWhoPaRPrP
aA9nFVfFXzGShOYee6e9W67GGUtc1gzrSE4eZrR1Vo1kCuXq2yCvdQ4Kz8G3TbjS0XmQ8WeMlynP
VqMNtouP+6XmKDwaJlKtdGRRbTUh4pfUc29t0imsHxykjcz9jeEUwJR+88qlMs0HeUOcwlB3CvK9
066jKItv/mBNN3tEnZ4lXrt2OrbUBoZzI6asqSMvudVsuaEQYqX3dcc9DUm2191O3aBFq5tOWXoA
gPaJqP/bRo3WRofn/8QSkFQYsBx8vtwdxmBiCt6yaCYyJM0Dg4S1mJps3WbZaxgn7FL96aD8xF/z
ei+wBBNo2A/7UFjnwda5NEG59yUEmh4kkoJbyCpUR1if/4uTxH63G/uu3OnoaclnlZT+zUuNHBvd
2Jxo9uS5SDss781fkQ3hd8tH1vwvSdiQeehfjlkfUryH92KaxgcWbWcDELMA+4X/OJX0htQPE0ih
KvnbRmeQ1caLQ0gU5nDPXaQp4nICur11CgXcGBx9P5BRtY1tu3pNscAwLvL6X4SFa3bIATytQz14
5qpK90wHBpK36cMYc2uolkR1jiQ7eUMZ+XfQGutqvuwJJWjWk+cPS3t+ogkOgiXrPfSlnXcQpVts
UXWfO8OA9zHm3Y3WOoN6gNhOj8cb8i06DyRJlhWPZCNEM1MfeE2uGTg24zHfzR/QVTKVv5goEKzF
trM3HBcaeMg6C5gOp2VW//gp66UaI2repc7l1HUlYiB9+BWaba9RDOMC8y2gemFzt7Jc/CJruRky
mj58ukleF4KoaZDJgCu7+GgJwkcaMCIt6VE3rSk5wuujXsfNr+90f0wQtG9jNufquf5rLrp4gxSp
vyZVSHh3BO+2Q3uato5/txlD4gS2aj8hsqcsL36RkGxGmNBLWhnJjnJD7QgIbs6lXV/0CgddyZ8f
ek/9BM0+dCASIRNUq6YPmg2XZ4ZQbPCwzwuxVqH9xx0Z7ml6f6ZVn0dCsFe0nSs6/e5LZE82N7RC
sqyX4GACRyEJq6ihG4zUizpJ9LvZk9JZ8HndPh8CFWSm7uvkdJizJ8eBIIogE4pskdd7RAUznDAU
rOmgchFbdH4+ikqb5a8P+joJPhhDl2vDSaYVw0Vp5XdPV+zdCMmrzZQxB403IzBvmLC3e/50t8Oa
Ptq0oUP5RLrkTXXlfrBkd6ZuOYKRawEtesB2bsRtcvFb2DF41d69ri/5V7Tg2vKOFHjoUmmrVe4P
YGWJZ8IMr5noWMELIXVpGqO/Awsd7vgU5IUfcIOtknnRqE9sNBOcuY0kxAOY+Nkfw4NxRevFuA3r
hUKneQcrI1HMa/vnI50DGuJgfLInF8CztC8KGHJH0OCKpjpY4x+L74Vv2ReXwIgKiffJHsalmjl1
bt3fWztrkT3C2gCsFiJuXBlFL3ahX/IGBj7tVWWc7HhK7qDOek0xQigYovts+eI8fxmhXRAW0Kkl
UuVXosnkRfghaWs4oZBLEPNWZ7dmjJio6KxLypw5bSWP5sCty5Ky/52yzfx+mNUkLunAgAyFzFtH
KhQNVJKeYKYSSqr1p443ecBYa1hG8NWXuNmn+mxUfXOeIhxXAICWLnfPypoHzEqbziSCAoUZKfeZ
mWUKqY2lO4RME613sDH/Ob/KS7mzqBI/ijHesE+uA4goMbO/lQWye+H5zl9DPeIU5Ni49VHhHHOH
jZOMsZsKIE+5ydME5w7PxkVa7Jc+wE1mHXWBeFKP7Re9ApoUOO5WD1GUxVPsnTC7oqszOBtd1i0+
5GH0QM0IoNnbJWH8kjbddxAU30GXXxrISYuci3+VuyybNZUCvMOehQJMJQC4x9mUYNjbwsAVTTCd
ftZcdEyQFUGzCG9aJbLbDz14fbcGp8vRfRn7hEGqi+4jF3GwDLGlFR1616kLtukcIK7wGeLkxxTv
04Vr4M/RpzU7i4G3Fx011FiLweluSB3BvXKLFdYD7w+LXBtLhTaFaHm0DLlNh29j0P6ETfxjo4tb
cKcFTMrfwDI9rJNw+pOa2ZkZFXrAMjR3Rh7jsmrHVcdzlgR3LGFjLGsPfMHQZOFGlicLMtZqMviX
68JYRwk3tqqgMWYsDJyFMKjGYV/vd9zk02EvcpYpCSPCEkoisSlqKeuc3w9teX5+qYn6c6NolpA3
a+Cp+LTpjacCbZQtW8C0jbrhlWfp5rGagfx6xkpx0I1hRlOb+rKL4KF4yj4RnoGymqKUYSc5INXw
gxw1XlrhMK366U9Nsu6ZJFQ8eW67H0vzPTQgQwGMZvmLPgdDk9X28Ywh/yntTMdB+Z8LLFwiyXE8
LTwbBDJodb4vZycTdxHycpBFLcacM1VGayly9oUSAv6kAHJRGt1D4I2bscUuEbeODbmPnYRDTCEy
QApEDdbGukBijosk9RD7+I84R4Jchbq/s5jt0SX0PL3tFHXfoM5JqFElXf9QmW9B+hb5tIWmaatd
FzNUmnOsape/Qge2Z4dKw99S24HkX+aJcPcJJW88enuWOrxFukcrMRjnGF/ZfGQtHZJeT6bz6GnR
d02Ugu/vfksyYpcsrT6CxP+ueF3tiulaBbrOZbywmIRFjDIdK8msGwKg+IlaCqrEwcE+f6kG3qNm
0GCfs9RZdt0ANXi+DCp3g+53tgqTMcT661pzxvPpwb/gQeVryQUVhaIvjpwtZixM9om2EmVDkYvN
eCsyBDJEbOg0kizrstJC4RD+asJZOX0JwdgTrISQVS9BkoPBzyhaMklMmOvBxRma4g/uRnCSyoOY
N6GHLA2KECZrLijG7AZUn2WBxfsbVTmBKbNiCARDx8AQY7w2rFJhym0lgk/X5eRJI0Iai/4toIUI
fYU2B5jOsq3sfxBCirULkcIp+uI+oxtBJ278kh1sqW5hxMcvfDNlXB5cWW6ttvmJBdOVvIOsO+JV
mnx6PR36sxP/8WV180A2or2SxiYyo+GiGck2x+GRT/1A/hFOTLsRJx3RCsdCfi11bjjTNBiL1gwQ
qkBSqB2F6R2biFf24aYz2b0MGveCkqJ35UsxLp3Z0RGOuDSSUXdgLJmQmLgPIV2jsN42PfqwwKak
h6O/9CuOYa8f0KgZ6lfL1IHerVyV/NjM5ZAajzn6upElkZ4e8LJW3FAiNB44CsB1r22MOnmqTsYw
ElaWM6ntWAiXrwxBbjAmyMxz4K5IlyGrnXAl6wHLRMQQc87C3mgcLtrKwetD3Ocyncj6NtrqExPj
XFeiXDD5CdXwpvrW2uSxeBfEw0ACRwLqkmgH+DraZaa7dhyiApX/KssEhJHe3XRwaF7k+vtU+eic
B/E3FzaYqpx1fJujMe5x+IEZwHqOTGmL34uujuTjAcGx8LWbSAzOQTu6+vof4v+yDajdd5PyKTEQ
IRQebknYTtK11ZpxOfURu1w8yTUxUgHG9cG7EnwZr3BqbrPIXnDL3Mxwf26qf/WumydMJVV7Ii9m
E9/9xqrP2vxFdsaZAF5EsFl5gRajVhq7pyWG++5gMOuJfd0mE48ggi78gKdkHNiSGcuwDFF56UQX
ctp569y59aAflqNpQ2XLyEPwXfKjLNF8T1qNWjc4k1CzzhrzDj8M30LMkPA1GVRK2HB75VRnbqO0
z6ayvtoe5BDT3XqfZuBSBm8FCxrpQZHv4QqwTSsSa86g3UGf1c3+py1xuJU+Ur4EXUifhDNzwtjb
ZCnZZrMi/npOipaYpRDuEF4EXcQRvxin4ZmrqJ8VlG+2xtI88JM3XjJJnwF77ruU6Xeu2SsRGWSI
VBRfRA7joQcjYWKO6+hqw3ZYMWf9j9Cbn8FoHzIhqZf+nv0CBxC5LXsLSEMXcHY6GfAFS4f9k2k3
EEC8VognohATgjaN5QqKKXcp55Tovc6ONWQLaKa0LcavIYZf7ByTPqAi05m0Ry6rMptwi6ramlx2
2MbHml1qlO5MjW17OqKRtlsH74hTbweVM6GkektV+Y/1M3BoHWtGQxj70g80tZi05quE31PFg/pQ
JF/Etk6Knpq3Kd7A4nEFlcxa+y2+N6oo3KGw9QlWZHEe0MGxO/P7m6ONmAYNXBBD3C+Bg2NLD5ND
GWgfJDZrI3o+ykF9INwVMzA2i+6fHUarAbTQiZRGTCagl2iEkVm3PG+2ghKPHWs3ov6af237pzL3
zm8r6mThS8wevk0UtehqoK/UYVEcvVGI/7T98HByYVAbc7unil6oONn1ttwTfN380Xh3Uc4dBQ61
eWF4B7qLwT2j4YdUvG9b81Wg9cIEmlBUVhCIJnBldl1TweHh5HKZPvMyfOlYe6q7aJhKROPKzBL0
QXcd5kgRGO9suhMQmrgh4jfql+9AL44li7Nn7IC9n1c9kRXsOIVvhhgPncU9VLlJsGtUBtw357op
X8082GPcWicY3fFlu69x5hqLWEN2n5DGl3IopdwwFsqAeEJG13qudgBdvXslfledDFlH68kJQBWf
M8fjHWcFQrICtuKjihU0ingfduK9KvthrRwcIbM6QWpMzLw4/zUz3tle4be2VY7eW/0nRCI2U9s+
tJG6EnUbEhOG5WWHNuAU5sXflIHwqgLjVLXpYcj5zJFBtzIb919t5zvPzd9FGZ67KL236GtwY26a
muhjU97Q4EHKobw5KWLliB3KkFYeBkktqobozXIT/H/aX4YfKIqzh65RmgytEAsDIwjotV2eJ3hz
w1genQ5Yk65LlIX4V53wHo7qp2QX606cQplb/NcKz1qwGjLdSHvxabWhJ2hH1PHvUocDz1J77Yvy
arVOt8yBpapdxkmFihM6osNWZ/L6baqAV7v9tqhHEjm7cduOxO8QeL2scJON4P/p2hdlj2O2X+KE
/QzRL5Hr/VN7Dui5ETOSufDd6n0yeb3Tki1/FCTvfyc646ukzPbwUcAkygzSK5iS66gDeIsEG3Hx
NWEYbe08Pumsm8x6m7LUC5LwhQBJBgX1dGqC+VM8AmLPEsperDUzdH60YqDWZrhOEyDwnBgc5mhI
tXL8cBIs60OBxSLEFYWon5UYt2iB+QWMHVCgNbOkZB/zvyJp809epn/2JmdAC73OYRFPqGe1EPMM
mmkWKzBF4qTm/VMUHBBFTlHUo/23+dEKFhOVgMLHNmsEYh9TB8CHiVdadiUzHqCYK/+DCr/1r42r
/zgQvJdGE+lLCzU9p6GH/2cbWFis8gRCaO7q5QlCz689Rdcaz5nWuR9hkw9My0OcbmWAoKqlAx/b
lTY2BxA3MwSR8UCf9PchN8x1+FJpyMTygebe8BpS5k08oiNkUnZ4zqKX0dEz+keRY8pFjwUPsi5z
RubtyZkiyIy5uVOJ+g95FwvsHvh6p/tXbaKRgcEeR+eJmZQsq5+uAH1TEO/h98OfuMZIHdqUMl5c
RSwvDCYLBfeCsIgvxsRy1vdBoYn0kHU1toRZXY3WNvT5hn02TzRvlrbUaf3QqShBxkyjLAps0o9y
lvq18Fa29F+DwEYRHb20LrO5ceau9TUlRMBlANcyvEDq/Gy05MU0QDqlxjd4uJxNuFPw+aX6a4J3
ESHWN5r2ngToNYOwZ3BU8YkO542NOiEwNvdW/pd2H505R0OUq61TlrDIEusdcgLL66QEw9GWLkOS
5KJVVxhoUG1t5a6qgv48oYzw6kEs7ezqel27It7+mxnQfa4IudEDFAUWEbkA/sZalzuttRAXGoLJ
1Ngj1hl3QzKysBPrUsD0JM9oHdTFr2wladVA7xBLWFw7HZF+TvBDq/UW1Ka2iJV2y9n0TbMpQmdM
O1Y5cCFO2FBgNKKVgWFJSgr/SFzEK0L8EBhl4p15SXhua+43k2G5W8yt+drmVn5G/rovWP3fs3wK
D0Q+sfiPGipQ0U2HEFnSYUDhOWqhwaA7jV7iYhA3SJDPB5GTnxRL7weDrtTsvuEzdlsAnVwf3G5C
pobHsGneiexxzoE8lMZUreEP4ZAxy+gRgeZjY1r5a1QGHwUWj4tRuxqBxew3w6Lx7rbBKpPuZ9Wb
1nDuddc+ZmbF1a8PySnnSeNysqjYwAWQWoURLtC+yeYMDjqy0JfaB4DjoaXPcYBsuLiMt8r7ZHGB
3ZOe+yODAwv2GIr582EvKwRbhuaxzq/2TcrwugcMtDQmRqRTChu/rVFcUo0se9MYLsy8tjg2kxfH
HDvsYnqyEd02jErmsXwzxBqGJNE1dz/GP64xHuy8wDoGQDxyMmHXDrSyE3EHE8xpJlEyjbtjF6JJ
LfSmPmrFhEtuCqnum+xCSaAjDShRPGvMCfqoQ87LfFsbqmmlmqA6NwquzwD4cOkYNlRUDSa+bDq5
dNOVZWs0TJWFRFmyO8jTvGcDE5nM+bu/AUEJWMQL++GkwcHHwMJYuukrBoZJgDx4ir5LX7SnKUmv
TtBrZy0tcalKeQ9RibN2HquvFqYCSqwRbimKJoeCeBnVwxZI6rgTLRpvL3YbhJLVTynL6EraYHKu
vRZ4tNLFWxIFK01jFxVOijW4biV70H4kSPuyPk+WfNCiI9YnCfBPL8h3Tou4ZEUzzbQeyuBOSbmX
phB7X1rc3xoz3PZyCBCoBe7KYwG16kXANcQ5fpXAjhaixRGegBLa0OlAi0/afUQnxzwSaB1EQ7wT
hvvrEQz/r3E/PVSVW73zWCmlrdSJxlV6v/OiwmD1KtcaMVPHpBIeaTU+jTPAAy7GxrtpeHTXhYNt
tvAIQPMMwFcdF84fMO+bkVL2XxoaN2J4GA4IFAyKLuhMJhSqPXQx7zCRPe7RE6Ojpl+HDM2v9BTy
iKqB3qCKp28ccTeN8dtrTT7CslUpFj9SZJcKotOn0idkl0Ur91avyC+r5ih29EwnUHP6kcLo+aAx
an0tpecix8eXsuiq7tyGXnt7floc2qznIyNHFR5GQbMsaCr3WgX9fGh17T0XrUDFXX4TY/dfUwzH
Xmr2q7An+3XEFK6p4pVJnXYIMZEsRt/Cc2VFJBEMci8a4xEOVvLXHaxHNLDgCEO3P8+/7OnjWfdt
AbBam/Z9h3TbAgRBZRu7myGZaOOnbnjPYqkOHaEuF6cydk1uB/fnF0P7ijvUpEPeWa9zbjfCRqe6
o8omERMn6YSC7Gtoe29JzY+4wbDzY6YMljdzoWaSLjY/f3ZUN4Eqldk66vu0ZjBv9l9gysJ/aSa5
8JWVb0QIHxA7BPkTVQrATI1gJlmgtZA8IZXF06eTI57up8a6shG09gz2cKlHv2bL/mn+feIi/G0X
RiTlJM7a7Utu6YltIwqPP1Pp1Y/nL+la+Z/RIKluSHVZN6zwXoPRlRvkenA2Cj18VXVqnSv3FNXm
I3V157NFIL2x6t7cNhG5vexcDmJMnYdW2eMlMGL+rfnX2a0SviD7FQ5GUvriMn3z7NEglGHGCEoX
CEwNv6qpcd8/f7cxQONIlhswBhokXIHjfYqOfjprC+/U0P29GaVaPX+dEJEPhkKA2TjAt41VGJDP
srveRvpPlKPj6JK8vztImhaNParVxBARBm5SfWcJ8avVoP8kTuEsRxU5Z0PVlBDAUZAatQGWeSff
B6QVIprlnWd1Vq17a4BaX1swB7zI3Gb1GD10Kb4zKFHrRkd7bMZ2/YVzFZPd2GMzLOrrVPPiD8Kv
H/9BeUyWPevqrzxEJNRAhjnpJVCSWIa7569jtqLUVxnDtGH6HqT+0NumewSC/FQtZ3qcIGVtXEhK
iKSNE1Q/nSOwwNs1PeMuqJBTTM2BVlhvMVoiUQ39Jz7Mepcd4A3Jq9/L/mi77oGP7mQzZ22QWxQq
3cST2ZzclHSZAhdMwGdz0aP+2/rcjy8dKJAl9mF9V/M7xAFloE8cyz36OTT7LurGDbhcZ6sxwp/M
GfnAS/Omsx6J+6b/sPrEPBF2tfRapIEZi4/3OtTMLdsSufYbXT9zsKScpZXcWmEynsNRuw6B37wi
2nsNNY+YMbqIWp97YSKQF7nW5GfV6li+4RdvqBHh4HHwY5HnIandxNjI9NbZpfVWRZRS5Ko1f0ps
S55bW180ySfHjNAXmv2HO2MR/MyDjxa144cS7sb2GvtPQa7cssuiN07katfYhn6xLVRsz6vLCYIV
Tvz4K2LZgsogPetD7x7NtmbMVunRj3SqM+p97c3KK9jqPVGWkqHoUAK8Sy2GBEGrxI+R2KupUvI/
Zu3oSUl6CJvePOCSabfhOGE8atTwkevdJgHFb4xecK1rQqQTzX9heGycy/mR55LeF0S5je6iQnKU
Oc4+otl/nroB4sFJE+qoACeucM/Wb3gEXBrYsPoy0+JvHqrpb6f0mbxDn0m7juynf2GaXv5JJSr7
Snrph6N4+4ywk49hJM2qvY9hMZzU/OX5nWj9/lQ5fTwTHrO1LGT03mJRr0pm1oOAXgKGGy05CPNP
iSPAsl1eYvB75M5ozam1IoO231pGbfD9vPa5xbJv7QL/orMhvrYVeMTWa4JXK6yPXo5yqQGsfJq6
hsYwEN5VdMQQmbV10/vpENvFBIizN/BgjRSruOQ3GgtdNoixjakhML7bTN4yP6YvAOsMPrr/YK3P
OrPR77hs4q0e1xCO6C+Snne9YC4EnhG1klUTWqD3joEur/EYl0QavX2UQtzxTQIZShhuboVd2HVf
n8ec1VYFu24yZSD3euueaQnzLc9DPaAfbFDV9xEJIooc296WFnaVMcoxHPaEg9VmvKczmjauwukM
NpjuQI3TZzsKb6PSUFuLqdzJ3DDeLAt/O3BicUwx5FlZnzeL3HarQyS88eZbECuAp2hbkuOoa7i5
TENzNfmHoFXX1botYoMRJGlQrLfeYUnUW1irL3EEGJfSf/qEkQqhTHetA0Oc6VMN59qH+jlmlg5E
jxC7k14F7aaLyyEhCz4kHKeEazHaU8MqICeJPjPMI6lM3VwuXZ77EZuPy6nvaeySpOXGlk2Nvg5J
vNkFcp7Coal9IbHpR+YmKx+Ze9in32D2QmHkm4FZwPMbDcDFV2TKN/SyL73vjJc27/tXq2cgYohY
kPTW3XPVs7Zwy58IM/Mi9v3ps/cJgcnTh+FJwoifz8APvH0cs7kxdfNzQICEYyZbVWZf3FiDxsdQ
6P+mztojvrQente9hGOTbrQhrvZxomXH53dajxkyZi2NjCA8Tza0M8jP0S4qWnGOc/8/TYXRrqvZ
P2ZchC3J1+Ei6q58OMShcyqx1T3jQ5rYQW1VdtcMMjSYkYaTJQ7B+Gnkc/I5glDTJclOKU4Rn5mG
hmsMgd0CW9NMCsN4xOKsPnSScBg409X2eYfsix89GwMQtvIvG3suwyl15LFxjI8C/1BpOr89xoex
aEFmAQ1Avlqen19yzYO34IOk0xEa3atK2yq/Ly7BMLhkFxjJzcP8qLfI7YkS2nRkcTUIk4Jg97+r
EfDDsPNEhay9cca13bJv7kiorsnvfuh+Mc+KxnhjQ7bGvqjcmzO9lMlrxsLzgcCwf/SK5ZgVpnIX
j91bpNzuRfjZnRjv6dUqVbDPCs7htPKTy0iDsuhbsQm8oniF5+FcPZliXTfDd1E1WArtHpQzFzIM
DjI8RBjv2y6QK2tmxXE2OfhpzObwvJAABvbMFFreZwd+hdfq2yKYwpVWUhJrpSYg2vYueS+DOeyQ
9R2I1LQfTaoj8x5TPNPmm7LxvdBqovNsjWzzfOgCoC4d0Iuk2T/fu8G3GMiEobYrUo0UHwB8RSov
g9XCMh4apBRdY3GORtbp+R0q/3o1hkP8oZokudqaDeBmTEH+E8HXGa2/cxFGMMFYtDrkNcdlhjZ3
Y03X/Cs1bNgQ9WBioAi6NGznIJ5CqmJD3I/tsNWNCmQQO71LqTE0GvGG4rmU9iMrl5XQp10ZqHoV
jMRMFTK9M0cOl7xBmyKu/uDKJZEVM6QTVtGL4ZKQ0E5F+NfunIve4/NQsXtNEafegDB8dbh+P5HO
qrVg82wiU+Wu2nvhEbAqzzGwt2z/3UdmsUsMmuGPrRr9Vln6GyUP/nMf9f/zyrYy09lQbTvreU35
4UwVlCsTNoeXZEzcbCc+RAae+TIdu12U6vqrwN2/IeKXZSmzVWBEUANc5fubgUQoaGtGd0CcidfI
to7POoiM6vLC/BkLuMaCSQNvatcx0ois8n/HnMiu+cbz/EJe73HANLet/BHq7JSBM5Vd/RIwzVmW
eDNuENEeNCfs5kc/vEmrKI9Rm3Zr7D3A0pNLQPbPJTYTf2n12K1w4gRH5d2E56XHMatRIJr0ngai
dXpUP310bvcVFtyvYa+Dzar9pdGzbQnhewMI2zRhVB3qeYNQ5jaaslCUW096vDKc+8cuUK89rshN
NAzmXutKJs1Ctw+hc25xur8U/HDPc6bKpw+yQIytNquAtbES32EUrfXCaX4jjJgsA5rqxY9+gxFu
V1t21VvhzMDJJiS2PiPnT5+F4BGB3I8uplqj8TYPfHLTYzs6yTLmEB0qt8Tl1dZI7fmkrjud7fcI
KOw4MX09Gnh2j8+HQKTRvk3yVUXKPJXiMeBnOycdXoq6EuBUno/r36IeEDvCpFl2MdaCRV47Yh+L
4oPsinIXFqgEnqOWTiBCszs01yYF1JtD5vhy1CxrNyVGdBDzFGOMh6/BNby9Nilxilr0xDIAXlEb
jLWjaedauWDIUSUb6SJBNvN+H8+i4IY70il1IN+Obi5Q4urOKiJ1eDSWjD2Arfe6j9PY/sUM0rNn
8z49RCYMqtG0yHcZh3DpY0RbOXeeF8+vTzaayw90/PuilGDJ+CivFC4fSWVpxURwzAdqaeX6pi3b
ch6WpRu9L6bVOA7dtjS5ebtB/F5EBSWPFKdaps6pNCjUhtAVXyMCMOAZr23cpw+V81OMGtqhkMEr
60L72MzVdqxjj3CK0Nv0hsWqWI73wGipBxCiv4Zc95uYbunLs7+T1mj+MMga1h0L6I2mRVdNG6eT
VsLNK6xg/N93WCem04DvuqjhYz3/xGROyY5u6f//bMwP6FWDfYxQHELEo6V5fkEpIK8i89A6ByBE
oXsdWiaaHyacljUkdHvpl/DSTNIGvppoJ6e2XAehLY7DwJPSg8zbzAbKtzk1r27TtT9KdxtWpnjX
cswGgyAH/fnQI4uqSIJLp0p50f3QfKvl+P18hIcNNaguxhNZ7VXWT99l2xmbjuXODixH9uV5LOMd
Mn44R44YFcnKyHKQmPxfX3Vkr7IKEwlz4odhBx7s4RgiTCMzBBIpQtW077d22qensLZ8yjqGQUXR
vbtIQBbcBZhlzQ+V7lwSWrvb85GHMTLmVMYIZH6LkFxLGQlwXYG59uvQfBmM+tSAVPkUQxHtMfm6
4KCCtwpT7ptln2Mt8H68ChpTZycKKUod3NqYwjT2/I8hja7sCOsraQDh3rTZZSaut3+e3wUVziUy
QowKebr9X5FYu6bLyAW6aRG4+YFcm/xQiGzvFma5qsfGfhQBCJUgjd7cqmxXzfwKqkjsRww+vjCr
szA1+WLGUcn6shCrwmYkLf+PvfNYkhzJsuyvpMR6kA0oeEtnLdw4Nzdn4b6BOEtwrqBfPwcWUV0R
kS1ZPfspKfEMc2pmIKrvvXvP7cfutnD6tawtA/kbDrjrUWkQxKyH0t4IbhlQSofqVinka6B64bEC
JW+hmH7D4gYDVIz2EQMxA0OfTF90rcPser4mwjiR2mNj8DCNTVPqF5H1PJWqzr66vYVNhP8RplL6
jzbpxMr0eRP7CNrS0V5JGPTJ0J+a0fbP1w/k3OvLzjHSmYz1O94+dX99s3hf2AmNib9lvx/ceXD1
Jzj6M3B18qdxIWhh+5X+tfHSMCArczqAaZ9bkHtaZR1KES2YrbElN/xj53gaVsne3vqVRgOxiZpb
ze2ebTqkjF8DZ6cRCbYDtv9sI4TAAENHd5TOaQRCNe8iNHnDkGv3Wkiqdx2x1VIiFsq6jsgoSD6v
m1ChEkLm59XJp2bHCoUiN4CM4sUahCL8KMek7fIDulGmpxOB4VZLzeWQbUyZBM/KqFob2851sLW6
/xx1lFWJMr4YmkExUdv5Y+g+91GhPzVmQ02RxcAWw+5zIP7nESadyLWJMOKqJ2SUyoMg7WckU+eg
Yn+JQHk6NHKVdo1dI2c/lqfp2rKgPxPCQkcUL5+pZLAllTDacp2+efCQzl0ZE8lputaq8pmO1CBw
dz630qcyDzZpMiqX2K+1I0ES3NmEHM16SbHvH3w1yM7pExK8re7UUD4cjV7Ijhayvy4IAbhYY0I9
wttsyPLTsopwC5NEPLB3vGOTXJ2EKfUHtXR35hjNPZDTmwSzzPH6AXulvYQ4BRnYbgDKWe3RD5r2
LmV2uvTqpGBI4NHSaep3pd0UpVl9ZBp+/rAOaF7jtd+kcf+1ilHCBql2k3oieBhCTDd21usn3HIj
Q5r4oWwBGGPKDA6RPvgcNAqWvB9uezUcwOYSx/Wvp5SD8cY1Uuz/9XmzzNxV1YFoEq1GKFcoW/zQ
//wpoyufQpuxr0ms9PWl2zmrSdkb3y7RJKvRfeXDR9KG1lJhjVv3Ri2fe/N4rVDrkju8G9oLYxwI
kJwKIDfvUUDGexv/yhGNb8lp8J67lQ8IuECQHUGukKEP1nAotXMlgVlYXV2+1UBIotohG0kzBxC3
tGkIVdGO6dSmC+hDkdGz7UtbovnnlEB0LA7ttZTNmBkxqrRuUyu23hsZvlg13mcV4cOKTh6wJk8/
106d7BJw1fOMKOivqkPj01RCCFNoKlsG9r2iPbuQ493QJ9hwOjkEMezYsfp9bJrnQo3FHjqud1sH
Xbweegcek+mMEFBfrqeZkaT5rjUn5aZIz4lWZ+fr560MSRiyOnJ2zBKAt1239x1FzsZUqZXQYfVr
+MPuKoTR4piJ9a4EaEoqUVu3PkjvDT7mclkPH9c1X/o45nyTvXg4bEiEAHWIq6SLC1jPqf8yUuUf
E91hF8CGejXQlqOzxAd1+oBu+WwAwJ+m1xuvDJ67JhbQ/8L4gm61x51kwlfVdX99PY/hI1f7ulLf
woSCkpuPskd1NW6iJAc+S7Qv2x9MMKjLUiQNp0ynJRKNlCtx69IYlVl3MzeAex1HJQK7NkWZuBME
200a901CX4sKRkFEMbzEDclXWqkNqwD79nHo9OGIk4sNHOr3zsG3bJr9W2LkF1Ow4KhclOSX4kLv
DcZ3BTT462jIZW+nCc961M3OR/31DBrfuozJsFUtx7nFtg79UaILhSo5v5Y0sEuGWWK6BOm64Rb6
pL8nLrtchFK65+u/MhQ0e9W0vnYpvFwjlR3M5cku2vr2fsji6j6RxlZLlfY5SECo+T1xbIpnMD7O
Yvce/hq5XqrdL64Pux7cb5pPbVbmUTd1qYbkUbIcxYqmHtxWi8+RyxvaVkn26uUsMomPcXVMRbgK
2gA20iDiF7VU9rTgj19++49//Nd/vPf/6X/m5zwZ/Dyr//FfPH7PEXaHfiB/efiP+zzl/9ef+e/v
+fkn/nEI3ytGdH/Kv/2u1Wd+fE0/61+/aXo2//2b+evfn938Vb7+9GCRyVAOt81nNVw+YfjJ67Pg
dUzf+b/94m/MY/kt90Px+ceX97zJoBVcPn2Cu758/9Lm448vzAuub9S392n6/d+/OL2AP77c5Y0M
frtrPl7/+lOfr7X844tu/u4ats04ytZd27BU98tv3ef0FWH8rtGoJ4DDtlRh6q725beMDITgjy+a
+J0ayHRcUl8108Ri+OW3evpT/L7fDccwLYpvgdtMd4Tz5Z+v/qej+K+j+lvWpOc8ZB7wxxdj+vNw
86ajPb08W+fP0vV2dZZQU+W58JeK91fG9D7frv0fP8hCnYHjYy/QbmOdGhPvVPRxCNuqt/FfQuDE
sb6pRaSiLXWxdOhP4yQZgOIfksMWysp5jtpgwNQVoOZ/B5tEsDQlYltPKijCXrUgrlifwixOQEb2
U8FcJNRsmCcT9Imov8xS/lnj1Vees8oIfUzHVdLoQN0U1DMUoYRpS/NlVKYoUTTyk7AIakFe1gfh
2VlJBGPb9qh8I4OOVewMRbYjUhKbjkcULgmUMW2XEAGuuK9i4ZQoMR0XQlIzIcI6GZB13JRJwOJC
MER3S/hRlMsb7jEF27dSdCYNIjGQr0QjhRgOCbjCWpm5CJU3HbwEEKhe1zYguZyVxQmWTuLIoJmR
MqIEr32rgctp8wRJQGx6U1w7dKcclbGnOEV4MSrTkmsB7sCA9IhGmagNlbkxduFm2uBVrn9ErN1N
+2mZRSVYCNVMt4lTtNSiXOnKB2FIubLSrNaFLxdJTzwqiaMSkGM29YgK0YFoIrD/udh4C728NI5e
+Xs99hGWFG2XWCfyRkRyiHvDfeszj7yqOuv84KJZBSFGpZea6ltcjwNCD6e1/LVtC+JQMyg7qHpF
luSHILRcnpqO4GAakN3HlgwXwsfwMPdFPjxgj3ABSo2tHW3jNkBQTmQkbfnYS+KHnDyMmMKmCljG
I9GWN3qMR/JGLS3CDz07GOUyKWuoZPYQ2d0yFJmN1A/A1V3b+sUI/EoxmoNRdm5xTjyR9icpbAhv
QpswefRiqpwGeVeSIQOFNlz4OOTuKZ1gYCJWh/1d+nGHnKe1UYQwyUSBZiEJN45+beOikUpY4dSu
qf2guzhGe5cjkKmRFBogwS9ulGnD2fFA874pMTm4q8pr42yjljiWzg4kt+QWcZBBKTfSrUSj1HQe
Iz+POpjWXiY7EpS93LHBsZHdaJLSjtuV9PRUuGm/SLuA+mHeapUd3mqeN1nTAXzZ0TIFlQ0EVPej
9OJzxNO3AvokOldw4QNxtTwZI4RWE/fOYqRI0cuZITUUjKnfCOXPKu1DgY2kG0tJDm6AfW7KZYs0
JIIaMrCEWI5O6cRDrkhyTlYlxpJq7xuW9BHst7zqZey6ItjXfoDxbI7sug2LYxwQkU0wgwTrhwUI
qSMmD43FbOUk8Cx7Oq6FduxSyWg2c4K0XRiZZ3abAu2UokMYGF1lL2mjI7viVhZZ60FH37Ko+2Lo
EY7wXUa4l16Sil3Qo4NFtYsHMP4gLoMANPiwvsW5FsFJCF8q0YXprabrdvvetl6Z34KpDfJXmyrV
2KAIt4p54ykN8CoLquiKChVtHkwWAjEUku9ZyyvWYoUm4A2QW3Vr5lzKc0xvHfKJWIb1BkU5iiEX
JBNzFDK+Lm7d+MS5k/ZCWVw7HUia3K0HeOKxRY0Wh840DBn616aNW8BAiZK+a6mlX8zGMJO1YwQt
99gETupXoTWddgKSH5i7xulTZTU18+QziT+eAMI1GDTxZYe9mrsS22M63yIpdo7V1uraohduPWZ1
X/EUKNnAZ6umUrx4Vh/JV0LPS2vhRKqLVb7oZYr/AXHiWW1IbzrShZ1yAaKy4h7kgVqo6Nm4y1L6
wbB1k8r5hLWiaCvCKbzxgQDbCOv7UF0DkfFgIR8SbGv6ukvp/vqy0j6GRtQuyVchCbm0wOoXL1cJ
3EMXNdjriN2qBhY8IzPaU3LwUpzhvbqkWeaSXOnZhbMZMwPhcB0i9Xvxhyt+I+MlLgfDZ+zce7VN
JC6RIniuAk5y2HM9eH8QkTjq6zFzIX4Ovt5uS4OWEbMDaSAFrhymXcyUiXBEwjB2+yJmX36TEvmL
h9kLqxpdhkt7z9YrES0xf1vWCT2pp+z60cqKheb20PgbnN7FTFepj9Y+vjDthpagUW2YFRiEjNUy
NbY2zUkI6GEwTXjGltGKXX2lf9x+LTwdaW8ougTiVCaDKV8zKXEbj76Xg0SLeY5Mesty3VuszQvf
ixhSmq1QawJb+vgj8UypYQktufCitGcK0WhY+TeOpcAyTp1RJf+APW37xmSULCClnBTldfNhcweg
AKeDM6F4Cy8+xF4chfcxrzZeRYo6RGByGqNeVUNpGMtOjbSLCxwiPggzoHbugbbhgad22wzsVuy5
7hH+tkaCS0QuOEsqywr/1rBR24h+m5XGk6fcNvDWdrptyVUeOWDPMrze+QotMxwKJeS2P+dtUsJV
mw+ZPCAaGUiYM8bYe6loY6qvhuYR29nbuSVhqPUeJOekrGB3mY0Uy6ED+LuwqqzpTmZFqtOiqrsR
UNlog3zI7ZJ8IytOUvPYgIYZT3Sx2WUXYxBA5k8w1K4jp+UepyoqCVzURA30l9FJe7SO8TRYBSjZ
rYeR1WXmB+gJ5qpjS7no6rpW5nXvIrFoQwNL/JDleI1KdNI2qaQD1L+gGl19Z6FX79eab5QfDLrt
fmWOLVnWcNECezmw/BuY3FhhltSe8Dx+2KJ+3wT+uOm77ul+3PMZpuGgUGPQYBiuqU+7yx/3fMQB
givN7DfX43oDxpU4CfNrWj0sVKEHEOTOVGxTbpgjepOTeKzZXOnXnZZSAjfwCBKHHOSt/Mo0su3/
rzT+V5WGsH84jH+pNO6D1zB5zT5+Kk6mH/lWZrDn+93S2cbrtu0Kl4r1n2WGa/+uUzAIGL18k3H9
yvcyQ6i/G5auuapqo+AzdfNfZQa/TVNV1bVsShPbtBzj/6nM0H+uMhzLFTw7g5JFZakV/Lafzji1
aAp37BW5DhR2WDjR6Tm2A8L/SZzkG+1RAl/uYWmcaDI2W1uDfYUAAnzPSMUOVu0APGabxwyreslm
RhXuEu5DsOkmBqRqgmpTm/aBBq0GHcRQ95hroCUSOzWy1171bdOtyimfN6Zta7f3QqZYIp3KULcj
qpx1hSi7z4L+EIki38Z9tNUDUZ/oDuyNvoru4kqayzDGbRxq3bcT/qfK+sfLUfxSgvHm6KwMuqPh
3haGZXNQf7wcTQDUXPyBXKO8CPeN1fSgkG56qSqHMmDp8dGTbpFgDedQyVZSYGBqfK2+xBMVxkTS
tsTvka4qFH6AE93hLrC9aGl20ll+e51R5BvMLGgNVnWVrOrWwFgGzW82+IQ1wFPs7jJfRHM4mvwL
e8HND2fq/3TDmV7BDzccxzZVodoGQBfiJymJfjn8rIqN3Tb5dJvjg221JHVHwbpgGV2NavikOUbx
PCbmjiQ7BMrcDNdmFBSLyiux7eFcPJhYA1ZKSwMw6yyxC13/z79/jn85CrYJ6MFRKYM584VmcAH9
eBTYyQ4CuD+eeMDeSK8oruq+qVEJJwijEkXflJKM0DZMDyUvBg6IBow+ZSOlZ/jnTIHaWtdsABt8
K1h7wmdL96Gli1dXTkuPLkkWUax6C2gauBImfRPinXKTu25/tiKNFuPoLJzBRStmJcbt3788Xf3L
ITANm/s+twHHEhyOn19eEQObGoRKeG+UA6xQo1pfyVTL51UVJnd1w0Ia2T4+Ek2pLhk95iOOY/Ng
ppB+Mi1g/0DAOLOYDhlSDx4h0tIdUWbE6CD+PQrJGWtLN75gHV8y24h3Gk3jjd1CPosNFxUNFJOd
EvR5jAE8d3chG7yzH3rG7O9fqDYdp5/ONUtwH3QEw21X1WyVrsqPx5HZGjALZm0rRym2hU9KTKkH
d1EVhXdNDmbDH7pu2XlgMJkvEX/01am98IP5zqkRZYp8kFCHysGnqCkeKbAo2smdpb/8909T0Eb6
9WmawuSKd03LtaxfLwnkMrplFNghwCN0i0LD51z5pF+TlgVQa7oHWAEWRBkkBucaKuWXQPrrrppQ
z0rbn/3eefODkJHE9VaWDTTykYHZGqMo+jDJ8apIaUz6GGk33mli6g2Efri83gfqXhP/Zlchfr3H
2ywlFoQz1ySi1FWnxtmPb7woXbD65AKumlpmoDnUYYWItJ01o5W+jzsSFBJu5z5T3gK2/li28Nay
tD84I3KhZjnsJIIdIsHV9FYm6KtG1wcdoI3boiII+zpfxO9Tbv7+QOjT+fDz+cIKaGlCpfvlqq7z
y/nSmUEl8KA1q4ye2VHRa0JT4Xp4pu3O0xKzMLFr1UNgdZARkvE2F9Zj1Wch35C9eYrGntNVvD1d
eRSAw1C85GozVwF5XU0VudEFuzIzJgJsfUvbqFiaKSH0RLM8iqFK35PWBDvurzWl0R6YxjPULrV/
c65pfz3XWMAtrgVgMQab8F8WmCFMxwJ9cbXSr+dKOSun4b+bHkQ3aBd+ql4McZadoVtkG6Qqw0y6
mD0H37lllQajkDndAZr6Q6//u5XB/Mu7z+lPq5Peo2Cbov5yW8pyezQ6Xa1WLPbGBiNavMFoUSP0
YWYtMQnuMqvY6Ap5Nv6AVcfSi699hZwOVrEHCBuNp/rNY/JvTou/ns30Zl1L8G7xX9f+ZY9MC0GD
0hTJVd8R2qhSUN7WfWbeKDh1mIaMXpHvh7HD9pyLSUxFY/dGx7qZ2/ZtrnTqLiEuCB6DO77aeN3b
RLjzIaPtMwkq92rpVPtCVOMsgDK+aNrU2jFCOg6BjumLltqmjlAcU4D1kBYT+8MwTsOAI1mM/QFM
nLr8+5dL6/gvC4RrE2pi68RTcu3+ZRcSdKXH0p23q0oq84Z0DRsVbo7Tq1Ajd5t5yVRo4cki/rJr
6A0w8iG5HoRdDALECuCNG+nZcqt2TQ+V5JtAa2eFcOuFVDOM/bQQRBnRAmyHR4H9IDAkaw0WoUVX
OktyqGEWgAdeqXUb3JShaGdhYAPrz8O7FFPshiry00im5L4BvIgiCBbGLJyCTNRsQgdBXdTSmRsw
IA7wFi4MYyO0owAGTLJebkDoPwXhedDhKPWBcvK5Wm7MiciaTMk3hOKYefES2c06F+6pIYn7pme0
gw8zWHgV1bNX0DzMGBDv7d7scbAOZM3hR76J0jJaKpPbLoQHOxd2M7dBbS8ZFJ6Dlj9tpvWHK5UT
8Y5bn5OJuMkPC3vb3O2flGHw922KCIA+wInpoAatA79xDXsIFFnGTPTGigBzOYF27rHJXPQMYX0l
Z6LEf9AMobcJRbpjqkkOdw/Zv3XVRUjq+cISGPK3aEvG+QgEBNlRMZ1s4aqqesCtNus1Nf4uG/Rp
OMpex6cjHdFpRZCIc2CkmYXFhJhk9mqELTyEdfvWjZa3mPq4rWPycokziPQQu3DU5TNc6F5FYFxI
uDA6p2KpQ4YAtHJgM7cccuVBNZnr4YFr8k9iSRvawkhde9rL9LieIpI7aCkayCsL9x3m243GBXOD
BAIq9HTKAXFbR3b24Nge0Iq8AQdVKfTbTPXPXq8nSajA5lvNihh5jzdZqXwrxjZpRuom58IJhuwx
QieYFMauVbt7WvhrVt+zRe/nxm4wSxhR8xp07taK9QXwnCxBSEBQqxbiU/bzgmY2p7ATegc7I9fA
6+DbDtNJT9ie4jcvosYzYulEmGO2oiJZJhZRSAqZ9Ddcr1CDNCAfUbasXTKRNOW+NhpkS0UIMJmk
Xw9rBj1B5OcBg26fWOfBpEOsq9CKjPxl8MHMtEPIONTvoQ23YqHBJ5tZZXUQRv+EeMXo63fDAOuk
m9VTyc3Ia6qXEL9bhU0dJlb2UGr+S97aj9UwogWTCwZDKQLWrAWsvSnx8kLuALbSN09+osI/k87a
Gkh+zMrGIK4OfCYSShAfAF9UJpI3cQoLrrM51XUsh57bLNCRwi/O+l0aMlloPO8Y8Ay2hMhp4Yju
xlLvE0Iaaf37xKc3ZBaO4DEc8FSpI1so8Dx9l8Thmcdlue4JHaedHE14vFpwf2isEdBwLO+t9DEy
LciKHt4BcrBQg39FEvJkGiYmFCq4GxJmb8zaemdH2gPZ8w9unp0lXrpF1LnDxdYSHG+Y6HAFbXpt
rFfMzSUqHM1+TQ8ozoM3mC05WrfRJs2z1ve6PW6j3lJmzKDESaLQ22iVSpykp6jnsoZwUmeqeU+j
b8lOFzimL6t1NWmi4sq616YbEfcN5c4IoTsbIrU/1CAh+wC+RonoDjXe3Op6oE96YX011UtmiOEp
D4W2c1BGz9xOt762YV9OtIl872mt8diYHeRM11pqMixWvm816wKxC8ONQnsmx2CvNFFwXw6Bvdcl
RPx+kgWqWBJu6kqUKDSQu9eesx5IkT05NugbDDtTmm4Lg7F+qsnc2avV+LUoY+3iNwBv7QDNbE/f
kG7rzg59gUKsA8RsqsNyxGhDmUC6xvTuDdrwiiWHrKzSwLyA6oriPXxEzlA8J75e37DII2qC90T4
W/Le2WCuaXft4yFWuSEM4Ja6GBuj9MXtJH8vOXaELshhYfWVsok97a1gCJaFgXnfmenhWmJYjYlV
1yfprLZhRHhVsW2VpiJvxKj2CjzfqKPuFcbl6i7G06Yjw5owjvmcYV48i2M7vS8ZWd5WcbWo3DJe
YqshQ89wlHvFWF0lpcRHbxoLFQt0EWuu16r7hE3mwjovPxXNXndF7e1CwyDOm5bmkWkRTnZO1sOo
BwUA0T5fiyaptsLj1O+ShNPa8Kzz2Jf5ugUdNuOUY5EL4vQ+drRHZ/IimaE2TFDa/uwYNvLB3G1A
lwzZrErt/IAXZjvU3BluiH+adUVvP1E27xObu2mY2sWthNCxZT4RL93MUFeS1W1J43PWiDR7HWo0
2g7bz63Lduc+Iz3i+nmnHsGUpY2YlwHI4U716hM0zfpEDnu0ykOgRcEk2VRiM9nbCh7FQJdnIUqS
1pzCWmIGlWcAhfJcsh/YqqH+5Ix6N0sK7OIRRvtjMn24/qtYurFu/PCJalTSBfcHaxaOeO1zUkxR
wXrRqVTH7x9GFxwCF4k2u35BEzH4zTzpF6DZCArMAUYIo8JKB0AH/Z30d9fPETf6/av/emiiwneT
rjgoCHjrWjvj2EV7BJ30XEwTcLbOchPFwM0g6VbsBZo5iSTO/LqLToF5rrIiCxY5uwMmvGjCS3rW
tagJcwntaJYmYUFrh7DT0gdvBJmC8KcJDeL0AmAR+euUaGmwinPyDCqtui0U1qSrb7oHiXmt164K
r1oqhx6vz7MSk17DOORGwNjYqHTsF3Ae1BVvvG4BHCCusmwWbWyPL3YDAKcZU/teGHg72qFZI/kW
sxQ28YMxbSFwxmjGA6qO+tYwzfEYBdGcHWI00JCY5wDCDt8eRZ1DHDA7AZk23CzwcXKeO8LaKJJl
v7WZvOu56W+DFtFXMJQ7rpokWdoOyTIhyMW54+UYv6YP1y9r0/c4VVlv/QLgJUPCoE01YNm8H34Q
h++5V6H6o5dwjhrzqeuUbNdFkc2epvpMA7BQZZ6x77bMO49s5tQkjXyO8JyZ+CTqBXoBOmXw75gk
1zNt/HYnyo2hP3udTwCKbfgHdsnZgoJMzsXkB1MVa5kpdbKwXNhVaCfInfJL/R2N2bygQrpkEYzi
IWOLC41VxqjgRcx5FteXq/pc2FQAeS+pYdwKOXnZi3nSp5h6evuhswCr2VlT7RKkCYeqeRiv5UOt
JFS9k2cGMjp3DYWw4lQpfHDnaA29PPxk/0uvDA09w5LyLi/cag/eD87bVFKWwtvSsh9nUaIDW0w7
+prxoMj5MFKtdDnkIbWWD0Yl4ehI9dOABtM2enwaWqbfJsC4o8PYfNbXbnAiOT5dtIimt4TFQaQx
mLRFUb42aHCvrVa/k6QBfVUKvZvjVruMdJTnfdHmRzO159/+dqnpFWMSAP4+4z12y10DuuGU962P
2hEfjlCd6NJ5kUpiMJXD9SGR6Q/fflzPSGSJp/estgnd631Xh0gFMTGoSF5DoZcfQiJDaOa10MB4
pDpww8I+Mzb4eLp5JlP26TJxkXT2ylKCaZinWH8ukZdeVK2x9rKUu1pzoOmFjpZuEnj1Qx9+zawP
U/VGkgcSa822MTwHTttjiSfIqQnOLeEpGOjDAzNubSHypr1HuNMSMRIysi4850jz5nsHjYiM12Ly
YRledWNbGEfqphi1ecVqcbztQ6u/1Ej1rGl9iHQLSM71qKlpF+47uDMzwZTxhD8/gMS+4cCIp5F8
7llrRunKnIgWUjrGMchoq0wLauuSZwqfVL9v0R1C6/CjVVF2xSPD9nMN1GtptFCq/XjDTd2IoBRv
jEwzaa6r6xgPF3qP7qFFhneouChvsAiClvUTbx3GqrzUWQbtJnD3RMvPbBkEh+sH0yBi69pOsLV2
SQjqtFHn4jMDYi2q1F8ZTZJuhtJ8jRDe8LocoO902WZao1W7QKVFeIjDVt2SEucjVnQ/FFltg+Zr
BR//ufasZG0GwCjssvpIysE8jX3kLUzf8TeT/pY9fXJIjCS+YVezvx7/mEBL0eFxl+KxclGJ6uqU
noWZ4NpeZhen36jQE2IYCM+2FiIHDMAWRBJial1l3dY0enMpejS2YyW8pc9Nfo56tbpl35GwPenM
zfXh9fS8fk4bFWOjuwLaHQk3Gw9K2TwY45p9R98+dTg/2qJ3vxbpsu8yuR1KMhM4MPpDzjX97WGV
y+S29pPbDhferPa65P5/+hcdrQcT2N7uugbrjaOt3aCsdz1vuwgDxKD5wfQJcfRjZnUmSZh3xQkz
bX+OO9PfGRUsx4Hd6W4EFYvGItUOaTk8RLqin3vXKzGyaNaNKqJiljOefeiVjHl22BoPHe4UnEPh
939dv3r4dm+G1O6uNJ28Wz3S0+23/nFcxJOeccyXQZ7FK1gTRbwsDJMtyDSBGHD635RNHOLN9bDE
xmmqLjpi06Zcg0rnWDJR3Wdq+tRFbbXWpbAPaVHbh5ZUyk0Om9UO9BZN5xDlK4JQ3xklEwTkUwof
iC4oGjU/aiXzJWGECgtkmR+vnxNN5WxjOHrEOKzJmSyfU4ZPXE7SZzI0sY+kr86vjddRowTJdMa3
BKJDNkzL7Gw6MSVDSxVSUDbPagP6C33Y+mI6+QslcbeFDcgMw7WhuJsotjwY7tZw9Jru+4fQQzdy
7ZOznzAOMDA+r33yDO/fqrcSEkwzeddzr5qndRytVCTu8eTzzQqAg9/OcGrGW+RCck6nBlIR4tYt
lXiUWvlTnoQKVgblU00BZCuxo2JcDat1m5vZYgiYnvSkdi39yNCI8QwSTo6aiUpvgr/pdITOCO3W
CiOuoy1qHBBM1hcgqjAR+fQalgQ7h/OEkMR7NyHKMAadXX/E6WDtrg6IuDXabQ7WBKqR+tahlqZ9
WKjb0naCQ2Z5IIwLkFIFWllSaMisaTs73ydGkC2+zSNiDE1LOY7uCS1DxfC7RZRFw/U4MixxDKtf
lh0ufsS59lej/YTyG94jHiK4rxSTvi9exoM7LhNZs0xqLIXLb01LBe6cvM67ugkRLBVJQvak+yfc
sVyY2lTL+31+bBN150Rudkrwv25V2u54r9grMOkHKaJH58pMHNbBjnDIjuTOrBTDC6Y3pBzJFkiP
+RBVfbgYSahSJRG0pFHWh+JTVXL/jfbBrEsBhnVIwKhLvTaCbECwrSeDNxbBce6gjMnLMIOLxO1G
kQpCycTo5wXnIzDHrGXrlnNBttNTjfv27tsITwTzLAPP7zlxdB6NvOI2xPApxVpMLiWRiR2t3Zsa
LzuHRzxwOD8VTOp3WZes2IZqW6NSKev1EIlxE00JNlO0+/XdUrux21cIsGNTDHfXXaeKAiKYA3iG
lZ9bW404yZnEwX1hhtzOKrK+llGrkQEx7WW8DNrV9AZi3zL2mUT43WlRRrBAjrTxuvyOUNJwvfWX
wh4gQqRluxivXWhBPEFYtpa3i0lpjzWUS5z/NZlPlgtZwnnMchkzB+3fUGvVF42ciD0CnEvg+O1M
r9pqJadK1gSKsk1H5892ejTShgRNW4u5Swtii/TBgV9ZbdqqVo69mnx4yLTXY6BhI7gepuvI79up
4+XIyvyC7MHrr6qETjEKrGntGzoOJxMKXu9KwkNEr8I6UpbgptVtAoXphHd8S+RC/ASzfA5bKLvz
cv3SdkEFxtELlvEo9KdBRrsAWESeK+596o1blECQG5uu213d/B5pelYKGKW1iOdy7Qr2Wp3HOyOD
9OqIqHqK/yS/JmBBZNJGLONbCXdvSyYjVB4C7SGM0Xm91ha0oIY17N5F5wD1x0iT6qtCPOUWxWKH
BA7xWhWtk9S/J2gnxDDtmdvBZuLsV7ysOrO23TCOm+u/MsceN930ueu/cFMncJBHb0HInondY6gu
wNkSePWExrRqU07dVux+0/pDLZcyJOmGMHkI9emPM5dbDEXB+LcOaaX5Y73tpDXs3abzuWYztXt0
fU/bSKuFjSVeQ5gqFxOF1iaBATjLuAXd5Fmibq6v08JDj7swNldB2T9cZ6y6GRKVwRJ0/dDF/CWZ
FoexrhZMJfW9P1r9Kqzp0HZZQwlOr/xYAjHaWhmmiGkzntsmFIEooYqhXHFQEiwr23b2pNnrm2Qk
LzerzRM03YqOTvbCu6iflBYD1CDQ/ftBZD0rBoFbSuSC1IqUfNGhsbxaZfT/y9J5NVerZEn0FxEB
hX89uOPkvV4ISZ+Eh8KbX9+L7n6ZuD1zRy3DoWrnzlzJExHapK5tbAj/m/lGiraP41L+OplAtyjP
CqJB7oSt69ZeDbUiSBgkXqmpqQtW0XVFZxfWufz//5TscBUZs1uEonqucmULJIfRp8vk2bCX+84L
8QFN0gGEqP8p4wZJO0/7qyoZo9CibisM2Q+I8IoHy84z1oZxYjbPGaVlOwaPa9Vavckda5o5DpkF
WD0H1XZTPzO0c1N2VlB0VKK4oZ1TF47eaXuuyXBnYKS7GvMzPrkLcLhXXnJfdq4UxKETpBs1PRLJ
fnRinvLYRmWlCh4xVxs880gBFALnTEd3CYOjMhfrOFqkjgh+UuWjM4imSfLB0nklYUavfKV/KXW3
BLjTT/iXeTvMqIVUpv9QUHnWjMJ3dkR9sWdqKPzGe+ZsgSASecC5PV06fCdNelTrSQPOajFYsVjH
tkcZ7pQSaofyVPOfDnFc3i3KCs4eSZTTOykPAOh4h8sEzL7Z5VjgNQS3bA1aGf9KvlsKh/CWL2pO
X2d5LDTQmF2ZZpdaXaGbpClbgeVppgC4KxWiblRtxdSmLNIRvjkEq6KyA5mlSbF7hM1r5FLr8jUJ
LCHG7S+nImGIRLxd3dW3BirteGy/KEYsqNKj/W74p6m9OI3Ugg99b18wLHbxXnumWZ2XOS2B2jEa
Yw1NqrALHGlR3kIEJN2QcC72oLbgQzU5cMkK4A3XDbKUaPin5V+5gg2Y2I7gLAT23b2tAj8jvHSw
R0obmfkRheUVqFS8qbR0jiMybkEbV2Jz5xLOC3NC5k8beXmntKKlqUCSQ2YDq92/2LgkVHdRbmfC
kFkaO2BSqOatt/acFba3Gi0LOIDFTftJw2wXTfoXpRQ5ZgfrSo0axQQ0Z7EJAVeiW1BM99OKrdrb
lAl+nfQ6hEp96tyqfG1ZLBzUzn3vEGmiYY2/zQG6qZkhchONPWSdthzJa16laf4sa8+mLxsit3BM
n4NfO5ZCZocKqR86760u1SGSqwgFiHZ+EO0sLbxPqWsnAMLka9/LMEmGW/Ahxmk7EYJ+rXZUsVlR
VEnLjhIpGvemhDuciz+YqfvfmtaEzBp4+CtBclm96dZ2WcX6gRDXaOl97cLv1YysjJK1eI2r8RsL
+eordv+VG+mLvgvnmQ1a3lFE0FQjyOuqKsNM1c6tln3kS7xG+rqxqeNXX/VxH5Fhupny9Jud1tOa
/u6fFWAWWGQV5VDQlcsrM4YmC2yXyFgkkWs3bfhLSpvVUN9i7V2/gKz8DslceIo7sJdzoBiPIAOg
EimKH9fuTePMerg5GRu8JQ+EzQvNqtYon2lfwE/5POF1Agc9BmYnP0htnYYNLzxT51veQdfQiu7R
qNwT3s38aa2lb5vuRxsP5IJV9aEymszTpj+rCW1pJ2ie7PYX0yz2G2jub035QZr2bDi5HsYFVaax
cwOB8cnqsgOXocTLynoj5ZkFBFExSI6sKRIOqnUuVC/773qf9u+2M/DQN9qnkjtRMoNS6cvsQqg5
PupiO7lGDVyj1egpYNPXEN/a5wkartL4JBzZRqKsHpnfa1qVYi5fK+P5gpIT8uth4WmbSWAYBpUG
4xBpQ/XDx5vyr2JgQidAh5BsETdFdbepVCX384EBOflasJQwB2NxoycIeoR6qtgPOZuiBlq7Syss
qDw7/iKhM/tKL1E6TNingnLevlHfhxmYbweZsykVzi4WaalSJ15aF0djsa8CFcfvs/xDFFZxTuv6
q1dPqV4u3kj8GLXs3yg6gO6zpGyzt1mUEdkewLwB3l7OnRDcm3qyQhMdkfOoh3rCBgy1iK67lmbN
oXhRz1OpaxFpkhO42Tbo2Rgdto6itQE/DIsksoSUdt+l0qIOV+fFlBVTiJGG7Ry65MHF1RazVvJL
7DbbUvlb1VMQwykqDREVAOW9hjOZlqhcGAi3ZMZaaz1sS+N4pAayPObpNEhNtO0dSIfe69GRfCKf
XqfCi54rUhF9vtBDnppYljFpBroOmpj+Husud++0zvhTKYOV42jymxnJEY1Kw2+mfa56nW6ckte7
w0/NuHnriAe2fv2xsJt/prMXbGf1x5ImFGiMBYClYj3XyboGfT4pnknFtJ+n5gvkoBHds/Yr/hyB
OxMSFGjHrWsHsaW8cJCsfqfRyKUMTDAdyaxGKg8zkFywBNQkqVm2AMp3PrJFKBSLL0GDox0cVevb
bf45p/QiGwXdOZMqtWhIjc9Sqz0Rq1x5+FQslsVphxBr4dtpthVz+jzlUeKyk2R1OXddlIqaVefE
98HN7lYqbeVtWNFnAXzFTejS0PLqx0KI7FsbOWUzVs9GrF7G7LWryiB1BAhbMAuw8PtDp8eRyxS5
IYmzwtawzdN4k9v6r7kNgbMQ2JW1VYT6Rn5LcZBiR3mf4Pb0DPc2K2e4H6VQAmQADA2uSU9IPBx5
YE7bRA4A0/9FNVsnIEEQqUN7pAPIvZDSuLFkqd8RPYg2jkBk4/4ene3Edz8SS4lF2NO3lCtpE25y
+R21Ppgmh5zVXJ8YGlMQivFe15dfsa895KNLsV2mRVMybfR5Sv3cw+wkoXDZEufG5VtXpyI5QlHw
FH2HCCxIdtVKGdJsyivoYerpzOVokyT1S1IZsh0+K16QtOU0nm6XbEbcZW8+FOcsKaXvtNPCNfvB
cIoq6Gzr0gC2CEn2XGeWisGC6erA791rFmiq2wj0RikA9At/ThUUHRKBOXTPK/hFjyX2JxvRIerg
PFHl5YZ9LkltueUKj5c9U6Lm4dbm94twqdUz5NnMO9oz3AlZQ/1uSn1Cqked20q2rGLCiadXEiq1
+9pv/CKyDjR6jz6hYTAsFFqfFWqXV6p5mbepe3Tbh2o3ymxrcnHBLrsp3QRFlexlvfYakJn5NwsB
1X9Sr25ecnnus1811u4LRVVoIGVfneZc/IwBSMms4VZp1bfF5TpgrDyqihH0m2rgXuTK17G6dRaM
FluLByejV2DkAe7TwqIpnPCDIVcOWDXzlBa84swJGFXweYLO0j7IU5841eNjC5reLLj6S0bhYF3k
M25peu1czSP+QGNRwtUGtjrrkUPqwL2ZBtAYBZs6XxH/Ell8Ue1TcqnlSuEQeKpWBiUSFRD2CEWE
dLGG/Q4USyvQ97NaQ+HJrslI+ZA72Z2/TDAXV7WoI/IjIxTul01qy2P9jEL3ui7bDZCZhBgD0x64
AT2yIHelsNI5QY3pgF3jy3F4P6hFf6FlLkzJkkROh+pfLddKUzWvcMRL58qE7WrOFVPw6sWLSptl
wlPU4E82z8pYvQuloiqQNpChUE5m+oN/6I07PYapQNbm1di9b0ZmQACFQ4Tv1I7fxFR3kSwBSNsk
9HpjwBZWZR+rRfU2GSX33Ci0ZQIaVq2JIyXuAWB0h8bhyFFJSgYElmAzdFPjT5RR1MXytWpaCKSI
Uuls6w85qcHAGPmPdUzJJeZgknBQtUcmjXwGyMAReeRSyvVV7R/LMr4oSfVRyjt1GD4UdDh/XMH7
093gkBUXCCwMo2D5LEgFsFV7jYh3aWegst0JOOQIJdWmWbfoHNYU5Fjduce2BF8pKXgO6PjIAKjk
7VH0384mpoC0dXm5aRtaXgmHkuO3sQ+ytN2XZPpZGBtN93kSWXbM0CLJnoNkPel6/4ygYnkOzIST
Ypkfgo2tV7AN8mlzI+ujvqt6NQTDtNzJlXzqUi0mvz1Q2qa1d1RPTpBmHCOZTseMTJ8Fh+x+3KCY
mo81j9KxnXkgkUXf6UQyQj2erWNuNo9dSvVsP1mrZzXKeTIfgb9M3jam1ZEzNEz2AI663sH/DxUT
zMhiTddFi9U7s+Fex3DirZpAwdlE7cUjcSCELzbA0p6OKXFuT9EG+DODMTB0TDd6hU4/dW/aCs9T
wcUkU0BfGwozmABW5gre5eV1rm0OBDZG26CkkKES8kDD22BY0OSd70y4H1WCnQRQ/ynGCO+ldIWy
zoUF12W0+mSCOh5aMupJ/wbUdSm2IUY5XZk2lfKcVO+oa/qN3k88gwkrKAMCVpVqkc7b9MYc2hsT
dD4M7vMgjD+zfS64tR47zbA4AS38fTE60GhBIBf0ecwtFV2AdTJH9e3EwcckhIJ+P4dKvtgHve7V
UFOS61iP/4wJQ072VVCsceAVNPum1F6Fk4XGXjTEKuyQx+3ASjGvcDMvHIc1NYHCUYLSLQcfostK
PjfO2WO1fPS4YWxA9wAcHjp3w+VFeDmJcSMLcnStHL+pJxfBhrkva3UMYIYDVVo1/xQNX6g5wZcb
lxr+EP8rrMxHV/2V+jadEpEMvmYtFgNjSYPS3vSnJ9/sUw5W3Ihravz0MJMOyf71xJqM/M006L6x
7lnpRvcoBagqPQGMftXuJNLvK2fEkYChhN3L9AHBP73Mg0lOnCYeE3X3Qhd8h7oHq7dvrY+l5F/s
KwwL7ceaEWI2r90AUS7WdZi0ZuJR5vI3sUHx3NbiHarm3Rny/7u6sM/quHYC2NnuisL4l8lFC9UR
sblN02Mx6CAY3OoX3I11cOTKmzWeqeiuXvAz5B4GpG/FtD9prns1Y6qbXFWa++c8qPf+LqdeEKQB
9aXq3maZaBxFyTHdpWcwdyqOLpeejpFL786H34SpBnaSUaA9UwyzzYKPa/245msXuKAXmRB567f9
tR9a/u1s+dFMbpqkuGmywt3Mve8DI2nr5agZ3sAvX4WzAzWF9TxvwIbruqTyW9VVhXy1jhADGiXT
3seJpKIg8R+1el1gpudA3hQ6hEhpu+3Cm2//H7Czcdar+RDgH+NPRteMmZH0sWaFR0/K4zRXFXYX
jWIZmx2CRNY2rekXw7h6sLRNZ6QhZw2gzetkdzSHeT7qeFr2GxWdStaVOxkvK6QNe6x11h80m7Em
bN0V4Wlb3lDj0XUEDdwc5k3PlXSu1xBKyhwi6hVU/fq2VnVhPYOXmuAcGVpKSZFEolAQ2IX+NK6S
rdyxypxXHIQKyAY05dth3+hX2Ca54AyU23Z8idzowli76agCq/eXd53TcDzGFkSEVl391I05DSqN
Rthq8PvdLgmuik413dQwUX8249wGRtclPgVbMOb43M1pfIVH8wX7j8wz+x4aLjHY6hi8VAU59jSn
oCgdw6WANAtAJJSe5NOmzmqkmlsBlc9+VIXc8BxvEVDa/crGAWqoLR9pWOIaKcYhbV/G+nFDJw5R
4YgmVvKcmwAcxuZWJw3t47V8MVXTn6rVfcTXwMBDO8pq4OWklZXq0Qx8UteoA1cb7hQOaa8HS1+j
OehKnalYT6ewrpq/vF10hJmFwm/xKY02LGN+QW2nULPX6lyfKu5ghLRs8qEjM1dKpgkMPAx6tuIA
WeJXl74lL05xA462bxYxap4FXV/TxybIahucDxMgXZjljbapL+xCp2jv8uiKxABVNgk/H1g0g9gG
MlZxAVwq/qnhUmFh7bK2YGHF5VVjEs2gkvyWiuPIcp0vFtLFKo65Bj6QasJ7t+QflG0Fh5sUV/yd
7HZySfnQyM24Oy41t1gxjf5qKk+d7GVQGfD6O/nW0UkLhFMUPuV+n1RiveC6c075Vh5lHP/0+e2E
t/ywpA4/GZGJA+aybOKxK8sR3HyVHgjSvdSu8+fOLswNoFhVObHIajS/5uwwdHFdq2q4TpxRIMlN
D2nFPUjX/lSGwUuL5ElJ5+EqUnTXMRMPyYQYbGjrjeLQqQ17e0b8Gk88oT0QPZvM+bzawVwHZdLa
keS9GJipAG6hfoxzj1NaTSuPQPY1VYsxEuTopo62PnuMcTVywMj2gaLHx01QTtP2/RFcKzPJOrAe
S81HOTeEoGIu+LNuIAw2O1l/x9wUzqIHplNydqIWu218JN1sX1QsnhvFzU03vq8oZmMy50FrXfvW
FAHmZ0pnOU3J36ZPRWlrUaq2zcG0+/7p197U7onFyosLsID6JmfzbUU7Cntgi5jdQgPXLq1mvvQd
vsme6zfh6CvxbKobiJac92oms3IzHxvuJe/M4jSyN9qDOWDtDGEF2kwfKaOQj1kBaN9sozqpWhnp
HMT9TqKgqtpmuUmVdCZE2BQo53qv/20jPRJOgiEGxMchL1pay2Ryv2b1EsLRQ35zB4dJR4SlYfWB
Chk5WuwHeCcpurBCWyAHLm8HJSzIpIRm+kFNMK67+klQn4gQpZfHfnQemlpA5maQk+7YhkM+v6ml
ZCAa6n97NTOkyo1+JDM9cjtk7iJaNNo7rVYmUTor3Fkx+ZwMh/3FVDzGWa9gj+g474fBus7SOi4O
B3w+QNkbBg0rUtGdNqrWvBSpjnB1fJaY2JoSkX4tHfD5VFesfO51B7OrLcriWlZVmBeujjutn+Gt
kPxgtP8ClMf4B1evnppT7YxHo40pvllrfwZi4mFJQa/M5Rq1Llr4SAAfTXqmjHB07xs5VCQNOl7l
5tFYkcis0qmRGVb9gj/0SVFFADpdf+DacGGBPIZTZ741lb1hC3NeSjrmPMXamCSQeJdxnM7JqL1P
VfVSWhyOQAG9znII1jdLEqg9305jIg8Z2fSbtiOdOtV8R6iD6hlCBX4r2xVSF25Mh/1dqHZEzrY0
H0+SRx54sPkFx72/mJyJdNmsXK61e2xUyKXFuh2r0fpVdfHouvyFipmNEIGRTOkvFEu5XKLvSnv+
sbDhY+XUL+004oXlTwMZRKcYFGTKUCpzYOkOnavFfWyYdCTVi1eqCwUsI5OD3aYzl0iG5L5W8E9I
trFpx8jKViimmtzq0+2l7MCCEoBHL6bkoVOrgSCqYP63dq+Ta2GlXO9HOcQwEGI4wCLU7N5CFagh
ckBa28bZw5swR8wJWeiuMFVEWRNOoMVEx+eKd+ONG9R079rYBiQv10LDCJ+5cnse4qra3yyv86S7
kUEPDm41UBvJbAYy1o7qjJfehTyc5D9FyUhmTaDC0lNaAHXDhH5DfQXL/7wJSKWKaOzW5tSPGz41
i9dO0/GgtsShn7bBCou8YeSa6jNStbjnduKwoZweDcRc4p3b/JZZgqZnh9stZMvLVN00i55cc6OK
aDu1T1kMN1eCxsG6BftamJyM+iuPEqhwJXmdc3bbmb74dUpV/NypU5DzNebfpGTHlxTpznfmklrQ
tszaYVQP7UMht1s+qOpd6/DhNOnrvZTuQ6+2TwShmZY63iN9ceuw1UUHStZLrbhPa9eLW6wxJxvV
NBvUP64QN6tkZeZkkEEEk+3BWBONpEc3nCdpEQSZnZNL23MFgMobnUI7LqmJlKOl1rPjxC9JTTB7
G5b3AoU55KFnQz+ovqI2x7WZH+JBo8+Zk3jsFEoWiBI3yUnN9vqZCouKiWZiF+p2gv+QIlXaHw1X
TH1SHpY1PRtcCMKq0eAH5Hy2jX7DeJLyyUkpcEvW1iMS9ce1wIXs5j53OOYZj9xXR9QJX2v0daV9
j6EOBemgh4WOL2Ld2tPY02S0YIFF+aW3dSmvpQIayqy5ag8F5HMFS3yXEMOCFLfK1MLKIG0ubhAb
tCa7EPPxDN8acwcRm1viWtE63cCnRJvbkIpHKA1bj0kYo5yXNtO3Y00UeMFAGXTZvvE4f/YTULnR
+NrGe70zKpwzprhI8WUX2hoSYmL3ZJtXxMTO56rwY1t6e2Bb82/C54AXhQGhTlTabSRMeMB/rm3R
RcQJOS1u6I7muyaMw9BRMr8UzT9ZGE81Ct5FMZ1wsMsHo2/6+368MbBz+eysH6oOwfAHcOp6LRfL
dw6yWjovBT7pZTrNnaBI7rvFskNwdVTuGud5cg9VhmvNMky+VPZIeeS+x2FJveTTsN+M2CNIk99u
/2X1jU6HEXPZVgj+X0tmJjMcgRylttQCKy2/1xaGSFbxywO2HS5p5lUdE30f60WYdNMdGUseOy7P
G/vtZO3fMBPcW1WfHkwTm0nL+Hg2EuxWwDewgk+EAbNZOZEffWvW21E28X1laKMHKugrFiUG6+yz
ia0HQju8gBayQ0zcKzWTeU5B5PbMKjU5Z24F+jCDw2MKPKPfmWUWUVmPe1eIroWuqRJOcMrntvja
w1G7i16X0b51Sobyh6T7qRz2G1E1BhTOMqNmvcmIwCM3S/1atva1nwb9BIzhEPeTRPro6fhdsbrT
pwARsabEc6U1rE7MqByGe3xLviObkO9SC3WHyg3u7OGqLb8Jdg9fTzP1cuAXhF6UWwYWzuKYx8OI
Id0ln0ccm+z4xTZ06tulRFcxPqRFQ7QrmwJltoq4GiSebiiUQws72nnZoSFbvBhFMz0tbXFQaDEv
e7Rh/JbfTcZaxB3keiRF1rOiSR8NvdpOWkZAPEs4C1cOOI9GwDuwEr6Rsf6elCe1UPPnXvlSsB4f
inr3WNhp6Cw2LXtbySzUzLGnjqOFsYz/gmqltQMa1G2xrSw2WOd6taqmJ1OMHENLe+atSBLBz/Jp
AQtRPXXZ0+awcBEV64ttYMvoupc6qRRPzrbwNFV5RMpKQ10dX/SC2z1pqRt488od3ars08N64nAv
5iMLE3Y99UkxWN+l7CZaKkGgzLvN+14YuAkeotvOgVY3IpWddEc+uYgUkSF4CjEUmvpCcC7DusLl
4BeqgRfvNgq7YnCjbypg8DunvfW+TQZbZthW9mpMTOrckomDJYVzYyps6tTcSWg83TPRQDn9xv4C
tdOck1i9jJ395BaUl9Eh8xWX2hnn2UZVVjcEU/4snBx0NgEW6g1sr+Ca9Nyt2c2WV7fdRoYF4BJ/
Xmwy9VAr52rEBc8D/tfoY3/R2vKlclIzgonxKTBo+Iq2kXOvKJ+Z6Kx22y9bsJxrcgNbrepMSDns
utO5fuduVzDHT32QS+W6L76Fjv8EFQ/qEAsK29rOJiXBLI1Z6hn5K4sxRqBtmq9o7LejYr2i0JQh
C/Sdm/Niz78SR6lFFaeTdslhZKqPRhXcdHKk35icnqb6JeudA8kwzA2AkarKWA9pQZ9NhlFsYyZi
wOBH0KmgE5S0odqeCO0ykbhbF5j28MpaMQsLyay/UrqRQB+gljNthyHiLfJEHbYDym4wFvj2pb/u
NcYxdVlRbmp/Q2Ff2aLd6t36YoqSQo+GpQkRQZ54is8Bno9BzKfQc/FlG4QuDHCEh25g/jcNXT32
CMdTm6B2GJLSwEV9glrxZU3rbdlABiURfQA/LaTDWyczn/XcPNtj8gXijXxDydtQkeCEtvLOLSQg
am4u6oRGjEHomVZTbJwtuonatBE5RMDVFpBENzC0y2g0MmrFeNUN/Q0y641LZ+20XmUr77dxWk9d
ZxwNahXjLe13D+29LGmGLUUJU3csg5ISyry0r2DKfRQ7FvSKgi93xTSqifSzx9/cglbBUs+Mzybo
Jtume4BhdQTjA59uR3OvSbuutSx9wA2Qn33D2JvRotG6zSNgC5an9QNO/Ych1z7z15zKabYf24Od
2S+FtazRItsj/IbqrG4gXFx81b6t5mcplGiSblSQ6yIiSxpXJM7XNgjw06lWIOYJvkXnSdjbw+rm
fxNsiKBHIs5SSrfJ1VsYWlPFuRe5vfm5w7o2pgeoxsBIvJyOmLp73XPLLSicA5oDn4DWeC7opADJ
bMBUKNa3UVuuA7meUaezLbEFVgsO8ClDb2syBL2tOAELAIyt8PFc8lNj0oWeuUNgUwpyMKr+2Kf5
HwYRw+earXiYVSevVV9bEsmp3l3odKS4wCB8bOfJq9UmKMr9iClx+unXB93B/c86e2QPXKgW8klt
BXkK+hp9Oikoph4b6FGU+e7XVjKwL6mYYAW/6mKB0qjd1YOAKqslFEq2RGXd3cwz4WpCdnr5sRZ+
DHVr+cHWjkRSa7IUWyER/sugHLIuQ4odsDuUkklU7d2P1HCSaNNwwDU9j//4MFP+vC4jKJ8VTnbi
Dxi+YmeLejm85yXyLI1Q72bV/anJve3MzANDQQ2uDDXYxiXYT8h91kPfTy/For2ZEEoPkNQY37JL
i1lCyeJ3x05+a7M1Qz56ZzKel9HGkNi5L02clTTiKETwzX1RH7vobbhmxZ0q5p86IzuMjFm1yluz
cByqMfI3Rkfy+Rmudw0KULKRouVXozt5GrTu7GWZfZk4lPHravusXVANoHdv6/aTZo6fG/uFwZF0
QsI0hHB+cFQEfXvo9PPXxhTLJBZf287+18Fe8g11ucwUmIRdmv/UjvqLcPWZw1VlW5wG9Yy7QS43
1C00xl+T4Dxn/c46NX7k7JW4emWLzIgFqKsjozFvKvKmgynOvJAPhWXtrDuLBTHBLyVhReIK5mQ7
yIG31WzbjH143gpStgPSvtElUT9/FFmNR3NLIgfDvZesA7XVNEvtfwK9FS+JmF7GvP8yKlpfcAZN
+Y6LT93djHy0XDQDqf/FQ4IOmOgnZ4mf9qc0b637af0D0IBNbHBvNu7CKx0m7cIc2E7DG/xG0Xbc
OZCXOPV4SZZU2UJUQJhv4Z9Z24OVoLMBBSoOEEVf7Ty9JzuAjYbYcY3V58XoRnGwUZ9tapSRZUm9
11yxsMmswOxLMiIie24dzJVsK4BK0+bdC4GaYKEebKUI6qkiIIw2DBl7qn0FBw0iOGY8LaUQg24C
ru6PUzZbwVLB0RbpL2LK62ZZ//qaf1cgpxHS9WLsmexRwCWs19HOfzHWfsIax6+zkCIbi38bJ5un
pu5dk9lpYLXkUrPJIjg1HJIpTe/44nfObEVCiUtvLhnHdI2fIMn8jNacPcA5IZq0UDJNo/9t8/S8
jVmNOeMhs5kBZjf5jGPrxXgwXDV+VLtvm5xptGUAe8C+AeJeqFrNqupaUUV6aCHGHwxLiH3EoZub
drJJi/82lsihVKzBn43q2nJJkW8Thk3aJrEmxDAF2OFiJuwN69SvvCsnWixX+uG3jZ7KWtzCIdjb
HMy3cWCh7ir7kYhvYyR+xUPX0OU5Zsfy3jIJnsdyZslVf7BaoyJGM1kWcPmiPcPxM52XcUWnAyBU
brPjFNHfeiz1FfS9QSFmcZrmOKhlws9UL4BC3PFAR0Diz7SdLWrxr20ZiEXbKLx+zdAWjxgJzIuW
jrf2rN7wf2jZ3/V0PU97EUuh3sUUVtJrtnKRnkp/K9LLQHVkjdFOiOodgg7SWP+tOZ1xsLiJhwAl
/HYcLw11azvEs44WB7sO28FjpuZ+Rcct7ozSPHDxNvzStX5lrD5pSvkF55KBYdKeZmJSB91qKggG
zVcrjXcoxLIDc5aNc+Xn5vIJ6QToz4A3ZI3x3ACIulmrXfsr6E/Utqqja8CGJ8EeKVPfbXs+9u4a
lgmmGCZPiIIyfzDy6Qs4K3nMOP2Nt/ypyXVatFX91NHHih4+YePCin1Qq0jMcXOvmD+2Vv44g07l
oeKrFfckrcD4S7MGLNvePs80Z5Q3syzMIw9k6ldKXERxUkVNzBSgwc9k3kLukuzk7Gk8V0KVR7Ji
WYD3/YXaR9XrdeukT+OuRZ+pqDjVensdx5Z6Zvy9BWnvwBZaKNmZUUp40UhQ8ZqOz617RdOk+yU7
woi863S++arvHQbh/osHkDxFGQJr+zHNbkUrY3gdRHFqJFp7K4+0lYjQtaZ/bcNpRN2cxoaO4N90
tlftBnGc/euasQTtGuJD7nYYDNLAyVY+l+A+sRe9VJRR4cSYyEsrHA3V4HopoWeWOhAodZG9rTQR
7dv1LlXNw565OcgsYX2jwMiGnyo8p8fRqmCPBC4HE5/yWoPXP2605StLk6uGQlLojqf0mHxaRsJD
qmcxNc2l7YulubTpuYIzHMmRlAuY0f0vTXmKpVqXtR9r/kirzVaPUK85WgepL6pHNuqWDsy9fcmU
54KegrV5Uy1FPWOxvQW6A/7NlE8WdO4TzTgYyFOXsNH6mtosTvcWnoDOtM6P1ZjW5Q6abb4U+Mbw
VeNRvbiJ6R4zszmlTRb7BHZjvxmzj0zFxawnCvzi1XxYB9YycSPPZdveb3IX1fm6h8E0jvCcEpYG
GPiyQrmYRYnTqn0d2y+rNu9Gkn3h2EuDP1N/NsA04A/LrsY2gJLSqbZf7eoOhUnhjqLiVUPu8CW+
cJohITKnJeuBrQ/S2Vi8DbIJO9MfHAKR43QyYjDGbViRZKqtKTRo1Z4LMprkL9KDKyjxyErlhUgc
b7QknT2NdGRgu9/lAEUCE+VFb8lkmtSQEOTQoiopvYq+D6bHPKQRZ+El2xxKsQdUmjiCO3ZhN00l
p7t8UBdPKuucDmNLiy1BJkQsz9K1lKLB4avUpl+1rtOQlx7j5bo+510R4ND4chC1+AtxzBst8Gfj
vHXqTTdw/3SbIiLlPnBP1/mmiOZQyQCEl7F5kSw0JgvShEbSWCc7wau43+8ZtPLKhIZjoxCHVbE+
CgQERCkVq3t+MYjHYPBz7yQQIxwU7YNiLmmkF0/2MjH9IKUG+CPuBeRxf7Daz24bHmfghezvFpyH
2xpMq8rPq99YDgO+PuYSAwn6gDbc6IvT8GqEF9Spx4mm4Jex28ogm7bthpP0bXbGKZzo7fwPR+ex
JSmSBdEv4hy0wzZ0RIZIrTacVIUWjoMjvr4vvZjFzFR1ZkeAi2dm14jSFHfeQFhj4sWGybqvc7oV
MptTCtsLFifX3c9D3a8Dg394kue3Atg9DVAsP5gEx4a0SuC502mynHgdNy+TUeZYvcIz9Vv4h4Nd
a0DXngLKbKggRSblX4dIXM1whlM3r1ZQlq8sq09Ctc5q4qukNChfQPIJVxLUN46L/LUcqt8cZgw2
afyMcISK0bk6Kt52IsW2IBy41DPN0QYHoKgM8OFHPCIMWVsp4rss/IBrxv01pK5inPgJxdS/mgG6
GpRLOtljtB51nwu4bXQn2huGdzvVRksSg7cH5uCJMslo7SVwdmZ6kk6U9lEYFpzHBY6pPbTLIfEf
g6oD8QgVmQqZ+tkb+gbjebxjGs1HETrBSlvDMfR/yBcRZ4fOtBFp+MpQfMmLDjjSWtIj0k0Oow4Y
OBTqwU4JegTh/G0tFmUp25DnSdFnnIIzQ/WHyOIm5zq27uUrS3nBqSu1WN0emPbWt1FQc2YyR7LY
oCJmC6zIvrlPJ168LH2xAEPJ4S6YcG3bXUsElaMk4OdT1H8rIxzOkxUAavf/cfRBuHcq2FGNfwwa
PpipISjU2/lrm9jnIjAY+S4JObM9Tckz0Lr4in+a94Yc75gQSsDcjucJ8DRQCv5rBySakxkvaCy1
fdF1AAguJVRE8oWbY7Yy29w+gnDaxRVZUrAOV5bY8NgEImWSQj1sxplp5ecMcqme6fHP5FxbAvGs
ykSs2qBCmYSb7M/oAEa8rUI7g2iggHewhKmo/6eowdpGmf8SGHgqCmyz/PCJZ8+DhgNMydj7an6K
YBfSIc5JsrimGN42nAJKjBxcgL3a/KEEctWNxpc2cVUGA1Bkoo4cbq0v2FFy5df2xa8IRTcUjZv0
42GFNTgBR80RXUHlHmfybNGQile/mEvu1bwYdDvyRxhnYIRjP5ppMKPpr/FqwdzkTtMVvJb1jJM+
lt9GCSUnGMYfeKS/zKQxRTk0qXaRuabolL0f/kc4m/cNMfjUrN8tS7Kkzzvpit/cwLCKdauGUjgw
DccBYNel4nB16kv6sctI2itcMbNOf+lApWZOR9+BE/I/kNp2+06vGEBfWJvKGwLwpmtcwE15dcXX
wH0COTIOSNbNfGiq5XxjYCbeRdHCfrZ9cqJVtB5oTuJGGD8BwLcPzpLHaQNlECdlpBOJCKsOmNCV
BLlk5Sao+HyD8BtxI4fjpojPMludt7PEQJ9uncH3D0J1lyjKvW1qcibOZffoG9QXgbqxV4N7D3ho
ncnkLwiytybceeMAt2IlBBio/Lc166csWej8qvjLBjXSHmNefS8jr0+3I4TssLbv+1p9dYw4puoz
R4kaQYR3dXfVWj9DiN+TJzhzdriv4uE9xxva9yazQApVtX2c7OXEKsUl1jjZZfq0hHHqgsuyUZCQ
q7WPwbOh2bt/9x0COyXFY+NoMc0QwY9NUw5Ouu1Et3WM+8aQxS7J5aY0Z/wspOas1jgndjeuh8B6
svS3HHjF0mSPGkt5vfGQ4xC0mUK79YtOyiOmSM6R4lhNtUMTHB7hNIYE3npiVZTVqbMwAXGRNsqZ
GxZUvsSGJlqU+SZmEMvleARGUhqEAsObG4DqN8NfazTx689vlABC7mjd+eh14so4fL9UU68syRlA
FAwjsDztO2ozNwzAGbvIsjgQ3eNY0JfyoJ35z5K7kbpeBlqUXpTIX/ZYHUsRy/0UNwU3aEKKVsa5
zbPM9XJZGNSsNpVVtIdAbCmHqZZBlbUZc/c7dNSDmBQYVvRBXizZPMbwr1x4JzWTOx5xTkqU6iUG
pi4mWu6Gx2Y3j0l/4EQ2bTq1Dtp+cREdRV5T1xQxt5lHpTem2wn6Q8njzPYpEMHWX4DLgQvLJdNn
ulipIrNHuKdPTt6H59oNn2TPeSsM8ic6CM42pSJEbvnqtVUBJ23tj7HGeBxTDR3TJ8ywPqZhkoEe
O+v0UJhMrUQI3zCAkeJSFViGVrgJXW/lZTidm3q+iqI5icp4iVx56QKN7YU4D2PHVdXTWsLWwXou
GbG0Pl+VY4cPOXB4j5qRrRUby733jxarM21Nw11vjhCgQqZqPyGjqg0g0nir253n+mc/hjzbNBhs
TapF19aUvFeeTcJgtsk1TXLXRPNfD3oY8aurNvwHY4cqnkuUdLa6st/ZXsrZILF2wkklT5w9baKG
uUhIXHEZZ4/hQMTTpSYRzbnz5B8jha+Wcf5FiHSLcPiDlehfLqFpllR2eeqvqvtX5U/5dlLtI6we
gsFNs48gFVXyAm3qnrWJq47HXbwfDr1s79KOQ3MT6zXhsOdK4fCZvjmdDnd0AZwSur/xoi8hPlRS
4XsRhn3rnGgyAYXn/anZx2VSZhOOPx9ZDbOND3aK8635nIwiAQMX0yNrMx8KDNzmiKUMaNUPx0lz
MywCtGgBSuTFB4NNYIn8D8mQMJHlBBN7C7qvV+doKZ7Qn1HCOklKu7kExZitCkGqkOKaZFfC2rF9
fr3Oeu8TDqlEglcUHWl24hPdLtU2ZpH3CcUcMYxcYa4BfYyLYyc5C4S0WF4pADgbs6SrusE4FmTD
xsZ8QA4mWDeN++ZHoIb44Y75QvpP7/1qx6AGhQ8uANL5N61EGPqDNF1ZHgbqAW8QLcznorfr3VC4
p67yd9iRtxCMTLSklWO05i4u0TwKWx/LpYSvmvv5PMTq1CMOXnJ6R2NOpmszhd9Kfwh3zolsMAmY
uo4pTqs97jZvatTDJlcZoHBi4iAAU+THOTvKyd5nCXPqmnv9OjaonVAbR8ccJ43408OUM5TofEQ4
Njm/olYYxYmLIBPORbF36TKyquideBIzQF6W/dDZ+6KlrZmW+YlhBZteGpH51NahZMi9gy5GlBBH
vAHHQQ7qsWmnpQkCGkuu9skEC4d8T2gNWNpG/2Ik4VvIfQ0KcoX5u3Ofa1T5OceK6RtkttJ2IL+A
N2exOQoF/SabGfkkU/PGBXvnd+mLDslqM0/Z5wRmol7aRxvtlvwTfz1LWeb60kvQ0jGR4Q7ow5aA
WBGxyvIW6Hkk2OYJvU/tp2SsmoObWS9FYDMJ8sFBjZVPi2lTw4LznR1VVJvcx03ZaYfXmheAkqRy
Yykc0G12VBYDTm0imzOrxDjKJ4QtixxdjgFi1u3azbOFmqW/Im86BF33lkni6wyHOa1FEa3cVBKN
LtG5zN5HbclJQzCtCXNcAyP4HzxM5XNWOUyjrI6Dsn0IVaH2mtA7VOZ3pxj0RXk/NPYc2IRXGQZc
UdgPI5ImrlnxVNHyeuDD2NIMvStq3gXMmuOutWI4YHz/3MQeTQtPUTlTThiNX1kxCW4fH1bMQ+vN
wyfGiwvNEKBVZ3UvXPvFjVEJiAb9Uj7IvIBQWN0yMehCoGNVADlIN6ihWbGtpmATYKbYoVe8KHf6
FDGDjcbuHlVhoRDT77cKYhOTXlnsIzOZ1olmqlENbryK0uwt4/dZ9S4AC/ARj5pJJgZVPoREXCNf
wrtFYb2bO3GW9rnCdbFN5sFFG1sE3WrG4MxRTyX3/VDfytC4eLZcrP5MEWvcCkUstvyrLmhP6+yP
bbttHPev43aOZxSYfUL/KQYw4IBhwsgmksPNj/pwHXUlcrl3wExCtni2Mlqms4CbAM7Exve4k+Gw
VM18yNOvelQRayLLWMAfNnFVYEuKn6BoIeK6CKCmEH9ZHosDh7VVkbHm+EGI0S0MTlybVvTlHAYc
R3u+XmDpI+Ib9qbFKFSs6FnPDgRiBQPp9jEb0QOSkrtummNOEYG3d93x6hOdx8NEiKmMxp2MiyfW
y3mfqZFkxVJ9aCb2YkA6+QMm3bbkVhDllDgmFmBvaWpOAZiRUHAcfjxcQJQJxINk7m+yihvk+54G
djvLl7Q1+PMO1xuhjrINXaoVHRdXJtXvC4E2coMtgKJ3mUcvYxYI/MoJ1jGnOgzWhH2udajnstQp
r41bP1LXSiRaHmB10/TiNZsGlP2qOaQL9Nb2MZ1ZFryXhrFNJbj2dDpB5q8IvrU+SJE03piQOBu/
ZfgjmhMqzZ6GJn+PyRftzgsvKnYOqeE/daGkOhIhgN0fN23koPoGSf4Y+vYjI28CPRn4ACetWXjw
RWI2rbPongZmAr6uVA9Rw5Lb1LZeJXEhz2MwPRlL+Ksftc25umdobZj7qYcba+CcIZB1NHysai0d
24Gvoo0V86e5/DULGYTiGu7el7kMNsqc933oogI54UOTGRBkKgJOToboLxnJRbfJTOtnLtJByZVc
5tRGIWO+uVNU0/OMIoVBbN74U7npjerTNwcP9OcExKg90Qvoc3loip0cU8jcc381tfeBqPVIwDtb
16FMyHbxmdjFZxbU3bElAJPm8a+eCD+zYe4KSsEY8gdHPeUFLanYtGsQe+soo5lr/kdx0LT2mPyv
pHFEw0fLrKJvk351ErogXEz/0aHpYN1ofUkifMQJ7MZdynYu8LjWyua+Vvp4VXJMWfI5armaiSZh
HzCRNHwPKkD2TG34EcX1Rh0xvW+6RgIm7IUWkt2qQcB2TiZIFxPdgi3STedZEee27BuHaHzGm5RI
wPSF8hHkiOtDXNrT2kRQ3P+0CPRuGzebl5H1gaNmuFI0+0DnMl7jeDJXI6rtkRnohjo5/PLYDFaD
AAltDn9AQ5NtgNdlSJ3r6KcXJyMBCXB05XI14ViaBUQa7BCfqLNtYo9b75iF69abKHYFMcxK+QtP
/dX15wD+Lhk/q53PVQMkOfFcnAbCfTewjGxFkv8LBBYh4G5yK+WJ6YCCSmrBhKDLNfabFt2OB8hh
TBn7DFbdhqmZOV2GNLp3IMfR5IaKOBfUXXglxX0e4OfAOYU5kEFz0S00jQ0svyJjFs5aoQrdfHWF
uzGJN5EQ3zZ5+RTb5EuKAfuvSP/sTu0moPRMtU+qynButBR75FX+UboIEJ1zZZUcttiJn+du+LFT
a+cH2JhdB1jB7EXXptbOQZU8N0nQvbcm+LSGWoyFSJCzWGOUoRhwFRBQRlgke9h4BkwyHBvGFK0n
n8z1OID5tZgzBK0CfNnfLM04tK0g9nl59+1IGEhu89SR/1jNpYW9mGscUAZMU8Z9iAN3TbM9CYGi
OrlAKkpWdI7sNTZl9lsn/sd6j9u97at7gKeb3imfCc+sS9sYT0LXsPeSBV+VWysw2ITm+JW0BEGq
g44RSQJOMfQg+JLVrGIc5E0mHpuA6EPVP7gDI40wZ5RiDYVNwj7nsp2hAVnQ+TQibGscysB6a7CC
97mEYkgODxxVmPBylG2J5keSM5z8a1HiG5A++Ntb7xNUD4ssemNIBVYVfN8EpaLAzEUl4lrjYFtl
LRMJxgYvLmUgTqzB8PaEUA0PiieTcCts4YPwl3xYk1tpGD/4ca9eMv8MkksonlV7k+MKXhWYGzC+
3VWh+Ic3i+3Irfpt4L4qgi+bpPK+6zzCOu2Zu6glbKJYyGxtXso8espH+e2JhqiaWiEgvrTeFUQy
vvGG14fw9I1yQ4yIVhru+ubk1uRREaTWyQRPIi3lVUy4J0wd3XRl4KkpsjsrA+9XBPfp3OB6CZKH
jH9Z5qDTvlrMUNwzoVJSnd6jji2GjoNMgmyj6/g5nihzt9w3Ruh1NJz6emZ6ELA91s68ThvCepAE
Xspp6PZDSFNAq5mOuUyNN16Uf47kgtZuxtxKE3YUYkGmJilZZxARaxfPxNXtCPtQ7+WhU9/IKOUM
0jgckB7tK/k7do3iQI604V/Gmv14iNLPbuyQN/XR4KrZK/cj0P86poaIf2G5ZbEW6dSs3SXqlTiw
f3Rj3XKLplDYyElIzA+8++dAcnJeoBfdDHHb8w5xP9yxobl6kBtl0ygnEsqo+wkXYVfTPsKlD0tl
Ot/NXC+7Wa0F06PR0Cfbaf/IFTx7eBf6Kf9phL38ZVYnmi1zUBfhJe/tiYGws9Yy+lQOAV0uIv/6
mLogip/vpUdOo7YwHQm1MFIkVNUGLMRcPonS744ejLFV/B55/AlqU3FnB/VzlBLBK9tih7h581AV
HLAZfgMRR9jZK/gI7oI3BcZt49LwnuDTYA4I68WpIQLFB8H/syIo52EAYLrQu3+MBjWqC4GN3ymX
9z0Ha6QK61bmDUGuIT8VkCdLp7wbTBK1qpWYieS1KjnogUHaNboD6o/vRqahyXBkOtMe/U1f67ok
IosT+C63nxu3BFCH0Ug3BB9QJldxHH2UEwWP2LnPcZPcIn7RCEOH0Y6YvSmvydj/E2KlG3yUa3ow
9KaklwQndfbgLwQID3NsDuSlcFlU+iJnkR5pbIzrN1DnCE1x912xC3Rzs9GJeVFD+zdzgc/8gfSs
JUO+FP8vnLJfymtZWygOYgLFGNmLvmtHXafQ3GG9PGmwrmGp3+dsTKEQs89ZO9sPShIFBJU7uvdW
jppwOFYthJTxvjWbS91UfPRty7y3fMQbABxGclRNon3Oc7gds+GeOM+9TFgh29YyKGDwSNDTm0CE
VJiYmZlnoebwXDLw9vZe1LFsdi4XACRAf2+4SwhNp++chm5VwdSSbe056oOXrBnNbWNO0ZY8BWVN
wUmn5tGdX62pPxZhkHBR4Uxi2kxg59VkMVdJChhCPg5FEPv3HGEevHRkoiu4lEzDUQHYG2ULVF/c
2ZZ9SwkApNOC3nfa53LqLo1RfTM9frC7uzIsXiLZnqIiRIdn1APJDS/x29ATMTCcQyfHXSeRLmgK
nFuaH/g1MGhe2tL/5wuO1Wjw2zQdvuZGX8Ieu0vnbgtnfq7gX7gT5jHTgvDgedvKzpkDJT+hMb5F
QOZNy+CHeVzU8Hzb1ePI2jblDwQ/jkwvh7LeNPWi0ejgWSXpxeg7rhgRrhhULWPaZWo+9YX3wif+
kjHzHY1mwY5W8JTL7NXH1AGlhfVDNB+j4RI1iUpoVbMLL7cb3zqmHhBCub9mM6ZK8pAyUOPGILI4
hEdfqQ3O3U0Zg3+reE3NEff2TEzFA7qKxL78cmZLaLUPLzKi13Bm5O/GjDgDMm9ZELz7o/iMwphT
azr8VUX1bdFIusni9GbKjxH2AeUh61IFh1yVztqzsURr711on4ApFDmXlhyrcu9Av2xQG95C3W5a
m2rO6DD4826KhpeorO/TbDxogjZ+59X4v5p3Uo64X5138FKX2ox/SHAu6663R4bkRIs6gC2p3SCE
OvX42cy8j6a6mCg/PGf8iSFBUxHx13KdQrLzYIARjZxxAkwsVpbxGUogsIMN5aGva/JysmVv87dp
0W5N3FSsiUcVgLnAAJQkxmOZwXbHV37KypkDSm69Gcbw8f8HrhGq8WNhcc2hb7gZOoG9LBctDh6b
MRRZQUT9l5YirYpAnDAPaf9vhsYSZ/WTKwuYe6tsILU5JrB2XcHYbWAJ6MlQsxJvjGE+t0nHbIYs
sZNkx0yj+i3f9FCmn/mYvGguWKumI4DUX5Pux4aaRPxm2HRZ/Wq5+mAGZBBcLCImIummH2wAZrI5
2WX12NfZFgzWIdbD2hkd9m755HKN50Ye2LvSNL8jTFW4cB1/147dzkPFvEhnPONYwiMsvYEBdPlQ
17C4SZNiYnCNLRASpHQyPA0uLSmn+6gvibsW8SXpht0UAoFpQuPFyBBMhesiVeFzzR5yPU3HuW1u
LuBJTnH9zndxTvw/4Ri68sN0o22SOFcvwkrGXO+C1vPdh7wAQ/2uUJvKvhdQgMIMbr0F3KCYnpG0
skC9xp4GpS/i12ARgloHDibFexgG70Xq7wkkjivtTNsk6ska/E+Xc7GEjkcZ+w9ZMuWUAK4dL/yL
FS9MLdt0Tcnmj9HCOGBG8JJzdVkrtNYcWKPTXxI7oFKjxf3tONnVV7u2JSsziuipASfDDJkLVBL9
Uq2GCfyOWzE9K/a6leMB+ekiSyh3afIwFG2xMarxrXpWvn9cUFCqh2jRKPOOJRumcl3C/qNMAlkm
/zKK6qHyfXkQ2aOoq4fBpFhh3nuZe3HH4HsIwNmNLgF/99OkfG5LNQAPp4NfkAe2Gqvnwhr7jdUC
a8mpBDATuWk660V6JTJsA3mCrpyTZ6B8Uh6/LfAN49+xnhtpDXe+j6gPSXHaOCWHNl5vjAl16pyc
0umZsuoP3TfHAKcvRFjqZVB6wqMNn2C2Z9AmYJFXluZgVZruP7vj44HYaZ0xhK4o8L1rJ9wxUJL8
VeY5B3hFZ9sZvrBfcd5M2r9meg7HjGk+wyzMFd0/P4/BZNcaCfqpY6qzTsxE3WETMaX96xnjEY82
muCoJBa25k9ikFzcsNeBoBROV+j1/B4Y5C2EknLp92MmH/w/ak4u2PPlIZ2tZ1uN8U6TyrTbG8sy
zvqE02L7naCmbxTb2bZj+r0mmfepZiJXpDlDNw4POuBwSoY10qNeF3109h0YCX3AcsG9HHpEsi8K
2MsUXWUsh/iyiuhf4vJIYDlcTSMzzXhAH4tyRtR+e8rb1gPCBDxmso2nqWuv2pPGns38IZvSbSK8
myFbvbUM43PWxR0033ePgzbpSim4rosLHNmldAuKXrN3g+EyOB5ppFLdRUN/DgMck6pVZCCIkq4K
5PR5MOnyXc4Uhf09JTEbB8YnrBvFKuVksa6qfjyKyrnUkr4flNUD30BuclV0rezUIavjmsFzZ4Ff
DLrU3szpQfh6z4pZrKRoCTICZ0rN6J9oym5lI6btLYO7UztZB88UgFuUQWDbZYTlSuFfzfku7LG8
J1O6cRyIETxV/Aw8TZyQTKKc+MY4/35Q0/3XOHZxVzoDPTPUzjtM81e1T/Qarew0mca859RH+YrZ
ELnG1uOKFvNz5jL9A4mELRvBwZrPI3sGhUs9idt1a6TlBRskhiIUL2AIjDTYZyhsWaug8y8c008y
oEUh9DuecG/4Skz7uevIRTltsZjiFzblzSGLfhI2B37TG5BkgmEms9fdm8M4MpYRagMB/x/94bs6
5m7o1O4Roeumhf3Eg28BE7ZISJflE1yQ79oy95AhGCyV9HH3bKQrlQXpgWgo+kB3hcbDYdSEcUeK
6xYYN9OkzLyerHM/x9+OKq6qGTJsYxR1ImyvpxxpA3Tpj4tjwjUOvaLgiIwLo+Xsvut5vOY2UevU
C+9Sk0t/Myx1Xr77zzHHFz9Fn+d6gmW6PRoEdFd+UZv7Jkju9FQciUWslW2o6xjpXcsUmINoqRhS
4UErMOtUnE5ptmdaW0UuUwGCye5Yv0EZ1XtF5RR6FtJibGAwaJtg41TtjbTAswoMziQDcmrmJmpb
J/fEKdEGTHz+hqP51hugvTzS+MFWdHjhQHK99970rmK+aRJ29HjIbNMnj7ZYwFFMvzm76K2LQEgn
jQW3AL6118sblfQzG9p4JCxS4xQ0jPV8lxuMCqJ8WGcd8IOu8Oghd4wfTOUU1/mfCQibrbtYBH0X
h3qJbJB6XXEMoP7RPoEkOsGCXBtF89hD9oIDQhNbpir+PHs4ETMOOtoXb5kD9qMalbvTUXJjdvLk
SeGsp70pg5cUk9xag6mkfFRiaya2wNkAh88gxcYMC/g3AO8j6WBxwAPRhgp8OYGEZhyIc/lFsgMC
SIvGAmk1DJZGYMVhaWVb0yIDXNTXQg24b4X4ZKJukwXNOfe4XcXwGYnIqym8h7KL8ebsqD45ZPjW
Vgk22mQiEkcHVk5UXT76NoA6+i2tjKBVU4lz01ikd0JmBiFKxpCXD3ZAqq329FeNa3bJIt1Nw/wS
dPZDP0sYGdGuU4Ha0xn4b9LxbZg0C3b/joz+YA0d6DavW0eTU+0Dm0Jf6MYQ8Hl3wzg7afxPA2Ha
KGkf6yF8w0kLk1En7rpZo9kJBsNQaWBXYMqp9S9ZAgZjqPd+SEceJimX58BYc6jL+ceF4Q6dli4w
4saTD7eTzIIbwPUUiPrhoyux5CestBjFPUTW2fhnB/LLERyo06jFfOkcLFu9aPaojXa7m04ihmgM
/wc1EOhtLZJp8R+JcZxG6VfnwGthb4T3E3fPHPN/UbT2nsxOoxruJW1dUMryHxQ6Pg33TxTlreyE
RAmav/AWxjuDWzpgsyxNNyFE0QcvQrlr40MRjL+eFQ9710zerJRPNzFezUbC5/bC9azhj7UQz1aO
NPTODysuikvj++LglF76o8zuoTIcypiJvnc+ox4cVwKvqCBYUofE4X37UxvRXat4umI0Tyx4zntP
VC8u4Gs6Oa4ZiW64ShkX4awdn/AFQdTdh9y0kf/UzFfDhqeQ2ZspZNfBmI/ecvrHne/VWCLU0viY
8/GRJYdKtAipZnLIa47McGx+eIEtxo8jTiaB/PN944utE7Kp/dPO3rDrLJe3wk722E3fqah/Li0s
WZXRw8pgjZMefFKvf3G7GX4IMmcUf1iRetYuVzbBykAwGmt3WvwpWYCs54Nqc8Bg3PhfWkgwUZB+
wpTmiQ4FTjusCR9t6vfwGdJtVy5DnxEIVOyXx8a9lw0vVzsG+wpQKgOijtloxnJAJhA55tlM5Z0X
dmLThxwbZBnvfKeM1yKIvtyGR4bOqH8+wj1fS3niXOyEcFvtgRsdgReuM+ztPBL3kBNaZvUu/lkw
U33FTcLIx3XpzMc4wMGqyyHcFaC+puUWJJnDCa/59MVA5Z2IWCHohtczsWMMj5x52VygPzPXmGcs
9klyrTJRbpixwFa0aDEc3fydQia+mQk5uOnHW2eiw3sB+yOV2S9WhNw0sY+syL/+s1yqXbyUkDj5
gHWyb8X05MfjPukxF0xzgDL1kHAJ3dHzhoHCzb5sE8FobtKPeWHqMfnjIYVBUKb52RM9k3VelQon
YxnoI0LVUztQpOfq+j4TEvdnfQ0dTLSIXySmzd+INWywQN3Mfo55N6Csiybic64antv00APtOZU/
REg+nJ4YbCYWiQBNEATjHO1YAv30SjnIsbUZ4jKMZ5ha6/eF647Qv2JJeBbgqDk8MKCLOULkETKH
bvzFNRHu8NXduPjtZenfFwVAg4inbJgjUOkuYT2Nt+//C29AjTliLyMngymh3X+XY3KUTQelswkP
rT+MW/iJC0iRQQ4KCl+1rtZUZf30hQ01iwkB6DD7I9eOi+PjM82teRcoUlSy+6jT9idcdqDEmR3A
sfOdLD4LNCo6utgbBZPhLU6oG0Hb0ek3OHeBfEjaZWz3N3YsvBlBcY3iOypnKKmaZxR5W+0z2PkW
/xRkEe9oMeXcAVT/c9JjW+DPsHNG4abtwSXphpPVPU48nMzc+GWzleCd5rouSiZNMzeTRN1jV7/z
ZxjcvW2ReOBsmRKhYMJtf9dcvHhp+o75TRmfVUVZcqE8Eh5lCSzPwD4syvGhcWCLFK4LwKXjuBWT
/JUcimD/Am1dBFnskwlryRpgS0ZIjC8N/62T8d0ZYsDmlZ7HMPF3w/hjOgTejWwZfzocDEPfQFf3
WIsmt3hpnOGjnUcc0sG0DpIBG9VIDXuB1wQPIEdHgoGw71JaMkYPy5LqzlWextvJrt6IjG98rDXr
/g3P+1sFAQT+35hs+ri9m3zEGshf4A9lD44b0ZlnHa1dCrIC0DJJyRSYF0B77GcB10YvNyeuhWYE
CTsImbn3GfTfXLiHup22+FeL9TTa5YbVih/dYsytiRF1bnNoGdpwNOWhglk2tOm2HJpHDwqOlcf3
SVJ/ZTLn3NY2PxCyZjf0tp6ZvRKhns+EzTaFzQ2ECmU4KtQ1TBmWlt7rnLVpMG13ayo+m/i9pW/z
NuIvt33jUbX6l5z4vEPr6zade6Wsu9wMU/zFTOTVC39nDWt1iDDHxaarqTwhezBGxr0wEecsDlKO
072YZvs4eAn3vSVLZkf6Y1k03BJK4JSIpyLLbn5c/hiJ+TsDXlw5OYIWclIn0NSj3u6Zxb1ZmkFZ
ASY4SocXmyD+ZpTTQRbytwBltq2c+lG0xWcfpB5D0xxmIV1bm9yr3tXo+ADL1LfHUBcHXcz+yEnL
Y3oQVG+WSNQm8Mkwaaze0/RCgdjIESo/JuOXxTqcVvqB3N871sBTtMzkW7v+ikpeidb1X7U3sj0Z
AQWZ3EgyT5xi9WYvjvCpHgU4SuZMi8yG9NmtgZNk5xxLtzlXb1UIvZEjyXdpy1NWIeraEaJVwHdk
moG95lWke5bHlKbe0syuOa0tTD4ZtmhyS14Nyp5b9jCnFVZxkC6ukz46IWM4ZRVfYzJdR1VmKzrn
uLvOYglu5duoI6Xq5NiYpM+aWMdq52b+L0VF1T4hEjeV3WEKoLxOiqQIc36yH8+pA31R1z9uCRes
tkhkSHxgojc3VEBAuqj0kwdrBB0yeIyG7l0xuQeDIzAGrr0mFVw6eBIx/Kdr2ZnlFpt6NHbhipHp
v4YSz7zSDXUkvNkcrLuVRtGGU+7waaU/FadCrPI1//S2PSgBPBUx0cyqL1u1D76m3yM1flUBVYcJ
ydbykeLqRhMhrKEICeKWahh+PCh6//+XIfHwibZA4cbKY25KL0DsNvcu7hVgzPhA0+ZcO1z584nd
LJr1G2WMW19bZFylxOXLr5YDWt9zHkesL/ZNhbffcIJvLF2bTDFicgTXEQZOI7wAIkoohVw70KCc
+ZvOyjU+LagcYfvagkm2lfqbO9T95Rd1G5Jocd58ehwRNrPLOmtU0TasnUurUO9x6RuByUibFLMl
4DzmzPYKfPsQ4nCnL7+w6QaHGhw/8QeLv5039zkSfWGfkqh7nZafHFuy3NqeITb/sXdezbEbW5b+
K4rzPFDDZAKJjtZ9KG9YZJE8tC8IWnjv8evnQ0m3Jd2OuDPzPhEKqujqgFVAYufea33L6VZQCBad
Od3nWHqg1zEX5aQ4pKC1Rizi6zI07gL2EBiS99KCb4Zj1sX/Y20tSYqPX3zZ7BwXds8xRA4OLFkc
kxFvodOvjIG7MlU4qhI3WeqFeOyRx9Mi7G9Uxdykum4G/xWPJ4Q4YX105KNMGfgmL5WoWob2CRDM
GqYYN1yaeJpXW1uTmEmvmqmKjKZ1n32lVhZoRwX2Vc/0jnS2cKb2YCIzzWecwfCYe1dPSxe5a73U
Z4uDp7IbAmjo9ZLnkMSkS3Zz8E6IE3SDtH/hTGxtqYs0bj7yqrSWpi4KBvgouT0/Z1AZ0aVlkGht
NN/8dq1xR78JgkAbiA0zS3zZ8HNcBokS6C3tBAOSL36EWoSP9IXCq7Lb9pnxc7I69E3NcC9ze9V6
ibV1Kzfl7gu3bQCs52c4Re0CcoqMD3o2JEtJQStY0VchzcytO93YmiQ3nC07SHJAo9gHFgOJPiBS
eJfdkGJYiOyJbsR4DSpoWFTTa5X3xQbrZEXPdu4gz+9Umjy5PeJ+r5knlHh18NoNYolJ6hv2Ljvj
yFpXA7OdPH+xVL73dEKEuZ+s/Iaj8wmcoGeGbsCHrAJ3lXY8aCOUkOw+kXJuXeNAwh08DgKIYMNH
1nLSq5UO0W7RhDhcTZYBqDQvlvC6ZUffWba89obTPOUq0YF4U7pUJo0Ac3onhPZmjKZypbcWhGjG
nVo5skgP32iV3oOspO09BMRB0KBqSo7UJXyMoCOikJYCo9ww+PuyFHdxRD4tvUzCuHByodKQuL4D
squqbHoDRyM3Rk84iui/Cr0vdj4qolyf4M6Ick+TKeNcxySaISpCU1S918yxFsbkZhvW9E5DV2f5
zQnNEEQiJm3MnMOR/NGkb448ONGlQoUG+Zp7z3VRrKsY938gWgHMgps2IFJkPqlPwXYsFQ0xkeMw
8MpUY7w2i40Sg3eb7n2IYHfhzgMJ4ol+Wtl302aSaTXpRAFRfmgBIYMPa2yW08apXKau4KmgJNnL
dpjwVHAlLYm56tehxVbF5S7GHcrZlt5DT2fUakGEhA9Wq2oGseLeROxldcG6zRD00JV9Ssrsnn0J
alheBbKlhtGZWRebi28tIupkLGAcYGtAJ9saV2GAPloOrOWFpB626bpTa22GyefMdJ1zahhrUnlp
t2G7X2omLVzdeJhSfRPZabFLLQuaVScXTUHmOnPaceE3R6J20fqFT23IzmLyvjKzpn5olhZ+vyua
L0/2jPI38OUspib/oEP6nnezgtQEd01EYIoXYIOAu03QgIez360bGNizHcfhVC/GhAkX8wnVc336
bAeQ2pPCDaYA3w/zQWO2Wk2xRqsqCm+SCKayiUN56bB7YLvWZzDYa+Ou7M3PVHAFqnQkA2cKy7Nl
J85OnzCE2QUOcqOWzVG5VnnGInenRThn7Zx5VRZ5TGgJcGhLiOfpyKIzsuLYI0NlrN0PtNL7VRd3
atv6LmA6L3wj/uqx6lT7058YVzTKvDG9vPvZtHHM5YWCFwXjnp1g98Rk79g2WkOnyw7vIyS6ZjJ2
vJY93LdJMUmoAEaWprnFnTy8EmFbrJOaFgkhvC/eHJ3WO63YS6ABnLTQYLE5HmM7qm/kWNNs7GaD
xQRI4aDb0asxtdFnFenXLtlRT9k4fboDE6W1lOzGHPQND77dzU2v5s5VA7jEJISJWnRFtba0Rq4y
D5ArsV3WAVtCcTcxTnAcJr2GCt69uKPYAttwxx/2NmfYuqbu7ZlLMZKKCLFldBpd5ah/r4JxfMm7
ieSDslH7MYtc+6BZRzUnVV0+GMJ/ri+hbNhxkbrajX8KTWhl/UhBHkw+MxNXSCB1jkYnU28nxmzP
Rq9qnDBAD7yUtg6KdBo2BrmcXsFsMwrzdSDTdKu6/qujm7DTJss/GRpYkUpgI05KcMTzl2JT07Yg
Lu9LwoiP1ZDGx0zSoEYimnAl3nqq2nnGhI+jFVthEBsl8/zglURUjTbcLU3AajR1IgydUhO3LIDy
1nRMd+mHobkhhjUGEJ9Wa2GP3XWSud11BHwTkJtHbd/PQYKBNVccl7eGCqPYcio5mxb1/l4YRN6W
te1b9B5hA3tJ7h0LuC2Y8NjrXyKUMx8CXsbvbUhrLK69EZTzhN9kGTvN/CMJymybOTrW0HBFPlL4
ntmMygWc1N9f9MkU4/GikbEcJ752CQKRYzDuikbbXZJAq4zU7djs8Fk7EdtMNzj10gb9Pj8SYgKe
FjcZrroR/LQBFYkcjcc4CJpVaen+0ejt+YaUAN51TOIAnBBfNcmoOyOZEQtzhp4153jy1lhXAW/A
VsLkoWcvHe7Q8TM3pmg/2Np0q8OF3IVCQylEc9M3FBvUCkHuCA2R+U6U/Ryl6/9M78r5hlabxGVh
lWqfJolpzSGW3m6fDH8oLfaQG4PgcgQgrIWXuDTfDOJjXSOOnAM2fXhmq7SKxF4HpApHA6F4Q+F1
sJoUoYpW++VZxONjIzLv0Px+7qazN2U+qWMcfbvCFfe+HQ8nEZJAZ89nLrKV6GqUkXadDNUj0ujx
HKV1eHJUzHTCGsP3ngnLIizQ7SACzHddWFfHDIodTgOed+xAxqbYSnrKVEDRFlgNWn8UHlGw+f3a
h44C0t5Ah0RnOGJZ0xmb+t3p90OE6uStL7GRhukXiwixwMbPEQKB9P9ME3N8GmFH6MWA/9ZFD1Pj
FzldTsRKVoiDhJHuuJo7VJ5DtGcORTPJnsC6iBZrZJ59alHDKq8H4uefjzI/RrQyv2pcECSV+TP4
xMybXV+Xn05g2euUeKalwV/pYiG44l6bkUZalcsJA+QuqHx1kMYHQ4zhNFpFekzBY1m5rG8C07y/
vEdAbmbXNZ0HUivyq0nX5c/YRsAWFMZL5+TNKtHZRoZIAEVz5IzIMWc63j56iLpKrEmQ4P0SEYHn
iAgXpp7Jn0NDzJ+ANIto3aMV1YCbClJzaeOKviFsgaYI5FVllYcK2ulN2lJ9KLe8xaRyR6Fun3Pb
aR5KtqBBWqwmo2LeLJnQwVGtrqTSkyvCocAXjRukyYA/h7G8t0kzLbXiPXTd8bnUbZ1RS0/ahdOu
w9qn0Z8M8VFaJQ0YUUe3jltem53rrg3dy2/pf+INIJZ25dfzq+FO+CJ1H5w3u90l4qj+hI9Uw/NA
TjEe5eCu6tVt1ZHVVdT9HWRAe8+WHXFW3BdP6fDtBdNawCoZ8F7c+54r722h2LDI6BX4lb6MNLbA
flNeKwP7vRAwn0RzBelVu8lYM+fQKWb6kQn0RhjZlVd4CGohalzDCtXPPsZpCv/JWoDN6rwN0UPX
tDvYkRilUwBo/+gzK9gPFWalwsar2PlkN9n4udmPwsHTHX98xVFCaRtU21zBgusqZ22OVfrRJ1Bt
QV4ZJ8vISJQZyiesfgAgIxiDvkSeH9GSvQfxQQSAlkafzA624xAcqqawH0rUtcsG2ta5j9vbWZ26
jru+gPKEXd/JcxI1U/g1l8uiN+Pwyhsn/arX9IFxDTGBwPo5aTrh3oUrDe8RSHYVX9OrIl6ykuGV
DBJyGxXEwWokkTCxBLuP3jnmghoa/316aGi2HKwRMU3wU6dNBhLZrpZT2Zd7RzrVNisg3spM5CyU
qMtASm+ZFcrdFCu1lj7BTBjITq3B5iYKDJZ5zIORiiBFdxAVU3MgCJaGQA/oL8i6mwFlIwhVpDJh
lNGcFy65rCzqiBe1awtjj7TiJdzsU0wg9y4hBgRhUQ5EQ7/qWC+2TdPr8DynG0vPey5DdJshw9I1
GmYuph4SQD9MIFRcZ1lWBPHWJBKvBxP/lo3bLNKqsxODlFdIcEEQQ2po2l2Arh2s4l0FXgLeSr/q
gWhcoeFydzH3UTLmCC1Bq076ZYjfgztqCE20v1JQSgGGJ/EqZYQlkoowHDOlJwJxlRZOQJJt4exM
EkjzoaKoTRVboc57aFW6Vp433528d61KpxmlRbOsrddTKe8qy/W3pu3KhVuYWyernV2T6C+ZKR6p
I1JK10ItJ4VA0DUh9VpcGjhTAMh28S7lZMwi3ziFA4kuI2p9hmkKQad+ZG3L2ZchL8q08C3lDiVr
dFHKoKzv6nRrc1Kuo7YxtnmSo48JX5iDhQsWdTxKGC4hT9+3qfYazuvfWFvnjkWcxmp5M8b2KRgZ
6OuBPq2sTn+06FYtUafP2i8nhrR4hfJ4eORwmAqi1slJvhhhd5KuJM5ONkJbsA/sapjACJ50gPgx
m2PoFCEYxNUjNngOVn4g4n3CkpvhvHFS7TvX4BYasgQC0ifNOgcDMDQoQa0wIbek8w9DF74UFOqI
oyEaYGZ4GIoc7vxEYGA8fQ9G6hBXyT/L3WkDz8JbIdo96SZWshnxQXxYsA/1Hk/htMmdnm07Y6el
LgZGeKUzd2SWwouqo0vu82BibFR6eVda1omCN+eqqT4r2vVOIumqoUQqbA0rNT8mZaBItk6d/WQo
5K3ls8i9m8boP70eE2ld268uG7dYySPvaLP1RLwzBgv5tzM+AsIiMjTub7SsK/dhQ3hlN08rm9Sg
X4siuKIR3EjSNqIO9wHY8oDdfv1gNLlaw23OiX+l7LKN4kopFWw7qROnyngEbgxaWIsBRW3FdDmL
dMWGnmiJ+UmbcngcLI1NcmIIXoIqJ3aOEHIyNyth7aaswDGTR1sraT4bEFlL379L7aG5GkJRrBjj
XIk8IwGiZ2Ck2ccuhtbdTTdpisS/MsZDwdh168b142iah8uBxBOcGeIZFrcULvrJy4x0JSQhj6SB
skwswgRzPy1ZcsDr7taJeZU1VUGiRBOQlt0tZvxkhT37QEzRowEMYmF14M5xkRKiOOr3kTW+1JzE
q2b2rTgRQkZFQwyJYfxSttRGc4yKjAVq/+B2zPX+xY4QvGQfkaQL2MUQt5wJo7Kt72OteyRB7NEe
uV+GJwUAGxB4AZdrJKeNlXi++z4zCaAvPGu2pxDQt54dmzL6qB0oY6OxET12DaG5jy0ZZbuCRQ3x
PKOQEsFG0Aa30dS+i4qmFml+yQqX8EsmHUxiqXG2R/3B1pChspGi45Mnr4gd7TXxgLJq9xnVwaLM
aQjlJr0rD4SbkhIBtKKpDs8RaFtE8zaap8M7zas+apwk/ijfSJyHmFJfXj8lDZTZYblxLZxnNX9r
XJQ0pBzwX8xdLhdZXpW3zFDgeEwpyRIcjxvo+yxD1yzT8UAv1rvz6R01dvhVCPYQbuf/LGDlEF3O
HkTkOmI/gl5//PIf//iv//gY/tP/ys853pg8q//xX3z+kRdjBWCv+ZdP//EzT/nv8jv//TN//41/
nMKPivSn7+bf/tT2K79+S7/qf/2h+Wj++5n51/84utVb8/a3T9ZZQ6zSbftVjXdfdZs0l6Pg75h/
8v/2m798XZ4F6cHXbz8+8jZr5mfzwzz78ce39p+//bDdy+v0+8s0P/0f35uP/7cf67J9a/IqfEt+
oc2Tfb39669+vdXNbz8M41fLkg47Sts0pVSSJ+2/5u/IX21DmQaVuSkEnGZX/fglA3ge/PbD+hUP
pildnIS6MgBfmj9+qfN2/pZm/CocHc2Va0mdJyah/sc/X4K/vZV/vrW/ZG16zsOsqTkcZf/4pfj9
LZ//RvJieB4XBoS0TIUN3+T4io+3O3CW84//L9g/reswYJuEukpryKWuozT6Q9ld3Ulx1YEzpxhn
2A6ckzTCKL6KGqN4kXB1O73hhqY7VHtBtPVcVGZ5Tip8QF5oda7zNNnruk5pMjgu+48Z3BKLnqK0
DLc1i/diUkiT7OjKM2JSkJhft5XI92WWACXFGR9bCN0qc6Tv1Q475igp28BI3tFwcS1XnTUT6Q+9
zJnOAiUhzdTWFvqKkCmCysmFRKEBStsj1ayznRtledbdkILVDU1r2GQYwdZVqjGiIvdOIb222egS
z7xJ4AHktr4ODO44WoE6J2TURx4dVZhhZOvRcMutCb+KGbE8FlUTbs2UCDuL5ROw6oH0N7qxaK1y
j5GWVYZ7xP11kn5pfQbMunXuusG+YXzN5nH+J8hlf9L0Vof5wXqMdDbfO5XfL9rYJJiVTBSsPO20
Rbt8OzGkKgRhz0Wh5/sxCee7zUjSRI0eUdgU7oNoHpy+fTLtPr7onen5e0vsS8RYF4m/E4526qGf
YxHyjgl9J8iJPy/PVhBr2Cb0Z+SEjhw/AdJ4k7ty6nF3j8sYdyKraeT7j01bFE8D5quKU/44b4q3
xR3vY31TGRgMrfi7661r4ZbNg93r6HhsKFyX1wnq3LuuiX5jgmyxU3/aBQZav1TcwTIKnonegwsq
gMtr0EQg5nvKohfgnu2hsI6dWVszM4/ol84/FSkOCFk/mERDbrrgPh0yNkhI7dxA7apWvrLBE8u+
TGbFHrC40izETmHeQLMh1DYcsWhSIsgj/RW054m4UhFDiSiP9XVqd9MmyhjRKad8jSCWMXLGv5m6
01kbi11hJxQ6SjLVZKSJ+zTduN6Q7131aFaVef7LuvLHNfu3a9T410uUd86S0rHn/xuMU/5+iU42
Zx0AS6pZDpe2YoBVUz2GXaTA0/LParE6dPhnVxnZVw9WWVI7RKQe//vDIE/+fxyHY+DhdzgY03Ds
eX3861KhhjbJqUaXUEiuYpm/q9iJlmIAuuZFj4FPA7xpmWEYmBpBZJKNMxi4fzoA64EDGX0Ynknv
nkk++gdO0Hfi+XYp9Eqw4bTQyQy5CyLvkFAf1rl5sJPwJq/rtZ1el2AHD1ph5wd3/tDoPtldQ3oj
UuUth0BgOGshPwQuPHak+HHuPKoiXhQYzA9tM5jLRBT0xOidHCqjrwD38CFBbsrWK/6K6Wos+6qC
LEqEAoUcpkYggWl9uDxiyNtvVZ0eh3x8043uHuGyvfRlnB/YF2aHcH7056f95CBzu7l8NWssZB+X
h5cf7aZO51ItXinV+MblaxY8RrakZDuGzdJJWnrBTrghTiPaWQSUH9r5qC+P/vzUtJpN4IXuVi3d
KQGQKG91FfMJfToE6sMHPkMLZHkDzgavqtv01azRRJSXoGhZA5Dc5nr7aDVNCOy4nVZpAJYcG+O6
SbIYJob6GeP+hrJTFbu46HcuRuuD6MhNNZyuQK/1z0+T4VrEuthhZWR3kGbFYZw/XB65ZMX0ALT2
iS/1A1nOfMjBArvUzDRjrfog6IMeLo/+/BALa80+QIeUGX1Rnvdr4uTrw+VD7rq3ETPwbVFhu5rD
rLHLU6rmNm5AMtHcImsPALdw3Pmkma/7rnvLtLFeJ3kSLya7UZCq0bEexrIMVqIOYG5Xk3Egh8tY
deSL4nZ5zhFp7NO4mQ4N4VgoKRxG1JlHtmWMjYIvyyqeDpWLpICl90qYyMW0GbAZTA44iDwej76G
eMwM+n3pMXBfZGYoDtKtn8OUxcKO4u+qStg58GcV88sgK5ct1+VzUG6E4HmhESOnYgWuE3UcHYLn
mfWDvzWgTtF/yQ5qytx4gXe8/U5sWewdhmUDuKBtXdFPsDrA09IOrpFNFb531c7nu6N8Tu7Lw2E+
p9wKYJHJnnRh12N5aAKnPFweGXh7OaNE4Lf7jmbBYdRMfa+ZrxESA86j+Xy/fOjr5o9HiTQYegi7
XIj5kvjzG/6Mv8x7EnP7xPHWwGYePe77wTRhwDJ6EKQzu8Wf2sLArxLtUjGANtDK7NDN75Pra7xl
l8+FHFBZ9s7GHbhP+UKS5SmSnWd7W8sx66ODCaPH5bxGZPBw+Q2tDvD9iiBOd3RG1xHWH980tMfR
+nIRbK8NgtgIGSiuaXdoOA7UVD0BMV6Isduo4DHt74lbejAzIp2T5g7T6hvEldcJs84yjeyfCjKm
J2mLEDkSbAyu7ZVOxY6sOYGcRCN3BFmYBfPOcGAfE41vkuTJFYBv+jzNO45YRjhxzP4EISIT1hLb
DzLQRR3Xa9kVmKh6qgEjDIndiVJja/gpSpaGr/moT1aCu50ieFfRv/HVgHBeu/dMhqK5UOiM6hU7
c05YkBZKIjMyS+z6VjY9YIfcus70kbmoNGrcQ37cn91QkK2bsmMj/GpJpOFNGiEDxwe37zvI1cV9
V7GgKjtpSXjE5Wn5rOxYZGc0vfbSDm68pYSaLGTuTDBR3PoDlZFNJ3TAaEplwI2SSicxXOfWPqqY
VWjGCB8g5e8moxbXDmE+PgiyQ+vO0Iy5uqnBdW41PxnxYLWYG+20Ya9WGeDADLFGyjhVId+3IXir
igjraNvQJzjicmHwEoprPayuqPzGwDiZ04inztdMWuGpOFevZk37dXLMcVdVOsG9c7+/n3m9UUcH
ckabCooa7jMfvVmWy4QuIyo7MRzdaW/KJNwOEzaxOoO4WRF9Mx8uf5pxrEsHqU7wwvjX5UjslTGZ
+T4J/IeMAmE9Ti3EMjiCi851WnoqGUNNn3mJ3+wMUSiofqTdNC2xBgCQWcAEaCG/RtKQAgbtXAjS
GjWYFlYp6InoxUszSHlp/FrSHF2XKBUxqc/KvLSznzFZjPUOwWhwXcM3A26pcJQJbDrEXPDn5N2w
rXVgmik5aFnqMsAmot0YfAvhMJv6OrPcAxeLltfGusnreMVcgCk9zuwn+7kY7W1a0XAWHoUm6JVp
2WVkZtqIBbcl8aor0AHHy2t1+ZKeyGFNEs23CN5sy+Q88htnF7JzrYfoCC2C/EG1pDtkHSM/aFe9
VraHKgluZdDvErene9rT7sok3TYXI/S6495vcH5W6UC/GFWL9SQd2eBcfyoHENE1VYY3sl9RiCBy
Sx77mDKuPvqwZ269tl2CLA0Ow/xFhXXiULQBKRQFyCxZcd6p6uel7sOhixJAN819qfGW2ZV6UhzO
KahAgezQtsqddBOAPn75IcU9Rxacm+BATp/By16d9TQqb5RfPhQSJnaISXxV4O0Eyn5vFEbIBPnJ
IRtxFfgjm6L2IZARLVFVAsbPrRcReNFuRMKyqDv7RNtsP0xk+M6ZFCP7x4WjCe7eed5cTQPAahR5
pKZh7O81ovl2Jf62Zevq1k8nOuZNZK/9xI7XBQkvCg/gauoh9Q4ieG8j3d+03FT2fWyskqjJziFS
zKAcoi3ADBcgqf2dSwHuMQg3ATZBoAAM31SOalD7dFmWIWb313qDMrZrq4MdO19JTfhr2RzIdlj/
+0rU/HshqnTmsUoYOiJb1nblOGyP/1qIxhZ2QaTStdTqkzS+5UCYsAhPQa3LY9edw0K1azRP1+E8
XEbR/q3nYKrb4K3H0NCXTONAK8KnDvXniCTDVWzlIB6oEcrKLzhbmF1obD8uR/3/2yj/hzaKoeRf
3t7/0Uc5v1Vvfvs2/rV9cvmV3/snmhS/ciZbAkuN6bpKF84/Gyiabf5q0wxxXGE7SBmE9WcHRTPc
X01X6NZ8dkhloQb9s4ViOr/augKORJPF1aXJRuf/oYUiHGfe+PzZQyF9zLKt+bnQQOqGxezt7+dj
1YduFzD0WyvToe/OKH5RMibk9EWZnusG4jdWzg5dXEW9Gurd0a2rc68711EVIoQLxDHXxl3a6+dM
V9eGEFdJhVtX148qcDMW7OQJmeQTzn0SwOzmtTX8fRSEe0Y4r7R6R7ZDdoGSzDr0Wv7YBUhy24aQ
CaShBnBGyMt4+RTd396885V4t8L2XlgWlQhFuvCKL780HyPl3fSa+Bqng1/WL0S2PtkiOQ2W9TyH
dhJgcKYKJT66+DLdGLdWI+5nR/eApmnI6hvfH8RCeToLS0LTFvkvzvFcJqsqv2lz4xWJKPc80sfi
DDyzp7l4m4VNRoN6BasVo2WVy0YRlZaWQKYryCMAXIdFlJKPMThkL4cR6QwueFwNywx6YTC0KFyX
seSeGEdq43tn/GdLZo0YSiyGk01c0HxnrEIYIz5Q88XVnFM0xs+tU5K0lEbAsvpVyJ5tMQX+Wegu
/aaOBBrfNtdtuRUOtkRTFp+W9tV78uxp1lpz7Jd2VO0SzeFMqKP5wh0isovn2K/e+sbbVwGEp0B/
8lP/SNOBUUOn9cs21z41r0HnMJxFRD7X6PrPYegSPRud6Dp/DyTzgbh8iahDkOscR2U/+I57suPg
YEntHu7JqkQThvX+Mda8k6jclyysX0rtaA1I2iVx2fUUHDQRIA0Lunuz6lCt5fbDlDgvKqfCIuaB
Hcr42fhDiBmoSklD655KKr9lPAxXuoK8EvUYM8NyqhdTxWSlQ3AGOeBZB17BUPKFSKtqq5EtLxWd
dIPzmGguuWHoi1VXEqfSIZGRJW+ZikGBddyhc9hM5uChpVBUe+TnLGSn3WZ00XHZ4OkiIGhWbSB+
B9tMDBciyPYWafA1dhnkNgHCyp7dvChfclc/64c2NgA/jE8w8Y/oNT8MIJfzyr3OPd5hAz5cW/Z0
8bjkItf/kjDI0voNaSP2DL/6GCMG+xEyqcAifQO5nWqyuf1p3XERMSQKHppGPDpTvyv7Dut1fCst
0OAxCIDYexRZ8RCGPIOLrjSfha0tOesGQET6WfITXycUhzrbR+20GTTMNQNnyWSHz54jTyN+dqV/
DoYFiB5tZR1eVZEFwcPv7hp16yJvXlRFwgkY+svOsO4SvbuJ0uGz9BH1hPamtJzvoJKPY44RIhgf
CrSeCy3ntu+78hir8Q4X2Xc0aSeTTRgedYr2xEJLGz4Z8nHwGOwC3EHFOdwznXuUSftqEAzSTrdN
BdrEqZz3LnTBcgz2nSv7ZTKEzaLH4zK0oGvUJPB7mtgXvceqx2EJGfczMrRdTl6AlfGFUdgP/WTD
uiPRdsJ3YZYv4WCiUuwWptKOhtXu+sh4DrVqMzU/UQF+WML5ql3c7J1EhFx7By1OsEtY/beu3Wce
EO587Le+hKUYN8HPMMf9N6OnqsBp0LzF06JXtI+EjVMDlKFemLwTEbryOSdpDiteu6o5QpnB70kP
G19WuHarYYOc9kmHEJqAbfej987Ed1kn+G/dROqrDghHOacoVuPsJiCxKWbQykaH9/sbqdbdODUP
WUAX0xWfyWTf27lWk7YsvyYuZa9+U7a4rfPwOmY9XJR+8JBoEnmTd5xCjZE0/4KrCbi4zmEa3Wal
cqp15Z4HMvsa2Z2FY83qqBMpvSvuPVgUzAfbHj8qz9vXhjrDTr+JieC2BLZhQYnZ9S48w+cEGAku
d8AKxR0h5Q9NPccFe+lDVHYbrNkkH8Ju7LHtwaGAE/6FOBUHR/U2GKTN2EYF/XAZVg5NU6/ilZn8
h+KlcNprFwcgu2XB0F/HWmEMdPUi08al3NtwYos3Y+RUyUAWLhujuTcTsbNvh7T5jqfmIypyhK4G
ERi5d51BwIfK5NzY2fTkN/IWYb9F0xCJsdG31z22vcAqj4HDQm9UFqQjN91YlvOcx8O4kaj7wxoD
r9HN+hb0gdJXt8SXVtx3XaK0yneYqh+UwrQosSm2CE3bgt9xJ1ANAY4hAcVh1HzW7lYhtmifoqR4
TStu1VoIWUyk53AYHvwB+PQQfprJ3oijJ98A+cAc/DWipidGBg7cLUVxCxxQPRHb+4RTjt4IPpRl
p4uTSbAwDQNI9kedzBbcc0+dX9/kOSk+SfzmKfruFq2uxUCh6tH5M4F1rkI9fGahXEwJqCtHfncq
px3q3oFIO9Ua5OcIcsAUsDVLi4eimm6jIjs5enBlmVa0HLX6MMymU7uHwJFa0GE9GEbk6S0Nu/+g
y4CdHIINsMlkbdTe2XctdFzIzLse9ght43OIU5pWOMZFNiAr1xcPjfHEInyuuoS0pjHEBy3kzgnM
jzlwp3WmaNmkJdA7X7+RJcLPynfHJVOgg2xwIcR+CvaxnccAbGudd/btNb7IRTSnjyARUxvbH+/U
nEYXE1FhIG9lLCuWpIBguwYLT5PlYWbwJgVzJU9jXqrVEWa1un9OnR5jg+/NGqGFqMIP1cEhCTzk
6q7zqWnOjSChG+1VX4AzQIumWkbB410Zzgr7DCObMRs5S0iT9vTaNqw3/pAy5k0Zy+i1voBo8qEZ
xYyTfCn15mxGnCJsBP2FikL6tdkrKffDEpMbhoRFkWChntGWqOW6ZV3i2SScyDIcbnTOuTG5ZkAf
PdZzeVN9WPkLXIDbNqC86T34Fgm2lyFjY4It8EDA33uStweaNnsLTiQtHChCWO7uTO++SoOXtKj3
Th6splSsCajemugNF9rwFQbhsUGAvDDxALPUEa7uemSwBJ946T9JOsyXlkm+B9vRBp51SxSmj3qb
X/vQpHNHhOijaWafKM5PMGH2PuSYkKy/3njF6PACeO4h79+oSNmHd1zRDeYxNWiv2OI4q6T7oAL/
MYPZOGj9Tx208GSPzyqyHtyxPOtYWM3weyjTt9glZKi6c1oMYzW7VYon9rTkiQ1JtEnI1V0ZTAH9
/so3aYx6gQ8ws5ULXZH6bEbgLd2MezpE1yapd7Qob3x3OcefR1AZcDSTCEEvrrf2iCG26D1AQIZg
OkN5gPbjLuMMEocTyq3RIBSJxpfJJYIviayzWVzbArtKXF0TZQ/u24TwRDlYwk+FgUaYbvqE2gef
ALltC3tI7/tZBumw2uvpazOnvlWlds9fvwSUTEvCQAqVQnN1k+Dd7+tTOqb6MojeRGP9rCyqVK/r
NxKlBYpVimHduQ2y5KqvnKsWuC3T5Gtihm6SLj0rW55QPt1GVnPt1faujLNdLbF0e1EAAMMi00DE
HwZyXFC35avZ1T1UwWQ3Ouidmv/N0nktN260W/SJUNVo5FsRYBQpSqLiDUphhJwaGU9/FvyfG5U9
9tjSEOj+wt5rC9KMnJ55pf1shvZrOLjXopU3xtDUcQiVdaAFOhIlLrrpKUyjVTLIiYDx1zVS8mpK
2G/GjwRnwGh5S+1QqPswrs8YvL9d5PewA8ynkdDQOGfIqrePcQNq2hTWlZnzC8jKh8Rct4h4z++K
0XiLBqLJ4witjnObLHNris9GhPCI6nvodxmpf+qtqKFyt8Uqxhk+0m54ClcSC4Mrj3zfaOiunSF/
86R6qpLm6DIr8Jt+frMGdRsZYga5w0Ap7yCkJbHls0A9dL3dbeYIr7M0ttI1gYKG+ESJl6mvJoVN
mL/CjkJ7in9LdO8TSXF3VVeD8dCtCzUyEAsG3BmK/4JPZCOt6GBqBDBAtTY3ZWFhSyedCkUz9dXi
ARDrGRcJT+fOi8FL0wViG403bnoQjsa0k8EQfLz4KgGG7MN1ZzBzGcrBXNlCkdgjZ8V6jpvCWyfy
Cs574OBxQf8iOaP1nFFdisPuEppIlwe2pkKv/yEuhiYLHiKYvGJ9zKs/lUYNA1mshq4JIFdbrPrO
8QjZLULd5lVtLlGJSlGtUsWc9ZwO55RA4eu4TB8znRr7etR4NUGxvoG724pYsTtN84pX5r00mdb2
rZDM2bUXZ9aw+iAT0hPITTWVCgLJPVr315Hz9cCC/oUsUojpJdkkOOKAk0AJ3U4DazrwXCeV9mKn
VsZeFQNxcnV3BUjXxK1sF2S19wYhyQRWNrvcAuBQSlX5k81VO5rS2hl2c7CEekmUTMkwtORmxhi+
iaqZW0Gw9ccWd8oL6OQkJxets3Fnet/Fbx3VbuwSh2FchEc1SoBCHpmuFbkSsZx2uQt51aO8T/Uw
hqOLmkkCkj3GI5aEpc+fa4rRvFGPzDCe9HL61djWIlSTO6kX7yyGNJxP1NwZy2WTsMjt0NnXVOmX
rrZ451F7cgo8ANmHRWMlH6mH95zCkVpFDwjagVve79NyfYOQzqfgFWkO5yfHw+MkAXr6YT7griQS
uKYr3VhQJOnKdmXbfvV69RtirfdB4EwYU4DglbwyLdsIj60+QnSMGFaHZQ/WAGBMEx3cyurSykUP
9NjmiGMPRGyjJKFm+K4XKmQYaYALKlgZbY8NMCPoIxjC7EMq4TOUuNr1PNH+M26Pn7HEWz5O6W03
o9FNmK9x42CqSHmKnKI7W3lGlGKrP2dzkt7Fzs7Kmg/LAx2X1m+4bd5dzT4oCOkAyDqEE6PcpiOZ
dFiDWDsj4Zub4W+ZS+Jt8oZE9GRnsiO4YwkCnKOXv6QwL1r+q+t4A1NtCPKR8LvKAQ1rOEDRC/IF
uqL4Lg1GFKytnvQWqw4PBHoTGWnHyW6f3VnHdJ8Yh7Q4NxF22RotKEMN7p8yBPowEFGqNbqvp4Db
EfY6ofyqOf4bM79G3A0CMWvoBmHR3QZZ/6bgZ6igJDE4wMJL/VUgsSaixrwtOdLWdHrqIkwW3WS7
D6TA/i1xx6o5jAg8EGSpoa2byC6meViQgQrRDKcG0ALSw14eUo7ojVvbF2USOJbnhn0PMTmI101z
Y+vn0qTTGROzDA5DLyiQa7Gb0HhueuMCR6gl16VaAlyYj/Uws7FH5c+LVQQLj/yWqk+/yw3XBocQ
I79dDku3LCerSvbI+DgDkYuTXYHLRhK9jmIXg9icIl+J7kcDgEMux/uiAplQLs3GxG8rFW9U2IEx
lC6XwnDR2tZFXMLpjErpY4zGn9l03pVXYkjVmVUneo6mLs+cTW15qPEa5w1/61M6lc+EMZ4Wu2DE
IuR2chEnou1RQe4Zhwi//AZllImuf/lNW+/HVo4fpSmOspqz25nyJ5co8ap1oc7YklSrrN7UyvyV
lgPK/eyhyrpDxkUWQumxnCswvVKKpqX4QpwEu0CnBG7D5iOcZIX/GkjSPKDVqWCDdE7PhdNXLnAy
mtL155qjGBUQOvYawx2QmjTQxp+hrMx7B6O7mUhQmVYKk7jwxtNI39pbwDgHSherILEYoOye1bW4
I0UnQjbRUsAMztYarGYbmQ7Mv7l/dzOBICZrvovCA9U8TwDoMJd0HWMYoZtP8MJREKY2hPVMG323
0z8yDglhodSJxoaoCIBvyhXBZDAcaSFyiNy74E25VMK70wT1MX84Lp0x871iGV48sQtDYAvVkL4Z
o/XMpUbN1GOPI28FKTrJHcP0ihkK+DTEKM3s+zcHQf4mrqJTyTx148zityPE0lfZWqXbCLDaePwo
ST3XevejwPwWDN5wTkayf9QaGLtcmrz66tK8P4qW1er4I7zyxQrlZybcx0l1R8OQc7BTbvPukEHu
WI0V4P5fecLUOXaMo9kzsh9ncNUhy+RL1ilyOSFq4FgnoNRPxwLvaC+/MX11J8KltEz/gJprBkYx
nS3LpElde3ZJ8ERMXaRZ7iaT29lh+GcI+1ejeR7631CwN3MN5p3aRGOUcpgxQuYK1NSFE0sAbqdr
JlTSJxQwPGSiPc1GfoE94RDvnH25WbNnE//Zy9MgtFueKbllkPlYljqRuNpJSuMn6gDTeJh4SaQE
7k9IWHOi//QyCjsvZ/xIgkmgiNCqHUAj9ClARpLs0LsksnZZdhtnZ0vFEm7yNrkuw19tIlMgoe+8
5MaHnh7smWWvA0A0BCTt8tpsZ85xQi00qoyFSyfqNdJn58Y8VASXt2N0GyOTdRUGjg3uKJJky2Qk
8CaIs4FnF+6TbyzTEfiuCmLIK7Q2QZVTGCiosGg+8wMyBSAYxUisLBKSIOKMN/rsQJLSCRnLtRPe
xzKws1bMiu4yBV4I096bua7xYz5tzeWcddY4Q7PgluKofq1T838iksWVz12qXfse2DE1BFmlNwf5
yIrSuv23JZcrEkInydRhoIY1p3gyZgX3s+8ZpGuUZ2Z0c4yWcUhGGTLQcGDyYS7ScrT1qLlp2b40
Ik/vldK2iJVU0NkrIGj+waO7qbAsPlht/pKgsKLqnDx/mn6SvDqp0PrRS+Pk4dPGnFP1/oKJF8pP
eDhwDmV8wF0gmWkfsOix4JzPER/1NnXZuoETXPE9OHPT5oeBNGhEExa8oWsP1WXZE0+DSrsylzsC
pX/DvH0QMEr3ZcmvaPNPXGGAlMgCuVv/EFsRkMQhcaes2Tm0an41QiKJOZOfu56wqNTGTSBw3LXk
VVOEOPPJw6hgrEyfJGBRo3bKzH5nGOG4s3g/iKMmRYJ3r8bjureVt8va/C00DMNPNf2CZ8a9iz9g
sranIvV2E2R4k7qNDS3ztbTXaJH4IBYwKBjyCUuqMPC4lGD6SNZp2B6ySp6sknM2kv1dP92Ak8Cq
UMuDCUWPoW21r1CIaEX8KrW/aAWZWwPQREB+QOJ0ivYINTuzYe/ozlp6INQhCLUUHsVAzUbEZfNg
jtZT0bv1b+fVp6yKfPRl5lsxeKCA45X+IvHAz9zLIiP7VC/ibdUw1BhDMn6ayntr+84PrY7J5XqS
Y0xoyVtPQpBFFGFbGbPdX+JLHcr+fiEoeze34LYMlFYun89UtBAVAT957RBhBzZesIIw0xDdUQs/
MKeBIBsFIaS29h6rXBzxLVe7Jtux6reYHV0Zw8H1bj15nEpIi9NpNNLHrlbPoZe3PpiHxXfdgWzI
V5Qh5mUEaB6ik/BHtABcMFgLoV8QJN6HAe8AGR+G/ZCKrzm2b3Ftik0BNN3HPImjvj8XRNAGgwYY
VZMPoEbCS98fvE4+YKKacBu6BIHZe5GSA5bUUh3LCdZsZpSXAnIGNyjMPRbt9ZYUQ2RqUn1kZEWM
PbCa3BldP8QygoE19hsMrL7X1D8Y9P+1VE9eMUrOjDw+Lb3zaSYNhKtcf0BLmm5TuWaXs4oxjfZp
zlp9F7NWZJvf3ltdeRQRERrmyJmNIgbbrY7AxiIKe80ToavyPaND8h+GN6fXn2OTSSlY6hMaZcuf
WwozlBmvXROjR2D2gp6QiTAWNEJ5n0SsH5zG+2wVJs3URmJma/o5RqynZIQxJzrObqUe+T8b1QKW
BkXxdjCngMi8oPDMm8VPuMNU8ee6B09tJru/a8c04V3uH1RXfQBTowHT9vG0ZkUjLUZv7qvOeyMV
7SBne5PPgWKnhnAa2Q6Hwz9yCCihu3TnEFK5Y7N5ADX7oicdR6eF77EoSUfClA8IUTmr3y/aI77d
2ir8WNr2THTIqmGumQSq4j0dIuxuOTKLDs2jYe1Dvjm2eheBj5nYRBBcsoruS1AqM2MC0F8hNOfw
axi6D4IilppsDeYgTLGifM+iCy0GJrwA8ihXPP83Ln4WnlgwRE0oaJS75z4XpI001NV9U/f7Pp3q
41RPv7LVTm5RFv7s1e9z8eXVyTsBhh6CK3AUXUacXWa9es2VbTDhKd53Z2VqO2jX1prRpavxOLTx
S5LX3l1WhNvWTvtz3XYvYuxJBhpvefvEKBaMidXaQdOIF60S/4jdeMTb9rEUqKmKXh2Wdvl0a5Bx
ScH5KdjJ2gN6L88iDNNml6m7aLE6uA+kj2T1vsHp5cKyuss8F3Bx3FPTsclBBWZGOtVYb3xJxzSZ
+bafppMHtVw5ex0dKeOyii7c/STtBwkH/VUYgXdz+OPN1mjRUbzC9bB9F+bI6q0BNLyzbRbRefbM
AOAsFvVomqghzKZ6wP74zXD1sc8pxZcGiFc6kexg7DvM/HtcDJ/e7Lp+5zw2UdcfOZuOcvVqLY71
45XxxsFgZ0yMTEEHpUE4sMOx0nvAAS4JBOQq5PbGKydC0nJ953raPepayRIFZ1jaEMu2lI+JrTFE
Zc9as8ptuvrZw0CbD84raA4sffZXNHM4kOvGBmn5aAseenbMG08xXqBr6RlgxAOJ9EUDQdv2yGT0
TqMjgAdM5DaYBiOVuud6rkqW0xU1kSarb2dau7Es/SVu07CtX+xMb6mDy8dCXa13xPMyhoI0ERBQ
vJkt7M8D5eHM2K5eiZ+zIJZYMCeu4getRVGXET8FFJaSrtF4B7+IUr5lqddtM107F/ZMlmnySVO0
haTzYEY8LfXwEzbmu0YKAGVFN+hftuSa7PTmJiaWmu66ViRT906zWwTRLuzvNvXDfhSrxpPNmPc1
0rlVTv5AaMGwbaX9gSEXjLTk+NCphJQVY4hoU3I/XIaFUZqgp3XeXSILVYgpHJ6L32UDpPM+fUiN
BPQvqkqgIsT5MeBkjf5pjBx+UWAY4p5gVahufOojujSSS45WtvxM4fMg6keO9cj7krXzZevRQ2uV
blC3rD3y5Iqt4ax0c9iZlfhzYgJeOWzSscZMWewnjfgFYed6UOnas6N5j26/TKcsIuXEot8KzYuB
PlUknQbVJCeGoO/PaMcC9Bg7jPb3FqbDYVg+i2H8TsERIFe9H8blgNMp9luXGXhckcmXj+OXxlJq
Sn/y1r3QR2oD5vQo4du0WKtUEO6jSK2NByb8It+0BaN+Gl+5D9nCHeCA1Xf9D+bXbKM3KBkM+GWt
x5aj7+W9q0vc+BnPTqSdM6HupQw/hsJ8m3EJ+F0+P8jFYACk+r3iJMBR1D00LeE/rIPuqHUnHu2h
ZoWZpvoOxBd3k22stS7kwlpirPaAoIb3Uw4FLzRnljw9xCt4yTwrm7lj1BAl7omBy7fqCxIUspes
QYORaR3jGPU0efXNlmxwu/bmVeUzlshpb/fu2XFr1OVcjFj4jo7gR9Iix/dU9g389uQaUO0ywhVB
z4y5pxiG6cwlp1tjMciWbXTrW2byzlzciKp1SKLgfLJ6ABHRgdHpcwmq0ldRwfXH7k8ZSFlGql7I
MkCYDEqP5F1rUSDHZfkv7MufQau3RsywDPVc7MNQ4k5Kw4+QEs2uWO5O2RosaS/9ttDDrTCQB8C4
3vRZ0u7sGKeRAgiDW9D+Z02sK4c+C/382iCng4mN3HGwmFt3fIDmNA13jume5xGiVaJznkTOsB1t
fpqcslQHEndXMZWGEs6SiaC+UgwfuhWewhx9n8zIE0axYNTPUbIeYUxHUABxmiowi67mfdbYpz2h
oZyDOhW4E+1BGj0QIvtTlf/6Zd468l+hFsbgesVDE9qPcm6mK/Sn7m5LsGvIzCj7h3rmhSao39XT
ijXyQO3PzGHi6aKR2aEZ4rmrYVYakFshnBEf7OBk9Xhde9JkNpVgbCvzzhfSO/CD5lurhSXexSSJ
YQpCwufcRBnfGmSwLo0gU5CI4aPOAld8IwDZLED7/Vpx+5d29BeWbdBYWrUVJtyBpjERNEMdL/S+
Dka02HfdTIRhsUCZrxXyhWh8pdc8DQs0fKpJWOIJUt6xwg4unOc2EY+AV9XWaMf8mLULAT/t8oIp
hTbGeV/mwiJQJH1BucTstBbPuoGFq1Pv2C3f8gEbWpKSBNlMy3kqJGRQC9Fs6RqnGc+AP7l8ZBYw
g1DujJDdmyEtkJcuAxkFK8lFP1op0eytKMeIVZ6nkCWcbIsDbg8uaIEip+DeNrOeFPWivXFHt0HG
74JtK4NoTMeghovCpfeGgY1Z3RiAv/qkYeTjs4dUbL3R24BNNoO6A3FJA8lIxHTKAMHVAxTYmr2E
+5Ywe2SrXCOeZ2CmimKlMOuwx7JWMtJiP2R3Nu557yGczWLvsUlMBqVvdG8/jszL6GXIMSMhmSdx
ONbMw6uFMDZ0OjhragPl9YwpJmbMrROgRBB65GeCsDRWdKObgy7rTNAO7UvU8aYhMocHu7S0/ish
PkzqoGRgpfNPQgeNBxOTUHOfW5DE720N9pOVred4N2N0nb2zrYD5rysrkzws3214jIAxstOw+pNG
atWYeu80BTsJxzDjd4XkboJ4kvDZsMenFbZhYJsBFArtYI4JewT5Fmqd2hPz+StGecnK+iEE7RVk
nvXSAgEAEv8h0TVDiEXBuwhwV/lFuMNzTeDhQe+7dwLt9y13zFdvnwjKgVapzhqG7E0O9FMuf1i2
cbKn+cbMf0zFAE5LRlQ/E9C4svz1Si32h1IVxD3JyxJp99zyjIeT+V263bmPl9TvGpNRKZvQTPvV
vfC7Mfu/CoX5WPavDu+Kb6Ug2jo9fcrJGrtrhixQwuOjbofpJEZw0TgnGeHHauNFzrhrWuu9Rb6g
Om7/4r8wQOtpabiNEyCZa1nDgnq8mhhHA4ooe7N0w82qimtHSqyRKPDOC+VPkszfcQZWgeb1cUR0
AmOEdWRZfWiTCwWcuZ6DIKvOvGsJBonpFfX87ED30pPqp2r7vbsK6RJDAyDkhMfCcB9W5KFXz3/p
QOySHRGaWMan1kFVEc8GkYzTwsYy9hhokgnYpjF7K+banbIs5ij2o1HVbGQiQMVT4tCc0yevMTle
4pKxmRnXeqm1TQ4UXxvBfamQKqug+7tD8rUvzXq4z9l1Y6Z8xuganyT5337kDvG26+W2g8kXJML+
LPENbmyUwyfsuJWP4hvTDK2C5kh9Q6zZD5VWuI8+I3tQjASjbcL9uSsq5pVepx+ynK4rCTWOj0YE
i219S40VK/OcR0B19lPmDdu41vrtUsVfjnPWq9QhOJO5rLeqTCAGEKtnXtQMCL9ruopZxIgOCUAX
crVnGGKs0yNiaMRobssJBaWd1qg/dWRJuQYJj1i/TZVPqA7SeFNX3IORcaJumvbpvM5Nm5eRcNsZ
KlECpFuZvD2uMzy74fBOfhMTfIggLFl57DjK8I+yTlVT86rluRloy/xg69UfIYmsith1dusig0m6
Kol17PVN7kBBx69DhZR9wf8qD0oHycwMpGX4V/l4YjR9a5XtX0X5aXvpoweNNNbT4axcaNv8DUaO
Fqo1a62lNjwUWuZL1Np/OhpIVPX0bZ7dv2KA3rSLNR8VMyuuGBRUFRrYJKY0khlHR0LuJYJN/qva
l8pvTIPFHaQxUk5dut9JX04AuXCPkiZHfaj5fYnIpEoJWU5DHlcVsVbkQCPvyAXPuQYpeiDls5nE
WA5HRn4YwgbbOOa5gMRYoSuo3COnrkdS9ZpFZ+JYs7HeTzn1HqYuFv3Wpq+RlPciewrjwbsnHDvZ
WfYRuh5hcNp86Zo6glXFVnPpDRJUyvy5tN1tqAEVj8yBRcTynvZuesmpC1oP0J/yInkR8aTeLO7Q
uYVa0JLhBMH/fijEOY3C+LUNRXMxon5nG1fqRYsW6ynqTb44y+eQwGuxCEvb23hF3q06fCzygnFT
E3mBaMr6TvSQwgqDtYCIU3WgHGbDK0PG8uY433cmBBjS0jtEE1kWfkKdNzeuBXehXDx1DsMVH20t
1radCwYtnA5QVefkKGFGwSbsjswxGbL2cf5iVaV2Sez4eTRF9tJ3efTUpOSOYhEOLOAk2ybv8xei
3Mqv2lHpjZHJ8jI0O0jM3g3wUHLlMblk3qvojeYmjUW8TACvkKTOTzxn/Njygcyhg+jw5qo5y3xL
9zCEx0BoRcEInwlUX5EOYVTkEQKssop8CSpzrk/jEtUnozDhZEU8PbEw+aaXOiPh1Gs1v1n/Hcd2
6tN/f9WjNdoVs3MFModThBcaXojTc4rX3em/L5oB9ePuv7+MQM5jWKH/Vq2DwvCQZMjWmFt25Afw
C/99qYkU2KRzRYhVW7F4T2zZn7Bm//+XvAQVXZVRSuKb1sMG5J+m0rEPYYe6B9Dzg1ZZ5EjwX8Fv
zO1TJ3AOu7YhKm79p0ivdbympnigHHhyzGU4jjU9WpTzx9tmqXjQAbM+oC23VKxdovXf/O9XIsO+
iiZadiySj5qdLWkw5E62dwD3s48wlwddu19kal1qmSwPZWt3ga0zvclGgHUj+PqHNnFwaC/l3uRH
5goVKa7uIrpg0Luzy6k/G3PIUaBlDideaCIYSa8VtEPj2Gh8Q7g87eek9rpzCA3+rNVLRyLNuoJD
DLy6wqrH3H2uOr09e1rIdDtucXv890WxXmNZnH4jWryX7jQcll6xrli/FOtvGFEzYNKeeHrm8jIQ
QmrOgJnbhcVO007xOawsY6MJTQQyZUOYejqOjyjVEe+lrIcNo91KDvo7sH8RIXlIlIcuBAYtCmtA
3McXxkA0jHqcBlJrXGgidFdaJ9G0R2U+nI1iGM42YmnQvRwhcq7qrZCU+qp0+jNhIqj7w9jgbtGA
H8n8O9XGadcXXwniAvKLBKgUeECVRUyrZl9dcwCSGo1AK3vBZHEJ7wdGgIDmtBhNRE4orq1PQKfJ
cS8aK3pyRBc9JWmxLdBzX/77O8a6xnlyqQCLfZ0O9rVXtn1tnNS+1iL0SajscPDXoUPG+MxuxKBo
CLA1sZcXTfrEjmPHzpRIpzqXW6UG85mWT9w7evgFqJ+UPE8RrW0WFH4eW5WVmuan+Rj9EHLRp474
9mxC6mHGVfcWgWss4zheUdRYDmM11TnuXWGN30xyzT39TEou1LDHF3rm6tUxbSb2XWdM/bWAw42J
qyWipV8/qu4VnpL7lOjX5MqE2eUyZmuRVeMDUwY6oVWoSsIYx65bwl2r3RY9fld+U0hjhtxYltJg
ByDhaVsGdCSYu/5osZdaRPkuvXqXjcV+ccX05kUIvZEEo5ehrj9iad/ZDvaKmmXV92R8JAMu25Ko
lf99ySGvD+Yc7eG4Edo6a7c5K17hb7RQlKP33sQtzMfq00O1W2Z172bNqtcuB+lPZYO6IUn1HzGT
Nj3Fb0vL1icEHY6KZCPQ9VOfA6qaDMp7q4AzPUXHKp6MY43q4DgY52gucBZwB90NMftmPbXP4dyz
ZpG00qmi9N/X3BR+A/QH0STxPVU95pB7cv1Rs23AQ0yeTBPdiNFcMoQE/Ha42QPyE8d0eAK7kAe4
DVzsDIfR/WGA160q3P4xsyrfiGiyNDvGjRbSdxWyq/dQzd/BcOY7TYT3VkP3GwPyHCXQj9j6q4dm
OiZ9TYiXN8PtzMbHpYteptjSto3bvZvWZO4IKsA0Nz+wFP9i9hiBqEJSWAyYOFfHdaGcw1jSEWTr
95G3c7YLDRKQMgqoZclAlHXCZgU+oTrlUJ8046DSZl2hd912JrXNHyHulTkhehYLg208V/JR7yf9
cZwJ/R2tL6ybBRqAisDsMnLQIUbSlw5kVdJlz6o20RHB6ZUAmVyv6wMSCuzwrgipOpRV7Yz6e6gl
nl32SVWanWvN2oTCMbaZA74fF/iwLzoKwshpDkYV9mdLDOpxwjS7VzXTj8H8YANEvogGCDrpsjCY
iwjHBfQ+gq6qQ+E2Z2xHSDaNdJ9GBP/kbEJcwteZyUcCkJ22/mzQ2neZEY/3SwXMyMmzwMNnj3ED
NVmEk7Zggnx3qZMlv87UTxvi+NwtNOr6SoJYGYc2z9Uq5pr+hQjAN47b8DQi6RhnhAmOzgLfjIaP
XF+KnTFngbFU2baxOUz7jJJigppcE6E7d9FfEcdPJX9CyC30YjxE1jnLZy2w41Yd2CSltnpMnELu
4Ys9mVVztWpj59i8O+nHnEYewNf2d66Qh2r1qPk6zdgdM1d3k+QjUjVthjs5jLsUuNYswoe4GfZD
MembVovKTVEH7sLlG1eZh/VcMh+sWJ2HQ4QA6C49hAGJxglKvDWaJEmWHRKyjeyPTk1X7aXAa8v0
hTkX5gC7/rblk25V3/3EKWUVksALc08C9lMm+i9nNE6ls/wZDsjKuKEDEq7asUHZQp+ZqdfmBBmP
Q9TJmJ4SN/rjo71nu5f5C5vLFNmAKYW3jwBcb3EZMG1nroN+gmxM9zOaMNoKUJhQAlBKctPA4rf+
E35gG6IqRyYw0IujQNgXAmk9q3SfNMgYa3rynjX1Z7dgiy74jvBF7RfDJtSQJKsxB8aq5vdsVCQJ
vHfFHG3DsH/RrFWIjErcSljsSePFHYig68qHrGm+cWS9V6vGve10uoHIDVwro9DP7H9ITlCiENm7
DLvcwbSd10N8oDe/ELm3w8CaA77R7gfHToJG7747BBuMYl0ibcCHhhxSJBb8pqGen0yGJzWq1d0U
TADmUyASvpOPF4Cu+KrV9JRE4hh25J2bjfqxquna5uUtbJJ5h5hrwO/QV2+FBTD2y+A4Dkyn/x6A
UaLvWpXleveWTeVOCwkYqBT0GNslkahndFnT9+ihJHzX6t9rEp02lV6yrphiRGfTPXwFDB29wbec
EAhhI3UR9g5jFPI8UbcsEeNtq3tlIFgnDGTAxVOBNEKVfuJM7LSyjo+RyCmrrq6GhXWrXXy7WMHF
hhE+huq5QY/Luia6jjOAqSa5Vt2tgDgseusmZsTyg3tp02HCpz+9woGGxsAlzG2HItNyGBqT1ssK
pK84tSHbTJHLQMcYNjKacwqfT4LmeZbKH8NWJ6zkxibJMP0zIOH66I1T6Pa4sDp/zr2TKlI8tS0Z
gpUx+2gFD1kDAdGzsndC7eLAXMpPV0OoMAhStXLU1wADyr1r0YuroQ/shYo4HRcqd0N8c1IfucRH
7PcI3Ixcemin7sd0eUnTWvrJkJcoWRrL9+T4MpufGXAZRkbVi5XPpz6S77VhVsw6ylfCiAK7FT/R
M8hdYjZnRPmFwgCOwok0DpcAOt4CRrwyRz6taQEqiG3/LPXcvmebu6otaEpZ7XGIFKgDlBO/cEz6
xdJ0p1m+eAp2+hICjGwMsiQ6nr2A3PJtPwi2vwqQg+Yg3qCVTWIbrRIw05vrMLP1cvHJg7Tu6K+6
NG5dVl0LBmVp7tEyLwSXM4CM0mZLZh+mhEh5vjO2+7FnvOt6bnrWouqUxcsr45pH065XMRP55MgR
/YzmE4Hd8OnpeDg9OFI6uwNYoo+xwxaX3hKlJAa/Njo1WTieaz2KNhSiSpuhktNC4dxq7qoevRO2
r3nN9+MyTU40m2Gnf02zXvMUo22PU1r4sLBN3x7l5+xM6ZasUIimcngcNXxvTIKTk2bW73oyXIUk
o24CIa7IrTnoLvakbJbkZCrjWcestKv45qqOtKDw0zHm58UyJoZgTcCntDXbyEa2w0xG1sBo+62B
fBz6YnFDL/MmK0aasp6oe6IjUE7Pb4rp3XB4WpGMEU+96C96YZVbu4e0qcX0whGRLIambH9xIVci
Yqr9xpZnQU/m252CcoWVY3GWA9z8TyGWGyM+AzdL4pv4KdmuVCqoswB9yJPQrfd1j8jrvpMpUwnr
xx6Gx67AL9WomSBJe2+gKMLKgoyXIPDdEhe8xUmZPcT1dCg796i0QOtq1nlpfm+MpoHpjaVHPryL
nBxLYBsVJ5HYe2F1G1KWOyHMHJbUdHclApwITD5jz3M1VM+mw4LPVf28b7P40xUwXbA83D3DukmP
xHGYPhE4xLyMRDENS22fQoMMY1FP/AyKuRJhaHru7eHoy+9Jk0FiefN+qtCddHpGjNl035dVelF1
fjBxx1ZzMiJDJ9gHxDTfP2kyLmqYBnuuRup45Ga8AtV8dIg/3cQmMPbG+/DIXUNAztGOrtvgSUSN
LEwEg4b2jiKbCjBVPPSmceZ5ws/oqnYHe2xrdcBsFI4VHJXo1QneCvqs3RLXs2xjCWpRQYl1jTOM
L05+zbvZ81xvVyo1+m8CnCQCK3dmFbaYG5UkOFXNqIcSY1XbiQmAVYOUiZJnUnkf7Dn5Kcb/Y+/c
liNFsi79KvMC/AYOOHCrCOKkCIWk1DFvMCmVwjmfj08/H6q2mZSyJtP6fqzNqjurqxQoAHffe6/1
rezM2tMwyplBruvutDP7G71Bm5Jz/m+zW6Qy5zKidCQGt2wUxIXJQvqeRdrOjsRJpP05gLGCT8Xz
oYvQWE5wCwY4PHtocyS7GBsU/JpfxRZDwXbu6HE048agqGcy7xL6kAekJNT4OntUo5QffkmQ2mHU
OBwFya4McpzlwizxLnnVyqVTQ5nk7jAl9SfINNRRBYeWZJ72Tkv8WJI19r7UYJ4Xq2ThlCs5go6R
9bBm4gQU0cB66g7buW1209jYJFDmN610CXuKOLyPg0Sf14aXmslfPv6XbidoNkN4Lmzth74iUmXA
dObPo/0+eUvkEQPXy4wq1GlujDQvAGfX9XmwkbWYNlGb3ZZsLR3xRvvgBiBQUxg4GxiIziMhIcw1
uYxTo0fOI2TSqbEfPUedu6kkVaVAt6ixrT52tNJB/lkxMcq5fGzRcTItrcyrQla1bwRFixjgWUwj
09e8m4/IO5cKnD8ChJI8ekrf5pXGN2ZBI3RK/d3jTH+2Xce5F+4dYuNBJepBV7Z+GanxSQYZThQg
fTaE8ste6hWoE4TI2AXVhdEO5G9VuJS7NBN7U7nag9M3b0NDWieOTnJhiQlSS/PfsHZ29SHJTQ+B
Qz9+FlDWFWDjKtTeTcWhyCQ7qaMdSowGp/qgn4p1ZJrhGhzwtJk5WjBheiVufN2UAdOXZKaFVdt0
SRBfhSKWCJN7opVh8SEGwuGS8JPGMflGt5Fdr0HxaduFd0HRFiMp91Zyag8Wkqx1KAh05pxxCNEX
QvouTIxLLBRGl4GVW2qcYsouKz11V70JA1bvdeHTgn0tpvyp80oX6NXTELjPhg5tHWvAzUThuV6m
/ijjyv3UynGTNgy+e5RYXnvmvSRNQE0cGhkpztWEEDk5UGUcJW1cdLXMZWXK1pVkvd+11ZGULPbT
OUZmOxg/LRAB53YmUI5eImtRc98ml+wPcl3Y8dmMANHgotvKktjOoQovQ1vN67QMAX5TN/cWX8Jg
RBI8THGpUjxSfUpqCuaSh1gXV+M4u1idpm5tGXDAHO9nZ6DgnCcGBVEZLhlIBGHB6dHPIabAoZoo
11FH+/T4vhUZIBQt3tpGfx0PgpLFobdS7DyYyqXNY5enEaWmKIl9BsKLAkNfghtIM6BQkYGcdzym
+1SY02VccWS0kc21k/tWTExjCUKnTwfQbnYftCnbRAqkOMXZug+NR5t5IOKVbtjajn5m3rCeu8FX
zKhw2NMKCFPnbi6sdhM3LrpRwyFEFN6L4ZHVqGXCz2xJ8IRDKIk+0j2YIge5qN3t0tio1okTtTt9
PJaOep5KDFP4EZcApe0cl8dUfWQ4g5gWZfKcpGCm3aH5ZrWZAkLptgePmMxZNqCSNnE7kfJVWdtO
P3YdONFQv1YjE4jJ4aDdWDVRVnQVIWbQXpCtWIeY9nIKXwoDrJDgcGIO08Al2RUa8yhScW07aldG
PPlugUV91PJHym/SaQw8unNyKDMbnoYgHSUezgNJi1sodd86Q/Q+HhGs9QX9edICMEXhlKrVNcR2
MJFz54HAt5bg5hM2/ddJn2+VtA65IdtdNFfHDLoV/nqb4gSfwiZo5ktoJHv6iAJ379Sv7CZmDg7u
N5/5gfBH3+Yy2FiZNhPMi7oH5njeweCqSjT/KvVQQnvTTzpPQAninpStIhVrL71F57uMScxvtYjy
7YCEmFI+tzfmGD+OLSOUotNe6AzEMRYZKz4phzMU6oh1O/Zk+kZQMPIIF0wWxhuErUdZIESsxuk4
LlPPoPfewRxdmnm/n/Bc7aRvTi3AjAoEVRfOb5p3gOXqwnYqLvNMkuY98EgCfOjTLl+POsFR+hxA
WGqrWzs1RkaoSICnhvTX2OJtdxx2iVxemmkZ0ZK5j5aBZpPb2gHnaAPtkTn8oF8GxKh1LrIgcHqe
31cNdDf33ezBqpYEt1Y0/WnDJmJFyJmdI+Iyx1DzoyU8Uwnidz8iVya8eCQp7YuyMA7k2JDjgE0+
7VDRucGzaqZoMwDqzFBcVha7AbIpxJwN+R50f2Xe3dscGvE/MEkjUo+9lDc6du13frriBEgKzShh
irj0VXBpiQv6EduxTRf8RsSIisVzWKqT0RbQjsOdBCK644zEccqWV3ZnMREPEAtW9B+sMH0VCUqY
lGljJ9WEuoAtxzY2y2Rj1TLFAjjLSx4P/AqGC1U2irRuzzf7UKN0QyrvvnQVDKdGCEoZPLm37gC4
ZMhfvNR648h3r9LyrssyhT2KtG+zRrk6QOkKC23BsgPuaiglVAs2z50xCLAQ2qnWHgkLrlFbVZBI
AOx5M9qSoXoxYhfrmAMXXxjEEX/8MQ+m52nCSA5zbVEOJKuIxPY1cVKIV47s65uiYxaYAkpdyzG/
lWeQdFzvRoJ2VJhWAEzyeHBuVYjIr1I1vxlUgEyA5xcVUvCSkuVI1lAmFKhQ1joxbihLsSWC3GOa
rtFpAK++xtRmVVW0iU26I4FDqR5CPJiIcFxnjp0fZKwTeFVxbm00WqC4r1doSmm4slcgFMKALlH3
BegIVkrHmegF+k65VrQuIT1SqyjaVtEuo9e7imdH+YzrEQWxspaIkmlOQt4ONWjISIQKgee60Jj1
26rdOTh7Ze8SaS1tsbbDFtcV9iOrSBzaQz8HW/uRW65zMaAj3C6NpVGy/QVS7b1eDhymY4IiGVEh
OhMIwnh2OgTIeHKSrXtVLXPH3CHmjDYcLZSW849lovuPje+NUs1Z5PkWpd2LNzgW6UZwSeYc/R0E
C0JKFrKd6zA5n7KfKte/TQ7HdTwwD2GsiAgDq3VhZhGn3RpPawP76JQks424CK+Ype2zY27OGIgq
RmAVXq/ZafMNlq4XbwkUdhrkxVmvnVO7PLQWC23tsnlP8Whitp4jFHcoATWdV2OS4/dijB4aC+MP
CuvGhHEO2jxbk0+1yuCH+uCwv4mumhm9PZQdGqLAiTAzSIIEwtil6B+d24C5d0fBk4POw40xvxoe
yhrTGffCbCxQqXGCED29jU174zolmuQEdy+5Bt9mR59XQijUWEQTDZ5Trh1BOmKeFD9Txxp2Wv/K
KimukDDz5q8ANFSrTOcLUS8G+teOzaMJByC2g41ARWMG0se9tuoj188HRvEIBG7ZDB9rga2kcI2f
yei1e4kOY+D8SMFeb7o6PDkJc37OY0foi52fEE59USX1aTTsiDF3QatGdvdjDPhUz6xwF4Xi52BM
ECSbLeahYqR5XBaNd1kxrPOW5b8lPTyIqzcGej7Qe29t0OiKmjHdjvRCrIDBeIxcAaAS1W8IawQ4
BhfI6qAFGvyG2vuuH8WuTKunUWkmAwsibmevocRxXqVVk6a8H0abo1Hybrp6d4GpxUHupm9DpKUb
q5XGahFwDdXiguMYIoA+9pgcV2TdGxQRcALBgefrOTQ3o8kjbOftsPSMuWydGEM7xHPCdKqPCgTI
I92kOYy/OaFATKCx4MYMeziNLQfpCAlVadvTVgwKX0m7ER2O0ZZ3w3PpWobAly4Kw/tJ52mgec2Z
eze1TrYaG+86HIJr5pkW7vR+DawBAfiSjMF8utmH47Whc9L3XA3xDpbiALEqW2D65kT5MU7nCBYh
AzjLFL5lLb09Qqoi9jNdgt0bJBokK/MusrLPdzEI3cS0vY00KWTd4GBXbDTAKMd1CL2U9pp4sEsP
RFY10nqDZbNWGd3qZfuyYAsSnVIjY+zwy0atNxxYInaZYaLaW15WyJvg+PBkOl2f+f2cnWmF7jCC
3RsjfTRNNVd1SM6x28frQui3rsEKUGrNtRsMz86jqvvGR6h2gMfwg1dxESkQqdmTLrOmZY3+fXhi
8c2aBCN18NTSkr+MMuwAiO3eheMdxrG5qtpo3EAxIJjMZkjlIEszS4YEk+47Bqhv6o/7ElLHoRvJ
xRwiJtcjGo65MW7t5oebBum+tNiGUoOWaSS0gLzks+foGlJuGH7oWbjfzKRvsoQzk2uMxwIKONp0
0mFNS9yS+GTz7QE9CcqBmo6YOUfvy7VYy9J56lK8xypAwsIxIewPRUh8B2QXQIic0YlG2g01+XhU
7DhRSI1dWnZpp6HAxxRG8uv0Flf6M8xkdBaueHfpJl5knaNW+ZDfdaKixbw8u1YpYE+pPNpGA5hX
fJas76K5buKi3YuopcluiF1qhc8Zi/BlGDTXjt1VvBnKoyJXE5HFKVOyOfwZyCzZDMJ2DxoQ0R7n
Sh+X7yhMzCdhEeXeKfjjAkVUjhvVbPRt2jCTNqrxLkoQHtJGwceWhSugMPOptOgzxjnvgQyuyhCi
sT503THPpX1By5lj9Xhd1ZZ+WdlQ243LVkTdjUlayNnBxKnjUDxNbcf2ovHI9VbdHcoxhqKeX1ST
bI7KpWuJR/nJnJ/mfjRfqmANeARoOyw63ESs92CEakbwt14qwnPmSlil7ENQXZxDm9OnG9QU7zgm
8Nv4eW9Wz04keKNtMtjhiVFq2fyaRgYxie8FUs7YTyfHHimcvHpaJxJ3lekwogzLHVoa7k3F8CdI
karidTC1tzpHUtNacU8MhwmrxdLjVaJK04c2lFw7OhOVJDV3MSMzkkdvbD1PT2Y6/kzhEW9osjE+
6MmS55YsDOXIu1ahGHaiGo8GoYt7J7rW5PhG06L/xgJM7lRACrI18RBMy7Qpd0fvqjUfh8Z0Lger
fKPihwksmr1WDGQHloVzPUoDdUqjOFfmojvlBRP+jOEJDNY5u2KpGy70CqlGactLvCYN3phyw4N+
x+RUf6m78htvNbcj+qYKPH6g5EgwJsF1DTVTwJHQxEEzQoywiofNY6Vr24zCzokOUjBTKh3xJoGf
Kenu21S4B9NBi2O3M4lkZWWtQnMQl21xJDHQPFbDRGB5kR9MAOvN5G4grTA3jipOz+4CrunifR9N
SEfqjTW1P4IBhXI8qheBgK2nCDUd8wY0HY332r3rizsb1FEAGOqiJccaasXsR2F31nri0K3ph5Az
//oi3rHMxR+71N6j+ZiEnMMFj7Y1PHmRvoSjuz+MJtvwcfTLcjoOU10O8C/ObTxtM0kvwBtIz546
Nl/2SCIkr5Km7fCTsrIG/J111ql79Kc7qxl+dqF5aNjV8XEXwMANfLXToGGcpNfmqq4Bc77Kq+G6
MnAEa4Z9G1XdkePC4ztqp4cI4XeJqLCzKpTMVnAixhwSbsGR37pWiXeflcTFRNZ81wt9V8G3jYlS
Xyma2BBq38bWgR0F3yeClq1zKwACYToJ1Pc2r/5B/P9/ROndn5NejCVghUic/0fUy/VL/pJ9ynf5
+Bf+Ayh1nP+B+bNQ62EL0vyX/Kx/El401/wfbPOmaRikBQohbcCg/4l48RZ0KXIrsl0s6QppgDX9
T8QLP89zBDuTRcyLrUvX+q/wpIBOf4GT2jYiI3o2y1+kJ/AxfYHlknHkQZAeLd8iUoFXigF9awNh
FJxFKlLYdkMo3y2NrWOe6TDhh1OQJqhlzcZcVZ3L7utp7B/yZ9+ZRK72WNVitLOeF+BjRQmj2eWz
NJca0OlTTr+BwD6nOgbKpOmCeKQ7GxaPFfquTpXUjggdV3EbVT7OD2LMxd56dccK6KQGmCnPeAPp
z2lMasQe5ap3oXrytworpyOsKK0jk96pYVkaZaC8+4D1/nJz/y1v4yNQ4//yXD++Mgw7OOswA9rL
l/aZ52rA6uO380w/RLZ8kXnlLYQSKBet/dwhxACezPbRXmmolGBHy41g/VIVasA5aLaNBsKNzIV5
N4oBbwsSKKDMFIg21RecmRXnXOBToKaX7pJflweqSkZ0Dccb5brXFSK1IjR/hrpxR0dz3E2m8WAU
4qdw8zXP1DYhrlJbuqy0ZmMX51WdExFDbAzpXQOyyQk5YQAbaFvJ9gfKgm8Gqi3XmTckIhYh9fIg
u++WjVS6CEuOyW60rlw0/dV4NWeKejH2dnHWW6uyd/V1ipsGysVrE9HTjNjhKU84AX4XTCZ2xdhd
QgUZOGeYOgJ+NPsJJwKy4unOeDG9+SDxGfwFjI50BwjkpJmHSHu1HzjT6iTOODQgOGZap6RxNx0O
fB3reh6CRhz66hZ9QLRDHW/juLyzmb1umhHzI/SUn1K/jkk4KBwoZSnoHhuvf6heEnS8GLC//fmJ
EBCLv7xDwmSkInXL8TwQL18eCLvWswKnFg9EgaueKUSPHV7dwDsDCYNccjWlCVHa8zcNKSkpFShk
KHU1QJYGk71VOZgAK6nrrdYt12MBY6Rwye4bO0iXbUQTH7GOvQyT+/jaSozuGPA3/vI7LO/554da
sj5JweMtMQMtQORfodk5TF7efVjurkY1MzUxBilkKhAyXmgt3gbuuIuyEGJPOuPnHcKbcpg2Y1q9
R6MVrsfpxi7bZYYbo9PHADQtlRzYXx9DUzD0j0PebP58xcbvV8zC5TrShf7sCcNcMOC/RFMVqsSa
OLqtP9H+C6T+nfzM98ZhOGovZmI9f5UamjloLxeEWfpVMXUEplFk/Pk6fr/5RPlYnm4tC7gOYP7z
ZfSlAmFY0TFxB/RjQrpPWVXfIif82wd9/KTPt4hP4pQFzc3GYuZ+CdjJS2JT7RmpbVwgY9Ny5C95
W2QEcX5XdnQa0nxazzZ4H1dUVxGq4JUw2oj2n9pP5sCyEQTrxI1LLPrxhNIil6s/fxXGEjX09Qo9
dgzqdL4OU/9yhWhA8OWXXesv08WpeVYFU3sOMJh6CCVg3slwvUEal+o1L+z8rlpyxIz5ITenn1p0
+Zer0f/tavjKTM/ke/vtziDkkgmIBbodU+TjB98TrfsyVvJpbqHUTMRPsyG1rgcVo2B//z8ngH/Z
JH7fVVkJdOEa0gQIjiP480MRacOg07tv/cScYQu22Ed5hOeVGQoGMl5b+XTE95k0T3/+XONzGNSy
NzEN5WBgCNcG6C2Xp/WXl6IbLZCujlfDGm92xVDRDagewrw4O0YJtqE4Kz+UA2729GzK5u4vn74s
dJ/vP58uLc4tEiI7a+LnT3fkMKD0QR9Lo+zcDd0d7c9jBfl8Io/Ntaw3hEO3gZc/GJo4DeKYyeA6
VuVDFRsnpwT6W1R/uaSPgLovlySE5dkuByqXL+XLnWgYhTk8rrU/GrQ0KCWaxvRNnCj6WH9H+fwd
B8VOtdlRROMZHeIJNsupEzdYy3fLUzwE6A9IYevLOzM6MRnZe7hgVNu9ghm9BZt1TrXxdS7qTcs3
ns8LpLz6y1L3+xJDh+iX3+HLa9U2Gfb1kN/Bsb2DyL1rz2pfudO7v9y+Zan67btydKELk/WUzeDz
7ZNa5o6xmGva1/WDW0y3bjofxKq1yPc28gfG0yR+GG9Wv+DqnbVOiQxC1mrxJRn9azp7hyTU//ZE
/+tFsR8ZvEw0yZzlif/liY7ito2LjvwKi5IZgeh21szThIww4fVqxXgbJ8wgVf40Jc41Mxtiw7u7
qef/K+ttBYhozK+1vnz683f1L086gQOcmXXDEDrP++er0os4zQYEuP4c67ftXDx1pnGibDuDFPD/
/FH/9k5zyCTTgtcbdtbXjY4hmadXdlf7KO6YudfNXYl/HskMRs3ZQRk2RM4urZD2BRXuDvy3BH+7
nDr/ch2/r6euoOJmVbPNxSb35fHwasPAH9/UPpT9a2PahGoXjneePGnudCtV/dpazqFX5tufP1f8
++fiU3JsPhTl++fvutLkLAIabj6hqW9OmX/PtGpcoWw60cB5Au10nsbyTCttHa9nZwJVGMPDoEGQ
CiKeZOUaF7pSM6kq8XsTkQ3Q1A+CtvTfvp/POQ8fa6+gjc23Y7m04c0vr2k3BJpetYhMgtC7Rtrw
GhrlE9qUZEZekTU1zW5dvHWGvA7BPl1A5bmn3xKuMd4iPm9+IAhf52ayNT3nmibi4kHQ/naNyz36
+opbH9uhzraoe18OTYkXFpVQ8O+moLjP6dWZ+i0Uw9NktHelUT4Ii+em04rvNbYu0s3WnlR/WWbM
f1vOoIew7nJkdnl7Pt9PVo+sCxvAV5Ze/KgHYjAHJrg8vDM3q7kZevQE6FOjFbm0ly1CvYBeNelY
h9TLohUuJqDJIWMqvbcv+hjRFKDS1GpgP2jGu0uUOuOVGw5CEiwHIwGrDPBJ1Tpeo+2MPUasEKDE
F7rXmtAHgIBg8R0JLfZ7OzDXf352f1+8yCTRTZuzIb+nYX55ZXQ3d9Rs64ZfDta9pA0PKAL9uOdu
6XkPF/MS/fDnTzSWO/j5DrPzknjCU2Lxzlhfvt1mYAoE+W4JZZLpSpWLaG9+Cc1po5EkzFmEIZKY
h5tM2ONaZI23cYU6EpijgdL5T8von07I9T8f+79+CZC1f7/XrFtcENMMGyeO+LJOxmiykzGxdD9V
/dEpSMxLoN43FHzRYz6FVyBkqdSYiPeDvODWXuTjeJVcZZZ5IUTD0UkH1BN6N9nonu3+pwKsdVFA
18Z/aT/KkNN8Dfo10ZkPxeG2berXtEJxMeTMJaUSqwFBYaZ+ZCRNuFH7pLrxuvfcyzwpCbFvfGsk
WiFkbUChACTB8+4V7biGryipSZUYB7dfySp5UAPd8LKdkArXpxlyWUe8QJ/UkD9jUuPD6//yJjo6
ezCHOE6tS135ddObY8h9hapmX6UdjUVSdo1Rfwg7maxsK9xkGmrACgz7BerEt0xW9k7X0hvkTJBc
Bu+/3YD+uRoXhoJOo4qQnc8vrMpaUDYQ5f1w4T7Q6XopS0QoUdEy0oviw2C0QGBLJO2Gib9nHjrQ
tW77889fynJS+/XBXq7CMiBREUgsljLo81WA1jUycqdmXwQz1NpSvYLs2oZjRdxv8VBY6Lyq+S/v
r/EvH2rS6JEOh1mTwvhLdUc2nwLfkUyk+eb3To0IQCLkNUe6HJn7ELTDVhrRbpLODy2bbrlnvEQ/
jNa9M0cvRTtrTyuv1O6c0LxJDDgcf/5KxNeXne9kKbXMpc6wPPadz9+JDd0vbl0XIlg2nV08P5EX
3qbjN6cOtiU6P+w87sL+J+y8RrQHSAo3Mfw2zdoyrFzpHQEiE0SotHqVc/ai6e1ji6QABccyorKa
Y12a+z9f89ddkkumgmXZdyzdtqBKfb7kkT5Gk0Ny9emZm6sxSdfBGFp7d56eoJM9utEZBfA6B03x
l1P0b+cIPtm19Y9C3UPn4HxZjIFLYz7WIkYlgD3IMM4RuovsCfCumd1gY8a74ib1Ts7GS0uGs1uN
m6yNXrN8eLL6bq1Jl2Gsja+algf1tXuljJB22LT78xf0W53/cZ1MRLlGl3P4xzP5y4m3qyxlD3TK
fM+kDml64EA6Kp/oJuwooInA0yL9MIfN2qyakgMoHdfRPDVlt05BIlP3gysvFUZd9tm/nB/E8qp/
fgmNpYnNf9jYlsr2892jI11DgQdwgsbmfZx046pDvrJuLf1hnAjlHjq45SHme4nxk/2QaVRAEGPR
ZNGWZSreMUCCQY8fuza3/YKPNTLSPTWUSDcW3c8YVvKlLYF5lAGQd5X+7ctdUr9++w2E4VosRYSq
//YUdGll9iBJe7/xO8xP6PJsjZI8R4/gIEAT5FOnEMFXaVDHW3cC2xjN9cmoK+MuSINNL5LUn/EA
r5qorHd6CHlQS4ZLtOtM6uJpnff9sLM9dYOi32/qkuTDOluSQM45u9q+N8s3cgG9fdWmj6TSONs5
A9ueJhqI8RBwDIxdcjGN7Wil49FKC7B+CfCLul7yvEZnHWX0zfVqMtnk+BrjFOmDXunXkw7qv/CG
zkeSNBNzBXg3MplBxbQCkC4V3haEXIc0ITpWuYjXVoKMx4Vw5Y3BjubqISVr80LW9q1u4+ohGQHF
gZU8661xSnXY2Jp6B1ryMHso8ew0f7Pt68Jx65UhMoBF8SsYqFgf003JsEoFxY3j9E/oGlZmbBrH
1jAI1iD44AJbrewwQTaohxDye9dMiSH62pjXmKSs0wm39ZyimxrxpvohIEDc7+lqaAkztHuo3Alg
TawzxNAzpwdzFBw8pI6caPVXUx9vR4Kf12PKlkQk4WXnCW0vTdjswr0qe55VmQhoPkFRn+0WRQwH
iQtBPuo60I3RtzQwexK1F4CAttqIRu1DghIXyydI5szOSCPQF0ZlEfmGwCw28/WD3yHpcnl62g5d
Z9qHiIgjFC6daqJVb9hbr0ER54R59/SXteJrv8fReZApOuhsWJ7z2wagTdUU2503AME17+zQuh8J
aSqc8rutj2jFrLemnm+dWF9TSoST9uMvH/+1nODjpQNPhrg8NknP+lLyzFXsWkla976WdjAOR1xH
OSy8nROiq7vOYl3C+bCLS5K+iNVpS2NTGkh4KVjPf76Sjz7O54WJK3F1ws4NfRmmfVncMziOrpJp
7+NQiaA0+AxD9wR4Efi2nLSbEBukjYhRkbN3I9Phuz75uemae2Pin4dCDKRnbwd1ctvzT6XL49UN
NaE8pGBXZVNcRXVC1CdRo0hjI9AqhcHD42ly7dglOlNssdh1tZ+gIRkFffxgd2yvRPesrFFsP97V
IQM1PptqXMxgxdYbMayk3REu4iqvZ4kmV10ja+iuZLeFAgg7LuzRiOjjNoK4zVAglb4mu/2M0ukG
owSuY/eyKirPL72y2oYO76/VdH+Ldv+XDcliYRcE3C1dTSm/LPocYiavHobeD4wq8K2aZC3Hxk9R
8PjbmR8L953Q72RnFi1WIvFOMqfjW510j8kM/QBSDXDCcQ/DAKXx0A1/afSaNPx/W9Q5/bicxLhK
z+SQ+nlbUlArwoCkJL/SYDwGzWBg0UzFcgrLsa0Oq1qTN2U6qCuz3nkIxA6tJ4dtP03DvR2hDkZG
dhaBOZ4dDlPgbAk2nBERxEayRVjYrEZ9zi5DgtIpoDkicAY0xsq7G1rkoh7C2S1OGdLs6TntCrvd
SBioG1LXawD2i8E4S16iGXMrzUfYlF0BmoD/NrJpLxoTqmAyqVUL771sDc/PFV7PwIPxS03zSt4i
Vc7kqe6qKRc0V9Cmm5zEnYuY+IysA5b3sQX3AItXYdx5fjzBGctmFp0OBQE8n6KoTng6+otMpdOG
5lGwIRmNhybR1o5eDldSEtKiTHUtZwsfM7wnxpgWzApy2Tfpcg8N0LUQKhx/hpCFLZrz0eClW2TN
wVWVWLvQMbdV4LlHhMSMddOBVz72cfEnlGtjdSqKXl+V4yV8GKKa+sxZwcx5UJLTWDIVxCDAU1yV
ZQ9IJRJvGKwW5iO5w+4bhC9zg1qNVAMsaZmIaZr8qOBu30FwA+/fM/FLvLWcYiJ1Pfs0khF4tvEa
+mGGmGzZczPqT6fGRNwpzK4eW9y+waAGfD5N/VBg2mxyMMmFhRVxCoJ+kyD7/vi4uKbezD39TQGC
2KpWN7YT6MlZPbeJPd2AZfpBlsa0dka8OF07EefCbUbugbST3aXZMRyj5g4bjMRLkVRU8XwVWvEj
pq5XGnX5fdrLjZ4210qfWqyryXW/GzkM7LM0HXkS9IZEShC1ddTBXyiQdFnzdFTTWzmV2IigSM9G
4LshLxXWqh9OH1sbpcLL2bUGWAOQBS1tOKOModaVOTEDZL7sIyvEyEU1sqhVpa2nD8albWbpkYFC
vW5qDxN4NL9My3GzGUwbgofTw2aMW99Ej02AjRJHowLOAOgBZ0roHR1gmpGMD4R7+CEzUtLfuJcU
TTyBCuay7T0MDGVnG2UwCmrFoalyVioKvAeYCdMgjzKVt3FhCbSqhR97db7nB0IYZlzhZ207bjNn
bZgWETOJHd1lg9tdIte6jSvnprCn9pnsCD7Pu0JYxOcU7nBLM5vzBXEMnTTvtCS0bpIiPakQkIdu
ZsFRE+DUA1EiBkTme1eXC7EtGdeNcuBhdNlIfiRrqxuSreDUIPLaDHRA7i6wa0PPLpOKUD9CsydC
zmc3uO5RN61q2ZSMASCKyG56JtvFvag7bd5Bp9DPssLU0M3yoE8MJWNTHatC3A4ErD/zjovBo5kV
JPjJYJoiV4vVPpf9c4bBYWej1b4cm2Y7cyQJTJlBtyakh4xxL0zsm2rCKLhUbtwldaO5CIEckD72
wJxfS75FAjXA5PUNjoX5icG9uF0wsbFl3VVj0e+HgACjuYngswncbCxxlLNHlcYovXTjaA24cRt+
jTXeEG+pn+q9rWX//Akp1WMTT8bBbBavCxlCQTiscof2CixwrCAB+yMvyCqZp/R6MODWsBrfIgnY
u8SxwYQYLmMqCczDttxjDN6UWbdXykEYWrKoAr9312WzIDcVDEw0cHlWFVs5pfWuNbkD5TRdpcCs
qzZs0BsUu4+j2EThO8QcBV2rcv2azgFxiL2xE/kWWybViFLggU31vdYULZb2APMuOIVNjKkswMrc
kpkNkEFVZ8fM7q283c09vwjhXsWuJd5ng5MhRIL+4k2TOLb61LEVR1CX4arZy1+sCAwPuKOdqgz7
0nS8zQyZnUAcN9sZZMieKEDlScTCPr1x0LB1MZ9Cpx2vwDqOVyEjgUOQ6KemLQTUIMPYVywY2FEN
8zhl8wOxjQrUHwKKXscDVC42vXToNh9/7AD8EICTlZvRwbefJ2H5XIOFj8gcHRqvu+I8ic8BdtbG
Yn/bhIYLAqe9bIdTG3JAizlWbmeo2qt2wIqreyPbSqI0zO/jagiQC3UllDXREVsZB5W34e6YKc3V
JB+vgVsPxH00koZaeVM54YNrh9E2rWNrr2kaYusZtQ4nn3IF9MzZqBntiKW3zbonKOgKtNIL+9h2
pMKcZWH7JJ2s0FcEJ6LgHUkt5EYeotChLzbU5c+BOzBajrtjJWhrlGOCLB7X2IVrg+aueyxNwYwx
KeVQxwStJkSoRd1vVfmhMO7BedUrREvpKlqO+ZPtfWOHstYFg0pknqNP7x4ziZmTrR61OL276s2V
xv6jQBEYu1N9KWmgs5wzI70v7O1HeZLG1X03kcJBP8bal+3/puk8lltHsiD6RYhAAQW3pQOdHOW1
QUhPErwrFOzX96EmZjfd0d3zSAJV12SeZCpZDqF2+Qah8QKVMd0HEEChb1OtpXj7wFvHtMEG0pYZ
ihWOdNALOY7VPZa8TRrlSCq76DRpMlkkM9WwWyho+u7MwC0/B0N6toL2or1O7EYnwrkhvlsChsEq
cBI4xt71Z/GYOqB8h6XXYYHzkI5qYmV09UdwRY3avgRDvp8HuivVRPJ6Qq+dyBNhkPYDUdBQ9Vnu
9Fs/H89mMv5aXYf7rkR63jqnJnKdVQcQAfpUsLKRrKJHxXXnfjf2Neu+KUl7CEi8wG4J0DmlcwPo
Gu1ab87XhLFFVtHcNGX1ouP50yswM80TWl6CThmzVuCcqwagkRRRmDmBgxqGaUcTDYhAiWrbdAI4
B+w/fHxIg4wSxN1ipmfsbRs4oHI1DNh7lFSvRYRTGeEtM+EHX6BVkSbzHFFGHSOAZd0b3flKnAtz
Ep92TW3tAtUkW7cWYa6oiUCobDP56vglKKxrL+nv0hzYNIl3qNrkggxZfhMjuKKKDg6R1/5YSz8z
iS6HHfUHC6z+MxkIJrY8SklzEhyaGsOT080nz7kmomm5ZRxdbroy3xQVaieEZn2Yp4Tp9LOdHbJs
AUUBPyvwsgtJdq/K9FzIoQiwW1wU+9KApjGa8VvcdeK+cXIrFJE7YV0h16HL3W2eK48U1fc6b+Xe
oisPe/vZJfTw9FgxX35qcyLIe/ibuplLntxF3UlyxIISwLa0vjp5PWXiPeUH13dn4ExPq+EhYk27
A2Z603tG/Tj74ikxXGcDYIDPk5fzvp7lTweN6UCeHVESC1E6ztiTcDFgjv3rtuB8MT8GubKeFJw0
4aaggK/FdtmCkjUneQb2zM6oerg6RQLzBW9UAzd/rLcN5SAEmMgIg/oawKL3uZG257830QIxu0Kh
l3c18N80TMbrpNjGV2GMWcYHvEpDku6xlq+ZATLRqJPj3yzC0/wzuHX1Ro39ZYqXxzqR+Q770F0b
EQ4G13tnWWJdEYZy9mLs50TmGIcpceeTr1xe3jw6Vn0R6mFumLSylG38nJhdHeAZj0hA77vsDL7N
PliF9FemcpMz6zc2nP14N9UN/RLc0Brn970141fNK1CyI7CpkNlfcDO4aXBuVYOLIYUD6hk/jdJ8
vhK9mUrRCTSyh86Y4SQNkmvsD4VInKf7DEFDlN/FZmTvuX/9DRQ8ta8ccnzBp+e5o3ZjckXKjsG7
MeKnNJQsSZj8aGUPzsgs7HAJ4mMPpNBqgwz+ZTJz6NUvkynj82LguHHiBR2i3wN8GuYjYuhym3iw
TqkJGQW0RrQPfEU6OUlNvG10HU2z7Swp72qj2LdlteW7c8/oQ/2boEvfpzbJCNuL3DDznEvChuuA
fQ4h4NhzDRgMihVDcoA4Li74JRWM4F0urry//D0BGJz30axfYJB9iXj4wAAKV/o6rSmk+2inF1Lq
WSpdTfK1ly3rMYYUxILROtvuPb2fYqRaJLug/Irt2H2YJWhUm75FYLJHoZq/2GlWn0CaJYEZPCYy
A8Y99ncumo3d0lkHMUXPLTyaDbwpufr7IwVNbGxYxH7nC99glYr24Dn2/qVJO+cmsXW0TmemJqPm
5TAyEmn+7k6/KsTBXspo07fhooz4MLtVi4Fdxad06d+NGiD7UDHOMKvyNTZYn7kDbnnRLfHOS0Ch
F9mgdrXywgZqSEc5h27DQSKUPRqC7zKJ7WkPF/zozcN4MjDR7eONTmx1bPqyJ3mIcZwp8U26Huek
kVjbSZu7aB6btwL7e6TOIxsa/I5jDTlPvBSld0oyP3iYx/LQZkQWklOTruc2gQI9ejfYs9KHSlU3
BPHN2xFo+GroUsp017IfugqZRzFXmxHAE/bmZM9bZT7EZuwcfSN6m5uMNOLEfkHMShW5wDBta0bf
AwA96RyNJv4XXaODLWWTWGlkMOdjTOJD0J7QbH0CUM9D7Yyf0mx9SI5dDpzC49M7DCSNzA+Z/OJo
c24HR2fnLiVY0RXVk2EtpyecimrXBATSLxVugzK+kWidNPr/3VI1H4NSJqZuswst/1oyB+kjg5+v
DP8OxlH/hnDVD9e+M2VNenQpYBCBlmXalP9zUQeTV8KjhyH7uajnK0t59B66MTnwDE677koLcabJ
u0zPTFWtY5VQr3quAJIPSpedNsmTFkBBDQ86j6edwUGLWXHBBlMCsQRlR2pIl/ErZfZ8P/SQDaPU
vI0CfVGLouLM8C76zU/L0o/Eg7ee/L5DkHYXX5Fg04PGA9eq7xeyS0YwJEdRA3ZemHSs4OS8xRhO
MA0DfM67l8pqkhASMwqh5YGz4cjVYK5wY5DwbNbJNiuGdZYAkp6WR7sCAGR7KDTn2hzhlWFvN4UL
QwnVk992c2hb/V4AmYeqRLjdlFgHzzDpud30uyn1p0zmBCMQai0h9COda7eyBayOAg6g5ZkfPkgO
Bi/ObeATMlYkAaraYfgoBFWU64qjMHOE1iWqAlUbe7+XD0MAwpd0DbkiT/52MicQdNMX2IHHbsDo
nb2nc020dDBS87vkPESFfhhSbhkxa8DUrQi9zMAqJL4K7fOtlOU+Y35A4Zy9uwk09MnDIx8IqAVo
4ldNy6fhGsUIOeM0kuOO9C1FfrwPHEgHL3NrzpA/fULrWwcPy3IlunX1jp3ZlVKC8dvHCl9buAtb
r3B3S9G/VdhpKcTBZmdm8WwBnllpZDS9+6776c2v++o+29lNDT0g7vvQ69Vn14p5i6udYG6/Dw75
ED+X07hryJ/Dc5sSBTWJ49KY6SnxExjk9h92vNsspveBiQrvmIVNs3cU7Bit3r0ImIGtTeMKZC5O
qZoOBDa965oGJ+7Svd1A9BkV2YLDZIFhYWgHoEFtCWTiDARxaiu/2YKsLmBUnlUNG2YgP0co2yUG
fJulDHAGuefOrXaKgeTOxcnIhXixB6HDa7iln8HdjpL5qVh+0IqnD8QzbCZE7byf9Q4xKmdRxEUN
WBpNOkA0lyp9MxYdwasRdIuowCRbZMGm0vomT+0mjCoT5oA3X5ZehcAELrTDHxXGSfIuN/Crb9vJ
3JtXrQCJwrVZh43I7xzl39DnQxDyz4WdPlvYQKkLGbCRlDOTcrCrJ+pJK3A4z4fxpZLZJbZY2yKh
5S1qNQPnNL5ncfpuaKcmurf5cAGV7UlzFTWoeC8vCG5wOBUidm5SfxtSn5KFkxCmUL6iz3lROXVC
5hJOjBiDAeTI+Jb5RgQyeafS9n5MdLCtYWTCQMwmNlXuD7aq5qRODu6Dh7qUb0XOs9RF0zHyF+8+
ojB3SWPeBm3ib+vJjXaTBlqRagpVNmYrHZtqzYEd4XVW5zqxiQUB9XI/EEVXdeT8oTp5Jc+0Dd3x
aW4XsVctVYPRRhjQueIP5YQWCFTzdJ+z2uHqWs6GGSTbkjE7Zijr1mjyeNss5NPN0BK7vsk3nYsN
Kp6OoGdP8J8xe7NsFmHntsmhtPoIiLpigLocnag2iVRSVjgE6Wb0zD6UBk78gQhVJYxvGUc/UlQD
/lNgOLrwviF/gE7z8sd5mDdT/Gz68RtZqqx8SIbYClX/ygRrfXQ/YSEb2uAcezCp7UkT8FG7H4xm
FmAT+bOO5F4Gmllx2W6nDhdiXc7Fxrdr3IyAFqXiVkj0UD5Zsf3Pw7MtnM6CvUQPUl4LWTc3vw7Z
xN8n6StvmcgmXbZ32SbjoYDYNFLd4F9/IeeVXV1U3/S9oJvL0Spgcg52dp7tsCJtid0cX5YILyQb
71dmXAEQsuJncuHZBJrLSAvJERKBG+Jm9EOyZHGNyixex/g97+RU7mgTMQCqIHke8nncqnb8cdjQ
wTox510iQZMsLvPjlCUIKxoSkxrChJueMbyR/kKhCfsGk2aF8yP36l9jQEZBQupAp6Vl0QG+skh+
THuAOjBEGNYltxkueont8JU2FQo0XojKmFmnVEtYt+5w6+DHwVwrZvOrt3NieBIqKA8q9GkYv5nM
12C415b0KYy4gQerxIqvJ55kktLSHsJXy/bPAacYaQ+dgPLIKpoA6ZS1Efqy0UdfjO9/G20jYAYV
JOArY0Kd/iryhql7yNwKO1Ie3QY0qsdyIPHDdMcPm7QxLAikrzG9T8o5Bd0AKyzmBVwlynkI5mXV
VfjIoW+Sul6XgOf60CkG2GvNoaw4+eCe0PgyiHCJrOWw5YqwfXYQyQWWhssyuqlTIq2asdykOcHb
HFUtHI3Vgg6abW7L3wZEMDKJ2iKC46f98JtYbZbUOnqKTURTNjVarfhZKL5WSZcK2cleKx4YpkA5
bINpp/rHTAGEQtKfsOcU90ktv2Nm1vBs78F4kWLpEegy4bS1XfafLZ+GaAfSQWfGI5HziUehpDEf
361gzztIqHgxI0apJp/KuSAZD/MvHpoiQaZtmFKttIb9k7jNs2TVf7RNtJtlnz9xW9yrzExZp+H2
nW1jy4k9bVHi0UnqmHXe5IaDMs9A2k5w5+kn9W/VtXyDqmSUngJNdCAHETrvsRYwd32e11vBvI8F
O5g+i4ZHlD7efkmMFr5/HDrgbNEDYZSbr4NdRslFatFR6Q9g/uS1mg4/CLwdLi7vS9idt43jpzyq
yp0TYM3F2nGSddfuCoeCx+wxqtjKTrZFw1wl1WfXDNutKhFWZzUIgKpzcLQV0CgXfHlJb207UI6s
cfDvO/wBrFhSTg9DSLrQG0iraZuVxaWEvUh0aFYAFEUvjJzt0EGqdBHPhYYli1NfP3WqrUlwxWH1
OTuWca7T/CTHYTha8r6AxpYdYqW7Z3XNZeuBRreRsxmjQD0MqkKHOdBoXDOpB49fh/62OSxwRbxC
M/2rKFZ9zrXeAs7Mfngz2OI0FcaHSE1nj9TzM8PszKaA1bqdPHppZh5s0J/ajmcCvQGejTX/NnZu
3dhnP0V6E4/+N6luM51llIS+VzuflmPne/j9EKTqtzYfgTPMDHaMtKBoqgl7E6MAqgbKVC3xS1Q2
d3kVubsrylvEzck0Rh/hQ6bYSpME7S73hoe2La7JqgwIJdxDBHuebDYbKPPFuh/0IR17cjzrINvk
2Ok23ODfZIZTmXLEjXSmzM4V+c/6NqnLensdGszC9s+LeOsZqO/ygjhr4pDAD4Ka6Hxdn4ZfeDVb
gQbysax5lwCSyFVu2Rb8eGQ0rYy/JX9u8Icn1zT2FjdYSBqbtdJpaSO/5r8j6yXeitp+akgjhkaO
BtrmK2p7meyUFxW7tPsgkwzCmbsu05FLGntlHxePkOnadTcBPPa8/mDzVPhoMhQZaoDqmWY1bvZs
QeyTJV4i6sv1Un736eRTjKKLOsdm0OwXTWhz0u5nw/uWZf07mVjANB0vaTCbfqq7tcOUeuXVB59z
eDO3Y7Wzk/pSFxmdenydnkdfWvE6DaBHNzFZEmuXDdIheCiz65aGWK4by0otaghiXzqBtt6saBKu
eKstDL0yzCdKbyYQpJA0FWIk9n1MDtNxRSp0dZhc+gA8Aly0gh+2wloHrx/og8QMu248byQYXeP/
aMYKLv2nXMbo4UqL6hszOGgDOAzbq7vaNOqVlWqbWTKjqcCvjd1wzd/pHCGP2hCECIPnsIP6Vhgm
NVncmFc5Sb9Ociu+x5cF78b2T64RbZshNU5IVW6cSGwHY34tWv4AasJW62R4u8gmgETmo2ZueyMN
BwBenHXkyUMqJsHiBfwH4fOoA1YJUIJtmYHjHgx3by6W+WRZwwsdfhf3zkPP0x6VggewZhwfteCc
gmSOsA1Eeg8ATW7NMpNry7TVLnMoETm/ANMwj1qxhYMCSADtSgP+oViQpBDFKVdRmspt1iBlwZNx
aqiWfbgNt8VA2S6F3NWir5/nkWGc6kg+amvOmrR4ZB+fnX3YoJT0m0SayWPrxO9/p0VhwaHzIp8E
7D7dmx5+17h87zpPPcZw2QwRHArVTPdpgg5u8usaxWsCYXFW8yqB1DN6icXuMmY5ziqIUVa6LWOk
EJ1HEpkgMEFmHd0LXkU+MrGffnFMCTByslHe9SrZGuS18+9h1wS+yxP5p9Mo+isflEenagv43ran
d+acPQzm50DY/ezYTBFjFq7etLecKgiJC3/V2fKSBHV9oHT7lGJMKPnFoYEusWbgzOtjpjfVUCUH
TP9iJYTS19njrhCpdz/P5TO/KLxkp6fjhmk8mvl7k6XX373FiGuJbAPxz76SkfWmmw1zXWVFdor+
N0IjQ64aEnmHIE1z40Nb52IqDob70XAF3tlxTJPttM6tEafwWDi36XHm72Iuf/OZjsduzTs9Nf6N
45PkRynLYicAyXHtBxIoPt6kk5NZyU9fxmsjA2kA2Vrtuw6dwhgPYlN1QAdj6ig4G8b6LrdGcsnd
5Q1ukD97FiHFnbjFHZaGFTGheubhEEllkPg0h9HMhzPbpF5lSp4JE+D8zvzniqlcqHrKrghkCSF2
YE3pbunGXQ1cU49rfASUoROYQZHN/bbICWyyScNpQfimPdcS2Z8bHZpupXdC+SHbierOaDKe3qq5
7QkipfF2wX7kP1WLTssf09coVZcrnWPWRIqwOX+/hp7nFYC1PDJQ6SmGx1GfvQLbftXSOc0VAVUk
te/SYcLCDR/ZnfNkl8St2LpQSUoIGEuaP+FLIobNdX+nxjVWYw8SQ2XPsWw/WockvSJ9NZkCcoHi
Wy9jFq4uH7eLp0dRk9s6Q3cH/CI/h0a+yda7mVr7SxfFaWnQp2f9lWjUse7IQG8ydCEI3XV2nOT2
qirsx8Yjpicpu3/c08hCQPCigYRxChYThialoemdosC7lKXzq7yUFAhCAnInOSN+vu0HFrMFYhFN
TwJJX93VHpUhs2xRpHvu3WCTOGRsV8QD2UzMVoZ1GEtxaeL8sRq5Uc3K+9asvasBmaXlkTtR5MgI
NCIL0s1Xtkv31CAuJ8yKRaW0kn2r+q3tkcxE2fQUC7nVk/fbusmrqfhnBxtUsbSa/lj4E28oz7fJ
bzW6HVF+MXGWXXmXlKDRpFN8+U13DizMBkl3Mq1rOC0Yf76i69aruMEVdkl7wasOTCB01ZvdF+6N
ruhCdSI2U36Nyg2Kfmc2gblBFhVOlDY2u7gVumASjHx2mUyx7mBHMaEkxRKsaIy4bA7jgqjUhrSa
RGd3nRVckrSGNsxygkSgdlNmgL5mY1CgH/d2qtuNIG131TTZnbwmf/y5500DLGzT2nrDooOdBet+
Rl93k/OcaAA8QqJIcGwgtAb7ogIjXmvzkjrUNxId+DKn+6Caz0KAYCPKtahQgcBPryi9xwzrr61Q
8yTACMTQHpsBq78BIG4VM+IWrPPXpUExYsLC2hAgtcZefKUQlNC6pOIUJ+CejFRGUkXsMXFq8nYb
9cVrr6hTAbxtr/9/NMAQZP5iwXlTzQg1VDx3byOVV+eCXnESLBbxkMBGryKTwDY+5eKT4G6y+BW8
6lQxYgMjZ1qxaXBWGSTfKV/P9hOzJI9RFvufTI4mp3FwTmnYAfDSQzPbkdPSryeYWXBSlGYaSt70
OBCoYYz6IKzqogR0JLIBBt4AwwRLFCPrY1JKGpCet0UlkKO8OLbgpAOfmbu/qTIuLVYNJJ0z8+OW
rAtV/EAJclf2ZdKVx0qjeDMw5a7oL5AaxKSvutRasYZdNp9z2q6doer3SkzrxLEfDXi+VRbmcb/t
0sXamQGm3OYk2Ko3hfkDmInGHbT7Cq0DPu9yuJDd9+NBeJ3iaj8IT60gMf9zr5gsBRSLNN4i40id
HE6OBVGRLFqmR24GDYK0MyBMtNaoXcZnjFmPTtLeVpjPCP5AZqbn9Ia0H8qwuTouVW1tnVzdp32N
lqccmRJfJzXLcu/Rlq98puJCfoAAXSOhbTJ9C1ToNsOABXSJFimiDRNLjjs02Sdlc1NFNCxEt279
mQxYsH43vrP0h4lhZNYKWmuHVY5XcZj5b3WPMotUo1AWtF0WI4++QVfEGqO+yxIXZmuVtJz04zGb
i5tssYGNNvZn3g3xoc9wPNgI8hsM8i5LMJFVJoebla8bh0CzvNsbheSVqXjUi2r47ppnv2S/BckE
JlpqShQD8EGL3gQfvyTzIQGA6SORCwzyQ/Jguc2FEW1SKr0ZbCsvMXJtVFhbuAq36CPzvQEkg5fY
oTXu00eLKm/bwQFcFy1OLJlWu9yiSMc/6DFinaHnUqsqPoPKOD3ZoK6pxT6KbihWHDhc1KN6K9vh
869+aFjX1uztWhPVdlBg8qlhx/DyFl5oa9faOw2dTy6A1FtkioLam8dvn7t7HvIH9GiUEnb74xrC
fvO6a0S4ToYnzH1wj715gWmLrbOjPFHwJ9edB6Ior9v3qvXgPSPc3alc3zqJcw9r66bqaFsiVFJr
tCmoFhzKfmsEWl/If76rP1Dff9HWK5I0h7WcE5giM92wR/go5/hZR9lXUcfLzoVTAMdvS+KHXDU9
umr2wnvOkos5Tnvf7Z50nlGsCr7Wa1r5QpxCx8/rsYUex+ZO5/KjarO9Jo886Ns9YV/HOPLgRgbO
vSfrfYMu/NrBdzuCD6g+G0ZjKSFa/r/E5oIJkFKZnUC44DXOGmlvGMUmSQ5q7Hj4EDU2ZVjJltEK
sTYNX8OWiNhXC/pN44lNlHfHmDcXMQ6L4uxjyIOHsa1e2qlZu+ZbJ9wndd3+x7K72AHSKHAyINWs
klsBvTge/gi47Xx2WS2DQ7xO89FtlO7D2EEU7gkNLmNWyU30JeMc8HK6GUpOzp6CrJk5RbjXNnJU
z5lJr7i05q1h5e5+YgGKVB89Dqvfo9EVqHes/pmE3fvWmN+6od+5yS7je1wRwfFdS5M2z/00GBaO
c7BzBj+94mlYrDbWTQRocsViysR3TT1PPAGyaHiwn1MJ43goN3PzKFoiMWz9kXTiGTLvSzMbN9XC
1na2z0tGsIwfxPuywxpA40JHf4UASgBYBOtkvp1tCFo8N6YIK7tDJzhZv20xdlt7tP1lLQlyxoQX
4KpgCqhB2uwHbbFs8tKoPLpV8f//SakPxPXvrxn7EWEykmFjkeq2m1CWrKxaQNMRiM/K4+w2FFyi
fDJjKBC5W//YhOWtlA81zobKZSWDvZFV5G0S+1qZjt9Istv3YUrQS6QGzVmyD5BuXOiMCUT16NNF
OdxVDATZjxn+kWQzNMVoVxwE44OvyqMxgFQZKOzXKnHLkx20G6/RRIXEML9iAUhamfWXDasj0Jxr
wdwb645xt98uDwGhNswgSVwrJEpFj07GFw7E5KEbQhCAYBATApyq0SFJMCkeIH+ygLfRwYgE0YiQ
tEx/f49/0XYsjq1GD+ds2VZQrFY4N2amnxM/l250iMpXr4K8uosKotc8RBTUnrBwM5+peerlCDBJ
w7CHkr+ckGJaGMHrGmadUS9s6B3SCRFNCF2GrIxVb99P8S/Ifoad2hLbas6bmyKsJZhOPUTggfJ/
Xoly1OEDLP5wjuqOaGF/STdWn7yiZ85J/0qBX2Y0MI5nkkxDai3MQ9yjCMpB7ZZbE0SVDQVvLdCP
wBianlox8dClKXkzfkgMDUDPLiDtqRD3dvNjoTLFRLIETYdZyT2l/ZLtimDeof9qj3KHbuYpQdt2
1mWPsCYZzJ2FEHrRAZMStSBFVl+JckMH0vmp6uIjLrn3PKZaaRCjYYc0N42BGabC+INZnqguScnj
4Kq2rOnHdkR0pwI7XtkNDt0ob5/YWT/3Y21s0aRgxJuiCwML2qy+/pfk6peEpy9vgHyl+zw0eTvX
ZaDIGf6L20FTPXSYyzud6AeMgCzyLPkzZC6jWOeU17x90ml2cTX7t9Xy5nbRsvWD9C3J8Q1Mk0Pu
Kvu5dHEIhbBavDLpL734cGW3RFuR2xZvYHB05MjyFrPpiBQW01bx1qYjD6XfDHujMv0bwntDzPv2
cRyt+3YIgn2XjPMG2wjJlexsAOfV426Q4psn8JqGeDVXMDoPJZsJJltHa5mReAYJQkcSVNek2XCh
DMAbPMeY1iZIEVLvmE6ZC3Zt7EYIIOLjzLYnTHCaacY0w5S59FVFv10I3ZutQhxNcXBIf9wm7CVC
22RPTax9GaLcZT4R35S1624M5dymDrTNJPV/ZguyIKdQuikZgEv+8JkQ/ygFRr74jWl5zp0T3KR1
F90OzRVQWZ2sgnLaSaA0zpRWp85mY0E4V0kVVDwwn3Fo3kRhHeZMPjUs6JpxqB4zDI8Pk+YfGqlV
qcpdkPvZL1k2+cHpU4LFk2g+tgnfq35BEThvmgxtf+kUvwXTUQfS/M4EfUUkcM2DK2tyQNT8L/Ka
L6vz3XUlSOOphI8+6xrPABNz5XeoIosANjMoNX4BzIXN4Hx2CEbS1CFdQTHZw1kgmFPMN24K8XpA
pQvPOP204+qjaKKLJXCtBQYZI3mkskcVcDpO2voUHgX93ErEcpKoqMxLftBskxewJA+CxJpNT9nb
d92e2GDNtlFrFvksstJYJTtpqJ2DqQd9ynCm/9h4kJSqKd6z/L5ptU0Um+DwXiSgVt1+zQ4fy4Dh
KtCRba9Se9u9NKP6rqOxYJxMMZsycVOsP6bhFFOHrjMSVjY1y+XR8V/yodRbpQhwUm5/7m1U11XK
wFFTeKYTN2zWtBvb1FVoTp+swplK1xSWs2AYlLn/Rr5lQeDGPDoiZAWi2SFgQ8/7HpXbAlcmTq76
9SeUs/m29nS/Dozpkjg73JB0OgS0ggTbZHNCvrTFL+IUdcboHdvM2LncM5JUbd0vIUp6HEXoYxvJ
PzonyXicFzETXML+n3EIjr+xsDeTZzKUQgu7XPuhlNDy3dS+ooRAvWfvOgwU5lLdOnHzzzNbZBjy
pF04or24BsMU6iZfIAKPGEjGyTM45sabgtE2KfEkanU+nyCIn9nzrbIsIYyJH2SK20NdXQdmpffj
dzxnV62l5kJnopprVKft7VBb+SptM8bksfqE2n/ERFdsZcH/D8Nf6k0QDVuzC8KJoqmJt2pnLka6
LbRxN/eIB+I63raEFa9Tp7vnc+JYdE5lTg1oQqejHO+ZFU2SKQQL0G0+xd9mQPJ55w8b10x/XdEc
HL5Wj9IZYw0J5GM3spSRwadmvsaMHHMC86p2xIUQ92ziTDf/6X232VQlaaDFuCAhbO/n3GFbXcbF
dhynuy6a/zW1YxzaoBbc5QhRMseUO5UN3XpI/JWHeMljR7qOo/mZTO32xh8BzjPuLU5q9Lh74/E4
OtN9VmMwkbE698t3EsMqN2sCT4MZSnHv5Ocxn1ERlES35JEwsdbTAopqLa8b+CgGPS6qkSefaSkx
BZx7M205o94ldFr+uyVB3xQ/6tcZvBPxDuKIEhlqc2w+GnaPTSVnB2X6ETOeYLoolzRkXZrBQ9/h
1I0XOz5Wc93tOpCAf0K1NIrGx7auhiMCiJJTI22q+GbkBF0cNs/goO+yCDCdTLthh7z4PcODTxwX
uum5+CZ1hDwWJrRIPBI8lL1+sBx0JAp1j1YMPCzCtTdisIjq8h8Ww8FYIZEAR9V3OjyyqgFcCFpH
M7gjBQ2VF3GtYuVTTHZz8WV306FgDWKcIcO/W94jOrRXpnoDUGzxasjr1NztUIJJh18G28JVI/mn
25Yz+UnmdBI+sDgmiwpcHUs8xC4wGvEuzBYJJQYJck3ZApXmyu0wSLmZ/UDAFvVN0Z2HnqEL/csa
rj9RVZ2DVIb3Pst/O6PdO5Bir7mpzTqZ4n89y02vLd9LER8XKtZoBAFs3o1H4ZY3uUvMUd8OD1NQ
n1uY7WjV0q80my5Yvk64JV9c33jNseOAVopNFxfAcMpLwphi8aQM9bNpWoxFY7t819yW6+4EYlHt
DBIgYGl0XxOtksx/Y3/pVmyQYsJVGI45IxIXlHKd8dQH72nSfnlC/5tj9c+czKOEWi/tiWcDpnjZ
wAwYSKtLByt0LGxaf6yMEmncsjD7gWJPhEFtPOfwQytfrNCUhUNhngZgzWho8n/SihC79j9wLqDW
46ewWHrFxTEelydL6jcgqKx02B/VkuQmS5IfdLX/UkfQ0s3JvHGce9/5ThkGeWXzbFoElmBLeBCx
xxdjfoET4Wxo1NuUOhfJ6EEv/rJJuAs3icAD1DEOvA0YqtPupG4ZJnY2EpDWZqHHY8+caCIjaBou
SwGj7vrtGwMXS8wvjSslWxNw5oRVhP0XtA8kDL2xFONiHG/pjghdqpUo2VNLxIr6PEaVGKbV/AIz
4rbNUrW3XcR9Lqp/el+U5WOR3S1kr58cNV5yoLG3U1cdBwv9Q+oZh0FZ30QSJjtnbNil2TWF+jgR
x+KwxHLQKpXxsrEnnlbfdy9cPPiTKv+xnatyT1JRTKVNrIPdt6xaGtTKsP//zBtGdoVmklbSVb57
wMDF7E+RFJAPi7cxSpB8etKPMrbXUOhJ60E+1TDBvpBoiUjgKsCZjOBHkIsVspiOsGUhvcArt53G
Kua+YshyXXVkAx/RZwFZi07sKwD5a3bfBhgXMwmfRZr4e/0fZWe2GzmSbdlfadQ7C8aZBnT1g8+z
ax7ihVCEFKRxnqevv4vKwu1MZXVEXyAzEUopJDmdNDt2zt5rz0r+bFB8MamkKwOZ30Z6gbXWpPpu
0K9b1kQ8sZgkERlYtFDIwqCU9hl8eIa6G4uw22X5RBuSRCWti7S1pHe1KhCbknal9p9LTV/MQTW8
l4vW5qCvODYdqReJMg1JjjvYBkOJqKrdDUmpOFe0vuZe8Dal5hJryXloLH/EXbLxovTN10COkEkQ
L8UwaeuatvrS09myW0v1ez1B39ZXw9Kq5MhTHtOXicFny1AC7M4sY9305kPC0G7htYpkOR6IdaEN
zKywuRkuebeulpGxS4fZHepH36SHp5iGrvXBOk4B0plfG6WtvxMcZoQY8hbHdcQMgfqrVZYoRow8
grgjsgc62vPGwezz+4TtedG7wTef1Alluydf9+7TNAN17aiPIbWwpVa4GOkQPkZJfKFtspn/9TVW
k2R6LrTKOVdz6GVA/HSr/DtaTvuK9EEHwfu6q0nA7Cv1va0A9yP/0nCfcIwjnchZ0/9w5tmQZamO
5/8GDYW9AJ30CFo+P9RMuBexysJty+LNd7KXMBji38BBPuFcf/WPE3KK742OrYnVSv9yWSxU2n5v
zlo20lh2SZ5V6OYLzj/5tkb2kJIDN9l9sLJRA0hI6zS9qX/TJt10bvJcODl3Rk6rPwfT60A5V0NY
LIktDhN1W7nGt14jVCxEdEcPE8YX0guAfuC18ESZMNJpxzs/48L6YdkCRU+UcD5792buQYbNUsvr
7OgXAHK7avvr++EroWpG+kBQRYkgLV62/sXBb4qsDCbsC+vWci46yW4LjpFvbeJhrkLBtChrfodf
/0gc+X+zazNJNEFYz359x3NmRsefCCeuPWkkaDJCCdq7tCo+OoFpciwfWdV7YqjwYqHE1erurvKN
jMawcUwSipYhS43NkGIyoCmgASFeWIbH0piqlWYrJp/poRNEUwlBNq/xoZVOvXKz6AzBCWeDVZEl
LboT1SKppIl5VUmwTsig2DSuOdzl4bRtJpZgUaIhDOLvQVxsbcmMmOqYVPbxBc/Uq5EyTRyp7BbC
JTtBTpyoBYh8GrpVCfoXr7tf6RiIBn1Y2Y3/5CfFafBkegrKR6Bm7qL0zHt4gpip5AaaFZk1Xdgy
wi/umDXJRRyf4sy8LT332MIpW1bP6GPqtS/RNI0DTQ9KkJAb4j1ihosbBds1bisq0oaMpEH7Rjcg
MgoGlDm9Ece/lql5lBHIENopHakf7dXttcsstQLVGu9zY7CRkzju6eKT4/TkVGdGCoSTO4S/1Hm0
S5XOCSbPXjUbV3bWCu+oWc9DUnO+pnkpvYEkz4QLb40wXcbmDQFp/VhVp1/fM39jLLs2DFe6F1Jn
TIo78cstI8ccCGRf5mwTyOiHzCJcOH4mRi5nwhc2C8/ADKbcbmVY4y29nHhPtWzAwCkfx2gVkaiy
af1hR6BygIQSf1FSN69ubP7oVLqe+sHaO0yQl6E2EQcwDWtRhPlvOFp/I88AzTEMaQCSMpgveV9e
Ash/USi63Gt7PqYIlIylVR77gvIIg/a9rZXQO8J8/3nl/kfU/rP6UdE7+9n87/mv/ciLsVJB2Hwi
7f/vR9uP/PKWftS//KKHPOWfr1/yl29b/5/PTwcf+eqtefvLB+usATB3235U491H3SZ//Ar//sr/
30/+r4/P7/LwO2o/rLn/ZvbOv8m//978Gv/1j22rso83Ko+6fmv/8e9P7d//9Q8Atnz4Vjf/+gfD
kH86Jgw2WPsGBDvPBb/yb3i/7vyTpZMWFrelp+v2jOZCMduEfAfjnw5wpBnRDyAJSCjfsM7bz0+J
f8r5u0nMBy79R+n9j+D986b0p00L+STlsAOWTed3hMn0BXvRKl1iRaOibiSmregdleZ4rWj5T7nx
TkuMWSzxWwev/eaNBr7iuDwx3uq3IKGLFbJQtelKDReudOttEQWvje6WW6utnZUxIUchVP2QtC35
WXHr0axoCIUaqujoEKu7adORSqHL6aYLpXYWRKJrqBOhjBJiH4Kr3U2B3KHHupthLFqr35TtGzke
3dUlKsr2iQU07WFOB87SP275/zd18MuTNl8XSwf3a3N1LN0gIuEv+0tc2ZnGcOdKlzTaQD1HwZ8i
yQadyvHH3hrGuRyCblWyu9MpLm47zHEmbYkVZmx8jAQDIpbz9E2eOema8YNOT8iK9szoN24xtSe7
EO9I17MTRe9b3uHH8DHZHDRPPybSQHLrd9GJzHIa35OJ6nxbjXTQo9HgLBO6yRbH+i52sxhdbTnc
+N53lv6l4qCwIKYelF7bQwNQ9MHVfIihYY40FUdI4dXFVWJm2JiyO1U1jhFM7BBu5IeGI+YQVeCe
hFs+A50nwr3lgNL8jiBqfdm7P6+tQdFAtWBbHuvZX6+tUcYe42WN7SLIt/1MOk/zSzBpWwv92N4e
TKCF1RCvVPlUt+ZaqyPzWXPEg1tTKCIUuB8E6pE51klPQnMx2Ix7swgXrMQPs4hwUS9zPQP/OKIR
UVV0tpiK7vRiGqB10pKPFOlebsU0NVMeEtcozZEEgMpPevtgDZyVrMmot5Ln88bHTjvO88fGqp8s
HpbfVDLGl2L682JYeONd4YAmFp/F9p8KGYhM0IMs7ZLQVnPnNEEyMmbC1E+r6YljCCuTozYZbN54
G4zWY9H7G/ITFild/VW+LGbBvJExXVUqkUul0u9aCEgEmFaxmYzkZxnVOWaVguvi4zj803p388cy
8Wc252dJ+2X1QE1iggllOwIF+2X16CZd08NRXrB8+Vf8fxs5NCsa98UmTYZlKVQNMAXUJUkyi7h2
jlZIm03yRYuprn/8+pf5XKq+/DK2ISSX0GExm1NN/vLI4nSvastVV6M0oJTYKcnsXR4tNRRlq3RC
6ZgFqb4GqpjfC0wY9dDW1zIp34YII5RDEtkjC/sNcSbb0NeiTee4ZwYDLbDfqb/FmctGoDknaWuX
GzzjQ/ngl+MLlGRFAm3hrxoTeVLo4GwxGa5BVMBOWoqzmYX+PsLBhxhM/94MCpBv4hX7cpjA0trA
z2zJo6aVmYezfbxJe2NajboaL0uwXf1OF4ziycYlyzZ5sENcU6mz+/WV+0yX+HLlHGlypiMzzZ63
nb9eOfA5WmdV1qXO+2KD6X9noa9edJVn77zeXJe9Wgp7QPWrtcgAa6QIWXRJtarc2mE3LJ2e6jMi
YiPu29nEib04KuwdiDagGyeHB3ByDCbJsCQiqLMHhvUNRjRF8gixdoMN8lJzNW9ZWqLb2/STxb1j
MnSkB5YuWVTLuX2Qr379ovUv3LP5wXOpkvGcsJWiN/nyomsmWqOli0syDDg9Oh2bkb6NTJAdvo7d
HbdrgU11hwX/UF+zDg7Zb36B+eH4ctXZdqkOHM/mOG3PW/Ofnvx6MJRZ+SZpYQSUOW3008x3Dk3H
9QhMMhMdU0dDWxJT+MCVI8iPFY2F+3fXwfwPCxBrD2xSy9apUb5GjwhCmxPZi0tYZ8hAgPk11gc9
Iu9WEdK50NrqbNRlfO4L507k/ksiYwTLdTCi3QJ97Gcz+KLq7F3riuykw0TKPJ/TafQc1alBnCbW
EqaeDHP6BLBLTsyv5garaUIoI1ugMNJEIevIgDA3FAEE2VzagBBIxzZLUMOIv3992d3/9Hp1QzJM
JP9CmnOt9ufLHpoYcLVEXEo1MM2nj0yyXfZYBdvC9qDAmLB5KDFWmsi82/LQTyBQScbtVnYfb0E+
HUrQ4ZeUjN3F50pbCJa9Aap6TJYOhAWCCY3OX4nkvW5qpsdVfavDSiRTRvsR09xBpQCysskD6+AU
g4Hp09jYI8R8yyq2mavbOyO0vonRuotSEnv1qrgpsJIsGyKTaABZ6aqybe+Y5IyKzRGXehbMFDhH
PtlbH/v2PqZFz0DlGOa62vgt9IEYgDSvZ7a4FQFzYNMB+BUodeyhKa4MyUR69mUo9xbbvjp79cV9
kN7VCcbgUPjyUpPEuKnSrth7kG9yHuNEzdCOgezzX785X2m0nw+lIa25+KWjwNP55c1p+giQ4izF
1uqdkAi/aCB/y1wEhsJg1Zimwd6kRYDUXEED06GPRZi5CaGNvQqiQklUXe50T9g60z0ZN0t61GoD
b46IXcOEbopBSXkduC6Z/CZm4HOz+/o82/MCOpfUSB/sv/7uUe9pVpagcTLCNyqP6tQRH991EHB8
5psrYY8Pnr4NegULo277QzviVedzTbwNK51MLMDeMCON57yNd+VQpghKw3pRoE/Vmii6MCgk5KfS
5xOotyJVfMJlCTOFxM58VUeu3Bk9waEyrtEwGjTrC5+p36/foPnh+PoapQ1V1nV1wb9fHh4rcNCk
VcVlxMnCDdDsA7ZKOCzjW1HGd7/+Wf/pQeV0BL6W+nqmNv/1ehb0a/qyyi5xOhA8gtWPc3ux+fXP
+FvRAESeU48Nah9QrhBfF+GUmNKeI/clrgCbVsZs+1I8pIOlDsbcWvljjpAvqAFB+qCtWcTUDnE9
VUwyTlpCOW3NjgGjCWgzh9g/YQZJGndBL5ZBMCJSNue08Ai6J/rWMd9okz8Lkax7+p3ffNwDi2JU
N2PU5qtOL2fHa049PtdvFTfaQsgraaxq4Y85FV3KFwzIDkOORwvHxdsVVaDgp5YRrlkKSkgzPVV4
r83OHu4ICl9mZ59Qz2NiMyf8zbX70vij2emR0MKRljvCgs0+b3B/2sCmQg+qEnOP1KqHOrCCo+OL
CLUCeJag1ra1Kxi1WhqNfRPTgDWLgLNsejKT7Gmc2XwJzBxPmGIHJmcf1jyjtofHpk9zsSlHyGhz
0HTB2W+KBpT+GTMpi/fG9ZVcTSaeHnrbz8WsrEOrItYOeb0bxVMe2I12BBq0TQQYdr0xyDzPiTGr
lVqB3DCpY0pnm/PMbfRY9pt6SuJdLSL2uE6sK7d5zbFNwyCTzFIzkhVYVFS4cqJXTtHucTC8dzKb
5sTN8g7yvP0bGCWb0ZenbL6wM4tVCnSOgr7qXy9sDnF1co3q4kYYvlRi6HcTovoJQEiVemjQnFIs
wnz4Yy827RqHQ6zjvKkzhvnAahKO0ytCCdRKRJYNvd9393a/KGyOk0GPJh1NJm5/gIth1EbnqvaW
RYh3C9YIcmoLe1RGZvy6o9mEVRYDlVkaSCXi51pa+j7t6UUy4mGeZ30LQ0eepzzDDjsh70dFgPaT
k/+qUKzSnQecIWbCDRf7e9ajWHVNbO0MsS/xyFQfleQgDdoHzkyiCVvgdV7+FqeGs4sb58PDNUZJ
kd4EgC9Dne9VtnI6dmxS+qRJlNF1cpPENkQ9PAfOpnArHGHxqPM483LIGguKkjCKRln7KiZXVoQD
z56tylUZZBdCbxVIoPzHOB+5lJddMGWrG0z4d/mIKcfSskPZM8l0+jREWuL+8KZi20aoYYYpEAf9
ADKD5E5BIK00Ge6YH/iaC5q2sBlGttbKyYcDjV7lYKJCdKEWQxA++FzlizuFwdLEnrZkUaJ/H+HA
BPm6zEt/2kClHza2CerLpSG4z3KxMt00vdpp8bMwtF0WZAaoKyQjgYuDpG62TPhQZxT1xeneK5NQ
7M9KEa918Juy2f66A8z35tx1NwVTful93aEnDIaTV6QXYuf6nVezavqjGraCGIiFYTPAs3uEqk5M
/e5VocZ83X7wRY0PrbLIz3Y85OfQNrdFQAJZIS55ZOJoRuh/MuezbpPiTCIf6QptLEZZSNSYCwGs
990D3C9YPbZ/CVOUWnojuVCQOSuurecQ0dd2w961okOaYq03cLGsU5E0K8mxEAAcNw9y1nukf9bC
aKcb+E7k0cnkVY4doC4vwu5jqQ8HRkMoec+ACDFKHkhygiO1mMYIqZeG01dYYPJMF3f8r1fTrxON
eTWVFgEXwmSEQvLGl4deMUZEdKmdmxbXH0AdUtlmPpg9Emov3HhLKw389SOQzzMgtd8UXl9TCj5/
uk3Dy7UY5NCPnDfjP63lVeebvmZ756EakZhWj46eHEmNLxe08ok7iTAo5pGzhSK1BidlklrBW1rr
IltJ9dFLekyjYV4/Wdboig56XP3uN/wPu80cDOcadD+NvyfDufi/sdbLcx+ioxzMdy9ukbHnw1vf
8KvkKWAfTPnl4LyOrR2ukMPAgwHatbBZdggAsTdBSyQiKHAn+81OyGHxb0u2FEJYzBeo/SSt3C+F
keOKhEFQfnZJQ6FGZOoVTd2DrXV4i2bIE25UNOJODEjExxeQVjcTLZJFpbO3oMGAo4agdkQCSyoA
dNQ6IJe5QW02vCmv0DlqVGAzIuCh2GFXCZRcQtP9NWMkkkuLynlqdTlsZW/jYust54nUqZ5IxcbZ
BfjbOK4X9kFWgUdmXdUeI9zzT0nEA+hVnXYCRaYXwrwLm1LHt4qE7vNDQBSSUBCKaD/pVqThGLdj
0/YPsrgOQj6melbcT9Cf9r1Gj9QbPPsVGuxCL83i+9S1B5UQshIjW9gwlMl4cQkT76QYDnqKGdZO
5SZEuLjKpiggZ4k4QX1wD3pzppjxj7oc0y2Gz0s7NTuDv3EMkTGyi1XrClY67nqzP9RamG1qx9m1
DZQAR17cVm6GCeYXhLCbui960J1Ov2vrcpf1AtzdaLBR1ZF+cCxC4zKhEQ7ajiEotLZ4In7yATnA
eaC8f2kQXFujF+9g1oCosFCABnC/tkQUpFu/SO8CT//oKmyzsQ5sD7Oj7k1gM0ALhSK15mSFdgnr
xKpc9Ag9878GMGOFn8oKDGQbsaKpPh30sCqwt0/l1si0focJR99Omr/NnIhQ0nD4BmPww8x7A5Co
721ASd6OzlFaAV4aszl6sgKm63Tc7yjELA2SPfZsDPfRDonHjTHgdVEAkEyNNnWm6rt+sNfuFHeY
vIt7AaYPI6vxHuo9ut+JFgzhl/veNq4I7MlnbX1ajMr66WDSv7apu9P69mdkM25q3PzKWiaWftVA
0KjuZM3dBVrsuZyiR0pVo90SjO2vLOdHbrr3Xj++51Nz1QjiwstBh87icDKEmLI6k2vGFnxH7Adt
/u4wJN23ova/ZTFEMSOF/zf1P5weKXwXm1g1vYc4rWjMtFfNcyUwS7QGyLga3X/tIC5lwI77nkIZ
K7EHfTS4hH27Jw0Cq12DNt6OnisZfWdTfw4j50QqDJI1bR3A3QWNTRt9qKf7hGY8jNrvAz4cZAfo
cvpM+wagjtoI68DFSccnxY0EZo1DqpwICO9c0Lxe1UJQ9Em5Q79ZtR6DYK2617BjM0Fksm+gBgVl
5814bTntg5BWaQW/zEKwtzW09lkbSN9mBZwIvPT6NTx6mijzyERj2rqMtRr7Wujv3HqARLWpQKDg
TeA6RaZ7Ei5PToR5jJiC916zu0tjcyU7b++1OtzQXF+hPVkpqzc3HqIItCtJDThetktzAmAYuZhq
zZ9ZCMo1xwxPuDLSFlc/jJ3Z4ObRcBxRfMLTvOqFIU4D5X4yBHTsYJCkULCwIMWMJCH+lNhHcs1O
iQsFNSFb6JK4VizJcSegd33sJjxQQ/DSpe1sngtfXfqyS6NMr9ABjiRXwCPSzZw+ErhmSa2fad6J
PKp2FZWwV6Mc26nvmcWqmtxu3cMBjafoQ9gFwtUEQlw/DLizhyenrgIwCEzNafK7rCDAt8GS9GBQ
wnethC0RGu25jTg59OI7EDmxlcEzKnUI/ikcvmBaTCGINhRF04l4NmrnsUlYx+wjlpU3u2nXnLxf
jPgudRhkKdVietDFZqqgoGmV+NmH1qucJD7QUNM5mlD9gu9RU9Eu3SKB7TbhscDPRKsN7XiPz2BH
z/IegmAEc5B9RJjJ0gjyHxKa3rItBJquZHhmpX/2Zyey6LiVoIIufVm/Vp77HoF6ZD4NhCEVZISq
W+T200HLHzqusrBUsJYAeVQcP5utSNeuNqCfzJkqIKNfOPqLg+Bt3YYVu4CR77IafUTgkuqbBoNx
JXXAhWZebyI/iYm6cPgoR2rvNo61UxBuU127w8T2nYYSgxMr/DGpwliaOeIKTOSvqgn6zWgVP3Na
xPt0InAZN+xq0Lp3y0QdXA+w42KdZ5fSFmvhUG0dXXuy4jRC63itrC48g2VYTn5Z8+pi41E0wEYm
2wSC9AbeotiVfgDUIa6O+ezV8aukQXzVQyBDOHjPKFRy+kH/n6XpwAlGQB4eWJBlqgOhqKrdYJJb
PCZYcRq9v5WllPPqcCSG4JWOsYUxKsL7ZOSH5L//QwGeH9qAMCBMvfTFlDEdpOJNdt/GehD0+xl4
mD2RahhWMbzGcYLvaf5LdeEp1MnzHz+/XdwMz7QnQcTacX74/I+oknrC54MwmyCpLbR8jDKfn7GQ
QR/q5K3KU3stquLFHulz0zAOKBjR2qHLDg1eT7t2HWDFzn04Vj8b53Zs9Qv833uMowZtZX4+Lsh9
2nGP9mmRgEofoQJmrnEYPftJxNhfB8N4bW0wtR0eR9RN4amGClwr/dkYsFvjvFmYqXX5vOJoijFW
Dfa2N/gLZW4/DBUHUXvaoO3njdV6tYZdr93DkZlYy4D3VKydq8mDYa500jczQGeU54d+KI9UWhMU
FDltg7FcTkrCA0A/vmYmxbSSTmc34EYQkSvOVATPiUGXUzouZQGqw8T1bbhFXk1tUNB6Kxizun1n
XXTUcaYYH0q3rfYSXFDxJIHUXDxFOBmg46Vnor1xHYg3BGKYQmYnhH0vSUrJCVX8rm3KdOlF/k8i
kLNHZtvTdTD1awe/ZUM/9gbtIHYxIkY579ov+I6o3IXxlCYEJET1ybVKea6YXHehQguKfwjemomI
pIro8XKoPVPt4l4nI2YtIfE5NSpcSdNPWNpq6HXcXmZxq8fJkzID/yQaD9q/C088Ra7tIDFYeuBO
CPAJ+iM6qAtozn5DsCdCQfPVaSqxF5of3tJd80lH1G+kwGhRjMEJdxJ6p87+XqqbKIisE93KZOew
h3eVP3DPtv4K2sijyGS6tX5gHX3osybeAFPYhb5bz4qZZwFignGl5q568912/GkVKCPaJTax783I
jKzgRDMwIH7s0vrY+lnH+eI0ti5H4PgQKGgWkRncNRnsAN5zXXktZkaMSCX3JCs/YRPUpNA6DWJz
Kh9ULRYZ7t4jYT8JhF7+5DZGiuOD9jD3OMkaHhtVPvnPXkZMQR1b6wToJD2MreuCDRo6sjVM5OuO
iBB6dygtiQJ4mRyUsVGC5wBhA3qhfIdxYzpkSmj7xkz3YGSKbWAO93LMdimid3xplLITI+tc4QbN
fPMjCkVydHieEJ6lVxT+H2aXWEvifWjLmw6AfJ1eYYjn1xL9Y+E5xsK0FTKc0irOZRujXaxYwcfy
XmQZyv0x6l76Sd2pfEggZ6KLtCdnTig3w3MPKQ+RqToFWUVMt1sSMWMn3jEG5U+ex3NPv+MQmuk5
FamzTcNNWdnfK+2t7eLoAo77wsf+ySvxRg7iFXRIf04Ll8G8URziKbzrSzSXAQ2oi0X335G43mGn
FDNrqdu3cENqIyiuJm4A7Nr1WG+nxgVfqx3c0QYK2xpqmdFFBF/C69XsWAIbVz+YiBabHgsA7eSC
/IiBKZCJc3IsvY2fpNWFdzFf5Hu2bWsZ+fjVJqd+wkM/Ie9jo8MVv6NhOKySyTwYUJQuRmdcE84H
pywzjGUKp2nnUWUzjtXBtAoBSpz/b9eESuctmY0Ne9lSONrVacAuagTjcsgSLV7Z9urrLjivOIn3
tdd/R+FzZAcjosakVqSaaNY5+QxLYvkuSSoh56Wtux1sEj8i8sHIiyxWjqucx84YsUA69BggQpy0
gv4dreQ5dJKUrEbBuajafRJApVENC3iOPgQXIdLaydhWlvUCG6Q8RCL9VsqgPritu9bGcV0HtXMX
au1ROd5NBNH2qiz3FLoh81SEqJexpCxjmTTLQp7AS941NjxJWSf2jjxNFP9A78uyPXhzIl1ZdfhH
XPgESRfi/zfoF5stnkuIR9WN08zdNSaxk2OXLylMr8HXmmNmdTO0TmetEaJhVcJhlGR3oZ6rx7jv
d5KJ1xKPPuwR7puFC45+EWllvG2H1lmVUpEsCAX0CKAu/dwGQET64kYGCspj5b3RcgC0wdsDSai9
hB28XDpIdwUny52Z1s+VHqj5NDwQ8Mp6r5Fx/Rp27DHtrSj96m0SNyR9tocOUTlOnfhnHNEQkDx+
x4xIjKUIy3edV78VxFnTXKw583XuD7B0y7gfh2MNAPdo2+Njx1vJ4wsyyNODqw2Tk/MHMRF6bjwH
zRl+vTp2LgcvABSFkw3kbAzEpYbQkVJ93E8kBxJjRT2laAuyrNtnbGsI6J1sJzLRXOj8b1XMsSk3
8heUk+HVzWuMTE5+Td02Wgsjk6d8EC3EQfFNed/00apOMH7UIXGHtUZwNl16sU0gYiw9IhagmNTF
ISlpgw6jFW8LjsYc8fz8GIpy4wwtUad2dh9zxF0XtAnyBMOe6o0W+G7l76y5VzIGPdC7GlY+/s2H
ZG4Om4QeL0uD7VqxkiyjTHLpXZ2koD549cxAHIc0uiQifzHdTuwCx30wjLLccJfW1JyNuhhoXJbE
EElMHNUpKrJLbU/q2ashm5i8eIPez9aaF4WZGTKTngLKhxBbMVlcQ8UJIwQf1wTL+mdM6Xc/VNnR
c8buSH2M89jyo9tIxvvWKsaV3nhMUNPAPMxLUdokvHqvcbbK0m9Q202nItKOELuvJsg5mGyhdYiH
fkkHA1Y6ccvQufz4xEJI2zyNs40ULZhvmak1bTKDG19wYzeBs4oTPVs7Ud8s42bSdq42jce4pRmS
JeErzenk1Ir2OehJPYQKSZ3VafHJw8mztL1uja5Ybu0GjEyKMeLS0tJ1XVqqITQAOI0xS9Y4GfCb
+5Nul+oCpds+DrF/rn0hj1zLdZcpGqXFJECPyoOcIoTEWvSRDhFGujjGXYM65sEYs3WD8QTGg5Md
zap6ccdQ7c1I6455WUNwjW9rGygPgRT9BlpzBI8DNoLzSQhtvZU1IiaaKPdWlkVAYJr52hx1A3cJ
3wzMy67fjv1wpzoSirxAWxudx4l+xKdKG2knPLvak+F3i+shhwJsq21BdoU1us6ZccJd7LrPXWQe
ka7RAsOetp1ppcuocrgV4JPX46lnELoeKDI2U2jfFG7xxoEBNLxIxBbhdblMve9dQZ8SmEdBTDAw
omttA+0WYWAffft7hyyd+AF016G1jQs8LFGB/UBGzjfJfbZtm+hZtJV5hMa2YjEOT3b2FGH9OtGj
uQQ1x2DkRyAZw0DbBfGMldImezdf/HgEtO7OXhJOdqYwzwxiOfTR33Npwa1oJ7MZOBH+7qAGxW2+
fDoWcrtG5jgjoK1w5XsD0DZZEvxFUmGZ+PoBIdtab9NgSwph+i3oloAokRin+jmN8gcCGIOTlaXv
eMvdndG9UNfLk0C+sdDxvtHAwQI052y2jvETCx9UWz0+2DbA2j4HMtHnYtuEvse8U+7xv/grO5uj
BvJD0Bb4pxz5HrTUNAG79TZJGk7Ok9awpyZg6OKXQW/aDSa1al8lwaMbMh2lpIvPsR68A+R8QvKI
Ha8V3LbGg9VMyY5TEtiJoIIK5gCNI6J31RjTRYBa1zOomknIXhHQ/7zRkTm1OmNlKB21v5Sjkd5w
otjZfW480IpaRIGdH/yxTZfw6Ih5RoS1F1QFoh/EOQLevqbJFrH/8f9VGABlFPrJLfX2Ma4e9YKy
TiuPdZZZu1Qoa2MDjd7C8nSvgWCAMSH4p61D5CWRRN1CmzA/WX0KH5vy9SB74973dfqJtUV0ylGw
k99Ge42u07KmkjtqGe8kWE65okvARqv64yiqe3qHDYJWGtK9CalPb8pu5VYCoJSRVBfVVk+u0/qb
wNGsJQvv7Rgr9dCP+ck4JagkzyWLEszEFm5g1t1oXY19yIKNyvB0WDIk8bZERp0Kg8jP3By+T5yu
VtFM4HQamJht1O6RlN7UqdasAcJnNNcisOOi14/moSnQFvlFXWycvL9rW3p7WouSMvQCzJLWg1YB
BudpA/PXDU942hltd/wwQbgMYq4LUVhvkgnVLpPaY2+Z4WKOyLoPOkiK1RRfVcn+GFZuiqonDrda
Y905A49I1Ivx4Hk9YSXkwzhVyhghqQndnpK7Umr1vVe7nI/8RlyVyn9ELfzrXDceebpRoRxiowLS
W3rYRGHgkNwRcHiLRjh3nNw6X4XXkT2fx+eYQGFb1XVW0hVxNuwjBYToEaC/H2IJrW1S5WT/PmUg
sdsgVxdB+bUcCr3ZpCOKvjl2cCOJvluWbFpx4ZpHoBVcEkfgPKm1vV+3uPfITNgxfsU3ENTlqkff
jUhYXfwhPHz626SpgQthzYTy5u1rrGWVZnkbQ6MhFlQeiJl62sQ+NPKEg+gK61qypuOEGJckLgad
DrrKyDl6FOK3rW2ey6ifr2rzMCWIZYZQbXAAEEM00PaqPG3D9qAvjbYjG7224pXnlUinjfFGMh3Y
egFV0wS0JXJVdoLnwYVOSxIbHEpbKyD3DTDJnTXKF9XHrH/hfZQNzh7SINPmeaSG49Y8pBk/x7C7
57CNN12dl8fMgJTsdeWuwM++zNx+UTatzSwCFzjpfgnpFxmxIMADFsTfbjCIkE/JMBAuARGuyM1w
mNMUxnvbc0t246JR7iNxeeYhMRR6mn66FTp0v8TS7ZWU5K96cuXGXXanNys/D4mUE49159gXJLcL
5grtAc0xCdaMDL2GOQUgSS1tz8pAvtDymCwbLXGWFfnj+GfLW5KQauKuq6ehZ+IrUvTwgfKNtfI9
Kt9Ya0F4N7hbUp9qiPPkqS2Mu/9i7zya60baLP1XOmaPCiCBhFnM5npLc0mKZoMQKQk24RPu1/cD
Vc30Vx39dU/HbGYxtWCUJIq6DsjXnPOcacYpHvqdfwMwB4YwfxiwB2xty0jx9ndgcOmkHlRfvKId
cjfadMWt7OSqGYJ4UyovWZWk/+7ZsAUheUidV2yQbsyrUbEmgAuGwNbehRiOL1ZQbChvLzEGZbQL
jwYdzcYe13rse7jkamI+Bvdh2bo6XfbFyQl4zVwGvLVAzBb8CsYW2bBRhAe2SOt+Hl7QG6V/bsX+
W7aR/9jr8TcHyf+ds+T/QduIQKj0z10jq59FUvyjW2T59j/NIvYfxI+6ASvEwEJJgnLkf3lFzD88
EkeWP8KRYHp4L9Ha/JtXxLHw3wXCZTAMS5jV419eEfcPzIgWm0lcJkgMFnfHb8MObpm/1N0Ybf6p
J0LY8u+SLA/VpINU1Ub6hX4Sd8S/21GnKmQPaXANy2g6y7THvJs42VrF/nznhO07fbGBkiazobm5
4k4DzKbxO/ROGhwdTxANpedjYZWevWKuWa9L+ge2G86LW0fRVRIfdW5qRjCGVtfR5GxdMACYQK6/
v7QDUGzXzS+w/oLrCLHA4H9Ok8mKR4XzzywLWBhQ6p/wHtDnzvISiUpe/KF/i8aYAeDyq9+/nxXg
7DrEN1upm+zcKPkeYG3c5b6FSn0w4BSZ3tvgD3cDbq60nTnzCytkBYV6g7AuF4ywGF9isBkbP4Uy
gNoyX4UBxHLAd1dWbthSerg1fd55Z6T3elv28G+axC+pFvLqrLvg2MZzdIjHNDl7ffROBFyLO1uk
19isylNMRJu//IpkRaiFppsSxzo7W1nSy8qKEAYniY2NsrgXN+P8OHsqJKtC51sN5QL4wvcJwc/J
Vh5sRjGd+mPJnVZxryE7jeGXME/G5DBmEwbraV1sY3lhrNjtnD57kNPIALyKgxPupNeyiSFtJwAC
PSMMn2uMfZU7p5sJACgvWUrlSn9Loo1FCfkEm/mnDLv6VJKylafe3rD7L1nE29YnCsXhHWT4MqB7
r4LPLiBFzjOgzveEVMD8+MUY8lD6TrpTbuxuKLzRg2YbY0TWVPXtfS+t4R01xtagxsxq9xfbh8ep
kEzVi69EooDjHgc2rmg4gXE2bbWPTccfMwaJNa5qs8QbsFS7QefB7Aay4M5AjzKAU5aw1bnW5XAC
w79qFQz3OGTOG0+gQo2Y5YmYnhulyzVc6vyIw/To1OGPkBs9AdbtJqhQa+YSUvSYXeMqTpCzPSZ2
IeBrMiWJrCdvimq6LPc0xZXNJjm+tm57lS59i+j2Y82GMo99557oAhCWB3eOyDsaSNwBBCPOUP3O
mPihePdyZw69vP7+YgTBu5jwUDYR+PipWIInERtmITZYdU/B7fDT/ekYBF9OS+yM8KI3EQ/pmZFf
emYOemvREu9kwxKiCttkM9KSYClleE2A7TeXEMpdXkU/ZKNSPijqEx261ZIXMmS8iWY9uQj6TW8d
AQzfVpCE0i4+saj9Jczch0hgQ0e1D6xDoT2anNQqtWEKFgjIQ/I2TChPMwRLu5YvRUqrUVTOjlbg
JSlpydvarI82z4o0xjOwFICPciBaY4wptGR8HQvazto0T0UUpRdhQlDJbM5CzBRA0jpeWHsu2g29
xrCX0v0xhxUNqWQolUQDvPd9PBdcTGhc1k3loLbI33jU4ZrIJH5ndJ6xQZrbAkB2kXjzvrdyuTE7
EcJEpQFKgBCbfcAuaS4lurP8cR4LFxe3mFdxppEuJ4hp6jClKyd9fughMCnF0mlEu50CorzMz6QM
r1EmRNfa0Pre0aTeeGSmUe21W7mIBmTxXIjmpGshdrUZroV8N5OCddO8t7RZ7V0WhmYLYcT00Lv5
PRKYkLFfT1TSZq7gCoKUJiiwojdLoGAbCdBiUpDyPb7o98Gxbrbkm0av/CCtrtrg8FiZaegzt2qp
9A0S7CFHLbw7bgWAE9Ztp+BKToxksSEtqo8cqrpXMq1AwOqQylyHJoHZbXIs28rcxgXTSMY1LF4q
odmJRAF+9Hy7yGUOzCF+geEhetnhX+xL743SWiL7iAGmkFKQQ47b2M6S3QnPznANuSsJgC8kI5Ss
5fokl9fcJhNS5Lh2YFKJC29RdhiXNDQHDvtQXK1EW0RoV2/KN3rUW2RlDRbxMS45vOE+zOKRZWFt
rxWRdptcRZ94h8uVRoJ02tELEyZUz8M2s9UTOCv+4GrHcGvJFED7EvBwMJBE9KcZPPhtQPNhItZd
I0FPAWOQBznEqCDhLKKCNCCGIKOSOnvLbFiMACwJVJH2KlHjfZPlzg6HVrzxJlb6owXMv+6JkPRQ
ffVZ9hE1NJIxayXi2fgfC+XK3KnPTCWE8YFvLgu/WosmP3QpW25auMdkxaP8pfP5XPEZTRSVXkI2
8dCZqEczOR9L237yJ8JJY3jYo4SgnHcdmTbjJS7Cb06z2KhwFTPe4TgKVYGtMbaeoFLuPR9pNFlN
dD+zLJiEh8bO159+g+IHH/0NDAuzDze6TRk/hGR4EtvwFZrV/RADUySx6oYrPGdJoc+Zh4+zWSxY
8Yw+2A+3cR4B9SwPES5oFkmkTScDUzkdc7JVL3YNzIjDdNhMTG6skkM1DdHbqAaQLgbvUwKs5dSz
poVaY7M7A+pko5CHigQ0cXqohhnevwWrbrSKY+z0NztlQhSHNtSJZVjh1CyAKqfdD0MZHWmWF7d+
s4VdBMckq+9TrwaUI3B0DhVmma+wQ7dYecAUi0RePI3zi1eFd20ar3Jk0iJgQkMevoD1vDEyYgSe
k+lb9HW66aup3XZEFzm+hWpagC5z0yx/lVG/z9t0Q7DwD7MbcdP3hQL1EAUryYgPr3oNyl1GyIzg
RPp+XO5T/BEbDzBd7Iy7KSJDva7sI45Kb0+SCddKpL71HuySVN3DlY7OkTbvIoNP/RxAxkozenQY
vCSuz/5j/KXKrtgpE7ukx54ZYdNiNyBuMrK67DDXxGM03lfdQ9dVAzEyfT2dVUBYnvJpo31WvChL
tB9PNzUsxdgXW2GbwGPnK4kq95iE1XNTlhfP8L4D82HZUjCSdKu7Kva/yyq6ppUYtqE3T7DdQC0F
ow7ZkUIBCwZnJzqqN4+cP9aI6SM4+WnXecTlZt1D3Kl5J1Lf22WmeKkYvW37bHw1W44GMdsOH8Zl
wJXoGpDQT1skD41y2ODIodorzjpAg81PwhWTnYVY2gTlcbcgJcktyw9OOKcgoIigExaNf5BHX9Wk
XRaNeb7HZwJCgEnksZ3uqX7kBQ7Hg90G6eOcshGbZ7ffTb4PXRjlNKuMcuvYIaqIJJbcTtSbN7vr
Qbf5Ng3ZhRDW/Uz+JFdrOux9v9hk5nR2yJgDEM6tfGrmz2BuXtBbQOLK5DuQkGznDLW1cYzy0Qlt
/wrLmYBVaX4jgvSJtUq0VyFUXRhSezmgxSGCeothdmE2Q8YWaPBnLzuB8YswcDNhyqH/jHQe2yRS
Zz7RB6PpMd749WMdW49Nnbw6GY2xEX5ULed/+TtCQ24BJ1uHMas+Mqx0wwTUlwrbx9Qn16q07xpB
PTNnIKLYe42wddZuGRGgpoNNXw9AXRLWhAJMO8iw+Dnu/LvalyDDQayt5yqdj0EJlDkhxkuIYqQO
jdTaqNmT2TV5743+tOaG2tiC8Us3HzZp9GgRVshuIx+u+I9IdaHyQCi0GYgtWnNzRzEoL+VMeAT5
cnbX7qKUBw3Cztt6LLVKu7+irp6P+KFeEm6+j1olD6FRPXDvEfeh7u7KCJpxFXagwNjwxkRAHys7
Y8SQOo/41fWacdjKQwW5Anb9XIP8WGk+ABuqKPfRrqE1Gz5nSKejawwiNfHdeqkuNjLzb62Or4xk
8OPH7lGSx2OIxyGqT7hXp10VMvn0m28FaNJHU22QwHWPvg4RAXmbMGRdMk36k/jNFB3vsU1L+xSQ
RXhWUTyui7p+yRMIlJm6GLRNW7tZJnR+cnOyjDChnsgujKfJ1mE1juY3PKDnJgGp5w9j3+A4GBN/
24zqrpjmfWjW1BRF8TXrwQdxL7s17vQafr/jsJIrqCo3XOg/28F5GKoGuisHW8DQh3xKzuDcaT4Z
S+YnQ27bTE+nAM91SWvE7Ap4r9PV8NaSGb1Uo1YjyVd3gtROpIzeMXFRxNiQSHSngvM4fpFSGK+G
hCA3i/ArqoLXxJ+vhrA8FFk0B4XRvbUelKaYlClKo9sInx3KnIv8rYfrR2pftVXxsfegEY0tQ9+2
zS81+PKJlNpdWNyS1rSuxMjKjeJuqPuqeSI77KWTxvQjch80R20mjPQrDchljJZioUXDH5gkzQmj
Bh3GNGZbpEa79nwMkYC4xjU+iGsa6eYljCvGNaJoPzAprF10eNcEPsqqN41539C03k20VxeiWDbR
mP+qWtUfKAFc9qOee5f+/tIhwchDl7LGnt61b+d3v79M0MzWwhBwoyxruovZL+8cFWF4R59iiENj
kNhi5FX6mKn84PfixhudkNQArLqPvJkKpgAkmdask4fXSMX7Cpg2gNxk1XcEJI3yoylBb9Hhzsgg
Qd6hlXyA6UJvDNhuNDAs8Tc/dVlFO/QofWM9pwl5hll9dpZcvTLrgJpjpG5q6Pcp8eexJM/ZQ/VB
Aem9ueZYHUyyVQQoyryaGYSGLdez7nYYWNaErcz7tjfqDR+DtE/eKDCuOo/Vzh3C5yTrCZAYwGdN
DggHj/l7JR8TQRnTMNcLiLo+8vyzECUUxxyQ7IVs2Uwzmr0SuqkYd24GsonYgyPkmpXl9SddTNeR
ML2VK4yj2/TOupVpeRD5grIjFPyYQ7sDc0szRkGbKffig0LbcMFUWUNikGU5m1ph3Sst+OGQ+g+t
dt7qfLr3yCdcVCFHKZqXoaNsGk340rHzjYmPuJmFxroKRAcdPLpJMj70pBN2ueOEV7SDa0Yvxf3r
1TA53XfTVOud708VjW+/RWP0VXFcn7uFPmSQXUaajg+88mxKFJqGbN/s8NFNri6BAnWhdwr7ezfC
mm17IhEU68EqlornGtoA7Sxgei0f8RTKNw7is5ZE4EHj/miyewAFhDQp1ttolxHDOsWO+Tz6jgB6
YpYCE86zXWzNIb0B6YABGxdLs3GxPKbVY2FcUqRgsP1gpo4BaZxVxJGRYpTYm64LONMyP+HTWpc6
1MjYc8SGA1xOUhGCZosDPT2ypf0xFZPajSUpx5NLP1JxJa7y4Qfgdg88tr8xnGHvuH11QKFztKPx
rjdbClhDueupNc8ZE4igzl6o42OunN6E7sQYvOu9O3T3GE2bOSdXzRq2cI7v/KwIyGhE1+/ZNTCT
W58Pw+PoFQPdLr0Ww11rPaAMXCmHH36n6/LkU4aqkqlEHF+Un74UNYfcEMHaVPO0hWbW42LK7om2
fc+rsjsGFB5bs6W1iYt2xyMKVlYQUcljnUHo4p291vvAozYdkpJyN5yeAhtadfBdJnxrXXHD9at8
M2EZW4nUJs8WjT1iebEzFmCjzD5Sa2APgX/JBzGKE0/8Sq34Y/Y5s8vPNllKC6sZNuknGb78ufC4
5ebhC1Hxl4zNZG5N75CqLzpobvDqT7ExQMuvwIGlvnOYpy+/02xk+mOU8eMxXCBJ1eTqzjKJt3aY
GouvmRjR0Ed1W4OrdOpDSTJoGsXWpe+DcZOR+gjdOSPiWbtHA+oTZkIj2Bu8shflzO/FiCbJMSOa
RjK9Vwm7vcdsTh5AZmo7nXctuHwG5YyAiMrGTQlUFAccsTcu0Yt6rL9V7O9IEqX6Tmfmd3UEPc3W
p6FxvBWEz/Q2tPaZwlSxF4D6QHUCoXc41pn5wifEEN+JrEfcbHcvBGX0mBStuz475ImDiXROH5GT
spsIY5KuzeIJEiLjFUQwynnCIM0gkKztssS6gXZNO4BdALDJ1cBYbWbf0KSPY1lflk9niJmDq+mn
HElKJOBdE2XmSo0hjfivlZ325+Uh9H33lXqbpkINFsKqQ2yONTyE1c+r88sjJQ7d6EPiT7eJ1Pe8
j15ryTimJvC4L/IresRfaZwsr0Dz2Yz1U07OoR7ZIxkSKJ1dnUvQkRFyuo1B9O0K/fU5oY+rkYtR
ftSkqmBq7dnV1z/tyrY3dtiwiOrMnzDzSMxgRVQWjFD7Gkxi0SLvQQS4o2mwVtJsr13dntzYg6I9
HNLia2okW3mu2dYLD4PdYGtwn9Q4mq/VgLjMadp7MhOa+9CoSSt3MveubB4ZKg6HLqa2tqJHqBoP
DCmuFjPMtXKM+uiMXktMqPUQlWW+UxHvdllgt6fxfgtjp7vzJsVerbLsF1di3DZwofSKwLYpMV4d
M6SQMbW5c+s+2pUDhDUEVIzM8teZH0o2UW+Tulj01zDT134QLyHubgaMRMqgA6wOObNms8umQ86p
EkTv6BYZR9TVeQp+ZYAYrLR0LlPytSjb7vEV7ZnHfp8Lk+CRJrzNlC4I7E5NnN+1AcEogKWRNJ2b
lKIGuqVem3Z/C+pwU9tNuU9EfxsZ55LZQIWzzIaCwT3i1X1u8uFXFuqDuShNK+uDmKRiEwXJs1Ey
XS7a197GS2EtLcyicQ0jBJWUs2FnsXoTH4QqqJWYsivoKlrI8STMO1jg5EViaCCim5Rq23/C08Pa
k+GYLJnHjHF4GTzfPQRN9678Y03u0rqYuxvhcsk6m1K0WMDmMjAHfBygoRrTLoqK68SKOZiix6CF
pdrmUMWbhnQA6A7otxkLxPrAjpBwnLy7eSUSNx9opuCSgEaMtWGm1059+aRRqa8GY/6YxwdvgFJl
OZw8/RnxDEO7n1HWn4gJvLOcd60ztYkt/l5XsroDHpgTaF51TxHzKksXHWZsJIaeyneyrRFdjkmx
pz//YcpbVdeCJmO+N5rMYnJDUIcz8Tw9a0I2CDQ6qdKXrLO/QCMc5jG5mwfrFxCEEzyYJway24g3
JBWWyQZ3IrJEvCg4u6uCrTWQ3FPQOnJjT6LfjuJK094cehTvXella5LUfvjWC30xpa77PW2mfWsu
t0P3KTQNboU6XZOrAsDfEIIeYCfQdFXE1VITkENbR69G4LwV+bb2B7VPPfvJmYdP1HyJn38mDllU
rjLPrhyv3in13+zsm1Njb2nc+DbDHNxCKL9Ogntrxh0So7JaIIfTp0lmY0Vss5Y/IjYwVkSzkjr4
rnk7Lm1DTmnFDMnM+zsPUUXUkVzbiPrWmuHDXNW8mZjLo8x6GfrxkwgTbQ0D2URMvcu03A7OJiQ4
fN05wQ8/8d8mP0V5N7yECC/NODugeF35NSddF/ZnnTbnqAOaSm/HFWkbT004fRgKHU+b2/hKR+Sv
+gZrVtBFFeREMIa1mV1buU9V7ua3AsS4ipDIBCYgEGKkqXu7y9ziUKtaElkm4e5nU53dtHy15phi
ognvmzoi5KBTKz/n1jAl2V0vCImb2x+NGTz0qTpaI9yrNrqkRoBo3ydGSwrOCEc85+khwhy6Sgwg
m8E4YiZ0SGLwikM4k7s8ku3oO6XHcWCzcBEfWk9PfZ7F294vuVcafIiye5GhGChYLK1Ht/j0/f44
L5rDakZ9yTgg4cd0jwNA6F4HT/D2Vx26g9lh2oo7/agSN9nB235JIGSZtcIJ1WFwFllnnVAdHnuE
vzahSkPjFtusHbKd0lywjmppu4a9YniUOWC9s4XI7pa3NBeYFBqLmArvKTeMYpGaPjUOtscmsVea
bJOV1tG5QaObgn9TUpLK4ul4HYS4z4cmf2KgdZtjC/NKka8B+bBUwgff9+ZT7Uc/CJKN1lULNSvT
b4XjdGhxPRgCY5ZgYmsOjs6tjWSZioml2XqF3ZN/oiFzkwuXpsWH61PjpSUemXG+Rw1Ixx/FH1bk
xus8HmuWf/mpDMaDJb53lt3sSwOmZ+36xD/wsUpIteMU2czOGKzMKQOk2b4Oehm0x+5FWXrfkeDe
WuRpMhwUKy3WeZcwd69YGMhx/jEjFQ28ja6MjVZgT5Ac3ve9eGEO2Q0W+wTT7R5m+GRuOzX0y0wH
UJVFnCFER2JAZ7A3agOlmzoPyTisgH8fA6Snj2a4ix37qytUd8T7g+2g49JE5OzSCAi80WHihWeh
ueIzkfwSQ2LurG5eE/hgXbVVfJ+7XGx7Gs1triHckVnFZeI0qIDDt4L0ydch3lJwM3BBFL1qImug
KFYfTW47B5jBBUBrsBtBIeZFHfsOjKjbyYrEoJr1w7lQ7P2a8YQiLEhIAkYisnbyCZYLnAnSlPiR
wiYMvmu7jhOYObK22Z8MyvFX1RI21xuPg3aRv9TFS4zP+6Kxxe8TLalVnfYyzunF9ii0qlkRcmqw
gzMTwuPLKffZL3Q7ftyJt9tctXWQ3uH8hKdN9c3A3QZ7xYrhhuefuDaTLj/q1K9URzd3Gg5VnDkP
ncF8zQuqhhC6BQFLxg+NKmgKEtN3upXjp0wqBqVZw8pcojHLjOUhdz52UEQbvIH37M55IA4zTqUE
sreguKLMPLCnrLayZyrWBtWZY/5s9bgQmxJDDzYgPp191xzMdHJ2cepBmvH16+BP6tSOrLzaOH5p
TCacGH7CK7UBlIt08A7aHdO3GQmf6edUgrPGZmJwQ2wdZ822uMYTzjAuh6O8tnNCJJzhhwUQ5k6o
GML4wE/WokY33YXHHCXQpUMra0lBdUhU1Dm18rdWEKnUBh4KrWj4EYvg2neSjM25TUH01A9TrCT7
Ub5g6aa9xpEhIsx+Ou4jChFm/yL35cnL43wPQ+PaOn51iv2SsG8K6hUY1PHaetjNygSYx+yDe7Xz
/uQL1nAYs8DbG4qIEKh0uZ3CZ2Rj3Fe9wVtWFbsaFxBa4wDCckbsZYURDeBESwruS2EwVJrxyUoG
/bGfTVvS18/14DjcQ1nGcOIThK4kWYdlADyE7SR5n/NWgtBfDfM40L4YW4bwuPkc4MPw0F2naSBR
4/ruovx5NOIliwIxeVDc87ZMd8RCNxs6CkJ2DE3vPNWAi03/cyC0ifyMcDcXct5Wi1zWgR28SHwC
yOPlq67qzynn4zn2wHxtCd2/IoR910hMeUWWcXQNoOUkJsNdR8UDGbG9VI3DvVRMzIRNvRqauvoW
jdigsmr4TowSQe7xPl/uvF4lPeau8pq492y39fOQj09Tb7ColY8kvDS0Q8xDpTe1xN+wa8qXGO/O
/axrBrPDYNf4Y0ow+xMfmaQ++vQg7KyYLDZYPFTjtVvscZL7c5N1p8pC/VAgDXZM0q1EiWqtS+2L
bVkDjnabqQhq+q0wCR9vMf7idI/XCVKLfVk69/mUpOfa9R5r1xx284zb1hX5k0SPcUKwW29xekcr
SVjRoa5MNvKsT8m/kBvrZTLi9KQRqBxB0kRdyEopK8YTG9rXEA8/o+HpE51qcynzZ4R/+EdNMFwG
jGlWrGekWu99nlM6EQAn59rYVSLKNkWOFFkthuQIiakhItCBKVC0hP1LYLOe9H4lrVha6yTmuRIO
ErjTiaxNhCwZ4UPFuKkJ69piAYPx7VWL2M0tTwxX4Y2GJZEiYZ7OGyMz7UPPfd91FTwdizgSpF9c
BIwWNkbbCeQqssEV0Q1bOqfPKGHB9/tLA23mYOHnaHwyI7H+5lw0VnxWwwIqmmdoyICgWxcjBtOJ
uy5u/dPvL4JIMKfOW9CF7Vu1EEs6ybYFStUOmiv0o8XC7CUVs4Lfv1b6UAudnjo1su0cLWffUY+A
5iQS1xoQaaQV++fBGxGCEmxLC8ux0XC5wafBI+okEFtGke+xpcmDrQ1cD6y0XMp+UDWq08YGLQjs
h2J86ObxJZdWvavy8j0Jr8KAVGgnzJtEvoMy0nZ4WE3QCCbwStXX8lSb+JUgtO2tNu5P9vKlFI7+
84sLkH6cj63ZT4fQtuZTiBG67IuTuSTI5dJhemji0SdXttkzPaW9dRkGgD9k+u7widnmlq/pE8MA
z1xNii7TJSdxvxmN9ZRP7mUeln+P9JvGRTnvVOMiKWg2pNV3q2rU6WNdES6qA3cbWCWxc0m4GZX5
UDUTJSBNCIIWdcFYiMRqemgg9M4+96gOzcEcGfgX4uaxYlgEWKh9Hhw0KySmojsm8MgCL2kNBJYw
GGeZP5UnYRP2i/shgeJnudkN4FO9NiuP3njknA/qByWbz7lDGjyI8cY25mAZ05NlcwoZ4XSebaZe
6diDf5qSW9WAqhrrmluZ+90kVifh/CENtM/tb3npvtSdseNm+pORCiQcHTVMyH4GBh09q6xqlZRk
g1rih1+yxhny+cEs0wdL0kDHNuMjNg6TKu81ux1uChOWDeOrTeJjTuwT0srgnQB07FZO0u2iybzC
tP/hGyyUpJm9jNpHlYlt0fgc2pxqKpD7ugTOGY2sPAz0l9n33C6PGWCwnZfAaqTqVcQ1UjW+mGOJ
zi0Ku02uf49owmPpVd/CpOYqYD+1UopExGB+IOb9vtBUd16sbzl5BKnPHlGyOWEENW4jsSUNDPGx
zU44o/LNw/CQDNb9GMxvVLtm632NGeoZhM/MEpO0WTtY5TThm7adIZ/JX5Bfxyp7JEd5ySFzv5kG
8bwQSJmkcjXgmTz5Ayk4purPY1EcPD28dZb7bQjMJ5LZ2XwFmy7+hcH20HDlMII7EstM6x0Qahx8
j4C9bqRB8tsFJc+31q9Pqkx5BpSsWxHQvcTem6rxzid26R5Af33ezVV1zjK0WmTNbkTJoTSV93ZA
S55OciujGOE2z9lY5z1SklIl/aFOtkVOh1bIFJyYrTbVSG7QBNY473JkWmN+TLX9DWrAnj22jbbY
lqjbp36FOdzHhBM+mb3zKx2j4wS/8OCj20DHM1P1sJGoHWaejIA+Qj+iUjVChwDxB7cP8Vb50XPa
o0tsyvgGLEtu4SucPcc+2mx+eNm9dNfx5lguNlmRcolhIsYQy+ClHNoNNrvs/2to/4/Q64u+9Z9r
aJ+a5F8u34vs+z/qaJe/8qeO1rf+ADQToJ/+3wJaL/gDl3JAOge4P2B1NjTYv/SzwR++7YJfNiUL
Pl8IAXio/ZO1Lv8A/SclJDYCMXHQBN5/Tz/7N6wbiCVpk+9smgIz95Ke8u+AhphZgUeOxrgNSvOM
/wLqTx87x1ZyMyarHnQju5wlrP7ZD0kz7DGI597gsEft3W1mBDvclKAJsfOUASYxRrZ1Gb8vv9aE
VYBtQifW0k4LdtP/8PL+JQX+l0KrhzIpuvZ//g/n7/Cl3w8dOCwc+sC1bZPl2t/xUBkzN9HQu25V
0APSonfMen0fafQ+NpMt0qUjVscSI/vcOguCxN/UVvStkg0cE8rRRQTz3LCU2YsAmoaLpexgVviR
Ks3vheFPpGXjA2k7dIOzT/4Pz19o2G3hcugVzIxK+DKIM1g6+Q7JP/Y8LIhm4eJvwzbp5h4v6VO4
yPkU9S4QQfxLBJB/KBU9iS57bzR2Nmt5vW3sPQWh1BYR4vTDFMf/+Ysl/o5I++vFcvkAWov4GuX1
318sLCZzkAo9blvd2ivEnE82eURMQrrngQXmmXDcs0Ey9/436rEKkrsBquYGBgjLq5L8FPH7JY29
l8idfiF9QYq7kJflxDdYnfGr9N8jppSHYdZfXYaetlf4ILwRdeV/8VT+jrX686kEPBT+s6DlyuVz
8Q9YMMIAVGZ09rBN01meZ+/kNbK79QRg7mdl8EYJH7O3Jr1yTtKDGbbevqhU/0izQAGg5IONL9Io
0BjlMAGbmvqDPpz01qp9hPBeqDjFdzaJgyI0yGTubsYtlH0ji3bjkhXkef051lBo/vPnZf0Hb5EN
a23BPqPo5n///rxERspl10CBcAnGRBG4gXKx+v2piyv+/dZmMuWIi1VP2LWxwTKfq8o9EPpD45gT
dT5vR9cD7Uv9fvdfPDbuMPzr/0ZZ5VV3XeEFlsMtixsWPNy/PzorTcfWFcwxw2Jyd1LpU1t00zEp
fHgm7r4dovzb6M0HEgetTdqmH3HG8shnXUCAZW59Fr0FLSFJrs6C1CMZPdg3HF7rRqTXwglObc2C
hIS+8ziVcH71oqNL5Lem7eDNVXremFnM9L3nuiK3VYUPFduQO13ZF4zA7WPOMESSXgrwnMAsqmp8
42G5ET1Goth3o5M3vDJ6+SwgX9PPpQ5piqE4YOZpVoM1YZwcEgD8BOze2T7cwqJRP5Ukoday+/mg
5/6tdetgj6FS1V5555b5mrTlTwRWjB7ywDrN1q9Gw/6LvOncRRDrYjm229lFEJaPvrmObWfYMIKy
d2wvlsQJ1G+EE9MXiHbr+SU1cl7B2UlwC9XGDMNGRJ8RjnS63gCUnMM4MTKORcP6p7NQ+aLr3c51
XT3A5vuee+KhzY3kYFTqZ6oDY+8lPm1O80h6MlrzolBX0skUiARzXZiTPPdRXK9rFb5F2hKHyFBP
cT1PB6SvEJ09yQ1B7DiAABoH9tnVVUCBxD54eQOcqnkSZgtlob1Jo+FUyIf7weexplKPG9cZDWzv
3Br5KMUnfgjjsKw6/kZL28v3h657SdzuVvolPdZkYHudg/tiDPex9vH/dEyQ6waHXQYoat07GHUD
N6h3ILKbVWiPrMiq4VZKuZ1gB8LMiP2T46L7GkbkUxU4Ctn0d6qzrM3vz09U3w3RG6lyyaPVF1c5
+OF5PP6+tLjnYZ7rKrVRIUDsGXvrJImhH4Ne/St757UkN5Jt2S9CG4Q7AH8NgdAZqZhk8gVGspjQ
WuPr7wLYbVPF21Nl8z4vLCsjmYyAcD9+zt5re754naOMgMkeYDPCbTwL8Lkh/h2YrdFeL1kgwPgs
2XvdO/zpbzZj/+0MhGOzXhetuq1/Wo/0h84W8UMM/gS3rXF0yoFwNZSOT5AMDvhnnGuWABdfP5MD
sEnrMe5Zc1semxL9dV3b2i6atPmiYQlNMzylMf7Pfe04P03af4fJnaxbIoMDMzH9e2MZR5lWxVV3
UTU5YkjfYlzm8BDH/qKpH36NoyCpGrQbGcFmxjwMV3ukC6yCmL5XUNcvjdQ/8OiTlg2fqnPUyc9S
NDltV3vRzEBq7JK9tNP8IaOdkg4+A95Ia3YlJ1sQHSijaFzUXt9zCNJtRjolsXQTkzyGSi3Wxy4r
vIGRxyHpASgnAg4nd1e7Vq5m7UUWB0C97Ss3dnwkrfRrmRnzZc3XnZzpG6wPeRmK5HUKondiQMUJ
Z/ZylEyW8zD2tUIAFDRoTUVLYHCcVwMe5QVIFk48/rgCx1gbkJ74ExHwbn6fxz8EDNjWtcxTpDvA
e+Ppx/q88uNelehI6Vu2/2ha1p8Fkd4s61KBhrJuW0Wbg2cDRDJrBG+FwZSV0UjpdfsenOCpUGy5
2CVwec/DcgRuXqOYDx0M7o948Jf/FncnRpDd1pxcxtxg3den4JEEYuShZIDr/gkt05MBw+dQ1OWr
3lvGpR3VudDr7lr4RMyX9atUCEaJYu5QJEDRWj8xPgbN6+msbJIOZdDQtOchLN4EcOZ7BDXRCGFa
2RlelakdP+k2LULbWfi1wYnK6AefzN7aaFl2Y0fCbERC1clherfz2+ylpODxjFrhL9KZ6A9mA3Ct
cW6h3XnMrsoDvzCMorU6xfIuOAV5fYZ3odAZkUEBsKrB/OqbsZdw3LzQkrVOSZ7QhA9C9uaBamvA
qT4sG3s8TIchq7Tzet1TItD2kVI8bhxBY32ccCbh/IyXsivQIrntAvu23oKykoWnZ/5DC4fdG1Wk
cEw0OHkgf+SgTHXff0gsDPhdrD4nfmEcA4fsWaB1nKVNv4acwrjK7r6AnRMno6mftNKaUGwpba9h
sF4vshtaP4B/hdwtasF0pMybyKK8souqTc+xYINqmxLU6U9tWjmPZmM8x1lrcYuQFoWlvQ0o9TfB
WKDbLGg0zR2t60CK8jbFEal72jjuiOCEuWUArcut2jyKwgfmRto0zVaiRLrA8+k1Hme6RjvDKrZB
ko4PmPy/t6lLxCwJb9/86A9Ji/Iw5UZ2jOa4JQShsEkTTnWg/HPyHAZA9FoRfSms9NRBVdnHDV1E
OXUz3fSONcc39maTTi9z0FPZVqikdHRnQ46kWp/6azrOnMyXMNVM0U1onSUjon9OtPDYUsDfDXJG
Nz4G10NKkBFkIDke5oBZsMVj7MzWtHOJlt30UAmWlyzKERtFbqS95SZC2Tg51VlSv+IIWBYgPDjd
TFFvDPzv7Ibd1Zrw+8rIfk+i8EYvAl16RYg2rbdNkmoHzbTHzw3oPyudh9ehZUKqtOqbY4jojfto
4RSKXgOQlAfpT8O9qbV8O9az+wDBUd+m9ldzQj+ZR8zJFdOdYZibh7wpWX0kqatdzfVyxtLy6MO8
R6PMfsRZdourdjuirH0VyWwczRqwixuob+acSHyFEVHcOjkJuHTTkXc/S4LkzZa1tgWHeisDzbiY
eRQczRKnhlG2hzDPk4Nih4CuzySg7MRVtCVEgBrpXZfzlGURsS7ukp+cSf8p6GGG4tAvPW6zc/Lp
nPK610BH2H/bNtOYzsrD6i1vK5hJgWDMxPgVY1D5oM3vgeqMi9/QxeU+xYcxLzkqmgBJ7AxYghD9
Y5eCVUUuUyPZXd/V0ey+tXGS7W3V0vJtYxY4jQlnPp/GqGu30TxhnFmQRkGdP5nu1J4Kl2El9/KJ
jcvDz8BvDSUULUHc8wLKbpwcy3zPShWylLMLy0sZaY8GmnJkEs2WtYsACBOaRRKWb/UsqV8khK6g
3KmWs4hgjnHQXedrhVJjq5LwYdB8NCSl/7kFPEkq8kD6YIwabSm28kw+46vJT1Un6DOOFXC1fjqJ
kH2qdZ5ycthPkqvJmXKpyREdycTqXgZJDhdxxyU0z2ffwWNi1fIlPSShfXEKZ35CbI2ODfnPfpyJ
r/HdwVua5k95Zhj7qko/ChwpD8tqHpTS63h5X4pQ3t0uBdWh9/luXd/khGp9nErn1o3Ju53POERD
PptqjfzJrep7vvzweCrtB9i51YNm86/2mNwnWbifEIKatGTJ7SLzWWyYefX3rkEq3eIgsqgFD75R
3+2eIKDCwV5RDQ5TgdZ0t6DqaWjnRAYUYSY2lnHIaFLgnK0lPe7xbPvRcEx7n243Y+7nNJb1TlOL
uAvyv1M9BhYZ2qNDZCV927rpH+GdSaIm/LdOH/J70oozbOCHQKdjYKeEoSfghnaTyPs96rE/KD+q
gzOztsxG9XmeCuM1Kdqfg66ea9y6SLeBEkgnAOCidFZe4z01aJI51N4ICaG48gr5e3gvJ9UYTO1s
5FKTmRinFsr1UxFZO18Eb35dsYSI7osuCnRBuqs9sutcLZrYXiq14DyGiD4aQKQHmU0CiWwBAG/i
DLHsLL4BFiCZ/dELR6HDTSe5ZmznG1gy2qAm822MRJUeQPOtmQ5zTD6KmTkdCj+y6XL+curDJKTv
3aN/sSDqBKV+A8gIr0DghxA8u5AZqDBDcmh641SliBOS5XvSjiBSWXepybfoZS14zbwEQUTzm+QY
st2XBzvF+7+1IFbwY7rgbqv8RBpq/QK59JjPowONkFRj3cKRleWw/1BP9Qfhak950yKGdr8XfXbs
i6J5sVr/NiV69tiatzQqZzR5PAtCYYhRQ3yWIkVIYltnG8wauoXu+4rjGEmahVnmnPLB2ZRJ+TDo
yzypxYGiRa9ggMArL5tyn8hPwtXdI9ix9GwWXmRbuFmkXZ5CI3vOWgfzTPNphA/wgPublOToJ/UC
I7esf41SX3/K5ugLcdAfjpWkNwPuNVN0Me/XHwEQPtuoIpovgQNvpLekdXRSprOx7f8gJBtEkmju
teU610F90A3Hywzazis6yz0BBHmfhd6dsxb9oAr9QzuSk5wM6EzWrs96hCyA1RKwox97olYPCTDM
bWeCkOTdOnT2uQjsHD01XKEZGQkpOBDqDVV+74ts4+sumUqxb78MYfQUCNxPgMgKrxcqvHaJEW0j
/UdtkA3fR4Q817mB6ydTKCuk1PYsJeM2VbkDqiSk2aRT9KATL7f2YjLIsvLr2seJYrGfYVDeANzu
G3zB9x59nh22VCpYjq8GOySjMx6jJuDIY4z2MWpm92rwELPlAKNwi60/uzjGRve96lK0paNkuoDM
oyYy65hYDSOBVI4eh1Fz09KRSWbb9jBwjYe4VU96Kp5lljt3chhrkFA7rXfbfV8ZEE8q/GfhwuXq
BO/BKIL0KnoQzZVhYfxIIoPEH0CGJ9FaT+ZUIZOpk3xb+sC1XL9/RAW7BwUldm5SUkhHuBHt9Vxf
UV6k5AMhnbPPDcdKNkoSQPZ+Q+p3Oyd7Y45MNJdU9cMAMt2kRzFI5kpIC8uzWYUwOjKvoL3kmSM1
h2wpoTDuPhIJUCJ5oqS3Q3HzRdzuZr05unhHdjBBjf1azRYxMclDUDTH0a/Kd3/582lrnEjK6/bJ
HDziYjVPWMSQl7rtS13Xj27WqV+RTKZPDJreBs9+JSAjY5ffjfaiBJLxp7XQdZJ3kpTs86+CtCAq
Ywie4CCVZPj6kDtsqkd/VnLj2wP1Gf2cjWGzolPX498j6WvUfFQ4nG1L2/hs0568s468ZZDEt2vt
m2cE9vHgFQc1+Q0xD8tNi8EC63mNDS9J5r1pTt907H6jO+e7NGodsDoSGg+68ywEWdP2xYnuD8IU
QcgW3984tmN8NQKVnGdTfC97Bc4G0tcmd/sLX4fJSFA7lz7sf64IKup3lPLprDP+mY9kg1r7fFQ/
cNwhauxetClEyJeZ1Y4JnL75tY7ay96P0TZ/0ZraviCC7B7SKtYPGbaqKK0/z10yPjuiIbgeYOmu
DDkylo12MVvyvlCZt+GhjTggpaEiry+OejLChunBzuue00FGd3wM4kerMLDrhyGpt3nXEPaIZCAa
UJ0Gyy9NlhZo4GE7dKGML0MjJnbztt9i0aB4DUjWcfURmPZsNhq+XEu/houq3GHXT2xLv2W0AR51
BAiofguiNRgqy6TyH1xTJ3wiLma4l7GCkjWnHv2dFrqmWR9r334FjJgxUyqRjWiEJIwFcMa2mXHI
mO4hWo5N6w3qBYnBjS/Tm0ydaG8X9iOgl59Dl/qPlBYdXs4AqRa+ENaK/mg4sr0OAxlIYfTgGCza
E4zgbVplkbe+u3gnASI4YKSWxvGIfmy7ZVTp3v2Rzdx3f9JL/LCgse0a+u2bAmMAhDFFJx25wvrV
xPBI3mr2kVoWzJ4+f9QXGiWtadtzOQsLtAzbUTV4wwMfjYZOdzdPbfXY0e3dBqFIrzFcoqAlJk2w
gI1NVL4UEfGBWIcOUBzRsPlKe3Tx/TxxvsSgf3N1GhoaEpMnevDhgQLlgfxAIqqxjW/HgQZroJmP
zFIIrF42/HyS3THXnTMdHI2lYMpP68VEA64BB05/FvNwQUhueJyLBtSdr6JzyG2WwBdS0zpScgK5
FohfJszaG+lo5XtqP0ALy29JWD8XfZNt0snt2Ion+OAA+bz1HxiNeNxbbjVeLa1/+rXx+N05jKj7
06W7WXaE12Qo01kvxk1o0GRJtfijKdPQE1r5JEuZ70rAScegibj82WhzxG9/IocKAGnDU8kbKzlP
AuChNEIaU8w2GhoQO6jTaInQPPFVHljiGRmMoju4zRGNNGmKbXGKjXz6TA9S9ngVlwrHw3P8YFVh
eQkgFEMr6sJjUzXiAD2ggbyIkaYkT2cfTmEBHul9PadzaHk06/gPfaBhHCvwbpZu+Vu9I9hjzWUJ
I3qJtUPIKkK2+k6X5RLEyPlXpmPiO+/E5YVwmNkYfL/3twEWHZB8PfAHg9xaRZ9gbZP/f7rQ69+H
Ui9Tw//7ZPRU/0y/5X/8eS66/IV/h1Hb/9J13dYVKS8OeZNgg/4DGNIM/V8EuZKIuAwfiJdeAkz+
PSCV8l+WK6TtmMgn2UGXILb/DEiNf/FHDeWwUQoXsYH8fxmQGn+dNkk6r7ZQtlz/DRa1NTj4T9Mm
JG0MQ5q23AIUy1+CyX0cwzlFMpJ0x6CkRF+7e3NU5VvDRGDP/ANMm1I/UdUBgTfkeXAm/xDArQOd
yqGjsZimBSobwIsd/nRd/8tIVP2WH8qHJavURiAm+ebqfyVEM23R88SEKxOPyT3LSHDsw/SsNy79
/qWNRtMW32BMEztMnV/NZpcuErSyx7Um6dsn30HR2rbi6/q91qESc+pipzElmPGRBmXDwsh/Ja0X
GScCTY1hXWIORjuVZVjzLWI2/AqGLKd0xyaqFTIk53k6XZ19dOOGNdI07kRs6giiYaouMXqNiTUQ
1yO81XigLjMHmhuurx/dAmrBEGc/2Shp/xDrelzf/cq+mWMRnyjNwHCGWFuEUX8OiPdgGqkXN6VM
9UwfRR1nHdcz+rKvKpmmA7Kcp37ZB7HQ/BrlVP6+WobAqkIi30yDfZUj2t90pguB5HJLhM7kIXWn
FGDRvKznKrvKbmZthhsq3mirBW52GuDqFuWZw99RS4Tz1kz5V31Mzn2r5D7uGFNWCXpIGOe7v7/p
v+dTLjfdFTSJpIGEwMIe+NfJHOAZR1PwQrZG3xgIkxVOsarAVQPU87L+YkJ0uLSFfvYrG8oTU/Ih
ZyWtBiAYboin0/d19ExJ/WVlkrZ8lWyuwtOgz/donMzrnNqb0HH8q6RH9fcf//eUp18f3zaU6RgG
5Dvx29izcsMwmU2Yj5FhNacizecHR8bRgw2lo41BlvNAHuAlUtL0T9AeaJhS2HuOhoFqKUmZam/w
U9skaGkYQgritQqR/8P8/L9+Sq6zjixDB3qmI+z489C5NxvougscBfTKI8HImM8qzmlLLY3FJTqN
+jfOcuYZ42uEO+9XW8Qv7ZQmTEKO7YQQK2hfhTM8pBA3L5Yv2uM/XMn/tVS5tsVKubz4i6ADstpf
PqOjx26VakSWAKsxPLfpvskORS7FZHJtSW/E2cv1GnkltSKhmaVVNGOcaxq3yX69lJzocYaHMFni
tD0EHPMsxpK0m/d//0mlxSf5P8NkFlW4b7YwXcUdt1xLZ/X+89V00iiwlEEIlCucj2ooLQzmN2l0
DwZpUkXQ7fKp/wKhLX1rl5JjocUWE5kKwX8CLH/VrcvIBfrkT/AKH5I5LcttuoUqabVgi8xqu/am
hqVb6PTkyYSALxi6Et/b4Kndr03PCNgqA+LglcrvoPtWc5A2aVdNaZJ6npbEB/lpc8/CjJkIcvdc
DJ/m0RVPKhnkY1ZfIllYR6Pzz4b7IQOne24wetB3ZpAdYszZUKJquDn//vr9JhX49/XjbVcKgjZ7
5m+vfFG0yWxVq4Ixp5e+AOLcCOLbumav9dLcZZ86JeArpdWRoQup7LZ7LkSQYVUHu41qXO0FflNt
eviHD/dfHkOB5F4gUzIF+Ui/5eUqpaFmS2ky5aUONz83dVrXwiXipLiu7R0XI7wdAssJ6xe4AucJ
PxIkkhp+OzOWPlg8lPChIq2KdnQNM5i/iXbv47T4B1mDuXyU355DLp4yeGkMBVrwtzdmbDQcnaPP
1t0EfwwN1yzvBaQTM89T3o/xS9tkBN4vjYC47Zmr+jPpkBM98lXFUFSj5qHL21iJCwin3oa0zc4Y
azGuzennoFPpP+zwxvKJfvvE0jHAilH6CKGL33Q8jM+R8QtwVwuK5MAenNKXDvBX47xhbuj1uuyv
pm567uQscROOezbtpKVZB3Po72/0Kkj562dBqyJcy9GVibZdXx6EP5VGtkNrxg/0jPOw5myqrI7u
s5lMJ21Sb+v/tZ1uXrQxPtrlND20iLbp++tvMkH8ur59mUw/hin2d/D0rWMq0mg/k36DVpmBhfI5
qQbuAOWPOr+zDccbKu0o8jL8h6vKkvNX8c3yRimhs4OapmJlUtayYv3pu8iAuEA7TsEtlUXgtXWY
X90U04fQT2YI5SqSaN2i2cb20po4ZXR5MSVudbsD/bGsMFY7f0mDoN2HRVeTrCMBjSyNj96n4U6H
EAQNgTpTfcm7jtyEIAEHa5SPQ5mdQCJu3FKZl77o7VOp6NmtdRdsa0Je8QR4aI/aU7N0dOnefpJu
0rIjih+kVl3jIXXeSZReiqkcb9c3UPkRK9mkiPAIvpsTqnIjcOjN4rWdZ/cO85qJQRF/K0lCwp6T
Hk03p8JhfrZ2/AYQXKf1CNXELLmN3zH7GoZ+KxGQeVo1bSOndW4+8pK1ErOXQysA+nc89yGGTKwR
SRO9VFiXt2kGIrGWQJN0fLHlIC8Tk/oHuqN9Epk3DQaPwOsT8G4yt22xY0XZuF+MIAAtkpe1lzUw
5H+I/Qb4hGsfjCL6DNRHHBVBP3pQMp0cFxg4LfZfFyiaswMd7+KWKMZtWg7nXRdXvQlHr09zFyZG
VjwM6DjXWb5WanfRM+/N8WHLpVOkMufJcieka6r6wXcIT/NMiuHanIHM9ilr8y8ZboAN8XsZ51du
sWsXKHLRFVGnkfla5N/XWzUM9o2o90vGLR4Q/e67lDZtJfPvQmjjYwEo9NAOnYMhoeHftbF6I2h7
bXyzu/gj2cESKZjPPc8iHyUE9epoUkYkfvX6K9CkBJuBn9YwD5py0l0xJzVKH7UJYlo/TjAQByIL
kuINfnwYYrhoh77x1o00rqYXvTUwKLXZW2RG8x7XC5wmkvjWHuDk46ntyKNx0uHUjP7k8WW7rkb0
ApB1r/qWfJu2RyeDG+SYoIoIZO2tvW+f0Z2XNODe63DSboF0DfyvDt6GBgZgOVYn+od4T7JYIh5w
j51l4dBa5BJa0x3GkemqVjbBl+Gjcoi403kzDutcsQc6wKAr23UaYczO4F9EhWOytueQWZpkRgJK
5LBqu0QKvB56Gte2+uH0wgJ3pJ31pd/ZSOPHWkUunQLWNmtXNl1MdDnKDAKJsiJfEl75MLP7fVVj
rg+5j2LmxdZdL6wMNIcl1fxy56fEhk8pDww1bjPs9w2bonGEMcALzaHyIrFs4n1oQ6LtrOy4HiG1
EFpmkJFF5U6fzarXTwyG73U6OqfMV3/0fTZtkKKCkCMJcJ+EyE4mK++9zv7SiowYQ4IZrMZ9NjD/
3pNNF0XGNZ7r/LBe/RJ5GP5MJASyrg+NVfsvbkV88dw/FDZ62NJx6p0CH8briKHZpX2ydwYw2LNj
neMS5Xpn8cLntcZAKnu1SuMNVBVt9+X5A934qgZd7BmW02wr8M2medMcCHzyYiIegRdUZyQjF9vA
VTAG+yzuPleJ88HZ4UpnKfeCUe1Jzds3BUui6zP2AqxGFYoK/vzr6owgyUoFibOYWPiw476ZYxje
05MM48xL6Daur6lnSWDcsk6AcRMKD29MMRjGhXZRPyrQWu0YxSe8dQQ1+gOsblh7S/HrLkO1bjE3
dCFpwODlXyzX3Vd5Zj1PjQt7DskvQWvjxu9cAFVL1z2sCYdBH7up0+z7evnXlWwBtvdFZTw7Ja4T
R/qPXYbwZfR7iKm+XfAZ/JRuMBEctz4qhnj7q5GVQqpaHiJb+VdVgrb/9TIbxZyRAhTtInsRJwa6
hxdjYHJ0XJ+0ejnP4vRbV+eK9578cxd5Rvx1FU7CQdm2y9moCbKHTp/IOFgHkkUiTlUNcUT1W4um
JBbl9APLNqcmczpJzrc7x2bz5hDZYRBBorSo0LBYbRjn1qcoJdikqkjyS0Tve3JmzsLp5r4qlFMQ
Tt6s5dqvblwUQ/2sJdP2KjKPWs95f32RpBUeET9me1isB6eGRlwSSjlB7UyRIWIliXa2UUf7Oqmn
/frXOHwwmQa9eWjwj+7doPOwqE5LkzzpUnFyo/Rjig1GQUNy4Cy17r/rjrmqRnrAKe4EXlIgkTxD
D6E1vtjS8eIS5RDvFjk6nC7fY2JY7Co3elFkm//7NnTjs4pLnCh+CsqKx3zLiWofNUH/6rZ19pJN
P+K82fvFFL9Fcn5NGspqwpWYDMAN3gaNIRja2ofe1q5dFjtHbcw4lUZMoaE2ZBewmGCaXdAipXgE
0YPB3S2uU9Kpexy9mcGA93TsxLaSvvnkfBEmwY5rVW/0A2SWAPpP2USFp+lAWWuNvd0v/DPHgebg
5BqjQKfi/qXt+AiK8FsQIu0ZKhI+VIwub5VvGQVNGmWpH5FeDp7Na2NGtQfokv6qNRGQtjSKAjIZ
t3OLLJ6P5x8lAOQ6Za7dArbe/kpGWm9VjxkzI1oJGwDk0jhlJmqwJgb9EmGhWNhJhms2VTlke9Fk
Jb5FXiEnM49jOLpe5Simpgbf1B4FaA+NFB58/O8DatFSdQetDeLPkpxpIILRFvEnDEY9jHaLozEr
0BCZ39YJlF2nH9YCQiF2Ald0zxiUd309oa9PBDM6xMYpkG5tpJhRzYlgyeTsgjIDP8dBBTTqts1Q
OrBTTCifkDvkUf0jwkLndb0z7+cu6k9xOX1JsyVhwJ3vwBHsw/rT1yZAAX3WqIEBr9M2sxyhzw7G
ISHbYIM4C4ulNjn7iH4XfDj9vUBEDrsxOVrzaCJWH9tnP2l0nlu6CqWyafozmRWszgfpnoYojklB
Zb3+pWlLLZKdfP8lHeWpIg0TrCMTUzceTmUShy8zcK20IawvByN5Surgqz50Ixrc5DNiHQYBdNa9
xMYFR/qTtQnb+Un6RugRXYRXF2upVhW7EcAqujLMvEoU7dZ0mf74JBMCf7S8JMffy0Q7uS/YqACI
tLROXH2icW0MXsuWrRnfTDUQfEiQBFqmZUOt8t1QwRCCEwzKcsodzHbMG9fXN3GDeS+i6WjGaN3s
0Hj+dcRnjryTDMg3pVThgyxNfe9Y0c6IEXpYKHx3Wr5UzzZveZ9L3dPIOfI4rVSnQhvqO/DcC8hq
BqbzHZwiMuyMqPSikCxFy0w49AfpucHYIytW2u3Xul0hHCiUVW40w6kW9gMTv2lK9utCrBPnRLJU
97Aqi1fR4rKmrsdDGaoPK+y1G7hxGpkxLIBFNeoqhjU+cnHU12W/kXb01JLHs0jg12LMNjD6abSH
c9VdQEhwaLBy/Jv5viEfFdEdSdepPzyue7DVkAGVgsjcrpuTnPq9SZLuYW6ck1UWymvNvY2J+1IA
hEz17LZ+REAbhAqjd2NvgEAUfSRFcTF91DiQamZUu011As6yvvvEyipPxZBIsMCeKJVb4l6eTPqh
Dy6qfDCa0KLRga6tmfVxL+oO1vSMc9gUdJKGEHaOwFBIGZUlOPHzObqtThJoktjIkYjqn9bCRhYR
6eNm8YeumOnmSfTo0G88ya4KseTaeMJhsnlBRkI2ZGJr3zX1rS/nN81Nq9OMgzG0+nNA4lMSC+ae
PA/bVsjpRoQpBm3CwL31BlTxtKl6BzMpMQDQ6XsavXYY7I24PK6P4Cr7mqbiQHoVZvu8olFN87ld
NQLGgmejD81LIAEj9tyU0wAm/1xZ1s2h/eM34GSMKvxRzi425SKIcoSuIaeKMc2/iFne6cK+Tn19
EUHlfxp99OuTeBWj/1VDgoKwBHM1IFKQlEHfi+da9f3RbDqsn0qvARJffd0qb05W31s58SYF3LKB
Rv1GDAqtg0umKZHSzLtRd+Af6so8uEv3taoWplDpH0x7opdaVR+SbKZdzjyGbOv5CGKhJYmeo1nY
hIT1YvI29PpH0WRIvtDacPpZMAGhC3TafZyy2fGsDlF3HRkMs12oXrtaDuYeAW6xtYz3rrVp9IMy
gYmAalDL4enHJazWysSLakHyDgBlJpwct+tfSSEHjQk0Z6gijOTm6KT7GjWaPn4G2dfshGt+KWYD
54Ml4v3CFzADSse+21l6/1NyMppoLvCiveSNQKVBAOVGl99lRVlZ+ZO96We1jcCF7BMbyI5t29AH
rOozqgho8MvUOfOJzSI150C1hwbHxYrakNgVw22PfhbWBXzDtG1M/rIWof+X6IRi13M5JgZRxRzT
hMJeqZJ+RQ9EHvvcXi+Cr+YinR/75hJ1I03XAthbNqjdhAYKAcWyP1uSHdCPjmZuaKz+RewJx77g
HUxh+8kNPFEoznjzQxFcM1OzrhNTYepn6KqGn2wLUmdACgJOmGdz3hrxdmiTZxoXH9DZwKtNTY8g
K/P3mg0ok8PUVpG/G9u2z4jG+AatqTuojspK9Np5LtV7GEPQSaMFDV/L42ARtJzUkVcmFujJgYLV
GrqLncNLw/JvdxzUcxdXt4ib90RHiQITEa87gEVLRe92r7+hJRyR1JFvTmmss1bkmYPNgc5OETLN
9xPFRsmZvyUrHYWtIAUn/Fxl00E30wmUc+oF6fA9ih5F3VsUmZWBSZpnFM7reLQae7P8dp7H/rHC
twiFzdhlTVg9WnU0EoXwwWk3ufhU6HWc3+20lftWj36GlbYphlTBNkEZNKIQ3o6ZQrCY0t7wMcGb
ktthAFrqiVyvYGsnS3ahZcckZyC6zA584F3fupfcCG9kUoJ8Kg+oP/IT7VgO88Hnge8yxQwACgHQ
qkO8LVsOGuJ5llsJMOVWR+U5Gj7wSxzsun7qoclmFA6bFrQCADoSY2+BjybG0PQrveUXRHrPkzqF
M6tEl0HFWySUqvPRCsMiQqd+lnmCWtvlxhBlckJvDCE3/KOtdPsoaRKZRj1veFkUQA6UTbWugHWI
T1WjV1undz+XBtjKIN7L9F1KlBMKUzWij7cAcDnCKR/jx4yoPXFO1Eqf7JZlGI/Hq+6aj4pNyc8w
/9vxLSqC75OCWekO6kxKLLpm0g4rY6g8wj3hRDkEkLshXJlFd1p0Lh8ql28IGRKPAr93ODaNSXqH
NPvB1n1PMjAh9I9sduEFCOlEPxfTAgpp2tkzPaaweApn5DaFrjQvHYHbq97f2YkuP9dm89aqwqvx
FWxJZfd3uN3BfLQEzUNp26TRgJBEUtznZvXNlIW9Z2Rg79g2XsjEIzGxhrYsqFFZzKnKQuG+9YN/
JKkB7AmR4jZPDoEEB7cKr7WffAiFnWGOjZc6Dj3W4FNb2f2tmNw/OsK9t37Lyczt848gMeG4WEm/
I2Ov3rZm1y2WeHDZvkmPUddemLad43SG/iV8oKllgxelrh8GjClzkNrHdKCaIWQQm3qOlF9rLumc
ObtWQMnSki9WZdaksZSU64uUCsI7+8r0eRoFpO4u3ZWzsI8lBNl8NMoNow8t+aiXpcwlmBugMsrQ
tiseuNu0ZDm8UqIYMXhQmXokhU/jelQskyV0qgQDd47pRADac3WMRPMOId0nJvLjvq0iGkYpQa1t
Wm7CfoI8EVsUpaiQsrn8YneiO1K+f5jmi2lWMQukbe51aDtO/bUYTKLKbbRQSXXSG2wOOWdlSGjF
5LViPGAK6D0rgPZfZ8E9MZ1zZLLOdo77JepDnWFrtC+JSVO1cWos65F6A5lbvYRq6PNZOSGiPMxS
9Jn3lpnr27abhj2TcdwkgEbmonp0O1b8Fr7s1iHtbmuObPg1eQSioQvgWPmH6Nt77nptSa/Gb+J8
22HRAtdv7rCLacd0TBDmTcMLDmAQKcQFILX5kjVWj5JdK659AdKqQ9bJpcEvMLd1wAFqSSOQ8tDL
jmVQzadA+fp27vvvsT4MYCz7cz8wucnaZ/rYD6XVHomNTnjiOXInNtDkANJvFNVfTN7VZEmCJ8aX
LFfHxhX4lBMKeTTy/MPpjV0xld+muHyt2+gjVgCC4vB/2DuT5biVbMv+StmbIw2No/FBTSIC0TPY
SqQ4gVGiBEfft1//FsBrlVnXsiqt5jXRvRJFKiIAuB8/Z++1zfZsEpOwRY+RwCvRjW2oG2xFKdzp
Wvymsxk9FgQwbeOeQmPhZBwFqYPEQdPrQ0NGcuEmiZ0PcC6khxTAgBc+h9f+QV3w3g4yA4tLCDgG
ebTMMzgd6bD6LoG9Q1dN5zH/JqMgvgTqXpdBuaVPPPsjlppGS98JlQh3dmtB2g7GbuuM7SE3cBry
CLhUEGa3JdKb5cNECzaRckpc9IQKgMSKgcO2PTyyV4a7WICHsB3cz05PIQXNqfKkTzHM6oKbZjeF
7bX04Ogpl1dte3TREbg54Uxa9fR7mN+gFnuQOTy4qOcZHQA5OJDo2pLSvc0IcjBVeuloDgwIBfaY
auxteXEnp79mpaSCDLs7TVDWOCTR4d4TTFbt74w8AIxirbiLyH5F+3autByjHi7n7RyKxA9EnlKy
zb6LP5QPDLc1UBYEqiWrKASITS2R1VvOYy+Q7YPI6H+C5vwdmuJxyvHFQwx57WaOEIPoPwoQMA7r
WxF1zkYfMusIW6mIQnM3ksS598o1lt5hckgeRwbf8h7rd3mT2mBsdbKBfKeBWelQM2+BTRoB2DOm
GDtNg84G/iDyY8NOd/a9YvdnfqxYqkjDulM1iZ+2Uvs4ko2f5B51GPSjc6nqTyAD855GMTr7Ehu6
dB9dFWUH2HmkNWtPSRnZm7ISf7qOgiNIwguUOyjs7vxB2XQfxOS2jF71KuDzbLO4JZ6pL37Daxop
2XUCJonkyAVQ3g7mjaml9gEbCVSDGLZoqshuH2r9I+4Ccrvc6s6bt5pp7+qUxS4uaI9kSfVResBF
O5IfWpe1O9R3epj4rfWBWJ48HQ8G4KzjD1WUnJukRQfH8PJoWMOvuTKfhWqXZArqoZAmQBPaLFas
127YfO8b2nykFxKjLSjAUCqXO87/9YafVGyUMjBZlJh5bFSAqKotfcMh3dgKqcO/CvwpoWQlhgtX
n5Pdj2mcgXrZ4kqIfygVncoq3FZKhY8oIpnJfDPUWJ6LiKK4JFXQNefF5wvQxKrIz030YNzFlVMf
DG+wdlVfuy9zacM7U5HYNMtvGZRqN7UELSy/Y7Qsn1sodU2FQ9fV8xPws/lh/Zt1QfxKmxL1mpkz
CkwKm4dm+aVOcDjIQtTHuJfWgyVn8TDEjNsqo/HHcRhPIMrdl3xQpCxhD40iSsUYYVUx5exDiz+w
19EjRiDWsJ7skQRva9LFcO0ARi/62ds7yaITCWDUNPQL8UgHPmFp2aH3CNdEb21O5Ztyc7AVMYeB
xgmxuKUujOpAn8A7EVjV0APtoH4nWTkQpGC7xJpa9O8tYndipLQnI3mrW6ATVCUPsh9gEC3JxGKR
CeSWh22HmM6ICf3B1C9uwJI0jXN9yuJRLv7E6pBoerRLmsr2WXO8BXyH9pteaYXXCCKQ8FerBobo
1tf5oy+1U/YRWVF8oMQlds2a+8NQWXgvZypii3FMwoeYOqCo+RAVU1+SpZn3tUAsE8DW2e+2butv
bEyr9mw5/mcjkJ4kSCvSQ1EweZkD5MKYf/Qx75rWHKe0D45R9oaRT/plxsQIcUn60d5bUzjiYRv8
3nDYqZtPQopNaie3vc1jSAWvCBdvUannFUVeHvTR9WhGGG8cgnY2BPT9nk2LHaOrUZG3FOJFx/Io
EiO/Ki3vljw3iIAOL18g6vUjfarQgYI80hUJ99P0tIpOQ4kKDyfgN4q3qK803xpME9lNfJ9DWPvu
ja8cCJiAiWhmkAVjoCg+IUCEvkzrN83rhkfoncxDlrZSydk+CcPvSeTUd8BErZ0emedwJqwlaeWt
rFRFplX8u51wxmhpwHnK7dzzPL6uBs61a0JYK9EvKtRplTOhUYEM/Vx1d2sffnKgkxiFcr9M52vX
J49Qo7hBPB6EAD+FSC7bxZpOtIvF8dKOTkiYFxYEPkgjwxmDA8K4bxLiNTk7bEWFh7OEUMurGMqv
2zZUnB0GkRyNgaShvCz9yezeMGDUL23i3jhHunczmzjFaEQ9vZfJEQIf1EoZNgetYtg2WyVbQvBH
0lq/5IwOQ+bcQeirOpzu+sqjl6X1KYwT8lIUKr5ranL+R+F+pSQnTDYcd+lyMzOYGx8Ss32LEuMl
gLK0IdAUlKbw/tD63s/1mFzWQV1pMVZI0QxUZo4pt4HGurZAvZ7H05oob9DpfaJqsrB+0s5ZpV9I
jBkcJOzogXRPxIUAPe464qbASB4G9ewlbrZpLdXtDLJraB/SxljfNXXzpvKYCg7TlPpF6cR+KzGz
2yXZ6vS3sBN7HZ8eUWmLxAzU08xfSDgKRil0TYtuxmImL7ZN1F+/hIoFrdeDq+DXExd2XO+EcsBH
ZsCDxBnt4y57ooiUx5WWIvk8zloebsrBYJg1Qla17Mbc04sdd81MKTA1k0HMSe1uu7wudlHhEPWI
K/RYd3QvV9ekh90sSFMqmxKLazQx57X0etm9ma8jLkA5gaFExXW8DxL3d2voD8rVMefaGc1Th+w9
RPPc4h3b0OK2EhIzCaTgPYjhq53MI1aE9rXJi5JpguJsofRHwaz5lHbmtBVl9dCiQrzotbiRbLzx
5kGeWohoW3phzAv6KK8BzDhPS1vUVHV8UgnN7g4P3iFqrD+r3csZO2IAQMuDLYz3ZV0SMZDNP8hW
cm+GBJ5hvEWzad5PIDI3TWcPX/ob+lDVpmhr/JBLDzsII/sgi5J0zklEhxz3ttNPybnQ7AxTRXoM
JgzhlcYmGnPuf8Aa3N9KEq70mNVXJjHa+4UqCThmuTWgrQIRIAHRDsSjm5vjZnWbu++KUe2lMAt1
xth1rSuUZgmSqnZwIFdo+dle9JVuQ4REzRieZLktav340kYnzSP0j6M9t4fE+hAVZzKeSUCciSTE
OuL3FkCvqXGeV6s77s3PxnEg3DvaPZ7oz/Wm6UZYwnVYfaN3/xr22Xc59O7u60moIfYEpVb5dR1a
21KVwCDdG8J4JHTVLVfPTSrxr6fBq6jt8twta4gWEoGK8yI8jjQBtpUlXi2PwAOCYqq9gRtp31rd
bvJGVEyx+KsnLhsKUsL6lK8yNltHCAoTwfSy8DLy0u2fJnPti8RuSNI7CSMMJ9MEO0fucObm8G1j
BgAFFGbunT010aYug5+r0XdtaucJ4geza+C3lPOjcswPg9oXXwlMzDxQK/qTCmASxsEaemNrMArJ
l2mlmOMXo+3zO9w4n1YTHQGA/xgKRt9CGs9Q3olqnLBUZqMBjCr13F0jzPAhaotPzzivUoVpJp6i
Ruhz9eDw1wQPH92xFZsp1HBDVOBIPPMRncnkWfQno2EPYkXbhAPNgbAux32KTQgUT+d+kW1CAbwk
pIIJ9YQzmSc9f3XAwIx3jhXN4KNdt28pz9qjYXv+VOW1n3dIj1WknTyLYX4/iTtCyLWLq3kfRe48
rncB+i37gqv6zSzsl4F6vsIJdwNd/jPsh8SHSlrY3UDfs/qV1QL8UpzPu0YyxF5gXLqlv7RcIT5N
mDbKFUhtluw6kqCOQ4DKOVJ6vtMI6YVdkWjTxnK95FvbB9fcQgQEPN03Fp6pKc/rGtRGERDXgBQa
28V7lCgOpmY0/p6H5E/pKGtbobii6GbsrJBm+Ayp5s1awa0bWla2NalpcEyz6n4tSopGq0/2Aj7q
CqIuzBBxNXGLzsbL8vaIkXxTethEiTRAgg0wU5fTn3AIwh86j9Kq81wLpXWZX7eLsqv+GADEH7Bf
bSmriHL0gsdMGLjnRp4aLSZ4vevsC0TXhqYXvdmsIeluSREk+SXa2UFMeZ+GNkBnIOhEnLyNhFZT
VIut7Qrpl7b60TnkVPL5xi04kbIfd+u1yjzPOqouPInSG5gJZ4/rcjUvczFl5bu81QxYwElH84Op
fm5np5DRCf4eotcHM35d95EvAT3KKO3diCLtrCXzD2iZPQUdlKv1c3RtAhbteBD3xBj8kFBhbF12
xyEDVd7XEeb+Wl7p7YfnWJtIrIEpegh69Rl1OozOzryyyICP9hLwNPK352inPhYvmjmgXhAmusik
hLgtq07z9bCTTAFF+WOtT902YAxVs+IO5BPuByozEfTT99WKtCp3V9WerWtPShrNdqQrA1R7Gu+7
eFHe0q5ffDxoWClBOTvHtCNw6bynWvB7nU92y9C+HOrPEZvOMHj0PbT6GpZdtI9cvGmkjx++VEMU
FIVRk9TX5LTWTQywbQ931Mq14VTo4U2GikRgTeu3nO4R9C5KFvaY8OACNSqGV3NqLLRjJn6Autqx
IkM4kkz/8zYtLsi0GQEuHve2a5l49Dpnm2TSyFteXoBFv2mQ4tsARYXU+9ofSjPfhuDZ168vW2Dx
qylDGmCdgKS2zNYdSpN97QaRj/pj2IGCVjdzuCTxJQ7NxTZRHPtM4y5UrLbrKB8H2SmNQRuTB3Je
AW3WXBd7a47v158YIoY65CY3VhfQnYkY8uA97/wZ58nRaSa1zzRO4ugnSBXLODeR0ayMUlBvshPQ
BGMsyh1Jvym9aeME7g7SCiqOGzrzb1aYymNYaA+iy8xdaIP7E6jiYAqpw3qhwXO3V3dkNLNi90ZV
Hs1qKrDDWISjyPqUFGRAxEMPgYNYoZQbYT1lraU31waw+1B82F4xAGsYyaFRFQpLmwJyQfZRCZM1
3Mi3osieOzwXt9xFhlY1Y0pMZwszB9oUlxmTBcvBLrWrZosksN6XdnFrA4soKz7G1boxV5SeSm+2
DhCWC35w+0acTU/MJFXCkMlzRPDPtqbxt1uvXmG1fJEU7w3d/XS3qpPF/DzR3XjIeaGdV0enoCGM
LBhB0Lp2Ei/uOF7zllkQqajTpN2SXp0jrPo6pLDtWmvk4EIQyqBaLMmVKYoZQglyhQGlp1+I6EoY
wVJ9gn0gXbIL9uunaqQYSLWxv3dRlyaat9VdFHYejtJtnWRILAwxYbsvMSYFRB2W2mPD7nk2y/I1
7sU+aqt3FY13hugB+y5PAI+32q2meYRgxBWKrNqIJdeksN8rgjIO69+SnBVJG/pLORNjWd+sxD8K
r03iDM8yEdrXESdbhBGguA2UvQMRz5yCww5Xrg0+sqzklT6OvPfiRzsBkYVnj4atbCTUXdJ0l9cz
FS1PEpGNlg0OucIzmp1mLXYO62oexjUA3FKSPVJ70SEYswuRqHQCZf68mqtHNjA6jAE6IehegOCL
j0Hjx34JaY0dUIP2sq5c6z4CHcM+6EvUHjUt/zDhEY5ecbRSs/TT/IO+sXXqKlyhTUeP3VoQLCYB
nIwJhv26HKziXJavg17pvjDAHFS9/csLS7/XulMVg7Yb26A9dmJisFAMJDsDpECl0QzAb4e3eW46
Nprc49B8GKexOFlY2fDkMAhXGdqnmHwRNHbeRNYl+Uh6FKL9DMNXW4Le0DxOxrWDGJd73ToMvbrF
VvW43sl6SdZbwauijfUUEUzyddQit3ijA/y5DfXla7Ct0YPvTJJ/Fj/UehEEw1b61sBAXfOChgqc
Q1JxZucRQ0Wo+WadyU3tpQ756XTa3KA89b16citoa0o3cdIzi/Si8d0wlLVfVbBIsc2nMPB8t7UZ
KFgKdVwqL8hgbyWIvq+1FfKX5rel+bguL7GbgE32XA2uC6MfFac88zlS0rp4J18sP2qNbt1labwr
F4ELYS6f7qLqFRGhJXZnen4equKsW8yFcmu4k9PJ6mlVL/dkulTMkAFB+S1PqkOMz7YTdPpctyFv
K3FBrwu0idVy2iwWMRuQniP6CHMzRuN3GSK9TzsKzbgdE5QjlCNTPnyS7YNg0qbPVxs040JnIuNx
zP7Ql7eJFOP/8kk+MIdkkZSUvxB1ftspMHGL2R7DsGmjmz+B/LEReeU3Fbf4yxHbkfY0wSJGldW1
zcf6iDlL0b3sKzNidUDeH+Sja3ckHCY0h6vyh4fG7aI/UBMjHK6K8pjHOC16QkKwys7wHYgJuEyB
sQV71J9pHL/VxDo3dvgbfS6z35GfKrLimiFd3gGa2ims2dcFHKL1YX0XSW9fFsavUAPIX3dMd9Yd
f6afgO0fo1800RDVBo3DqpbfjRhzL9YIJFE3+nRnkW2I3PYlGSxGuGMxbTNkMCeRIvBp6/RhTuJf
DGHSW1HVwb4gZoThCjZrWX6reWL3Q12QfhYZiyf+LFoNuIFnwPjkiEqalfErdmIaRuigqfgILU0z
L+UMjDPR0WL7NgQS8ZXAypk4f0izIzGPTIDGSdnNi4Ce8yL/XhSZX4uGrffHrCECyAmMN5EysqGd
B6fFZeRFAqpBACPqqXX1AfcyHjLdkCCtWmaM3P7IfIJFFgeEnGbrrq8Tlglp0dlZdFms92tjyBvr
fdMzhlBJMhx7tUsqB8b24uAO24xNIQBN1guSigN5r5ktzRgUqS0Ze32HEK4cM+9A39bZ5h3ns6/j
4sLd/WpESIBf4E0fivgdCchIMkhSHu38s1KdS92miEkvQlopIA5JlGgfp3b+oWEo92NJR8okica2
OvXcip0oCm+31mWa2eytlDFmtCgIpEMcJuSDp1S1+razWrGvRPouBxwbsx48C9MGalcVd11HNBuJ
eaewg/U9oAKlk14eWihSPjlJV2ucvPNcTW9NUag7SpJki1KvqNSzOOOn8U6ZkRjId2t0bIsTHQn5
JZucLQZ7IIYm3VaLvalaIoHruTzASH2cFPan1H2cDDtAnt/3h9kcnkwW5FuT8SaM6LRePI2obU6U
CGfoPjaQAVpOzUhTzaDiJM1cdUrmFoRRKc/xuexIwJbYAVmEWFhZXa9l43dOdwLsED7g9XTsu7yc
q1OFEm3jxQR3GBaqAttV9wa0yfOX3HfV/COnQnhI9oA82VWwALudkyaQL0bWJ51H06/ZQjmxMmJh
ZoUccJLLIkOlNgIwxsXWIikyp7POx3iICwMUK+qasxM5Ww0P5LlyvRwUUoEjhwqntcZnPWj1ez7O
ksmcWe1h0pAxKgZ8Hb33Hkmwb2pki+X223VJ5N11BZu2N4bnYFZ3bQNOnaiG0I+c/BSUwGAZwA94
DhZ/1FJE1XndnG3O4lun1XBELadlZX9AjnXuKprREAQcf5IDquw8g4OwfI+ka3GC4ZhxIOSuGYEw
zwBLqswlrXlpkDXBpxeUhwih0mUth6HJnJFnkhhVo6sgBTxA21MhZVJLbFIZfsrgAaFgdlolhDmt
6kvaz9G1GsFt6tN4KHVnPKZEAaWE14AMyEGaBT8NvcRFNxnHybX/xF5kXdbT5jib93VZuA+Qu/a1
3uGxiBFQhzK8b7+L3Koe1rvIIvJmn8Lf2Bgt+k03yONz6pbbdGlW5t8x174jlXCf+4TOydhnJ1oo
DVQdugpj+VsrLkPeR2jgk+xU0GYUHrJ4VwjkmejS9jUgFZod0t5x9WsAo+cROXOhjRYaIRA+6/1a
Z0yErfhuaAJUVKH5uQI/6r54y3pSPxF8mLuuiw9zVMSXIjEfMf9wikDwtK5FURvsdDcUe0uWFZA1
4R1Sqi/K1gA9IRFiyPnWSrXDCXxM4/BbI6pbZpvJbf2gVdcFeEX6HzIB3ZrZUXWFnbGNF919pSJ5
KSlRSKGJnovKuYfi+90TjFNsDYnQ0ocEmQcKdR6fV2tvhHNIthxm0e0f1ta1bjibKslPsHLp5zra
uF3ruTxC+YsilsbgAo7j6LZHQoq7PgppJvcpmCebea2RlF+Oz7YiMd2yJyb3yunOVsqQQG+YJaQl
q6qOJFwTMSYOYzotkxKrRB1h9y0AVBvl2brErm83afXzyHzQn6yFT6vbPnKvZIfBYDyG0GPvaPt9
rzRYGSM1COrPAUVCUeznzIoXbOA30tu1MuiOgpd7Rin0qsalpKf09dsgVPem9elkvXmOivQXyRIJ
uizGFIHxEzVb9XXJMzeO9/VAnhNPSn7N9YEo0wwuD904v+s+zAy5/FreJZ2BIsKAwoOGEpaNkOGd
HRbnaZD51cGru50bBUyEJ1CPSsQqs34fNE92wWdnLj1BhHjvkYEZDghKXyxgP4+s4PVsgldxW3i2
dlGL4CqpGUgtregAXeQ2Rdh27Ek+Yl/ZYoL4sS4u7XK/0vrt+PMQIfRyACiStxX/wX+xcbxkw1yw
qPOwNBlm5dWOb0aufUqSYhe6gXUu4y83BmlLzP3rXO4YVuY7UiAmX1qoOxzNYoQfXNcPAEFBdFv/
r+5165SR+cceKu+dKPUe0Mk/y46k+W5SVzcYxMUJiUtZ6wBOBMWlRHu0dV3ObAMMtDOKXQIkEoTh
6/1Q9SQQLRUoksedYXYT+y/EauhrxXUWEE3weiGIRnEjGTWfpDs/w4oubkZ+NlyT1nEMSXOdmaxb
bKDr/W3Ek88wJba39dh+8kj2PHzZcEpUfy08pESKT5UzHCr6lpJGlmh+Sjfare0BmbKKNDYsBBsb
tInWG1tznbBS85zlCmjqWgYifbjKqAkO46xfrTZhorgMWRuUP/b8Xoxy5+IB/FEM0OZifSJTLoyP
gwTZwsA3bg0oCnHE6IQ2ABwpIz159vjbC0PUkdxHudStbTDO7mO5SNsN9sh4qNQlL9hGgmGeLqOw
DrDbGsL75nEXSFFfkbyTBkR5HwWlOlous7oIqvjaK+hr27jH/vbA1F9u1k++D0xGp2CYO12yk2px
tO8VQpqqn4w9WJrigiqB4EqObUhGUJSNuSVOxLv+XmssrdLzQzcGQKOh8mKGb5N9pPKHtY2oyKrb
2nM53fNwb0I6dF8nmqrtvjNEbI6MGt4RlJRMbmz6iPjpAUEyQogDGKbIB4yN2bX6XilAfG2N7qpA
UETidtXzfpzusPo6nCL8RZ/T/Jb0KZ3ihpngAjm0+oiTlj5P9N8HDutzc64CB7YAk5dIix/WBkXf
ae3DGPb35Ui8wNxqBJuNmrH1NNFd3JlCfPX+TUv4aoWUnbQ4+4KiMdrNqv2x7qUZfbEj8Lp+F0zM
HaJ88AtTRUib6Fslqbh5VFE2AMhvErwV4YEL5289aLCEWf76FTf7I2t2cz1t9nmBAS1qYu3sdbi3
FWk1UAlpBz9acRui2aZrVhCWtM5DTAklMEgYDhlgohcUFaxT9xJFevwkwsHbN8s0vsnq7yT6Fruu
GX6GhoaPrmW1DxGSI6gm8bQPtXQnBkdn6MWMv24MGpKUWnttTF9Uk38ykrQ3rT4dXVs/tQMXphiH
nFILxTvxlxjEE5iKmrzm6mcZ1ofa5alh39WfizrTn0POfhkNLb1s5KaTIUVXo4+3wJEvtm4B0m4p
zgodoQJTFaAoknbxYGGTo0Svr6TcfKzOAWI3v/gilans3fpHIdZsZOuVfql1kwguWukMU1mCF/px
X4VPLXZvxGxYiKfSuynpcrBbuHU9ZrlzbFecwZrpvRnmlyhI71pHvsN5Y3DuQSkrgvRt9HqFlqq3
KSC7d+Bz7Sns1bC3VXNPg/U880HAg3VCX5s5+ZmjRUNQg9rc6E56aMl54qYBzD/MRJjphKr6Zlh7
12J53fYSiORQseXegalJzNlpSndQb4ZL1BououH4UeWxvM9+Wp4OzxPmWySYbVii2XedE1yil6ye
ulOpRTwYCbIIkZqMg4fsTYkS6uMY/QlkPfpFqiOU4hIJ72LGvb5zZJj/wfliH+kXe1dMQ7shLJ/r
fBgOlSugqrnus6WTPcDg/W7dV6umdC+p7j0wlQrvaCNAaXDrlqdfMjRzzGMz6ySVRPbTetPlw5T7
XIXXjJnttXaVeQbRvHCJG2MHiiXiEJfvWMQtDELBJllE7yqlv5CmwSF1pxvCXt4xcYHW5BDyQSXn
i9CY/ZrpzKN9J2aHWmFMXhFu/kIA0tz3aPRL0u/OblYCkScnm/Mgp0+l+SjTMOUYZQORtKOJu4DI
1nWtSfnZaQy6eD2FGxUqXyufP1ag3Ho8tR1GfGPBxA+sBtziGr+AiMuzh+rXznXrm0iN93Qqn2Pc
E0uK3UIsDSQEyqE4rMENg21iJG3S78ZoXg0bQm1Qmb90JWKYzu3IT4EtrDndA3Np87HuTWaURu6L
wX0PNe+88jPiUlzymlbIzAqLwho9oyjiemP0Vn+ZZ4iYDdKrcCL+qefNnjQ9w/A06e4Srgf/gT7X
SubBQsbUJmYiBbZiVlZ4H8/GL6MdUDImiBvqiRt5YcZJh7aVYsq9ViJ5jeTY7Y6FzgHH1OWvxCaX
jMf/eWHTCtTaawFaq+bVq9z6DHcS4R8yD76vfkysYrgKZrgTkvhoysATcpsCSenY34zWbS4ckB77
qRkOTp5ltN2q8ZhZigYgRomjOyMqNzB7w/FkgmYPbbsFqNn6TZ7V13gKnqKTWOqu2s2qM7sVrnIF
U5j2KvJk03t0uw8USMUB34rlxxChHY9ZZdJC8limYSuIKU/Lb2WA/TRmcwVhSFC37Fmagtil25Ns
Apf3zZAR8Vj2kkpvPM0dnIWFXOt6Q+RPMRJtp2+4bn3LK/WG+qiFCQrGSIQ+Kl+MDkv4XVqK/l7r
y2A32O7HOgq0rPi3i9jznNj9t3UgoA08hp3RlFdWzV0BWfii4+3eWcRVbl3HPKUuQPYGCMxGNhps
u4prH+DkxaNX8ByGP4XbFMfZqnu8YjTt8sigCWn3f4aUl8U0YaMxudhPObRo5mMmRKyznBHplPYM
B8Fi6a+q7D4XpnuwyvxpddETcvwFiCfl7t6he/YUM8tftrPaApu/TAetiMFpRkrlHi/JleYsnqKF
+sVKid6BKSukSvtYJllBtTrk5xblNgNr1Ktt/CbjND3EDo7svP21fltmTq+BMejngvI2S5rgllsQ
mvrQNPZEsvd36A/1n0AjSJFomT9XxO5t8NmPyuE4L+ru+4DzYRul+XMwMa1Fw8zCkXp7keoppkC8
c+sJejSpz51AVNtWujt9oenZHbZsIiSfU8sWN6dLTH9oZ2eLEvRSoOG/CxTt52E0iGlOd4eAmf4d
9lYuSFXal6bxrgnDkLtaDGKrOuZzWdDYB6UTjLjuzpjcukeAl15ODkzEBbaLwSKSQb9MVqGeK027
BhY9nDqjISe6rn2YbN56HbjgPOynoIFbUpu1tWvjnumMM8IXT5Fp1hZBFuhT4p9f+xwKa0z/1dAz
G0BeAfHtaz/K52aBb/Ij2bs75vkdjAHGXgPSH3+Ec3o/T8bWWhRPgqfWSsjts1lUjhrElx1EpNlf
QRCe/riSN4ClOCcEq3StJlL0jIGoQ2dEsZmnYYoYceNWGNFSHYE8E63kRBgN4m2JJ0P2cXXEcpE5
xWuJNCh3AxKfNUwli+KjH+OzIfSSsL72pe497BxsWniSrXPqMa6a3mqvne49vX5aK+WAvv22J7Z5
E2pheUiCwd13RZf7ikSYIVF/ALj1yMStwi9wTOyJzSBt5V2YxF+k2JoYcTK9+q9/0vr+DVXu3zBn
UHOaGDrg6nFHruyUf2GjALQYwOBjYDcbLB1NJqjHq9q6y8CQ4nOhepFkHDzQt/V2Q+sg7pj06OAO
s3EpvhhX/5+w+PIfCIvwav7PhEX/V/fxWdT/G2GRb/iLsOja/zBgJXo24CBzjaD7r/8x/G7a//lf
mjT/oTsEzNmWAYfL9JZL/xdh0fgHf+K5C2FKt03DFP8LsKiJf0jStwzJN+iWBSLZ+n8hLLp/gxYa
/COGTuySJ6mgDCn+xouCINSWnkayllDNMyo/58K7oP26/DIGHmqyf/7+n1/GJF0fjRmF7ATQ/Hua
m85Wb5LuaQoAiY6F1ECDc+qTURxcnLKUJ1Oq4kQwkHmN0ynYa3Hnoj0xSJkOu+Y5rBWIBPwYr6lX
MdUgXe7D1NyHoU6KPzVQElc5HCylTopx/iMj3YntCg1+S8PloV9+kSa8RwdTRzOPb6qYnKPem/XN
xakkdsUAFFG5xeWvP2vqW09QgoFMbZkZqL9+5yZ8IbN058IBzP/6VuCmAPpwnqzTu3qBu2EP1527
ut19/W79wto8kU7h3mUFozkGfb3n/QfEnLmA2f4F+YRgRudjB7wpreV+En8Dt1EKqm62qDfXE0oS
JN9coeHIYKKwzwNQ2d0QW4wWJoQLOSykPhz3/P34GIbThHqjfckIImQzHGmxBGpk3exIDNHn6KC0
hkZJJnwaJRy3DTBqqBxNVvkqOc5l3PlFh22wWuZAgezu/+WB+TeL3N8BULwzw+JWhANFj8M2VtjV
vy5yzkh/pnAMXw12uKNZ4jf407hzZEE3jEhNigm1b7JZ7jn5phCUGBXyfGivfeweHOzUoTEmL4QT
/G7wBOyqBpBum1QzyO94OrQJpc06lSGMjLmOjN8Gz2hfeAhxzHnh3dQBUMkXBavUo6sXZ+9hTbLy
SISEpWU6hWxj7JsQ/aQDTP0/vPm/PYK2a1uOAUHSk6ZjIeteqGP/8uZFmPe2y8xuh6rC2Qu8zWOt
SGlQ6dV03OGIfdb2YSi9txUr+8B8Z3nFaNwbJ6lOXeumZ4EEBauReC6brDiN5kBidG0/epCFn41u
xPESbXVMjc+avOUhCS8VRqTtjPjqNFIobZmW1KdeTM9dFzn/gTfo/I3uBdILMqLnmDq+JYjY5t+W
GJcDcue1oeOPcf7gUNzuGcZbd6ZV3OK88wCIAkCySDRLdUXTS+Wv6JmJQIRJf03n9n11ubuB92SX
EU4RKcUu6CBsge5neVry09E30XNH7XhGGVm+Jlw1tCq7uQEcHdvRtHOtLrvplvdpD58es/KzW1bH
Lhqzh8wtho10IBIPVJ4dRdbDMKLqjxK8NO2s2X5FUb7zluoccajd7NfRdV4+acRD3wt8ZEhCZjE8
zTEzA5VR0yE/uKqsJsNTBqTE9HH7wv14vw75s7b8JbCbnbCUvqmloeTpIYjk6D6bDUkjpax+dPHw
u9WK8//9PnMXLuG/LB9cB9dxDYdtyGJ8YFh/u8/aWda9206m/wVasFojQmsQY6eJOSiL30Vc2Cj+
+uGXsyScRR8j+uNwtOMfpOTseSChPGiW7odO2Dx6g87MXf43YWe23DaybdsvQgQSPV5Jgj0pSpRs
SS8IS3Yh0fddfv0dYJ2Ie6pOxN4v2qFtl0WRicxca805Zp1uoD+t8r74YWQEgg9NmYKjnaznHLut
lxnib40BQd/W3oZL92Spal8qE9clBlv6fUx8LZsDosMkDRvgMk1deqwyQASPdpU3507gQZlAjFMe
nCmH3Z1jSC58H4rXgo59DIAeD7eiWffQHHTW/PMhyM5G1JRucp3ovZ8EEtOtHUUCDb93RVkVb6DK
NFBPhmE/G8aRMmk89S4jw7hkc9f5rBkcH1vgTxgem7PPfRkMD2ku4UzPNnT0JShk+kmTYVo8cyLo
SXDfmELLDv/5s/v3LXD57PDoLlDHJXj2/2z9YxxlWlvaItC8J6QJBYceVTRND51sCpMWGS4OGBsw
spKc0jXLKDXcqqFed6mX/vOLMQXXj3+vJPYqwM/MzF2PZ/qfOxbl19QyJnSCypqnWwIq8vBoVFlz
PWHlrgWljvuXnWvmDV87OVVLqUUjyF8RS5e+zH2GpTIn8AhIxapCLP/cxWHNX9M/VOw1J7uurKvQ
cFa6eXayIM0FIwXeodayU+2D2iT03D+5tSdWuZ9UEGiH6IIvUZngr3rv2hZk0j+y+NLYgrjl41Bv
2G/W1LSG3fhPjy+m00ta9wxLZEnT3VJdFhSGl+xgx/kH38embFUW/xBdAyxxOvgVWwc73TeQtMzo
LIf0O/Egmjy+i6ZnqkD655qGh8mMdWweoQn/lSfGTqd7CXhx18l1a4S3R+vAEfKepWUcYLg+OPMA
vKKLI3OfzPbB7YWzUaYfYS6ZwYCYRAbMmq/do8SkmVKTQ0bSnvs0KLQgE2WBnedP6PvvoWF1P8wB
gccjVGXWc2ato929q2Rkwg6cyTKhYOA6/GxNHcZPnR9C1EKlp3zQNTxn0i/Kz3I+mhWqUhy/hLFU
HTIdAKKregkCyFz/I3ZihWwhwmVP/6s5C3dkaTYI3UkgeJxP5TwfY6R0zwycvb3FiAWzmhYkBkOk
nv1jSIjG45BFwYnSeOUr0AKVZkKMBhNPYHi47cPa/FncIRC/eJnnH0lQQqKHqYYatn8vqduLougu
3Lyo16pQ/4LJpq26tMAa3/nTmk77WsvdYf9o8DnUv97sPeV2RJtFkiFgzbcoFH4giN68tEx4elPZ
mzlv0p3DsnkepypQMz4XJTUEVs7P3LSKkynyAsoKrOxx6dRF/dCdegX6JAzL9KABOgnYT5izRGyN
WuJzHSOPHmmWue82ft9UT9ByjpT+9r2oTIzsECeiAg1KpCcaEr55mdyT6guXWQ/ozr+W0TygEraj
LeLoeNOQLlOA/DjpbfI8ZzSjjNjOgS7zIM5l/uw0onkOUX4c03DBoLU6YbGNKj4eY76EcAEMsfRx
8MKu4wYlwQT/44WTd+80DsOGXIO5WKEBjVofx6mVqLWn13+ixnL3Q63GY/ZWdaO5xUOY3GUBaMQt
5InEUK2sEVAur2LoArC5sLVsuNKSOdzWSpz6pYigGnvwfzVNmm8FZsB1MXpJEFalddoMs1t9oCvd
FAYOcvBWBgYjVnbWz/pGjso6i8TGL+FMzv8cDHE/rNrRIDKpwroDtsELdKYquyI7dkHkW/E9ypJ6
iyVzCqD1FU8Y/pYszgr7hWSxs5mvZh2Nw/+IGPy4eXYhZQeZaP1LHSYZyjOUWKm4PYYKpZdpwEG0
8hK2DUdH+SRrM8EwTTZqUYtAJ+uLSwuJph2h9YEB/2RHt0pf4wp0D33pDIiyuu80leNZM+TnoxPU
GsWvFKrl3qXHsUqwLW9Vasw75tDT33sTGKBo7Q35gCAHF8Uy7HLJ7rw3SvtLaS4cXwPxUcJO+SqV
9VRxkJzA0GL3Ac6MGjZyJhy+JDsMRb7EnuDhVCi9/gvE1fsXVJoDyqMdCnLYpoa0DP9flwvuGxk0
lBw8xYLzKFMHwpeXnNtpqRoi1reKEd4i9iM5mRPiRg+LiLkB2XSrNyGim9mosY0VO8iUzQH7VHwf
OuBv0X5cLEJhYT/rUth7lRBa9fduCQrkELdtGwx03jcz8cmbwsyigE/9DeQGqDrkH5uKMnWNS4pL
gNevoQDE53j2FflEpQ1lFo93a3yEspQ7rzcIK3Ln26OPCjGCiclj4rd8mWOMvwNpOI9X40DTCxmx
nkdIZ5HwL1HZVkf3kXnaXwuDHj+flHnFx7F/NLbyFipwgpti3UbwCZok4x1ZxnELsTDcVmqWRyNG
4xpLIlMEPtrMJv+ycEBHyIKay3ORcneI70TX8Z86tTpmYJZwesh7KH51wgcwq8UwMFA//efz/gGB
/+fFkQ4GaF6TD5ioX+dfkPgS5HJWTHhmHzqAR0AxDxpus+Ui4vh+YMPE66t+fBUmyz9tYEOBy293
Q8SoxnHLGhAgafB6lr5GUfSZiPE4+DyRiJ/jrWq1rxDM5LFGdkEhYT+FEcexR75W4jDCTIQakCuA
mIJ9w9+qLblpBmAkuh5hlXUSkqv1XoNfPSfEFn1kLMCTlYAojFBE4gV8Ba2Qbgyzjk6+AZ5fN+L3
BErtf+vU6csa///vkwMKnOrV9RbMqOXqBGr881rk+eY4urrPDdnyG0BRfXMxwPtTXDzeqZTyFYxN
S1+zt2tiYcbuMDBVtUQ2nVrxkQoXfX3jTOe8mz9Qvv5ojcQ5ioSdQ5WDv36Aj8W8dfOxeC5VdHhc
v1BmzbdiBiGmoM/DxZ1OJHfNNz8zsLUXDLJABq9tG9V9Q7D6Ch3sqhnD6hjJKSOkNNs8DAFMXF9L
M56xiJCd5JrWpUyvSm/rXRgDaETTRz+5l6fcs9+YdVyKmUtcqtdyL9o6DSKIvbsObMpmsAkAmOA2
LYQEPWhJoGDykX23E0LfEogpN0f7GeTvLrRzEkiXaatH7p4gHaGbrS8XIM0EKWKHIfgKaFmtc8Qs
W5W1HAQ6+oBiOgtPyY2mzOjiOivFPfdajw2sIKaXAWrh5eU4S885VAfughEolRwAbxWJF7Ns3jtF
eTOBIS3YLAMtzZrAZHa0Sbp6oUVq4baWQifFwt5wFhB95Jfjf4k0MP5ZjD3WCkvBoPDH4kGiwb96
OXnMODWeDFSGiK6OChKKZxf+ZfRBiWG3DlIzH1+hzSVb4Rerv01BqcWflTlZGlG/zqoxZMzPlhXp
3nWogaCrOj5zrotr4yNK6kg54UFR+t5w8OCaOgo6MMcg0g1hHk3pZf+lLvD+WejzO9m6o/OIm7Sp
LBo6y5//r0YGwEakYhpA8XBi8woc3Ui+UowqjDD6A7ReokZVEAsr+3jczY1UwLUexy8BfnDfVDSw
poLZW5erT9F08202E+OQyP6O/nWrN3P3ErcYqfQ0P4m8Lm521G2bSObbrF6sB5OvkCen1rU1HLk1
82FaY0ikIQ5AxSm9Owaol1HPLu3Us2VomRFYqQSgRsT3dbaZcb7ny6edSQyYvRnaR0umQdWX2vVv
KSJ5g383HAsiTh4FJ1m+4jW2YUI5ndkdEd9+iDSab6HxQ+ZauutTqwgGFExFI/WT/OHZnXuuFGar
9qDcwr47c74nVUVuHoFWHTSEoxv/rNhGNnpnOaex8lPyuIb0DL7L3zN0GtI9vusnMpTOxpjzNwRT
mVBZxa5M/Vc5ukfhRyQ65N7bfz4FDDrM/97fODRt33N0MIsO6Pl/fb4ooBVIyj4KLOxy7eIFi4r6
UHVHQGpMjJ151dDSXoHbLsAJipIKRj/K3vjtJRBNKr0EIOCDoTb08YoAuDuIJKOwcu0rcESYKRsk
YURiMc4mkSslEstfruk8DegKF0y1xPWmKxERUkusoWMBAyEuLeCz+qPmkXBEURlr8iWfJlxnqy42
zrpDjklPpvwF4XigwhSgUjtebTADW29WE1O95lZPv6ocb3A3AqjOY8DJdrGfGxPnm+y/NITSCeaH
o1nEb+hkx/AG2MtfCwNmSz8H9IKL56FnMlnSIqpi7w/tD3tttdYIEiVEEvjmsacEg84RKGL5kdph
u0Par0+RQL5Y93RQXN4+HRiDVKz/USuBJbK+u7BEIYtb+9YbcKCGOCm3Ofdc4s+qX2boJWz5Nkrk
QRvRe7fRoaW5yPFroXIKIYM0urup9eS3xVraOLhoJIL9jcgMDy03oX2ibKqVSDQULx2oLgngvVB0
kecO66yNBcAgdJ6VC2MqptSMSWrIJ0Zd8a5sWixEJghzLSHHBBVoS3SgKlZUDcjVli+N4pmyaT4o
wGFb0tHXs2lz8nFXLx/kLVTBGxDNvdA+U6f6OYZtuhbl9NucsuOIY3VvOXfXVaAzXeAdtFe2sKku
CV2clYIYvXai8GDO5dEYPeCbbKDOSH/E0ngLIgF+OjYJsMWLbLBVrNQk9X2HunxlTG+cEOZbB/x7
a9MMXdXz+ElWA9HQDpP7CFWL5+/nUsVrWWn3EsDWuUGZijSM2yK5BAjbVRGuec6I9SWVCXPuWK1H
YhwZiovn2h4wi1lMkT2naTdpAYaAi8rYArwA1QNY1sgI/7YQcZs1g9BKXiBJaGCGrqb11wjt54YL
7msMzfjYyF0TL/bLCMgONdExU/YPxHP9wcSo7qSTe0nkF1v+vGlmsgYy7avw8pbiw0Cuq1vaCUnF
eZAmoxjDFLDL+Ixo0x7nGkKaZ4S7cC5oktfi5rSdwRsLrq4lvZQ33DuklWgCbYqPcTXeSy3uLo8v
7YzBPQUgA9Yd2R+zWF2EwzpFIXaAtbiblUZANjGO2tQS5gAOPQvBPca1GTB0gaszL+01QFxkzW8r
T2mbmr5IUwPW6Nr+4NXdtBF5fCo6y9jnKRStVksuZjf88jo1AoJlKyBYZWXZY7+i9/RljNqvTONf
jk1SNzp0orPOVSsaShQttnPXGWYo9qTRhpi3ROA1njyZVBaZaPi0445mudxYrR2YJqB+3WU27Fja
znW1fmXFct0PfN4W/QG0JzmPTN5cvRr/wzSw4aS8Zua34PZk2K0pdRANmJG48PQsUucdtAton0nS
4ofQXj03PGJOfy3cCTyLyc9tuVqtNPrThGJ/Auj4LGJaZOz2IsYeVZk5azIxKmBgbLB0VoO4RiFQ
MYM/Q3LcAZLHijf39ksMyMwvSbSsUlYnl76Nr4GyCE2AfREBqmvNyzBwzA3euLQ+kUKfkiIaand6
P9/MKOn94EbCjCJB1YggN6ab3rcuTvM2xUz9p+uPeh/SY48jsYSP1dsaJ5eUBkQdZHMM2tVFeHjG
zN7bezRCKdPmNZUb1+C6vXBnp4xJtQ9bReUmTI8RF8LzAHqv1dr0jOQ4ZZyevrXlMq8ggfgKgA81
47a03OG3OyziTK87mR5GAiJNVgXWM8TQHNgmwW4aVlFG8/FTVsbdNTSrVxaLWndhUW9se8pfSCrW
S43SizvBwWeI1/vJsw/n4lzhoixbnIE0wsg8yzZJw5XRVLD6ZcamjKVnIIQZhw9KKN+wpvOAo511
5iDGcgGzFWzvPdPGzVDlJKS418xNJoTGXny2He7mQBueoxkbh6+1l8d3cxZPT14+r4xnGcdHzzZg
5DwgjHEjD7QfZ5J42NqJsMJ9wC+kHGt81hw5PkPc4DqoLRRNi/LCwpTAthW0VqggipRjIP1f6VCD
sKhEGSQ5lMeck6enV3G1RAp0Ax5MbtAtLmL9lpERmSOte6otm5WswSiVWMX6DhKEV1lwWkySRLtN
rVUAXYqpoVzXN7WdFM+gyzMUCXBvqsBs3sMM4wQQTrVDT6c/SzkrGIw+4ES+U82iFG37+mAtXoGC
Ud8mVD1xsiFKPBLIuJrqvXh2JwZZag6pw5dvB2Teq2hGdmakZgPSHwSkQp6Bh+Vi+zaeqtwRz4DM
CHWooCOPKPemS2GwBkmS/lUAGg+mzPNuBDlxSkkksrNVKTy4CShE/QCqQv+KSoUAucdCr9qrmQzN
RYBj2+swh/ZaX1svtuDFi27G41jH6abm7wOK0mUePrsVyXmkXE84cyRyVvRZOTXvFr/om/AnY0tg
YE3DbPolxdT8XkSziWy+bTBo5DrzZAP1QzUGUVyGk7fuE9pFVSq6wHD6+acZDwAUhP7birrn3gv7
oPEl0JOcM8dp1W/D7uX23Qh76iStvII357LrqpoDAQZfHfMDR5zl00D/SU3wXih+ficNsQOOsPI9
PxH9qGP4AR6iJcy4nS5zFTckpJKGClAMyU71IxJA8FPBJSRfqJZ6OFy4z5Q74tSPGnMVPEYYtDCq
xOBz4L/Ghd4EgmnsxhjNIHfS4lOYKRJRGVaXLKNQBz4IWbDm0tK1h1nDIGjURDxDP8XfH9hRy4wu
w6bp5Hn9Cvk52/VubByY/gZGm/JqE0dDsMSZGgOUWMV9Yb5UzUUR/fwtsBit06QlHc5tKw7PquBV
tg7LPpzuU/M8tYs0tIzHE5nBIHwXwttSpIbRZ+9234k7/ramrsUE5zRnPUTQRFwvELc2fzcH/dR1
WNoYGfywenxDhTTOId00eMw6MUrWn4xqJSixDJadg4h+OqSDMiE2Euia44nQev04apQkiMle6zZf
mr6Lzbi7TwZcPNt/IzzmPLB9ugMCSMgxuJoqt73NnSGPzDDS6jMam3eZeP0x5kO7VdJRt3LKD3aX
khA+RClw6VjualmkNyPirAvL4Vccgpu3ZdzT24RrVBmJunXRGN8cFeg0tLF1RBnyQn5S3+bdLYpW
SH8528sO3VUr+I+hd25lV3i3kcW7SicSCgBVgKjs5/BEX/jaQYG6xnDw5imarxI9HLxBIMSqjYPQ
b3USxE3xOdGPXqXIT9mm0nMEBzHODybRGL3T0X11T/ixZz60b87qSyS+vGIEsGiJec3FP1A2x3QG
LK5Ik8+pzn+MBpeWslPJGlGyWvnylvpsRVVCOolKnwx3vFabpiogT/WwgXtVPndVDayeS8Gc7ZXW
OWvPfA+n5q4N8zn1+3vM5kGV/JL2DHNUNuPIWvChyCCmYnhSC5dUudXI6wFaxGwD34PprYpZesfG
+iFJpUqt5YoYE9LezPJjKKsQu2K6dkqTkBlfS4CYPWfz7wH4WTB4xRPwMn3tRlfX7IoAKwVW6xiC
b1Pter3NOXUQvjsp9Ic5+WvW0Vmq8hi63s+6yz/bhP4nlS8Prq3T2sE6U76NY50faz9XK71rbyQe
BrGR3mYO6ZXRhd8EHa/zCo+syAkHclMge8rnoXD1arkioPqkalHRyDfopuVstLSwn/MkhhVAbnMb
OpduLMncy7ZiMeUAyeQCA7BybrQTmK5PIdsfE8N34iuKK2yUL3Q+HyNtMImXmoxsY4Wyl3xoDmEt
9dd23JxqPMIcJeQTlKQWDMR4KutSCffSQitb+bP7p/SZ7kwVAzHd/UO4XbCYCFoyfjad0H5iqESN
P0PUkHTZ2CfxAHfamy5hjmCMtre2le3nZLw5Tg88bNi4LY+E40+SzMX+liJNtsPwL+zbZ+VEZ73I
bOrKhLtJDCwPoBUj3p9q8Qtby2PYtswSmOgrFdDdR8qb7ma73uDwnQIzIcaDNvF2LPQbrXKMHYn/
a/anlZtbH/lQtyvwQIeZqigcxfdowcHUdEzT9YCi031GfbL3chTLWvxBOvXvpIzfC+/uL2Gn/cgl
LAMMRkhR9gnzYt1a5ket6w0Ptfs998PeHKHsO0U2bNkMnrJe3OsQlJ1XQEzVvxH05udIb380c0gI
SobO23nPnS5cG5oHick2LrEDnRKj8HUq2ktHfO26A5vW8g5Z/qKuJ5rR6l/KRlbA/Jn9y3L4PTHv
JDPU+Fm0dXxkU8u22ghcUYTgqbxkvppeagKlXkzNxSGGjrRiUPJZ1BSPtWu8OA4p9rqI3kgiBlnd
RjxIjjq6Le2PLItyToWG0PRY/GnNvtthZjjbRCyKcocb+wMy9wu3sb+asb6bStcYOtE91OavOZHc
HxbjCJbAfqUT0ObDDVBc7WV4xdJYbNzJhCqstUSaZG+qcRuqVwBuycBZaA4jkoSBgVi/GgzYCTjH
qZ+FfTE6/XvuetpXafmG5xB1ZplCIiMHKmNlhjGUlS69ajEPZW7P4cEpvsl4gU6uRRhrSUphcsZI
zduDROER75AzRWb0OXm89aXap032ReCC1JmJjB3clBL3hBvhdqi+NawPadG81z2qdDNk4O7q7wTL
YzXkDIHJcTN6nyJgALFVLo/qtCOjFhtp91FlEUfiZmBPPjgDzOrSNHYgszirvSLw0sha8Xmv7MoE
edGJH345BHPn5qta1Nq6zswdsjRK9niEMoAAFS4yDnv/tw/4Zes7+qfnXeoahDE+OLWqlfNNwgAc
w2EfNx28bGUy/TH5b5gHvyrpnFoox5sINz3XLZLBrch5M32bAw3bq0eWnAlmf9U5bKUtJ87Olx+S
IMjSo1neVs2mN7ArttM27Lk8RQm54nyaWxqqv9EcwTSDSABXp/isQ+69kSyI0WH3p5FDwE2qmGkP
hKIY88VHsR1Qmp7GFEVUgzs1N8g50QVqs5jmw6APuFqgnHLnqJb9Ic24upWUA5zxDOa9diXmhgGR
ZZEnU0zHtmlc6mA/AoGPEQzE1NRvuYw55yZ7Z/pUvqUCXzpmlz+jbxgEHNKNTVP4OqlkNpfQvp+V
pYIQLysVG0DsyKjUS0N+AvOiGPAqaGuXrWMPJM0ONEMx7CBTfhzbN0mWO0Mpdm5JyIt0eAfpQEc3
0L2rYe5KPBop9OqmxzbluHeto4k1EkKkW3hqNVPCCXQraC4zdT03nFUiQKo4mY5fv3+GTayeRFnz
MQHu0vBTzq2PtN5Iv0ASHjGh4NhPMHzEhLBy0xs2ftyBVWqXbaDZJr58TfHXG0VFQIcNhwE34A44
zwyo1QrpIfCm0xBIhI+kkYOzjM27n0eEXneYPmptwMDCkBDBFdAgcI5mIw5Oyztoyekgc/1nN8Ib
13t4r7NXMuJemrPEd60bTXeDNNGBOHCbcbt9FHO2RkwsOQsBdslfs53BI6whFbu5+p0YNDHK1rDW
bncGd5nSn8fYXVWwrGWBEr1GzLTK3IwN38UWbsnimjdQIfpeHbSCTJsqoydVzYjv/b7fDVMkt3HT
/CEwUT/1Pf2LQmVLFOOiOlvSS6nX1p3iOlhVCmjgloFruSaNa8/UhYqBw9lLrBdo72da+SnOGW8E
4p9vZNNworByuflBci2tl6Ia+738So02uZYWNLUKsl1QNl7zQrTvYWpLdkWJHap3v4yhNO+QFALd
T+NTZTh/7HDdN4OzrTNMi4VZndI+3RsjLsbWxlWYU8luIWK88dzhozpldYafIYZfJ7wtjo5Liffe
aaenaTEuqOhWF2wrjtd3FDpJu5HSvfqeTSsDL4WonfeW3AU6CdNrcUK+q6hC6a6iWiq3qEI35gyl
v3MYJMS5t5b1OSskzCP7XTrzd9wokCASts40MwyNLf+dVtcRNt8f081+iqS8h8v4p5O43xz6b1NL
5kho+X9NkSuDMUOZ4H5lVvRqgeAIUBzD3YamrbThT5PgGwnvYWOBiZKteS6tqmdK0bLuFGcjYCGi
wJ4bqDKLzGRHEgAe697+KzOcKmC7+unZzbHFnofA4WcvK6ImtOpTK92XXpufydNidMxxhxgOZSO+
fLdCV2bN807O+nsSAWWhNdnZ085VITewUp4NO86RotrfkFM2fsiojj4W9KLPqXTfxym8pBr1kJ1G
XMaNP2U3Jgd9wszsDBbGaGzqDbld7RS955VOZGIYXl48172Bd5WANvSyy1dJkYi1I289zfhM/67b
gtjARMhdBF9bpx7nnITunQ2VDYmpfNZIx2JQBvs8U+Mdt6lzwTkmN2yH4UZShazdyvFQhId7Q1ef
nqEd4jlkW6QFiFeMOYAiYrjx2fsnmqhmDDg+Uzw9hfXqp/WrzWpbhTpBmpqeDetphcat2czMUwNv
MsHNgIrUu3nb4uYjZKdsdvPbQLnzhJZ83k7K01Z+xsnt5JWxhbywY+5M1m2rku2Us0/O9mzvBhGR
MdPXsC/zcl1adK974vWurVnBr/Wzc0h6lF/jjCpdbpmGg+CDTX/jEWSTDwOFDkvTSKRN1C7kyro7
Jp6GS/lPqdw0GCX5ecUSqhTNstgBa4WYFh4rUiPo2qN2r204I1PNfhsm0WszUS5oYbdLQv5Mdp4T
RFFJOqjvt5v8Yk78v6ahiM4xCkol1ODCmog5c3nCLX1v96XL2qDoRvI9x0B8KORutT/s9c6Tl3Rk
j2AUkmlDCLbSzSCAZBzVufcjtAZm9PY0XVL+d5GChckNaY3cKlsXO8sChFrn6RaokIO5cuAscMis
MvambjEOwuq7UZG7wIP0Hd+AoY/4AOZvNeBC6knkY2ffJoj2ILb3f2wk9pyyCDry6qQ3+Vcj2hSp
M0+rP/jfhTYt1rT6OBPlQHsVxmhMy7jz4+zMFGGh1Rf9DxQm3aGQHVri8BUo0AmCMmOPWixdVVFz
UdUZR+XMD6zIRi/mFeYho42OEq55ArM3rcwWoWmharCIcBvJ4Q23ekSIj2uG+wGz4IaZC1wifTw2
4Gk2wuVuWDmGs4tH+8Wvx5IYIy/woqMk2f03kWUvtZNDbFabCYbVpnQqtRWawTUk1y8T5/QmrIp4
h6QxWZe5w5xn5K7VuOJds1x3bfeWvVp4Igc6K8+hzIarng5XSjd3ZeC9blWBk899nqAY7J1IIpkt
AbJ6GJCguPIEkAm96Qv7M0cKGnD2UwYb+gVR1xYHSoPMWvzoCfjCBjfGO0p97G7weZ0YcR+sgIuU
6IwK7qtJhXZe6JTatlZG4DwMovOKlna9lW5yrjln9meCWpJAN9Lz7IMR8V7ddCJxZ+LGZCjIBOB/
fmb0tsjKiZ5IeyAjJ61Ym0jAzFFrAcvrPFU1QzOvZcg/YZprmBOg9F6SnAqeV3737WjdXdEzt5k5
gaqwJJ5TDYdsxDQcd2SXa0b+skStnZ0BtZibas9jxkk8Pqu5cvfzYN6phb4JSSAuta2Pbl8yB1ti
65wmmlYd8SrzbJF+HUr0Je2506O/Jim6lemoFhhN/8k/U/AQh9w62N7fNKQqAcbCYUdOtf02kkm1
mTPbWILgd9Gitg1ni9YGreHdPKZ3CQaZir7ODnlVX5Oh64KcoPKVy/UM5XhsXx2rmHYd0TgcH9X8
2WXJvYk+aooNAL7mj8GKNkbYtCdCZbGr+7DEoxFusWBp8XjBRKq/zL7112DvkhUkYtJyyENKSOzY
PabUOZcY3SyNwHV7cl6ka21ijHabQsDeymP2U0E3QWQ/kyytP3K3wlFh/x57uqWyi8TPVOhH2I/c
+1uVv/QiuSgZV0+SkQuqGm0dl0I9Jzo5lAywy01bEC49AJv/W3dZhruHOjPEaNwrvIEPax4PwNff
ogYqv5YW9rQU3lJjJ+rGt6ztVgMu+p8Fy/QC81utDHN4K+LEfm5qJqaxrPqjZnnZO2dxzi8IMHOB
hEculkgdHcTBcqf7XAmgtfkIeAdq9A4FAfGHi9ezSH0aBbyidVlpYs+WVR5Tb/BOOHnrXamjSlMN
hu0RCscLYtBjWkfUXREbzWLhLVg4Vjdt/ZZs3GQqMfWW4zbTWx5US90qKKUcrsCmMk3RBYWLNzvl
IogAXACYe+k/FjV1dq62A7s+rqP4S6tuUxNCPTFq68TIDS2ZvND5cdegLxBPL19y5qrPM27NzrEs
4C6dDoK4+TWlSR3UU3qvp3Y8UhQwCal6+dIbQ3Owwf4Q5hDadHoLfq1FdTAz6gk5Uv8WHci7VnwZ
1TTdOthBz+QvuheSk8mUcBNGRAU/LnSL8+ML1/LyHJnjzNKe7yb+YfCGAOJWZIKODll7g2uUQWN2
H0iWfzWL0KJbvmiGVTzlBIRN0CGFHh2kT2abm2k+GfPEYkRlnZ21fKAP7nHRjWjJVr2D35WAYUxK
NBIWfFVra79NPX3LHCbSSfwe63SZhy4TTxPcmX3jZ/qOKBpcXjoDRt3tL3Q0GZM2CKj8mgtfMiqP
yofxOumwPc7+sNnUYkGIjmO6TsfafRkczsTcwWsSmZfGZZyCO3OVu1pxHcdSoV32flVZkx7NKGXE
OfXGxSyBlHqx4K5j5uY1yWlUYYOJ177DlEcl/c+EKZqed+1V1Wn7t3VBhTQkHt6jwkKRSAoBQF+n
DlxBfklh2LTqkil/dWT6xIVqoGiTaISR9OzI+drbQ462FxRgQr5lSFiT1cevjl9+CkU6IPgCukcO
3HtALJ9jb7VPE7/vFUnMrzELj6L15FWMXvtiZ5iMujL76em0xQsNiY6w0cejRfC3CEsROFsltW9X
iMBx0/BqI0dfk6khoAz18VPssjqGeB/GmvehZwyq7ZRdmMd5PxbF4mBGBIPULngoaEyf888XeXki
JfiHatUlkDZJvA+95QPW6Pf1vnXd6Xtx3DlWzPDNHfL9JM0OxDuaj4WIZ3SbjnqFlBZ7ZOIBG3ml
AeJANOARzdEb94jc21d9vlv1ku2nxvoaxZIE+xZ4bipNyoFDLDXngDLgZNnaeHEj6K+j1VF9aol8
FWP8kZlGfnF1M3qN5z9tPDr8NCFIs0PS4lg2l6c6yFMAy8BnWV3AWn7OTMdX3oTFMa8VAR8Z4uq8
yu5V53A7NrpbaTJuVcn8jLyOSbIvGA95LNLC2kAtkPf0/7F3JsuNY2mWfpWy3CMM08VQVlkLEpxJ
iZRETRuYRszDxQw8fX2Qp3V7RHdlWu1rE+YRHi7JSfAO5z/nO94QVeUlhoBAtR25hM6YA2G29hHB
9dgYpIPxtLJxpmCca40cHC85qxmbb6hMwcbMe85SlCuvsIpPyOy41Kc+L4hCpi5He21Y15aB38/u
uoQaO+7fRhjS1jL/x3yk6F4p3pQizb5bIEHBoI2QihBBGDKGGmPQ7FLotdyhudunXuSAxdOVnwf5
r5+ecQAYgh/TeRjrYhdopkamLKKnrButeydyvUnnUDp0HCmW2NLFylYZMsBeCY4447EF+cWFPqeD
Mifqg2a8+6EyRXmCgS9LjKcg5xqOCWTTcbF4sGp4E7FKKZah+NBZxv78w4YVmFzucjOA9YW/Vi0D
b5riA63F4yt0optWxkT/WY2TijGjj7vH1Lon1lLnbgzIJLQIMntS/NppwHxa+Hq1SS17WKlRe8xR
yy/8hQdExW1r5+XtBAr9nhd6r6cgLQmnlyek6AShNgtOmn20QORg07c+ffSSNyZssH+1ztkhw974
ZjKe1R7UXZ1Wt87qV+heLysAOQQPdQ37WYotcuWMzZ4E3fRGk5VYIlaOnNFwASuxTXVIUDDyxOH3
j1/ph0TE7TpKS8Y7amZ5falGD4NtAZhpG/JBnRmuw8oMSasr/YNf47l3MaqdR7tv1xZTzyWrJH/M
CaKD26mUA5Em6doMcqsOt6U1rFumbLsUKvO7PiBCaEXPxkhceaFps3sx7cbXSsP7P5rB9zSQnOzB
iT2pg7ksZ0f2T2u9lgzdMaQdiulvZi2MubOkqvtwUZVD+exE+cfQquT1WmxdvZ18SmfYjVH16rD9
H2JIsLd9Zb06o/3Alts91IRXPbClnwwDoaJ3pnujSdWiDyLcpEWjXoYJw3LJEPY96uJdZzxWoT69
9QlkEdNUmSSVE0pPphw7p//oeAK3kIwelCoObn2SOnu9bLZ1hwGtYNL0INPQv5Ui2P38m6KOzz+7
tO7TnvHj60fqBPHW5o5nJKGLeLjwI5vpoxrQUObg5SVCVe0k8+uT7wBLxFJcrPAN0VDGZt3Q/eAU
TxL/7MZXJOzUea6GFn/f2T6yWsEpE1AN/iONnuXVNNjuyeob2No/+4K0gFMEel/fjiXE4iTd131p
XCXoqdgZQTowrN6pkZoeI539sSuY7TVxn29lWe5A5R5/Mhi/oo25S+BEl05FbCQolyob9aOFO0Ro
aNNW2td7UwDOYNGgLxhJ0NZz95HNZt3WH0Fm0k2D+HjrjJHJ7bAUXtMUA+VkCknDaaW1KWcVPAjZ
8mcd/vlHHcQ3DlsV/SGcozVpYJVmodhIqCOrmCI33ufGpSK4R6jJovFcYP8+FUJ4irB4RlNlK+cc
uz9FKqZEwJASugImPLEpeXg2WFMRgaqACVH187I4XNYQIH6Sg+1oXhNk0ZNDumtt8uH9WYiTlKqB
X4utVrmLclTwdxc0ITiAeMCG42kTvXHDIsBZJstpJ3PtTwf7ip6HEFeJAiVZ5V9jtz/5jUlvfEi4
qoIg6Yk+1HZGPAJECujn/dmVXS2lYqQxjHmzhFnUF/dANYFSdusI+N3R7I1XrR/EG9V4ciHmBkmr
ioynTFJQRedjf4KMr1/pJ6CBGXraD2tMoeADAl5zVjs8DY3KxL+sxqvFQMzLHIqIBn1UH8cxXOEl
eqRe7dTYc90RhXhLyfMyMpJTiMv32L7KbD58MLVuKO1ImTiEk3J2JYr2lNV0Qvnvtoum0armBrWo
WFRN3XACyz+Zs6FSYM6Ek7Tqk+5cCiZWUfOi6jV9CQ0V7njR6m1ACnipUBhboQovAipvAYxd+il/
nYVEZsBzQQvvLvBYKM3WhxRsuC04OHTem1wJb4YxtNfof9Rs9rSlM5F6FEXBcSabNrkpqWnmamZk
H8BRjJ3bT0fgTx5lxF9uQMdyriEB+bK6TKHGCxM4j+Y8rMzGfJ8EUYar/pXuCFox3fDOMepnzHg3
rm8ETBQcCqMMhZ5xlxCEbJWL64tTQ7GahRnTz9QAfVenwQpH5qhSidFy/Tfr+Q6f4ctCBwYujiAQ
59s45BdJK6+qmuwdF8/zqDnLoglu0r4a9mUy+ktitdi6KEBdhdKsiAn1b1keeg214cS2sveopSLZ
OCpMsqU239bsWwIn0dbOeBiMsv+2VJ97tFBOSVcdewcv9dQTqIYEEEG+bu5toexhfVtk7Wa/hjFx
EedCQYYCi9lkmpvgTGGcgY+iuUzO5Hv5xCg5DuXeGBpaWJpg3xQ+DL8AcytP8iro7KeqsHCshRB5
48+cA+8R0TGc77h0rtP+vXFd49FU1hkeMC61FPrk+fQeAmizNmkkv/WRWhc/va2JSHgt3ArGyKuU
4DcmnTXxC5AVLqfmBp4VEuyxy+AUZdZXrzTxClTYYZrnuvQxLIRha0sO+lc7AvqXmONzbrjHsBHZ
ilQC1UnOqvLLLRV2ey3quAUo7HY+ZBgbai31vpRDue0TaxUDDlZ4B8HO8w3F6/EMogmwWfaSVUlN
481YgBPwpyc1UI8RVQl8EoO7WFY7XW7U2j3UIuMWYCgPbWq8jAwyEG7iV44+9AolrwkZR/rM6CGc
nSPZbbLQ8uxRLfTEi3Reb8cuHymLrgqskaByPliV3s3aR6DOnl0UsZyaegxOfdofihL0HsyR5TCg
FLUoD5VPqYmudhuVcpZK6zZWCH2H+/UwSvDC1RZPoImwvBxMvjPyycqx829NbR6j1D8It6SmwdH8
O+aJwkYJFGH6rYwaMdpA/wjc/n3UzpPthp6Bw5Mxj/RwQlcHpi4YeBx9q5NOwe2hMm1qqNPO4/uu
MJcMyz7QvN/HPrx2NYaUhK+7V5VyPfIkGZxVGbbEnKLbM1k54Jv2uubw0YTJhY/oSU3LR8b2W73C
OZAXXpfhvyxIlheleWRQSDYzzT865zgQw09sB3N5zJ7ahJ4cu/tJjVW8ito3IiXlGjNUZ4gp9BEU
F7nz6831jGqekKOP1nNxwO7fRxxPuM/bzSElNo1jQt4qKYNjSdWw5fZA0Ln6uUVzKGvzkUXuXOiz
35RhqVPm+kJU2P3cpnsMlRDboT1z/92HDh/xcqIpTc/8XV/IB2rIFwDVToZV0YisYY2nuWsv/PZM
ZfGWerWFJXYZR/6AUWtWMrzp01epJ9c8KYF6Q9stxKPa569Kf4GysINcqRKEWxj3rWod0yK4A3Dy
nJfMCk0peYrV8K4oi3ChW7G9cIpyWAyqeGh6hlwFp3EJJm7BjPQyZfAA7IjOFoP6N7Or3lqBuyuK
YUxijzOwV1s2oNu6g/umJe/cyK7gAVjhIhBuoitXTj2YezDJ8UJ8FowknLekar9M+7XyUxBwE589
I2yYa+/6ngF6U7SYCLL5twIe0PbLygjaqlAcmAQnx0kZhqWzzH3lCW7qnt7gkFEw6mYd2o9CGQif
ud2ZsVDX8s5GBbF/3ECemCe8QqUsNQ0xTEAbp0TIQ8UtNtz/6MnAMRP10xPvwWJQqhfHhzMu5yVd
UQui4hUem3gqvlyOmngQs3lEJjdmY/F2FiEmC0ojez1E6dYR7XXNj1DjwdInxT5u5iJ6PVsOdOAt
KfrTq+kzssxP35rvjey9nW1pZ6V1jiGFTz6tFV7aRbNFATBmEUXLQV4CdT4MUF6Dx7OURDGgcpWw
X3u6JihxSvBl+1/cqe/tOHonMvCt1NRWtUjiqcrEW1YZN6zYXc/jximkll4RXl4nr4CKXyveQ+Ca
rhtfTUDSaDD5FRoCbjD48zwg6qcd8dRB6z3YI4AzbFmYKo3KM2ex0dF3bRygfswFpbkrHuv5uqwa
HdqTJwZzizh5gPeyaL9tDY/IxNyvE5rjERjBYiJ3dUerhizNl3ZSAHdpFc0mzS1vRnJzr4R0m8cJ
a7QotUszBMQt8N8l9OtimXOoSGU9rmqavEW1aNskXKbWmSmJs7K0mpj4rOhZKbUnda7o+yZ4Ah5c
relOEqy0zQYwRLun7TVcRrgdPVTOG2rtOWyg/viVKU/O/A+9ii7ES26qphhXakvLk19Z7Qcv2ZSI
dRKKRR9rm1qDbhb3zi39iR4faVqjAVkv8yLAL2YLZv748pe4qSK97XlC4AazHdKYlK0d7S0WIYoS
xJbJVc5lHzL0Jd6qxO2y7NlJ8C0tIA7g4c+Y/VfZ2HtEijlw9+pHTKkpdBXbnYvUvETtzwnAdA9p
6wHKzGVgTEdncLS1OOq6jewXqPIT1DH9USlUc431/ppwq1lnGU5bjelMUz7HI3V0OvEAtlGLxbuy
XEbeyS6z6JfuppijSKav6rnl2bKYRQUILcu86s9uXzxgaL3FDZixENJwT/8y3y6MOcv8BJf+l1r2
L6hlBpHD/55atqja/Cv6HVo2//+/oGU4mP4A02galmoITVhzkPUXs4ww2R8qNkzVseCGuVhT/g+y
TPyh4mtUXX7DBDFjaiQa64JE7t//xp9R50ygq+Jo+vmC/xNk2U+M8P/GbPm+hmroOh1AKK+O4Zgz
neS3mOFUKvBPtT7b5fZbjFobaON7ZiMKi9F9aCKCn4PKiVUFGqzbKRSzjE+jq8KY9/FxhojgU3kz
uvHrb6/f/wdi9ef04z9+LPcXxEmfX4Q//1hZGiYEVbGzKnV+cA1QEVY2H480eJnlv8gaz+/Ab1Hj
X9/MID9qAL4yGbDOv//bawCp2sCA3ma7RvWfQlKGOnzYrPDdNX5OSkOtiz7SkVIOe7/Hs1n6/sAL
kh4BYX5YMaKOogUMB5XvTsRPQqdnTlNybVFbymflfLvkXdgtgpEueuORcg//X0RF/8Kz+fn5bV4r
HgvLVFXd+kv81XYVsgEqIM1Ecz+srmPA04zvwJR0DyxPReVZAc/cmLmsgCWjAS8sg8L/8Rv2p5/B
/fNriEBuaKMcgXniG0DC1Y/m4FwQMQDLOs7ln3+zP+d9/5+/sP0XZE6rcYRPKo2Kj7B/H5gE5rXy
FuY7QDmfaWRd//l3E+r8Av75Q6I7FAeg1zGr5mX+y1+uVNgEQ+EqtCGocCKNeb02wqVswH66arwd
hOi8ciyzVTYi4q70st4lbRN7AqPtqgvy8iaDuQoLN1n20UDmMQph7+QgHcQ8xVVdEB5QY90CwT+r
6PHV+QQaRpStY6cLIDGEyy6nNyySw6Xto/oaERAhIhDcgcuB3DoznaYhZsf2TfNidj1b6l4Ohtz1
tlGvfCPe5Fwg8naQ4PnU5BF3z22u8xU17s0iwOXglLuhksMNt92XwbHI992YNdORNGiOFC1QGJ9N
TyaXol3RiX5pYuZb2IEmD4UWYq0id51DxsDcqJdnFEq6cBjMkjKsvCClhniM6mSVTwLfK9E0t8Sj
GQYz+JT0VTuOKyso30J05QXcwFe0a7JmElqbln3SiRCvpV++TqC0aV/GPtJgP6A+6E7hzcDaU+E2
O5q0ASU95BnTql4LZbYWhROn1ozEd88kKaXJCBSsEh7d5IVJDW2ijODVzkEPNzRySsaCWpDwdnBq
0KdKzBRKz+/NkugV5xfShpPEC5VvdT19UfNpR88siCEYf+Osio71s6NJ/KahoFhYVIfEMGkDFoCB
W0Fr6wDwJXORfyleIr9p4jMtr04xtBh1sWDhquZ0qLQbwzWrO7JfS9pYqIKgx6Sx2vLRbinsmCKL
Hl8bFBp3Z/R/VFI6iomYMnoKcWYDBFxOoh2WxB5yaGkHWSQv1dBxqlk2tuM/ot7AfyxYjKzPsJI3
ab1FuRqW9pOUtH6Oav8aZuCR+XG6k8D0TFUTNnFLpfGtuZsaX53zp9jsMGOjhODs0JN1NTB24G9r
00XWr0qGzXFLyVsuev6UTFuP+NbKsaKnsCTA1uT9a9Um1gacwTM9Py2vmPvJ32mEDAUgFzMKBQz6
YIGINR76b1twi8xyIjJZrO8j1yfN6EYXKyXokpnUb9XlxfkJNQ/TpxUX+ZwfNbhdV9hT1xVSP4ON
BVWwW03NHWDzBLz11J9v184R79rtvOfJwDjKon/PWDqMTD8SBL52ZU7VK4fU+pqlBZeVLHsFVPLM
Infj2MEqUEoUeANsr0oL+cKmq1FN3RY+WvQmA8b/Wv8uSw7+afkQhFPmBdMKiwKngOag5sQ1aTlL
CDgvyJoV9OFk/iHvBVg7YkSmcOqVWfEDtW12TAmpnVrZPxxRmc1z6T/1UZjeS127iUrAgz5lOCu1
0UFruyCjYPg4HZXjLgrJYuxgbTrJK1XZ+LEnBT6Y+4RRV8Or4+xlmt5HQY8v0FSyZZ8HzyX3K5tw
38hTaCScKNu69EKGEMtIQyB3Y+OYQoZalDXVpLX9NKRk2JR28IrKN3cat3MlMYhxM3h+Hs1PtX7G
NiteQLYqa8ZkK5HX2iou/OHFGEzPDTOWpSh/AJF55wT0gxeuqG6iBGk818AF28zcTQn2I5jNchPk
I6ZCXUMLJaEqTk+C2MUmUrTsVTTTCfMDVmQs7H2a06CHCDKh6J0cNCPUqYxbmakjWA4M93KtNdeK
tG9Uy29xkVGSoPaBvDarDgp33lCwUvhaDiuJ+Dbt2vYNEONtnar0s+sdzQs09cAoLH1qw3yKmjCX
5r1ansOCWoIk6D+mXMgbXw8pJWK/J9v97dISdqDKaA2zgQaBLjjXOWqcq0XI75jfKl6AfRDxgStj
zSJ17RMzp4oBpU+h3SwZvzlqREsm6eYqTkCejAr0spptl6ru+ojzi52W+PZC7ZEakE2JPCjZWmjk
guGORp7Omra0Mnmxs3HAdovul8r4O6Nmgou3J4w8Iw86Y41G3/CKSDkRa99a2cnXY3lH5lY9cbF4
s/z63hlInYxjdzQEA5R5AZwCEGZaY6/S9GCEmXmeGusasOTtnJxKl8qhfQHUwg0zdktvGI6LeNEb
/oVAVcp64yAKRYOHp2jwYqvBm2omVArpj7kSMHZU6Ne1Oi5hnJDZfgrmAt2NG5li346kZBLMfG1D
d1KUi4sejXfY3+v1z1Bges4HfIQJieGVJNoma/+285nFNoP+3jg23shYYGbqmns1Hha51uzcskCz
KW/ZttwNvErPbrGSxP2wK3R7p2GQcIM+94w6Wwy96V8co13rWPvOKpK4ZO6KdlmWR40p86IeFaJg
los9udPxmlFIB00/X9B95C4rM0Nwl8Oz4+fPYlaDmqykPwCDI+96URpeZMOYI0LB1+Cc03GrMxvG
odIBPj8911Ycb/Ed7RpMzsvADFUP77WpdFwSnYrdSdpPJUNDPSTyMbhvWZmz1k+3ft+JnVolDHU0
PLv91z8/LhnafF7+83EJMdm1oRLpBsSin/P2b+dpBkPpgLcl4ZMQsvWoJD6lQTlArK196MYX0QCv
aIDNQDidbXbOMx2gxSLy9Rvb0m+bIsiWuPXCUxv7THZcVJ6QlRKnV3IjpLMyLe2ltkL9LE37Ho14
Rb8z1xNnrGkcB2U4QmIgKsRuW488KkYgt7aGJ6Q03GJdKB1qZOyF81RkIqNb5WoACg9/JVZjDYTK
wvft+3wMtkU9HjQ+TNEU7zJ471voMxAwo/rJrjmyhK38tItnP4YCCgAnWk6GGh0SqzuOtopKRnJr
3UvlAdL+0sEA7jFHSZeuGzIgDzy6Ct5HRSH20RD+Ybk6G7l2nwUFjCOxyuIKo6TzlWITx5hes+lW
q0xPn2nuqldGl920zJOsPrmjYPDWHboOX6f75ujpiRGweZQxrHzmqgsNRBr8jP6slAyL/D3TaWXX
0N6+SFH2FvAQPmQC/FCZY3httjWC6oRmD62riG6Jf21zFdmxhYa0UNRhN5/DMIpsAP9tWup0AcX0
bDiOsqKjg3iDgv5j4lV3MvPb6qu70HGHlaaNh6DwGbCC5ScvVTJKiKhyVJUF4zOPp+UUpBzISKDE
yMEnw88kRBGqh3x6NXtpkjaiGGHRxspK2gwrX3A3vc7fJqGNoxMT8eN2a9mcsrNyUzrGxjXcD7aL
aemToIOo9No3cpM0XIGy26ydC9kDzgApnVNkTYa5VPQg2oDoIp7fJrrBOPtM9unY1ShcZI/o/Az3
uUg+p3Cii6OlcwQdq7Ke8kje1AFxExkO9TyOuaRAV2o9u4aWp9b+WRfkvwqVU0dliktjdxt3bOcx
5PjejxwOE3w0zClTr5e8AIbSUzeXsxrqY/w6dbjnk/QgUueq+jVjwBKAUa6+63Z+EwR8IvzOThd8
vLcMdihBmaMzKk1kGPRuE3dfchUoWnMFBuiDW6m9s0K8aux/OBzjT/KBkKVCMk3Cx4g+ocGSMRs1
A91fQGtLXfOL7DIneuZYQoxML4eu90ztI+HNCzStuumL6gENlnhTlzUe0b2dVUx3+VTki9jOmnWT
nSF3kOQPDHUZ1vVFdMPIDHHoNtLqdqjT6VVBHswf6FwNj9zDtzXMixX2h2Bp0RdWWCFp6ABJKyNf
y9HU4l3mB4VDfRPU1nnMpL0s9R4MR+0/Fj1xOrpeT/7Mp6ONaRGVgb9MhfusKvbdFDKL00OAZ8C+
cQkjvDkOtRI4tzi5t8d0IG6DSY22YMEorFReCccy19K/chl9G4QPiCzxYSrj/CVpb+qkSfhEAlZL
zGqnqqV2smF6WH24biN0/IDk7QJKK+bXMnrHRkispTTOORqK6YL04FoydNbDlM9RUJXLX54uQQXt
uT5Ha78rucyQtjZL7g3NXWnS565SZ7Ox4KTWdr8RFGD9usL/r7b3L7Q9rFO/7XDeW/P2b1/0blFM
/JZ9/f1vx6gJ6aWJ3n7X937+zC+BT7f+cDjn2ODWIfvhYuOr/RL4dPUP13QAsVuasHXdEqhc/+gk
ENYfpsmFDGXLZO1iB/2HvCeMP5wZSayqmgodyoBl9p//8TH8e/BVnH/tsfVf/v3f8jY7F1He1H//
Gzren1mStmqammEJFdiUCTfc1WYt5bfN2NE0uo3CeqY+WOYyeYzD+g2zLEU6oXmv25CXCxxYDPHV
InkbfSCKCSAaFLB2Abl5Qfdetc/MbZeS6+HgGhnlmsEL5jZ3PUR5sLKtLwfDe2NQ31iWq6iEJG1k
+76xKcWExd1kK6wn66GyORTj1SpILLWLLOxvskhbd608mVToprF96WDq1KrjaZSqptgqxHRu80Pr
DnfTfKM1cohczrboawYvZrknk3IM7G4vOdxxmpgj8S9j3m90S2N4nRrPcmiuenxRFIwTkf8me6YJ
Vb2JMW2OhIBiHCUF7tLABqJhOLedVq8lUbeE6FHDnfRWB8oVxOLA/J5+onMc3nWFe9cwzM1GdZdY
2RJEyEJI7Aqw5Jp8JosWj9O6zDt4//YSz/sRAK4nASgEVbxrRzKFHYjizvewW2994IWW1a/oelgE
aXaWOv3QwX7UmkveJDCifBJPwBai/h1awkNYc91xk518hNcGEADTxdInYtP4wJxK4+h0EnNbCSPY
JHdbZucqHtfkFGMuvM1NmG6yIMaqawEAS1IPMBvkr/qupKaMx/dFp0+z4DY+dQRjUjKdHT3ZZcTq
lk5eblJS6JsPdvpCBfV92ZK3oNQv9REcGkG0jztO7FgjsUc21BRg14/KkV4SYgQ+s6Kl3UsUBXrw
CjxKRm9/FgJYYBZdSVgvmRB7AbH9Ublv4yffnI4WOC5Jxwxm7mVEFU1UtQ8kV1fMc5d2W78XMIcx
MuUkPPHIE5hYuZML+ovFNS72OBPPAP93BhVhxCIce3qKBHZbLuscYxBJb+2qXOlOdekCcyV8CqxK
QdCafrm+9zKUk9h4qwTtVWlPivKtZGYXD8QMdAozK03ZKgZIwEglwtPhTqZmLyrEPozvRD8CaoqW
daoccLve2Jp6LHCpmHhcvc5cTx0nu7ohyz83KuMfOjWNuI8JABe6/9BBGM8ryc7HfTrjOJkw7Bwi
T8jxfpRH+onXTsvwvhREaQmpNhPOhzI4WMV7O6jLvCYPM5EvVpSYvNDVrR0q0ca9tF0GhR3QHr29
1ppy7qODDLZVJrl90BXkRjhF2oJrd3rgasGwtnoLhdwVdn22ucDW44eK51JEtICVU7YA6XjDNYqg
e8dtg36Vh9hWOOhWuzDiuARcg2OE0KkQDKrrUEGjan1sQe0KrNO1aCIinlwc68Zf1LyzQOcYadZ7
7o63tRguPmE0qutXekXGv67Ec5HJrdMHO8UOtrpmqaDoXvXysXbiZcUsP8uaR2mFbMvusInLYaOo
j9akHBr3NtHtpTKdqVf+CrPxKA0DjJTqtcBMFVyYfQyeKLxzNe6jamasFSN4V9vppdGCZWgFX6FF
13vfFcyQObZXEZKYb10bax7mSaqQphA5yZ0BBlS1ju1nVPoXWQVb6fofucWlsg4qjtzqzCgLHlyj
eougQ8PYsm7MovyQ8a60LerEwCgxKSJO22zHFLBW14qXqa0J8tYHDNJgLQzqT+Ox3epZ+IAzM4uL
9OD2+IVTJ7gHygTG9ZPc505P6pNqUsqm7kWlPdVJcnFlfWfTBu8BRLrDSDBn7NfmQN11itOkUAEk
l/dJXF7ByN9BLwO4kG663kXQCe8Sg/tij+8DTUnFJVhR/Ifr3VQKomcaiUTSvXp0MVrbM9D2CDg9
2n54NIrUs3xiDBC5BwMjVkTPYfTYGFXuWVakeFplfOYOHwPaH1SP2F0ATaADfgOpNhjeuISzABf7
Vr7nNGB3KhEGQpV8EMaHvH9okmjjd8NKAWnfFtNaN/SDpH9WBSxhsSrpenjppVuhPsKwjNUD0Rmd
yXMluImDehfjPq2eVUcs8/gVb+tC0K8VYp4YZ9dPiIEPX2M7zOkfesWmeo8cSIanPDaD+gIemjF8
KZ5tWznKxl/ZdUVnmn5fdVO7IbsIzs59L63xO4FYXGPPI6DHybHDaG1zU6STItjRvyPmymYSD+vE
seslA/4TphQU9OIpI/CijfqWpKPn6uMq6LFllXhDtE1YBEuth7prm3dGCB8wi26ClCV6ctaGj3vf
HqoXqP3fSpl+kZ56xob65eMi6OnfAOYu4bTUYD3DFCQoUOWU19G48yPi06mZoDiOtB8n6boJm7ci
kO9MDDXPBjhgRjYXQl7j0qFpvscQkeUoeAy0i/ygotA2sbLpKevhcnvtbW0z6BBthHFHtP7kl/V3
K38sdJfaJ7Ee0DcWZnjpfAAfajl8kxM4RSDyChl+oNdSQVBtspA5ZP+C3d8bBaI+wpmJ6Nj7Iekc
EFy1jB8ShJVCyx976tQY/XcQulmG9kV8O9njkowjYzoGQ6bNCL7ehum0I0m06fPkPtDI9031Rz5f
cAJ4C4WDWbkI+D5cP4BNch8JvKKs9sIO0FaqLYS5eml24VumpqtSjndypGOlbjCR6m92o8EU7Z4m
HUxFhzkmUYpHJdUOqhMfRmEeTYC4NHJ6TZETM6D2xzYMe5lp75TZ+GhA4qAQ5IOznXnkbgOvbsgv
5gHXHXPYI2CEXsl8CuAniE8p7qMo3Dp5wZW0eHC79LZSjW2nZ7ekSXvMsfYRZ6ZHe4g723AOpu+A
dOEi6Fw8y56+5i7LvLskEC9pFbRG/ZTK6mBlFc8vwWSkLPrIcWkswJs/zAu53d/DcyBRK3SvhESg
xeGXE9SERVPP7u2d2d/R+fAIgdeDaIVXPF011BEvYrPArlHoJ0KbZDbdY6xnL0pbXqVvPCAvv4It
wrGRT9FqXiZDJbpaCscAHmmees6znCO6pSRx52sR/tArcaxlhC96QGxRaZXIviyn3EROtDSbLw0Z
3DRBKb/ZCdyECbzMmNpIbeMmg7NQI9yZZXXUyWi4Ckkxau0fB5oAQkec0xILFrBz9yrH5CoGh9i2
fqg0zJkdNJdC2bg8THCLvIYXY0oepKWjwODdMcRiEvoBnOulZCMB+obG5Z7yLNlH+zGACMGwNdqa
lnsnCXoqsC5aYtj7ohdk/ajrbl5M2AYrlxy3xVHKrrJb1Qhfany9phN+hk1d76jlWEEKJ3mL0MKk
xqVGiYWmeC91EgYSM5mVEyxiGxawQ4F/blJadwpRvvLRsCuqrQxB4G1IlwYGLAWco2JOD2Qe5cq3
pO65GXFcfix2UYgrakvlcTRc3VJercYa7rqp2YeAcEwjt5Y+AaMVBUMkHjm7TiAFaIP9cefmyy4i
U4mqYZdyq6oSthOpwNImvGpRBZaAdhywrOAatid6JtDdIBgYkbKFWvAEcm8JgczDFQY+2AkeUopT
K8eGG1bctanGQ1AYGz8NT5gFgad3qzaPlghpg8IRF0pxScHCHCgHkdWmnLqH+MPP/fckoL2B/DY6
qrLv4aQS8jeXjFU/YzAUYTsAN5P3bSqCFSUecAUgs9aatsmFTm6Y5sWSrE2rhCxoNnNfnZwMPswc
J6l/1rah7VyLVlG8rLHXTtJ+SZvWw3oph/GE4sbHnmyI7h5wqV5GpDza6Bex8S3ZbnzQZUXv0nCB
QF1KeydYcxZWr3+IsWcwO5fSFzohNjlskBLxCtbPbpgcmme7ze/GJt6nGZxKzrxUmT3Y9ANgPgF6
G68n+6NLMGD6V6Ut9tT2gHKplV2iw+9lQzM834z4EMGcM1VneIaTsZ6wTpZUOWa6BRGotzajn1Lo
A7jC6J59gxwc1yykdv4XTnSriHChIqhykmDIHYj+aiO3DQNfWgiavVICP1Cn5s2MaZeioSOPsOXZ
XCxwq0ElXJa+s4Y0sfHNHiHeXevus9YwIXI/hokh7bCapMV+5DSPCYFqZSBbHt5Hpvpf7J3XcuRI
lm2/CGPQ4jW0ZFCrFxjJJKGVwyG/fhaq606xYiqYdut5rM3Suro6AxEQjuPn7L32ckxgqDq8zMJE
WdRZ8BCq42akXU72rDrQ1qnoVN7o9lis2L0dMr99bsLijtTpleYmL8lNEBbDovCTm7IFNhhr8T2w
ChchJ5mQnMJ7Rzj7MDDtVaRzL9cLTza7SuQUKD4Ma0t7Z7CzCaXmrOESb+PhUR+LbRzLZgns/7ZC
BowjCDoZvmKj+jLpcKYupGAGUNLZ1RsC4KExygd6WlvphVszuZPEss4o8e6btl6Kvl53IAKlkZzc
Ht8u/cw0FoR5kWcBn0qV6Oigzo6ldUjs4CbNYLJr+nEK8iCSDCv+HAg77zKJTsWiGh4d7coUj8jy
NO9zsHgA8Mt+dW28MyoGANxwjAcWBg13QdO4Bd2J+JCVUCdry6mxjltPApWsQznbZMgVkS8j9H6b
qo6WzuVgE8A95POuvacT59jvqaPS+Ga23wR3QzsJOXNYr8MGfObCY6LskN8dBlB+NEaRITk+6qzT
BOCW4Sow5K3vijufX4DGgV0qaj19j3t2PlJaWPKRTTRcPcxm0S8UV2tG6Ieqt27CPjzYFnOkIIWh
7AcE2NteuqgqCjDwkX7aLgTbz5zxOv82+RU5vdzECeiZ5H0yLuR4imWrIPfEmKczQ7TUhFp/8v63
5azLfzGE5tXQ7bPKPvWG8ZqV3qnrs50j8/vMKvcCKx7kw+pFq52DNY0VAm3f9oV6Ggzov3bW8Roc
Ku63pAfvLLiIY3uwYnXRtv4aZc61nvgTLsI4qa5k6Fr4C2f8VabDwa6ce/pEFmmN0Sth9Fvck0f0
V8ta72/Jokv3WSvfA1dwuTOkwTIMeBmk7o7fslAntGWTr2yJL4I/HhCer/Fsf8RYR5uw3KamuBc2
CE/Chqn4J/lK9dSW6osdxXCEAZ0wvvLiZO8qxiaqiZdoq1XqjWvNHjdFat7ZWr+FyZN5oA99eYob
Y0/+wipBLixb+YwHmckT92tXclDDWujCeKkNRBRj24NUBoBTVre41CklxDEl4WgW9RIG7EgIF+pu
34tImWaMJs05iJZrKRkDt51yDSSIdYFiEKMP1KpQvw8GUKStYmdrk7GGFipHK9fIsQujHf0Bc+HW
/oPXmuuy7zZBqNJrt6n65W7sJ/azawR7kRVItFz1ukWvt4lKyFRNuhjDocEAnpyMFlBPuq5j+Ici
rBZ5jILeSzVKtH1dxO9659wN1Bp6Qt5iSvQSzmxefNnRbLB0OZDQLTe7VtcG4Tq8u4kzGRvSJEKF
wuYzgSVrjmm5SrJkjWTnISh+2Wl6ZUCAd5mXYCzlr5evWj0sysh6NOJ6bXe8sUK3oXxMZvHwK4Al
WxYujvuDkG9Knc47W7n1hDTZ9zzGo8t9TDcsNJt5wxwRhYn2HjMMiiDEEVge0sW3FyKkd9dbHzWE
00XP/gyzaHPv1YKtKJpjgxVCNbUjXt03jT0TxYgUm1zc6CAKLChZ0jzCsl9o4WMpmCTHLEbms6wB
/2bscyKcBpU1izIQVN0h9sIV5f/ShvkHfKD0X0v1qUhaCxl7ftcn+kp0hG6TPtXotO5DE/eVpkKv
ZLW2Vi2BDQZShSLAaxBlxGqbzYNoc0QGbX0bWGwAYcEspVUdgbQfrLq6aftabGLdxoCCTT1hOwFn
Ydv5ybNReycCtxQqHDbjykMSdt4qKutDCseQqRcdC/BcrHA40VFBj0zdwg8X8opbTs6kmGRxe8I/
w3JblDVuKyem84MTYihBAzI1+kpEQKPPODTlNevyhkCGzA0WSqUsGJ7RZWU7TXd1dI1F0oEOdKpr
wiNZi4c3+rdM0HgguCOpZp2HeAjeU3Bchj4zMnAKDEvyZMVw+SQJP2iYmyaWe2/GkDvAURIX8CuO
2Py6VDWHdEBJj8Nk1qjtvp/SHP0Y5zKYnU3JxkYU4Q4iNm84I6WuHU5CAAGTR4XuQ9q2i8j1VkNS
7KnpXOjIVQxvLNRXqKznuk3VT052Yw9LyzoGATNEJb8ex6MLeATj4WIIqS2jj4T1H27viY42yxq+
Q3aYFdFUMbw87Y5uDeYB1g0zUJdtx0jP61dVeds7Iy3IgD4fr0KoZ7OUpkZBdNoMpc4hi1t6OKdM
6Xd6an7qUOO8ntrXJvmAiNbk6NNT1od+Z9Q0e0tCO2FjtAjDx1XRG59gdELU3T2D6ARkcsxsUNG3
8PJnhGMvOwd4hencSbntajjgrkPhAiQ6kJvkKoKkiLLPPlbsw2RSXjsxrM9yclPG26I2NvhD5vD+
ShfzUgmO9gGgCOkD2ZLUPcoVfKrLAepoImBcw97D50DEiMSZHVLylwzvNhGC7x43mGRQ6dUQNFv4
ENh1mqaea7TRFBJjanIUR1zCDbxx4DlzsM3LDttXHzTrUcy1wFp0ZBzWUyVC48oo77QCjpq5rHAJ
u+p6ggWL7rGiI8EbbW1E8NjTHDhBhb5IgXPykBZrbsiN5Sv7QLXnGpO8mlBHbGjrQb3u1ZuGw2b+
cyLLeU8zl7IdD6nKtevnlvfux/o8RgAVINYviSByQanWK1SBlBjvyGm2qQ19cYyyY4UBlMSbhzCt
ZzjYjlTn8OaXqMfWakvGG4pKzsBSNYg3SxL85Dr3Ho/RNGhu/JNmfNU5ktzovo7dTZA7S7YYOCbq
eRA+qJoDAW9WAjkzG3ELV4MUF3tFR36Xhd4mTQBBbnuHVI1CrohcgCYRF+/meKXIh6pJjrS6Nig9
ojpdVyMRg/Z4L1UJVhJcNoJN1Z1bJisziLc2mhtq+pK7ZCr0r5kYyIMIkj31j4PT32CcbwJ3o6dD
hg8G9VvHMa47JYFBYhz8jtQXoQDD0yC6oivXdwESJE03YKxU9YtmR9CzVX0BMCNaYhH4MB1e+UFZ
wIMeudnz4L6gdV3R6hIUY8YQXHVJ7S+DJih39UCDQmEAVJoaGav+4+A3b22IMScbcMIIlKOZ6LlH
p82en310hF1whim+oSzM/WBgIhlTXnmDfWCbLgErz0ybaa+L/Y2xx8jUaEQvHZcqKkDmwQVJor1v
LvuPLMM31LdL3HhFPK4zP1uVLB+BRBE01qu+fVHk0SXTFnPN2hqo9BiVGM7GkE8EaqzGcudlG8Wj
04O5F0PygFAI/G6HXkw72vLWfY2sZ8qIbchOqIWpV0RkYjoIFKdOgKoE63EsFjqdpTi9UYNs7cG1
sr0nTcC5Lsm4KjEtMSVrEZ+p3bCNMF6orCtTsEWgpwe4nuQrIfKfwSspkA75MRiGqZPohGAujaha
CgUYTVTLQ9wq4c5SjEfXrm/bDmGWI7T7MQmRcDrKboQst6dk75AHM7/SkpQ6kltc02qaeWKsmfU4
bB1txVpDrnb3hkgfcc9ptBIUzDAZQwDRIhegvsK1Wqkw4HGlzj3ZlWhGddoBQQmSjcCvjRtfW3mO
CbIv3oumWbgT/auOLVp/Cq0uP7fhmiXDffHQWOCZ2j4abrJEv+/0/L3tKZSHGv2q25Bp0g5c+qjq
rodoKp0TFqwsyHauEjAj67v0JjQ2vV6YB2yR7wOAwHs/Lupr37hDY7a1Msf6hJ94jL1UvDjkB4am
hcFyEbYELcWAIjhjsUJoSnFvNGN8LUqutqZzSjyreuvDpN5A1j14MQkPfusrU1gxoVe6pHMrqSwU
H6S/wbKoZ3IZheprVhdy0ZJ+PHdp5QMWq2d2JY4wVsUikiPibJs4KnhO42K8HUSsbggLhQkXte+W
2kLqpF8SBGCHpR2IQxN8BgxA15bhvWDYYgsfkrUV6k/AnEifgb0kWoNZaIklNkuzGdl1DEwFm1y3
RUghG7hSdXdvEtI3T7Ze7eSrCPhIE+oYttINgnB1V2mEa2aNuyVy6WnQop0GPXoWRp52qINdckyq
tplXiUICT/thkgQ/FzUpBKP8RcA8DFhE4GqerwOJ6sqX1OtJ+BDZqkWeAT3SXqWi12ze1chkT43A
nNeR6LOQ4i70SoEVko61pWrLntToXewH69bxfqlGSSFWZjjvE5C3qt3eZmZu0abMSXEcy9fQGcK1
XvGy7ev2foSlsRqG6Y1td9CdHI/SyAk8NH4Vt2F8r0hqL4MIk7zAM2ib4HtJgeL8DCwnRAoXDck4
hSy0pR6Bsu60kdxZUm13MZdbZtt6jJS1a9IrRAWLDI/o3lnj17+0kZdCReLDksxD9FzklDrdiq6j
tQDu++m3fEGtLmp0i8eM7WxdFv28bsgGJHfzAb5fxCp2M3KvLVyf7TF2uIUz5MOKqRTk2hRSaJ/y
91DRJqs8BNMmBvh8BcMOP/hs4wwBSKORhtS+DGPYf4XjIUK6rJMlus/sHmaGYCGJh2gptQxKcie6
lZ0Gt3oISRTecalOCSF0y6i62cUMHkQl2iWQv39FU7EkpiwY7uPlSNkM5jrblDLe55ZEEwe+bQZl
HVCIxgC3fwsytcMdKSl3zLLaqYl36O2h3NicyHnkOD71wYcyskHOCILHpqEOEI9dq+j4eUQhqIZJ
6k1C7EZGcTuIaEtf/N2rsldh+4fAk/usNupTXOm3CLrpmbb9oUDBP4tjggvgdizRu+NVZUhMHa8D
qCO7JvHSFNpV9igMAc9fVXuidKw57KEbzTW0o96vrFcranjyW3ek10tYnpcvoryhE2UjhiW44X5E
lwALRlmj8GJnBRwTPVV95xhlxquTF8IAXIIIRbky8t5dl0ys+zjS6G2BhmKJNDNu+LYPryJyV68H
TQmXtCWrJekQCshXx9sgigZhRF9p4fthtq/KYZ526Nn12lwJMQFEYyA2SG8BlHQKm3KLRlYAh7um
OUakGm/PZkQfYIzFFWW8Pdd7E/UgBAB+h6G3yheCEabCT33ph49QNFmwqnqrZsQWO5qGE5hFwEux
7aj+R2pznTFwrmwv77eRdGd284eLY6FEWrmVoMgWmKICZnFT6IMX02SB35rRIZwZAlZtJdJlExnQ
To3SprP/lKvbklN7AkCGpls+JKXxK3GFgnFAfavijgGMTwilYX4mHo2aBiwmPtQXO22W9NvUg3k/
NK61cwmE19llb12036FZu+tgHM1lpwCObzA/bcaEdDAWb5jPEE6NVHFIbhmdG+m3X4OXiYX0MDPo
lc6GQyv3XZzr8Js2CSaceVl7cunEtbmuO9mzIxiGkw/Yloub3JI/EeOiIE4ieVY1fTw2TaVfwYdq
lvROJ0lyI9adAQvBNu6rwCsRClobSbgE78c6IPSi61d2hzjeY3+2sVp/JZqmx4nCHzZJUIfWaL9K
u37w4fWsWlWJNpmna6gdrQXJXNVtEg5Xbg7+BZopIly1V2YWhu25kJMfRZv3ijYi/QefnBX08VI1
qfdqxEAGJX66SmDwzxL8u6WG5sGLNDbATB+XtdrTWCaBda0gm2NjR6pv6D401Kp0EMBvlvAG12xh
lo3LmuY1dJMJomC4ojtXSPdg7FoS84OFuqHtP93eOUFCPuCWZpAlyJ5RhEWIRZUVB7cP0a+4PXMp
whX2XXZqIqlvkbrHy6Bn+GOAnWIwpH0WKKoRR7y2yEj2hZK99dEWfhJQox6xuNne+EG7A9OXbUey
xdchOn5YbB6+lPxQpXox7eDWuRy2QwoTOwsj6unBXQW9g0dowAfUqnZNMofyNpKPcxVrb9iFjUOC
zZebZe9VOsZic5hMwkyQUg2+gcgn5hOaFJttkSlhQ1glcXR+f9XQGDoNVgBbTKeF5aDTsIKmhBHT
AI+XlbOs6AYttYj6N2946XgwtEOXepv4KLDRJvtvdCXLNk+7ZTIqAvlJra2N0Lj1mG8dtdwnOB0o
h+fxrjKKaRGE4TJkdL7dkL/STaRuKzUOPdR7Nt8sLhFy330SI4lRJaiwun9SYU+BUTl0aMaWbYlj
osSpP8WJqfHIOg/9p3TJTraieB7JQG6RX3ezQY+do1l6q04G2WbQ79q+J6MjoTphfRQ7me8HpWVr
kY1zQvIi9rMMtVu3uUsN+5C4FXd6KR+1/jUUkXWjdk9eqCZbtybs0xbNVZZaW80LO7ggQ8bWeaKI
kRGiBIq1p8okW6A4WK1H8LpRsNI2Jq3/xhumGWO8IGE3WUtNZPvQ64ggV/EfI/dEE6XY3AqkwYcV
6l8c8gx0KzD9ZN7bCP4n+z1CDw2RluOyLWcI+zC45jEeeYoIuK+hDuj32CkhhnTpuNMC+SIyHy5B
S+2SoeugT15uyXOjl0imdAtfjNQUe4lyxrshMoEEPUM4ywiu1kLrI/O1QvcldNd96KrmioU+4e02
iXQ77WAI9CVtWdGjjztMV8OL5hdvpHk9QQQwT7mAEk3HIXHj6EFG3bOVgbjtG8bQRsm5jknYXfQt
MQ1O4LB1L4lrJkfzqeyt61zQ33BceEtWyOu9zmOyfvRbDOUssrJduR1BE1rJ1MhekJ98S+QYQtVJ
tMfN7aKO1y38MQHWKSJF+COlpStjp2S8XM3rjNi1aiISgE8SuzbWnlta9qRwaPwd/6PP7ZJzjfyv
eSKV46tT5trQQMgt0nIx2FhZBgwiRURTqR9a9gu88pmop/MIrl/jqPs0FfOEl/uRbkGQOM80uSf4
WYaK0CjI79QoZiyXOkGE/YK4gkU1pquG/QztNu22ISj76Ed86xKV2BxFOneJQmw0qQ8mGiT4UhT7
4T5R7+ywLGG41sMxrPYDueELLDOS3LxCvwkH/mBZYM+XvHmEY+yriUVlk8XlaT6rcA+uIW91/9Rp
tHKF0mVviU1POQ+VdOG3ZF17VeJv+I7OusBAODewBeHdKyHtOEBr/Eb3F2nA4MhLnfAQUAL/57/9
9b+xQeohipL0x79zGGlzIeuNMVSayqLIdixxqmHfa7wrVAgaNOO48aGHrVo4n0sQltpWQ4mj1Oir
VLAKdk2+rxoJbcPEPpsC6RpTEwfPGt5ID/RJ6bBiwB+o2DDiSEw4tyqDaEDiz8rYJhTC/UAhbfXb
2oYxFCCXRx1WLhArGJSyD15vcCmor7P6YLZNt9VDYwHF2CTWLkVe39bpAuzKAxzFis618zrt8ddm
hASSREiD3PqALzbOBy9oj6T1UGs37UCeOwSiwhh3ZdVrO+nkRzOU/U7VqoMXujfC6L2rpsuruaWz
cTC9qNxpdr/09Li5KfFH1FHO3FNlqj0ZO9ZS77mR/LE/QGU8BYyaFFc7AvNXjq38I0uL/4+RrAVJ
NzcCekVLiAHCglwhkNy118FpBA0GAw1BnGm65CBm7XYUEqtRgViD1uusRLkCDy7CM1GY8bpyM4Yd
Bl7NkZiXXWyKnZ1q+sK1+LGB47ck1tFVVyLfJQ9iyLH0JHKlJApbQ7g8GzIr4cOkr+Si0JwfhL3R
h40rusMY+RBns9hjzuIcSqluoLXH61TZGlZFLV6rb3rzS/dS6I6u2k2uUkrt0L9JxsJaUdqHM0AU
GNTCzmIsXj4qKu4UJUOSW7i+tk4oImZtW1U3Pr0Jys1Hv3e6rQjFY284/JUWhhWBAYQNWM2rW1MN
BORgqzg9q9p5zFLg343KU+w1NKcx393m/Q2hAtbKjQPloCse6k7YK/Fg3ZoeOviiecsG4uyIGr3O
6KjRzE6TVTBgTcji8WjpysrOUE42qX1jaSB66hQZgtKm5HT75fPYRZ825IpCY1+sewxPY5I4SQP4
MBzWWih6Txo2NtNQ3pXafuzo+QEeTI5Donx4inE9emWyCa0AQ09h3ZnUO6rbLS2J5VANmKbRlYGF
1pFdUSlflZQ7plj4IpIaoIlcpQlwKB+EJD4TxK2YKiBV2wYp1Z6ck9Qapc2OSWdFgGgGnjnk7Rps
vKKPVt6I9DUMgreACB0Cc0HGC7BuEVzwBfXKvZeWB9UjCTpGjgwwhgWzVqiES4mgGCFKNHb4bp9L
OGSgWelFGVuq7jiYAC59bi5Nmvd1jiII0hZJBzk4SwxiflN7uF0RIOaoMmex31XLQkzjHXYruU8c
lsVlIOpmXHIa9wqcx1WrqAS2ajgzQJnHYX+LSpvQDkTdGMr8QZx6NLnGdGFgijg1qRy6w5iLd29F
Dmescwel6knQ567j5nowMS2JEbpOqGfP7JE/asIAFnrfPQV1x/M2Fr/CmETltmXrEeYnLWrUk33X
9y7GPVQFsYE8285dfy2IjLWdGdurYRWaRBKRlL2gdQncWVIR6rBuQltTN0pVQjp1lZVvso9u9Vab
FW3jrkLbfnT9qAFHlC1cEhCXQwuexexYFeksHYReITQdxanLOvfOk8MuqVWi9LSCrELt5KQejatM
VbcdY7+W7Y+dJ+YhCPprM4BIp2tYtOxkmyfihcuEiaVC6kQE3HIgQIbHp9tUaX6XE7dH7Y11Gxk4
2hqBZVuITqFxiaKin6ZseWuzUkxdMppVLmAfkjWAyRdeDlwr3IhcOlhdyf+Ipb7WO92alXqJMdhi
GSZuY2c1CHQrwVwDLjEqsD5epU04EErpYg2JrvPI6uiIao81d6DeYPWvTYK0/CInRQIdcZOknyKp
hplfW+PabSDfWmq/E/G7OrSoVcLkteX7M5yIl6gTirmnRKcAjWVBgqq3cJ2a/nabbl031dauruvc
wcm7h4tuU2LEd7FzHwseTDTqOsZcHfPoLoyY/KdVN6UY8IV8aZ/yjt+TM+yf6YSxQBIGhhSm0lmX
XXDrmVcD0tRbx2jIjh/TAz9uAt+IcOmUbXFMhuAx6ejYUgwDjIgT0n8HboTBr4ABMvdS4kMbqw5o
AcY6tU5ODwkbzHcraH9l2W/h9rJLdEDEJRJA25jYdzwUWEsVbxa2Drcg5kFF8dQDjZUoUbzJv7Vx
RuGuyaJF7MmPOdUEB4vhKenjcq3klrUHK46dR9L+lR0c4UittoapD9exIEo7TQ6CiXDCy+qXRaup
dmv4YuS7MFCUuXOKhMHSjqm4uBUx7m/7pQRHpjBe8wdlbrQvtrjTYsoj1lLFCub0giunpB+dLIPh
TfhvGt961FegmBcu+3/F+/JThFX90oG2Fbsj5e0uAUorddjeXA/D+fIFDEXyk4vPPqDdkjVrD0QV
U72Qk+F6xbYnUTev6x1g0BU+3b2NtdBtk10GhAgb7rwK6+1NU/D+T4HA8cNbnwlKgVJ0hbzARpmd
DvcSppxqHzPHWHoo/DtdP5noPqIX3ayWFrtLVEbELemvDnG61aTyJiCqM8uHOkDTEStXrqVe273+
GNiMHeSUapBbH9pAN1Em74ohdoHbPtuoCEa68XEb/spjTHf+dSuLU0BUV9SToISYN0uKO3hwONbE
ZwtcTzwm6YdaHCImIZ75KNp9S8ppBfOpdGwIXkzX0zy41sgJ8kLm4CWJuqhPKryApJnQ+MC9vqjd
p6IJNknjr9BAbIWaHNQhWQyQk/sKChoyG2MRNiROtRA5gmcHIUydoJfBxicwunvuZxdV10HasOmK
ZqWqbYyo3tEH2OG5OULVmznKGhDpcTJRmMwyot6anhe4LR7WBlRHtrJEl3AFdTDtY+Jyn3PnfVRJ
Mm3QJAsa/mNEhEBIy1Cz/btE0ACWKnI2Fxh84V/XJICaZrsK71I4wQnxIwwpSbYicwYhd7QhlHw9
Yt+dg/Z5leQAs/boOzI7rvIQf4jvUkQ0mMcRf216ImLDenQZlmo3vs78olIVpBO2+8tIccyl+Pi7
dkXxoDKIlowyR381GsZJ6tq7XbFkDJ6xpmRZ2Ea7LwWw0zh78xF+K/LZooQiPNHVw6NtFse+1LCu
TDOTbEUCAbbOfibsldXwj7b52ucInXXQZaip5sBV0fKr+XOgpG9dPlwbnTrvprKErbJep+9KE+9c
KD1x7W0yjQerRfMa2TctFWogho1eh/3cixAgReamUxyXQSkrDrPAPfKhhmJ97DCqN9g+kAQsfJCC
auDdyKq0SdVBhS2Nbi6sblv7vKVJLekR7RNse6JLu0pRgVnZcF374StU6wfXaRY0PDAUTLRIIY6h
WXGjTSxA+mARMhLBdFrvg23ZVfPSVJ4Ur/7SMgSjxgbpJN1PxJKTukVUG68yl5h7Zzq0vxh6uW0p
6FaZcSTmpq5ZY5oWQiwC1kIo25xYNjmhlrEmKMVDZu/o3+4l2JOsCbZkd1AMM7JtEnkdUQFnrfNo
5NS5HlhHYVkHKcznZPiIcx+jLsGOQNpyqDe+du8L0gFAmxLf85KA12dHeVRY69mDPhtWGGLoDrW1
GsYH5I5zKBqLaGiXvaLs4bOt7CnxcvAZS+dkzNo706CKbCUZLbwd5y7I1rJ4g7tDl6cEvDdASHHr
6Pmbk+9Pv9x3f5w24a2+WdVxx5mopzRQEa5hYB85w18VaawPIOPHBVOpfpPGD0GI46byEWsVym2S
RC/S5OLT+vV8F9daczRKJyEEjTteHaL/kKj+z4H5GwcmqNxv1+1/OTDv36LuLf9uv/zjL/zJV9N1
iGiOpTqGbuqa6+Cl/H98Neu/PB0AAcX0xG0yOcif9ks8m4ZreM70H2MyWeLZ/NOAiWnTci3yFQ3X
ZeYAi+f/x4D5d1KVomsmXk7Nc85cl5lqSErdLD12rJnraE2eef+W3X07C/9w9/4dS/XXh0/wtG+W
zj7yPT/y0/TYp6uQ3DpJwui682fRR9n9hi329+fjr0NMiIdvhyD8oB/8nO+vSAyUT7I9/vzVtQnR
9deD99cHnz1wwrMBIxl895FSyJin2ZyFDKmDg1wfWQvvgvw/D9XfPLF/e8YvHWpyxn77DWkVBWaZ
8BvIyC3YPRDsRzThuwEyhuUNopPxm5Olcdf8448C5Pf9SH0F9Nnt+FGCNOr7Fqc6XeeZfZKv9al9
rd9/PneXrsl09G+/B6QzKTUZv2dIUH7lV7Dsf/7gM5DcXxfljKeWabGjE8zM3fpFoYbxM9ozuTZu
dYy45GPuws9m8/OhJmLaP1x++4ykRiRrRxOHI+GcHd1tc2W/6PeCYu7Nevn5CNrfjc//82POaXhJ
pfBYxxwieOs/8o/ky/yqb5TbyJpLtjcf8qj95kiXfsvZM64UXd9FAwdKxKx+FPfKrXpiS6qsi9PP
P+XCBbfPnnOr0AqI9xwgtHSavTed+psF5OI5Onu8iRAv7LQuUvo3s+KK+ttmQl5QD8/E13BvEr9u
Lfyn4De/4+9Qx7+uyNkzX6hkgMa0K49jdPCTdtFCCMx5VLrx9ucTNX3tf7qrzp50zcSLQExweiSi
GulDWxTz1A/IlklJRvt3hzh7xLMQj4pjhhwCM6HwXjNn6eGr+HcffvZke1XhqGrI93dwrfqHOmkp
18Ts5w+/tOTaZ093rXY01G2+ev4BSQoVAtFC6ZP+4dz4z/hzfj7KhReedfZgh7GheDCwWdc/2nvt
vfzyn9mX/fzZF54Da3oPflv4pCGJ3MGYepQDxskBXUw6pL95IV367LOHWE2jJDGIWjum3gfxZ9iw
f/7OF+75Cf3w/TsbMaagIg3SY9wFRJZNc3QVHMQs7DM5G/ts9fNhLpQC1tmD7DW1lZMtk6Jommv3
LNpYZRyKfRDB4jdX9tIhzp7evBppP3dcWYUA92KPgfHay/flm/zNFTirxf9nebCMv5+qtixQak1P
b8Po9Kp+K6+VW5AJxitDvhd3M/eXeA9/Pl0Xlmzr7CmWClYe54+F4gty45V9sL7Ko7cY1j9//KWH
4Ow5Zpv158c3fPy4iR/tVXjz80dfuk/PHmI/M9nGY0Q/Vpr5UZa8qlE4/fzRF25V8+zRHYJo6DQa
y0cx4SyU+xqFgot1uiCf4ucjXPjy5tkDrMtMakOgJWTw1TOG7Mx7lz9/8qU32VTjf3/Ows7X0XYi
emUo6DMkzQJyT73qpa4ZMVnM5XAkjtbSlvgZUjMF8AdHdY9mItsV5CfttJwp22++y4WCc4I2f/8u
dtMUqejG+OgiJ71SH4AlgHNQbvoHVoB/d4ud41yqTuR1mHbOIWdWqCdwWb1RDkiP62USyDtUon8i
vy/WzxduZu1sBfOI1imFPjgHn5F/UyVXoAI+Uxqeo4fnzsp/c2NfWF7Ms8OYNgpNo5zuDQbd0Sx8
Dh6gSCQoF353912oDs7xzg2XeAzpqh7dUVmTDrat4rewK35zb1/6/mfLY4OHSilzPr0vo3XRvzXG
ta981e4bziL4kb8rES7tMcyzVbIOh9StUqr/spk7sFfQcjLFA4n44T/XU+DsvHV/cyNfWhDOVkkY
DmWTQ9U8FjF5Sqgilw2OnEVeIUVsyPj6+XG5dOLOFsucyZmhdxzFPAYWwj4MEbPkWq2WZrH4+QiX
lp2zNRNhUNvCOs2OjXwMZTLr+sPPH3zpYhhnS2Zudz7pwnzycIPeNhtn9mcGF6mbxSmer7mtzOEv
/nysC3evcbaoWHVbg3AgF57Qw3njvCk2zbvf/I4LJ2jqwnxfsDCMKBUaEgqrjtDr7MsZdj9/6Qt3
kHH2UDsAugm/yAh9JFxN7UlzYBRj7rz2/t99/nSyvlWEjYaB0q4w1zW0VKtxJ8hdQphT48D/dweY
zti3A4Qau1Q7wvEh0ckh6BMIEiGqVumVleuPPx/j0rb7D3TXt4MYGgssUqLkqEtBZhmd8OEWcnxz
6wQh1vYCoukYeMOm9goitXm1LBtfjnAMXWWjBW23//l7XLgL9LPHpMqU1GS6HZMK7iYPrQzbw7TV
2f786RfuX+3sUSmjyC3hVJBzXBG9jgaPvIxKMzJm2iWogJ8PMn3YP2wAjbMVK1dEF49hlRxjnSb5
ArV7z8yQLglycJjM5W8Oc+G3TKS373eFFaLP6KZiQzK6qg5OtG3N31yESx99dhHA8ZRKh5b4GCAM
V7ybzvhVNHc/n50Lb3L97BKEqSsJNsmLo/RpFzZSMwnR6bJ1oHgvamwhkXGE+++WK/B1fztFMhEZ
cresOKr14L/nbqiyBsjgZHWZ+ZtDXNrQ6mfL1gB9sx3AQxxxfgqxiMkh8uaZiRx0BrrCb+YAbX4+
cxfuK/1sHbOMuI0CnHzHNiX3ay1+9SgcRoBWsz6at58/H+TCpf/fuNz/5uy6ehtnguQvIsAcXhkl
igqWZdneF8L2rplz5q+/ou4O8M6nEYGFAT/oYYaTenq6q6vYsAS1K85fCP0XwcmU0ZS6ldgLbQSE
IUuiFsBPIHT28qLfBMYDXQTHKrJ0PhhJ9XBlCLRehL9XfUCFPMOhLGyfXSXJAnsoag19zoQKOwIM
4Dv+t4kiTnmag7c2BZByr/qHtDu1gtuLayFQiu/OE0fb50UujYM2XnjvQY7+lEaottoxSFglzVsA
VctKSFAntHLxUpb8xqD8w/KHmQ+iPcBsPZEHqgBQzh6MH+r0/U/zdHto/2gdPB4CnyrC7EG19NBX
qCcS+auCCrTHzVMct9tT7EfzqlJLZV3xoxdwLtjaCoDuGB0cIEVogUvgcR+0CSKWGuK1QYCIweiF
zaVtniOQRwYre5X2+cRKy2I3BjGDpoEBgzQg2LJRDp2fVdEY2JUZotyoN8P1Y4bGXlFnvsAM9cmv
tARMaM0eURomhUhYIESFAggcKO2hzAzkIdPl8XwvBu3OBXpTQPnxxZ3Uc5m/TIqcmqxgo4ZIBpZ2
XJkPWuuEwWZkAdz1YzB5KI5EyS6qfFTNQfL68bdT9gpLGOkcdPaB5mNSfOHJb4APAfTp69+aXrr8
MS1CPgk9CmxGMHpD3yGZdkmDmqusX3GTaV++LPOP5rPcL8Su6NF85zHwMRPmXRvf/u3TCZPcc0OC
Il/Us3DJLxYhQVT4B8P139omTiekm0WUzeO71RrItYTRJxVvuNp83DrFXWGJA6r4gpiP0ojTAyo5
HSpZvyCe63AgXZHm0haS4vVxPzQ/giV8LgFsBzM/s9j0E4/Sshg83oIsHwNW2smodegF4eBHqCqd
fLDninW44r/cHx+Cvn+vOqAg9Syi5M9ja5DECq4POeckSPQCfE0Jv9IJJTCmaoQjBsYHGXKc6CUU
QJjYQqrGgHJ8b8413IsZshx7fwZRkFyGKDqfwsDLUe9gqMAvQ6cd1FNxl4wr2/z2LP6vdQG/8d8j
VpRMBZV3N3lzXTBbkDiBBwpY+PGzqlDqAeERaJwjsgDME0J1rBLF7zk7o5ogygCQrVHIA5G0CmAs
8POgLmYy0ykYFz4/uPn9rAL/Vo/voIkfQCoVS8csTMCEmpQNcDQFC3xZV21naQjcFN7oDvZztIVC
m/dBlavvIl/Jkw41l+w1gvIwuP41xYMcDzgpJwnM29OU8bbii9lZqeLi+/HOu38FqTxxNuWeH/sw
C3gv4C9R/Nn0H4Jqp9BH8WWUq+fnx71QAutAbv497W2uTdqcMpynPYPwACTNSLcaKIGrdfkNfD/b
4JQc/y2xq5L+U+KPeZzw6EuoQFYaOao/odR2l4HbuW92HGrkB6jOPB7YfbOpaoTBF1hQKqag7POg
v+rM7Icw8YY6fz1unPIqVzXC5jOohWHlYZ69ihuBNgbieHoBhYgO5SM7Zd/ZCaSAvsNhFoGH1btx
xaZSYkoqcCd/XQbTyLclA8Fqr5qOYB+zJPFtoeCAajkQvk+lvO2Z32oCyt1pxQm9RXLvHUtiG5as
VmrliB6Ri80O+QW4ONRheNpTb/ge5zJObmVH5uKv+diLAb/XH7EfGVXis9FHf8Fhusan4iqYJWpn
jPkjOZbO4+Vb9sC9PojLw8dVoXVTP3kTkpFg4xgWJn6ptIMi8S2gEZ8ed3Pb1/f6Ie6OqsumEFWn
rKc8Q3satV8QqxKvqKUwpQM46yqU/dncCdR3e6iGgo7SRI3MyjxSrIdK3B9z2ZZjwqLr0evOUGzc
QnHitOZMUS5FVSXuDXAct2wwxqw3caU7DA0qU3pg1VFyCqifD9VvLeqefGb8Az3U58eTSRsQcT1o
slpBXE+bPTav+V3UfkLRVXLKiu9NOZTmXTBA2yhtRu3f7IdK2I8g75O6QKWu10JZjvH5o5AoXjaK
K1uQYp5UwoCAFirvYgg2eShURz3aQetHw0d16ePJuklg3tl5KmEnOA4k/1yK5sFaZya7Y28z3mRA
a/CQ7PutZDc6SCy3IGU3QC1v4XGms/ZoHCpTc7Snyn4GLcV2sp4hcH9wQQOhdzvGfvxptIET9iRn
FEhwiTHOHqjI8q7/RE3RoZmyf/LzVZUwHzIqoIHWBike9M3Mkc++Wx+M/qgt+7evJyxHrcWi1E6Y
16HzBtC5pMxBBL3J48ZpW5wwF82oDmEcBjMoEjQHBF5IDD5n4B4GBYHO8sdcfH/cD2UJFMI2NC2E
oOeJwUsrLg1B+9WAz1gbto8bpxk9hbANmgoG8w5SX57qgJgPRCP7dMdtkl0HEPCJ27TW/KF+wS69
yK/tfnjmvWbzuGeKVSfhlONU5P0sxbAQzdfMtWaB0o9ufCvCccUE0cyeQtiECTs3bHgMrWkWISLW
RJWfWquA538H1QU1h4n/Eo+Xx8NZVuPOEV4gqz/ffZCWU0ZVgwHqZ8YIQYba9x9DDNj5NpIas2x/
S9BLf9wVbeYIawGmH6VQqnr2ZgViHTmKpfGyj+VtGZejyyX5ZD7uhxD/+n8Uh6oQh39osO3mCBpl
KEEZil2Kqrqy+2Cw1VEVr4GKdeuj7hqqN6nogoiDzVEUFqzYxFuq4t6EEqahDySwPmnwCGXHd7pr
vq29xiiMcuM/Q1p107uqjVIPK9z7FrONV3qleWwKYTFgkFBF3Be4R8ZUtBsRvMtMDA6tNM6gidVp
8q4PO3ArNWXgaFHqv5YRGzhKWg7nx5N+ezDcGTeZuhE7TY3zDl53dGi3oiuZ6aX0VDczGPxll1yP
HFSdu3D0t8GlNJidZiprC34/YgqQ89+bGLIXco9COHj8drJhrT+K01uoqtpKKx0IFFtGwin8Whl4
LUEHyI0Fh+gq2NW5NBs3d8Ana9bb2c4+0hO3k/X2yuzlE8qCXsBcftVclMYcAiMxBzvYKw5KrZ/X
0huUk0vCL+SsB2/JjG/iVDBnKces+B5Ba9B2J775lOs3OZ1WDi5t9IRBYrG1lLKVOC9AHotDrl/J
/kDSfuU+umUw7uwcMgLtK1KeofqH8yrwHOjRoTv412ofH1HHpJrdpd5AUtKNtijH+W42/KZ0QdPm
dGb7Ejrsyn1Om0vCNI3jUAOFik8ogOAxpbqBXlbLv805oGuaihpo8LplMd6R5RhfHx+Ypen/jhoV
A3/vWRA4sSiHFbClBvUV2jFWlPYrL4Lbvv9v2yopSh2BFJwDYfDsdUawYXHWoIa7ze3AygwZj+3w
gzOAHDVqY9BXTgjtqUqiqRvUaLVNhy5BvbMJDU4fdTzvHShNuoG95tXRnokkoHpU0w7ZcFwhkzsc
NLswUEkG81Ljvuesb+Z3ZEMcb82mUqyKTLwFqoAFdDJW4TzbIGNnPjq7tzKTf5VhuB/vAdpVT8Kq
5b5sNdZXJq/h34f40su/YqiRQiiB51CGlz2l5XM/iCsH7ba17mwLeTnfP2K8uZKjjl2VJq+2R1O1
YkPSe1PSFRM0pya46Uww0hmMDnpPPTOCbarLW9l0ki30f4zSxa2lQwJv5WXC39//KlnuBI7yec56
GUFBDwXB3nBu9pUD1op8F5v5RtvLb9UJRBoW6sF03kEyzwQ3LN6xj2eeOheEj4A6QUBicyxuZlW/
WEt9/2q2g7nldPlqg057h8JnHUbAUje5fmJxWHjzizNaRzG7z+QTDO2/H3/IspnurQlhBkDNyCij
hDXJOpAObYsYtFjSsUMiOUXh1+M+KI6XTDgHSVwpkD8VQOENN2D8Uyyl8vvS//NvrRPviSlXGVGS
EAqCDr0eyBeQfeGFfGLmNagDzbkhAd0FqHM4n8P3g+YBpY3pMZDAGQDqHR2PZ3AsZzuVBeQm4+vr
PLVfMiP92zuMRHtLMoQax+XApCXy+AxYNUEKxL8zobqGiKdcrRJpY7Re9aHmh8mLvCx84hkw6KCc
9vHKUG41EvidgxUiVVIG2SgWtGKVgNsVbAaC19QsZDIavx8PkZKCWnVhqO77KF852/f3m0JiUzIo
nWJHwF+oujHTp6Lbtk1it9BnqDIEpB4P7v7BkclAPkjxM9D/zJwnu0j8GPPTuC9Wnng3NMp/D6VM
RnW1CFCnJG2gpOMGvwpHdmcbmh+ToT0HG9+c3hNn2nf7XpfNCqrNZ+YJpE3QA9jj3WQXm86IIZq8
crpuEfJ730IYbT9WepErl2+Z9PAEKQMjPSaubCpv2Uf/yr8hn6aaoRHswVEFglLgVc0AFJTKyjTf
XNx7/S/2+8elUXNiokKDjfOyg/YGOcEEaBMPPV5RhGuku8rzbckSbZ+F7ICxFvqjLS5hnUEmmCJo
g0EnoLDmKqis72eISlXquYxXXD6ax0LWK9SDBkruApkPf88859vP2DxNX73BGbkVrHlF98ehSsTk
RaBgGOelj8EQHfB1Y6OGJpwwHdhMo7FLHQ7Ly+PzQLvRyNoFJoTkA8jwOU9CVK3QQ+fK2cEGrN4m
b4TItYCizJr1PxxCb3jYW6peOpXVmi+jVTpQu9yG+vPjL6FsGYTS/94yIC2Li0lYXibH2Rss2RGN
8lgZnDnq/LYxA2PYKk/VqdzHa3UblJiWRNxwnMaWLfgOOK82s/P0jRrqTWmF5gkcq0ZlQkfNjOFG
BGa91uHS8H9PBTgi/h5iVPkheATQoQYOkcv4rGz6V+YP2NcgSMAgnPl4JmnBBLIeQgHzdlD36Cbe
iqAi9xDMcMCzsxXMZh9BTMEGrYtm4FW9nU6cBbGs7HOlZ8qMknUSKgrZ5AzUkV5vQlvYhTCOVTip
Xdq5CXYCUzZlPTxPW0h6mZXXGuG+xWNMOk3OL2D4VrY05f4iCyp4me9ghPENs/An6o6j7DGg/Qax
ugKGjGlTMN2Kq7/Y0jurSQL/C62GuNmSMSyjF7lD+nvY9ey8ZkEpe4UE/YMiT0lG0cde0T7Y5o8K
IpxBgss5n3xw/2qfHBSr+4Y1JIFZ65LydBEJu9MyfjrwSzBGOPovpdl9cJvpveB1cFpajzfI7WF3
b84IE81PXFXMNUwbaHFtYZO4ld568I/00PYdRr+ouCREQ3ZxPcP0aCDj1KEvYpa27IbYPiruKchu
mojZbkBKpS9mEeIsJmdAQU3P9Q8QvcLdTg3cuscBJyp1cLV5oAyFoo+jWto2dbpNt4M0gZ1aa+V9
lNtWFQnTNacJNDSXLVfDdvZeZ4HTG6YkcaAXYfmmtq8P0Ul8qw1UwjqyoxqR/Xg+aU/bW47lxz2L
miEEGZZwTnAtPobzvB2+R0/ZyM/sV3FBsYg9X8Ge+edxb7TTTZgvny8aNhTRGSLouladu7Yw8hLi
GZ+ZABZvECc97od2FZDVCRFTCW0po6NqBHfIFvh+n3tS6ueYs5MeXPmBUwMVDdF2AxIzU3CGqEch
bLl2y0ob0P+ufQblPJCVCzzLFmyxmOsGchq1KRvaubyCh4uzIPe4ctnf93pVsoKhTKNQjZcDoWTs
hiuhkQQ4c1MkptBrb4+nk+JOkLUMnDaOIIHDMIbsuRyvMgOZHxwifxdOaxEJis29RUB/bEMh83Op
l9BFZ0h2eqwczkbQ3OpeAusVz2BndESbtTkXgrAre/H29XcsiUAaqwlcfvISvW3tGmIYzmxDwsUE
I59Vb0GNeE5NCGbYjSUb0kawASG1YtxCuNvrD94sbF9nj9J+3CG1CBVhk11Zzlsc9d5nEQZu4Nn/
u31aG4FI3HlQ0zDVS2SAfAdmClFQk7F/hyv2lLa0hOGJIXA6g1QdHq8uLmE6vbXWvAhalIl8j4Vd
NIPPdWlbO0AOjsttH6xhIKZMJhkEboC0npN27UVL20CEaekh+Drni8siu5I375AeteLNvFfWkCLS
/buarCDIhJ7Dkxntq45gzmawUWzQ4BoQAwTLRWLmbmithv0pYyErCEQhmtv4f50g1sptgByuYCFz
OX32ym20QeGIJTqgfIbozZXDJTZ+F55/7OzMG63W2aAca8ubisPbSOFawybcBrayclBpn7bsox/n
lB/YTuZRyu2pT5x5gbLB0Ucfa7kFWkyerDYI/GZS6+WCAJwJ79/LecbtPOpnEf9mk7OPiQF0oqHq
oGkyG+sKpi5jreaPChZblv7H2CDxgNDEYoMKJOyyQ+IWxlZ6sngztZ7X5k+gXAm3uOSPTmQ1gL7M
8jRrzQGB0NjhHfZpNCMrhubVZjAjQ7FkxAMrjFhERDQx/ry/BGZig2EDCrV6tXls0ynXxg00+eM7
tFFKIRWtYqbl57Q5gJ2a939HWrRiVyjH5fb6/dH8PMd5NApofgbpM8+rxsC8DNxabRqtdeLdJY1t
0waKwnmMdFbrXxF7WkScHk8MJQqj3szZj08PlBzF/j0al76iM3/gtoLNY6G2YE71rfwi8Lp8kfbq
UdSDF8QD4UyWeA4dKpxDC+oXNuMwbrwSCaS5ZyTcXYjieWY6zOPwDT6SPV5jwlt8iqF/6YwgeP0W
3PJcH8In+fx49DTPiYTBK32QRty4LNwX8zZfJIDskbP5HdvlRw8kzbHMzHDWp63wPGzFz+r1cbe0
NC5L2BWAcdM5UjHpx/65OLdLEq55SY+DCU79b80NnnMHHKPgcwMlvS4jAVody5e1wBst0kvi51sm
TpT6tuScnqGbfXCGEOFefGbfUL7OXR8PkrJr2eX3HxtL6gvkdUCm5inKJ1clRqJ8oWxvZdvSGie8
GYhJBeOkoHHAUqzkEq0szM0buuOOsIQ7kk6NyCgT2u3c8rYXeBZybCjuB3lttNPO/a5zuB0PDiNm
H53AE/dUfzW78Ff5hEsIxezgLpRs9q11sz2IeC1/B3Wdx9MpUkwpy/89n2kuB2BCwadhw3jg2BPn
TegDxhldgx1/yn5Voo6kvzEc2Vf/VXFblH+V12grnYdhAx4sAUzO0KMB848R7cdv4QqC19JVP0sI
xb3KEB7chU9rwC2a2ScR/RBkHNpYEDgv32pvKfQ0dInXZ99JIOgobeZyA0LJJbKyYSCjUZ5zuPCl
HrwHEFXprGkHYYzKrFqk/SdUpyiGYkZH4fR4HmkeJ1kEMGtQxKwaZKEnK9qAv1UPDdZIbcnxEWn+
IxjNcYFyrl08FAiVQoL/GSjeqVByxDHQIyvC+3a2Q1vWoQNknkAubvQWJFlM2YWQrZXv12KilJiW
QlYDVINWtWOBbmWHd9st+EANqOth8WdkHcOPjw92M1uztThM5Yovf/9Mgmjv7w1a85C1H1Js0DZ7
z0E5FIHpPF11V+7f4AqZLVCGuCpBj403LsQ9bNlQt7jAwaN71g75TnvizX7fO5kJEviVfbIc+f+a
AoWEhZdyyHLdgOg49yWCPr80mc8AleHPrct3TvbFgu98sFZLU+57mgoJBh+HIkubCb3Vdm9OVrKJ
YZHbTf/JWOL2Kz4vkePUge78pV19r9MWjDR2oBWZSwVTOvDTBaJn17KDNKYCIFFfPVdhfpCGxuHU
8CCCljxI5zP44K2gbvdxMp1jRVypWKWtLGHYZKbtCmjRICYzQ1A2WGRcOUhgSDq06FeMJwWspmiE
CyVmQwiqno7zRGeymsO443bxc4AYGefKduvEgTHt1hJz1CNPPM4isWhRzYjOertwx019zNzKjU1A
jw/gJ961VmEOR3UTW6ELoqNhh0TWv+3Z/yDFW0aO/QIrigKQY/FRucNL8KRY6Yf6Nl/7X8nKNUnZ
OCRkfA6DfBDUHM8ifrDAXm8mBRx4EO4/HsZiMO6cPJUwJGPPM3zFlPB3ge8CrJCJn1XtqvHQOVlj
1aFtCBIS3jOjnHEh+qhPAgqlAG3F0zP4pZzzDWh5v4QPtdWhcrUGHaTN2PL7D2dI7tJUGqsC1it4
kiBPILVgegdD9+MJW7yeexNGeEPyDIUxOVwOMpi2Ebrt+zU0C8VBVlTCRnB1NMaShHmCyO0xQbRo
NlGJZafIMk126UTmu2IExmitxffux0wVEvNdDjHUrhhMFCR2POYA5SmdOfnnx/NEa5ywAloH4it/
wmAEJO80/dLqlbdWAkyJ/ygqcepFlemklEXjLQImULdH9jHejBa0utZupPseoEJivcUAWqzT8vmV
hfeCHjixzW+B5XHUlfmhBOYVEu8NgEcDen/0ANGxQ+2l29BITdWcDUiwWjKQS3iKISGvs7vyJd0k
Jvu65rDQpo9EfE9wvROOY5fBQRxlsxhKKOq6435YMVqUxScB3yCFAjhn5LA+HA84+wC5TqD/K71Q
IArsy3lzHKRMemNlUVsJOlAeWiAe/vvUi0w/c1PRwwl7Ss7CK3I2erlnTXgr+u/HO5piV8hA8gTZ
gZ5t0MNyLJG/WPlyygNVIaPFvFJpatmjXc6+9jYGsG8vlROfo730CaTLtvDCTbHNbNxftRMY8YFb
jYpRIAMKyZLTpBVUfEL4A0mpQo535g9xG7xAuslpR9EefGw/H6JG4OSfGyRU5trzcRU9nk/qNiQM
tRIpw1D5ALxA3F4rLoUDDE8OAY/dGLvhLlwJdFCWTSEM9phDKLKEFqcnDCWk4DS3KNVtCcaOx6Og
nmPCalcJBJZ8Hocp3SJwOjy128wVXsdNZ0LCwoL0+2Yya0Ny0w8IHG9YR7msRfwozytF4f/e81UN
iiOIY+GZep295JdgthEy6Mp+dvznMtWRUcQT9NA60fsaJSbtmJGw/IQt1XBe1qwfK3NYuOPB98xA
UZnjnvjKK5JzqL0WWQx5zpfHE0yzJYSth5pIEygjPLxuyiD5AkkBgbGS+MxVudkDUahl6crVTtkp
JOIXMvb9kC09MZBlGJhGT+VfHHJ6j8ex7Lc7jgOJ9IVocgzVC7SuMJ99f42hw/m4Ydo2kAkfDuIq
KRSzIbEH7drG6t+UI+8m5xb46GQ7PwHX9NweGmhlfBT2So+UFxSJ8h2hLxkHHXocbfbaXSH15woH
xC1NKMd4scuYwpcMEE5+Zs01LllKDF0hsb6FNFcVFCCX+dtzn9J+QHVdrEOT48mH2LANFWsPFdcr
WCrKpiOxvJPUI5PEorPJqkBjqUuWBLTKn7VYKG0vEDajiJVGZSC36UWab0c1a4dauvLCo21iwiaA
RTnpiiZA0xAFS7VO15JXYXx6vPC0dSecOl8ORlZNGNaDTLaGmB08FLfYtpFRnNZmnvb9xHHX/GpQ
Qf6MSm0IVrXTdYKmdpStee+U5w4JvIWcbR9JNWYHdTUv4qneV6tPUdp1RmJrIcQdMcy8tO0pZ9/r
XwuvsNnP4HutNpkSsldIbC0HVYywrDD983E8+h/9FhJR6Ul+Gc4Bqol1zoHUHygkQaIlfz5ecNp8
EV4VNG1EtuIwJuQphu/0uXf91FjTK6A1vmyBHw81MahZqM6jcfmpO4RXxOmY98efTTm+JEpRCeK5
g7Yf/M/t4nW+cE666T5Xqeoox5cEJvoSV5RpBrkrPn/2ha+0WKNQpmx+EmcYq1waMiW+u7HGz3QX
rj4tlwN65/KRiIMrg/8OjIgR57HX8CJsWngno9WArXwP/bu1e4gSXCIhhFMDvcUaZEdA2CGED8A/
WEL83+xJafTZnUEE8oVSkOZ1cAcX+or/tNIknrBo5E5pwLrniXJSmhk0TZO+2s/N8CyUzbn2W0Pu
wY/xuDPaASQxhHKjaVDpwh2+AFFByuUqNtgjdpAsRSEJ887u2qfWWaU8ppwPEi2Y1hoXSzluiXAr
WtWLslPeoOvu8qUuV8gOgmsu3FXHdNioCEOs1SZQTDyJHAxLfhZBmgMnSIVOWdfafZ1Y/XDxIYZX
t5I+5ore9pfHE0rZMSSQMMvFCpp2yF2IJbTc7b55L1lBb/rRfNz+Lbt/Z9+TsEGkrqCWHWM0kJwy
wK7u8k6CIK9/KXedh9yqMVmh3brhQd4Mm27DmJGpmSJQcGuKGRRTIRI3fZ4FWgYqIti4FlpoPQS7
1hyiG9jl3tiIm77I+lobEjTNuyWQ0BKqfCK3veQnZQeQkys9AZt4bIC8KXTg0lDtJNuRGQKOA/TK
Vd01Fsg7t2s5A9o4CQOjMEKjlemEV1Ba6IvWdCKtODSUuirllqT7cU20DEirCmUEZNhDNbANpori
rNgawIv1brAhxXmBs4OoiXwav4P38SM6NrFRX5vT4z1EOYUk4K+sOl9pmoHz/MFEUmLSjLY7B7GO
4uvHHVCmjoTydWzVSm2GqUval1Ys9Gb8etww7cuX339M3MTITK0xmDi1/gKCHTKYFxVqbPNWS9di
F5QDfEtK/ugiK4N25msJBtEUX+Yt/8JCI87xT8LrQnKDFBFqlidgy8RNjIVy4yV+4fzK4Z+sBbAp
VyaJnhp8BJviJVUrRJleyF6bvjL52n1M8SNIuFQCUdRCztG4wqjWpBQfoLIyh5R3clU15ajezRr3
bwB8hSdWqw84FTKbeMyXqDIA+9sp2/AnlCfLu/Zltdx0sQ13bMbNTv5Yry5XpbBdghVyrj1JEUTD
u3qjaOMftk4OKcS09STIKsiQ10dumpyKiexs1P7tJJFcrGB6i0d2QOegWK+fWcnwodD42Skr54i2
E5bz9WNsEUjKeEYFAxIT/xJ6CF8hIdOt1C3QnPtb8O5H47Mc81IuovEhhvK7mb30ruByFlzxEUHz
x+eVcphuEaYffTC5ogS8BrcymwKrlZLflSLaYI6Drqi4hkGiTRJhp+OcYzNWTOAIJiihyd6VOtTZ
YS2it9xq97YX8Xjz66aS5hgZBUDQrObc7bP9n1ZHbbapbvp9uHZUKN2Q7AjdmMaMAvJ5JP16W9ET
vdxC430b276NOId2So3HC0LLyNx+/7EivFq3oViEiKyAj8zAzSNe853qRSghXqJsmhE5sxVa0O3U
3pWVtwvlOrhFeX70qVTKEDU8Qg+tAE3U9qAq58ejoSz9zan90XAHzi4fRI8s1C1yq9F+MwgQhNLK
AaF99dLpj8YHvmRkKMAglju+MsxbHj4//ugbavDOlrqFg340PE0s3us5kvWDOx5VN4FCpi5CxCbF
tmJftdO0MjsUv5dELabNrEnlUpXIGvWz7P7p3dztndh5PAza3C/2+Mco6lBmInbAHR/0spNlEuSA
Oy8c1nII1FkijnVe9Uyryfh6gMqd0kP9yU449AYQ5EtdCe7cx8O4mep7q0EccPDuQo9xwQ/kW95q
nMRlrMACx/67aAJg47DQet7xW8UJnlMnflFOzDbU9AmPIm37+AsoNpJELWZpqkUzj4HybLpr48lo
RkQ9O+1ZyeSVLmhJERKoOIgsv2TnFkC26MJKYpCi7kF6Dth8aa0TyoEhYYn1LCWqMmImmU2j+7eO
MqN3Ab0GN8FkJsc1iATt6iIhiICdAKewDKdDwWJjVMZS0wSCSmPt3lo8lDubgkQfQjheCqd2xtGJ
IotTDyOb6TxECAbN6oDsfLzwlPPJErf7zMyQKePRCVSQl/eiPiNhHZ3qp+z1cQeUI0rCESWIEzPJ
hA6K1E0RcOyrP9AXf9w27XySgMJQy9pq4tB4Ve7a7FhwwKcxX7H44gNiBDFqvnBL/pJNGwVVek3y
9rhbWm6KxAZqRdCwsGxYmVrnjlynI0Ek4uGUbeot0HE7ZKasDs7YJr8CfOu219pJLmsIY9qEErai
EMZwGgK4e2m5b+ffWjHpcnx5PLL7bUOG9m97WtW8GEUFBtbz35L83SlAvI9rR3Mxyv/dzzKJ55v8
KMjKAY3Pz73J7IoDb0VPDudIkg5AtPVvIyBuhDxSoQa9ZF5LZSMyAJwxJ2gDrRyW++8WcBb+PT0p
BAOHMFqsJEodqgOOvKEiXL/iFt0/irJGLCyjyXybqWi9t7sPESjHBaTOemssoxSvSyaRVd0czgVo
kvH1g6lKdrThUBmrp6wOCb4RUQx+U8emDJo/Jzkxy5pMK89ZSnxPJsFWRRKHeCGh53Tbo+izcXov
vkS7zFJNyVFtLtXVr8lTTo+3ACVxJ5Pgq2YO/s9pUhM95PXhmtvqs2yikhZKIubstoZyQVUwSkXW
HuyULJpMYrFGhWH9aSE/aN+yawVQHsiiv2RTMP1ta7G7xF4joKIg82SSqZPPWzYqeMzl+AWajrQ2
OSSjQ4O3Akc8pjZjxFdUWWNk2j65JKh4wrVkrV16929XmeTxzOeUHfMFcgZdSL0dZr0q12KKtKaX
R8kPVy5uxKaO5aXp4rcc8FDtWovSUyJdMgnISiA7OMYink+5x38g1oS9/9p+CXbG6qXXn6p99IKJ
syCFdio8vt5APzh1pXfem1bSnvdvclkl7AZTiWXUqTBKvSzr2XTpFNFg0ucIhSeKYq7s+qWxO+aV
BG8FIV6zPCS8AXOD7pnd7+anxhaM0mnctWL/+16iTKK3JmBqwkJGF9oxBLVa4wkrR5ZiWEnQFiPJ
VR+3heiFc270RXAo09KIATLk82AvSYKnzufH00S54UiMFp/PDRuPM1qM+G+mBaBDncAEWuZfj9un
TdHy+49tDHEBPuAUEB0XgmCDscdQUVMxhq2ettwK8oajeNIyycU5DJKC+GCDJ2da+5vUl0FUiZi/
UwR9bmrSUALOGoayy/d41XVF9KWogbKpCr/ZpG2Qm3Wn1MY8IuCWClNykMPZC1VJtiqhYvWO6ys9
58LeDDo1t/qIQx0f04d2UyayXjZJbgRKqJmIRqMsQgo1Nx3DymiTCHw2KaM4oix1TjwUyqZOBHiu
81TaUcIJTyDq91+T3ue3IQ7krzj0ZwMYC/9lnKpKH3LYzPlpZrTYnmsNrJfRGBhZFadm0KYg+eZZ
dcuyvrhhCuiItkMuOeBjmPRsKGOkzTvJYCc+cMp4qA0/bLPt4I+BrRZ9vc8KZL15vple0nFIdrKo
lM9a1gt6NNbFW1jOrYPPHMFM0zV/OgQKLD8WM6fGhQ8Ydwg4DPDCwoZR8wayBCNvsYxSgiWrGCyx
xF3KygVj+HOdWUNchzZfo04dkwLa4kTLbDZvg01U9hlY/zUQ0QXRsBvTtN8xuaTqigQG87FNWGP2
O9kq1EDVtRLflk4F1OUZYdhD4yy0q6SLj2zIpxuxrfmtLDKF1Y7luInLbryISGIbWhVHBjfDi2/B
7OC22QCAWRwrKxuPdnYW0/1jb7ddOibSkonnldII6j/TAKr3eI0CgHZyyAtgyrG1liRt137FgayL
+SbRnJ5ZOZiU95pMorr6UuDmalzaP0MEG/PujHjI53tseX4lgkabIMLOJ2IMrrEFBtFphzR+b+sv
Lf5HC0k4h51YKF0HPVpP3KPkx2QHhAV4M/lH6K9MgrSgtwVaVg53ZPAB2hjG6o1R0gPjhVtLgFJM
PInTUmKlDiYeHcTVcRQNdryACVIPmdyo/f/h7NuWI8exJH9lrN/ZAxIgQY5NzwMvcVWEQtdM5QtM
KWWSIEiQBHj/+vXI6t2d0rYq18asTFm6hYIkcHCOHz/u56C8++vw+0kO/ZGz5YphFGZGHtZ68CSw
id/dGtYmqn2pqBtTftT9+Jti4LMF9ZGtlYektRqB+GaWQ+w6L8uyX+3FM+fWlwlx7GbOw5R7/yMk
MPjI0xJTLY2tZugkTSqLxA11fysC88nO+8jKkoTKblaQQXaO4uD91I9o/B14smyqs9m5d82jVvFD
+fTXT+iTPC/4sM3X2gnCPsd1BC3gayyyHmz/v37pT7Zf4P05Pk3GicJI2fWmCiCZNbBU53d19fWv
X/wTrCH4KI7oSN6p3ocQJAES6KbOvbvT0KIZn7t9gS638xuw/7OL+LDRc11VLjX4M2F/X0+3S5Mn
Vfm7MexfUP6/SBI/ErWWgEZNZa8XcRccypdwCzzx5O7dVB3GY3Vbn1AuOBD+qt/Z8XfZ7ydP/COB
a3Stv1RoJ96w3iXpVHOamhJzUn/9XD65Xx/JWyGNiK4WrCeZh49LjXM9JKms2W8ex2dv/mM+x1W/
cjrBt4XS8ezDq2Mzi0n8pjL+7M1/ODDEBNyVq6g5qZWO8WS9o0/7d4cMvwHfPit9PmrXKRgvtDbq
4NrTGPZOZyOzFssr7cersaKJxo1ktt/CMCyMUSV5B15Q9yCgtbMvRtDgOhKYmKHLnbi2duNwVRCi
o5PayNpi7LNZvRiDoX0m/aDKChPqezbNBGasIWZnf7OtPwlPH1lnEYRmisap6E1NpynJiyvbo8/N
CdmIs2tG9rtxyU+qtI/0M1bD8YeIjgJMbJ1vQbhMSTWX+SbXpn+wlVNv2zr63enx2ZP/EKuGcBnd
Vfb0Jui6eldDYykmivEYjpTd9q93xmf37UMkGVyvLIl29CkYgmEXQKVtW8rJSTy5sKwNye+ssj45
cz9yxUxPgzXg3L9hJazDOePdHhVK/ZX0sNMciybUcWdd/35WOWhBfVW+//X1ffZ3r5nGf0tHtdbT
wgcOdljeBg/cKHu7SFbCwrMI1N1oo/xJdpG9CaNlQTez73/bKP2k1P7IIOtYQZaKeu6RkAkz9oR6
5rTAxyuPpd8UF3eCcxjcwSOA0L6BPklcUNb9CFdQ7ZPOxQGY/PUd+GREOvjIKiPOCg0UGP4de/z5
uG+bhzaAXUFj6Xtkxv1wZZXimTRWHxoDvbqhhkSZyt9lXW1qFIJDE9XIv5BM6vV56sgbLUi9KyP7
O5LR9VT/F+fNRybaVCBM5EVHj2jKOSId1oiMmTU572NIpwa7wGMlz6xfkBBfCOBmWSnaY+yBmP4m
oIw8ofM93U0wINgXDR5nzDij+8FR/WutIhHC1DYHUTrgTv/C5LIoWBdUcG9txqDM9BDa32nkfrKb
PlLeZhNWnlrb5WZY62CIZ1UumefP7YMopHM7UPM7uOqXDti/umcfMqSxVWC+wkwOdOTi5jatD+Jq
ExB/T5/tTvUx2UIzncRfnASMsHdu4sMUPwzQyZNbmeTbn3nyhpThhGbR70hon6U+H8XuVK7XmkcT
dJVjknxfv8zQ3bsqw99NMeQO0r9ezL9Is//iuj8StorQ8azDc3rTrK2DMb06ODJpFWxnInXfrA68
sGYsIdXRBD0fBE4kwXWUNkN3szZ+mkf+N4eUNK2KBY50fQipgPKqZBwonpZN9+TSa4O+R6XuGv8A
nz6oFpAGM1KBBbO79B6EHu98PvawtZMQLFLFUY3qa1SXMGqnKc2X7TzkWSuGn3XFZWyipUNkG1Xq
y0nGeW0wXd7XOydY/JiOeZmsbXSiEOpxurU8tWvwsxAdTzrt/Y6b4/q/xAP+xV37KAdoQ5aHfe9B
sxvOHsmK8Z195JcjifnaRd+1bwId50AM0kCNJdp7RR6ahJZeeb8WsL/Uwwzv9nWpL62KwrhDd4MB
iin98TD23rxuF6kFKKp8COpsKKCqBYSiAKquo3lMZDlEfUypwlCl61lcpdDR2GZDME1vTt3BonYR
/aa2OfSIOQ66pShgOOHo+TJ0pTenygOuEnNn9jzgMzhA7kW1OLsIL/UCb76rlWYRfR3VSrbN6ntb
DCgiyiIfMD/8Ku/gE+SRt9xE4F23WADIDiAcnWqKqLhx1qklmanc+b5QsIiEkwnGMUuops+LivhW
Fnb4ApYg87ISJum7Hu/FSVqqhx84Oh2VtWsu4aSJLtgXGBaMNz2DYXfnM3MR1j3OToO1Jt0oDiOr
ds3s+bt61VXsQ3kMrMCJaagth7ZNOxi9n4nL+V1uYOnoaLxx7G/vriCOqePVbZob4+lq27qMbCGD
DQE5U2GyvvFnuHrqDvGwjmAnApLRJje6vm+bfLhfUDkNsT+J4cycCnwvSCwBupt8XZxNxABaUT0P
cQmnipeuqubjULp55izdBAfPeUinkofHCOa8L5QKjECvPIB0ufAxN96CeTNhDTF4mSVYTC9EgHc+
NVEH2A+a5mwxF2nYbWRnmNeHFYsXxUySM3ozMvi1r7qHWGMVgHTMS504gRfGdIpOVSOmhMrRvwnU
5EE4v1Th21U1AnJhDjHHYSSQhQqcmr3wyMmh9glbz/vI8Hfmt9+kV2MySZsoFo5eklmoKK519+rY
wIwYyIEBlpzQ5Yna5sIiuxznoNApFESKePRqcI26SO8HgBC7GX4oXcxHOW8YL8OkLO270k50kIEf
wf8MYtI0L+jWxRmTdRjPiefB1luCJ/kiBsUuxCFQyHJVHecCrL+Cnqeeg6QzPdhuqBLHj07tVL1b
n5+9cl4uhW3hd6ZqdhgH8qL16iXs2uHwZTnvlt5/X2iO5I93ty4Z4VQBZ7fY8Uv33nSFm4zleA2D
zjca+O2+WwhPTRDduRLbztZcJcNSfq9Ue8llR9Klp2TfTCCV66CyG1a57YZdeeY0sOe2g1c4lCEx
223dt64rh0w0OC+raDk1JPpKumbGs2/YfhzcOziZvOuSHmSFUNcW608/nCAfR+vd7PM1Jq3QO6cN
nkEjoPu576BDU/UkXnPMQPSmgLo55yqrcMvQh6LPdsXMwmgLmY75cMlFc3Yd2SJMIp6UrXjtpm6J
KanNJipJmxSl6FDDry/azG0aOe0ud8c72vNwA6AZXOGO9eOWRtO5FebBKcZnRtmchJO6iKCCzt5Q
lq9Qb8N8aqQuPHCfFy4elCMfgnJpk0nQIqvwNJNlpMtWSVacWr+uM8cfw33VzAfkJTRuQRjbL54L
jVrPHKK1Z5tK+Gy/oOjcBapxspXmU1KHUNg0+Ty8cVBObxdHQWjJdTG7WuPs/KLdkSTCy18r0XVH
vtDiNKjwtZKYFB8KeoCxujo3ivsnLa2TqJyrjU9JsWk9/54HuXwYRYFI3iqRKhkei2L4XojquVrF
1wiOVanbFxfOrDjPUdEd2TTC6xP359iV1/VBunHbDT6BfaDJb9c5519aURzNMu10gZjOpLM8weAK
MLProO4xzmNQtS+eWNCGFvLbFJIvsm7WZ9dd1fehlvPONe1N79gWlh9LiC3Geiy2yrQ0KwOJcfuw
um+inMTNOvLDLAgmTNcJx7GEw2tMvaGIlzXc9Ab2VzXSUUmn/hJOodqXjoZD++B9yR3THNfF9V+l
zrkTGxhUxLIEaZPw+qgGynG4QxzEgz1dsaTdCqHNJnjNx2pMOg6N+3J5GPx+ZyyB/qlKRAe2sRIJ
nd1lo9ExiX0RIQzwcn1wSzGkdoiWjJAw39Td/HClpiZ6ZAe2jseSjRtvomUyTU2bVRzrlNknaKT0
W82tSdpIYylqns0lRB/4dMpZvmsqkvrdmh8CY4O3sJpmEIM9xGxTwnFLdEktm6GNG93jdOqdbTDV
Blc5/9R+Y+DhtraZWfxbzqs7EoQljtglLYsgncYutRZ9PW0TLZeE2v5WriFaPMEK9UV0cA7MgEUb
rAlT5W1VNDd5P99I7BDuojThbPoqB+CIs9Pt1AR3ApkzjH1OHWZFTPvVOIuAHahEM2iG9Hxr4qby
ziCk2+dx5FfVoLzfWSHoFxU6J69doH5Ig2yASu+6YCapBIsQHuGbouGZqud4mrErcQKrojzhko+m
onD9oVMsq/yMlfHSzATCfKLdIS48KgfKYCV8IFTgHptOH53cHsYOETPUz9dkrgryjYjYnBUT0dua
CExASRepIReZmXmD1ovadIAWGzNuDe2xsUIWXMp5WjPkR0fcF7qtSrORTpt5VXRwxmoHP80MnNQs
HOQFPZxDg4Ujrc6WwD/4OVSc1/xs9HReJKRjc5KSWdIsL4ZdaTBjD/XP2Eh3SinxTi2dZugSF0Hc
9M4cj9ySWNhSQbZBdOd2FlB8gvVcAhxpX4Xgu0burQdcI3bydTt2EpI6AZzbi11toZbdGngm2L1o
wxjqxFvbmV/dp004RuclUn1acrGpQ4SgqZLrjhXzbT7lNqNDfWHBeulgR7LGDVVtvMz+M0Z9/aQb
7Pdl7fRZjROGnIagzeOSOHkSgUc+xiELb8hQdgmyiAK9KQxCyaoy8TC4y9FXPfganoP2TLg8aNuY
uJj6CG1an6VXnvXXaGYQv6UhzvymLLdkFntHFtkYLt12nlidEtc7akft4EOwpFypCreHggCO3vK1
fOvSInIQI7Hly9XSLe+CO7f37nkk0rbWELrx10PHm2IzXMdYxTh85d3ygmJcwpzSDIme5KmGsHIz
VhmaiPIJZwrk5Er8odzYNWbtpKBvOd7JXD2sjlZwy54Ej6nLdmuAaU/wHOyGKGxV3kcQpGsXpHJw
UTsJv4IQubH9q1cF0abQ8CyQiAdeDnV9T3iJ4yqkLWVtn2DHPj9167qtxLzJHVK9OMwZtj6ApaTo
iJvAlA3CQCMDQWNENKSN6S7KBVkp9/w3a2GdRoMtH8e9nfQXwfhJOvnOLCsuYsTMvh+Vxa7gaEZi
uWV1azedEM5Bar1HEeNuVejOZ9G7D8VUnKkOQN1vym7fMiFQcJcsCR2DncLRHEGp5Jk+q6znHkpn
4O++h2m4waN2N4h1P+oQOVm+c+v6ss7lGNdtDX4QjulggWug6AtE7yVjRfDcCHobBnOdROCPqrB9
XoIgmVv2Rmv/LZ/Q0W+LRSeDizzQTBooQCjKOODFXVmsj0xXm8UrMzg+2b3fW4xY5dGIjBrpTyj1
txVrUOnc2Ra+hXILJVM2e3bOTDDlqU/dOmummqZ6kWVWuhzN0y9gyr2N63oi43Q245BqVW+qqAP3
Qw1vpCgP1SLOjmiPa9WcXFxsZN3MlvO9cOEUhLrhwXcimRQLzoS1wEFqEtL7P5eGdqc8YKkoxJIu
Oe3hmAwlj1nuoUvp7ImIqj0gULanmPPQJQy47VCTNEcKfaJDlae9a979GbOUg5eWpb9pytzLHOLf
L62TNbZfYm50+9CE1r84UZuKwD8XLVLDHHA9Zkjgp4shCT0lI9yPcfh63VH1Fp37CedjPrZXxOVC
V+eRrcVWkClZhjZbTZCJZczCxSLF6mTsBRPSvoali8GEpQ0OofEfmdOX+8IEj6zybnCPKgSeYat0
lBZzmda8ziSNNmsHZ4dlyvqmT/q+3qDammOXThZsSBDvIp7DJtafYxIFiavK7drjzeIp3gNrRgAh
I1LB6btpNd9J9NVjbgU9cACFoEtgvK6GdNoZ+fYta9rESHuktbozznQTadonzaq3qxu9Sa//OTp2
y6UX+wM/oGL9Ger6B0IQ3IXL7uvaVP22WJyLO/OngYDYnk/NJurHFD6UaT3QROd5gvmK1LdwR4yc
ZO3djI7wIc6L9zwSJ/BjE6UVjYNhjmvLoUBv13NbtN9VXQFELxeYGoPx4I/mLlS9inPKhlR4EJVp
oVWpWvajKWpYhIGrZQLqHlE+7xgN6zga+vvGVjtowzyMvDq7RZ1wKFz61qSVU74pPqEC605eZL6x
obstUYMtK3Q5RqAIlcWISRghGJaYKI0CIaH7qseLtiM2EaZFNu7S0djQ6nFch+8hHLhvwyL4Tmdv
BisOLIrAAyTSRPfMNB5cFxhL56K4KLKeeeif3MA9TT3k/nMdbBjVfSZcFFiR7x5akEmoY9q4rdjF
UzmanCXyT5yTjfet9aeTM6tTTdu7adRowJFEL98NlkTd07ti/FFTsLHBy6T0Wy/fMINwp91XX/xw
xLjGLSqniDh7r8Msov4xjOGtdsRzY+r3smrRAlCwvCvlbR64FYiDC3QxigZRhcC31Xr3Y9ctqdcK
gdXho9gNFVqwobOAqMZ3iPGJrGyVmKZMGeUQ/ZqKNmm86IiRTzj3sdU7rBqEALsyepnDdb0dgJrc
s+vx3tXfFIpG7XZZp91sJWRbOAA/KnIHeg2qejg89SF87wM3Rt575tU7oMxn2ZJTuMzpTOW7t9o7
WQOgaW3az+gjmuW91aAuN31Wy+DiK45Wyqy2CiWbiOBIvbj9YaLkANUGEMvrYKdHks6iSnnfbbAu
krnPM6DeQHJR6RF1yzq6m223ZZpDB3eJtoEqUMsgs5MEUY5Wyt/OSz+BEY0l7k2HdSxjVa7xGto+
GY3ZNvqZT+AI5ffTmutTGWLvEuBrWCa3kjSnQqksJ2JDIdwUw6A3WUJUrg3ER925iUWnt7pFHuQ8
IZHd9a6v0pbeQ0YX5HtXZWpY3l0xI9UKstGX3xYjXqccVfIMrRG6bv3qneMf7dDEr+gLzjiUsXn9
jYrhvR78F7MOz0FEn8G9T6jjPWrQsNPSDIdAALdqujtI2Ex5mzBR3Oblcml6ETvBQBK3R8ZVFMDl
NUJK9xzgmG7oT8PKJ68IH0hdxGWv07J9HvP7sh5/MvPVDk+29UAg/jJFF7+UqAy/LuO78vt4NrDm
9R6NgWNriIlgMDHa5W6AAKV8KvMi7powaVHzL0WE3Qhyaz/8KFb6lsvwNOlXKCcdFhTW4fiO6d6z
25rUX4oT96rXBuUc/Or4jVr0ecbUF4bQw+8rxiQ3+TQdGZ7XtEBNkJ1V7tUpRynfAQey5igDvnOZ
B9tJ9j2nP9dgV439Y6OepPa+Gt6gOwFUzOvwgl7ah1BBs1Hq4/cJuafR3RUU8Idb46oEcXsf9NDH
azCJhWjl/XCCA6d+BpNx0L0G+Og1QN7d28ZsqLvVZDzLIdD7eV3SfOxpNipwbqGqOBZ51qznZrm3
3mmClIDBVDgeQl6AZ9wfYLyedNDstj8d8dh4d6LVKYRW0hwqu2VztBPbNyPeYwXOmX3kkiW07jPl
/QjUussnJ8br51h8RSwMsjb/cr3KMTo5qOIX8gBz03Sswp0xP/looOSK9DKEQaw/smSax9sQxeDg
9ccQBNqifWVlZ2IIFO+9MNjnwZJOvN9SBYsJoDF1+9ZZlfie/9MEwRaK5jsZeVuffmHwritEj9R0
Tlc2ZahX/RYTO2WVVAs0Myd1F4XjwdQ+TkV3AYEMCHS5l2hc1nWz8TgWcAAZHIQxMOlQ0lZwjfSB
ppV0a8PpaI19GBYbm2KGvu/s7ITX7z3OX0dgfggpm3ni59HHcq7W2EHB1s5wwAQMM7EXt4Jo8QQe
DP8q5VvDREao/9hA5Kc17yhHsHmnRFTBwRrxJcCIcb9iCBug/uzcCMf96vaoMs3zXL82XJ48GJUU
S5D29Em0WEYCN58UyLxl89BxWPDUEZJRhM+qv8k773mRy7dWbSgsWNtuA1nErGcHp2u+lsIbNhT1
et4LYNA+Fp5PRVIP7rbOwVgVd2MP5XQyhwTHbvHsgNaPgru+k8Etndv7cRgwfc/8ZMnRLq/rc1NW
PNGOj+6mG2R67LEkimC8WXFHD2ggoDk2j7FZTDqQBQI7w6EvfngDJpr9vHjWWDwCgtxxNPcQvafj
PsCOKoc1LUKbrKuIB0CA4BcEAKTGGo+CD3FXgcUkKjg1uOepvto0yYxNFRD1LqYW2j2yyQjA79Dp
Ug8OVN7apDOeb4H5wzC4BB5IhciH1+GqHL3x6xBqRSHF49ebIBQAW6c7x2kxwHADdLHUTbYIaMkP
NXCOIW58pOyUbJXiO52/wml+y2eVNf6F121SCZIQ98dMy1MQyW2n2x38I58CvYW/4mmScwbcOWXq
xidjIoatzb2TI7BKTJ+w8a0MoktUHZR8nv1XlLgAEfTJdwzS30JXmAipEznZtOhgwAofSr8O2k1Z
Q6WKIwgiEFoJemZOuq0n5KnxDoV6b8WpxLDBqmW+s/2Fhy6o6/uW2zT0qsStL7a4Fdj0FhRPaCG3
QwwZhjhsVlDccH5N9i2S5duslyccBi/thAfHo5/EtA8zwYTcOMS0x85XyGFC86ooZKtwu9EaTCIX
lXFvyBOqqToFfweua7Q+cuCCeKJySD23Baqfv0SMJrIxz4ptyisqUxbvjpbAKMB7KLtnZ7gdNGT1
jfAhwlaeQcU6zSAcJUWPOjDfy6iCsN+766N8dbvnlrhZXzlBnOdO1jvLIWczjK8o8nrVmKMjlN2N
7bsslwP8YzJF9RnGhYkU8q5mCt4ZMF8Vmj6Ad/pSVGhiE1hvNspPA3CbbAiLLj8YT54Kblo95Xtt
oKs2TizcMZe8+GztMtXoL2GdO2iF3g/LF0h4Z8xXWTeQAHDEBJ+l8eoh3KAaQsO4SEpy5/LhlQzk
TTTNS4dcPw59/ThPE7v3SITpkMvYHUaG82UIt1ztF9TbXXUQgOzF1dYB8GS389o54cGjtz6s2O/E
y0JMWjtCb/Me4lC5JvEyBRus8icXFgJzjNwRCRNXLtmoyHpf89qPml04MMfbqHX1/f3ooYJNIlir
QjpOyvBn3Q5Bf4Nce7ztLJ8uixzBUuGFX30JVVe8SuYAcZG6p7FnUakI5bSbcO29l2gmly53nC+c
FvRJk4X0ccilaABPA1TPrfb+Z7Skj+oaqA/7NkJ/+GY2j914IuZOhr/hOH5CSfqonEH6VRE/sPQm
9/OD7tdHEFeef9OD/dft+o/WVIPNywpGoph8AHADYwUUEGu5RkndEP1Hm/ff3+b/yH9gUKJa8kbb
//pPfP7WtIuRedF/+PS/Hpsa//3n9Xf+z8/8+Tf+a/ujOb/WP+zHH/rT7+B1//l309f+9U+fZLqX
PRKvH2a5/2GHqv/1+niH15/8//3mv/349SqPS/vjH397awbdX18tR0P1b//81v79H3/zrgNI//7f
X/+f37xewD/+9tACpv5/fv7Hq+3/8Tf2d+q5IYtCDwBZSNiVfjv9uH7HccO/u5xcv+hTFrneVTJS
NxiQx2/Rv3POic/BV8c/5Do2YZvh+i2P/z0gDKAw9wMXRzpGsf73G/vTo/m/j+rfNPDABpvC4oW9
8M8EDj+Afip1OWPc9TwIA38UamgXYqWqxp+y0xBT9QoB+VnkKCP6Pfc6eh2mfHqQ/gZqrvrJWxID
9/U7K3s/bajss9aZ17NCWHLTVdZvNhDLYRlQCQ2+OwNcKZpzQchtqVm5iYaJbgr2AC8aeujIaQwG
GQ8I5fEAcPfkjxKtfFejPHDol8FxvZjTWaUqmEN0RiryiqCIbHjSLxU8szcWJPq872hmSOg9Mddv
M8Q9tR2h8XlyhwD4LFIXJDxMPS4OQ2HH3mbTLejx+u5t3pyH2pkvY18/qzC0h35do1s4vgvolaDM
8UpPHir0uQ0l6maphLqpW6MQrg9hg9LMTlxdVhPSrOdlnc6Mw4x6ED099MMLFz54SoquJzH7wmRN
Lt6BVUW3gdtgwkZObwS95721EQgXcuyPdTfJHWH1kPURL/eaT78MIaHr37jjrijHcst8QpNfvx/q
5l0ULTyVry+JTuvRFgYKu30Y7git2/3QAhkHyNlkuSNvYSm4nEFh8nbR1StOLkO0zyWS0k3ZsgEZ
D3cOdbQ4h1//114/nT2G+RI0H0SsTVimq+N4IEQ4BOwyvZyDdlnOPQ2XM+kD/zjndcKs4w1Any+q
h2oStKy/TqsEBbUGID9MmtyzHISJmowxWReKDmHkPyxy6JN56PqdT4fiAVY/8wlnxAWsWHdr0ZiH
Ro6bm50Dga3jrw99qf10EexQTXdErxJdVsW+hOXUbxu7OJkXPpaopW+80GNb2fpfJ/nCROotpn7r
YaUT//E2aTTcdCFD+xrjHTeELTjnFQiUaBoViY66YLu4pb3zZCASX3pRltfKy6BIECa/niKNdHj7
x9WEUY0sxrX60hs+Z0G32iSwkgBfFmIXdYOzU2IVx18f2tJ3N3+8BQZUMu1Khx3K+SoK243DPWoi
HcC0KM8lYHmcbBr2W99nT+0bP+9vi5mdVMmcg2AB2Skfnbncm+ytvH7gLIq9ocIaDFnnJvM1/cBy
KoHb+wJ9qMm9+N2pWgr2bixHD3c+IlMonwK4NW1raylaT1VclGv9xvS2bcCHIIYXx1VpfYk4yq1+
ZA5uOPPQSSksLtB990knb3Jkrgm6YMPhjzviaBgOi8jcrQ2QHhMUUH6i6mXyq/DZGXMU7WP4pus2
PP/xGXh9u3BaBQD2Bp41kMw86WaAr4p0n5RvNJoQnesf7RKtWY5Zsox7RqZoFJCHaZp4wvgfn0TX
L4/ElamDauNG2jjsIvcR+MXj4KolbjwLAl/I2pdwCL7NvW4wtlT9DGeU3eP1M1+FKoP90LT741LD
Kn+2YAfc/voQtfzCzfLgUk4OutTBnaiG9wi6KkndYqIlktzcVW3fwRzNUQ7dUZBkLo0tWbaOqk6h
LFVu4QQ9Jr9+0nGEjyw2B6aluuYMqDcLUHYsnPc/Qv2zyH2bx4oV56Ibp2/LtJYJbGHEvdTYt0E1
05vJbb/gEVXbSAwiJUHbfEdo8fX4HV1BP+WdNmBIRCsaAJo+OT1/L0qvy2S7NP+LqvNajpOJ1vYV
UUWmOR2YnBSsT5JPKCeRock0V78fRrv+cEJpxrYsDU33Wm9agTECEQ5F9Jc5A7S3tpphmJuzqdn+
LW2M+qwK3dmWGM7eh366UQc+ualRX2djdl7zePpSWZxuJnMcz3WBkALFq3d3hC+28ZCGgxnLLW7S
+arLieHIj4XTj3566TgfAm9uk+PUUkDrCdlrE7aKvlnObJT/aVmcvWqxe9Tq2TjB7tZhVBCNzi7k
vtZR8THnYFQtqO9VVRCUdJBImIhYLsPYcZE3MoS9sodgLCb1MSyU5Gma+QcnMbv7Ihd1XirS4ZEY
n4q8/9LXh7x1BPvdY/eeqrg72LM62BN8yMCQkR9pFsOH5PdSmeleDSrd2bBC7/5Yg8FZencwocaM
RrSXx8V0I7H39fdKDwfbvakupr61nCg71aO1ZwNhhrPs7pm/dPd2Zk/1aqfdIeKdr7kE521yJ9+M
8VzfpqFCiqjgnaYudl/LVr45ZT+e5Iz8wetVQxvITw8YACLVKzuwkzyl9bKm5ujNy3MldB0Lu0Ub
VrWMZgZOtka7vj8WH+a/pWZLNuLudz4M73T08mT7mgP/a7cXUss7HuuEjDgmRPmF1r9Yk34W+Upb
KbZGGp26/JkVCJDt2v4a0KD57p/S0/AWmakIZecxf6HF/Y3wud9aYtZ2zSStNylafiGhB0OWtk+9
BUzhCKk+alv9iNJFbcZimK4JfewhN8Y6tHh4bZK/TnCj3d2xcnUEy/qc5XOtG8PNWu/rPBZY+SK3
3VeRxydQz/NzZheolLy2vqn14ixacVEoQfqlt/6bk/SXIZfmQ7fHs/RAECyNAPVcesY5ny2aUySg
Ybw06nVK9FvuK5B7K1PtX9086UlN+LBZmvsud5xbuWSnTm0nuo53R9TZuYySOdAYT8k2140XUcgo
9CbfOsBrVIfILZvPeRhR7U/iT53K8tf/90Ucg0Z4KDn2vqOh41d9aLbRuPOTusQ1yz6frJeRJXIx
zHiXK4VKK4ncfWYlw6VFogD8bE6/EvfnUNdnGBEX0nalqumXXsyMv5kWJHJZ7YiJxhsLXKxmQgEH
sNTmbfNJi1YGzIVC+hxpR+wB1puB9GMzu+qotNbc49XMaBq5rG9lSjRHTbbPflstOzt2P8RQP0km
riSIwX4M5Tj+aAXQjh/5tyjKzaAtPHmq9Ozs9Vr/ahdLf59LK9ssaYs1KUHCpuPafFINkTw0AC9m
Zf/i2fLdU7zU3bE2K+NAfepT89j6wR56dM+UFLsumsxgLCM7TCbPu/rpaJ8nR/6IzZpBOut+l7Rx
HRKfu3/szMa6Pff4uoZrlpTVuwZtGCzKXJ59U6V7zGS2yPNj4pveW9p3Z1uL2l/RUEXBiBLgQqT7
dIlMYmfjujtQNLXhvFjLU6prP5cxKTejFrl/24ZIIUuAY0wzDhyncq91DwFLcSPfhZF9jjYPhEPU
7G6GSfwk7u2cCukwXRJElVCNf403Wu/pUDp7g+S+rek29rth4RCrsJicO4f8cLcVK6VlvGiiM15k
n4XMv8mfrDQe9+mgknBWE9VyQ8GRIrp8RatjXBk2fRwyefPyzPlP1EByzeBlG4sA2BfGTeQgQ2b+
K0KRLRP9MHVe92uem50V2+C7k9nubJchi31h/CXXflcPY/I8RYjWsMpiOKpUssnnEk4kaqI9prBx
O9VnK/XJO+ILPU3U1Ub3sOOF83h31E6P48QbzHKLjdvdlquX3qgY9RjL1rk0npguLHzAfJiBzVxW
43Xu2vqUo4nfzzUfYSPmz8KD6t3obp6eqhjx5XpUaKPrXkpz1SOZGpXTALzAsYDSZjSr0M0a81j4
/hgslVSH0vYhKXx/fpr9xsOqnNs3Ww32zXORP45oMDd5yZw45Yvh2jvQLzWS1mePEyEEP6/fhp4j
o4nb4dwnuhn0hu2ckoUp6GvR/LioPodfgZfdzc64Lfql3gyTY3MY+PrO6Sv75juW3PWGYOOp415C
D3RQwir6u34xD1n34Traa2tb/0VJ5h7tqOjuVpbVAdHoXegVcHqwP6ssxTrlRp/9Xbr+K09k/8Pl
bNvYSadQMszuVZiy3Bf/56v1xk6LSM6P9//v3zDms90KcWwtY3hJbLDOuprljaJPhpNeQwQ0pHvq
qtzmRrIElqUPh8f5ZJpM9/MJ5YVPspKwhlylS1KypmQYkbZNDfB/2l3Q/Z6+64RmjOuf1BkbKDn1
p/MZjPBoGxzixqDT2zctGzm11y40m6svYxFlEiYWlYLX+bsmW8Yf9DLjD1NXe90tzCcbQUTvmhoD
m7iVlcjEdqpEHrDvT2mfXB6XHijq0q6X/+e93pWHNC9xkRttYLMUT5PWHj23qa/L2kemtnsZOyO/
FAopiTNzQ13UqLfHRcRZstWRxSVFU0JDc359H2LrmZWWsRVqGYdYyAYYKHuOT1hsrGvU6da1WWr7
+niJp8bYNnW30U0YCV/a1CeJH/9II/9PlaTe0eV/JQ8/+VkbdLmt7NciKE/3hd6W7+CepyZujN+6
6OATpuiXzJP0Pvqi23ZJ4W0HdPGvqsiWu0M4BmXo0KfGD61Q5QseEszua+G4vvLyeie6xNvXsncC
Zxj6pwH1zaUt1aVVndtsi9rckrV+bAsECtmoeRmUIx6uuX7OozE9RORowshY3S2fne135bXeQxxY
32890ISyjOq95uZEeMaFEVqDFb/EcITj3P/kxk0XrU9bEsT9/oANHEh7HtrXxXDbV9GTUTCktDB5
Wr/ojDraiK7RCL/NSWqw+TF6r6D38owf0hsMWgI9LOdxILiDf+TOU7dvMIK9JFkJ70kJGiz+LD+9
IldAkYu7m2JL2w+edi4w2O3QiDWfpWUdI810X0e/5LB28jp+0uqi2GZejIZVX8b2Vlik7vXIfqLV
u+LnXv+GvYm9XfvKfF99jM2yH0wfXCRN5qOIqv/qRY/Rlw4s665PcL2MMtkmkMsf5ALcbN1cRfBe
aFcKZfdaQVtFapErYBDtu9bcCapmJlWCk1bR2OwXzdVPytT+qTgu9rozVjtldDTNQxsqBhfes7EX
p3ZmJgTaZRV21oKoaZ47BPUTDV+X+P2pmZpiP1jNsOuTTerG3bORa+Ndy0o2Q5cYcQ0uWL0gRfrl
mtlzugxDUBoUqj6aQl1C8gnjVWj1K3MW3nQTF0dPGb1xvrx4RvcYvyd29lpm2Zt0ot+xQPjkdkW4
LM2l8ZciYJzBs253L0gZnc7MA9P2zlkiZCj0nNO7femSDBXHpLY4FND33/p0sQhV1pOtPWyZAHDq
euT3bQa8NIkwtVoXQb/4mSFL8DPxBgkOyK1rQUpJHkXtj3pMTZD85RJ5RbNpp0EFXmNuaum3AECq
C3W/a+mhs71mzJzFfDJnf8y3/VhHn4XLoVItX3QSdlj7fRK0hvodlS6DsjuTQaipTxYmikVwc28D
6GciSR/Ta9H8MdKyBFEW7Ajqp0cE/cXVFz2YssuAfWuzyJtvJv62El1YKEwTkbEwKDW3IMhn89ma
vVvqmhZbDtIlOewqdBmnqjQCzZqnuy+zLvRjNwuFm1aHum9w5zvNhlQn+2A2qjikg3Q3WWS8AKuw
OiL3PSkSen6j649eNWmvnZ3/TJckB9hb/oNjYVdBYhd5WnwaBDoyvQqaMtLvfiyN+6jpvzqnnBBF
uDvUFvExIt5sozN69yqQeuVNvM+7Orkg+EwuDXDb3BjyOPEAyqrtwhLCKQEc29p/Cq1GGc7wtY3L
ader7ma5PzpMqefBNLe1p1dvs9utsYbPfklSZ1ffi0XbeINy71XJQ+S0AhO86QQ28zFnLbOPRQWQ
0kIjZcaATYCJH4SAxWHWzyFNK1SXHWpiMV8QQCf4BmoVDHI+2g7dJUVgGVpiOo1+UyGy9x1UL9iZ
0lE8F+ka513l1UGVzs5Jl5c6B6csI4L2mxb9XtLCGULnNrP57hNs+SMXi7Oz2wKy37froE0KXJXw
rdceIWAqT3Hj1qeFjIutPzMWjLCt5AB2RRliVc+amr/oMb6ybE63i9/KAM0u7I49iU3EHmRMw87X
yNCDTUcwzqjQNNpasQWRadioWRpJJ6Lqm1c5p1EaW0gCeloZ7SmH0+ciP3UVzgpEYkyMAXoIEiCQ
zQQLR9M52ftWYtntkZldSerUR+5HU8rlJJB65ctgQL0SalJ406E1Hd4a5jTofFToKlP1kTyHvS68
LysGOUwzI9t7hm5vzTn5kKL/Mt+ipX5qEaZgNcqCwimJnkEqXTMUKMwA+jzrv2FqsW21dR6wlZ9m
p9266KS3nQfUZ+rWoTPsczH1Z7/XwkJv0FNHVPnsC+DJlfE6p1oY+Wn3WplISpOkQCPoVSBPlfHe
tjFmJYYHxLV5HUZ5Rxr85HnmX106O60pbwqtTWDlyFQrfDtjmg67QWuq0xK3hNtoHUlhkwGE7AFl
WeV48rzpRtzNJbci5wi9uLdcRDp+nOyXbKAMEuMfjqhuM0/mHfngq5hS41xlEvWl1x8q72fa63SQ
S20EL2mtTrqRaD9LElELL6cUT9oGTkwHrVCudxr16QPEvggLUX1qutecJdONR5hMyyBxvGGMAEVl
TbR/cuoYYla3y4df9G9Rnn6tn0GIef1dmeqr0S2cA4mX71XR32OlfVmlyK6VNWUbCbB1HWPz2aH1
AAfR0ppQoKLyb5JN+ZLnVQjYWSC6MI9W3bTce9vcL9bEoY7y+MV+Uh3MQprKZC97T2x8JPECWRYU
udD2tlx1cAYiQXdRTjAvd9GZ/gkN4WsrJZOK/f8Sw7y1C31C6SXBbHg/8gE12Wiv8uRuU5ksg7Yz
0Nwx3IsHttoDDngbUbA0vS6lXKz1wE3M92RR720v0tCr/HNsVavGo/xaBlugKAOV7htsSLbJTN0h
RzvgNczk7JSIwKEL7VRP8rCUEVzvpL5qNz6DB6akn1dPhaXdMhUxZ2aesrOANaVwPaXsWdqC0n/B
B7DDnCu2ZiR/YjTt6FTLlyLrAHMjnFV5QXc6kURY1436UCW2KdtKN5a/pGRco2Qok/apLJg8ulT2
ZZzc+6Brw8lwjmaLOcQcjIayGPq2b2xit9v8L3h9x5ln5Tu5CEomy5VPaTXeqHV/l8sYUKHZm86/
52stlWqFEeCDjM+6M827JRol2o4q5FivN4tegHdj2bIS4r1Umq+wCPYlY8KxNTTaffR+MMK32FqF
+ca3e6+Kqj0alDm0hrOxlTqTK1LpgvlTOQdmPxUb5RR+mHrVb7aUXw2icqquOhTKGgKNDSVA2vRv
wXA9eSx2qyZqtsdkbCf93uzM+mez+Bd8mFuT0UL3e9GS2F3lxa7Im1WB3z8vBVRD2XYsffETlg0R
cmr/i+fKDZLUKEPpOk+xqOdApeanyyEGttOZ/FOM7lop3rPat/aNfGtk7fyny/6fBTa2a6Nmb9nt
cK9lZeM8KP41CyhOHX3ok+EfeUjeXKMhr3QhbMFymy6gsBZBBL+Vu2V0aupyZw3SZpvokctU6Ors
Ecmes+QGelbGPy7ZxjPyPLRM569oAMktdFKO8WdAW7edgXK2uUrfItc69e0iiEONdNia8TOpJVVu
nJeBOeFjp/1rmvnul1aPorxA3TzkP9ma/gqMTZvBzV+6em63y0ZJBMQYc+ZdqwaLHMJheevwwzAq
/HmqPBqeUgNxdRFmRGNM4j2GLgNLxEQ4qijEyREoIjgzQDAHmR61uN5oPmKFNPmXyZDOQRwSd0YQ
2ZZEY4nPMQE5kDOAH9tyQREnR56NKIwqNzkuraYfK47+sR+LPT3a3cgn/yhScyfaZNiDKmB0qHqX
GlhNO36q6Mn2ur2tud0esiv0E5fKLtLzt8l6khhbT5V0qkNidBBoGQno6CECzxsChS39p02awiaN
rT+4q2SA6OWWlrtoIuPf7rJoy/RpNJE6RomhbH66FJ44c6cs9FJ+ZemQ3uSITtvJmWmQKB/29lAf
08RbaE4AvW193vRldVeQVQyy7rVNT7zZFp4XvMhiHhsdhFPjzOgioR2X4V/utW5YJzVpbYNzSRQH
rztOU5DmhJTJ5jKXxdFdqSS66WvmRr+tDACziPvyWU+LEz5gbG6m4jkqx4PbAcvAnkjMDvA7qZw+
lwUTc21I5Pq2qjdeE/8iz4mtZKlZoF1xGQ0LrXeRsIWWeOpaDwRPLv1JZjaK2db/nOtovHM3L36L
q4T9EMaM6M+lbE7uHKH7qcujr+f+UXkZRq36KcLFtRv1+m4xdPhme3qoRYXFo+2roBiQQlbZX5F1
zVM6y53MlQAqaFtOVFR3ysGuQY7aS6SJP2as59uBJO9VjAfd1gzBrPXPWiLAMku3DrIODWfU+qSK
OMjVTaZywnb6w0ZidYTXUB9rrVR2KIW1qZe0ic1TJeL67Pmq3yymQQCEYwQu93LfxP7WNwHlSBUM
qVPto0dP3Y5KHOL8d+Iu7Q72AMQWF1+ZWjfdhsLSZmehOsBuO7jZJ6o4zJKkMZMQty0tRPSCnhLH
q96ebNMH7S+zk5nEdC5mkSDZ0tCQmTr6+hIltnLfW936KpgGnrf200iSAKV6dktSDQ4dfEJKZsYS
yRO4TvOaRZSKerEc8fK9Y7bLNxa5d+HRNbSvRM0VpcLIXohgPTSd7i+C8m6bllF60lt7S/COwoAv
AW3myDzP1jgzhV0bNtp6MC6OxZnLpUJwf479+LDYeX2stfL98fac5fYxX8a3dPStJ6tV/c6JBD0I
aRZPj/dqsXeli8I+cSgYNL13zqnvktmmjACTCHaYApbGWRL6Vl5JPclDvmkeah1WjsdlyYdPzA1i
r8em3NeiYQEPtv5SunZ3cpHFfb/0cA08WVBcdTo9LYUw393Fq7bgFyBYOkLjWHgjbpbE3RRmDaFe
pbDPyAAlVeYpEvTZpSQ2YNbYcXCu8dfqqTwvywTRSrJFfC5XhmeUc35Zqmg4SqOg/bIZ+yrx+PJS
7IbMrkLDSbpg6gts+gvBBNHKaLf1GJ2ljLff387vURXkc9pu1TKP7/gQ+xgD82gkNroGgeUrRxvn
a5YZYKaMr0Y8etgnZo7p6F+5MtDJigbY9vLTLIlF8X1HbeH/HGKNGvkJ3K3R9JA5aHXltsLE+ImZ
6iUn+ObcTPhxGsIFXoA3n922tS7eUuQvKKvYr7zJzq+Ik9VT0Q6fcm6dV39Jmhcz+rfKM9zeS+9y
Uu1zrB1cJF87zvRo502y+WxJTnPIt9vHyYP4GYiFhJM6zMQ5PlFUbxNDIsRTmk9yI24pSb/2uCSD
OMcEZHUrRhSbbnzSLQ9ziOo/Yj0uf0/2akg21zjwYStnEa0aDjIfK/v4DZtWw3pcdfGW4tm7ZutF
YAY8N7E8NLP0zuaipxuRO/artmo1pjQ6jNrQXtTKgPmxHRRGkwXZlDbhYxU+voVZxPrOGOmBYhbk
bcKsz90TczCN1HQOdnaYKMc562LE76nwVAcRNUuEoL8xTkyZbM6PSx4vUm5Ar4qwaxITYBooILSB
qC8zBn50hnmVkjxXuqAuEOjkLFeHEoXJrern6KYaE2cnzRd6ULQFSjXoI9zhr5Vq0w4HUNhXZnEp
GAN1M9zFvqXzviSpC5x0FTdXnUqxFkp/NfxEt8dFA/YM8VpTaDVGEUEaMvbC18qcJZOdZ8yppelc
8SINu9otsUdKUSChNdrXLO2X4Pu79wTUNE5n7Oo8Ml7jKAIb0L0FC5JkHbnSj86Pn9fXo3T7jS4V
NmNCHp+7vn7uHb4/awkSW55rvaM2X3UhC7ij6+nzqfIQkdDocHQV0W5SVXOXXeaiAKhWaDrn9zZl
uk2cA3Ex0ytejpP0p+Ye+Tgfszy2d72q5o5xaWUeluRY4EV3UJO7PK1x559tDNaE+zTjqWmLP/HQ
yoOz4rlzucLFjXJ3FQae5yGKD1FfOdeuiKzN969epDIKEvr+s9Tdj8fTQKQcqmjY9CD2B+Ns5bbB
bslXMpnVbvCHeKN1XnLN7T+P/8Wmo77G3rFaVUbNKjqiqckvhJy+fO+Wvb4Ouilzftjpfy8xORpZ
bWRnTS38YY4FLor7lrIrrq9dC1D9/VUWW6fBK7aPe/BYLo8bUaOZCPTMVUaoYzl4bgDmqnxdji7I
FMJi0lPIXd89nsLecRbOY+ya9zYpv9xG2jexXsaGIgoTM141YT0TkDAdSjcfzrBjoNum9S4mG1uF
NdjXsrP/mVgQ9jAE6WHISg9CL9eu1OvYzC2ApSV1tT1Arvqo2uoiLMKUx064ocxqF90DiUKMsd90
KGf2j8UBmge7fyJf+vdQdO69QBrq9jA6fEZ6mPS6ezBkM++qrNyzU1W/Kg/h94xwi2xt4EtGu+NH
rqr6JDTt8A3cUo5eegbFbR7bLg1dfvr+A9HO/3ItKfdOGWML7As0THa3Sfzafuo4aJysex7HRR4Q
xfk8m3kRxHU5XKRBXgZqGx2jJTpUwYLERVe6VG0sX4ncDSlsmhybXlQ3BOn1La0GP+gQvfd9J/ea
nYo3ZBcvyCPKP3IhHvbBDY1R8zEZ2KVdS5+P3UNn8X2YdISEnIzGn4PRNm2OmsHE4IXarEWi9jeL
XpMu6g/EXHQ7Qzfqo17TYferp2N8IM9qBb9nR6oQf3XyXB8bVx+umlLsjU2qvnVsDy2UHGc7HFvU
8xNqMZcQ/ctDRCA9Hal7zvYMG/kvtmbt/fuRF2T1JFn2d4pr9VN3K3i3iDblm+XxzXgMHqoma+W0
Rst6ypPxonNDsyLX3s0HF0T4x19ienfI0osX049hKXgVT5TmhMAgvYF4e4vidpe4DN019GUGSp+v
jqu5u6KqxBlxYjjao/k2ucx+Xk9LZCy7xz+TZTbv9RlgUK1o+uPEnNavmhIkNtfMflPNUxras2X+
ZLjldhHW/vtDnywqvccW8XhgjAnVkdAastz1xKbA53R5XJZYleE4cGy4KQ6+TaNLTG2J8Tab5Uuc
y/FP7NQv8QwSZy4V3JiNrbbPd2VPJM/j+y9+qdFzJsbG6KZ8H9n19F2YqQ4QHHu92vMh/rY7WA0d
aZVRZM5xaO32v8lL9mkOWbhi+ybCb9eJOcfJOVgYIPAKfPn9KyexOx3MQf363ssMRx05LAklWQ/k
vhgYiIobNbMjK4iELD7rdHxe1DD9oW3eYZOc3x6qonnbC3nqYdH+tCmqApEDGnFHRnVkK/OPU+cu
MMLRlxEX/X+Op1GolJDOTktOQTXSBQh/7DiGx2SLPgUNZ69RwPtdqdhyRnUyUOxvZsau/SBmYt/T
ODNQ5VRBWJM2XC2bqCA/xDSQqymdjysd2Xt78nv203LNOJQyLdl5vdWeNCOj5Z5p2dj82YCdCaFT
3OyMdXmlM1KizPOPRmmJgFQP/9TbU72PchQxTbww1MdyUFE6orrnk7YEdRktO9Ho+r4jsaVv6t8P
OmmYojF08A3MaU1v1UUOB4jI5EGMuffaWtnvTmub17wg5Ghurd206q1I/f6Vp651sYzx1SxSOGId
R2quEuYU2Vq7K7X+o+kZa1qBXcNMfZRTT4QCS+ZQrS+LZHpVoC/Xx8+Qu+4Hs7rzcyXczwfRbRtC
Xq1Rwa/X6a/attWHPlQzM+OjXw+mzqVGD/Gq0UWAIz1N7eQh+AFkSBuvgVLF6QNXAd8QG85tRGoA
2SnAzIm9QQnhYGn51tAZEJFAWeZBK9VvOnELDdrQHy2L8Me6na9iXJgS1+tYkB134v4Mv3GnLwfN
Ae9qG0tspWUXXGLIsShW9fZREqSiIO0HN1ZATk2HMEROME+3780yQeI7FT9AJEDR1iq1Jige9p79
TUxlspvkWN+i3/zUxkl1yXh/KB6zjGGxOUzPPgOxuvpZiVDPxt2oeUl8d2v7jwHy8Q5mYh/bCZtu
IvzToLnWMTX1/3BrvBjLkGFgit9k5Bb/lVU17DxR4HwyvOJimf5Bzyr5v1WQbfbtk67eoylLPxx4
ImPVBJqGqWEIZDrUaK8A2GTvHrQ3u4kferiBttNkaIgpituD+Htc8LnMV779qY3SKDRqpl33A7kT
fcSen6q3ZCmXXzram82g6YQ7IXLYAT5WL+4w/egWXX4asrhhk89DMYHGGysHPA85nDkmHpGk6asd
LfCXSc9YCitdzplwu0B4nnxqp89Hq4H4eXiqTFt/EvGCgw5tyiU3iG4uNf3P9JDa+WW971Usrsjh
vKvZm961IXA5cAfTw88+jKfZwz41zPeKvCxgewh2KuUZ1GXVRcbZiKHIuEd4tj0VfcUx05NsTZhP
BCOiSCjxINY9zAjSm0gvTdKKkv862zAPtNdgwv7wbK10lQdH37Uas26L8R80u6aTnDHGmLvHyNFJ
dzsS3lQ8OfGLa/gAs3A7kZieDHdYXudi52gaKum+C2tP8+5dwdaKiGY3Adhty64GywB+ydK623cq
h5WBypxshyYbthypZ5ESeNKk4RT5v1BGE0Xlu2cSc8TBhRLV5LVKgAV676gIQwPPykkQ0nEHzR/U
H5hqhH9lpVn72Ot76lB09Ojr2A3d+mBX4C9+8lSkmR5gnJL0VvOvPnajMMHz2Q3tV1MPPvPHoks8
xyGj7ZwgidAVwRz8dhdtTxyMd8i6EYw2EZ8D5etxTrFok2ZboRfdIJaVh4qAoYQAn9DucTH3cmBw
tYvOA+IsxPD02pB1RvV8V555GtEi6ks6A+j96srUPiGd3huF6MgwILmqB3neELt1KSjNEP/9s6NG
oJBf3KAhNH/bbPnd/gmD5I7YMJ56X928id7fsbVxP6UkOcRo5ezm2r3apjkfuVefjWNEG3tss6OQ
03EYHe1FEoWCPvu9dDLt4kjj4BPhf0f6rGUtY8QURGc0/CpnoPbRNbAbNFN7bFHbA3WLdZsGBZHL
v7hoVaCbJXbMKjvAvZAA0IBdyyTdqVw3jgUm7ay0XtWBDX0MqqIjKsXq/rRjFhMsU6SbaDU6jwYR
NtNUIpmhAZRItyZL36H2pCrAprCbPc3eoiMqdkitea7dIHZ4CtRkhiSqOXsbgckIXnMeh/nX0uhB
2mTJig8wSJzVvdGFOretYW8zwQ3OJLAf+yhoI7LmjM+dvMmBnDBLPo1LW3BrMEPo66Jd+IiSpg7M
rLmoxH9lqGsTVIO2pStCs5QsP3u3vM6TwYw0pEim5u4tCt/Za56UvgfHUnq0BmwxGrVAi+nDYtzo
OUi+KRvi5+23CfNDUHb8X7VoUSpbUAqid68fcmQBZfnwE9FKFHSYEjZ+64Q64arHKkpOU2CIJjo4
MoVBwzhKm761KxO5YF6RQkuEHPv9Lp9yVDMu2vcldf5LFRaeaFUrQLP2Xfe3iN0LREWE8jwHqu6b
iSS08snvfWKe4o8c2C1AJv+FIvq5ryAO43i15GrsBRxsVEHZ78ZpPs7L6H5m/Eki0npjeZm/NYlt
Og/ds+1siTlRB9lWu8xy9mp0URFH8EbT8DYuehPqSDGMhf3Ob3JyGLFgbAbb+TdRMWGIKV4c5kfs
J89sgul/qDuP7biRrss+Ef4FIAIBYJreMOmNyAkW5eC9j6fvjeTX/ZeqV1f1oCc9SSkpSmJmAhE3
7j1nn7x/6xz50ic1d9mybaQ5UttQ1QdUpuus5uzWe+G6Fr1Dg0kge3bUp5fUG9o7TFuscWWJtl5H
Y6j2Q/k5NnqfAiNHIY9dE0qPXBXevOUOSA+BNW/4/CtoBHSCaWJ4GbyL0FjLwtp3TWOc5tL5pbXe
2SVzZRYdHUGYkXpeEBKQk0rUCYzIs2ef3uBWVulrz4W0rdGKuxj/N1zRr7JieUrL3OUbTe4H6QJG
QIbapfXWcKDqEPSF7sJ0NtdnyLHvajzaK7ts0UmluDolYArX6Q+UGsdibj9NHMUIWIBbmQJfy6qc
xbNun1XIAKuoMY0yBl6UtSWcDXWclPR3TbZOv8O7ugSIGM6W6i7+2DyWg1mcqHB1fM8Y+6mKIBOZ
dXRDOQMdUQffzZ5upAWgYR6bYY2soV+NHc3JxpM3ouAE7cl82o7Kfo1mBy7uNKJD85gN9OSuRHdG
m34wmuZiz8d60xjTzs+zD4SvLJ1tVAN17J9i3YDDsf17WF+/qiZMd74f33N9p1u3ItUkQu2HVOvk
uYwVCk537+PkY7fPf3PtzHhi6TMmuGecvse4XhDPF+n70soVaJc7KPHDNuZAtmIqqpkydWejIjbZ
MxhBMcrii/JGN/B22Q/U0euNGxnjoK453qy9KdSrmF4eCSbGloHfOy8rB/DFJKf0C2BsZokIzlm3
o+9u8wQiCc1746yKVySa7rbOuS1t0NuqNvSmSDp3W0RnGI7vbY+AEzSnGNLHqYqNtbBp5LR2sasC
k361dPE0BEy3utsE9SxkIbamWgQAQIRzqHJjWHFSVOuEdRPCWbUcinHKcyO9oESAYlKGjyC5sMd7
pt6ULBHKLtZlDRumtrSxdmmqu9AAKp92HSKwfr3w74rW2OQ+Aj4GmQ9umH1Og/kpxsbaBPLGwXC6
MZEcH6HLnDoTk7bfQSaBoFBbDCHwqiaUyGW3CnJIxk0Zo4yb35kMrixEgft2YBf24l011cO58Uam
pL87h1noZDH6TwYPJboXrYMpPXHIbNdprH+6VZjeQeZiK21gsc1xfe78GAddcFva4XPq1BDcY+/W
tA+d6fxux2jczqAL/FLnaMHsp3ZwbxZB20ImZ/yLjqSAG7uqhoWbiHxcNEw6vJLzjkjx+3roRipN
KSTv9TAU2y5h6hqUYB29DktDYBgralXBZdIvuizJQiasduf2dGms+ygtOmw+hLG0zbGQUwHxavgh
wyDfS7mVub0TdvIrJUkJYxXSatb+W5e3qABhoSc/38wGAtsihi/UdGDEdGxQPNnlpnucI+sZ+NFb
l+MONLmDNxK9AtFlfIfUtC2S50K04zEHTJn29hPzHsI8W+pBdGgrNfbIgcpkZcz5N8xwP/MmIjwO
cVhvINiinYSTgFPKug0SNBdvmVVyQl60XrlgpmO53j7vyeGpUndnxIC7mOBZzYgMJYc/YHx0fYSN
PoFl2sGAg02m441tW5+lk782BZr1GZFXk/h7z5ncY94jRva7bG2WgHgQUbdiPqJtjnZzfVGTc+Bz
RkBSBTdohTU1rHWvW485VjxsxrbQPwNMWihAX1IFs6Nrb0oov2tRqhGdHZeJqq1gB/0rWRWvbYDe
LEnfQiCvXpA7G7roByWcF2Om3YQr7mOASdUa0TvQ/AdCAwDnOtW676PNkGUdN0s8sA/zY3gutkfP
iA+Zj8hOh0i2KZ+ixPxkYW/oAr34wsccMI2PCk4SYiBeHHgPQbnGCQ3mmHhkjJLOxoMF/pna9MF1
t1E65Cur7vKtsDImPtNLq9rw3lPirm8P3eREr9hq1kDavbUZe+h6mPrvZsLfkrb82dvkjVuavit/
HNf9uCmGbIbIalwww3msSM6ORSk+m6G+aW0bWpgZbutk+nTtkuGgp/hbsIBUmd7583vmk7xn+y2K
dwjDObJAeFT1B6sdU1FjzE5Nan4wueg3ZWOtkxCAdTDHeldGoB+K+iXHCOs5Q3eT9axodHblBr2h
4t2kKePl6iEb/JuJGbVtyndhVt4+1Jr5lYPoDsk9i1LUbRu/VasY+EtVtpfAQ5+hjPHTzqMzLWlr
ZVeetwhBtwI/yxFD450IoRKk8/AwmkxX0VdTitLegODDUpRLA8wRU3izvq8yIsyc1CpQQg+MLkK9
tqbavsQpZ8fZcs11acjbqsjHm4aJL5uSjpJ0A4jxp+HxeReZ0+L8p+mctuqUQ2XdohCcNlYLqlFU
5ad0YE/k6CLQ8IvHyYx+BIFsyEPo9CE2JIm3Jdg6JHXaiflMsdtCdhPM5obyw7dqoG5uSvhX7exZ
svDcSlyGMjcOnh02q1hWTPkXXbQ2bguONIe5Rv1pvxGdxaU9gthqYWTEvZg3WR6TSRoHzE39QxQM
N7Gu34I0sbbu4O56EA4chVnzmNzdi9k7S4uU19gAeTdVyU4NMyJU9/fkQ2GGFh/jk1Kg43B2AZOw
doNG7lyYMOxJ/MCF6iTjwX9o6wqxI3+zTAQ3SL5aUrYYaaBqsnGg78i3hWrN7S85sPmTis7G8jBS
J3VUqk56jH/GumNcaU3NpjXVGbmI3M3+zJqdI7NHNoMcMBn3CuXCOsoJVtPehtqS0nOup03Hylf3
OB8lgo+4q9mhMwqRfpPRnkM0dOS8RigMI+O2l9BF9Wk0vebo2z1LIrtDzoITFeMPy0+WReeUdIW1
yjWTcpygNx4mP8VZYLBcezVYU7YRrrENahnia/R/T5O/HSfu1CVtA67Tiymggs9d/OzM5XPQSsBk
YIxaPJTAAnURHuveP0+jkyBW0eMO3M1OoISIxwAkWL6amhBKIObCKr/UEd8Qg/oaRY1yKfjGRpCu
swrkdmRUJ6uU60kFw/3cwThFS4ewZ6H3uOae1lW2KW1PHZrXnjOOVxgmo6Eg2GTFgHgVWfK2CCCO
hvQ5Gfv2CpPI+D3pGfbbelYrUQVbexHQg/AgxdV4ci18xPMUJSBX7w3OmFC/Q/OkOirrjjwEZAdc
7MqinnU/LY5nK0zp6tz3J08Q8Fsk6lvjW7Qea6zZqBSYzqzE7Fe7WWCF5+QQbpOClTCMs2OuwmRl
e91H0XUvLnho+ntjsxvE8C2oum9uvFA2vR4eNACflfE52KpHGcbADDb9zFwwmW1W8AHXd0VvclcM
0Cld6Xi7QKCltkH1Td5vm8KBfrjMz8tafJ7yiBKzeoqWw3mHEb22Q31viSm7GU3jYM+9ee4RsX49
VJN9RnCErCK37XWQfwYt3k5Oj+dCjc4qwEi/HciMPaRa3eP1AGdFaEYWNnfNCBAsBy2+jdgB0mba
Dw19O8t79KW+0G6NAEeG6cbKJA5db06BO+fzhZpmS7JkxC45DKm/mROKmLJIA7Ahwa6M83xlRDQY
s2mg/CR+aTn/2cgCW7qdwGdIplvVtPdWrT0c0O3/GJZaujGqb4FfGefYLTGq+nSXJERBuMEd8xro
VzU9T+ada6tte9pTc7DtbOiOTqsvg8coV3Aqdcr2NQ407FXxlMzyoU2KF3dhquWQEtzUdnYkE74M
CcbPoTPnjXTydl1xLLE61eO+iH6JIobNb6McRa3wwKgKYmbp0yd1xYXBy0wjQPNfFP1zG4TbLCza
O+j939Mhc/de2U6bsh5+MBedPK/Y9X1sbqXl0EOwShQ+cX4McSytGCURdBX/tIxo04EG3sOucrcK
Ciw7w7Zs0dUII00vUbKJZ1obs589xAMCMFPWKN2b57arvTtfTOxCnGj8Ztji7Hy0GKAjKtjBqF2n
c0ePkPuMlgCiceIHzg6Ie8iR9Qrbf4zSIEbyaEnOy9VzOjXMWzOyODrmhT74o1WgpvAuQ0VJCddg
wk2zXz2ArD0wEyimzrBTnbzxq/ipqaZ4U1fWc9Ttig7QUnLLsLymUK0f/TR7Sdr7CjPlfdXzmXKV
bA2rSL85Bq0l6VJd5zgx/CU3NAobRIFZvQVsny5bt8X0HIK6nMc3Y241XKeMzwDbExMejVC9ENs4
csIdGK3fTvTUxRfTyH9J29kgSq3xUXgOfb3mRYcEM3OXsgUDB1tTDO6otrtj0HrfsGSzoyANXalg
11tjc0rMfZdAAJo7q0dpVHwKPVBZz35/qWyYwYh9VqELCCPQ/QPnlLhWGk0B/0xhUf4FTvFbZzi4
k9i7sYfyG+gLBKihgUqQb9Y0Q/1eHvyuxDU3htZrxcF1R+CxXneyPDZ58GEIzQ2a0rss6J0HT8NY
2JALGX2Lde3M82GKIrVWNeul3z8GQaD3jQPn20rqeseOgDvpV6wAlFoYsQ1+JqAe9raXyL0GvPZj
BE+2P2anuVL3cZW9AqMDXe0XH1kfQT0T+D3TMO63bh+yYA1ns+f0QHv+ewyiGTU8OQCasWvAKG4G
7o0UEAlTmUYSyUj6UzchItAR567dcz8wEW0e8YGGa860Byir80teAjfszem3ig3rknrgwI3Agzob
lpJ6hyPclIyQ6lJtHazU/5yYzVGa0FE1A7huM4Eiht2Yd+CSysF9GCYQBxkqoKSnA9lPv4zKOkUj
pyvTaOHfue8xJPlWfJSMfod43Ew5bX420f1Y+e+dX2GugFTmzSeSQ+/y3L+b2BhXcSsRLrwm/ch4
2zpMDN9ImXpz9XyrC/GZQTHpdJ2tW4ZcnhD7fMJjV0KoBU9zYRS6Ukh+ez/lqKzpDsw5qkSy7Rsa
Qoghv0/Fk9XaxNHU0dLwRepRFWITx6ZzXqbTDLGju8r2zoEjf3M91s9R2XUg8jh7JUJfGKuW/riJ
XOezcdLXpAEBrKetKER2GJNsm/HTYGroi0NFmgICIbuhs0rv0Gw4U/LWvnJ4s7BaN6u6RgcsW4Rx
qaR2Ybp839l4hWwhTop4hWM/+SvlYPfzKkANsMRaFwC++Uzq7SNrcI1TR0U7X4TmmTHj7wnBqO0i
FwDHywfFWhtpenWEFqltImJOz0V400u0wHmwbOh62A+o8WtqWUjnFX11SKBBSGbHYNxw+N3byoaB
zs5X1toheiQcCeYFJxjNvByK2mMnqWEy39zm9rRtA9t9wQsQIKLcRAFO654/CLhrFzEo5HV4veF9
ZPj+0a6U2M1ZmezqRh+TqfXwsaxoNX1vW07BHvOsVROIQ1GX7C25y0Ux2LtaYvdr2lXvzN66dbBC
OIBQDyaIzIOrgAsyBwJWWfJxGnX2hmRzz/HFgLaPrpUsDUpzYywZJUUb06cR6Itubxr0GI25eogL
/5JF1BJ99kIELw4C/VQnw17qnYGNDmbj9GLPJdzacMLKD41mjOgoDIorEfEuhpz+DRX/olyuP2JG
H3g/XXl0VP1UG8+wGb4ZMngFDYETxGEdLNOnrK4tltSQnomPWRiXIzwArVaofR7IuvgsBFDgnm6y
LXILWYeGy0d8I2DLxcxee+z7NXTFKv4ceK8Mt0UFnd1HRbC16ujWA1WMREt/uMdq9O6qrBlxS3Ez
e2VIU0vJ/Siydm3YXrKmP7uvKaTWbjd89mGn2XtHLDWiLNejiF7CdP4YERlzjfKVjqNYa3i/u1/g
s731JPxvzEHfcUnngtq/0OoDjfCWRJkK3mP881Ckt0bIu4I4b2XG9U94fiH/Q/WMmfaVaRCtC1q2
XJQLYX8E4Uy2W115fHIVcomrPdSlCVUkvjxeHaNsQwsOt5+iQ5q4RHKUmjZgkKSHaFQnq3Pbc9gE
hE5dkUQGe3BeRuk2xy2MM2NmAnd9aJhG+NjaDmwJnM7HWZ1rpzdeaZ9fWOWTB2RxnAxQjKMlMbEL
xwjGF8qCiHznNONDMDg1PjlOwnYxpbfCEQ6bBvEtgwoEFxr903KkvAgjmR67ofbW9qLXuD6VDITo
i6TGU5g4q942sEy0Rn6xSnM6t/Dzdq5jh6zZXEoNeu8jE0luPVTlUInlR6lFv4lta7gwAw73JD+c
fW23j5oE8pUqKlpIXmBvHBzhdF5c9JaBTJYh065o+vlhauPvyOrie6C2zdovcveGeAsm9t7aABx2
8kA63H2NjmWV3EI1js+xYFtJ9Dh/wBu9bUWxS13feowkbpNl3aqvw+rO4X9MqxgtTzPjbFzGz2E8
vIJlQuatozsRYVNhPaq2rGXwYELyMApn16LjI9dl/ihlJTciTpjDxwnIDw2VkXSm3/T28udrbVpW
rQ3EKvI4SjjDwZyLZKNyLREE0jZS+Q+bfJHcDBnz+WQj955zXN4kru7meAUkRScryVNSkbCXF+Aw
2f9w2y+/M0pSMqeWZm8ev+NYHU+MnBAMp/ou8IL5I0DgtVHjb0flDuTJqDhG/ZQfyWR2L64rcTq2
dKoAP8/AiBPWpNJq++MXdIV61twowTDIivz4rl4MWEPCyZZYsPJxHrgpGoRon5lJPSgTb74ndWNY
Ju00y50h6S+WZzDlW+SmvcWl7FbIeb7+bYPTJL3Em9iyP/phVvdk1KkTCeIWnV1ewF+gb/9hq/2V
pWb/GSD3RVJzJGkISpq25aolfvIvsYU1ENbRFv4vy5eskLM6lZHF2LZwzmMi1XHQ2XsCrKuyI/Gc
INnZOsipgIuElCVfqpur2ijHC4/1cLpJPMZn7pKfUNdl9MCdDrZXIskCokptu/VU4W7i3smP//JC
/kw/XF6I8nxbkIhkKRNi5/JC//JCPDWwOZcarVytABI05t7O68eoM7YVyLotLaz6uMj1zTJ89uo+
XDBgvyeHsnmOgb5QEHLIRPBQOJTHwUCRD6GAbU3Zd0ZsnKcIduU//8jun8hEfmTlSuGYwDIlWgPX
/Fu03oidOYzquFg52SK9lTkh72mdF/s2o5+fYgF6bzr7CCRU4ChP4WpqK72UY0ufVFc2HlvaNftS
VROSySw4hS79jsKxnlo3OeWLJAbJH2pIzz77i/r6+lBV0UYFYb1ZIoJObH3DLa4BuqKWRyvIpScA
W6LZxFqrjeemT5Gp7a0vFVTzRYkiE2Yvpg9qqJPmTbs8XH+nOvEhgFzA3pE0nUCHgT2muiDhbtrP
AXCrgsJZ05++Z6KKK8Jz5T50NPoF6Xrfih5Sv2FEd7VrNG/LGkRGVfnUtYRAZzF6TZVgKjIzn05F
C2s6GqfDROTWqqrQg6Gx5U60X+lqG2cEO8njoOzuntAUDKei+Zd75m/hdnxunusJLjYp+EWCO/zz
UqNijOh6GTBF2OLjsj52ZLM9zZ1qLnE132G0WNmRAb/YNoCoioYjTmUyZLsC5MBEOE/kTNDPljBu
Y13tx4Xa1DkFWiBGgsfr015VuAOrBeZgdo91n6VHIzIwxtAPfaxjqNiJa3t76TVsDdIat4NP37du
sdfVU/TUNvpJzW56aWIHZavm/LpINPMJszIRVfUm9gvnRqmC4R3ioOtyPbvTsFHays4SBM6KSWV8
dqSE6B74dHy9Nj8jyjikmem+ko7YHxov47LNB3xBUUauKDqv6QDjZIBfvTx3SK9N6p6JALa3p0bF
9UEP3tuU+w9XHer1AXnxA/g1VDsycLdBTqkZzFH/Uhpo3YUyp5euse6DWnBsn3JUG9KmJ0OAEgbp
gmFHipviJky0s4kKp/pgmrOpCt/54S0qvaGHQaYGbGiDMtgScKZjmsj8i46L75TU6eE/XytDdfnn
u1v9bwuSv5AwHd/zKKUduBV/XiVGpDgQWUBq8Kb6uxaNNURGcLmGQ5eXXDrz0MHY5SBs0mYYW4IG
RNo/iZnFaOYKEyskbiAahwr3rYfgz42tjWWIl6GPu4femKM77XxzldM+1glNuTCIqb4ajj2J9WC2
XQ44x8h+k/v226/0BWWmcXZ6jrJTw0Sk0qNxrBLRbqsIjfUVxqJblJzwpsnlJalmDLP5zsNKFDde
+XR9KPseZAjqp2e7omaZp8lDRWpCIAZdtu2WtWASDbopneTH0bF+xVncvhtlhEK77N5CAH8wGAhr
KRIzewULORPWZcp/CRiWS1jxF+B14Z5ye/os/77pCNJ9bIv3/s83Xoi5d3BWZSvX83GbqKpKwRKV
+cEVWzMfPxIz1bD0InMNx1rdBFUAQqNoPxuZNrcNQFukmxXXMBftK0ByGkCxG15ax70PU6JYksRK
Was518oGs+dCDWRxdU9uML1fxdfXh6CnqR5b4XdvtnENqcG3XyAB7RjAQ8Nu+2lNBh4nlz5vUCMh
Nhslsd4Wp1zqYPoxUXkbkhP0L2mmlvn3NwdMqcN8wXNQHUnle8ue9JdtsoVMVwU1uerI+KO9MYfm
ARAN5XZUHa7EKQ+/oOLITavPXTuFKV74bNuUPeerPqmseh3Qe3/KRTwiUXCas+4nwk/d8c1RIcMV
EFDW+UoI7Dv1iwOUBbW0Pdm51b4YhdkRv8ag2XTDY9IG89ZKSwFMYsx3cJ8HusfxN5xPEaQnu9/Q
Yswv9ujRP5dlfon7gD6nph9ObFt0bKMipAnuEZJHffLKucPfQBzaTGY6XoaMZJaw9tUDc0fUNLyj
rKL2jVePqx79P3XdEOiNg350cyWUZQ50SqwCyLYLsERpZdH5HCxzvRQJAnwXqWYYu9OsHnfW8vT6
NY+5z8GoYxCP2C7CmoBJii297Tt/hRRWfoevu+W0WoaryXK2TJ5CFAsT0VW1IgWx8KKR7AWOhU6n
5HMjmtuY8CSAgO4HWpTfRZBUDyQrw8NMkQJfIaUGBnim2bTBCdTCSZk+VosPCu3jT+CM8fn6LKz6
+F/uLEssO9tfby0uGhYyhzLLdkxpm38L8YYFqjMC/dIVDka5v+JN68URhmZTr/m5PSZK7ngunZ6x
hiy74jMd5I+wjD4Gx2keGPcEkBg6CGe59jeiQyvJRjHtm8bsz1M3uCcNfPNQdRgOrE4+jIoEG5Ko
whtSm3MmMIuauvdKpmrv16+4rPJnJ4dGdX1K1FJzZ5SB+d0nt2FMk2rXymq8iSfLOnlciXsxO+1S
uzCHsTBVe0oR1zd2xz6Kih/tqB5l5d6yY+vzlSQ0mC77WuJDYaxHffCDAXSvAYkxBelPb+zEEKr6
HksaXRFdtFec0ARbmPoOn0VwIwf/+csHY6BZ/LroRgsJnQ+UAAhfQeDYSIv7ZBZ18WQq63vUu9F3
DbUnnqc9A8P5G6OaYitaSx2Y8W2y1mXyGpmjvc34g3XUdyYj+BnA4tQm4F1qDKsZVDPGgoZ3+7VD
xyVqztq16jsfpehiyxtRhK3nGtzK9cq/Lv9j27dnDkwLtmW6Z05B1kDWy9316bBghxFqPJAUdHNV
+opF7mtuShiBF1FUPu+gxKYW+90daNZ5g6W1fCWfh0kepE6cxJzrVWtsr8fOtlbrOTNmsFfZZkgm
3lHbQHfANv+W0NTeoEsM9tAyWTr7xGz3zN/0Wrejfic69k6JUf6GubW22OP+pSq3rjD0Py9y6bI3
S9N3qVWV87fyToeTlbs18SO0IVJYg3W2SbilXidAnqvAncOfQGswOPduuHJBRTJLb/Fq2/WDray7
iUCgl36+64D43VVmcih0BISEIS2t51CJfVqi0+hgLwCDBkLCQBdxpAOdlYmFjrZuZtrnLknWtTax
B7ruAEUmjqk0GVYkduvcD47bv1RluWoXIl9m+c6lG7nsBOqgpHiuGM0+uhMx78st00VTR/DWclpo
fGMdxiOOaVPIU1+L6ElZSD+nojlZYzd0KxUn+U3x7nYR4S/Lw5XD6XRUSdxSJl0zvAymv4qKvnqb
6anvcpdrSLph9ZZ26ln52MEiCa9vQJixMmLSHYeRgfPVJMTPVW0cYWA/WZTy14cxdFxKoFR8fS20
iI2oBNI7B37dialNtjFr4V9aJKuodLz0RBciWl3NBH7WoqxqBjg8ZJkg92JA1eEzn4vBvTViwphI
m/9kHvvw1Z6w5uGSG5+TdOaDY6Yein47uGtyRXyVV0cQMNBDlJaV7T0QlXAOkgV4iujULZ7ifjTB
L4lyP1JtU8sy0GiXkTcLcnOiWJePQEo2CNPsF5ssp9tGIYBLmy/nJ9K5b940ZecggI1mzuZ7DEru
dlj0nvFsQT0tRr8/eHnK2UyxY6GnZrbn1Ps+sLW1t2neDyjc0djdIgg3Dv9cqtqQ2f+yrLu2qWxm
kkouS7spAdb8WRREIxFuMiX6DnzULrOdg5uiOig1SdUWJ46OCRe9YbqbWGQn72jJMjl04b0QTD+D
6DVCOZ3AU5ut4uyOvXgOsuLWD73t11ZpobeyWugMExZTMAXg8Spqzp4eLrE+xe6fX4z/JxueF8Nd
qxz2J+ErhzdrebF/qXA0U1XaSC1x6rGBZBTtyZusGIxdbSB2xXIZLjCwWNQaUkW/lyO5AtdDk1nV
iBrb8WQx8sVhwD0T5j6ahKtxDZ9ufNTAbZEYzm+DCzshizBdC/UTtwLT56T++PpONXQGAz6jAqTY
7zIrIJZI1zZkw0Fvr26DeeLO6dlK4kXuFMfWjagzJGFXW6OL2vHcONbeMf3kpo0h8FYBKi47hiEZ
Mu18pqPibrsplTfe9JTNDHOSgivH6Jwn7CzjxbpCtevsN65N/FxjXoIZqHFgcKtTOhCKioqmvDXG
/RB1wG1L2BXEI7W2n17mFm0A581uW4yOvY0kbfEu+En2IIPhahwOhu8cNejv9ZRU4s0HRbdGzV2c
xrxYX+uT5CV0gvFAWk7N7Y4Zts7MH2DX/DPmoRjKaXp/Nco1Nh3zpAmdw/VpBT/tXy5s78/ulotH
SgjL8ywGxAIdlFiq4b9cC4SewsZX3c9yYWPOenHA29f3hlx19NssL2S1hcZ9stChAs++uNisHyUy
Y3LGB4rk5fY3Zrq4C3WtcCdk4D1GjUkYhLcp3A0iAqY99t2+ph+4SwpKCUwKwTpLmgFNvJxXMDuG
+7lfRKpMpSyKqyPlHnidoBenMkVTeL0kEI/9tw2vKbJwP8z4FmxPVu+LUM9hjbNHYtK4wfTJ9nM6
2nwRkj9AV9NVCCVsu15MSDeIqQuO+kRPVlO7z6a8fUg0MOVU13COr4ZpVd0pRsvwS2ug0PEIaCcJ
WlIEHoJ5XpObSWz20qtBqz/fkHT+POJ+IZm2ZOa5/C4cSZtU5B49ao8tp7ixVeuBdyIKV4X63AWa
cEVYH5n1O2qdnrIuoRmPyssPPuOsef7ne/4aMvLfW/b1c/ZMilIXsLLleN7f6lJQa27mlNnPyX4d
hTt8nWQ4fFckv+nhEGdRc5drDhZ9Gr26dnQA+Th/WANchS65/7okxhhvSdIN1I4zbSmpeB8GUb/X
AW2CPGvwyMxu9Y40Erb8Q5O72Sf6mx9aeemTkQ3pqZocsYWRsQ5ZpL6HIfnKqeBkxMmuWg/FxiCZ
+3J98Ja9Fej4P78LHMD+to7T2gKNbwmExRbMPPdvPVBafjFHY/qXY5OjmrOoHJPB1p9OBo09CD+K
wtS7PMne5obPBjOY3Lk2Dlg40dUBtWQJu4DSxRSowmJm4Z9LfF5uXYTXNu9OxO6UZRIoaVR9qyI2
5DmP5/vrg4cS9CQjDZgr+GblJaZAfmMSJdV2Kvy2PNH/86tUey2W6beRoCt0NWCucE/W62tBEi/1
iZLGM8O5kojUOWdCR/C0ol+402G4547yGOHBQS6QU6L2AaYVJT2KRajC5eecIzDBA9kQh+qv5DLG
6Yb4Wz85KcaP6sdYF/2dK4xHhvXpTTEF3wZNLEjG53uRMYG4WcfOjmmUcJ/FKh3nPsFvqfgpbA3k
RGHcRk1JLz4pydMmx6EOBKQ8hWOpIX1vp4LeeRkiQptIWF5xtBwOtnqj4fCzWUyolegq9pACZ3Xc
wFRCXXgaBOYQbnK/Wl/7ZEMn5P5628u5sw/Z0rJj8P/1TQ5+8FPYL6awpLjv5v/gkYmXQLgEt/Ng
TYhHpjH4NXX5oSVOdtU04DZwRbdnsTxwOm/POHCc0UzPtF7tw9cJxQ5Kd58XiuB1kqmCZNh9+W3D
Jh0fr55OPTl3/iRug5gArqEJgwspIvQhM4bUX/9GOrl3Zp40MPHfKrTub+hlLsgFjR0C02oLRSP6
DvGi8luazHONIiosKMD6Z5t+7UseRVjre+9QSbzKviA+tCrVDMQtk6dKqf5oSwJml/NLaepsX/QR
KZSN+1yUc/kgRNbtSubzh7y0n/K5NB6czkVsVHeXZUYF/TclW1sQY6km0d2WLpJErXuChmNBWtgM
nxXKT7bpmt5F+x2XJ4JlKAgVyZzxYuA1HMO8VARyvoKnGA/O4GY/VIGE/DoZC8wfPXBNGIlpd8hr
fbCFM18CTaBvSNLwWjqh2Bet1CdpEj0WDuWPjmULY8L8KqmPb1vYZgfkLvsinDEf1b54y2CZb+uW
cKxSQcyYOVVY09s8Bw2EReoPMRgJSEI6ULVofhc2b4dRAAcJhYTnWO7Ql34PSQcDg9vdtI7Z7VM8
u7ugD8dD6yTdYZhNdD91S75gOhHFBpums7JHAeEPPJf72Eh33FyBrYmTz6cv2rH0TBYGb7wUgUk8
X+z/h3ZMHt8aOyn54wG8yXTMtuHo69eWzj7taLiGFgcmHC1BRkwoiKH8yRxk9xVD9f86yOkS/2jK
tvzd/T3J6Y/wp/+77/r/KRTKoUv9fw6Feo1/0ZLJ/4iFWv7GVyyUZfr/RcvQcjgmMA42lxHbeI2F
os34X5ZkEkK9bfoWDdj/lQpli/8S4OYZLv4Pzr5kO24cCPKLOI8AV1xrZ0neJEu2deGz223uCwDu
Xz9Bz1ZCF8g3PEoHgJVAJoDMyAibuegH9KEl9b9Vofz/gbeKjbIE9TyGVxNylf8/qlDvzj60w9se
Np6tvl0wJ1IDEFCAEhDbg9MI3RHWyjVyThj/v9vF/xtayeDXyEuElVEOVxD2oYOIkyfuZ5+Aasr3
N1b+/L+Guq3Czu+rexMo19MBmnAmp7LDlTwHDUSGI4sn2VpGQ/f5c4Hi5vJbdSg6cQcsngkK8UfU
Q9AoAtpZoJQBDdv2A5R714jGATecAHAfTaRwkIe1DXZeHvr9neb/GB+5/Pdf32egPQjREIDMUIXG
oK5MJDA0xPSsz16B03OXFi6y6EU8t9EsT3l/OfB8fD8la0TopWgIhoyd8UGaFKkn7/vy0PfXwmJK
TYK0pC094rVX7nlAZDe9iWxR3DhHvPiiTbvJYvPPulnvsU6GbpS8vYra9L6kZESnaG6bK/kxnXGU
ZzXkp1MgD4f2WoBR1Brtz5zRP8vGmYf4rxtYc/S4/XBKC4gpFhY4QFkc/UZWFaCoFJiv0gXP3RXZ
f6DzUymAVGfJ9Lg857yN7szpKwsymJPlSUc2aPqFdqyIwMRrkn/QNfzA/PpnbwAyLOmzXaN7fnlC
jf3UwkviA88S9VZzzQACLM6Wgxr6kHhgJl0ef96kd37Q37TIzepHuY2KllG1V6TEn0Nc7zk8v2J1
sy8m7215Dt1CKfEKBLaRO0XYYV4E+ryDXyPLaAxN+Nr5wCi2Eer6AAnUwI6T7OfylBqzMSWIxV7P
3BrCtVfkThwkJspelKD/A33UtvGVCOa36LQvWNxeLY7rETDF/EzwEFpZdI3bz4ffu509NoIiqjRX
7tAPUBH/1M1cBHk7riw6eZ/0+r9R0le8EoSEUJ0P7Qbp3BEEG3EJXqM2uxqoNIlRnGuB5K+of8q8
3Zee8TL1ZuBX4HpKs9Oy/TRbwld8t86AyUooFIyB7fzQIy6DTs9Cjdv/jET/H+FAlbCtq5Wfq5tM
CdBJ4wLMDTwErtCyPtaQFTrYpvUoyuIx7AUUTNrApdAVXv5pmq33V4TyxqN6cCX30sRsiVvicdlD
1dVNQay+PLpuayi+lBvMy1qzaK4menUfnIa4h6wejR8teulX1kY3heI7DevSBNyezXWqvS9V3fzm
aKhFM6TzvPwTdAZSfIfm4F7rI09eI8B1u3NZot/lFIIe4vfy+JqQNsuQ3nqPDWWpePKQXy/q3yWa
qicwjU/Ty9wmtm0CxXuaVFI7MwYk8AGsM9CNUhq4aXTFY1SWwfIUGhup+LqqrqvemmsEHoNiSQ9E
DUSilofWLK+reIMTg2g2dEhzrSLnWvf8c+Ey7Cbrujy87svnaW+2/+Q1mdHmCWpDaGeEnu4uqrwV
u+u+fJ7yZmiIJ4UQQEHZCdDvT0BmvI4dJFAde+WY0n35HCxvhq/FOBhVVAvQriNPDsZ41FFi0AFt
s4viuDWlbswH2MUCQSwSEWiJoZfloTUb3lM2fA92ZIlUEM7XuvwGxsRvSFmACSeD2jyaepbn0Bhn
Vum9NY5AEbMDawLYkIv+q1/W13RElW55bM26esph0Ld9KmroIFwZinIxSOc5NfZjEa0EZN3wyoY3
mVtifFzV7BEmwc3/R9+mqLRV3cbvnye+2TixB8Lv2sQdDXJE8kNPCCQAzdJ6iGgzrWx9nfnn/99M
0ZI5+5FG8or2gRFNChTND9uMr+x6h4L/ymyouHL5CEhIJvtDmKx5rG5nKpu+JB6oLUoDHstRUQBD
LkVufRLx18hYQ/LqVlc5rQCOsY20nsQVnfgp6AftH03dnOvQ+rZsH91PUE4rM0bfSiEaRIXWgJRa
BagyerJAeTLTbWya4i8k8GZxO5/6oigzcYX85yfQy59ESuamNTSFMG/6szyJZge5yu8A/g18oWhG
uhLLeouR+UwrcVoeWrMEjhJ/qj6s3MyH0qhXgrEbmhat+wTs87bBlcBTW74j/TluGtNHiMjugGie
Gb2Py6NrrKKCNsC7FJVRjdXFp//mJRo2/dH5Z9vY8466WdaxH0TaWhUaGwHxBb+J+0sCRL08ts7k
8/9vxvbtCOQMEM+4eiM9Nx45Ao4Bru5uJSjMkffOq9BRwo0ra4K0XQ6zeNZTGDmPvYcmsHp4jtGr
7JJ6BfSq+xVK7EGHD0HhFFcRiAlyEw04JkQ46qpjKTgOffFx2Va6NVaCkEHrRObCEVfAyf905vit
z38sj6yJDXPO83YVGNqiUCrFKsjaBSVUDbAe2O8hXAzRRZGtOIDu8xXHjQD3aYaGwAFAH4TWuuex
k9tuPLbiuP3E7BT0quLqxuSPAMIXQaetV/bQ7KB39pCtOG4FZctiQC/yNTE+F8kFlM+HtHsZ8lc+
vGUgFFheAo11VFA9dJtJBFQ2wnM0QXSuA8WZUdPXbYMrHoxzvYXuIwIbWhUhuI4W3LUXuO6zFf+V
4PFAByhGdnuAmwA6zp0vy99MdEPP/78JDTUvx7YaQ371QSU0gJgbL9LP0QTsbhWDEsMo9qF3AvoC
jH11a52ATzzaIJ4DDPWy/AUar1YR7GZnmZE79BJ6UOBrpgK0YW91C2O+osrpvSxPonG9v2jum1/J
BG88N4UBJxA+ttas6UJ2wGTs0BZ5WJ5C9zsU7y6kCUYUxvhVgBjfERDTwt2oazcmef7iCW9+AeTg
kDqiPr+a/N+mujr9Sxf9u/zlGuP8xT3cDG1OrjSrCV9uA5eJrtmLNWtMATXqg7dxeQrNLrMU77Zb
sE+XlSeuDbeh7Icy6I6LtZYZ3eDKgwAJgb6SCV5iJkNvHXTWIXfMk27be8BSvBrZYBbabDa82YF8
4N+UvGXTxmKANW+mG9MbFN2scQXTmw472nl1aoxhxa90Vpn/fzM0AP6N6aFD4QpC/nNMoPWdjSuP
ds1Wt5SDOJOW20PxiF9RcdhV0w9w/+/L4vO2raKcv6QHn2TMYW8JKs/Ogng56FKWh9ZtdMVFqQd9
PxNtxdeke+EQfrPFHkQAaBJoVybQGUY5fMEY6ng1WBquIZqjGQQOev4BbLbbDi+qnL/cLvOsGbFZ
GDqDwX34OKBXdNkyms3yF7t5s1mSFJCV1LXw4by0nkDAD7r2uh1WRteYhSoOSrIRZJ2+jdBok48j
yMZGy/wqWb+yHTXXz7/dpzcfj/5bcKy1SHJaYLIBCblp0F/jQKxZR8Rjv8EHiKa3jINjbONCKF4r
pjDO2plHGK3t4NOTvziF7NXySsyLeeceRFW3DQFZqdC/cw0j67Vs0PqG/OdLzruvVh++kUS+WVOG
VrhkY6qGKs7MW2K4wk/4tRKQ1Oygy7hqJ42/UcWVx3QupNoYGrxP59gA98JkPtjCPLHEXamw6baW
4tKFSBhpQaEN6UAAheyLC43QsDBOy4uhG13xZ+TEQA0Y4S0ACT5IRLjAYn+iKEXtSAr+221Bgyhu
3VeiD4dG8muXgHIrYd0Xb7SfoZnMV7aUxrmJcvgmwjYdg2VYhgmK30DGQggdZI2HTTYiinML4gGd
VkBJ2CUQBhlN8KyB/HgXF+3KImh2kdpzbYModgBbPr9y1l0prwKvIh/TFOge0Has/AidiRSPRro1
o5AnQVprKKAjDRgjT87lVPd0ZQ3u7ySqVv27SY4WquY46DOQi+L0RFtVdQZ67Xl5Fe7/AOAz35/2
oZz77cqGz0z9nw0ufnqiWAtJ978d8rfvx26LkdqQ/uJXPC73DYBWHGwo0Ibd8uXW36LjTfQ2QokG
sxRBYmKQzErIp4Z3K+eObuco8Sds6zQaWYpTbbDOYXT1KujymGDTCo/L366zjBJ9gN5gfQpq5qs0
0JYh/WMvrYNIq43DK+FnMIiAlF8hrr0jQTLl2dACorVIjhzysP8u/4T7G8cyleiTJnHqhPlYX8cx
j4CxHrsHYASdjaMrocenISti0F1d68z9x3DkF8OlG09hUwk849S4kHHNEfpd9qsGixdY8cYVd9VZ
Zd5RN5syQWd51TvYlP3g/ps14N+loMLZZvF5M92MbXYtVDJcrGrNC7c4QjIHol8U3MDTly0ToJdS
mSDN0WZYV3jSg82RZtFXcNVuO25VHBwQpOjHYgj2dCgvrY/+rNw/V9L4tuXLLZWrArSi+UjQ4nJF
XeHj5DjXCo2Xy0NrYsHfluUbq1dofUEDdASjFMWDM1JwXbYHEfnXtlt7zGnuoaYSDWIrc42wFuLK
TDQvgvDCNvmlJ2UNqn2Q35vnPIp8eoiG1BhWftX9fUpVPI4LcB9vUCm8+h4/gsonoNJ6WjaYbmgl
eDbGlNTZVPKrE6GDBn9+ZP22ByRV8TZll0D/WUy4M4DAPHbf0vIPwPGb/IsyJWrKOsrTzMMjTJbF
d2QGjnYavi7b5P4moirShoG8fzJIj7uyNQSW31g7r3AgLcyfofC0EvQ1dlfBNmAXHYAP9DAHlCDB
7/2pLLOVBDqZd+J/HxdUxdHktpRgasYtpJXhwaBj0MoY2yY/8CR+MZLhuSf1tavJM9op8S621iBd
938T0O/vI1Ib1Vbu54hISc//9KxCG5EA8+jyosxx886PUjGcRgpOpE7OJUkPrHPg0d/ncATLSv3D
8gSaVWfqIcagcUoF7lYFH1+Bc3uooe3tu/2vqms2FR2oCk5MwQBcdDWy3+EoUlDETgn4wl2ff17+
BUoP5v9BcIHF9/0C4BJhl9OcOkjcIehq+1h2sQ+AZdhDcW6mw0Ly/VLSot27g/8R6OwTQ6fWzoVY
H1i8HiYHsj0JexO5RD/9hL5XlJLKWcSw/E0q+Wha0w9/9C4070GlDFpJ8E+P4/QAbaDT8i+YbX1n
kVUkpT2MjteXyAqlySxz4+GHQKbkBwWHPZqFjn26cnbq5pl38M0xkXBKBJlvo8yDXjPIf2VpnEH+
8CETBnh+UjcC+bW7srF0k1nvJ7NJ6NqdhdMUmW50rECMI6mNw9Th7GuaQNrmt5alK3fh+y5IfSWc
cyNqWkuY/GqgCVnE/FPHjB/La6NxQF8599qpIZBEx9Aj2l5ADQeWJ/NzI6NtB9F/2u58AdZEP6yv
fta+spx8od3aGafxbBUKY/SjBW1GHBXM5SAxEl+L1H4xWv8A1smVNdZNoQSPQeZZZ7XzkRGa8a6P
WZD25qFl9HOTryVBNGurImIkBR8xEzgymiE5A/kd5GgEXV5b3dBK4KgS6XtDg1SvO2VHMwP/nsNX
Hn6abaMy6AyTBAEByfDy6NB1aoHirodMH3j/VlxZ9+nz/29cufFRzWITPt1G3sAi7dGHguayVXSf
rjiu0TQxtAXguIKLz0Iae1aDiBpqJMvD675c8VUo1aAR0MIxbbXmC5gOHic3WzlodNtR8dWKdYjV
XVFf89B/g1Q6KHmcj/6Qfq0q+3X563XGUQ77ZqB9ms2XJDRin61EgOOuji/D5K3sG81PUAGbjlPx
Is0E0lk4jk5gnm7eQomOL78szC9+BkKv5d+hWQW1xZ+A0dezBY6cWJZB37UfXYgvLw+tMZGK1yzA
CtCAyLK+ViAv8yOw6lLnxQrtT8vD675ccdrOGdArP+EQc506OggKbows8pzT8uj3nznUnX/UjV/Z
9eBCD5ciotXt167ix66Jj13CzxAFcMBNPK6cWDojKf6LeyoBradTX90W8kl+9CmrrXNemCtoBt3w
ig/HbV9BkhfpA2/MfheFhNqftUf7orWyfXTbVHFir6WpH/XYpl7SPkTt8NR3PQRa4qNbNMflldCt
s+LMHhrCoSmGdTYGqDVmFGyLZGWR5/TPnfuWiv9KXZaPhkDOTxgCbbwdODcd+gpywC8CfSWkIhdo
QR6aaBtujqqgsD5s+iZzRrz8kfsG5eyXCmIm0qdHzuUa8FJz3XKUoxhCKA7EABBWU8e55C5Erbvk
DaKGh6ifvjMDVMqmlRyWl0azu1SkmJtQaEO1WH2jlOfaTZ6YmX8F/fbKsazxQUf18CwrO5bg4iLB
qAGF8u8NLowTmpAjC5pBUbfNR5z51924ekSo6zot3ulpz6BLFEETIRuLf3qv2JYMoyp0LMkNaM5U
sr6GAqRdkfPm9KRY8UCNeziKh/dmmIKIDljASVRQHzFMN2sO0NGGguvyImtc3FFcnA0Qvo1ru75K
EERlwM6IxnqCvtYlncTKSaHbs4qLQ4e3cRGckEDtk7OcRugsew9N3EYHv2f+zqYQZAav3/Lv0RlM
Obnj3PGmEIcTlMSsD3Y7XD2o5ywPrTGVih0D/gaC9RCdvcoYCp8WOBxonh2ZgLwyGMNX4qHG6VQM
WTjYEswFQ331RH70oNRAIgkBrLU3qG742RlvvKG0U25DIRs4k7CBjlvxG28dH6XAaeViozG/rTj1
5HWN4VewUQtiZKMoPoIo67Jsft2nz/+/+XSk4A2n5Ax524R8Bz/KHwrteGgjrZW3dJ8+//9m/Mgd
oX5aI3y7zIn3EzQzd6KG+MXy1+tGVxxZmJOTj2YqrhBTAjMMuFRM4+e2oRUXBounYXEXZ0JU4eQ3
GMgFJcAKKx+uM7vivTkrpy5Dqf4KgebjYIbHdAifOs952fbxir9KuA6Eb6HrNPbjCwmjM1BPr5uG
VjFhglJaAuQsrigk7DJqAajtH7cNrRzDqY+K8WSjaJah/PEREvNQfLCsNbjW/b1CmLKgNHZNOsiK
BSWF5I40rhO3V55l91eTqFnr3iod3lYYGrJfJ0tOYA8xoL6w1sR1/0wHt+x7H4rrxAZ+qGOBGOh3
uyZfRrQqgLbOO8vIfIUQT7/tXPzLv3njrMyoGaDTPeIMNc7o5vi3Mbxvy2t730Rg8Hz/GwZRuLi4
IQKnDUQfymRPc+OYWSvOqjlEVLRc3nBItjYRohgZX2WZf/YT8wEV0k8onq3se90PUAIZMatsaCji
AYqvvzMrvvRN/JhR97Rsn/u7E8os7+0jAI8IRwOJcGYVKHZHT5HvrOxOMu/wO1d2lYaM8pRTYE7n
92qW/fKrJj2yrgep1wR5Qg4NM6gKdeB8qQVEjzpyyMcUreh8ODmt3Z6Xf5+uwmApEY/gJc7Qqcuv
EI07i9746bbkCbXUh5SnZ4EUcV6Zb2DZ/TCjy6bK/r48r25nKL4DhgsKOnE85qD3HIdfq8jb+8WX
zlxL+Nz3TapC7zy7ZSTtcH5GZfcTskLNiYXZk2vL02Sl/3gcQn/LP0Sz/1QgHovImEHjfM5Itucu
YQc5uFC9XUvn6Yaff9+N63sR+pOYi/3nhCcXxeew9kG7xFe8X7MKKhAP9NYCgFaAscxZS74yP6dW
dg5b/gAasadl++immH/YzQ/w/TjkBBEM+X8T4qAtBJ1QMKvBRhuB0Xy0ixVH1RlKiQORQ2uoNqOw
imTWI1SGjm0GgkSjXanEaeKACrpLGKR1LA5MU5JA1NgrThDYWbnq6Yaew8ONhaDKknoRJFav7QDd
HpnuPRAmLBtfZxTFuXFPgpr8gN2Te9PFK4tDaTv7zFl5bOo+XPHhgjpRWRvz0jLIUJlQv9tDlGEb
bwlVUXaMICDWJSIEeoJB104fgFlbibyaPani65BmztG0iLr/BB5w+63wuumNgomoe7Vz3PVAPm+J
lRW4H4cglvF+cR3gfiIQMDJolA2oxOX/Znn6M4SyreG031vurXjZ/aUAt+X7aaAONJWuh2lsQ0Ci
4eSyclt8U9GCIagKweKBRWZ1+rnpvYBN4pRZ4crmJ5otqoIFYwYSWhv6lFeEnGPiQ9bI8x4LO3wc
KwoawPELNa1DFvYfeFjsm3h6jp3kwZ6ij6HEiZj6X5Y95b4BwRb53oChnTeg1EXNyjO7I5TNHkEp
sTK0brfNU974N07YNqwkfmHhyiOzpoeY0CuYx1+9TBy2fb1yS/GapAXjPhbJ9xjI1KzxuQFAYOMO
UOJTFMes72O7utZmvM9LVzx1Vup+C8f+vPz1932E/r2a3BgIzW8FZYNXg4YPFIgU4q7Mjx5Dszw7
wAWgHHdcnmd2hjv3LaLEK6TGknEkqC8VHoU6s0maLySuxmiXk7aW0Bp0RbqXdlx8F8IOVwKAZvVV
uF4SCsALoUiPJx8/Qkfngqs8ug2gJtU226oHpuL8TVvWkEtB3r2fNTwbCyvvclAPL1tN4xkqaq9K
RBJKiVpl2bvWn9g0WwDO+3Zj0cac7Xaz+MRCXyL4ItFF2/nFi7TRAFkB/bzNMUzFrQdItudTh0o3
+E7jB7wwDQiHJXLFNJqNq4LriBX3VDh4l0GB5mLUcZDlh94Ft2Yzot8u21ZWUTF2yEOnvUuQOm69
hr/I2soO3HZNKOyxbK3NkvyF+N9xDlPx8tKxorRMWHUVUzedoSOYv0LnND2UGUTyoCJjg4J+wPYa
0BD7CHguVBVj2/llGF6IlD8DfZF07b0XgsQTqrQTlDG8Yp/RvNg15YDnTMEoRLQrCyocFj/YXfdv
YcfZOe8gly2A29gl7tS+IhcYQcYPUnWQOm6GAwr+A0S4whgamWVyAVd9Dl0ROh3AKV8dIFMS7QdI
EO+hc1sFhgSeyCDtsKNUtKdU5Hw/QJYenMUCWslOFkEVmxmBzKvmMkI4ZAeeLQYJQ5ntZReihzuJ
/on8qTyCgas5e8KI99Cdoge/K8xd1cbJAcyg5T4a6++ibIuLYxfiI43z9AiRuGaPtvVZnAkSECiF
jTscahTEv2H+pRT9+ADeXnmQBkjsB5e1p4zFr6mM672AoBQWlIZ7mdbPZYGeTVNCgda0MZUNEuKD
HcphhyBc/fZ929o7sYggsDCWoOV1vPOYdr9MyMo9hTTsDqgUgzbIA+UwiM1/R74PmIRgycehJvKp
kHbyHTJI9XmIKvqBO6a8lDlm9kyw7/IkyR7Q2wy6Y9/+SsfuT8hTsFhbtHkAK168G7gBYUsD7VG1
AYXK3kOJwQTr3gs4rvujYPm0SyGCCc59s9m1DTQJjS6Wh4jRdMXh7l8WiAqHA0V9AkgoEjozJa/F
9o4P4bx0pdKuG1yJRM6EumtOShZAOm1HkgPYLXas/7ElihIVDpWmQ+93snIDaJTn+6nBNZ+AtGrF
LvdjNHiB3wdRuwmN3CtSL7C5KQ8+VEsg9zvkmwIQURmvkhbKoQYTbmAkTnuMIKL65IHL7RLXVbZS
yLh/ShIV7DQ4nuHmXu0GhZFCHN0AS3FpgKks5cm0d0N7G5sIUZFPjBvUxgPdCVJIzviOcWxDAwJ/
G5MBKqC45LK2CzKB9R6tkKXhoYRlPpZJtfII/dticS9IKzcYCJ2UHirgGQjiDflsZol59S2DBnZX
5vBpwaCDCrgjaT36Q+TUekgjb/xBeNv9HGOvPggEhZUtNz9g/vspRAVxJkPf2T2CazB24AePi+tU
kQOd9UWGFNqJBdRCGbTs1xLzmmQZUTGdOaug95thvjbfGd/aj36+K5/pswkx5h/GFczG5rYwoCI7
wSgKanCBiWpocQrnk7TiPerPK2bTeOp/2opCkrjITrDATGP/S+GU9AlZQGclymjcSG0qKis0akcu
Ru/bn6L7bhY/ocK9q5Pfm4KY2qdAogwE+RFEfZrkp4TcchWt0YhqYq8Kiw/TvmZuOBcB5LGnD6LB
GVpuY7wlKh6RlTyt46lzAgEdZ1q9ueHZr9fYEDQLqiISEwj99ZI0bjBJSDm6v6Adu2xsjUlURi47
bE0LtFBu0GAND5mbfbZrCG97jlzZ6JrNooIQPQOJodKwHYT18Fx0kJ5M6wfQcj+36crbR2ebeeab
u/1oTSkEkxwnaKnEddVGx0Bfgcdhm4Fmw92MHpUuZLin3gnCvj/VYf3goAdFSOdpeXideeYfdTM8
xF18yAFh+LbuT2n3YM8Q6RaNLpuAAmDKej9+36W1DzQQpIshNH3IRlxbfdv7XYNPgPXhiXU8BCd6
vNZkodtO9P10AsLxpGwh0gKe5/aA1rTqZPYSDCKNsdZcp7OYkm2UY2rJroCfmfRLY7/kURYQ/jSV
Yts9xFNOv74H+tcpWycord+cx7vQYPvEfllebs1eVUGKkc1TMiWjE4wEhNV+CsFRRuy195VudOWJ
XnsGyg8tRs8mrz82E/X3JmLpiifoRp/fpzdb1UAGWdIeW3WInceqTb9Vk71ic93Qigs3dmzHECt3
gqoq+U8IQ3Yd9IVTQ562mV1x4qzpuRw64gQJcK4nJ0/KU196a/dizYWJuPPPurEMJMTdxIwN3Pey
tyqGslMHtUQLrO0IRVb2LeUQqs3Kf6Dqu3MFDVo32/PMWLnU6myneLifdwDRUExOIUi3Gzq32kMV
hm1cdMWhGXerlOChEfRR6scQS+ls0C4D8vVn28oo3owmbg9d3MIOIKR5QHJ2H62ym2kChYpVzCuC
rt4qN4Oqj454Suyg/QsdeO8g8mTbvlLhiSO6G3r0w5nYV7A6rqQDZcdNhlFRiTXJhrxEhT/gYfoy
cfOZF2s7RhOkVRBiUcZ5VsfdFCRtjdjZo3sYgpgFK9fikG6CeUVu/MG1urrxJn8M4s7f9wzNfGPR
vsnEX7lT6Maf/38zflaIbuJFPAXNXMhOyiTCDNz3T0CtpyuXXI1bqQjEEmq71Eq9IXBb94NbFkfJ
zJWhNRtTBSCOce2gHjoNAVIu+8a29zxO9uhi2vlQVN+2exS3nUIjs0U44OtBu7zrR0iBDttAY0Tl
qyuRsPMj5L+CwanjY8xLcYpt5LSz3vAPy5+vWWBLCaijjd6VxGnaoIw9CEhmh2SArHq4jVybOMoR
j25lFhuQFAhaE6xTTX4s43AlImjWVgU0uqwnEmd7HyDleKS9/TNl0XkyvY/hWH5fNo5mZ6pwxgr4
kMhMGKYg4tHPh3PVbiM2garJe8cKaY3alzTaAPWEgydjKFtNh6idVnalZllVJCOyva1MurgLICRU
5p+gpg5do8/LVtGNrcSECgyfg0fCNpjAGG0CnE7a/jStvu50Rld2ZGqPyDcDEIMt0/dPHH2rZyn8
ZtsTRiW7yysLinmx2Qa98LwD9bPsaPVrzMW6T1diQd7iepCkXRtIJzsZvHiAzvrKvU1ndOX0dlN7
SPwq6gKgL87oXAliz0XQb1acSTe84qcQwItsBxrPAS9kDtnzf1B5uhaEvy5vGY1hVDAj7weejy2k
vfBOOUNB/uD1a82JmjCgEtv5rPPrMMFuHOwK+NHYHZEDfM3EV2AY/BXj6z5fcVZnSEkjTNIGhePU
YBrPo33K/OGwzTjzL7s5YwuegjreHNogKY2nKe1PSeb+2ja04qoeWFEGx4RuXjdBk6b2rv6Uryyp
ZseoQDqnLrsWD5U2aPB2GJwIKmRofczX+NB0wyuuJNN4HHoD55ItOOo6BocSnvNzQH1o2TK68RV/
InkaomezbgPmJCAVhNhgdxBldFweXbcpFXcqm7xxfFSFAsO9AIBSMnJOMqBh07XeJs3nq3A4WuY2
9Jh6xOCEdgJyLPWAPZlAEXSP0lPnPi//Ds3GV8FwAwSMzIq1bZBOoCsW1ikv15j6dEMrPpW2Nouh
jt0ELKv3KIidTLGWtdcNrThUOEEBkVZ2EwjPLV8hAOQ+2AOur9tsMi/Jjbu6LvdwhhhNMEJK4mD6
NogohmpcObh13z7//2Z0L+7SNnUSnH4p2ee+dcqi5Mu2D1eer5Zp+z0U1Zugb9yzxeQjyHJPy0Pr
tqPirZVdzPoahgwggbnn0L2xreZYt86Ks+qMojjrlHUhsfq4Cdw3vzta1cZhFS/18IxkdQ6iB9IZ
e8dLg6ENX5YNch+aQv4DdvNSL3GRVQkyD4qoAJHK5lPKJ6Tup0Mo3R0kVFZ+hMb0KvbNsofOjHPY
Jmqc+hAOSR2YnUEudbc1FquQsWJwIfeUezIQqfNic/Ghifs3kGWsPWIZ9vad0pMKGcvrnIMne2wC
dINeeNd1u8x3DoygDm5kzybaCfZjn525aW0DwUE3+r2XUdlbDOSIMhgKGmRt9tGzxMmr1tSSNCBs
ohK2QeE0TbqogEi07+xLLoDA/+pWdG8i7ULYc22au3wQByfPdqa5Jo3+F/d0z46KgxuDBZWeOG0C
uw0PMnJPA+dIxYiLnJpj7FhBm0yQv+aPZci3Of7f6t5NuHIbX/hp3kBZFJrvtZXsTXCOjNtIwIgK
JHPAokDDBssUAoAiMvcINqrjsoPq3Ebx/X4cwePmphI4TmpfTCMPDxxqygcvK9c0QOaT7M5yqEgx
ZpSo24LwB3SJqXXtgV//WUofYvJt03F6tNKwc3cWR7Vg5WS6/5tMtYTLwBceQkaNB471JyqyXcVr
VBy2Na2YasHWlS5k3VOM3nmiOjQhwM2Nb67VAjQBU8W8mWPVo3eixlJP/jfw0Ge7gjV77qZfeMzP
viEeB9vchK8DBep77y9AgW34XS6D0pjqU8tbd2+m6TYuEKIC4DKjGQpXwCUgYmDuHNfvj37SbhM0
JCoADkiesUk9XwQ5FFogLByALvwUu6LcpVb/O2UIlRMByKcO25VdpTl8VVBcn5MKqs62CHxXPBh1
+jh2a49a3dBKwLJ8ywetQ4WhRx+a4xLcimuUq/d9YRadfXePQioUBxTgXIHVfyeTvQ+Bd5riNd4g
3YcrFxJz8KEyYPrwBcIOoTscZMwPy4FJN7QSmMaimmU1Jh4UVRR9p2Yeg6cmN39tGd1UwRBVWxkg
moYTc5ICq5dfomEN+X3/w6HS9N7iqYijiEU5+N8L2hzsKhqOBOxpK2bRHKmmCoWo56Y5awK4sAIe
b7DQWuwBt2zv6vAcsmsOXVr+ayDJyR7lple/qaIjkr5wktAcUkC8CMpMYZn3r4WcCmPl5qYpZpkq
SAJ+FYYS8JrA49/TxghoRB/yur5ICsRNUTz33L+Ag/076Jc+OG27a1FVsfxhk1+bap9mnBST6OzE
u3RVCxkgqHlfrNAonrZtNMVDRlDctNAfcy+O5e6GhO3S5M+2kRUHMZvE5oA2dhc55uwEfi5yQJdd
uXIvuH8XNdX+DoCFhBc5UXcZ7AaZQZAWkHBnu4+hm++IK69J/qlZ60G6H6NMtcmj8iWBICTsnpdg
z3F4egIs+wt10q/LltKNr5xzed9LCvhTd4H4/NeCWqe6955qg0UrO0g3vuLxzIDkRi1hKydsGaje
s49tjVYn8KBctv2AeeKb26UFGTi7Hxg25tR2h8qQTzSHcIXg+cqTeP7S/17R8FZ/P0ERxp2RD157
aRrnY0I/oeXpwSZ8H/YrJWOdiZQTThR1KcfS6i5GXu9JGh/m4hN69FZCiO776fvvJzEfDWDW2wsD
rNrMAzRZ7dr8sfZWPl8T01V4ZStI0dnu2F1MVPtymQaV2a/AZXRDK27s5CBajKsejubzB1KSI8gp
DsvbRvMQMlUMV42yE41j3l2sovzMHfnCM3mUxezNUcX3lU1/DqSID/WMpuP5tlKgqSK8mA18vWyr
7hJPw8kn9SdOppVwqtlHKrarKzIkEwD7xEYlH2gU5fvYRr+ZI1YqXZqw5ymuDNxEh9Re111cdzwN
Xb1vx7fOwQvVMK692xyB0cbGilf69TRrrxLPeaWZVDzOuksvp32E+1/Dw00Fa9Obp7wJGVKYoIHJ
sPRl1B7jygJ1Ep+OXLhrPSK6lVA82uhSqG6beXexk944/k/Ovq05Tl3d9q/smu+sjQAJ2LXXfgD6
5vYtdpw4eaFsx0FCCAkQN/36M3qedc6Zs2t1fCpVSZXtttVqJH36LuMbY63V1Sod20Dt4sevd++l
Nzg701CkmdAPrqa9416xeM9T+xby4IOjcenJn13LfmI1UscYfPRqMMlLYBHI5tfz/vfhrn+O5ip7
snaxxNC++QEi/MyhyeHUONClb+nwUZh4weCdo7r6sYOCBciE9jXyHJny2psSReXepy898T+4dS48
o3PauQ7NV7RfWmyh2s9H0xUBXz+w1/8+yvXPaedq6lcTwf99GnL0p/WPOpryybsGW+i+itqNm34z
F3CuGiyiFCl7iyMWumirfWinNrT6auxHpc5LC3HavX85Z61aB/DkcuzSKrgd2JwN3acxDuEffYSs
vvQOp+X5yzt0rU6DQZ+WYY2LGg6/pEMWp35WdR8Vgy8cNXZ2lv0xrHU9YzkU0n/rEu6JHY7j8hF+
8tLwZydZR8hnEhRV94sn0cTrsml4Y+Sj7PWl0c+Ock/SyZOqxpXgbtvJQSK9zxa0JP36NF8a/ex6
boJJB5PnjXuPsdyFYcbokk2z+uAgXDAW53Auv+tXSO7CipqOLnnnxY9oe9quxH3iyhxakrz9+mNc
ep/TQfzLJkqrmklS4WOkaf8aJ95DOrubIO2uoSuT09F84Cdd2KvnOK+4geKRbvA24Pknyac4mLIu
vlmS919/ikvDn37+l0/REO6YD2qhfRTqbKJ3DX0W01Vbf+CKXVjrc5I5W3FG7YKdlKgyG0R/4kPI
q+GjU3bBnp7ju3zDeD+0ybgvTyIdSbMOuZJRsPn1s7k0+bMzzBPJwO2IGKFiTANWrz/HLr0bolR8
sFUvTf/sFJ+C/3juMX10se4W5+1muJC/N/ezI0ziIFhixhB+BN23PuKFHfkC5OdHJIWXns3ZIQ7H
0KLVPxz3xov9bZWY4AYqfR16JclHqg4X+v39cxhWal0C5CoaD7thPK1C6Tpzx006ljklU1M+NjWp
k72R/cx3LAk69GZqr/O3PPYrvi3BFbAUihlpr6QnYw74XLqUmZU8+k2XLTp7zLTBPTjNzYC7sHkb
F/LAB8TA0HJ8/a1lPFeGnKRHSwVZ1r0z6puLwmvaoq/S/V6pwj8Hz0w6jHgcyGFfdw0SXeYVDEk3
cyJ+7wCdA2icU51MAArf1yyx4Meu3mRUb6LZ/+iiunCAztmutF+JxUE3bb9MkHyNImeQ560+ukku
jX5mG8ep04Pt8PBnFizAgLc0Gwn9PSS+f054NaJGA9U3zL2k/Nm38yHsvd2vd82liZ9+/hejPgXC
8Skq+/0YVEUE5wOE97+XuTzH5qRwkAmx2DGT90nUY5OnFIWBX0/7ggt7TnLlz6ahAqQRe0qCl2Z8
bOlwQNZnW8lpm4gQBcCPwP4XrNc5k9WEBUW/czPu6zRqjykEsN4hcZDMWUuG39PFAALi74tQTpRN
bbsMe9Z2m0rKFUbrQ9mKCyt8jvFMJj/p63QY9iSFjNlMvYPEgyt+vQ6XBj/b90JVFHJ187CX/riZ
ExQRXdUnHyzyhXRAdFqSv+xNVoUjV2UPo97ynWtLeB2sve7R85LXVXmdOKrBXBXdNr7/ezy0fnR2
HMCg4Svg7P4MWKAwIbS2L10tf68LFIQ/f/9Eda24JH477Cus90HUHb+uVtw5upzmD07dhf0anTkK
YzqDnhd8/YAwPAleZWlldnL8yEm7sN7h2V1OkCLxrU+HfdKC83Ruh7dyMh81k11wk8/hZKGAanZj
ArAH1Cqn7Es9g5+0KcCLwPXLr/frhadzDiWDl+C1rsNblGn8hQfsB9R7vsQRpLR/b/zTR/vLlq2s
IaZ1GJ8syxXV4w60sFfB+HsIJ/+cWY0tUmsK9qd9RbC0ZvQgclPJ1xZc/h+cuQuGNTg7c4pFQe/P
4bAXs1RZROu3AH0XUdDtZD3kcZtqNLiz31yNs9Nmw9n1wkQDBGNQqD7ZvskrCOCWv16MC5v1nF2t
7MDME4MTcp9UQsBx5tBvG7uP/LlLo58dNN6HGs3peFLt6EHeyxXK9Pvfm/iZq8i0V4OxABNPRbMr
WQsSQ/ZB0vPSATg7wL5eBFutG/bR/F2iNc1OGRe/WYo5x5vRBcASEBUM+wYd+6q9BodIvHww8QuP
+xxhVvtcGhZj7M5n9LZFewu88+AjX+WC6TkHl9XpmPhhMA77nnnSZE2jJ9BpmOE6rtf6QAQvb9C5
xn8PzeCfY80CcN8mZrDDfgjrXVIFN2H4UYPxhQU+B5Wl1HSr6OBLuEbpPLL6tkzWewXahg9M3KWF
OP38Lyau62OIOFr4EzKyOztNRdUGv+eM/lmi/svQHmnQRtZgaFC2XzUiLNSiPiC5uDTrs9NagsTA
TeGEJ+6l/Kb0mdiGjcc+mPgFT+UcInZCcYPQ1W/hBnm3VdU9Qxr1azUijzol5CrQ7OvQymeV2OQ3
T8PZMXYqSnvSde0ezEZ+kI3JKGmmKJMf7dAL2+gcNka9ta1pY9p9ENRX7RA8x/285fX6+dcW7sJ5
OwdaKRv0XSm7Yb+qTdR5GSBQR7KqHO+aJdNHqc8/Dc+/qayeY6x4PaRDR1S3rzxwaDU/Ft4/VAYK
sMbmek1vKnJsIr/wo6cq+SxJuwEJalE2YxGb11XJ68SLihpA4vVDrY5LH/zMYdaSjAIR6LJHJsDI
zAtt7RW1dBTs11GvXK4HTuxnmpTNRzjQ5E/Q1797DGeXeq069AbK1Oxb9GlGn6HVzK+SpaH2GtF2
aR7nmAT156GSQoSZH/RrU2ctyvYNyShlmFYG+zT0NivBstweIt74WKYw0fGD4uWcniR4RnE1rMsJ
7zc0U/0dPc9jsmsSEiYbkEFRtFAQZZNrPXSt3Uof9O0bMnd+9xO1MlDL+ZGtNTQxyxTMVBX1kGif
0W+Rr36F2gcJbVXtSz5UyXbVrf8muKcXpE7HkO1D6HaAo6hXI6SgUZtRmV76sCqcQTYX4nY60o8Q
6p5+ugV0L5mYa4deDn8Y16s5Gjr9I/RJZTEMPwUUYyiMOKK1oUmOCkz/6+M4zZV+BFH2Ou7RaJ20
1+PaNVPOpgZhIe/AGH9vpCmr+9LVg9xIjSadXFZpy3IVpqW/bdsBTR2N7KLpCC/XuB2qawIh5Mks
fQfVThzmaViieWLSVbhkdOyn+gkaq9M3Aap4/9BS5SCWOBpUstBrO0KEozTo+R7Acx7ny0xdkjHL
2nbLQJPVHMsgoVHRlF1EM9JFYLXRjQQ9mFtF1OYiWDxR1I2uTYHEOldZkiAXnlddyeJDkzrf7JJQ
E77jJB1YkeLBlRmHJ7Vu6qasy4KOzOk84Ykw+xFAodJkE+Q2q6sBIO1kO662BATAhElbAD3bT3nX
rfaa0pkGWWeFibOqJ+LVB40sIBt17K5rjUpsUQYqII/B2EAkvpyFHrMobRsDrKoH9JwYaUy+xouO
/ffQM5PIvbpNXdEMcR1t17bnSQbDDhJBujhX5rrVaPSiMh6CDaWCBXmrkhA7lM1LmU9T79Z8cbzi
mY0p+j76NsXmGUIpWZH4Mp0+ry7mcSYWYH3Q3ULTHjzslEcbw0br9sZfuyBXKuD1fTsCxZ+B5bqb
dnE7zyDdlv3YfvZY19gmA6jKb/aO+I2+I2vKFzDHAZCr32OR9mlhAYhbN6JmENogC9oOwYvKOcmk
rsZHkrSS5Umnl7hQK2P1Fqwbzs9sX630jvIZ+l25hIiD24BedB511vTt3BzaKkzirQfaj+SqVR76
jsvUZ2ApaAW+Xht0oxyGlUl/68vWfIUU6yPryMaVYYrQwo+6Y9xMij/ZBIrQZI74q/Otkc/WJKox
m9oujZabeZii5pNgZdP+RIWAsA0oKYJkzNAQF7KrxYYgkMraqaK8zSX44A3IOK0/p+j8r0dybZgf
TTs5M0qvE2VlA1lHCYA1w0K6p6Hx1HRXge2y2gklVfkzqKC+2uFxhKr6MUBZoSsckkBLLvkwAbmm
CMqBDcCL01VpKYQn0a8/0a1y4cK/OdnL7hrWNqnziGKrPupewhijSFatz17KKvHAJI7lZuXo1blR
cZ3KnRr7QG6pneQsc2vDBujplQ4RXH4qweEHBrY5LISK127XrI1SYDwnaPdWhsdzFsZ921wja1qB
EyyJq3ATQF6FFZ2jKbupPW9+YW3SdgctXTEmLHhBw5Bh2HUPAQgQVxztFqFLlPFyzVzY37kKZIhi
+CS9PnWbGpqR3wQa1mnOWsbs/RJq+mNm/oBW59VxCd6X1tb7KljBfVvQqM5D4MG/yGjy+5wRFmRt
B0nCOBUgvi1x5+k4kdC9FCrcofEqbQ50jKFdgUvhdVzEjaRxVx/4SPiLMoaITESS4EjUXvMMfVTp
snXyxR2thx94S/lK1pC/BcY37SctEwZmLcegrAESHD/eeA4koFdWJKPL4bWStbCmXuSnJpS+uV0r
4cbcEkb6rCybDvzeOmHVjVpouIWkX5uNqX8Dcmvcm/HC3HQdQY+v3wmzDi3PpPXsvIX6T9XdtLon
eFgzrq7c1ZOUWadJF2YpiDrGjMuhTPPWGeFDdBUtOVnL9FDmXbUCu9GPY6WuTLT26zGUdjKZ7+IR
kqjokUq3c6hlu0tV4615QAVNc+4lAagl4eUvV74Oyc0aygWlUVAwsHyGW0ihmEUCu+nAeYJbQPhs
PA5LBR7UIJo1RuFQG3B9OvKsCt2qsjouw+CgKglbmJZIGxXdgLswZwC4JjdCeR22hlvxQCJWuyhj
lWb9N+PGTjzHK9c0g2mj9daQXkVFOs6BLgbXEJm3Ydr0D03l/O7aVQylNw+SgwF6HdFNdl37rjzp
PZZJvek8beosbOJKFKOTY3gQaIaAOCyQvHeez0uS0ygI1p0XiKTMuWm9eteBKZVkGiBo/2uUsOkb
hd02oJg03ZLruSVRsVKYi/uJK603wrWaXGmqSrpzQWOALZqjOUfgR0jBIWRMssQGa5Mv3HhqD/TW
WncZiLBHdeOv8zjlapyAT5166MKCG3S2zwNN2uomDWNGr4lJ0hFkyVhgVBZBaPgyxQP1eAEsyhR+
qhjijwz6AWm4WxZH98MIl+WbbcKhzMC3rXyw2Csm0DfctrulL6PlFvIooG9KWjOGRZuQvssn8BXN
92sJtYOssimeKC3BgfXJa5e2vgsdrmxsNdWMa87JPDf5ZPrF7jTIG/lVH4MMp2C2bXHJ1mZdClgv
sT43wEt6uU8A7cqxmxTIsqsJXVxtx5pyD6ZjGFyUrJqwABqiogfVq37OuiTCeYuFncsbOjHgI9Dx
BdR+j7PU5AnUXeyLNEvi7hXYcliBU8p7tIoqu4JzdTTmCGfZCzZ90AM7gFPefEFPEahPqJwHeYhS
W47XTRSu6t7hDvZ++nYARIIqWp9UHxqAlLsOksMZsREqRc7zJnIVDWRIgXMY0EGH2bifYxsiZUxE
GQiscZy4LTNDIzbEQcXpLlYgiNtKjR2DrBcxVS48cFKD38qb60IAD02zqaTTd2Aca7+oiS/ibSMm
tj6gXT2MCre2csrJtKBVugWRochFCq2s7Rj3osm4mwdv08RypMeFC7ST0DJKaSF12qXZygNN8nkc
g6WYuxQrCo9KsROMQvfb0aPRp1Gt4XLT6Wqodk1Ut+POGOuw59u1tBuCS1tB9l34NDMVqkQ7qZYm
Kkpp1+rZkzaIs1Vb6EbETvlfKfBvditiOusNaPY5slax7FoI7c1WH+MKXLiRqukROdch3KWAL1SH
tW5V9BSs1VJMobtbLB6IDqAtO5aRvZ0F0Ae4TJ36EULMB9JDrTBQDJuWQA9HC8rzaFvCRNyGDMLc
mSNN4O+9CJJmW9Q35HglJjDTwFn0LS1wb8lHN5ApPQYsmFWWBjYlhV1rV2+WYOpIDgeAg8QX3pPa
hGIxzS2IkZt4l1iKamdtIi12Yi2b9XsDZUGwCDrr0TtoPK4T6G7TpYLSoJ2DQzfHbQ8lOKXtNoGI
d3TnBWyGIu8wr+9dO4WgWBKO7RE2DLC4C4lxxdWpp/ssaENxHdLKxwR8Em3V5MAxBInZpARG2yi2
kegSL3PcNLbcWBM6kUHFIAm288ATGFgXxe8BjwmHHqQt/Q03sBLZABSHyv2YW39D1xr8QmpIo2+N
6r3XsoOnmK11rL18ScH8eSwlpNOLGZ78NRxPfwdCauxxN0q7kTYGa39cSoAEEiugvuF3PslSwuMl
i3oOqlwzLktw1ZZj/JkPEIq5SRYOQXOSNF16W8HBasiO4zrxHkqDqAvKhd10z6KYn2ClJPwqRtkA
oiRVe0cbL7Jvo4uXKktkxFihYKX9PfL4EeiRgJWGT9AQsTHlBMlxINtgGiAQbXEr48jwDKjMoMs9
lDMRpam2gSmcUGk+uLEOm1ym8IuyBM7QQw1p9wC0ylK+ULjNzwmXc7pH6NI3edOYOdqVazDfDOPU
3+tZam8H6z5A9DQ+7bOpmeZ4V8XM58WS1LzaJVqbGTap6uitrPxpuE1plMZbMo/r+intexm9tBUf
fiw4Iz/XyQN384xdCJ7ydanmvFvDxBRDCZqQnekBsbruxpjJXYjpp3fUX+lttJgQRlGM4YOvy/nF
OrG0u2mIIwRhHOmDIgFzEilaJLzarTRjW20btiDyoM6BfcsXXkzyNUndfOhcn7R5LIQhT20vHLkJ
xwXqUBpXCwfRsqEmr+oZOxz3ZnvquWTo2C50Azq+zJ/Hqt1GUkVD0fcqbbZx2A7iVle6lAXog5jZ
MFKTcu9DqUndDJacri0QaYVH1Qfh+jkEpH49AGyxks9B1XXDD74Oa/ckGjnEG8gdsHmHqCFgd3Bj
2vRnLyhmCbw8CdesXhfH7lgwIv6fG+7MY+1L80qgzBV8Xzpmw6PHuzj9plerZ7iFiE1z2tR+ukkr
zaOrePZxszYaAnC59vwZBMqtI2Ca8tqKRPde6vkviBwRobddJ9NNPbR+dwT56ujvaiCh5HapI+ZO
PJRjt/dHInqIpEEQAPF7S/rcQ99iDYoXx6Ib0qFfZe+CRQ+3ZkGgjgiSKrNdnZxHJBtYbCGIyEZZ
QI9OegdlKwf5Csv5V+e6bilMmALpPVqgKvOADcTcJrCSQVGGUUwfltb3TI67w87QgVXteB+PdbfB
FyCZmUKm5LZMBEl/Ii6j86aNG9rtPT8BZqabJ9I8LIhHZwQIS8kPU0NiKpE+WT27DcHVlz6HMKhC
ZoM5OWpJ3Ksg480avhvonvaHTnuBOygYIvSZe20q1iyO1DBB+7k1csq07Nb5vZ4JCJjCpTYPFoTg
Ly1xIXIafOEuG2jEf0y8TtQ+YpX/JOsoDXJv8kuwMpAVUbAeYUeQn48d8Ap4q6bQiz/FmwHs5ckX
04PS8dAYCs5L34Y82cXSC+CzlVUbfUkgBBtkBrF+XdSrz2OBJARwngPMSrtE3z3LJX1NXIcswTp1
I+Jg61CmGmWwiA3yKURnS6Po+kEX5YV61XlfIOYna1FqtCtBcWwfx6orOkGmfIgDCiqNwNy32rFd
koYfSVheyCSfE+f3xBDtq97sFwRZBXhI0c282H9Vlf7zbfmv6l3f/++s3PA//43v37RZe1Fxe/bt
/3zWCv/++/Q3//d3/v4X/7N717cv6n04/6W//Q3G/df7Fi/25W/fbFor7PppfO/Xh/dhbOyf42OG
p9/8/33xP97/HOXzat7/+cebHlt7Gq0Suv3jXy8dfvzzjxPg6T//Ovy/XjvN/59/5Pzlx/lvv78M
9p9/BNE/0FzP6ImFPk0jchpnfj+9QsJ/RDHOZBrEaFuj/gm/iTjOcvwRXoJGM0uSBGIEFDQnf/zH
oMfTS/E/IojusBQCgCnyKT5e+j+z+tuy/L9l+g+w7t9r0drhn38gG/H3rReHAFBHsY88KPETGobn
7SnYXmPUEXYFsMsRDgw6POvxSgXe53lOvkzReq8T+u5H6xEKt5t+6FB9iJMd74vAjv2tp8tdWsvg
bvU6BLm9LJ4RbuF1pbMZDeHXnf7KRshj1DOkGhBALj6uYNwgN7GHPCb84oPEjtyHIP4sYCRU1pc3
IBGQWQvFSeT6vAjDTs+wJUhbxW+w/nfrOtLCJSyjBNLpQa+Swg2JzCLOMLK+FoNlRx6V95GdxL6B
mzyqObqKzLwfZJrmM4TXc1PuY5B4bvrKIqaKWIYuiq6q4L2P8PRYqgkyOfGGCTdkKxwSpCfiB5BU
A0lTmStfERSPwniHyQNyCyFY0tW3acX9Te/Fz4qvcFcUyGprb7bFGC25A5ktYpC+WJTDF65mO39p
2UF4zU8Is7cW1INLu7eU/4AbButIkMWU83E27sfCkBSUnflRmlekq5asV3IuqKZf1Opekcv1VfMp
aeq3AfJuuQzxmJ0X3gUadUxcKw8INDeOyGqz0AXZyAEN7WWVlQAJJ7T5HoCtkWsJEYo2uG8Rb+SR
eEckc0hScZRxchQ9dzmSlxtRUfm5DvqMJ3jcC6RMVQg6ieT0jOIa5TRkHo1ug6zyvJe2jgpoyhzH
1HRHMI5OiNj4A7zpn9UC7P7qbUMiftKyFKCitF2BSsenfnVdppMp3sZLgxBCbqvY3rXR6eL1mldt
PYDqggkBa50tluFCa1eTCfSEIVmUiKxevCJh6qoMyVGt3ZAP68q21YjQMUEyV6zD80KWL3Zev7i5
+uoPhub1Mn4NZ9RjB9W+R6t4okKzvLLzkS9yi2PFc2Sj5mKu4XDJMPe6GTo5FEQKCGIOdYW8aYBj
dwuZxAyFtCfkEqeCztWts6h+DxKwn2ZB+6ui2znB3e4tSb9n03QXzd2XZODsMHnpAUnVbtvV+kAa
d7RI8eZI+/aZFtuBU4hwMPPF9jPiOvgs1QCeXyhLgGt8/q5TxD1dUF+PvGKIRzDbkD31Yf0TKR0o
k/ioGUyi+45leG0iaCAEdfwMB3M/yuW5mzyXNcL7MlDNtrZecbFzDws5zCngdOzHYtyt6diwJY4+
kCC5w9W7ZCYIrtvhOx2dyf0xfucGpCwTqAa4UT1cJ/9qbnFh8VI9cVa9ssUvJhBo5au+jfv0CY05
d1WFckFUBi6L2WvDyU1r4kclrcaJ6++i2GT1oN6rhs45r45IUd/V63jv8eWxmkFBD6ryY1WJDcQ5
b0UYFHw9WmSmdgTEnSaC+2utuh9t+iKT6dg7fddP1a0eoGQexu0TtfJuWdMCFaK+sIqO2Dj8GvmE
U2pguBuRIIQqtkZvN/s2x9tumeV+UWo/ncqUwcIONfc2IUoemeQIHVOsKmos/RXDvZm7oH6IDSFZ
EDQ3f37TJjdhFeQCLPeb01tbKIVn9dzTrFnZG6gI6symaPQZ4GlpxbfJ2D17sb7D+kMm5EZzfkDy
M1+gaTB49hOLS4JOAvNqKaIJeEc3gQXgWUKIitZBg6z7lSv5E0vWct+obTCJwhuDTdMF74mPTa+1
262M7+MA/ukk1N4PMQPk4bsdH05v7F9pS99nclI+TCLkQ6dH5Xd3pp6ewFnOIJ6O8xZy2LM6Gm/9
CsnVEhKsARmzJuVPfb8C11Pqz2sSX2t0MBWkG14r4V838Ilzh5KHnfi7mj300/J0QyOXW6HRiN4e
eOkfq1cXIs8vOZI2YYVzlCCF2JM3vYbXXjmGWTQkAYLB5ucQrsg/6vYJ3DdZ0AQmk1H8DT4nJ+O6
7TQ/lLZ7QIHrdtxMqoQJX4bdDFntzHXxWsT9nXXVW0pmFFUSd921gcxpwO5j4zdbTlSfi+mW9vSG
pcduiTNn2hsSi+81yl5dm3Jgu/JRJAjpDqNEnmhMoy4H6O8BYehzJ6AfS5drbsXP1Jfg5DBlpsx8
nCBXkTcoL4I9oB/kHeZWYljvJmHh9VJXAy5OpCrpYmtcZ+JpXgFlqt1U5423VcHwydH2qUbFKUcS
CsXPuUb5sV2vKQ+RawRNNGqOB+hroKUora6mSl/58fglxWmhwJA7VDRXpNWiyV63dd8WiI86gKL4
85Smc14GwRe3hvdunp+0Lx4M0lpZOqDCVa75SuetWoIvLXBOcJuPonyscSXsIm2iHcAO8PWTfZ+8
E44CLEPxGVTPVRZ5TOS6uYqR485UihQFYo4v1UK93PnoeZrl0zD3tmiqdihaHkA/ZzRPtdbXw1gD
Cj4gYGH7fo7v6Ixmu24KnxYaAxo4tq/9Iq4RzDU5QAo3NBBfOa9ukfssjE8w5TTc2OS9hcoMSlgC
NZvF5eCs6Q6e8/ZBjQJPPeciTsspi5rgu9LM28ZrhCagZLQD9ow3ZtX4NM5xuZ3mTuUEkgxQwUNR
YxBN9zwV0BIZclRnyV1Y+XsuHvwIEZEafRCRTsuQubXRwFKv/YZ5nFw5Rf2rpaqD7Tjbh3js5bH3
m9duMbhUATnOkL2LrpyhGQ7PenQV7lmlULKLIdWwTVz0lXgzgYlP38IW2Q3WrzPKpSrXvSN52SC/
WEbBZ+qRAIlZ+6jadupRf0ynvI5Nko+5h0oKJEbVnekqm4/R6m9IEx3Hyr+GrC4+KFwZ3W1FN75X
yORvau+7Ap3lhnqoqttFTkewFn6GIRY7V5Ybtip/r5Xoislb7+deVZlo5u2UsjfEp37R6+VxfYLM
k8gNkCWgNxq6LCLVle+LPQSQv7GOe3vrqaOUFfpY4U+g6mwyT+kGLCzzz1AP70OqchTh+z0+JduV
TfXUWP8hGXDgmw7qeIM/ZiVAo7uwWpDzmOurSPEHZsomQ6ztMofMZWGMc1suCHL7JKXbHuX1DL3k
hFHU55vHcn7g1AYI3p8m4/xcJxoFUQMVrHp4pvUynDxF1HH8E9oDfwqU4Qb5BbojEEaEH4szGseQ
eYIXOYshDyzzsnHkDyPtJA5clk7+Qy+xbRHPrnkp1LWXLBq5VYl6pxBQiKn2lqkHRLWbKHmMjL0N
kOjeVtq8mUTmcPmuNdc5oeXhtHJ6eZmT5GuPp45FFriTu4Po0BbUpP2+Ap9+77efotV9LnHpic7u
IxXedjEOQknuTNBEOBEo0SZL9DjMUIxqxHdThe9+FxVkuY/CeTNYmHmj1hy0/ytWtdxG81yMYoac
WHgM6ubr1AQ74AReV0ePMyf3CGTffMiI6bS6F+AXYCvKtev/Ium8lhpXtjD8RKpSVutWkuVsgwED
c6NiD4NybOWnP585NxQahmC51b3WnxbYPnj2re2VP8PSWac+vS16/+2WJq8qmd66ukj9thv+W0dv
6p3XKIcU4fYfS1d97osV4nldP6sOlj6LnFMR2RvVag75YhDt3ojd7xvQw/f2zfJF7u2WKGYGguf/
FLdXPJJBYY94jAoFBEuHnwJ1Ij7c5LRVaWW8bn20KhZj7UWlvFmdkMy5Un1el7qpuvpUyulHQdWy
i5sxmN3lR5lsclPKdzfSnEBxRmyJWnXTtKfMir9nd4/K+yeakirspuzstjFoxnAchvmqFRxkyRiS
Wuwj/I7gk00MdE72pNTpByn1JzVeAXPWapfEcIxm9p9hxvWmZvDCJrUt5pHwICjzUoVRv0QBZUdu
Jc6pMQAulXV9HS3tadGTzmus8WA+JE/F+A+/SLY3enzo0HooQAyPNos93XLXna0W17TPz1aXHpfI
DnOmbZOFtLdnqR1G1X2v5jzoNTFQy8kXBuxdFFsHFSs5DBL4Km9FZZAS984Wlz2vldjkjvXerrRc
PNvZw4V1yDs1FH17SX26w8uYQy7EuPDGxEYxUG+NIsUPosc+xPcd6fGr4U7fU6wfhG0+zZWZAUVN
/FGPJ+3RAzIRxM3XtznWThqMskLiXTfF/zRxt4mh8Ny2O+ps91SWAHER23AX5dsZdCzLvmPGpPEg
Ycyr8uLQN+5t7JiaIcvXOS4OSbsC7oRxk9+jcf1vSVcUQzQztKD/jaTme0O0loGIs2PG06OMEbVH
T6HiZvqXkuo+i+xDb6PAzMUhXznBmSxXeO24fFYJW0Ssaj9tkSdboVL61gQlOrbNAqaF1Tr1sDQ2
1s3mYpbra5NX/4xV1Hge3N9Iz24GGlwdaz+Pr3pZp0GbpzfXHZ/qSDsa4xj71tidlqE8QQ4yEVYe
Bhv10TwajBLXLX+UeUJOc/+auclGN1FBDy6VTSyiTdKbS2jKdBMljWcp9meuZIxDYauoOn9ssSaQ
R/ujUmcvMx5ie+qudq+RrSOPMlXfJ1Q4m1RJQzZiSt51PTh28i9X63Nsjl455Y6XQAUdcubFDKVl
7k1nevnuk6r2cqdrtm5xw1IgGHTICRg1Ux2Y+nUEwA/gIViqycIg5eVm9OpO1hZAoHhTh8tqqjvH
Nf8UVfovm63SW6Q90sAZOLTj/iOXMw3JYBytxWl9GNIQoZhvyoVZie69SQvEQlrpRY48yN54t3Jq
HMicNnomwgwYQs1vINFfkNMJF4kPj6AhbGGKYz49djOdwRW5OM9VB5dWdt+g66/Pk6b9m6tJARRl
/N5UH6lgjnI14g00fMcLjGYfdQc4fFlc7KQyGRs7G8iXDa/LpteRSgvnQHqq9c7YcO6grivUGwnb
BTR09pLMiusxRIAmZGmDRbNcTyssSPL2wviUV61WHjtbG1Z2/iIYguHNA8tC2M+mqP6u8sEqU4r4
dTRfq6Qsw0RY55LQQQ906qR07adaHumvZ/RfkdeIog90E5gkWVu/GunqXNWEPjTm26wPx9mCIawn
jaNLb8LR0ENRDfMFierHskQnmeX0pnr1Ytkcb+48/VcY+o6IFYstN/rTt1m6pWSiCF3nwQeyKCxt
ORCqWHqaNtkMVZ0PMBvIxBjoCCAUunr1ZK50cm36TiqtVwyr4Hlzf8BZvpVCyzjOX5W1+GacyX2K
4k3tNmE7rBrjfATYbxOH1QxJNdKtRVW7gP1WxWNf3cchmsl/0OAq9BTdMYVh5jX2+mSv+pUpHD0C
mITqI+W4pM02vIE9dp5WArMgJL1cb1BmTmnY9qeSevlUCfqAeuy/Vd3Mg0EzWgg5w0egQYgG+qLA
dNox1DPtZa3LOYDR+THsfdzN5SGJdh11RmiNqCntzutqRiCVZfGqyVpuUODVVv2vYyb4oZ1VNUiJ
8GpajhNIiEMdd9u4WJ1d1yHd6BXG+VphBk21yVAtmLp4hyOegjqSG7WyVF9MAHvusERbO6toTTtm
vTDZk+5FSgZvov57TTn40+hTb4x5N1ZtkFVKUExaHahMl0jU5qNcMsXLDONRciRfa1wEyGIJ2Ord
LQxsWLAZcItrBo9a8rNOVLofDLSgzt6i5D+LQ2QAzOGHWd3peWgoY8D4NaPf6ximW/bshsVbMvfh
Y9SupwGIxMhECk1vNpC8RPWtzseYmdFBrvWbW/YPmEP/qAr5J1fcy+JWb6VS36Z2fa+7e5VX7ynb
R05LT2M+sTUZyj8iQtKNmTOJU62yxjONQWGr1IotzNNPRlCrR2UWETJJ8sNsJse0nE8MqIw36yy+
0lzzzJjEa2nNtyxxVb/qSt9OlZCd8CWbolfCKzmgjPqPvDdNBoLXM/OVSIAyAFmkEF+ALbIpMGTP
+bqOamBW5n95XH0svUaUlWX3OCYV4fcOmaAcsA78TbRzERmy5GLQrmK6iXHtQxKArAcN+D7JaN87
2TPSrNGz1/aHuY5vapRwrs28cwyrWclKPatGedIpp2Yz/3bV24MubBj5iBT2So76tLXZuu1iuug9
FFtf2qvv5tVlGUUwuYCj1FqHZU4/p0W50DGtQauvp8Kw3l0TuYhuz9fOcP+BT32qDOCGbSkh1vUV
O7wpz0rOU5bBUW27YaJDZLq4Qfm0NNk/kX04KKbwhj+UOu1EG5NfawZ4l31d+1kZ7VGONEGS6B96
3Nwo49/k0Pnsp6/lIu4taQEJ+i0rbV8aXfxZxY7J1n9oIH5co0v8NoXOVe1rNyTXemyv6k9kyuKQ
6rHlWblY6Jt/3IQR0ZUtH7hn6Rt6/l/v6n9kMz/lrF0bwW1g28W215Vlm83Lh8lu7VlyeV466vfW
AmyL0h9G+aybyTGNfe20NyIsSU5IRZDOEUqyeaNEI+y2yczbqnoWC5n1g5uclMb2EU1eSmclm0+o
90EWl5qqOnZRoM5uqQbLekuVWgS9HD5odcytJrvD3KFeXcpndRn3uqtcUofKNoW0jvXPJcoAHuzK
DZQ+9mG8W2qv3u/W3valcHFI2eLYC9dkriuWdqvVv7WxXryZQYbXrOCFm1mwIuG4Ld36n6sIUC/t
IqOHdK0jyIoZ1Q+cMkKkI3fKtD4vw58sLneyG7sQnPwPw3u8dvkzKOVErxl9ydXOvNR07szEmb3C
Hm+NRTPjzOm7nqWKl0AVOghzQAXsbWadzHlOgymqSSWsmZPRU+hyLoxbvTfmoI7bJ9d8GqJjGY9v
lSH/m430uQdvQfWxmfJo3sZ6/JVW5uuUxZT0KxmTjrZpMNc7cfzXdMgT62iZkEK/4aYYvXjloDcA
p1S7PC1C1F5t1N+IzHrCQKurxt/bt92B7SH19bGTZK43/9ZR6IHWNb3HIgaxcY6qYJs1KAWKaXwy
dFmBIJ9V6wEVWvGn2UT7MXc4GAZq11p8jdnCy+qTY+EebKdxPTsre1/Gy1v0b0DHhFTE3M7MJnIZ
NLbpB0YK25QQRXoUhXvOGklq8Oj8VRtFeoZp1rTpnPakLHJOCpD2CGH2MN5kWj/rLXpACNKTiPuc
EJjoXDTj0yiykChld7PQSvrZSosupuE62v8G9Q8LQn2pjewwDwnC0lb7EwsHG904/8lGMv/NSVwK
e/FrBy0puamE8IxmkETWfdR599FB+32rc46aZeCSsRok7ro1LIPMp2TeCCjbRZGSViE6C62+5La6
J3yC5eLaoCQuUCz3zIjLbzdrA2SNh1yUA4spPteKERRr8v74Ijomj8AEnQHM65edvRup8aS0vRag
zj521fJC6f31QNGtOO89VUsM/uDmtbU/1Dj6a+R4ZvVV+2HAM3V7noLFlSeV1tEo9W9ys0EBTIQ6
qSN8WSyhlq50vpVxsSXoXzs/xr9Nu2KlLYId7gIts87T7ET+MNkF6AYWg2Y1DnD+KJfTbC8jJxRx
hdheZohQUM0F0Ro92NjnkdrCj4tlq7vm34W3uXU+26jLAqdk/m9Tx9fUq03VfRFOFuBu+WoI/d2V
GWKLHnDEyOb/Ik0wS1yBba/62DNs7RE8EyxJjtZ3to1NWvff7UrQOULP3GvM/5qVYVQR0UZgE8pu
nbNLq+EYI+p+W7jiO7o93iVrGYDx0LEGuer+VS2Gf7cyRlMT/W1s2fmWwTxYs/2xSF/1SWT+MQfb
8aIsOa9ZH2YuIRaG/a64BZPTi71qVxH5nAWncV2/ZVPhemjAhY9B9Cl93I8uGYZA1f8gM/lsOuMj
QZ3mkSude3j+3aBT1hsniopVL8xK06OhGzeA0zVTHDPaKueOqUhhmdCe9EWZeYpZhO6QukHrAZ2q
O91ILggajpGE1UTrh2C/eWUM+0FXiTGy1dw3amB1Q6TVti/bjTVMkpIsDkar/lHK+Uieb4Aes90U
ptwCNULzkUKOQHqvk4pNC95RFVTC15nL4ONuCMuHYkJv5YW2fw5LY2E4uclpmjp/rdKtd3JjVslN
QfVFGZQ9AO0ppK/c6w7CtDqPTULQz6SopPuuq0BIgPrjZoYMjFp9uz4up/pgrPXPMCOIrpb6xiyU
r7jDY0L8900KEQyosAb7YyqQXzDX3QikJp5KuNMDqqpAWK3Y2I37rBalDjbrJsDJgDK2k6vbFTw9
fh85GHylLv4mtOreONATDFpu7jWmuisdbYLIODGMVf3UFQDJOe2euj6q97F6rteY6Sk9NU3EFqdJ
S6VeLINcUnqKBk4tTxhMwtj5J1Oh3M6XP4LCb+vYBLmO3BPkiiSJGRYNlnx05XXqqbWd+HVTPCHV
Q8swhHrZ1J7VJMNmiTXYMPdnGmW0NSbYFQLm9r2hOlRSPPymmfoLSqWXeUoUX3alzUR55dK7qN6W
8kgWxjnO1FOGnFPo7oonJ7rNqh0fYrpotES82W1ymSc6AFkEkGLW1lWVjVksyT5tQL0nOcjQaM2N
oYUy7lqqip6l93CW8GdnoRXR/bMB71m0cpON1s2IVBHGRnyylwY8k1Ib4J0FB7LnSbPKLmvRCiYx
msKPerdgToz7Ebki0EsIRwMvkpc3HU00BqBwNuO/Ca4mz660IjCoV7yoLyuGkGaUskmWho6aXaB6
NqlZa5dVPuvD5D63pSWeCV4st0ZkcldIkkZz+tNJd72poIwH0lCPUz0/IwfbjvNin1GLxue+jlGo
K+9glB9ZMglPy52vLpmNQ/P4ULmDyZRYmu3C+jdoaxkueRcsncb+WYinPGk3UYyaj1FeZ7Wtae8q
zWVCkN4f67ke+IV8NhWOCGTef1E8xOWgH+puLnZmMtA3LaBdFoW4AlqQDWkyeYWJ1I1xF09IbbsI
jf6YcPIwfeyq5gvVqKH/WfI6eWL6S+sNuSjYeMo2VIG4szp/i8r8CdnQKTejux1Z+gb3GfCabmh4
OvX3ru/I6Si6/mAICEzBwTdGMKlDuWZnpbANHOGE6VaTRiJXunF1UJdxhqkU2XsZKx1c91J+jPnn
vJTBFJtQF3nqnOmnumMSq0RqKk+K0+1EonXbKhur/Rg7L5M9cbzRcG0cbVqvZsQOWrNzbVq3xFI8
IAqLypG898elyJDciSXBw8WBh4xyYdKVimDgceUYQ3/9/ayoqoWZiuUnoL0FJjiOtJ+0UjVlAc+9
vLmZPJp1l12HrPBKW18vIznEi0KU7Gw0qx8J18eCgB5rQKMg4og6W9DeJ+Yw0Oy7h9iQIQa1F/ht
hYcFy5mdAyqWHHqBbgSw0H9bWx/3ZuE4oaE30yaeHO4nyq5NWjXnvuhrz1CteVPE4kZSLjVOBMi7
qtWXWCczrNIo3Wt2tHFJ7j/ni9n5OgPEgkFfsKfAiRtuBwhIM0pkfQgzY25rMGlQmXoM+mJg528K
XvYgJg756asqiKOcUbZ6hC35meoQViXXi4HFhrnAC73CGFbL3NAlixdWcxLkLixBpNGjaHJQYSZZ
Trouv8dmao9NJxOfkvZFQE+bqaH83taOnt5HIb3l7XxWu8a5VpZRb4dIGYKe0qUqp46ZGtSTfVp5
xQh0rdiR64mkn/ZUwc4zY2fKeY0vCIsOaR2lz4jayquNNnp5oNrwhVdLGFDDDqfh0LVbNYspvfpx
P4z6uyHs6tZpG0fvtIuFeSKyaQDpGPtdmg7Jqxt/5uNK5qs11NDa87UVQFi5+yHlchawF6+1rL9K
k/3fSkjzKRGxvhPn3nuNhlFPb/I/EXrJY5m0SSj76l1JinfCxykBBxOdkWgUqBLO2BLLXteu8TZW
ER/XRRc/abgtFZk1p98rJdPjp1ZX4ZU0pQ2HxDIPvx8KIeOA9HUVJDqZ/aIdC38VSklJSJo/VG+2
Gcxc3SyDKjdF2ahbs3LcTUK3X8J3k5v/8EAqxomd8Cjr9dI/5srwGmp/bSYELyVusnGE9RIAMid3
KkDd3a+mlz/kvjMJk6oj6qYttNp4jmvjLrV83ajtdNCQim6Xpn2tcutnSlssU3b9PU7i3IFl3Nt6
+A+yWjlkNYzh2LknFKGbJJbyKID8cUYmG3fVTV8nljhEOH0kxwWpS269AfJPfsjILTw8GlpxczJ2
0WL9SaviHE/6WyfFjiHWBQDeo62U5SlXaVeLUvrz0ruBnSQY3wuj9F0UlRzW5Cg8VO9WmfpjR920
pmq8yXLA7mJITrrZ30Sa6ls3dR7ojvlWCfs/M1KfiwyIHxk8ggC93uCR+9velUb9jHvnjy4FMi+r
feLmAS/YOlUGTnKdDrReHO6+mmZhheIIPY61ofyGLHB7QhLTWnpzU10wfl70vDJCPWqnE4C29FWV
97osDuaadB+ukXqxWA7ImpBQOGl+zS+trZT+VHOAZ51f2NVGdad0RxLcRso08Ye+ROlZuPNWujag
a46Qg4cYwLaPvKpR4mM2U7tF70ulB00uTjJJ2ouYXicbPBBbJN88z75ku2VG2+OYwMSEMHT1y2q+
mkl/i7P5OluV7WlH9ukUGCyFtDbfUqmyxYv5sHTFUXFaEHAY5VTRo3O8lntkPNK32jEPOI/e8Gvs
0mrZJSVeG7Dql7U0UPRGSaivxktv6wW24A1x928Y/wIN8XZsj/o+sfJnacl3xrB8xrl+Bov31Ram
xC7Tco+ELfeJgMJ0Y2Xv9SieZ149Vhdtb3bzs9bL1zUSKP8z5bPsmFzYTeJj7rWvaqhfpn76gPR9
i+M9WIKyJfv2ZszC9VAb916mtQeos2Hr9LmJN+xDVWV360v5PiAZZQuAtzKMd2iQKSXodzKaKEgg
0g9S4T01jTk0O8s5QTXATBGeeGLAcrfT+zrbLHNEV6Wpc4B2Zn4aVPe/POJQUlSrO8WkdrJUUP2U
sh03wjouZevsXUOBBK0BsTFEAePyBmeW4hxsLf9Br/G3digMdYiR0ew20ora13GpUZ7NyY1fVKEO
zK2gkvXHg8smyXk+jiRSerZSAy5pyYfSLR+OjibFc/4O9fofec/dse7sfoshvAm1KkOiXIkPqRrt
Nqt1sVUc67MtRzB0rXZIHSpf1KUbTp1NQdrAwobxqLtbW+nTzUCk8Eap8m8Lm6cnNZVmQev92cRG
V+tAwlXUaNCvFKpTbiMUmM0PrWB7WiLZ3/j91ONJAu1rbnU7GX2DqtdHmr2xpR15BgWbbdXtdhqY
XB2pyXlop+0yyuM6zcujpou9oV22YwIpPdcWUgE7fxporWuQ7+7F0ZAdYk+5mev6PseWPI8Z23FS
WuiWdDU0K8U42mhgPdUBKG7deTdrwx1aIpzy6mFOpEgVDpLyaLgZytodphLLHvMuTklLCvFoPRa2
OuwLzqEsK+STkrq5N5p/yU4/VjOddYm3Hfi9PrPBU1xhZKdkqzCiamqAwVmTKGTAY2cvdUYtxMp4
xxv1wFGYsGpH68leO2hHTYYJFCbeP4szAMuVmczW+feDQuF0puai+Gbj2S3RExaQ9Jk8+/TG3GDj
2OTLR24Z6PaH6l2n/3O65O4aLsTJVF3yNjN36PkTXN9Fc277+DVVkUtpYxvv8q5SntB2/HNwbB5r
FYxPNa2KYQXKH4sSWxoW5Vo3HB/xoRNm2z2i4ck3bGnua2wk6JrWeBVhpnbeMtlnp/xUqnL0OnoL
b+lyuorGKDxiSMPRjuUBSf2BbKVLb037xJYfaJyijcKdGIYWLDW2qo2jSoDvHOipauBhy6bfgE1D
Oy/UNoPRPmcuTBMOl5y1fpk6mK+xro5lKdpN30Wci81dzM7PQ2q0rVz70Gd2Hw7M2ViiHF8gBodt
ogxhXKY7MnvofTruOwp9qjnUfVSRot5bqnGcutq5yvxdqY3AXie2OOVTRGw443KdCFdo3bUOZVGz
TFV51JTsNsT44NpSfFbmOATE0N5za2xCq2le3EK54p4o/daib3JcG3kD8A1RSqavETCJQZIJp4JW
VU/JQk7pI7fTSqVnOep33xqHYYxo+7UOp42uRL4chtdypmEXGV096hWOHFfYAedmBT2ZnXN0KFtQ
e9pz1KuBTLMuwAdaeoq03ot4bmg/K8+wClxrpvU3m+hL1YjAwkqc8sja64YabbMQJoCHw+77QE0Y
hogUV8TS8s1OoFM0yg1zsJIrD4gP0xGhlK4bfxLaH9daC5hhoJmsY1ePkjTZzuk4B+ida4331mEi
qvu3aPDxTRT5sJPVJ8wCZTqDmwLXREOEaH0398LYVBj0QLaPzZQEslCXQHVwCxd2WUGQlOZ+Gsv9
Eht5MOrON70LWcnGo4zom8qrsLJDIS1PSa/BtzbjdEhN9MPlNB5r9i7H8msL3NBpBuR3s4ksV19f
oTiDoSE6i2Q5A075kSekFB+pHMvN7FhvuUawQzrPNMhGtRnlFFOiOO01nYw3s41z8t2n8ZSVX5My
Qw+gYCraLt4yT/yJwTMjXmZHYe/lkcxN7Ygrsgu7RJNeUs/lk0Ll4SK02LMa4sARdnR3dO1kTKgg
igkNUKyKlyqrrENUW9p1WTPt6sxIBBl7FTDTk75k1NKjnGR6jCiRCNkeQ5kbzg4L7nNcy+Gc6su1
L5Qaf5D9Kmtt9aWzrP6kW+LgcPRgjG/Cvh/vyMd592q336wQyReOkmEDWshOUZAUpc3xs5p20WmE
NCsACs7E8PXkjZRbVVtMr1VkH7ROcxlKEIBFVbSwidq3XyAqzctXjRyDwqNuHw6uO7fbkXVOLflQ
xmtzfSgGO9t3KTKY1VkOdd6vh9/PLOzw//8s4RvEZImiQo1jAddaardVp8x8KjprfO0ilY2/6RSf
A4yl2CvDPW+BuOFV0zOgwXhv+oi+01meHGXO7vQNKxxXFCvTqxOJ8YrC5gBaHsgMUkmS6umpUrPP
4P9/q7Wc3typvOWyMLdkTx9JD/qsi6S+15TcD99kHwBuVneMB3boKMhs8TfGO7cy1ED28xiOxUJp
bqi93+NEPCDGycPB1NfQcNbpjl4+Cx4To7BNs0k8/klqbFg2HUQ5U34vUXpGivFOjPFGTYz/Omku
F+Jw23teoE9o01NTiuwsMdfc3cusFd7MgeMzuMnZ1Y6VobmCvVGylSGzPXt0XN7TshW09ovuax0P
q7IUd3Sz9pPZdedOKYq70s0LFI74EqkKLJodFzF/yxW1APzttF2Hsj63Q9Vw2e9EryTPpK7gr+Pl
Gd07IeDoFJK+vLumWe7NGVu23kBhEw0mziMjAOE4Sfn4/cVrXgBcNuCev7+5MHolgN08unYLXR6Z
+d12jIiCwmK/RsRzT12LXd8KsKn05GDMS6C7S/rkTtOutNsJvqJLz/Fijy9thXnPZaaxLMSzCS74
thCnX9F7bRlPbvoET8FI8odyrCD5TTltxBKXe4tolJvFCunnnsZjubbotS/4JZq3Nj6stclIO+Qw
q7q+9gbPhdshaK+t6WO1Bd25foDrGkIkE4AQI/xlNGLxSsfsR4kmQV9js62BtN4rpW2O6DQ5jPDJ
H9xqMDBeZj81Wco+wvsoqDVAvp69aK8B8ccl2yjddigNB/LCKKd7G7eE4wyzE65mSTqEDp1eL82+
oGsLlE6DFHHATsCCN/jk4k8xLGcbTfFarNuM0Oft0DbRW8Rz5K+V2++HxmS4pI7kLqMIpEpg8S0s
sxXFrMfAbLDe1frLgrIuvKHmfWzZ4cTg4s2nwsx7be8SYcQy9vKpq1CAmWpYW4a5cRvxygwU7Ap6
FozHbFyiyxhVKBInsCvM9vO+63WPU9p6cyKzDjON3/+AeFelxKVomu5ROGtG6ETXHKcWZ+Wise9n
ROnQ5aBnGjzXzSWSwDb2LKP4iipnvmPUbY+FkyX06fz/uqnKo62Vj/oX20itogQimeSfBm/nqcVU
XMqlyA+6qbY+M+b1N21kSWcqFj5tRhXtjP8a03COTJdwD5ZTPQy4WMb1cfnXabO5GRSt2Qwq83u6
FATpAWLo/aJslSnBPvG4jNap3BP9vHg5IVV1Vy/XHM68d5d1nySu6duPpzGJgTVIF0Ly9LjUxMit
IZabp6rguRHr8Nrp7jvx28TN6An10wDM0Nra28OlsnXF2GxmhAqES0k8+6Wst3PvFGRE5MxoTW1s
wrURYaLqjhHGmM1SMOYLtd9zVZtxqBp9F6pDwQRS5pnXq+Xyw7IhbBh0+aaAYm9AqKewacri2jXj
a53JdTNmr8OABm9ZqvJtdup4JwlACtpiKGhDs+wwODNnu/K18lpvPFEbjaSDgwlg6GuKHN/GNiqO
usXt/L0cZIxKlVvmMVld+gos1KHvWnFccMV6mG3jO3z9epCzLNHBc5kYjh6WQuwZqwCsINfhTckf
pgvyRfw+UbpD9siDrMVi7SkfLEbScjRY0BJbkTTaxn48ULItI4SWbOAYSPqr2si7Bc/uG31T7+Et
+zetSYcHpJfu8Of2b8rw4NIzRwndx6VTd2XIXIQ4/H27KzyvW0ofyNfHV5kw0OwUrWz+vxjappr2
xMjM/u9PNognOFid6j6cv/1bPPbFCfpIer8/ShkS9Wy2xvfvlTU7xbWKspffqzSp7CesnIf//0lq
sdwGXQa/V2bZyFeZXeIyU2dsXgfVjabX3y/h+wm6UtVvv1dlpO+jZoiefn+ko7W3QnOa6++VEPrf
rrON8+9V7CDzdDWtPv1+I2FGgm6cgL7fS0KnJh8D1EpJxIpfKdCCHNsBRyKvamzLZDOhstj+ftVc
WF3EidVQktzcoqndkJTilmaU/6wIEvtx5k4oH/lqV9TFnikobN2Pn4zfoj84mkj93588tbN5HEsB
LfL4auqqJWH5PWNaHt9b5iD+0Ri9/f5gk2HXT30ynH7/qyDz5JZFBoohFCDd8BgJyXy6lwZXVVPF
8xvZA7jE54dL56qMhn1FQaufHPYyL0fWQNqW+zw0nOtw5/SlyfJMDti5ofc+qqhpGXQ3a77TxgCW
Dns+Y17VV977ozYIBOQUljtsiubb/HiliDXKnabFUaDRaLArxSYqrnkG1Fu0IEKp+1aQa4N4EHJb
4vbG/DIOGxUPDsL5/xF1Xs1tK2ES/UWoGmAwCK8MYKYoiYovKMmykXPGr98D3a3dF5Wu7etAEhP6
6z6dRISTcXtZ6WNiONo9Hbv4yaYRl70meHGXLzCPZBOI5ygaD3FViFueO9e476IdiCXwMLlBKV8Y
9rgGw+epiP6m7PIgYniuETYlbqhW8geE/eb3xxQZpmUUcGitJWJkLFtcO7/bI1hmIRux7rN2fpkB
t/lW0e6k6Tf//RDHYAZj7ThssrZ0Vr9/wTjihOCY2keiu9YuVE23wYOuP7qkheis1u6/XyLzGoSJ
9vz7L3SCyWsD7PJjQwy/iTXqI1gpS84wm2zIv7WA8ZGa1N01CatEDMzPFZV6O1uEYjOHjo1A7kx7
N8vUXeIb9cjStdtp+T9aUkyHvlW4OxvOuctShjxnngHzxRjurfTFVmOHVyW7/f6ktBvAOlqJjWGC
PNCF6Qtu/2NbZaTKLKa2ecFqXJT/DB9JIbDleJ8j/TkfSOPDVt5bfgCKYoLOlxdS2xc8wnZMA5nU
TOYVptp1DcgQK2VkR2nfXRC/YgrcPxK1ZBy/7ApOoQWHtALmM7Z5d2/8LHioapMPy4M9zNOLKaV7
46N9RM+3L40aPoQ1dFcjnc+DTRQCaNmd++11SHlbOp0BYBDke1ZGPIki4jJfRY9z2v90bm5cxk7J
PfK3tc7FrK0KP+RC2SEFxQGgqYgcDuxBj74IPA+JGeIgYUBR+3p6D+Le9WIUgY1ZIedH4/Q1xjw5
jCwXeMQDVWmX1jHEdVRl8+hU5P8H7jdrEf3xOZQ9jyJKN4CD0t2Y41Vvxp0Q5jGEFOdp/au0sQjN
dqH2bVJsJkcX6xh6xz5a5miKLJUnoZVt28ad7kb+lRUOt7+5+6dJJE4f7spd1Bz4AveV7AbJIRkf
jILrBbjC5qnTfrDm2M91Z2EzVOGEjSLhPMWNPR+MU+FOw0Uq9zkt4FcwnU4OUPzClb78naSmGtRB
rtxW6QSb5d18xnABzmS4iqp6Jo4q7r9f6CWTbbSR9DXvf8d/ooxZhWKEnuUfESheDGd5EbVaem4V
WxtR3plM3GXZtWu3k2dw+JfUniFNVSwnXWYsW+0LirNFfMPeSxchMQiC9kDU7eCI3lkFQ8NhXeux
EoGqRvZyq7tPiJzdbXDZ8sv6ngdZwAWIlJQ1DW96pENXAW2xTxPs6hJ5RpkvldPLa9g5DH71hnQL
g/6gee9LmmOUQ5QppIj+mHXIR3aRlSczzCoyD5X23Ipc7BOCpuss9aISBxJaO5gVwi4bZ+o/nJII
TCaj7PT7yxXlWPjaxWsTbueudnduEQzPo5Z5GgfoXaCBRfPpuCIwMk5eLBM26NJ90JVGpng277Or
mffl2IQX9s5jLB4YDB/FFL93gPjGRA6YfXzrbgjD2YQO9fX4yuw7D2UOuEM96mn8Uajk3IBzvHGt
vyLbYERX8Rk66GnC9rtihPHpVm68txy7e+6MMyJEc+eYnzzR97SyFhuBYxr4EQjw1I5xdYWij8sW
/NGVdmvEW8FAC+9pi+5KieOVquX++vtdnuOhd4r6rTQQWhFucE6zanRMoahAmMhECWRXKCi/X2Ie
o+3Ud7esrN9i286uCbzRa/h/3xXceUuup4dmzC5m0WGw+f0V2fLLup54deJGT8nQbmuO0JyS+eFc
KpNZKZCtVWwIbROY+ENVZR7zLj1NBMrWY4d+NKIIXqs0REQq3FOC78or04DTOgSPwWF+HxGVjmci
Ja0vWThlfJbR0cEndkGmYqiK1LILo6haRdnQcHPOuRcsP+HiB/3vlwzLf2rIfv44JwzL+PG2ZdfO
O/yrdQ8BLOFSBlD1yJrzv9/9/hhW42wH/ukSzsVw/P2SEYrw2KQ+QxW8h1KvPMfVWwItCSKG8fsV
lFN7/P1Rt4e0Bn6K/+6xglnJF+e9wNNaTi3WlB5sv35sO/3Fqrrssy+LdsOIK0JXyYuXPhSHqeyT
R1kQneyzCdwkBDhXYXxqEU8249S0kFYonsAd121wOPpbNabwAYjkfA91+rdrIGnS3Fqwhfn6oa/Q
dM14Lj54szZOkbXfHAwVznxiugXnM69FaMBVyPnM4GJE5KFuHsE27S1ga7yTzim34vowzbhF09RT
A2muCTmvsib9uXTsE0IJMddadx+bEfqWNczhTYMReI5BQSHYOcN38gCpLPqsUPvAyWAQiTX9xIih
v42z+DfN+ZZB1V5P25sIpPWqh8xn8rkYn1zE9c4OnA0ee+6Lo2zXfOTndX0ljiYP5YB5kwsJPqgm
TOD5Bd9GDfnNYW7DmPZe9YyxWqeO99BpRw8QFfpcqTyD7fKryt4B/S2DO9t81WsL1eV9bqvuT51S
kpUmTvGQYbne2rFJZKAuk30yleY5NpA4GAF2a134ClBP8BTitz+ElRltzKw3vqX/KidG2k5kb6ra
YOKUon8TOik9rRo/RLm8e1N9YoW27tijvnSkO+7Ao3ZzpLTOVsvAoV+alrTKeJBjsJsCXnkZpkhL
vCoPwOkw/WFbcyy9+2A6/ob66v/VMOlMqmcNZ3K9HQyzf+fjqQ1+jObjTltXq/r3jo8C3pDeuibE
pO5Ktrtp+ZWpNWBEKrMFXoCfvMpndZIauUEZV2SLnKi4jJVhvlra15Sq8r1O+uhUM7ODWtut5py8
ZJcjAacJdFJ7bkeMM6b2bLOaY6YsPgInVl6D4r4DC5CeQkPnGIGLy0l8ZGPeSzNX2J8NNjmHEV7j
v4Vu3u/iaurOsw8JN2jBylFJc7GSOkV/GL9nH28Vo+MK2gSenGGC30iqjKSe+dTUAYfVpJYORSdT
tPKZ0UUpvDm7zbF9Y0VJuyKGxDNfx8r/ZnVPyWNS2cPCfolTe9o3GMta5GSk8pk7Ippv/SgDN/bm
pSqibnHPcCim3MvHcGFBAU7D0jjCGMRZargMIKzRwQ3FBK6mDgyj5r8okerMHcg6/343hsG/oe6C
HeF77PxhFq57pRaLlpUQex2IquqqACjpGWY4n5NObGNHEeDLdOk1OpoevqL4gv4GUCU/cW+ju8Iu
T2E/5mu/amzs85wX7Sk+/36xuJ9sa4rUVzmY4a0aNMViW8HjDBzxomSFYUXoJ123Xpxi6nZG4Fvn
HIvCuUOswneC262p/Ar38/fUOoTmanyBvNBnLbg7+NXWS/nRejDj8IT1OTz9fifKtPJKx//BQWru
LLv7mPKGIXsJNzgjxHWKDD08hbofntQgFmMdKWyD+cJJLF8Y2WWnSc/co8aNTgb5fz/y/z9XRdMX
be6RN0l+kcRucpxF/7/fqeLZIrN5LEYaoKvly6Rj4IuXwo9xluZeRJwDYUo1//3euN/svR07W3v5
k3xX7efY6DZmZ/zJBh1kKZpPZUv3YDdDsQoN/Bh2dKkj1O085yLBRY61UHOT4uRATztVLfnUJmZw
mpYMaKyxPtgBCBV3+SJsqz8JP8k2cZNmayNflcXsH0tXUmJoDPlFlRX3ozFMEbnYf6Zcfv3+Vw8t
+/T73f9/+f2x1EqvgyvCnTDWgD3EiZZK7aTA0cFExIMW1gnD2VZSNxhOZIUsld0JgbeAoKmpYszy
+0XH+rotTagoZjEfYUyi9HHYJ7DRrvK6MTZZbAwHSHPbhigrwBa5cee23mSqIUwax6ffF+/3HYqj
gP43hACz1IZbr4UBbUzO/KTFUPISoNE71i1Mq4ogezoV5Zupt0wQO2F/9Lb7xwEB+83b9oC8pt/w
3BIUkJPnAiMBClS9wqqG4zwZz11TyNPUdkfbmNXfPDf3kWM1/6TA9UK05Bjl8saoGwEcky1SuK69
z90sV0FTxF5FZN3rIgoqKg3AdFzG59BevGKyqJ4GGcVblL3uBqYz8vqazLJFSmUn5RBdSgkmho/5
p5HXwylDaztUyg7IorTJifmQvi/1yjjPEtuoYNB7FGVxNgjnQsmY8xtTzHSr+z54htnIN2WKOzGG
18I5caGmtn/SQW6dFFvPGDrmS7lyioTxOlIc4DuTdT6M5mMvSZxV9aPG7jkQm3ucCScYZgSMiPvX
EMPVSOck3uQI/PAZau05KFN9Q0aJ10SQRgT3wd2hUJdYZMUeVEbCElKOR0NpJAJ1DvHdYhWvWgPT
eO+3+1pIxyOvRbSghoroaCOHLJ0RZSnz/cxrHrWoenXdHyhC84qUAbFdpOYhj0f0A4gk297gX4++
qLa5SRxrEmmy123325/BLYFz9R916G+suiY0cP1iTsZ0KCz5kJROvcFr4DzB62j++66Z+2nVlP6p
bCfrnJIeJxzYbnQxiWthjBfQiTph4Qq2h//A3bdhiMYEOXTct0UsMaci5tiOwU8qGHw1Y5ubUZLf
G6H/RGq8GJbprrPywSU55xUNVvK0UKfWAN6xj20SY1ZMcxAni7ui1Yf9qPhJjXiXFM6Bp7/kapO4
2J0rDfV6MK/97L+Ddn+Mss9WVsoLO7PbNRxlWR6MVRRH4XIcrm6JEwowAgCyK+TXB2Xa97EtxFPq
iJW9gJLcIgJqmFjxlzut8m74tBzrxH1ZW426q6+NsXwuJw2LA1u0gl+4GjICV037HsSEt8Dn9buW
gQOfJtf+4rTBGiHiAbFk3M1DuRmacs84U25Nmf1NDf2z1g9xLsTWN3r7WHLsmyD8uaXN7L6qd6mN
/8X1u5EQksk6H87iDbHWa8MG+w7k5rsu70MWnjLkhD2T62YX8TEWpO3x2Ga2Gd7GikxkHGtbTvwJ
jX+X0nLHQ5kk2j7pTXvb16D5S0P7ZHfCVvGkged8wt+xAU0NSWTguiR9eQDL95RFxh9S5MbJgHBL
zgMrTDi3H36j83GI0ge70ot7SB6K2bX9p4zVn2FodpRxIVgMNj4ykbFm6VeyczGEelF6sCDWMmew
GWQg6mODRJNqpx+sStraXJJr+HZWkPMkJuR0vpQsk71dtbumKP4pJsit2k1uv6XhgLMaFx34/dRC
I8rVuf8zdGs/w6eqB9XTjM91x3SHpnPGD0B/NOZsNk0TmVEeaRpimDqVAEW1JYI+YTJxawnYS0+P
mj959gzyd7FyRG477VG5/jbOjxW7T84gTa8FObgqa7/1TEcFe6DLErzKuZ+L7gKAq17nBNGX/5HH
E8ALT7MIiAGIKPsGvV6th1SCpzDr7iHEPwU6bBVFpJb1YKQFouGl8hssKBNmw1U11a7nZ2G0mSIf
otpUiFVUcY0nRI57yCKvbrbTeZpb/WyJ0QMESgLSTChTKHFWki0y8KZF3/iHeXAKzjgByYWmz96K
0n4felFtgSeZiLztjl0i8lpyERg4q5eizICfhofUDGryJBzKS7tyuNtWzqVDVqoC52qnVxffzpWQ
mH2B+TVFU7J3IvzCAJf5m3ECsRo+vG3ny9XU5RYqhco3fQ+R4Jk6dBOakxWvw15nYlE7NzjxWBKl
pL9cd6+/X6gT6OUunGbzVAeDuQ78qN/ChSEmUSbpTmgpxng7MXa9ZbvrxoxPGekxJny6ff39knAU
0cemPVrZo1txzyEwybL73TmfFI1M7NkJvOeKmF3bq1MAPpocnWsBccjqpzJw8i1qz7fByf+1DJjF
V5uCYhDcFKcxgzxbDHCryRV+x8QNt0Od4CyOpjfRKbnVI86dgLhuKrLXYTm98fdmbRb8RcA0Aamq
7TNYNmYfFs0ZanRWZWO92k2E+u2+l4VmX2YeycEtr6PPsLlJiFWgv8b4eaGPuWJ0gSuQGhryeBNG
WN1tMX5peG7hIpZvWDZHzwDgkqbR5CkHbE5tbv0mczBOGG8Tve1Jr4Gt5srq5FF0sdz4gX+0H0Mt
WbJk7HoFDn7ySc/+KP6oSG+/C40/cPIdj4QYlOoqwgEFdRUaUQNr3zYfpJbkG82Eb+CCYrW0fXxk
/j2sGCbXD4OOJEx1Aj6XADs3NKaZnc78q4U+jLGw2EVj6OO/5v0czPLDStOaC7L41jXt2dXCH9GG
kgWP1L2Mkje7Kw5Gll3IsWrnTrQ4PTD/pPFJOa4ARG7gcM4duBPY8QzcJVQuWNc56/4hLdTkm+K/
QancHYsTl5vwh3+avk1bZswgSI3j7Bo/JWaEtVLiCRouQhVvL6BTzgsl4YdWQDcRVvMxgqngg7wR
faQdIlHwUE9Z9zI4oPtDPXhYMN8Wv0SIOX41URUmZ2DJnpp5NwftN47xfeNWbM+uVq+QA3Ivs1Is
nFH4OuoiOIWzOa36JvqehPjWUDbg3XBSkABr3GTjMpqhnCCLt23WLrUBZKdaHTAttlB2qHNf2OtA
+Y9xwHPDclGbBG1qaAErUhV4GTG7hHHlrELbgWw4acvAkDh5OO1gKaytWt7gCOA4M04sIRstkFgF
iG5Osd55tt/r+BXZHIuQ21qEWFK25sugBTc7ld/SjKeVUfY28qWW4LMqnjsteEnmhWCezQzgFMii
atYYNBovvlW9hVO7qifjX1hyXSOkv05n90syecG1nHyaIAkSPanvHYy+UBRPEHjuANn01aCbX2Qz
1dpwkKZKjT0ESVxWP6HGbC0caA/o8xG6efbYueBLpgy4eH3GzmAcyMfy154uokExHKLI2fpxYa1a
zcQ3DJpr4MoRpPDFHACW0g+NtZVxrp8PjKezlQGMfCWt9gs8Lo6rDOpqndNBHlicKlxG4PQS6U5F
oI/nJsGD7vlVeWGKEh4SP3u2MVUsv1eVHzojtr3nBDwVx1TI1pP7GXQE/tJaUFFrW3fbmpC/HN5g
1Ps/eH5ILLQTMlR9MhVGOKuMVlbI7UJL/I0lk2MYRGh0md2tc3c4N+orMcKj1SmK45rgLS3qd7op
yKO7NS77obnx6GwxJJnsbdF3YxBTopK837jqB8Z4uWomd1+GBTos73p9KboYKcfPH+ZQinWKnLsL
YhIheGEI/wB5bEheJ0NwcsYOBpjN0TBN/H2Ma2OfRVHGplctYP2B2PH4xZpjembvEABvvaaZOXCm
vb+OJTmoAqEoUfrZgMQgR9ZDPLZ5/ozpyoIT6L4yASxWEcfAPV3bn7pO8nmJi1lhd4knfG5NbLGW
cctiLeHQ4dS3CXRz0FjtR8KJOLfy5gFF7+4m/rWRzLfwEGyMqAlIpU2kqnL60uZZfwWisUS7hwcz
xchSag9OWP/jXKgYVB75lXIVV01OwjnYuEG7U7Pzo6uWv7xZftZdc84nXUfrzx86u0RB0dDYMZ9i
2GtpAsvtwisvTaH90SI7P4fGJe/QGKAm40n3ndtIK0ocMi5DyDxpRQMxpvwXVDDA+oTwdzO/DP5H
i8EaQwr7knKEYjbQE5rQbpMC7BxZNceo7K1BCSpNreNjbqMbYt/kDQWLVmwil5ovw8Zc12BNFpr/
7KTDi+ihTZKCbNY0f9R8QOxm7Shza/nVoRNUkui9jhHKHYGMDQYs74YjSrQNrfkHp+FLsjz/fpo9
lkLP1nZoXbSGB7vtm63WGRfeEZtlJ5u3lIytBiP9AjXwLp1DSIJSMNJpGsGdwlEIjAHbZeyD2C4x
GFCHBNrN3IooIPXVEBJG+GmKdEufV7ZiMrxGUKKbSQyzJ7Swxh9reVUg1yBQHlSgvY8uJkw3/uTO
EhICeIrKmebb6B9PDy9yRRI5Z6VwLLbJLjc/Awtm3uTAm6xPdagJOLP/LKt6EoKlkmQcjU+3LHTe
B3cAQY9nNKV5AyPqPcjbf8DbaYRhVyUfBmeg4R5ypHzhe+R82PgEAMkOI4C3t6C9dkqh2k4mIqr+
Kbv0cwC2tJprsaxUFOyQcEJ0Nr2Km4KQOZGQolabusGCGQodLNCIvK5haJpfeaXfp4Q/15hC1ofs
ZrgZdjEAJ5g81FtFNLXCVtUoJnZVqlXbflJPGDr/uH+VlrPIh5jkYzLvQ6MINCQezlLjULr2EXDF
OXDkJ9FXdwcpq9q6mQ3j0OhWdm1167Fy8RWYT4PbPWqAK9ZjAg7K5Lrij8++JUDRZjJZJ37wHZML
d3AMhKy8Q90iOQfNtxsmDE1Kzg1R0DebLvWf8T6BgCMhTHhq3TQJb5APpjBn9Wbyk6xHy+OTYpNg
aJlhJ9z/ckCJxJyIYePG08Z7IP7mAZdQ7Ssk+c5oCTJG2f5L7PwpCLsG3kS+LTPEilYDTiMOND48
RYY6q6B4oSTniUXJCENPkrPhpJYA67lzMCaw81R246sbT0cjazuOiNONVfacU9qiShbQIRZrI7Rv
MpuOYcY2YdQVvjAaWm15mGv1GNQ5AIVwE9g5o5THTmiEf1PYyI03B9w1xDSjKTHH9534GpoGP0vG
qRzpJTTyN8dlAWj07shiwmnR+oMJ5yrm5qHFRzEw7zOC7F+Le3YL3+huuhj/MXJ8m139xxrkYxvw
SMblJrAocdNnPndWC2MUBiHZ1Kec/Z7kw7ey5nfh80AEUiMKWm+KYeTQaZSrdprP6JRs5PBlfNjC
nsR0O8FcRygAIM0a15KPzVmZErzKlH6VPhN1SxxVWGGiajFVR16u97uwf5AqOgBk2bum/Zx+liHS
qK8GfZuHw41GQoJkLjiYUs/oLMs/OoPubbho/naW/PbSsBy4zZxeDWpsPKVx/K47kvncu1MO4LfU
LnaYmAnXOPkBqakC4gIrwwURlWLF2kfdM8Ut73HdcxurilMvWlqZSl4b3hhhljDdslzzOsZDVei+
Bl2tdhxdeJigDDWlVRw61xvd7r1qxmTPRpvitz91GK9WtQ1GROnvfdfv7QFSakngeZsY+dHC+7nJ
i5YbH7UnG1a4cW3Uw+sUadR2LXpAlIh94LcMEBNs+M08UBWU3BbCMFgNkiGxRvgwStqTHaptQY/u
Ft9BtKMLIzX8/hINhCbaD7vudxkZkX0y0BoJCclambZR7ac8wIxoiz82BPMtS52XJjCoIIwWbKeH
aXSA2gEZWgV+ecodSKHzmP840XLQwA9IXUlvr6ckex0MPCehkPXa7g/lklJqfJgcjQtKhJlcRgMH
0wBuygO2yhoUIFowIpN1H8YOKngyEB6H3IFdYN5SBMg3HNq3WhRneBXNa+Vr776TjBxQ8TtpzKY4
h2AACIO93gguYeHessCDKGZKO3JE58TG4IbB5NG8TnB9zrZWHAc3ZdWRPib+1iUiMtS4HrVW92or
Fxus5F5LWVrVmLhOZSrXY8Y6VirsMHGH07AL9xjeT34pYU+17DOhSG4S/25NPSZ215pJ/4JtDfFK
WJXakDSMLmKw+QSRsaJRq/80xhqIIAci3EzbyNV8BlKBxmyEIX9RvPsIyVC4XY7o5qMYgD5lLe5c
2xjfpAm7EaeIBiinzba27TKxieJLVxDpXijdanZR+rW2RUqh4kfjnBo07sZOoXzWjvYqOUdTqNA9
40UvzXJjsrtAtPDPwNSiDX155GNEqq/jHGINcBsQsspgxGmIzEslzFM/mK4UBpzSBBhINt1iINSH
AD8kHw8gREnxluEsx4qsAq7ntQWYED+ujlT1WDGHqzUaxoAepJ459sRlFcV3iqOWC8yiyxERyXbx
FBC7Z6/6wDuxc+fyoisKdxWzlk1hSHvhXwycTXjQnDjxeqVbHkZPnQx0nm+T0Qn2JOc4N2l/Bt+i
Tlq0mB51qqIW8d4Ub67rb8oGfKGD341x3oczVxDvluClADmujZAHInitlEiw+WQYKNAePhvmv8vo
BpWqBig2m7ds1tVGJvYnz7ObxOwq5JvkIIwt1yhDpruY3AfbkQ+BzjbfxECeKjN4lx0+82DXKyfn
3tdgml6KUADAIb863fDiB5xNgUcljh6sgyn3PabeOaNALk1Wa4tdz3ZKoqtfdyOFsPCODlPIEEuQ
k+O122rONIHIywjERfWlNYNpq4IZXGGB4aj2CcHaoDZwX5wsw/2bm1O4o8DjZ461sx3VHbuKcFYD
4hm4rMqbC/FDG+paLxyiIrBb0aawwakOIiPEkP4gU8ItuTOy9gARhNIEnm14TKPc2JZxTeMbr6JZ
Yc2CXgoPXvmvivQITaX11aCT4Kpr6sQFYlOjR53tMB+40xrSixI6+AipeYZKnqMhsFcDJEdqSKf7
LxVgasttoEXTzpoNT42g2luGQTTCpVBmizDfxLyOa2iFeC2s7tHiFVTdC/SZK51mEkQS/YBz6cRY
DZKjqjzX5N7YOuNy9P2rB0ROZaVT1MLge41rlNJWKtaWQwt5WhP5aptpWsVGlEmEEHJlU8Egr3Zp
q+xTqBMaLTEl4UAHAWklxvnRZzpxgCvwWLv0AaAxNBhhl3bDeIBB68MaoB/1lOnxlUhI/eqPWkf3
ZM9zwfB4k035qdQ4eBbBtxb5f2CanWRTjK/J9BbgniHIyJzCnTiHpxmAk4DuSK51IZNMfIHMY5zk
EBjxZcriR4bF6rntGCHImdIi098J1fbHaJq9aMhizwrSnxYaVlMX3d12oRdbFh0Jy3m6T+RzZAh8
4P3NnHEy4mziHjODTChJT1VK++FQcJpdwoI5px+Yz9Rjdlr15CwdoIZW/2mxfPexTWtC7vtHx7RX
ZWhMazlP2yqqum2hlv4CssaZjOGKgrZvpwgNOag+2GcuEmjsphnaq9ZlnhPS41Zn7NV0GSLTtcZI
JGEUaxUy0+GW6G86zf40pWVuAndst3nLIjDbEE4rOew57X26bgcbirAs/CH1gP2r3RSFG3Fazcx1
bdpYnvGQqTr/MU8zch7FO2a/w4R7FlTapTFujiwV84myVHQ/DfkHgXtDVZW5x0ABFhCBCKwmCcrZ
6LM1zTtPaZpt+i6sHrtmA7GCB7NRNcyJe1q4UKd90dC1k5CJHJB4Cjojq8LaJTzTnaXwNQz7PAoO
OBCsHRKrv6Y7zNLz9yg4G1XbHMwu+4eb4JtpzbPF/+TqEMGBOjKdnazXnnnp4jGY1mXV3mO6JlZh
UD34SvT7bJmTDMQ1pFs92nmgbWsRv/Q87byN2fMwnmdnLJcL3D4fF/tcjTE9ksOF2rvCm7ClOKZl
MlNhj0Thqzy7M9/ZDtZoTf7HUIQvsH2lp2jo4zoCXW+OsqMdYocoNbELeEEgdpK7AxPtgDxPtV0z
UCXlVtgnyQcTztNIvkCR7h5qGgcaUhcWSdnHcW4MhIWGRwxWFdnwFgJLAUm7yzbCraKjzhOyM0kY
QLB57iNqj6OWIJdQNvfHZK2JANMI5VxJjeO9C4ufUtTbirIymkc7FrEePZxzetETT0m07Vxjvlmk
zq1bQcEy0cwjWRKXGNgK8/E9TcAvceCnZmDTa8XelOVPxp4DbIZVfGEHlw8jxKtDkaYHZvZb5acP
zRBdfZTqVZwhv9NTtXDV9cswW88xxsTVOEN+yApYNkGD+Fl2zLgsNmGuOmJLOHhRBWxuHyCL+xbP
fj67DhJg8xAZmk0/WAM99DaX1adh0h6aEUJf5dVJxsmwjVhcVlqMVSLX8UHJfYFdb0lKQKtH/dKb
/DY6xncZQNOh5pGYHswP28+xT8nyEGc8UsB5criWkB96cOiagfRvdwAaRI4FUCj+LT0+ftf/m6G4
Y6mwSDK4KBKpads7PfOvroZ138nmbJtQDIo2hpAXz55d4zWLgn9FB/pWi/vTYKvMo9joPR2i7ySv
QLxXFLyIWDDxndgzM1ahKsg3ghN3idmGRdBJdrDZi+uYcRoazPRGOoehsaCKC2ZSWKJ/+jpTnHJh
AQxN/VUZGUmbvjtg2g29xEbYreYHlVT+1TIEX0KpjlHZPeo965hsrH1SRMne0PUDQF0wt1SObgr6
AXkfi68h1pkSDjW/N2Qr/t0SYTNLce1HMW6BOupfptk9TRobKvU29FLaBjeHNj3Nk2WjQ5hgyQFT
H3224kdVYgwPAhz0wM+KmQEkQxLCbNp309RqG4LCXheVcUu1/G8Kd+Ta1PU2MRc5M6o+hVG0nK7R
780Xyi31x1hFxmMXtdkFwvIZI0V+SGbNWuVBYr8EE83mOtJhSfezhVBfOeN40AeIHg6GV5qmVxEz
azazkflzPBIoQOR2yLgYpeyAyBQUGuLoehCFbR+7tj26cpN0tNY1PPbbeRC3Mu+/kDEp62Nb5RL8
AlQnX+eLVSYq39skaWF1sbeb7qc14jjhH/xXuF4opmTXC6ifKvF1z0jI5BuTTZir39cquY1WHZ5I
xhvJlznm+JfLEhmjTTzWuCNhcviELiPPOfih1M2rzeaIuflb9REGgb4/YbxhAkRaY0fRuVeGijlG
gc0q99NPrWPYmQfV1xTJd4dCcNw7OJBdO+yfdWXfOod4IJwlejJkcYwaQByLOeAU1i2iyfwY1+QV
eqxQ3Kn5Xce7XjEFpot0k4bGFxMlwVyBmhXDmuMdt5OH/2HvPHZjx9os+yqNf9xM0B0aoKsG4Y3C
SCE/ISTdK3p3yEP39L2orCr8mQUUUEBNGuhBJiB3FYoI8nxm77UlfuguMgYEPS4YZwZrU6bD1RJS
7AnEu/kKU0+gf3BHeY+/fJecasfm+CZjc+PMKSyRbm5QG9kLQ7nxruGoEzO5z/EBqvxjDsb6n44G
O8VfdEPld/v3bLC/xIn9PxQgZv6XAWKL31kYq/yfM8TmH/gzQ8z5w0bkQeaXyUbKMcW/J4iZfwjb
NhzfRyanG8Kw3P9IEBPGH0IXRI65wrN0ZJ/8Y/+WIGb7f9i+5fpEf5k4HXXf/u8kiBFSxjprDMti
TkVzdZ2dwhxcKUxPONi75py5rw/QciFxY8b/1u1kyOocmEIAc2uZR+45RXCGNPaRuuTgc5jiJ5P4
A8T+5330l4S5f44us/gL/vNvdgzPtD3dBpbwt98cEy7ZJ54tFnFPyLI9EU2lJY8iQlowfQMZ2NM7
UyGQnVraz0Fvvejd+KFsMmbZDi/8A0KlMAJdanTccvqra/WXY3P1VHjymrMy7Z1d9/uQIQEWAG7g
EeefxymXF2//9R9i+Pbfn0TD9G0T8YThIA/TLcHr+M9PohoR/0HGNhfTHA7B+bkpBsQByplekk4a
G1v5n13RgGRzO9In82nfOAWlT2m9hUP72ZvUvoP0Wfjik1u6rJV2VgCLrUMf17jDd9cqAI3wQ/h3
Ydb4WnzSyAhaWsQnRCw+mVK7H7C70lWTG2hQsmNsOb9D5kfAUZJgochdERIvIbOBeOMNTDaHlsE4
ze9750cAdQjp9cKPvuBEdUCgEhFg3pGN8BQU39arKO57vYC3CuedofSiVcD/QhOrOoeOSSY9Xb8t
OepzEMea/z3qlOzYBY8q6K+lox2ZlCfPsSXTi52oiwL02iK6GzP4KASKZUstnwBdujC2uF+Ck0By
739zue0pC1lz0wKu0tp/8Tv5VjNvO3DmX/sHtDbLvMmLFcpWQkIQwsJXIDWzy04uPuAWX8Q8mUUa
icknzGnkoRlkF8I/ac9Z47QkCbJFDee3fbCboJwyn0l9AlL7/mwNBVlTIYV76y0kDGRqLwaYDKLo
JFJ7C8EcNzZBAystSuYnYy9San3cPXf4LrWdH5fqHJqs8Wjlxq2dk5IkrIp4gkFf1EmK6cVU28Kc
gg3m9o0WVayJHGB/ZZK9jgqCQ2ULtEjsSSl2pscq/hQ1ehZUnTe/hkbuJlRzrmfC3+uXeuM2exky
fMlZJAkmsSFdtymtrVbqL31cNYxUHbCbDqY1NS+rZOftQbZM42ZjDX1yZzDZQG4ipwWO2KMl3Ynn
iNyShMKdEXzFiCVX7EkCl+pGbHS7dRYl1IOlDoOXjqmfHmkYoEN56b2flXcZ6nLc4W9jqL3TeSz1
zkZFm6CzxRe2q8Q3WQHeSmg4QTuEgNh4723Z4AiuttqgdrqWWmfLQtziFxMPoM2uirpEiSjZ2KA/
8YYQXhfjZ6f9m3Cws1e+4eI3GMoJBD/u+A3AZe0OrI1H3aZUvRBp9UrOrLFohr2TM5kFlOyHQQ8P
woWEwZJrZQyUaJWEKIWwkgz2dJc0MrqENUyUnArFHUtMTwa0jsk2DwEj8U6jkIqLmNEi53XLepAZ
rr5piwG1PvhGyKWeMA6eVG+plzRM6piekr/1QpoYi7Ah+xANPnpbIT7M8zvb8BmIuvpriEQ0Kgpj
qfe0e2VnHmWanmqTgUtvla+l4V7InwALJqC5wMXSF3mGIiEdxFeRMsJwavRmoHzeMt3C+HKcWqJj
Cl/mGOJvGMBLhIx6v0q8+s4tY7kknsBgcI2WrNRRUTeSNV/elTj2wKbB6duWjryVDrujFLFIQlLW
QpT2xiLMdUHu9US+HzSW+epIB8BmgUGUAwkDG/dYds4dOv1pYZAzudBZwy+UPkJsc8/KYoeEEuIW
5cHBLYLvKSQ2YbCNX1mFSjInbhomkmAGFrNrqDu5xQqVbQYk/wubHWk/WGIzBXkCB6XAAYNlkUSy
pUVVt/IzQDygBW8hmwHNCiEZFxI9MsraAKmYq4+3RsutvezGtVU0a94ZrEUD01sbxJ/pnt3uKy9+
BKzEur2ySB8N2lVTMk71vc/UMCR4CcN5wazuDr9Qbb5Xmhty+bXAYPJ2IK1CXZqw+rSs4C0AlXmv
hyNlpAgYCTmIx+C7ZNOL1SIqk4nOTE27B3jyqXmT+eA43kcEiHOZBE+xzQucux70Jq01N4xbNwYU
BakR6td2xUUrHEb/MLhbZ7jXbS1Z5a+my4bB89EwI45BIc9TVVU9r0rpYtVA/7JQU/raY4Y7ojpg
VmLcIzl7Ae9C9KP0jK1f7McSvwKTKS2yjzWObd5c9FC94T/nlsdrO5YfA6BURDI0PR0hWTm/507Z
VYkWAd1p4DKSMrwnZpTgc0WYAa9zPhLDeFZASOAKs5ExUI3CLU62pGCgUrKqg/REu6n14aGoXARN
sO1gnTFcQGWXlcGuy6o3iSMGC4B2J49AqYKNEdUktRf6k5vU342VXWBz7qcQ2YQLTQePFHrhkqnc
FLwxzrR2QlVim4JzV3hmNqmngfjzX5N5e9PH0w1XWbBHV0C+Pfo8OmSQFg37r7Kxps3AdcioqDyA
vU82lHVI99Sbb7hvSofA5kVsvjRAO6qVjP9Sgtns2kEKSS6dT9eXl907LeNAOmF0byLP3U5efDcG
prvWJ8QLCKxkftIi1kxSJQNtb/wy6GzhoqJuV1UfwGQnRyFFu9nl2YPeD8zIMcubnmQlo1mfMWnU
SRkeJWIQjq1O81hd0nNVbMiZ4hakyNgEvy2MPPGYWtrVEhsad9ie6HNJC9p41jXhFbRrj+ARVh8L
R9neokWXucoQ2m4MO9HA/AC9zpsRQpFlL1TDWwjLRLa2yqsYOvhdBpJty0FukNSwp13ts41wUxGL
DvnWc1+bwb0VI9ksTCiAdxRkaz1Tr/G3VOOK+GjeLrCOTYT1G4b2q9zrzkEPwK4GXFvOIMA0B7Xn
cCNpx6/UdCdGrpz3nG1nBubjKcawDQQv9bYkCLIBf51xtga+DhZ9pzps3kPduMqB+0rqRuepZFbi
m4xSq8T8CuMqPfCcoxUceD4sFZzNPLnTmn7PQl3bRLaBt4hdvxbQ+eMS5/zXSGbtew4Lrwep1JWK
rRHN5akLt6a5VWN/rj0lb/GsftJJcMCRQuFCP7vrA3+gVbcHho3uxREVNW4E9tRiAu+lkFIbdxV4
4aNp+TdNshnuo+q5KtHcci9D/dA+u8qDOxKIz95FZMwEyESWlLOq64f2y3CHYB2aI1TMWdVdIB9C
KfzOIN1lmQk1omdRhjN+DgXpqoe6QtPTN9Wa1EI0OdqHB5Wd5whD17TXQ3pOApEwZsfc7hlHPwiC
ndD7FVucLOf5wZheQATlgD1Nf+6EeVH+8CJxgO9qchSuMrYoZUCVrxMOLEoXYmf6WUQ+VuERTR/C
bpJGETvccLBPx6YIuu0YNU+NpQ8zo2LnY6LaAmhOCYby9jCaobiqTdDbxQoOq/SxmM46CemHG5I+
X0n9dG6yRvhH4SOEBm5jkOJmG0hfYjQMJ+4ktwRK12rAw4XeAJtGqzkbiu0X6FlqQ8wC54JRP7KL
r3aqGpKTg+x0NSI5OZr+r9Jj1OH6bECnPmK27tjqoA/KWksezaJZRZOkwqAR0WfuVeRtfIYRS9ew
SO6wyIYB6/zLZBr/NAbfTec02wK4I8mSKttRoaIoDU9jLdRhIrxOa51iZUuUatrQ7Ps2q1aPVLzG
I8f13uxi3mpiGO8wUcNSF9Ojsi3txXXI6HLt5hWGkLeSid9ARlcSVLpNsnHqyJVLrRclAa2UWGop
7BTUBh4zWPgpfvFWAJZnr/HSRol/jqcWrSu/LfDDT19NI/rQ+isRCakcFqF3Ibk9b1Dofqd1116z
1K+PWormIDXvOe/I02yqZYkqdkn+YLImrBIvXOg4Swb6Z6J3hhnelB0NH22gpkdENZUoJ4KhX7L3
OupI5Kj7ypG5W/2BnXmkw1PePiuJr8F1dkOvdKrMctyEQrL4V960hESwCDAy04+R/KQRGMDR5PZb
Bq1TjBIXwwRZB7F1m1i2n+DDHxLDfC89c0OISYxpmnVUZBGtF9OC72qNAeqQYeO2Ef9rk1eRLGl+
jUSKLKskVBDevVfL5u7E0F1RzyOyLaMjTR4xvqe8TV5FIMSxyOKdaTWUqbqer2yNou7nf85o95te
EIYY9MpZ9rpz7dhrbVugcD3GB7sZy5MzvNltM67dEHBqHO98vXzKRpg/udN6R+HEKU3ItO1G4xXK
5rhJAzKGp0l7lFVtMgETm9QfSfch1qZSCaThxs7vR2OmoocD4nh+TwkyDNgZZ0GvUyZ5CfLTtJT1
mYC9p6EMnYexlE9N4RwwS30NSBj3rnYXFqQeM8b+wlbDbhzdGtgm6OUZjC7u8jLkrthdmEH/0nzB
Bq0mz1JNsX/oeglienJfMdMXmwp/7srp5ctQxZecFmCpU2PO6qlECRImWcBim4EnAkjRJOiGTysf
KmK5rZh90ThG3NIwFJaBfy1lhCs8xkSvTCzyCjwdXm592+jTmwqibzx7gGz6+Dd9HOJIFNiLUjb+
OuuGOwTLHjotFu8Q6wSgQgxn2VCz+LWrM3bHWcMRdBvVDgYF5aSOqed2Ww3G0T5SXProSMguC6tj
CsH/VR+ieutqMC07y5L7NmJf1MVpvoeyBcAN4D4xLqo9sgKI1tUknWVtdnINg4SCOuiAwhElHnI3
/nFeOWlDgYSJJe0sXB50JrLtKaVGgFFBWJ5F172gvLuaXJNo9qJrF4Lr7XMqe93pNsQW0MC28qz5
SKZrQsfc8NOASEAcBXHGwbqz/RdjjL9sUtR2pWFvptF9VpiT9/VXXdUc2NqoI9uDrexDy8W3fdX8
EvxrjqV1IqTbT/Em9LVLxAzajxYQQN3tM53l6liwzlKAT8ik3RQYtgg+ezVVRMXXPVp2414o8WKH
fDI1anLZEufsIw3HRm9dHa/4aJm/YvpEs2d7hnlLu32vl3CNIBz07rhgY3Bu9ehVtO1cshl3Psq3
vo109DDZnV27v6xZ7GrlVB5IiqEdGmJc25V+CLsJnaXLlijqdMBwjrUqYyKEy3i0tk7jPxoiDY8i
rhDig+JZFomzbJlYbzl/QlzM2THPElYNBRVDHFf7oCjUW45/nYOo84qbwZHl1NE1HfpbF/VrW3Fm
R3I2BjkEK8DbWuT5yrJUtDRd0Ey98ep1uNSteqLN8lgzElqxmHgzLCoYRFstC14LMK2nqSe6VCM7
pGLuzWwGjoSBb25yNecYxKuWG+kuKbPfIcLIyI7obWQ9J6DPo2Wy6rbtaPMMVXKnXEpJCmiY9S1b
da+4pPXA8ZAGjAOMU9AESKfMW22YsOzM5FsE2qMxpDSj8zWHtFjjUiX7J97rTaSzTA5dRP5+dajr
5Cxr2VzQt+z0KU1pn3W1UkYXPkUZgAgMQv7CjEpvqYfS2Q5Baz6g/NpBChHHmjzfuq/sh8Ryur3I
NYM2AwmDzNRjGXfhYzW00Hc3su7V1ZOa2PNkEZGRYwmc2qk5/nxTSU+PUkQlrFoNorrY55+botl2
hkkAFnDl0OgbRAA5fC747a7r+dc0zJmuJ6m3rlr3kRWVf1SsuvUGbySbI3/f4GrEM/OsYkiUf/4v
sJ9BXBG6gVjQZGXiWcQpY14+Fn3vXSaTcKnBBFWfdca29HXcfZZNxHVX/+5TG7aOG9IjC7STXv2Q
xC5KI4LclpE3PPpoVEo1rk38LsQFxCfKF7yOWvlaWVz8AsAp2oRGXoayvRsTPOD+QONNmjVr0zen
b08Cpx5+l85ZTQbHeBqzXqTeKY8MRMxFUgmaZPz3eibP05AUcMsWYVpfW+mwl4uexND0iKcUW+IW
M9dkXdWE3VaG+kNTHJMK+WXg2r/SCpBRDqvegh+oM9MrgRQiKBlAFpPeWIRTupI2RUwwVxIfbsAu
Zr7CwUzuxIgAAVUQvWVbg31vaMiCctqEBgA8r6nidRjzDKEm2xgE2G5tv8fY6VSzqEZbTcwJs3mb
bmdxAHCdswtLBPm4MAmXfedqyAIIuLQLFBNC3/mzupQ96iHPaF/tSqLnDsY3NLYYVDBELlwT9o4+
fvKVahn3SKswK69NIFRQlLlE4lx9aiNlAoqmejHlj9Boyd0qhLlw61Qte/Dca4fsmIVmCAHtBHjg
8MGcnwuP2qTCObnxTfkguvrLNhDitcpexwAS93KsvxpKX4ml4igHnTW7xhq47NGREYbZBMXOknRu
rC1zEu2mTQpsadUI81dRfRT82rPrABDKC0QbZOmA8ppovph5XLMwOTDg1DcBjm1uzmGb+cu6J0Dn
aOCWXMVMkkwdcIviMrZ580hDx04WM3uwDP1DKn+ZZSk5FHaA8a5gyoUujexH9mmVuvgW+pZMx0EW
qPgaTeMJYWTDu2wUWzwPqwbeOBZq69kb/G+QS5/F0iKuNLFQ9jJAfu8Hco76yjCX0cjdECZLkhOL
FxXDiNeCJxnPPMPdKsfz1qn7kgEcOnj7UOXwyerE806p0e6qgZAIf1aOo7qN0W50EA4qeoUsqXYt
CfU9oJg1ESvIrJwUFeEsyNOTkjeXCRMxoXYwCpoY94IMflX5OUhjDSGyXdd3nuNQ0yvtMJRPY4TE
xZ14opnDr9iZIqxtMEEK7cFrA7aShbsEafCj+Eu2Tddu28lWd5HVrYl+1ykS630SdwMCgOAOwa63
dHvwrSAP2+Q5L+n9hqaWGyfuyWa4Qz/HQCbcEWIRoxvOHzq3BKWehgff8bojrJ52GD77fo5ESEb4
oBBerTQfd5Zt7PTefneYjWWR4AYWpg82zEe09jWKB6vDOgBov8t4vFVjTDQl4aPCoKhVn9HAXcGH
i++GPVGkKPDTbIIvDd11O7+QSEuBjPuweaMnkrFLdFkumJomW1JIJrkgaL1dRz7pSmZUbGXjvFS5
v5rshpISfsI2y+6QgMUlwXxMepeZTE99Ktd94Hr7kkTlDHje3hk0LmwrR/QWHR0odyuDm05SX9w2
u9VxA5hrSu/JwcvuCeQ8a+j2wlZ8GbU6J0lxbdoUpJ4Lc9/fxCFYxdJWuyCdTigJtFNZ/DJbMW49
QQKFOeFhI26B9seFqmbQ/1vEInEjVkuBinxdmBirGkbQyzFE7UrF6LZoCcHdfPZNE27iQH0pI8e/
anIXmK1xND+c6Dbp4E537Scwpa6VustU6+t5XrfyB95bZcJ4KB3AcBZN6Gydmk1Al7noWkKiU7Qc
pegoId4YAhcjF0brwQ2ycOyi2AWH2jCKgbAhnGpXYVMHqkbNXToOtLycRM7cc5APmBSDOiC0xY+d
FPkdCZPVEoEsClCpELchkLLtk1PTAkKsngNT2xQYEjtvKxCLqitBqw2tfedTCCYZXv4CrAeZO58x
ARkbDroXvywJKepRIhRRMS67rkBLXIhtXRmcaykvj69/CrUic4PgpOkMQHeXTnpxB4jMZsyoHqQ1
JUufk0kipIxpZHULIXFS2N8S3q0Wp/GW9z7DppCjAZuZSQ6AtzcmGtQcwISYEzbB7a+ammm6aysC
g8Lx5rrjWgU4usMmfhgnYJ4s+Lg15pO11u1y5zIOANY1YLNNfRxYXXfKw+alIKKcIpKXjyB7drfG
cqx3UnOnJWYnVizCYURiGDOpMuF2ri5jJc9VNUSkZE5vjpl/W40PE5g9jgOo13BpDkw/WExYonHq
dS9+bzyrqFqz8xHbPpYXjFc4OtuXMWWROE4yXJJjf4vD4ZER0s5R7t5gyUEeGZZK0vbmLFRCqyPz
Ri7AU6rEHOb6C/x9sxrHqN+mQr8mc3NRNqrfWPqzMWFMGFCn+GQtwafG8dhUWM5pk8OUhLLG0g6h
Jt8NF7hrDMQVWbS5puKhxgTTvmnd0Th5y3BD59QDxY2BntolTsv2daqMEZeQvg8mgXSt0N8C1FJ3
ik+YLi/DSM9NQmm9qM32CmovWqBWT9e2mXxKAnJWBpSQlc2IeDRPqYBhbSXYaxKspZ6L3a/rmG86
8YjEqNbeCXdD2me2B6JdR70FTApZvU+oy6vUdbbC7T8dF2o50PdFawNsKUSoKC8iWKYIsYJibWFi
lgTdXAhs3Vk9vzofwrOWdqxbyKpa5qkNYEF/TBPuijaD8JzsZs5C0FnecAlb9iJEY8ijNyKvjksu
MGvmO8TM7RaqSlecqcyHuG5Zb7mIQLDQ1ohpUI/iWWPOw/GSMYxdR1Xy3A3TuZoiZ1Ol4SsAR//i
FlCsO8F6MUyQfZOmtmZkTeWD6Bjj32MyVg+JNMFzuOVDEUcPcUetb4IP85PpEeG5gUugYD/ROZ+B
jUeUuQgPonwqk4E0JZ70Fefpd+G41zGghUPOxhNFZ9+HNCARdDtIZR4OOAeyforDEmHUfTVa68Cn
3RhKp8XNgja5Ke/annFwz/5tIbIq3ZAHuPJ9QjoQdtcwdnPjMFJdJCEXTDRTKqW0Ps26fuqNebZQ
xLDWnIE3VO4cJoiugx8cpjGxdiwWrhHqXLD89HaEKq/yMIMNozpzJ/wSoGR81MNmp2PcXcCxwrVe
w/Du5dpyGcfBAYmn0dtKOMdwiQFdw+JO0ebsgji7MdDCM7AWerbKyaxblZqJ0TCAxNIGpFCIaOu4
AzDs4onUXBKlA8yIAfGUegL9iwB4CuxdPowPrPJwQHnqvitZxLXxkyBcRy+pNWYVE8V2wiAUMG2V
BelqshJvVZ0CYot3tTXhVNVQNnRKn8gZIJ5VBzTmhd9Knf2SvyCJJhO9K1OlOhjIjXVxFeBUqerM
Po1mVm5HqXswZOQvN5MA5hE1qNbihfXKBwjPutdeTdVB9Sv6F30i7Ep2YsnZ0y+Gk8z7WUfdQ54W
AdNr914Rr8QoUP4qTfMRVefCA+22TEfntR65oRFhvp6IhQSf6gGdy6gZ8B+jE0yT52wCHlAA3VsM
skRWBj4yYNW+iYf6wGieSQlnO8aQNsM2igw2BKWzcIW1dwcHc6abEqSZGOfM0C7+6yaFEYSYWQXr
IWZz6qZc93RU47L2sQu0TfPs5eq3nvCAUoXYQG+HdzILbkjnWZv6Knixp3l0Y1CSad6DXUbxeQBr
6QwsW+kVkVZJI91IwEeLuCpe76eQcKm2I1QEfduzXvbWcoqR9EKbQlVQb4TUnroGc6ldiW6tS1fu
/bB6aIf2Ql7bRz2f2v9fXgWHoB3ZkP7+l398lQpVxfjwO4zL4q9qKeefZDerj/bjf/3++bnzR87P
3cr8I4s//tNP/CmwQi1lGxYeUse0OYpdA4FO/7tp/+Uftv6HT2qA6Vlw6eYvmf8hsTIMvgQby3dN
y9Q5sHkA/yax0ow/YFDoQtd1Dzipp6PM+tf/8xdpU/O3j/8idcKC9hexk4cb2dR1R/i24Xk6m42/
iZ2IYzQ8buURaRwuWVFkCS/BUlfvXYj2ANeOd9GR9F5EGxB+OH+BR01lHZREYmF6u/dVzs/OXxCF
PhMdIJFIqt4Ht5NPqnWq94rlSF2TwUxipsYIqPee6gB4H9S+N8eoUUCmfbEDEBm8kXOe2Ub/hj/W
3FW15a9/Pp2G4545y3QzMOWyyodlz2x6a6PufGp0jWToIvjSRu2CABcBw1BizJGVYGPBkBq7SQCc
u9h0/Wi/FY1hr0mRWxU1bTMwhvRBR79xl8qSBS6upXQs3osYspIoIkI3xgBLW+siBPdhE9CPN8tG
H50LxGnG8mjVN0KzGnD/wY0uL/kl6uTR9ok7zfjTD1M/25YbjcWwDxmVyjPe4m3mRh5P+VvX6wdX
ZebK8o30ZBXDESaE9ZUQqcMtNmxvITGnO9m34S7BlXwzOtbetpeaX1UUnkGCVy+ajDEi1CjNMDU2
185CyGoRU6Ic99OTX7Ts/W+qDLQesRU9uR2crNgrjKOrpgjgg5uvO+yLz14xvfx8b0iwlmEG/Yfw
gLwA3++vKWoCEDRWu+usIb6XozpTGJrYTsfwgGxr2JO7hZfPa7M1TGZAxkkwPk+FgV0lDgMkUfmz
x5V39BnTAAsPzHudYMf1hPLoMhDBstFoek/FoNnbGErWndmlc7a4Px4c2U2Hnw9/vjBmIIkmRFPY
ikhVK3rPvpADgbECZf89SmfsSIkmbg27zOXAAPCZJczs3PHkq+jxjuKvdXTRv8hY1znASKF0KuGs
iwyyAhBbYzflU3qINTu/axA+Y/5RzRXfBxY8nqonXltzgfDQfM8a976vSu870F64xGfyQmfBhnDc
LzW63/3ohK9dAooMARCLCcINmJqvS9CP5951rC0CB3DCA4IxNnnJXiP97q6CmLqhm6fOgskEZaCT
N9Ty3dJEePXS9iF58N5Yf3S+fEjGxPnda9kK5uk8ULLuMjOm4iC8+mCKvvvC7fmrJ373jak/a3IV
50+mLJiBy3K8N7raB7uT1+dBhdrWyrV14/B2Lgf2Q0yL2vuawLMl5H/zGS4DWhuRWp++RBwIZ3JW
G+/cUmCac1L2aUHov9cjA9BK9+KnNKspXAYrvMY0flsKTvM44ao4QMlNdtJSLslRpGzBAozO+pA+
iWSkjG9E/cUC/ZClJsRI6aYbhpI1Dt35HZfCDerqmu/QydnUeqIuZIPREg0zf5rmrEqv8g6pUeU4
MJ36rHBwrYtelA9Rxl3ASpFpOhVijBRN+kdpWWejIsZ1UbSvTZoF0YJqcR21jgDoEfcYfv3PLKnd
lz6EVFX3VnZvalm4NcpAPxZJz/akCcotQ3zrGtjM7C2cvC/YHr/b0Ip+kyaGWs9FIDYV3h7mrf+B
xI5Q67zWH4mV4SoRsjuD0IHU7NXlqrbBd9mAJK6Oja5Iitr9aqoR257ff/SuVa8SUY8nI1H2HVeK
vQoMo373DSJjJ9f5EjkMBccanPtRZHhAAjA2nVlFT15lvOt1r8PBn8FB0gXsNEbhfdMkHttP6FNI
9cf3SdIhMAwJ78Okc095TePyty8YhXD//IlET6c/f8KsyreWveChnMkDXSU/YwK03gw3VOswTL2d
BTzvzUHKVjKgeRFWxB1AR2mqlJu+kTEBlWUMxpNm2NUjga/7n8+zW622AeTPzc+/NozDyQ8/Chqu
M3wV+1ZgaFvNC+UNZBr7xrbZv7ND6+3ni+b8HVU53nld7J9/vgHqfb02Wt4oGk77ka3yK1HNJDYO
nrjgNy4fRrflPz4/SKUjI+nq7c+H1iDv2jBVNxEMaj8I/9nXseXnnGEvAmoIFwqqiyqQkIRTjsBK
meWFKVj6VJUJM0Vv3rnQpzIE4ScqFwaLQ1Oz//mwt/ydGPTulsjBvNpD9fLzadVXwTZtWWH9fJgn
CmtR1uewc2v7pXz++W0tqbDrpOCNmhU5a75Qs99VjTKgbbUHejv/CFQZ4/f8+TyrrqnlFI+u8ldd
IN011Gz/xPQadT7JW1cxcxFtW9MfpGsEtPB69TRECr2YmbCTDdO3UL/o3K5+6Tl6IbSb4mrnhdhH
QwPlfSirp9Zr39VgNW91OD68RuPQPiv6jgdc3NvEluqZzSoOaL+5L0dxFJiUD6k2GFemTymWPxh3
mQ4wJ1FD+IzJZ2A2khkXP++0bcy9gW/2euSHku1ibtKQ0IagyCrjtySJn1E2KBQjw/TY6ldL05Pf
VccNiyFk+lR4Zb/WyVg59aAiDkTnMAGjG733TDo40QX5R5Pbu8kS3XcMic8c4uhDEyz3VI0JV4aC
KQHW9qWqHPGYkFUAL6ITz6qyjXkx4b6iS8sWXaeHH7UlXmmgq6/Iq89RMzabEqv6MU47RrDO8N51
6HGr+ZgPrSo6CRKcV5PjN+/e6KwaOvivqOcVtfqhwhiiHdr5CGjY7hxJKhn2oxy0fY7071g34NxC
8tZOve8bG5j69mW0GMED4cofytFMGS2HLltL1k1F1xov2c/Jwcv7jqX6VdiV9xXDm0SeUTIo67Ct
WGgCaIPXsg5B+EwcqKaJ/CUcbaQ0SBG0MvZ+1yI/aHXb/K6lOMrOd3+ZajqxJG1+IT64FCb/7pgO
pMywPx1z/YYZHBKkoz0p320/Ha17Hbs8+OiS+GM0xu4D6/RXDnP+I0mmbyNthne6NdQNgxm/F3NH
Rnb7dKzGmNX5AACRxq298z0xXgIsLwQ8TcNn7et74Uj5wo0o2RomFZujDJJOreJiCmZYkEGim1kT
jqL7bfmS2kxIzImHEcf62cpsZoVzUh0ePVzFmsRpNJ+sVWPe3FyJ96Si6h0Z2D3bRe3TFVbJA447
ex06bUs0bBIxumeeGVAFpW7THBhOBbuUYNW7KKMrzytfXHRie5itOxpDPt7tnF0hoa7TQW9QGloJ
ht9B3udhH/9SqSJ/s2rkA3fcaqlSbDNRL7BS22n3AlWz552faAcrG7sX3csPoICNBxSX3oO08WHP
3yVTlR6bmS368+HM8ljrirLs50PeH+jF66E+/3xYBQy+KJkhGGrnogAtRrmwb7Sqm0PBEfV3LSp3
p5OvQyTfXDGaVyan44NlJuefT0fOkO+qChegTV3y6htRQx+ejgddZWeYH8GpljW20jHT31IzxPWg
3F+j8X/ZOq/lxpVl234RIuDNK72XKC+9IGRa8KaAQsF8/RngWvf0vjvOC4KA2BKbBIGszDnHDN8I
Q8temPsDuE4cefz7VIodse7riFF+XW36aYh/JFLHGUCmcZFyxa7SuNEjP8ofm5bp8+0pvvA3+mih
oEC5tlKM+E6eSIfzMN5QB174YWHquz01GlC65QgQHsCphbuosxCmFG321Oc1LvJgTfZT8JImQboX
yoJTmiItNaDSrnE3IZy2uD+GaV5+6PGZ+3f+TvcSRqNPzXI7HKCgL5xgfImiJjuE2GUhHfH0YKJw
7vg7Rig8INvQCW/H3SH8tAbDu04VCbtai/mWCWb54UXzBCj0zDtCDIimsUh4awdrM9aa+xC5JpRC
6IwrBnvVC7+N2pGG/rrx+/olJodkXRgQSU3mKy8DCy+4xHVLji2eM90jO4daYZ1I0icD0TZPCYL6
A54+n0Fh3j6JMo2uLrwdKzTGQ1gQGxtMibgfdZ+iDTvIbS+szOqIJgGuNMCoQJkQa0gdozPXXZqe
hlHr28w60Fb2rSZOt+MBen8kKe19nSdqY/eCuQ5nycNtUyUDNymtvE/tCXFT00+8fTBYQ0GlWw5N
9ugrLX1EyoUhUIT3tz3DsZlGCduGeWXGmyhX6WYopmGn1wlUXjgprx24zmUmLO0Ych98HTJQAkBP
XmApP2p6MgJ0gkoNU8B/N0WAOKc2hkvYFIg6teqraAb/PR39ZkVMXUhJaqhdN1DlJgRN632evheR
JnekU9oUkVP67pnyLU80CRt2zO9HL4gWt6elfcd1oOMbFVUSD1CnPWgD4nelhe6PL16mXNbfBCYy
1mUmft9I8II+jKotBuac5Whn70JdHW+vx0s7vFB57u1au1Hv9ORuh1VntzvmZ7MSNPXf88DcGb5R
PgsAfwsQ33hajVlAP6/QDD3p9o3pRitmNeOLSetx48wi0tQhtZVulcn/cHQOKmNYYzrAfZfwJ6JV
aqvZ1GBdqiGuPmRg3UFTCx6D2AuPTcOZNsf7LPEv0K6z/SjYhYPimoPn6ezbebNu/UatNb1273j5
5bFxuks/6C5jM986VTI/JzbLkFrm7nEQRnDM4fhvRKlggKdcHmVYEGxm8Y4IN/gisMJ5CzSMFRYZ
o49d4CdrN4ibu1zE0xZq8sK0NTwCZde9wwxTkbDf3CgM9oz/ufG6eEVyPbcvrjR2YWuSIxt1D1FQ
+r+QAB5c6pd9D+Kc0V/vXhIjWgd2Ijjh2fNJYiMXiW5gwBRrXdis1ckrH+mVa/sqCMxHI/nkkhqf
IYjMg6XIeVcmUcJJRGJ1YQsivh30za5LOd6lAaMQWft3ypKPfqZqOpl8p28XWXMwPgaj7u9NKv3a
nPBF0x36JRi0uULh+kSQ6R8ir+13HafYpp2iPWNL43tgybFotO7EtVnt4xECeSr7Z6JLuwNBa/V5
KtXJa/Q1CIT0YId9zB7zNjPP1GGqHYNLf4XYyLbHt3ZM1r4wZn26iatV+7g9kNzM/bKw7moWnfR+
Evi94filmUiYMUL3l3KY489L7wsmhrO1KeoPzGyHY2TkzdaAuXxflVrPXCLdj7pO1ryfT3e6nrl4
b1w8+uHCHEr/AF84PepJ/ZmWVnDGCpXfE4TL5HjuO43EGC0b/hBWfkzfVGHrxNa57UdMtlDTLctY
8zdNyJTEzfrx1fChweKrt0+3Xbr4C7KbxueWmPa7Oqw+boc74Uw7PHvaKnPlC6Q3Bi2+Wz6EURcd
cnfsEaGZ7spz+oC+bgp1g2ocow60oEq31WmIlTrllOmn2+7fjbj9tCD3ICqSreY1P26lxn3YuDpm
B9c7seg/G2SGXf35UETsyiFM58mU76QXYRWcJybrtBrmbRx8oAyxT7cdq2/VRhvDCNZJ6V71teuY
1vX2OBrRdKucYq8GV3UFcx5fMwOxvIvrZdM3bnppscxfLOV429rJI3Ay7dU0tPZRZaV1mrNrlj3r
gY+6p1av277YAp/gC4579N7p44zrJS37Vjj35nyowqcJ1C7Mtkjip1NQ+OOS0AjYu+4AT+F2jHv2
yurR3XZNRgYZJ/+xloRIIWc60qUBtmcJ7xoyweGr23RrrWVdAZTJxEYwhq+h7bQwXOJ2J/LUgb3a
oeDwaqKZQ7jA4yzOZzkuiEg1N8pO8xcMB48A5c4FVdMDndCNYWntQ9HkNvwPNHO33QB9Afdf+vQq
mMqVTNv+Ldl6PS0PnIaHTgUfQT8mZ7usP/TmvUwOej+ZW4Oo9GUC8vXOtKqlGfjxczWhhmeIsR5F
pq1AALaHQBdo4HrDWklbQ0WAwsdrTfen6wlMwizp+IwFcC5Wd3AicNDobrFPp/6zbrSzX7fHIRoB
O1nooRBUQtQMyS8eLGQDQRIu4CZAAJg046wG8axp0an0IVn0o+WeQSPx5YvTPSI9xmFDk26QsEQn
1Wnnpg6L3W3v78YWQ7lmsKWoRjuyGmifHoeGECjfBOPGTAQAMbbNO5Rs/SUIMDVYZnCXDPETyx4s
abYXbBlJExHFmfbcMy6GbNH6DKd9MkOtRGcmXlNtzZt+iuo5JGIEoYk9ggmafHAn1VCKd+EWsal8
yATm8kKO26qGRJdoHjZCV/j9uk9TEpJodK2IG0+3g27YT1CG4x0NAIa4GD1uL7OeX51DYMg/dyWd
LM5NbsBVTT3hvmO0fB3spHoQUEsuThVhHJuPR5Ruyw5O9j4ftKsxoUAL0f4v+QqZX4Z1SmqPtV6s
/SI0sg9o0+xDFSr7AE5qZn4aPkHv8cXuZHFXTfBO8irt0Y0a+PoaHF6L3o03wN6zO513prCL9mwM
IoOIQzRopZOqGaGXXpERiEA44aJWIOs+lK5pcvlhMzlFtogdJpROCmMypwGxEU0wvVbc8RbTMLRn
C10vUWIkft6U5FlClqDPQnN5271t0lCxUvCqbGfMT9alIJi5S6ZXHzNRkbtyFxmBRiIGTmhnkOO+
1Qv5rCwf3YtdyB35te0z8ZXR2k+1fZsjSsOYxU0kcqR30uyEvAzqAziCHoSYNv5wiYNdilQrd6Vh
vTNzgGgxb6YanZFozC94bSPgMrN8Hgbd2uD1ZWXKuzYHfzAG1eVLqybzWw40PYWKfy2Pr1ghssfY
bJDwxiQgDrZ3wSRZvHRFhnrZFNfbnlBwf2vEmVPvuue06u4wjJ2bqqIXWNl/xp7fD8YOpp4q9Mvo
ae1e0gJ1BVoYxFTGBiRW4KJ5QfQT64R8sbQBZWMa7bdWrKuuijf9/OV0gJkWbCM4V0zUt+OYUmeg
ef1UVaCdTcOVr4DtAz17FWRKXKBL/kbhJI6VGfwKRxgHIvUAsjvjZByQqA9hJe+7wK7uvXFVJ4ZF
akjx0ljogExMmsek28bC1/i4DZYYpTGeEpbvrqd1F7eRiLy4Fm6aIket0o9faTl9AyLvH5sw+A4G
RsxNMqkXaFjQ2X2myLddZZsvKdOONaPKwN5bqnBey8xcUGX1Z9fT0c/xSZ7lVNnnJIl+MCjyH1VI
sIg+G//9QRCiQG4Bc98OmbEolm0we3RLTWO50xD9UHjFRo2Tdq1LN9iOqcBng+HVZ1LPBFqv25c6
l80zWPnh3s2rYySj5hmeQbTtHV1bujWIYz73bIf5ob27bVKzb+8wpf77g5DAjE011HJZS5FTIuUo
JUuU21E/+xnIul9VUZec4ilLTm6NgzotIhRUYZu+Tkn/69RuePJp50ZNUZ104VQnx1X/bm7H6vLe
GGuUKxXthHnl/U++x3vhZtY2ansiAvJk9nDnv1Pdzark1DhIvGj70ZD2TvOwZEQahq228PoXK6sZ
qBnU/d6oACcxmWKizXqK633WnXIjx/fp9uZGFtkzSc7aNvMK92Q7KZGXEaMmvdd+G9kYR1n+sQs6
E6Hrz3hI1o+JX4ebLs+Do4mwBY+lTLbgwV9vh/K+2YpZVDRWRgFdxyshxyimXpEvmYTpEdUF4qeV
7yHhmsZOIRuKrOfb7uA/RSoxD0zyEsTY3Vtv6skn47V6aeqjfzZVnd73obbCt3EMp+GxGapw23Td
cLptsG9h4k6H7DWfnPxo9zTWejOFpRBE/gOaE3EyRh05j6vKpeEx+3f4iqzdpH2KaoxzVfhptkpf
YZbtd7nMnUcz/RCx0T34mWM/ToNzx1J4Z1l18OnQh8gApbxAzPO2IMYIZpPoXxvuI0tWjijA5o0b
G/5pajyoVNqsVwjHoxiZe6G6cwFhYaiblI2c1fT7o8r76SlMIOB5oUCcwsXsOJrcYGKBAr7GPaTr
zg7CHh224Llw0u5R81nBWHr1YjawCBhv3EFLDyhownentfwzgcHxQk2yRJZK69xCngch0C1fXPIM
967Jsto2ZbouLBRKOeFgDAz0biLaEZh2afVnj7HfpjHQLQC8FM961+087kXX2x6n/UNDqiqsM5iG
wAm5cnp9TzUxdIJoy3JmmMLWV6rP1+4QlGfaO/UxJZ1uY6lN7IoIb0ndvLSITIO2q19d9YoSgVxK
I23OheWIswAOe24xdvD4dhSm/9btk/RQejbOozbysZt0IOQZjrI0zwgQy/ifZgjMktQcdpbjGgQa
BeAi9dB+q8nCXABAo00q7YzBZUibGPbRGjBYvKlnMKsvp8+YNKW1Hegg7kMEi3WIWw3o9akLtHFX
QfemMZIcCx1Ly5iV+7a0m6uOJmDTjPaX3aA8NnDePFWwCpdFj8SqSe4i10jAlLFpLGsbIw8+2lG3
kogDD8jC9Dsl8Qc1PoI15cF5towaTWqdu0uvxUmeFW71GqBUJwkmKDbAp4ZD2cagG/J/thN3INGi
VvJ8AECiqftNTLrvYz6TvWBb6t+z6hA0Wv6riZEL8+itoSXiNWwZcMZ87gcnwDeDnNxYiaqH3+CR
lxHJO9qyJBpnOUWi7m2boniDYxK8lxOTibxh0EljunqqY/2k8umrRv68i1HZ9eHEuMYoqxephxs/
aNWDi/Sc0nsGVB5zQWkoWrzKcR7l0d6op/LYNj4poXL4KphF7ugTor8WTtIepOnfS1cUd+p/N8Y2
Zb16snVzOjWR/M9NPe+ieT8JqZtb2+n9w2A6xIHNMjyd0sZvAAk1Q+M80jIwDxULrUVUazaosjLY
6QqRsG+NnwjOmz+OQ387cRLSonxA03jNv62cfKuCOvklCYnWpX8Gvcsk/Rqa7zXPUJJFg6n2hRsk
lyBG/JGjci9lnH2SHout2tDHNYrEeD/m8okrgPUBXAfzyWSLk6Jx/iD87KOTofnhO3wX0wwEqz/A
XkIZ9UuBR7etb59dFL6Zp8YPLzHAk8StfI+YByzibqjf6Asiskqt/JVrG0YLbUxfQllggo2hb2OG
ynfYbT5tlYY/hhtvUby1H1ruZEiQpXEx4fMcGHEP4DMn74lMAWa2Tpp8CQvLNyZUcxqb19EJxY6Q
CXcTj1X1QddYkt316cSej7YSrG/BpdwFVYINMUt3YiJ7NABk/KjSiakctgeSuMd9HqB5HTwPk49E
a9uQCOlUVr3UJzxt8INaGB20B7NgwM3WZqMDxoAKmxTT8Z7lUHd0vGQ8NV6lnTPNoSE++wmw8cmd
AdOw9hz1gmXZWJlDHkLjM9ztqJlro0DoN6JHfOjmdMxK95oNLunuzQxY18Ut8jp6a8u2sp2T7mbO
SZgpC00UnM8o11ewS7S3cUqHXU3Lcs04SXtrp+bLH1rnHhOndm9N7sftMNW+tXb5nHe2zKJ3/hvr
VCQ60pbEOcFuzwCQ8csSAoeXg2LmA5wgfLHjDik5v5W5S7GPyyZb3/4mHRCGj0L37kClhNfQ/sVt
uWvzGtc7hd+2TAacLHg0toEf7KZZItMin5mYz4JktFrCiGmhBFn+S6uAywVo3Pdi0OcF8edgyO7O
zoheZBkij31j4UOE0rCGXggygkKPRCaXXKATLWCkvjNEwXBoQw20lvc4D8Q2sst0B87BIf2HPmVD
SO8CoDV0ztgHC+Hmy96pyb6NiISM2+8+Du0dnXJ/NdDae9csN0bd36f3rNwQMhvEAjPWLvZziycZ
wmmLw9+fu+XVj6kQguIANVeyrPlwZXgtY+tSjyD0WEy7sCguZTPS9wQaxAke7QYcTlsYKAB/w7th
Mk95N4em5jVRwE0tUb+O+lLYyQfJQWrZ6GIbJqb50HV1vYOwojEVsDFl5xAoJmtq7ohfZjiHZ2zZ
uuMex698uG3S3sKjkAThvvFMrNzKqi9ScvLnA8xC5Pv1IjU43dLJ+mGZzOyznP3ySU6YvfVDoq32
ShYfniaujw/SIzhe2zuljC552vXbNiRjvP9K0qk49Fy9iOaU4GCvLPpKbPqQ8vwCVqQVI9dHL/Ia
eobz0EWh/RBOGplnnLS7lA/0YRqQ3dcGbhkK2lMcZb+3w/78fFP/ZhD1aJBaOMWD2jp0jNYUVwkD
xvKPheB17pzt0shA8Oqss8KHRRmEP47ZXSMBoC+tA7kaente5iuTfDoBHXCo0rOXFxBSPA/XXZcZ
L5PppCwQeanu1J6rwp7zRuLP0uG1DT5pDTLCzzJlpoNIOKnWVlLaZ2fe3B5xdcLHPvsyGIX5pNrV
4JAmXV7ibNTXECjTJQ1TVuOBvh067bdA8gKDLv30U1r7mYEheuBG1xtxvGprQjiAokCID+FtRnV7
aUgoop8b7uuc8BWbE2RFH+wymWZ6iCtvITChEG9iAgnvhuwxxAkhw/RgWDFp5IV5H9M7fs2CjWtr
xSpp6unO9eufqLPfe2rIQzGqfpaRN8vA1x65Z5ywa8Kr8GoTIgA2GK/qrEfnXgLErBUykzaiR9bW
ljpQ6BOpY5JUb2fN5+QQRWuniLhVdOwBXwZOOd2HImaZKTz/kdQ0gl6IxdSzIH6mTMUAVSbVS9vh
ggyLpL608fBG6IrMiJzMei9+Cn0NBKk1xSe/K1puj165bFljvqAudxbdaCVvzZBhL4Z/srcd1HEs
KbgFClS/pnRPcUEghKaQRs2mD+2+xDg5M9Lnhu6ctZvwghMCXBj/fJal2tWski4Jkjp8pl11Ty7b
ktUhhpkL2rTxoMkah2yZ6wjq+wdWEv4eaoO6JvMG9xdg0qrejj5laFO5MaazqjmX1vCa+G24FbsA
QNph8IwnrNf+tdBEvOojY9woMqj9wCYg2jLVfcgMY4t3nulQkBEl0PtXmx7YtXbHbM358cGMBLeF
ZaXXPorTKysw1hE9iPCi5/OY+pyIWta4kGPtDc/QT3bn3o00+1dEU2GIGKxnPG3QulVdXpWmG2ud
v7u67cLHsO4FrWdJMeq0o1zNcgQuLnKyIQVUxBKYj6Mt9I0gwRUlv7bpcz2+djtmSw6+zAiGJyCz
c0iEj57n+TUCBIWhMWlYrXTZVaVi2DZWnS3rejYkSr3fhq1H0wdv0sryxGowNfMCs+NHhCo/MDoi
OFL6vYuform6MOKWBkmm2zDCAkqXvL0OFVarXnGB782x3tS+ilc4Htur18GFsIKm3U5TDWm963fQ
isDNN07NC5m0FR26fF0zzSgHgLK6nYkrVk209fO7ddu9PbdLPYRae4jL3QoZvLgSeOCi+4JolPfk
NxjA7zxL4gWRGYbproHuzwgpYvl4KYmbvdjjtESnmF9d0TFDVO4d06XhnEz9OcW0hW694nrYfA91
6pIVp1sXr+nXmlcZhF+z8SvXPvYwdLtmOLm3t4RkmBYbIbSGls9aVax4Q3ynOxnZq4zhCrotPj2M
I9xd4vSl9bvxGPcmThdoP4tGZhqzOTaBm5cnOTQXPDLhCdHnDovvH1UW8SocGow+BJzOVzzyQfRN
k4YX38qNzRDbI/bRqLrGwLzv4kktU18vr4Gj7VVM+nNV4Ryu0iOJifLU1cNC2Qqzs2sEG6LinGs5
6IJfhXcq/INZWd272KLWKuTNx5zSkis4X4RGwugQ3V4Tj8kBFmOYaloYo6X7Uo3pUCacQ0Gpi9rB
2NlUNugphjc9nL+lXrltHRFePcVLr1RVbm2lm6gS95gOp1OVayc9NSSm/LE/9BLwV+uE325mI8sT
BzekmZ8MpnvNUp+Js9l2C5Ul3vV2TJihtub4tlFAur2m/ep0YR5u39XJccw1pZu9uu2a81cXyy4d
SXImusDdQibJVJDcq54ViqxUsBvnKwFQGTr8rCsfnH4o4Gy4m0jUTFYfyQ48aFVQfeSh/RPhPf/E
4vksg67/NovxoqK0+ONE3k4mVfhrGeYqnDoTHhdhPx5ID/AHb34IpX3hmNem1lsOQ0Kliz8iHswK
+oSIRQqjOeGfSn7KJH0MRqf74mL4qUrH/TB6rGbd6BDaPuKqHpzGfs0mBf8o9OsXC98RJurcf0q1
Ai6OJXtQPDTNU86hh4SO3gqZMMCI2tXB4fXm3aCyZoNWoL8AJ0LvUsTyHKWlv/WFLhiyoAkwK/SJ
BPTOKW0IKIMWGlIZOS1wFDUcQ33qd0RfTCfbs42tNJ05lZU0PdfJ3IuDGHmDZF27i6gaOPn98ur2
6Ctt8rsepJ8DF44y77EhEQFXaIUPpayADiStgYIYqbVp69mblnIHQ39ovAdM4RZAR8pP1aMMzNAk
h1F51Rsx/AySqZ7ul7/KzTaujGLmWxgk+E4zbU78XYp/FFHStOZd4VZUhOPCMMm2w5yjr51SqF/y
Ew5WO9g/qqrva4yI30SMvpaT0X26JkVqI3Xv3VXIZmsRI03R6A5DDPJe6KXn9LJ1+cz/izpNZ7Vv
cw9cebUyHxo6qisZ++3VmiwsGOOQ3xPik2BFTLSLmQ7ORiJDOTs6fSOtmbvQttbuNC4mx7IxKwLk
S5OhUIFcqpvTcscqx/GF2HMiheqUECOy7Yu2Ok8WerRRc5qLiMsO5W833KUliw2YWvZ9VpOl04GH
e8j5z656CM6PbUx+tzQN88myckk0rJa8FARbLFpCol4tG6sg19v4vZvVUyS7gX4T05eeh8VXRTiw
AMr5Xbf5ubWr8U/PPLaOa9rLXhgyAXBTtFfj6z/vOzmo1AnoRRFKcT5Q1YMyGrhS0t/sCiaJvvwD
8e4c2wl6ddN7SsBLfvV8r1I7Ux+jxmhQjH3wZs+pvjAB5asdmbhrvSB87mqzWxo1gUj9SMe91cfi
0VTZAEcvDa6m3mfrIuz0+xb467oMLImjhYZIR8TvRcdzsG2hXhJLXye7Kg2Tk8hZKjlY3o8tN589
o/r0ANrYAVlGTtqYROAaUCHtKhynp0ak/VYwDzqDw7aouKzkLuByvOl9vbpH8QzTDl/klZm+uapG
NMEBxmxilrP8CYXdxFRKH567kJEADQPtxWbVuRC+pd5MH5gDRLvoY+S0jnxj+kyjHJxiX3672nRX
tV7wYwtzX8WO/qtPJVGYEAwWRkl9hp0iZb68/OftD1zaTuEshjO423sSukDAnbGHF/vLsuLYAcP6
aWRwDcrS/Krs8N1De/3ZaCABgRL175jw5KL324huD5oJ1XT9SxGgbJR9nT47Oj4+5q0Up2g9Vlx8
2geQL2Cqhim9ctsZ1naPFAHcBHefPDuoWIuPKpXxsUvMfx8BM6G3Kz0LBuL/O3Z75LY+kLC/z27n
H//HT/4+vdJGRdr839/7//+ZlibNZrKN6z+/8e+/u72c224IGxSdtEop7EncEuUYHTFa/Lvx/vdR
kRalu2zI2RE1N2XY4Je8o/1Uj/HRYrZ8l+tGe4p6uJHzHvpiuMNwyctj7k8nM4q7uwlJ7oXMaxkF
EDu7CrNCyrndpaN3F6UJcmYsttrcySFyYj4IQA/EG2vhUs8PMg5/YqpYDSCAll/EUK9jmtrQ0vSC
22pVX3M/s7gtY+C0mnrnWjCeCCHwrnYefZNcVKzxg6M5YYEWl/Wz7pXuqa8xitx2ERG6l65ynm49
3SBP2xNndniBd/hax77/nMHwuLRD/9MoL10qAwKJtGx3L0WPQxMOyqtfYx3R0WFLAwKQEXX6m1De
yrDNZgUr3d21Pd8rt8yqdTtmOqJ3YR24dazN2Bl/C7XoGKG3Fgq52sQMkIp+Wpsh0SAyJmCv5vrN
6PNtQI4N8Hgl/XTrAXI5utySLuK+QEm8TCe6Ju38/KohXkx6z6io8BBSPe4MFkMsHOVRtelPhGgB
VA0SQYmRxCHgZ62RpLT0RUAVPJjZOiTba2mURYLgKr9olh1c7Pmyb45RuQMlNayoNYmii4RcKi/R
1ompINEqsm+MOgNi72Z7LSLlEK0pVhEb9ERhLho1pmtzaGoUmDoIGaXkIh5aBPrlJdFikrmcL0NT
F4zYj1EObkaMGKsVPTA9JviOKSudK+Pq0D94SLyvkjpmTZAba3MSwh4igZaoQSsPcRF/sdm8or+S
y5KcIr5o1RsdJzpofSlW7eAeuDXYq4TAvIUHdmpHgDikUIjKRg4mMSITKYiT9gR86c0NW2dL0nCR
mT69pdk3WXr9SQU9yBZU0YtyyHGhp3W0Lrui3GV0aboRhoeaRHE0/Nc6S+uDgwr2aJsOfYFRGAth
S4u1uMJ1Dm12lzoZ42Ja+J0j56wdpsW5Ppf2Lb/Tsgm6ctC+ZRA1LNF/1EO2LpVQb0YfrrLs2Uvc
/k8+QQuI2/4jm1q5iWCQLGNcO8tUC+plTL93QXN6PQ39o1U/6i0maTwkE2gyH190y7xTt6Nt1RVk
/rR7srk/yqmng95aT3n9C8/lw5MT7DVvcreihIfnqnU2lfu666pX25qtozPTyxDjAxIa49E36zUo
U+RqXfYum8Zfa1Qfjd6RqiO0bll4UcH3MejxzDvVV4df1CqCLQGsxQNfkPag2bND40mfQut1KLNV
jy7UYzjyZbuxTsZIFV1g+6cXC3o4Z97YfJlRsMZI377lvYfEQ5bbPjG7XZ+gYQyJ7VFy8j8iYfRY
tLRpJQtc3SFZ7g+ubR1qN9gHqSM/K3BFixol8b3NQvbklxQNXTh6e5otxnrQtYNe29qz1egaQulQ
bPoWeWztkvrqt3RWJgYnXXtXoJDaJ3hsnqMkutx+Rkg4eQyNqM8QFcp7fL3zxP6pAsX2XuWssYSn
nCswbe2oBVKszFHIz7Jothkmf90uKbic/BsB2/SRE9O86GBQF33ov09aB7uFYVqdJfbz6H5HqPhZ
hwHr4JPB30T1YdKs+eXsP8aGEX77aP/bKJcUeIToeQXjk/mGK+P6xVfu+D0XJ20HRCxkEnpPksrd
5FKdBFP2PDR69hWVxVfQ+s5HNFDmOzkNMN/2hw0Qn+KAmqY43B71Dqp33088WvTzT/5u/us5//Xv
/uOf3H7F3x8bTRZtEXyepUd2XTkQpkEzhaiGedPbHVzvv/u3R1YXVYfbIxP4AcFqmQ88LyjiqiAl
W4wH04qOsIolZU0+HpTmD4fM8vSVVgekJ1VOc5CdgD4ilXRXZEmBKntocgv8eGhAZ3JqsapzmlLj
I+Bfamp3Iq4iGhO2qs3FAYTXd+bwh4dxzpZuuEkdnK5ppuXtYakZ1eH26L9/0jnO//H8/zj6z0Nz
1B5r0xBEIqvhMNHAOES+txc6/6W6s7nOuqo+3B51Sczr+T+O/X0KZe+a5Z/Y1fN7AyR7xLkv2kWX
I57QFfcKCiNoTlCi2+ZgzZt/9vVAbw6RnjYHLc94VjpW1EERQZVRJw49svR8Ydzem9sBIsxZXlmb
YYxCEiojST/Qag9+6sQrPYU9hgVlb/dps477DtcKv/z2x6YxaA7xJLg4htI5304P+H/l4faoomY7
kADccV0+8gmsSpVZmxadbGDzPfGc9J936fZWGfNbJa89jTxuSADzAiPaExEcZ0NxiOxqOkyaNqK8
ItQw8saRPCtDHvzWo+QQ4cLOgEd09ObXxJdeB8ISAfxTQcqWaZupmLu5yKBgaEIWH0V+rFqTuB6P
GViS6sGh8ra+N9ApjXWxTDRR4tRhc3skB5igZTTu0Gd05ED33cHRbJvA9vnh7aCMxhD86tWDkG+j
8v7BuomptFNfAEMS0gMFaUSiy7ZBVRQ7U3ho8v16N9jB9Gml3vukG8/Cgf8Yw0o8jVqWr/UhbN+V
5W0clHPfilBQZvrp8GDMwoHB3UW6765B3nnXxqLxBWq8Dh2LgSB0Lsi+JEm7AdriHp5ZYqfjm2Xk
+2kA+VSPmn6q6JsTcEAaDaettepEEZ4z1hRkFVjRd4fAQIb2p2MM7pLO4yLT3OjcFclwonBCa58P
2Q4MCG6lnKzynJxmjZgU3ylIDvChq2aaKc4BdoE7QwosAPgNol4M73kdrfxGDxejr4L/Ye9MliRF
0mz9Ki13TwmKAgqL3pgZmJnPY4R7bBCPIZnnmafvj8y+csPNot2len1LpKqyJCsSAxQd/v+c79xi
Hdw3cbHmtcUegr7WU9r4JU1wpExmcMhmIvcQ4m9HkHk/GutGd2n7ubnbs98xMKUg5vF0Ist2ch2x
fw9b+vzO/09i+cfy/xkqAA8/iTX/2PHPSAFP0a//2LxFb9jK3tEC+EP/wAI0ZfwLJ74UShe2rQvL
5m/9QwvQHP1fpmPqpu1KW5f0T/DxFyUOxf/8P4b6l2FTS3GFoiiiCHH5b1iAAWJAIKLWpZRUclxL
/jusALFmhfy/QBbLWkNdpOMqDNamQWfxhBRgor1p0XeVe0MO35I6ty6iYiAmMBftTZq3y0UYQd0O
LeQhvUOqeAgTynZK7UgRAEA0DfINwRrA3XRk4oaKkKT12j+QineAg9+BBuI9zuCfHwlxQVmmslxL
Ofr7wBOU0dRlrLHcU6kGKe/oirx4klAjk3Y+Kg6cRkngIeVNPaeDwVoY9uTPYDvIgqp3MTX3bdCV
Dznd660IhfFJtoyQ5w/RchxIjcqSkB0s3vDvgSxlks9cEZKbhrUMHDCqpzbhcJe48hUoV+E1UQYX
0CZJV3cIf2+S0Np1hrncxH1TH+Oiv/ptDN798/5+f2J/eKt4hRzDsqHEucJx3v+gogPfGNcJaDmK
V4hF5+8kCt4Fek2mBiscHV538/EV//CKaDZI9lOGKyTpNO+vOId0tVF/5Vj5BforcqSyYEOasGc4
pfzkef/xWpbD9wK+10A3+P5abG+ruinsnA5yZnHybG+ARN+S1Gfwmsm7+/jOjPXtvf9EXCVtbssy
YHuo04c5GvUiOqPAZ+rMiH2o8F4Xi/6sV7m+TzCKHio6LG7Sp36kQ8yiQx5ekla2WeYs3lZ4okAu
hB2NUNXjmidrUldz5aUaEN6xAbthJeaBE2Jx4wTafP3xjxfvY4/WT4cf70pHouaXhtDXv/9b4NLE
4t+TxJ7vQ8sBT6dND0CMIL5hwlgM1j6AFtczbMd7I362OhSuU2bl3sc/Yn0f7x4gvhRoKMow8W2Z
VK3e/wYeaulonItRPKCohKS0meb8Lkq7Q6kGULiwpzqLts3HVz0bJetVEdgLAGuWOPsoTZPjUqeV
OfESVbnrY5LEO1LZpqykYZmRSv1vX04aBiRgAzaE7tonH0DRARoVuJz3sG3BmJfP/QAsdG10Yun4
+FLibERKXQlgvUw1tm2xQLx/oNJy3CLN2nTf2/Sz4mrCCR9cLkl9p2kRUspwgrva/bI6+ybv2m8N
pqJNiijwnx3B/zwvr/d08mJZMmwXYo0ULEonL1bGXYcdMEv3eSk5ZFNGaVzPzt/GWJIdEX2ZoQRm
HXaROX4t4+gnZYI7bTFvjSB++fiRnL9sFleLVirdCAJezZMVouiNBuo9T99hE7jtiFTa1JrM76Y6
IcIyC399fLn3CVx8VdIgFcXQHV0H10O84vsXMGLb65Wakn1tXUbBhUkM5CgvY7O5nMBfp4n7VKb1
J7Pe+VfENV1mdeWCS9TlyUs3x6ZxxYLyO4nT2yYmkJ4ursrsH2kfvsap/V3m8vu/f5tKEAjHTTKs
zZMx3c9Q2Zq2TvajKr5MRCqjZE/z205lbL8RqUTYDsNF++Rdni1ePFzFx+tIWwnwRSdXXSIjRJVC
KyyJKmxeG5Sd6LSnYpsa7Te3fv6371EZXMZlK2Xb8nTksPUnU8At472rE0WhZQzekIzmRB4Lci2i
Of4VV2gLs0XrPpmg/n5j7z8fAx21uabxOZJZ6mTQiiWJktlS4V6Z87iVkkDttRrXYL5NwJcUIPiB
SV9O4nuChc6zYuFiH/smsSQRraXVN216SSAx+P+6M15WMzMxUGF/6ZC9aU51e8PxMNhRh9b3RmH/
DEyIoIT3GLdJZl9pZFldFEbuQOpBmFbP9rduXuvNwYFaMSJpLCaf3PDZV6MgYJH7pRjGrsU4fv/V
UFcMQedEDVmfpF5ZcwL2f8yw0ifafqqKq8adDpGW1TThP9uenI2p95c+3UFWBt6cSAvqfc6yJ+EQ
QxKsdf7iTsngk+3q2VzEtaTQmRkdg+hE82RWjFtCTezZqZFFA7DR3G0zz3y0RHYEn0zA8mx151I2
YjmxzkW2OL0UWeVzw1mx5v3qL8SYvJhlGqybIJCduZ8H6qJPq0cNN9amUu0jyarpNh4pys+oRcal
+J4XNMTaF5bnTYlnfAOBa8DiF5GVNnc/61VUxsR6EHTBTOQLtKHcbWoNbyIPCZWIEOCRPcN6ai33
H3+W53v+9dbW/ZZyOR85xslTTKa8zyEuI1+cEyDdNdqVanIx9auHqasfk9JOdmkU4C2rgttmQrgy
ahf0wxd/TsSbDMjPoPa3YHjjs/r4t50te/w0x2SOwnsvOZKczMSggReqSRqdkQK8dZ3kvmaicvj4
In8aReuxEBuHLY0zhBtBO/NElbnaF0H1UwVT5tvY1NosER5omdePL3Z+ggEQzCxkSWFK/sNav5/f
tolDY80tVlyu5rSEpCF0QRN7ads5EQ14cDaFQ//Ngnt40EA/52N4ZcXgmqvKQBv22ab1D/OEC1lP
6ojsHXaMJwuAJaF4i2Cq962yYJuTxkTDCdUowGjSHLtvhTGYhKq4R+H2jx8/iL/JeO/mZB6EIzhh
c7xmltJP5uTcquC2IDXYI3kk0IKMgNauyBfLVLMKCHxROtedY+keLf9X07Dxt1TozWLzNZQ4yRfU
cmTh4tzsEsxewdB/KSG90Q5ySaeX1UUaZoQgzO5RVgGhXdMnn42x/r53v5+V2llPKga7IWwUJ2Mz
ymkkZgq1z+TSjlTYqccU91Z/mMJE+YiJkc6XzjMZORZOQGTdMjZ2pj4AHQYIkXfxgzlSwlrKkQhu
PdfJNDAUkuTVPiCbT2bKs1l5/bEMbc6qoArt0y2NDAYd85FV7K0ZErTMTfIRCn/MUS/W8iqIyJ38
+PX+PY5PHg87GdcwLF6xe7ZjVdgjOW2n1X4hXqxOrex+HOWTXpKOAwTgGUQhqrU0a3wxGPu6InYn
ctKNWS3pRtLz3qZdRfN/8OjqhRukmlsri3foJN441x90d0B73cKvn+ajrWW3DJRqa5PxlJVPyupu
ClZbmi8HY0ShU/B/hhOUNmPpWY3VHVMhtvhfJjjdyLo1EMIABifgdBqxXYN5z9e4HdIKmnavfaWB
hZ4YgdOMEo6ajBjSQ6/pz8uij0Sh5LOnDcF11a9my54YgtwKPpmgzhcf9i2UjpgvqDQoXZ0Mtbyx
xhbsGybkioQJw7hyGznsqoTFhinjKsti+LxpShbsgOqnhBSNQJalCk2UlybLSwLBznMT9zly55sk
1xFaoARUPaGCiUUCvBXi4Bwd8jWCi7b/MtAMbYah2k799BJXZNeDFHzKRxJ+4qzR/Y9HyvnBeR2b
6u/dr0WJ7u8P7bcZ0dVlAnaXdt0c0Lqrrh24mNsllSjTOG45vbajsqOvORSHxFG7lBTI/8XX4Rpr
Ace2KXWYJ0d3eGRB1IA5I1Q1lB7Qb7UJR+0u0aMfhSKgu3D+b433fz7RyT9MH66NlcSVrovj8mT6
m/TWESZQVbynTBt9SjjlrCWXhs1LEi8LCXdVR1+Os6fXCHXBJJNuYa9/Kavg8MkLMM5/iuRsyfxP
bY1ww5PdIpJ3s4968t5CciW2GkanyDCPGpp9J/hrdrSjXdKITAqY4qgds1uzC+4++QlnCxEHWzpE
gi4z+3MDLOu7VbGMs571ciz2cDg3Zj38giYmN3NInpkBkBtq/SOI7stRxvAhUKXtXMJn55d05lXV
aoEPH84DkNG/3IjtEvQWzhGIsT/+lX+YRNfCjsn5RdjoxE5e2eCKoFugU+2NgAx4xuFzFlHhiSx5
s74iIsluPr7g2c6Ep/L7BU/GZTxgpKx1Lqiq+zrqUNDKQw48HVXv/n9zJelgKmMlplT+/vlnJupo
aJHFvodnmRFbNFePth3+lX1yBjwvqKy3RHmK858Q8ApOxpots0Y1Gp+aNY8/BwBtNo1B76GOO4gD
sb7XNO1ON6TYNY7ztrb54JJ/9hvOdpX8BirInEF5h2x6T94ja1aimq6jUpfaMUKiYz16WK9D9HXj
AhvGwWZQt+VeK0IPOYuOzO1XksbJVWPhAOOgKD6Zf/70gzh+GyjCbMlnf7IDj+iIVaWI8z2nREnv
uH1La+b2j1/x+g95tyDT4ODbWjsa0mbLdfKJqZmapx7HGJhlY+5mErOgArrXbcOJI47xXvYlwpCc
wvLH1z0/fHNhlC02LkO2So5uvR9bxA/KoIy7wDfFEiM8Wt6CqnP2Rb9mbIgVdIKV3WuTZriRS/iI
T7W65WANABR9uj3Vh5aFce/22qOGGfWgSEMf9bnaQ1yZNyZ4uU3ai+Qwy+BRK9r0hkhk0ByzZyXV
D6HN0l/6BkkOPBwGRYc5oH9ZLD7gzMKLJnHtdlrYkGUi00+e+Nl8wY0z1LhtMp7OK/VTH/SS/Zbr
E3h/1IvmJdYlCjinu7K05Bfe5P6TjcLZOKIBYVq2SSdLcZQ5bTF1bt3H+GscP4pQD81rAkPsNC8f
v8/1dZ2MI/7pnIK5NVOSF/T+dYaNiOEjrNWMIXg09OhJovHZzGm/+/g6f7gZV3HUlkAJBfPtyVfa
OlUNEjpz/GCydCJBFwzKVf/Jzfy9tr2/G/jdnCJY/pTJ13fyVUA0o6OIfwWgSSd9KtabYhnUDUYn
/NSK1cZN68IDR5vsrDYUl276oOPauoZnCFwQ+EFDqZSiwIAWRwomzpiQFULGfiAwm0AhzM0XdwJU
iO0KKKub5Ae9iw4oSFdvPoGWlvBNfS4BLrjjZx+eOttjrCsp3nhDQBVfZ7z3ryrpCvKMdcP0k4TM
wQSWo43KctcQaHPTpK9u3lpHhtPr3A4XmuZEt+jH34JsPsxquM8H+EwBlV4/V801nyym5CgKNv20
0nI07gk22pbcFeTPpYq3KMvfYig325g0oooAjikdsg0MnnyLxHjxugldq6h0+dC4gbUbhuxxameb
XGP251bIBwvI5CFBCgcohCgU+v79NiiE4zlLSXpb5pLr4mTZkcZgtXGCNDzSb1wIaR9+DQRpXIA7
RTYRBdF+CN3ydeBMgUIxLLcQLRZEVORIqXkfF66x65vkS1dmkmwg62dPZEoOJ8af0KdwFCmPRJmV
HlwugA7QFCcwxjO2E0RGTEOZZr7UVnUwDfdhTFDCGk16E9paiKe4Rk2p8CspmLqeSisP70VOWVBV
ONhEcBG37Q9CObOyKp7GWiDzorRihRMjZll4cE2jHpETrEYhQr11TXswehBjAfEGc9ftzQb4B0aZ
745TR3vRz+W+WPDUBHi471Qdf5vy9mUBjHyJ8zXy8B9JItBxAZoY5InGzRIvq5V2aZm2uZFZsmxm
dENrIfLbMOk/Q23ULp2IHpFkQjjG5tekaZrrxCxekCVGTMeldjCTZueODtqMtCHDTc+iQxwrd8us
TWyzuVYr2h5tKoR1HS193Sz6VltzfRCXAL9rFnSMI+CrMnI2fde8cTQINqlFrhVl0idQiaQUFmiu
w9zW1vwJ53asi5u+Sy/NqAgeVbt4nI+GyzBI/M4pLM8ondwvExG+NeoSre4G3zN2pyr/budM+Vo1
DdeWMfZXaY8lIBvgERl2C26sHYI9IJV8u4SlOKT5UD5zcL8LehwBsrNhNkprpRQS4RWYQ78hpd1T
Cmg1eNJwy9alfRqX9E0y/qU75w8A6lxudT+yiyZBGxIveWvPfZxCLraUR/dwOPDTTa8HPb9XgZl4
wcI6iKYfnV1Y3dUoS3BPbrpBhbeqKqetmDDtjypYLgYS7xjsj01ZD1sHLz5b8vIGQgo1xK9LNsEg
JfGO2NXy6FqENubYkA4oFnPPlMktivz8a4gGswwR98Y4Trw1fupe9nC1hftV6FVyCEzwb5pJ0pQT
AZQYIP5j7v/ikrjm9Jd1Ok5fiCP2eouTmds0jNaarIOWiI3FtvYCNNy2a4x5qy3FNc6LV4EzFBCC
JQ9j1iSeriULB0zl+CoMv3HCh2mlR/6ko8IscM1tRt0pOXwrGH2JNLbkqJT+4M4EONdVuE9aKlH2
3NpbvgK5z8f4Ogrx7gtVDNzRGqEzBdUOo6S+SZYkf6rS5WZwmvmgLcFIfGuyGdsgu0K/znE+N6zD
WDkYBkKCFRBkLGxHBBYCdthbsx9rH5F8thsSSyC7XS5avSDRzdXiKys7TKv3vi0Q2MYcFT04fcda
yOzKLUkccuFF70CWAE6jArgPAv0X/A/NI2iL45TLbNQssXmAFfCEUuoe3WfrRSZGadcJfFdWpA9n
miQkDlMMp065g777nFdOdACJSDxtyNw7dy8SuRnGUxt975hvicwi59LACGpl7nDX19eJcb/EQwn5
jX4kjLYtSCTwSrUgrFEwZdhWrG5n/FUw68p8HX4mcpQ1mpIw5yQrQRLk3VXpRphc4J41UD62ATVL
QdSUVTu3WpdE1+Q5yhucgFe1eXQLs7sKZmRkndI0XHQmAUuyeJ0M39bbb3LQ11A+ncFld/mjiv5C
ND1vWmXaF+wB6Kp25FhOU/nm6OPBaJS+rRxF36tgVIfJZ60osW4e3i37bF448OuCiGd9Pcu9XxlD
FS+FKbR8TyZXvjWJlEC5uNFC42bm0LnpjUt3sGIMop7WzD8/3tjIP12cVgIlVzY47PdPLj7MOG2L
Cs1IB5U4HNN9QvoaWCP3DivDz7yJvNCZfvbCvkjjtSwQ6C/kJjsGVkAbyFS0BV3Fwahzv+puS2rB
IgJUcvcjnDwIRs84LJ7HNay+EQu0zuXFiAhkDp15ZxfRV23M+suPb+hsR8jDhARC5d1RUp0pUroy
EnVVuzzMStMOlhnRRWiaR7fS5k921H88PrIjoZLpGMLUTzeFpHNzVA1Uvh+IAtjk6fWUYe62x5D/
MVjdwcD9Opruc9+6pP2MCwbEABjDVHzyQ86r1w51AKEoBNg0NI1TZUyjz3yidpTvIYgyZest9QkS
oqyUVL3Y/NE4a3AxGAmUUpu8JncFr8dF7Cw/SaaURHcuL7Pgq3dKLACjEQ4bXcuzrdMFh4Fekmt0
/QVoJYqcKF/q/JOS2x+qLaZY1Wic9+l6nJ4TmNXMZg61bF9qJJRWipxC7LJHW85f5uzoztNWM4br
hNy9Tw4of/rukKYItqK0c0xEt++/O22cIWNodkaljR5YaZKFR4bUpizk9zoO7vROveT913J5WAry
FD8epuLsBLy+M47+7IWRuHHf7y8ewCeMQ+Rie5pIN1Oh+ZowiKaOLkO6cK27/JyGF9ukjt87mDGi
Rw7Mxm5C9L6d3EhiKqqDLZ5w6Q6YG5fPKuZ/fja//byTak8QycGpc4ZUZz3YzXL9dw1Ay/p2V4/3
leF6s7qeDMB7n9WXz3tSPBiD09wq87JWkeT7BwOqv6cGrjJqP92jdANyOTq1EaUVXcwFAl7GAwUC
3xpyLwCX4ZPU6TfLeNSS5rNSrDyfTIS0mU3W7hAns9NOxQhVSE/HKtu3MbgU4KNWxBIZTBDvyV7Y
TsuuH+ECWTMBpRr4jQvK/b6hBfhLyruivy2mN4cEENHnfhI9RM34ROrnT0o5NBfIKWH9hOnCSt/D
OaomDbG7IgPVht6HhelNM+vHSTQBpvnoXkegsCnz6Hkc/vp4KBpnpQGHu6Tlyus2TdrJJ098xb8p
G+49Xjd+WKZc9pcRn17WPE2pcbdGTZD1mvlDmr3qi/WNtyA3rXAuZE7FszDUszJYZkmc22cUQsF0
1JtJD6lONXzMCOkKjxCn1LzpWqPaJYlXawFJmM74yflZnJ3SuRHuwuFF8Rd0a98PHZur4+az0Zkn
OaXZGcoSUCSit1PjaXLYy1XVRTAMt70gwKdDHdpT15kIO3RMljLDTT75yE37fHVFhWmbihIjk7P6
O7Hrt3aCYwWZOw55tWdDso76YxmTmWg2sHTgkFRCXQa1RcQo39GFBQQpaugSNnKT4SDAVmXtKgua
WRam4yEo+9ErE5DHGBJUZo5kn8+dr0e4cyInMC9V5zyIBpeZbrMxDGKqIXl4nXTGW4f49RIsNLU2
68Luq90I5f9Oi3d14vbHPHD2XRGMN7lSr1nnWjtLNk9RQpJw7+jf8k4HHh+p+6TpQ5/SbLs1BwXN
tXR/DMHQ7jRCluiQ6cEt23uSGidj9qquhfqOqvI4mJ7JlpIuMjbbQItaD/SURtE85bRFZwc6J79m
BxNukTeR4Rb7YHa/l+H4lyjJPQoK8CArMqxcJtdfLOeNSQklYf4gOiX2bjgNfhk1+S7JQKlYrah3
S912XhJpmLGdcd+RsOOx6CY7JxfkK0bdCh3N74jSqPw66gfOxlbgI6b7znxMCFHXBMfRAcwYNrF1
D7HOAm9Jnn1KDIjc12QSvBERnbXXvd4/GcTQXsST2ePGDXBl6c0N2D2qePrGNcbryRlezSEm434E
u8guNgBk1H0VSXSXEJqApmIikwEZKl7TjrSO4VdAwMyQSQAJknV4seerIgtdYoDtDcbwG2VqD60Z
rKmmnNHBFT6oDnmPnYRH3Wiam7yHjJYlkkQR0M61IB8CiCnf63jobAP0RTwd2iEVjDKCrsCuIF9T
6q9c74WvFF4kuC3RrguaI+GQcuPGIDTcpn6yNZ2YdyJtoEi+jnMebCqa315qIUTMh+s4yiuviMFP
iSHamqK6IR16zxk9g4teE9hRqtCzYeiinsB+Tt5sjLqsJRelsKfXQa+oZtff2qRM96WpkmOiX0fV
RV6+EZuSops2j3rtNFfKwl7GgGhFdCCycpNoAnchRMk1L8D2SUQ2DonPaj8cRA1l1yETtWic/K7s
+kM8rH5waF1QKvaEuGss9OQvmQOwfrr0enzQUljQqT37HO04ffaY+0FoU07GMxdqmkdcOwHB3aEy
zJ8dUCVnWR4DZzqkdffLLk17qyXyaxiJ7yISJA/E4cxhkg4iweoUhtzmixqEuBiLKCe9mCEbTpF1
4FnuBgNu3NSb+xT85xNKqmmXR0yVEo7HLBUuNqSG24SQNU73ODrhdEwXwGl2iQ3WqcShiD4jVxcQ
brdzkzne9KWG5uwbjrXvUeYzFu1vjhrTbQOkk1DzhbCeKYb+SEZvxOpaBsm3eUhDv+IEcBUiv+Gl
DaGZPcEHjY59zFlpVFngpVXOzrHIvmXdsjqweL7uGhIWJe4OkGt4TGpwk6UdqovY3ZZ9v9xpOeQq
KyAysHacPWB6RVYG1HbZkSQvotEPaDZ7hE4Z+NgfKEdYl8SDiE2Bb2fDyVzsYiv4FkSrZTWN49sR
czhaUB+hhp7UUFkQsXG0nZqLRZovBFVthG7gKYaVFUdQuqCnNofJJbK51IHntaLobkZ6rBsNmmPv
KFAcZUZvnsDzNnsG5Eg2dxbNV/ZA1BFZP6QXU9qnVjBjwEsHjxyF7NDkOKlyyjbbHmXxsTZdxkg6
wiTvTAIRiOYO7TX4IOh2aRubex0F+M3YC7V1e9f1MCArf0z7S03Xnsc1czoNHUztZD9M+BwOOaI+
enFgp2LVE/wMM4ayxPXQ/FpRo3P4VrqYPEMDeHGwxGIbz82LQFpC/HS4pu+5x6Hnz0314FX1j6Dy
M9B61E8XoKi9l9pA+5w2hWNcofJYXLYgeHQjL/nuBHW6k4MavTatA5/Y1wezAsnNCuJwnkNRbWtf
SD/ZBPHyV6NAyqHts/ZR7GLAsjr5OlYoutlR9TexDd1TEDOxy924uqSEbnu9kPXXNBS3mTPlP8tS
v3exXcdVv1Y3NL8AobyVQ+fXuiBbGtvFtqBSrcGfPTTgvLwJyqlTordIzHL8luVip+yYjryGfxEm
zi5J85fBpptUDhrTg1LINpZ01/fJpSsLEpqy5aEtW39CZfmgNezqzTp+mmRbX9MranyX/veubJis
2saEtZZReMc9oe3MwAx96B2enSzBccq05MvSOyBAHedaJ9tn4yiybwF5UW0oHcOfCUD28ol5Ssjg
CcT+pdUNxT5zMHX12rCN9Gzxc2NWn/QpzrZy7iqbQ7dL2VQhGj7ZAWX6oi/JUE1+YuQYtYfaS8v5
K5/3sAM9Xhj914/3jufnBC6ICIROLV4JsodPjjFQt3QrBXPnj7zpjdOR6BbPr4SSSZ/eGAGWM4Z8
NRDVtL5pjL8PH/+As9Mj18d9YhroacEonu5da5fcnzTr8P2YVX80Bz1gRkMFE0AdhNlnRBRr4xI6
ItWmT0RXZye49dJqVXrytNF8nRyRwPSQZlj2k68nORjnaCt6DFLc/leWfv2IlNCbK/nJHvdsi8tF
6Z+gYlqvSyvl/RY3DEVjUTYm68eiOk25PwPeXYtPhtH5Tvrvy1j8i56/Y9nrwei3fStq5LDXTcaR
oo+3Y8NdH/uG3JnO1AsWIuEew5BCMDyTjTXl9nUTNZswL319It5omEe/c+3P6i1/uHXLWN1vUqKE
x9rx/je1Rg9+HDqeP1kKJOGUwL5X7c+Px9O57Qf9C7MSukglVmXAyQPW6DTVsZVNvl0BFWmAYQnE
JqbRcvCuRfto1CCli0cRBtY+SBN8psA1RSaJDDWLjIyFkahx9LMUhJHIBCTGLNuqK6YnpHdi29OX
YXAGbx//6j989tQlLaScglIK69v7R2NOAMC6RhthRM/3E92zTYyIn4NA/dMobfizGiiFjy/5hw8P
CTIuFIsTMorYk9EfDSnH8GQafQ2kV+LE30zghVu7tx9JLNKLFydBJEqwy2d9bEOd3iw9RMoCa+/e
YrdjnE45NrsAXY7s/CbQlUkLjrICTipzpwT7zH52oU3WGzOwjmHqtkgj3+q+XY617b5kbD/AxE1o
eK0I6lwUxj5Ob5ZSWysuqyX70i6T3Dio6Z7nrMyQ6bFNhuSesqCa8bFN4GBObXjJKZLMKmCY26TY
WBquZAbHNhQt32SMTLQjVV0StnWJUkahYhLYz+tp2kXs1HfwW5NNFkzla7bMm4lilwbo/7YaDeNh
fq5oYO7gOyLhDxy4qkHKPNIks0+BHX+AuVgbSGmWHwTKABPuaL7T681d0bmo7drJ8qLZ5PwdOMYT
sCgZwvvNwtDx0w48XQmN/VIrcHy3rfGz6PWv9SwPmUpw6ISVOtj4JDeNLR86vAdXemMQYUNyc8zB
2heNRNGErbErE3gXaPko+keHIo2IvrHq8aIyWSSDYrkJUdgep3oJ2Oz/rIS5rEm7Ypf2Y7kFN7cc
ppEKgujv4pl1uFCG5UGaJGmp495oNRVtGWxcO302B9q0BcqFTWIN96k7VMeVseumzey5PTlflXPn
jvaBYJPU01en/xh193U6P/R1IW5InrmfDGrbobt4DtS3m2ycho0boG2H3EHnL+OQY9e0JiJwUEbZ
vRpOTrJupVt+1tpfOr3ftmCcvca5zNOtEOHiIcsEb5W3xoWK2Apfm1k1PIQiOIYttKukZVoiSIgK
TjQ8iHg2jzBoCj+1+XdL2lk6EcuFWJUj3GJnvlEAqatVPx2KUffjOl4OgXAwbAD5MLQKJ2Ej93GD
NV1ZWnlQgb2VHPZvdAgkItKAACuixZiwtlmiEw0N6WPbIjgmXhjZqBGVfB2z9pwPEQCDIb1wRpXz
Z9K9Fl6rLoq30P0gs0ZXbcpOO4Jxc5TZ+FdiBcYlgPj4zrFzd5MUkrZwbiJfedYS+u5pu5DHsnBg
DIlmjrpsudeM6yG1Md+ycfW0GHSu8Vjn1XhJmPVeT1MvbLXlLhIBBDRb1B5qB7TdTfkCjUEjlQeN
uTnOx56hPY52cLQfSUdg7zBBVuW0ug3LknCkSdT7gqK1YVbWxhXTj8npjIs5FPG1zAqyzID6IYRh
hzgUkG1yu94veKg8IzYZ3UEFqQvboR4Fr7S1jwbJzLe9G9j0qigTkPsX+RyP221jZZafjkS4lEvE
WSRv0XvW4QPfMMUS9hPbKUuvXQEZmTDuS0oVd25vl3cx1JyyLnY9dexD1+g7ty+C/dBNFOBjnPtN
krBQLDiLyEFf7vPGDrwOe9eOclCz1RCF8pvMqyjq4msEHCYEimO8iv8DFCErgsgEG/rJluJME4U9
VFfOatF0TTYX8mT1aLJlmAAI1X5CrgAN49xjn7oBRpg89kkEIqHBLOREP4I5v1ILIbPRKKdrJB57
HdhS3GqPs27hGycLZdNkY+kDr+BMkn63xxYhfWVxCJ4A2aiQ1sOykAMeFFUFYgdG0JB2X6CBbgyE
eDTvezDDWmd7TfwSOv2NmSjdQ8fxVofdt4/Xr9Pd23rTWL9QhaNAo254ctOxTPMZn0HtF09zz2IR
5fAvWjR6CMEpgcUj2VHxYjWf7azO9NNcGIOqxX9Rc13xAO/X6jRHokQWQE2VYXgZG1BUiF1yppv5
RTj06TOggu5kF/uBAlHdGvU+Wxtr5Tjg+FqcBzcIHkNWrs1kU33V24K9YB4/YF8jGNLuaoLrLNSD
RUF2Ra07fle1vrS/uYFKLso+bjepPgPDlYArkqjZ4pk0PdBzJAdZobspokxdStEU9LFEDclCZT4b
zAKCmoquKvncBAXinbL6RdLNr1Qi/45N/cuYDRcKfjBY1OGmtN3pyhpNjt7MH33t7LMeEWWowtkn
RAuU++Q+VLktr9WQP/SBPh3w8+5bEcI2EeW45ZshwrJa9uAlG5rKGitvEMRYAhHkOxVMWHKNAX64
3xMCSTZQn5Kda4PJ081u67rU6gtphHDA8jsSOb4ONtHQFp6IqjZw4UM9A5lTPZhDaQBuNsxNItlE
MC6vAkeHxRpdkBa1iamsHeGX9H5ZRdAyGxKhOriSivzMBiAS3eUkMqn+mf60QDKcJVMvkbz1FgvG
uI+Eq4PH779STLChtVBlaczxVgLgPbrNkbybuQevsDh/zTndgzR2ua1yJvinup9Sbq/J+mYNF7b8
Qo/IE6uu1+PlMZVtsxs085lGK1ztjj3n2D4uAfnkH38gp70Py2H3izESDTQYXnHmbI7QSFOBrvz/
ouw8luNmlm77RIiAN1MA3WhHsmkkUZwgRFEfvCkABff0d0F3ckQqxPgnxx9BDVOVlbn32q7dxrtV
IrhXxfjqgqD5pJR8/yn+vhKWfp0sNYR87yeAg84uUOCZIPBT/MfkUuHUyJJsQ4r0v4MdXaXyyZD4
w/lmu+RWPpqc3LCo/7ah/c/5pnDiUeS8EuTvlWVYJiQ9DIz+nL7ddBGwa2h3YLGTgTk7xc4jJ89s
Uyr3RcyAqtVjrX928PjofHN1SBy2YyE9Ryr33l7muV1uiGQuI2smmQZC28TebIi7hbx6fzYmovYy
+1ZnYwEQTQYVWfY03uRIvwIStucooeVN1KNd2wVqR3zhv1+HD7cMSTBnQROoyeZZtd8LBTI1B3II
pTDKcAT5VblhhSDGOf2DQqd71eaEWSVDdm+anhVrfrYJ0mQC/Qve/2UYjPTT2Qrr5J+qCZ1lFOkw
spFN0/pOT1gLG6+stHJ0U/YPZ5gUMK65DOtYGQ+JaI8t7S9CM2p7ZzfadTT7b6lTHRxRDLddbpEk
4sGmzkF1ynwm+qaaDzqBRkEpkoOu9uqWlFTsVcBsvmnNfjuwBrqFk9yYMq5DF3e0U9NwMyuS0Wfz
1aqAunkLLi/Nm8Jhqh6FXoDibhhKTKiFvNqt9yg49Om6VSio7jal8QJM0nvLddF9XQvx2fjyb48M
TQDtAhdyANLSdydmmPR9q2pNHulzind4ckATsXJ3hlWxQkoDYwuAkhzA+T7ViJwWRyMmbh6eEBug
TQctZd75ycduvf/aGaNinaev6jKi24bvf+5/zLQnp180zgxuggYuHnYVEkAyTgbmYJqtQVRD6g6T
7eQmBF5MgLSxnA5NkMVLc1OSJH2zECPRV/F/MxTfTtptNFSSRmtn0VTtSfpGwXVIJ7m3ygFOupka
EQ/Ee7KHAX71PB6hgPe3o00nFELoV0dJApjJRxTppM0jnLt2Ggc7HI+/8pzzR+zNyMLn9au0R/3S
jS2op7XPkf+1/8HxlCjeXharb/aNEFfKe0BcjkslpMutAzxFubqpt5BnEZlCuqTq5g/6wL8RaRtp
xOt89mG8/y6QAm6LG05rprkfuCWC/2YyiNzEKOCxiHr4uQ3LsT95jB+bMYZFIc/xmx2Cfu678ol6
TrFGq3LQ0SfP3ZZvldjJ/9k5zk+hJYhaWGfl+WBFYD7EeC1v+CmqgXfMQw2hpi6oFe0uKWBTTl5C
GFB+W8LN+vdq977HwBtK52sbIxOT/HF/cGec1XGp2HuzEZeyEOStTAQJNGQgR4Oq7toVx+C/L7m9
93+sZ9slWcZsC5E+w+Z3d5SxYbrIwbH3E4LHyVw4EvUcJSez8OOu2/37Yn9RWYDtoXuymfLRMIGT
+qPBV1hFS0MXefIkAY3qrvQOpS4fgC6vRyht6WGq1//AzV6JPCj3MkWk2y2zQoyM+kCqfRz9++/z
F6UFCkRIF4Zt80Z9KMcpalq1k0Ya5TbpnZz0GwRwXYU7tOwY6yJ27zfMoT2ZB3Nph9tR1IyRu/5e
tqV6mEZnJlizXZBKTNmx7UbzyTEz4NP5RYhY9c2+SJDLKGqwEmVyqL3cfWSMyhTJk2ee75YY51VP
sdNn91WD+M9aIMFvM0faM68exO5Ll1LpGbDAP9lYP3YcXX46IiAqLTr23vtaxLXjHPmFlUaV3rwK
i4hrhNQwtz3BsahVgqIfdCb1GvPeqj/bJlzMMeG8LRWLzEaidZn1+a6LHrRAP1rkKjIBncLUTbSH
VE3r6xhr92Xn5k//fmZ/0b9tKDLLJYkBkNiHlYZGnFX1Gli/QjCsrK30HvN+0G3qCs4B+1mOaObb
+TnvnFPvIWOq3C+Mo7/8+6/xvk5lP6ElzCuMchLW93vr8wDOUnGmqohitDNaTxeM1NGju7qfXOd3
5/ePD5QL0XlHCrTVqO57YZK5JqMOfjePuORtYnGsAfz0TDDFF8WacPGU9Gg0Qm10BkOt27jh4oEH
4ADqI1eewmIEjo/MwcFXxPScaYmgmKw1Z6c645PCaBKDPrIgie3c5GQHipVMJ0+5msTiSYZKvtQw
e1la8yB+T8fAMRjcYaR/OdDP8UDQ8YZ9967/9/tLB25DHsA9YE38c6WoSkeuPMEcodqIDovQBVRK
p2XTJf37Qn/x3nKD+f5ZATbQzXueGosMPcx6zaOkXYZHYj4PTrNDVXpnJUeHQx4BKs3eWOECZAIl
wpw03Sdr8IemNo+YaYeqbl4pDiTvplnKaMlM04HteE33w1oF7Y7itQWh1a4xcvotjS73UAriwv7k
t3/YcLYr807pmB6psd+jhSoR95J+ch6NtH+SBvGUcJDbWrbi7Yg/xT9WXDrG6Ls6ViPSrReysNEb
VI/eFL+QAvhDU7DFgveNbKICP/vb/eUbo/a30cGhVAbQ8b5nkSpFb6pokHu1eyxT9r646IBrOU+a
m903+hJtnBGa2RJAH0wBdQxzqJjTvHQoSnDRosP+5LX8UIC4oBo4LkEMwi0FTufP1xK9hkzVljy1
YZh+SEW7VKw//34of3kmf1zi3R7ZipqkYDFlSKIjsrhQZ/ZvibV5UenEfDZP+bD9v/s92+/9nxMp
Apklc2q5KQHae440V05X+AAsOEDKr3//rr9dynGI9OVrQ/JtvrvUjCojtVovi4S93oBcOlEMfNUW
6OyqePz3pX7/We8WTfY0dnXKUcaE1naP/+dnLT1O0ljbfhZhe4mVo1zN/uut3tzTzy2upGj5+KjE
rmRdCzEV9LUxXtj3CdpCvKR0h5EItUs7eP+NxispNqNPY8XEC85LRf4iAAba+MPtIByQMCbqZ9l+
Z1vaiKy8qSpBPZUXUleoe3saZJCZ4iYzcqKISs6wLc0cs1h5Pde5Q1WzjqzZWLRi1wG5rrW+kdMh
h5E07j65LdsH8+62sKCicuUMi4Tm/abVERdfQFdnoanUXa5rmJGMIHWcg8Im6ccOK1uvpPAbDO/O
ptMWEFgDb91uQu5j4euK/CFHDoyNSzjtkjwY1czaXG1imS6LZoekNqXSEav0WMHnZG/nwx5Svbij
l4TOyV1D3VCfc2f4kXf54zzDr1bBDfiGDmNn281JOnnsHbw7eK+dkZUop8VH4p712dLylztBLxTz
80Y84FV59x1vEM20SSpeRonUpQFsfYsW6Httll2Ydm0aypGQMmk2d/li8IPMYUTuSKT8v58IIL2P
j2SDVGGYJGSJ5ty2N/zPmyoaCw0jVrUIZOBuNHAQ6FWu7et1c5HkL9ZKB7uKydKE+/i6qPl0Xnkc
XjdrN4K3mHx36yGdrpUh45Njg9NywHzkrfc0xvZ0RkQP8hEE9cEDtqzSp73TVPwB/A824tlCrrSJ
Pou89bOaI00drIvTDzKqxO2cQxcdxnXXYplHEIrloiHqYKHvE6TxVhv23T6ZjeE4KEVkrSSyVKZ3
kXTfowU2X/fMiWPZ1y4/QC80yNmltMNWmYjndQlTg7h+1iRtSVSwM3ZHDE0LJ59ExOmOuv+5ltgY
wFoHTlKYQZXRiB3q2gtclUMuWseRXxwMoBVDvFUvRbW+JkZ1oo9ZBVMOm9rZwoGxJ7yaMUrIQdNR
PU8oGOLph2bmWHMmVZAhivdglSpqv8p56Q3TDJQJz+SL1JAdUPtlu1lkFxzwxJ8P5bHM5GMyY1po
8qn29YapTtMFi7eSmZtvDqbOMQNM1ffp/FM1CN2S9aLuLZJMqc/kLu7kG4nX926V3jvJ/DwUzi/7
Owfq76SGhUwGoOBOzhmoy6CV5b7WzYtTlK3f1cWMMcto911pfzczWKAVzhaUiPTgdMXTiAuz+31T
4IVzExaVpdJPDMFoHbZ91JI+T3pDlQRJVhSBi+CY5PTbuRtZrpKfg60iHj+55ky4BTNak1fFzxh6
BrVsXr3F+Pa75ZaRCsdkAg8ZxJxOzY98M8hrYMPDQnwjhPI49e4DtFzIGcNhZsjH+qa8wZnJGB5V
3u5XMa89wRNws7Wtni3gpC9ALn1y2x6zOM8IjR5uILKtftlMGCvN/Bv+mT3EsTgoqRL2Ddpb+rPW
iPunBLa1jLygVCqpRc5rjb7ZN7bGJHCYGE8uHLFiRwCccxwWM1qppwLeKx1dGNKxXoGkUZbPoozh
71mEDBZzy0hE7/3JnAiELtWvQ1FHbtr3YUzcVWiRO70DjnCCV2aACEMLWAnvxlqYxtnweEpdPTum
g8rL6SWgMhf94Tz/5+Db3HkWr3GVODdiRfI9AFdo3fxxGcRj0Q0/Clqzx9muHixTmU9SbMmgrXKZ
y3uonumbomW3DoYfoPN2/jA1zZmYaRIE+4ZXF3EhqoOivZHMh4N5WLcubGNEszmJoK9UMxImBa2t
3lZ9ZezmxluiheZylMVFtRfrs2Znr1WH7LS/pwp/FQWKSWZgAZ3fOYx5mHTQD1Pev3HHMwZk/Hbi
ZZxIa+QX6AK4e+Du+uvYiWixOhHYrFrYhdsvxCkn9CkBJ6vWCDldmX50UvSQ1TEqoUT0fLog+9qC
GV9NJ07nzrGdH5xYawNPe1KsGgAPgmAjy4sjZvuAES5yPGPD9CT6IwclEr6MiRan0jk+54eTO6Ss
B0skUnjweYwGxVbvVUwsN5m9XlRciYfR80ejHW7sLts1RT3uh46ZrVQ6GdqeQvoYCqj/f7KpHUwQ
mJIZK2PyTka25xVtoy45Rc0u2OXW/Y7YG3iQSqNiaBWfGDz+ag5xS8BdbomQOKtlpvtrueo+bgyc
kg3DF11rDmNiBXrxZgn7qrjDaSCtw/VO1KpkkxS6DiqQ3oPi8aLGRRBbgvqhASunIaTocmTiGsnC
iB3HayYeFQJDDxbOTKsqrN2adfoOrUX+jJZBhI7nV576oo3kQxWsHiFUoTDL87cCcKvfpuWupKuI
SXU3oKnint4n+YKptZTEJ/TrQfe+O0Z6GNwK82tN/ROTNGtuMFB90XAL5PJuhvFrGNOzwGiPoIBH
odbNQcsmBMLucBDEhp+0XDnLSmVwjl6kL9wwkwoUs0agSF+caJ4ZtlUFHXEXwZyDDynTLDaas4mD
NyRANzkaavG11dqwGOKdXDqiTElGMCaVXKoJz6Iu6z4i3Ehi3XzKu/SBTBVavMTUxKki/UFubRoV
p+4gjzm0jKOwjhp+1Cl+8zLjpm6GXyX5wYiK6R+Ys3d1SfV05GaXsckTLTrPjYiY2ldWIXaTOSC0
rHwFnT7wQxKBVAmIvIG8OJrnGIt24LEO+E5eHpdBASw2r1SB7gmFTRsA8OIAiOtj6oJhiG9Hvceb
UmLPELnpYh6x0AQwebFq49EDFMY9XQn7S4g6Hk38jBTQOoOj5SSqJr9NNWcMiE2x9pKkSU/Ba7HK
eyNttP1aMUdoK/2bTOT3VUMXXy3s9GvLBpXJdT+K5nYtejXktgWKM1wdzTv0ekzUPEsS5IYCefYb
jJGXJEnubcyPp758RSbx0jClCU3Fuu0r/SJylb+/SyC2lhNATRDTUu4ckbf7XrLxZw45nZbtfDF0
UuZlbcpz5zlAtUo3lGr72CEPCtzO4lpsBLzMKDsavipLET8kCGFblfe2rV9Iv6n3qpadit4mEXrz
7SdTcg9NNZQpGms1URDDcjrbJZluBzPDQ0bHEAiIrUxC3MTeVVXMb83kwGVHbdH2AiGs4mDV1+5W
p6h3pb3w8uXiYkus7ZldAJuFqBaUU5cQMEeieoMzwqm860LOyIJ7ya8tMv0M7FOJclUm6oFFZGDF
yOdDHGl+6V0slw4sw1BZUXObpzhP5cExup1bDNdphXtQ2U6HoRiunzNQPSz0b+jagJxYj/hZqMWZ
mLh5Eu+Ae/fI9GtgZ2lG/LH6YnjEkaWKTjxW3NJ8wn2ZGMlhsilb53xsw2alkRNv8YRktnNybm7G
ys7pJdOqgoWw+o0+MGSn/0gmPF4pFhJtP9SpHoGQ67LKVwsHlVGCXUSVTbAU0y8z7dPAI4M+byjl
YB+j3NFN9rL1ra8qXIG8d3yGeHTU5OIot9IpH4cttN1x8VerCMsHUZaBNAeUAlO6hqRHiFAlGbTr
2ScUisBAM6arajc99my+57jG7adT9Cqsrrsht84xrheWQhTZ4ELHm4oAkwDk8i1VTxNmCDwCAxGc
2iGKGisULkxRQiOh5SVTsnywYu0tax337iLT0HCfnZS4HIVBVdS48bUiOnLvdtkSAG+gHLBWcAal
iYvYlKw3HO9A4p0UEnh7HCR7OoRRCjfYH8nndNvNLONO1L4J66o9EcQU+3NnX00k7YkE4iE4M2E5
MKsAHZG5L9tMP5AJd4C+mT3mRv+grY6Chap4w6BO5eky2l/1lOZKvA2HySI9D1bgzCThGqmuBG1i
owJI0SP2w0imZQwvrM9bf1B2bEqrgOTnUWcjSzeLcHaVMcKzS23HO+STF7YckrKezqXGCavQtaCo
FWJX+/ogs1X75MClb12LP4+e5qaihctj0+BiUvTnOYc/sUYFqMZ7vcjfYoKX9Xw7NkiTaKkBxhRd
23CByLTjphw5mm+hxATLKzjDwmrbTtpCBLAQcg7G+nhYkCvS/WmZ0mf9Q1rT7ixfYAINocLL9sm5
+S+HNE7M2PtowOJY/9BOyDq7SEuaBnuK+B+DaF425k9jEhHdAnQ70rF5nqefNfGkIXIMEg8pTEiv
6Ojoe+VMBuuwc7ckQViq5yL1PpPff2hK0R8jEQIVAzAQ+nnvOivxMvMpbHW2J4y7qaOnOxtK/8kT
ND50KT2VoRS7EzNdOjjv9RKb40M6LapLKGmLj3KyfRz48BjPtE8Q/n4kGg4jXXrMN6vOOymLEsBV
HcA+LPnBI2UUI8tg3GFHrIMZ4OmORJIXd5ysA8PCksPd1GIrlATVlmV977gdCH1vPiZp64SUMykr
AsFBHAE7Xw4T/JtJM1j43HJ49EbvAj41+2pNG86mvIU0zdsdqz90r5S3Ttp8ouT4ME3mXjAbBBlo
cj8+9LJWp9Trwu1pA7Ze6hdkjnEWK30bMSj/oq39IXnuNbKt/90u+MtlkR4gQmZoxQj0vUq8n1tn
dOsljdayydCGSAREg+1GE2G5UTrCoBFNcmdkn85dP36+JDqYBMSAxtsIZvq7Vuzs5Os8kCcPJbci
0qNjUlQP5XwxxoWRkJmfl1g4O9LoKPndn3Gff+W4IIPEKGcfMaIedG4GyiJeTilYDygm67gjPc2m
uX5fGViuVIcYjw7ZNB/wp/31D90e/tbMi1l8dEtFg/PuA9FdAaxJxW9poLpAx5ycEQEoBxdpxq5U
sRe3HjvSuKS7pbBPppFQSbL1ju0TMvzi6KgTIVWUqAgpXftgsODiwvxl1nF87IU6nvpq8dFNlcdJ
L+5xX3KE0bPJN+IvTDZVanU+mFmbT/WgI6VWUmQ/E0f2VAk2PTAUl3xX1OJFmZFVpWb3o7djrr7G
TphWyg8Jb+YiFA4vpJ7UPulqDnj2DqX2jIYA3V95gLExHmzymn2ObfI45s9D0pXnougdEh7nnDjH
9GLojXIDWuVulJzAYBqdE8dVotUio7WvpslHCc5XxmboU079zDiAB03lvGWtdYuiYkTvrKl+q9vV
blXlsY03DbEUP+2JgMu1GJ8baD8ReoaoXPRv1UqmeOws42l16MPa2RxpJHsd8vK2yJ5yFeZukguO
890c/vsrsT/01LZ5BlB01wX0R5TKu+7vzDRKW9zU3luz0QbLsvRBYrcvXk5HlVXiqWSDO2kukr80
xqxa93NODaAsD4zgdgvthigupR7Ui1ZEaEGGzDypSvN9wM7n2+NTrVISOhb2YStnNmWAPjoA5SDZ
cQ4By3hnY57p3mkcH+fZMC4je7OGae68Cm30R20awlHgUS6lS/SeliyRMsUcZAsOTE5NnJ/Jveq3
llyjs5IZsOqL2jwaYj7aItEDTYD7WBWIPhN9BTPD4USV6+yIDPzSTdbLgDt0Z8ih57gcW1jUkAQy
8JP7zJ5/zErfXTCIJfAHn8REup6Inc1XP8jzNMXx/t/P4jc5/Y99H5PnNtICXM6z+ECZmYaWg6PJ
sxDKkuPmWZeb3hqz0BlKwuK0YTinS/xYDaPDKkbcngawqtYm6+x2tXVepUfsY3tCk3BYSoSakHoY
Y8bI2ld7ds5Zqu/1UemPPbLXAz3I45wN6YXEZzscV10ES57bt23P3f737/q4GRJRgUrDxoOCpOj9
gGFgSqeurbD36WDWgBvXV1ovtMJdpK1pW/jq6AEfVpFxTcmifrINfHy/cWFZ0A3REm9Djm2b+J+e
sYEcoZxXvJxLCQeynCJZqMcpE8Tez+1lI5d98kX99YKwBDzUAo6K9ObPC8aCdshSckFZOvVeqbP2
ljYPuB6Lo61raafPGKl/vaADXIxsGwAt77Neito1zGFCTYT27+gatH2r0Vx8gzgJMQqTWR9dlX8/
Uf6E9yUqUhgUv5uub8vXeg9maTJLH6rYsPelrad0vPEabL6ORRTuoc9H+xZj6LSpm1ZnJcx5GCON
V2zntsk3lREoTgX3Jx8b/nR78bCQluu5pIzwUxVTMgALWJ92XoiLtbavhJfjbVb19lIMhkXPsq4x
x7ffBt28KTkwXAtdbU4x8Wdxq6EgFlADgDOADBy9W5dDWdUlY3gYtxSyCfFVqOp4npR6QFWDrzSY
tPqNxbfYx6Yyhi5Zf0FJoyDgnN35pTpztMJWYRSUKjpfp68P5n0toQE2LgctuxI7XRGPIzcckJ5U
Q1BRkvaLPGZ2paGrB4zVygYUmDNdje0fmhg9TN3qTGDRLToNLgv2DTpy9rHTJ/7imQIdQqmRQ5fJ
3VIkeEEQSzh51T05bfeD6TwkUz2FFNf3emQJqhzVfEtiQ3vE9cvYbfSUQ36oe/2u15pLq1syKlNS
OBuQgDfL6OECXGiscfPu5rml2Ci01N8Md+ffNdKYmyO2Yc3Z/67SptWId2kjO9p5SFecdWz2A7Om
IsltVNfVxZ21Icgd6oW+aS+LQU1VA2UJhpbJbIv7J54ade+m97qk0akYgxmsNBeDvpuuuiFDUbRn
JidL+Ltiavrsu6Izl277Kd7R92IkYbHPivaizs5V6RcTLJian7IEbSiNBBaTpVJ2zFfImsOpvxtL
9Um1kucFtuuOUeMddImfjfGfg7HsohWCzMgK6Q7U50QYDBJNmtNZ4pDhotf7nDg42gIiBYKmPVk1
gzf0ZMbB6/NozfkDh7qgdYHyN7JqO0pXuzhgeLvYXazulZ4pTMrQm+hjIvBc82ZeO/uAJP8qpbnc
iJLXo2feSRto10tGovBbKJEKT9tPo6Hs06yc9kZsYtu2qFBG2P+c657JSG6ONCCeurzRjnHF8xF6
VBa2QKVIIu0iv0inxw1XtGNYOpl66WL36wIe/4yDKw71jGZwJ+hnVGJOH+tlMiI9q1/VtLhq/Rw/
FU/0BHqSOePJilZBE9mldNMFwcA4Gr2zUOgOuml9n4G1Dsq6rq7IaZEZK1lpHut1nYMstabQSVIz
VHE2jA1FalNW1Y01dZfMA1eADYEk7bieyGAwTlZq/OI/iW8UbWKxcIMWTCzpFqUXgfugzYW3MWxH
DgZV28ibwVjD0hi/ZDO97bF2f0mpOw9QUiJFqudZzNMhrZ80HFnnir747w/JHQDjkECoQa70hn1j
rErU5AYVHS5PwoqdJ2mt9mFoFDzf9oJFMWtmHPp0n0vOWaFtgZYsTIaE1chkokzPBRe6NU1xSJk/
8sfQqVh0pdnNm5u8qdT7hmojdKyivMmq/oSuT/2q2M6LsxLp1qB/DY05sX2jA4ZBqLD2JbWjdmt+
1UtjkxXG/tBUJrqRjMsbZBvtBjEYOzEk11Yd7R3sr4dyASHoKjhYuWPPWTZTiFVpu2e6Erp6modr
qVwKDteRKHZORW5QulI115Z2zHoOvHGWaFGyFgddOorfaeA4lDLI1PIBsOZuyeP6XI9D5qfko4K5
WYfdkgEOMcxjnGtmmJDcvddKj+8jmzH4zRWghhyobYLrv9Ak9n7TPi20BREnZ+rOKFaY9KZ502wT
SXIGqPNRzGB6jVp8Izt9XJ+xn4uA1gAHnZHDr0zsB6vejKAVRplqYc3WheF39DpbFRQPgebjtGDN
gztFpqRJF0F3rHDCy/ecYbrWwLcwX6hAvK86IRteEeIYfoIP5waz2T9CQKApSmZg7ZpKQFepogN7
7ERWR9v3RWoIOqIhByhozrxBmaUcjVkz7wifigCaAHkq5uuC3aK3xXjGtjPze4K2k+ZViCa9X5ri
1iqetVzXt0jbqJmtyp97D1BjM+IcIAOKUa3cq3ttQc3N+JXuTbu8xS2uLiSTeVjOYF0fa6S1Xxm2
iJ1H3jZqCDAe8WNjdsoPy/Z7DA+MpUZQRW0HuNPKvqoaupeYoLVkMveV0zs7VFRhmanjLkWpw39s
8Pyt5BHGJOjNUvShKsXbyllsJ5hu73KRX0ZMdVi6SiIjlOUHO5P6tYyXoCxadQ8eaAmmxXSYn8z1
hn8l5GEtU7/sOq6RiYuhcWZNeU57d9W+2GX/vS8YGXfXRV9FaNYK2V1iiKwBtXUBXOjSr+llbK17
NOkuPjwW98Wtd9SiKmtV8lrpar3X54lcXltUQSpfGtMQhw6Ejr+qoDbW4dmtRsJJ+EWFJmB38lb+
PjkvFRtR6xauv4w5HX7AMJo5vOnCwiFY8Urbzky6WLIvCm+PtTTZM88Rfqzg6lKYbuYoNW9Mp/bO
U+4SM83a7y7cwIUsuV3eciLvY/qba6k9KBNpenFRl6Ebq1YYN3W5AxcpyiebjXy/pBRIJXQEDko7
gGLWoVXcNchL9dEsykdzJaAu03KSS3CiEvi8zuzvLLhNRU9g/a/8NeGDvhWO/bzYxevCEPMn28pX
D/f2F1KtfLQYeMly71ueNVpkr9Q3XtUhql206r7jPUbKp/KCt2wb+DVCW2KtrJe4Y5D+s9moIE3d
P9MXju8ZyshbsFuElbj7BMHK/ZLaJ6jvZjg2Zbcr0XRtMr8OEHCH2K4aI9dbrbCCZMrcnYGzl1by
CvgXK5YiMxY1Zbykorvgp6xCYP5hCcQvskcMq+7Y015d5XCHpsA75zNTe8Xqjyn9s3BoBblXz7zT
1rHv5gXNrP04maCs0sZYrlN37w2vWrnGJ81xbmWa3OVVa/+4n6clfamza9eC4MV0Zp3VJX8bLe9Z
0GFutGlkJt8G2iwPHYy3C8PwIxoCWAU1egy+h4Lk3HjyYcuueHhsJcLWc7XVyboMSfvNdU8dOtCQ
d3ZAblKXwTxyv7EWG+deyEvPqThgHtXsQS495DHSqMa+1vF40W2CV5Layl9A58nO3LkT8SgV7Cq/
ECIHNKbBXVqacAC0iwLsxDqmHyxBW9raspa6sbgaznQm+HeGdzJA3J2L0LvrZ2Q3GYPR85IVTNI4
9ilpio+WmITQIJ2lRnb8kNNobFx7ZhJGwVmL9sAaqvton0I5PUlpJI8SU+Hv9ZwBfb1vyVPF+BZ5
reRzp5xypfNAf+jJ4bPrOqcPCpLbfH02AsfAEQk2OmJ6MO5q1fURLTkhxKMM/HOJ0CJefLrmS5Xd
KEb+3agoRnmdiUoEwKsjpr6oIIthc4eOYOcb1om9xHaZC7BeaFOpA6CGydS7xaXk9QIqgBF9trWv
xdTNZ9uqWbS9jTdVO/auzOtnpsOMbRKPTg1xRWE+G+QrxfFhzvr2ttfH7lD0zatZlU9s949rXU9h
V7AJdQXLF+PeL0vfHhLaNUAFa5bRwnjkn5dg7E2/tqXml5kJ10Yn1DgXE4ZIwzj1y7et5M5rqrxm
ip/iVZIYPjOMHVLzV9N6X82pjSaNjJYUPfm1kkzvCsYVrR7n54TPtQxaUdaRVlVnPHc3KE1fa4d3
bTAE9nGayaFpYKov1ioDoN6P4e9FMzW4NWbzvZrSX/NqOfgjx2VfaF7gGROyE92iLDOevLI/l5JX
tZzopUzUqNQcZ/rYR0KZxiNt+tLtd1rVH53WA58m6Z0m6zcrR6/GxB6GhEyeteZx6hOCV0rGL4ZB
+JYBuma/JgDRlVxDMlIjOyaJg2oLfWA3aAPsJQbgZXq7tNAyl3IBFb3RSEyrcU5raj8V0hJRs9rt
JZmWDaj03a779NZG2ncapcExqKG0tXrxX2Lb1yWW1m7g7O3PbWFTlv/a5ATR0uPoL2WiciIZxiOM
HcX//ZyzaSD0CRVTsZV0ScX/W8pTHyPHqDsIzd04wK/qr0YMmW4U0/2/z8ofNdO0HSw6IJgHXFPF
+PNnQ8Aec05wqbV1dbJHrzSe7Q7agEmYvBtPyCq85BnKuhfCHKpSt0ZT0H4yk2Es8OG4DnmEbgT1
pos6/r2etK/0pMFKqu45XlPUmCmZoSuKgckyph3xaONh0AGyjybZzdomUp8WSzzHvF5C3amDR3xq
WdIZTSuDsbn+tdJLI4yNNDnkEnhal75Aar0haCe778rlPm1xZTOzSvcyvxVd4z6oMXHfMXEoipYb
98Sw/dKcZG8K0r58O8n8DKZX5076fwvW/KSs8q92NX9Va4mgSzemh6zNmiN9xCSipj+qQykfrF75
WRpef8zH/rmN4+LB0OX3OrnkYzd+02OUPSXg3B1SPGNvqmWxF3q9hh4e5gOQVu8LQ+8ifEpSYeMV
KNmiYJF4ba3661CYnPmtm85Nx3MxWYgN3PYAYNMLp3zqUUMlc0CiACqxGdlQYsVQCGIocMzeL2kv
nFvd3YTIJJM6TcPmps7/j7Iz641bS7PsX0ncd2aThzwcCpUFdASDMShCk2VJ9gshWzLneeav70Xd
7C4rZEhdQKZxDdsig3F4hu/be+3S7YdhuiiMFeUo5Zjm8Yyz5Q6idXWR0RjHp+FvByfh0ZvxL71h
/EfKdCnonbiiYRfQluZ92hQPGOYuG87KN8k87WcnvlGNubnu8nDv6CFTh919EaGYvHbgPCOU9lKT
UbYnDyOgb5DEXmr5gdeMaB37Mpu3Td0brmRtZ3MADgvoxWBSRsJssMlny1Moi99n2Xg5+MGmzvrc
JVx73ExAwBnKoeeXymPHEWE90q+E42DewRFhh1c330iq0/cYW74RgANJr5+MzVDQhRL5ABRMLZFG
RjvdSP2tNLp2LSvqr3FHc4oDpDHi8qbWMt2YIlP2dNY36deIN/VOTpa2Fj+KOogeRiQXV6Ey/uwg
Z1GtogYxkzWJxqNYh1I85H2XHjUx6B6SiOrCXORncmYrV7Mw7JhU8otZM6c9lLjw7zk1EpIjUzDc
TLN5lUveAdNnOh3oBM9G03A6QGfrKIrcooYkAI3xpLcQ5ZWmzy/leKMNpzrvh20Pk8NzWmXaxUGW
r02bKnhZ6MExn8SRWF/tqrI1ciE65V6rx/KApkesrRy++seTz/vSK31OCAo0NlRrefvfzj2FZeQc
ykOkpf1W1CMi0LnMXatu2fj5WxMVh6GSipc/fXzZPzDHcB2BbXitvIp3cKrAAD4Os3H2Ylv11xF2
DZyhT1KfYfMBJlZx2k8DWX6zdhUXHA8/vvw79fwSuAW9QbC0Idc7b/3ZKjuuKKXeWqg2lfqsfU6o
ua/bochBEkx3H1/tvYB+iYGj8qrT9mMOPddHl2oTN2YqiINRRqZHvbe9kp0XgozLWilQkg3okGr9
1sQxfqFN/kPrwBaguzauRlmWm7lWw00yoIch0SFelRpKrqKh6qSoBJcFvYrE2xjp/7N+t1N0pctk
OKS2tp3HsN+YBskQlF9oFKKm8cYouEggyyDim28Mdi5myVk2dUp4oWOH/Lnbp3PNrkCpJPUL84kQ
vxLFFuOa5xMxuIdvHz+fv4lnb/sa6LWdxZmFQQVB1zJKf6vBp7S2Azx9iHtHX72wR2udFxHKJpIY
L3tXi4gog57qrCNdeSIXAN0YuVLroSPkEY6fyVDt3GGyxzXQxdfwgqsqe/GDqFkPGQLkrovgZ9aZ
1+kM69K/bROkMsYknjHs/CIomvwCin7o7mftyEn3rtba8Q4wUu3ZqIvdTsqTGKXxrQFNv87Lnh8f
Q6wpUb/lCPdWaJu/N0XcPTQnKwJkGDqy2PtkPLiNYl3U1XwPOCe+HhetDk4Yau+Z4h8nIizcweDl
A7+HusUqqwcxAG+CF5wS3ifG3WjYw6E2nmaouWBBE+3RkHS3aq3rTkHfmOzSc6gbfXE9jE5yCaKS
UktVRQfiFNwJtB0yPOa0rte6vWyz26kMardMjGCbDgb6oLSqt71Bx07WpFJYPlCbpgV/PdjV9Vy0
2lrrm+8yhWeR5dkXwxy7S4Q0/qrCKbi1qRjOVkjhWFzIijV6SC2yH6OZSJOMPTJHvaMQSH80jN8s
kmv0tY9aZgx7B93fRgfDgyzJjRQZeCI064MRyYuI6v8WYjLfZZcckB7I67jUDoo+FvseE35s+flB
R8tO9oekG2CP1xbpwrgshLOfOh+cGBEMbltnOvBMkngK3VBc9pWgZPniYjtp9mZo2ZvEzWm77Kj3
K67TFk9+7NirNFeHAyQk7RgFOfycNLzvqcNfhErrHyaguZxFqy8M5eme4xX1hUz/mQNvvYAQTKFa
Vw9yTq7RpF4FbWnvWCCz1SC1buMIGF99Oq3NorDWwM/dyZTF3azXF+zei7aNj5bdPUJtQFSfy9Yt
pp42ud7K3Vi1NpnfCNI7eZmbEcIveZGgxfWqSIXMPEKTUPIB1X8uT4WSfAnSQkcB1WsEHAdfBiq/
ci6clTDDm6GYSPjI9OcIDNHaKsDDTBcTmfVAhilgKvRlMhqG209e8PeSAdIV4BNh91Lpep23vIwm
CKO2DLBKltOx6dsSr1CeX6DoCY3oilQLgGcF5rw0uFcTUKWW72efiEz+Bui9nWQQW9h4P1/90to5
VzOWsQnOLQNWa4QKwaMicCNn3HZLRp8tcnSdmYGgty7WgMcpYsw0DRhTuT5SPWEzpOVsW6vtAGih
kL8oVchdBtObpOfxRHKNGFGzQ6pMMLwglxwTZNMN8jF7bMjJQKqQ2nJlKuQ7jkj3wUIX1aZQrfFS
p64O1OeINDSA/kMZz6cMsK7q6yAyr+JAU/c9Vdw6GTAV2ZDX46okzMm4KRxJETS9rSSmaXykFulz
9hUZWMbeUPRTP1v0o4IK3aG8G63pAKLlltmfwvlAISlvf+G9mA86iqMsIEARBfYtZN9wN8PvX4l6
eKEO601VSP2ClIJploivuqbGs4A7Fp5RDEyt+uL34sYJcnFMDfuB7IoaDXQ37XG/H9liX4VQKr0x
CG/UxQlh0YEMNWVyMX/WSNPloz0OlEbyTK5N0dNgALeOZUt8GTRF3YSBisp7QBje43JSq/BAuGPm
hcqnzv0/CLKwC2HchI2Ci/MdZ8O2KKk0CLC9LEYYmvk+CVO0frGOg5GTwS5N0GR2FfeZtPGLkhPi
FM0uZSYUmJyu+4cqQFKuSeqNBU4jeLarGqvV2mT+gFiubGWP4DAmHcvJvtYo98e4cDuDRGm/f1FF
IleBH3yxUbMnpfC6piGIrIvkSh2VH0PDkFymZj39itQw+GQ3JOT79xNlnVDJnYbqR2jrmWdWzXvK
bJkYIaWVTNytjlQy9zmFg/0TRFUgacRoYnV+tdErXB85U4lNSdEzYIq7tFthbRkc6E3qD9VYt7cQ
la86CfirLjKWPWdraxXGAhKpd5rT97s+tgZ2fdQH2xII04jeeSWacVso4b0zFQsVVSW4UswLyLHl
BbTloRvaYj8j2VpJHaIHFN9dMsJONWi7+nmbX5pm4e11xVTX+RL7VbQk1EzJmO1poBUbq56/sub1
eyMtmOkSoqfqp6ked/7UPY4jzpbKSI+WJsrL2McSFceKtY+7AqeyAG6mpKSm2WZTYOwkIakxC9R0
dRxtJIxAR5tv+sppl84lOzKF1DCgNbrXZHApLZRm2DwU6w5u0LEuLUQn5lR6CStaiorvCg73ThX6
AfXNgIpjQVpTnd7nVntTSKdBzpxnG4exuabGi+gmVmhx6/pVWoSUH9WcWprNmSVHpp+RDO4foBlC
vCRtZBfDUa60JDtU2HtwP6gnfaHBT6XcBlhhOJcbNEqMeE8QLtXCsH7qm/451NMUmpVxUvy63fm3
dt4itxJhiczqGKpBdq1jM73sk349LAoRSQfA1UJUPnXFB7Y7yv1aQLi6jpDHmdi+BzlIxrSoGrb1
2ghf2fwRJ1D14mA4DotQy4kK4ZqIrxoDIWu1mNvMkOZF81gvUEPkKcaWXqg259G6jflFBADfMGdi
Hgu/h74N1nDqvTi6xr4cXjpyYtadnXbDTqL9Qvz8Ic9w6bNduGhzGjhjl4Qnp3jiizCoD4xyF+fj
HkENo7Sk18H3aBwHfV5Hw0RfqbS6zWwO96bj+r5uHEQJY45is4EvzNM6p1+XxhQdFwZZEkNuVqxk
HfVmtFcNxRsRGrmKUibUp/3rQQCPVJyKM7Afq+Cu4c9EnbhPOlHvJ3Ia4Jfpe5GapxAq8jb3jfvC
1+g2oexdtxHoeMuOtjSqCe6yachUlp9ykiQXa8L1vaZJCeUa3h6bGgaAbxqLPVC7LhweSzPjY5JW
tE/B73jNVPygQZmuncEBOZcTM1k7pxJmEEnrJtpCMs6yLPw1qOq1Y4+PgZwfpsHaD91Ewno2P6Ob
ZMMrgi+18zSJ6NRqYf5V6t0XKxbZwUhxk2R1LQ4DvgWNnRTHmuMoaIopOkSLYd2IjlWJQ8fH2433
ehd0CJRHOdwtc/m5oidV5aiKBnZ+2IuBIxOrfW5C86n0EGZSSnWefsInKqL3YlKWD5OUGU600NbO
NTYYBZIaL9uI5ZLTC/KsLRvIdeUohEWegsHC1KuOx48/5x+kedBfSPzWwK6Z4h1woNZN36+deoBA
14pdGgA+M2HpBRdEAAKSlclXBSSuDZ9o0zjqqsWdsgqtKV7VDlI16hxbQ5sf+Bkp0z3v7DTH9ARQ
YiIKM9zGCb6pDd0VZRf65rZtWsB2Vrsqs3adzShuUMRQmv+SmdlTojhrM8jWxZg/Vamlgk/2rynZ
zdjm+JtoHr5K+rPIkOsLVP9P4zx5TWJB8sNVg9YP30BJM5aoe05reXAlYv+6Re63zbPEJpLRgDQ1
aMCQxcg+Fs/SlLQt3QNY/iUVDI+hTghnU7hV94X9v+oF0czUoCszmT4/8BGEnwic/jDGgO9ALnAQ
ciGHO6ubJCMQbaSDgxdnzW520pM/OpGnwbLujTh367H/5Mt+R/tZyhUqWnFGtq7ChTpboytS2+LO
hvCZxsVEQnGNbNwwbDdQlX1kJERxlrG2Ntl3yEpQeGrXQxDOhziIWVHV3cdDT4qzevHr3UjATrxj
lEZelYq/ndjDStaA+frKo/ZZrfoIKessXhxfe7bi6KDkGObMCiu/XmrhloEa4Iq3r4Le6dAkNE89
k9yaXNBaeUz8+meCarEtB4TCobzFJrYJ0jrcMsNf51n5wNpMc1VTqI0Dc03j6sUO58c2FAggrOIi
adHYWjq6IcuA5lYnj2pUPCVhrq/VB7MKDXSLBAipTfQomTXJpEWvVRHYmXUkn7f7TLTPqm08h018
Z89hsyZE45Bo6Ao+fmbnRafzR3ZW5Mh6v6VEC610XMwt9MQaJqckuEYP8FlBZRkLvx91Xi+1pEFJ
IFTLxu5tPQVIHFNrnldeGFg/cT6uW9/i8SyrQm/aLJ4sI7gmlU3XYx0dkMp+/FGXj3J+fTweC9WD
7T3Cw7fXbzA8O3MUVB7dXwjiwLcXRvFTpug3aF0YL7RjWj+4M0G3fXzl5ZOdXRkdA+4N3k22s6/j
9rdxSfBiBYa2LjyoH4DcG3VPGgnaIUJ4P76Q9ofPaOBZUHWH0p6t2cue+rcrkYBag2+sCi/Lqquq
nr6KIv5WSAwramSS56q366qsui1uWmVF26NdUOf+XGDOcC6hjbvVBMIwxcN6kTfy2qI5tJBTp08W
JvGHJ4LkE72pypEXYc2ZvrXEacK4Q2lqWs21IBXEQMHiOnG9s/MRpLGh1kdYIisNpQ3ndAKeUlo3
MgNsTZjgt1Gxpz34yo1KaYmP8oNmwYymIhkw3xBEroubOkAj2cTBuCf53TC0T44n75405xGV/0OY
YFm3bftsNNd5Wgatw+6OWHdt05rpc5AvGNfCPIxBlLlwlairhJlxPQMnu7bjkEPWEnUWboV8yhLc
HUFWmTthheKKPqdGGjxd1rH/dEycrwrLnS4RbIht8Ddp5wQgcssqlem/J/ybSlAji5U6ScPT0J+v
FwtaMlyPSU2yb/dAuWWPpMDcgpZANwdjnoor2vIsN7UVQS+j6R8+HrHnity/b45EEcIFiEA/fylL
jA+tD4kbagu51rCywSyM/cPHF3nXzHz9ojhJL2l7qH7PvywEr3FCkDvE3YVHbI/d8+QDoAwz/7pJ
wpdWKtuSEnUAk3cwliphNX6y/XvXW1huQZPM+KZpw2Y534tpERZF5sTOM2m73jgd4HzHxu5b+mTG
Gk3KrsO6jloK6LkNb3z0OU588hTOl8flFmiqGBScHEu+K2jHmRmU9TB3njXpN8bUEE1XLIG1Q3BR
NzTxZzq0HOfnyE2n2FrRY5NbmT1Y+vRZq+Mdmu71VhxNJ4weupp6HrWgDiSlCZRnXh7RViP3m4Sh
BBEju6RsO7bKD+FA5GqINVM1VBRhpNdHPdfo9wY3sWFGG60sXjCHbfOQSKsiRTSxwPw7AoG2dVVt
4FL0wKmtT6M9//QMX7nFSNYlT3OZgH+bYDmEZ1ElY0YSUVL7kB0q6WX9pgoRguRzcao0DtyDA/K7
Cy9iugFSPynBp7DTP7w2fJNURSRsG/wXZ/MnrW0F/oXRelTFduTSr1QwGh8Plz9fAnCOZr5u75ad
w2+ftLPIo89V0jDitP+RGP6qbYyrjy+x3OXv6yKjgKFIk0XljCLkuRx/UKxKao1de9LITnYUN6hy
xDH3s309Npve7I8yHD9Zi5fbPrsmrkNcBxj7mA3O1+LEsgKWHnYBXYIVuyieY5hiesQR2kKn9/Hn
+8MjZG0A+YMx1qHYvAym3x5hWSsJjXawLfGY/1IqSj1W9j+le7LK41tlECw7GpMt4dtryEEJo4w9
qGcSg0hBLfYyLN4rduIBIsnJOX38kd5/ZVyO1USzhSkBfZ6NilBLGyLlFYK/EvupGWmN1IhuFB15
IHlY2HgJ5tNgE398VaKB3n1tmuQUS3QOdCvKocsi99ujrNTYyWZiLjySA7ER+/F0HHKjckeSrjQz
Re8wD8csoOowWKA6esfe6OgoKKAgQiBIKNzFk6Vu54R0CrTFhwL97qrvLJTw1XBLrBQ7/yhNLmrC
sVGkE8CO3HjT0HvagSvwRkModxoVt3xWLbLDc8dV/Va9qp103vdB/Yx6o77qLH9dYxyi9ecUlzHM
PJrup4hqzlYOXbDO6EDdFIEGTkj5qiS+eTOPBYpXxb8dMUa7lFUHtzAJ5wgC4FldEWJnLL9gW5y8
Tmux5dKfGLvY3itqvRIEebtGoPg3vhV2h3ZCRy7VuzQQm4Jv0FUGPYZH5IfHDj2IkxnqyS4i7eR0
BOjM4Wj+mKXyrKPYgnfLxtC3020dAr5tfAvKQqXoXt9ynUgLH5FAcLwd7KskU8FIOjUqs8YGIaqG
AWpgZPQBbYUgGAjR5f5W9aCiEWoBIIhUqdx0DhdTuiRRfdFMLWz5ZpECCyQ2WT8cYkfRtkDzc/Cs
rrNkfNmLvb2o+ksQBFQUnnrDcE32rEm20NRrvhszZHXIGpBZOqrHlFgOr0Q/CBWbGn09r8KGQPqF
AI0is9eom3fYN+wARUvCA46gaK/ZumGaaar2kA8xJnWygeu4QucuwvvRIIJl1h1YF0kf7mrhJblV
8PDIyBR2e8NZxqtx3nh+QT1RQcK7wvSGrtvkuU1DP3/RF2PJgtgimmDYtaqzp6KQ7CYEH4Nm55da
WSlXnWKg1TfFI9UtHpuNtFnPe9z9yPSnbhuGSbrW7rWIhJ+xQyqqLCQIvPMbS2TFZWr7l0kA3a2R
qX5UWArVfIsXhlyZWLiWQX1Vbe0CAjc/nJr/9dj57S5wDFBU+GhPeG/qnW73u6qRd/PcKrc6Lhkq
MckDIl9tDQ5MuJrMb4pQ6l7JeTTHMHStpl6FUn4NVFi9tlh3zQHwCCSncZMPPkFGHCppAcbVmrd5
QE0nqn0gku4aHe73xEHrZITZnsAPjQLigj8PWoyD2JbmDtTjMIsLKzJePp5C3s/7At88RyOco3hH
rbO5GCKzU0GSzjzNRorrTP6PsrnsgPPUU3H9P74URQj2cey1qY2cLzGDn+V66JNvwUTzaE3AuHp9
Z8DxYNA9fnwp8VphebuecXpiXpc2CwBG9bMNSWmZZcOkFHnNYgCKivJrHEzoN2UWLFQrqrNavcoD
q9yp5uCGslW9IR8oNECSqH3zh6HnpKvBFoKvn6KeKr8XCFR3oZrDSBmmnlFd1ReOkXyXQ9oeQCQN
bro4OxPVQN0a2V5a0Q4IzXwmfnMpqEeYONW+Ulxm0O8lCUC23qj47PxiMbWTKJq1vxAVPk8TKY+J
2ZLPE17jb1mUokDbAu4JgY6rYelAf1J9EwkReENYzu4wUI5PlsDUXFG9vDVWai1/JGUReGiZrwNy
thAGc0um+g078vPERpfJQhu8TG0OCvoMLCf+TWkVMZWXVWqardeOsVglyHTRmYcvXWxe0XfU4WyV
znHW5a6ivzj0oQfhyoSlggDETjLTUyvQR0HYeRV5xpuwxK/nhEm9Xuxgadck+9Ye6PCn5Q70Snka
olzuq8A6Au4BLcU5fSN7G+IcoxE12b1IYKioZgptNMxUtt6ZRVJratK8Hb5VpSm8hqL9BWBUc5/V
BBAxGT1YY0WBLQHgZwebRbT+taT/yRGzfJ60QOzy0E/XZsxBOnMtu1Bv4yGIdwi3tFVXoklxkiI+
sGRSrqQGg5cu3yma8bNlMjgaFQq+b1pbKXdWwdSi9eJSmiUKbLU/5brJK1TpymXYTXd2gBbbBwri
hpY7CRm4SGi7jbxF397so0J/pvfSXZSmRQOGMMydTshyGiAuiZvRPop6QtCs2bwt4k6UUMmDmqos
AffVlubzAUMZiJYQyXg/xQZd+ALp5Q9YZS25x+VNy4J8IZph3ygEU1W2H7HMJqRSFlc26Uouq9pE
pkpleImgwUwxtL6JJi+jlTokgZujjdrruXKr1eHK9pMjRdTwOBi4xZqZzVpiUT5gCoUNyTmEB2hu
8mzm1dC6bBVFuE302dkWeCY3apffRS08QSyhrNB6V63RDPIW9hqrUlT9IhiEdlaq7VBNVV4AV84N
o3zP9r7bNrXYzVpQIaxA+KQogEfAl7GwxHjClZqFj6/mVA3zL7/THpyiyi6LWmXfHwUdRif4SjJ9
SbJq3kR2yZIz6LucpTwXmTzyfiqrFqXNuqnGCvQQ7mXDVpxtNyk/m6n6mja6vKKzReZigGXx4ynq
7wLDmykK+CXRRJy7UdeBtNDf7t18HaQFwuHEaznoEU3Nm1ypOpLd2SRjOLoIcWvtxlrtaMkHl3Vi
NJBVHPATasEvmbxtQgnRKwn3atFkEG5IW2AyUzytCuGr2dFqqjX9ZMoVAK7vvOE85Ubxotn+SbV2
XaVNvTMUjSQf2zqCvSpXsWpW+1JP4rXCI2MvghhSZM5pnPrqwiqiR6u1fwEV/WXG1YZ9DoJ3HXsH
QVynQjWwDYkWs02NuSGeGhjp4T3oSOsiqJhrhzLITmW273Heb0d6yhfziGIi658lB9X9rM93io2d
KrNzWs4NDbDA+aW2zVrR0+Ji9Iti14zRTRZb2kqf5mbn6PtQV8LLovvG8fdeNmVzM1gKnlmFgOwm
ttakTlLqHlU0t0rgZWOHuhhw1aglzuU4Qr0ydeQ4JDdOG0Np8M2mUX4VOT9G5zHX6+8x2wTLKee9
GYhbSZD5pRoL0hB0E6lZlto3AvcUqaPqugBqeOWzE5xFtjU4HLpGZ12mfphc5ZMzoTzi3FbEdcNm
gF47bqHtZAZPAz3owoJ2VWct3kgbr1+HeNBs0pYA4RoSnCObI7YuByNdaCOb6uFtqclSpe0PU97N
pwAb1TYX6nay6uqQqba/VdymsKq9QaL1J/pT+e7g5nBsY1UlN8AilubdiM3CXM5WTYbjXDUg5qoe
wg9cq6Hno+lZ/cNow3FVoRdeG2Us2TqamKYcbe1nyqPO+7UFpp0aCeLAvIEVhReVWOlSAp0ipLlm
PWvp/1ED7A4pAhJYMl3gdmNxC4C7uQ2b/GANyB00Y3QOJPc5l/EiXc6jO3gVj6EzButl1BepcTX3
Dn4H027Wc5dFbqNDS+2nsVsPiQExQMnxABJEFVqGtgJ4TIxNMV75TWgCN5rx+5TH1mDXaiWIhYYg
Z3aYOKi8zgD/6+f4H8FLcf33q97813/y+59FOdVRELZnv/2vuyLjf/+5/Jv/93fe/ov/OkU/66Ip
frUf/q3tS3H5lL0053/pzU/m6v++O/epfXrzm03eRu10073U0+1L06Xt613wOZa/+f/7h/94ef0p
d1P58q+/flIHaZefFkRF/te//2j//K+/SPj6bapcfv6//3D5AP/662setS/P//jf9dOPf2yyqH5q
X5p3//zlqWn/9Zc0/0n9VoAsQKbKwdtk9zq8vP6J9k9arK+FRcrpYIP4k7yo25DLm/9E3WYTvOfQ
9qDOwNawKbrXPxL/xDeB+JA+gWGB/BF//d/H8Obr/O+v9x95R5p9lLfNv/7S3lbzLd2SNuUAOjuU
H8BxL3f3++EcJbdTWrFSuHbMNo5j+SmuiIFTHOyRht/v5olqZ7gY8fvsIWHvv9IGu7kNcDLANmx7
LxTVTUrA7e635/nvG31zY28lRH/f2FIj4yOqi5j3rFqRCSeTBWdxpu80XJuR7HeamfjX2O+gTGi3
irQfMMBclCAl0Ukkt4CDjE80fm9bMv++B54JjX8DDaZ6dg8ViozUxIjh5plnlG12UZlU4JUlfLKO
fsxKqO21LJZug2di//Hn/9Ol0bMjINN1A5fwWY+iqxvTGLCVI8jNQmLhAlwzsgcPy3ahn6eLnmzU
FZSHG8upok8+9llrePncr0ApS2p8bPNda7iuABMjuSjdsMf7PFXfRgcfpURWS6uctRuGEh1Pqr8N
t7gqe38g8a9HlEpVw2qKz3Yhyxj8703I37cDz2Xp1SwvxPnXYM26nnCcKd2BltQOpOSlLONp71SN
doryggT1dhvkOj3jvoXbroICdBoJn9qePxmV778VcDiqDvpE07BWnetOez9Bdixl46aNZq3NQbWQ
GdTV5RwaXm4S2jtjE3NVvfsqgER98hzeHoNfH8OCuRNA5CiyvduLFZbTT6QiERhqTIo31fqPwaQf
6QQIdIas6D5ZSd/2nl4vh5IfsBdvIcaGcyYgUEMba1LYuUWwsDmGglqoLH92Qr0X/XT0A6f6pKF0
lk329yVfQ0dp9iCFEMvj/61SGPYDxJER1qCmTxPAIAifdch2OtZzFj6WzUBPbntTxzIUiGOhV+si
L8Q2U8hA8ctkDWy7/6TOLf7w1Gk6UW5mV2FwU2etZzRxejkzybhLX2bbdgpmrErwSxYbyNZjQMfl
CD8iYJKqkhvTHvU98Ll79trRbQaQfYVg3r4uhxg+rAPJzE4V6BEThyVAuz4sakMFNmmTanAbYyEB
PGPllMi6piO87zPNwGvH8M27RBuRHjPmEZrMhDCcbehrAdi4qnDjlE43rgcr2SWhmRz0jlCzXNq6
W2vjE8pN/SEM5+9O+U3J4fB3dkrmbGvuUiVfqb4p7lPCkCgvZk92FY1eayHaYD95VUGZOtHfcA5U
PaxVP0gCdVV57zhJuBMpJ/eg6KZVrQTRuh+qAMjLbJ+oAsrNksH58Rx61qpiPDGADSrdBqIahpNx
NolmplBmIEGDW2Ky9cxyyNye7OfNkmAKUFMEnmoHB/bPzTbVZE1RBTxt11duMysC9aLWnhLqNus4
CruVQjkI3WqRX7fSCH/q42Gx3SJ7DnvMEr2z/eTm35bN/755PPJUOZlteP3OVmZslbYWwWp2sfIb
VyVh7WUW37atoR61LrCWmO8a21zzDB8iotRjaV8bsr2JvopWzJdgamZ4zG0VHMhH3gRlqe3TjAD6
gJyhzQQ3aV9P5GbH4XM+2cqxoeixxo+hoonEdC+IO9smBXbijz/W6zM/G4BMJtTYwBVKwm3OBmAH
RtQgaQMED12wVRlQe8LkWXhzDhu3EDL/Pi7/NVdILbNkvvhRQ9M7jGK+f+XIjASebhpTkDaUswrZ
qX2nC+htSX6og0cxVtrWmcPbKumDncoxLEBuvheUJyDfdZc1kXtoDFDERk7gUx0ytqFmUgYPCBQk
mNsB49DEXpgPHdG3+NjDcqB+ZCXZGtps/FWrp+c5ag4WTpjHTo0uUaR9Fvry/ntHl7AEENMcpFN5
PmhlmUfQFILWnaem90qE9pvXT2P5yEg14gVWbcH92BwlPpnrXm1qZ98Nuw2WfxwV2vLr2/nXSBGp
WiYYBU3GhRdP4Yuc1SsMGNnFYs0f8j7ctNSMtskCl9EmJV9nqNfdsDHRmsAXAZsETEcp/RFYgWls
CtOaL2RI1SqbRzLgQ+Z2IbLaLTJ7l6GlwnLSvqCrNi+xSn41gQ4QJIxeXlHgrecFrhxRJQZx1xkq
UTO5KG1W+NgeM6IrhsmlOm18MkBfO3tnD8FY3HXMkih+2Hu+fQgm3ceIyICWmVDvT3H3RbNKtPPG
UoZqfFiKJIasLIlvzrS7hi54x9ktS0sYxoB8P35bzti2yyRAjBpvCo5G4kzfCa8a2xriCmIZOAGt
2RpReuuneXVN+kTzgFQ42M1hItd2l/VY1pUXX5TJXobB916IdBWZNYTsVPGEjJJVTynnk+3Qu7Vx
AaxSHnI4PTBe5Vlnb7KMqOpTsL4UYfcYElmzNQZpEtacZJ08/2QDZC9zw9uvhgeB03LZlxI9du64
QUhUjAmhWC65F1dlpOydcbZugk7pbnI1WTBYYl73UZQcgJ6DysjzjiQSKJuDlmYrnNuI67tk19vW
faS2bpaR/DHpWnWyEPenxQlid3mqcn+/oMdONL10Arenx7wtfK8JKBbLwSQg1ZfKAWkrAaHESLAt
CE4DQWR5GXaXUE7JR3HUmyEa975vJPc6CfW1gfMta0f/ahDmbVun477XanM/zCHmg7mYv2Yjucay
wSofR6bB5iI6tmYRfcsb5Nu2scLQHOxH3cH7xgq+NaYANktKXFwk4l0zq+U3qxeUsYPpWhuHY9SX
+ReEWJuxDYutnvBfLW6ujS++Wia5cySxdl/MZdGe6aF/QdNNPHbtd0fVIrGuNoKMupVEUufUN2wn
Ni2c34sZNckqsKPxk6/1DF/790pnouxDXb+cd877O+nYViZHyMENqvhKqwhYtM1VldAPG4X1PMIR
XeH+39ttVH9FgnpMreSlyHxauFa2t7IWhmuDdYB2HFCjAV9z1G1sohJPUe98dzqRPoQJ4RkC+P9n
r6f+frZmpiAxi0oTM4YhzlR7ZLQZdu8z86V9E+/rCN9TQ2TwtS1AchDkI+9HLD9MFQZ1UglsUk4B
xWVsahuFzkszXNI2pwunNJezJunFGvo3c0RMp9nxpd0SogCDjXi5UkCCrwBXk7zzJY+dmrO68iPG
AQmXpcDrPQVXecE0TL4aSv3pGvr4xeDEiHrVpGRhB/QR/R/yzmO7cWXLtj/0cAvedAGCnpIom1IH
QyYF7yPgvr4mdO4deeq816n26+TIVEoUCYIRO/Zea675d2wrR0chY0j3QrPNv91phRoN5KEb7bM5
tiBRrOi3WXgfmLbI3B70r7R0M3J5AL7MXvvtjn0eDElMuReJ35le7x1NBb0bMdHxVs9pWQfmwOxK
r4ursfS3QA6GsIa+vek88kL8VRRBUprr7q2heqFHifbYdvO9ik269Hrv4gBXyxVSkCQ9T5nN4E6a
6irhEfqzqTIHg3ZEk1/61A/foHAJ9CzAdeH9Z5aJbrqHKrIM6TaS2bmXGrt8I7SwnFPsv5Z6qO0K
HgmIgLi6kfFj27bLDVwg5N+gd8EKgUEyYUV33OYijyoif2nMzw0D6aUHwFa69esSAZYUc6cTfJP6
dl5SKGH8ywB+7pV6ADkW2lPfHyvUPVt9tgH7GCDVjRa5lBbxVDvrCzosb3Yujsgmyo3Q8GtZLYCU
ERQFHdcZyzqyeEXTqiBTe9I/F0JsMujdUAyPgy73i5VRN7s5fX+728OH2XWm5CNrJvDKLDtMW5rH
febhhwHuEoCFYgy5JcWs2C1KfuhVjwihBin9iE7UK+t7HufGXRoPcT13nZa/OvvUqr7KzCUiRUXg
Q1P06A0kJMNTuHD8N7dZrHxDtdqQxdr4OjjVnMZVwE9s8AqUgRo1cWiWQ4koD7Qa8DbmCB7DaB1o
V1yKMJtnsbdQiGqxjeOr3E5Rv7Bl2VGIXuI8xVQKdm7vIF/i2iPgZ+iqYOzuPWOyw1wfvpV5ehgB
oplZUaNUIOGIfi9E/VGnRlzeyy6L9naRP1cWXXlTn8OEkKfNRL98SJZrR+pEoKUIiEbsJbWHUpu9
3zezIdnJaHgbiY7CE9PA2YMRry609zV1a8R1eqJRHkMls+YQbvHemLMSqYCRB/i5dmZC2EabNNEm
txsmWion9oookBpZ+WKwPPWYOc8Nw3rIV2HdwrLGtE/6iA2zrcCqiG0mw7WX8f88SIVjco/Ett14
DcMWL1f4yGvKrje6/CxK4dzQmndugIE+zIP6y4kjLXRGXd4ygKkYabazhlk01T6KvmK4a383auME
skEmSOjIJjZl68sp35erIbSrF3bLCSOt7qTHwkLBwJQ/zBxvt/QcGLXS6LHZkKcyOC5jz8o7uJN3
cROKoME5wmb5rtP8RWkVTk5eyHi3CSaQjCj6044oIQ4s+rVyym3Xi11S9XIPAaQg5VTvADxhv/eG
5kXCM91yB8HRi9rPLscrubCbr1FGnt0c0gTQvM3HpDUGJJcJ18+T2mGhue3HjqeAnKl9stGGjeh5
l2yxidi+/DolNaXHADh00VHvOfyZ/YxjbUjfJ8t7GhsFYFpjNWsvXQ/iUiPzfZCP2zohtEFGEjba
VKJukeLc2uJZqfQvp+wf4SOAUUrdsCXq27clHnZOkSCrTVzq02iQ++QeZ6Vd72R40VhymaL1ftqs
2WpKvB+IbRPQeGgO0FCoeppqJsropoVY7EXwwLq7JoFdNA8xH6aWhJYGpEo3PCvSkGGB7zAoPC6B
gfOKMODsCPMR4YDUN9CVTQDHqONj7VmgVRnxQpN5gpUHS9uqFHVuxwZyNvOcUsm3zH9PlOKMiJqp
DhjX+XIoOIlZ1YtVkzmsN941G60bou3tIDKqTcvTC0hly/yELaLtm1ORxa+9i6se1Akqp7wME2t6
S1XAXbk3M4jBWI8l7YZFr9rp/fJQLtFbB2NrA1e28CPx2TnDvMbiwmJFCsOw7tJCcwwUofJRLR+X
rIggvfJSi2g5obf6thi7BGn8Ei+MPw2GLD7ylgqel3aJhoZFPJkEUIdVZ7m4R4F5JAXwRVqBQ4aq
uBbD0iJvyn7rMvpq7J75Y3c1GIiFBtYNeps838ndEDkeOCP+omnCkWt58uxUTr7pmDZBp72zhfPc
R4VgszXtsCP73G/BLMGIYJw9WQrXtBBPTKAJ8JneGLqt5LG3GNEbK2UH+Bfdgt/2dbeLV8pL57gW
641zUToNEgLM2XGJRoo5lGmieOvV3NhA7LuXoz0wAR3NTY6ZCXzDtDOgoPlW/lyXV0MYHw3JMi5o
Y9XJRuzncxWgc8tT2GOKVezJ0PqGZQFqWMNHo4K8MhoDao9bL9gAAZZVmGBd9RniLcvii91xdXNB
9BZjp7SsiKsqf/WcS7n/HfjGfXr2pF1uDI1UFjNyt7iDoU5qv91sgUZpyEeHID3skHfNTDNP5iY8
9x6HTcdbp7jFbSZ44Mgr8oAWn6nmR6w4+4kbRxvRNGcGoozCL5XF9CfmiUw5+T2G97vgDDk5CfU8
Pt5Br9lAXZYcqyN+b2wqOO+exaAVZAd8uo1p8qZWjXLLWnwuK/LuNEIu0zJLMbSiuuisZ92Lfs2O
dTu16vP6Hbk+wWak2wuIQ321tJROy3HgJTgT0U/KYjFotOpdDRoh0ASM9KKGpxhrVgjrCXX4+DBK
79OKTeHrMsO1tEIrH/Dx6uya+CVBfbyWPXE2pEhDhZurQ26mMBoFUjasSAWOf6LXP8lCH/3Uki/R
0ZPKIbfMjylF+Yoee4bjCIZRjufJgugV5SZj3zK6NOY3N8kbMt7OTzJd+Hk8bmfTVMBnZlzjWgat
1e/nPooI/pqupjD3xPj6sTk6waIm3oYt8dOB1qrkZc/2wb7j9U9O1XM+KvXuMqqTtx89+0Y3Mvf0
84dw3afe1MjKXL/UJ6tv14zpEjT2crSTTD0S3Y6BM3fizRjnR3oNC2Tl3MICG7fxtmUG4M+roEYs
/SPTGeVcwRoEn0orWKylYD2Esa5hOcZMPVrVXgeoQkYf6ceOiXhuduxHlesUSJc4zMzb27M93bY+
PMXx3MY9ZU78i2roW9P69ABOu9wbiUR1AL0NAoiTbeYY2yPujmTjtKQFRJTgl0g4r6mb8DnlzAQZ
AfdN3RnLjaWQ3EPBuikHih+mz+U2p3sIUZtvkKReJkjZM7R121JH+OAkeBXSd8/NAbkoRsta7Pwm
D8I9GfVSHr22wTqck6WyUACGOdloE3RQLUOjU+lkHSxk1cC9cx4iWQxn9xnQzXCxy/Sht2b7oV2m
LIzR3Qfspm9W6cY7R+zNTDPuYHWZN5EGL7RFRIn+hlw0mB8SWGK52OUZj0F1UfqyungdB73WBtYw
uOIGy/e4Ix0oTDO3OBmzThiVChkdro+Z89ty5qNgIeLqUAvQTrIo3V3DhxiQJT24eoSdadsHJaGM
ypWR5p2TAac02lsz4ebuBoWgUpAZO0Vq8VaJr7E3/e6n0TlLb5kewTrFgL7hSbWy2NVxrZ6JG6Ci
ZuweqCoy26omPA6kmjjpMWyyCJ1KVxb9VZTRmaHeIznB+P2lGB87LLxFPI7vNlxlFY0XoUfuB/A+
HMRQneMod1/mlfKIbilwFrXek0Mb3RAgUUFTPY7SdUNiz0lGQKuallF90tqlIqodzbGeJuK8WqYH
/Sjn2oTPTI6DwSkq6FmSMEYYVOpVFAxV9wYzGlKaUWLx4qCTD+NrrBknD5yS3zTZa6bpsBnsqvVz
i4UXyGIUzAV0zwzQSS4L1FpWaqLBWA6ujToUWTFb39iciGh7jfri5GZsRSJn91OXioM9KB20Ct+5
hY6jKfpQ4cMcZowTKWEJqpAaA011hpXCOSGH6WyoB9JLtL1myPkpboDCRQtgEkUtDt56M4uaFl1c
9u51oBuGNInhgUHE4ZUZLOlXTbRmpLi3fWcvvtfYEgWpzjFOBxSpajdKLYc93TySjOdGhMXkiXPX
5elhbDnxR0l8bNGqM3BlB9FwPoNui4kYmBfjyC1/NUdbO/QGtv6ZbNJHJYFNQKNCEtnobnUNCHzS
CkqMZGBlZJ26J6IN4nQyaTSJY+s0xkuD1HBRmSalyZ3dGGmYyci+d4TB0DAn3WwiTexkq02zUaQD
jbwDahQZWjhWGbGc8GypkwWqyybVHtsaNKWDeFJD3QOQOx/v8ZjOxL+ox6atyy2Fm/dmcPRYyuW9
8OJrB7wf3kMh92mTi1fUw4iHveGlrm/7uhTHUnYO9ZImHjl7huXiKkeg1LcWU3IMy7ayisLWRDjK
ocHTgevXt6UcmjPjDvMucU5DW6przmh2XerZCQvh+C0b+JNtIqIbSatR7I6e4KTWpI9Yl7a1DHjO
S7ECJIRv87u20uuNPfkECsmiDHrO5pQe1X6wDwJORZC1heTYO+TnGXVYmNrWeCVG6uJKGMTtsCzb
KRf6ZVHYaOHJINwyUiNwDUE0pNVZd8vSP8iZk1IaVRxk0+xEO90hQ6zDeSx4N80q32tdfs/1S64Z
Vq+No+N9KvTFvMhJ/cocWvwzySkBDN/0qZZZ+qQV8r2xPfJZInU+Ug3uhVizS4bpk5K5uYdq6m3x
zdde6KrxQbOQac66mV+yOS1I3+vrUBvwnxMzYB1No0Oah/subEsYE5Hbb6WF71ykeflpVdGljYFs
VwYRrFWszNsYvSe7OHuxrmZUFm5jhJ7MiYpN0+x2jHpK8qY/OASH3s12cp4TNJxaVxlPSpINvp6Q
r9eNAK+G2X23U0pvBJB3vQCOSNch266PFaLaTzf6BBW8WBDEqxbCxZa88JvRqG90xSFUWI/czZLm
2SFvu2PrmTKUDXrfKFmPx9ZUYNEsbfp7jrFz2U3DMRcyHNPxXpgcd3pDUc5zXH6iSLnPiM+5nTcR
+LJznpjiyCH3A7Sk6cux9x6QhI4Hi0vOIjOa7ns06+VdtZj1Ni/zYg8wnpVKAjmcXWOPtavdVnrR
EgDBFmgqhcb66Hph38Aksyvtvm5d5ylPjWZHLjNnCTCLRWvZ5O16CVre9zpe6m09F0xkBtfakknl
BZpKfdUN2l6ZdH3fVGZ3R7WlBhx7Vv5v1wVmpSKSoEyBBK2TRKhzXme5oBQRFbNKEw5rYsVsp7V1
TZyU0LJyAeim5wLafk1mpTSiwDIb6yBYAUkk0MdQYlXfqOwwO9vRPjiXd7zTJOi4YiKwUTK2MMkU
6PJoRex0m7SQj73uYKuJB+vXTA9x63nLU2rr4uRoBOxURT4fGouYCOFMbMUGn1QGmvu25hbpYSTf
xgkNwpQ6fWsIQOtDbRSvol2+ugHssqawLmFhGu9mWY136SJj2OHZo5ce4mVW751Win0BjY15FvHL
XSXHEAWdd+fp4h5QA9vXNKSht9ovGoKdiUNozd1ABZhb2d0yvU1Cf9LzCRGt1nxkjswvDgyEhnN0
pCztmTHUapECutoQWWylCiPRMoOXPKnDwZ6xMjto2ol+tpdtHo3TVhuVXcU89tySG3v++Vttzldh
IzaKo6W82ICFg9lw2R5crGuLBdRx7BjdZk6cngYHRuz6GRDW2F+ql9ZFvY2Yl/x3qzosRFPs4ylT
0evT8bTU8hiRxXlXzcxurYYg6oabnJ08PZAy1QBsGbf19MKA9Axjarxd+qSnfaAjnuzgstvSU9Ce
s5oDSaNcWxb3XJeGGhiWRs9Nm0MLEx6HxDymDYo5iEmZetKRsfow4OuwtpKPJh7zc0ovw1BwE3hW
lb8Oin6M7cr+yglE1qlOwGQkh8GNKLA7V7+0CidHVzzWlN3o/lBbtiSS6LPbbwREMFTsKZHBkaLd
Gal9ndETnhct67mFNxWV17FuuP4rUC+ebO+2BXzvZw2GdWvOaIfo5kQrXXp+NlAamyNrU+O03b1K
Dikha8mjOTzGfPrv7B7W69yjDR27LHuCNxPYC4pw0+1JPvGQy/ZmeYVwwFGTETbwM9dG2Z+2z/N0
rCHxHAc1cXd1Y96b7HmPBNrvpRwgpKccUYg60W4tFQdaozvMnHvrQaJ8Hss2gVxXEE1RzcbdAKXR
H5TRR4WsoOEnV5MAg3HrmLxEffY4sy1UV97sGffV8DQp0IMyKZ5szspPCn558iGW8WDDg1X42lbo
COq7sr0y3P/iUI1KuzMTtE3mtjejF3Sz5zI3J7pvY7x1f8ZJgxqfqpwYCho9O5FSVdTpJHft4kEg
78+VKozHWrXoIvQVqCS4Xn6hOclpWER6KjkscvMkWyfvzZeOUyAOvGenkNGhHMVyW7XmcmvGWJE6
DHk9JEe3mIa7yMMfasuUk/U4FKdhMovTlLS3wJSrI26o6WbpgSwovbjPc2OXFI4WagV45bSagBYZ
LdafdTA4Q8PdRwI3Bq0aPBBqBy4jm8VhSJNnr7LyTcGJlrsjTQJllsrtPA2KP1bSuFLZPpt6f9Zz
ekDgy/otkqY7GXOw5eFjPjYgX2ijKUCOECDBo00ulbIR4mFOpncC7ZWd6grrYLbTiiy07c3Uorce
ytE85kkDqlFT3scI56EyWOOdMoxiB0wxO9UFWAFpcldOunrLwPfIKTW+XfTxMylkcaJ6BNILIe6K
OLYZ2rs0tX/ZaTTSuTHp4VfqbrS86FAl6uswUiMUZgPq1mQ0iKeZHISacWqCk+W2rehUmfVgbyVF
A53eEjVOjPReNzvw5tlwZP65BC3Mop2SpSZspeK6qks35tLSJslJc+KEm2QEd3cK8cY1SlDeI4aK
mk5HYpFH/TS4cXKg35Xh4zC0+3mKiVugPeKxLBn11ygq9qlMl7u4024ViIKnpUvee053O2G5uHMQ
LoeDHFEKMQVn1Kt2d8K132trqveuV8idRdEYDl3+PK4bhbK6wKhAo5vEeoici3QT7ziAxfQSe7n8
/LH2fwixt9ojaSTXuMXeNrVjdvCEcZjo/QHKN93m+PPHgGPt6MWj5qOeJ98FLGUv5+FbpRZhdJJ+
ig51uHSq8cHGA4Gp2fZOJBaT38NuRcnmDA8Rc1WmG3n6aXEZCD0Zv6spvsOqVr+qHZKbytTIXB4j
MqjybDkk0zjeTBU+SAQ+znNdKR/LnPI7meW4jkW/h/6qZBICh5JwaNBc6gUDfHuso4wOmBDiGi2W
CBpaMW/pnJ1+nnFvJzsObea7PrpJYE6jvB/y1AO4I7MTGEPzDLfVDHWLQRQIIALHTbP/6hje/fy4
QV4kZ4rkl2uQl0DRPdyWzKj3hRa7e8DZ8vbnP36+JU6SZ7lepZ5oLEUY4osuN5nIbbc8AsoihsFs
TA7c/GIcfN7W5ON+//O0fp6glWS7n6s09/GJZvv45pSr89A1xfXnJZZp3x5/XnZSj1W4jLX+FKdZ
Tlu8N393ALrWX75eN2+9gLMpAXC0xXSD+mY+FFlZ7m1cUHc/Fz935vp1fV+r/JmjvE1/PZ7Of/1B
G+vMAkPcNkf+6Tytfzjz9FU2FNNJt54Dfr7x5z/+/MjP39zWjMJ6MpGJrQ/48wB/PdbPd/95wL/+
m91imd3Tn0f6+dvffsfPtxnm5BCvSJ7BXw/188V0fZo/f/vr2+sF80LTOQ9/HuzPt/zz5WSOu48k
bqf/57NaX/BfP0Efk5AcpHkMif5zKRov49L8eeyfh8j7oThqShP+4+t/e4J/e9aF/kaAXkV8+P+8
yn/7bmNStbBpcWP+9XM/b88/XvKfV7rqYwpy7NKfB/zz9X88GyfxNJZv4pf+vJy/Xew/P9fbgiKF
GfqfL/387Z/vp0BNsfk/AB4KEndiSuR5SI45es6bljEci39Y4s55NMf7cnDgcjIf3+cdXRGhYOD9
+WeyKEE3T+N+7L/r3qFApmEOzKuyzhYnb7/U1Pa26IflGCc0WWv8E39JEf5tKPi37Pwf/oZ//PP/
T7uDg27hv/7jI/i/7A4Pv7uP9P1/GBzWH/jL4KAb/1ohNR5wVc3WNIwM/zE4aO6/EM0CyMXjwA73
EwLxb4ODaf8LzBmqejS1pgZGBKnvvw0Opv4v1IE6SBnEgfy3bf9vDA7GX06Bv6mG0EqDz8NegYgZ
KZVm/UPFLwXQ/CZqCcDyLtIEImNKqG843k6dy1RV0AyUzhq1WObNpuGg22XDngw/tD9y2dCim7cK
4HO/1KsNGREoL5ruK2YmQhwZgMZCKyugBbm/1D3+rNR+cecsD5Ysrva2q93mAFOCLr3H/Urpy4EJ
v5E+TIe02VciVnycHoSFdUw2lM5+8LKCzLKq2Fcl9vMFGArjYs6kJpjSJH9bpqIOtIWpKkJjAMfR
b0tkT5aK+D6Jyn3pdIh7tKneVJF7YRC/7FHw7VSW/mjKW7/T5q9ROl3QNjAUJpVReumUeKCiJdAj
sM/j5PrKkD/CrV5COyYPj+MPJgTaiFMW6YeV1W3bNHddC1FflTonE7pcUO+VDn0ceSASmyYDXVic
TqiQ1wHhk3o4x+moJBz1NS3MMV2mveIh79QYCVfE1LS3nYITHuQjXiikF6FbJW+RlZVhKm1SkuQ0
bX4aGdVojAG08TP9RaIU7RHozwxnKlpatr1Z2THH2qdiKHZqdURcc2RY+uJNz0qq3SDgOnnz+JXz
jX5b5O+R0tEPy+23oiUGsDY5fYu8OC4tGufU1L8BrKFyobaaBE3h0Yxu3I46KOYNKu2Oef1ivI3K
A8A68uNMxKyko5kEUiE5aBBqScFJgHC5LVOpj3a2iCQ7JzFrHRUxYwavB8vEnLBzOpMZdQQ8eqhx
MkbvkbVtRfUgJFpwo+csSUMoD6boIkdt5xZytZ9emuE70tR9MVBpDPQ7uFoHAyab2cMhp+1JhFFb
hr2yvEO29+eEkUoT5cDLhgekFDdNuc7k+bm4IGPSWl4ziMj+qBlU6JV2M6bffWqf0Ue8KUL5IsNt
L+Ii5Famj1GPnM87PfZhhzwzhYJ2D/yWozVOCIaYMd5y6xIp7kUMtEKo2WKPyyeRGTit/a7UCwUJ
A7kJnRRDNeA0nnJDOOXZruIrEnSGw+4vIiR4f/XyNi1NuHbmQ9JxdAGfxjgsGg5U7t+VlhygrgZu
s3j+z0vmTHjfqYAq6Wd3mrhBW/nQaQ7Nm28Rlx92Pt9WhfUUTyRkDf0t7H/bnndjPM4c6JMXOxmv
nFwtSW/b6u8drfns4ghnidjLrLiYDbbM5AmRVMjFO81Ve0875iCHM0WlyQyF4Oeo6vQN8plLR2c4
ZuyRR1iJE+AFBKvqpIHF97zVgf7q2M2HnjV8NFxUC4ZQPg03/RX3awKr6nf9ScZkwKhD9OaayDIU
QV6IdiLbdxU1gImGLxIY7fhe98ZBzPIOHsPB6FCBqpYv7O5dGTSK7eF1FNyxBIpEDUuSZ9l3Ta0f
PGXZNxFDT00c7Zib0VDlmSzzawf7InAYTOlq/pwhPepsmp5JMXPWTso5qPXpFfDZZopRKBQc0uBx
5R97e6kAb/TiV5oVL95q485z3bcnwgMH8yEt7IgSGr1smqA/GK/oagks0IdkM3n6obP03i+5DYNk
ml6wttwQm1v5Uo2f7bltSL0yPiYiDYqero5I8ke0gnSp6+xrSTa6yD5l2RwU07x4JU3/gYIbcNFd
it5C7VCNYI2+l8vI4/QW2hn0UpKFXxfOY1VXLymTS0b64y3iAporGiCUZg2UAwj4Bk4DAkGfpcCi
IaZoOwLG+q1Tx5fULI+9np5GlReFRmZCuGCgiMqv3jqakPILBDu06cGkTbOSEuqSu6CJCdmksen3
qnKKvUwnBml41tziI7UTIOdjnIZqi3+pc0ip/4jXLxYedBGPXCTdeJmnHpM3v1411rhYYZ3xt+/k
+hzQZAIR4GMrWi+YhXYd3PZkxakVsqLSO5yK+9ZRQYfbG0Jq37Qsn1mOSQrCKm8XhQNlx3AR1XWI
OD6Zs5RB2Y5EXJL9ie79hdw5hioKOYFGriSQ+dqXeXEkn+CJV4o3KNWfWlN565YXT7kUxfQVxfbF
zI1QkfRxFu2wdiF9r7Lf4R3RTu/bnS2WX7XroJuEvEUISShIGUvr9MnN5/eRFMEN48FrysKsTwro
c9tl0alzpByGh5wTmtAEvZwosFV8dmoc99GaIWyC9/nKk8TzI4YCvtPI8zgypzexruQtB9V4ArDE
KKfzmVUgE2C4v6ij7tMK28jF+zUI47tM4rAfa46lTBLwRRewpq4t7UHuDeN5sOZbEfXWlu7J4NtO
dY0y5XmgSvZtj9i6MXbvZlwDK1p5tywagzjLKcI0Tl9bYSro0lzCGOIvVzlozRL7iU4/Qc7VlU9v
mOlIV5Kcvc2QBW3bHuGMBCqgsUDo5fTkLNEBlC2C+wFBt6nYfjkAny5cGremPGTc8ltFm+6yirdF
FQn+qTHfOEN7lHaGIiBrf5FGN6EYct50rX3QhuJpTbddvKkK6kF3IeoewWc3hMXEdCMNlvqRnEJ3
LnZ48xFHpq0dypZi3Izdk6qN3W4iYwc7DxPT9QQ6qKuDZGByTgPDbQjCjdg5QYNoaLuWM61w2CW9
Um0I4rYmjekY+bDNKEKRuEGp2zdDqdC0m/Rv5BE4OKC11gxIYg9Ce2GfFd25rxTSo/T0s3Dp57a9
up2yRdvGomTmokQfKmMnMmI1b2NRGThV7e4NBD5soBLKb7ZCg1v0oILs3by772Nc4suMJ6nMhpNa
R0DRPe29nrywjec96BKqgjjXUE+sO2b0CIsQKGUnXpSpQJUFSw6mFLKm1ih2ilpxOk10A6N5DmCg
xpFYyTpYajycmYTiERPYrBq/qIfQBDPmDKv1sKgN1HwdnGd3sZheVmHisuSy48nAqEf2QWYRi8c+
7q215mSYF6VQfUA7vlcgQEE99FmtRhrmu5EGSogwyU+zj36z7R+QT4dSQ9uWL8W8TYf+pkVmwF2M
+jjemxP4GVRM7DktjV49cryQcadyyroi1EE97NWuYQBb5ptIsIi5bNwdIedNMux6df5ILN78gnE8
v01M46Eh2oeCYDi4Eb0uTBH4GGsG3yqKuiXeUEPSRS96zD914udF9yAWGW2GonsFI+gUyXcep7dL
FyFrKD/JsLt1EN8hrn201ptLKYqeOUbyBn98Ghxjq4C+ZRnrrlTVB9yKZTBP1leWemEtmru+TOzA
0JAvIt8N1p2wynhb0CsX+9KwD3OuTkGlzGjwaQRXLnEdSIo03jP700u0Z5Kxd15jPXHn5z7+MD2w
m+bausVjU1poslJ0hmAjLqIo30n2I6XXqRSGRgz5a10jeJU1K0mHxzbO7zhAcfu1dbzJ3ed2sj/R
PMFGientsZseM3wDfZktlyQd3xuV59yN4sZbxxklrWwoKMojQuT7ZZ4RVCwzGbgtzUvEJt9Z1FzA
X5FNTCy7D5dJTciaRMP6rMmZnIFcvDkRyyWb78asZlLCOmZhhZgmXynZdsvYGplA6Blnb40UOnVk
zcVVF0Ie2g6AaAJsL+Aces73SQM5CB4IqmHQCbhRmcKhN05yusIFGv5dP9Wf2RJRv2gHuwPVmUNa
nikAhMINP6N16hrUn0z6q30/MB8WDXDYuI7yoBIM21SyA1B5kLw9e83Vy1SXPSQnviHrKoaKr1lT
RKFrILLsFRaOflwYW+oYgSi0d1pKAiZ1/LbUeiUgEvxk5X15abFCEtMJXVID4uFN3TGdER3bGlYq
g2KPjWZDwC53Uwx+xdaq35OGr3c0Log2aoJN1U9rqtpAK0XP4uzccwZVwojAKxpNW0n4DTrqvTdq
W2krewXa3RncNmfFHIzsYiScIS35raUWpY2iE0dHFhFWUfR0YzD2yG86W2eIqOvThlIJSIVj5Afy
+ZqB1ib/Vur1BZKDhObdTdGQZcaqYCPvMzDIh0eAMZTNb2H1x3xGn2UU82uU6mZQEJE6zEg0q2Yh
FDseMY871l7DFeNnZh2FDX4Wpk+t1e3HhVKgySon8LA4eQqnQy1Tb0hUfwXX4obQ6x5IV3xrupFF
r0goQMbsYe61x0XNKt/uZ7LpFMo655dK9AMbWTeHrux3g64lqG33DnkzoZ4tNSYw4key+3zM6oda
GFfMJ/3RUSvYSiXiW3h2hw4iyRoY4zNzv1Mbg6VhEl+9h16wYsjVChpKOsOBiT1204B4AIpfc39l
ZAFMRcS5Z42WqF337DggOrilbdIDJujzRKrYZElvyxjHTrSePrQIH0bF2k7xjd4EVUabxB2+KoID
7Vo7ZSX60ppgnSP919tO1g/R5JwSUhZRtcwPs1rTqM8MPtyaEtq2rE+6EyPtblPHL6b2XcYS1v2g
3NOGyC5Oy/mVrNITDrszRBGOetE3QWbOsZ7H5wTgkU9AGx5bhxtzHAgz1rwYSfkIFa80edyktAoO
DazJSu8cZNyG+kQp0Zr10ebuCpqKvCE653XJLgjXQGeZQhNRsTDZcPvR9xiMKS20dmX/lHhvLhLz
tYigiyw4KJV7yYy8RRxF9nfBQiYA/kyLjtZX4YNpusSjJOrdPOQY0awtNb65abUt3Wp3hzac+DSl
UCCcNC652eNFwTwQZi7neNsojh1JY8MYT5uImBegN8bFRf/hEK+F0Kl/rEryY9UOzbyr1d+zNJl1
68xMQShtIfohLWPk66uasa/ZlgNyX2zgrcpzrG+b1ELfqFK3zCmmJlGwPMv2NLrgWiS4SxZ3Lw6Q
tJIJzOGHMy3I9pglKXLmL0K1+CwoDKnFrODjYbjqqqAx2wnxWu82w3+zdx7LjTNZFn4iRMCbLQnQ
iaRoRLkNQqYK3iMBJJ5+PtRsZjPRL9Cr/lsqiRQIZOa995zvbMqiei8cKksYHoRCOxqNhOGRK/3k
N+T5WuQfBw4wMcaG1E8aNROQuaeMknpt2Zq+JpnWpOVJkvTKcuz3djK3JKD4ehyxpcct2piQtrLB
lVHnaMAAgfTfqY3VqAyYMGgZpB4h5QQeHZSeQ6c5ldcp0/4gKs38Wk6oxhKG63m5lrZN9F5EQKor
2qcuNC46CvPWecdf9ldteDwK0sWCWmeElTDYoJu0mW0w/4Vnf+Qldk5pHYrm1faGd3sgM6vNSVNy
LXTHNeqRajC4+Wqd5HkFs08ef3Esq0pSkBH78yHW4U9q6ST1jo/QNDhj53rnRyK+mKrz8q8p0Y8q
gsekDBqbIqZvlR2Bq+AyDZWWUQA46eEWaRzkM0QokshNHOq8ZKIByWE9xMKtH+Y+vept9ceZjw4S
PZZac21ZTbu2hiEKYDzCxmjbFU0uj2A6ooeZ0BN9s9P77tVIpL42coHefDxAFvgTx6NC2YGRtVWd
XdXFNCniGXqTF32p7hEtCgLMt95LY3Yl76Fl/Y/UYILNPP+rhrltG3efnXAJ6UHdvYr9RqEJo1Ya
ubMggmjLKL4FRITXK+P1dGXv5ZHXwjehFxSo2o8q828XIsB6UtXfzIsD01C4KTjEs6aN20bjmW5F
htS82tmoENdzR+Gi1VBOFX7KsSy2gpS1SlTlh/Cs7VAw1SUSmTwptPVeU/mjrd/cKv80GvPDyKCu
mW8c0h18Du3vmLYopxBoVDqiZvCRhsVCUUx/kqJ/dzgTYulJKWGaOwSt50JN//a6+j0yFAODMVDR
lz+6jHdlmW+A1pCloUfFamG5EzT3Y0aoLwv1ZZbGTRCPlFQc5dMy3FWNitiEkLjUUky6QubWq7q7
a6RvauuSj7T8O1mU362pvaus7yTUuBvmgaxowsUhLKLdNC6CHkXgcHXNnZtScCGXoBubk21kpDhc
cnNPu3PVpwTPGnFGZOCQIg1NuR0mOQed6WPY1I94lURooJpimQ8jNlZn3JQoHDkveoKtkwz65hWX
MnHR5ETOmoHQgRues6G26aP5I0GxVU2DFTjVW4P5DOk0I/RivGY6GiAHMlpDwl+aR99qb3/WlvE8
Evded6KjmB87X2W9AzhHOlhaV8xy9aXBKp+K7kctdZ6uIdJXipX9JJQWsHju86jdvSpy1sNAvasw
hg1VunKTsJCIDLmvYnNAAErUs/4zdN1nk7GPtjP6/Dikgs9FctAkzbVSxhzjrOig23HkS/Hd2bQO
Jx1FptmQOOcYx5YOS9RBjwWGHK8Grm4ztvu6iM5o97BDreZx9mnzb+rl+5aifhP9guFNoLmtFwzl
1m0cYKg4oFYa3rRqSDua8LPPKQgjYGj+HfkcLPZ6b0TsVOrpSBPxEXfmo+hba7Gz8oWke4djz35B
QilS+uqjddMPR37N/fgurEBAP/JVWEEg/WKa13SgxwWRpaaqP7jaYVIYFld6T78sYusEtpFkUAmN
quUpj72/eVV8Nd1wiGhXkKbADhXzYUgDo/qEaTQmywZRKRxQfTdqs+FzqsIGlTnkpIpdiPlspfd6
vbLa8pqX07v5T2vLUiBcxAsQxfcOmF6/KuXByrzDbGBws7zRQr9TfPQmIpOQGtuAvdQZnJWl4jSr
SK2f+7Y/aQVzW+Ecs95KgpLtHdV2T5qIaa3wmoHjS+Bz9hKhSPyLFOZVdLzZoXedNd7NbCnh471V
qSGN6XEKtO5JEYOxDZcgV2QE66nCb6IoPHD9RNRBioqDJgy9RhoXSJro5fb9l5Lb19yJ+4MWGsE4
zxxBc8KjALv9phNNo9rW63WPehfAnPppVvbDqYTwi7YLeERY4vWMOnvCDGi5yXMOMA7e7Ekl8ypI
BrcN2ozAwhDUXxdqL4W7HPWq8KoOfPxzKM5yQsVSzcxPujdbjW4IS6lSG03FjbTiCUCW0JSYlcYl
xnooK3h+bk61sFWtNt6gNgCVo+zcTsEhW55VB+9tmKTNhhvKn2YXs6Em32w4JqukFKUfZhCPE1Fs
FIs9uHPgbggrWTWyrIhJi9/yuvBzJAS519JUYsHC4ZV+4N78irAeBdOsPHqLeUiNCAEos2Pw3pF1
anEaiKn8qAr1OnUt52VwH4HoXOSxkKNYOV9pVzSuKYC0WvEaq3m9JnBmVTvqAK+SNGNRwUYlWPte
1ua3zE38Ys1QbyqUIfR3ICQmc0kgb4s7KTa8XW9bfwz4oNRu0LP0glrRjR0UkLLcpRMpRvXA0Rmm
JF2QGDmDQyVTaoNNyBNshSFqXtUWWnTWce3DsJmfbOU3aSIwfii/x54ugE4qkeGOtu+5+aX3+u+E
yVrDUCvO6R/KuHToK1SoeHAEMWOWbzKDSZj3KFqscQzMHBJqJJUg96gkLa0mmrXQ/az5SBJxykbI
HGR2YvpgTGLT20G+mmNstavfUPlqs0uyaQbwjxXO9SMB748cSqKIQtynJfKtwkY61bozkslTR6iZ
783h7zw75wZ5zD7O3voGe7aZTHS6gf5bRmssMnvkiLlOeQlBBRoj6ZKyCTTbIEBXNBPrh/ZZMBZE
aMnymcQVJsrsJUXSGyrjYxzt16xXlxkbyfL0ZuAHYj3Ul/g2C4dwghOEdWXCngDpIZh0QWKtAe/c
atKfEAOUGn50zAjUNn4Y8IjWRWv8hcb8rYVqzr1U+fhDwlWMAd9XFytkjJt5rTbe0bQJ2AJ/+WZy
1OXoYF7Hhj8KwzRLTcsQqiPcpFEoruw4BB3b0SpJe2dfN/g2LHqEJD1MoDaJm+rEFeJvsgolUZ8N
0nbC67qgiA/lxEG80ygg3BT6twwPZQIfNWrr1dxO5UFXFChxABKH9ser5Yc71amv1A7c7pRubAr9
Edpdgttt3A+VjQ/KKc4szX8BVijw2D9lyQG90+m1gin+w/lNq3sL72usAVTvvuYa2MtUiJcM0i+8
+N2UlR+eQ2IvB+Y4qE26K5NrBEOB6yMTVynGjxpy2k620jlM87BL4LKv6ljTDrb35RREtMbm8JTi
M0mj5DMrsZO4bsaFsnuyNXMOWa6XHBKHp1BzCB3SlGICDFMElTlkfuceNKM/isK5x/lTyaLdqlyt
cuyJyvKIfq45TMkMSzThJLTs5EfrmJJlM+sYbnrst7r+ZIbjSzbHfzwvgSufdByrUej5rc0QB+vO
N6htUs1G9Y0dETm1zYvPpXop6nanzLOJISP9CtnVsLoXf2eDzraODnSNL8NePBNg0Y0Gsa1sz46M
f0RHKVwNvMpgeVeHvMmVmUXsmGA7RBMh1xuxa8zjMxLSIxAaJhFUwnQrMJcNqX7zgLuuJkTZvkAm
H3c/tuK9oGi85ERA+WqVHXXGXHYWbYfopKiyDASz3CDOh9M0269A6RchOvsm0XHBHDliBYFGYCTl
zrI42KIOhFeUKf1at3t6gDMcad39hHrz1oghOdd1+5rG6s5eUgndxDVWnDQ+Mkv7Y1bsIZy92InZ
3xxa2PlYwE1i+6UiQyk1x/D9C/vA3kjqCFWYKFSipplw6Is1VS3w0JZLu9MMegM7pocM0V3Qs/jr
KeoMbOyRO/MgNPlv4bqfwlfrktYhyalWMRv4G7hQViYw1eTDJzm8HWGEcW+Sc1JgvpgiGssYvYyr
4wADoBnbojVzVz2Y+IBYkpuI4u/KSBjEz96GOPMfssb2CJpPJsQpoxtgw2qcTvH6rdgos+49bU2e
JSd/GCWdrK4Z0s+ohdwRqhZxYAIAv5pGzzY2Ud0MlfOUERbEMTGol56XPskisLUq8ZGh7bG/y1uj
edu4r+dDZdYbW1OJUnZMv+gX7P6sbxqUllglEJ+VzjXdS5nlJN2jypnlzUFbu6VeBYREGaZ/Wyz4
mzSmxxURnoD+n0q6Q225Hu0034i+/0XDytNjjdiiCaWErky+QI7rVXbT0UxMDNqK3RziIepx3VTn
KQQcpKJXLuBN+l5o0Z8k+mo+mF307ZbQTApH+Rjdxo9jJfah8zU+uqNPmwlgA64lmRT8zVPKnGbI
mexLuEEqZXCQzow/++4YlaV7ZGVcoUNFg1o7e6QQle/wYfn5qA+B6q2iGqe5bj+0tPY9ogdutWLb
a+C4eXUv0P/7wAYZ8E/jJkKZusIF7tIwPw3RNC2MYa0mgQ6r12CZ8BxaA5RhKghYlEhIoczsykl1
KUPpxgrhKE/VpF+zZBhXnsgnZnhlxqXtEO73+FviiQM9TIeFEH1K6lG9DETVsHZmM9dYPCjzZ9YA
mJgipXHFaj6Tzqp6DZ8hTxgzLPDYrr7RmWz5wii/csXsSB7x7RAoySzsOIiM19y197nZiicHoso2
BbSejGxn+Gpn37bnPfzx11LvwImBGAtMp82WtHbcvZ77WdvueGSDX+X4eZ9MIUnlxeV4yvrk0wbw
w4i7XjtDa/uZ13yWRdryDHLQsaxsmxfWviWbZzW7I4Tz1HqqLR1NTm6/JeriFDS2E4kU+yHvGXwU
9oiWUnr+LOCqY+/YGlHJ7wYYgeAyAwXWcQ6gIbYkYffNsI3nmXLK7P5mTMxmUXVbRNYZk9/ioXkd
VWez5O32APShVOWoNPgQtAnxj95M5Ei34r0mnBhp8Xx3XFD0KH1evWZkmVTr8xCWF9a9d2RS7JAu
A0F7rGmmNYdGs+41oZUrY27+OjosF6t0dqM6fvUl7sK5AfHpIQYhSesPKn2GLZTavqYsg15Hhf9v
5K+FYE7Z2dqP3tByJxjs2Wyb14zzr2/kzk4RONr+QdkTbsfS6pyVmPmLOtpvmwK8YIurfNWgOQ2w
frs0UdnOBue1dFlxlVB5VBhB1oOmaCt4eWnWHUkWy/3K9fJ92B9gVhicQML0XjjaUbWVZ6DJf6AF
yP0SzYeAon1P8vEntBWA6WF+qNXdUFC2hNCUY5qtWDoPod1f46o7AADBSQ/bZN+P9rZAgLpSgd35
smUIDJEFBLaYg0lh58R6rK8lAJgBiS5JJSD4k8pz4ZN0H6QS2n5c6fh1WUf6vD5x7Pq1XrVw7A+h
6ezdun3DWJKvLPb6VQJSWxKYHgCm4zTlVKe0D79022WhGJWd8EYQy1PyXffeb+YWfxNLofBo5ntF
LAjuqTdRTIzAeaqsvGIkzXLjg1T4jZh/Kcn8J+ySeS9Ytv3BHJgAmpdKBcKTGeNlnBh/ip4ocoBx
3zF1qlvRaJmj7oLwmn0o01pf6RlZS7ddHlp8L3UM0NLlS9lUksDLuWulmnNyHIziJ2x6xW+1IfJt
jMMtLYiw1MCd9GjcRYXd/w0ll1zV2zBq6v3UcomWaaWIsh3P8zLMjA9hyxB9N4/ZZm5IHXeTnJbT
mN1yYeySDg8+O+a5UNl49JK4Fk/dDIsG1YlRrbia9sXRiOH7LGlL7CZdMnyVzPYdJ/5oWQEbalHG
tpjbQkSzfhZj1g1Vv2+9d62q/b7S1+WQ0tDE65bPeDyzYdfhvPEz3NG0DFwN29dk0G1usVha7lpl
Rr7WJ5AWdT2aOyu8CUR1UTv5k1ArtGCQxvWq8id3QsovzkNkIuGx706l7rAPvSOUZsPTvd8coAjb
9G4OZwR6VkJem7yLUvurckp0w/R5MBj+Rk1yzdvq0STAGozFQZtk4jQOWr9jYTqp6ZFdkgRBYwK/
ppo0/OvkFdIdB9dsCpjlM+M/pxFpdSn6OenxL2oPLF6RGhWhS924oj3TMDrRMhIeEyEnxjp6c1Be
VWus9k7VH1IrqxjUFnLTUyDiO/7jdHEWSL252rWjcDoKoUMNU5BOmEbHpZWL1nxdAO0nPiTjkDVj
vbQNqnUPv42gOvaaEBs8nVh80ArCbECDgWNSViyqpFgK6Gcxq7Ix3U0GlWn0Y+vpZ401mKZpGfpR
2O3DiEbUIMLykGRUiROESH1ImpuVlju1zP9gtyq+zWK+OaVQf61K7J28/OjYo685Z0lOzmN59BRM
1hNcsS66MEeodglVB7euQwHa1fVrnxh7U3Vf9YLbV+Lc2QD1BfAo069Gya9TScFu13hzK6urNs1k
GQEdO2b686XPL6WHZUc0zTdSNUKMXAscHB1vG55hMln7RHPa8yIvC43PMJvhBWH7wkQ9fLn19IZP
NNvzSLurjNV029mZChzOfES2pNio6ex0M89vUrvqnhX5zRqIb/NS8aJlFbFULN77kCcQklH2nDCh
T3vaay203i39WLmmJeI4gxZEXqbTO8yJTIrElxZSzzLrxU23VUVzKou4e3JMBRoJA4Z1IYRyCLuu
CewRnn/NnHa/Bj4wnN2hvJCFUvm0m+TTnNCxU/Tsq3MGNi8z/E1C46/Qm9dlJUurnZSqttGMREem
kn8jARANkeuAAZeG9iZryphJIJC3ojMCpAiL432VEEbsjrSwpdp8ORUToER15c6lWJB6O2OEsk20
TuKjy8AxEO9VnvXB3LaWtaUl8QOoI6gym5GcK9aMMFa0UYHg0lRYx5hdPLvZSG34Qqy0zHSZ4glU
OyviwoJCc0rG9y0XImdkPLNc4dg+dwQwzATJH5uqk8y5sOogDQC6tEuA6RNFgrujK4tzXjfutrXL
k2GND1PNd+gQuckjg/McJzoinOmjtw+TTWDVFqTN9FZ0A0DxIa3nchww2Fao7ThvHkVdHslUWc+1
sdNrGsBePREUNtL0rFHnHYXVHIlTJpirdTYu5mpaURzl8EIecYWuwtZV0PZCSLJj2rCZbMQ6pYFr
OcysFJzVk+dtmrLRD24y7/p2GRQky0Rg0QdiKvQ0lel6Y1FBtINclUoL3hTBi6C946rAnZzYuYoI
m6finMxR3aPdCtTOOXVGuGd3kU8LaKRtkCyFiIWSzMTKVbsU1w7HN7ngnar4dxC7VlzzNDsVtBwV
FS3QlLnXjI+ZsJxjmdLuaJhtADWkjo5eJvz3HAFQoAh+iwIvA8bdF0JQbd+bP2ndt8hFSelIF1Qh
tcE4ioeeFvhOp9/lTYZ2sbGd7JLX2huk+bt0oxeJipQNd18D56qi+CXuvcdgukdbRvtKZW8oYbuZ
fz0pdjCSbmYiHxM58EYePgr8g5NCYvP0FjXumcD6R17ax7C/027YT3N2CTX3DDfvLDPjae60J5q/
ewWmUuJQT7T2DjIkhhi2FJ03OsJhMoqvNry1dXd06Swobf2sRB7R5dm7YuuBRgdPYk+Al2TZ4zPV
/2Egy7KuH6GTfesFBiJUgAOdWoNJC89f0lCyxjGnGVPcKgPuGdNMb2DPjKucez9WThyzX4wp2vYt
nedcwtnbkUXF38p5V0f+SANoT+X/3irpdTLFfWZbWhYEBpINVAoDXGz+DSHpkz3lLzhyspdM8Won
0TMCEYYODoAPgkpMOthZxMNq8IQ06nyYannqpHKrM7KDmzFo5N7CW+GaHbnfyQrAF6c4u/0eLRAT
xrtSi7MJu3mo40CBawi1ejtN/Tp2EfklWAZZjuOKjuxglCc3Uo5UbJmpXXJTfKZefrDb+K2q51cv
nY/DJGj6TX8dR/9ube3U9VTSiXHnaN3OT7Ux7SKVn4yqJ6/Fi12Zf6xFqalYx8lN6UxPb6Or3ADm
HfjbTN+GplUr5anL+ify4nL1fUjUS9NlgDNN+yPM4re47r+y/ky62Q3BzFdBvZelqI7r7DZ/zHP5
B+zss4g3RAGv8xbsPheFR5CgpnRj9dQbEdA2L3qVEXKEdLgltXco6uTquGQUmvm2WZQz0cbpwxrZ
bXertATQwb7pxWmunaNNZoIFUiTSx31IaDfCrTUqhSDsrkReBT3+JkO06EzmQ0wnsyzabbKMpb/U
iphnmFhkXjY5BoZaj78kzYAVBONAtSCdttobI/5LFfZ00uc73uQgI7KokcMdpMila5SHYtN2Y/LB
99/Iu3pzKcIUPsZpGh6evHiyOVfSeNN4IJcHEK3as9C7wNbJSQ+Hm+7ItzIrL4QJ//s+HqIhPIi+
OE5682E9CzO6wn3Fb53ehnR87bLkPGTVXvfEnWpkPeoIcFzn2GrdHT3eLS7nR96HV8m4ojPPimQC
hfC3VAUZi+qbmgamLU5qpF7INMNLv4xp7GM+JTcZ8+blcEbHdU6YZBmgeIdWuQsjvsWtd1Zz92NZ
RtzBZpihrZZ3PwnMxskjGePbspJ47uRrxhpgv2u/j/UlWiyUVnGIgD24627qH93f2UNkItcRjwbn
4Hw8kzjXacMJbb3bXazyQRFDQljlt3SdMnuakezQcmg3UyKPar1QWNLLJNJbo8jDP1FfmrwSI3mJ
NXFuhPvR0jNzQUNoJs8UI0hSkcA7bBzN8F0hb8syt/xTZlsvTIAexjA8GqQh+WidcI/cmq64MLi5
2Wpys1GMRUP0WrfvIB3Oms3K2CdvTJAvYiDqJ09eU888mc1vLsQ5jsvL4EhIPJDd+MO6Lr4ZivnQ
Kua/ClRScSap9o5fG4sHQ/7x3uXlwRgYM435ZazuUMyORvoVy/bQS+8cd8mrkUZnYh1flpciYc9P
bTuo6vM8p6fQNt6sSZwJz7kvH8Dy+2EJnoAn2UZ0Q0n0hA7tMRrTG6yS48RGh2/53YBKM9lojdn1
PhPb/rCs8b7cUdrgnibnR9b5haL51hfmsymjm4vC3isKToHDjeKf4gPVETdfouKBp0/thNPVcMVN
dXktAbWK7+VmuGvar1aUaJeTV5nMb/C7rssfNZvJhfINd9qWPKcrI8eXVIg7Ct2Pf5uO6nzo+sgR
lsFw/Io09J44zkeTxDerDSxDXKSovst2Ojh6eG9HfRu7Q6DRuab7J70xUJXmM54F2uRfIx02hMFy
co9flrewUDTc/jho4cfyRHGtzhrxYcMwvuD5xbt/1jX5VDfXzhjuY2t+O0l54SR1ZzZws+Z0J0J1
I9FP/btt1OGxfMiRNe1LHfkCHVzog09e3d/R9LzP83BLFfUNSQ2R85xeneLS5OYHco3tlFoQOzo2
CIIYZAizqLgUPKDLPjmaZEnhT8h4Iut0vIb98CL6BJbon4El2TSiV1OxDq6KvYgfY/D5b3sts+hF
qP15bIuTVpnrgrjVqcm+TSP7bN/cub2GmzANH23xV4bDMwfduzkp1zjszlBCL4UlHgwPz4u4j8FW
V0vk2eXJcYe7qqfvgkcOFvCxlc/CGx5KO90od0HQYiz+dwxZ3ta/j9FDDdphSSJBIEBZy+vzDS98
/fc+bf2gQEKY1d+4iW40EDjnfS5/hd2X76zAV9M+eG50Zoh/J/zsJTWzdz1W3wpuinayUXuLRy9C
DCPz04hkxiM0pHuYjv7csm41y4Axk959ctWnAhSX7e7clp9wOGMZNqqRcqPybad6mFH8WDYvXV+q
rMBoy29gMj8Qof2B+smmomJ4FL0ahbURrKCRody6qdx0aM0qIJ+A79qi2xbVfHI8e2Mo6qmBDEO4
BBG7yTblTOpQsaeWOBKZ94KwYo9V84nxx9HS5o0HhSIh87MZs+uys7desfPS7icmAb1KnO1oR6+a
gmiKlLvn0GoJGChOhrM4WfrqMpbvY6r9ilzhnKSzLNYvk1l+W+30WhjOn27ERp0/T4p3s8N4q9pg
RczhJSXYVs/cY224W7PSVh5DCy26wU9e2aXhh7azc5r8HdDWbiZkT7rjARD2CiZEhOAc/5nm1TtX
9Z2JlpeYdy7iInQs27A3j0PBDyB1ckrYqJa+hgIE3yOUrA3QlSE7znl5MaKl9WUfnVQ7RVV/lLCd
HbFFn/2sMsgD9RJf2CSSMw3UXQ44G7PPcXKGoKdR3atPidqvwthCoPpbAxZUk+GWW2889clzk2xM
zsMd2hTXjo5m1Dz10YAQegxatdmqutzHiGVU2pJA8FBkvUZRchwJEaNTd17kf6GrM5sPX7SQAbJe
oJbCu5hjrP/DDJXjJXzkiCMMWk8AaYSQqYcJvUWNwrPKps1ynZcTJbJElTxXdO2HCteMPngsB/Jg
Ddk54szhWt+p192AUNyAMF8xGyB5rbeexZrGIHwA0FNmFxcRIv4whjkzqs6YdxIxSkAnsTZthETD
T8RdpKesSGJ4VP1wNxRkkWnn1163CJrJZTTSa5Sz3PBy2XshlYIPAx+XkmzrSZ4Gki1nE4XYs/OR
RA7q6fqpobU12d4fk7A1cNrAPLWtpIEGGGPteb/OcTm4RmnEANrd6ixng/on7dzjoq7snW3qnTD5
rx073gPiXecMKdFp0EoI4SDHGx0SFLG/q+XrDUmR6UKaTUFJ1oQaDFdRZPBapx2TYFiP3F68mQif
SKY/SleiGiIDD42uQq3vFHTGgJXwW9f2Jhv0jRFir5cJLWz3YCjlLtbm00DzNuzcPSapSa47+Hq6
Y27AS/taRmcmjDu/1XO/e67TIXATCWtb+iYjmjBcHlxlXQOYjawQjISOQWfYV4X6jEHsMI/F3mji
LTGRwMnkbiQJo9eqwCSRGvUeCtMgI42YU4vPaMic002r48sxcCpBWVZ/XWpwiwdo4E8Ke3buXwOJ
K0oB7lOkrp4RuPLmmqflCvBfy3l5+RQKSApm3vq9nH1GejfXmV6VrNs6nnryPJAAwaR6h2S2NnQV
QIvkyW0Y451iQE4v6o8yXkq1+AqG5SMNbylSpqEyD47Q30i/c6YLyv6PkIY5VVY9qOhsNo76ZPHo
Qzs7td30gpbs6EbFZUBdULcqI8C3vMn3adptl7sgV5UT602KRehntGnVWDq6HFNeEcgzpKbkWSaj
9mIdkf5yf3scOQF8H5YNr0eDGckwiCZn32Y07MFZgXbcLpzhuL25GfmcVLmnSGPnG/VntUvODoii
tJl+QtVjsCwPGu+6In3QAC3nkWtBgFiLtUWjXPUGOMxkiI71cxOOdwYmFy1TWALVk1WPiFTNNRpc
MoFxPuHYWY6mTUSDYwbFzTnUsjbLt9nRfYukcUewrWF/KRxW0yIiERGhF7DYvqNQ4P8nhbYNWz5G
cCBDD1Aw3dWmcqIiWaXHMQwKcuhRRZwne96iow7aetqE0tuxAwXEPAb4pBaXEO7hIIcdqxTSX748
c7EVJ9zyaJ6ZpQ8sBovk3Jbfi6ZCImTEF7xdNsIpya5yKC6yM49TZW0mL35S6PfFS/bcQZqQUhEL
Vkj4O/dcANtItfo5SY1n3W23auht0/heM8E1og3QOhx0AexROLS3MXyeJdWgVW+lMm/tufkAbHut
2faSdp/F1hGBJx00SR3s7uEVbIGnQyM76VxVyGZrxWZpBYqjDXCbU+kPCEMNQqA6pd2GAO2Nwj7a
DMbHgpCTbAx0kOquioJ1gj/EJfBGPNNyZ4+Wj23vtU754DjgwQlhAEm8Mg916jl3RvpvyZwdhIlS
5Hu5qcgtODQIonULsHZxknGyNZGjpNL+k+b7EVRzNOmBWtY7bTI2/6pDs79HlDJZbrw3tfrUJ9Bq
tI8wjPcmcJDaoo+nHyW3SkmR6OJwtoavwlJOnWAC1Oan3C53zV7NjIul40A2rZ0BdNEUw4YfLHZj
j2mNZccJIR/N494pvG3RuPvlMvV/03OuBIrDxdMJXQPBv1xyXguItR8ylKO36IuUk4LuL29SKgiI
U29Lx2HFvfIp+JqRxdsJSyUNajBIOpYoDgH8b5qEgQ4xDOJ+boQbu3L3E3xQ3TSeO9XcuPFwTRQB
DVE50SFbs7YyQTA3iWmyxz2UGSVGLP0prnaoZKDWYckTKq2EmvBhuRuAUMbJjhqSa0Jy7LJWq3zo
nrot6O6Vk7WhNQ/uDQ1t/e9qyFQg2Sw3IwA/q+YOHpKtQqhzH407F3ZQnoiNOahPABfP5P8eANST
6uxgvCr3ji72GaUyJn22a/0pDk0Uw9421BDbaB12gWkjS+ucMxpHq3jsEpIVu/m3bwkeI3G6kcnb
cidnXbJ4bJ7nOj+NtQIHibOWiZAW5UpHEOI8cNOVRMw79g7F2EqLahKW33Vgp+NAjACBgkX8TQKt
gDyQA9SBX1TW5Qb99JZOEowhDkUO0o2k2EmrPOTXmTNJlr9EtcZQ0XxWFSNAAHVwWhAr1XAunfwA
a2BHltQ2hMsaQSCEDfDUNO0z0u7nMD+1VQWjqdynSXEoouleZxQ9ROpMibdvzXyPXvZYALUHW7XN
ENnM+DpzpBUqH8OEJlWf3Z0sGZly5HbnYy+rvZwxfnc5qi1ieX5zPTW2KIyqtAZ2Tp+stC5tWoJh
HsKHoSvo9muj2zyFkxuD9a4ZEBdUAiGa+n9UjP/iQ/5DWqpmkNTz/+NDnhLSML/65P8CRP79yP8C
RBTNUqGBEOyj/g9l57nctpZt6xe66EIOf8UoipJI2dS29QdFb1vIOePpzzcpn9s27ZLqdFe3LIok
gBXmmmHMMVwIteithlvkTSJVs73/WDqUHfCaupRlDf7yvwwi/0EYCT4PV9dRLjWt/xKIKJr2H9O0
LQ8qENXQHZhH/i8MIteKwqqKZJ5hazY5F9dDBPBKlbA0LBBVWdsfaPP64kTKNtHpAkAdM03WjVev
C9t+aDALcHrYubqcqrWTenetMz0qVnly23VcJ1+NoDq49akNCpuDBa5pEjhhf6rzddtCIjWuI+qV
sz4eZhoZBpBWMS1FJgVjFLTooIt2oWZ8yqGZxYNvQSTCvDc6+QY9hG3ZD6sM8ztXfFe1qd2c/vu1
Ebj1DT+bZnzlM5FWfucNs4c2zi9z+ZMy5zel1t8lcGCstG0GBpFUj7NBAxiEatO/56coD0Rw9v8F
rhG2FAWTA10ZX7P01plPYUxrQvR11PaDMi14Tt+fb1CfQ8WAdrRA3Tt9fpPQpK6OQMaQjJm7/Qd3
ZYpY2X9pXy63ZamW6FciaOa45pXQXOiONcrTJP7reZ9XIBmV8TYd9gFOtmpPUOPNlKNeifg1+lbT
wFvBFbecZrJ65lnVXpkZDdSZmj7XpMuZxS4FOlgX//CHnrnlR1q7q7I9zqbzFNcFolTKFqKkB6N2
NhCEvFjUEFgifFQtTkb4Lc/pFafLHwCYhyhESYxFU1vS3BkOLRbNCP/IxNHBWmgKiplg8L2+AATS
7aJipw9CtXU0xz1XRNUYXOF8lzkPRVmvOX4hrzsgMUC74b8RxR4v+DZF+IZoBXbIwNBEcDNTYwCd
3WmnUWB6UCOwHJwIMooGoM6wL+iGgt3wOaffYLD858ihhwCNb3g5qBSgf76IWqrwCXyx9I1AH7Xg
8yaNmt5oPOTTqYMLTCp7VMhpuNsz57xYh+onk8hf1mNGc5eKOEKm76rK3VZW8QXFc7JNLU5CfsMO
glf42BKVIKwrG6rOqnNdtN+avr1PgPJVav8d/PKX3D0UVkeNmMdwg5Xm72VDzL1JgxkUnjDNds2p
8V66iS4n6HEWo/f6/uLSNezOH4tL0yFPQ0lTRyXuanEhu15rVUqoUoRgSVJTyFs5sWhrhcY4guk8
MjS8keJbg2wNjuN3vVR/JDp1wDF+aCe6oLJ63bS6sYBWnjahmEZ58qs3gx490ShKscjZ9NqJCVML
dAsSWqKg9vdOrOWQDjDIhRYpPs9UlCzmaDcFZxfvhNXG0HvOydQrCpHdc1SEKxknqCnMWN/zd75R
UfeyECTknU4yv6FywzJnMuJxJM1TrZt5n9XKclRIKDGdnf06VdPCM3hSgF1ttJMPM702Uwvf+LyY
dYq9fA6wrG1vc3PPBuJOsgkCmMHSdoWuLsscLAhfoVBPUOr0PPNgzJ2aKRerMAfZUb52dF+dClYk
9pZO6zVAmyE9CaNJrtHzmC8n6ywWLjP3dpeTcQATFdNvo06gcqaFVqF1A1hNc501S0hasCbvleUX
5SfABOxHmjf8PUOAOpSl2xv+xe81MX43Uz60DqNTPPMoDD6fUtUJiSzuRu4V6YE3iy2bmrJ0okO/
McdHr622PKw+nkqTDuig3IRVTENWeZY9x3epgbYDOL8sSXGiFbbKgnlfuIwiW6ZjyYZ2+WyP1qYr
8c/rk8w/1uXnD9l5Wl/esxdryo0d1WX5jrxVvuX0Zt2ocC6ydQoYmjgEHjG+/Opa8VEzT0rASjKT
B6aWj8tp4nq45vka3ljZ2brWr/TQAGuJZwsUvQz6OzMD062Yhzx/Hib/aJO5dJ1Als6o41LFWarS
xwvywzzNdNkySArq4fzoRsf+6Gj5XWDwzYZz9uIROI6pwt/1+9GitGYXccrHBwizt2KHcvPAUuXW
h9gG6RuAxvZgVs+p9AE4ZagmgnFmyQStZ/ftB8LY+pVC5tsN4XfAJkZ3h06Xxu83VAQ1QE9LiQ9i
mkmZHW2/3aS0Ec9EHG60gccDPafL4V2zGWIzgMr4cU6fC7JJlnVi7JXR3rg0FoQRGZCWdCxJ5W8z
RXmeijljoYICXsmz8deiak4W6mh6uZc5TelbldUj+7+0T7LlGmc7QRDOHgjGbm2NnxHjRrBecT5z
kJSGuo8wiA7iOqHd0gcR0yPJAlFQGAhoDqBj5HKidYIAa9dZdi4tZIs6nyYPQva2Rl89XHHXXYa/
w3Ny+vTwM2uUaT0OGnq993kHdZTTx9MKvs3b2VH31oR0hHayArRP3g7PJgaxU9nlnZo4q16rNm15
0txtSmoE4ngsFpswYhVG4LJ7iHLEvfFeNWIPYEQ3lQ+fcXqrcQay0dwG/BgnTWgdLAD2ssjFWZJH
cKBt5x2AcxYqVS9udNb3jBKrd/IRDqq6lcmp3JeYoWDdF/fySNwAK6aKGfT5NOc4dIMF7wO5qZ5G
MfET5IDVpcNdNStSYfZaZr/nYG09Z6O4zL59CJt6YyJtxwrIJQ/t0tan7hPllAIZzoxXY9yLNZID
VB2Kf4IMmlhtqDbAXaj7bGkf3o1Fsy2Gw0wjAcORmyUNqXTVssM8/06D7mAU6J9xHmLoQoAGaaeZ
bkH5RhmDll4emje2kXdghYI2PKsJKGY2vDhYPgcorN9ySohB66E+CwJhqOZPrAWOFobJirVdJPRm
KMUx59giRsSy9uRRV06pL+vxhbXDX6z63M2HgqXBJBTe1tI4vrz0aEMDw/dE+vypdWjTLVATEsMC
QUY6hLAIxA8Qed3zFs1yVz49w0MMNBoa59x6bup9DtmI+GpRf+Y9Hxzacib/6hAaGsxhBg6haoHA
hRbw973bKn4a6FRlHkvQ3QZ5MXGEwLowUml0FhNfomsGMkasL7QkEMXgV2U4PNhlOXpklfmMNM5q
MZb3TXFUbVRyCvUj1VfxmP+4U1PTCIdcz7Pca11V+m6rJE26R1cDKGeHu2E8wy0BbTeW3dpQX9y7
2OWYhkjVsNcqm9EExUIh8wNpzsuYvHcnV2NmJtLI0+TdY6U7qzzhgOVabniManUp/8yV8s7y6JFm
KbDIWTGm0VJLi1ZRw203nJCENwEprg8m89oBu0ymhQ6syTiZmOTfJ9Mz5gQltqZ7jDmF2SLAD29M
A6UsWA7YDmuxpNaw0APxawj5l5Q8lzA2reQgxnUpMuwQsYmMYQggNQeA//4tatcByOUWbc1VdcPQ
Pce7iouSyRrjMcq6R/Hd4XXHy9N3PqZE5XZgurKB5Wf4Iz75jQ8u/ZfR0TXb1BDnMlRbc66mTU8D
iw4ut33s1Xorj8aKxgbKhendO/Z1BaQ8X0RWCfj3g30m4fDVktHZaSosKA54Ws36fWb6Eq/CoRnw
MZiYCYwxijGY2EmlV5gYwFZaMRrvP7BsiPeuefW8WaHpkdmY7SM5K7YsiHgjehg8Z+v5LwU8tO9f
Tb7tz6s5nqah0O1RXfr9CTU/cfQ05GrE5Dsb0lA5TWG1ftT1A0cZ6a8PhlT7i+liTP97xaulRG8J
tAKK1dKbhSqswdIVWTGMa8jpyFJHenmJSjGtSvEXJpTe7EVD+9L7j/3XiXVdXbuQthJX//7Ydedb
E2yf7WM1l8sI+yO6dgZOtfjW5olGhDvO3w8skPWXXcQVNduyuDI6kFdXdYXYyvfm9tGg76CK589e
E6585zOPiQdUIuYwGbdkHbKI/Z0dg+HOZ0/xV/a9hD5EIh2Apx7UKP8kNHEtDbIE1JjIUhP9y8PA
mrHIB/cO/rZNACbALveT9oqYyqLFmQsjiveKs4L/fgtT4g1OkhqGNNij+NZ4dzy6+M9cbshIIqTi
4xWEI+8PvibPeb3odFXzIK00dUl6/T76VL6cZGpYAipBRUrTdtqQ0c8QFCbsQYegocWFe7BKdLNa
OBshYCQ+Qm528/6N/G0V/HofV9mw3NS9HBbg9jGdCAII3i6nuPkihyMmBrki2fTvX/NiM955eOPK
2jeagyyKjU0x22fH2pewzVjjPpMcNpkLyPgc5CjnkGQApzhzj3WN/f2IQPb7N3IZ5T9vBLwneuwq
fbESsPyS6wIcUglJT/tY18hycNRkymthvirhozi7PD/8NgvY5nZa+5o0z1Z0q9gvoD/RmQEUR0Am
sbVr7bOUAB5/382XZGTE65WdTFhOguf9Wzb/Zht19b+3fDVhvW97BW3P7SM0qCN3V1vRA8wOdA0c
WKkjRIGWB70svhCovNVMxO466lJ2SE6vtzjabXvPO8kCZCy5KGq2tEFcPHV5lS3m+y+iM+aSpZDM
DuOPUCEkxgWC3qCG6S8Xlrt2PsCRcjNPwKlo7yrOPULm/DbRSzGZL7K7CjqctEL7wFxrEpS9M2nO
1erR1MAJp1bldGBvexrVG2jFSA/eBX17K5ErdxjDoByNwP4EdvPh5v3rHOgksDXLMCzt+g7csE70
VGXZpCatYuR6WCk4c6wF8Q3Ei2dlcCc0CcLXFEMLAPEkwHioXgE+LdAVfH9RaATPfw4KvrBO6spx
0XxRr+yJmvsV813Wj7qJjp2XfjMMDhBualIIbHDAWyv8GrXGg4l7V4wkNGqLdmU9SRYlbYFDNz4a
LlppMDRD0VTQv4JIAWXVPqXSedAqQJTECdZe0hgKHBSJFx/xQkBMSfw5zNaGc6uNoCLgZ5mHO17t
iGL54YKNEo9FciPckPiX/BbHJEPNE8wLX3jRnhUapZzhETnQg1J+wvPELlddLYkSNy7u5PM5kHci
ZvZinrXwMaFN1OOO6kn74/IuG4SdhN28dyBz3sG09TPrIhe7+LZ+tQUpDWUMTRc3BikVjnpLfG2j
vOPD4mvwQ97Ol8j08RuGmlNjzl+YVD+NdxKdSbSoFyf5IUZT7i6o10PqbibDhZGgOsT+xKMnIzYO
V9skiQ7vWsspbhfopnTOpC1AeFLLXEfz2bNp588xg2ZXvUw6qpb2RnwCu1Q23Ug3cgDcprN2Q4p/
3ubzGrLlHafdiBb8nB9tKE7o1vsStsqRJCCO6ot+r9UB9VuJBsmySLKlH4vl7L1GhrpMuZzEjbj+
OiowMUniqdIflVL9jNIPqfOkuW0J9VXpMuCPCFpueUYvGl+8AECNGuXfABNvAjX5MnZQT9GMAWuP
tmO42J1fK9PapB1MM4yL69/pev4MdvpfZtWOlLsuJbRt16GwYOnYB96V9M13/joQZUpOqyW1IKbI
y2wIAx9KNftshSQzuurbSBZLVoJOAD0n9rFLLxkPjyZMN2ekKc7wfUj5gaLUZPokkWDzwyMrjyS1
K+u1AJNEsrH4XlbxtzLqbzl+Gqu612hoBrHmHyMLFSOlBYIov42thh6QNfzQ2noD5Lq29C2qRBFw
OTivbkqjArmJWnDjbfum+Wdw3MU4sc2qk9hbSdT16lriK7FFTAF3hcXAIoDjBt/2kkL+LnF1E5Op
IIq2zPiOTrUbg+YyrHFU3XpBiPabE3KNBvotjUW47n26SGN/7bgossckBD1vq8OXA1gSkI+zVHzU
pKARDSSuhPPNNqd/4ohkQdDv2cmWE67davrs1S8mr+bJQ+1K5QkyJLTkEwW5MogecxWGrwBV3IgD
sqbrbZ7vaoxc4kYPuYLA5AyH1LCxqE7RY7werRGRU+MzQsmkN/6pDHJTGWSd2hZB3K9N3N6nM5zj
+FsZ6jdTUD8nHTRTZU391tppxUsfZCvVnODJMeBi1pcaKnMJ7KgzrIK+DlmhB+LWdj9DUYcSp0pj
ln1bRzCkdBY1gy2ofQizDdh6c3qzjhCKIn+NIi/elHiCkj7BnSn7+q7zP8krEYn7GN3UgAhYMlYJ
/XVU3yUrIv8cCXmZKrYaH2NrtcSYbX5xi8Q6OA0gptxdVcTLJLhmj6T+FxiMVyS82HUcASNxEq7V
vcuqqe0HZ7hXXEg2aMegk3HpItoYQdcVgJ9ohoNbfrUQw00gxyiz4q4jMcRXyBEbAyETdme//G46
WAiIxRJaWoJnRL4R41o45byPZnWJ9tTKq+ACIYHWsAfH7yWkStQTQjfY4TBHQ3WY6BhFqREk5Ve9
fdbJnIAVJvx3H8X2yyrKgKSPbrklzyN+EGtNciemRbiZDKe4YjDjH1Hb7i6ROM/RsqPN+NxS6JJs
mzgS9qtWnKS4Ncmg4kzS/dtF1YKnUWiEEP8oSrwnndod75W0uK6X6IWRVnKVJWmUdc/g0M5Lp5t/
w3pVmj25QMnn9CaOO8ULvGZujWA0z5LbxCs3/FYn6QtOO5tshmAXhIhUDN4SkXiRWqm+NvlEBx5r
QXkg4sBHI1vokPCS9mQpb8r5JMe4qav73jnIFmUSsj7YSXbNcbAiYHpxfwgTSIHx4MoLczJC5xlI
pjCP4avYjzGdhR10eQPKOl75ENO7/fNYoUxpWvvUNHB6sQx8roqkOoHXNHe4wBRUxIOU1anVyX0f
7RS/4cExNOQPi4IwBm9O4Xi3sLqaRc9TML0Mzo/IOMFYDjMxzBEDnLCEULJ8vNdCe8omB8hcf2sS
XgQk2MPmtRrU7Wjol6qK2EQo7Fw8Ok3nAulK2PooqkiVhaRrzEFgwWgRl/EOD9dy2pUO51IB+UbS
QohZpMdwbrZp4m/lClKwYsNUSKhCDbXGWyYD6hDEkJ9jEqXSgA20Avaf0iJHRklRq9Y6zLC8Qea1
rc1NCUzYo5ArEaJpvIhLqyYtMSpljh4yNrGa+Uz9pdiLI8w0JijRyBdiUu2QoSJBq9n0q5EH9Hmz
HVfgSoqlzVMGcl0CDmUwxa1xfA/ZKrnLyGghBj9xl6qKMzDv1QRoGdlkttYlKgxIQZv0i2hU/mf4
O+hRBW0DQBRtwst37xz6xHJ8a2WYFiPaHq53KKEGcfv6WTEN1A/9O25W7aBQMwFD981aTgzJ8kr0
WtG3KLU5NlHrvUD6RWOWStGGUzvBr2Etk0WkcJhAhCepLgJ1mCpw83kqI33lEeQsyqm0QUi4R8/9
hgXnxieNWjb/4mG72mXgQG5p+qPUz60eKmw2m9wB1HyrubiUIuq9XI3Ocyh7yBBwuEmtTy7XtnAs
E45OQ3srH2SwrFhdDpYDbybUcixp+gFvZAfKXeXIB8DKQaa6WBvk4N3xi0w9K2BWaNm21jPQh4EP
sWR4seaW+dFb/aNE/PQlg4x8cXvOpPaOHvtbDk55RLauVFPFT5JKNM4Pvtg+Gg+UTNyZ8jV5+Ck5
y8bxYHNOencr9t+3MelUnHiGwH0Vx0gcOi7YuTldcWeMCGkF2atymCZwMEIlvhIqUE8FWXA5DEgL
OTFgZPsgicrEvCQA5Wa63tuo0wFVuBXCMFEMgbwCiyWX78C94zPIMW9U8W7GP8jhnFLo5ZbdXuj2
yijKO5mvwSG5kbmkf/R9lM6UNynUaNDKeRcEgk7dOUitTTmxhDEAEd0YHavdPslT52RCm0pbFnW4
C1sQpNgMuWjEA/XxpUJKikMi1YBbl8hODRh5KAoaSGUrpJlVdqeUSWQZJxRUigl1D028ag06sp+B
Mb/RSbdkNVG3yAprE7Xz3qT0rGHQZR/C9i2HgJy+8WU9salksGcftlQAD2NNnXl44QskTiWNCL/S
WWwwh07PusPKYLwKIgkpBmugGqYCwI1zUBDRCFGEI0E8yk11WncryR9MREUkake3FF00mHKZ0gYf
1iKjJyMs5Va+UTe/UGDLneA4xvcm8P4Iy4wTjCwxHJM+JGbRSkyvWV007VcstplqOfVR1wTa/3YW
yRE/YxI1t3/k/BkjWBjN0xCuEV2AfuyF63D/siLZ6JIiTcNbOZK6fU9wynbhRBZjjurQTpYyFxHz
SxUc3rrLapYgctSNjUxGCcHWxVfxINy31pHzqef8srWDpIZgHFkQKsm+KIm3fTgjJDndaRxMJkpG
XM+d4fQj8yX7MmR/ktmPqU/JQp9OEr5wk4IrEUeVO29w9l10oWtDJInWGBQ+IPZZNCEmpNqC4rOS
cLhK0Y6jhDnQKQOKi4DNEpshNgHCql2JZ8pWUxA17uB3lemPvL0gTC4pOtt4lc0ZD8NtHXNfJB4n
zhpvSh4is/7GbqHCJzZXti7RHKjniI4MPPgwpgjOVqbNG5sRQAMIuIR/4RCxHD3Iv2RoJIskS4kY
iy6AJS4VKF7qVFT4xGjwxdw6F4Xu6dGYx6WYOZ62SJhYyuH6XkIg3iIOyOWdJAvfZoilJbtPwj/Z
OfLoPGeqnKTOZHM4loPxEIdU5aljyzh149GqW8C+pnAfb6B+3Rtw9/GtFtBOfsTtAW29WwqM3BY1
cdkamGUcBfFHZJ7c+amk0EH2P51e2OwcAXg0MHVve6+4YwWhQ5yzVdhn0MrjNRm72fHkDAf1vKWx
pPjfhJacI7YhGADNCvedhimY7Cc5McXlnWixFO9MABSSEkaoYJHHlFS6+CERKd35JG9n40oEyYiL
qdKqkmL1frARKsFqyhAIdmOGiU5qSX2UfWPmL9uUfWV29hND6HAmYK5lgrGqLC7W7UwZnb3GiuQ1
7lAqnAKsqCHapDNSNjV+Jf9vc/FGSZBrsNUlU+/UOSD0atM3R3kS3iFoFSl/8k8sBeTZNwOEL1Oc
PRm4tsla0ldTt5dke0W1e6j7RWD6B/gg6L0FzH8r53lt0feWDI+jidcsG8jhy5HOIOWFYchBqOp5
/o+copMN1h53BJCabBuHw1SmkqmASPmuhg8grGF2SCK43PmsjFiiQ54aghZphP6DXJEF9ykVQFxd
kIUL3/IWYclizKqX1gdmLqg0pfyC/eD2WYoS2Hs5rFWXYFJsdYUWcWvA/8DNJd1tBOG0M1R3FSLb
Ek1I1VY8Er0rvmtCKAVlEbRV+7Y8Y3YjvAlxrMXWxMoJd5I9IBlgi4T62NyKbcq0iPQA5IytfQlZ
2aQtWAL5SEtUNUOQzMT1c/4MSkJtX93M2WCZk1ZZ9z3ucQsvhiznXK3vZGNw65Fo0LeAiAMYU2PY
RWCAQu8qaTkEicKd3n5AWmahVGcq8bdyNQmhw/kxKIwnLlYgVNCD5uOfWmQMK76SVILcmHMAbrCy
Mdbizr2hdxAgh9g48hULwatXqe+wDCTyQ37wmwzbDOd21vSf8urUjTjoM5QSBGyvUboHT0Tb5LcL
wrFaVzB06TMGnwvLhnGolrJX+Y6uCiGnayQKaRIaePBK5QLOge4wCQojEC0+vhaxBL8hZ0dPR/lN
xi4y7C9Ga3zPxv6zJL/tvPrWUirmbTIqfIVvAXEiKmJQ3YHLkDGRb+R0J2S/HBMZWCtekrOvTZS7
nL5YoyuTJTcmyAOgDHeNKXEkKmmcQVB9A+iqkNDr+T/JZ+D/yQ/Mpmr1t45jndpBRldNQ+TU1hzA
iFFSUweg6jkIdmjRRyle46os4diAhAybEhG8C4789/fEfGFQC27ssPgU4dIAWFqkVXbMiuqlmOpL
9pr7Q5MYjR6pYYe7NMqOpgUpAoa7gYcAsIyl9O0mp6LDSwJbcViJAsPprE/eZEsmEsaMLX/sDRTo
6dyKG+/WoleCEeHgI+io8fozHlv3qFAR6xEk+rhi2Rg9tDjsfhavJKaRFJsa1htguXpHPDSue/TF
JQyiGfSJXwcOBYZPMRH86/Zqd7A0wCecHYJ3lD+wL8QznX1yqjyYQFJmoHTta1cgdzHvBiCplsZ3
NriwmF/LXSgh/JoA52YD8uO8XXXOwaiA6fCt8EJvBN9D9ycdbvkXXVUOAcgavDHOZzkistSHlI5S
srnn2ApxK2JJAIWC9iORdmMj3UH+nk0DsJTsAeToGh7mnHWgk7udzan8ZqDrwqbhNF86kkvEUkMl
JxAdWVpDfJSIyYNYsVW9lZymcbTCysgfDS2QEfGs6VNh+PcTYnwONDF94mULHOthqZfW5R06i14J
bz3a8j9ImUvd+pcqgkMt3QLzZVHLB+VsXmq0v5R+4D6xB90YfBrdztBMHMTzlVGLiOi9BmAx3nGb
JDusiQAL+AFQFaTwxUl8/17+WOzg4SiKoqqumzbI+avFbvq+BudSWNFFf7I5E1v6BMWnEXsrEZCB
s26WH1WSdPOqZsAQUGhTNVfg8ChqqlfXRY6lHsLZLp/ikiy00sHlEO4rt77Tiuw4xMmxyaovoded
BKGoNjiU4/R9jptuMUeox2mevzSi+Eueat8FKmaU/hEBUfGYoIDDpMM5reuiU4W35IRHvBr50QYQ
zrF1dWQQocuCrThGOAJQQQfQDRlC2OSh6UGCjo/9hJv9TMuTiYYFzwuRQIvbH1zmZ4FBriaAnigs
t4K6zZEv3Jh1DcmTt0A9l2ABIBtMmsRcl7kkMTI0zkaighYCVYrDsFQt5GQRqEvVQcnunDrdeUCK
6lGi4qC5ZOol5RergE7I1Mctau74MiHZVYHPiG+aQwqSq+B3k7MZrj3yZBGZL4KLn+h0nghlMtkP
ixS1eDn7CBHYlNCf7pvBfvKd8iChsaRuuGGJiznEtGn8JKX4kNpLRTqtAr/VgAWX1wQUJsdzqRqf
2rC7Zc/K28S6hDKaNCeIbyjnA38SMFbTGU9i9/Pc287MQzT0K4HgDnwk5XworC1ulUDWxFMoHMoB
tbKYkpoC0fg59dtbTVqusWlBQSeU/1S1jolYS3YEo8eZEc/VJh+RSoIYW5LnvMQQgv/T94kF3DtV
7nipKcClSqw4s66k01awYnqIoeB3jJJAWnHlY4DTToUikmo+DNgPQU2Ktw2OdJtW1bMYdD2Kd6GD
3I4fvEqxgujyReILFkihBg8MuloU/wDmFXd/bhNYvH1Hile27d91o33BEIUD2eK2ENhzScZUFhd1
AwiuooUsWDRit9yOEod7vcIkXRC4gqLm2yVkd1znwaZg1ilI2E2z+SDLjbh9UQ3Fszq0KBIAQg4x
b5i9PEUlSMU95t9tpgqe2XWr82SYzTJPUfN2eSpmK6ug/x2sYJ+Mly983+rAKfCHCTRNV4wgNUMP
dNHV/g/yVEfuPDWfDNLVnQXgooQYqj5Yfn8iZ2UmFDv4HxnbzmifY2kq/OHQE06kLy0NhUpihcUj
CRWJ+BqT3ZbdEhjgv0Ji9kXSwZM7i6Qf4Cz8+pq0N75fm1dbN6/vGWSP7JIU5n4OpQMIA6B12nSn
rmqevbmUYs6lescBL7hNs2sOOQVLgUpIjEsTRSm3zKbRDWCSyVfJE/Ig/nyG2Gyjhd80MKCC4pU5
tbpbMfQSu4+kmnUKESxGwVyEHKryVJKoVam7GATDpaMtxQATXqDotUy9ai0gAa3p6JAl40C3NrkU
QTeC8cQfFyjrrKZrOtwtf2tlax+aMe6QU0+SmiwBQclfiobNueiIbcn+UJsS17Qs33o3yBuQlUeM
bHdpbaHXQI5hHg+ZB1lVVGQNCHmH17CspDYvI0jU6NlQJpESpovuWQJ3Eo7kVduVQj6goGzWmOZD
ANfenFKoe1teAvSWrSyOZZXDTIyIncPN0CbD90YO/dBg4r99sOqusE8cOiw627UFTqcCuLpCW9Vz
lFhpZRpPMk9gNTNumvENdXttklJsaC6dyIX1GnRLNjnE8YszfOBemn+e/dyDowPn5G4cW79CENCE
1rZ9NhpPIb30uLM27S8hzNfYNqk+ShcAiwVWOJkcJXEftLJwgLl130mfULelGdYZUeAgXmL1SG4B
92bUiBXoaxQzkI3NXUW7SEVOjMoGoQTQyxXxRmbNnxhrGXox0WJ/GWt0IEMUGElJ+C+EOeJQ9qQn
JcDgr+9PgH4FJnybAMeyCCRRSgPVd+VaD5xYCcjaJ4q63+ss3amqs4okC5sPnymO32gOo0FNpKV4
NS3DWH9SKIDLISvtp9S5v8uZJwgszjm/Jzx0X9+/x794JjJBrmeAj6IB+Noy1fasQplocFBNZ/Yy
cpNLqyq+hM1wG5OOkJpSmdEnO47Gj8v5kj4gpXojoGpMs5RGZHQNOo+bgUaK7IyZxiiFZnOfkWKU
hWWrKX02ANLn06UeBRkTp3lhHlCtXClRu4reUmTsPgw/VkvkrKTeJXDw9x9X/9MBtGwDF5QmBIuy
iXaF6akKxVLCPiueDC/cSRJXc6rv+lgupYdNsv91FtATQUIEIVfo4dp7njKhFMNL6NggoRMYO8m3
BKay7AbrofJw7vUXcfc5iRPLvPgKyqRCFGXVd6bZwwb9Ibr4T38S7xVXGpCzx5GiXW1tuLEGWqGM
Fqomsm1tsHAY45jofojzr2LhpZVH2pNsqzvZRv5Cov79kdRk8f7u1bOouT7AOtM0be/qFmLDaerK
7sunEbADxbB9NbtrJa234kuzp3H1xJYy6aQIBAffmBz4zXhLpvH20n4Q1h9sOOPPYQHCCVoI5LcK
TdYF0fVLpDF4CHPH/TxKyiyFhDftfNEQrWHCIk1PwwvY8KNvIJHS+ESfrDagLV+yphbQSzw1KwYb
XY3k6LQlwbdeLZp62gM2eovBxP0Yk2AvdYBQ81Yugl9B0f9bVMEAwMN+kkPm/WG2r2wIGGjBA6vM
tUNLLvjB322Iif5Glll6/QgyeaPovbbUQkSkQvoPhym9IVwMwLJE1ZYVmMzaro+o9o2StaIW/p0X
xSnj3MVVCNZy8plNUm2pqXZ5f1b9g2iLVFVQLxxpwqRtpJ37Hw1APZg3Sn8ZmdHRVmrq1U594yq0
f9DN+W9bF/5SmkoSaAPEZHFF+saRszeVo+SBK8dLt6Qu0AMO4GZLM2pK3IXY48bYhlokQYJKCC/H
Hw5zxK6iko6kJz0O3keobuvqJGQxAPwEVE2ag92vXzciR3Ece0am2Y/4St3CVEkupl2PPwTwFHkm
RFxTjq+bipbQGKqeRLOeclI7FkIiqqNC14orxvnkoJR9k+kB2Zwe81irsKciNwXCFPJVnJcCz0OS
i52Zfm8j9ZMSV68KdU0TgdKF07TxukPVXkMkVnXTo/gGPX4Xnf/t3nEhnMj0VAYks3Ee+KH68wpx
cRRlIYmgziSZv1Hj+FOQpCfVxFnO23SrOs96+sHBrV+hZl0VPxX0Pf0eqgfazZMh/WUrNdkQ6KhZ
TlJ0YTG1tQ0F4L3q70Mjgsj3BR9pEZWXMjMTa9DjI22K6OtBdTIWMeiWdOlAG0QivS49uGIQOsoa
5UCy4v0dcmXRf96opxqGalpM3ZVFz7EDaJCo9Iw7HZk4eEZpoc6RZ6iqjYUaUGjH37vK/wDSrV15
9G+XtWxdA6hvyun++/gYlG08VDBhSmvPUxTueOwGrRIo6bQQ8TGffDbNMmTi/c6TFJPsxDL7OujK
Uqm9/2O738+7wRK7/Md86777ZbYgrNBMw6W5mt0ewRHNdZkVUnNG429CULSqfUCDcNmMaNlQBwzG
vc/hCp3vqqBY9/6MaFdO3x93czU2Yd1PDRRsE6pVww0IJBYBZLyVsh2V5o6b8p1Ti9Mp/gGZMsPf
u6TYWvWZ1fz+nfy58WUVW/9/XC6t7r+MS+bXmq30CI/TgAbV255rzTjDEwAxAycQBXUMIy9ST+L6
piq6QGtn4K+Q9lc+4I3qyMesaV70arjgnxTnGl1dxHABTumzXabwM98babgWXgP5TnkpL5xtSMyG
R8O813kCcz4dM6MPURQCXKNcsgAoZcNui+M6Ah0jCVA7ZM57crDd2unPRXmroWr4/oAYf93WvwzI
1XESa1GjqjByX6YmVN0tz9vMILm8M3sXTQtAuEvWsoPvQEa6owlbsadbMz8n2ZnoudFO7OjURFEK
FV0a2JzsviadaTB0LibB19DSSE+whXL+9NAzwpr40uiEth/N7QW6/osD8rbKRO9LJX+tevbVKpuL
JGu6mOJEXQ2Ulin6VMcyy38oSFuoCd0sJWnRZ0RgVq0+rsRWzUw70ngL+clUSir1goSnYdeTs4xX
KUYW9+SCmTZT2A3y53JyN5D+QDGgtIf3Z+O6SeztEQgTdBeiBVt1rmbDHn1TAfY3PWI6Ej+A7S68
iXkKwcDUEO1DtSQDy2oRFIGpoqaRHaEK27TJbUaCiQkZ/HL5wV3JVf8Y2F/uSrysXzYNEdjsVbU2
0QMl2n8saWsvw4ZIECW44abqezpSz4QopOI+sObWX+3qLxeXBfzLxceIVsc5mbh40d27Ko0J6jyv
ptZfl4g+qXDvW92m60KIuULID6LAeowq49+RKUWXdzLHf8L+XPnQpseeOD5thLJANHYbk8ZQYPnj
TOcWaNgUzGD23YKUPSQPHKbq7UjxQae3yyEll2qgl5t57ZfwHzl7ujanBORiAisSWmvp6N+nJNKG
CQlU42wJCYNCXmE6yTZnU8gfnRJsOnPE2bHS2daR7X+0mSV4/nWikFjD/XBgaqFXjWT2VXxpj3Ve
WIGdHHRktpIQCYtxbxVEBF4DNWVkpJukDI6Vl+6heoawidwHPfrSVBFNwWMcds9lQoa37TYMlB52
Wy9IVqo/3JsxR4VtP3rhke3Ad9TIsnpZcwzN6Da2q49W3O9WyYUHBR5omxAUohhO8YsT/Mukownf
hgZCSE+5aeykEg5J8WdBbOh2fUfpHePhVLWA294qK7TSLHD0PxjPSzLiv+P5521cLfzQ8V3i2nh+
SkBgRWawko0oBRTJHUuSkuyP3jbPsd5/lnZS4S7BULSCkWj2amTuEq3QV9X/kHaeO25jWde+IgLM
4W8FV3Aqyy7b7T+Eu9+xSIpiDiKv/nsWy4NR0YL0YQZowF1Jhzxhnx3WXouv25iCAqne80fz9cX6
8oCWaWEsyOf4XqSfH82TkVgknuxy3ozcGNSN1ZIJbuF/G0Qn9GiQhGLguDtU8yah+ZSgQQVKK750
E51acsuJPDxzkyzV0r12NMpuIOGbx9t5Y48/hYZRvvy/eI+jEVbG1YnrJkvhjVuCwVFgSBzm80O8
joF/r8fREKsNEztDVGdWMm+EWn5JVNsaiBrmhZdRU8l6ax5P18odbxK/sPyckXDwGrDrqsdQwwJW
JxzvxRc7udGOXmxlhcO+nVpgFdMGmqFb4W6wgDv/x/nZW/X5/jl9q+08mNC4TPB7bxzAXQqgCqqi
as7kzZhOJpK4G0K3C3N5ctVcCLPcwKMqGawcB5BveWbvEW9Tqdlp6vcqHc1NCf9u+k27/fxrnjQr
lAT+PV64yoH2eeXnewuiz6G9DfbttXX4xysaQOHBbUXNh5dVC71y1erxUfpaMBxwRz3FwG0KFRSM
ymoK60n9K9t2/vlOL0MQkBNTg5W/brcuvNi0OhOrYtOURP8BKKufBTL0Pz2FoXzn/Hgnt/LRcKtV
L0awi2HDcF11FQBV7d6M4FTAYFKjuzTWyX18NNbKlhHoJ2NmFtgys36rapYSFhnLff6VLg2zuoj3
hWEUDjTRG10W9C4Is3fR4b00yKrvrGtiY0ZZdN5sa+hTm381Y3/tt3f/xZtQn6Z0QPBn+qu9mtvD
RGsVExab1Q2nTzisLrhgNl/7eL/P/dEg9usbZhogE/JdBmnz/m8qkG2WfcLL2oOq+d/eZm3G/Gnf
Vy5TNoKwUxVEOEUirfOjnNzQYeB7PjG2BxP469cpdocMM8aFSesRG5pTJCqnZUPTwHJ+rJOb4Gis
1SYYk2RH8MpYlEEEwfSWZPX5MU4vz7/fJ1wzRBRlMe/3KWO0UIrhfQkir4nzgZ2cH+mkJYbggYnz
YSRcWi2PnIBmazazt2uWW40kkzVITA64+cFQXHp+rJOrdDTW6gbdb2loqGEG1Q0Kmm8pwqoOVDpv
fLpaL16hl95ttffmgXyuYTGLpeO8k3EXSJXOTpUJedfzL3dyyY5eTtvmaCLH0IsLJ6mxc71xr74B
3wZmICmW+b9xQY9G0pMcjbQ97HfzrmTJdKQG+vbxfFsaZ86/z6ltTq6bhIvjOBHxzetRgrHdgucd
GIWsit3RbUebSwTN6flhTjmhx8Os1qga2kMTtd28yW0P9nou4Gp3IaCVM7F23I6HWK2MA8FGj5yJ
Ygq6RBb+gYqaIyxC6BwnjW7A8+90aepWCxRDDLzdjf28AVjjFsZGvgQ97pvzo1yaOe3+o23gj27W
dD0LNNCIa43P6nc4P8KpLX08cStLl0hFNkNsdOO5v5yd+/GAIMDu0R+LCwt06pwejfOHd9YFkLK3
2AWbGma4R0MAoD19DSoNQ6l+YWOfHM3CzQptz4NfcxWUZLMXR4nlTRuaJ+ARmCw64aif4V5frNCd
3AhHQ9mvlyja1rnRQLW9UfRKqWum3AKi/Pwq2fqU9f52HIqAAQc1oLzyehQYjuzdniBo49v2jT+V
d0hf08xu3dCzLbbNks5SfHkZQKyeWj9Q3lt6JUqazkbH+7KPdldlbn7E2zh09iM0YEKmn3/MU9vV
ccnUA0UIcWxWhwK96bTKowltxW20weMIjezD+RGWkusfE3E0xGq/dkAJJ6s+sI/ip4ZX4+o3YEXB
PP7Gp8vtZApEYHF+6FMLffxyq3gG6jKEfduZs+hV6RU97X3t/fqvrpj/jGKtvYI0g9jbDxmldPMP
tVG/5S6jr+fivXl+qch2vN5QU7sPJys2sV/0lrBz1Nrzv8yXtfY6PJMKyRRgWZrk51iP72EVySGA
PD/IKXfjeLpWVwvKt/uGtN28MYDXdvP3pafSeVclf/nuL6BM50c7ZSwBNIAwA14aAG19PWlb35oq
qnmLc6M5a8hvXwfehY12MlI8HmZlUtx4RGpca4OP67b/vszS/bsxvaE/bv5c3p5/r5Nb++i9VtYl
y4w+dEPeKxmhBf3/ui9P7rejIVYLxefb8S5mCPQg1GnoTe0F8suTI/g2FNign22ihNeLA9tBnWaT
izMDMi+kJo4Y9AXrc3KejobQz4+u43b246bv6VtSjxoue3iwxfJ4fjFObumjQVZG1AiDMd1jAhY8
Gede6c9D/w5DL0TQFtKN8+OdfilgSeS4QzNyVpu6ioOkng5bUwk8Fp900MX8wOlX+s8Qqw1dhxNA
cY8h2NB8+GCAWr7GPyNG/K8cMxcch20j2IKa+yq03geZn5dBtrwOWWNe52KMc2qnHQ+xep02r9y2
M1NzAyslsnS0NV4sDukj1tfc8RCrzRyH6Nw4JUMgSIs/C4CSSFfZIqosqNVD07S4tRdXaoXcekka
uCZoOqJfAbhWHmfptIi8Oo25KfPuabZ+qWd225d3aErT/COw6NLkTvcP22VL6xhkL0qe7bbJQ2xv
/6KVjykXNYjQnr8bMHch6iPOP+RqLDHsxfcNbKvqgD2/k08FAcfPvvINEPjp4rarzc0cDQ+gewUN
4AAtCalyeidUVAAo9vygJzcD6I0Iru0gChYA15FNQG8mPqAWZiLxl73vWgftnvvzI5y6ddyjEVav
1ZfTvslyRsjK6LYABGMiblI39xd9glOW4HiglYeza/a7XWiN5sao5o+0kVaut7no4FyYrzVUNe8j
4E8Zb0PgpJCzMy9dBKvq++89DBmfqeKNS4fGazPtNGNHz8XMkoCFFwB0OliP2AIRAhtj/In/7ck/
L3S301M5VvdiYbKT6d0Uu/x2+IPLnc1alLQlGb9yy7+jVQbeWvUMq5kfBLQPSkjNpcyPcNesRV7l
PwS+34HFPL8BViih3y/kwjIY0lHDf6sroacBzGn9jjmj5zOqzUdhuhkZHkATlNIA0p0nVnVk4Rug
XAG8k+9ofv2Y6uzugVwMbUdz5lCa9+8mn7Zd59JzrtA6/37OEMPretTP/JVhLKzGtkv6ajamS9K9
+0QIwFQZPHBfvd17NM+8DUEyiHdFlqFBnKKPcrpECc2gWzg/ayc2mg0+CNSmY/Io64470Adm6dbT
tFFjNVlvdTSeH+HEeXk1wmqfddW2To1hnjYqqrCpqCX8N2fSdiI6B+nsQuhrnaIZh9SK3XGc8Gpo
LSF3wu7MaRg6/ybLJb+6b14NszL7cxU7oZswjKpdzfcdsGB5G1PxPM8UijDnQDdF3YDV11d9Zl3n
/g8RRaiBR435IpRIUXQL6JRZmp3ZgDuqLCKCEICZ0g0c9MmjjfazctBG2j+cf4tT6wGAM6DvjPYz
5INfn/ug33WjN/ASOpFkbsWnorvp/CgncgsguBWC0mLiUEl/PUrT0d3INYm0HIUOAn6dRZ01gebh
Njg/mG2e2sYUjIAfO1zH9ppa0mv9ysmqfNo0jvHebzxBpNMxRDDFuxvd5ofgiiwK0RWo0N+EI9Ou
g9HM/pXQW3bl+QcgaBgOVfzVA58ZtDsaO+/OLrJ3Cpj4xLyFlId7OwdxNNfvO5rOqEfskk9B731g
6d28r9Ua1FEQdenmyKNPCUw2pFewk/tGTeL2jYkGux5H9Dcd3Y8VZIv7fZReYepVrsm+utkMeQOZ
sg7Vth6Ox51RXvUoEqjznk+i1f8Q0IYW0CcxPcn3EKpbX/qGpZRyb8HJB26s6R6Ard+qU1pNvFlh
PXYR8rggO/fexutpeebj1PbFP507fZ572FQzD8Vc/36KTQXufJy4hnQViOVAB0z7VZZJVJE703ow
6y9B2iEqUNC7Dk7FtSElqB9dxOgorV/X9Ggdov6Whp+nOYNkAsK31k8htKFXFJ0d9X9UyeGX+oWW
8i490mKWaKHeFwkIir/3GWTVQfsvrwB21EbdLeDD+zqy3nlp9XcUDUsvlbOnKmACdXzhN8G4Z0b5
lp59NZbFZfqoRsAAFA8w8MFp3nQctyKxrkwDShvrF3iKhbVkat5KNiMgMxTBZYe5WpgOxueX9hDx
28F5lXjGVzX1YTK5AN86Fh9NL6J3GN/1ScCUNwg9bH+UOfw6Q32XIkQmnkNtGfF1QNrgGV/oUnkD
bUjKL+zar60B7/zuZ5UdnqF7vKcP/Bb48u0EJYis8iLxQHPdoUg+qO2OtRGBFxVdfB3YAzq3965T
4IK0wJ8/XqfOsqDK5MCx5OTWXp/lwfV3kZWSxQX4+5FDHHXRdUvXF9OqVr7zg9nLPb22ssfDraxs
Zrrp6FYMN0AFxKFVVWTJWNBtVZpP6qnXljH2nBLKJ2n77LFbyf4ADaCbdB5o1HOsW5Pfk/E5wEiz
p0ealeKBJ1pYg8h5/E3f2RzIt+xARTZ/iaks8HvB0Z0ieMN3FbXwz4GLNwrrvzhryAv/tPP99zpe
6AtHlz77xv4c7prtzWEKbubsb9E0iUJKpDR140P4VoTOjUq++HNXQwn23AbTVaJg2zw5h4QAHJXC
KQ4/E4EN2/beJnV3vWuRczaK72aCqqj5NAMJ9NkEC7WQdYDHn94AHV2mBv4B3JaEN4X17+O2hh8x
hL4D3U4wB7eCENQhGG1/ISVUMXhrP9fzZxf0N3U1sUQRitBXdzPaMLpZn5FEvcq6YBFlUUyjLpxd
nH5QS4IRw1VSV3di1BBJZIxqDHZPnaiwFQ4H73YQMonmefK7NpwSLqwghOUvvhbTD3/7tfht1HTD
TlrImzA9NdYZu4sbJDY7LDlcZyKmehL/mkmcQsaCPDjd6ovHprJV5mZXdZ290YLaaDUpsYmagRKb
W3p09SsL/xhMW8knMaZIMI62/U5kIPnuSekV0YBWY3CNs21dGwhnYN/danrncFEf0n7jFnZ/rXdW
y3AKdlg8QDJJuDH4kTFa3SLVUkNujj8r+2KBftPHCg01meYjnUVD1D/Ii465TMQtUhZ7SCL5RpD3
X3ghNtTfRhrCvwrx8x75hQ6bV1Rv+TJFXIvmsh8il8dqCX4yWCIpYypZd3ivNHV8i0WA8eUlBSrL
pcZHLwNACw1YEn+Sl3L+mC79Yq9OKWz9VMN8xyT8pVVr5W2nbUw7qz9Zm3E03uZxSy0bYKE5iLyN
w8Sx4c5Maq5WnCWh/fJe7rVOpFwjOhhk1HRZUROCvQXVh2uFHo3zTrxKYpdoIxgWuHt0F4rgaBkA
n4sTGoad6AaxDswBc0jFntg7E9yQxkgRBCVciyEc7pCK687qds29HNAM8k6t5swR1WKoQYjgXG3d
3L9MoxrebLNjP78RBQ+HjNzyEDzx7NpbamHHaSKmYNbZ6CzSONtXOX0nWiBY73gsAWT5J8+rr4sS
FkHSFq0iz7+FJMzmyoOwTYPzO2KJCuDrGrLsUb3BVTV/zsbDx2aErmQbDhecv1WnFMEHy+aHIQzs
tFJQK5F3eBSID3PjtV424iYwAXYVw/pGx+jcvjeTF+aBpThCUYL1GZ4TcJw85MI3l6Jok3+2qgsJ
yRUr/p9PtNpIebyromLorU2XQeKCEa5byMjKg65pngL2SjX3J1ygCjF77xkKlPN7eQly1nsZqJGU
BgnJ/gCauPsK4e+gsDYGzDxJzmNgqaJwozsAxt0wIqz13rj7+HbIpp9Ql+sar8OnlyfUFkJxFyFO
aKPgK8LYBEmTXg/dHMEOw21VVMveZS+df/BVR6vmLsCBF3mEQ06SS/P1avqFEbTFEDYbuYmLKl2I
jBU26S0qsfep90QDN9sXWbnlOERPotEqd+x1ibbo4FEKGxKfxgvpiHGFcHWoFeJl+bcH/F2sNFQf
zIgFphTqO2o6Rr19Z/jtLVujg5MSsysz5PR04NBvFYEOI6xl+0xFc6/NfTAvotXlc7xeMr05faLw
UjqY55WT0Htzs6uHpN3AaPgoLDV+Wmn8+h148fjUuhRsdNxHonq7GHKu+Mj/Pff/eYJVHDXGaVQF
GU+giEKt3DBziRtPUxrii4pygskTN5ToqFzYWs6v/gqx//IExFikb2ksIS29mgMbAM52G2ftRn0S
eA+KM9VHIMsr5kcX9rActsr5UdGAjJKo2PL659IMC7HtnHzCsl14Kp3X9cocP9VqXg47BFK2HvPi
U7xg2lU6EylU9iC/hCMlUKE4abHCau23CYX9fPuBa5ofnn+YP+GOHBDI2iPXRvLT+aMW1SZd77nb
bbOZacIQd9hyPZCRghZBpBq3Hhrq4nrNnGeRSMwQRYsCZuuIi6xAW55SEn382kqXV1BTsZ6q46db
ZYLKOh/3lOCbDfcOTs+dWeLPgzny4CNH+SCAAP38fJwwtq/nY2UwmvxQt1afNsDDXmDjwcHbCPjJ
iRksiCWdX6L4wFKJG0Td6AEcLecf4o8EtNYErVf6YgHT+P7K4HfVrgralDUJIaaVU8fYahOmVUfC
A13wdDkJdfLF/YA0J5y+yJAgJvvq3mtpF3Wqqm5UEXcDBWfBfQ9jGtRKYoocAvg+UQQhFJTHTBJf
x+X8e+tqXa82/FagfM3QU2bk9SNYfVkYvtU3mxIStN9m1UL28fwop45fYHGRkWAMAjTuXo+SJqU/
GH7VbHY4QbTC7vOPqUsgeamMsHgK69c5HmiVB2+r1inKpGk2HW6aYnWJTmB/uf5mIhQy4/Luec+Y
RMeQQLf4t6bWg33l/Bs7F155nfyxizY7jEbJLYjhy8LkBxsKEowHH0ZpCg8PtWmLDuawo1sUEivo
4bmURegXjc32+oA4AM48KsVy1uXjaW240xvyC+Kv9afi2ptJ1vjGDYwptRffRPnXwk9/Ks6T38qH
Fz50cVC57K8jqPnuzr+hDPmZqV4XHwviEWeMWFM83xImvjSylpOKPVUDzfnBtA3PDbY2SlWY5vXA
uuZGcN/BcVzAVnx+iFN272jrrBMKZVNv+23L+8AuCK0jsfu2IPrrRLT2ziLMPz/cn3AYLM7ReGsR
4T1ii71v8UpcifOWDEz32YESUdvgsIV3MfmocIxlF2ff+bFP703qK24QkGxdN33WUbQNqqbF4EI9
Cp83JDogDW9iwsXzA9mnzIswT54foGhFG9Prg1/G1RTvHEZSFpPTJ4oBsTizOUXkpeCHN5R3ooAG
P43ICTuvAj0OGzlplRuVNhAJLLGQgViEPdnaaKKKOf+0p5eE2qlHlthC/G31tFVj13M+dM1mXzR3
If4R3pMcUtgnJUSzpQkCcyJ2KNElXhj85FQdDb6yke1kBlPTYIk59/uCgduFjkukqkLaSX5sTODx
c8vbPa4lsyT/jjwGWZTzj3LqLgzBE3AjQqABnuH1orVVGfcZ6s+c7Hdh1kJ8Vd2pFFDV1iPN3ASY
FAM+nR9zRQWz+I3SUKRjz7cFdV4NOkSHvZHuhnrT47Ur6xRCOko2TY476aAShjDFNHIWlYYRp0KB
UIooQcXK2aN1CYUgsAT8tdn80Tf2pQX60wZRw7OoFAO6hYcmWFUP8sgcHHqJhg1OPuye7qPjfg8m
SScfiifxZM/7v/zwh/I5LImMNBv6QqgMYOkPS0gTCqSaNDVacDOu75Us7aLGttx+qZCmRfZXKHkC
EJLybMeWshyDMgcIykgXLyQ5a1cH9f6TBzF3NxZClVet/0H5DgybmH5SB70QHN+JPPhLWUBq8Ewl
Bw5qD3I4unnkEkdz8561mVtoE2E6e6F1EWwSB6bgRjXq7zbrtkXNbKZcOT+rRZELDEIjsYSXU/xN
J8iHATJjXed+XOj3RIyDt5kaBQS81MqI532SqeGA0Cn50yhetO7F6yVCPqI+VLHxIvDeu2qW8sQA
bQLORFiEYlGVS78fuvsSCgh9jmJIGRw8K3nVovYV/rKvcGwPP6Vgbuf9/4nV3jXcz5IpMXlB8VyE
tDm6vElItzkXTus374k0Ser03fOQRhthlUwje3R7CNZBLdCZpbOqyEbFZhIyo/EUp8YPetiVDet+
wqN0U1S4l8kn0agb5ot6Bq+yb6ybsRo+hmHW3dCUs4ej/v9Cn/ZaMnGkPykT2SS0vDZ/2xufZB5j
x/rMSmvp+Ef5ENYGg0B8kyAl0vUmsfQhuHVq6CQhV99zXkgTYTngdopp7epw65UX1VYglQVP2Fyy
iO27qbJu/G4JoAfnCcJwjDQJLWW5dRBprJRcBJwAu+Jdzr5Q5ZBlwVkmAaUIBtdqckjGoySRvQf/
pBCcFWPDqRBabfN0QbmKuWyRWKCPwgrcD8PW+yDTymrxFOlhEwzX6eFbByWAaaRvtkO2vXOIeqjY
VHCf2taV1neA/qmCUs+P9++tPV2MCHGQHmfCBCUlHyAy+wGy/8qMwf2ZSAOk4DGQBPtUN48tWUn1
ztZV9T1iD0iN4bCHLQOkDrB9fbnYYMBV8LDYkigJev/KNYCwgmf7tXOJEXHsmFYEQVBToOe6ewq7
3Te+kxiIbg/7t9F++YXWLOMLlxa15D8tApUlMyJ+IO1A9vO1uY68ppx87nOca3ihbTRT2AA2+XzW
s8rja7VcFdHhX022/4sNIoE2L+fF3OobGpbbMfhg74YHkdg7zvhl7nyoMuOnCsCxF9h3U519/o3W
pRXhCyvakLRO9sHhCtbN7U1l1Tf75IHVF7uSihQ0lX6ykImU2eFW3+JwN7DbUgVRS7CufBHJO0n6
SV/PZf1VUsni8hfHufwfCbFIaGApV+Oe6+saDRj5Cb44UUnJdhA1kmSGDhnBaqU41KPIWsOmDweV
8zwCHOFhy+RBZOc4FN7eLm5lXvQEwx5wKwJh220KZWV30ybfnW11VSbVpht78bk4W/aFuEBNaGzQ
UocP2Wy/zoMdvenH8cZAaQc7oAEPlLmag5KTYoCkxUniYvKsINYXvaYuNKdLf1Tb5hv2RrF0Yxbf
E7iPVcDUy4vpzaaDmCokkFvDzK6Q+2hui9i9GqNoYSatOXdKbW1TpBcrbr8Y9u1dsaiRSbhqzFsp
XfMrYw6R+gDgjCQH+faFvZNsQVjALknjCwWYe514FcskOSyuTch80ayAzn/sIRufUgxbAukYPe91
hGw7efDth4oFKGE+NrviU1YVf9Uslr9v7kk7vrW22U9va6M15Lr3SdC/x6r8ZvaTgo4Q60ZMabCC
ZjUxoQwwYXU1a2zODhYhkvkfJPrZ7ANf+h1i63TG8NO4dx7xUe6inD/blrUoq/8Rkzp6Td+6sjjc
KHZTDyh8h0MV3OoyM8uwus0s3EZRhFpNZaGTAxUQ9Od7M4cblKbKbT2XV4exgwPhJS/OT2PDSG+s
vnrDTlZ6TInTidCNnUNLvb4ScRE/VAwu28Ax4q/F13ao7A3Wcfa2CyvRYf885Ol3J939w55QVzym
vw7TxwIldtlHu75zEuicqMZEg71RmqHO23uoCt5I/BmzoblNmkVlO6OUepOW6Jqdd7jwrP60G4Ti
TkiuNnLp4LJf2w2c9SocvKja9EVFoQY8bP9psVxihai4FTvTX1YxlHQHKmoix8QVk6oCby67vWSZ
/ed6hxIP21pTQ/pZYs5ck7y1ivMqEzJtXI8+1PLy25TP4odZEd6PUbJJWW7hDyQLAX+vykgawqPi
TmwiCU7hNNLdTV5wBUPiRRmnghzTGe6b+Is57qDe40oIu9u4yMSuJ7NRZx5yZVBpDuTrIZzn6UjG
8nD8Nd8TbwFOWtDWT2JSOLTBm2TMH3W3WGSMVZwRHTCHWTy7sk1FA01kBAlqDbQuCrbodKNQ5XT2
9Zz5jzlki9s+vRr3jxgw2LqT227vbHQzSXwSd5B4vXfQ+dt+5RXUOyqFIYEWakRSpA47m+0DTcaI
lxhXuphlNnDAeVip9fFHkasoySMNQOVhV78l7U1Ehb442SX9ZpxhaMdfeMO3XLWJ9QSg9mtfDg+S
7qF2qmqgt0dVD3eIA8MlIT/M3HFSEFZCyVCMspJFoDfnFjokuQxuBkuqt7+3uuvR62/c3f5jTsmV
cvC1Wb04O63Rft2PAE6obUbIALzb7yKAwlCH4iHak3EDIdyi+DJnHwP/eb/9asGNJqCJclxR3Khc
JaVXJzMGHTeLjnpqs230Q5yI/PD3iVswZ8OTiu8LVk5yZgmqNlMzfOGXZdMyGzbbw3Y7I+0C4bBp
77/1w245z1Dqb2RY6q7+KluhGkhDUUfuBhBBlWVbkG/Tc831BVaFNVOsUaT+fVxYN4MnRalF9lfF
qQJnjHnocCnhpuR5RCUMMa8q9NmWPPKBpoakpgi5e6PSJ5HA7bZv7hXLCzbZDcXfvet+4KQV+YNH
oiEzbNiSn4S14DRtmy3dAyi3wCeHeL0MW7WL39hmDqtL/anp8ruRH4njP6/Lmuru99B2BZnmj5ZS
IgT+L2kj/GkcdOlQFKEFXAaOP2jE2YpBkqI/gl1DNBTdKnbmoqRSNpx/+wp5c9W9CCO6gcXW+Wz9
N7pkWZEeNp79EnyCPxCqWOzQcraWS4Fpg35Z1fGJuzmbvA/ugKoWdUliaStcmGPnZ3IscpmwCUw1
1SzldFVcxbdHiklqHapfnjd6J+ojuPFHNk++1FGlcW/VvllYAZyMqHSpEL0UhHv/Dd6JHgVxjqWg
yoNxCJjL8+P/2QxGQeR4/JWvhsm3t1PJ+MRZOWaSuQRYr62bQpeI5eOqVADp4l6L84AZkiVWR9iM
YiszZVMDZnb/7bqzUucf8URS+tUjrnntCnc/9dbEteB2++/MgCIDbjdMyu80pFozD5XzBioo1bgk
9XH+Eew/62ivH0GR+NEqwYaXQLusm0nwWMqfBBEqdmZwrtrucp1IMAXTqK1O2QbkioqdzKboqqi7
s9mK1nmjKxsbybGQjTz/lCvZbGUseEocGqoGDijVJVI/ekqrGsew014Ca8cggsbyAJokrVyKPQzr
9G6uaHGjHj8Nt6Ud3FfuJXq/l7TU6+QoD4JuN/BiN+I6X6VO3ChotkUbV5v4ANzZ+EXRSWaAA415
MWLCWLYPk8U08JwqfcXF+FEQBynCxDiVzV8k1DCsVG3vUXy440+jqBLMbiL1AleU/OaqevBpcpfz
rXtfBVhFgXywEpXsXcAf23n3IDiRwDfys6UboiPWwcjC52uvVN49ID8Iz+/lO2HoKQTLBSCoVDio
uz5rwQU2eEaTKzA3CYR++4CR5RP0QXNQvY+K9lqION6pLz7OzvaGzCGkfqr5+of912UfdM8ynLwF
s8EWdjr3zQhdg7IZUmHjoy1uP98p9b+CjDew1vO//LpUzrvtg1TTDsjeuFD0i60I6YT7lAnICaDT
nxIvlNWQgSWw1mYEkdFFM7C66tZAKrSSU00EKRt5fvutZEl+b7+QjkIA0hSswlXzjxeXhW3XBtsv
lNZqcGvsrS+kFVIo9/GumFgOAe7akk+zfqkhUW/DhAmBiKEjWmftgITqHCHtxwxp4vUWbFh+r0NJ
s7G6WzkcZvszC7IP8h34iTKPhkGhMpsfBbockvBCPnARmni9qSE98MhxifUAtg3ZiKPTlbaQSubO
XG7M8Tmz7g5xuQiqKGrCVvOA2ATVUg5T8iixrJBA++XNwwrnHy/sysgAlsWj/0WaZI71kNTmlVv+
MxMbTVyPc1N9xSHMyEzXB9iZFxUZe/Qkp0sk9YJBo63gjnkUwLKMps8ghPBQcKxSivfuwpqvOvrO
nh7DLVA6AmrLiJ23zJH4tCOnqK6UdwLAH2f3Ax7+hV3wpxWCuxWq5oDwH+2QcM1HkgV+XdLXWG50
WAEPq6aMZ6sHwC7iX3ZVf2uEnFP6Z5JkvMlAseKocZZGtLp09fB+bl5ru/CH8AUSe7+T/hIioAFy
bdQdd8iL6rPUkSHFobbHIwImzC0mba96D6aYVJlyXw4JErmGZDGvwI+G3ZOiP/sdV5fKqgoKAPcl
RDnLNk1hjh+2sXZs5h0+y9fw7Xu+CoPyrSwSP0ts5GbZ2Ya0a3HvJTHNOZts/LDa05/ywAKRLDlN
risdcFkf+XbgEWQMzb657oL+GliVgR8cHKp7KJuvPctQvDV3bDCLIBNReabB2E3Kkjm1uHfthQWJ
L4WPrqefe2P7wxEdk2QGQNYwZwPSrAPiI4vKrutMj0vNLXaj916hgMSuERnIo7d7AIZx8pGM8VTy
iIxkBxWUfPOjuNRmO/tUbxM8VrVmLVDKqvbuRwW8wLT3XvKh9uFjesGBqqOIHJkESCX9ISyv8GLy
4lrlInhnCkucE02EAGJS6THZ9vqaE8+v8EOpDQjii5uHx47rhRlXMoLNz+TrQA00yi0cyRgUlk1/
ydECAnm3M+NHFjYiVYAKyCfVKSv8ae4aiWxKfzHL2YU4cgiQtHb1DfdW2EFRW/N0U0wGESwT8EF+
wH6NLOfDjO8PfcZPAS/5Vp/gLvO8EbIOHS7ri20GkE7uDpEsX/5z2AckMEAzxdkPENkufxl6T7p0
JLwhO+450420B3+Dc8vUekxs9wMot4cZVvkDQuZSu6btWHei1n9R42MqtEJ99q1w03/YZRHiH0tU
mNtIy4PVYA71AakTf8uySmpauB4digcOe4DHEz/lj6QxOlAdrYLJFxszl/ONZOklwDpb28do8G79
wXyUtyLDBraaLHYF+ol9Xe2oBVIE5PrKf1XwBUxj87yrm/RWV5wVp/8UUWPd+iH4JhIKRlXbb/y6
+JcJRUBf/+yzF7372X9r1J1c/71BoCeAFaDP+pl7nzf77Wryxq2os4v6audP5Khfdg4p5W6HYYu+
WlPxlYPsghAm98/qnbdm1B6x6q+svqwZXSB0AtNzCg/Ba6t/YJEPfselhgjZdRUk7yAJMPOGrGH9
Tdxfij8cgolqfCq98brohpvBt98OGO0yWqCaXvWi1uvHqG4bz9XwK+q+xjhgBpAzAPCyEbyx6OG0
+UUajmOTkevCsMuULN1YHAYWN8WGLZtoKH10d2TU6LANFJ2mTf9wCKdH+RMslrYbi1XSnkHHlhcQ
xpTCY5oFiXGJqr/MpBjNmGR2GgMwkZwmbl0/R5su+dS6yQcv8e7q5qvnzI+M349ECIkoi3kqjS+/
S4G2Eqcvh1UCknyQYJyNgN38v1xjEbHncK0TXFrYe3la/D5PCMG4Libu/uDwVCkTBa5ZkAExs6sA
ixFTaDwk3b84gGrDIBLUcSSBA4XOxomR0+spiGNiveJHl+bfydKkdFwk5nf5DjK+v7urRWCR5sPz
YVdde5xQv/Pfz/F7IIBUFdR4pLs3oaiAGZHjhiev1JsAN0rZc5lm8GaoZsO+VT5R2xf9GYv0Q5q4
F0Aqf1TWINxi43m0UoeWH5krNxpnwYrHxN1v8pJceDF7X/Jt8s6lwuFVMFgf/h4q/0Ih/s94kDF9
ZK+4tyGvh8T+9X6fYB/p91xImzqyvxyiCfbVw7tdex94BIYJ1I//jN03B9dnB5KjdlFwIT+4tW/H
7f5mEmFvaL6ZrA9xaLwJsl+eZGC77ueFU/lHopAJoeIJiXcEE29groNmd19PhW/nG1icb5eyGDdE
lmOBnF8qLnD9sbOkY3N+4BML8mrcVbCcH+xgirZWDp8blTJ2ItVQVfuQhbtGSOjDlF4Y8M/0wPKm
QJBN9kGEaMPr5WhHN5jLijedUAQ2QXWbgcqHz2Wp3ivQC0+20dxz46Og/A4ulwu1HH38yvrxwv8Z
frUD90EQb82dmW9i3E21QOuMcCiScHthr9Psdn6sxRIf+dcBsUOZbOd8Y01PSjlS6JU2IBaQspFD
l4RToTqoNmy7uwUHwUujHdrIPiz6Q+S5uMv7sKTVCX/FSTZcB37fLne7atF86dS0O0al/Tf/L5VX
jPnYdk9CdeunWAQVr2EsCq65yEvkQcYceLI+kK8HQx0xTwo7+MrDn+CPZretKJc8AcRVeQcnhV+h
SnFtBqlFijR0b7JDfR21KEnZ1Hp/F10xfLDu8AfmjPDfS/sMH5q7QX5lVNsP8QHNT598XPRL9Rzd
wv2iu80HBPXw5QWhcrhuSUMgLZCgvgLuYBq+qLGS34nqg+7RJfTAl8pTDzEIzOhS3OFfWrn0W5gw
9u+Yl28LRDXlXil88dFFUwWJX+JeE8Bfw6kMS+c+kZbNyTK35ZOH580LS7o8R+JdBePCKtVyUMeY
g+gXyUO1mRT1TysOr8nYvPhLCoJHJ702dx41u2dyCXf2qABmd5f0W4RijXcTEXlU1jcVf3eoql+B
O3/3gxZB2yem821kJNd+n9432XBNevauAdRro2bQZ7k6KV5uMqQ65ZK0FUHIRFMdgltduKRIM9qP
sBAKnKsx+7Y4IXGKNMQnL1+6GZTHBGIpSM+erJjKTRnZ2CZSbA2NRvazCV0M4H7QLlOlW5kE9DVu
U96XmSKDy2t9stz8fYX8svovuEisuv9CJDe7JSmF8UNHnYOw+auS4ep0SHbJDzVHdLsR0zn+yjun
kYvJidNNyCZQW432wj77xD9q3+EfebTMuWNk2VVLPfBtmoa7m2LYU0wHKnFw6muwTVJCVW6gj4I7
VY9mtOQE2FNzmnyQMfgF1Q22Ra4GjNh8sJDtxJ4YGlHWKkYy7tvkJ3m29kBpBLVlgnXCvWt5G65h
vLVobNmS5y/fuWQryROHXXgtocHF4yWMUP1FSr0HYoixKJVMsYFcDMN14bJBPKn2gkZ4O1BH5Zqv
0+cdKwiO61Ze94sTVBrxg0qBanhQ02Eygttyizu8A6LnkhnqzGfjgM8hdfildMPsyHKl+/Zqzj/a
fXTTSAYM4dwiQP0QrD6YLxpUDg6lFmY626U/TKd8H2wXeWSVW3B25RG0g/vGPBhqSpGmpwI6LdB+
wUCiDmiPIBKcX2Se3J11I7ejK7ovWr04ae6b4XMACf/5W+lPno3Xl4S3urODqYrCveHkG6lJ6/4j
gYWaGZMXWE+YJgVYsj12jEQOLlTyMI0/lhJWIfi78m8yDXSiqpSlytQiV9oUb0ewM7tDpMZPjpRO
wflHX3K3ry8YCySeiHY9CMnCBT57ZPSzPTQIFFF3G1XXQ7raeHQOlIJ9jmxGW/CQzL+4ABoj/2s3
ZH9X3lTd6nQuRX9397dENXmJJYRpF79MSZicpnBZtcClpi7jVSEkz8ljnVHjSBZTKAQZa+e5i/iR
dPRkMEn6c3f8TYhBAge/uiu7+Kb5SGEZyRmP1cVeSil6LjTBKiktYAESgYaj1PnOKrbX2Empcy5V
Q3N4KKYfIkzdw2Q7H4IPSN0S7hPj0IfVuO712CeP2Iu2Hb5ol4e43jxXu6fawJ6u+vbZjPvnJOQi
qtunptSTHIr+OqC5TPeWis6q48jRnar6KRjAJHHCbRr+OJ13hldcgNo6f0A8WCqUpMgyh6haBcuW
PFq33ezVuyQ55LJ+S2SLEVDuYQTUogYLcR5z/NU8T2vKtRv8UNm0wv2O3PotO+RB51omhiBCh8/c
/9BZdq2lddGp5i+aEe8FumtPltK5XPqKZQmLFlgM1avzu9FThnK1G30LRRobURZgKeuDFINiK700
yTd4Ec9uMCLv2/xdQJvFxihTBw2h5P8M5G8to3tyD7snQE33sjdIVlcoj6hkXUJxUJXR24SmNE1E
7lIEJEJTWivwSoJdIhoKrBy0mdyH9LZ4M7aaMBqqU5f80KFEa1rGA8MWLgfXnMz9tZHmT5k3fIac
6r3QVMrS7J3d34JWl7uPO2+3CHQKdyhY1Pmp+QOBSQAizhDb9ADGgoZ87YeShqfVzt3nG+m2+s3P
Odw9lWGotAzxYmtT07WNSz0yJ1xCi1wy7GguAThe6CqjjBLbPt3N23xzoHZKoswjs6vENfXj9vBD
NXFwY+p73O1xCSkbkBDfQUkSqAgLai6nnT1xyGMYIGe9/0fame7GrWXJ+lUa9T+rkzN50VXAlZQa
bU3H9vHRH0KeOM9j8unvF7SqykoZ0gW6gWody84kubmHtWJFxHIUtSVF/YU5Kz0UwV9ntAINOgqg
/HBSUwZPLcA0P3xnje/UEpo/KVsksHv6pQ4TWOYBDbj4nGnkn4fNMFw2e3/twwkuczZ3NP58YhQ7
sFmeCv6AHeUWlIUoam1R8SgQLw4/FuxCOUH9aI8n1bIHsYKyMLyzaFOd0jwX5FPN6uQJQ6YMVk6I
ITIqLdHPmzDSbU8uAA4Nw+x1XSna2NYwXVZqIGOjagSJOhkDEesum8OrvRcQ7tanwKHKscvkL2Pb
nYdpc2Un1Wcjb/7k6xRwcJy7eSYjG1XFm2okRI1O55jGkHwrpl87AhQBZfxW6Jn2WurWwgYE3T0J
RIEWaFb7ReJgp6g/JWOJ1pvFgKNElt/Jm3b174TLrDOUFO71Gfy7LcslUNfqpgWe5xykUnM+lc1o
OuU9JyKjwr3qXEADKlgyZRyG1tBCZ0q3Fr3c++gSDoNwdpEmKl6EaYLj15sYRm19Stdt+JzeXbrZ
nlA5DgEzvbI8IYQcMjqPK3uo3yf74ozG4PaxRB7KZrwCKOv1BzPcl1kaeh2HdJh92KHwcqBwY2ey
8Ky1K/wXHRlsELLptQueBAwUtcPFNGKFNYIfDO5OKAexlsBFoJwsrk5T2E4WiJ1Ju8uFeZFuCNAE
EtEFPFemqabWfGRjlJ8ZObEn19fLEQkdRdHDzz/y4oyPijcES66/juYbdrenXtXNpqPgTjpCsCyq
mUnsqQSCgROXx8/7D/9KUv51gnODOtD1g9D8P38Ci7vjo0p3NMnWb9ThyfnNw+vyK648jDAEWcHB
D300JEosffUvdfA64Ic+vlnSo7Rq4xN10lYZLsILoWkWOktF3O3gX7FZw96wQL0nsTDlMcQPYVgB
jcFjpon6C85LswbNdfeBuS6VvOTtSUVeWJDqcX4RXiB5lFyYV5TRoVlU3cbHDmXjQz4Elx8aGsvX
J473oFeG8797bFg1sbDr6HbrADxLFEovT/60jRB26ewf2cGdelaTr3ihCy+X0pnMDKDYjXV5Ak8N
V5Gs/6CYghBDYTLjzcNuibi8c39i3yigGjupS4fj+YaD15xGYwdUR4NibZMlZzd21cfBhHlJEItQ
TDtwwXmIVG5DGHOvT+mXJlVEbZblrN3/UOzaBxEtUH0ZFWVQ3u9ryhDOo96uGr8X88fU9wjPUTxX
H3ktTGbDpStY/kl8JuWvsSIRcigVwIFTI8oDVFhIA8bmO8/8Ruz9mzjIR1vqsauo2+MLCv64Me0+
Cksc2+oH0KcibN5LHfz6eBgvZSsaEKBozkGTPeywHeI4FtQNfJqg+ml+DZB/lRbE+fskXM+frHlE
oXmXY1Y6xp+K/YNwTpkbLDk9FKSyJbdRH3ZCMl5/CXVO8TZLlQ6LZ/XkX9XMn9j4XJg/mmm54ZDS
2meOq5pDrX/dF2pKHHHt6/gXM47pyLCKTMsRyNwVZZNTaeaedPZmtWx5ODjWRcuFxXAjYlaVXp1Y
CaMjVx3c91fmB+jygVtBMu0eaPN5pD2qiPuv4ZKrb8L8TR5jT3WZCsb15lPifPQo9y0jVmmfrHmX
MeYJ2/SmvXYyF8qOdabUH5GMY3ADqXHJ7O/j/JYC8Ulh4mGWQZkFJg4ESejACggjAi94ZHyUrMOe
pCgS22S/fXa+Cem0NFaspXo12FBN0iXRV/pH2RVSQvt+9M+sUbUKOQVMN0bknq+RMRiJMeHJQrKJ
3/C7pVqJ169PkN+UKZgfIMRqZwBovB5+v8TjduPM+8waOQLY2g23Oqc3sDl551NovZugl1d07Ks5
vBIV4HhZ9b5f0yJeHe1w6TJ6wQ4p9t0EPd+k7NM7FNLNDH+BwfhDz1GRn6cjLjp+65wbZQhLqzpX
scEwPuxriP3YDZ9o1ggqFKhFELpjJMXZRCFykTKLYKccAcElF4mOl9Zuc6UvPtESyra7hlMXfZjo
fvMny5/eWESHmwot51iiUHfpjImcKlih71/GyOmnxa3NatJGm3nDLl5Q5bud6a69q5bUeNeaPfDg
mKV0T4++zH36F8Twh9mz/thWPHkaZ3dy3RhmxChZ/13twhX+oTUQYU4KTrwV3xDYHKgauWs2GAtO
D7JchzrAAQS7Sdql37hje6/i0BOcoViyL02iq/r09Yl0SLZ6upwHa0foOsf980A/2LAvT92C7Dhg
rTy25erlpXwcbIWlYkJHIPwUQCBQBWDk9Rs42FBfXP/gcYtpXjIKSoi9QXo53wXugDe9fpFDV+TD
qxz6IrjBpnAyf0bwTqwj0xOSC0zO1hq9svReuRRVKQF6r1/696/z3+P74nWm9eIHEc+XUTgEEGWY
o+JCUYdAxNevtVItfslnXzzmYdY29VRwCwMFqVib5alkegRHoixliXsa12suN/CwFm1Rp010LdyN
EnFP12GFxCpqAPywZ1xmmKdZtBdWYgEsQvICk4ISXuX8zOklM2GXV9D1ZMCmgJ9krK/nb3DAFvN2
gjXhUcGMlhgOincsRZKotIZZnZr78DxJ3R2ZN+2fH/sOYyPmmAxoYLsjXJBMS9U8FpywZMGsr4/W
b9+MjcoSmwjTQ2n4fOb7PVFaY/BmlBaQT+038XVpUQzvgTTeaqR1mI38fDXoY+AQ0E0Ne6DnV8Nc
q3Hz3Gnv07DHum41iAqWVWiksFxP+hRJ5+S2VQisHXK6k/vCdEmgMeg4Dyd77eVcwEjUOWeHoJ6h
+6AcC0pmGmzPPKr1CveBq8ST8SnFOmYpBpEEDkP01i5rHGAoPx/McaiWW2BDKHCeP1i6bCJ7CV0e
bIawAnhROuV7+AknAhynJf1TIsB6GG6Y/IJFX3+Jv9+/1Nw3sLa8SeMgyzNqO2BUQqb8jAIRXRtH
0Ap1Wh/x+VOKowYOpCBrZ3CjvhU6/cY9aKa8WHa/3MPBHlpa7uxnw4YhAL/0KI4kxBYR7U6Zu4LB
ZGYHLu6WWIw8yg+v7DdXQ/zWVrP2UT68D8Aaqob4PW4hrT1/FVNVGLm17bp7HdOs4bWq1r4r5u5q
JhdlJ1DGw2lIAEs1RaYOK3tSk29TrQ5looq5fvbX6yO0+lq+cmeHmtEoCKuxbBtcYWCoWzEtGzcP
bPZSTdGU/UzEbjMkSKWOQvJG6sQLUzQKgZTsnMATEaayvqclohXDx5WjE74VkDbr/k4lQ4WsRYZu
ho7YfMlYPLB1rdwHeKgO/IztdLHyTuCLxtVlGF+l5XghvzjU/SdjWt4u/Z190peXYLJzdxmgehF1
XIUR9tMIeL8hduyK/lyDxv6n6g48co6VIIEBRFFn6Cqi3FvNg3hxryGbCRzV7XTD7gkriJFNbRYO
ASlfR052RZGvj/kh1L4uTKT1K1zr4jmqovov4Y9llbAaY6u7bz3SetT1HhkmTicruZ5hCwGs9wgV
HPgXAO64zIlQpjTccPITjn7JU4V8C3kXMZ/3YKXNR6lg+c+ywu3Bftc70I/68pNJ6gyX4A++mKB/
b8a7dVuj7hY14Y53GebQxdStqgvOWBfrUoUfSD7Cil23v/LWM8+hXiEvGOxk5+9NpC0AGkKO+U7l
A7wDLsDHJXKLhxvgifcmkwhy4pn4XoZ7CzRFsl3jJGmf8cexQNJBsqNNXjjTz4+DVvHIpd/94GA4
EzVbdkXgoCdkY5f2tjzCTmuNfkBMUBV2eXHLsVTZb8VfuFEdbh7kea6lYM8N1EnpAPPc1nQwj313
uKdGY9TjkdHQlmxv/yG02HSzP6UT4IGXpv1LkTv8Lm3vU1Z8sLamuDzggzoneCVNFhwjCfShTG68
D97mOqHkp9XmUyAgf4b1E0vWwdvY9xscEYMfJAKL/bCegMW7LQ0WAVj5prT7kVnt+2RZFbdJf4q9
MHZEMyan3Sc+Dga7i5bF2nkxHJDO7b+zMhsX1HbfzpQtcvh33LSYv/zr1K13EKT4hdYgliR/8Z99
4VnHflekOyVTUEVLhPSigenAW/YU9cg5+2S6CDi3xLnni6S0HBAgcYdMGjYy195cQEu/J0JFETL1
73j72vUYFiuO8UpDxbQEO9GoLIiOmrb47Ggn5B/yeSew9GUllB6z23sQ9eYfzPFPCxZd4ntSAZ+7
j9MCDkgWLKyJepUEoAp7JllDsA0RMFyReKO4hXW90Q/pxWen+XOaPkjCw9fwS316O08n3gTds7xD
7kTZXY5UnXW9zakxscXB+GIjUK4uJapeC0/d0TACwFYBF+PGS8SrbeXe+XX6p7x5mgiXq23zoS76
7xz029q6B9NRsmDaxqmTtGs9O06TvzbdZs1hxZGUKWoJ+aww6m92VeZsru174UgqVyj4yMuvRH16
azFitw0P3T/GUNELSqhSJam0wVKTQihpezYT/G2EJwLlSvSpRw5uY6M+ZyF5vXclvm4yGzQC15Bs
sIzESJxFGyUXXE6Wf2jV15qWhNuEn5gQHPMrhoDNKW9AWshLtym+tAByGQeFXVuCwFupkqoC1sWA
jdKRmvsOuX/v9aFxHA/1fGSME51JIqRG2NB8YYkjbnRuVXsjL/7Oxb22gmLgnVQ8NAa+K7OjKfMK
zVN8nbABaBRAD6hCb4cwPdas51f6G5mAFq59HJqt7gW/3MosVFlkDdGjapVsMyiWgXIEcIUwjX8l
04hh031gjAR2EnLL8IBxqqrq3Lc+jihZN1T0hEZjtRW3H7U3L224E+9im3Wr87DCQaEezHaBvSxB
voGFIQYDF+Fb+Rs1V2DbXArvpAnAk6zuHO0dIYmEkPw9RQcV6Z9moJwldFao6Anp3I53c/BD9yVk
MxejW9iA0B3qI0nSHAtKybAezqoj17ilZnE2qChjzNd1wGrhKIB8DUvAyIgAIfF5WXDOGGidQgsg
n+C7uJiLJ+XULKdmH14xzZzKO/WrnSoeXFzlX+a1GAOjISLfux4YB1L4W/RPjHtf7MaYrwSK5YDd
oZod7MahFRRFZdM7Q4T1yWP+BdSoh0eTFKQkzghbKl+uFoW2KAaZN6h5vNam+IhU1yKLLTFSyeW2
reG/kmZynG3N8mLT1mfx2MNeSHa8La3vJnq/7r7TxyZSIcs/C/P0UnMteCfT3Cl1+chHexjg9hMw
iJ/up9Wl2TYP29g7diO8tYNbpp2ysKcyLKjHifiLq/8eelX3gTnezjrRRKrStkxcpE5qAM/8l0wg
mAqbub3rehgioD2CsvWqFVUBD/5MCrtw/qDqTlNxN1KkK7Ti7pzmBsM4qt/yt1I/0nLIdqHzDf3S
cVnmJ6p55TCokenzDxgyxm996v2t9i9VBrStd273LQbAZ/HwpbxdLoxvBaMMPIeG+pzN19im1+y5
JkVmB0c6OW1odmve8yWsaEn7y7r408XyFyT8aBwarTi+U3eu8Eao3+wn10hjrk2ALMU5T/gGZynf
Rvnj5zV/1vDSy4DElbvml27r3YnLgk/PkdwtEsKeafmsMjisnwnymQE6tGaTUHD9GbwyX25UnaiQ
z2vI9JN3z9dxaMFt57+Z/+g94Qq3U3DVMMaZVKShharSiDDYZLC5dJTgR4N7WY0/YYwzfY0SRrt9
aJ7pO/X8XS0fY53o2obs26oYLiS/GlsOaWybGVUNPk4JgBF8pfpdskSJhsQm0/FPDUHBhPImPj/3
RKhg7PUA4mWfad5IcCe0zxida0xkGS3NW75LEiy+HHUlYq6FLX6UJAI0n1oqyj2SQUy0EUif5k6j
WSA8ZBUm0RQAHbPwWW4scuxTNYrhUD/jk9yDg6c3R2OcT7upKr9yQWmbVWllGnBdpQX84EjXASvQ
TEGE1iMWJlf+/D4cO7iiN6JR41DOP0WdcxxkxmepO9c3TNKgVvXpxBad0JKHC7d2cy4PZWyOEdBP
lFEBl1nfXJO7lCoa9Abatbp6DNBsigHrjo8yZqI22M54QdNIik7A1AiZgmCsU9h+gdt5ou1+oJiC
Jcm2pqbC1s3QaJ9EaqwDYlOQbiAOYMWySoI8fxDv2Ms5rV3+15TJA9mFCyUwYV6kQXc/xOMNtyxe
siJZHUo9tsJbAqApSR6YI9pA+RejFV33pOB23edHMsaXHzW/x2/h88QgqB5bUJarXal3xBMD0Bcs
hrh5WDj2LB81kVv57m52um9l80BCv6uj7E6QqOQRBdRFJDlEH25HEIJYoMmbj3vnsSqwOiDL4wt1
F8TS2ps8gqPWpthKXM19PO3zOjK5vvhTmPI/ZLV7mUXvQJfL+TT305MOqFreEeMme6ipXe3Lz+aW
4pbLxGOGh0RPQWEdb6fifYlNQ+SykSe7CZ4j65Iil5TSm7rIWC4WFK1wt99TuhNUxk/mh2TE/LDJ
T43V5ur1xOwlYuIDU3iox+BWGCYig+eJGU0NFtOJ6+19PZVXIV5knpVet9hEL3BBNdd/brZt96nK
KI68fvVD1R7ZBm0uttSUVo9qPMaeX32I3Xqbud32vocXiNtCGIJFyD0buVV0XwXdSRCZN5jl6sgV
sQ9VKYQ52Q+Xy3C+oUpiV8Nxc4zO0h92LikxAVxWeKdYrYgxZ1jn1jxdSFcyOM1V5hUn24VYLRZB
Jr0UDCWSwapVZwUCFb7+hOYLROrgCc3nT2g08NnjdtzeK5ARlRcU3TTza/WvWG0X2DhF6Qs59VLy
b5YZcINqvzR6km6SVEn0HrYahals06/f4Epye4aGHNzgAWQ2tOOM1xg3uFKKNz9qLBWztH7ftB+i
9NoKVnsPjjw2B7cGFfnJsgBm+F/exwECuh0ds8/cmV5k+CQL/mQL0x5PvLO241h+phm6PikI1U6l
DUE44DvzRivGF1isRsQwibhMz1N3xOevDGuW/dTbdF1KcvMH14PQc85SJiTfEee98dh6/y+G/5eL
HcBk3ZyPU+jut/dF2p4FWbDSI0RV48IGMLnmhHIDgcHSJ7/prP0StFwfNwBzNiGn2C96nbZpE7XD
lmZjI9SREiMaCnTtp9BJj8w2P9dCst0zXr+mqNRh+VuLZIVlXw7Cv24B4fbzEc8zrNC6wWQQWnzK
ImJUVsd27t5DelLIQIFkpEeItHUyoHoKGKQzht2h2+LuiF0TEiHYWfxhjXEtMEWQfLcDs/bcnQdb
gn1d2yibCbsMYYm0PW+80AMlwc8tDb9n1zRoBISa5fmzVNPU9H7k03cOP/m9iW+tQTMlGCdRCwXk
XKTnziFF2Xw0s+5G/DkEkDbouO6FvU0/uLn/5V0djHCSGvHe8cPtvde2n6TtVg4hnbmiVCOyj5PQ
kTPQeYKoBPyyqEiJEZQTjc3QdRk6yVXnmnrL63f22yQH6tC/x+tg/+nxho7GwNG7D7DAEi3nVnbn
qvrlskMqpDtk/clCsB2COycNP4sURaqgpJIbJe9PxgCXE2w3XKLDtXWP5b9F0PzdSoXo5FE/o0de
cLhBFeY+o0pl3MuetIwnIlXU/OPw4Y0BOdAX/ZxAv1zHeT6BmFEdXV64Dhw/RZ+Ti5QYF3CLmIiI
mwOC9EHLMX6vbCmI5eYkZEdIjDSnaknAKeNSwXr91g4FQU+3Bixo4aluGd5BfXQfRzntAwvjfqYz
ydrUiNIKDhxRwdT9yWSQXQ03R1YNqPH65X+7spz/XP0gVMmtiN6CJRK4FkWc51aftRcQvDV5++3n
in79er+fmv+54GGDLGqXjUm3ai7oz38IuBZOPMNmUQOKPt0TuEMRH37YFi6Ge6g+7W4hbSFY5t0o
fjU4xnkTyTTupNBIA9jicLWG7VtMoEPd++Gb8Q92nSBMvNFcEuN+opOJQaQjD0LBd8SumiUJpFlC
7KZ8JBwG6BAv+m1fYr2Bw30cHohDCRPQAubs86nbzmaxD43JuIf4jd0HfTcR70LfV2OXZJPDlK2P
xQ56/T29LGdygv1yWeeguFDSujLyzZZpOaS7OL9b8vjK6M62zlePhj8JJQWEVfBfPrskyks9nHWb
zfugSYgx85MtfJUx9HckWadjFoL0UvGkJZSyIOw6l8YiRwMcykW+Y5qp9YuOnIDSWdI2X/ax+QCR
76ObOW8tt9/tBEh/kSZ4Dv1f/YMJ33V5VdF81FjL9Vr/mm/VsD0RHiJ+mcqINbFwNY5vMAW0yTx/
k/gnwvTybOqojnnYtWI2zLrYdqN377qQBJGdqCTF1vP6m1MkdXAVEYbw/XdMX4yPg/liYI5ltqF3
3+8bOmSt4B49fsyp/fT6hV5yLtAA/3qlg1PGyiw/9IvIvx8HtLaYy3PSavTEISHCSbbLxRhRas/f
v37h34zjs+serIhqSB2/5f3eS1QsCKvhomX1lkfQ7weSM3RL8GSbh+Y7/VgteOrHwMxb/Crb8sd2
bM+7sb3VLvT6E+FT/5u3xk7r2LbpusCTB2NpbmeqdJvevzeC5mtTbd9lCIRzwrQm/Vj4Gdw/ACOB
cSqaCFlzc4ciA9ltf7HidE0y4plm0LpP/jfot2GErhXX3qWWNn6QO29mb38APBZAIX5U9ydNlhzn
STDosKMLlhTjVrHgqEmLbHBrrmCRegt14Y+qLGeWiWQRYwp4Vrq4rqxKLCEFuInfbX+gMIEa7V+B
RB+LGAg4TOwrsRnXkMgt2Vrp8eLTRGVsH9dkfq32geYASkDXeCcgWmCMVDwyKGCB6Lk3RvFVllWD
l5yW4/5RjhRu0H+QvM+uKCi5nfiwObXhjdPgwrJ3T4UjNM0g/ZGfgwyk9UnSuVdTUfi4zfRXbn+r
AEjGSfyTGuvdMczQ8GHGwxTuikZow8rhN9xrUHo9Lg1MT6w+vJO94mYZbgkr9212J+GfvPfZzDAg
F04mXVnD/qdQmSGIOafKlI62gOc2dqHrIklL8oHwNrK9a24giL4QdcXt8JUfPyFKxdyKvKrIvnSL
i2hYnVP0lZvNj8GkA6OT3pWAgDy6OlcEENpWB06gIRudkhdE1/jWniNxnAowoden7bqXHOw1vr01
qPmY9J01DvkIDQS5/ZwZm3uKitv+2zL9Udb5iVMIxpk4HVI8dGk8cLkHYvKT79tofzUBDhFrybOS
QfIN81pWBsIgA2jLwnYFFgskGUcM7qakts6qOUILjVvW2jjFJ5iXvFFR9mL7n4wPG+a4mvQ6Vnfh
z/7IYj3NC7oeVFOO48oc4ccZ9z/WBifm+KGMQixLbIDL8gvjJvtQfoy1f5dtF3pEBpsLxqtPESdx
K33Ci6cCZm16+tj5Z/IW6QGU9bEpXW5iukuOm+RSw79ECMaHhFwbBJmp4PjTjV606tM+Zs8JxMjJ
zR9jM7qvl+2PuTdu6MF05vXVnTz5VNEjuCg9BG3ckguSsq8/G8bnssngpcLgeP0F/ib41LAFJo4E
DsbwL3pz2BurgKBMcLFHVaakTyVcgorRRkhBXwLXPVoSS9oKOHtL9pbZ+G+gsuc3cBCYd2bi2/ls
kACYK9Nsv5+Py6aGn/tlXBYsXmzRpExqFAtg6htP//IgeX5xnQC/EChyTpHB3m+Ne0LS48n8i5QY
b9wGUDNi3eMB7qEgtH4mAbJPHcvpLO4hNRfbt25F+/vzlcStEDG5jkcuBGb4/FZ8v8o329z/GeXt
43FVfQo9Akgn8MXr9IlAJkxbJcG3Q77DrlrEu8/v4eAMGrOlh7fmGvcFMje2LNHERTBUhgRUpmKV
OEXqQ6oaJBAfY/Skn5LklEGTUVhPPax3VKBgtXSQrzH64UGAniYyd0JA1fqNBiOhhqaWTxVNsk6L
BpMO9Q2zCK48qznD8VNFTxn0YCYlL583U/hDc4wXj3wQSswV9mDYMJKNlJjiWGec8liyqcY9UdzU
gy9UVLK1aURJ31To5zxHswnUeFO56uI/cMqcoA424dHqHb0xR18CZ7yUIMCxhv9vYxvxfGJkS2g4
ZZiY95E/fC8pdzEVtAVtkHBxa+QD8lNViabfR5eg7+p9oaI73Q3e6x3hjPT6Lf0Gfn1+Swd5UW3M
2zbJuaUECCPLzJvaZ/cO23OpOGQOrvkjxmKCrwI7h90nl0/2P/xpBHFNIwfnYxvfg+KBX8WwN16/
x98AcM/v8WA9Lb5XpngImffZJr6f7PZ08vLrAPKWTo8o21x4EXt77UKbgVpBsdf4wQb3xk3oIi8W
9S/v7mBBbdpkYvuIzHsZa7ppeDF56RrEsXwwUgAYFzNMoYc6ckHZe/36h/bL6+ymIyoBpTqNMIGe
z53ZmHrqzZV5L9dDLV9UOFcC/KBqHU/7zOdsRFDj/xCkpsids4fXISZI1rW3Mi94ggXVC0dSwddv
0HoJ5Lt4kfz7Bg/FNt1YQfrYFOY9lDrUVphpUNcu6PQjto0ULCxLbki6LAqFxnC7sAsgT8jZAMkw
1HVQUQA4QeV+aWqeB22ojpBlOUv8S2ACuLMZLrpVzcHL9/OyX3+EFbg+fMcg2lt4v7RQ3K6B/S9n
SNpHlOWAge9VrBYzSbwCqUnVAVt8NFkNsIlrIOU6FA3iamLszXDDALAn/5xdNOrxiCpvpuYGZXmF
hTqxEfNCZA1rmT6IVwE9aVsNF6pV6q0JmFIxRmG5whOGiYiBzxCn2kTtW7AKrB94YNyD4Q/09Vtn
99ov5bVHPzi7zaAwW0QW5r3WFAeEXqCLX6UPkxuHEr245LHyjR8eGiPyg7G8dWasswZnp1oMDDa1
DpHeSJyFGZf+ZXoo06lZi/7GRM1sw3Ew+6fSsfB1OjiEv+yH/TsZd6oiHW7oZ8H1RUyu3PpxTk6h
hGOuOe3kCVVxmOOI3+OUtl/cs25OT2sKQJNTnFASYuHztU+8QzE7KGTrwJfS0lkeZPQ2Q18XdMoL
kTBSvEfdwlo0g1XDl5AjjMX4XRVSvmxgEJb0Qv8cxoRm7k8XYuYiwaGKHXK5aBp0UHMBTbZPH8Y0
2Q3Q9MXtgFKSzLfL/jZACHg0becfduLH2NEb74asPntj8v5ug/LV2QFKsQTZB9gjAGc6FxWFXFJ5
2EVH/+KDaM6KbpB15o18CKAQrYIResvyiHtQ5HJYbvbdZV+clUlCT9CGJhc/YPoo52POMRXn5CIc
jCPpZNXhClIpljCAux7luvBBamJirBSF2aY9ituj/TdCANmm7HGXtMO3qqL4VP5mM/7lWQ+96Ktk
j/Vq1mAvBvlFwB1rxacpR946ydpCUhMsC8iSp/ybuPgz9fpuXIlJakJPW+rj/YLQe5r0UXvef4z3
1nFTHw/15p5gRd1pKDtAYYH7RIcSUQlY+M4G2anzXZOGRaE5JA4zHaaPZcsuukoYZA8p5VW+VRTJ
3lydXZZ9KwIjYRQ7naKsp26fegFQIaob6Bcy5FmFzyJCKxyB3iJmBsmXOu3lNnZtPZ1vNs0jW4DM
cWSqplm/fTfuu09uWH/jGmKiSu7sJOWZtGUq9EsFkm2tM3WAXCa0XUsrnfATodyH5YeTGaRP9OUR
tV7CRBK9P5aNyauGZqi8GrA6gOqkGp+6psqqRp2afVvEDycKzt+Yzb87TXxaDGIx4LuusbZu/mUr
7rJ+420XZnO0+EdZZNyEe0T99aMLSXTNCFeqFgY3It0JH6HvxqnUbDyXfC0YfzbZeB9cy3CWt7cG
Lea7fVQ/Ygx6Whgw+EjsAnrNrlsv2rtsf8M7VpyqgiLf0AONNA5tw9P6zzJe/qj77CT256+vP+t6
Mh7svS6g1JaYMEBCdvis27iqwrFogvs6huuCJQWx8TJ95Aa6rHiAUpMY1am2MmXXTgKH9jNiUvHg
Yb3uy0dKg9IOwviDeMrc8IwV1loRI1TACSMXDeqARLir6tmm/1i1tNp916nCvzyWzVpIJnYgZrDj
/crVhYDj0O4V0jgfVMA+9yG0pO+jDbsIhgqIrAzdWOiiHcAATCIT4R5AMOm+GJNcjKkBWtkgVwLh
kEcpLzA2nDOyJ3hBb/Xk/E2l3mUcqYchxxOGcXCGuaOdldbCOCbZHjlU8d6JP1hteuEm1Y77FEuC
3tWsEc63xcVCCqGeRC5v1muR/L7coJ7dykG0lu6HpIISE9zLSF9nBYtUtmMARPikNEYLzY/tarXR
5z2rVETXuDT8sl1cYCkERUteooRHyGBFieYiZvgywzD2+aWPkMFytcXI92KgU4EQWmq7OiQ1/13j
xAtthetjvdVvxEsMkGvYtn5A/cO0BLgMjVL8vkd1nnnzh2Jy7htrcyF2RfBjJfytrG3Vcla1LXsR
84Nwl/VXUCGtp9uxR6EOjYy+r00iKropIxZ+owOHKopse2LTPUWdqBN5pGqtY8l38OyPrw0ksHRN
F6CSo8dnRyUfmmOOkeg0cDEIoawJ3UpgviKu2ID1DEU6LD+WbgvihONXNn/W+cYHEv6FNuTZCHdR
5cRHaqQe40LDkDtG+yi7F3Z0A9yX34howtdr44+G4QM+s7n4dupBVG18GQrnxG6VgSgXAp9l13fx
xjiHErGq2EOQOH+cP2DvvE3BcmEzX87w4pXLT1a49oveogwg1aUbmhjUDEmg4IamP/gqQ2vS8UmS
Qh9uNn2AChHWx0cIntzjwBJTmx3YRrtwsS+s2TxOYN2NxafQ8N7Z9nI1bXyqZPV7OUnL6pBjYMSx
dMuLMIELu608PqL70WqvRErJ7Ek9uVAI3z79p0+lRKw45v7kL6KLmFEx0vDMl8MAQxPkG+tkayXv
c9fDgeDRq7FywFNkP8JC5I0xFbqo+BPt+3wkKjtrXQQ17SA/+Wv/4kin4d2waT60M7sAcRPNSYCH
ksi6dPRMGQYMbHdm3H0ZAutH3kwrffLJO22yg1gvV7LGkcOMIzHvfjQoyI67Jr5SfZPrGlX6l0Lp
1nnQmbm2LKuM1WjgjSDLepnB+6YbuERX2mBe1BGSqe/bqjbSP8ZtIJjXK4x3ATYNbW/9EBk2Xkol
wV7Kpk2QoLlZTvaZVlPv1lesrbJoZrEykpSD1ep3dYUPLM1DRMKAsC6UkUfqW+eed9p0TJN9GKTH
+woiMt8i5/UAEZY/h+fi5m387VsFDPs3DwnhYEtRDXsf2Sc8TzXDvZluTbNo/pAyLjHJcZI9byUj
goYAfAajeuMVDm+TlnXsIeLMCrW1l/F6G7t4atTKYGqDFanDYIqbz9KMbWNaNGPfc9LmQ4ZdC9iu
lnW1MS89Y4yO6wRQWETHtEZ6vid6I/0x/DAGYKI2wMZi7u13Mp6VpoHBV7sQuqtcWBmKAqwX0iMX
i8WBLnxHdc1SlDfaelT/99f5/0Tfq9ufh3L3z//hz18rSDyMZn/wx3+efa+uH4vv3f/oU//+V/98
/kc+9PSlJ4/947M/7Mo+6fd3w/d2f/+9G/J+vRyX17/8//3L//q+fgva/e//+NtXEp9e3wapuPzb
019dfPvH3zgA//vXb3/6K93+P/72f5fv7ZfHJH08/Mj3x67ns9u/07vSQ5YE+XAbWB5fNn3X39j2
3z0sNQwsn6wATwP9TVm1fcxfGX8HgoYlBV+FAhieG3/7r64a9FeW/3ep1onlca41OZzdv/3r1p6N
+3/ew3+VQ3FbJWXf8ennNTbPpFppWFt8ChGz+lDQDqC0/dCSfHRjsfOzejwJE/8UE+1buynAGeyU
8KLKpCRx++NqG4aXcTddWU56U7dNjb9e5NJZKsnlw1bs4g3HZlo3mAq9s4jEjjd2fd9gHkn/M7oH
O258ku8hTw6b43bcpLfbjLJ3mBMiTq5zaUbz/AaUckBW0MNJnAsm71G3x2PrIJVb4LxmrZok+xvv
L6/ZX8ckWjRgve5995HE+Y/ATz+FVREfma331afQZs3YJVvDX8ESfP9lUjyN/LOR5m3+Anxhrk0p
U8Q3nNcAtaGiPt8N0m3e10GW0QyvST9XXvdX51d3iVe/6wZnOE7t89wNzsx9QjuemapPXOM7k47v
3dL9EWVmehJ7RDUWWWHcuUeB5G652fpIJWIP9nN3VKv3tlscbxP/GxXaP2lYku4Gl8bf9olTLdmu
2prDidum9kni9HebxcfyKNmo9vLn64/6PKvkSc0tE5pn3cplzn1B9R3per7xo63o8uGVOUX2mb39
5O433a5Q2ks51rp6ExV+Mb66agB/QWm7axzy4dJ9ntpdWW53neHfpXGIv6VbnO6REL4BIT7f1tfH
Y9W6WEfDPoFPfDCrvCo3E8fpt7v9OJ5vSDhQcCXz5WhQQI2M9GrhTNm9PqK/uSRnCOitBe4Ni+Fg
7rhF4fT0jDd2zZJ2V5t9uz0ueu8uKJIZmroznc2pV721eg62Br1GwR/kjuxPDOpBJciorWBKpm7e
WTTjuczDS6wkUe/gl1nnV4tFhOcuZ5GB8Q4dX42T15/4N3MIcNal3wqd8hjpg33Jy6MwncJypqri
k5XN8/keZ8i0zIyjNLWANjd3kVe+AVz+7qJIhtkSbcBhApTnS3QTzqG5d9P9zsm7m8j84Dg87Dhh
Mmv/NY8tNXrbfXOYn+NN63QiMZcfuWMy1vbBdArCfW9lXbbfuXbzsEmoBEfmdZWEGY3Bg+ykK6av
9hC/842cpPlodDfnRQlH4fXh/s3igbFBqIIFNwcLh8qzql9teqHXIXXdWcl8XioE8HPmV5V8f/06
GsH/pOjrw9LBGaU+LjUB+eXBa/XNPoUW30w7qrrHdb7fZV58ZY/nms31uD0yUvOkMR9fvyjI8uFl
bf6PHdhkY7BQIx88XjSk3j62m3SX2N6Axi6+izab4iozbnpX6LnjVCA03oURYzE5l9+YkfExjQEa
NCo9bYDvGPEZQRd197lMz5MAK8M27Y6myNoVY/mt3+QfzSJ+X2bZcuHjLzgOm3fxPvQgKVjkoJvt
R/dRjKDOQSK3n4NvRm3ehmlGf8XN2Zx9mOLya2tkf1lJ8WdlIK0qooc5zW5852Twsg8RVJcjr5iO
Yqs2j/txprufc9SJA+K1+/Yoz41Hr/Le2158CoH7U9rNP6pkbI/aqrh1lvHEz77GnLtz5B8HfvLZ
3OQ3QZbcNXN4XU/t+RQcwyU5D/L+wpjg7hoOBmr7y74xz6tZaWG6a5z22k6W6+3i30BcTY4Xs/uj
hTSehNtzu9mfqv2pH11AiMDFI7q226A58r32fW0XV7mP+hjZXmJ+mNoihoQTeADYtFfJ7eaL7Q/O
pT1vPuz7tDpy+vR2bmL/Wzy1CJ22fnvFGGbQ+67MJjGu4hCLtD1b10Uejg5Y48dkagasqPO7GfOP
/0fdme1GjmtZ+4l4oJGSbvpCUswO2+HZvhGc6UySGklRIik9fa9w/QddVcBfB33ZQEEoO6dwhERu
7r3Wt04CMIcAyLkcSY/LLkqrBR/CLG6U54ndEMa/bXhLO9nAySs/rGboX6A8KHTFDgM37aOMXqoI
G2tsGTxPNDzVWajP+DB/N64FjyHsiiQD1NZfq01YJfDbBRQt3JB1CE4HnmRAQ/QERfOU8AjnbBvj
9AeI9nDma5XcstqkpabVcwPb1brqcvKCcWM98hhNYEQP1VDWhvcFWmUhZjzIeokleUvYvIunrD16
kWgBag931WDlyTYCg8I2wJAlBpOXjdWeZXeG8eG0NhQaLbHckGlYceDGYAWVGBp4BgMjlx3wI4fl
UHl2o1p3mtpVvIaVesso+qwqgGXbid3M9WZF8P1Bw9gshuZBZvYxDJ6dI9MjodM+4F/QQ/YFmF2g
HQTuPVqj5Rj3obeDgFYgj6X1TlwAcaRvzTykZZ+FfqkMpLRgzy8eg6DFufqnhKZ6TiFQIjwzd1eg
vBdU+0hAhHXN0iSGlStkAqVPQoUIy2QXsECUvZDPfbZ8RXP20oyLv+8aqJaFafCgohDCs9qC0VAg
MRbe3SiZ9jPeqCkx9hikVQOnYdzuas//zCakPnhDu+6wvN+5PJF1CHpWhOE9xqEjp/FOSbS6WlQ6
Wzlw4Gu0t+6H1i35DKj+xs9GW66AYKLEqfMpZMsmWm5BMgMJM/SWswj8IpyFe+/lNdVooKWCpqCs
hlGUXmbSrepTgns2Qr3W4R4FQHQvaDQfZVojInERlwbg2lNfNfeLNDgFezYqQuuFuHNlf+PHEtO+
dTqPYgK4LIMFlDH/XWLWlehDYMQbctWR1zSMwY5E4/vST2DGRpfWfHfh12A3ne00iqMx5hePVVVS
rT98a+ON8+W81wGkF2udYXyB56OMuf+QNQ5qOxSamRs+kfh31y0FAIdATNfTmM8te79NQcOBng05
TwyzeBYzqNYww7ON95MTfhJdByoG2Id6IqLwgukWUPsYtEUw55o5LWAI/Y24025jdPzQ0pHvAnJi
E5Zlb2qzK4YNlHwCxVPNhh31XNlNMi40RpJFbMhHItv71EL2F9RuuHIjzli/pkOGjNYlenNde156
ACert57DKV9XCQWif8aRZXlDW8JD43VKj1pny9Mi7iYNfLUhPkgsZq4KFsDSP8HMBAptuhO++tG7
+rfRsr4fOTh/q/7gH/DAXBi7xX1noKaVT6BRbRaHE1Z2Qkdg3ExpsKB/O+6SAaiL3uFV8aj2oLvr
qjPDqvVAOw/sFaz5rG81aHHSHRRZgFCS0wdeUH9oRJ8gCpCqAgNltPUWaLEC5RQkXxxhOTgmIOSd
DncLj9FkqFa3NVYXanUtEnaQ9iUqH4Qk3mLGtpKHLCBkX7MRebrS2xl07k/BVZe8eLB3aw6vd49H
Bu71JBKyTF97xYGzlz6o9EHW7mtnl7z1Fp5jbAYuyrS1qf9a+Smon1ju8qT1YAsdRwjUg+TXnHUn
H/3HRYNVn4XoxQhYAcEK6j/88IpVzHkWLjnI33Vpm6TdYKGq8ygT4QlnYjANhz6CwDqffs5Cn13w
FQIpc9uvIGxJiLEB1t7yydzOrLtnYGiVsNQ/TBg+WFPtfMIfm5Z8yRpjyJ60t719VM3SQ1Ivm0Iv
8hRNNYz43DwtvOPIck9edRut+VDTExQFn2pZI3ymw+vYN1mpVdcWcZd4B5g+obqvEVaSwKIdPoqJ
uxunPImWNM7IGG4v20Ri/Yb0FDAZi00BslGu8btZpD8inZ38ST+Hvi9xm5Qag6pHNJwvpm/OwdiD
7N6yL5nuyHKNhycwslTBe4JJFh2S+g4S6/YSV9hlVT1uQN1CexS7JHB+6fWBtkc1Nb9FYvZRqE84
Zfxo2nWz3nSAohazqH/QTNljyDJALkRhU6NK3VLcMt7yi9tuLuY5RUkUr/oaM/ZEAhbv/7lK+xsH
G7UhtAIogH3wCXDcQG7EX2tQGNQFVg4OIZWbAVRosktLJ7NdTRaVrGohwJtNdxxH1BeOMHckEnWQ
GjVG3+1yYxfvc+hxCmpxz+Ux9t66NdMeI/7lkNT0Wqb0NykQl0Wg39a5149zx38gm3wDbskD0tRL
xdv2tl6WX9TJ5jj31Q1Lks917sJt2y4AHw/EldUEH3cyklv19v3j/69aYk9Dh//+2gH7axPtv86I
PBv08Hv6x9/1f6i35l8RTv//7to9GmIz+2z/3I77/iN/dNcI/ZePTjISkigFTchDeOC/22sk9P8F
lEUYQUEIFGZyhTz+u70W/AtGZMz4UTSgw5ZeG0P/bq95//JwBroipnGMgCMi/d+01/y/HtxjiocV
HW70QlCTZTjl/e28A+9+u0YeHkqW1eIwyy8Xjrkd1uhOBxNF9ZshO1STTTLr26wb5KUa5vgwd80O
+wlEuVl2BOf0QFPtoMVOlv9wyv6bvBGvL0IIFkD3FOYBvMpvydifxsNWMtHz0KcFcbTZ4pw0brUH
Rbk6TXMQ5b1p06tKe2/GDg+VGOrLyPxoExNxkXJCw3nlB9qJ4VmBLoMDzFxQNdNNkM1PzbUy9NJO
3cX9YWWOn1bd3am0X25pNn4iPpOWVQ1OSzdG08aw5Uo77qLSg6DvyJT49BbwVPqwRUBKW19YSFk5
8itTIvQ/GVXRIQtXdm9sGEI8DQBPZR9CYbv/9BbhdvzTkfX6FqV+FGKcjCPrdXn629lRQQWMBj9k
xjU+7O1imvT0fcHiBEm/Rd88hpQfiNXRRyhE1b56lKHMCKxCPTjiPCAF2Np1vUNR5k588UnpNy2D
4MmUmRDkIh1500A4nJo5qC5wj96ts22fBurfMkki6HNYklspqzMSYekKeNKQjxnGy76YyjTgu6Qb
01eLV1Gg3Zec6tYmrysO0+vMsX9D4VoyaCgxSwjlAxJY6X/oHSTXd+B/DvXf79A1MxAFHkTTQRhf
H4I/3URqwTbOOAZHesm5c9A/ttqDutzah7oNq1szhcgTiuuTqdQEutDKba68Cb3jua9P0QxiRRZO
5wlwDekizGbnsd5UKDFhoqB3SxA1ZzrpFnkQCD+sHXa/67cm0TRlZhzfDLHzLsGMZkkbkStTIfMu
7nrp4jgB3dQbkQgpwXyLTHPJFpwMa0Z/L62+j3sjL+MKbvbKQIBw4fDHJfbl//sSapANqpzoVIkm
uh3XGNiqehB7FMz7hsvh3CTQlJJq8oqGhdkW1X8BeWHzEbdxAopJwwq8Y/7eoX67WQQHPkDog7l+
9f0twZlD+AkCVjjKnNA284n0y3SapOpPaQVGHex/S8OiW5lU4FoP+j+tAd/t2L98fDRIwgCx2miP
ZLDe/u0GJ02mWzy+ANykEDkGA6ABnCeYr3tLns3huGPeMJWDB2iXDSe0HTDkfeq0t1Xc0wDeOHBm
3Bg/tnY69hPsOmqFrS0Sy23bh/WNDGVzi/4Wbtzb1hj1IheQ5pqBDuceDLg8ZGu3wwnIolNg692f
Nov7P36KP3fd02tn9K8/HFAT2BiuPcrrj3h9uv90b5q1bqg/1bZw1v7AFBQKuJ4DjxIt4sAYHikP
BgbfxY/cVu/QCL5o3xcXQqufHMPso0fgiP3+1moS6LXpHO6+v/d96WhiS2oGVlaLt8OgV7xAQ8L3
pm6iEmfM+oXoAVKaTGyaCPkIkYndw/clMctBEmNubeeWh3kw9KgCEPq/f5GP7fIQJnwuJuwASAXP
oWbV9x1bvXs6wm8zZZaW319+XxJoQABhS9nJqIXcVlaLokIT7BOmqvtmSTnU5dLs+lBjZEiDDUH7
5j1dmncEL6qLh8byPfD7e1fBYBtRUm/cCCAGbpkM/4jcdGs/wPHT1hvNwuDQ+x49+Og45au3dmgE
p5gYY7fa4hDyQPsguhsFWlCMBsc5ZsNlhu3/RfJhI/0+huxYfv3zR/yNrP3bR4xFGjZ4jJF9CGev
t8CfPuI0E1R41ToXJo0N6J7JhXVR8zQsg8tX/cb6JH5n8AhpXudYr5PjH5cQmB8vZbdNELdHF43y
ZPp63RK38gLb2iVOTXrzfYE1N70J22jYwzr+AKgpAzWzDQAQzKZdVifRTWfG/rgk00mMTm98EaoD
1aH/xtc7OWdwcVDaliHKkZMXTWjSJPMLa51540v6oxvi6KsZDtMYolod+jOL0QFCX2vDa+0dOTmQ
2h+PTZtBQAusLIZwofr3JVH0P+x3/t/kP1jOMXmE5SKGiwkBmcnfc+0d8YNlHGCzgWyCU7Qh6g5C
8dxabo5dXFHkoixmOvCQoh8f43R+vaT+kw5C71KbBKCbVO1n/M2n/7koO5XSVWar0HEtKIqaZ9XY
Hc5U/musYPlKO7sc+nEAFJjHx6UdzA6L5xGRANjwlw2LhxqarGF96HyelCSsyGZ0a3L2I3kzIHnr
MjZImOhj4O7aMHrNfDwiJLPw0NYKdM4QdH1QB1BCOdCEIiC/rpc4MLaYdSZLFacb8BT6W99f2AEO
64uXNQhanCMv9/zK2+KdWhGLIrNyQM59wN2J+BoxfZZPdzSZj0L58en7sq5VDHYF/4hdlu1kpcl5
bkJy1mvYQJK7J1Nb3UOqKy7jsu4Wf/LOMexFqUYLKyMquE+uF6WdjyS/sLl1wzptnenju447AJsy
OV88z4DyIkl3G43EHCpW02Kax/Zz8tu7mIs6l/HU3gzoP55AK8Dps+2HDyvc2ywBBIf7qz/zzFMw
K0f9h0QiSQdm/I3mS335viCdZ+cJFSDucO1dXiXxyS5hfLY1+Zl6QFL980P87fP9y0Oc+Al4pVkS
hADQodf114c4WdHFXOakLfhYutjIh86scj/KysuBlEjOMZp3pzbDmX0KPLQHuhmJdgw0nkXLU+hg
ROqm/vcIm50Hxm027RuRvFZ9hq195F+NyMiOk+jSL5ehYVnZ9BqqQAmXXrRYu590sBNiAXzueukU
t1vYS3Thc/hJZBjitC7W13/+kXH3//10ACIR8AYYcUFsB17/30c/KpvsnEYLHMnXvX4Znr4vbQjR
FafBgw0i/8xc+q5btHfZxGkBi2938AXqzdg04iW2Xn9DqswitMuJlxSAyqM1SY0eGH6VVhT6jihB
X8yG/MVVHN2PuYhXMWwX6bfPaY3WaAKsYqWgccKA+oGEXot/acA48/olmhsYN3CeYZP04t8OCP+z
g1e8XKYUmL8UkKxeRxvU9Lu+muBS02iBGHCQ5KpeajM+qZoB+yHUV12pq+FQfQzN7UFz8ZU2oFNC
KrpZm+yjipsuh2cewJL3JczeNCraYv41kfR3DwLHKhtYIaCXzXmzfLgQG1o4ANs2YMdECsUKoufy
qaxAczAcdgllTeFCNM1WCp0eMC9IQ55humxH1J02vUsPtFo/sqm3+dKLW1+RzdT19/Vo3mvEPjRJ
85mqcJcpuBb82ICyCachhvEr1vCw89FGS2/HtJt2cUU+115dhF1pjrpCnEmXIWYHBAdOMOiWQ/OI
7ux2NhmqqLh6qUX9NpInStWjWZLoUEexgAx3+pjGrkGktn0lPc4OZG6LWk0geDtyV6cAys/eCHjZ
NRgmInNh6VZouwvM+ohxcQ5bLM8YQHd9dq4WeWmSSW4cMzvPl1GOaqDEZgzppkBAh3JDt+1Ghca2
X+3GoH9VoQ7LwAMuImyR7OfFatmj3dXuvUw3xYz9vQhNrsJR7JQfbv2GZPnKAUAgKt5nNasBG0Rv
OJTspzfmhCTpl6LeQSxzvQVYLtr6U1cd2EOVRXobtcTdxoZhZBXPEAgMdzjzYHXqyhSunOc+cJsu
8zYzYnqKFJ7rQzsafPJi3vlja8sRDMsimD2yD0wIM6zYodl7E1UM0YIx8oPmQUIm5dU4Txd+m5jd
jNytAC33PJaO3RDZnPCTQT8bgXJaBQhDVXOQR2oku3bx7jyJ0F8ivRNIpGLLeTMWZO0fxtl7qslu
NhiopancUziDgh6HZGfWQyDjI89amdeO3qdyWXK8n9CzK+gZ62zM4yXwb4NmfVlH0290BK1HM+P7
2BAxAsOqt48hJ89d3W4iHHb3xsVug6RQIvqXbEo/uyGzpdhXQ3imoUvLafKmnXPj+NR5ye92rE42
jvidQ9tgGVFg2Agfp6L0zHgLbGLAyb2/Pqq4/6Hhh6v5JPIVS4gWMq9YFsEBUm/nWeVR4J+lQ4xm
UA8bMJJ2E/fhvFBtgTnkC/G8TxJZ7EXstR04skS8vUEkUfMkuK/zdlJZPg/J3eTEnfMR0D69zhna
qU5m7+sI0Wy3ALrXmFJeN6rwo3bzT568+0TPpbCLLOByPxr3q5nb4b3DC7cOwyEymOTSHVk4epgw
CIhdPAxuAoWHGTDcBzgTPmmz+vvRqqxEHwPCNTZEOYP4BJDOyGwTQfyzgWGkR8px7jmYomJR7zUb
WDFm2AjDWTtk3XjB0RsZRwpV8wX4bXS0/Qgv9FViCGgW9JKLwjDc9mikmr2I6h/atv2urt0pXPg2
rfoZ2bsGpzzWrjkSoz5Csah9LduXVdL77lgdbYoncLRu3yk8aX0aBlDHVBa9dXgDFbg6ovmVEggz
Q7iu16kHM7LzdjF9WFLAGKe4pcWy0GW/loMRUT4qGxxlXz0Ol65Z2wJpBGmhu+oDmtfD3FaIwLMU
mW9+/ILSAxAS65OzS+I9NQlkKqoQmchy7VXRsUrVW5WM6Q1aMKDFqd91i9elJTDNKiBruahimMh8
sQ6+bxormGDGnVx6c07ogjU9gJkAFpF9PAvIwBPwMuPxSNudSRaVzw3+mi6p3phHp0N9NQzIqi0k
B3iv9wYPU8npWVc13TeBVPjLoNoO5a9ZnDP/QSz0d80xnBOiDzdsnFcoGEHV8qvuPMp13UbV8jpJ
jTI/sD5ClC3699SqTTLiyfVJIAojpnCrbfUFmcqvNBXtW9cAJ7yArNSKtbvvw/tY98+EqIcxoGrH
mttRzxewv5UNn/oBY8ZKisdkihAwZLayrsHvwIRnFzftr0mPAgBK0K0JdeyuSlyTzzr6VbUYCKe6
bzBrf5xTu+xTULDyTrbioU8klr542s2BO6lJJHlWY0zVLpMuILrHXbkNWh9vXOiDxotyb3AoiK7e
NuWndyp68iMFGbchHUai7aWGU/sg6jIiTXOWWs0Qe/v9Jun3fTckGzSAPAzOeCnEV5Cu6sBbLIh2
Fd0hUupmmCtadG7wNtlYD1s8ClKZn9mA/2lNm+yk834gC2u8mwAerXGXP2GzfVEGg8/MJCEGjuQc
W0yQpFddTJDY26gX3Waum1+Sc7PNRIdo8RHTqwjA/FrgAOYtDt7hADztcPgZzizNp7p/Dm1wqcLH
ulqR1TLolziEVsOmSSljvZ7ngGzwUVdQGCIPdoZw1apqLFXLyjDGMDOO5hAacQheMVvNCcrikyYS
cE/oVnud/fDUjAjtDvOkBiRPO+ifRoDIiU5HPo7pAn6nwbxMoIElMZbMU15tZY8PZYXSqLQGQx7L
XbwH4ZYEm9V0y3nG6bkI2sju6cSaco4sP8TOP3tx9bC6/qnxlp2PewwJIXSjLI+vw/m7wUFtvmDW
Uq/0fqxJss+Wttp01MZ53EenTKv1lHWfbQfrPatlnQ8uOE1Nuv5x8ZcZWxM2P9kl7Q1NxvWehw1O
oHN3o+QjupD9iTWmO/UtNBc4V8Q5Mjp+Jx629SwsKbKQtsnoYH/iibelKYaGPcb4BTYtXQKEiTUv
nyFm2FWfAVCzKDHRtOkN3B1zaN7qdnlL2nDcpl3SYHjonufJflQR4rgj0x3McD3iasI2gsR9Mdaw
aYp2hM8Nc0FYr3XmT8Xo0jct0SbswiPmOPSEJiHqhy+BRkQextMKnMDM8iyqkV2AOeRxHNYYecAX
OvT1xmTASUzXjQ8IlCARSEOdyKbDS86NtEmu6/UHun20jCBs345LUoHmUolN1wM42DRVVepU+KgH
mtfwLVqbZB9pvy2DxNspGtkNJYEuKZGgPcKTIeu4yMx4lBrOqDn2miIe+Dtb9K1C43Hkq4UrpDt7
LfBOI/vgFPefre5qKEKSAPWQxW9YLOqYJU5OmccPHDFqjZ6/BKN7oiN0h4cnuzZPDWbJyHIIn7PF
FpW7Jh/M6cZS8juYVoZ0tmqTgORZWh/q1URigirUtQOPrPVJFs3Ug37LjkFWr3vfIU7OpTccdRfY
7PObg3zmsCDecEbzgOFE02ojMCpeD3ELzAAyajJoc+oJSPMohL1WzQs+9hxtD7wkjEg265qVviQb
UtXoX4213fkV5pZRuxZKQE+h12uetsRRPwnwSE5rv6FgbON+gMo9ik61q8WJXy+sU3s7x8lh0UHR
2WHYKm/meSX9pkD5BNHFvEEHvMXMANj6p8CNdt/0hkCCMmf5iNx3OOoCJJJCVmHWCqKBgYoia1eF
0D847Xz8UV2Zeruk8R2Or6hSexRHC+BgDvegYRH8AibZkqb2N/WqXkVlECOR7WtR3XedCDY1ACyQ
qmRiR7LQokxa7xoSvK5qM2gYYGLD7zB33tHU6l1K6jFnHloFc22OFLsUzCJ0h0cDkqTOn7Eiqw+b
wmvoJAr5MO5YoaJoLtxwqK+5cIhWW0H0iODy9PhPLsOHdpDQR0xUF5EcPnE2xYIjlCuDDgVtwHwK
BD4MVyHRiITAMaFdxq+QD03p49XlzWmiBrC+Orxd/cQrEO5elYFTwXmFBWjoxySn2BpwCgoEDnMK
x7eyx4tEGT9MeYjnOI/8ThWWc79sVnep4349hqu+cymzh8ETm6qGb2VcKOrCWJwwBv/sfAsWCZuh
roBsOYMwOR0xwKU6wZqvcLbh63qkHobWvhe9L8tcdia7yToMtYFWRmsmpZiPjFHZzYIUWWwmEDUR
yGn0s+TtBtryddswFRZy9LGJiLnUjffhE9seyQj/cyrUh+4DgRa1FUUXZBpehwgex/cEYdG1IoCJ
r+DFE5wLqL9+tp7HNmMQbFe23ojAiVNbYysKwAG3E4fyUi0FXVdbOoR2FqxL1k3HzqEYv5BxC28y
zbaQYLONdIDkq5oXGLqIl87bo65HNnXI7tnkniMsKtL13Wbs8afA/+a0ukA0VTYef+gEEO5L+GCE
tDmQvdGuo82CBBGcgBETYB/inhxASLcQhd5ApPoZMAPQHkjSnJiNP0F+6EV9mWB92Y++MDjLTlMx
AzLnIwrCVAnBAxRfRsLfUYGXMo0+Kgx9Crj9npsg2jcQ1JRERXfGvaYLjvfrWzUDwYDHgmDEOEOt
GF37CUtmCh4AiUn83VDRZ+C771kcrF8tgyCWwqI7EbAXETe47zk7Szma41LBUe6dvWDmeFMJBu+w
qOGHc21XABo4Ai5Mk4OZqh3toDgUq9xgm3vRMvrEEybKGZHGEJGMiMv1Ol3ylX+2bEBpbos1zCsB
EJGWDUzBM2RxbYVSE8Kx3r9CHNg0FjN/a2S7h6ARCPMZ5++JTByFMJ6DsJ2gQVq/aibfWIgMzsTO
8JTVMvcqHISo75d6jR67Ga5YgriktGqfGszMeA15akOXPA005LdxkJYVW1+XIXxyT+hZDWWADflI
aHMQmHcVK0HOCVkFPiBjsbt6776KbzHdrYq0wnIFNcEvhpJ0bGH2rbrdZM3PIXL9YdDjgVlvK5p+
ug3uU5jScnSQ9RaDjRVjmBmLJEamB0IwhZhMuCMDHJFzPaDnYXCwZPE9snw3oKYzvGBEfgxY88aa
InFDRJDc4Yg1sBTLRAgTcgBQuDAj3U8muUFR81gNmMEsgdlom5jNjFaPH2BdxMAmVoiftdVjtd5y
CPhRvwl1kvaqxhhViYlofdeM9svYVWOG3BwzB5lIY7CnZKN/Qm0Nrdn8W6dIenDKnMZUbCcz/ua9
g0seJANTee96ECfSTQI9DyxFEHnVaE6kYc4yD9PCGGgdRzfG8hPuV3QESIuMIHGuK9T8rQg/wWP7
JLLHoMHA9pvgOcvCwoDLVGDYUW1TB2zTGN1TF5EiivEhXdGt+BFgS6aISU3XIA8G9uDNfl2asX1O
wsmD7E8ib1VVONtyQ1E9QIglUDEsUqwIacftSDyNXesedTBmWFESlwoKk3wKkBcZ8Pj6G/HPmeZh
JM0G6T6AyXXvY3RMEjjclwp8nIpUG5EimShjQOVT+hwTDio5UB25N4QJfi3CS50H5CH3j101dvjK
dKXA37MOaH9T66MiRf062tDAp15f7xNyA1kXPeAZQiQMtAc3RO0yIiMcsK/pREyfJAZuhTKry6Er
MxuLKXMCbD8HYoHBJ3vN3CiNB5ZXgxYBHGRLMYrut0Mtbegboe2pCYu6asRxatRdmLZvtukb1CPs
fgLKeRuP/q82yO7rdcTdtsyPnoaMOuVK51XXfmjitllnceugVYfPuvng/G6y8B55TYrTk7K7bIHe
x3ovTcTcZmVG5gY2bTdFTekJFKP+KgyyVjIc8eB/i9fqB6Y3I/I7OL9RvCoBJXmcIWi9f4CivD/K
WT5Ioc8k6JuTY9O5/dHzoq1choctPpgWvlxO9ZTDGnOlanhFz56GEQS1NhdzgNSaayIzzB1i7j9F
pg79PO1lBEeOsA12v0EfpdJNbrrubm0it+39COcSnGa/v0IGvQTYhJz7me6CUDPgErEjWT+Tx94P
XvqRheV1dBR0DXp0TLxIWNRxcqufWBLqQkJggsOJWZDxAUQe1KfhoNDynpYtNcEvNwlytNW6g9ix
WKJK7UgMiYlJpVeiSA5d2cdjgwyRBVb+Nsp5gNKaTi7M3Yg/NHwiEOn7dakCyDFQHDoEWdWqrGP6
GXJMgGU4x3mAcIBOMUgaoSCEhU7tMRMzhe4xHaxR2TgbPEd0fB0cugV+trBdJ+sH1kGZynvvl+4y
bAIRYteCNUjQIe63dvVUifb3c79UaPAaeteE8Q7pw9sYB/M9A1VBX0bPW07gvWSbiXdDTmq0Lgx9
3wk9vDUe+0HTHgEbpL2fE5fgdufgtVfBxQPXrg08VN41e6smoM4RZOZP0LdltlE5Yr+rfcfozaz1
VwMsRcIA22NYRMLgJU18pJ60HHlhBktEDeUFZOSbyMNRSCqxGeepu0yC71yGCOgor2fg0t2SHmIN
6YoJE7glgwrLz/gBfTAvb4AZQQ8/ggg16EZwfHq88xCWFvzbwhrnbk6gMUTo023kwKFAQg9OQgss
oQ0Ue7ssHe4jDEJCgg8pJo++cCghRXuWFmevEdDKYSbIElvR0UnpYzUNN12M6XuVZi/YSLFK8eYl
sXV7IKFEI9BDjV2hxZ84dQcxaZj3Dt0kNA9idH9NhBAAd+p81IJeEyFA5Fri+BZQSak/a+t5J3s9
DP43e2eyFbeybusn0hoK1eqmlHVBAmnA7mhgDKrrWk9/P7H22Qunvc059zZu53TwsA0oJYUUEf8/
5zcjwDzGIFyfigvBWvC82+A4TE2ymjRLW1Ye6Y+EgiCK71VUAlQnVJWtfI9ApRfxSYo8MBpVErLP
Kv2NGZYveVJTIq7LzmFN7It7dapwaldiWyXRqi4T222SpGI5G28Ek9ciVwgE8svpVbZwB6NL2VAI
KGAfa0QwC91YoO3HMTwMzyEBDBGFcgyuC1qf/k2iKJuWILhDqMWPiRI4bZf497I2bAnljbbhjLkI
5PJrjxto29yrlVYeA3egXuYYmtStrV4p1q09ngIhANIooENk/7V0DZubEcstPZqIRQ6KrVeaGJgQ
0kPLY890QdaFklj12raZ99NQY13zzLuMA9OYn0wFIqR1M4pwF3nhfciKZLAYQLrHm7NveACTCulQ
JVraLXa+mbJuIPWR6Lwu3GMEVLfloH+V5ns+0ReF/y6trbr6znQAog4dkZMLyalr61Dlrb2mWfjW
SNNrQQ1wpgI8C8EaOQ0jOAf1eUQvswOasUnsOa98Fm+ze214hi30D6FFzqQ+rZKmezKbaeHn0XGy
e2UdTNspYuMV+Ud0dw+Urilx5PpewY9CcJz5PJjslkPbZ7Ga5IoDJCrc2ZQvmzGmDGD79doHWaRY
Qb7yI1oMZSCiFXEgK5wK5o3S1K4C+Q3QxLKgYXHv2e25gAmLWDy9S8Rt5PfJ2Qy3lclSyAzTcGFW
foaKakF57TWuda5dQimLC7nurPoWnCVQFLtR2DhLX1IpJDDI04qF2pZvdCAgBwTEOOmDcsbbD2JW
M9/SOHUqS9wQrAyGryqwFhgsl2ltovspg8DpKWn5A4xP1nyPLPg9wGKE33h6ckT8+2KRcoi21aN+
M29WpHpccRYNVwcNXqOKS48N9SIiwECsmBeZPNBestij+5KWo12BN2G24y4zMv+O6aPZ0q1nDGjk
HXr1IDmoET3C4UvvZMnTtPSzqceTm7ONGe09ApLmpALkN0s/P4TCrPC998E67tlhSQ9ZX8ADZQYS
ud4ceHFjKq+8cT2ycluZmv2qBxEeHLAZEbCCqkXXg0EgOBdlklGnLFi2U1Rf+mr3XerzfWaM2VYJ
Qsp1sahOWSp0RxRN8xKhuM9LdSGrmbz26Y0SnU6ns9KpCYRJVrmVJfdHTD3pnQ06qWRVeFfk67Qp
6zsahctuyntqYJlBWzrKI1fh3zNxY1RNuCX4BgeJHvcwIoxqg7Wn5oX13KaNfo6iKroL1UnfT3rw
ZNVSePf+BUtOsgo0Nu0YTLeBESYnjwXzHfsDZA+a1+26HI1wismGGlBGcmIYDGtPFONtbxXquU3Y
SoivHaqGXZB72DWmIrqVWMjOsJd2M/9nn6TaTiJZ5Sy6jqyGMqJtWmjSmVpXv9Tb2HAxPTWu1Nf1
yrTj+s6ev1Q1vmBUSyc51qs7m/iKPSf/lDYpAdOgiHZhqlj3nvniF+yZaZKjiWc6wxMiaWA6tfJg
iKVkEPBd4aY8KuZwlCelu0+TL6NVlHfsqfv7QFYrdyymcP3+V3nCDadoIeZZ2/yRtzz4DnSC3sou
ia5VFy3O32I7kw9WWVcXi8BVdIypvXr/T78peWv702VUozu5DOzHXhENBekSe9nUqRe9p5/ahfLK
s1iCypE6rGvVAIsQatm94nML2YvwVvbr7N5UWslRR0k7pRrDBXu58ZQDH3tTQvi/CBvTY6B3NHYm
yYAl6A8nOwj9ZVAH58mPSARWzGe104xvFR0up6wAksSadZtpNDmGzvgBJ205TzoaD83zkATf/Eju
vlQqDqS6MG8jSxIkWzXlTOfs3baqs/VcPz1gkol22qzVS0vlUERpgUBWad+qSrmYkiHfWdJeCalf
dH7/tRhTeHVZedBUKuWa1O+myLoEvprRLNXRDrU81kN1MiPayg1NV0xjxrjumyUVoIo8Z7+8j9kp
CXFsw7F7zIWXo6Q8ySaBtYRx9rvRt30HeKi/b1g3gZLwDxifaIHpFytSSUXN2SCrdbQxJPPOluL8
pEteTcMMWFUsxcpRSrqtn3DpuShQw6EiP6S6cEpz0hlbPrF9Bm0pLZdIyCy8R53l1k7WQdeE+lsR
YZQqoly6i6PqMvZQKNTKiim6Yd5tgNgdKK/c9lGIC0MGwGJB3DoitxVuFSGJo00+Ur1IciRY2brS
UernelWu+1LSb0cjyW4oQK+GsrHvCda6y+KCSE3N3uldlqwsikgLexZ5KK1/aFWs2OnY3FXjeyNF
oe1h5eVBnVJ9VxLKVgV6goA0dXxZs/apTd8jU7pupYZSgEpTy1AqT994/0KeiU1p24ZRx1rZWPuS
nd6Jsck31dzDzI0nte6NrV4gkS6aQeNJIFhPaE8Ry4VTXlkEBmWptZ7Y86/rujzHDQIVvwreeszp
p/cv2WBsQH1KmxGJ4NKzXmtmq2aK6LiX5veYMoKeFAV9AYtW7KBoxHAmri211Sm2reWo2P5uNEJ9
WUHxs5nwljGMk7VlMFALyTRd4RlbOJu9w24a+YtBWGI2bJnrbLS40qEAxeiOvpRuvIY66DTAAZdw
9jhTV4x7UzJjRxghe4FylvJ6Q73KeI63YWqu/aJUX9JMdYuxW6Silh8TMWLAQKBBG3uI73UcbkKN
rP37Fxy0FuC1x6pLs1sz9bW7TPEl12qffIQsK5k2CvFYItgoef1Nzk3FUdLoh6awjrD80bi1UFRC
9p0LOxOF2tpsDhlZo8NUI3XE7GfEinyCt5C7ZSF57hRn2dmQ0XWZehO4ckKDn81W9azYzQ/7Rkx9
cRczK2t9woorB4gNO62luWomaFgqyw1GsHOR3yLhy6r7NH3N/GwzxtN4o8RG8cXrpR9SiVZdisZT
OLCpsOJ4W4RKcEj0GHOYHh1l8H1Fp+oPI9z0Q2nV1imSJh7RsThOQfhFbejw9dDYbuMGgrk2iXgh
qRbQTqDe6ywt7GPWRVBi4pZadAvdZkC6izKiuEUKM936aJHvOmvYV0BftrPPdRmLEPuxqflHE2Wi
lbRLQ+n0Zaz6ZNpCfqKGp/TYYuTejXlDrbFXjbeYO7fBVOBKHep+lddJA2lKZ92Z9Kto/vdBzSp0
EAutjrUz0PfAtWt1ojbfdIsiNHlFRa2yrEcsh4JN5Re/mGvrkUbAaqaZ+6GayXcFEMWw1qSNNXrT
Q6LJaylQwmen0UV/FN5IsotfKo6QzYhWkcRD2Y7xts8TzPfzl8SLKDYAhbXqHgGs3aL8t6Lvlvel
Fak5U2xol/M+15ZJqXp3WegBco0pNAkbmlPq2xciNu1LXn5V6LLdaJN1Nwle8QS7JatuKDQ0z2gZ
R0vWdxEoIHbz7A3LMrytNxP9fD9RxS11Meko5H7VtkLdSbmn0tKvHia63OvA4p6rppWCt2ipOpUZ
wC853QTIe8AjppfUF9k+o0TmekmLCFHT8hsvbosbvY2KGx/ntVJfgnSo9nXsoZ+V/ce+0ccTD+lt
hxnkzWIjWta+m2U1AcmTrrv/rHPyXt/SRX+fE2yrUL7JbbvLaKm7hpfqrsECCyOpj8BYbtf8Nn1R
GXOeTWUVX8xextop2a07qKnmlArGf3oLw0KTC/nMPAT+qsmGiz2wSKnMqFgZkrEzG6qNPFex25Tl
QKZF663TxByXuTbWK37A34fY2pyoacyLgeUOUUOK3EaPHvxpJRu1sVNz4zWxx3U6BPmdCICjspMr
3H4wU/YoEvS7lgz0yoTg0RVJd/SGpdFZ9zbNxiw39HvVph5V+eFzEiRUAf2sOpRw2Y+tfKPhSdxA
yLhPheEfehZITvVUmaEO5LQVFy8TvBA9iRrsFNo7mp4OJm8QKh04CTLQQT7Gnr30fUpHqCqqg5mQ
x+t5EfQH3Ccravl0GgSKOLuM6ItYXmk6yVQoN/YQ4PtrAnWjpX638QqsmCVxjWdkb/T6q+b0/jfF
KyGAgo1aQyuJdpAenrXZlR1Vg0FtImg3fTDla8SBqkN9FYSOXRR3WvcDbWh2Y7NuOCYB25t60g++
UvCFNpMzicJHUeJ3ZwWh0dmKrWZvqToxCu2dbFbiZGOmvPTRRQlk5cv7XzL1vrAl5SaZSResj4+F
nuFWiCb762gWWzYxHSW7MFnXeIJva31Mb/+sgKTHg6rzo+rT1FWCX1RqBJauYNW6Am6UcdDVnYeA
KET4gnqmlm+NyLCxTYfDUouKZm/PZohQzPmruDlJPxp4iIJxa9ip5aqe3IIO8/NFXGb4a72pp4yG
ZiVQH9LITyhKCHzmlYKyMC90Ki+5R3mxUvcUpGfBxgrdvWmhtjfj5sj+JD8XQ3SDZ6k7vn+RBpph
2YCc5v2vcvS9CGnUp4rZ7T0fI39X15u8s4w9opxgW4VBuLdNTd2OWVTu0vqb3jFdtaWB1FBus2Cl
Rc1Tiperiaz03M1fAuKFl5MKOCCk6YSUJYiTlapS2VSVBL2ykX3Bx6jvrUBHLZN3CFs942FoK3JH
82lB+TreTCw5FpOBdJVNc4cSkfU8v0f7CplqI5nF3IKT90j4xCK3CFtOurx5zIYuXeRxkkGAmDqK
cjkpIbGX37VUiF0rGczV+8hTw7NlNtKx9IcnxRuiB1oy+DeGxN816uOAsObu/YulsRjDWaOs8n0+
WylzvJKHOAjcxpTy+6IpzU8INb+Ihk0D1bVmmoZiQfZQjBl++kH5TyqsmcvdXB8ZTLqJVQg/NlTz
5Xew/dLX1mh0p0OG47Yy3xNFTb9LbV5uikKVqsBmww2LVmY8FPgiIv0YWAXEDD8Mz6NZQTUIIJjG
WuXdSKr2PW+Tga0JwonAQwBXiCcbS6GbNcxfuJjvuiQmp0LklKZLOuRCqLDCU2v750fmZ36KjmYe
jpg5x8Lhk8WTdmVn8QtFCaKOGyepHUiMOHo1iIsOBYvaUpqr0YJWeKf7FJ9VEX5yvbWfYbIcHTsk
ZFWBUETAsbq+3qAY+6Yom2qRt3lHCdcgkN4eXbXLlaUnCDHOcM7ua4W9vfAU+WBmwC9qDwc9C4Ob
UEZ1l8tVswsR4xW2UT8OYS7t8lIG2cDi5mvrz/2W7pS2MWr8EeSqlfNzfmCcguq5k71vE679k1Aq
mqBljYY1H25UVq2PgdbKO69MH61Y3omUPgoGGG8vUuSjtMyiPQWJR7Zj6f2f78e7f+inNxg3RLW4
Fsi7VaFeU6e0zK77MIQd6I3acyKF3wZD23ZpZLugmjDDC2mnzBDSakkTFi+/NjxridU48FLrTwzU
vxsbFCgUGcyvxVMxQ3A+PA28BqUo9+k4e0r2Y6grVvZE1HaBTqOt3RsBxC1TI8w2J2bi/Sr8r3f5
Ey6gweP3n63Lbp6GWfgCrOj1HTI4kwTnn/gv57L4S9FkS2PwvBvvZt/d32BAyRB/kftoY8XTYajh
zmPe/Jd1Weh/Gao9U5osJn+TR/Lf1mX+S5GZTvkv3TLew7n+B2RA3bwaT8Q06ySL8sDzCZkorm2d
wA1kuBhT6YKQdBEJ7otkWLMs23d2erQRgvp9tEukzgXwsff9ca9K/VoOhKO1RDcF0iPVPzEizYjf
RNC6ghjyodpNKiJUwCOTXy9V4s+DCK0li+j5l+l6vSpDG6HMU5DGR3ns1yxMKENpGz3wFk0p781y
WI/jCFUO+EqM4MEeYHhGO7zXZ0Orl1ZtnuY/58+spW5LA0ipl4jtFp52OyAczgNajSAAeYBOlj+t
s6zdq5RijVCcdSPeZX21UCBzm7q2yfyXzuYjkRaQ6BVcvgn5jrwP85rKxjm0oLCl9VKRZdrtiyyE
CC2Gdc8n6qO5egIguWajyBWZP00ut649IYjjp1V9WGcBIHOWwKo49eA727Rdzf+U+81SDZpZDjew
s6AdKqb9BFdjkkLXVr4X9JYtMCOzX9pTEdToyVubjfuAlqo1HLpoWLNRR6SHVp3Tk8fk2CsyTpbW
jeKEDU68Q2mTJ6ss6y4ed3EkwIdV4vvnU1pOWrJOBlc7V8b91HIuRnyM0dqV0wXw24K9g0udfS1H
w0sjaZvJrFeJgiqY0yRamI4x95aASivF3kz2SdjJzlgySBgg8+lWTbOMzDc9JduUS+3ZCAp1xhcV
1RTRQaVBhmdoiBbpA1eAfcD+/Qpa9RIP/W7y1nNDxJDUTWF3zNv1SmSy4yeUZbiz8wclgHYzn/58
B+dLoJh/D1+vhrOK3ny+EfMNqmWTHDAucFmv5FI+D1Wym4fwfNNMypIUI51a3VHfXyRGv55PlrAL
Z/6291/TwjgJ6+X840Nfr5CGbeYB3Xf1MozChSU9dOgei5FLyLfNN0VUFVaMly6qV3peUTtRNiir
3QwVltm1q8TUTvMl60eTlAfOv+Z5w5Q5yyixVLi+dJLzOSUxPubA8FJfdur4e9Z36HFkkuUgtabP
80cbeGBEyVqGqzMPt/czT8d17A17TYmPPZl4dY1S3WrcvsS7U1dk20OWLOpVnbRu3DerCkiNLjq3
lzZZY+ASEo6Sd67e1e63+XtzUonmYTLf22r43pYLr2nfn5pm1DZFJpx5pKSRfM74zrhoXZkhaKmQ
uGOerkQ/EovhBAlZPVS8bS3eoU99vx/zRRa2cDrg6mFZIheoFnZYLbUiPkYV8PT5E1rd0oZaagMa
YIvBoni4g5+1nip/P2gJmUQjCc0FnrhuvwQD5SpS8DxfFuZqZCH9ev5QPVDvemzdKkUQwYea78N8
90xoh0rFG+qQJKZrcOGM0aDeGu7mCzOfsDc0qzSIUOALhzUG5TjjNF/kTMQ7ryBahdoMqW1oLV/n
M4k4YNWj4uUTRkG1RGXyDHTnjMyQ5fn4oI/Vyux5DJUQv2fHA3CXJ+EzKq1NUidv9qTfFv4F3TX9
1+4yAVZLuekdj/X8kyl3T6LEO//Zcs2E/tgMqUP14VQy+CR9xKpYEi9Sv1+JeYAQubmaf/v7beFJ
q7gKqTcryOU9rb3N0Ld46bnUfGCTl43FO2gH8GGt2asoAvLGIxVZfGgUoIU3upMVP+NA26f+KdUN
R6vDXapGR58nMZLLpTbwqQJto/nf55E6EbMY81xbWLTi8X5ExxLmJXKUFxTyBLn0Dq0nV2NYSLzg
BsgIKdeVRiUK32GtMoBlPnNhOGac7AXPlcZ7OzGJirO4ErxQ5snC5jaUjOHWRxvujVipmTTqlL0z
Vvv5Ba6pm3KKd7Nhd0igwmjTsrhNSm+V84ZVeA9I0rCnxbGyg3Q3f5hpHpecOPuo5dBUbDJvO0bL
/G3kvWJxZgbiz/kASq5vpqZepvoNqXdrXJgLMxnu2iR9xu17mn9LVaS7knJJy4OuJDB4/Pg4n7as
T/ug057KpLvkSXpEMLAmdpOqOF2Q+YXpGU+dNLyAClrOl0PzgzeNgIGoUzeBH+4LIOUeytRpPw7m
Uyn6fSynx/kKxfaGUKqNUalPulm+X0tBEbrRjNN8moqMJA9zOYW0xRDswljdyBYiBD7fPNLmv8+3
oxDDRau7Sxe5VkkbehgudTXS1RJ7+u0PUNHWfkWnqSMjL95ZBlR2rnDS8AQMzUXjjTKffYI6Q0Qw
aY2G2JRxPX+Aan7vFoT1lIaj8Ew3AD3eL26KzyzdddEs4SMrg3HrAabyFWYMZmX2ek5gfRXxtJpn
4/kNwbJqI4FOpDC1HOzpDO7waIn2TmFB8b8r3/8OEZty85+WvvfY0n5a975//78WvsIUf8EHJl/b
VGBxgmj+98KXf/kLiM+8k8IDbPLnvxe+klD/0lTbFGxwZEpFiomb9l/QHklofwFQ5b8tHQoQsVP/
I2jPz+Bbw5ZZ7FqWocMSpiTFZ/l5IyXHYT5KhjFcOi0lkajOl23VbaJSgI3oI0wMzdfaeOh75mA0
lV8+XKjfECuuoNW/Hv3KCT2onSgnoVN0rTeR+VUGHKdV/k6PvlCkYv3ZHCQUoT01hkyO3Eprn6hi
OHkc/z20f0K0f0RnCK71h+Lcrx9kZsZ+2E+2HsWGsNeGi3rTL5UlYihQcDtezCt5M35Wy7naSHM0
SwVGBBxWAQLGHmb+NB+OFlZwf6JuGi/kRO1ouy6i+2YjHVVHWQDaO362Wf71Ml8d72q3XBdBqyCx
GC86Zydc2GuLfD1+1V60FcXovXcq93++sT8jdn89watRpQZo9nWtny5oz0naAU8t3euR4vz5KJ9e
x6vho8hoYGLkCxfEyCtpoS0z2jdbbaGvR7e+6R/F9v/xgFfDBJZ+kYYTBzSO3aG7j9zUQUu50N+w
+zi+G312gj/Thn69jle4mlKmAWSDP2KgNFs2ekvDqdfe1nCThXcDaHOpbfq998lR/37o/yn0/HrY
2cv/YXyOFqFg2NjIdxmsl6qaRQ+xWqwq/Ay5L2HADPZyF7RYKyTCKKLhnu37s/B0/EaVvkxk+yzq
YS8r1QkdAmb3JodiGWTnDlEn8V6vY6aj5LZuCQvbyIqyFCUUFzKfZ/puvVd980b3Ub6VUXJnGXhP
2/YR9dCXcXZkVjObjwLPWu1tuphj9dJl1YOcaltD1vFRW9+yklRsDBChjVO9LIvvYCkOuZk/5Qog
c6XGdI5IkSVk/cNLIwC9cXSXGsVTILEt1Wuz2MijFB/TAaWBPYwnTwQvpilY5ZXHutW+5Kq3A051
VtLiZJc67GMFyd50zCX7CWHBk2qDLMCfirE0kLfYrh4tM/1h+96LOSQDPD/0hbX3ZmDtXBkG4Vlt
ZGwDutfGqNO/jXFpGMGAvj2oT30BWMzUMMsQELsNQYHMQtSUDXiwbQ1WNrjM3MyvC4gz9ksJ/2GN
xlZfqHHO4gewQGUpHbZWBIggQnuSWEhkGtLyS2Qg0GioWyoZ5jay9OwUY6Fd9JukGddKYW6jiRAh
KQq2Y1F+UzLpNmoKKBXEslh9dTtJGL/RxNyGgX7ADiuWiV0tTUmJMNAFX1mJECBk/8BJcR916JDN
/oWTB+aVlzs7mhPt6uImKFVSXQjiGLQBAXLDKjUf71ulA6Q0QSrNX8fw2+TtuRFN4L+SrnhTNcxO
SP4Ke9zB73HSBJW4lOgYPaWVOnpbqFr3fj8eQRqhgpyUm1ig+FJIVnGJUz8FWTdBX8B9LSBzeaXh
r8sWTnJqUTWXWswSQSDjTsO/Zo5m9yhVrAMRtIVOBv1qkUyNSx0rJD40RxRhSvG6Fz1tmqFlvBat
tKoIaVzobQmSrLYS14pGKMc+XsxaBkZaprikvIF+W48yMrLjWzUbNx4aTKmPSicoydur7L2h5g8W
sT2JSWpLID/6E1AafHUoazMbjom0zUoV11bXP04zSjPLZiApzONqTt3TzCPuWHNLBd3C6460DnmA
4mCOPnR6WoHKBXI7IDxJVeteNyLCUGo23HmxyahO6LRlwS7vZDwoDlKW75KMy2jGYgQ9hAavrg8T
cHydWwu1xy4xifig7pKH1vcxbqfGDyMX+CpsnEP9d5uMQccf6cbUbbC1zOlAOvtSlTGmmxCtC3ki
yZ4NtSBnCrOweFXk6RBghwP+PSEwNGleWIiyfV9aGRreJepmueupcL5HUu2KUT0npvqjVGXAQzq1
9SpPndRCc5ynT6Pcv6K0pBAmJU8ovfX5djxEDc6CyjRVtizNAxhdzW1a9ZWUg2SRzUZ+IBQ3vT89
hE14sTsj3CDnmBajOdrYJeUYXX/LfnV6rD1k83GvS3sxdCd08V+8IZhWpv8GszNdlTpeWGPWnBKX
m50mBaVn2A/9TSLrR0qDaB7SuLn/ZIr6uc3467v7iiya43FMAOUxZRw6F//MI1BaB1fIfbmtHCBy
2+CTtdNv53qFHg/dAevXvmaMmQWGXz9cCq0OFqqhHPvEOtRxe/jkzH5Zqs6rGFUANyPzjgKJ+vOs
FI6mKZEoP1wIf98P/V7uv6sMrqGj1u8DpJ7DXnH26JX7yYHn5dEv0+GHA18tM9oYu5gqhfJl3GFt
WdMLXPQr8ksWoBzcz2bfK0Tdv27gh6NdrTEMBPZRkwv5Qil3i/191Z2NXbY1nv2T4mDmcPPjXEtw
qFJu6Q3j676rTs0zrfyV77a79LF8/OT8P7vwV6uQmC3xIBo+UbQdl/UCBsVGX4slBerPrvQvy/Cr
W3y98BgJaSPycLrIO3WFne0Vmeba3lXOuNFOfz6r3w5b4F90VFWd3urVZa5rEZpVyrA1ksfWONcs
Z4R39+dj/H6BOvcnhK4KmTX/z0PWk3WqT8NIFWHNtsKhabplE7+kvLjgVeW2f/em/vM25ncjFQGH
Ic9NDEtXr06qoeCGu1weLvqic+nVOv4yXmuuvSbCdaN+thr+uWny90j9eLSrcSFThkA9Ph/tpnON
XfRVezA3idttBDoOlsWjm6/6R1zo1TpZfzZWrsKtfz361ViB3ZePVmIPF+TlO1QVSxoxX6uLWDCN
usbFvJ1Kh7rnDUaORYo96Pjne/u796yhIfOQVV2FPHR1a3FOJ43cReISI2ZsupDq6mej53dPw8dD
zHf7wzI8ADNUxWFM3PWhO5S7YY8D6aK4SCPcz67mZ2dz9W5Vu6Kt/KocL6JGEB3bOABS3/9kY/Hb
8fLhkl29R71WoUWRhQL+Gtb52JdrSuwmfJ6uXgdgIOyeILd8AG2D3bZd/fl+vbNrr9/ihs4EZSmm
ThLf1XiZsAAEgdGMvFfTE7j4lUaQ9muxlG7VpbyJHOWYrElw+PLJYX97Ez8c9mo+topQ7tupkNmj
9kvNqZ1h723sdbbM1tJnpzjfpT+d4nwDPgwYWES1GYp0PhYcNzx/t93iJSOixKGWSrXU+uSGzp/9
D8dTr4jPXQ+oxCwTcdHKmv5DkaHCTR/xCW2Trqdn2nQ3o1Hc/vmKfnbQqwcPz0kmpRL30cQrL1Nb
NcYzvmOd/L+m+VK1yf/NpPRh4KhXj6EK+daTp3G8eMeBFZXY+8d+hY/NCVefZV9d8Sj/9VL7Z7So
V89h4QeETkW8VYaVWCHcocQQH+E9L8HyOcEu2UjbT4sav332Pxzz6rEMbK0we8Exmxf2og/o6xZI
ixGh3RgLbTUdiXH/bCn3+3uomRawSptX6NUhYT5o+pSo1FESUM2utdaWw4Z3jr8FDujCcXNLXuAU
33jV5d//PH6uOOX/dY3/OfjVJFk1PVpNXgdMkuUDC3tWV264hDxbsaLK3jAau7yd7ikfnf98ZFLM
fvvA/HPoqxmz60aMIOokLoE9vtHqxTY/Nb4z1uQ9uLwVLbROWNhqHztyOxhHw+wNFGxh6wSSfq9P
hKJhJsciV6DrBDrgTD0IOl/CMjyE31o9PY4BcXpWtbF0adOX6lYOEhmkbrsfFe/ZUotLWvS7qkiY
pruYbmjQAtjyovuh8PFF2x7M4K7StxYgDghBCOiTJg3WADqwakw6MbldUeJzlV5UxayQ2AuLXqev
LUbUFTg+ffUtbGWVXnV1qvN8jw1XcxBtQ1lqidlAdZ7ZJ2SstyCbDoC+HmpFejKs1G2y5ETwJ7NB
a2sovOkWKUku3wC1yo6iSxgbKPm2ccD0hFf3SyuTnFRJeGkQUa4QM8BUAoc55rABPcv8jodVQqxF
OSIeTYTzwfBqjkTGwD8i02Y2ctLMb9wASujYjgUewZK4l1HEqLxqbetHkOmqUIY4JGs/QJeE3I8a
Jq3uieVownsxOvGY58lXkVcHnGcwoyAur8yaUK8+a3QwjUq+iMZ6FxMSD0+R5mFG4miS3tBopStt
wMZP6hLMGFEag2f0u65u1Z3W9DOxc1LdJiQELdIrdB6opp1ohhworX1pakVxSbsgTaWaAFzyDbFK
vb5BKlmkxZs9Sg8YZAiO0EX7I2upjVAwiNyReAjQCRSzet3INuHQRI6E5MPthuZmMPtHSRt+eB45
6Jnu/eg6satH9dg0YoI4UTvQI0NEeMFjUYHxa8Whofi36NGlgKOJJXiXU3PqwhBPaw7jS1EEgDov
W1AMLAawA4YP7KhUdbdmHl5APA0XeGfhTODODfQMO4cyQrFQ8KsbHqk3aMb6ZVey9+9QO5+mGNpg
OsRoTQLwLGzWseKKQSwzLQbtVIOQoBZQbQKyJE9FNVDbyQk3NjABT2XTOqEa+feFh2V17Mm+Ubsq
wJJEWUeQCbUAowH1U6Uy6dHIN5rwhLNgRJrbo89tvWitqKxoJy4O3i028E1HNkD/Eltl49pyJlyJ
CA8nUfNzrMuHsPLOMcs2Ai6PtTl9LQHeLao0J63X6i5ZYM3e8IJTUmVCmMOznWGHKPOqXPz5ffPb
7Ycp03ZCtWfoIJd/Xg+gju4baRhlFpBiBZd+Q3quuSAKxpn3A+XGe/7zAX/3fqOfYVLuZU81h6z+
fMAg8eSqCDhghkbIiZwA3/O2cI1bXOVOviOc1E3cwA2w2Wy7ZXXS16h2VtqqcYLlZ0taMc/LV6sT
jYUejui5vSXkq9WQZRQQY81B5exZeS2nDYRPtu2+Q/bWp6X630yiHw/2/mE+LL0q/P92Z5fKBbTe
IiR3oBefzVu/PR8qIGQJzul+1tXdRJfgKfgBpgsGRmdwsTDgIDe2/YoY5b25fb+V/yOZ438vf+Wm
eM3um+r1tTk+F9dJLfPxXvJ/UpH/dfz/nwHHytxo/c9Kxkue+Qz7f2SM79//73au+hejG/3+/6Hu
zJrjNrZ0+4twAmMCeLkRt+aJxaGKlKgXhEjJmJEAEvOv7wXJt49InRavHzvscFgeJAiFSmTu/e21
8JNSiJp/qr9zjAgz/iU8m+eeGOH8b/j4/s4xaqQVmbfX6ei6yFuwqPLe/3/tXJP8o+PpRA9JYjND
z0HyHyQZTS7gl4feYUeFXIhvH7luLly8f0j0TBaiIhX2WML22THyV33SKcvqjKXFZnXq+SdbgEZz
Jio+lWZbfkqkgENoRXdGY3r3OoOq5bjG3qldAigLut3icCcEsSIQV97BPA23v9zeu59fyF97r2/3
glyxmEsjMzGa+/Oz1f3rocXqIZ1VVdg+Akuv9k3JuFUv2UJUqkfCRMtoZ7gjGyDgxh90KY3/9Esb
FvFu1khPoE54u1wVrROoMYm6Rwfh6C4fs/qGjLvaJCNYBW8YKB2U5nMTmw9ppxM7ScD3Wpgs72qk
ZKTB7GBlhR158LRzQbXmf6VVIuCsfVBqeLeOc4uo9fNsucTgLaIE78tIYJ/tvBkC+TSaOX2m2ovO
LvbEXRVN7lk2+SYypL4dmAZch2rnlQC0GknKrM8GiJFT2K///JGZb5ei+YJ84fKUu/yBwcqd//0v
qx03LXPG1BqfkKSJiwPI4GgWJTgKS20xoGFqz7gtUQZhTy/ledAS81pMNrkn1TE3ZDK+y0Fnqyr3
1Q7r8XMHDGWhDMc7w3JZa0ncH2hwlNui1eJ/fjN99mx8RzxhOLMR/O21a01Xc2+M4YlDKwoFd5Y7
4ELd6IXt4X8IVkHRRdfJyo9AWNWnMbF2Xkc+1M+h0NvlR9Vl57d76etUBl1CIMKnrP3D6vHLvYw6
I5iYqm6fZNX6TN/rC7vOeEvnGa1Npm7XVRB87TrX3yirKU6tV0JFqS1jG/gmvI0Ag29MyN4U0MXy
3LUWkWPBfDK8zyg1w5MXwc2QFTsMqSkFijUPH6CoJ3TOJIB9wEfLgtnxu1DAE7Udzd+6bmvsU6HT
za38jryfF+/HXH2qKt1eizS5VqUd3SnDOkIVTj6zlbtr4mHa1xgiqomAWwPI9C6UuCmMpP4C7a1f
GVhzjlYN3xQ6VFb69UmHW/DBY/mj3vDvNz6PJbeS5Y+aJHNHvPnffZ+9oDNp707dk8dm9Bn9OLOP
+dazQNwn5QDeyLBf4xikrwLEzjw0eAxF8HsbazE8xXIabqPAdhZZ6oqlAXKF3J19a2UCqehU3XQB
vBEntKZnw2u/qs5I76HHZkt3dNZsEstLacloRQ0Lde0sSBhy/4Nz82/rla9TSBYmgncWA5otbx9d
L4aGkwSh/tRp3cRBxUnOcWm3Jy0ahzV4VXXWJAel1k5+7gb+UFied25vb62JstkDRYYO3CbI//aX
7qHN6FKb/CdgSQdRpU80RfyzXTnEcrThJsMePWEZbo1xWAkJgzQB/rU07MBf4EQsIHHBukhrqux2
D1id/u6dGjoXEhZY/jDK4zWTLv3SgESyHKZY45hAP7QaSROW/Vjfo3Nwtr054nxvhu4ur+neenYM
vrtxk1U21M1i5Ihy02bFvRaUX0eTWbp+Mp55OZ+tHqNXB2JgBm+9OPWk3zJkOKbrGuURhAaMu2JK
HjhFMgYWVAzXRGuqPrx0inylaAOuYoAZXhb7m7ENzDWDNk0bku+Hv1aH0lv4Q2jvLV3blyCEt50z
7RlOMhfgJQGGFt4hizO1ourBLJV+E9bJsMlSIgh+1F01Kq8AwszbsiLqFNZWRnTZB6ypddm+nvii
8rQ9RB2xaoaKHLKJsVighGh28DSLVWA33urHwF5aS7Xyk2eLXvudRuzCC4f40a00ZmN07iK8033s
wNdHvqB2Qc6ITOPF7glJk3vS8lRfODmMfQMJ0pDka43r3vdOqF+szL/h/dM/O1HxHEcpU/G9gLYI
/29BYeyQZUn70PguY+5mCWTlNHSaRaQVDEAnmq/GwDesMnP1aHpMjyLHCf3xo4jTO6Hi/NVHy2Xo
puDhZD7p/SvSL5NqGmsFiMcfCm5D+pkNErbkhJqBJr9SWoC/ALi6VY53sLreO5Sp94AOV9+6QdKe
OA63J+GE9aotGYxvmYuHKY8MhKl5IhcFZJMSKH83hnBL2orsqp9tUjrdj411r5iXIyCOc7kLcqyh
+YBONsXzpgXPTWU6Kxg9aEZT7QLm+mjUTbSoHZ6YP7+V38W85nvAS9kgZ0iYixeJ9e70RRNCs32t
S59InncPUxY1p7KjjDYYgJeVsBgFLmH8KE9+HZmOJ+oQl/BjoE/2MFH3ivmcg0+f/8+X9bbm9fdV
8Z5l6IZXrvf+/dYVRR8XgUyfms7WKCFYLKe2G7uXyFaHyqnr2z//eu89f/Nt8BwHqrzDnnKeIXy7
VA0N6W9P9gmPQlCcUpXd+wrunmiS/dB77SEo+uHOm5KXybFqkvSLirlKnJlVemtjfzAHXR6CNt+L
frSPac4orZJ4SwvdUDuQSdE6MZVaeiwucGG1u8QFU5XAu0Q5sQ6ICyyI20WnqTdxhaXjPvAxnytX
frKCTIJyaCnF8ALeYU4icDEpxkQsfz35Q3MDvzUl/21238dB7mJXy56D0DpMsR1+8CZ5F3j88amw
8Yb9ATqFJ+X9NHKb+Gy6Jzt5mhrzO5ATRvdsriv9HCa9/VAplySmFABKin68FL547s3G+vlk/KMz
5v8ieydv4//52Ph/i2+yrt8cHPnvfx4bjX/xGGK8Ytvpc7d/9Ap/nho5+5lkzX1mXFm/sAHxRv+3
t5OSjUuD0aWgMkeH//vMaJukgx2OjAZ1FjIXpvNPjoyG/ba/T/hY4A41aRkLvI/EXd5V402/0Bq7
hkpWaachC3DVBZMJAc6ytzIi9GQoiIxEWOQSpl6+UHUm9446uFoX3weg1zo3a3aJMtcaewMOu/KM
AOeU1B6d3xLEnw/DbOTAFMJr9TSAjnTENj4yFdfuZ1UAkAIr78ul5pgxuSS7m/G1NzGa5WU4VR4D
M2DwgV685nr9hcrdiz+dCfOwCxrvWdG6rWvlGfmznkMbYZ2era5upzszQQ8Hkzwr0nmkAG+ippff
4Ah/0WxzWwib8RZ/WPb1a4UOCh0fUI57XUQWUxE2LIqGcEdVHw0v15jSk4eegmkpjPY89cn3wM8o
2dGykKG9ctj5Ae7UxE1a2Wsm5rVlrfVMyplAy01TNiChMTmLJl+mWutCwGGwLy5eUs3TtsQe8x34
O9xi33TZJSeLN04v+3rt9wNpC6EdR4ajguwxK3X9HE7QPnIDs2PgtNNS/zYEYbGcbIShQ8iOBfb/
MmqDea7pWONy5Oy9q93BW4xhWyBhrdZNoA7cExIkfQ3B3rWeYu9aKydYldyuRerkW3dMmC7X5YM/
4ct7NOL6ryBlyLFvOY4wd89/AJtRgURqg3m7MEp2/xr0tXaIl7zwcAC4/c5Hr0hYj2KDazgLatPT
Yeq84ucp/h+tIpiE+fN98enX2tP/+f8rZv0vWo4Ml+/p/7wgPX0t2q9N+2sl68f/8feS5Or/Mi0K
RL7jULGydd7afy9JQvyLKV2X/g22XI+s1X8vSfNYgu6aBupTV7gWpYh/r0mayU9I/cpnVcKKSuLF
/yeL0lxI++W8wS6BqXsKMiabORYlnI9vX+J+nvY6+uv6UnUy3bTKJy0nY2BvAot60rXhjnUU62Zu
ng0BLjirmYSDuiqZww3QQ2Ep2ox5egcchvaL4V9NkW2yRBeLss3z7VSijTMJU65bWKA7mAKkdXWG
eMpCrPy2H899MkVrkVevNQRuTPK8rMPAevrlI/kPta//8NtkwoM5Dwo78yTAe+HuEAtm6n1DXaRt
EFNMcvqdf9Vtp5Z00KaFnXRz90YHK+kDIQjZzToDtBufOdB10w0Qn31ggn0SMM60DToHu1clq61X
FIzGMzFVcAxbAFNBqea7D4Oy7AWh+ehYFuOnpJlNICo86g1pXeBJm9CwHv/8G+RTf/858m6xBVBx
KhsmH+bbz3GAL5QYw9BcdBCCq8JoegS9yTL1Qu1Y2xawf0JYK0sD5mT2l5CCzcoLSnftJ4x8OUir
PCe4gbfUPDaOxYAdlFFsh5yTgmH3waW+3ajOjxyXOtMmHIbNfV7Zby+1q61EtqpsL1ReGJI0dUb1
Sl0sB6YMdpoG54zlbJyc/NzPR1UG1fKNOVEAsCcLcm84gEEcX4ioGplw7z+4uLfn7/niLNTMzAzN
BBD2tHzzfq24pUOboaGXcEBBTp6sFBucNtrpKXbuaekFe7dJOP0pQZWSBw1k9CRWMUJATyA6sl6g
Jcd3Bs40Jw6sYxEMmw+u7/ebZ5HdY4xp7jbpNHvfXp8+auMg8GVfbDbfNP28T53L2T+3bJA2pXOP
MBeaclqLkxba5Qo5Inyl3E6o8Dr4RpP8pojElj1xcgLuUX5wBnkXFvt5+xx2LNQwaKCwgL29vFYX
XZHDsL+4aWXu8S5YG7egLxy1PtsLRAB9a8g9xXM2401xtV3Oygs1gvuj4mIt2qoEC1t5EezPYMRe
9uqFrjGfK/AmBtb4QUn89y8NS6s/F6Vt2/bJk7+9WpfxGYdCvXVpEk8/JmWEUzfLsUeL5GFyvkxK
DIdBTwnwF5nzQRHNnYtI/670/LhVbEgtl5Kz0HVKPm9/8SKxTM2mvHbxBwQ4tt6TqKvybR0wne0m
iYbugRlta8qczxGbjEXtg9quDdikKGGsG99vqn3plpQxx73exEcr8qdt6+hqaQmEzpnlQzAD5R8H
zhPO6wLckHgcHFr5fgcbwKXAtOxgd+ZRJx+85hX7H/Q8Rb0jrLJDV1Rwq+lhh5p7M6UesN7BQVjY
R/WjTK3XLGuYSG/Gc+rIce+X2hcCKPm1w+1Gb0S75ykNF1B/ltzQ11S5r9FI+rNpkMN12SXrxmBG
qvjsZHQTyr1Z70RjwqtKrY0OQCeURsQ4ACO5WVWlwDRNsdFJ5680lxa7tHIoPLK/m+ooIJBgTHeZ
YpIE5ttH37ffHhEO+r7HWD/qWl+3fnyKv1SNu5qHsfRa9xJmGdDvYgKM23hqCf+AAnv/pNslZeuy
vsSZcehJaOyDzFp6SZ6g7C7uinbI9+xTa6DN1ybroos++MtQWPlHF/rbi5z9AEVZmmWsrYA13tUs
DVfrLb787kXHmbZuE5STerou3W3yGc6EvuoKyP8GqndZSEIW1vBR/cF4e7zhgQbuoXNS4ho4hM2n
pTdLJ3xEXY88Pbj0HbPSPVIIqNJACQ2/dRe2a6/dphVoCBM287YCj96pYPXB8vjb8j1fAy0mSqjC
sgg/vL2GgqXT1Fqp8YZDU0nplIGeoNhFTUO/IR38xZgxIp1gfYM5TGSh7xn1yHNzFeqmD7AxKFaG
h31UkL5xOiYoZB3t/3yN79zSP+8To4lzAYlDAa+at9cY8JKVowqcS5UwJzC2lAYLbe2NDPOTmBr2
NUyEJaSxRT2D+7qa2QxL4HzPDO3Ez4fuOE+LReyI/AQdOlmEk1HcM2DVLSnXa4dA24Ie1G45Itmb
DngtgSJY7dRvvyZ6I84uGbtVNkZU0lJ0MZOeFF/yurzYvlwKBWoVfrF5SF81vTLWNp2RRehh5ewi
415DP1H6n0vEPreqDZfFqHvLqWIuO0BUsy0yeRuCZdqGmQHdjMDisfaZRgS+P91WHVPsf1c2/ud6
+fxMvVlEfYPKCltoDtbu700m3bc1fVKBf4lF+xXlM3NvfY0SVKL8TUI0Fw5YiSCmkJwkLY991EV8
SyNEa6GmH7GkbuMq9Bgv0z54tbwj3cyfskkxApATYB1mMGemzq8bCQC5wlU4XK7tyJ7arvPyocZ5
JfuS3kWvFdsg9VaJgmRQEQOeDaPp0Yn8FMuz+73JRLjJtAQiHKfWRQlpauPizL2JxvhJJwZ1F4ny
GCvzOSH0hSTDIr4W0YQ0QkWqL4mLvZZWOK3hp1abOqdEbIE6xowyPTtihIZV+N05g9a7UI6BGsGp
6ELH4S5rEwWpAYGarDp/5Wg4z0BDHjmai8JMvpkRNu0q06MbjtPdqnK0bDPSir/zyg5auu/e84ba
W1YPW1j3kgeR3lZ6np3izBEnwBuLUgTIE6VnLlsSc3uvROiIqUOe4/bCqFh9Zprxlg6mfcAEcImI
ZG2TtOmOvSsvGokxoAc9qrKodaZzyZpaz2iZosnsZRsDNpg+7BsyEfLbM8YRjPMZzUMQAb+VbZih
YvpKF/5FZfI1LSJ7FRnoxrgtZ7CgvBRMBpqUKaGZOgwbjZr2BKK4WHdsL9ap+YNbWvMZEWbLUxWc
fdJoBQM2S21EXNFUVGusBvALWPxPqW/GnMLoUCBoN644htmezx+A7D02J6HFQKftBZtEdf1qGlV3
MK1k2wdSXYKs2CiElitSjUQtW8vdMuPdgN2E7R5qyRbBWgHMj1SOj243DudR80G+2BM21KBGtGy4
9yIGk6rZZbJvm8PoWF+kHjpbXStQszdnN6jxnvRQU1sSkpiTh9Gkjpvtqx7DmA+AZQWPGkRiA73W
Y2imzocDbIiXLsoZHoYzI9JvMjMRBLkWvfWwW2SF2EUVk3DwvRFMks5aRWmSb7yeuEQfu/oDb18i
wJH2NNg5ZfSE7YAgo7BKQ0GErccbKH3zZEAguK+TsjvEk/Xy40cx6jXQQBVWKZiUR7zlDZ0g3z8z
iv+Z6pl2w0yjnMtlWGAnfHLw44ZsGw9DD/O72ocCwpqBCmE7hrR5al1VADjGSw7uD/Mq/Ot5nHai
57A0tNuIGYklQbadVvtggxWLdlXNuCd+pBfeqmoZfAEfiDQCdWKru/R0jK2uXkbHa4/6MLBdCtpy
YRceNhzwtn1J1asr2KwnA5630E4xcEx70ekmIvH0LnFS2lxSypXtdwOOHJKIHbDKeS+WjdZ57Mt4
N7gtHuAYH9Aw3OrK4ImtEUI5MLg5eC8KOnt4CluYG7Rzl36V+8BF0lVVpM3BsmHkRppayToEcelh
qTX7bwhI5KMXACyVQffkuIFzmjD/7DHyzonC6tsPAqUNV2AbxSBw4yLxb3/8xaj4mTOQpW3TxDdR
XmnHnDnIkhdXl4zAKs3Clt+nsTlHGzNEI1S2cUWotZLotG8jYOhreJ3BjnjlaA4dc8/8BcNZbQbG
QyWD8NbzmcqM/mq9AHBy1AwgY/V9oWf1zijS7BTOg8qtazxpcWw85kx8b9IMNDSKMRIQ1FT9mCBF
F6a3jtXzvPVwbMs6Af5E7DNMX0vsSUewkCZ3dLbA0X46xQn5j9j2XhIekvvQFcRNvZd0AHQ9/w27
vUd0huEeFZlOgNPTdgBbnvMQD4mhPGZHaZkoPzWPop/oOsJDL7ckLdUy6Hv3PjMBdIIeH3aVshro
3cpZOoGv3YHNrRd2W8cHwSjXCm+A2HSGoAYBHWlrZaW6LWuQOPQ5DbabeLiDae7NDNZeknAOBzM+
N3aYnO0QuErVJ+mirDH51WNUHogy1lcMSzywkZtzn9dKuO0pHStxEsWXyEvcg5lU7jrpW4HsLAdI
1OI3HhybnjBqVqI71rFyBPgjK2Z1gyu7LiF/b7BZ4Uix6PGHEjx8kMillHqBpK0sT9pkxffgYapF
ikZmPQgcfCWewpvadh78rvQeaHq7D5NSz0XYWNuqbvtFrX0nZRxxponK49h7wRL7SQrc3W0Of963
Wb8fBajEWQJeJjtL/bfUQyirmmsX2oXKbw1XYhcUzQn1cL1BObgeRgvvccZCgS3sdfIic+V7bJFS
vvdhBserRNduV9kapWqw4PSeraqkfO7d6MFQ2tfOT9d2a35KAs3YMJa4pZsPZIEO/06m7AdrPbbX
Rm+/DjaspMQAM52X3cYMkvxeVkM0C1wSwpAgtQaP4vixM8zmg2bW76d7nztAq4QRVDgqvzWzEr02
zZK19+qM0TpPba6qI6rO7PbSw3RdFnxflV9Q4Ca9tUx131n3xKbgk/FDyCiMpVPhnsjhOx4iBfW5
4xOFnF/fDg2u6X/+ec2FCEZZqWsCi5nPCr8c3YbIEnbSuuG1qDvjjDPJPfgNpUdBRIUYjzF8hgW/
i/sKwbkkr5oF7ZH5GrAFJBwouo8grCLGeQKFaCsbvtR54e0iZ2ggkTG2kb2M+OB2cJL2ZH/KbSYx
HtZ1m4P7o6ENJdQABphZ91NYM8GthYtRhOWjRj/Gx3S9ZnuI1q+x9YfE0p4nMRy1AonUSEr5gyiW
+/vJzKbwSZXZFo5FkfBdnQNLZQaHoI/hlVubvpMvba4NdxzORRwOp7A1xCmQn8ohbR7RBSfrMUF4
7RVBs6uj+CnNg/yiym+qEvDyEQPuJius7twSHBM2h2Pl+rfSydydFxYuqQcnOYTCzTZq8la1Tjqg
q6a/KDnIZVF6OYLtplo5opT7rspPkdu4NxWVU14UcYBOwZoJ+uxUZ46xVTVPFfn5LfzYM7VPrD5d
jU5spWqRfJrkJJGC43KkYAeCoDEfhz5lVwIGdhkZ2rjxUWRfgcr9VSoiaD1eqvvU306Q174HLLyM
v9T0c0rVukugzLeFAc08kpihdD/9DsuF2oKwOurbzQfFH0P/Dx8JRXxgnURcCWR67+p4WStNE7J7
ea0T016iW145OMTWpjboN3Vj7tmz4wSsJHkjiXQ97ZxvRWP0p6SI+5OhVor30EOVjJyzPDL5mWgw
/7i1ODpZRYDEFhtZuZwlu2iv4sR6hPFNUKpw7vq0UbS8+brC4hhu7Cq+DbI7FUfWPomb8th7/kPQ
t8l96JufbAPYnGeXz07d/fylA1/EACDbl9pnbIgSudWM9UNajcm2YV4MdxneAV5TnFIzK11pWuCs
WL9aBtZBsWMqOlagMcBlZN6uLHW5j/OK9CcHABbv9Oj2+d7Ru/pe4R9A9zwcQCEy98mKePxxvBjr
Kjqk88lotMnKmk1y0k0Edno7PTiloYAhsHE0E8RZhOz6G2c6GIU33PXmi93dhVk6fh6dZlgqr2k2
kW6FNzKX1y4O1ZYj24hewFl3zNccq7a5YTecH7Oi+uRJLjye9HLtN3aMddwyCKCP67z5SzBjecRU
pX9U0AEw9f5sS/6ZwKJFltn9vdQbOXi5Gr2WV924Jp1v3ZXKl3tXR7btpozjsYdgrMqub7TgUWWG
vs3KflhiYVswd1LcuXlVX20MmFVufEnazqL1MB7gtstzWsTWMVRyl6WifhyCYQGIvflkYMS+SaXX
L5qQRqLs7ZBsTZaurbHC85hpxS7runBBcWRaJUmurfpxuumKsH7w+ll0SquH4YgjsUrmlMFjcBoY
NrY94iNIi13Ye82BwTt3Lf32SDsmv+qRtTZC46zFnnXBjiA2rLwlEVyALKGzw5tX4Qe71TRDfI4i
D/O6AFEeBpywCqRV+fQc4YK9C7R+74S9sc7JiFxjLV1a3XSUY+/c4TSxHmXo7+ZQml/rzx3BIVn5
X4sOl4anSWvLBGXfpDrHiKE8JNlgHruUJ8oIu5eExDC+EhrFnNeuMirHl8Jvdl6b7vrUHI7O/IiZ
eaVAv3QxzJso3WeKvomLFZODxZheZYp3Pe1YbUKHDlkLIL/3os9YYR6a2kEr4iYxRzaI74l2tWND
bcKicZcia/wTJooOO2oabuIfzo22lsuwxRiUD5euHLOTSV9xVWnydjBAzk4pfBQ7gKeK9e8UinRg
/mn0lhwd56Z4r92kBrtIldmCbLAybzuX7KUnrXRZTs2nuKtRCgt3WGeFMe5QYLT7zkAqGhlp/2AX
fDMTDdWf6DGp3HsU85Ev969+9L1ydQSGDMBsBEB9iO8jocHQxJOJnmn5o82H96bFuPx1on+1503p
3KiGrXXrzNyxKHKOBUa4dV0S5knx3CzSQvpAVTQG0pKkv5eCHjoDZxvNMRaBMZ6KwWQdEIm6Rfz0
pLwiu23zZDMFRnGVcQ90Pzefy9Ypb/S5rUeVmSzYmDi3TaemfRJRzxrZWueJ/Gr16TnSkDwYcXCo
Q934ICj1o5L/tkhFM8TwqCLPIXj9fe4j5DMYkdjU14mZnaNhh/ElGUfm64Cqb227+tIKUyOo0ZJZ
E6+9K4xPqsC9wrJnP3NcaI9+H+vnQW9WFY5Z4Dim9QljU7G1SfmJrjMxjjJCaFVTvoYUzwo2L6hN
6zkbin39wg70NSey6WzhDruPl7ZQ1zGxi1M2RfLEEb9cFLxnH+nY1seA+MOhQ7m7Mjpy+F7YD3NX
9HFC5Hfr6A4qXtsPOTvHvInbfGmPqVi2Q9odc4qAyzgPk+0U09SrnGHcTs2gLRpCvBsRn2x2pypG
IFLFfK1CjAdUOIJL2wynwYX/yLabFkObvnJiSvc6FfdTodf2plJEQoJRsw5ObI8LQb963/diPOE1
eqhZHe5pbK69FiVFOtTmfYUMk3kya1p38xtH08fLn/eWP+rI7z9SNlIkAOeDAHG7t3tLBAtjTtxH
XcEWbHW+i8egxVCaxvGl6P3okbbgV6cXG0StBHfJn2zyyTeursnfCEnguZ5PKoqDfVebR7etnY1l
3ngJXpyOSgKFED6OP1/zu5nnuSJJWm+m7NPfBEeov7vmEJyY65Ruc/Wqct7yyu8yLOMrFMy4/i5H
h2dHVyDd/AYNipA9FnAkgrExfBlNaRxk0jPP75sfDIf8GI57dyt5u5F2FlyWcH7slH7ZppehzAxo
Pf1VUQ7nNL3NlN6vQy8ptr0WJftcjVvk5vVJRRM1qto5+kif2aMfC2/qtqZW3+qkpk85DI5QjPuu
qeolgyYe8lnTOlEgDOk+1P2D0Rwtqcpj1VgmxxTA265ooyPFUVL9oRMtksH3KQitg8HF/lQf6UYp
RkrlTR+X2QU80xZjC2SoSt0VHUb6hjIDwrwvYSTvgZhFJyd39WVC4n6NbSXY9eGec+qB89S49FK8
BVIw/zA10MlDFMgt9dtlEOnZmpLPFNXazeQzLpyn5WmoB3vZeQFFkYiAPNDRgikDK78r+J6QoDe/
t1E8oh0JzkFrmWf+abRVrbjt2U7cmd4sm9ZpXUds+pcBdcubKkesFZmtsQvG9rueBubRmTzm2xSM
9KJkDqdgmo40dund+3Lyjp0bQRZjl+6leIrzVAyfuDlO237KBq/B7hR80Dt+N1UAEd505skbx3GJ
GHManM/fvzwILQcfPcJUfXWUwwG52Iz8ru6sxHm0Rq9eUVEqiQXEyFBnn3ncxTsXW9k1S+K9Cu18
TWBh9lQE9meni3gHwj+rjLOjXqFhtTeupehCed1j7xnNNeoplwUKu21AmYMvm7F0embUJanQW16c
H0Bw3g3y/Py9MS9G5IHxJ/rj77oBkoZnq+fTcB3SsFg3ZrrNdRJuY/FXwzH1KaYa2rvlsuu1Ux1G
OFpi/6YSOTmIEXpwrSJ7M3T2JcZtuI4bcu0c9y6+lT7ooscKlLC98fwPCh4/sg6/fjPnQQSfiAaf
CGid3wrfImQVc7VKv9Z1tVEOT7G0vU+I0s5U0xQr/Qi9fJIjht9lN7gh3Ym5ppzr9yEj4nbmsAhL
ydkqM9VKVED3XEC6mmroVKkiWOs2w8l9BDUusuSpn/hR6BvD2rmmKXbSPnDUB+eud3aXH58DO1Ca
RmAV5xD7u5MwTbAxNiZvuhqt7UII1r5XmBSAsq0TKxHHNOovpGL0RV9hv9ERvyx1p96nehevih4l
WDOiGTf7XTuYWKd8d1q0Wqtt26p+GcLhjg+e4qkpOpLIhWKims8tGKMXRjZOadN0q0blXxhvqNhN
oxkfbHB+hYO5OGqfq/GjZui8oL/7/IDOMiNJTITB5Pc59VzGpZdlFmPJugFi0SnORp7urKziazKe
8sH+zhg6vkwaHxu+0w071PipGXP06danRo+ZaTIuvnGM3NjcmcZHWZbfykk8Xz7jTXzpecJm587b
L7xF/7/ElGRcPe+iTJtUv+qedZquGAW/eRZWMh3wf1t0Xzp6el5Wrtjz11W6ITr9rfQdaLX1t6RR
1iqWCVvmOFpl2pR/0Mn77V3vmGL+6rI+MfXJQ/O+p6xiHzhDql8RZX83ag6pEq+3RxQ1VwWGALJu
ZF7MZaPT1EaRjpDYI/NfFZx55TdcKS9jiRmX49E6tMlkJEzu9GWxsp7TURi7D97y72L58yPOi3TO
QLvOz+G7t3fVddAxFKVlXscJNYCd2sYRbe85HGOE0oErF43lEehT7ioZg3o/6VN+HGCTr6Gqj8vC
c+UBv1GyAjwaLKratk9aCRUxsaPhlWQJR7ylnrocQokp7mMDdy7qtnBnvcAGUCvLTMRORkG7DSNF
UqPKUJWHIaGTBq2e8ItsN5hudkaUyX6+oLMVqO6GOsZGC2L1WW9xIVlfk8DlLdcWZ9nxcgamuQHA
X74iCmIJoqxvaM6WNgutSOOYhnRIm0mla63yl3lVLj1MyX2YfpbCfhzatlwZIe9tTXgN31uGuiIM
sKNZ3w0kmcgBMEbp2ZcUNXOJCXHhTe14Q5tLc249ZZGDQ/e0QDl1NAPxOrBzEjYNvB5IObrC4GXA
7raiSb+gI4tQI0pwZhDeZhtOqruKixUiyE6j0mSgv2xilM6adpExvHLc2dV+8Pv7KnXvywFrZA/r
Cgorik6tkTZdpXovhzafpdgR0xM1fnL/VbhpcM7Rqy9avzMPwm1iPibssIO0vxZ2iNGXD6em33sq
4i/KCFdaFPYnV3np+r/IO5PluJF0S79L71EGOOZFbzDFxAgyOEsbGCmJmEfH/PT3C2X3tUqZ3Sqr
ZVvvykrKTDICcP+Hc77jmBmG0Kl+/n3PZ2YqnltooMjN+cTY0V0qZEjh4ohuV9vts7b2ySM5eCOD
vrkhOemWWIp/qXSaUxITy4w9kIlEQWpZXxv9tVuQIRUb7q6hJF/zVsMuOgnhbZ1Q/MAS+jclA/Xh
n0fczSGrUy5wiFA+uH/cq4JIWUWrzeKFAdmvWKr6+bc4qtCOCQHefjERI9P1pc6Bzrq907odBX23
s/SqCpzJEA+kVO6TRd83a5V/3f5HSo6oAKT5UGxxEi2WxYde5KWfpw5zl8VWToZWkiK+oLIcLCVI
xWNOervselrRlruknJdxJ2EUII5tc2JxdYFdTQvaZC7uKCLf2mIQZ5bDP7kJeZpsNFrEeb4u5kic
cf6tmoX9YNY9VlHRHGool6nWKW9L77y4KcOJlc8D6gn/st//RtTmeOxNTMCk9hbjbTq7mvfaikap
btTCx1KbXFioV57pqlNgJHYSVE7i3lcqTplGu8S3dER9vX3/DsR/qzsW5KYQHE3Q09K9NuJTVkK8
bNSPJoFrp6wbvxeTbXEg68thTBveY3LKwt8hgInMEk/Ly3jXrpPf2bW89M2joTj1E7OCNow31zpk
eT//0BAER1rTn0inXy+yQrtGz3Kd8VRF0+bqEebVaw8R6mhaJoKFecn/zVH52xH1t/vxZuTiekcy
hJqSe/LvJyWpWrNtjlP3Eivj6hf4qXd6pdjsBlIZEPz2Ndd57E1Z2UUzf+iN0xif5nk6xhlTLrP5
Zo8lBiRJlqtEb1KxhnnqimZH5unj79pzqKXgObKPC+eZoEd9sybypglA3KXL9mERHH9i+/jQCMis
BH4uj93knnPpHscmkZc4W43H3J3xcgqd7pxSxdvQDl3R8zq+IcVjVTl45SDR3HUYn6+ZaPRrcajH
NDlXW4ZVExjBeebO8EkGLaNR6RA3gshJJ329Y1nL9n4i8iBttTjAWqmxfVjab5jFugvfxg4H/PAD
oZCash9MGjm8il6JiPWdARfF16pwSUKcNoXNalr7SMBVf6iMAW7teILMmv+chuwXOzNlP+RAbAaC
ea5KS4o4F/sA4mggka1KgX3FhfHvbu0/lUGUrvzKlgP8HaGs+SfhC8iMg4fXbl5iLCqpm6+Ep+3r
vCQsRYVzO5d9FKcjcdOyJ29FkbjrdTiOI1FJ6fY6JwEvxWk2xvaokjCVqHZCZ5yg+avtfY68em+5
aCuNdvQqbSSjsPt31dufshNeR9cUXOTY7G6a5D/aIavfZmUds+mlryvXH61xOS9leaig3AXGUviu
K4H8yJKwWkNgg6QcKpBD7aehDmw5a6SXmF//urj4zbX82xsDWQOrAEsbGjSDZv/vbwwhhaY9MZV/
UUuuCTiGD0brsgrr9XerVdOD3s1qoCz1Q4wi5wR9Hy5RbTF15v69zYJTvRh+5dm3JN03hsUDW8eS
Ff9Mww9ygUm3+1EaS34i+0W7cOwTvWHKNFzU9HbjIhfssg5Uq2rU0TQqcciRRYSRQyqO1BhaodRd
NLt7+P1b/0fGl/+X/Cq3c+x/9qucP9ZmGH79za9y+yf+8qsY5j90xMictDdHHBo2vuG//Cr8iYor
3UBciVzatkyu2v/mroh/WNrNX4ddnp0FL95/e+h+e1kAL/Ag2xoE/FuV/x9wV/58AoUOSdbSWImg
276pTf+48JG5Nl2TWljBGxGZ3ZtZF4vPtv/AimY/TDAYIJY/TnP5mhtsQmITMXxHKlU1M+T5NldZ
5XkC+juRwyP5MDAw2YrsVsbiAlAGu/9jSrKyR1xG6tUvjNLIHSiqr3TNryhemWDmp8xpr0AXUBz+
+Kcv4uGv9+ifCS1/mKtxJQpYGXyG+FMM5h9/clKGuNScPMarh71/P6kPKuATQ2VJmuXXuNajhC6D
zQse9zph2Q/zIdmeUkjxzIyORp+/KLO9XzClVWnJYFm7u63O4gdtEYHjYPov8l1vPjHCsxXoEWVE
VkCkI1TQ1fJeb+WDHJvjOrBRsCWd+1fGJu1f/4Z/SCj++gXRaboIlPFH/mZ0/NOIp+uVJNncDasj
6U25yB7S1T6gLTmvunusM2PXls3DQkn9bwrFP1vN3/9hE/UGKlFiQNQ/e7h4wvYjl9b1NP21Sfqd
NtSnXnKbL5hipteNUzQzGPY1a+RsjDZqEuIqLlElvSVxc130RG5qxB5cZtaORff0rz+X33OHfzpY
//r5HPbAEFP4Cf9cESyunSZbMTA9scfQlMt7VxNkreKFTM+MOhmPs761lou6VBViuIhdw9mWxU7t
f4pJ261TEjbLcMzH91JP9tla7ka4+WQAvhdD924m2ZXfCjwdeWwqCqoh8XKYhbnh2a3+3K3uRVS+
u3GRae3wTYzk267jcuwIXNSm/CRzyGySWrcqfZA8x0nYtIxzaN9t9hKpl6bVH1mAlJg00wii04fI
qre+qu5z09lpRCIPVckuB1mdVd6r2bd//eEhFf97F/D70+OGZLdicyhwLPz9WlJxjm51MbOp27qL
OdhXO+W9T+2jUoxnoTWnwfgcVcRJU/aCC/dHnsbf3dV4T+bpnsmI3oBrVNMXU41MkBKbapN0DHiv
EJ8DN5Vgh9qzxmZZHPWW8b2Q2i67zSPIjGo3SAvErrAZTti2MB7ymEGfjCUjnmoKBytlextUuuKP
EhRMj9oA6nZqTR95kb5MGmYTLvEF23s1SxLC3CDJXUIWyu3ZavJDjQigVJVvxG1gifh0Z4D6mn0m
lfA8d02oKmYk8/YCw+Yoreyp4FGNB2Vn3qmJvbfU9s416qtapocq+aYkmW9KcQFO8AD4wnvUGuun
2VsIc7ZgaUk8IRCDfXQwxKhl5vHQIdFyAfm5pT+qNMNqs3MK5DP5dLAG55hb2ucwk1uIiKtcl71N
ZKJQlV0rz/M83mcSYWefRd273U8nCZO/ydPzpMkdDqWzRDTJwM2HWhUMeIedmD1UxkgfLs6QGKGx
NVGUu1mQYNeD3HhEcustasdwpfGrzCXAojo52XqfC8SY5XZMkJe4g3b4tc3tWc/7S2agi02FZwzF
6iECPbNj/qDZ/3A9nAnnwc6uSiruFlG9jbpzAiepSmf00qY5It7zlVm7g+ZzKhcl1GkMpnoOUe0d
keWFJXJqJW7uszl56Xo0/CUoDojwaUE2YcfYP2HQo0e/qrF5YBvAxN8+mPP2mlvJVz3a+7h8NFoz
8rTZeRZT8xCb/VO+sF3Y2ifbYnmAIdyetpJhtnqNGRsUsgGimP+0JwJMOH9sxGIE9j4PlvHWay9J
a1wrABtYlnfFkv60RrY4KyRCnY25XaHPdGo84PZz15kXwP6ePS137Vb8VOzufVvicBPO83o7dVku
2Jt9mOTbaFgXIx7PplZ/l6J9oD++g75yIbWtaBCgvbehpvGMIPkQOopi80Sjknv5YCzoWO3I7vhC
NSXsu+bJAtTTbzsiKy45pEoEx3ea8tKSL4OV5tnos88hrp+6zYns3twV9fpaSjSyfLyRMer7uIGS
oiyBRA+bbioTSoO84epTYU6LqZUXsXsq9DJMxvRTGN21SpW9KOLnxc0+81j1ap1MxyH/RK1y6USN
vDD+SBAGtdZ41nFymqt27TsMH64pLyByotHq9xPuEBI6pN+W6a5ymqfe0S9zEh83q3iZPrCxSa/G
S18jg1xc4sAZeChrd1HLxNvcL6vrflWieerq+bVWNgbK5H74FfcqwbK8t8+tUjzOJ6tQPsmr9pSe
INmlvBvL+SxTG8hy9yQr47X/hTSEvM9eoAc+YVQw3OHNydxrkQ9Blg4l0RbetAEhRaXy3mTpzxRd
kVfHxQtE01uOPSpFG1GP6Twneva1dGhyGvwISWzvVaPBNjWDX9VONLnfCVi/sxrzwmJXFuahr5sn
fSRvOhHqa7HGz5UrdmrZ7hq7RSI+OoFtECHb3koJgzor30TmTUL9coq+iFJZf8Y93FHKlmyjaI+t
lViF0jnZjjt5ducoMHbrxI/1gBVE7U22Qf4rfbC6oWNIiT1wyqeexOncXWEhCOMqyFZtRP5FNx+p
rfW8SIGy2/xU5HRAjXFQkE0gxtG9vFCOaglpAwsv8ih8LRlgrPxVt8zd6Mz7poaL2cwwgB/RgoHq
3FACFTc9s69jhCmNN2nnd8vWn5dWYVFaBgTFHSGSMAsYXg2t2pvJhP85e4PUdD+NdEAG8oLCuCni
nbe1jr8Mhq2D3V17bMMS/FV+XrTmsU26UDDG84hUzUrKVYVBTfOMPixUrP6k6FPurZqJTiq79HoR
bpsbVpOIVDO/6RQ5xtZdliKSzSaWKt9ame6XgXdMqEd3Xn2cCo+ZOSHPY9JrllcxuagN+Gi10e+k
xnoyPaNh3k9xccgEpAN3Z7ko/dttp8TLsyitB3gsx4F74F/f0H+goP8qbGkcbjpMUhr0P9VuVZvP
eV1OhN4yIojlqzM7QTzd14ydtn4LxNJ6K0lwI55BdUJMOoTzcDXUzxlJjERYmtDP0PL8Ry3d/48s
g5st/H9uDb1f5Uc/yn9uDW//wF+doS7+QZAefm22s/SFyFn+b2co9H9oaKL5vwn5wIF4a2v+T2do
WvwRjAPEtQzZaNhp12QzDun//l8mUeXspGAaInHTjNv07T/oC2+95N+KQCQEtgl+lz4TXAuS3z/N
vJ27zWnGfydoPFVUS9iUT2lb2WeEGfeOzThWR8+2ZxVS+olSXwEP/9gyasbZ3hofM8VpEK22WyZ3
oP1ClFHeci2y9Hus97pXIfuNWs43Z3lSesc+mWQYO47yNMTDQ7laJB65j+CBJ86zNfYq7tJ4ywCK
ABC35G1uZyqfo36betWfYtSOC8FKNSPx2w6fPGAY3r662E94BUTY4W8NcG8M5GXrt9RZAiINLLtK
rsa+JSqC8GogMOglPVuTb8LN06hkPhlr9mvjYE+YqwH8SFdjGsbSiBAbul5CXptLdZhMIfK8n911
M9KeyW9z6ATrvcbMd7ozxztyt+Y81EjgltVITrs1/AQ+9wLz62GuP2dr1DxDD3WNcRPiaxmmcxNq
qhl7qa5Bw3SP+gxGXU5L7o8zq4VRIhOuysAVC46SLcqn6nWwrCxiuUKFZYcDuookRcO6cImTTbEd
paq1oZHjWmo00ti3H/C/vNx1fsGOUoKpk4afqj3JK9oAoy2Lk8PcNm+3b6QsOXprGxPHgvoBqSZ6
LrZYiT1/N5wTflGgl9NrrW1f71C1EbAmAyXShAO9IuZ4/tIWs/KXsWeSLx96x2LFIx7mdID921Vx
6Co9aqnQHuJu16VUDDXyNNm1y+m1msjOrTWAEqtdBpDLn7el59j1xlYMgT2aBLbPcOlsa36LrfZx
aWL2qvmtv0ci58jlmR3iPs+swVv4i16t6M9Lj2lbl3csZkJ1ND/S+KY377tjtqKCGymrXWee/HbB
xmnnyoO+8F2wcc0QwSbIJP3Zjc0jGAhsVpVzjmP5kGzphYgld7fcN1ttUnhkWbBkvbhVW84OqfCP
NoasoGJpI5fsU3GS+2pV12CcTftuaKpPpCKlZ6YPNXYuzGv2EiTd3Aa1OSXB0qdhTKF5tzBE8YU2
7Hjljp1N5zFWjevHbkq0GwARCY2WGUzhAFF8xaCrhmnGe1em5jc9dt7ZO0mMmXikNpK/HK390FRI
133+A2LmuuY/lz6ZkKElL70DlRxN9LOW0jw7GY3WtDl3GchOz7FiGHiz6YbpZCw+oT2Y88Ys0szy
9jht41WmxIGW8BMFdjO/XV81kzFRn1GLb+ylvXTepQZvfSniLZSNKhBnoYec1exHZw5pZCLh8aYC
Q5ayWj/WqXBOhCrh5fm+2plxN43zghEPWpk2iQsOngweueJGzaoG6tzp9wDQmrzFryO01a9SnQxt
agYjjQYrax76fm0w4M5sUYkE14dFu7s5fZlsy9Bsc1BNZdkAF0pXn0XS1UCzAMOk8FKlyaNu1Z9V
i2xipU7NMLGcJ9WfYdPdj+TyZUVH9p0S4jiqQ1D2hUzi+3rV7pacGlmgoUdX/IajQg0nyShfWZNT
4yjeipjw2aqdl3XoqsBozE+cvebRQfCkGwpCbzG/t25tndQtNulsdRmwUoesmM7KadBHZ88DiyY9
H+662V2Oa64F5lCtQaEbfdCO8CFVV4qAeQWtu3Jt3bYBZaRV9y4KlFSgLBQkpzs5+MC64Ady7YWV
w/Zldtp2aLUlqKw6DVhEjFE3n9keoYVuupxeHMG0kkKaSlvR+e1YQFnl0cWw8mquykeStJjhEHJL
UiEsZx7v4ilvPdANft1v4x5sTahiB4zImmt9iu9dpvXPiDskwIsdMNC7Zrya8dJGfCE6cpgqj3/N
TET9qcQD15qIK0wX2omTxpHG36A4bC8Ce9WetN+TXE3g7Qvpk8hfcFS3+rvjIlDq8y3eRUg7klOS
o5bWtS7S+qPtcnLjNcVGgfTS2dIfPTW6py7b25z3HIBInJ2M9w0BWrMgbDMczEO0YAfdaGzPREPn
TTMeM71k3iX675gqJ79JsEsazoivYnlbO0MizlVbHhraf0iNi+hwzWguihiZlEw6+jd1bvkM3C7q
8oTOuc4XLiw1bJmxJZ2VnWJQJKWTEsJnKmzyRfu4lp+1M5Mjb5fzxRHa45wpx4qvVuUQ3pyKLIMK
5sVna+sJ8FimR6Q18jMoCoiyjrwb7Iz0LcZ9N8bWA/Xmz6wMJ31h/MtXbStjda5i90Nuk8BKF7sB
hjN29zlHgyHaewYH+EyAqiIQpQVwyVftdH0vm3n06TLwYHxOYsRnybsB6WE94cso/GrHHle/alP9
XrIAjvLRPUm3JyLRvUUacAAZOHH9MZ/VMK6KsxC1vTPN5mG022Hf0ODI3MGMomicgOsaLtJcPkEj
5eXwWbg9/JilNGh7q6dKk80upxHq4i3h6qU56Zlrk3ApN5QVCZjJvj003xUegNOswW/Tybno4g6M
qVD3S0OLhSjgasRJ9TC6cme7pbZL4I0GtGo/ZsT7rLqcX3AdY18rx6PetoLRxrjHR2bvepF+w+E7
BaJdrtxvi9fpQxLW48CDqY7kpUwFlbmj+phnyOK0cJLGnTxuGrewptt3UvICd9lNq4eyQZt/tTnp
p+OK5nTr9Mf59guZ+AV3SYLfGI4qw0BTO9e2Sdtnpe/5iNk0taKSK8Xr3C7ztDL92mLbc+by+yS0
uynjTrZrNwlbszm6yJzPlcXu0smdowFuyBMpAjJZVKhu9TJFixX/cJRqjcrRxkxf1xjU5iaJ6hTT
biJ+ct5962N4y7JqeqZ8EhizFQh7sAKUgfuuLl8bMNaHjnzbk41/QmtnZsB5Ouz0ht2AOuhaII3c
CMZEvqNjZWqUsZGopsoKlBrzsjMFJNF0h1RNwO6UxoNzw7oQ/BXzKeR6gIZD+N0y89dlW4ZtLUCt
NOBD3FFHal3y/OG/JSPmMk86cXZWZ/gmavVYaKo3NEVP67gdRgVOOut6nvMRHe/qa9bI5rkA3yVd
hNwUdtXtj0dDfC1FOR7cVd3j9Y8Uo14Ohn2bzwpziYa0I2hU7zBEK6k8aooroLRb1A0bqOxOtQLY
MKU+6WxW1udp6tcouUHs0DCs2bhy34uvStOZpWzdCtTmWi8ulHunSriOVVjKU/EBe4QM6VytoiTH
HJlZ7RTajJOxDPRMoGbiM6qZ5vfGvwPXdFja+xJz/z3FGUorHPQ+qaZbrRV3CxKCduvlnZuoYWdu
kPan/KzqTFSmMksfZovwkm4pgsxI5alpnMipivS4rWq5g39oh2NHeAychNFXx3Jiqg7ku1u5IKfh
h0TV5JVMNzIVbgHm+VuGicQkbt8GXkyX+autXwJLA9KzToetfV6555m47cVUF5FeUwwi5I3WrcOS
cbthysX46pQZD1Z9l/TWvQtF2pyKi4zbzxlYUlj2ARyLubC3kFf8oOhp7y22Cdu0svm63p38vGVx
vM9U2n0trXkAkiZwMw5WVHBligIOV3hQcugNfXxQUIN74/KxxQszi0zZb4I01trlFzBIICq77Xup
ZdNpeTaQmQawffGRjubVarWQ8Rx8s80ovCFbrzN4Gc/Kb2yB/Ngk5mOyDmskU9M4tiNUlyqbP/um
TX1dlHOkD7BYJxWtmwW2S61Z9mTEDTR2pQXxgJYXD9g7otaCUewgkBnbvtuYGdUL6cC0jPtFtntG
KQclA1IpVuBRc2q552JXT0kclLJdwhwLYg3K5kGTkmCFah1QYXXHCqnJcblZ7PEwrSTqUIdmDoUX
yIlzljBJlGUeDYsT6g6O3KZAjLpJJbur3OSgpHAZGePSN5XIxlD/ewRYlcGY1vcAJ0ATYfKxt972
NYG8q00grvdCJrvbDK8329WfwLwj98ZBSKigv03Z6hNmc9mcBfJx5/jQ6Uyvn4bxnCCpcOstWnW2
3CQp8XTY3XciogDKlX2M2IqlzKQIvxdt/1vWVtuk+k7OzWagVT9MezsuFXaofIbOPeL5Rn24OTHm
yHoNlKHVAsjbtZcQMJGZzVucFPjn4Ux621h85gRFrXCmOXaZmhUVtIKBNiyfuh3A7RemyXWUOLPO
uFIvPCx4ebA1dhfQjhUtJk/CoYW4JxMo2cVypfpztBPDxrDbuvmRsZUvzGFhXiU0n4Ez40nmlr2D
OXq20o+x16lJeByrGmr2YOJ0WYrUCAdneK4adTm42KJ67GnUX4FMNd4LQVxQ9WzSdAQGZLjAsNzL
sqTX1oKdkkrEuqDaL5kSTZnLoJ6e3tvW7jkvee/r6mguyZvomwwenmWHeDrDMkHXUql4SQuWn6oR
dJRPgSO2cTc4FLe6a9LFOtVeAw5gFTrIhip7cduUb1w24J/snwQs15SXUzBpK0uFsvhmTwMpzaxk
p/V9iBFGae15rdtIEcWd6agcnNuz4cavpCP38E+GR0d16e4UHp5JPyLsarl6mSbG9cUtTDZJcDFq
ltwywVDMK7izoKfKUSshFTWYZVkWtUVkTpTZxfiUOaaNZBYFxjpC1tKrPIlmh/4rqyBKgC3hWIJf
CMbK4S7MS/1Y4trmPbU1rGrKBjLMDlJnfY+dPg+EnKmvIXrIxAmBzQMzMhiVG9Ceh1f25IwjZn07
UjAemrGpkbCpJB9ohPU2rG1uvio0Pwtz6QWMon4wlmr0nJz8qqniStGWl3ZbdU9v4LUS+/xmOcUj
x877PN2ls6uyG5nebDoMfju2PepkHxun+sErRMOFzJRRQendCvr977+NNyVmtsGjmqkjIVSiYOCQ
Ne3Zmbj+Spt5qRwxrCmcZzTnteXnKNYOjG6rO0XOBIOBGd+T0kVjmLEkxg0cmBnuHDFjW2Nh7fqy
wetDQ5469uwtsTwzAvNybaqQaaFtiksD8WrWH6pG/tRw4HtVzhBIzu1+rvs0kkMt9kYxPXGw7MzJ
MHfZ2rKJ2MyrbIdiJ3vmUq5ShaCxmmfugunyS1TTpSBj/WFogqLMlbOJhLOesWxrY35S8ucpdqGw
NXAbcl0SRj/xayKQ2A25ca9atIPM202EhxORAKVxVd16h1QHFfpY/UQYN/palh2bXgSDoi9BOg9U
vRCwhqqDKSDrY+oOVxlPdUiA9hW4/4PrFE0oBj4BXBRenmpZyCYkCbuWQwy4UYa8N0HIjlYeBUGM
etZR9W9t4VZ7hcqNQXY5eqNwf7XWoPubhp9xWfIkXHti0NzpZ1a4zmVTtL1ZFLekt7OcuAHhQnyP
+xULo57clSMeVfhdECwyHp/8uaLDY71C87SmZ00DRmyKF6W2WVcX7ssmxW7cWMAsxUghRB09tlHB
yMa3Ns4UNbcRU4r8nMdLAOSU0KpEayJjXtnAnYZc43Bcy9Jvlfo5qbWvaeoitE2ecZP5zc2pp6ff
xukbb0cVorI8zvxBURkqoFRYQM2Gn1N+2GvMNKroAH8O1n1RnFpgM8WkWWGf268O8Lsebl6qQUVf
1ntaw4AdN9gROAWuhLIcY3xyyXooxUQ/YYSNOV31ODYiI2erVDgHIxWp3+ucR0bpMBkjAICQ0EaF
hgQMzmxY6WAmDhungD3ls1x7zJElD/rAw7n1SL3ru1U5bNUaHwzmdUs/BcA4IRR1WM2F0+wbnUY8
M17jqj0yvC/2diHf5MAmicq12yd1y3Y7wUdfuVhvckZgeQmjb0V4jeIWdQVtNPkTmP1BZtYFwxTn
SgObXgyDEYoxD31EgP2Dk2UNBCj7VI5VeT8r/bVsQXpZmnXe4hLtORX0yWJHr4p2O2k9bU/RRMl8
1rPK8TtsuRb0AW2lkORf1/vZZs5+xc90GheXR7madsPoquQA2rfAHohgW9Z/joXcMEBwKZW2+LDx
RDyZC5lI+bYFrF2MALnOhVgBPWx7YwlnGS/hkNcKsz19OlYrW2h4fx6iB9vfblxvBraJJ7VU4+gg
FnZR5w+7ix+mOldgX+mEGspq8CbIQlVBbWJL6wO7wHRXDidncYdAvLZkC/nSWu7nsePfYrLCTNep
CnJL0KasToy675Xx9nQWZvpeCR5RUyisTFDzakb1oN2QYjJ2fJPZdJQLPvzRyDmImZcUI+3tuln7
YpFJYFQ8EVORnB31PC5bc6pX95WJck/YMsO3slV8PtyUhZF2biwVtlreA+KGHKbbAIYqIhMxA10q
hF9htsVHPibrXuOn3MZEsNAFyUgGIa11PX9wIrtHd9322aSimUS7GOKGU4LS4LoS0qH9MOZTiYbW
yxPhRn2uxwFWSC7XXO77GFd2mQDWqZfNjvoMfJRl8pVahaRu5nG6tMot8IgZx8LbsVsc7aOZqruE
HyfgEXviH47JFkroMGZ80SVJc0hkCZHIen1nVcP2XZHVRe2rp47N7FmBwcfOP0UhgS1hy43HKYV3
4rqkUN1InYXp4q/tLOZJ3RgyOj7ZdisvplE9d8OLquK1UNGLN5OS7bMqg4agi31dxac1a+AMZjdw
j+t6RdsYXpvgX9yKj3UaZo+wIBFk3QqmjhuYoKEWVZKznTYtifiF5FkFUEGjShBGTtkSrvY4M3zt
/Ul32zNRJSYr/aOuaFjjFy1YdeaQVrwczWlLWZEKbjG6Nt9CaeZmseMpU/qKK47lRLMcSMscH+LG
oKMbTCI5mgeYQvBZJwPp8mAGJeI70WQjEUerifYCnompMyyThC76RJdeCXa4svk0xvmgMCvM6wUB
lVpvAVENfJ5qcmRn/BMe87NDT1zO+pdCsVPFG7QGQ3wXtlUF7RbYMevL/ta0Th3fftegeLLL6bj2
y6eydI85sBOEbgpFKcLEXW8oj+uA0WTotcy3mPlEUrzXNWSNdcHZV1tAcqqcUQiEfTIx8XaGon4W
teoeVB2t/UKJgVS/xnPupwsTtn4lajIbtnOp4XPL2EpXU+2ES/4s0MceHsyVMpg2CzRV9liSuzSV
gCUqfbpoNL1+29rvIHq+JNNbLBNlFzBM5xJjOmCsmTzoSaH7tQKAytzyHDfCwOiM7e5ea3GUbAaC
rWVT02NfW1nAAt8J6aLx1iOlbUr5spDK6c/0t32lQ6YeH7M4E5EozIvo4yww7BmjpLEat05Pjdqi
1CIh3vqluPbQOGK9tY5O2Xx39JlyrGXYyL23Rb1LYEsZZ3t92ODu58qdlZhMkOaO83kDXlb3O0q5
iaMPlKtpxUxUqS5Wp37EMuyZswDo4LIWaoGlccr9KgdwCsYxs1iQE3ubh1tK5Sb0G7yj2CgJTeed
IRQNINyQqnPsXTZjAjeI10KDtXM7fl0ZdMMKlqeAMzTqPwrkXgf+O0atFyywj33JgsNQORdoFOu9
SdLZHqLV90QrJ2ys7dGioOFOdH/k0i7JA8nOUzW0O4zYWG6AWbBL50kvsxmiIBqeOgOw57ZWGgrA
f5GiFdz/XZFGbc1FyFILhPKA7ShrD8nsdrwURGtqhfbqDj8xebo0vDFRQwkRppPjO2YZY6tIPjLE
dwvqk2xpvNtEzTbgCouCSUjuqdQy9ChehkRj+5lrP2TzaTvf5fqNeqnAdp28dQNwndxhClfLlvuz
52d3lWJXlG92kX30MSYcXf8vjs5ruVEkCsNPRBU53AohlG3JktMN5TCmydBknn4/7cVWbW3NeGck
6D7nj0vK3MoSO+kpIjB1eStjGIPE0DbSkr8tZbkrq/AUjLwxEaiOfa883m81t4N5UDrQWq3mr84r
TR1Ptm4Ng/BI/egNFPS67A9xd4idiTQ1+wu//k9tlZ+kAve+0+vv9mKkm3/dqD/18yxPqWfAXjwU
HpMibFCxod5KWX9oyTJevOy9LtGNKVoMJlTn01ZPynCOFWfvVEmQ4kcAb9e/F0OQy07bcVhIkvn0
7JOWI7lJRofFY/p1O4bmwjbGI1L/GjJUDmwHNd4R1AYo6kRxmpI66Gf9jSeOG0s6RADK9CP9AuZZ
0cVwiXXtB+iOz8H8nPv0Le6HlZfi7RLcedrEH2+ItL29xM5u4ROJqSI+cpz4FUvBS9+ITelg+deL
FHt6E+97KRrfi5UzADrcSxzf9Tw7zDhdIVDEXyPsMrTa3q8mPGTFOGhrgToodJruXyXbq5GZZ/yg
93TobFJ0ZrK7GyQgaCv3RlNcEfkQolHHf+DjN0ZjGjRKqBmXrpxiGbxt27sGd0B94u94URiQ171u
bIrSAaWOaTVWlWyDm1EeOhviC8Q3zszyJ4ZurB6m84lKLrxdoAiOC9b1NNQWAH5mB4ZCcAMj15bs
KIYIM/LNzgOUAFro1fHeebNzwjZQBmz9jHpqJU9DYgJHkP4TDEvD/ml95/kyQOYQlZBn0LhlwbHm
KdO1o+GiGglBsvOS9w6zEaSYmEEDiUpz81sJxorWx752urctH5CG/nC1K0ApBz4U6jjQNBMI1BxI
nQ/zcsam3KpYJEwvqFqusSmhJ8NsvnoPn12k09JoDqxm0s5z6ofVU+7cSodc/LbI5L5byqdMcdVd
JaoTfh8TBwK3ZKD1A4oVBOURmEgxcRB+ArYctaoIzU5D+DoGPTHxY/Jq8wn2j3bjstvkog4jUXyL
cV7Bye7EBEwIaTQh3iWTEQ+0Qzxz/lqAEjf6VfTGEc6AfOsr2fINZstC0Vd9U4AzYC7srJEAS0YW
fO7p7EBUvmbxd0sLocLA+7gJa5hYDZa+GMkfe4rKj9H+rBS8O2V2RsMRanH2MvGlDoa9XSTYMhfp
dhH6XkGQVxijr44ZjWipvkEum4KHA49qM91tGXT5il8kVtbZIcxjSJtnVP8zb9rCdWatuaM/Stf+
80oaJqkue/w3DW59BFZsK+Kckl2Xd+tebU5ias8O6eXk+aNTNBZYjH+dyg1IvrlLes04/BKQBtXa
wH4A00PhGLa6IqL90uJsVEhNYA65VcazXVphTZ+OasY/8/zXGOg247+2/MwBtFIPxUZchdXwng5H
dSb/R4DsxllMwYC6ywFldeWzrKJ3S8/XVG2uIKuByl414GnkFFhq9qgjxiGjE0dfKbURCBcVCe3i
DvANtW1+RnMqrREcpBGiR4rPCEFuHbgJNxDZj97v6yJohbvjeX2e5vh1dhNyNBMivdJzW7MeKkCR
IJJxoOp8pSw58s2EruzK99IjhQnypdHKnUoNllPPZOLA2DR/ffMoed/q+vA6C55xeq5SAmg1ew+l
tLFm/RU6jq4+lj4NnicWcjP0VJln2YZwn00Vqz7WzJvQszfNiunLY+8DbyHOR+PdrYHuo+dZvRhl
Ta0AfkijC+umX4E9rauW88UbLx1gj9l+0J1BxAT6LONpNhoWwOhgmHPIAMKJloMBahszPkc63x0L
gHZHNvxgdPYZhkl5mcsLuP2zUZ9pjgs8+Mq6OXiPFBgeYhIs9GpbGh/WiDW1fHfRdTrkBTlynStN
qDb4Be3rKBVfZRpx+PMpsQitegyW5GTY7nMGpcESsfIAHRV8FKpGp0APoIsbhAj0nZb9dMxevNMb
0yKrRa76AULYUV96DCE6KGG3HzSEedq7WlKBbgD8j8SuIaAuCWrQ0EoSoEpj0ipJ71AfQTKOZB6D
9BcqLr2/B1VA3Aee+naltsOdARgmkq/D8FtpbW2SntHUsmQ2fh6dxuqaDOKnZyHhN93GfqLcOjvQ
NHtAcyL0D416+Awmww0q7coSh1V4laFQEjXKG9FdaoPlsYhOhRmbSEdt41ZGyk1tMnmuS9dd44/m
jzXpp5pnpCemaNd2eb7O2rIOisaTu7wf5gsAGMVsVWfsSGA4pvaYnM2MUNUmHcJl+C6itW59RvHX
QjnMAyRYiObFBT6XRHjWCBLqUKXOtNbygy6ZJBqCiX0Qb/64+ElDxLtHJiYYBUuzglYzP5MJI1uh
YtUGavITLBBw/yqHe2eBsQj3ongxMPuC1sgmCq+OKgAOjwwJHhhb7f+cJX0aAdA3ccM6TpjRum7c
dN9wmvRIavCmHtp7Pg2/Wb7sJvlFahhx9C6C/OanJ2PXjXhWyBCNuZj0eym1Q1K09apPdQrUx2iD
x0/nkuGCMJZpXWvzJp2yLwWX+GJYgIPLHAh8Rquxec+jIYwK0qqyclfYym7Ue3MlEgtEtTgUDgtU
+mxgFZAaKV3lPX9zF+sqZxzovTYcvbKD8OsyNhRSSmy2NwWygmxVl0udiGJOEidsPaoDiDdeQ5is
Wse4wObh8TD8CVyIErpQDMoumZw3sjjQG1DuieLpRFuoZOwdVbFlhf2upVi53kyEnMajNB2GqN70
Yt73nrW26/GbqJH1lLaHmfzFVk7/hj1E7Gsts1e7aEOQPALzkSFMyAKYDArxTTId4EJihZAxrJpk
i8WSDDHR3yfXDa0q3qLDAEW2gk6bSEIfNOyiqFIr48EP0ZTC0oT+iQmPXIReD3MHr8P/piTE0oTQ
dPVbT1gqTVi7WlGYbBG2UomqsTxY9beJkaedna+m5n2bCqIU+5EJTizgUeVHV6SIxoq17WrnNk6x
baWbopktQqZ6lkTv/1jru7mIzUKEpMmLbs4tsYbGr1p8VUn1pS/2t/rYR0cHMKkLcvcRzFNZ7UZE
6vtkIgFx7GZdxBXhZMrR4g42vOjgCN6IJuqP+De1E/IJeO8OAW+NtpjA8peGQOFG9N0hl+gxqvw5
yWaCKSVLtNNyUip8lb1KNZj2VkjZHnIhbPK0gjkD/0Rmbw14UdS2xLSgZe9WTG6DrT8Vea69ljXo
j7jpHg63gS5SX+8hkcQCSZcTkrtyWcQU0jUxeLUsAwO6iwHVFHUhTP6EH4qKu2wsr22/K/QdGKT/
cBa4iw/Zup69ywQCqGTLLcUusXLs9moqxqsRkcbWjEl3LMv6lBsktKf471dKxGsiU8prTc+sViLj
4TDWWcKpmhPYhPDOzJ7sBIXQOO9GzYH5N/G1tWu1QBLG/7sZ3yxqbFxioSJMcMb8beglhDsuZLqb
DY6K0cmZ/Itxk+fkMk/2rpHv7XuSXFV5yhHoxyTXGz6NPlhoodY8alC2M245aun07s1Ztlj1193U
oHkjZxSZUdyf5uEj7eUmZgDLHXWjW9DM6RIO2oc7Dai5mCA+Z0ZDaWJtwIFyNVQC2xd1/ZC1tbnj
9+4UjkC/LJFk/TbrpKjtI/l0sBJEzs6EtUHQqwGucjiWqPjpYSRyORksJ3a+b+reWy0pI2Hbfim6
85pHqKaXbCVn5laFhoX9BA0emDj7S/wGdjntYwJOvTK+5Ut2UqpKAZ3L3X01Zz8agszAaKhZYUU+
E171UUcz2eqlRaRqr++lo7i+TlhbUEzeuug1itXTs+sYz7Mkd7nNb3G0hHLWTw4KoLJaIL6pm9Gj
xg779LNyqz3o54fOpN0gKDfb0KQVwuTZcvl+1W5FU/Stxu8j2jwU+bOOAwYB1umxfEbnrPqu2uNk
+VpFAj4XWt1z97zngll/iPZz4m5Mt9uMU3et4Mm4zBfNeTG7Ox5s7tJkrTDqkSW5jRK6ABDGlX9q
Hz1l8RLQ6LfObN0vMpZXbV5XYHeDsgTLgHDRxI9Sl4HdvKiKPHnwe51m3mtu1ZkeAbIAJr8eGb2q
n4lGYBDOjec+V8NBGVzSzBFwpGDz/XcNkcCUQe5gtdYWyE6KCPvxveORy+OrrRAUNoWq1W3UaYb6
AuZYBPcqEcIDRN7dU5UgaaQ/gpDrJFv1QobJMHNxvi5k+aldKMdHbiEJS32o09GBK1Xicq7QrpF6
u2YOHeM+NJU4dIwHUG6ghhPbmaFC0gzCiM/PiFYdWq+BIjY+gVVdAqLgeuwWZW0TBeDIbUba78hD
AvnpS3QG7F4EAmUSqWUg+6BBBYiCakxgOB4VRM49bo4NxNJj+EK3XLbGtlSzXepkK8ZWqhHlcz3k
T7F9AumHf2iPriq3qJ9x1tthDF1Z57vBdF7InyRXoyAKeVlFQG+FIDhlUMKu+UhmeEHkoY39r0i0
zaxQBV3CmC1qzuKcLXuYsyDPshNMEXWUE8NpYSHPyc1/uTLt2+mJ+RiUqjyasZcweXmP1NaVu6jz
6mHIeDDEdX3NvWnTj/W5SjWUwWlAUD37r/aS9Xgj7Xho1u6IopKAjVUi5FMqAGmTn4S7s8Zk0TZo
HQhsoIUdzeXKtE6dPQek5/B25wRke36D/QXxWOhUY/CApbPqIFxi5+nOoHxk247dqZFvswXrM6Cr
Fc0D6BR7bcmCMZLEgdCKO1rJTCRJf0h7hOR1NJLYJLWjUqHf5eL8pUZ9ZZI0kmPyiQyqRecYh5j3
5HhBmyNC0OM9k+o0QOegjcsj5+5BpK0shmMhyUzNvsj3YMJyq+fMY1h1UZI09apuNRLMlVUqI8RN
GBfLZ5DvLS8XaczHTDJdlONfItFXV6y8kZOqx6oljSCTzAFlCl030/vepgk/Uv7DIfNTZ8tVIcuS
vnio6tqB8dhaqfsn6vaYQuRuhCJeI9Mo0SW/L43yhFPlfaFQBLmCj5mHtz21yJnHFUQGz0UM6pEi
cMzDjzAJkvftob22aG+COLnbA0tb7FAn185us160vdJjuqNtbsbqSwTEoONmpfEBwTCUZ6RuXC97
iSXaSK9484ZPL393BFwwWpPMA/wbCcxQNjMSxcblXm99K4bEyeR7ljpBAz2pi9d2FmsEwCc0aA8p
maM89/AOW13odYCP8yueew0ddncqQJqjVh6KuL3lLriCKmm+6Jofo8eB046MjXir0rYlQR6AOk2X
78E0OfESswdSTC/Z4v6K7tVaqDmabOW6ZOSuOl+1emwqVJMazNX8i6ifJ9587G4UqDtNqBn6q045
mO3Wn1pGmKvZbKlBWNmSJgCy5R3jnhdZaC20Orpjuqm8fyPVG5z6HQOmRmOHAxy76aIMqg6X44Bc
FqLvBLgeo5nxtlqWBbM2hdroUOcSf880NODBI6mPqVw0a5myVeZTHurDJp+TJ3ggCGG0ju4YH5do
draJNz8rajavGJ/iA/EC1Kdn+yXWWO1VjrBppG8Lf2Qb3alCNdcZP9ksWc9UoWD8JKVFsYuw4oiA
1tRvnLfvZBUy90QaiOmoPNcdW5mFCot0VZ+RCKREYPLqSKBd6Kge5UXEVrZK6/rEirEjluLamAJF
Qzut2rbYEjnxoRgma7P2k3dc+FFPi30i39UHfpJPG8LEDq5on5KMANLpnJTjLo71l6mft0KdQ6Op
N0mFImDR0TglB2TPq6Y31g4aG/RSH+XcvI30BMRdT5aGM6+tqb4R2rIzDJ4xQ/uRXRc6nXHnHyaf
vtxosR1ANq7h9PYtzM5K0xG3VHaF9tJpvvVxyA9IYq+dpwZuzXgTiZ2rJp+L51r4rqwbM/PRXn5d
O4nWLnmaeHqeNMqnVlhunvlaQztV18kyHBcEoJsMBkOdCZGb047r2IBTGqdKfYI5P2hW6Vupd5Si
/hjEMiNfqQ9AJjdCDQFHnaeOMOqysZ/qejiUaIwr8wG/UnsSwcx5TcawvBsVBCBT512WEesNNdlJ
9o0eYJ06ZO8rcfa7WvQupCzkVFQ97mmxYco+IwtGqUVoS+xyulrWkCMPVw72YFyKojrqlhemyW9W
y6CCKpDq64xMeuh039H5+lkYVbHWTRsYr36pVHld6vE8QTGbLM6dF13tRlshC8VFRFROv+nMcm0m
0zb1Cr/RND9voqvBMDbRvqvIb0RSw3Dz7MJf7HEjdbKMCTxD1fPlFgKFBaLBufONhQ/QejNAgAoA
YUPBxg9eUA8noz+mdU6VX7z2RLxyjORQKWLfmryQ/JY9GoqW0TK6DzFZpfEYtlwfmX506RpFEqAQ
3ZZYuxZStyaliXnm2ZiNY2fyvEq12ySYirkJs1QGfVGHbsT/1EmeYh1IsJIhIcmBHI1bbeAcNs2r
QEkuJnWXiDtuycTnNOicfcIkUpObHWF4isq/prPOC2jQ/BgjbfNaglcF2kLEO4bexCQLVXPCubS2
pva9RDhT5hEsznLbfVpyWokNCbX2pjSsg6KL25BjmK8EFGU5CBIMW+QDEZ7tuJrX1Ee72UfKXDCI
6kUfu3etT6isxTRe90t+WWZsEFN0naFbYnXZupF3izNlHTnACjOSWWGqQfwSTQiUUqgXc5avlJtk
QQqxHykH2f+onbKJhncER/RWAuwIWtWIn7ankUBC7ie7XRdJG/YSVxPq32XpvpyCkC2UjXveakCe
pCYVyjxgl98gRSO62Y0PJYieE9NwYFrRIZrmamXX3bvX2ZsEmWFbWCGYQocDXt8Pkrmjo67B66f3
vHf3fRc9HsYSOfnE3Ka53q5WbaL0o4LGlvvygEzbHw+Di8cmZLvpMcqR/tU03RfWtfHEfmjzq3gV
Q3Lwojdy8tnPcLjEmK2ID3+sviRNweD9dB7yBaxZO7nYJEOPlPdqGH11/p3pGnfVYvWkc/JIeQeT
7lGaGuugnuYTY2aDsBoxGryfsyl7RVnHjnvnGcmiZ1NjOqjRbAWRRUMhLVQrRwea6gjNrSx912la
WCblw0BBaO2wxIHnNC+OeGBhGXrI4XecTZ988+UwW96+TQce4N7Y94vzPbvxDy7TtaEUKDS58Trd
xqH+yP2b6NgqUf4tA0TKFHi5OHmkvheuZQLecri7zpHPBH4jepkqzfINrV+bKHiyTLxrOgrFxSZx
xYa4JHk71KY6Y1vO+p3I7TMzHZoy20du+8gm3hZ0UAKG8BgqpW/EKJR0sw8cLZ4CpyY5FGtKYBhs
e5C/637p9lZnT1e3bu5OMt0zMly9ZAmYEAR7Kmp4snvZ2+qlCSJzuZGeRmbxhF8WCSChld+cH/ch
xXxVf062GwwRy1fRbpJU4BMe/RqcqMIe6M9K/o0MXkWPtjFwXju9wyKcElrRtTDRrvgldZajXHyU
VfVkWT3lwDHybMFrMjOMe08lVLM+1gBlzCm1qR8Nm54IJd46RTjFL2JfFNney71Ta2JwYpyM9O4y
W6BnhrUChrnXtn4mDr91SFjtAPuJIdAqRv0hIvWWDulOPWjQwHOT3OvxLp11bU87MjWeRyveeGVK
Vj8+cF11t6bSHmWuPfWT9pQxa7SGcKB+m43LeeTE35Z5EpXGkvovdRN6ZSlO1/9lxX5GwW0TizeZ
UCfjXUEmIKGdxnzwbZONFSEBm72dq36iJIBCwFPlkgSJR9FNqkq0ucYtNeQ904uPqPCOOtyMWumn
zETG3TfQFKIhYjHtz82sYUKKXuP8ao8OAYnZmgtzR2r4b5UidXC0tdHDjxnZC9s/gpz0Niptv6qS
fPKVAZcEnEtYNBKtk3rSWjvMMAoNF6G4lFdO/1buE4ZRdGCz/aYAD42y8iAsH/J666iQdQ1aVj21
NNJH7GGVRbCWWe/nlj6wxnqxtSz0UpSawohxSDQLgm5723UOuEVDsRpKmmKdY6CjU+aQugQ9l9o3
nUionnPERKKrNp2WrC0iFBfLPBJZdIgLDetU8RqPABSqnp3h99/ATI92a30VbffQwAddp14jtQhG
AYTKxs2Bs9W6HC7VbhGr5OQSgvhwpwZIwzesuidq6bg6UZQZ9MeSnwl/nr2oURTm+rTDXbS1mHUo
T3ISniYOJh54ErDbfW8D8Y5QFbwaWknuhseDn9+oemTsj0RgsE7EbGYTNSUaQaj5+JGL+TuTob6Q
N1I24gfgZtca+Ynx/09G7ACJKKxV/gBlu+jWatVlaDpfqdu/IV2IkTCuM+JBRBlhrSu3idGiT5VQ
rRMuneqgEzZeaB8GZVurxk3obyr3cWoynccENOjuIx2y+UYR/IVQY2NJyD0LO4BC9CBgnXEFOdFl
vY9JaWjzkdDhrHkh8Q2OG2owG8t/cZ+9R3X+z3SrP3eSH2aEbbFtHSwYHOVtfCa8HebsKsQCrwTB
ReN2WMSg99g9KDKZHtB5oW37BGBWVG+FpewTwijcge8JuJfmGJYAnWSaVNkq+AnWaUlHlZ0gcCBi
FERZO3fx+EeV2rcBldQODyF1pb4o6C9kB/CSRUfT0d8jsyclIZk/kqw6UvIdjoncl9jjMAzzwaNj
J9liMYxVwnWDydsfuWFSgDcSfSbvraimPR4/PLosv/nCCpuph0i3ULtpDs4xXVych4AX7SV1ZnuK
vA4DspY4dnivAKWhEyosjPMtZ+IT1S4auHviX92BHa728lHsm3yR3b5qFUZ0NHkEEhS5uq7crl7p
0vh1bGB1Sy3IdSUambTf0ZDU/nHEMsTKNluj+z+CC7wCC/pyYF7UY6xjOmnuwINKtRnV9qsx0L15
2yJWVkqeb1VAk6pWLg6pCKmbhk0+B9BH18wp7ug3XrJK3ZQzNrOxRLdebiq4Nml2rNKOu66r5iqz
7ELf0Vu2I/q2I2qoOaVTukucH9yV+9qMrrUp8kB/UEoVt3WsvKCA2S4VFjIhBhHMVoNMXoZOpH80
gmcKhGFrzUaAhDBbaYV1aJytVdU/uFbO+NZQq+T1F3vVC1UuVdDFj6Haan3pRT9Sxtu0ji5L/9si
L1iPpacxWINceQ1vJs4ur6QULxlOs8j9iXZ3H9cz+tgk+kVL7Gv98kHE7VcLrGbRS/JQjV/wJku8
3hE+H9NAwmUYJ0xNx2R2/znAFvg0Ec7akXdwyleyUcPGo9XO8mK/cJvX1k5B8FJfd++1+tEL48GE
8XLyKMdOtW09/V23LbTqULdKRsi3NV3EaD1hkN9nHjIYSmlkD9FmgljEnQg0d75H/SOaAxoZ08ti
VvfJQlbX6oIM88RCgttg31kiiKmJkB8mH3zqznsDcUEUHQLQ5P/T9Lebf0qvQKbfPHtNveOy+tJT
ZyOynCG0OrtJGSCU2DUFIsg63jK6SU1BrNbfcZhdawe8xsjnvdu699ggxzR98haHnlF0zh0soVV9
uzUcGPLPQl/YLbSNA5bDJD1upubo5eOLSdH24FZhWXA75uO6kI3fQ+2VenRL2DWwFr+4aXfC0o5F
peU1MNBiEQMad0qEhgu5r6YeaQQ7yxyto5IwHGG2NggjZTQzaxDhiHwsimtM5Pn4a7dkF+9Lm7b3
ps0+VeUzAbpurCJMjC+4vQNVEGsX3APx0T73cKESB6W58mLTotYaztNjDDPpUkQpTv76G8CylADc
C0Emgk9xLvYRM2+tuoC/lhrknGyJU55rAU/n9u13oghfGA5cSntLHkVvKr2Vtf3iuPyEZD4W+muz
vOCH8FVoREk4FQ0jt1jnL22Zv/CXK75zd4OVFuth0fqMobAbOYJsfSOk6au0iWIzwRjXIS3PVZjv
BGqbU6npCbpytBfFeK8N/VZxsiGKIdMS4XEOdKvP6U4sD3gUgV7Rb+bc/eg8Pumyv+IO31SiWEep
Ej/S/9ZJjuWno8M3B5FJISbhfRbPBJme64va18GIn1uAPEc9k2jdZr5FUJKf3PIx3Wk6u30137B2
fnelvRkR7qZT8rRo3aWK99y5IPXFswraY5sDCoUpiC0X+Q8VEBwXukY+hSd2DYbECKmBtbQ8Sw7a
+X6lbrKieLUwj0D9AfVEJwKa4bUKPNF4tM12T9neddAu7fJsWvp27I2Djo5KOfXeb14ovqQgXY5y
4zwiChSQAcQVBknmDOE+RRAQozK0tQZDsfMldYML45LU8m4Z6nu/gBDTWhI29YfII8q+UbKZdQ/+
OR5JENgzn1BBmpLgOuU3SuyOvT1ce6roq2er0K9WZwQu6W/yIREXWOp1NJQ637O7bPqiP090brbW
WTHsHQEkP9DMm6IDYmckNxGOmMSwJc3w3NSsQwsJFzU5DvJf14EapxAZRT0fU6PemA8ONY9vlEJW
BsmCDku5MemE7wGv+bNKMYEuvipy5RV2NMNR6XnSXhJMkSswzC+XAVqD6GyT96XQ/L4G7+2n2HsI
ib8QQGpsav7YDWdkucLPUxvEFJ/FrKwb8h5TZitNhYSYh4DCblKLa1JAxHFWbTU0LcGiZyZAZvF1
6Z1TPhW3alY+NBNSXo6HKNJuCiuoF5+TpdhldD3m808vzffWso4TCrmUOFbmE+u10Tn2c0mMBpwI
7r6Qa2fbuwjj7ehQ2vQ732uuij6S8BLk6DuQ3LpxGIbO71oFE6O5lTMCynn07kaXcNo2ZEWTs14Z
AXaPra1sEhU5SDSnmxihil4cZdb8Naby5hmwMBmDSjzubXPZ9qxeWVyIVcK4M0tynSzi+l0g+yzq
1po336ly+TSL+bkGv1B4aYRePOVciFWr7DKvhj8bdoJ8qIknaUUHE5RDZF90wMwoBltNK4CqZhlG
VBtKF5iPYGcFS745qW4Y6/p2ejTOPzI4Y23ajggb8sS+jMOl1DB7ZK0HQJofJQej0WKRz3EYIYc1
Rx5Des6Ekn/hpnxfZkFwwOOvBlY0l+SlAbN82gTElyIsqnk15TBu3SaFkZ1rDTw8Lk+tohxdMyb4
8kPG717DLJMWX57+SIHoD3Ku14mqhw0QNWfU8l3a2tPcepupCJB2+5V2jMZhUwB35qSMJbb7K1U8
sTjayEd1tUtCy6Oft8Aqst9Gdr4h3F/4TkrsvNl4Zx4RYsOrFo7e+DQU1fCjGhUB/VuROkAXZRZE
sUWzNbR6/MLWsJE5c24VPauD8oht9rOYpDWhuS+5KEKFygKUvFzrj7gQZQalasGS3oopvXQRjnnU
RpgbatzpevsD5rmsSJ1bWTC/jwO4MIuTS1sHALAizFNNYib2kz360q2LfEDkPY9w8xy5/9CtAYDn
a0w7DJUuTWdvmUsZUo+BzSTKHnMEu6r6p82o+qPkKDuTl8Fj74+3qvbmmhNGG/RTZBCiM+sHxFE5
XT+w8dlDkBk/T8DsDdKBlfSM17Sx10xglnwV/OilOqb5TxHdnXQLvfEvYWQqs+pFZe5NkmUXF2WY
TsWTujync7vPBvGrKIaP4NQf++49NuUeh6c+o4ihVI1YEpWZ5CEwLNVXIkGes8o7ZxQ8TGZ9d6l8
aLgEFQVpeax/Enwf8M4fe6MO7OQjbvcTPs+IK67EOYwNR6SWX8w3h1GJ6hAFFH8IoUkYAYfVjINj
qBT/muB3R+fmA3AE3kBk5GT7SWEeuhhKoW33M6ppdyh3icbLBN0VRf+oEgu9nmA661d9JOXFV0f+
TUCnVp6sUsz0lrbP3OVCeNyzKgPdrrZx9Of1PdesAzbN3UuaL8F86ZdDOqLktQJziW0KtniT9FTj
572Yw4cyK34s223DCSOrTyNXCf65aqK529lj3rSelAwjX7ZNW0nkBPJHjd6RzLQ8ljtvZ6AmWYlR
PbeJipS5CEqVs8vMnfGZBEf8zII6LYeIajEeW9cMKPBbqxILW3LmQyTIAc2R9wmBcS6mVzU7xVzJ
ysMSzJthZy8KAqHRHNlMQLCMgViqgb4Qe5uOt8cpmDgrXygEvSnpxcl/ueAxUUzLdh7/CtrgFKje
ofhr9Al9QL2equxm1M8OzZzuXwLfqRsTapVDVV47Vu9U/XbtLVEHvjBfOqsMNY9uVazYanKzo0uK
wJzbydfSam2L+2iCC81PzNw6TKxsiELlFkIWq0vgAbSMhiyyTT6qTEcC38tQtt+ICz/i3uZXSjfU
E/uF+8bvLi3lBojm8M3n9fyWlsOfbuvOCttKvyb+JCcMdMi3Rv7D5hVTYICnAjQCXSs8W9d96gON
UONEFiLQ04Cl7eiMmAfHXj0T3nlp+speeXHzLgdhr2OrcF+HZv7VmnhCZoxLjPD+ta3hZSPaZuda
T1lvRS84Mnp8GHy2ump+LPnyLyVoRlDDcWkUprEWlxLIowhlqSPrcMoqKHl5bTfRgHasfFfqmr2b
AMgAVIYfFZP5yp7Vduv8x96Z7EiOnFn3VQStmwXjTC608YE+hYeHxxyxIWLkPJtxevo+LAlqCWj8
aO1/QKpCVlZWRnqQZt9w77nVPTyh+q7IH9m2TwErSgSzTSv2Rt0VsBWebA7XKfwcOAChVlTuF7Pp
an5v+73W/BgESBaHAfl14T8ZiBSnknY4JEUXZ7XO+CL03VUpfnPjVU1lwLSsFTRMS9LKgYxc5sUB
1BG7/pg5+HvWKhMKWupIHshu64LSmQMEVKyEJdLMykLYyMceOafIfsWd6KV7I4XE0Vwc+BIhQ8jq
OvA0a6Z2mGwv0I1dzYKAQyivwcQSVibROFUBZl4KpWs7MB28dDT2jf2DpthKWd1jC3f6J5SiPjpX
EBNGNq9nNBLWU4nBzwnhTgJWiiBBDMSOoz9vf1LkIcnc7jCPrm3/t9VU0IA9IAVsXdSssjqe25+x
jDYLw8zZWzFvuQhalxoXHVyLMnvpaCOOY2Q+o/+TktkZP0lFqZMc6/hbtnda420s73Mctmn/kDEN
xlNyZGSU+ogAdaAAXsjX9hi2p4ZMxJDNYTXf18pEoCAYwJyi4eBx/hbtEffKZujOKSYbNYFsvFXz
Xdz/EFTj//QTDa9+5E1Za+mhql+LukWCldyUbPIq0OKyve2Z/YTqpUSGZkwrkfacoiCNmqDsebcY
RdKrrxpoCqF4AYi3cuu3Fi+nNm2K/Man7AY9GUjm9nZM2gcT+UVLoLOpJmhkXzn3dcN8A+l4C5kf
0Ul0m4e3qvY3vv4G8gAozCrijWdThsfQU4i0aVqMFE1QvZYffz45DDNglCMLq3Z6QdXgLYbyvdP0
aLvMVSW3blJtMHQOjDplhXFev3fs96jzNoO182GPzRnvAReSP19oJMDk1eaNo+8s55o9WLgRmxaB
DgXInB4BHOFNmLnz16lKDxq3NMtDEN9MSHt25NBy2DGi67LR+R3FjNmbj6bAWjPh3u5IFBN+sTGg
+7p8NFn16iwG3vDRHxn+MkiLqEfT6qUyRuTn77mJu4EysY2vsUv0ZEdqDj1cw1mpreP+TfIpW1xS
BodUzd8HvHrKvUY2TtcK0pe7UqI7eIiJyvoFmR8zF6LyehTkhf2BUiAU3BANVecASSzB5YvBI4MB
MRBLw0Q/GYLE2YVUkY217wCthmhgaBJBr2Gxc3gYrnJ4CgETtHDUivq7rNQhx2Yw2O9tckT3sh8g
hUZzt5obxCYIR9HDQECJIJQkQcn2c3lgrI3nMCqu9ooVE7badWJ/uHxqtZFu6ulDtPyh5vuytVbg
DNpO7ZX11HMnjynPTP+LTBOlCRJclkzsgUqOq5QVqdOjtWZTabBGNVUGjgUEIhkwkTy6PchF9vjz
iLAqQV8+EUREe81JkvAON9gZ4IJSvQHT678MhtJxjDsCdZtfEbpbPrb68lxjK7VLihA9E+u+RP7H
tob3GsCvlWmPZQxSiNQnFuxezPDKUJ9ScwCCTDPhzwwMq83M/LJmuVMriLvGgw3Pi3VEQHmXtFs/
rPGhNGEJIQmxZaFMC6QTVp0yazcVycFMIhm4hksUClFYKkjlwtqYCnPXpBmWKP6gbAk2Wn4YiFLc
NVF0ZxH/1A7C34yMfOKoLLfosYcXWJYYPruvKq+p27Wm3lSZndwmSjyHxM+ZitVGKp4j0idDJP2P
ijbrZLv9g4kaeQA5uMBUUofJpcOGF9Us4gC7HShYXzI7RhGsc++lDI4YOqPnJqAFsN+Nnl7K3kKU
7+5MvrGKHRw9H6Oiej154xZq1WFmYcVhghSyP8X5te5fFUbG0Lg1q2+ccavorMJnlOhHEWdwULpD
yBTHRBvGVbcliG5e6dgGhV28mDpkkMKNMzKM+YvJojcbe/1k0cDpbMl9E/+xqKzfrBpIM3BQCEei
jSEb6p/REPVEO7BCikIISPbg3wvHprpP2m+flm+lym4z6kZ/Xcoz1gO7NOrBiUvIGVoDrcTwEbxm
VRKYTXznmhlVefqWOegsagujI+Y7HMzK3PIYq3PhM0FyW816T6FXtQkVj7vJRuwgUQWPuy1Dljzc
HC6+J+kyOrubahZGouUFJGllcCfcAgKslLtYE5qJw6IrpvVQ2YANe+yOc/kSz+HrIKebqjC+Bx7f
Zw3vJhQ5ImWcPDlpdX2XZp314jZDsbW07AY6EtXAbuB5ShH44PkHS7ggLac5R+p8VApbkMC51W06
pFq8w745nTILFLPJiVzFZzk3DwQQ3DXU5bbF907d6AJIG0pSEXuvwG90bDr6mmRCtQ5t++GX1dat
mO/bMjuXReTBduw+p/DkNOO7nJY49/Aam+pM2Fa0anKWjS7bQs//QblDciBiuyozbxozdhbMySW3
rWcMo0SCsbLlaBjgLbv6uadikPyhbObnHUqAEQU2XhIB+S0Ww9vYd5+GnSKVJfUN1LiF1QNjNHIF
NjE8rFExnIzefihjKM/lR4eosmn4xz0XP5PCTvtpLXXt6bFHvOISx3vJjcE9zdT4p0g/tOp+EveJ
vA0h0+fC4SKLDnr9WLqfCoVh41WHXPSEkB/wOZjRQ4OpAcffxiaHttZJjS3OesZuAh11HSHEqlgS
IdusN7WZrsjj2Td2dk24pHFOQbx4ypkt+hMDPbGEKCFJlAiMdtR4FYf8Inr3ytehY/ov1bOp/YzW
yxzxRQFAcsSrRI6ZlhbNzTdv+bGKTeRq5e65oLeZMn3X4iax2+SpmNpgSoegD7/LrNkWklplytJg
qfvjIIy6II3tQ8NtV+bTrQkygWh3MyCf8yNNyG2gB+V+jFBAGjUKhozxuMrm/ci1OkyYapd0CAgl
zSSPuRDblk92Ht2dytmmzcJ+S9zxvhzrPQENJNHZ4VclyyWJ7DF17VVDPD1bkB7tUu2lpImd9IYp
KH2ClQho/i63/d5q3qbwra3Kt16QYK8VD20IqcZjyYe5hynRprwWuOXJtlj7GWHsDEJry7knA2jZ
mcKgJd4CWhxZFwD6jUurPydp+5rY8Lkc6P8c3i5YjObTL6JNZZSXpnKOcGzWVUbHScGqMfYyE1zE
UN9bABgke6JgjvAKI0IYXIbufRAlh1jrL8DFVyjoREhzYVi3LcMsi7W8hcPTi26djqNLH7ZlhqtW
bdpIew7ZfBhNva9oiGMAVL7jblz0FEpjtEC7J5jeoZQmQgFXV3xOrKtddrtZZ+ekNjn/0+LL4Cew
dQNVajwq4G47PH2dpKDS38jopnQc8HbsbMmwCaRmx91u2KRmWtM63cGn4NruN7nvQvClLzFCnMLI
d0vHes74BpS0sXa7AJNY+Wr+WpsnpL39LhPp2aQJp03SImdDNvi2b7tnSnxfi/lIToXR8VjJ47J/
T3uWkAbj576nUshD3AkdWBl8MPP3NP2wzTxmIkT5cRZ6v09+f2MCSJab3++eYBCQ5MSCvTJvCqSk
tXWKNQOaLg8bMpK8r7dx9G0rQqJKJmNQqab0ifN/1XnRGaX4m0wfhpwSBB0j3o+7kJ7FMcY7xXTA
ypwrvNetFmO7c0LM6dTrU8XSFUVGy+2oQg1tCNtSI3tbZE9K6AfHDbejVt+EaXm32Cez8FpDeKw4
y4ZWPyCh3XgzqCfxUWYTvy8iXaHNj0nPcTAPR9B8rzqlUKqhmTBZZwo3aIxiV/oalvLufoQwx53S
jP6KcRNjko4FlxkzsxOnRSUt4s8RioDT09vEzdUDk0F88Fo3rxXGADwKB0LM5MYf1Vdctg9LaaUj
OFmTunlo8N/4mkIdXi95lmJjGM5xxPxfggLQ0pOBXFdG3oHDhecGYKIW8qsL3v/+BEPn3PEOl7AI
3fhU2YiDIKNUnnUoGntno2emx2xV+6shGExld8oM/aGjF5jCc1RePEiuo8g/6rkMrO8xvlidPHij
ui1LWIfYkzCSDrxxcDXY2aALM6aDsLV7qx9P7NluOswVeddAFDNWZpgS79oQgDjsubQurm5dpKCh
VQBIxwdzBo+Q9d5PTBObqBfHbjkrswA21BM+in2CUEJ2AZkWO5sm0vG/NauG98TmUrtnplcSMFga
9VM6TPvhqzLdnYsBCBvuwTF8Pups2ncOmEi3fVM+s5iZbc3zKPY+PUlhNaeYUJlZJ9qgvaYg/9OJ
hG1iGa3l+wMX2fKOtvccUlaO+nxxF6fMstPh9fCYb7E1KTV50bxhk3uvcbWz5p98KoKebYUTA2FI
i59UlY8mD7+Gu4EXj1L9IASUFLTRMYibbOp2k5jRUKujLhFoSe0LpuodQCWpxQ9ahiHMGo66QkMD
BlMnLLu3ENX2+a3Mnb2+xKYhW8UAcq6YUzoVqly23umSJUoklEZANgAiu9+RkYkdDEuQlSPLJ7Gj
vCsIS2y6PMCCxJ4LPsJR5xIwf6JhwUuQp8XAiGy2LH3CQ+iZ7j6rIRThUXHD+NEf/F3XN7d9/eWR
Z2rGvPq0Bw28nT47GMy/IipaU97LurkAb6YbVVung4mi66vcnC6Fnr7286VlUF8ZP616ymIHXk22
6BA4U3dGXB+lJeHG1WgURgSy3NfoeUVW70v6kqyOvqOSyprixy/ml2i+dQvxY7cB4Otdnsyow57t
3gJYjmL5E4EGAKHwbs4VuOfwO4V+UrVvZfGZsH3DnhyjR+yT8hLDJz0xod/LqFinDbr7gEaqxAOd
1M+DfgUuBWCVdQ3qIyN6c6el4Yq2zqeWyZ0C+iPQlUW52tkJv7f+Tsn33lCjY3zE4AM9HO9jyaiz
YB7KHJudH1fRbTUz9NWmFcq9wpIMt98zYiqs4t2o8JWm7otwIWlOr23405X6RtI4h3Lvd59ZPe40
ksImIe6pUnUWTXC4D67zglAraCvW/D4aYsreKrup2uvs5vea8zB42ofm3OWj2rK4X0UKYYz7m5X2
DaSaFe7Kuok+yEXdGKQdi1oDJgxYWxtWE4dUOP8aXPNjfrBJXbWB9lBu7xrrd4o1XKfawcFGVxhP
ZvUIsBKKH8knyMPmjmUtaEeYRMgLq0NPHwp3DfV5Gizr+R4niE9gJTY3R9e3JodZjHY5L8rAm+DR
delHbECjL4b7gtg020VYxAJCq4NwYKUwYa9zHrqS2827M3P7uviWSC7cJOzcR5AQouoCO2n2YGCO
409YA6pUgDeSsdtEWBKU3W4EMroVy0i4M1aAlOuQRYJR3/CVAMqg18OL3PoZykIQ5RAF92l/Ftah
fWLRolGA5vv+ylcazuI03o64gt30LsmvCMGRn2qNzTjmOYwvaQ8I71swcYsCZraD/xj3l3neEQWb
xPjdNu67Xy0wrrcKYZ5q2XsazVZrOemO0AsPJieN82uMfmCxX7cg+HfcWN500+tq7YBY7smLKy5x
sizr/QenZCA1ZjdsL6c2PTWWvwO/d/JIWtbtb+QAPDzo733KA81c9S1Dyc658k5RH/e8V/GOdAEG
NN3F6n9LTaDaOFvcaTCx6D3Mp1iP+9XQXohUkFF3crnQmxGr7LA2tIuM64Bsk1vvlMonB4hHZjxF
zDWnwj2g1XeLI8DFTVrorI5OLSvHgpWodyv53cd2/BIEue6INyaTd3wvIjhnGuFFyCTKjQaqzFGt
v5JDeuqn1jgmsUr5/tCllMjxoHdRtbsIEqbc3hI1CUdzks8RXwneWsbzkKEmtekZDcEJQseRpYWx
14fy0fXRDosm2cxZW17mqBNXVHWbcCbxxcBys7XT2t9GmQ4p0fIsVrLMRzod2lWGS3zjISlAv7LW
/HLrdyi4i9zG7w8bawK89STqHZ5XCQCcE6HzXIOcquhWOeDHRihtHNmalWziqPmQKO/YvBevhh7O
QWcfYOskpJ2av+yEPpQq03MJlZoDPzoK8Og3ISRFlnc+XSPAddQNxwTA10mCT0MiXtfnWLMLcii6
nLUOba4Z9tGLbfWwAOES7f78YeeCHEv8GmXo8rN4A/Z6Opn3ZDcUj+jaHSr7DvHMV1qhBSBVbrqA
fnJOmbTQRGsl74/NHMxeIjtcWV4z+pQDvhhBIqNeOxcvg8Yl5ZwGpT0jVnYqfTPL2dtVk88Eo/Ts
EyPg78SaoMeZ3rtOSgPl1eBthSm0U1fHQBCzOVo3pFHAF9NTWCiN/Tm0uThJVksnv1K/JaDMoFOi
2Cg9RTw6D7g8oTXh/vLHfVvTRUzG3O2HiV3e6Pf23neLO3+cGn5TG0apF4VBb4PkVw2KFAN1o79A
Afq+blDdEh7vENiG06F2mbyY2jFXSuMP2F9bc6yCouuJdQLwGC+zOeGBVs3lZByjvHT2LTi6rNCc
k4t3YVKQkyvXPhXIZHkMu7umjCvMvvgnqUdBzyTDBeiwd5Qt0+9QjAm1h2HtijhKCJS8tYdZP1Xq
OfGc+gYEo6ESVDOmqfC3MifTS6DYrp4wdwhnpG+qaQ5ltIcmhxsIs1Fgld27n/TgVblwHXK9iJZO
2rXn8GALdpF3s7rywdkn0a7HJGkPMw8whE6I+obH4BnVU56X9tkWv/BNOMSq+g2Z+YwCRrvrgG9S
AkZs9pTh7WeXawhz0HnGtDNrQaaHX6Oo4WBKesm4Ho6xlXGU19V7gtTq3GrhXp/b4hA51c8wMZFH
rw0xKExO3agRmY7Jj/Tjapsa1raEvbqlVWWspuXZThb9kavtQULEIZeYJCvB6izus/jEYg/mDRgc
3wyf1VTh5swUfW29GG3U5KOK2s2hCvdSo2KvrFMz27Dtcb2xibdRYRUhlcGIEAJc3zhni6wQqkHc
5ocYjwy2r+GMTxrDEz1Dc2hz5mBWuYzbE8yGg4uxI/cFFhE28VM1ziuwTkJMIdaXS8Sucu8a4HcK
900uFG9vsTBac/Noa82C0unN3dh0T56JmS0t6gt0P9YG1SjgHJfWjV0+ddCxD72DcJMB467KGa9V
4BebCoxeZJ1zJaZ9bTNBMntIsXDgyU3gFiXhgrOqsNi/agBS55mqyFFAIkYAp9BMA3Zv4FAngp5H
XUcGmqAlb1BlhlbYvjgUNHsRE3q1GGETRbOXFckS6sHqNhqrWyNfRDAcySJWceAOhrr0cddfkBV/
kXmaHWbQHFFpnIsWjkvRTwlWKlReCVeWl9/NPAwrdFr+upiR8XYJXEG/8r5sgxM9i/Wlc4wolQrC
dAoXWjXwIVayznI65I+tKp7BtrHZxDbfxHIMPGPAf+/GhHdow4sRpw7M9kwEvnqsE9HcmnHyY2VW
QlQaBVQ/au6mUzZAtoxBhaiAAKjE3U8YV54yzIe+O8wbQ6twmybOva+xRDOXkYX0n0mmdraGpb6b
vGcf3QvCdPaIX4u1mRESJpCOlQX+fVBlSTCS+kHt5PP6FkrbEn/2TWID4wIDLyGwigRlPYKUbhIA
YYlDPU6m92ooiV0IyPghdPDGMupbpUcNKNcNg/RNq1jg+CWQQ0saT1bs4Mrwh3Fli/FbT0yIcUnp
oOYun2aasJxBLVQjvlcl+arafNYL2rWhRqoHpQkXNrk/pvKx4dfQSf9k2peqOdXx+OF1LnG1gvak
NZGvFos5dK6G70FF1Zldc3VO9d8xGr1jqI/Orp7dO30kidJ1QNlqKr3R2oY5kG5uiZF1V8kMy7dn
AUdljItbTcMBGuRpYuh10yBGCFGHhJ14iBl9H3yZrdsag3sNqGdlfWJe8lbLM96Ew3em6V9apR/N
CLyw1zn1YWZHnaEVijL7AemHncEnj13MQI423SMqs65+8z5Fxp45noX5E+ZbNNKzqVh3VqnRbnFi
DVAf23DbLOb1aORqUsVON6UD7E4c+Z6JrS/KfOMxZ5dNdRvWDap1Lpety/rcMOld4kIRcwWPORmQ
BUM9s2gE2v4YO7AvCkRrbjr7QZT7sOEtDUc54BgzyypyEkbCbTPyGJ3quDzkt7MNtktjsIUqjXxt
777RCJDVULS5NXD/KuPwzbUb1KBvnlszWs799RzV+ZlRJHF5/iXx7fzU6CELyalpMCyQ7tEKWAna
izNax6KsPOxWLndBJHdgmmkFNLX1pyEEOVfUdLWth0FEQdl0DdrwCm2T7wp5yH20gvJd1q51tipy
ajoUa4QZ3jaeQWqzR2HG/VRtWEAVzOMJ3czJlj8WYfJm6z1O35yTM9EWu1hlwMdjldOO8j2W8je3
XSro0gIIXHZ7MVFZaDiQtiDXMwMcWed3xyJCpa1HXbL16fetMo4DYTo/deS+pK1BFijNMGe+twsF
qre80HFxsp7FRfqWt95wmqV3jwDPxr4Gb9TxfBDrNu+S6h18iCgA/YZ/LllfTl7N5YmTkRRFZ9Vk
I7gKaBz4VHDLex7Zn07cfDNQumb5AlAaI3uvCqxrmVZbMBfcmpkiDtcYAunXBHtr8dS0BRLJOBvu
elXLXZwZj12d2eeSSAUQNwhh4WULRkLsGO/Q5Z9BW5tPYcTmdbABIKvO+oRJpR+qDnf5OEf+eV5k
2APNg90b+7wOzZONSifl97ipUZ6sLf594lomuZ+4N5ElF89ACYuggfmLIy26iAby45zNfGtqeLpG
9yl87TVKe8oaCIBO1bToIZhDts0YNCb+jVQiimRuAWRaeUDyE6jC9Mxdb8t7tg4HnUAsLEz+MU4B
8JsJtC/afdCztI6bpnDItkxHLWg9e4G3mTcCTQibVrmCGkMn7eoHPkLEZ5I1uZskQCILJ944Y4jj
NePpAfaLAdC66MxPVkmeZAt+tgj0/NI2tfXUejDZKgCriaGl24ny5zUT77E9jm+M7jVSBTaiQn7W
5n1zlCVqCcswnjEFPDTUlZc5S442vcMtYPxbNj99QKn2hFqeJDcDHVbV8RXVkxvMDmoAwNxA8xy3
49Vy2AF0596sbmYbO8UEfnXtCkenF81NVNEa89hwNt9hqn6M00svR+csU1duqN3rxvgux0KcJ0QM
us360hbRGXpEd7IhculOg9y6coB+0BgkY3J2PZaPdu6fdKG9hSOqPZpMZon6YkjwnyZVLCPCAbri
lN0z5mGwKZob1wnhIsKLA7buH+tIHHqNvgUdstoaOTfRkJmncZTZhU3rutHCtxqyOnqc7ezA0hug
U616X0PnnKCWg8Pm9z7TClLx7ty5R+GeRG/DEBJKO11JJozQkSzBKC6TpoKGPM18Y2O15Fy7Wtwf
Ei/fWCCx0HndYBaA46P3bxjgD1OSm0EXTt8lWco7Nzn1pFyVFosc6ZkrZTus1Uv1S7wKnpaEKVOP
zrd0kOwkCuUv3z7gEEZzU8BcxTsZDuvMbN8Hz6LBqEJAZ9G74U1P3J27jmZ8TwgqnDkFEs2UhL8Z
ZYL4XMIvNXoMrkNXa+eWrWE5ZiOMa+eQtxMnFqJe4c0Pjl75l2I0NuASXS7wCRCvZJgPsITIJ6qW
qGwRMcG1QuCbHwrlLdqI5C1WkXlxETjVWgywrdWnPd41CCXm8FxLTJmJBVymXHSOnj4evBTwbukV
w56dxLcUDPQRiICpTnVnk2Hu0ePung0g0CRAkfuBbzQe/KJz5Y0bqsBM+HIJHzhbylC7Wdkpal8f
CU1aT3utCHVsnSYLE5uaj0eZ8DVh7kqVBrXxgNodBQka2FXWZJ8IxdnQaz4Rc4V/IUz2IW6RqZoc
MpvYIXC3bwXIwBECoOG2auf59rdht4wxY9LT3ca/KWXikl+XbZrRIOTaIe6BaeYpMmX9lqDJy/xm
yaHPK0QA/p2haXjhD6OGyUFKcDAzmUxji6KQSewm4X1eFeVCrsriX1KOYJekiJRmF2bviBt3GLqd
i+6uMa3beuyeRaSR7lPHV8dCm5hFFgtnNLvSHYcXD9K+hAM7ROxTaILItdC7EbtVPARopbH3lu1N
p9CvGE530Gfnt4XgtolmXO0MdjaR3/dkWdKqjKNajX5jbOlnkHGmp2GSsHfi6hYoZAhkYZdNNiYX
PJs43b/I7vJhGVYnnhMz+C9BZgEZP8THx/q9rrk3NfZErHObFoPRxp0lupjkaLVqCAZOyX2FvKyD
0r6JJoSU8GbkBh3yuM5nf/9fVZ4aQHWseQPnINl0PkVFTXw1u6iz4aC/xZEqXdTSWfJWavd1iDCl
SjoCCI1HP3SG/f8PeeWBldPjVP/87a9flSplO93/RNDC/zWz1TKE/f/MeaV1+yj/sv9Jolj+W9rr
P37lPwJf7T8837GEsGxye4Vuk906/HTyb3817T9s+njfI7zB1YX/L4GvpvkHhl4PxLNlUYK5zv8E
vprGH47r2oZwbd23TYYI/0ngq+6QKkt1OUVVefj+219dw/EFYa82jApC4i1XN/n5r497roPub3/V
/8tnAjLwUAmMfWm+LzEYOBMiqbmliKrr8UymHFx3HKWtVEdP0XKDf4SrwNA7t+NLK4gRtW1QyK7x
5BXzczh66CMWkxJi6O9Ej6/YayVifyZaPW1ST2yZJOjEUfNtrEjvKrWIQxPNZIlGg8LefZB83njS
AG9a4fTMEvkoM3S1SGcjmKcaCTCakKepz89kpASZIEG0a7kQ9Ki81hXJVX746hmNEcDIKdZRJa9y
XFIBusBtRILlo47toO3shTDhlIS61Mkb5tmZSYpb3VhAitM1VFp5qmdMG6uefadMIq/FuLuIR4hZ
k4uJCT4RkrXohdyRBnOhjtMyUWPOJsvheMISfigsZJ4Qf+xQY+CJwYCu88e1yJeAwhMjZCfnNctR
ecrExAUL4H+dVO0jXhmmmhWb3XYaWoyVctyWjbSYQyM3qa1ankbfHC8pAEOs/hP4HKV/41DZOn59
TQk42pM1iseIHAbWQWiJ1Oxh+BaptVNdQuqixZS1nJL9FGHyWomxx4Eh5qH7yZNhP9TNw6BXryHs
EMD0OohkbsDRj3SW6NCtp0p7KFJUZg3OUfqn+lJWuCJgsJPG02GInacJBlN0dBIEM1XrAIcJqdvg
tQIad7oPK0LKl+ntJ6IuB11Vf9J8Lw86w8guA8pbCFrAMwaledWyGtnHHYyuMHWaNc/BUXPSmPjf
sUYbRssidb3eMHlOg0mE9cm3ivLaOa56YF3SPerg38YQYUmSbfFMbmbEzCrPynXfQCdXNTqlSgwY
/Mzq1pJo3FpnSfUqfFRrjfb5n5+k5+SrrbrqV/6Zsv1V1RMBC7H8M7P5f370v4dqL7nc//x3un/m
dG8+5Me//WD75/F2VT/Lsdap/O//9einWv7N/+tP/uXn/3JIEnT252fAV/aP//4/ft3tR8HhisXx
4+uj+tdj9c9f8fejUXO8PxzSrH3dImPS9w2d8/bvZ6Pm+H/oju6Qvuebrv3PJGzd+MP0TcH8QZgm
SegW8dXd35Owdf0PUrU5My3LcC1Otf8oCZsz8N8ORtt2HGzNwuH/fBmW+PPg/JeDkcAlXtLQNQDH
yNc8Y0DhgN1iPkS/Co4NgVEKqoZ8F7DQ7qNpoS4tmh1IsnPKWjLZYSF+NYigB+QSBW5qJfBmWb2i
W1Us3TkhHVDhM+Q5ap3Yiz5qLFxnx2Uo6ecpW27GirMEnTjBtFyHFgnFuCC8TeRRsaXEbawmhzLZ
c+7ggz4KAmclY4u1O2bfRje8e8zLcJUo8Vu1L5Y9PmO54tjBatfqtR8g56u38oW5c65rFnpZoAYJ
c87U9wNQBU95u4znTDEyC1KoUdr5VMymti3CkY1dy04YPweS6uwdWuxDliqQqhNq6UR36nXToKxP
xqMS9T5VPbu4Oga37RKbOcEWrBakdNKRZpz4VY2w4Fgmeb0VfUhax3aqcTvEfJJF1rzWjcYxs+xq
+9xDcWwTTKE4vleWibghKzn6mL7bY492UBGF7M90/kP6SxbaQRuJkjYmep9miJtt59bvtZY+RPgI
V9JN0T6KRp6qyHi0mWvo51a2yBZ8vFNAITYTx+mqLSw03P3wPiEJzBnkUU+GX/M88zlPLXmkaBQI
eITrHYtnrLjXghNt5Y74NDiqmRoTtOKUt52RzoE5hNPiUTkXHdbbGsWANczPnZFZgYScjelsh/vw
UjvVQYXpd+NaBKPXD2xumcUgpvYId2JAy1NnoIrI0cTU5XTExPFeoQ8wOzbJoAkT0w7O67pNeVB8
MLEVAEaopyfN5aTzjCs5lTd5HybrztbvWkEqStJ0rz2z1G2Sgvmpc/JWh8CXlJI2livbquE0SWVw
1VXrxI1u8FL/EhSC9H4zlC4Orkp7dHUDX44Zbeij9qVfvguf9Yf/MfCNhzrd8ihZCuvzSPHgfhV6
dKr79rXpRLJvS5zBscW2XbLX4S/OUSSKYL3wccz4zxvxIkJ3hmfyQ+8a4T+msXqtO+cxLWFklIZ9
68n8c7YWRXvuLqlmIzbUYs/pEeiJeDaa/jwBcKhKFPBSXs1OwyWaeY8FepS01yAmdNa+HTI2sSEZ
MQZvF+bibtWVPEaTc4hsCM4E95bzWdKSrWy9uEmq+eqPIzO4KHn05dweUMS8J4ihNvBljj7CoFaD
B2TLxtsRIg/1a9QA4bLYTrLFKckr00Ijl2l0Qub6Plv4vL34YUpY3paJOdAcrJULDX41jO4PHf97
ozvTeqyNryrOg9CYT8lg3cRZf+0V8kH4PCXUf6ZWr7bl7z00KVWdvdNFiE1hg0VqeJorYN9tTGAD
AfWEzTmvqdY8mAOPr5s0D4ksWACk29Yq5/XwMuWZvvqXo//u7zXlX0pV3JFPJpfiUfwvJ6ql25za
HK6Uw+6/l5om6L2hIMANQB/qIx0IzkSSVplGPyOUvuS/mTuv5ciRZE2/yrwAeqEC4uaYbUqkoC5W
FXkDKwmtNZ5+P1RvTzPBnMxTMzdjPTbWosgAAhEeHu6/MCdBkOiY5tlaUKE+/P7he/5YfXuq/s//
7nz+l3/qv/GIfvOVpgTg5ID+vxzyXvPlH1/S7/9YfMGj6/uXk8Oaf/gy3VUkQ/nDEJw+BkgjRVgU
E/4+qjmTqW1q04GpyTJH8N/HtfmHqcuKaVM1s6ZrELePv45r4w9uPBzXFv1SCrGy8Tv3GFufrS3L
MGVWleBipMko6syuMU2IPji9yGE1bLHP3YfHYR8f06N5lx/tO+kuuvXvk9vkNuOv4tbdj0fv0O+C
g+kkDu7xe3FobkD6rKqb+K64wVzhLruRblGwvakPwU15KA/6LnfcDX853q7fB7vkiODP0b8tjohu
3iJRfUxvuyPE3MVwlPbdrtvFTr+lp+uke/0Q7+sb9RDd5Tf5TXCX3nh30IUO4Y1/A6T4oO2yw7B9
8x3P7LYzE6JAgFCESsKEANhss8W91PjeRMgZ6YxFarjBom71nw0xXS3fZEiKBrxfGxjCpNzUCWvp
k7BfHkIh1XtzPRVckE2SPF7CFIalyOpsDBed6kALkh71B2yu0+8RSiwqAWbpwyIxuhtYz1+SCA4t
FkOt2t3XdrOqg2Qn6m++nbLY/8+v1Jvk9X8zp5ai61yUhcoWYEVPAe7NC2eDq1aphSSm11EJjqOd
GMWfYerP/PjMEO/elyEMxTaFUDSLfaGeDgGWzOhAvUNDSxBEqdONhIicrlqby2+ivFse2MKTYtIL
UtkvROPTcdTaD5rE1jpo7OC7pOIurdtPiMoBz4q4V2DCQQtxgpG3iUBZAUh26D6VlfysRenLlWdR
56n2FAaASutCtnTbsqco8XZe3cIygCGxebXR/J4a1ZNVF09CS+/1kRamfOt1AEbQbIVvLb4bdr0d
bJK4DEncEZO+2rQ/4k367A5I/qXaXrjaPkKyqSf/oXiXky3zf2mqw+/3vhYdmEvfSA5xEm7IBkC1
pvB2bLTuVzmmz5GMVTJA/oFOF8RH+6MxgHyNQitZmEBaa6V/5XEWmTx+7gN+r1JUT+QnO7bibaHD
x7TwbOuxEu2zG0MFDlG6+KSZpHky0h6ZCr5eKrWfWBWT2Urja4NiFnLHQFt9nhcXBL4AeH+520XQ
6g3vRYqrJ98sn4KUJnXhRnfgtwDhYy9pt08wWL57EROBqhQ4SxTE8FVRJXKbvr7zpfIFu+GK1ByZ
vBRrc+qeVLa17ypBfO0CE7R0er5dRPFT0PFfVGZzqwxwLieD2LTRJWjfwSacWJidyyh9o0IjN0dc
40J0o9CFl0x+Vuq1ZGXhu1pNPMa6W5oU3bB4AZ0dtfK3Ggh/FuNx4Rr6Q6Gs5UnKIiqSet2yz5CK
E6sCZM9SK9Nt1enQUponOwmeszbjV5X6QU+s22SkwTH5Cl9efO/3m6pw0WTdaarG4TFbemrvmxlG
iWAqpOJFDOBUsngTmfmVNa5O+/bvMhtxjP32dpxpC7wJHaUXpR49SMbBwgcnwC9JDe5NN+6zJnCa
IoSBVtLC9p3GH49wEqjbjCsbYZGIrmYvXgQs0TZ/zFxxPyTo1Q7RFxuNexAJu8sTQmXx/YOaBDhT
ZT9q8wnJ4jZJajlCmQxbRMB3a+CUzz2Ovh4CKpeHOheDhGWC3JJNW7W06VHezEkPgypPR3j6aokx
cA32iyLhlSGUc+8jbN0kZaHWKaZ6xdtBstELaTmI7tcBolnlXW2Xj4HQF3JjP/XUEVulvvGQ4ehz
gDbTC3co++BXujaj4tEr443ppT9G5pwo9ty7JWhaU9xX7aswka+N3afp6d0CpxvQuJ6PhnTyarjx
F9ErRyaYLmSOaRJIaMvuclqL0Ib1Zly3NcDfAIqdocfYJxZ3k06hPI7HRMkPtO/vjDaik4lfbKMg
YcFVp/vU6zyRTZPIlMHmxj9yUSxdsNJpHH1xEfyQY21RluVaDD10H3vlJtUBXPqyr7yd3NJsbOKN
7PloYaOrhyJm2eM9kzYHVDGwbV2qKMcvpj+rIWaea/42HZBpMD8Bx4bjYG2RXX+pudF5aOD0ZvDN
DcDcmMkmak04QxQ0DTlfBqX/mMEnGYJdYMAnY8ZlDR+LXHke62Ane+Dk/cJzdFXaeiBsgubR7uTn
1jBQSJPouZQ6vJlBvy8jShtGg5G94ow2jnkCUDjgysQOtsLNH6MugeeIPRd9NPpz9latqzvoopsi
oRUSJZ+DjG7dJm/7VWsVLyMIl4Ve6utmYm5h1wLMGvpfIBJu9/kK/iiuBtMylCk9q88JABRoXhgW
Q0UH9y5Z6cs4eDsIjWhhb9OquOtJqFBAcAiR36bVW4EGGwHmSahAa3xLeB5EnPssyzdh0X2q0KD2
KvUZNZk9Mgffumq8wTUU6yFExsOPqMtu8l56UrOEkrNoPrl9cegsC/UM66ZvKNT06OzLWGh0/qM2
LCRZPlqpdGMrHk4PeOTEfPccU6IAdarS+8A5/WWKaXJj3XeFf1M95EToxr6r8EtBcBER3fDFKqs7
K2M+wrxdPStdsMPH+MBEbuwQNsEAplnIyF8lS1mrASr4GNUCgFbyxzDwtzQM4MRlH+qoA7jDt229
D1U68eJA4aW5dxtpfCoF+BYaZkbbCqioMOHhmRRlvuu+1IO/UwnpQG8A+FjYm7STVnkdbD3XvDcy
VNT18ZjyJaX8dajHI6fo82RG1YTm9wi0PL0xcHcZpjHypLujwF4ZeQYJJCIWuCipYG6RxRkfNNrr
gG+ZHOGgvgmVCL4QYPhl3HWfFGnMFiOsV0pM63Zw9NZ7mmKsXJl0ndsfVguIIKh/ReeIE79MuL67
7QPISYxY6/KAfMUut+ynsRu2bdRtpq8vIUDpufE+USIQJmb0I8iJ+718bFoZ0w1UEQp4W+09auA+
+BF5EiaEWrvXYan4XQUvLNzXVvIN6N53s/qMKPcXRJYe8VaHocNeGoonuwHoV6Ma3aeYrIl7o+L0
YB3mPCss4E80bD5lWYrGDjcRdrUYwpSUGWazn71odrq3NFgWSB+OylHz9fuxr1BRh5H0GDewhgGS
ZnoFYTyuwLEO+aNXpShcfyn05zp/tAId/05tWJoxGgAomKO4W38ySFwBRO6bltKFG9M1wLNtEdvJ
C4rLm+lPmKWMoHK0JylamSoOuXW4nX7C6IYj4K57yUv2ZZbtBx4GDd9jQMjCeOAgmFPVQ3DDSB3E
BbemZnxVSoFsPikpWutmGX+z2xoN16855R9ViF8nax8keyso71A/u2nT+pOEgiVNklUVdPR1MBVU
P9aSgiUBSu9NbN9Pj6ib3gePLACt560Ow6HUiztTDX+06C9FUU7lgl1WhVt6M3ford9gpOBR083I
X9zltENrjnDBfsiH4s5m8SA2+Wc6MVUP/r6JUOF/W5qY/eP/bH9kU5G9+jcaCW9/7b+uePw31jJk
rrH/vLG9q2Y81f84BHVd/Spn3P5og+qkmDH98F/lDPUPag7cm341XqcGw199B/UP2qAq1yJbpyFh
ve09mH/oiglxTdVpMtCfJYf7q5hh/iGTYwiauSZqdvzN7xQz+Il5EmYYpq7wiyiPKOTAs2xxaL1C
7VHpxDVVRaaSZYXURZ28ZiYnEgICDVV0dJfRv10axXOPSkv4bPIPtv6YheVWAUGO+cJK5qIgU+zH
8FIxUBGpV5b5UpU5FrHGgjobwjvHHOIm8GPAHpDUEMcYACYhRiT7eNeXHo1PaLzWB7279RJzhaYR
GsWIUP3MvqCpvbTIBuS6oUch1rn5oshfu0haunK+kidmEW4gIUDZgeKjCk9SK5SVKX8St536FOXG
JEc4JVWLCjovTblFjL0I149PLcIi5aOcfC1baElToZ8bkTK6ABo/IJy18qDSqHqxg8uwheu7ViP0
RHi/EJ0I7AvXmCqsjMhYTb6rXoUlcZ9gg63dqMUkXBEgSqHvVZO3V7wtWrU7NB9pDHaLDAwqTljZ
1xJ3PuhDQXgsGd27UTR5qbbrOv/cBK+x1Syb+rX172qjeIQKsaWfiXJNuEwbbx3hioQj6BHR8q0a
IrckvvjdbdV5OB3gO1JrTlwhi2GlzuSpAiZ626EX5WM+WrY4Rsjjtkawv+uQ6Kk6SELlDmk4IDpK
+praI6VwzXt0++qow58fsuy+FA3ay4eiIffog8exxl0noqeb+ukk//nYlmTuzEHWQmpVEccjYHHz
tEmcqt7bksph5xg5ZgGntsEGu612qW0/TVM6+AJLdPwT9OPj9LDjpCbQNwdb6jbUSRwP6fLKpMrM
Y+TtuJ2mPvVV4uJLiESNgdZ/DV/dZWZKmy8GkCjXYqcIX1MiZzNqe0VicYFPxFSLgLocwvE202Bh
VvoeTvoRy8S9IaKjrWj4C9prDa+ucYJgJcjHhK+haNY9/l10n5CzR/SCJDGSqeEbNLoskEuQIlWQ
VAgdrTE/XAkjXuEYsq5BO1EcANmUHLsRzSSY9JLnrqmgQ1f+Ccx36xnqFnbDil/hWBqOjOUyv+mg
WXe1BBPsO8D+pZz4mAuhvhPvMjm4SUfZScbkQ1QgkGdkNFtiDKRekAruAuSwrFcASpskRjW7f5YR
iJXq1ywGQ1nAsp5oAWE8AGpFVlxtd6J9cTsoZZV9qEf7UXLRfZPHtaU6BmohQEbwYwb8jXYih/v4
GY/GIxqqKPBoPLXN40BOZj+5krRUyueYnr0MezUTxhehf9JAWk7/KsLVETzCqkI5J4knuvsHH/X6
0v/cyD8UUFUdYnYyGPIaFkMfMcfNj3EiEyH6OIDaTWlQmmIg8cwWpaeuUoT9TBr7pfapHOD35ND+
oBuAbF0oFmJRD5z0WvCzHZ/NESZC8E1oB3p0ywJL1pAUwzMR94WUVzavaDJN/nd9eGOZAP011Gtu
UG+aFBrcOsNzABw8x3736Kt3Go7Xtv6jgOyVA+kPqdiW/qrzm22XoEqbYSbGd2i3su+vI0p2bQB9
F39BEAl7kUZkewm2QxBc8V9J4ocWoSCjpSpDWFJhcw1fZXSxKlpTlvzVKEo08LDoKpuF3aI2jugL
rdHPXj8ezH4gWAak2NYWQaVcGdZq3+NNh8ZRW2/0oYeQ3jgpwNuSgA2QboFcLEoBqL3EydaUWidr
GSVPQKRqDnZTK5XYjbHoEl1obkXlRrEiB7QXEp71ugvwJ0g+y023LDE3McpqM/1YppdHrDoOLXYc
sfgqcKN8c6CeqU8q+lQ4PqlkcDYJnWoJh910oZ5VKFVPYhMGPfspTBzRCcBs0rOe+KhYpfcBAmdS
5697lObQhVxiOrJW4KxaaXuwMm9toT4dYImsDPWuLoVj8O9zW1rVGG6pYALdkl75xOkz9JtABv0r
veYqZpDW4+B7H5FtXOFuuo25StQjXn84dufw/oyGw0vx0ThuCPjI10j0UxVMgQtUQCxBCZGnADWS
EkFwJ96qarf2h2RVjM1dgfCIJ3uPg4eng8xTWAZOZM2mlSCvoWCkpDbC/k+R0hymcyPvpGPR2GtR
4qUxPWAJcMfchELZ4vS0HMboiErEJiQWNvBzENOBZxTyR70tDKt9m3wuDO/GQrIeyHADuN3K41UP
NQCqycOQSA8cIJvEvuEcPk7B1sXBsZqgqGXsTIGsQu1ErgjaJsGuCrhJhssp2NUZRLo2+jjlyLhN
u/RRDVl6GHX/MZQ7bD7N5yDqKa+hG8cF0PUTp22iB07Vo2dR6e2J55gaQ3wyc6TUVeLDUC/DOERF
VCwqQ0MoPLsPKUZbLmnxwESiMBvwrPqI4EsFNtjfIx+rSS5m1KhlGT6+DwHXg+y+zrP7isinYNNX
Bf2tRzz/tSp/Kx/+lz25k2z3P2kB/hcmxDqZ47/Oh5d+EP94mwJPf/yvDNj4gwaDZQibGG4oZJr/
zIHB3PyhC6izZLqaAnaRn0qzsvbpAyrmH4L+GjgIQ1cUBTDzP5NgSRgk1VP/wqZPKChu/04SPGsK
gJQEFykLXYGva2sGaMjTwl2T5X1TIs5waJZ0vlfWHmPuDZjYJRpHy2oprfVFtcqOqJWtlKW1AO2N
aLa3hKm+hJCy03ZvZu5M4DsNe+8fZ5aSQyfHvAgZisPwU0FRMK+0RYxKfUgaGi4vD3Vak/5rKD4K
k2zqpjzVTd/UReUEv2cBMfEQZP0AP1GWkn58kRCdzZ9dozV/Xh5u1pf//+MxkG2DijCEPovoQk2M
OPXAFPhY20gk2LEfoYZG1wHvJPECWMLtoCG+XBn23IyiSGrbCjrpmiXTNn77mqEPYoSrwnCAjP0N
TMvG2qvr4sHbp06yU36WxgLtjD1yBusrA5/iEP5837cDz0rCZUuqAad3OIT3/ndthfrbxt7iV/Dg
b6+MNK3Rv89KQ1bZKqbCeakKRcjmvCsdar5WyjkOsjr2SQYpmjUgl6zu6CQtYtmZnN0Q+oPks1d1
wPPZh3QwCfVQQkB6BeJVDC6qcsq1M3ya2TePpZmgjkHWyWx0RbNBzZ3OfENXVWnJKtdNSoGWfPFO
20JkQP/sRa7WYlwjjndlJqY5fTMk00CBf0IrE25o0c9nogfXZGWBVW8BzvfI09iHMC61ZdcbaEvD
cYLIeq9qyVZu620y2gc8NsDgqMPetKRsf/lhZgsPfKCs8UCWptLINTV5tpXjWDS9pLTuth+8osHf
xVURloahgIcTNlkPCb5i3Cr7KG+uLL3ZztZ1etiAoVRiI+htsIWnE2/gvt4bosOFaHDdB1x7lE0V
yRosuVq/svbODWVRjSAWU7QAf346lLC03BpEbzpjB5rJxQkjB+G7kOz88+XZnA/055e1uAPbLCXZ
nEWrsujirKhpyuodRBuTWnGidN8i0/p4eZx3X42+uymj/8vrgB3SZi8UIGzRG3nRYzQSmLd2ZHkb
yJDdC52JBNacWX9TtTy+EqTU2Vb5tW6FBayEw45s2ZydQpLpBb2fl3AugQiqSfEzoZu86IychDT+
2IXcAMK+zbeaohwkVIa6GKIonP8RfU/6w6u6pklU5Acho7eKAGyuYyHhol2iJvqVZ/2Veb/dY6rK
RxCyTYRjpqx5T19Do78Xrpo4YRQdsBq4pYhFJUcZPhRaUS36AdskPfE+yFaOX7Zo7+yMO5cFOc0b
bBX5s+gLNqfZ2tRjiSikoRyV1Vx2cqe2xufSkAlPQMNtQ9qbhWqtgH/ot2ABx52RR+5nW8K2A7xd
t3ZtcaNGCIS4Xf5QBtAMi4oyf4AUHcjT+mNhGxzTaXzb9VQkFPtFQ5WaS3aGs5KSfoIgFqyigQMA
TYJXv01WdtDclOr4lGdaQ+bsfa+zAaX1oj3INOpczI8g7iEfNsTSp7hHUi3DhSRV1WQ5aNxkU3ym
5DRpnDIbOeG0htqOibBXOQ57acyxU0Ady9cJOCXyVZwN/pV9P+2Bd1/GBuOkAYUy3wVc8mPXQIGV
nFugVOx9buvXy5tjhpOZKpbkYuqUMlgUL4U9C+lRhZ1uGovEyQP1XtLCdD/23WOmoB7llx912YqR
bkq+WnZw0xbpYyKCT+4gYyEcWd90FU5z3Su/uWE1jhbOPAFgjCX5LuTbSiUrnWxy5w3c4HNkurir
NbWCeo+CER0ZRi+FQJPwjb522pCfnkw3s2FROCRzNKZQq88CfBdkBTzAJnZiUYsPHZgLDOnwqc1u
5E4ump0EHuAauvHdmMI0wXiDPtcIE6Y5/fc3SRsGdYZfNu7glIqbYbHW0U1yhsQeZBr3yVBBOFHM
3z3IOE4MmDsKabwBWn4WnIaiaXMoJpZT6JRskxLgpGL97Gi6sNeSD37k3V9eZvNYP51fbwecTWyO
OFZI09lyvKRWvid5QrGkLnBp9rX+6fJQ0696u2V+HZUyFCfdAKD07hsWAX7AFLUsJ63U9nZUke3U
R8pDidKLbZbjJF9R9KTQR2RrAtqSVzKWd8cNvdkJUGixoXiIiWjw9nsmPSDb3JOMbV+ZOHGh/Lzq
2i5YpVrk30vl0HwDx+3dXX7pd/MLPkEnObHFBLQUv+5EbxYRZ4KWxFMl0YislVF8VuwEFXP3SjSa
ZaU6y5SdYUGWMElGONpOX00tXLOLIQ+zbIaVQiEjCj6O/bD1UMZD7m9hSVde68zeACFqy5Zh2KoJ
TPR0wK7L+nAQvFYBYQc6MoXBD7aM+LLUby5P4LuvNr3am5HmyQjGob0dMlIbv2iQ17tdHnxqrUMs
2VeS6DOfip4C7SBh0iXirnz6TgqZV4aK8uAIeqgLo7ApulU23VStjXeXX2p+evC9gMVNFzRYfwqx
6XQoLTCaIcgrhhIRtZkmvmsnK/XLg5z5RuQ5hmnJQHIoDMy+kSjKLkA8rnP6pl0GabpyETkINRD6
nX4F43jmIzGGxqHAm8m0uU7fJxVVJccIwDgCxDDizWPRfLf8cLh37Qrd+7TOXYSuOmRoLr/iDPRo
TAtf2KTesiyDeAQsfDqwPwrd1cO6c7D5UJeFpzUBdUQsn7Jm40aUKYvCe+iaBLVaK++ogPdNfo/t
t7IgjreEOj3Z5NhQXPm+70Ld9FhT23C6gJu6NQvjZm3KWBHlo2OGYluDXmx0eBlVi5hTuwnsV69v
nMKWbi/PxpkFzGLiBqjIFIKMOdALJF+r+1bb0ZBRsw2qEhMCIpy0LIRXP18eayomnUZzjkRQuSr3
A8isqj1L3ivP9oNe0zuY67G2UpHtasN8otlM5Ak1R5hRRxjiRmSJ+JY0iJVCDPcOivY5aSGtL3LZ
6PYjXSSUiQaQmLpdVyuq9+UGFRn5JZHt4MpJ9/6JAavbQiY8UoniVjNbKzIwUSMpUhX3pAVWsIvB
B1VeDA+p5iHj331W0UqvMHxIo+phqNIN8ETHGgiecrRpuNT6KNdKSrIOxo+m+/3ydL7bqwYzCaJw
CnUaO3a2YEQLTjM3ioFjIjwWdvq9NHFdSPEyqq7Nw7tVwlCUZrDApGagvAsLEE7bOozC0YmhwVpL
OS16EE5aKH3yzS74evm9zg7G9ZhzAhlyiM+n+zPM1da1Okx1LPhi5KyTjXBYo9OUSlei3fmRaF6g
rKfTuJ9dxIsiDLOmJ1srBnmHUejGpi+cu/KViHPuQ4Fr1HiViZM4X/a17AKQT6TBcaP+IYVylzYW
t5oGVzgzubIo3kXV6Uu9GWv2SvRF0HaTrMHxNExyUHoQZv7d95VXK2iOeehfyT3nVUNqGafjzT6W
qLNRQdKVRTgoGNvYMJPRSOdO8QE8zEG1RgeFKbT6kwc9Tesr2Zkyv5f/Gl2HRmSQLU3h/HSpJK6e
kEnZLJXEEwuz0myH+ytZtl/rTp1AOaPzLX9o+6ZfKnqESy9Y+x18I6249ijTUKeZKhPBBQfKKcm/
mMNY42QI3Rw3DqceGpRa5GoYXiqE0h+SPH9VRNMdfNLbjS/QsPClRnECFDFXg6cEd5GER7vAi+po
G0b522vcoujITgJJokCfmBbMm2QyiCyBNFxoOcIK4boo7g/fdfONaQ7d6vK+fT8DpyPN4lFbdXYs
J5HluFhr+6tx7LCHaURWKlde6f1+mgYiHUekGZUndfZKXP8zCrcSWsgSvlpIZCCBaz4apvaaZ9yA
Lr/V2cEA4OjEP2BC6myJdUYnd1bcWE42GlgZNSj4N6Bz4wZ8JiIBWKuY7eg7lwd9H5h4Q6rhtk25
lArh9N/ffDQbz1As4nJuWCCAFqKkM42aSQKx3kuvfLWzQ1GVNimFKsSo6f3fDBVEmj2gtmk6RdLr
GBgDi0CqCu/NDGWr338rquEUwXizCWx/OpQ/VsYoIiQoVcmyP1eiNSZEiaCXWCRX3urcVzPIKWGU
cIaQY54OleRYKTeNYjml5uNX4HvPkmi/DLW0U2Xvy7/xWlM7jDyBnGZ+Due6lZdyM72Wp+qOq2dI
GZuFuUJOwLjyWu+jO9+I7hqr32Y9G7MZHGI9pPjHUKmFkWwwtgvfxle6GhCYVj56brC5/GrTlj0N
aoxHiw/smWKpyGWeTqOvqagWRZXl5F5b/WhN1OxiGfm+sQFdqSuStc9T04ccEPXLyyNPv/n9yFNG
TJNCpvR6OrLQEh0x6cxyZKQtNmWgjODYkvzKfJ4bxSZka4ZFb4aBTkfhZhcEIbonDqhZZRHIFDlt
r3Wv7Oazo+gq7Ehye3RWZlsstFuvqurQdjz6nEDvUaKg/dZfGeXc2uD+8M9RZlFRxQhBbwbfduCr
PxaFcj+gkrloXAxHhuqLhdT2le18dkCgkzoXOIuq5uwTYS3jKtbIHhNR7xRK/YK3yGGssnHiLR2o
wm9/e0mocEQ4wzRS0V8KEm8jVWSVWWQoI+eLXnt3VihAG9YivLLkz3ws9B6mUqU19TIU9XRJFLoe
+SrClU4mCkw39DTe+hTtrtS1zkTdk1Fm92xkHWK0r2WbqGsp6oKeF6g+K9YnyzpMcK98qTPRkEbf
r4PEsInls6WhlFne6H1iO24soRHPabdFwdm/jdKkfwpCTbsyh2fCBp0Skl0kPSj3TFTgt1+qTVBJ
htJjOUkVqZ/jfAzHpZ/6FgbQQgSfbc8THyRNHe9CkFryv/Oyijn1oFAyolQyG9z1fFXqbMqhKYSZ
aFQfqZl+7VT7Oe+tK0vy3GdU3ow1WyytLwW+hmqcA28yxPJXMsCFG987gDKX1/4vVvwsHsLGYs2Y
E7WZ0H/6Vn03dFLWUnMNfEUAAoqM6GtJcpfBHkoxW21xIS2WqWS7jt4X5jJWLSm6MRHHnCTt0wZI
lB8Vt1qSozBZIMGHb97U/Bg8v/xcU1LSfz+AA5xGUIVOlEmNZ1ojb/IKvIaUEfg+knahK6+lFLMj
T0+S9eV5OfcBuACjQUL1BFWt2cd2PYhjUBan7JbDaYHXKPzEDN8TZYE/ZBpdWVtnQh53xSkP1Eny
uXuevpRaqm1MI990cuDjijPoQYsLNbqHHynPiRCMdKl9sSWEM67sqDP3LDo6xlSF0KhGi3lYcmOE
7Cohk9DEVfWjbBEJLNr+Ex3jFlkYlAi9mHJZlHTJqiz04slvhmuAgbNzTTJKnijjiGrPFnsDXwtZ
QxZ73ijlEvHBvYEu5RIXvis1qXMhWGOC6ZLTKaMYdjrLPjTgqg96y1E0WpCdwYE8KJgEXl46Z0cR
UAJt0E+MNls6GCdMTd3BcsLBx949wTpGcSvjyoo5N2mgllg15NY4y8/2rd+BCqV+iOx6qb8ik/3R
jdWj8NNvl1/m3MLUiGP8byoOz7+NKtdS4HmkS7Xifc2j9h6BZccnAqhaDU3Y7q5M3rtKHgnT2/Fm
51cU5CpNPcYrFLS+hyS7w/XkqA/5Z/KQozw2CODY1WMaK8+XX/TsVzMsAfGCb/cuY0PxS47BkBBW
FAy5AjXBk9WPHi4Pcu6jUZ6cIK7IWdBEPF2Ald+2qYnZlYOmEDZIISZm8Yh8XTRg5PP7Q9GUpgA1
tUnJN06HQg+0K0PKeI7VKVu7RvA1L5tHRepeLo9z7oMh2cH7kNLA5529EiabvdYLxqmyElVQS7oP
8GBLsvwY6JQh3PQGB8VdV2JbdnngcyuT1q/MrQSxBPReTl/QSIcBOdbEcFpS7AcEOoCfxHYd3LmG
6T+HemavEwlEyZVhz6yTSbeLurZiog0oT5/47fEjBVbvU/0HKp11axgUOSTVyFtdfrlp985PZVPn
8CHRQPREnY3SdBZC+2FjOLXwo1vVk9HXkeGh5XpYLe3euNZu+qXD+G5Aiji0eykNcOk8fS3JLSNb
7yWcMihK4MeLqjGWjFEA3td0w+ErKYRerGHMZNu4aZvwgPmkba8anASHhdVVKna4FlZrkOva58tz
cfaIMmno0AZj42jzL13RTrHkWhUO7kxYt6FKa22MvHbiAjkueTxahVh6dpWi9Rd9uDz2tHrn00KM
laHX00niyng6LQEWhBUwOtMRmmtjc4K8wuABoHNbdR3YzbdSVMiwm7//9QHGTl9jQsmiR3c6qpfJ
aQT1xHCGIpD26USywUYy+dwqseKYVVf+fqwA3UE9k/MXcM+8Oaf2oe+K0qNUM+bySoon0u3Yho5t
R9dwY2cm9GSo2TrrOs1XDJ+hgkynt6n9jJpo2U++J4rvItakL3rJvxKips0y+4jwCUgXVdqc9B5n
ISqoui4vRvwc4hrbn7DytO2gpPVaVqJrbc4zQUkjNeUQ444gfgkSvY0OZQmtLy5wiypI4BdAEDGa
9x4jAK6Zgq5ueq2lcW68qalH6mSSDc8rAHWu2kUaQhxXygSljdhTFoUR3vRxfRfALY3wtru8Ic4O
ONWhp+0A1HGa6zfhz+rDWk7FRAqXtXXvutUymfwhS9lUJ8Dyc6n43/+dEUETGLJtUeiYbYbEshNN
SnGA7QqkXyNpEpUz8AGjbV4dtUaJdrFWVc7lQc/EXzCchpAF6T83q9m+R4Jaz8NM93ZSJn2Kmv6b
YXQf2rrYhdgK/UdDmbNSUaloY1zRjNqltVKstVD5Sr+2vum1Oll3tfZ4ebRze+HNi80vsbnBXEWp
yffL8o++5n7FGPo+nrxqLo9zbp1wfk2lPU6wCax/sk64ItHFK1XGGTFYSWqt3DfokfxgofjxKqtb
E8SY0v+8POqZvs2E5xc0W5An51ozCy+9mxpx7NmSo/j4wNlJkuxlCRI/1lrSXkpSDeccFHjohnxH
Z1KC2W/Xi151w+3lBzn3+oBsCAHcNMgmZ+tHqCUuhqMuOS7+Hd/qvB0ea0oHkWOEcJluzKJXwcFL
sitd6Zudi68oO08EKuVXafV03rsYmXx4j94uF8nHxg1+cD4/aiblnxRvhq5YJW6WLC+/7LnNMgGZ
iHocVoo1+9a1JoxBU5AASBUxBtsIR4xjXzRducNpJuxWVhGm1yCPv+4386A+weGA4JGFcT+ZvaiM
WCf2cwhxmgVWKSrKivI6CerIP5b6GJo3g7DS+oBlVI73q1WvdSN86EKO1YVZjwNYbFsg0CEhMJpu
E8hk+BthqoNdWd9l6e/n/dNmgNE2Fbs5ZU8ftufMVQG7So6n+uLWlpWMD1LUCiaYLeLX11Rp+G3v
p4b756Ra975vYPuCjJwp32EX0u5qy843WNxk68tf/VwkmbTFqR3ovNkcdSX6IWqrsPJ35kAVrBq+
u27wXEjNlcP7zILWSfEVmU6ByY162mlvDpyhNLtQd/nOgZs8JZ606bDxWMiIzFJyOhhdDeFWuoLO
mHbnbAJ/weSAPpCFvQO309lFkBe36R22SlXyLAap/YZWWAad3YC4twTmWTUQKOIG2w8lphoe1S4m
1Jcn+EwMmSrg5Csg6Sh4zt7c9Mtg0NXA34H/aBDoQZu1jfZep+Jzp2H67MlXXvv8gHgSogjPWTuv
u8t9A4imqnlt1HJWYT8+VwOmcn2B3HiCsLWKF/jvv6KiU3mCi0UlY16QwY5amFEbSI7W1TY0q76d
dC4wjcOp0kjoGLa9zObuBEnO5vLQZ5bv1H7iQmGj/kdR7XRdjZUv2Xj4SQ5KN/iegfC8tzSMxwM+
8e/HZNontHknIhKl1tlhEOuZP1BPlhw5z2+xmflasHggCKORUO2BFQSo4F3LKqaI8mYJA1xQyVs4
fXUdnwGux6evF3eYfFSB5u1dI5a1he1JESIDImuuSSjOgv+vgUg9wUSTfwJLnIW2Lgn0QlYQaEHe
XPmZJ1kEOTtpQefno7DblZyHunblwDn3cmCgIWmARMeqcPbt6lFDGd+skr3bD2mD2wsXs0XVD8b/
I+3MluPGlXX9RIzgPNyyBlWVJGuwZLt9w7DbbXCeJ/Dpz0f1PmdLLEZVuM9aEeti2WEUQCCRyPyH
L5f3yOJAvM3tLQYgZQgC3lqknrIsy0GIHMkYrUOWIsdVeAot5ZhkmGzpkY3dkBO2Xy8Punzu/jsq
MiCwUajfUAz7+OmCtokczNGyEzSDZCPtCCv7wuifgL7am9ALvF3eQFr3emPa2wUi0EgFhFfSt5Wv
Cs1Dm6lc3OdnoQAmylBOFeo2Xdwjq4wbj4cNtDAQNGY7W7/7QEVT+crE54kt9izdMQ2l9n/LjYvl
xvmKxyGuZaeBZsJWsc1gG6XFcxIbXyl+BD+lgcSwoqYwENBwuEMf9C9AVtOfby5w2YhWOsCkyaIW
v6JgZ43ZNCWn0PPyRxEX3l0BqPXKKIvwM39kfDbIxEmYVBKkxUduW30aRT+kpxFLgi3FuubkjGF8
SCwsci6v69q3ZBczGcCfBPfFULyTlFKxAjSqFK/4nleq9bepQt3wAxDuyjYtSYYvj7hyPu0ZjG2Q
9JBGLWtkfSJk2eQiOdWYzcV+O2Y0hGIE1y8Ps0gN3tbw/TDzxN+lBnWk58YgAwTrlBLvQqkWuOGE
oJAbPyzC6KsoB6qOuZcg4dVXhVntL4+/Nk3qgBwUmhfUFRYL2ztBplORiU+13mWaj76d84hud6Rs
L4+zEoZ42RuzUK0DwmXZHCKRLmjra1gpgqCGWoT0WFXGFnaoskAgQn5PwGte2Z9rm2aOrcimUq0+
64nbQTuUZd4kJ9UZ3C3EATjJyOGhGORZdwYCP1fmuPYtqc4Aq6EszoU8r8G7b1lUINoyt2ST0nFA
4K5q/QkxHT+CB/e5zsFqlkM2baSO5tDl1V0ke/MuoorLXnXdWTB6uVmxItUT0WTJqXLrWYbGnnI4
o5U7oHdkuPi520mhNNusaryXNEV2XuC2eaULuxIN+MCsN1gR3sxLFckAt4KwBm17ipPCeKzZwU9V
LkNMqeM/bJ++TZedRPOfkiZiuPOmfrfQJk/HLm5TKMGjUf9d4/AgfUC3anllWVemRNJKVZgLhAkt
l5UmioJqZZSeHNmEmEijYtHTzL3Vc6wILn/BhZ7VjNKcQxso4vkxwoN7cRBjrLswNDeSE87gUekL
UL5woXHHRqzCcPrHsHPaV3WIw+8YUHh36KN6P8og6X8Oamnee2WN21ZRKug4Yf1lWBvL6oWGP7IR
c8tG9WdzGKxkU2BN+leudV1yM9Ae+meoTC/ath5cKN+wyM23ZLj2oxgy4V05jSung8I3qgj0pXQ4
NYvTMeoyrJNZLBLLzCjY2E1rfUbeVH/CxdXCfkatm+4IxIVOtdV7zuvl9V2Jc2R4QCLpu1NmXOav
6My0bVDoyJhXtDxspfxWe5O1uzzISpAj5ZkVzsCcA5FZXrtJUI9K3RBMbZHiJ2n0HT5u/Q+DKeJ4
7WWflcz4dXnMN6zAIuPgDLsgtWa6+tnM1DHsC8CttLzLSv7WzcZ7MjBZ+mR06YTZg5a5d9j7lAhO
WdNTYOrFocPYKt0QBkTvK7J35KZpo2rCp6LBTlPvhEnA4C3w99DTnPIFeAqoc73UbqpJT+/Dehjy
baOE4i8K7kkJs0f00ldF3dya+M6TLze6zMg4Rrf3jVYiDdUEXov1YBV7oa+Vw/AjQCIZFShXSV8b
NUbfnYQYK88wMb4hq4qRAwff+pIifHxnYb55Kqyyd29SzQnafZ1OiNEmHEUbjz01JAtoFRw/ETo3
rmnEL5tK87n02LQO9GhkCnjlfYw1hkbnJuqN6OR0dfWiJoZbzfTY/nOf45nephJdZ+wK64fMqwEr
WUETfKZ4Uf5wRy3/MtZ6HmKSO+bDleN0vtfIS7hoyDXJsJHAW/yuwsICO2/DU1viLOrzYct/BjQ+
u51MG1CITZ4opzE3sK26vOFWgiJ7jZgzqzWcKyOkdhhInmbxabIz4w7T1gGxO3IwFTTRt8tDrVzg
b6Qf7jX6smd1EwGeJGhKkpPcsBS0LuoKR5xMHaKnATTiD4V32pXywUqQmqHToMFnbCXP3Y+r6gRW
EmmjFp3U3k1vsqHvdnmAB6mgzLy34H5tqlLHl7EZ/rk81bVVhWDEO5B+BBttMXASQGrMRBifilIY
WxA06tHtsTcPcR67wi1bG4psgYuK7BYpmvnP392egZf2EgGs6ERFt9rn6FTNvXvVr0cSiD+fFeBR
MFn8Z64bfBzKyw0VgECXnLwE9XnwQbhfh471nRKmsvsPQ4FWxUKQVI8Y/3EoN554jEhct6Mu7z/p
mY7OmD0/LMdCe/kPQ/G+Qh0TagUVg49DGVWvBV7JrAy1gDqf6RJXncYajW+uKkPrykFfUvLeIhAy
Q55F+9aFDLiYGYZNWATOyd0EvwgXWKu1c/xchVWi0pZONdryXv1Tidvi70R3gh/9VOabUEPTeNRj
1FMSJUdnzomR5Hf4HNqV33e+nXj+gcXHtxQcD/zBj6tRqrIbRhVpq7Sv6xsIyNjJoavxjaQ+/H55
4ddiHtGYei05tnq28H3sUkD1uuiUYBrfd9lTGdlwn0Sc3kTWOO3DFM/fy0Oeh6C55k38R1VjRocs
6l4j7r98blTEPKz/ZByG24pWZukriRm+RPU4Xomu5+MxmgE2cEbYEGMXKYQXhClthzo+6aEjEdgz
Igwm6qklt82jJn6uoT5fa/ief0HG5PWgYZhJG2JZpNWURE5RPsYnE8eBT6oaZxsEvIsbs6KvfXk5
V4eiMkITVOVOXWZIddWp6A2qJCudqiH0jL0x0FdzB/VTXukgrIXyuXsAGsSEUbksGWQ1Iv1FLOKT
kw3mzyzQ05sADUBflSW+p2P/K+qM+GbKzWsE65Xi11wQIcTC457LX4v40GlVXFVJFZ9csyx/tmYo
Sc3N0MYDZ/IafFjUkI5dXdfTrkvU/DMqOsnXXJ2Q+vzT1eaHAADlv3PhZKlDqAg6APQ4+LDYHe+y
rqaDFDn2PsTs8so5OV9thkIHgDwULijp78co0HpqkiMDGZ8grvwclKzZg3czTwkBY6dnnnM3GJHc
DVbYHi7PcW1g8JCINMHQxShhcWCSTBXdWHvhqXYV6xMAkVj3UbfI1L2WmO7PzFOmuyRPqvsUHdhr
se/8tJKEzXEZmDNtvCVpJzNdgUiUQhKWqBEOHSJ+HaTyt9c49aHPp+nm8lzPT88M5Z2BC6Re1IAW
wcgeWyVo6A6ejAS/U6/P46OccmPTklhfWda1mc0aHSQa3HBn33NyWGxyHnGCPadshtgbN0hBlrdG
bUUbzany/eWpnVcwDP4luoZUxHk7ncU9Q0F+ODejU2dQEDIVIQ5Voqqzg011CtNK3/a8ZXdADvOd
0VTel8vDr60sRXj2MHkml/r85+9yIq1KcDw3KoYfBXLxMOXGz9gFDC/KWDXHy2OdP0W5u6DY09//
t+HwcawEbR0X26no5E5x+FBWtfalM8riygdcmxGCYsB4Zgzv2cXVRrh0Cz0mCFE1vPd4LPVbjIWQ
BS0bXGuuRJq1UwgeFKwAohlz/WIxp3bE9c6Q0SmjCHSg9v07CdJwIzQ0mCsvzTdlFvQbXofX+vaL
gf+l2M6VS3xQqdIs767JKNUKDwd56J1Q3Ve1nt4CJfKS+QErX7Btnk60RZKtM3rX2lOLFf53aMrf
gGxms9XlWyGjEGfGYysPSdPcT8ETampfc5zbL++WxUH8n1Hmi5lWBt3F+c/f7cxSDYrOFDaG9oBD
jzaKu7/GvMRiGR4pVkuhfaWMdyaTNNOGOYes55uL7PIooIAlrbAf5SGuVc2flDQbTxNirdzUZhx/
iqkg7D0lDna1Uv6WWI5VkhISGBFclYZU/YzTcfJJAOZ1sE6S8hpfbGXVDQpys43d7IuzZKXVhLox
64eJLoP75n7dIKuMY+PkoZBweekXB3VeevA3QAkhT1A6Wub5MQg0zYKWSSTyQKbNNuDFpowTca04
vjKnuV48Sw7O3l7LayR27DpO6sQ55FVT0ipX8KTSxd4Y+vBK7FkZCXwL8FiyWXdOTz7upirKI0/a
sXpQaj170GpN1hsPavjXlFfDfxkL+3WbpuOMAl2kBCC6JQEoV1GIHu6mQaf6WDnfJrbP5c+0eBW8
nZDZ5v3/jjOHiHcnZHAnV5ZGph5GXOEgnGjZfeyk0ytSFME2nKoCV4xGvRJeVwblsmBfgMk0oGIs
crzMaLQxRRD00EGpmvzCNsYDdGHxbKF2/qQJFcv2qDVH78/DAQB1niS8tQDFL3GghtuMw+hF6sHx
6tzb6IEifzR9gCS3iR7kL1dU2efLy7sSYcliARECJTTpEi1mKsKqVk2BaIIVafVz7I7597QJf6tV
V50meCJ7XW+wP9bM4UokWhvYpp7J0wt4BRIbH7+r6DSelbwWDqLQnkYhELmr+Wt/N5S9xaaxx0ct
pzBptZ28sqPeCEPvaqpvJ58Mh0t6vjppSn8cum0QhEjsQDtoEfbAO8vB6nXTNorjbeMqq9DVy6y8
3sIUUzQeokOt+7qZUK6RGK9Em6bJKiraY4a37OWPsUJ1I5fnIUpLcgYqLMNfDAiiljHCVHrt4Aik
mfnQ/FWOEVa0kJqoRqSRi+NeoqNGL5MoxFYuy0Z081O76jdtOenB3ijUftoYGIzHx7EO9aeuLtOf
+MPLn2GRKNe6NfNiLRYTtiNVLQvYGKWZOcy+O5/TVNLQoJx8KJyCljjv2k2f44/g0L5tC+/p8gqt
7BqelawM7/ZZw3Sxa6ZJZL0eltpBicvJ3hqDFvR70y5MEznF2Br9xszkP02d1i+IgSCcc3n4tcny
DAJtizQOAMZFItTm2GYlNkGvUQtvGzZa3WIZXsWFbyX4ZRjSsfs/v6be5K8QmybXO8P5pm6S0kMm
wilo9mKdXkahM2d9g/7HB5L+1AwqQDlzBgEuArobGXB9GwPcu5VrPwNzrB9bIIw4+8AxaLaNMfWv
ilK0GXaJtnMN07D2YYkGMEnosehngBk643VQ2kS+wEm8bwbvTdePgwjdoQCrclxOzeGfIG3rbU6Z
5p/LX3Xl2iQKkdgiFuIBeJh/27stnLsFoONZB6JJhU9NnUxHbLrw2pe8Nsz8SHo3TCdavU4ihsEa
6zgZ7WOie8gJBK+XZ7OS12BpCosAsgRormV0o8uj9CnGp4fEjrDscn+FcXINO71yDj6MsdgrdVYn
AuKJc3A0mKcRSlTKJo5+q+XN5bmsLhnxGnNEMAxcFh+XrCydKaFp4xxG90gdBeeEYZN2w+4/jMK/
wkAzQWF5FdlpKNzOaqHQBMlR2Ml3DStUK2+viACufhg2moteAJf8khbsuVVuplnjHNoes4hBkfE2
qPLiz+r/8+WGdZOtk0YzmzN8ucirKOo9+EB52Z3qwLshj7kVeCL++ZpRQaAsA1lGp6D58csYtTbR
RPawjyZmzAB1wvLGrQX3ZqbnGDD86XDkCO/4P4vhhqGtehje9qGOxS8L+vZphnrtXWOsny+PtLa1
309sEeITu8q0VgsctMzsbYrQvYpkb9/6mnNNmmBtP8xA+JkqbgPSWcQDdcoKkyaqc9CG8YciXGTQ
dcynLk9nPiGL6xkzrv83yJK70SEHMyWl4xwCG5tFnEpus3H4q+fWzEcv87Mxv1KYXTuyM9T+LZHx
YBd83BgdMlNWM6JQZGsvajQem/wlu6pxsz6r/x1kEbG1LBSxQsJ2SLvoq64pDaCY8bcl6gy2avaQ
d/b/56wW36qpkBgYohBVItFvU8p3W1UJX9PULa5c91eWb/m94l7zUuht7qGPAIgYA55l0veivy/v
itVNDopphvJwVSzjatjTOgKvyNaLGgcTE20zwljUmtiDNzj9hxM1OwG8VVJmuf2PO6Jp095o6YYc
RP+KiyK8NupFX+zp2lZfm9T/jnOGifcwtAnNlvt1KNW7yqmfqgJz26rGp6c/XF6/ta/0fqjFq6lz
aqR/Q507lpoYxgF1ePQwVrw8yNomp2jK+whhJaLfMhJBIAoEwHtinun4UzK8tsjyb6Km/nvAn6JK
8ysxfXUBKVqi00eOe6aVUmmBhBLEra7r4ad6cjeuVz8Szb9eV1daW0BqIaQoHrzcs94/uFWzqzHU
OyhDdY+WxNHDu1zLlZvLSzhvrWX0ez/MIk6IjFXLdIbRm2TXuz8V+z7qXvLO8XP1VU5fhvw/bAyO
05s6JYidZTcXyMJIpkqtRw94DMkBZ+LwxrKVa8O8lR8XMwO0RusLBD0Z0FL+r1OaXKnr1D4kRTM9
Ktosg5EJcXSczNiG/ezsmqguCVM5cFXST2j1kHSwTZ2dYmT9xgADdpKlIo9h1Wff9biTpzx19JfC
DIr9WNjBfeFJa48e0Piq52UJvtA2WbskCf8GEKQ8CSBL972ddD9k3uoPkTD7r0Fcin3squHf3dho
r0XnDduY/+8lEiPkUkr0OwBUJHIyUtMcK7FaHjJbFfsiK+yNmRriVnZTfcgVE9BLXiDmEmKENYo6
/zXZMQ29rO9uZqwT8oZu2P+lUSLZi6LUntzWQNG2QKBaHVpIEoUIU18kUXEbVFX5PHZafZqA4Uo/
Y/G2QZyTFXe6bB9Q6jHvyzDSHp1xCrCLlUZ+a2mN99xJB4+qyZE6Zm9J+oxCa/O7Ssbori2glEaz
2mGXtvknNfAqDAXs6mjUqfnc6wHovDawlCdTwU0xqM0b4QixFSOuwo3i/Zo7Ep/Rwx/3Hv7x9wLh
5J8yxIA+CxPFn6uFfmkF7SekC7LP1LonwT9Xhw9w2MrD6GDr3Cu2u6kyq8C2UBY4VafujooF8Lqh
lbeNgoMXNqzKPZlZdhdZffgtNUjZ/KEpQ4wZsMIzwclNe1Xv6l9pZ4ef27KBuEN9OLod4r48oEAS
HabUCZ6VbOheLE8au84aeRoZst+ioK3+Hiz8zrZ6NbU4SideeVP0iO4U+CXf0crPngeTKpYX593j
YLTaTeL01a8ukawNReDUb2v7C12HchdlfYGhdyWwDxbNjDii1OGZ1j2OFOVTwF9+Rd1mwMc7am8C
7GtuqZ+5Gx2k4xGxKg9rv9LbjZOn7kyU6DZFVFZwWYyGIih6OKqtQIvXnTbdWm5QH0VSTA+gZQPT
B/KGVBLsuxAtgcJiDzoqwLVQ/coRqP1oRsC1iAZtexNLR6Qt1Q21dXvD0QSZxnMCdL/qYC7YaGF1
gw0gHgzYnGNtHw/Jfkj76L4HVrZL61o+DsIEshHqjUBFeTaPi0LrOWzq5CV11VmRCG+Au7x30RVx
ojjaIflV36kV7LhOLeYHHYdU8Ib/EgV18+gpWXuIACJn2z6EOONLa5BfjbrsMeDEetjuzO4G5FF5
HxiV/RRPqIZluJ0fGx2DcMVItWOlmXLfUB0+oMhFOl0KEfnYwEckVJEy3lv6EG/tHpACvsgKVbl6
PLoaJnOpojs/pm6Q31KUoT/VdN02lpuUN0rZm/uyb7W7IhrVb7Fe2+nBMCtP3Kis8g2zwQTPGqqN
EySV7+TZl8bAp7LMOomBvOCLIRf7wpYatyKL5H0HqOV74sbD7TSrhnYeAjwI/jyLpO2BhEzlroum
DERsxcHzKFb2VGTsGC9idXwUQTw+aFRL7oe45HOMldX6rl6xKbGWQku/m/I7fUJAUA061/GjYLR3
lZFMh6zP1RuBOeHeHrFgjMA86k+zBhJWpJ6iPRFTgp0C6v3UDlO7VZrUfSpDNdlodp8/x+2ofLNb
qjY6DeSfU0N1zo1DI4dw349frM7NTzIfjV86De5PQRO3L06nAXLsYoGPXiX1k13o5qxzKD91RQUy
zerS8thBNfcrJZM3FFWjHYqSw99qhKMppgRf4jCa9t4U2xsrytX7wCr6bVYo2u0o5gqVW+PbCgZ5
wGvQ7Q5R57n+aGnanpjkbMTI/+f1+F+ZWJG8GEao77BCqW4SOnC3KEmKG8uycu6yvP8yhnmwj1yR
3YeGo4DudIe9FFH51RpmOnNAPmmy3Tahbsdf0zazdk0rqyc1SYJPTV45GYbgWQrGEutQY9K1R8y/
7W91Wbt7vfX6U2vL4JiUrrUdci/FCL3D7h1cG9mpi5foEMOlAK6nfNdbCY5Pts2Pbojab6OMtL1j
KwZO2qmyzzLJwy3nNtwkVePs9CnTjlwb029pY/ale33i02Afv3UK1pwSoZCjxgfZjanTf3e6wP5q
AYL8bVq1g1Jnb9WfRNMWm0g29d5thn4j4kB88oYYDnlWh68Nkgq7ECGsvUJ5Z9eVGISOReh+y2Qa
RISnBHv1HPRmNLbxLqiH9nGqTYxEJ7N+MRRs4RFHni1ex/6rMwb2jTJr1nWmWz8OHv5IahIYG3ic
8V7Jjai5A3sby02R5+FLo2gcaYuGsJhc+8WkZr0zilbueoGxDQB3/SZpDBQKwi44xDpVPf5Gd1Dk
mD4EhieOAaRr6ATcEfgjVp1+kKXTbeHjVDvgWGKrILSyrRs720qQyIdKD7tbIxZGsmkrs9hksW0d
DA7AJpiM/iZvMb4fpWochXT6TRrr6UZ6cesXCeYwIDjabMvjycYKRpF7p9ScnVkNzS6qAVo4Zca/
kDlyW6mhucnqWnsORefeZnkAXRp+xdFou2TbwZbw+9QLd6po1ZsgyfL7psYGWVaBuZkKWy18Amq7
SY06i3wbvbodjpLhgydL+59iKN17T8TNKYxt47tLcqL7RllHRzVylU9TVrE7ZjcFLoZKCV8q9Ip+
tmFlbo2C+NH2Snwc3NHYREoRbAM3UY8AkAT8245oCsH9e8D1+62L+S2215b3DTfmVsLf3pTFILcG
msm7yW08PqY1fum8VvmtCa2+QdnO/qwKNPexiqxIA0TgG4GG7Q/ou20VdfFWqabszx+4cDBR6YDk
gZvKksGjZoaQfV+bh3SyCHdBcIvazhcZXFPzW0n8yfhpNs3qvudKOZoVCFftO/OgF0hXF93Oaeub
YsquJP4rbydAzNwotPCAuSy794KtF8cGw4ya8T3JuHeaAoxLPjx0ivvbqfUry7fy0PCgYCKlDkCV
5sCiL+EOylTlY8R4jcCAN8gtfRfWAX7b3lSTddXUHeNtMuTTF5AoWrZFiDq5MueVehJto5nAOxOG
kW3++M5uY3RBnaDk6OaB+NrVnXLTNPU12cGVRyKmFLMbB8AzAKuLUcIkDYnJODG3oIz9kFLcow3q
7GDlg/U4w1T/w8rOzWy4phY2BEuQ8dz76sYp06mSyeihQ9i8ISPLofXvDYTGxw1ddyfwdSVUG9+A
BWPdlcqgXpv2/FL8+N4CKoX8MFBdMETg8j8urhOaCIeRWh4yL9kro/698OxPGHXcZ2Qgdl4d7ZGi
8eXX6/lZ+Tjmouhpks7XIzTWAwmOEW2SQAhz6w4q2ZmnSWM4Xh7u/MuyfVHehiNtQb1aimRk8YDZ
u9oGBy+g7NkP5rYrq11BCou9dXSlGH4+NwZ7Q/SRqZ+DfVNNjqXnxcphqL2f5jDwGCgj47ZovOaK
pOJKuxcoPMgzqB6YOZ8RzYvIyAsdqdJDUEUJ5emEiLEJ5STlroyS4MuYJ7a9BWekP6mRMmQ7UGEj
GXhF/xtlkKpMd25cRNccGJbcE6bP70IwYlbUZMils15dWlGB8bl3GPVhdPzWdQJli0tkxEPObZWX
OqkzGppGRz+cqJXeZeAt8NvOElXby2YwUt8MC5Eyl7H+QxrBvz8OqqNFu3XuIy32e2kGQevMipcF
oeBhHDP7RMI9bpJx+mPjMI43pGo0xIH3A5ub9+W7vpiRiFitGjSi+Vu3VqY0G2qI4I/s5z4Q1/gt
5xfDHLPYBOQZtBnVRaDmnTu0AJ08/JEy+FGm+qyM9Q1iqmhTddGNXkcvf3yqwApDSkPmcMZ2LuMl
1ddAKxAEHvv22Hf1Vwqvm1bpRz+gN395rNXJvREM0dDnHM+H7t1KCuAiupOjlBs0me5nQrcP5FEj
GYaQj3rXYAvfj9d0bs4jI6RYxHlZVHBsK+XdCUCEGDzEaabysRcDtQFXzr4vg7XPQQz6QTw/jWv7
9fJsV0IIep+wBQxCMszjxadMrNJparfwDp3UrY2mqMVmMrLBN7yrrdvz6505vhtqcRqMMHW1HkWX
w6Aqr0YxfHWt4j7Vs1e1Dl7duDX9Skb0iCL7SkxenyM7FlIWxPilup8zIG46WKl34J2FHRP4YT8c
5auWdPmVRtHqSAjluLNdoUre9HHvBAMSOoXReIeM8p3Pm0P3xSRuhXHNM2BtLUnNyJZQMqVwufhs
bH8usoFwbIrse5BHD54Cdt+17hWR/tbKep+V1sPs7H55t6ydDQAb4Fdnx4czPCeimGmq5k1waOMq
8c0OlfPOfqEHho1e/5jK5PHyeGvHgoYlTWUTMDAKzR/XM8edIMpNNTj0ZQuSx+gOMgTSKKrqvnLa
o55p905qfrs86NpHRKQZVsKMNzxDUeh2Jj3hgcqMkDqh0qRga7qpKQI/YsRsXGkizZHrY0o0LyZa
xbMaJ3CAxYecsKI1CKLBwY4w9kSYEau0Jkn2l6e0kpWA1eLszeJUPBmWSZA52oPEeOFg4Tu7RbJb
vedV4m0Dsxqppij6lXRhdQkxsAQUB0jiDEPpoX2L2n4V4L7g9jnl0MnOd2nYBP+AlbOmK6fujci5
XETTguuJjgHYk2XSVcvUy90c856uoASPx0rY/lT7smmoXU/VtzgUnuXzN2DZghoIf9TWZNV+KNLk
u0BL/o/BA+T1CA7BRHtz9FkstuQzS7QEsGugzrzLkHLZ6qIvb+M4T68kt2vng/YF0G7QEMTW+c/f
3VXF4Eo5gcc5dLY7St8y0vLzgM2IezICpe13jT57YBWDo//Kka9Ndn++rUCszY0uzJPO+idtGNoj
bwnktcWYb8zCgLlsUYBz0nJbaeOVi3ltE4M2pClOgAWgu2jlGejG1BLxMMCOLR5i2XAXl+bntrN+
KF155cG0dixpwHMjclxmYOfHhQ3KITHiMQkOYyGKQ1644k6pRXXl860dE56BgCgZaLYH/ThKEWii
sG1SDSuf0N0pZuidizqkU2vX/KXWFu/9UPNPebdTQjyc3M5ERzyN089ja72GFSX7vvIeR+0PRW/m
tJeOKjUQ0nJOwVKdsW7ztlV7lZ4rUOqnBqL/TamJ1u+SgmfQ5S24diPRK0TOloc0qgmLeYmRp3RB
UnXQYn0Hq2ynjdGzlVL3lvRGequ4hnhfO3IgtanTgkBygNh/XEhS1ElB7J1GvByNWztz7M+Y3OgP
Q9e6P63K0J6LfPBePa+j5HR5rmvfELrefFEAGrKXafc0hpYeWGJ2ppi8fZXE+oGiX7KpvAyuZ6QY
V4732vakDEM5i2A2o5Q+TjVT+Cnj3DvPtL44dXlhv1ZFV+1dOV7DUqzlM5A6QUFxG4ITnKf+fnvS
+O8gYjuHuGu66ljJbhz3wsnqv91gkiHvOsh728YL41+UuWF9psC2rizvynSxLUXAwARIjRrWYisp
AQwgN63Aw4zdp3BU7qzBNjcdgLorA618R8jXQF9nFRxKTIs7v09H5HxDwwXdU77mQf/Jqcs9zKHb
PCy+Xt4ya3MCVow0Kak38pmLOWUNTc9U8gLlMUEuCsrJj+ucFlYUXjPTWzkYfARmw9ngf5b8phYB
hmi+qw5pZCqdrxdN8SJxbefcG0X6MwaklW6cqKGJiBRHeCWPWltTwI1oSM6WT2c4ME2fEq9VORt1
mOT3ZV9G23KwxSaGKu1nJc/Fywu7Nlu2KSEHRCXqYYsNm1tI7WfDgC+DTH/pyfCtkNx+MlBvUjfa
e333VffKK1nV2hzR2gLIqc6d2eXHRHNqSFAscQ/oJL949aRv7B5LFkfuA1xGr0xwbedwKWEGyXJi
/bO4AXHEbrMmZZNmjpHcut3o+pkVVDd0avTD5bVcHYr0lH0DmOqsGlpXTmUNKa97J/OiZwMhGmoy
3XByhHtNYWctVURrHfWjmYXLvbFIIqSRDGPTs0+icMgRdUh8V5i/3BoBVWSEDJM7w9P2ncjldkKk
7ZgpSrC/PN21zziX60j7KaHAHf0Y60ReekVdagrVk6LailpXNk4XG7epNpWnMTPFlS/5xlhapMcU
ySiqkyDyOZd1/MKgL1tmjXJIJYZlu77Wx2A3e/h8C1ANoY+oVXayT5Hl/FtODarKOb7s+mtqhtwr
ejAW+1wbM5+ICSU7D5JNrQ9P7igKGk5TJJqtList8avOs4cbIw8Dl/KBF9wA+YCYGhh9uau9cfrV
TTTgKC/ok7lztcYqNhbaNMZeNxL3O/9mGe5RQy1uTa/kB15e9JU8gZQEkdVZ65VS6Xye310wSQcE
EEwlLyA9jTZtWv+ljc6dMI0Ho8luE7P8/Efj8SKfRZJ5bVHwxlFlmSYoCPFKvYzcI/aZ47MOOrXz
WzT4HidRZpPvdXnw5FkBeIXL4y421/+MC6F/bl7wuRfzTMEh4binO0cjbpPCF0JJm02sY2bk61qU
PJUSM6vLQy5y5X+HpObI3sIJFxWOj0vbB3lo1dBbjsLttce4cLp7PXL1K7t4dRSi7Zt0JJ4T+sdR
miJyZK4azpE+yfQgpeU91V4pr5SKVpcPbRn0wUgoziQNKxAlvZe1ztEDNObrnWlCxAkLAFXhw1jF
7ZVnxvlwkONpn4LwnQ2mlg+Avsoca9LA5edtMNwqFHw+Wdr0I7e96NBlubgyu/M1nIfDrgihv1lC
Z7GGdYmpRZL17tFD5fheS6TpGwgt7C/vh8XVyH7gd1I7RR+IjtMZdyJRujAeBVtfKSmctKYwwcjF
w8Y2o4x+s63sp1hzNnqVXHMUXJvfXEkhvuNacKbxNxZWYOEr4R4j8nDftoV26yi8dS7Pb3Fdvc0P
YRvuDxZzfrx93Imh7gqvkqZzrKbKUHeqkprZFmn/Kvcdkdp/iNp/G46UBvkqespcGYvrwiKRGgwv
8jBG0NttDiHvC/jcwfHxTbsmAbfy6aALG5DTyfYhQcz79V2UdKXhNG5TWUfF6qx0j2Q1GBJvFN1n
4nkzbqUz9JWfVklr76lwdNeoYStLC4MbwBcZOF3YpQSdmRshMiueeURhXv1JHa6nmQOw5AFk/3jN
nFRfmS2ZFJk4BbG3B+TH2QqtUmhWNuaxFHnq/SVAvFfAkXC63Fmy0wpfUdS8+FLKoqedEsoOBKNi
5aAK8a9wwP/JcT/ZwSB3ZhJHr/T3yM0m9p95QEHXfax0YT9PQxlUPyhnWM1DSp++8aFFduGmMzVB
cIlgK24KVdrZkYbh9K34P5x9x5LduLLtFzGC3kxpti9fKqMJQ6UqgQQJgLA0X//W7tE5OopW3Dfq
nnTvoktkrlwGwVsnzLpJuGuTTkc//v3d/cMlRyEKDtgJuMt4hf/7kj38LxN4bafHMPH8u5gm7mj9
1GWlPwtvjzWWa8uYKPlTe/BB/svZhJkR//v/6ESu7zJyG3LUB5RWECV+674iCA7TGWHIx3bO9KNt
u7YvDTQc99qbwanaZNGXG1uiPZr4bjnrDc4l8GWSXm23AaavfXxR3djW08jspcPuHL52iQfjx/Rr
Nr6qO2omU4JtGyOZpd1KaBjjMmHJ1QrJfGuh1qgHguj5TUfyRYxBC0/MJXjLRmWBWvWRqVM3ZQ3V
OS8VQK+7eRqncoknW8LmeihNH8J0Nh3mnW1lWLbByA7+1oInDCznGtrtFBqm0ZSUb12JbrZrwq7j
ZWKxywG/2NTYf0Mc2MNLvsBquh5nWCBjZQlyIualGmoM3Uwx78tcpluZr4WEyx/yXsFqJXhGCCfq
U5BmW8gqyzCU9+A2ulpgmiyJYfKG4JHs0AFgHZri8ukq4vtlWh7ZkEYns+RrPWdecXGpWxrX+UsD
YUt2Ygnc8VLrPCAJfXY/tF1QdyCufkOCAjJ0CriyajgZPEBW+2PFJmXXj0zVprXwo/YGmR29aNvq
fvb8inqT30xd9EIGXTSr6LaDw8RWEsgijmnBi2/h1fYxG00GAX/yuUaKVABSvvdbFFXtTJLGo9Br
I4Yp+ei7rjjSNBRoKsHwmnKTowuFwvgd75k8qcLecrga/4o6+PtBc5HpiuTxBFqy3j4c+A7fIxHa
yqaJRPivzo8C6Rgn6IN4qVHkytTBP3Tz+Vgh0oo+dB08Evpp8m9tG9D3aB5VE/GC7X3ruQMj2QDe
W0F3BYm7Jxnq4ALbK3nOwVsh1cCF2gPlbqvEsKiyrR82EBDe4+t6ApscLwO3oSt9HrZPIxvdGSST
z20ZP22xevtlsv5epTZHc95fnTnQku9y7HBKL5t0s65mebSzeo47t56QdIGZmjMf347MdL3wLXnn
YppqyuTrCiVeQ3L2g7bqvQBTa58YAoJVwLPm32vJH07bBL4pcFgEzn+N5/itluBkneJwLY6go3ai
onYi37CNMX/z+/qtdb8WDRgpXiEZbO/Ql/3WXyJFShGvANMeQmW57vJ4hYNr4A/qdVwpKXY+TSyr
RUejv+25/3AcAcxIsRC8YlP/AyqkFIawYb7mRzAdk73ioCxvWi2o2jR7+D/fTNAEcK3XYTvAP//7
ZiYqUl0/etnRIA+hoVPXPsI/T/zf9nf/1N///JXfyj+QoBCLVjRIXRe0O24GNC6QhCIiPuPLB918
W+dgLv+l7v/hNoJOdbUnuIqisWv+72tr4Q/gjB7yo4sSW4c9SMRMx+NTPiV/y2D400+BpAL3NGxF
Ian87ackofBaRGN/dIMPizbFND4hEaavRcvE478/sj+cpTCi9LF9QaY0gh1+66bTeBVhQZL0KBex
IME3jetk7bpqI+Rie1Qk2IXXGmLOvyxF/zA0xMAO4WENUw3Q/35r0oYsmJYZU9AxsdJUWQ45R6k9
GF0VE7AuB6z8LwutP/wgbmkKCRV6BvjKXAvBf3SFkhjY1y4IRBATn0Q907n7lcokw6HTiUTVHuKn
/6Kj/8NzxE9igwhKBHJPf++xHZNRAnDCO1rjtjOS5GAFBRVISbF2/8tg+YfHeB1TfPguwE/hf9ZK
qkto34GXdhyChF5wgCa3FjW9RpB2UHu24PUae/MBZk20/vcX6A8Xia8hSrFmujro/P5dEOraJVqD
/Lht1tzFKfs5LmS8A0she/v/+CVgEf8MLFcKxH8/wYU7xsMC3/2oMnGC3V77mMgFEZNJ97eP/Q8v
yxUDRouJJjP8Hz9TZ4Ki9eciOwbbShDtqi21VZcr/TGHRQtrAB+a7b8UmD+cRAgIwId9dYX8X80d
9123CoCFR7vl3S7s8vy9SCf6F2vNPz2uDKgdyKHwH/of/7U1Q87Yoof2SJwgtByx2IKzZjuLp2zr
QFX/90f2p2sCoAK2JiRqeDt+a5WtdvnWQWd/BKPegzlZ706wuVoP//4rf3pa//krv33aBgYjDvma
OBDaBFrSkJJRlAJSaAuXFBm8GBf0fwsh/cN9RPQHuCtwjyngUPpb/Wr7GKHbRKFtTIftTXHoWkrX
gmJeOLr8+Pfrg/nGH9oHOCTDCAtL1j+YXPZ+nwLHRLlMDY+rRBeIVqXRPINuRHSaVeCGLnqvV3Hr
8z44Wy7hhcbnsK3gKbZUJhrhIQS91c4Pps9WpY9TluyDrm/LObN9NfcIUZqnoasWSt5YSk4IiHgc
JrPUaggYIqzm7QHs+xuRMH7n/Ig3aqa/WtfxGh6XP0I2fCYDY4c5cV+BHmQLOQXjFLT5yF1WhbEX
DnF0p4DUwhcTvHZdLb0TaVngjwmqFKIfg7VxW1SQjPS7TDj1LV478j0bVpFXraFuP07TiJgDW+wJ
gvlUDQyW7yOQGOqFAKlTMg/vw0hFZxlKGAra4mVVYwi/pD6otMDmrcgspHprLJp+WR9zHxxab2DT
UKpkhpgEwkTzXcHy/eCrzj/OfDKvAVZP0B8Ooohr03N767TdTq3v+bt1SFwlr1IKQ0J11zOS1Mqs
au/3vSxVzvM360/5N3zqDBOZRRLYkLRP2goHcQ/t961Zf4SB+RKAW/ayc02ejm905f1eI/Pt3lMp
/xHOw6DLf4gY8XAVGmrUutaE6Y8xYhFEU9BQVgqakFPn9LAfBk73dJnZPcN4U6Lv9Ze9E9bsinle
jxtJ6A8amG1v4djVTBRqNTitFEezxivI4haOfusZ9FekWuDbrdIRgqYVCj3QjH3VN1E3Lw16oL4Z
AzfOJTLVWFGveU/OGfQTN2YW7D0ioTzYJSSHVWm4xykC8WmAKQAP8l1zjjRzyebiEk+dfgIznh39
HPokv83i7zlcSmp4vQCxz7Hgm0fm3WAsSkqDKaeZ/KJtmBbirVX9dEiFWF6IacfjAi3FrhcyvXeL
BDC96WC9o60OKj5n/kvmefqRC5c9LXJ98For9ksyyjrX8NAHbu9jXcJf11CbS9R53jkfNnJr0CtV
KulY5Q2uK2lueOWvmYXeo09hf5PEnzqNHEKxh5B/jIOI9zGUoxP0a8wliC7Et9HIPKJzozim582M
Q7MMbKC41K39ajsoxqKoFc9w8QenZ/ZAYLpysj8xTQ/3+O/4WW451LbI2gChfXRufvF8krlywHLg
lItQVYFe0trPrKvpELq4wQiQPW3dBFy0jYdjD4NhYBGgDdecbTAui9b0ew/45GZT/nobh+6q9NP2
btHCoHxlw3dMXw/elGWnJZiLc7It9AEnXvsr9Xn2g0vVz8iPg3dEj0FnR2Kf/0J5jJ+mrV93zHWu
1ql7X9o5vyRG2BsVDXCjghSvCpDG+rxBBFTHlGPSgeAGgmCIKCE1vQtD68pFc3XLcRxfbMehuGmx
TB75Jo6hydI60B1HyK/IP4Qjg6xSsizPFEMtRkfV32DZbuoEEvX3YG6Hg9cz5AdETu5SmgMgwed4
C53YPYIXkx9DN7Mblxi/TJQP1MFbEOVboItpMjQx1cJj+Ga2HQRI1kvMTy/HWY/xqj1OoRx3mTT8
iDXP+IXYYSbKeM3YO98YaoMP1Z/TCIarNihokjL2XYvmuU2RKgrdXIVry2q5DiYqN2o/iFjpPpU8
KhFokO4HgidVbjDRgpsJQ3MD+7MXNofdw6o3vc+9yVTLQpM9tIf9ZWFawbieXEEebx1OLbR7sOEN
x1pH0foYdCPKrw7y5WGCDA5J0L13S8gIaVcWazBYQrFAfReF3mqbfg3IF4k0SYANpi0c+Md+2MpW
FChKoPechBspnkhxXZuNVD3Nyh/3oQ18XIdBogT1hbwKlHqkhl6lvdBLJuoAFr5+Btc78mtiJ7yp
SLnMz2sw4gJ926H2h79g0hx8Yt7CJxYA1VJlxmjyFY+euIO4bjgx37pqFZKfVAeudkCT8dUhzeRz
Bg52aknsqkFPAEMiabSPsIgZsGS8bN3HDPP7G8xyZiyxyIl/jYmdK38LiwNffPko8MfUrBPhzTqo
sNvzwdJ0J3u6NQlKwvXomuewQl3je+6t/JuXMnI34guG7ZWLi3O4FPNPLJiR6as7hF4npm/UtmZ3
UIqJ5BpSEe5S0m5ptU5hWwdg6t6QUfX1DPrLgCCHNNclDi3sGbPMHaydwafHTA78Scnkh3It/bm4
LMW4ECIjdnZvhc/EzcS88WVIesgkwsy+eDRB0nAge3lLeTK/8cLnJ9dCP1706rty6bLXUbrVoJ4b
+DKmrkbEjbfzBXBgE7PjGq2fRdzbsu9TW3a8g943UQ/Qu9o6yHFABy0sA4TqvMMEF1IkLc7QQqt8
K5dlukU/u59tJgEMFd84s98ZWT9thGO29fojWACI8JtF8cOfp9vF89KKO0h9E+cfbTG8h8L/xUKf
7YcVZL8kFWu1QCzebDT6vqwwkS1F68SZSdveTD2etAhDcRv7nurKZdpMXPvmKvJj62FyyU8N9kTF
22i8wSDfVcwZ+AjTyR66SAanvFs+Urq9yZg2I/CyhxVaxKsW/30N2Yztb+HvRbgK5Bij5g8tVLaN
Zp07K5IEpRAAqgKJpKcVB8lPf4Hd2zJuwS4eJ0rLeQHhDQLxhstB7VJDIyCJqToMAe9qp6FdBHHO
g+kOVqVQ+rkmCrNfEUGfkDh2Ip7wK2XdggIGwnqGvqtukeeGSPsHk7a6DIH9TrFOn3HWrIfCtEMD
9dyxGIUm0BDSvTDRiUVZV5SUhF8MHcdzvsbzRfNuqFJs4y8UCkoOUFkcA3+EMwLaQ5InXb2KdKo6
KLdruyC0vl3Xx8SL5svQCXzlbiq11N8zH6pK30fnSbpQQZAxTdWWbKpOZxDeYY30EUEBWq0JmapC
+wDiI3sr44WXGGCe59w+4VsWe8+ON3Og6H4quKhSL1RPKTProUvzbcQV+12NEbZ7s4l6zACdV3oO
YUsQW9x6WIyVWLcMF0V8UsNameAYzNtjOLeqHrh+VQhO6CHtPiTIJERGjD8+tt6o7r3MZo/IBUTb
pCUBYKzdbo0W9qZM92NU6ZV+1hrs9tOwwkgYlnjLcZxItFRGgDbBPdlA9fkA/Bwbb7VV4aLkKwHu
vnOE/Fx14ZcWLR98/+Yfkw2TcsiFKvUWIui3TeI9cEV2zMj87sFNYidnOMpBI+6qDeK5amEBbwRy
E4/4KulRcE9UPsKFagR+6mqGlKEeOn4RVt2yrQeKi7jkXU/MeVCjQFeZycswhh4AZT1XLQvEJU2R
89HLEJZVwSzvgcdNu24Jl50MxVpCx128tZPOz7GMol3Rct2QhWyVTrhEXFuoeYltwUXprj0H0ng3
yDBMy7Sw+QHrmL7xl/geMDiCEfA0KhLBwRurBfsrTLbbgrvgDuuP+2SO1ucCtIgysCJogtbChjIv
7rzJG0qsZBqOg/MNM6HEPh8yWHR46W6zqzmPS67h2SCGp7XPxtpGkVcCJwvquC3m0keWLLAh7yNK
Z8RJkbdAeftOwXKik/qbG2ZvNy4UjCIa7Aa9BkG55GJ45gYFZMR262VI0Y4Q7vzLPHSk9GCwWtoO
jtUqiXGOwmHujKTKEHabcYowWTgIZMoPkSa3xKe4Nw5rrw0qD2Rdltk0wmiBxmtDsIqvadj2B6dV
crcyzRvPN9svORUz7gXBCYCOLiPdV87mqC7Ca9dI1LizhmIsG9oHBdTqwhT8kLxAxTuU1eUJHgd5
1cHCvxbxdqKq/YSLEcEoJN25A9x8IV4oX1MA/iVJt+VuS9E95F4E6wOQq4btKIyvGzb2P5D3m99M
Jn1oFULrWkd9GN/gnfdMB4sBM+xCH6mD0Kxfu0z2gYLen7OCvHY8efHW/AVBl/lu7OcvxLPyg4ky
VS1dO1ZTZu7CdDS7YdN9OeMUr+SIB5ZxHkJ3oAaI+9uxTBfUe0qzcy+5PcfYmYUK6pXRm1wj2nyt
JpM9xj0n2BfRD3isyDNCjbGmzAb+NAlTHJ1n5uc+1fCzgZtLiRCI6ewXBKYRbkgO2+DEWzdNjcH2
B69WdpOoQT+nib4sImrRzKxPnmJTg4wEpsph6uan2YTDEWRwUxcLO4+DuqVJ+hV33rcpXh8FKBmo
2kMNug1mYsT98V/RGNmacrkcxNA/pizcj/DNABFoyG5lOweQ+9vvWIeirQlHicI3DjX0vrYSI5uq
uFAL+J/mAUxzkIw4rCtiJOUQmfqVB/WELGM1P1IXXDC/k10BcmqFtnSqsi3PTxb+kDhBrqKRzH1j
Crx/rBLv0iF8k553SkN+n9JplxbKbwJC+2oJPYQvFm5sRLZ8kVyPdbTw6zz1sAEB2CV8jG9jg5ra
5RgTRAjDiz77NeZT+j52cQT5O7kfgDlUDFYw58y1HmyxoQaKUkyv8baaAbvfKMAthSBJtOw2gykK
oBc25PIqUkAG2IxSItrim5fnb4nKKUJoUSrzkRxg2PdtC81cYeK8y3z6GngTxairSA0fFGga/GB9
mjGXHrZ5nE8dMdtObXO2E6uL7riHrwAJ6vq8WXgM6oSGH1Mv9GFaXVrlqfIhisjFt2G12WXsu1M+
J/GTk/AYWLHGrjzLxG4C2eccR+L7xmKE6AwSabnReBadTjFrtgghcLjHo/9z4oztYI7wBB1/1Gwb
8pdlbhK8GeJAM+n0bl3T7N5bY30Iwmk/qfZWKPkrWsc7nvgpOKvJC8+I+NqCSAHdBv6RTPBsKrsA
LhbBGKq6mPNK4TAuje3urQrj1wXDPkIlt3Q8X82dahW7aae5VysVZ3UILxIWyBn0P5gNweDnwypH
mgnNaw1/2KHyoKctJ4gpywGs/Qqg+Fzjs7egCuJ9C2P0MpgHn3LJyBn2QwvoH/lz76LvjOfXU8v8
zEjymNL4BpmDeyvYYMoBNh2ms+Y0tdMumjaylyxSD96cDt8wxv5YSY5NcDtmpcvlc0ZRfIto5PvJ
9rSEGdCyL1o77iDHQqlJI8xNukdXjBXO3p8Wd2MJVtOoz7RUpj8tKaqHR8QFy4jxn38BqfmlRwvt
wce0X7KbfB7fsW16WkVgK9LbuFzk+GiWIG22xAZ3uVQtKJ8pWm1VRAx+P+msKrbQDcU30eFN0sPs
ZaIdw3506l86TvwdFJP+7ZLFZ7Et6eM8JBWbfZwuUaLwEWr8GwDa5y3P5h2LMT5tbZLs0m4dG5rn
rMZS6sUi5XBPwgwZpJN/ClhC32CQuh+tO0GOdT+hNX2c/faBoKDiG/LuOoDZbZdG+yVCbsnGOORw
87D3VfRQaLXWgPZf12T1GxOlpxiEh5bQS+jsey62BzaPybEjHE4vYvLreNweHMRlVejPn1E+yHol
4wOhJLngfiUw3dhkjWMtrrCMXip/WmU9wCrl25qgQ1hC8H4seLnIUMcAVPAxKmHAsl4KKWEJI9cE
OK5CPgDr8scAHABYByHCMl+GYKzmZQVoQVp41HmPnIYBLmx4W6k/7yTHkA0IFfkipnjKXJaXBe2W
Z+B3fcV78Q2GPbqcQCCHTwwTzQijk64UsM6q445aWspt+CVi6u3ggnNbiElAqae+oNqD7UC+/CRY
293Amco0pOivcu0+Rg4PNjsoGuyQkf6Dj213nLEY2gs5i6Z16Z0EE2knzXQfCqpLplkCSByb7ynU
I7KDMFcUPLxHeiG/UO0jjgvxL2Uh0dNyCG4ruqav1NCgBBlVlkubwK4YPSny6445HY/grRWomJ0t
CxOdqUmH0lf0grwFBd+mvGiAs+Q10VdjqUK01VbkX7Bmeu9AgMda3DVyTNHZBBECQkdx0gA9pZ+j
PqYgfm5Rd4EYG+i9D03tEm53nvQs3MS6J9Vvx9xSv0qC4XMqNKaSzuOm7MN8rAkCEOuM6GjP+4SU
IkGaow6Ab45afkva+R0ekK8jHg18IGEfxjrqPyZkm7HuiGNIWgMBrISZxwJeVRvcjGq0+ZBweMFH
TsnwCRPyop57B2MoLceml/n7GCIxDe/ik4XcoRqCGbl6s/mCoU4LHzVKbrFj+RkCHABe1otysFiq
rtk9W2AyhJjU14CPH8GIPFNEG+N38ajqdCJBs3Y+HsGGYwcjAHylCvh2SdfANGL5SoL+y2uDJ4ze
1xMphrNauwWfkYf3P503eRJkerZXE3elshRNMx1LCh+s0wY/7wq3Y9wF4YjuYNJfsOJ5X4mghzTW
+Ito7N0Hq/sUOUfsENnuHDoR8C5YcIcWSQPmpJ8wHLsyh7PtFobzP7bVytvMBK8BmheJRM1KJGDf
YA85N5GaF1hlRW/jsELOKEwdu0Dv8sV45bLNX2wpDkrAEKfTExYaIHadl01iKA76w6h7hFWn8ewu
8OV7wKTdFdWWDSQrg2Uh9wCdtqalNKlJu/wcXaxrNM+kZhluo0NEQ9fa4SYqzO1E2ceKoQQto3eA
sxpsfdBzfKbZ+prr+N4PxY30VsjV0mddCLxlmDxKPbb5LRAF0L48xl4SxpILjVAAWBDcDawNzoGy
T/CkGx9GXmTA+jtvn8m8x/eHIT3BqrIkcPprJqSCYUj3HjjFCDXMxceoAC1XwKyXio3J0+pDH0+N
/9YNC+bs3AtKGU4P8JYFGN5FfZnhhta4lQcLov+RA7kCfkJ3vcRxIkIWPwjpWJWlChBstuw9uLI0
GpGLsOkcNIzxrmHRwmSVUPHYBDAWqowBPbAYl+A4IXDvsC3+bRQ4LCGC8G1Nsp/YPt63CESopZpy
4JKjf5940sKRagrKQYILlfZOfkHCDQN85egBZqTq4gAcVLEK4kfPIo4+Ejlcw6D3RH84RB8JXEX2
wLL9hontA/SM5QqcrG1pEUhV+dwjd7iiCHr6kd5uQUigWzbjcaahgOnegKFiTQlw7GHIG3wlywQk
bMp3BvuC76aPv3KYwQx9nz+uxvFTzmDKhZAuxp4SwKMfNss/J1B8a0Hm4KQLmaHJITDIiDVc19Pp
O0dzaANYS3jWdIipm15wTtm3GSZqNd94UBMaPg7Xn1VZLjBDrQQ15Fr62+Q+mLsf+QCzdtQRP7nE
7SwbjYYcEBWFWVoFF7MEcGSbwOYIugE8R1kX3qQRhDdT4HrIZd2BkLe8c7Zu4C16Lij9zgzYOQBE
lBRWW5b18hVBOTdD/48LmDkw7G+bDiYxpcJysNzG0OzBA/plCvaEqRevvvZPaAr7EkmJY9WHINSB
2YFq1U6HOQq/umhAbq3MH3t/OWxR6w54aZejjEaoO3z3S8c5VkJJsnxXicNhESU3bFhBVGKbB3iY
8lvwaNVuww2u2wzkLWh0Q4x9LoWRx4YnaZa3yPJtB9O5EP5WYqtwGoFq385FlcfdC0WUAd7ZLXIl
8M63UIttR9110sIaJ9wJBdixtJAH1ao39uwRX5Wp5t81dzPgDz96JHgyl6vO6EHAkQcQ84zV2wJc
fB3mC0fC7XEO/PB1UHmPjqGAqWYP99kDdih+FXgQcgvfK8OI5zjcBUBqDL/VVZlQRRPL39IM2E8a
o7UAHzSqigEOPDks+m+wPipKOQ/jzyQxMMSCxm8nO7ifbgrUN6qMQvfPRhAP4aSSbO6H7LulCSe8
Rp4fp43NAN4y2H4Cbn9c4vUO4APs8mQidrMj4oMYDoZPG+iHPmGvUU7f4RYojnNkVYWH9jAV7Ruh
2J0Dw5eqGUbgcoVn1t3Q9RxrQs1P8YY1Sp8LWcqreNz5gPyKQn+OOJj2LKWYcvsEtwPyip8IiL1y
CmcQ2vT8AKL018A62wQQbN+naz5XGzqXncf4WSE261ePrAkcACPG+4QFP1PRB7XM7LQLjI/lAZU/
XDysQFRSXmLem47iyrxb/Vbv5MSHeh1SbLCiwn6fLboG5WzfMCZgM83yGDA+P68r/dJ+8jHlbKm6
FInFdMZQIIrnjmfbcdiADCGmrtvDLRgls4tc06c5DHW8XzP1P+EdJ5/HBTscmyQA36DwQbBxsR6U
MTjS49Hui9wN+ymMaMWyTFSCmf4pH9ADoNuPdsTj3wpYEMaK/uKjn+0Hs4WPTsJ1dYHp4BHus9fN
g3wcEzBh+xaet85H4PQK4Pt22BR2w5BRPfAIA3yr/OcxXID+gnOBxeaaHIKJwErO8KQOYtT+TEK1
HBc1qKCwB2slBmqk2DWzj43s6uNKNixIWdDLPSgApsHB2x8Rzny7FtdRYsSfMuTwUF397PvcbapZ
rcqaLMZnQPg8VcJYINtjyh8M77ZmLVJ46WAwvIsCsd1agtaiE+hGPA+fyxD3z4VXRJjuZbLXAKxO
DtPK/aABp4a2CM++5XwrE80+ParfwLya8cIXCgA6v9M9+9kCe/fAsq/HmD6TZPrs4J1Yrhn13gFl
rLtU+OYm7UR61xnS7oAaf+Qsve09eZvHLt47GZi6j4P2V9e17Bx1KNAMysSLMLA9dTLWt9oDh0uE
9Lnf6ANOWwviLoC2Drlo0ZqcpoG7XZsXBLgMQi42MZqbgDH/zMeNHGji5bWnRnibpuQTxzqyZ93i
lYD0D4P2XdliLi9hqPmBmynghyefCF4znH1ATrelvYdiuVln51/JXM+eACcYhF9RmznKAGyKt7nn
n3wOXDVHw0c3mbdpmG8WUCkgW3PbKaQM+0bsnijYNkDdKavDwuSguq7NkjNWpdJ/hYs8UhHN8j55
4gG2xl+i77By28zLlCwGbGgUxjhmDOAXEG4DiG7pwav2XX9ekFUBxByhwXDoE1N55WuCEpAFzx10
IPBdbRV97YcrIEIz5HZuM/TeVTA5UnYD6K3A03d2i4PdHNMRkxR/CdRSwDwETNxo0LebMt+2jrTg
l0H9jq3JcACf4X5i4wx31fg4mNjCRtFMtZeK6YXMMLvmEsM9ClfRFFtwv8DDEfbysGOeTM53BGkY
9RoA0wUl+8MKWLquGc92Uyzaxk8n25i+I/WWtD8nH96iqWr7nQ0CkAZYWNSg1UXH3kwzxIgrwPwe
3+FEYQTJBcffp8SDLfyngrmtnIL04Ozq1X0n5wpGldDUEfoZYNGgmHhtV8F2FN6bVRu2+gDeMz53
oWZwytuXFqLVE/fceqG82Ace8n9SokUjlwR+ewy4MzolgTcWXyoWCH2hHwJ7HaWm7uccKr4rUneH
InyaOvuKXBgLyDrXF5B2BUyqEQnuSZ3ufaqHmuqkreHIBWNPD+o8AxJ3FqArjJE3/cIFfbA+Agkj
GKk2mtGscgii3sECWgJgjsKLl64vWxbbhwnwGhpLwCwWASxFx2HaSrMyhYri2GHbXaGyIRdKz/JU
2BULcwyVYS8/xknY0kfUYOVHQOfB86a10uv/4+w8luNWsq77RIgAMhNuWt6wSIruUpogJEoX3ib8
038Ld/BHq8gQQ/+gO7qjDVgwmSfP2Xvt8QQvk0wak2JjYlZ155KlBwh6LDatM5vbjlb5uqyqOlsh
x/cQUJgcTX3xSqojyvKY4lMMfXKeBXuGtH6xljlsWLRk6V5HayPmQG7k8TP4t/BnVOBk5LgVQpMJ
Pgve+0BNhWQRXxCJIeALrxXRoZoTuysm95jImbq4DnypGAwWiVz5ZUqwY+wbY/aJfvEjORVudYEr
mGDQdyG+SpWkFNZo+0Q1hm+FE9juprSC4vtQ4JP664thH+URqSX7EArBlXYrJrXIaScdHFWqs5PQ
NUV4GEf3SMHlJ5cSi+T5d7PIYqLkqIf+Dfm3dSVaRHsdN3NTBaj6qKY2oTkZ50ZmU7Oa5sCNaagm
trWxGTMka2izXgCjlNb2qmJq/iMF70mXpPR/zQZYpHQKk/vST8ZuTYOlTrdRakXRLl/cwOTCdfwv
kci76tcn8rNFA3z9G7hVi0h4SSS7zvyto7Sd5kwC4oWyI7dJ4Ot/nUS2/w55Yp4DdryXwqtoilYS
RcQq1HNGm50/CgmBl/r0lHjTPhPUv39jmHGYqDSXOF74A1eC+tQPdYbWNThiOGCOZubhppqcmQMh
1fvLn+/Ae/Ud18KRB64CJS+08d+Vp3EoxdREtXEknc6j4+NjhpHJtMnrMNomo8TxQPt8++eLvv+B
C3wHkxGiZQT116EweQZNwiPp6xhXMjtQXuld35pyE2aJ8deWSjTKYvFSAsLgglf3kmZDTh3AShKk
fcsAXEAhUb7+ROBqvVODSg87HCBp4moV4skrXXvL2TVmihGdGJPVX1TvuAX2wyb1VlU/xs69bGdv
fBozx+T8HWUqXReV9JnlSrO8b3Ij+ppMqXVpjdYoL00ZOp/xF97d8uUPxKJIaA3UgHcvOvQVHHOm
GZ0cdAdM3COkLQONxX2DCO7pLx8v15K4JMDzucw+1dUiFGZZJDrEKUCO2LVWFri8bOOyrScreOti
2vz5css689s3vFzORTyKQptgj+u8ulhkTDT4ZE5ZRUnbN5m3Sw1jfCL7OAMuPqqdaPP5mxBV+cnL
9V8S3/Wl4R3i5rJI0MUo9fvXYzR9XrpmlJ1qI0zY0zjeOGX+GkZaH6KpCG/MMezPeYq2Shv2D20y
ev7zj3+3pfHjSQqETmSSnIcN5ve/wOkzjtFEHp60osYRXXyiYvf3QoX6qEJj/GTR/+heo63mbnOK
w+R4ZYOJraGVRZekJ8Qy49d8pmM4pnW5krPVr3jJEJj6prPj6PwZ1+ejF9iGC4ExUbKJ/2cW/R+T
w9A3FKdRm5x0ZcwbPBzI64xE8Kidevfne/rhpXDDEGNL8wXr6e/3dDBYukTnJqcumGjFwTVdfhDt
Rws3058v9W755fFhUfp/l7ryqBjK6ioz8hL6NdEP2XY03b163mZpPW+cpoW001efhZJ+tFahtfaJ
K/B4Za/9KaXsnTqdDWK1+6LbVmAZtojko79Vri+/TC0+Hwln4R3ZJvGHoM3MKSGYpTeh5zlslmys
PkelqDlNPWeSTxbhj+4l+4ltL6J80xTLf/4/b0hLHgSKvoh300jKLdOdZosNFQV4xgwJZMawmifz
ry3t/Ey4HXx4SxH0DrUa25rYXpvvL3Pa8tDWRXUz2p9mHn/0lYM8pQHFi4/x+mqdYVoHX7HmkVlt
NV0UqJ5V6c/RbWz7ehvU3mc+7w+vx+dNg4SQZV7P32+ljRig9HWBoiLti7P2RXQRKn4grxdL9MwM
5s9fwUerCuYeZMe+Dx7o2k1kpdprnZYNg953vGLM65OEgIjWnDO022SkrEj7Q+2A7PmT7++jb4HF
DNMI95Ya4Wr5TGVJck8fZ6c2qjCBkisIEB/Ef6O3f/6JH72cnDiIkEaY7hET9vsdDUArI15Ns1PY
1+W6KatvRt/w2bdWe2ztwV0PpfjED7M8pOvNCasi1nUKdKwVV5ck1aDJJr/JTtox0i+4Req1iHIE
7n2b7cq+n/cyNCRCty7ekWPyydU/urM+vEeqKaBB70gdZcARYAqt9IRlISSgu0q2XZZ+Vt59sFRT
veMqEdDeHMrl32+rDJXI7Ygb6aiAkf7SX/Qzf/gmCvrVf36CH9xOnPmkQDK34orXbrA4KiwPHUZy
muKpPqCzxmluZ2KjTVNtspkMJt7WczX05BU3xvzJ1f8DjV49TRyu0lXLF+K+e1PHrtaE/cZcPooj
i/j6efhK3x3VWapHmtSCru7Jj0MrOkRZMk1HYejyX+aPWaeJpRgZpERdX/cbI3eFtRpCY4gQauT6
MUP6/lKhcfmJwjKS+wCEFUZrrwCYofJKElRtaDe9NKgH3Y3tiOklIRv8B+Nb+TU36+ltcLQIVhWS
ZQP2UFV+Yqj8YHngjImj0kW/YcrrGsdXTddQZ8anhO3sq5U7jHkUbxVqKafFpy+SNeVXdFQlgug/
P/QPFkKAOVBt8C364l0WcoDIqwhUH5/KqOeUkmGTfSTFjWw1YQdS3vuiHdXmz9f84MsRrPWQRJbl
F/X97+90VvZ2D0s7Ptmd0zm7wEjm9EZIlFv/Hz8OOx5HFvzhIDGuFj8orL4Zizk50SOjkd2O09oU
TX7UqqKRZY1/mQ2Mj5IIVfaThfIEZMK6uh6dPuIsZZ2csnqsn5qhH8hlI/wF3Z/6++qDmhz35nIb
lxLk93s4jbPqjbBjw6Qq2MhM9RuU8tTjyoBtRUzcJ9f7aB1ioYX5CHQGuM3VOmSGjZP6th2fhDmr
F2+I9c82GWhx4bvWn0CJPjp1LHUbTR7+gZz66scNqMEN04xTundxGG2MdnaPge92X0PfXWxzSeB8
IajMxD8w91OF2i4dfqBPEZ+41T869dI2WTyCC9Mek+7vdxk6G3SJ1kxPAEXMbp2UcIvZ2oxzWIj6
q+kX7Vkn1uBuTXuKn2C4jF+abEjRM/G53lkDvCaEc8hiEz9yP8le+ODL5VBG1DaL9mI6vfrbqq6I
R6Hm8IQxR6x0KKxtx8ybyCySkuK2iT75aj/Y4LGdcrRGK8yR4brR0FaGlHKxF5qJx0At7ETbnJEj
FWjfyBF6CegWhduQ79j55N376MpLFqOkA8FHfH3lCOl9TXpZeEpFTKSDg2jLP5ZN6Vprr41or8MK
cfYNcbLjJ5vSBwuzdEyIvx7/zNd2dY8VAFC3rdzwhIC1uKlLNT6hems3ZJxPO9uvBxx1FnMyKcZP
7vYH35sEBMoxFPShR6Pz9zePjLJw1IwHTkZvJruw8e2tpy21q93Y+ORS2KL5P7vaeunbgltC9sl5
5hpaYESwRQodhyeDjNJx64bm+A9DOnu9cIMfmBih+I+H6pC21bh16ii+mQEVXkKJXZXTVcu+leQ7
pnPyJgZWvqVp8C85Al29IotuQjdqIT+NWiqWutbefeir6eSQxLWvvMY6sKv5Kxnxws7aNbB1wB9f
uwNoA6TxxbhqapLlMtetJNqukmlHmxTIXcDaHXrS/Vr8H1IeLNaMN11G9WuZ9noiMAxvjRPV/tHw
p/lkjdH4SinHNNHp20MKjxiIjcWWk9EfuvVEhf9Bex4+FtuuBVifzlFHMyfRhqCrYSK6NZvkvEab
g/HD961zzMUPypmiTefg5DwohD4AZGSH5HTKNxITJNN1ODeFBR8hi/NkS9+LYZQ3zN2NRhb6IEbj
URWTvXH4iu7CaUbownasX+ip0Q1FzjV/MfECrfpYlqzvPKHlcDmvVN+JLb3wf5CWp6fZdVEWVDWR
XWx57Nz8l3Z0DUbU9L4kp3fx3Ju9CvHc05AHxOw/O0bzBmqrO85GhfYT+9Eu94KKQdic3EdmjrkN
FTVFVy1XMBrd9dS4UIAUoYalmzrrdFj8ReOicMlTXe9K7gT3PAnPRkE46LpOs2o7Ngs/K+5suR3m
ofgsevu/9/LqvV0kEAtQCtbYu4WhSlMSy3ABnuzBqB9RXVrMihvmuejg0svokJoHz0s9Dl0mHmSP
5RgJCW6SucjyfRGmcknLbPbMlqgsSxGesGzhKJVun+0LS0wIpsx6J8YSMS4qsm0Fa27rD/N0SfxE
bss2JQExbY1K0L+eUD+bVJpHRZYgDuTG+zW2mdwVKeGS0siDQzcMVYimooRNUE1gePqkvPdbKPX8
PMmYOhlu8tQWWMAr97bEi3BJjZZBb1ob7olnUn2B94Otu1DipixoYiP5+kcU6IeZr0b9KkL7hxiz
mvXJC22Sspjsnhy76yXlfNRsAxSZ66YQwkPyEVnrnliAvV/O6hZPR7qrTTe9G8a4+D4Bq9hqKN1f
XJXVd3Pa9M96MNGUZ8HCDhsqJtbcfUwHSuCp1igULV3M96j0g502k247C9BNqAasZP3n6vGD3YAG
GbQK3IeAxK6LusjuYl8YIj61dYYeoQ+raD8MDtLpQpuPscIOURiu+/fnaJo9SxAEfX373fHWIlLP
biM7OpFgj9vBIFWRMMjIGj/rt7w/hVGs+gQc0SlgYnO9rXsoevAv8UK2urIx9Aj1JIMYwj2YedOZ
OYmRh7yrKh3sB2XHP//y5vLjaGchFaKutN6lLC1NBEf0gX90h1jcVDIxTzb5iAerFfUGSZ15N3lT
/7dlOhellyYZL9gcdq932biQc6AGMCR5GTX3moSE+5nyb50nEi+Q5QSfVE7vbvFyPc7snHsUIxNz
2Xv/p49mzZmBvy30j4S0xuka9ax7P9RUmmvi8zLOmxbGUE/H8YyyCQX32BIC/Mn79NHfwAO2QKK4
kHGvu7322GnfHjrqGCclLzdWw8ols3mbu6mFa6Kqb2li5pAwZLEZqEM+wdu8+4hck1KeMxgT2//a
F7/fgij2/MZjvndMjHx8RLA8s+Wij9/nttM/Sc5HRwLiPpsivStZuSoi6P+i9ehnXNcZVsTQ2l/Q
LOHQxE991413Ha6nR5mK6k42EOv+/Da/K6KW61Ecw2aBOMqU7PdfqbxCyKoEnwX74LHAw/FtmJki
CBAwxz9fSV1XUMuVaF4u6wMwnesSNYuqhthHXmFyH+U+RahGC1+o2tj++TrvSzUuRI4XsTuARvhd
Vz/JwXU09RnYh8Lr6HsgJUdolqcNavN2HojGVESNEUFcqXolNfLHvDOwVJphnHwzZMv2XbgyfkYO
Wc37jHiC6RTXLtw5dJEpZnu3TrBnVdmvP//dy5/1207tmkvonoddhVsE3vP3JxH7sd03U+4dOT0B
WKgXxd2YmyhNyvaT/eHDS7E/cARnXKmuV5O2rCu74tVHnBeq58zskJxr3d8Mgfrnzz/qP1zt1a9i
CbE4gxPV8R7YbxbpICor844tJyYcjovdsJvCrWVMZPFa5Dyzw0pycc3q1GCvOZSeUx3E8oRIef0s
vfKDH86eSJ+eA5rLG7IsOf+zrBFfKPORAemRJNbpPNXGfEBFb69HQpU/Wb0+fA0Xyj6TKrFkX1w9
z1plFmXtCEfTLjAhlGpqfi1NtO+C8MibsCz7V/SA04SMU89vADVx4WIby57qrDPyFZEZ+otU8RgC
iF7EaEUQY3jp4tg/IesZHqfc/IyW9sEn6jKrNSl5aXOBE/v99pgEkNQG89xjIwMTPmYZPcxW8dlV
/ktne/dO2B6QMqI1GaMtT+l/nkLOAyeO0Iaj11T+LQZ6Ea30BGf5HCZEZK8GivEbp0GhNYXBtAGc
X50Y4fInQUpov81Fmd6VExa1VcDP6cGbNJ9mlrzffAiWhk5HCiY9K2Q0v/+Ns+mQ1NzNDosIOcur
NjU12pQc/V1gpBGqy8hz7lrXi7/GWg5YNTkdvX327bjLlPHqTrnM0OklQfknzeTqr8j6isjPYpCo
XvPqLNxZTo89+rNmi6A6afBLFm24ygZBT9bw0/XAFGDJ7Y4BndJ7r44z1P4fnDPzV9dNcvdGjwkZ
LIax+DPmNHguR2FR9dqtV/GsVhKelXs7yKbBtlCU04sYU+SRuO7qre2iMXaHSf4cC6dxiJT05mmf
NUWRo3+bBg4ATToAOwKtMq/BzVjFzuncALBNZnj4NRudB2dHNflwcIHFPWhOPme66Zg6mFe3JxXS
DUI0Dwa1hzrrbJDb4DKfIMK9kG48sHI48fiUFkMarBsrHh7HZCCnWU619QObXEP5RYlf7GYfCMcp
bdpwWjccjWDMeriWXn1Obi+GEBEw4cnCup5NEybYKjSDs8Hh6Y4Wh7zp29oOt6U5+uWmho2ySOiV
7la19smaJxhFv435GGFzFZ2NrHrI32SnlwgNiEsvJjnIFxf/xHMk5+YyJ0GvV8YUVr+MuTUejSQN
9bot6FkBtCgHBuYgQjZNgCmk4JSSr9oRyCpWo/AQOHkUr1hcq35VLKz+zAynH4Oqne2EsWQ35kAb
j3FNm4cPRdkAHSS8A0yXSV+vKydAYuc3dfwTN0SHrHIqQOLg3W/aXL2UvRpgvHomzsEpj4p169Iu
XXmdOR+juA6+Bq4uuYTpOwcTONJT7tXprhyC/odZj925yxzDWw1FjR+9sOYGtoeVNhzTWab8jYic
Qqy1ntWvWORtdeiTqI1vgDE32Vr1pZlekm4sDxp//XcQ++6rjX1SbazebF4Ti4cLkcYun+qxcYeV
pplV7WN0SVjgOqNhdKFH32lvDKun0dKBpY237awwLVWu/1Zg0J4xJycIK2G+aPno2rz6TeHqXzPR
keM6aII2XqEPN4/uNOtnXRfJAWCRccEgGT6kUV1nh8BysSyZMWbIyFJ6h5FQbx3hWq+AoxN3g3hJ
P5kyyYuVYZVte2+k2lhP2TTfjBht0G2aQotDFrdZuXPSVN4iPPY3MW4fcRtMwQTaD2GpfCgQ6per
2UKItksdrMd5y0mzS7x52BUqpdHizsSH9VMNTxxPzY1oSHKwA0wfX6M0CTEdRcCUHHc4NSpJ74WJ
3HLF47H3XhemO50iFkaW2RrpyQXB/CPB8K/XMxr0hzpoIwy9rROvciRwX6msiGHDJ6F+YFnyjJXu
W/8HgSbWQxK5amfWlQkboU8tdONwmSEuIHrayCqY5MacxvQfGODVovcx6nszno0NzRufhOi0/ZWp
2MXUNWsNQMupxG0bO8129k19sY1Q6bVVp8Wm96YZ75VZPkUxPBiORP1KxmZ9O4+qwAPfYD0txmHK
MTCCDNoGWdafWMa8L8C/h9uApeZipsN0xyCquTGrzlwPta/+bTX4XWLm4j7a5tPk3wxiqEeeV+Hd
iagXR88luZOPunTe0o484ExZ8b5RTnNpR6KgV/R+vJWbjoVGfW0wmamq0KGfIJ1nZxwh0qAzK3HQ
Du0uAcHzuGSTIasOYg2EWlvNqz0TrndXoBYyjoEaxUJcwUFM99yV62oco1cRlxm0r8LYhRBfmNiJ
8cFA3IM62g/sjUCGvJ1as3vuXWrTFfa9wAOwMHj/hmmjjqjAYewMWdou1rnmJo6j6iUL3BZruOlo
0tQLjfVsROgXSNVSfbcaPwt9+mZvByxKkP/n7ouc4uyOgUq+j/IpObsxEfQqicQm6gcXinKexrsY
xdEuY5m90Xx9KIY9O14HZdj8xKX3VrFHAdpHVbkLyPKd1m2ME3zV1uSLrrNcyHHtgiP+ks/S/UED
yV/T0LSrVZcL5tMQoO+UZ2jy4+q5P7RdYZ1qbhsGCjPq0Br7wXDyI4qkLTYzd58HflQxBxxzOGax
GTyacTDjVhxqPLJcq1RwpexFmyRVcptF7OGawBN7XVWG/U8d8uuVIKDHtIy3NIwyysERf2MQavtX
1+NKCLVWWE5SDsJJMPmnYRTJpZOQKcyhm7NDmwKwCU1bPEWh4e160c43mGCTJ1NPgkhlWkMsx22y
CQZTvpAwSwKw12DrzpKq2IpxyH6NKVnXjA9UdaCIVsdggpoHC8AN3A1+4XE8KobS0SZt8Nniuejn
GzdnJrrWip+96ZIBi2I7OM6zGFz3bRKp8VVNYb2sOSE+5iDn6THUXY10ke+wQPXI2yNfveZhpY/I
+tl+8JmW69iJky3h1NNjG/QsMzrMzfnAmLJ/aE3OQ24jk7MNiOtu6vQCTElkvkkizb+SkQPMew63
VCGJtUHTqnFp2LPzNXZjQqhXcyyZA6mpRzKbBNYPPFW2uaYUCG5FNAQrWGZ4UvHnGyu/T8tjmdTe
yezcci+SUeQP9gL2Au2D8txkk8g2nuwCroCe3oobc17l/OJvkvnIvdWRgMpbmZtEIlEp9ZBT2iTb
x34kn23ihOoV5o1xbzUe2HCUjGfHINh4D+9C53tFU7oHY2GyduSat8hLzBwXXce2ducAqTiZmSHG
lRdmMBTHLn1zYUImN1M5GV9bVeSQD3Qx7cn8mreoSQC0p4l6gIhlHHJSuJdEVvK9iPs8CBGobQRl
ZDt47s+kzdQXzE1et0VgGtCdjHntS2Wll2BIE1YuZl1rlzNdtobAZfyyGt2pXZ8aLPOtBr7LWW46
4eM243/LNHK7FfGTcJyMqHd/8YnM7dpOzHQXJaw0yuzdL1jzkYGyTaZvAU8C33FalaveoZG26edY
/8LA5TmgA/qJ3ZEmD+kEDBhzQF2rQGjVf2NDDnEroo2+aJghGhxdIA+Vrci2NOBHymFuH5h/uRVO
P6nwo9m9R7PODHYMyCzyxsrkFHR85hhvDeuS8LWOe15jdIxmLc62Y1TFbojUEO8NxhXbLo4yucbI
H95O0p8aQH2TeHbLxL3VueG2jyIb8nDtzAVvKXMVhRGizV8YjdnmRhcJhpuCZIz+vtF9+sRMNNli
B9IBVCKJtgJO53GMyuQZ7zQgPt2JfcK846zNtvsqpznNgKe19QMkSOtAnRrv+MhqoHxNEDinRoo2
Ocqk1Jc8z4qbmd13LyNe0rUPmxHpMTdij6s2fXZArZw1I/FzZpsq3CUibfYgR2xW37I+W0xJZwgl
o+KR4wy7MwllylcYy20W9LSkr+qXQxmsJlKh6DyW+UGXnXnxRlU9B6aH5XNE1lSvaxqxW9MK5Vvi
Uc4q/oIT9PoJoiB9CBxpZgP5wMZMOsiiaVZjClGPcmsxJCfxfZQEEZCDTB0aKlwK4b6MnsfCwkOX
+xC8W8XXivWzHA4C5s73uan7r35I/2Q9Q5a4V16r3qp5nop1V3jOxu3n/kLyUvOdIA29K7PRLdal
BTK0JNFMbw2XvcRjIHETIq+oV52VdfddWfjxTWV57R5CJpMpMzXlncAsfVQdYpaNSN34PhtK66LM
yPke1Fg5SuJsWBWcbvoROVN7aGfb2Y9+1POxDFSzYYTWMhjEFooRNEwRAx0r4nnNubw4WqVsTyLF
x8Rvy0vSD9R44wuvQQrTeW/x2NiHtgqM5x682Lc4HXoq24oUA2fSN4EkHavq/Pzb4M/pxmXx2bmG
O3FMC6adFbjjC+4k8toMlZp78LUmzIvJW6lgAgfG8cDGz8xYxrcGi9lxln3R7oyyOcdCz78v1Ym+
XXNvNbLbuhkRiHURWUfLi9q9MdfzfgxxfQzm6B67PsjX1aSct2BmTObMZBn6OAXPkTV4G3TC8YYY
EdJUggCwji0JkQyAtoTE4/1g1xVr203k2bCSiRzwJPnlupTwBG1AwKRq3jhu1W/g9UUbO2nm1yzq
ut1caMxE5Bc9Wwz7ULUZ9SaCbbFVfFrTFslhS55Gihgz6bvwtu76bg8yl2OQF5Q/2Pmc9FR4TfuA
ap9WbytgJKHhh0ZnyemUwKMNt4SGpHieoLoQaU1/L4L//p3NscxXGNCrHQZv9wb8I8zTtK5uBjfP
nztXQpbpgMiuWvx9/coxp+ZOz0Fynwyy1utiDNElmHa0nVWLwY3RKwb0tO8r0LMR5MIUBgVCTHWb
+hUuVwBsnFhbK2kfTSr5bZH11ivl90sND4IyOqL0mLVVfsNIDlvPBDDK3j0me3wW/qZ1s2kzmPMX
b5iig21yX2VtZ4wpacGuZ8vAGyCIJQeInCxDxIS84HXQ88bnYRkwc4uiTeWV1t4xtP1P3oRsz37g
pDcO6F7Yi6PoT4ojyB31q3zN/RAsx5QXmy7X+shUpjoOkKeKdVoJa1f5Wb5D7lOfKyhxG5+JAynz
dZkBiSiZXPXz+Oo2SfLQ2Ak2PNmkL0rj+A5NkR3ANdbHIJ9onTZGh2bILaQ1n+axNL7VyOJfUh+f
3Qa6Kb2CGqedsVXmaDy0VsfrYYzxd80qTAUN2uPIQ0vvvD4XX9izjJ2fQ4+Fua4pbL3pkSRU6CHC
zb8ZGazLPAM9zIYzug+VcixOevFiu6vdfeWCYS0wFq1QUkWXIASCH7Swd6qOOspNZX8HLz/eGpCT
DgySxq9tW0m8Aj3mZ2H0twGtj5M7muamnPzhh6f94ibTrvhej/hHgTiGz20TymhtA6reTqEEQ9sU
qcGMjTi3kEbHAWhpluyEn8U/vbbvWdUYpuy8sjO2KT99JbS2z6YUPs2WIbuNOje8aRw3HIF8y+xL
PfASuToXO99kw2ML0efWQakpWSQ284SZbpWUEgazEdpH6iD14AeZ9YRxb9jNOD2e+6Y09SZha4zw
YOtiHc/FAPDEF9BkxpxbaTh9fttbbr8pujlf0zwd7nrPY37HaarcIdtA4tCUfM/e4Gxyy65vM6+u
HsqhsjaNqLGu82jlASuXWrlGNwdrV0cmBysYXzelKYKzidO0wj9s9WzigXtMXQ7t9E5GYjiH7pZi
c/GTljmqYnu4ze06Okawc4CqTgY43gJwo0NwUHF2y8jeJnZTbXTs10/T4EQPRTOAGEtoX3PmMeRt
O1jdfd2xGOck+EC8iNwzuzqQ73hKkkcDZ/gupnI6lE3s7EIkU3cDbZg971tzQwnSdFCPHBj4yTxO
N0Gi4mer9k1oYtb8U9gGZOqoAv/ARlgeulCFh2EyuEdWL1k0ixTwd9a1W9Mt1XcO+t3FMVya3xZ8
JIIAwx3xWWTI4ns68a4bb0YSNSifhLuzndxnzC7lBeigtw2qftjEFhE6MV7Jf1G7c/osFvRajbX4
Yi/nbSglkPQbCkiYBME6mPh6hRGZ50FXyEVorhyt2C1BXg1F+auwumwDoWImgQg2M0AQfYQu0jyz
s+iLCzbuTtNjPTLbJOVJ8HdVQ+JtW9Elz9CUuksqM/0NOUpyUV6IjKCR8a71jOzW17nEQ2AS5wZD
ZR1kwGRo68kdbZsejCSmuVqpcYNBBG4OL/AtLN4E12UHhG5tYpRiO8Boj22nvIg+nh9mbLBPVEvB
ShKccxxnP7mfOMGfl1bpJitRI6y6ieyeI6c349mIdfrKku79I/pRX0RJY7LBuDKu6qiyn5MkVRen
siltmHfMP4NBd18VWJG9FWbyVAZzej/nVrjDhaHDVdebWbdpEh0EGI87cQlRa9yobBFf5sNsbKHr
CHsTuRYAp1K+FcZsnEJ8PWvHpXwBr22sVaz7JwTIMtug9eifXfCMv8bQbzm2+eLCLN7CCCUt1Cph
wVoGAH+Xt0HyYFZyvp8SFRxSI2dpiw3D2g/2MqBKU8v/lncQ5pD19her9eZwY9IZ3gZzIi5NI/MH
3QhlszxjwIzzurgoo8i/25kZMXDzUftME5CyiEYty4cfl4AIHPsB95T1b9qW8RaeWvAyxzCC8kmb
66pw2LQz6h5iMekqkEnRPuLAmb2V03bzWaZTv5h3vZIeYJGcq9ocb5MGBYeNt+MtT2e1t1HG3OJe
So6tbMUD8ODx1isIVc2d0TnXqD4Qx1Fj38J1IW1UW546N6Vvn4wOYvKqq8NynxNW358LM0/3VNA8
opg1JgYtk5X73lXOd2uahkvsQNeYjbjZt1Xl/PK6ln0N6tbC46zrXZhLIulbZzB+tI3wiaBIQbeh
q+2pZEZzNyYp8ArHr2BzGhyPVdD2a8OjjpozmybbkEfThnir+s7xov6nZXBsaLSfLzgpENCyY5fR
FexeskPd28TrW95RrLAJvmoL/lDZiL2lTXiuBGXJEzpCcoHtCd+0M3bUypwp3C9KgcxqQNKBfdTc
VdUQrhbavfFIBxuCMUBfp1llDpgcFu2qwBAP8TRMB/WaEEkAJFEmAYxvTQOfhurIUaUIo5uEjwde
Psfvl95KdERXkmbG6MEt7kPRHozAbPaySea7Lgr9O7q6xr4hZ2MDOa+7tUeV/WooOr/DYxvXmer0
azPV9T3CZZo0qUU+LSdH+wuyie4GnsHM2h00O8Wg9cEpiOobaR9dqrI3N/MyMgc2Qc2dsUHbVqdv
k1QnX9ypDb85psFHBse4T9ZT7HuXwh+MtzCZ+rMHNrXYOn0IyJSF6RTmbXgTlZZBlwT3rT9Fsrko
OqPldiqcxacrBhDls+wuqp3hnTktwxDS4arpdepb8CCIyY5sZZqmNVjtXZ7EKJV8LV/Dpmy/9Krj
Fct7DpzrJCT/K/E7Jz732KFhApi2swW+mNq72oqjoxdVfbc2daWQPGUdEvmQkeBzoodpk9YREYSN
NxF9x3R5S0AqYBa/McqNlfhteZuDEn7OfLR6FvnU30HXCblOY0E9GZC5cQRIGoOc8+hZeB6Ml3M+
Nu1tLWhv8+FnO2xB8oVmZH3/f5yd147kxpKGn4gAvbktzzbT0z1+bojRzIjeez79fuwD7HZlcUn0
ESRIgARFZTJNZMRvpEgrn73cTj9GYx8+ekGa32VJjShbTU1cuRv7AMGyFPHhXZeSTMpUEZ8Qsh1+
oTZe1RugyYVuIrUqhf4ZfL9btkKVYKKo4pbnjmNpH3OeYS8SL9otJPTcRxV6ZNyc9Pxnki8gdqGb
mExRiFAdfXMvTBDXnthV4FYUgOVDJB+aqeNF6U8Oz1Qlc8GkR+d4wsbCynReVjqJ8nrX7rZx+Oo1
zrBxrYQfKbTsCuqNQ2POzilth1sLuaKEhrcZOt81Rxr/qpVV/4yt3vzJo7z9E8H8azfm/Qaqas0d
bsBJ1IKgi4k49NJC0HKYWoOn3/QBtR7kRZJanquvHA+cDL9yz2wPlE+kDR7qPDThS0C0wJnUMslH
bmAFVdMmeoFntCuhK3MXS7XzUPTJeMLfwD+NYfWjlYZ+A8pwC4RntPRoAZ+DzQXRIBA1NYjGILUi
E+HvqOpPRsWBd7CA8cb3uNomDy3OdA9VRzW7jq0B2WMK6vejPwXjxi9ZQO7g9wXMXAda4EDxYnbe
dLU5LguzAw3r2lT4dqgNN8esR33Vk4x0T/1na+QLWAbIqRZEQCC5IJUELAPCGr0EQw4CvWd8rx2k
8vq0Qm1YKrf4xYuRoBgDT5n5DbYQKU4s6Ov0h92p0xhahvTHJ4nKktth7Flu7J+lYIDcAItgrAFH
XfiekG5LJFX4nr0+PRaF17ltphU4PKPHvr5TF84noBkqxoiweuBsCAeHHfRkO+D7XLlz0GNOwor3
q17T3j+uB1raF+QeumJg76Vo4srwcoMKCA0ON2hj1G54MHzI+rTco56YndpBo27Xcz2vB12aRwsY
B8ATSsVQTK6XIw/hstYhh7lta+u/KfbQE+bFlNKi1OMq25hLZenYg5cGMw0aunrDzyppRYO89HQ3
nwrjoaoqXOZDhMZS3FSe+oIUZydFbfqpNexC3mvhkJytwg6LfVHmyLirYBjJZSiDJ6rZf0GMnnQT
Qc3sOWmn2m0igL6235gbe3ZxkixMHbmNWQYiHkjyfUdSFUQokCVqcQg2wM/HRX8CRBRuhFo+HhSI
QTDYIA8K9wL82V5NG44HKfHu9BK32rpHPruUHPnUdZq59UFEZRbgTWTWHEcMyzIMkS5cGmDOI9MZ
3TbhRYL9QOn9nMKJJd7rdF92lZKThvSS1UvHaqDh3/htlp9HL0WR9n1Lcf4pZOEG8HPbwKtT2NK5
lxlt62mj60XOGfnegxfMmBFL/ffdcQDOAcvFWwSOhnjxQXGQOZvS3lUMT744c1cuyuLh2StM+7Qe
SrxjGRJLnY0F0Hk+QoQjkbQsStFYHNyOV+jDIKO0XqCLtcf3VMYwGJptVk5IU3Xx9/8iME14cKm4
6dyMsZgyKUEvYHDj5peS/By0X4r3vZ5wZDARjWs2vpy4aF+H+X/RDEHqQcUJYBq0bHAd+5cd/FVQ
dOUFmNcbH048IMUwwgJpopia85gProUsYtn9zElXshytm/qn0sobYxKCsTjmZwkCSYBQDbBd6vXB
6BQo+dVjj7A+r3+aI5CyUXrzKp4pYwyt/ugjdhicfZsK8MYZsBQaiC2YdXRRwHHP0/0mRQhq9Oqs
ttZRTe/DPxQngWFx96A423igFXaoGqNZnDom7JH1ZSOmSfOo4eGwA3VbBhIrikLJHldByOl/ocYm
lxeHcrf15GOuHuCJNHw1qxEJy12PAmW7i0A4NycZfBE1ayTE23em7PwYzIL5OTbgfS5FkQTaj0rt
64ikuChE6N6TVxk1Sqi4ttNXLEvEKnMJ3MXOAGgbzmV3jNGK40SfPz46OHl/Nny1Sh4w80BJb32e
hAX/+stA2JMUk1QhBiAseK/Srczn2exOOoiTtMLbtH2JhvouH60tXvHtaiANhcsMRhntGlNM4Cyt
p8sP5M3NKJBKhxIZLdTn7HbCcgQXTgz9wqRqjmWJ15q7Pkwh9XkdJthUaJtIJ4POFY4vfeQJoDdR
RFsl01FNLr2TmTbyZT2KcLvOUUDv03wzeZhpPNKul3vfaXHj60FM3lNmf70qDh5Gc4ifsrbLN8D6
i6FAriI2YMkz/Ps6VBxXuYavXOxS9RyOg5aPJzTzjYcCDYBv66Na+GwWPViedjb6lDx1rkP1Vt0A
dzDsS+Frz1YxHtsCXfkKQ6gQ1z40qjeY70vxEDRiKpHn4mElfCtTanjA0xu8MJ31aSjy6pDnmv5Y
THl01IEeHgqr7zfSh4V9AO1BA507J+LoxFwPsgOP2JG6ORfOApfdeYFgTONR9341k7fFQdgKNs/A
m2OxtDDvs7vauQDv/dzK+s8gaJ8MzfqE8sCP9Y+3sE4sy1YQSgIvg1aEsL8Db0SvksrpJQgl+R4D
E+frDCVEwbX0vqyHWvpuNom3SUWIVEE87M2h76tSye2LpfTfstkwAvuQxyBtPvbIxu3wOXteDzgv
vDfP73m7UXDAupsmDfVj0UA4qHATwKHCvoB8hUxPlTtq3LKaBmxQIgXvjr7B2kbr5wdyX7aVc1yP
vzC3iIrB7JgZULzehDWDV4Q2aubo4dtBufqD7KUdNqKWktEP7Motp9+FIwxqP1QrEPbIi8jCl6yy
qsPpUfYuJVIddIAM47tuldoGD2phTLZGws5+p6bv3OR5U4x8f9Z4lwGes7Q3RlxsT06odv9ASEZC
fH0Gl8ZE2QZBRTy8rRvQOfIiGDnavUdPKbX/jUZW8mfTmfDVWY+zsDThxZCEsBd0rjrhCPO0sExK
C2XgSlbDowNfO9/RHWkQmp/GowJ8/EzXf9iQCliOOjObeJcahj3P9ZttrioW10A5Spex4559RGAH
PnGD3VRwChKf3lgRT/1vZDK1r+vDXfqIZD//G1hYmLLdJI5NtnUxQH+6gLm1o1pb3SmggLKRZy2F
gjpn2YZObQZs+fUY28I3VMTivUumG90PZM+T4quJc9dHaSw0a+Mz3gaDVaOg16gpqJygqHEdTAqx
PEDVwrsEUqqnxxbKHtTj0cK+Li7i3++fRGt+J5Osyzao8+tgNrp6mMXIsMp9Rb9DihtNdDPDHwV8
YPVhPdbSPqBwrHGTc/HJIj8JZGOQBmoiXcysN08ktSqOhXa3MX0L1w48fmeWWJnFA8UkaKCuVegA
wS6OlFbTKacF6eZwwvfY6f2yRuDBG/XR2+9lkZ8gmgezEvKVJkyh3Iz4Y+agFjzQtqcsjbDRTFrl
EfLAVm65cBfAr6HobiJ7ActLWPIt5z2045H7G88n6M7dg1ZIpwC3QKwl+3+HrjmFtv9l/bMp8wCE
G2iuxFOTVBAiRGP3eo2YXljKVIG5yJt/psrZTYCG2x5/7RJUBjjPj15qP+pqj6JdeeerW4Ivi/Nr
Q/lBhdOGNSNkSkVZdDYgc6i4duT9ti1gbhP7J8UxKQq3CixLMzyLAlERReGBS/d6rBVXhmmODp6t
aUobEathpCftPVvykx4CZeqBlftbglpLI+Tx6KCiQ7GNg+Y66CR39KvG0rn4EM/3fQNi1YAnei57
Gk/rH3NxfOw9ngmvUlfC4SLXIZp3cgElP2vtHwa4Wfw3gNu8BHZABgj4HhFsrHqfjKnckuRdHOb8
TqWEhSScyOAMqJhKBRCpi0Yb+di3QXHwUq2nWoUZxvowF0LxFSniIDsMz9iYj6I3l5JMfSGEGO9d
ptDB0q7Q6gw7X+wVcAZp1GmrKrtw5jjz+9tEM4e9aQn3gxf1PVZyAMDx4uvPUmS/dE6cfO2kHjkA
Cy7N+uhe9Q6FHYninAynFBE2cnkhHnZsTVritHhJgImDJ4664JHzFCIT7mWDfbZGy/vUgj5X7osB
EPCua01UEkDDKQ6KkFmfkTDaqORXtgwSM6q1nzrgeeiJeu+d0jCFutfhdArQfiiRCgdhbBUPtjZh
hVTLao41RWVO2LypRQozCUuMF3uQgi8J7n3xeX2wS5+S7IlnEnrCdKGE7R8l3RBHaIpfapVeplaX
6p0XTuA6Exrn66EWLigY6ewO+o32XNS/XjXmCOLM7zTvokKxeChKaiRoQSt4pK3HEUmkc06Pyhyl
CD4eSAmxHoGvIo8wjRNVQWzgkcTN/4bCpdFAnVUpIfutD/8vzyz7paX1/WIHBkj+Bh5ZdomGEh8d
bwyUJxWIDeZ6mtVq5wSVbUD3XWQq56gZPyBk1m/Ud5Y+BJxySLY8QpQbPdpeVipJ9TQbeydf2wVk
J7spbvWjHmnqxodY2k+qTBUFZjmVbkdY3zq21uU0H4iG1QYvRtcmlyrGf0hm0V5SJ9oSAloaGtof
KEDMX4ZnzvWHR8cQUq+eO5cGDXaQhcF9qFTqnoxpYzEvJMswPqneI83GJOrCuaQ4Q6fokWVfstL/
p7O0L/gKfQu17iFWlAcH/ZLTxkrT+OXiSYH+G5pinIK8j4WR9T28jDrAgxwmg/VcVOPgYomcvBQI
/dr2oOyrQVfvSGBGzJg67ySbPtbOlFoviRaVF7OAN7H+kxZuIH4M9anXxuNNJ72EM9bW5oDlHqaR
2F4NiPzGUhc9dJGFOKgRJ5DppuRv0KL8sx56aX9b6nxIm5aOar+wv0G76UojeRzTKuBeCGQ6p1Xi
xJx57w3E4UEc5OmohNI4vl5PXVJ7bU9H7SIPcf1cYNr1JUwxOFmPcrtqURvlGEFdQOOEfNWVfHPJ
dUUeD3JVWdAwxxCYnTJCUgL2Hk/mlkbl7bq9DiUMiKqiI6GKY11UT362C80lw/0QRc0j0P1PlWpt
6QkuxzM0kzcJxB6x6JBYaZjrsWJdUtP+FJeYG1ZJ9UnpnSeQdE8oBW08Ym9XBuOzKGeq7BKe0MIl
U0o5QdB0uiBnobqzgNQp9Yp39vY59omCNwvPujl7t+df8eaDyVlkhjkvlws05fGiKHn0iPupfyKp
qDZShMW1QYkPwIpKzUHk/Ae27mspppWXvpe1vd3GxlHuAUcEcaltHNZLoeBrqujfziebWHzzYS2C
eGIZAgGt98GY+2eo/b/IudLj+xc8Ij0WeAWqNjTer+cvi2rZieWcrxRgWKJVdX9QwvC714OLXI+0
cENzOqucUiBeOC3EXoYdjrDpW824VP74YfDipwLigKW2B6BYGljUVDrnbfyhh3ZqaoCvuLtlXKMt
vEHbAURX+Bmk+qHo3l0QR/WLeiCzDeLgxtOBuiOWOyPVxyBRvT1CruPRIp3bg8gqNs6wmzuYlyx/
IHxNodhG6eN6smHDxFYRjghoAbid4KtRi9vrzqXs/l2f661Awld1omKGUxIosl0z+peUl6qVsx9w
/lkPdNstE4Y0/5I3+8+S5KAzQe/iEdd/clq2QzlOB7yEzro2Grtk9ulDnBUdMMw3t4Rgbo4YIfh8
5L0JPjWDWct1rwHzNfGWTEruOYg5h/Ux3mzG1ygGFQJQPfRMhIMsk8PI7BtUASFzf22GEFAtany9
g5fWeqDlr/a/gcSiQDHEXSIZMhQBHAx3skfpAQ0rBd0om1Sdrt9Gv2Q5HtknmTkoLFG5Q+kK02yQ
qbgkjf1ohdVDJNnnHg/qsjef14e2/KX+L5SQM01UwpLQZ2i1h28QqiAADTeO55skaP5MdPtxlycN
vLErMnFUI3nXNYA06Ctij6WAWGyqFyP1YCE+VCjLrI9p/u5XeSABeWfQtaO8jhKLsC4chJ8r8Hv6
RWnK+6qtC/xDpy/KZNz7kneMHRV5Df0ZI/R3Yg3I8ggMfw5YMTUkxRJ295AoPnRvWb+Uo/miQKzw
FA+/4rz5zPX0a32QS7P6Npa4v2nJGgVl/0sUmd1hyNUzAPKvvuKcIF0+Qip7kvRmq821tOMQEFFs
ppe/LGG1jLactr4UGhepazrM39AFaOzqE/3EjabFTU40a9PNyk5UNRWyS2Emk0KmyojsDpyy8Ftg
2dFO7iBK9E+eqn/wR2djiS5sOMSC4KiAKpBnsO/1eaVbnaNDiTcvntb8gD3b7YomiZ66acrQMtI2
D+c5hRRWKF1QvALmeIBNhfPRKSQeK+hyXPArrvy93usdxmZNIPcHe4Ya7/La7CSg2yMavFSnEmkX
64fCcyAqAt3fUtBe+Kz2jPTF7AaVTbq018Ov0I6wAjmFR6vZ1YHEDTWDNM9wFkOQZH3ZinZb8x6Z
a8d4aaiz4q0pFFgVv3ZiswwgrLUGj58/Y1cdYrz3nM44SLZ+gZV1VNFYGMdmXyJFqeKQkpnfKmek
tWMeEoRl0cRJp/poIbjqj1v2G6Lc1+sPBLVJSQ11fFa58G1gniG7gZXzJem/eSmSqyoUhL7/HCE5
mcLJDpOfcvl90PXfRv8yu1euT5CoRn0TX1iLgxbHRZDV5iXGTdTvHwsJ4Zi0Aul+5/sfIuNn3NyV
yvArDR608J72yknttoo2r3V8cYG+mQQR74ZU4BCqWWNe8uKjPf5wjN+zC7mW+3vJ8/9pan9fGc0O
K6MjvsV7ozBPJtqGIWL2TvkpKODZUKHRWnRISSN7I8LI3rzPFOdCprVz1NlJAb5Jiee6DUHGifEw
/htEP6fk9/psLpwjNi8RUG544OkUIq5XdtmDaJMrvN9xHgt3FWjkC2rDwaWtq+IEVil04acgcLoe
dWkN4SjHjpqlr8gr1euw+jSGOIBmxiVr4yeeswezLA6F0x6ctD5lVrNv4LnksnGojeGohUitdlsW
esLFznOcHgKoch5gxL/prGEeg5yXg9F9oPv5ZzP3vuYzr3B9oItBTC5vyvkUXMRacIrSsdJkXYKE
coQihoGxiWam3nk9inA8/Wcob6Jo17MZV3IZ498Iosmcfhh+/ytTlecWKZiNzybcAq9xOABntqpG
q1XsOCGbo+mT1CduCeFtb/YGqsdJEeq7OvaLATmndqtbLmQq/4lI659Ej5bTDSw9kOXaBEaduJXV
tp+b0PAviV5GDUgya3J2Q1DCmInkjBSGIkz6MfFy6+/65Ipr9T+/ARwokrdkZ9x+17NbJkkJ53Ue
NYKxX+rKGh7zyeGcs41qlzbYCWLRo8BVRNkrbXQU24L2u96NIcC2Xv+28Wvmb/nm4Jl/DT1TBEuB
EKA7LpatpD7P46irc9eKjHPj3ydy/9hyC1nDi9ba92Pcnof0Kyn3IdTCQ+9r+7bYWG5iD/A/v4Ed
o87IY37QfKi8eb1Q4+rqyMZmjRdofaTxMn6RUVvYd86Aia3KPTClSCoA+DRfssRjVyPxyuE3llsH
iZDkvf4SqiezXg7gY8r1179Et0s5RRUa0k/TP+QQLPWO31E6xhm8w2+1ZTuo1caLYP5/il/A4OFN
3RJWyo3oY1V0iZNVDjHtAAUS1Xix++QJw1sXRtYBX8Ct7GMxIJaMszMU3CexiS05dm3mZpK5eW7f
e5H0YTJyjIS86ovSNbvKN4PD+iJbDMh6Bxs224WILUh5ADtbBm3mmsn0LUor5QNqHC+A9LEA7+K/
VtM5n9cjiq/x1w9JwoMYLiU32gnCPdTWCNfnNUuqo511ALNVP7VRERzxEpEf0QREdQsro93Q2f2j
1tGcijqreln/EQvH6FzjIWvmImTsc1L6Zlk7eu2E8E9zV2ps/dz2k3rXpR3iCajO/Deh5tx23sGQ
9oVQY18lWagNmVs7Oru05NkFYIgkr6IKvz6qhUN7Nv7klcANT0t5HvWbUSmRhzyJ1mWuYUfffa/+
gxzFQVG7+8mu/6yHWlg3sBGAB1D8c2avtOtQKGto0lRViE40XXmMwZGdIJ5bd7XP7Q7guDvRQGw3
gCQLRwBvoVc+3Ew/EJlLXlgY6C11uWvK/UdH+wcDnRaDr/ZhTMfDmPdfVTQnNy7ChZXyNqYj5Oj+
iFp95DW5G9gp4Pywha47uHWQ/Fif0IVvh9sG/SHgVAtmiG1mDl2G76KrVbiW1V1b7rBKR38oOleh
tfXqWhzVTK+jpMLzQ2zJIzjim3Eyj4qr4+ih3blTeuDzSc5F/18MjOcdTWsONN6w1ytF8nKztrww
d1tt+KrHyDfpKYIFsO6xb6nhPK+HW1iYs6HHXAGfQXdi+VLP00wuQjNzw0w2vAs+aZ4BlqquzH2H
Bg/mS5hMpMfB74fm23rohQxmpnGArwDjxK0h7PSpLGO1KxgpTOKvsEYoVcMP2MV5uJdShbQ7QrWy
eDLi8P2HOIG5pij88adYIWjl0VeNwczdBl0iTcteosT84yPluBtLfBIV+bg+0KXVA0ZmpiKBVrvB
rcSUPihKZIWbGKxVhG3SneVFOIgYzsaU6iwO4QJGsd2mrDljHugzXC8ePTTKBpM2UiD0Z/dy28xS
uZ29sWYWPxxPBIBGNJ3ZFNdRLKsp7U7lXEntMKJVYnxB4e6fyBn2Q5OzYOqz6TTIz1Ttv+sT+fp/
FsfHXTizV2b4uVie45uZTpiOJBhFTAsBCF5S7dNKZ8loBbg5xAKoO1ziqUyf074ujX1VT4/1mGCX
OiLMWuvh3tBbPDh6FL+aky+3knNUtLaID4OMy/XGabh0SkEg0mlBzFg+sY/deXYWNwqX2SB54aFr
609Qnr9rRfOxc96rMM/5boN/ZithzAByXTh5sx714sQmF5KLrDL2XeJRgIhM1HA3lvPSIpuZQ+xa
7I0Brl5/fvydW4TKagYVJCjNtlG2i+p4YyUv3V1vgwhZTychWV/itulKKLXtMS2jGVhf4k47qL39
mGrSc4iC2/ryWhwYOBPAc2STN+5sLVLXVYqqhmtHmfJPnNiS28uVef4volAJ5ZokhUQq4Xr6IoSq
qLqQJHdopO+DWgKUa6AdvB5laY+CIAOAArnXukn/WxsgbKKS/oNqCJBaVYBBTsmuzkNYTdYfP26O
tWed5Ur+sx54aRItUn8UzmEWUxW5Hp7cJ2TETp+5agPLKxxnVesotrcsrxfO1BmxBnsHKDVvDWER
4mJejWz13IVLdbEk5Rcp+N8psjdAq2JJbc6+AbpYbCcWvM1cXg8HT1sfAc2kch0wW79HM3c+1p4k
IVUHtsqcwBuFJv+ElHZ4to1irlgl0R5dA2Wf111wQHnEeBryznfXp3lp/HDH5iSZtj+I6+vflUu5
X/eeVrpdXaAVLifIf8epjCXKuEXg3gp1s2DVFvsqu3T70SzOClqe3w01Ce4qUJGn9VEtnJfkczxZ
eUHyiBahz3NdNdTRV3ctyf8bjXYPNZE3s1nlJ4gqW0ZBSwOjVAPlALT13C+4nsMMMQTO5b5ytcYI
P42zCq5RNOVBK1prYzsuHGew6hgZxl8aACphuYalXRTosFRu76g/PDX6ohvW2ey8uyGbjp5lHHyY
fRuXz20xgh0CU5c9As+Omp6wdnvNKdGslFHMiyiuoZ4CZEv+4phfLbVC2lU+9r3/Dyp3PzoAXLa2
0YP/f8KzNEHwzW2t+Yh687xK7TSdGXCFKw3mb9kYD7mW7VCS/S6j2wzkMq/bD5Md/VW7701VbeyP
m/NvLsJT/ICM74DrEi2++7TFv72F4yf1+rGIzI9gL8az3+jabhjscGc3ZbEL5PhlULwtLQx1TrOu
0hSC01bmMuYZi3ipMPJ8cIwqjKzQHbU0Ne8V052GuvvqFVbd3WXDMON5jwiHIiyF+UfkZOhyapFu
42Xgk/A3mtzrH+xEyqa7MB6n9GJrLdJsKIijrt0nCJtZkp6iMw/olAMINsuBsr6UbnTSbhYt+Aka
daQuHDBcVMKizeWxVkfdC5GTocaRdhUSd8Z3OVDdKJgeskR148jZ2Cg318cck6SSb0YJjVfQ9aJx
wi6DnUxMG82LMwKr0qXnqNvYGjc7nyg8OUDH0KwhnxSieEbP5Yd6vFsPCKYnTfTso/V6nzT91svx
9RAR18LMJIQapYJEloVDJg07qJhFGLkpKvZ5gmhhqQ3P8O8OVl3eUeDHdcD4EVbGo+w0+yHVLpYa
/oCisNkdmj/XzS/hcQC0ig4pF+f11LYVmmNKWUeuiQQm4m6dN6BDYBfYI9TliANN0PuVtfMG6Bmt
IiXdodLH0NsZdCHx/QvD/gMCSgU2CXTI/Xszdhy0hT3b+FKOFFj2GnAG58f6hbDwm6G4UTNB6mWG
uQo7qcomn/5GG7lRGhzrWs53Ulr+QIGv2IEc/eyNeXFZj3hzBbEgeBzO2FPe+sS+niVVT1o03DpE
jLP6LCu89lXD2ln4GvhN+nk91sIhhRoG8FgVqzoc3YQkV1JSH5XEgS+iNTlCcFKp/s71ZNhJQWbP
9WH70DsxyHNKWM8R2l3uevyF2eU2In8ysTfBSVeIj3w1doZIQiNtYx4ltN7Rc39UCoBZwLpO7P30
vfc7ByOTiwwIrOjZdvl6cu3OUhuUxmO3qjUFzcbJR0AOiymEiSXZUZrd1ObJxiQvfFAAxCY4QmA+
82l8HXNQSDhwxItdxEHrg9yU/ypReY+FXXIw4/ydKD/64DP3FNtBNGnp4In1FFxlOn+SW6jYWvo3
qZ37iTIPogaj/v4jDMgs7E+oDbTdxW+XemWoeLkSu2PXe3c1ookfOxzR72W1sDYQ7QtnMqFg6vMw
kuddeD2DZY5KYDqMsevIbXsoTQs4Mg/0jVR74UyejbLYcnPz0REPSu7qljZnFblejjZyn3lcMwnI
osYOh+P6ul8akAkzBKYWyckNRETGQTFAfDVyc4eMNlct/xCY9IXeH8WaDbjn9vEMl72eNjRsoZeU
5nzyF6hrxkF2rEy724iyNG106jmrkDOgXyucV05nxXWS1KHr5GqMwqVtHDPSsV0wmdb7p418gKYV
LTYd0ShhHSR56A2BPedUiZycSzQg79QUWPr7po3ugsqRior/bO99s18RTA1lu4wM11LT4oiwenNn
4zr/az2KePTNUcDtUCsB5gXUWKiW9IGpF2lSGq6iVd1zrjf5U1BTdTRqKfo8grW8c6a230ioxG/1
GpT6H1k5QJbbPVvg11vEsoGpYtMdfFzgLpJq/Rv0/TvZnfRq5irQDKHmES4D9rpee1JJDx9do8Ed
hu6r3EJqGk3jYZCivdXg3LE+l+IJ+xoMFspczkDURFzoqh/I1ZigylMnJYU4vIi+KSZPjtyym32l
VN6n98eD/wfqCn0N4ANCStX4aDlHod+6kIOQ8PT04GPeZHZzIdnS2r1q4VOysctE7NE8ofQZQfXQ
UEErS0wLDC9ILK3KRteJoMz9GzamZH7QE18OngtLR8kGr99IdRsV3dxjXGbKMx630b9G2lunJvON
cdfGvJ93PoKZ2AuMuEECUJMs+S4qouZ7Psre786p44e6lUz12XR6ZatAuPCZ8IQEtU9GTx4qsqn6
VNemoJNG1/K76Qz2Ir0MQ53ca2ms/qZk2H9f/0wLq50KBUVJcOjz7SGcTFqgah3fing4HaONEO8D
O3/sFPv3u+OYMiASg2oQZq3icqBvVti+nA5uXyaoazVGfa7tCNCFneQb/IebAjTLwJzLaSr5PEwS
sexE/pyqyaSx1Cc5l9ySni1GEKPZZed0LAuoXjQ60OFtnAkNyAr17k8dHUUH4BKqtXuwe8b4ZQCe
H4PGQ5HtrjKhrbuKX6HR2metbu+NXhuM8/oULXx6fjaYqrkxz+EjfIqq6G1j7KTBHZXM+dVHA8RG
X80udTtqL76MuMl6vJu3/zxPlDpgYc+91ZsHVtM1hSRNVu9iceYppwqoyh88uH/JXWU64NZ1Pzsn
VHqcozE21U8kEwr9qIaF9Izpj5FvHPZzHvv25cOvgZfNfc8DhH8SXz7cVpaUeUXjOkNV3/tdrF8K
VHLwlvQK+TGX9bHknJpQ6rC6eCPHXph6pJ640kg1ZoSkkPKmmAmVTWvVrurE//pqcmiUAscZp5N3
6uht4ROWRoqlqUx2ww0NQuH63K8HEyeLsa9xNKlL8xAUqfwH0E38qxjwAhqSunzQMqeoQEBGzZbA
19JQ2evkcP/pDAhDrZp+0LAZaihyzagf2/te1d0hGIJhh8vVRnNbzOHmb8oG5Banf0l5SciubIw+
avzGa7dWg+hJGbNqb1XDlqrL0nzOZFpazGjJUpS7nk+QYxNOLikajIU+7KlcKOeqUI1jncbjWR81
6dhAtTk5kly8rG+hxfHxlIDGAmvtxsW88Mh7qSfXbqaVytkLg9ZNM8s/rkdZSIMAEtNoNiwIqyDJ
rscXJXmsZoAu3TZVuiN+eewROLJ7zAfSA0vke5LBkl2PeQMbmz8d5CSK6uB2TCBK10GRQgg1ZBkb
RIIrydmXgUF7Iq8z+4dGbR2HvSi35T03f6ofNM/um7M68rkPnRcrDxZwtwh9Qb8MNg73Oax4SvAo
4BtCAJiltK5/VpbbOnjtgJ/lqHj7oR/t9+6E9TGWd50O62Z9GpY+MMEodc1t1JtDKdLsQKYC3fBZ
wwC5clPZT0ZdbEz20p50qN+hCzFjwUR4up/LCX4AGVHy+KuTSCBxS+fJUX+qgeRvnPobsUSuiwU7
dUR+uaGcEbyQLmHL5IUnL8Okxqm2HIYXvxavBDY/iSBPbuFrZUNnThoVdUzgAxkbjhL8uWJP3bSP
aeFv4SQWxgYeF60ZOoPcZyJmoB5jWhbzRomMcfrCnjJOstbH9wOl949yog779dVxOzy2BvqlPLO4
sYG6XA+vaozebihZuziaFdFnJ7Im/7HU1ex3Pwztz/Vgt4NjxVMDmitBM9RM2JARWSzpazC5RoK3
sBH0wEdRsffbpyHRN7LChdSARpoCgp+9xpoUU6hqivrIjEkLeTcYCcxuJEaynTPRitmPSgOzBv88
6wXJ+PGPMzaxc4iqPPgt2Q1Cc1bE3zZy+4Wp5hqhUTrDM247lkOhlpOTqpMb6nZ65L/zDoFtT+im
pFuP9dvrBEtlAMKgVKGbor9z/VXVQB0HlAZl1+jjDjOQBoteK88OhoOfkoPB8kFOe+2AG0t5Xv/E
rzDB69NNpdc1v6lhuM/dzOvQPhrg+lQ6pqv5UeOBDZH7T1kVTPijUJVO8VjTi2QfDLH+NwiC/ohP
mmYfwyGqk1Oie92P0MBE9bG1UBDF3grBuvsxTWXpjARLkB5CGQPfwxh1w04bBuyAc/jiBzJEOf6o
ewDeD1mpVOHBKNs2/TmpUwC4r1UDbS8D9JHPtj7kzUMM1X64I7Kk7/3J0KN9HTjqJXTCUN1VKR4E
SHJ68R2uv0aLs4Qvf1FaamvvvglAEKM8AYWDJP+G04N7Vte2PK7dUirzI6ZKIHZqqcqj3dgN0WX9
y8xZ0c2H4SCbTxYN1SxhTRhsEm63EclvQ05PdeFNj1qcjww3kh+yqShPoQxNy8wb5cUPcTteD7+w
+kmf0AtmTQL/soSDRg0hvGVqaLqzerCbYHy464ym+tSV1hY/ZmGkdCQpqcOv4+0u9uSmiB4JfiqW
i3dV+cULZPnz0MOh2KUsXfoilKifDOBoxa4u0vriO6H9dX2wS7+Atxu1stdapljJdNquyyKcclyz
UMbgwNSXf3W5ASjTS756p/QDqjs8RuSdBaIw3YEJC5WNvujNGTB3MtDAYb5nnLgx//s3bVG715J4
ljF0A5Tkd9VQeHB4q44uNx4w7ihP3sErOAVzn0fi+vBvUg56DLz/tfnU1bUbfVc0mps0wRjatfEm
+pSNafTFrsYt+v7CAEGc00Lh6Y+CkihEhXmknevQUN0RC7izShvBtY1MPSiphQ+DV8kHJ1L0izn4
2AavD/DmIpsHCEwT+CSCKDeLGahGTIkqsly8zdITjgg4n1KNQ5667nCZVpo03di9S4OlwkahEqgN
lQ5h+/DIzaOe/rJL+mhctNL4Oij+Q61AaUpV5+fQKsZ58vItd5GbvB2E6AzsR2cLFVYS6utF1BSG
r7Rlq7lFbdGWzSnwlZr54kVBf4dmR7ObpVU2rpCbk4IXAiciBQySd7qnQszJ9vvWQgISSwKp2QeN
h9ecYibPTaBsCU/egN5p9wHRpE/JMfFKjL0eX2hKXlVjTe+2cpft8It2PkWNNEv+GDIE9Nr+kCKz
eVQGOziYcuhcKDik770F+A3g3QEyAS9Cz1D4tEM7ex0Olew6QY3AkRTUd4VqY07jOdJxfd0ubEzS
WBpUlNfR4hLzglk/wJACRXGz0vHHndoNknMYYxPvjPVASxPLi4P0Az0mKMci5t0bklQqEl93sULB
Htcro12iTOYhzmrgByUglJSNvYNc9k/eJc1h0IOtG2dhk7Jq0RBBDp8evMiRgUnQ2J2TG676P5Rd
WXOdOLf9RaoSM7wCZ/ZsJ078QtmJA0KgCYnp1991cl++nLji6peu7rhjDhwh7b32GhhD8FOL6n1Q
1M+lC6YdOuLw/t/3/MG6PTPEQUUD+AVHkfPP/2fDhQBetRMbIzRahGMWt4ruylvW5Bl5QcH7v6/1
wXuJNgvTRhRaKCgvv0iRigjOAjI81KYGI6yRSD1HCe+7KxXUsdzAKc+DLqiqEaz17yv/vYQwNguA
EwBoBcB3eZegydUe53FwQKLafJrjzByh05i2/77K388SV8E4HvkqZ0Tt8v5AzyCMcxYeFE1ah5I1
CmG6KeCwkyc6ar//+2p/rxTMLtADJRingkpz+QZGqw8e4yKwywEk/aoQAF+oFumqKQK87zRZu82/
r/f3Zo6dHJxWdAOQTfyFnkkfNVcNfgqQZNmUFFGPebyE4Tbqw7cWZ+eGkgYsYtPWn3x5fy8bXBjX
A2IH8T9axj+XKOE809AKB2fDdbb3V+a2rB6WPKjY/KJorE8IDTOf3O0HKwa4EoggGOmConyJTGq2
RNrEgmLMygYB1MUsCsmeBrn1/36sf1VdQOdQ6MQoeGBQBxj0z7urdMX7SY/0gODOgras8BSiN+G6
GwN4jtCBzMExIc1/f6a/LcTQZZ672ks4J0b4o/WD2jtEc1cXiIeLz2GS6hZ8bP4TidUgFnHifQK3
fLCC/rjo+ef/s9c4PoKviSnMwVuT6phFqk0LCVQHsl3WrEveoLRHCi5EXXlnu3o+/PtJX66js6sD
8AKQtjwgzZCF/nn51nk2EinLDufsUNcc4qzOCRUlch3OcZL/vtjl13p5sfOH+Z97lcD35xBmkef5
do7EnYLM69F4T+crDfSu9tO8ZZ95On6wAZ09ffC2wIYKh+X5Q/3PRcNR6lYZsh5AxeVu0/ouOoFB
k6ylrIz9RKP8wbd5lvucu4WzGe/lYelzhgA8KhFCN0/pZsnGXd8S8z2sIadEnmqCGNDFe7Yzho7/
frQfbHwoe86KvxTk3r8ICqBXhXgpV+8AkV2dIy2z3xDUtUdmOgjC/eY/Gt7jzURFh/Vylm6BinTJ
y6niyUunYUYiYFKtJWwUl/3QJXDcSry+HFekEv7n+/vNN0LFDFlMeEmQ5Mj7BWiHTCjV6vhRGjm8
xF0Quk2npuQFE73hs9bnb9gJiEsE2/szYQbziUurNGSRwWBldSHcd8P0aGO6bLkv/RLNcbTRLVKx
k0wl19w4UE7mZSnXMFQ5qeLPwkg++G4xR0BBgkIPn+RyN2RpxcYuWcMDiZIapge9QPTtQmXt5SvG
V+tWDSYUu38/8M82hot9aVrnOWk6vKs1c08+4JMc7HlE75K9U21ps8/8lS7PlvPegFMUbRiqTQCK
FxvRVK8Itk5ldkgWaA67YdzDRfGTuu7ynrBowX0CTxRySgwULs+vRolB9roPD4hgpnlt1VB0fmdv
4VEXIUI6evX5OO3//Rw/2H7Onryom3/zuy5dVns9Wxi+kuAgkyE0OQ9E807rWUrkPkNkXv77ah8s
FVzt3FqeZyV/7T+VRmitnXA1mKq34C1zfT8jqaasdG8Ogmr6319LRMKBhYUKEi/KZWW+VtjJktYG
h2wdyE3EpELErx/cxnHT3KlAp+//vr+PvsHzYQVDZw+e+JdeNnGKkFkNh/JDDRbTXg1xdbTr0n/J
Zs+VzeJPsM2m8r+XPUDaQGQDEIXZ9CX+DF5Z2FOHvRXaLzoWc4LtrXBjWP/4981hs748IX+3WfDg
A+IDPAJM9D8PK8S6pxy0D//8qitwZWckSE1jxO5oaGQxz3CAcUhg2vv9GoAbEPHHRHms1InGsKub
bN47wKGhB3AooxXd6pXxMg5HXZKImAOURJATJiBSJguCZfD54HAwxafFQqCCPkF/jw26N4k9qIBC
ZC7QFU6vQSUeOImWPocMWMEiAo8esjEvR3eUHuBaA6U5CqcSLxx83jxolHpHZI8UDfYg+y4rlnR1
PxNfubvVJzJPWwLZSULrc9zYXdJ5bxIB5YCvjFd46dAiETtgb8ms+GMqxlflpJ8j+VWVU6heBDW0
iJCMeS39BXc0GETXzEty1/bj+pQiRD2r3AJOcrpNGzNeS6kQaAtYSfhtVcRUySIUmG7BmQvJzR48
ZqL669rHdJNWhl0jWpjcWMHO/mSIjx9TlhbOC3lbpHJ5jcHfyZcMcdAudMvPKOGIv8I0KV9EFZWy
TkCMbdh6sFUVvtiQrMdl9h5JslZ4Lv1XQdRbixijQrYy2nQtvW75Wr9WHQLuXTXrPZP4WhHZZH72
QkzHtsuaL96UjLe8rd6TVoqXwSJbXusgKVxCMGdM/ErfeAH8ISvXLe8Q9HAI00Oo0hn9pnFKn+YB
qdnQ3wXXfdr2xZpxcMfHBVnfDNbokDVQXVQDoHcF1tGWkdpsM8fa7203va/K/yqblN542Mc2WJlf
g3bqIXgd9XYKg/CKGNUejE2TZy8V9RUoO2+adGnpeRPM+mVzs7KBFQuHbkXATAuJ6BrFSS03JCbs
bklDtYUU68ZFy+MwmO5g53qfIWUenNF6uk2iATHInb6bl7ErZYIRRP4bWmm77scg5JcqTdhOLtBV
t02fIjqdsG0SNvqIQ/ge3V73C5Myb5/aqP8+O86PklCPb8a1X+7Brhc/WVM9BKYWByA0ah9IoXMI
Rr/aqvZueAX72hrowlU/pXGb8y7AawSK4N4XZkdCb9rjO/OPAePfqND9L8rSO0uS6KdEZ3slPcP3
E+LDSFl1cwPp8IhsawaP9H2IaObcxhmQlAoKF7+y+mswKfgy4IQsslB97Vz9jHUsrkgcw7horgwc
OSiMWWrKt3WAlE+Q0t86kj3qqgqOTFavPGXyrnPR+KjAU9y0gXmWtQUMVWWvcxLpEP+WPvZ4j/IA
LkC5D5VE3qUBArSrqfuJfNslFxT/4BkXG+bjBa6FCQq/yXgBqBDil3k293oi654670S8REE0qhv6
Ohiv3YuG1YX00x+VpAgiB2ubnJgx8p5xb76m86KPTavTp6Z206aN+gB5deEEa+0aHY9KMIVNvDYs
hybZkw4sc3icVOwamZhf/BUk4jEZvoI7qo5jDUnuapEV3Ji4fUD62EMqNBJPDULQs7RTXxZkBo0T
FXmYjfC/CNlLz7LzeKSZS2RydNvWql+LCUhuhD60Sfjq+erFeC7KAaJmXxYh5q2m7Xw3gAOzAelK
bHBP9DjCIXUaSVeQTmYFr2G6n0MToW9nIrKbbK3NSYEVcd3FE+9ygXVZtlXXYL2lfh5yMHlbIZor
Dbrs1tXee1VjnDfqMIRiIjubmo7sgUc2u+JDAKQ/hLHgHja21dbU6XsaOolvu+bllI7sW1yl3yGF
lwVl0VpEC3XIem+SPp+X+OtElX6iPDKlWVp2s8ahLOfKGw/Vwod8mnuUcArctzaHdUAHoiEslNGs
tN+m1jmoWyi/4pYadcqi9uR8n2ynivbAF6Up+JzWeWPh8JEnU2jLblbJidu1u5/gy/S2RGR9OJuz
1znQLiQFZs1S490VaYepBbG/HPUrlfN4qGRRNcFQRrVFdHdYzYUXjnExzNqL884JFEs8jctz/CrJ
0zV17Cy/Ml1hSCy3CjbzNzGBJ0+tOcaQ3Sw3o+nS+4Vlfr6sSm3E3JMNsRYynZoPe9BCl2LFCVCm
/TJdBcG0HFvkFxQ+0oBzn+JQWln1S4WZfbQjY3kP0AzHRqQLgqjTJ0f8rlCsW3MV6+Sn08iQqSIW
IuCXjYXwZxxqE7xr87XFzDm3PcQY3Mdvtcr1X9ATkQIirOV7QIfmiPIh0rl2c/qtUn2vcxLX4l0s
DtrbsEWQH+7XnVYUpA6/dfaupIkx6/I1mO6axcHTyuHlZ4K6upZN63+Hre74KxKeX0onw5s+JDCw
Dfr2mIxQW7OsD3ZkiedvS1WvzyZagq2QFhsALKH8b6ib/MfERN7tVPXf/VYf6o4QcJxF8qbRSpYz
t37ZwkLjQBESXjBJyV2P5Dh8FSLO10H+gLq7vevBL36eVz5tfUHumphkW53O7bscuStWUAchxqGz
eI0QzAERmjgnKHb49ZZ43abqouygF3/83tVNvAFznJ1N+K7cmjYQGs0vU9ezPMJwCLI2+l6DC7B3
UVcBF2oxxwjTK7UgSpeogTzA/N3tGOlPJmsRYV1rfxOoybszaLBKDUSkJM42UMatNYT2+EbXmb0N
JvXKaKi6ErnQ10lXP0U68rdMBQ+SL26DEtpsFjY8LXMylQFLMU8GG6esAu7lg7/yrbZYr4hv8O+h
eEAehMLiMg24CkrUxx4GAt9DXskcQr9xWxHEoASwwdoFonc5k8O8jZsImCVGB+nAly0dJ1tITyEE
LUxeFZ+7DR1h3gOZ9LIzTQO33WBGnnQ22fRmPPNX+4WIkhKN6AB/1bseJKLd0uPo7LwI7nixrUqG
nCUccUtz75N52MoVQlnRyeQaHIvXbGJJbjvqb7mLH3xdX1PW3NXNiJzFYVKlne1TMJoRxdvcld4w
mcJfkrqAwjc4cJe+LUgVKGfi6V3UzBO2+mAtCTDvAjTvPkdtgUxlzm2eebgPksptpDFJILR7SDl/
mur2Opgs2zjWBdjPrY/ArVjf1o5UB5/7d/Bt8LeIhX/Wgu77pfP3Idc3UxMFBayOd2ml9L2tVLCJ
yYhfAJgl5+dFG0Xu5OALVLgqbgs58QMwRexclj7Whkt8DcPwBbjJuNNmeASUAt8xoMvFEqXD0Uwi
2FmrmscRVhFlOvvefvH7kw6NKTPYjG+M9bxfo2n4NSyOfiKzuM+xe9EDVYC6awiA8hh7f6E1rokT
Mc2F8d9UX9E8Hr0sb8MYeBvgpAOX/bmAtnqTjAYmBuNA6L7R2DwG127chNPCt/wtSdSAVRdFVY7Q
UbpRnM/lGLMvw0CQCj3CyKM6KyHkKs4WYpbnadz8UjPKmWla7nTlLeCTJ6oc8b/meEMUzGJiDoBK
BCfXcT+Cr3msbtBG4BDqRbWteIYCZRAbB5vnYgqZ3nvKNBtnV5B0kaI11XQbTe307ewg9qA6404T
tQizcEn9QAImrhfC0j7XFDZf8FMweRYhLbXV07yNloHncdhWj9ni4+/AvSrbwihOIJI47F5xhvu7
wdfjV56MdRmzKslruMHmixHtjbXRFjfmP0DdBKVRN5x/aB7SeDHf0Ak+O1RMGNVDKauxQ4Ryqu+o
taAreiJE9teqStZZjCLc8haQ2b+CzMccwnYFut04dx9UOPtNEAQPihm2mRoe5myt443S5zpqMreD
Z6ERS0VScpBldpHRLz6FgwEZkJ2GZhX2cYipiVrc6DRCGxksNtng8fLjkE67qB3q28qiZfKML8AF
V92+Q/YMzoBo3s8t6jeVcr0ByoNmLBHX7TJ+x+r2c+61ah9VyxN3jdyAdpAhTDl7Q2SuObTD6nap
EMsvLsn4GAWd3fazhmrQ190NgAPAkCrVzwQuHGMBBZp8j8MafwVFGXoQEDrEnDx3cQXu6moeGXql
sjZhDFfvYClrLefcJi0orhw+l+C5HeGBDNNc26MetI19QXojuUsQjZ13CU7tcW2aHOve/9JPOFbr
gbrXccUoOqhkV4QVJ7mG4GGj55FsZIcnNQi9palTD23YT8fFLGsOjxp0xTUqu86nDgEp8SHjfXwL
VqYs5Tg78JFUdUCNyt8c4eIqadsfOOj5RhuZvHVSZlC0pLzMwAu7WtyS3iyRrG5bpt2e1SgN+boq
DyVhkG2kRvlCnRwLycdnD2r/olnJet/jdNipXia5gP4nF/6K5Cq9fjO2fQx47UrAykme+qEtXIpQ
nTruBtj3NG05uAzHvyXgqsW0xsqRB5jbVdCkwqWJySYpYgnCKEwhUMaA73EN8hCs/1o+H1G73/Rj
6u382tmCDyi/urFpTnIOanD/YUIkNUTCaxLYnEg1ntpBupuKdclpaJZrMFSwiBbiI4KB0VKtWDfK
AirgDf7WtLRRwRHGivfzrs90XTQKlqHahcuG6iHOR+2TTdzPOC3RrpXOrC94kb9jQ4wg6PXwinua
liBgvQczvbKTdzUNWOGRwB4FR/3+/IFx6Xn+gSMrKi2lPUZyFLhipk/xVLM3OfffQi/r8lD7v/ia
sCP0LDzvZOtvrW9/kVH/gBflUqhuXa+iCNvNHA11vmrxVJvlZGeIsVWt8yBtHWqT+Ccq1wlYhZk3
LmztW9TQdOvXaJpG5ruidTY9ShzVsIrIvlZggB6N7ZoTdDhfFHH1zvXTddI0PrLtPZL3vOuKbOj1
viZ+czczeNB6lJErwOLXDeKCriq3LkXAk7CsVfXTn+CxD0ERvUW91ZUodteXrK9N7nEsQR/k2ls9
BlEhEuwSS4r6qZLNI2uNyGEzikiJAf1KZp+NqG/5YqMyjkynclF74UlBeF7AMFgUQ4Q+ckzUD2uT
J+Td3iCAEoy5kSlkFUUx5p/9L1S+Mcou7HFQJ0Oii28jzNXI2t3kyQW3M791Xno3t+mOe0IVMOl7
Tp0QG/jQfFWeuEVOyLibwqkrxtr/Skjblr5nxzdSdfeyPftRgWB9HKpUFbEjpxE76JfJi1/WcLrX
MC6ILBmAQ4Gu6IPW8gTjT5JTXydFHS/BphnPpppw/8yJWOTWGIwUjSGPIBTWkBKDkjJjCPgYscZH
o5CsG7C7d2nq6PXk5nBvgGLsW5gCXklreYGkLiQO0JkAF8IROyItcOMw3y5qLr5jdgthoG3VFVrI
CtIaL0X/OyBFG33iQ6bnFMve7IkgXrHEYbxTSAEtrcVRINCdcpwAhWCi3qjZroUYvOa2BWUMs156
57nxKmoEL+Fdpwtl7Az+X90XddeIUp6tiQVUfNt5mVHSoacFxNJfYYN5adqgOqwERZnsFexKouHB
YnXkk29fdUjOxXE/LF9qMW/MFNT7uI9eTT01ucBpmNfzir1zVL3IR9ZNRR0sL7PX/wz89numUQNh
g7J7f7LtzoevxAqj+u1Em6RMeGPyKTZjmcFxbwvz6TfndwCoUCpt2gxCOCABzbdqWIL3qvPxljDX
5j0y2IiScT4P8w/Mbu91td6lYH+Ath3DvrVl28lM3avnDW7TO9A0fIIdMvGJwshrgsENI8tWTZnb
6j5+dr579KkJtui2lkOI8Eokb9lnZtKwcFPWn6JKsiuCyjB3wRk9mxSFUY63jSAUQjdZH1hXj/sA
bQdEFdM7YeG8RcCs3YtgwPHZmf5tmuJuSxuKGXnoDYUe7PdzI3w9SDibxzWdr3Aov4bVgk0Dewya
sfS+XxgQICftXabiJO8ZutwQgoY9Au8RWl014Y76tdn5qcFLM4XHCoAPjMGr95j56GpJMu2qpEP+
RajWk3JW3mi+PsOYUu6XHr4JVJkl90Y03Wji/BKs2xnNNDrkjie3gosT4SH817HO8liB09qAlpe3
0FBuJqi3tzDujA+JMFubNAMCDfsbOhFeLjYbrkwcvIBhnmw6X7At9IZgjRC557OHTILGDjkmWCcI
Om2OCpeVNGtfBJJyCisqWwCcBYo59PTE1lnlNBhsmYV8LBHkwZEBa4FiNd436yESzR9pclNZFeB/
y/RdU2XppkkisXOpj3TOeAgf5zB7JUnNz7Qg3KDLdI6FgbU/jvw4OjZthA3XayV4i1K7i48mnOLv
SCaJ70aAE5tuXPqbZEKFhE4D7OqI3XeB+BZ7tcsTOlyFXX/VRKDHpIO7BUCZlBbeYICmx19j1sEc
PNV92XSonGI1dBvTQcI6rTbOmxBxR+3IvbJiZxdp3QEs6Ft1z3sS3EDhBagHROwyYt5UwOuwLZEg
/rUVU7JXCQC7AWnQYz50KFAyZpMC7Y+/VS5r77sOk7ICumOKd3H6MS0S4FnWMXfTydHl0TwGMJyN
TWkx30AHxRXe9IiV3ipiZO7BX97nbiwcHj/aah7tkenQ5ZgpPnInxSNSJJebYAGjmFAgo7ZlG3+h
OIpCqneib1CquFgWWD4QjkJOVTT4fBuwYeD1lFQe/Mg97MMpEIgibOt1B/YqQpnXodpUoamv4yEl
uJhg+yoZEMMj42mPWLzsa7ek8n7s2vA6AqqFp1Y9rvVwiz9orixO3DLsxvsBzMKT8uefPR1+inlZ
tyRyqHxmZDbQSfnHfkBkK2aYfEulIYXsYQbnIeH+51zP2NQGhbGETuq5CNzk5V5Q2zMHstpBD9Q/
aqnv4wb9EHPYgFSw1rsoq6D+W9IXlnEcIDA3xMcNOUBKxtcq3UTdeIjRUm9m49fbBBObExUhbjPJ
vmP1qge2rtmmC1b5BQO5BAdcFgqDdYbsPeNm+5j00T04/T9bMTx4Cd79CoONu8SzyQ38UV/h5V/B
dsVPj05JsWuHZb1GmUwfVDMvQCRSkPND72SDAQBdFn0dgupnJVr/tq9s8MipAYZJk1UfwqFptsgb
uzJ08EAUZMn9ErB5m01mzNkwiXyeVnHFW10BD4TxRlthaDh4kAXqLEDrWs/eORujwu4IMHWeQxj7
9u0rob47SevoS83omvdqNltBdLeVXjRcTXrWG10bmlNEUkJbIF9whI2lsNqUQb8EmJFUbj8ZRCMr
CHQOiINeNsDkUORhNMI9YwuBxn5DexzCoO6xHFOypsRgAF8h8276ii/7UYNIksErCB1qrEufLejz
plFtNcSI92TkPOeTGw/Sn8a9k8G0RZwWL+vBBU9ZC+xtTnEu+Ya/dBhLbSePR9t2naN94yn6JJb2
tSY9eLQqaLfhCjw5apv7dFyHQg247xlB2XbusmsyI0ogNVUMVw3Gd3WM0gKYB+gnasaJQmBKhi49
Kqd+SYpMR94LT5drfxH63KqiGQfhPR9HIwo2NecSTsWbscKZhtu4w1OAhHhJkDxUq1uPL9diws9X
jLVKvJCPi17QVGjETurEwjesQ+3mxqTMWgSLiCnsci/pfjGPvXjjYgqRGVVIhYkX0OSfKwrFHKyH
/trDQV4ArJQFJkAUFclU5/3Y6F089NU+QLZ73mJ3KNpeAJkJhiyHnVW4m5Cvu6OZeSbUPaYdKtkQ
kjWM16nY0ABtygB2IaDh5EeX2lfJLbuZg9gVQCyx/aG6QI832B0cD66TbEWXOgDkCe1jz1JZWm+o
bvDgvYJOAC6Em4JTIIH2+Mj1PhpEnGxWOSR4O4Zxt44cNREAwke+kBNn/fexZu+Zxokd06dldR2a
WPGthXapgCIVuLwz7+ADmE1EbL21YcrztscYJpuTb1WPAFHMztR95xl956fi2+QBXVS+fYJTkd0h
zBgrdPB+QS2A785D4w1eQfySiP4osV4Ka9GTghU4nmnJ0VsjVf29jhndLok/lxhfBnvkYlZlKof1
HENx+GTU62OQ+4eGA5NTEALO9BLoRuAz8+egFxVyxBhQ+wNLIK7fgQHmJ7lca1rDhzOTXamWnmqE
pMIdcQuZeBIVnu4WmDBR6t8MLoYdhJzC8BO/ib+zOGCociaEwvUpBEniUg4s67jCckEgO/F4NRSw
CINzdyDgx180AXVYoI5gBooRMg/ysaFA60BUZLtK1ZjcBWH9i4sOABhX4wJ3hQCOvJl1de7V3Qpe
u9+eqfVhbB6NZvpbwGJ5CxzZtSUCy4dg65oaVmsVmAoCFbmQv7osYx7294UG+dBofHMMIgFEZbfY
NdAuhOIThsEFg+IcJQjaLzSmmB+A/nPJQ4ng7NtJaL/3yFbq3rNo8f19O9aoHwILwdEGvR4OsP+2
Gn5fFEZD4BjhVMA7EPy5GgyHyMcDz2ffr7QV5YAgz+fUg1luPmW09hGtzFc07NgljnSd6jD3+o5c
kwkWMVcDTcxwRJk1R1/+/bEuKDm/P1UMGmYASzyQSi7zTGJAz8KCugpHVWvAj6k74BPt+smrcGmU
8fsyCPWA92iIXEDkMP158+jQ/XUUMdnbJePzySCCAmDM2Yp0UwXSfINqZEIqIZYRxr8hUqazLRMZ
qZFlkrVfwAvr1HPbEjRCtO6qW2DdHEyFth/mU4z4nu608jnYSYL5zYktqQYhAtygz5JuP1g3EXhL
kGWdablwuf3zLuiQCRwOpDkoOdT7tAdpNVlpeDvC52fjVBZ8ws+K8Pv+ZwM5PzXQX8ArAmMK/fil
jGRJPeF5PMNceVDJg+dh5N/2YfjN6PqzpLEP1gH2A/hBeqDDRRAf/3lrEd7ZQM8rOwC463h+Nqav
y3VJ1uf/vt7Ss6YNTgSIRrxcb9kCXX0PE8M9cC56nXis3fo6/kzX+MGDC2GrDw/PIAHf9ZLlW9HZ
uTgh1X5A4hXQXLTaOHVG7gPXTuxnBKkLwtLvxQ22Gbw0EG8Pe8KLZQEVM1xnwYHfN6In92AT90u+
rpGO96v+ZeEActW5ZPwsDflStPF7dYAUniF+AXxQsOr+/MpMhBe3RtmyB7qFnqAuRO8BpafDlhD9
bmZUk54VsMEn8gB2/ic8u/Phdbk2sXnC/+bMwsfR9efVpUTlBzUQQ7njp2XQYJYdpQ7uAOGtENmp
D/kBc6N7UX9mTvDRSoWRNTZQvBcg+l3soxXALU6ChR2o9vA+pDO492HDP6H0XTJD///pIpXuLPyH
2uhyobYQTmAKpmFzGXOHcXAism4DNkA8Hfy0n/0CTJneYiY1Tr9Mz6N7AJod+vIQ/qWDWCP2id3a
hx8Iu3SIVY3k85BeeFMlMCW251T5QweTvNxf15+YttxwQoecQ61XW7HtkTztwyuyjcPcj9QnVmzg
4H7wnYcBtnDQAc8W3xcrToReD9grbA7wlxWAM5Yo+YLJJN2A4/Uzm7v4FhSp4DRPIygKa6wLRA/p
N+tF3QuJAbpSNObXK2h/IudtvO6B/jYPvmXdbbpgopuoNYQt9CTmVwye6ZQTd+YS9dV5rmh5sqk7
PW5HZ7ojBtvZNxi/d7LADjrex4PVMElStsR/rXQLKCtE+5vpR3zSURa+ACNr7Hk973HMMu8WgnPk
wLbJD99UpPDbIdkzkPCuIi2y0sCC8JTIac1NzNd8EAMmIgMOhYIOE8fnhB2wY5H5MlJNdsT6P9LR
iwE6Dd4BFh3zDv3p9Vp15OvAgD2oeOZAXyP8uYBajaP+OmKPwGSzrxExYCT0VUtlYMSL9uLRrMH0
CyN06KZ7EWWFgQXx1wj2FjlkTKCvWJAQMN0dkhPlOjkqGfAdxtNoCTMMK0NYy5YBAJ0rhxyozaS8
G4rq6kfamlGBHhP77ybslrtGhO4p9L162y/pdEJ/oktEkHagsHpyO7YgZa3JKN+CNmm262DU9wCa
3FvYu/WQSTVClokN1gNYtRMprE+BA85NnfzQEpERG7JS8+4TWER/wn39YGPHvh6DVUKxu+DV/HPX
CRfLzCpotY/M6B9TMoqtDnr5VAGAyP99Un34wkVnTydoviHeii6OxLSqoj7Fi3yYw/jk4GFR4F53
wDHSvK/Zq+oInrs8piF7cFO8w9v/+Mkn+GirA5EZajgw0EDHv9jqQuCw0i04lGGvlpGtyIB7bsIh
yEq69ImP+ZMvySbli/wyhBHbeh24zxg1CGBG59gSQOnNAJP1uJvPOCDETcUnn/C86VyeAnAZxHg/
gIYHbqV/fh/M0ytHgc8OOs0OXm805mXuS+PTO5Flt9InDyk4e+1vyrD+z+GhKI/+9+KXiyGsk0Fl
AL7dYBDmWWHum8a1PQCgbT4pWz444nEpFH4JpBABmMkX98kBphMAOgdM9lAnz/P/kXZevXEj6Rr+
RQSYwy07B8myJMcbwnIopmLOv/489FwcNdVQw+fszA6wmIWrq1jhC28IKdtiiPLU9Kg4ChnJtWsM
t574a/EmFWIYdchmQWtZrG5stSX0aFY36rwfVQcqk44LnTUKAWbd3KJfXDlbKLL972iL5YQKUmj9
wGh2XQxr6HsGYFyKz5N8fH/XzIu13DSA/1kqmJ7waBbPCH2zoqhKFCNNu1QSCBdhUa5sSQnHNyo9
Cf2wHxNnNyloRdVtkond++Nf+5jcHTDdCZ0QQ1zk5VBuGwpbObHuID+kpbZqEu2umOQ6NjNKz/kt
3/FrzyawaM8DX64D+V4sbCKyNMnDITpQGLqvUHnzs7I/T2rwY2jqe1DnW0Cpp3wMNu/P82qEiCgn
GlWcTZR8F/unCiJvcicV2exB+67KLMFvtPko3XBfT/S37blNYNQnGfaPkRrfCBeubV5eWQ2iHXY6
1EAuj4xUJgRHSOQPEsmxuByfgMjhQ1jFT66cPr0/02sXJSRJCngznRfax+VYho0jgzTb6BDYXY49
gD2LuVO4puX+/kBXzgh0foIvxP6gSS7VElXAFQ4iU+KQ6bW1cXo9OLkK7cmMMtON9bsyJ5vHx2Cb
woZg41zOKVAiDRhqIQ521Re+2STRHd119+n9CV35SvbMmINOQuJiLHOXoBprLr1IHGrbUKkD6yfQ
k1upgOFw7PjfX++LwRZbosrw5ujKhCmNerKpeyc6xcZk70rTmW7E71c/FOpsZCfQ9Dh9l6uny6Co
tFSIQ2h7k7mRTUObgjBGECxxL90SeL66jHS+ED3nSsF28HI4JRnNeqA7dECo+9FRQWMEY7yH+Plo
iFtaSVen9mqsxal2Cwr1RsEqpqmEAtJK1Z+UGrZa+vv9vXF1IG6tOeBC7mZ5b/VZ7YywIJW905dy
FUAep8Iyeh8iIN0v7w915Yq0GQLZPr4Zfy3e1zqy3GiGEB1cFVmhFUKoyScQK4MJlko032mrBtnW
iPpyAsmop+4dsF1P3PgRV+brUBC3ECiBQ/amaqCjA4NLUujtaUFazzFWDL9zaTZHmcjx27/PlxAW
owEqkDpTv9wvFB+7MkNtfD9ls5OZqyi6CW01qfRVCSDiazppeIQOvaxwykORHcumcNA37/+Ia5sW
+0FuF5T0PViEix8hJG6DQOr3Fcpov7oBLPvOskbLQqwJJO/GEF1/i2d1dUxIrFzVuHVTFb8c03Gi
SgtDBHVKt9mabXcUhdf4QW1v7KG9EWdc+Z7IbP/vWIv5ISMvFbpV3h40mrYGqDPtAN1PB5pX/6qg
MZcLKCqj34PcNoKzS/4YPt5Cl3rpAbuKt142gFjK6KtIkCDdQ1rLD2oUf1TGfhvqt3Kiv+dwEU/N
kfDs+4OYl7UsVUyaUEt3FikCQ6uuhd4bgDkDhHXDFhxwD79zGFv0VWOvJYUZi42TZGC1tbGcQa7d
jfbCtaiDxfDmmhC08zeulgnxXYWOiLc3G2isfqvSS6j7Jlz34MLXiRgxmy1ysU0LuJkuymaP9qDc
uiQXrydAACIPg8wEuX1qJktGeNYRoXcNVNPKMtu50TaD8rvBSfz3z9Ailv1vHAoiHGTK96a9eGfg
hAy1Ew3eITdQLZtURN39Ccvlo4LF3hrNOm034G4wo8nsG5JRizD2v6GRkcdXi/++kY2jmdK7uQy8
Q2fa4c/MTFjseJAAAFygcZWpGKcKBPG/RUDzqDoMZa4L6NIgpBYHOHRqRwrMPA8dxb8PnhUFD+C7
Adu7ffT/HGpxfhVv0J0Av4tDM0Vypw95t1cDzAtN+mOH9z8jXnhcPK8O0d95sWWYkE7URTn18mIa
+iLpmsQNDnardxsjnmhhj2NBuansf6tOPe4wB0q3PbIVZ6x52FNxMhtrxwZgNd4Sr955MBi+GlqJ
ilWaDWha9N0uLdJxPdD5vEf2P9+1yIjPz7UU6cpq2hHwLbC72M9DPdpQHqPtn3czMaHIX7LMzH/E
gTd9bsJo/AwjLH+JAoiwMEjbfWLFib22AGDrcCtG9JubyoLr05pR5gtF035RWVA/1mqTrbOEpndY
oBIwAJv8VSaaflLrPN7ZEKLkKh9FdVTHMQdwpzQm0scpVLo4hHEQRsHJNKsOWlTlHB04IUA80hjN
ChdVVBCI2P2kqYVmtBek2SbJBhDaWeWKpynow5Ubme0+6KbppRmsBo5E61UPnaoOR+lBtaRYrO1E
olT37WDHv/QCdEPZGMln0wyyNXF2fhKaHp/MNCl2ta4WO8+S9o/UHcT90Jequh4F0MetHaH80rau
fORXqvE2a+hebJ0wiLL1WOO9AZhWMe8LSCS/Giilj720godKKN26k/Dral2OH+QgrE8GXWl4s3Ad
8TWv95EWxydY2OYRFpJebHCe0X+ZXev8yWrhgTWIcv25COFl1VkvxY2S75U7bJZ+4W/Esolnllty
wuUwcntxzJwyfI5oaWCi7hjZ9G9h+d+tjwsZJ1qdZW6WghZ9D07G0CZxTISrfUgMaaxI3jXsQttb
7heL5//vUHQBNbrhKItqSx/bscpdDNam6GiXKUZ57VoR8kGzRkC81r8KdXFRvR5qEVL2tYmrmmdE
R6MPP7maieRsc3K17sYDsIhc5xmh8UqYgWyVhRDa4iOluUyCIVbCo2uMzskMw3IutxX3uD2AOnUS
417mQ/p9iCZvW8vhln/TlUdgpsqTsbCcs3fV5bXFwycR3TPFMVYUG3xjGjfVFvHS9FOTVNV9FVEu
pCcU3LL/+ysas7gv55Yk6sF02fQ3D6xTp3GZBmo4c55C+h5N4e3r0lCbfVs65FpWBzfWB80QHzuv
Mb5OIJP/eFAYfxT0rADMBnUMIw/YRb8exhxBjXBGYa91T7nxha480X/xF0jsEBuh0XC5RHTJalmY
RXQcajPbCMcYP/cKsOAEKQOITCbAIlP/WsdTc0P258r5pWg2i0c7hCFvhBOczClsLY/EURhqcGfO
3Bg2QP/x/adrEeX+3YA21Qisy0hdUKG8nB4QYRuiRAr/W+I7OdB22AHCKnaRGgQ3LqTrQ1EIpXjG
0VpmaaPQZKtDVj3ijBhsDJ6VZ1gZyaoIR+3GnXRt7agN6sjvYvrG9Xc5K1u4LUaZlXLIy7D64VGx
gwTqieiWsfbb80OPD0MCR7XxfnnT0iqE5tUpxqsHk+h9l1aBTh81aJUVGC1jVVeJvdKFXW/e/2b/
iWoujw+GO6qJASQx8rJiNQFPbRvTVg6ywGtxl7hm+Lv3KkBslgFhdEXrc+R4WFHfftTSstnCr8zy
70YE6GznSE+tVtPopi+Nl4aBX8YdrL4gTtAcissEzl3bakCmCnCssWUJGFC00u6d2DAeWuGm7Qoa
pftcRmr7yUTP7R6GcAr7g5e58lUZO58GTG8Dv22C/qNem9ofYVV1vA6jwruDcTrBUPSS4qvSN7AT
RBM9lyiQABlCnfqLMkKKg/ulQHLU9Eb+rmMH3GPVWtngi6mYuapRBw28S2d2stvKIlgPiLl89oqa
K6zMaR/25EsOSFEIMzOdSq/8yPCawG/MonzU2oZ2N6SV8nMiK/eh60pgddXUyM8zjlZbtVVl9yvy
EzlHiwSRfl9rabZu1AhuNY3rBjxfkseTP5gy7TiWanHWeg2SWo6LV+GnpO7toWyrLj570zSWmylu
IwMOXQLmleZjZa64lUsM0hrCws1oi3YP5K9RjwTrgNlTuGHKuiG97/eCnlG8UsPG/cpDIbtNlqr9
9xqxjsiv41Q9YmzUZSsvHpyXKppnbMHed4CiKx1WOaPsK6j2RqdvXQ+FC+x6JwWVzXQAc4WAD3L0
+EY/qIWB24lI3N7xNS3oflnFNNmr1C0MesZE8x9qPYFC1ZjA+v2k68yzVffhQxwK1DYg+NWhn3fN
9GfM1X4fWkVbrFqUbX69v/Wv3cYoXWukhqhrv4FBZRNNq87rxBF08bAJmsn9rUd1+6OadICwiVqC
Fh+0yHzpxlK/MfaV6AOxR4vaLdhdPMvmt/yVTFhqplFWI7ByVKIg/1qlCNOvW13kH8HV1o8Q18Kb
lidXp8uz7AEoJ0lbaloFdHhDznp4LJACiXZSz40vnRv0ZzE51tns3fRgJo5254JOCT9Iz5Dfc4Qw
vo2G0z8ERJ2nQQ0tgKWGU4AqlVoWUckI1U8YHLkvZavAo3//A1GsYBku7yZCBtJ3jUyPxGWJVKvN
smgA3bkI/gT5XVBmKB+PYcclkriIHJq5qfW+K8PpB57z2V2ETM/GiUrnoHSVeZyk7MC5T47zCYRE
C32+Ml6g7wxPs6XMoZBi2oLjLJNVnvE9fEBV9R3/2gnmvGigwSrG1pdW56AwXgJ1qJpeJuBNRX0k
97Q+lIYeIh8TJptAaYfPbgXQBYZ7dSy1IX8cjXb8IrNco0Hn5doz4hX3hQU3pCs6d75EDN92hbeS
NA/vhoQefxRC1vP6BAbKnNXBp6Wjku2gD2MAp7TFU4LoWfY5dUU4Hgpb2NU54ACbv5u+RyshrVFH
XJl2X3zL1Y6bz9KmJtxbodviYhhAQTiGUBTPoMzRmencpPgWUAb7XJhTXPtt56FqVJOx47xthN6K
jwtxaRzD9ocxdO332nPyJ68zgqOBpwgczXiofhQFdPIsR5Me/ROElDMXOmerVCcrz9WHuBjcbzCD
oBOZkbYehshbo0jsnjtUrLeNN/b3EcKz64EC2T7UW01sBsP4OVFPuIv1qXiwak/PV73TDg8lWlN7
UOfiS+bis4mHVvKj0ZVqI+zJWUFvHL57vJ8/7QFOFAm7sQvGUOg7KP/5oSVm5jkNNfkhLPXxt0yj
vywhMLN+CPnMhOQHt9oUXDl+RRIbbabEUk+FFRubiQDxrLfYQPLnOs5e7QftIUFSgb3VAtMWQf2S
j2W506xiuCs6ae7NcRzvtaEHjT2kofmzgLoGOQ8ApWtkIvNzRG+egDdn597Koxv5xttIAlAO+ROP
+Vw/WOKSSGxEZTVEe0AEf5R2iJgCOu0bDwXoJ9XOv7uVEd+qWlwbE7U4yk4mXrKovF5eaE5IVpIm
jFnGYnwcFEDuaY/K7NQQ9DcZ+jwugfqfVsDDh4iN9MQHKs+Rjv97WZwT0HdgPWiiJ74WOvHvyCvD
uxQYr/ALYfX9jZvF0t9cLCba3wCi544gnZJF/6eouqCrCyU5DvqUIvSZVY6zxthJhWWeudo5Afsb
rvrMdlALMvozhfoWFBCY5KdBM2QFPDk31LPdps5w6mpHR5VeZuFzjyrJ5zRz0p+YWTRwgDNDGGgz
U8Pwi0bxBBmGF6M200QqujZdiA0YHvSHDjNjIj2OJ3gpwy2xYA5SKVaSvNtAacE2XwozzoLTIOp+
jx2rFp2CpIsVPwyCIAeg4wUPGXzSz3bE+dqksqm9dWr1zueis+pfkAQoig2e1qtbNCO9cptHVjvs
AG8l3/puNgyDnf7CdWT+BrPDrygbAGTbWxf622Wfm3sAPpCuZnsunr0My/na9OLoWNSVrD4VQdjt
wVqp41oKa/xZJmr6HBpWeNL1Pr3PEqSTVkDiBgchJhGfStThjS2Fc1H5pttU+Y1Q/+0mxhwKKDZ/
8+a82RW5WnpTRJAKBxyHSkQYel+YFIvk1M/e17Xqd2ZxC1pxJZVB4xalfeybKBQsJYvzgjtthA99
pO1ZrGKk5+8d2f+Ji76/kQUaf01XL99TKAAa0AqE0imvLGG85dDHXZe70TFpvGHV9JVNwwev5ID0
Gb46nF6kHzzf7cZunTTSe1KypvtQpFTvFdXMV0aXlcfI7hQU87t+k/QJcmvIn6xztaZUE7sOly4A
MK2wzlWfPBuwGp7RyXI2Mq5hqAQQH0VfDTsUOqCiFKHc5H1vnJPCtBCasnVY4GXhS3D6caZJ36kK
1Q/04dFBbRg49QS9Hz4yEpTOADcUu42plp6vREpxiAqR3k+NGI6DsF+cRBm+K6lOXT9t0RFTTeQU
tPxUBMVXDFXdX6qeu2vbHOxdjbbNOlNEti8mQgslrx/KTvtTZIa1c/O+2HKsiDLobMxBonrP3YUE
ulZEd0aVlhT0Wudel41yjDMH9oQqnC32NBCXwqlUV4ZZo2QQdjAtaivZQLGPPkDGwRHIUEoEp1zi
Adv5MKqKdqfo2Welzr4kmvcNxGd/b4qh3eAlCYeGX/rVQlBiZ2cWgg0R610XJVoSIH4/8AoMK0IL
b69641fOzsdwSlAeUlAJaugxHRry9icn7WhoegQyoYoyXwEd/L5UExSwMnjDpHzOl6m2aBv0IQL6
bRVln4B7tc9GSNmKMHxVViH6YfyexCc1L1Zeq37F0QgjXNLxTTENH70WiTRASFgJ1u7Mxo/Vh9RR
T4g4ZKgaQD1A6GiyjXtQWt1WqWHsj+GkrZs6tsETzaoufLhmM+qBRr5Y58+owWvwzsr+WDkmbCcd
BaUEDnlpmCg0Vd5Dl6PgqaZtc44abThXU+1tjB4KqNkTJeX4ufjGlP0MOl1f4yb+H1AVIOE07KcY
BRPZFC9SGvi3GJn1rZ9ce5NmeefzbmSAetPqGBQxYM+8nb56nWZ9b+2o3xH/KusyLHtzhTNQ+IhW
UnWeLzHQmkq/nUr9AZpkAqCn0vZ9zycTnf4LoSLAjWgWwsSDcFAlBTTIPNeO+B5SGqYMuXKYLxGi
Nfi2M6jrrjGsvdtB7oZmG/kpYk/ICqIW4FjV17hLf9fQAtF16OuDU1WQVGIYlQfU0cO1AYV714YY
2RgGeVZcqMG6oGT+ZyjgPSPvoR2rqdd8y1ayrUu76K4cMoXnB+mRUQq5iZIIhToaGB9HWTw5A2lY
VGoQfYsICxSl0n7FZuGghpDR7qlw0GDLfmxGO91ouEofLdEhjxjXvxtATn5SSdCKaHWsOm2y/EgL
M5h9EjqYNPqN5sS7hIgBQFvvEhyn03drYpYoQwwrm07myuthhxadd47riDVMkj+akyEkMRXZkduH
gLONzHMhsvx+rNGmqOr+h1tnv62s+144ZnPI0I+gbsD/DfEp8eIYFPuzOml5O0d+nrBMeMAoDY5V
Xa2amFqGhXDXLo6tdJVPndh4bFJ/Csd6RZHQIusdDzTzONKKQ2NVtp9VZIvOuuJq28Gwmu1kK99U
vcg30RifCgdqn+KayYpvSYVR1aNVWAfxmjUnuKTVzjVgj99EZxFKkGJ81+skvoN60uxNkYT7SEb6
esxSY5uHUr2DHoeEQm7CvJNyWHVZ+KtxKwQ7SeWTNb7OoI6ioNxUaiYFiw983Mmb6E+BlRTRR0sN
S0t/UhL8blTOdJeqRrmdUBqkllaO3KBS/SlBNztdb+6B6s7stSnfmWkcbobUkuvaREMzUsW4SjtT
2XruGO0Tt3hOMnTnAC84qxr6AaofOJh7bh3uLDEh/4hEyDpAEgn7JosTZ3UPEWENkLsEMnHawHWu
24dYFP3j+5HH23ybeMsll4TvRA10KSAdNTLUQ40iHsAfe1siFLQBw37PJsFunUWtbgSYi0hibsJD
YAGEBetORcd1jj9f5fdaE3a5JaB9dBCZ/DQEYWCpz7Uw70dY6Ks0AVryTzP8b0QIyhpX8t//cTmi
QfMv82xTIapMql2m6OrGmhKXPhUbXsYQmN8fb1EWnYfwVMA4GF7MRKSlWVIHvlXata7spwr6OUTk
k2rFtzonV5YRo/W5KgpBcG6eX07KQRse4TAm1VQSJWjSPm8szpg/nEw8Ccsmmm58t6uzMl3Vtu25
Z68tAtShVJS6TgZlj6K6WCchUgnYj1X/Fmf+t3ZUyEFo0Kmha3M5rTJBAYOMUNlHxUD1rg7tdUqK
QJhiapvKTOqDohu3sK7zT38V+/03KJgMKthsyze9NQPtu8RAG3rvUJH90Lu1vY4gO6TcIk3ydbQr
fYvz5TfZuDp6/EF5Y85XV9YhLJiTLmh+8wl9dSJ4NLFwVg1lP1Aw2fYouOwAXBi38tDFQf87S84d
Vg46GxNkz+UwWdR6RZ+qgoeBDsWWypvk+k5w8fXrCfrESq8a4YK8g+K+6ovI6nbqyJ/md2Upwm2d
iz5H06bRVPSew772NRdyORLAsFxMMN795/ePkbYI///+YLr9mgU6COM9Z7EXvFq1bHpj3l5XvnjU
tCg5bWzcmeBZ+m4B4wGNiCFH2a3rkVRFa8T1/CFDH7Cs4EDcAjosm2n//Ry071WQ9JD9ljZ8DcU+
dzLiYG87hW9V6VNJDTqGT55k8Y4WHmyTaKubP1GDosL7o4c5K4tuS7a56SVCuvm0+z8skDXbQoP0
mOu0iwVSSsgsjhcGe3SH/d78iDjZSpfpd0vIj4Hhwjf7Pee+7c9EhBDhaVuYxo+BSgSklBu3wzUi
Bh7rXHw8IRqNtHmTv9rEZZqIHOJssDe9ZO+M3hYFrm0dfuk87ymzyREJaozyk+WlpwqxrhsrsaiG
/v02r0eft9Kr0UUtoZlWXrCPnPSUjePKDoozLl4fcioFdmPdR0X2YBvKNgrEORvaG+O/3am440Ea
5vLgMdWXb2hZa/DA4bvvNVTPVyhHlgjEFNVKHZFlen+qb4fi9eR6VCkV0DFdlsddF//NPOOCDHpr
0wfuyVIAq8jQKP791Xw90F8szqslhYxPRSoKxaE1omjlBcFPL3ZUvzCquzQYbszq2hUIUxDQLdT0
GU5x+f0wlLPyycHTIHWoU6somaHnK/Qbn+naPU91BYclbkE+2OLNVNHMmBuW4hBPWHVCexj8diiU
s0hhvFsO5ILM7CcMMUlOA6u41cZcwpf+u4HB6oLjhGH9ptesebEE1w8ZFF4m8ueJWRTPRq7RJqQT
1tCOG2qwgeose7yycoQAfXBK/Xds2Hvvxt1xbRuBDIAQNCsaUPK4XHAkPyCDIgCxR0AYyzkwV4TW
aHLgrnkLuTL/UcvXdW4RU7dmPMDyl0PF+ELWGRb2e8QEEFBE2O2s5iWSphTV94pttp+Ea8ntvx8T
Awo7DST+wXt3OWhVGXqOuDsbCv3yzzYiyndNlxSPk1e1T/8+FEVlE9cpbC0w2LocqrdFic5HqewL
8v9t2QPbTEqrYhc7440zifP8m8X8G1qyeWwMNODXXQ5GvlGVQ+h5+0ELYmtnoN35DcG81h86ITQ0
RGPqLiq61OsuEhUlltZFfNDJFGgDifZLNkmJQoc34swLaDoudX3VBQjgtmbfrnqwAweZkLPWU1Ce
pSUTv4mdYCUjoGoiJfxJ8fQ+ME9UPwCORhAdkRGcPBQ9ojJ16Q0O0jr09IwPTdGLDbpvMy+CVogv
EsYyFRgSJr3uI3mgtXURrtySmk8PwpHKBwNTwh9oQAd+VnTIohnjsDM6cIteFEYnbHfK37WB8tBY
FUjXAnNHZqeMzgER2zdQRPRAMtfcI0M9S0LGSbK3p6HfyDErjhkYvzPu0uMaLdPxQypij0fcipWX
mODmlFrUPBREqHc0Irwz96q1oQfz1a1khEkjErdb062STSFi+ywTZ1inOha3Vdp8tiQeO6h0uSh7
1tla66N4rWkpeWGuaTXq07y7upXJdB0LYZ/DJAx3xuDhKxkndXqEkGyfAt2pUOzMncNkRhaBTtM9
yjiTNUpQXpnNnTPn0QrNYD0rOw+UfxK5NpTYpFfVwXNtJoNW0xg2h8KdpgeMaPlyFLfqvY6Ww4Gy
Qr3LB6T1VzA5lJNiOdzoiewe6RJmZ03R8PEz03DdFm18n3ix3qFnmbmnIizDte7EJq0+95sZxfUG
ku6TqYd0SbEe2qDX2TyGmpcdBgN1I9Nw8ucCoa996cjKxooVES4M4+NVKqxa+rCDqu+o3zsbZRT2
KeaRBCGgv0y6GHZwNsc1TMozeQ8i8Varr5WhQEe3CstNOrbagUcOqASjrQ0T4ENq1dVRq2P9Afx+
gqRuWW28bHx09DLaVihscafb5kfbMqs9lpfTxwAZz3ir0Y2nczVkgY1Y2VhO60Ar25LNE+yisks3
RhN3ANKc4a7X++ahz5HnDDQlhwGtqDOFHp1CBMzCUD0JdC0OKVUnuUORNZ5OIsmnfq0oTvxZjQzr
iQpI+w2XM/0JIeH03A/NSP8D14TIRIJtN5pRdcqDzHwes7FUNjrcPsU3lQ71UgSDLSjjplLfi0Z4
9FitxoKdTK1Jo1DgoHglsj/o1tL5TXukun0IoB2pn5Z9xpQap8sM/VnXx5xFnXhhIiNbd1oQxN8Q
IM/uGkNU7GCkrZwbseCinY7fJtcgqQxca5vndlm219tp8PA9bvejKuVTYozZvQ0ffE1BWt6hL+Kx
z2T0perNafOPVzEj23OOyrUPJ2vJpSvVPEXa3mn3DR8WBWdFI1SnCa5QPMsiz7ox0TeXMcM5IPqQ
d9DoUixLGdihYBWsWs0+rcA+dxo5QNxTLQomtL3fn9mb5I2h8DLj3idJ5S5bvGdFRRessWKENi0L
jXrNehGBcjbtfK2pwaf3x3rzYOPxDM4K70bmRGVokVYUZlv3aZF1NNOy7MWYEIn3e0KWcCWipLAO
cdag0uu6bn3rfXv7vEHdheZGCEjax8+Yl+FV0BmSRnSlUfX7Ngi6L7pVDU9WKcXH4VgUCHrHOzls
UcNZ03vy8d2SK+q35j0e48CYSyp+FHKrx39eDRQsZpsqZCxmmublT2qyNiR30bt93yTxp0bQdwMH
hkJ5OxXfhBXZ37gvxY3c98rOomA1I88otNDdWgw66FrfWB1Y+lr22wjxey/oNzp6YO/P7cquguRD
eDRvKRrU+uXcUF1yJjtMu30BtKm30TkmVtJtiIzFjf37F5p/EQXOXxaQtE7jnaLB8qyoKV0rvQt7
2CyT+RnzGkPZJEFMI8kJh3D0VVvrzopl9V8KRY6fQNrkXzS7bEE95V3xDUiS5N1zy/TUO+UemzhF
oA/qCrwX9Ch3H95fmDf5CKpg1ArZ/3A2OHaL45aKqbbDsun2iiydF7WyvLsoqKPt+6Nc/cqUEqAb
s6pgHC+Xv3eHPJI5By2n3ODjNiSAB7o7tew27w909Tu/GmgRNWadVSkdLQL8SYtgFzcZNfoBmPMU
Wqi9DXR43h/v6vJxMarcjTZh6mJfJa2lFngwc2awvd9blEg3kYEo5/ujXF2+V6MYl8tXy7ZUB4/l
683mJ6BIVExjuFSDfP73cWbsBlOhPkiR7nKcaYqNLlU7jPBqXI5b/UOXiE1ZDTeAu9cWjQdTxceN
HJFS5OUwWWxQbpdjt/fqVt2qqADvXVXekji7crmzoXlMNN5gl+ra5SgBeFTAfW5L58ymgTz3VXgE
tnVvb/Wk3+WIXb+/etem9XrAxV6wm8bCRw0RyzCrn2nfbHR5K9m7tr0B9TMptJ0gtS3OEeCOSI88
Hfn4RBTlls5bvxV1HH1ipyNnL9JOlTd2+JUYx8Xw1+bS5K4hw7xcRiWPm8QDRLdXHDyHdolK23g9
ZQpwqVpEtCNtoYt0GxlDEq2wzc7HG0f6zbLCZuA/4FcBrc9NgMsfYMUtT93YG3tZF4d0Grejkd24
nm4NsThfbWcHKNoMBvs+2od2fkKr+p9nofIYkDtTxNQxbF0sY9V6dkY5bdqbVWqeq1yvz9LFHf79
LfjmoiD+d7jHQZFAACRau1yrkY52KV1j2reAlE/eaCsfOYHKLsOL5OX9od4cL4Zit7M3ZlUqSpKX
Q5GxAqBBcGVvKSPiH1OX1i/4e3mkPlXwXXGdMl5J2NJf3x/2ygzhHgFdgeZC/8JYrGOgmLUMsdXe
G7KcEOGWw1cPyDp6ar1yo1R3a6j5378O0aoYTDSCk3vdLqJtGVnyMcEs8eA44xjdOGVvK2Yu1yHH
GrkPyiXM73KwSQ/dghb1tAeZq59QoBXVOmiiIdxQYknwH+zNpF/Fc/2QHq2XPLQFaqYPdZnfUjR7
S+Dlsxo8ZzNACODlUnyvKWHHSfCBe1L33ViBjB/lfhp/ClXcB+q9jMcVjfutNVUghRQ4YLeeuze3
HCd+JvhDe+fmNpfJDURG2KNqix5q+sdRfuSRBmnnXLvB+l/30uU4i9OCGhUSABMTleDPT2lIaQFt
IOWZHRzt3x/q7Wm5HGpxw5QyR9ocA5K9XeONECHO3fyeOiwi1Y2nPb0/1tt9y4VJQI0WsEq6tiTq
ZarVxXqF8FrlgpUytP7jkHu/EPv8+P441z7T64t58cDaWT4RxI3Gvmh12lNfZ9FVR5or3Eo27480
b/5XIbVtEFjNJUfOPKxAuuqXhyMAPFZC60oOEi10bW3EUt9adSjSM3qhg7dCzLtzP0R1haJ8HY8Z
cvLv/wB9sabzLzDItGe0PqUUOhKXvwCuZjaUbZQclNKCverWLpW3tFGs3scZOo38EkIKiufYYuI2
KsAjUXOjzYigdhXugHSeWlVF1H8Qwg2xQprSL23jjDSqaPzGz9OkxY8lhmHpzkiN0V276tBgopWE
8m6EejP6nWVU4WrA605bQXnJ7BtLfHWChP/Mbeao/70UXl12qDi1DoSE5CAme9acpf0yzVZ+ygw2
C5wv76/nYuv8t5yo9KJdM4unLU84tBIJbLBKMMG0vF3ctYm56bDb61Z1miTKUUfcdPX+kFf2EB1N
kjJCGcTB/qKBX00QYX2EPiuExa2urQ7o3dF0MYdITe/CnJxzOw2oV+5ng/YOD8KbVNNr68uzDzWT
oBQlu/mCeDW8QU3ZA2MrD3NmN+LdZ6SzCyJupr6G38it92Rx3/xdYBq3SOigb0vHfXG1lRFspMLh
c8ZVf9DUEoddt8NbTcHupm/91vBu5JHLpvF/I5pIWJFha9QzFjccpZIoSSuRHAowIR/TXEOGvgxA
4eM/in2r/qPo0gTKCFC0CsWHdSCycUcvzFuPpeX6KG7PEMlKbpM2oFSvtc4NBaOrS0JaQ1fRBQNk
zF/o1RfQkC4P1XCKD5QJMj9IMUTVZXR0JK5HsSdonDo3gAjXdjmyIrqm058hWFmM2FHudxVbiw9t
RR5aqgZYccCT9qDROh//UX9hvqFeDzb/mFfT6ydjVIZAx3ErcB9ErB7wZQaE6+T33dDt7Ly/JTKy
CJr/fnAgJDN2Hv4UUe3lgEUUQ7xrs+Rgio5qv2GVux5s9y1K8bWDwxLONTKXZdQXBwdQWmPjOhuj
qKfn+9jBvjP7H87Oa8dtpGvXV0SAOZxSVHRHu9vphOiZtplTMfPq/4f9AXtblCDCAwyMwYyBUhUr
rPCG1gL/gJDH7vYVcX0oA3kwti86+4slzMwGD+EkTY5DMsWeiTrwVp58za0cIKK3h1oGWf9bPfi/
tEo1gPBLqUJCSkoVZZwc0fh7riWHxoq+bcy4RrNWPihjepwGsZ/l8+VOvevkeG/j+LvyK65tUOo/
/+9HLD5hN4C+LkpuCS0mCkpBfSJT0LbPejIUTwiBdisLfO0OpsRI1ZrS9czmOt8yPs+W0QQsMOHu
puvr73YffCGH2AZtceiAhFeRtb+90ItO+P/WGV4fcSRxNRLA50MWSeAHQ4VLdl2WPaqIPrx3zOxe
SnX2iDKiCffK8JdP2yLnpV5Lnq8u8BxI0w8C9rQEyMmKLzdJZ8RHP6+xSktgfUdt4uladW+x4ren
en2wWRyL4jna2YvVRRgjQu41TDB17EExBVNKicjuPRRbS6yAQmflevsAwi3CMg2IFUU9KJSoKCwG
HGD/OQ0M7GNToEZwGArCUQqrjZl/jsdi1Fwc7OUBdyLksV4jq5m48IXadVhLjMYDaZSSYskZjfRE
HSXYk9d1v3Av9j/JyEyCFDdwGtv0mTQLTuF0la08CFeO+/xeAV6cdeChepxvjRaGZGyMdnwMKyh+
tZHGh6l+q3Ntrfp5ZQ+eDTR/uD+uZsQdfVpuUny0MJDAAk59MtrSoKirPKCn8ohPAW2+cZfgmHp7
R8wf4OIDcTnPNX3tkjqpGRI8QJDrR92gpqGYBKv4NKlO9W9jF6Erh9pKyqxcexTopFAvQihegat9
PlVaKPrY1Yhpqk01aKcgJQTYoB9DGx2L8JjisjLZAw5ECoZMZlUllMKRq3sL9EqS3QoaibURGnwm
XCcqST/JdS/9vr0oV37ifELYt6QSJv2f859YCL8xk1BLjkTUr7Wk1njKZfbKyl/bWyBA6A5S7EHK
drG3BlUdO9VQk2OdW6C8B0Ptv8RjlIpj4meI2tye0pWTT/eNsBKhIOQ3luF06VRzcYlwGhS6hx3q
aTbL2CSa/rkph/i/TI0zPz/8s13HvL5/7GasDGtyT9Yvhofq6l2IUxE1Mw77X9aJ57sbuv+MH3JY
RlQrzkcq4mwWgWUkPVB/4rv8HDgY0dxeumu7gWIDOFxAO5fKjPirxQDYMzIRVRf3dZynrymOESuj
aPOmWpzEue5Hi5jXgH7xfEX8sWhJQ17ZpCMvH+R7uA2S5L9XpTplu2pyWsplMwnYR4W23jQd2MJU
GUrhmZkSiZ3ht/BU5WmUjY2Ul6m+JTccyy/dRBblhmNl0fS2o/AOdhK2k1lXcNq02O6dR78WdCUm
MoGDSRc/gvHXpFCqOh3fUeTdi1/VFESPJgiQ90l2hl90BsrUDXyrXOt4XrsEQVNzkwPJ1REKO1+B
kcJwSCMjPsKFxoMrzLwIPCdQmTckF7y6y05Jrj5rUHhuf+ArMQcxFtn7XMPm1C9K5iF8okaBKX6U
BpgRWWMNm0wv9mWk/YgRfkCKIT0pUb7yFl/bVmCxgIeCwgNUtrhketglFfsAwc9afkmN4KtRlMPK
pro6Bl1ypE/Ia6krn68obp5638EtPXaQ0XELc+yNDGtu5ZW/dpNRd0dWB4sSNu+8vn/s3LaWRWPI
Y3B0ECd5asY0lFw4ZcO9iWTCGvT+2mDEaPNhJE+nCnk+WBlaRMpIbh1xcqwhidn/gnCheaM0Kw/V
td04V/fmR4rYZAko7iOe+2xK0iNHYZtzc06N8Y/VDDBh4DWVDmlaMw5fmtj+S1bIx6WGCjE2FRR8
eSkXMXeL8FgRGwp5cmZ+k+vplEWRN1TSe93WoKx9nNBuH4Bra6rSdkDiAudGygHna9roaQtYiTXN
Bv+dKwhTySw8QcFuvNsDLWvYH1MDaYk5DKdcQdpiMZKijNQ0peTYtPrOhMuX1dlORnqx0aTvELlf
8G7cNaGNOOxaPnXtBQQgrkHnpsEMnOB8aMp/NUi+hl06YTcYBbW/M3OMGoywMz8RlKj723O9ElkB
GWAxP+QHNXsxnoGZuTQqyCEXRpmA0MASmk5zFpQun6Ir8P/2m+dM99s1L5lrh96iDIlaDP8Q051P
tA74z0aPQjJWfMUnjNPzLcbdyfb29K7tmf8/CuIk56N0cV8TqDOKMSDeaEfRD8b96hOxu/9hIKox
4HJ5HC/EPcTUttEkGhgho/M1tMGvteiV3eXTj9vjXF22P8ZZfC+cdPXCsmvpQNHC3ptD3B2zvljj
X127VSzAH+CybI2KxeL6ChrdGnwJrHHqQGhT+9H8oiASvJdbA30BNJxgnWnhpqLWvYsoUr7fnuS1
QzCLTKtsTapcS6UUk3ZfFMZgy0u5PY2ZGW01aERh3VobbH7/Q/YEVwXtPKqLkGwWc6V1D0dKhUqk
xDXo8kQGkCfwJNYlp1nZjdfmRcBAs55SGuUS7Xw3yriLN1LME9Rr2V3pV79y+LT4HB2qUnm7vYTX
zjVcNth68P9nVN/5UDaKkP4AMvEQCdlyhyYbfsIkyu5VRRIvc5SxU+1hLTS6tjltG2ASZTSUiJeX
F0hmuVBalK1VYVduqQyWhzeMvvLkXV1FZ3ZWI5IGc7V4eOREn4x6FFB2xhqKcNr9mLDvyWk6btSu
WikHX1tH6jzE1ZTSECJfDOY75TA0ShYcRZNv7akGJiDUFyfT76qBs4BwRr7yzF19ff4ccvH6yHSF
lcBkSHjxM40txDq8ZOAmaaudSGWy4CQygO+W37omzndTVukr4grXrk1qlCRHLPOl+mIgzLKeDCM8
auUsV9ZrPqSx+uQ71prZyEd9cJFQsFGonKBSQQSzbL+DmKWcYjIUVWZ1l+OI/jxUIyBkf0DYtSdt
fh4TXzZcPTYbbNoBLaeunY/OP8botN9x9KufmiQBGz5b39pHqOTOU4/w/+y0GNshvKKafigSJc27
agr+XtQM4kRyH33VBxjvpd0bXqqo00uciubkwzT5GSP3tdcDW3qpE+c56A3zNcIdfFebqJe4Skqb
hZWLPueK3VZIi1vioVby+mcVZva/eZuGR1nt4k8S1kEzJx90uJv66gQVu8K11YMvPqhQOCLr3VeS
4OsUmQruT40km5tY8os7SQu7x1pCAAKFgtF5x4wPxShRd8Itgqj7qUPmxmQ6pu65bbQufIumWvuN
L2qRHm2r6asHqdLNn6IbWtRhy2R6LsNwKryg10Owr0rXRDvZBwJAEjWuZAxXjieJgsnNTe2E0sAi
zu7kGpTLZIVH0VcW6Ynh30O9Eyh0992OaGON9XTlhBL4IhzHgHRFlsC/zqwxTkKY9ijRinOdlBTC
BNofT84+DP1/DEwOV976tREXM0R3tK0Hs2NEtU+gyNm/eUJPmAfE+FAPv8e0+3z7Ml9S9eaAlDky
QVpgUMiWc8zTZkQiCSIo3AB107TxC7bR9yCrX6xGfR1hKtSIzJOseohXbPPQWHm4KPTyXvx5TGdf
T9Ax87UOC4qy7Pl7oneKg8yhg0VY2sse73PsdnG3F05L/k3v/k5C+QFhu/B7mjqSl8hoMXvCGb8W
EXpfOLqDji90hP/txlNF2W9MbQi++mXqE1/orTVrQ4SuMoUnDVl5T+NJ3vkBkiC2HVXgJwp6CWr9
qEla7PpZFj5EoaFsZeS8OFzFYxKP7zgMvxW9/94mEd3zaah3+SjpSDc3j6iB2V4gjZkntQYWYhLc
aylpNoCXe/6C9dmXpsFTJ59bJLO+JTpy34mNWb2ptfD+S3ncGoU/ukNUdvvaKpGWQZ30cSgzCDxZ
7Dzil4c7ue3X6I3oZfBiZyQoQLALvE9rOz5kli29jhKUYVfK5djzrU5s+zzUt7hsSsBmO1rjPGHB
6Catph4ESpRfAOCmXwS33JMyafJDpYXtwRTFjwL37F9JD/1nwtRgY/X5+DPS0OQKMqM6DI1awqWQ
gy1kFXHvoA53j3ih+VgQl+zAGGk7SnfGP32eQeqwlBHgHcpiUq2WGyNFMC1HDuFViuuWr4gflhsq
afvFcDJ726mJ/a2SIfRauTniIBe3DyBKhw3489yTC33aZQVSDgizpg+2DfvCUVKqo7Z5N2Xy6I5U
h98lO7Q9rm0zdDNqZZupyMk7tCbgJ1DUHZGKRsiePmOmytAQZmnsTglCt0t859+wyLrXcTBaV4UN
stXKYfpeJrWElA7qmO9ZICsnVa+MLd5V40mNE+muTfr2vqgaKXTbyOxOrROgUxUo1PzqJs62GrQV
t1URhJDlKn1K7cJMkZPBQF4UeGXQ0HUsr8lRsdKEDQwtruxjr0zdN+FQZXN9qxi9ZBbDmtLE2He2
jtqQOQslYOFdPVuTUO6QHY8Po84fAenBj9Zw8n3rZ8qrlQA1yRwYqDjtBNLWR1joN35YKHU2Vt0/
SkiUH01lau954qrHoGo5JOrYo91hRZ35L5IzZukh2Kx4vqOiuNmhjgulTKjUqq3Ya3s/Rbojrb/5
sUjfGglZcnR28tchzvrtpPqD10dd4wmDFwehkmF69IOo3Leplhx6qc8PcmlK9SaVkRoXwLkLU3FO
o+3odwPc3GPbTk3kxhHI2i6M85PdZdhvJ7xZ/Vy1bTdRHTu/8jho7hV0p07GFLy2Zg2gzy7dQcxm
xKky7lEw7Fz6dc6ml8LgeWxs2j6d/y2qnPTJSfNwZg+pp9D0X1FRrFEriSU2MbKiE/Kr2QRaBmqQ
4kFYio567RtuKJn0PEWkuEnR+scgb9iasH0tpbZcLZR/1lDAN+nQWLs+j32sifO3vI2hDtWIJVOZ
PugNVYxCc6ifNJOxBVT1oGPrcCdiBpL6CG28SOmPVcCtj212cohRFnKjtutQfTOmfC9ALb0Fff6Q
xAU3oBJUD3ZaOw9po37uA2QDnNp500x0+BTErlFcQ30+LNp0n6CJ7kpO+2y25kpWsMzruMURzKK/
Pt/k2A0sQkuzRGEmanNkMx2/e7aCrNzlmVq6uROYSPRY9iYq8pPp1Ae5ybBPvP2MLaPKj9Fn0OOc
1YF6XLwh+RygFTGSyo1eCMSd+vFOV6YUB3lk4/96KFj/VBDAV6rk4/MT/kexLwjVxEl706YanhT3
FGiVL7XSawhxISi/ErAvwwGmRaJKt50Uge7sBUd5FB15AbtsRHDZ4/UzvRAZ2P2QywJOfT7m7nyz
/b49w480Z/EiE/IolE/wfEPeYPEtJThygYB0c6y0FjUaS+7wtY+VKjM8agMo9FaJbb5V6hCfkAw3
7uqCxNQD2h12O6S3KuG2qQxPfNRa5QU5MRN/gygwSg/ucYujb5gFX3D5wD0dxBhkYwYxDnlcJqmb
6Hne/fUqUuwyaS+CjMa7Z6nmZuEg34OJS1Bz0wkpIqnfZFyPW73NfTwwJedYG+EaHWyZsPLpcBiB
30L9iejRWOzI3iiVWlVKLoi+bR5CGXRC61vD7vanurLvEXxgJ5JOUeVebkbTSnpJzVoJxBYSYYig
2lu2inKsUn3Nzvaj6rrYFYyF99DctDTkpcB31BudgRO6dOzJAHSEcZVUwnjeaJU7J2nTZzjIdbeL
41jsUfOpDRcVMPMBAnydQMup1HZDVF99HZFHeHByP+Lab7XvcTxOmhdEIPk9P8xpK5Up9W3kYhGd
d+s6bR50xOBjV57s7gSVWj5YItNf4a42L6rfpI9WaAyJC6u721E4UH13NExu57JtoTKj3BRIHn4J
5qcuhT2J16ZSCDej4vs4aoGRemgYKF/LyDZqxMOxyt3CGFD/DTu5e5QcafzRIvpmEFPqmn6YGYDZ
xsq08TNC6Iqx6XhPB6TZSkndquh3FZ4Um9kd+r+d5WbCsh8bO847F8IxKLaBztF7bljideyr9N82
q9QHHBuwMJzQO3ybRGUehx4CMyQBvzqWcZqcDH/IeCp96YedhsNRloWJh4sfrekeX141HBLSAHme
g3XRjbV8mN5JnqSnSDhzaKulirYp7KAhYgl6hP8LtdAfMQvuB+/2Hl5mdZwUek6z7BQqMxCfFvUk
x4lwosEq/lhVMhxXPaNQvxmJP9B/SntN2ah+rgTfbg965bmiFUwBkPIAxfCl2xDisiO5DZt5jB1h
0O0rm8SVdHB2Tzlp/t3g5725qVsDvKXedUN1oi9nrHkyXLkkzlKf+f//8ZaEOkxw6hbpCURH7Rlp
qh3QGhIrJRflgy20OLrUjWmzoUal8XbNq/HHOAmI7bCv0CmT0SH/NViTtotQc9zEmj8+Sz7tBrjt
0kFXM/O+IsdPXcNKJapgRvwc92NFsJXls0afumXH95tJss0HvWn7xyCMgjuU6HVUoNPqTYdS/AmB
frxg0MQ+mE2cbHLMlja+mpX3tB+UQ5BX8LybWDkhOefshtYxcFqYudwhxsRmOZUHp3QEMmxBsy1t
NUVBuXBKigrmeIqLOSq0YpS1yerMH2BUJdIibhAnQtCltSPEZQrL2JsgKb6I1k68brLt/VAXWOFp
jQZkDaZ25MtofAxmc9AwXcKWO8qfOlT17nrRQuFGgGnbF5W9MUBvbyytLI+kCMWd6UT2PZx9uOy5
M+0rIVfhVohxPACu7rZEBb9kvEs8pemj+wqdgE92M4YeCoDGoXPid7khweVSES+O39ruFFPF4FKy
9pLZvQdaGyEGTJqWzXJ1QyhLp8rUok2c6slLbo348uQ0bkpboDIagLkLmlDdct1qnxwKhjuU/8Zt
DefZVYJR7LAc9OGhoxQfTlhF61IJQ0KqkevTpnSDKkKwExgiuYlU+J5i9L/SkEuyDUrip2aIvN5M
uyMBfV3vjXEIH9EAcB5sZTS3itNWW+T0iEaCpjcffVSCf/nt9IMecV+4mWVJp9Kc0MrPlTZHokm3
ol0roAmD9DYDl/EpZ5jWuOtEE22wPLA9xylst1ZH51eUWNm7naf2pvFF/00gqudhnVzsu0R/F3lk
Tx7Gzdk/om/QmyoH/9WuJPNFTErnSUpOpykCN/wYIr+5AWeFXoXIxb5SEnKNxIy80W6aDUBJZ+Up
vjzLXKCQloD78xgjoHd+xopRr1rLN+mUI/DtkXQNB0z6/K+37625AHR+khmFwil3l4Op8RIjTXqi
lRaaxydB22mfU7n8Qkfoq2w22glMQb/Blsdwg2LQV6Z3eWEy8Cw0ZAIFw7NuEfZ2mYl2ZsdVBfw0
vQPfhELjMLavclpKW6Ua1ENvVypKG+G48SPairfn/aH1tpw4phz0p/AIokm7iEmBeQQ0WZrk1PqR
6LxcFepnhDaiflOEUmhRHsv8wg3TRqv/xTg3+J0YVa3Qxw36jugzs56w1i1xu656kNWiVWJ2RuwU
xraIylTbJBKqk4dONsoTokQZ0qpWElRuHGjjjjKC/WOo1KLca0Bw7ySYXK90MnMbhdg69Exsxr/B
cJ1l2dsOr9nbc78o289aQYauQzmALmZftBo5iFRqh5i5j5Q2ksmangMjxogj1bpPch9+kgtDkJZr
xk6dKGyl1SS+3/4NF+EBP2GmX5kE0cx/2fTRykLSSgRzT74S+Lu2FeahN1S0ifO42Rog0Q9d4K/M
+yIwmMf80HuGKQ4KbRFCm2HfI5+Yoa5ZSP4deo7pVsbGA55H3G5o0Pcr3Z+PLPFsj80Dari34wpJ
n2nJ7W06JUuMuklPtR5EB2Qai208hOEuTp0X+vOZC2VowLtN8nG2kaVNaDXVq5+gSKim4kdlW+Hf
Zi7zD8JTBwAmvwby9PmdUtpZVqRWnp1UUUOgSbrSfg+s0H7G4YyAQVRl9ab4Dsrst7/21ZVHfpBW
GHA5SGbn42qFjXa7UmanUveLQxhX4gj8ybkL/SB8oBPQ72+Pd3G5ME/KBsosmySTcS7mKUZb7WQh
8aVjP9woNmIoCW701iRnb6GSv0nlMO5sf0L0PdCcFfTT1cFnB2Aoodwvy/QwTClAZgPbrC8nhJr8
vPXaAr8EZKq1XxayoF5XkgsjqD3uS7v563rCPHcwEnxhcn1yufO1FsOUZJpO4E2hMrxDjLZ9zuTo
pYmbNeTQxduhz3Q33if6w2B5l6V+k+hLmshETi0p6WGs4mlD+u0HFC/txsGwRrU21DW7gzHW/9z+
wBfUF64wxubtAap4pTxUSBm10gwBvMw223slKIEt20UwOvtRyjg3hmJNBW6cCSUjhOepVzYY27v0
5INPcjWU4aGsTBx22kmGVT3basmnAk5yhAVJL37c/rVXF2rGPPPMWigxLLZjlgohy6mTnHTKhJ9q
HYfBqQsV4cJsi+/QM8gfKe8j+2SX+gpB/iKhn9eJ5jNmC+RCAPLPd0OOuRG2jHwjuY0MyHIEkP+g
8DwxtDmt3C4XBIuPjwKAlN7oDIVY1uzkPLRRTGLrxaIufjpwlL0kcrQjb6bYCod8u24Uwx0Cud80
sM62Vods86YpE8w/bDQ7bi/7lVsHCUPIX7MIBsqRi5MwBUVjSxlzxw0vLN2Onus2UszGQ73JeE0L
SB+3B7wI2ebF/mPAxXfWeVStMa84EFSwnmiM+idhJl9vD3Ll5YQsOAMc+YM22yIubCVTtKoWza+Y
Xd3L6oieoIqxB3LHAXJTkx319GSalS18LWZANQcMHccdCPeyWuOg0RimUOpOiDnEBrkGXrPpbOxb
9bSGbDO6E5YiqH6YPoJvBpWYUQ7s//BFUU6E2jFfOrBLznezUtih0hcpCzzJxmtUKuX3Lg90d3ZX
cKkL/S2Oj2obkCAKwA5MkktjikmVRg3ZoOyU10jdAQ7TH/Mi1P9psqr3bn/Wy4NKo58PSi0MECvV
qfOp0Qz1ZUu02WnyA+eXKLXguQnUzrVRUPkPQ0GNVgmFmNkFZnA01KKXAl7HWgr7vdM00iesgpKd
gpHcCkr+2qzAeMPAVD+WchFyBV1ndmNJL1ZVMuOL44AV0BFfc+Um+H17/S7vWLQywOPPcg9zfXux
NYxBGaU8LNLT6OvDCSid5NmI20lyUtDCw0HIqcdjnMhrXLmLhve8R2amEfglcpmLhrecyySJmZqe
dASlCtdI8J0wQsXf9aVoHosq6t3IkYCR65mAKBhSC8HTgSZgtCZvfXn98Euc2QmSrjeHVT3fQjhe
Z3Ii4uxEKcP/VvltTsMtgX6ycgqvflSHIwHujpkvmyNmMgG6BAh/GgggsRHufnW5H74Jibbz7Y96
eYPPOTCoMITXyBWWCh5K27Vk5SSJ+uA43mzeRquyxAM3kdKj1PfN7vZ412ZGWgREmebg3P05X8Ep
yYOoQW4NJF+PqSB+QNsafRnP6dNkBct37WOReJuoKwO7lpf8+rFVi1YXVXZCHrt8UULZOOAVvoZX
v3ws5iyb948XA9Xz5a0dItWYhbmRnqpmohXeDPV9jAXvY4NiwSaH5YDPr7HmbanOp/o872FUfOPA
YdA+4zI7X0aHRmOAsUN6CrU+qzbkZCOdULySvkahmX+rhrimBBi34WuBx42ADxBUaEii/ghYSYrS
3qOjY7Z3OZxq+ahGRvFmR2pvPNK00ElHi5zJ5NPwGE3JWLjk7/5vCu4z8qq3VQKMPKlWAs6LnUFM
o9IWmeNNjruzOFu6kOJYHjvzaEsYkMhggh9tBMQemrDSXm5vwssbBYmVGak+P/L6bFd4vnxdrcTO
pAfOUQI5Ed2nlbDHbczdg8lcgEP4YUjs6nMcQnynvik5UFH8EN2jIRKpdQoGs9dWzsWVyI4vSs3A
gNFBuWR55BPVLPVA4WA0OXwgtxFmjF1QaNssdlgJajfj7NIRlXX4isUGMqqOTUxOb9hEetjs8RIF
TVKuVaLVaxfEXEdw5jPEO714X3jy8RC2wvxkjVpZu0liDBQkB7v4FoIseBrUQX5KlHFAAA3M+Jcg
G8Zmow619pQ5HQqVJS6jxrZTGqd2kcQrDolTySdoORbVkEY1v2tNJF6mHrwBzwmQOm8cCuH1OFfY
WyAywxd/6AusNlJDl9wSkYVkZemv3RMEFrTiAL7Pipfnm8FoOXmSOWUnK4zy1A1jNfqeY3P38/am
u7KQhmHyTKPUMBNL54vkj4q+blPeNeXZ04XY8mSZgGkqWQzuiK39JzvWte3t8S6mxVPNTgJ6SAMQ
lsviiuCtbivYScZRqGV2LMXYbgzQsiujXEatYNGQmgScgyA3YtSL/TH6PNlQIM0jYqvwjirMF0Ip
BzWT5064VzJeSLAQwkNPBMtcfZIPBf3DlTrQlbmi3IzrGoA0Cm9LTQIwM4R9aKkcg67u7iVjHNFw
jdXN7RW9+ILcGmDuwBEgr8k5XWyUKYy1dESoCtJV3HkAo97DxMZ3KhT9vqkbdWVpL14WeGUa0TER
wCzK78yT/mPDjFaQOnXVOMdQHcovton9roOwcOxnIM4gIp8C21gzJr2I8RgTai3ioTSOme68BH+M
2ftOIPhkzlEdobJy3UVvI2Cvu16Nv+Zs3rte0qQ7QZPveHttL78gA1PEgx01K5cuJxtFsT4AaXOO
iDBrAn8SYut94aTtr9vjzN/o7OEkFuAi01HzwMUG6ZvzCaoZnVh77K0jtH3Ho/s+PEmd3u7pla8J
L1xOifQJOtxcfp0Tu8XJ0PS0Swe9AIUs4WAgx6X5WUyJ769EcJfbhBq/Ri31ox6Aetn5jOhH2kNt
Duz9oMze9cLpD7GUxJbbY3j9Umdp/6jigrrG+Lq2kDzXAPyJymnMLhYySyZ1ArdgHq12Uncqotqb
wW6nnaXTeb79zS7PHUqeJgPxYl9BgyRQTpwp09mUSvHDT3w87ZpO90xNaMfawjTj9nBXZoYlD6V7
7jMqqsuZGWqnKrUxOUesbEBmV2iYvYlQsp7TLkyClbktD9wHmFeetWJJrCzqiedfLwyrISDTDo9N
qE3HAIDQBsXF4EBlR/eSJMs8PQcDqce67P3dND9GRvmYR4/NcxH5I3o7JulI60NSx2BLIA6P1uqK
nTmAibg91HKL/m8otskcbGn0wM4naTjoiJZVGxyhgvywA32kG5tlrgL6dFJ17O/oit4ecfkN5xGR
4qCMowGFRkr6fETLGYU0JDFmOTJuXuGIC01QqaOrt0JdKUktd+f/hoIxjhwHlYWlwLAzSrGBWW+A
6lMcPQVaV3+q8Rzam13fe7mY1rhy1xYTtxjqbTCHZnrZ+dT0WuNhVeANZYp2HAb961S1P2IassiA
HNEuXBNdujo/+pd0FuBDMcnz8WpJD0ozg5BrAhLewfMHUwrwctOOYoTnXf26/eUuWjof66nPNk4w
8XmDFtcmvhYZYlKwJhKay/jH1ZZX1uiS4RTrI6wR2p8hQiauCPti7/SxcdB9HX4GRdE7BWiDV5vB
mvPHvFv+fDQ+fhKn05hB78Rwi/3bdKIajSIMYZ1FJrC68NWXuzWfjavr/Mcgi/wnBCOPBug8SJBV
bljZjWvrzaegaJ+cKVyBRF7dRCbwRATJ0dMyFpuo1kstxUkvPJYjkKtO6Z9SRd+LXNt2MZ40mfbl
9le9Njm4CvMBoXZNDnm+ico6VwZ/cGB1j7ZZ7AvDDHEPDPQASENGOIiBAyjh22Nem6P24doMW2LG
0JyPqWg+yJQklQ5Cs8dNF2evTdx+6yP5heLrk12uuQhdnaNNQvnRdaX3dz5eZxdYSQQYpaCGpyTg
c8p6F6C89mUY472QHaoqtyd47ZIjUppJkYwJCfp8wFiLSn0QmKToWah505gIIOXG18Cx/P3tkebt
sDwAs1SuTmRGj2U5tbIFhtIminQwfRNxwHAElVHFRYFPqmF/TlW5OVlBpXhCaoZ/syCSVy6Fa68k
9kIUB1C7ozC9OIDSiMXCpM0eNImKR0TgBJtkSGPAUUSjVdjIEDTE+IS/dbISl16UCuaz/7+8DUEr
wL3zR/gjIpYE/sxCMLTT98YXfQi6uwZcZbxFy7N66MY2eHZGefpVqZXc4c+h+G9xMQ6SW5VJuWY1
d22LkeTwyMxqhrI2r9MfPyZQR45oBoPZsYvvkqrvlSb7FLThP0Gbr7S1rn3yub5Ee5PUmOT/fKh4
gnaHoAes38B+zzuKqmJKD2OnefqY3zlRsw0KTNoUy18p213b1XOdd471nEttq0rTURBJIb032VQB
RVMtXMYl8PkWEq23t/W15aSJRlWDfgv9q8W3HXvcr1HTDo51gaJ25Ev2tjTEP6MlcqBilbFyiq5d
SHw8riK6hHN+db6kozqkU5hBThvqSnVhiN+nTbGlVRHAyZ02VHW82/O79m5R/KSODIhwtr47H9BM
xlAGEA55FPlCrIFKEcwOroQsK1HslYEoilPInBXBSN8WV19j6hQapomrNhPRnQr90RuTdi0wv7J+
s4oG0fIMKALlfj4d6lBT7Uy9dOiD8atsozMb+d/7JNrKWXloMxwFbi/flSNwNt7itBXNVOuh30Kb
rsPPtHj3cakeuyA7hkr2GCXDMan0r2P71yUVrpyzceff9ccpRyBETgtpvnLoP3pgjoMNFo5eWBuS
G2oU07ToGEvFgx62Jzn42wr9PPpHK4nkGDbBUiVBKzvhODEOUGNLpS9R4HbhbS27ZlZbK+fv2gfV
5scZ2Mqc32nnE7WmqobBi9dxpccS/GUsmbjI/FMSTdE+r1Vja/RyuXK/XBuUdwzNFcadZcXPB5V7
MeU5mrrH3tTflEj6NtX1LoYmV4cyhfKh3d/eRRcVsnlBkQdkywKjwEJjceyjotCr0SfFU6W8Phay
hi3UAC1JlIa9CeRcQ2KD4pyOg+m3Nq4i6EW5/ev2j7hy04HT5vXkbM4yYYtYSFZFYPaRBHMdKkfl
pV2la1Ci/bTcR5oMJqOT7Gat4Xrl1TaRL5EtSljcQB800j/2sbDkCieaJjxOVSAfWhg/RzNxnuxK
QDtOU2lLO0b/XOJD9uX2bK9dRyQQZA9IOYBVX3ziQJhjisw4GniZ3z6lU1YeEW9KVj7stenhLTKn
z1QJtCW3OcuhsqEnHHOv1p8q3fk8OsVdKie/Ueh5l6rkU1rpK5/x2sT+HHJxM0yVKdK6GxGiE0av
urXVGg95LOCa3V7AeUsu4j3LMlDcJ7LkX5bNCF2PInN0xvBo546ywaX0Tgm6aVus37FXR+JCBzwD
+wL60vlpxG4LjXid0yh3VfNTS0Ty2/StX3lV/AeFN047kQyDfPCWz0cKbTXWrBJxiFB07P1Avodg
NEF5SVfQaVc+EpPBQGDuBtK2XtxqorYqEXdJeByhE91pfW66AiTq7vYnunKNnY2yeHJLUeaDQEr7
mAexvkECeoLlUn5TU+0pl1GzUgbzcHvEq/Oi2jdjG8kbl+GLFYdmrfV2dpRauzxQ55OPaW1Kf4ln
4L4ALuvM8l/c0ZS+zz+TmllyHAKqOvbUkqDr+K38We5wPseYgzVf2ehUaS63OjhCSt5IsbDfl1u9
NJIoKUZmpQfyeB+ZUv8DruqwxSwajaARdHxdN09aM1aeFZr/R9p57FaOLOv6iQjQmym5HOVVkkqq
mhBl6b1NPv35qLPv3RK1IKL7TLqBanTlSsPIyIjfNK6SOhFcbucugnwg6Si+hXpT7eBWRcc21h5g
rctX2Md/17qsP3ZT2u/qUElurbp6AEQzHZb/r0+LiyppeET19UtjwA9Gy+0HiiI3ChoRYT9dN7p6
kbTBA9A882trGahNg2YcIT4jdA33QhxmfZgPoVGpLisJfy9tNI96vbSro1i+LvQeVkEJcUppteB3
OEa+WWCu0vFCOVR0j72yBKmh1cFj2EYDXNXqgkOauhCmh2Oohd+TYFIA9A+tS90L6Qlr/FYOw9/I
du4wgMcnxW6Uy0JXd7Xl3Mgt6uqlDb0rx2O2gXLQZXO6G+vkJ2Lo2ZMJU3YXDmnmOYVxpZqJ4nIn
OZ7okgivFajTco2CRl8cBy382pT2CbZv6IYqNMa+mv40wfCNrKXYIfCFcZQlvUwtUa8fnfsiFldG
1DzbaXFpzPKXUnb28SjttX6ILwbJ+TZ08ldkhou9WsPfD2cndJGNuZtn62pyxE85Nq8Sqd2BKv1R
Dc51OWCgmVY6zoWhbd4XBq4QWG4PLoqY3QWxkqJigG5APV3HY/pLDCwasgayG+HYCJreqrxsHmTM
K9ENMJWwu43GQQKIHBycbPb7UXtETyn27Ehmw6I2uOSQJa5pxF/TcdmJMr80yvEn5i23EgL8PtIf
d3Mw9hcI8/fHPJX7g1IC1jATEznMOk+8sscCSJsgmKBuHEO2sDsKLQOwmLDqvcmZvoe4Ou7MBri7
kBPnaHIyjtZs2ZeJE4mrpkvu5EzjOalX8mXbl/31bNALF4PTHY1oam4N+PynwgpaVxfZuNdr5M8V
NZWvsijJLlDSGzxlOSVKGfuGMY8HDA0djBDLa2dWb7XM/NngQGy1tX6CEPhNxEPjER1rt02FfJAg
mo5mDEzfKbLLWI7YZ2N8cpyxcMVooo09UHCctFQ/OXZ2beTlrdLZN82g/nCguMperEIhj+LuRYNO
cMSJ03aTVOlfrBo1B0t1G72wTvRqjnE4hXegHfDM7YwBxZ4RuIba9ZhlyIPLx4okQx8oe1Vovxs0
RFwE3O80J6gOdmPWJwunlJOYw2Qn2yntadgrXqSgLoPnx4s2aY9hNOlHkSbznV7VC15WsTyzzO/a
zLqU0vJezVprbw4YBItXcryiz26c9/lCLv9mCwviQ0TfSypPVDsnFzgbc+dQ1LmMsu3Ujbddx5/n
WThdAAUoPSuqZlfjne6mplx7gxT+skqE6BDjG/bBJNc7szUfBtiL+6KKX1BQgro5SZh4S/AohvnL
EOonBDULFyuP3OX1dQqDeC+C5A+OmUdQ5ahgKI1+sEtJBdzLsjjIFGSKfB9FxUmblMiL88xyM306
tfIw8ekMz3EsArez8/gIWPMyzowXJ42/kW7C3q0Xb1NDQim41IKTFGg3FeDtnYCldV1mgXzkVdV7
AYRHRCTa6mBaRLIuib8HuNZwCaQHWDZ/CrN/LKpg1xYwveJyByS+PhqVfd9PzkVp6Q1JdX2FVgfS
sQjzuKWO76Y28CFaYzm7NZBdd+SZ44oWtmZvpsrOEu21ShHWS5NIPXSxeknKcNmnw289Uh/MpE53
mYHaPwRylb6F8afKjbvUbHsYYZH115Klv2UB4RPCwtfPb94z2btNDk0hCtwZVehV+cu2in52rLLw
2ewJO1pk35I9Ckmk0FiU64TIUo2UjQTjzHXPoEuliYomCpmrXFM26tSkBV34Ik4mr7CjDC1noW9c
wGenRmWdPHNhk67lPjF+1UceEPmiJd5ew8pFrqVTZPBhY91AKZySeIvnfSblfHfjrzKnrBcwGE2H
IZvyKRkMtNqhSDjVz8837UyCBtmLu1cmB1x8vt4nMnmXa2PcGznijc0eDfMv2jRc5+Z0nXfmXo3n
jezs9RCscnbasbSbFycI+iarQ1InI3lZjhWIJARaHUrRdeQ0ffCk5PoE+h2uldQ2yoUZDdlvIw4D
jhCG5dgVF2l8q5Vh9jhZI1xIAaDE9OSkIFa3PbdwLIyodQeu0NTDsizojmnC7e4BDTO2MBbnNgcK
EcLPFOwpy62S5yI2oxa998yPOmPeWV2iHpF/FZjG9P9UgWLJNOFxoDUGZYb36WqDkPvU7L6bMh/z
GsWTYuSycNLoKQGMye7zs3BuVksvEsyBAXD/g9vbOFmDNDKrVCInqNtfkLO+t0j3eJ+Pc+ZJyvZT
aCAN4dhZqzNQxAlQG61C96tFLQ6f4OixR6AMdiGcN8fkH7ZBEAUNGG08es7OkMqmDi4W4rKzKjWO
qdymWYT0bD/11j6bgQ9K8YMYwvZfhCVqmhSmFrYTHd73n1UTN0WotnXmZ5Ni7epJ1pAFmuyN6Zxd
SPCVOMCxnAzzfpQgliZpDJiOVqjjMc3NB5R9NLezOgh7Iu6v1aBMEdsIqg2U2LmoC2iLYi28qo9F
hQq9lzCcm8xvEthrs6HcT4XyL9oI9ttBVrPD1GnOUG3P/AC78nunLPi6Ayk60iE3985o9hux6Vwo
dCjDmNSyFwbLcnjeFIKCirheRUXmx6PpK9rwbDnFZWGMyXIPh7DUu60Cxrlrhb3D9AbrORTQVzHe
lmbLScEU+mI0Rn8qLArSqJHvjBq7dXRuxdaAZ8//mwFXU1REm84zOlE+L8WCWDnvMXu71equ37gw
zwy0EO6w6Ka2harHamZJRvG5s3qiVqEpdJnyQnEx6wbBFNTAQT+PJ8tBWN0p7wZbPcatrixTHE2I
W6PgQdNcQtl/zhzx3YTR6GTKse4K3yQP2ohjZycJtHWBS+IfuFY/GKRyogQwZDRm8IpxZkW7woCq
delbbymBn5uiQp5DYCZ6ATF6fzYNmGoJNMKUag3uKb6Gfc3sN3YOp9QOtOw7Nu7St2xoBuVLKsJR
fRqdIc/2n6/z+riCSVvQ49SmeEsjO7uEozcfyKgrnZDwK0X0vHrIHf1HiV6aSl7sUYb4h3fRMhbN
GspTMiIaEAvfj2VY9IKczp59pZmrXTDWHbyegbd2uMWCWQfRBedKv2Yp6MB95/57P5IDITRD+I0+
iWwG95EBYGRfOaF4XtSaxiPlDP1Ca2nuwa4auy0OxZk1xf+Egg8FWlZ27XuUmiAZMlyn+SKDyzC1
H4o88CVluERlRtv4TtZRe5npgqR6hZ8ueM33M50CXAZmh5mO9UgCO41xYCKfTal9Y6Czk1r8FizF
ANa7xhQahdbSBrNHH8BdDM+lwPTLTjrrUi3a4Z5Gw49/fDBJ9ni6A8sE2rAGEVdy3E7JVEx+oXBE
krx+aqYepbXQamHx9xuolLPL+N/RrFUSgUJnWEOlYMuq8Zc9BeGh7Metb20dW5a9Qo2BhiiWdTSf
VnsFVkEbZofu3eg0orlSoUo+4JeTdod5brVo42t77e68DaGvwyExQIeZjj0r+f5oaLUK/auphI+d
SPqk86bqd2TV2A3XurDDo2xORrgL1H4sdpIZmz+EaDN5F6MMjd9FXpvXTWVa91T6pfvEnPsnRRaO
V4z2V6tEYFKT0j9ZNXuIt6DY0o03RGqr9hwzMwrPiEno3bYYm+dEKbVvw1xMD7Bvy79ZrbUZFS3H
jJCkVcvQy5UKFTA9qss/k5G0jWePaal++/w4ndtgXkKIOhGEPrJ/Rm1sRIgyrZ9Zcf+U5LQ5PR4C
er8RT19BYutVB7CC6gFvL1BOq4AK4d8slkeKrweBnO5k0Rl/ylGPm30gjS28SnPq6x2WPql86M2e
67OYRGmV7mB3PDvTXB/oeM49FUcFNZ1mP7ymtAjaOBdakSl+HzjQaoKO6psC0/iLCOcBcVBtrh+l
Ug/RoIE2Yu9xXrN+FVUv5ydHibAnyUsNeU0rN55CtDnRjO7tUj/A2ivbh1KvKAYKLfjHJEuOPCgA
ivaEQzZVXZ1BGaW/Up6EXwUp3tpiUKpkxwIYORXUPN7SwDsXpHAF4/viVgNsvVp8W8/KwJSDyZ8H
K/5agR4MqYtOSXgNoLU3jpIsNfLGji9f7XrDzQWhhF4cWdF6im0nGituISDGYR67fZ4eNcrKqIah
dlyIyIMgtRGKz51lqLoE4lfPoHVoLOKoo+knmGXezm4OQIpmPMfj8y/mtYu4mtiiRE9zjA/nY/dY
sXii93aHQFwBRKSb3SAM9oYzXbf8e5CopSmPcnZCuXnoQbnxB92iwillu0am3PmQFDfTLCEnOyF7
/Txb7UVs/XVG66tdvZh15UqK3/Z3SvSPWTUyCFxsuFHqIvphdPv+zMHSLhZBKdVPosa67FW7PIVO
326E149SxAwD6gTpNnQsgW2vjjZXlj5RTVdwN7SRtHNFVfOYyCaVmlXPf5u9wZ6mJzrq/EGANse3
sVZog8SJlXnxXDY3ilTO9SniUKonWHIo9SJsoX8puhRdFk1Qn+KGNehQxPTLdQ/wbfLYjEP7NVad
ZvbGpJFNN+r6WoMkNlfoHtuzcqX0cnmphmbwYrb42aCAYnY/Y7NS/lpGlz8NIlW/WOhXyRd0/JVw
N6KbMsB166LhIsLVGFVgquKj64ypiahertNF7IQQM19sVqQH3CNRCh7tpnStZnZKr0pkOP9qW00v
SjE60amVbKfwnU7vjhzh0cSqDJFSTwhzvJNkIw68CWHu0kOot/jZNHZjHKuGpte+HEVHYAj0NHJt
WiY4nlRq/l0aqpgeGKTn1tOgxl2DW8/+Jp1qZjslr9JfjjNJv8dc6AYyN00PoEoz8hfTwqHJRTMv
RVi3ggp0GGgcgSGkCbUfRZD9aOhENYfPP5uP6hWwPP5Xsh55EMLC6totugh508mY/TZsXCEjl6vm
FKxGd0ToWNOuFRBe2b0aXPdde0qb9thZ4jqpJy9ENq11tszyPrgKkgbwvoBRQyUVtYg1+TzVQslx
5kD40OguI6l3HeeIAJY319EJIpeXh8kR0JvbOz+mNNhb420eGielNncVXnrFI8pGu9E23dTY0hhR
ziREJncldkganIcPFITcJBVow3L2OSr7xeejT5RdaC+u0+1voQC1DDVq5Yuxb/M7olUlyeFBBpRU
ZGgna80/fPuxUohFLa5WLNdixfY+cNQNkovOlOt+MDeDh/EO0oJ2fQfH7GXjjFhnLiqLChInBZAD
9L/VISn1PNVielK+MstagsmA3XYgGodQ9cDwjd3JQR7tJte0+CUJEAaFRzxcOImDHMKE/nEgpa1L
yO6+zH0mwdYUqty7vBKeEgsp7r7QUBXTcUkwq9b4NnbUHdw2m1E1K1G47Icwe0kZ81dlYN01yVZL
j7soytulKHKblFG7ayedDk6h1s3DmGrdkYvvZzDp2QE81eBjBJh8gYoW3GpwNq7IhmIUxwdrjPi6
cpTv9REgQFmF8Q5Zh/xW0yD0onupnixZmPlB0MXb62AQd5HalZ7J0n8tSgvyJc3sXeWUQ+dlQ2XR
x9P0fRSaLa3mYfJsbeTpwUV8F88aKl3FiCyFE8Rj6zaOIXzDRGrOtfo8DPkDZ3zpyqh5iY3ZuMY8
uN2rVqnzhsBD8MKZw9xzorLwOJ7mQRaVuO9ssuVimJNjXWvmlRPoy2cyTd4c590ViKPMUyaWuwvk
0g2FJb7ata1fKw0t3gxCPSrrQHP3QRs1d3Vo6q6BWC0neJinfVM1yvcCa3NiVCza1lVwmrhtnUCi
OZvTDjJSx/yiSmHloXqTXeFoHPgNirdHJ4q6Y6gXxj7SwsEzU62NXL0S4qVWEKVVnaK/bUzkVMPR
EE9TH3e7DKH3A67msac3DXE1gYeJKKFwIaMu7OIhODQ1r1+nKORD4qADnqcRwGIjr25yJcgPljbZ
p85RuyM2CuZFYBXSZVIlyg0p7OAlgaR6QdBK383FeAI15flnxCvkgJZqWe8kA2G1g+yo9Q9iX4Sc
X9V9LUXqHMJEuivquhxPE5YUP1XUyXRkwYoUQwmFcUoZnCOY+T8FGvWnwcJLLsaOSfXQ3E6iI4rU
wqu0JXtUMjtOj2mRZZjYI7qO93SPQGtQDehV6ugRPs+mKLkzYRpozZC5iZw6f2fQaMp+0ruYDucU
XstW2QN6K/vb1LS7euMqOBPeFmMYAzgJSF8eA+/jSYQ+UTSRcPvmoP6NArxoStPgjjU3NDvPZKAG
CahGmg3hiET0/Tg2FHJIG/Xs2+OkuLaWqsNlQI+2c53UQjScR7301LbplmnXB3fS5WpZ4vYrUBsJ
lVWmJUvoSQY1V11lD7usN8gWbqbUuQBxss/q58nSd0axiKJf6SCoRwhQaMkg3LRVmzh/5775IasV
0BhUhR/KD1lcn+vT7MT7shwuykD1l4zG6lEHUumdZkDXGlougbWL7OLrIGme1XyXxJYz87mlAee5
FIJRGUeQbjkbb+pq9YjUXhmGhq8CE5AuoiifcOCt0kDxMg7htBdtUI1/5Ei3L0KjVZ4lo03x7y2k
MbpHLFloX3P49QnJlNPBWsMb+B/zKAE7kSTTKlxEoT8wY3SVWzUNYtOXpzF9sEZZuauMqHpuM1H8
Q2jVcrMCQSVRhuu+iNO9Xw1Vq60wEJnul0koXxR4CR2QFChgvG/pU5y7WDF+glkEnR5w1WrdkZ4l
pEmy7qPoUP3WlUTznSk1nvOmye6pW2+UFc594mgALnx3PvMPVlNVNmVVIaUGOtdm4FoYkuxbpVdO
CLTkj58nDWeHgnyH7ByqV0BG3q/hlJEj9Gip+OjmltI+nSw5vuiU2UIVFZHeLZ7W8smsXn+U3ZbG
Ib0oym/LQr85wJI+UncYdM236lRzDrHUWrdC6pTuWChx2L3kCn5IO2vupHE3mIn1+/PZfsAu65SI
ERrhZQUB1+KAvh8/kLMpGkNFxtB9DvSDhoAweUMVO9MOC/LqotSN/ipKxuahqket8+YKaBvaui0Q
js9/yitF7N1SwAbkdUEaDZJ5ET95/1O0usmH1mgU9J+Rn3PNpOkkL0Ms41KUenyhy+lzRD16l2rm
Y12Y6Q3WWfOLZCTOzhp76ToNs69ahRJdIE28x4Jg/gNPo/MzJ9O+RuVg7MppbkARjea+hlMkQGgF
erkbDHJgNzZ7LdilXcLToLBtlK6trrILt+FnfDe7LMEyQcsRXekadb4H0ReCqW7M+VdvzsnPPi+H
O8lGOZ18S3JScFoaSjsg1KqLana0Sy2280ctC9VyV462Um3UKtbfIxsIlkOhL0w7Z0Glvl+7WJtA
jgy14zsHkR7t/KrI9vr05fMd+iBhsh5lFf8Ft7zZT4gHcP9Vh/4oPed780oTnvwSPM+30j89nOvx
ltbOm48jj41aAJVaxAq8+bY6GKHroKehuN1R+r052vJlvz1/q9E+PBYWq+I0KBx6NO4OXrj8pHMU
Xe2aAZMfjuQG+/YSLM7ni7rOKpZR+fgQFOX7p5Ox2rluAP+SqbGDk0m6BzL6Q++wDsnTK07lTmRb
5aaze4haO8SIpdr/QYZGqEIupzhx/PHvfNsNrvr0nwmWh+zH9qquu2/L9N4OtwqnFpDQvEfQ3deF
p15Lz5Ht6r+SH8BNsHb6fCXXkXs91OpO6nMVXbuRlUTQ74AUol+B9QiRJ/58mHMzQurZQFR5kXpZ
c93LNhnqPORQ4p4j3PDP6/LxtYXAXDdmdO5Evh1qFZzzQlNHMEzslXoh4kst2pjKB+7j6+F7M5f1
7qS2mFV0XJgLn1h/pObzhy9Mu9Z/LfPZevlvzWe1Q3VmawhDM58GROWEem4ynj7fnHNn4O2Kra7T
pMbX1qiZkNFdpNpNNIMS3kiyzn6wb9ZsFQSdpIIimjGJ2nDTH9UhVHbloTt+Po+znyn8rMXcg0uR
Lsf70IdTeklfunkNteNf+ak6vO4L/1gG2/5Ozy3c2/FWC2dnXTqmaevgrHmtRxd67efB4f84p1Wo
i8XcS/XI9dHiCmSpOA5V8uyGU3MCq7IvSt3TCuu7okmXnaLfzm2uebW1Jaf4AUa3nPm3M13tXzBV
FTUE9g9xnh6vutqfJyfB1mq6sQf4WoV8WQX9RQ8/RVLK+9L+XgbpQ+PUuzLIH7piRGW79RTeuqZU
o9rplG7pLAarwz+FnKx/6er6m/uGd+9/9kTGRQYQ89aebGz7mkDajJmhjRPHLOqjnUW5RKhX05bk
6Nkw82bJ1/BWNR05XyUbr/2K1B3X6etVzr/nJ8JMedi8ype63voqfzvgKnAWaVXo+H7+J65x9QQS
QQ3gvnYdPG8RdZYD89lgq0+1NNLQQfzH8fv6F1bw7lCgVK9eaeFFIB/SboPd+EE+439PBbggtIeg
Oq3TFIlGsaZ3nN9L57Tc4TZOe7f1yNReF1T6vZminD8k/x1xhcjLkdtK5iVsZ9GXxrwOta//Km7T
r///k1LfhztN6TVR90vcTg+JiZHRb/wrPg8/W7NYnQndbOS+FQzRQAEpdjryG2N6/38bY32fFm0Y
t0HOSuXJLp5ld+qTW4gW/8dhVifO0cIe6hBTyeclWEfie75ZWVk29eOp/u+OrC4EIc2zPVZsevqD
i2546I+vqYH+a34qD//uiBmQZ7npeJKuobpxiZeC0nH9SNGTo52iOnV1fePiPnsA/jvGGsEqQdgn
yDNGKm5NwRnDdy//8fkBOJfhoDn5/+axBq+KQIHdWTFGRzFV+15F/xSwB9UW1zSqBRYVHqibq46G
DS0GaHA++JEWu0F7E2nplZ72vzpn+NsSfFJjfI7C+eHzab3qb7w9DQxL/wS6HpZ39GPl1dWthSDY
6r6cfBFFpuzlUlV9k3MQiT8CXmnjPqzxpdpL0K3KhwrJTZB80yy6o0ACosYfB5FbBTu04EuhBzjS
UUicf2eZbA0vaStTOsdtoE9+mVZgIIrZ1GH4EKmlyC4k3CX+pIPtlKdmnpSTKTlgj3FJdcUsad87
ENdlZ5nf7cqScAFDR8faSXhT5bsMldvCM2XoRRjNtua4jwKhz1zikk3yaYr8Bb8OOFtGJYXf1HQe
Uq9zmvGGvynN9pGgm+CWxRQFV2Vg5X/toBsvcz2wH6VWqL9VNVvcf2yq5L4kR6OvhKXAHEnv5vFO
nkun9SSE2/8Y04BkkaoNGQaoPU2bo4PWSXCcw6GcdovyaPr4+V59SB3ZK7DuVKkpy/GeXOMW0Clx
ithRBr/pW/OIwFT4B3rlUHs6FoGOy6TbY5tkPRrLXVuLfW4OunKXdOXQelYwWlRQoLkEG5n5h0oT
P8tClI9yE2Z1+OKtTm6MwTbrVPUUCpNKukzRggkucbkNtF2RhuUffUZWh2JMnvCOAtVr5qDa8ZLD
OdXcAH8vsWt1mpeCFz8EfWIUYldXARRrJ8iaePCNKut2OMtAgcKk6ddg0zsuYHxsdA7ObQnQU7Bh
4F0XsY4l2L4pZHQhxCgLFwu2JJabmzSukzuUg2Vary3VsF2CMOIdOnBmd2nlahlflHOZebISXptq
oymuhSNVvvv8nKzfsTz9l3bJUvsDJGqs27BGJ/dG28izbwRzcrAq569adygDi8A6CCt2S/tg9O1P
rVGNjZHXL6jXkZWl94vDBqKiq7w2RkiHjFmlkVKGjgdwggVQs8qLNR2fjyC97qNuI/av4zJDss0K
QRPJi498d2UoMzMqNAFXpzCvGoqGt9WQB/vPl3R9wyyj8D1BywAJj8XkapvLPrRxY+hkP8qk3sPH
zL7I81HbZ6E1+58PdW5CCLVzDVDu/yg14yR2ITB1k33MfOlnGEpRfSv6MNkShzuzV8tOAfAlq0RD
fLVXhWQ6Uo9Ht6/JcefPId6t9tBOBNAhQcBthEEM4m3jgLyqkL7/QBfVEARgFn0CyPyrBCcrgMfq
8QyZFth0vw+7AqePxFHxjlazWkX83nZqyaWw1P6tQr0cPIEjYYAvnKo9F5gr9y62MAMuk+iBht6A
qLvtdn2rfQn6wThAGu7+DmofVzvDVPvArRvcmlzwlrbi0k6ydV9FuMheqKKwscGqS6B+cLz8iiz3
CMCyU/4qU37rdNSpY5z2BreCfK7AHQdx3Raz8m0WGbgUWrvyt7pNzSthzepjIyvlgPe5OQLpF0Fa
oVKQa3fBqLShN6EPcmfPI7OLZHvYQjCfiUELOwnPB2rrGmiq1U4iuQJxk5XwSyUB81E447w4GFMk
9Oy0DSWvbYMsPii6lQGLAFnr1QokADUNoY2WFa9316qzcuuALcOutxqdOrqaS8+KR9v70IjLktk6
RTqDGJ3M/ay14w19/8Cmxz/NfwunTrE2j+ahc5tx7i7rJNM2YsOHF9Xy2S5D06h7FZNcJTe9Xump
VIvZj0SGl1U1VumdFejSQ5OggUojCK2crGzq8QpL7fGI6mvwJw4t7Sufp6K5di91qLsgnL0Votcv
S1hWcMmWv4VITYV4dWWG/YCrcDCkiLoEErr9tVQ98CcFkCG1OmVWmFyGVtZdtG1lbRRr1lfkMjRy
kHQueZMZNFjfb4tV0iWdTFgT2mIsgw273qs3CCHcBpug8LNDAUCnhc9uf1C5y9Mkj5C4TX0FAM1J
qEnhSXxTnj1ABU6aUP77eej8UI54nRt8VBSGDarTa+JmJsDHNq2V+mlj7obIutBMcRP3MsCU4C7I
xa8uD1WIE+YhnqfrQShfNn7A8pp9e+aXHwDZF4T0cu7Iid4v7lBNKVV+pOyMoHPSm8Lo0md70ocA
OKLV/gnVQL0ahmQOvAh8y6+8MQPVG0aJDrXe2xkAxljVNmrB6wvl9TdhjvxKcQDItgoPUjFpmsBi
1heSZAnXUeexO44jBL+Nk/WhZ7+MBLlJdegeLwKnq9lHqaJYsSIyYiwgPq+GMpleZTHiSe6QVXpN
8kNL5AsJsvMoj3M875UkqVBus8vhsQ+aRRu0aCyQmpPZmy7dU+lfUKNJExzSI5RDYGKtEkRATPEw
BSN8tiFyPB47uiu6egvEvk4XXhfiFRKwPKkoS74/BnGmFGroQL5q4yj9ImrTgsCrZ3vLjsz950du
fY0vQy1dVRI9Ovb0Ct8PZaoSMIjIwPGjA/qZgXB3JeDiURbixz7XQIq3BEHPTW6BBduvHCRQCe9H
xLOqKuSBEaF7qA8Ku2vsYpDjwu3rcNp6n/KXrT+ot4OtjpTu9N0cTCa0WFlFOI56hbAqBDqT1AXV
9fz5Wn7w5lgWEzcwOEzklEvT9f3UzGzuEAxg31DMaZo9Hfws8eDPcKuGDcasQGub8g77VKV0x8YZ
fg1RLTBviOpCOwSgahN3nhX7VrB6qZcPZlm7cHdrSrwMnF/H8qBBxkPyBO9D85uEFdYPGkFVf+jq
UNWumiiwtgAdH7eLO2Z52uNDhzzcWjQtCaUOAc4Y6Ttrglhi8j40cIVPo9K1Q16G7udreCYG48nK
C/VVW2sxxHi/hklPjmdUTuKPitih+f+gIwwym/OVLTlXs5j3slnkrtP3fmI3F3Yzb0Sh5e9/f2Le
j78Kdx0aOlnvSIvQVnYzU/Sn3qR+b1SaE0X2L8ZCZk/l+efwNay1ceNa57ioWuLXy5XkAWiEgBv0
ExgDMZfjcw9WM9woE3/84En1bESqEPbEUGmdt0smTKMM+3dfUbEai7sB73cz90uHRKruu5dxkwjF
eTmzphgZoDAC7YoS1WpPezOBp41yBdI02eyVeTjsYV43xz7U9au4itJHOdf7gz0l5WVlDdNNgTiT
5wxhdTMLyd6FyNjT8alqpIuIgW4eCMRILZuyfa9/dQpFu7RnrfAqRdJPRhVWX1CkVBFeCuMLWFjF
Ya7M9ij3Ub8H20+4ySE/RaHRAUXU+n2AC06Nc9RY300mYJK5aawr+tOpcJHB6dyujUHPGUW6nwoq
94iv6PtkLLQ/McC8B3WOy5s5taUbqc2GY+5Y027S+/akd6Zy6Ky2e6TA3XgSObaXYNy2a8Zi2Mm9
cI4kPhoyTbq5t4tA2vOAbP4OihTt+gQiEcMW91ZAdcRVOCu7IXfsp66Q5mthG9WjHffD3YzApweB
ST/xim0PpW6Lx1D0PBUSIS2oHbFDy9U4qtLwgK5Qsyum+s4ejQkCtjXuq9J8StKW94aSZB7ahPkt
w2Fcnar1g9z23UE3uhBTnEn3YMMoPoho7cUOMtmXK6n1cj2td1zW9snJYvRYRJPt09YwdmpOcbgU
CB3ptCsPpoQYkK1LxUFXa+koGZKJ4uOQtI3rUBrz6nCuNj4u5WOSDDYSAVuo4Dhc8Rp+H0lyFI3T
rFAyvwZM9VyFbf+HKzASbtSAwHXLYZLbU9dhd3dVdEHdej18x9gVBdifoy2FY7LPKlLtoxzPTuEV
fTc6OwgWeUFzj8LBfqqnnDfjmGxWvc99pK8UdkIv9snrEkwAFlk1ZyUmD7RegqB/4NH4W9HFQeQY
bA/xxkPnTIwn4MqUcW18LD/Ym6CHlMZTOia+VWQ7LMcjT+5NdadE85YE57Lm6+j6dqTVniQoR+tI
XCW+MOvRLxwtvoRXEN7AQJxo+NGw+Pw6OTszEjZmBToQX+b3Z0Dk4TxFRkHksWf6tLmduXNjxEfU
P53T50OdCXIQgS2IkxRFNHONsaSgDfaxIncvRhPXcuxxCkGmoXOHlw4Q6ZOSVqN9iNqi/IVPri4e
wOuHxt3nv+Lc/bmo8UKLQi5o4T+/n3FZzXk/OKL3lbaNbguBoBRyCJhIOVZ8jNt5cCM7VvY2Ut0e
HvWoXkWEuJhq0Uat5szSL5xDPr5FkOQDvBWl8HGUW5nXW5GI35bIh6Mmteb9MKpbScOZU0X/AX8J
CslAotdJLMlLKxUNEgzmOEv3fFD5nlb/tB9SM/oC8CfZeBKdiyxAQBf/MCRVP4BchyGOJz0X3Jpm
edMBEvDAaUGBwMeywnPVht3ldrr1P5ydR5OkOLeGfxEReLOF9OWr2m+ItngjjAT8+vswm9uVlVEZ
/S1m0zPTSoQ4OuY105Xc6MKO4iC16iyD6MN/+Sxz9rW0ToWXyqOI62brmGNUF00XpRjoXXnACxsK
pZJxFYkftKBz/VY8ggo7kIIca6LhIlL5Usc+F1LQfyu0awZoF3YTquAKdEUlBDDv+th/9cCrpjPk
1MXj0VuMjcj0b14/6pHRQ1G07XrnyJK6X7Oy6P0v5dJueuCv6Stg/QVA+vWyDh71hoERPMu2W/LJ
21i2FnQ+/Zp15JsBx2rR46H7DdWIDjDthdcruQai+Z3njMdpcMaNP0zTdkym5V7G2Rcvt9fcw+gm
EZJVLxvbKcjI0Asvr5yet3X8+itQAQYpjazX+elpVxg6fSNGDYFX791ZlTe9A7Pl/V29dHJoS3E4
KYCgYZ/t6hJIFNwnXiYEiI+wSaJRhy3djuaNXQZf31/r4hOBtaN5uwownJfJoqjrdBl4IlDBy5aR
Rb3rPM1/fn+VC3cxz/H/q5wVBIsV92oxlnXfgo+1FnSfOTiIuHtLfoq13CB9rCA9vb/oxUdjYLtK
vgF9PjdZ760JYp7Qx+PiqmknAxs+p4mZxPurXHhZHsZ3nAcgTShunXUzgtqDrFTysgobD+fOCGc7
PTaOdqcbqbpyHVz4ypkVIFBFJxdHtvPR2jKpzkYNQR4NJJsKpBDGOH2IGWSlRvk8IzYXV9OVy//C
JjIt4kJey8mVZ/H6uyulKwxMMrkKAeyj8OU122Sq/Cuv6sImQiQEcEUHhdr/fJUJ+/EMPhonflzm
XYFz1IsLGeGxXtwnY7SvAbMuPRS28BCseW2rVNrrh0oHXk0V5ONRy/KYXNubN2NCOv/+ybhw6BnJ
rgcDE2OywvVX/B2Tl6QPRKvGY2kU2BP0P3CL0UNH+adalpuC8uTK8biQPbEgr4malE7D+SWwDkIZ
OQw8lrQqxJoyfPx0BB1jsOuHdlbZhrlKtcFCqtgpid/J+8978SU6yKQz+dUhMJ5drbVhjlPdBwOk
4Xirx/2eKX52kjGTm9a1r9yuF18h1hNELR2s8PnH7YrR92s3HY9ONXolInv9aEA8sK3pSq3/9opD
T8dYwyPB+G23Uh8tXdN0g5vVV9ZGmBp0A6cwTiAu5JXb9O0zsRQyJwSr1UT8/P1lElK3ruR4RIe1
fq6Kugt7d2yf3n9NFx+IXAElC7om9rlmJCzyTBcVUAHfEPYfMAq2RNSg8O+d0YjnK2CAC4sZqPaR
ASElQn55diY82jFJMiz9ERpMe+r6Ln3xyOnpiabDNXn3t+ePOPXXWmdfdWk2Ei4Wa8kF091cuJ8D
UUdTaui7JQh27+/iG943UWM16OOwr8kAKnevv+4kdUUh3W7hZaEvY4oo7h/KEXMLZKn9dDsTxnIs
JzsVFVkb8WXcFHW+KXX6bgV57vu/5sI2A7Vg+k5uwhV0rkrl6SnT1dKFO2gk9TbLho9KJtmOyuFa
jLmwEqqc+mr/gMC4fs6FmarRYHDXQjEeJ3sjhEPKnkyw8G3S6X9+KDBRpJVAWkxWW9/3X/EzNhpc
kypzPnaxcm4A5ZUQmSscQw2ruXKJvw3VxBDazhjQobtBdfB6KV/FxpBM3nx0cmdfZN7XMa7TCN/4
3TLKP1prXnPXuvCpU2bRPWFItmaUZ2fV1+LRsAVs7x5WdiS7ueKt+dfMMy58ERBR2L9VnYDBz9nl
vZiFrIygm45SDzCWQap5rwM4OM3gYDaxUV/72i9sIzxchCPAvfBJ6OtT//XGRMmCrtbNx2TukHs0
rd9jG9OI8yy1zSvbO4GpOr5/SC5sJEsy4NFXC3ae9fWSBuosqRY089GXzU8TUtk+GJALen+Rt3kX
Q52/Fjl7W6Uop7Zhu45VYv/sl2C+yasezqllTZta1P1tq2R60JPinycvrMsR4TPA2PvNLDWBmYyK
tjkdK1v75K0W5KJPt2k7l+GUuR/ff8g3WlscRlYDEsLo1PSpkF9vpaeWYIJ/Nh2xKxugvsfFI77K
w2HGTOeDK1M3DZ2m7L7WTu3eVYV0ECTqrJdUWOqpRqn9qSqzZl9WcUqvWAx0VBPrtmz05iU1iuLG
GtK+j2Bzm5EtvOKm8CYFMirtb9p+QnphSISnQrvL4l1sV3oZ0nWO70ADdaEPovBoVNI4VfRIHk0w
HR+0aQi8SGAOm/9jJw+oAnNJ4ihMBRoh+tk+tBrNFb02reOgzR51V9LOLwmE1V1ayWv85fMvdF2L
90tLgsoRWM7ZWsmgGoHGhX3Ew2fqw2HJVLIpTadIozHLsx+F8DL9ytV1/smsa3IZ09jlVdPtOQt2
TTHj+ShK9ziZrbdPW9tmjqeM8P3jdOnJ8CbyWIKmEku+Pk0yhjFZtK17LB2FPETRDNGYWk1kFiZ9
4GLqrtwWb5p262OhOLuuyNllOPN6Qc0zZw6P4x7dLhgOWtOaYYMCxvNgIU3kJgIcV87BLZsUm10f
M3Y9Nyy0oNA1ff/Jz6MgP4TE1KbmhD0PGugMWDL1/BSr0FwQL0P7c5yGZm8YY/0pyKt4X+lDGg25
fk3KaX1pfzeF/1sU9WI6hVCrUTN4/fSBoUnVUFgdvayQB6PT0l1fOt19mWNd8P7zXTg/q+oLGTEQ
A3qTZyHXRqWgm5bcw8jB6Jg4m8X4vewXNOvfX+fSG6WeoatEI8QC+H12UMFK+NWYSe+oC/Y6tKXX
7vQRKYQigyQklAdrtEK6pU8VVrh94m5l7/o7PZHelZz50ivlM12vGcCHb7BCpYvmoR9k7jHrlR0l
tnQPwmudKE+Xb8rSICsPxnTl0rm0zQDhVjy6vzYwzp6+1Dy0sSbNOcpp8r4okqGwEql+BT174TMF
juKtlzWuMfQQX5+blCFfjtgcn2kXoKXiYo4WJNq8KeIiiywvv0p9WP/C84PqkpGsnV8aaOepag/t
Tow43xyx/0CyJwZnss2qOY9DA5c956YA7Dfu+hnRLab3Tg1Tki4rUi2ZVIgGkSXZYU1H5lq8Oi+e
1w9oBUk5ADhIos9xS4lu1MmoLBy5/XiVKZrkox03/TYBH7cHR/19QPfm1in1Psprr79y01962fzm
VcqCwQftpNevQcHV84vRR4MB/Z5PrWJ8Cc7e/PL+F7UGgfO9Z5oBuIJEa51WvV6lihs7zT1isjuS
QixVWe6TZvILIJrFvDEnfDebxGojoMvXRKzfPqCxqlauuIAVCnHOQVnS3G/K3APPrxYpt+gx0YyG
kSCvGG++Pc/kgBbKgqj5o71wriPTGcXgzoNmHlt3+g08CNEl6X6YNcsPUXm5ZoZwQZgMFWmE8wA5
kn/SE369o04Ry86eCutokgcuod67c/2IEByal83ifiVfE+UjU4bll5rL7A+4FluLPG0BkC1cXVui
hQHosM2FhalKGdRgQXC/mcxQ+XpThlZp+0+9kDPimAD79Su9DT64NyeC7ULCH0Fjrkx6Dq9/fzD3
eUOjyDpKB9HtYKhvqNe3bUGZaqsWuqLy3FutLe0HR8MBeMYcumoACvM0GCxDXXsabbyJrNq198CC
nlI1vBjxWG8rfFV3g15IIP/qhwV0d1sHSRUODuY9cizNh8UN5DbRKwA7htScTetCEPWz9NRklbXF
5Q7flphKWU16vp+RWERZMNM3ZVOOYa8JBEYhrmwLJbt9b7ovjStOVYBfFIOjm65ZBx8ZYIFmdn/S
msOCA7lkZdXtPRZOxkYXwgwNzXsoLKVjYCS7u2bMEmrL7q4Tw9c86ae7PPV/dXp1w4jV3M1w2lD9
1Ksd9k+/zbSJQ0cGWZg6rcB2Zv5GCRDcTXH8bUnTH7o/oNJj9SqMJYhfJbdplk5bwConMal21wL6
bLpFhV6MfRWap/52KVEhGes+i3KUUFAN1PZSd0/IO5nhks/NrmjN7lH507zDW64P074pNjnvYdPb
IJwpxdsoiPOPi+lrx3phcDq57o9UBvrBZqj6AbaA2lZxvcftB4Ty4twqO9cjLYWb4zeiwPRm8TaD
Iz6AtvKe1g0YKu1OBe5Pz+nvl745ikHOYdetgqA91jpB+kEs6ZYPepfrQxmlcb+AKS20g5+V32s8
hspMxM8zMPcwcGBVJRkuKH73mGjuQanxC3Cue0z5Fujq1Z9y1NKtqy898nDGbdmmG96Uv7ezGrqa
yOwtqrNP3jh8yvzkPpjSyMiqBg0xl0aWEe+9pknCvkGDPFDOH7vujvHgfffqTgL8aveN7txUjefe
NbPYL7m2k639Ma1KjKnqTABkSJ2DyHwNOpWLqmPl+Lj0JN9GCW9nNKTctEOrhWRe8rbo8h8AWg3U
osbTXBS3ANW/+9NihfR0X7IMmcQ0ofejK93adCZwq6xtPyw26YqsigCZ27LfjriH7KbYO4xCLiuU
Pdh64whhI6cPnfJOQlPp3+Mhsw7CRx7DiiW7E9vdQRk+LmUIo4TZlH/OVXCfj94v0lo3HD3jeXTm
GwYsG/LkZVcrj20w21CivYe4yqIOsZ5JPKdTI0yLJNIc+2MVWD+93kA7ZaKbIxPxOBtTf9DEcqMc
jMOK/mObiiAy9Q6N1l6/kYkR3yVt/Tz0/Rdj1j9JoT7TVUS6H++gbYFZZGh0+PFOXgrVBSRaBLEW
bb9x/JpZ8gZ5s4dRzSeor/NejuYh0ZqTZVdi27rAXCprpQ2lKjKK+ts81s/QV+b7pZI/XQTYtmaN
reuy1AFsM1Ot7lcYwjVby7OXyExKsZ1y95Q1Wh6mcZruy66bdh7i82ErjHKDd9kXiPAoNHrLCy3Y
p6nyjqM7IgPdA7bRKmrKIW7vCgcrsLIBJjc28Z1mZ+iTJIqDsiSf01j/xc3zS/O1T+PkmcfAKz9m
lcxxtpPlbjCN770AaF0C9rdsMGHloo6VkdzzB85eudqjhV9jSPklyH/Ked+ZjfUxKF11hyEU1mDL
fBSd/+io2rynRr1by2yvNWtMbOUnJbRxM2v5Vxhv3+NgGUKE8rBedea97tT3uMroGysPhi2B6U+L
Pd4JRuv4YC3O6qDHN5KjcbcIN1LMOfdFm90atfa5d/wpEo2XRG0Sexhj4T8HOz7gpHmrWVn+zdHE
jeMkP+oYSKvCa2wfuMNd77cn3eoP85jrYZmoZydof5aCSWxmc411TfczcfPvs5V2e2DvPy1zAKNi
Bn/GwLhPYvMHFyAsubT6lGjel6p2T05umpsGPowU3V1euN9AAXzojXnESDd4BJYPdm2R6qPujhma
tC5S8TmpeFEO3zJ3emH4v3UG/4ODEea2I/6Eqranu0Lmn1Zg+IH4ZO6czh1vvdRJb1PVTpBKYnFL
kB8xhKN/29j8fSJJ/Q0alGhbU3Xd0V6qo8LTXpRt7t0YE6+xMj54mfxsatOx50QPtZ+cglG+aIl+
T28iDObuhavny2hPdgiHctOjnuekBtqDGprObtcitNUY9rbush92jpWHA4zrIJT9JBZw6BMQjLmt
Pk0ZTvG6t/dksKUkw2IILatGVhMygnzaQmXVbrCTbbZA75yYx2+d3p422NK1ETKUTCRzK+p1WAZ1
8tCL/mEW8YOblfezhTF4mvaP9eovKHX5XR/85zEgDA2wk3eUxh86QEUbBu93Y8PkVrfpijJrCXHN
/JDR2Zm6/KPy2zKiq/8p9wQWfmjWbbXU2qeL/rQw5CLOBHdjgBywnnNypB/cpxXSRstychrt3jXs
I337n9hUPHT++CuezG/QXvdmbf6oZoXEcq3tUyf+TOb8veqZZjWVEVrSeY5lfXBEdfIGXOuU7Vch
YPVHJ+FWIF37Ogwz4oFZg6Wh+BMnRPXBNb/DDPpmKgJBG087o6v29ogD4YKbxr6rKS3gyx6AN94I
msElF1xDgyoUwnNCR/gvbuFacLK4kURd3Clv+mZXi8MpNJ8qQWcs024SDYq9xPljg/D/IRi0m1i6
y2bRfHMf4DQWtpZ48GXwWbbBo5bbCMMK92WAJxlqTiax9GM386p5TL00ieIufqLVZmHwaD6lRbPr
uMZDf+m+T2UDPGnZYaO6IR06THaGyxxehcXwUTQQymcniCZpnzTDpDE6/Kx9YzwoTTv5lUZfyaxD
24t/m3qMN7attXwrKPpkZpeFLZOEGzgED0mx0iEa74Q7c8VKyt9ovqr2MO680Kzmx5TaPcx95zdv
zWcQ0N/PSfGEc0XEvXTXD74Rkhe3kWf7e7yhZVhqyR/fgudk5q68KwOMnMvENSNV2Le1nbRFOPYg
d9kb7a4dHDbADoanxPThmZkTosvmkD3Iqo93tZ7/jpcpvy0wYdvkogaaPpS7UeAQP2ps7UxkjEvJ
1awGZ0vddujwqd5Q7EJGU3N6E9Ru9oFJ6lenzfNoKpP5WYwyGts62zVu/jvpgCDZSY9N5GTkexti
S9hhIbwe4e8KBHfsTu4ts4HVEsrNb7URn1E52XnYacNJjcCK1FjpexL9NspRcj6UA8cBW7PbyjPK
n3PdqFBoMGXN0dd/OLUonrTelLssye+hmr+0oFEPuJ/KcCTzvcEj476UcYCdX9lsVd5bG1fF6H4E
wXgoIBkca9N2NkZsOPsxKz9hFmCFmW9sNdF87WSdbwsDlGoqBlT4lTZTAMok8lzCdN+YzZbEHnXa
AtVTvXxepP8jFla3m/KUq7N14nBO5LjtFzKVJdF/Q7n7w7TkSZolPrOZKbc54+0djfEAm8HFD1Wy
HGJG1Rs6ViJSUu9PY12B0jXdH2WX38J9y8Mmr3k6o8Ul3QluaKUs5D3Gz3kpgzBBDTRGibObjHtj
0OuQmnbcA2c/FrmHc+Rs7RL+UuGKz+DpvzK7/eGIFtha7EMmq5xp43TtcphljfyNfmiAZGYZSiz4
MH+tkbgOk8B8ll7ZhIEmCf82e+PN7V6llkR1rdFfnBni4uhlD4vSD928/O78adh0wnjEI/OHVi6Q
9d0y2YMASz5gjEHBhuZQOMvMCJO4bUPXBCSNzhpzwHJXad1HOlXf2sR/aJGr3ExDZURVZt034B63
rQFBGNOZD2PrfQnaQUWtKIwnDkMWmW3wVGooireGyqFjGkChg1ocnSx4yv2WvMs1m72GM7jtZ4fG
Q2MIgvy9VwYYUFqo7eCQ6cSRHJYBUHYzhVxY+0T1/fdRaHf1Qo+w62fwcH2RMPKafrKFcdRNWhYp
Zfk7u0ehkZ64CN0pbjfl4gnS4+7DbLjJlq6uhq1j9bRaEoWK12sL8qahE2moFd6mdvpHXW+29HdQ
v65qhDWMOYIgcJyDoUHTNzZO07BKmGEsv81c/4Cu+RJVBaBpfbGwZUWRYzu4zS+ojMbBcoYmrBWn
MqHi2sNsbE+YCNwGNmV1SKGkhygYbwpt6O+tAm/Evqt2pTX+Lga7jSTFdOSUGfmxxpE1s54/ChA5
z7SffpOnUVt1exFo947oCXtQqPVa/Zjq5cfMYeNiiX9rAN1IlbqDO/buDRay1qF0yNqtbmyPYEq3
MAaH76pyNnofk4+3xyWdsEfVhyfGDcyAM8fjv6uCkF7jswmzcSdn53vlkTQVVXq76MzH8ybY56P5
mZ6Q8WDM+C9wCR/0kRuWoQF6DcO3Kq31g1fbapebTH0rwu/Bq4q7WlXfnN40DkPfcrZLiG3KkP6H
BivFUBP5Sz5AOk1HN0GRyPURn5bDb61k4DmkpIamdUPP47s3MuyAMUsAGL4nPWgtUWrmTW0G9zXj
0gO95nsYRzcDndtoqBNqzjGduN1Kfd9r0t+RnD+NI6j/SkxcU8n0DdrEEJJTfvbGSV1pFv8nRPy6
twXrlt4szDeapUidvO5k1Em3uFWjy2PORe3f2osByb9p3DS7n/2gTx4HrzDVhmiX56d0Khq5C3oB
jBbp6OClLgu32/QAqJ178Iy6T3HRzfYGJyL9rkNkr/9S2gxTqbW74dPYx7LZ6ENmayGyxYz2g1nj
QKbaZA1/SlVU30ZsBKih0hKxUfRX/GBXTD21emsrlX3spybBHsAcCQsAttNrvqBv+MhgB9kDBi9Q
fx18c876OtlkNG7p9+ZxXoo6OEGt8OonrXUSL3S0RPNvaiV5b2WcGnbYycnT7vCB9Z5Msy+ymyoJ
yCmBRdlX2pxvm6ygrlYkjQlLkWbg+UtCjVXoE7II46hbhIgiuFUWXA8D6G+kphSHq0Vr9tbcJ1vc
bMWV5b0LXUggG8DMVqEID9WV14ckSTxhjEmrw45suuxoZIPjbuwgQR5ddZn3YfovrvhWi8ZpX3Tj
B+n0Lf1QQ9EQK4tM/z4JPSvCCiHqaafgnYuNXqcEwd6jDxh6eY2P+NiSAHUqXTtbrT9mu7gFQRga
ypq/N53eYY/eNP0cVlMPX9DtOrfaxgOMzIha1X6yQLreA1MufrhGpU9QxPTkK42HKtjg01LhWjya
A0YlBrqppLxTq0MorabvlMnxF1hfjh4u/eiT87t5sexaZXWbqU/ajyD5VwyFPxdfoAmp34VvVzax
vS8wFk5QcafJjqZ5qJaptjc5VBeuhjgO9o005a8Jfdd2A0ug3LcCqELTTPJWQkQYMF1aBsSfs/Kz
XUyBtg/kqDzaOFbVbDIMJ09119jIOWKEOkYLcw11ByQMd/UkC/xT0xB3Ny1M5QI76C4ZNu93vS+8
dLqzYOjR9AFGfI6CGInx7jxV1tFt42Y/1Km8y+zCutJLfTuAW9UpVp476GTLOafag2eXDgmSOuZF
QLsow2872Bs92GmkK1N1zbD2Qp8bTgsgYZrOSAufIyapmpvMLRp11DEo8D7lcW7+6uAuutTqAWWB
Jdo4uYK1+I86fRZjUV9iQgE3A6GV8ya+Yw9WaajWPi6aXbWRi/30jW/IAgHZRmT11snV3N4xTypX
rGPKaZlHrzjItlhOpVvGXLO26NZ+ROpvuySQ3mFYUtc45XpbftPLBfJY7yv1MIrBz6K6nePlse+d
4jGO6dv887FArMEDoI8VKoTxdYf/AqskNfbYfdZbxyQ10he9oLkUIcUE6fn9dd4OXQh50Cc8RrM+
Fufr8fxrnS5Y7NjEIeM46Qmu64423GZGmbzUtI88IjAj0I3EJESFIHurqzjJCyEX+iMmnmjyoIB7
Lg/oDG0JBjV1jpONJc2D4/Yo2Tcm+hml3nROqAUi9h+hkhnprTnb7qeuyocZy6GmV5sKk3i4C90w
1pHeYtPt5H6q7bJWN5Nb1TWYcdTMBF7yzK3NCHPCzPhsdU5lbHlO+GKZZTzrohG/DYXudGROUHop
mwwE3BIElNq9Q1/osz6BrNgoUQRtCFHbeBiMEjtrVY62tmn73rijU+jcLw4KVGFSTP5nR87JQFlW
x0+NpiMHZteLV0UzEEQnckatyXbDMibz1jU0ET95luv/wPYTKXpli9kNp57/98qM+D/09dnXAZBr
HWzaDDi9cyi9pJejqQTfaJpV29j5Cvri0C/Fs+ckW+6RE12HQ5s7uzrzQADQH9aHEwzOK8ftQmCw
yQmhl6A2sGI8Xh83eCh477qgcBNX0jOay3mT6q39ubU1BipWnmz/+Xgjhr+OTXnyt3BST+8Kp7dY
D8xgezcmXfZzTjOLYY1AAspX6VePKVDklqW6svKFuA64HzT8OoB7a4eHsogqkDQZsY3shg2AE303
L8E1LvOlVRyCHVxqpJzekDG6xiLm6TkYujTBpCb3deYJWnF4fxcvrUI8RUUA5i+v7SwYdUHpTImX
TMgqt0VD1R6goJjBCb1m7fQmHGDoC4eGMgRfP5SUzgbNsqFnKMchOS2ORavcTOz7aaq0DfW1/lTp
Wb517Jj24rIIgf8brfh/fND/1mdduNpAq87pEvoqw9VXdnKizlPf5tg3o0YM/wpEtLFyN5njuygk
6G8PpeomtD+MJj6OS1HsIRwmt1WLzxyz/SBqS13sdCd2rgSAN4GeqTpzZwhYOoRZhqmvv7zRSjBd
t8f0JCytO6D+vErxJfPTtPqJaQqlscVhDAGf4p/d4taVHSTOfSC5gJLP0lpRk8XnlkhPTlY3H3Kt
QfnXsfy6/tfYwjokzcg2rQh1/3zabTllMsV5nJ7ydC35RRnvx3pBxACr36MVq2vyRW9yKtZDD4IP
D5wafKuzwzouvlnm85SdPIDxnxqmgKGyl+BBpMwM//lcrvIMwB5Zizh2toWBJ5txchGHA6Co7330
257xjLh2+i88EEYbfHoEEnAY56mo9LpBN7HYO9HG7w7k72PYTUV1O2AKv3v/gd6ip1a5JZhC7JuP
QMI5TIsUatFVotcnrcSkeITvuB8c70ud5N7ndtaXjbOY1r6gkNl2K32Vbo+3iaVXXNnZN9gpfgdo
DGpy/kEkaw19f+U/VZ/0i9Z11UmnxR950sij1k3krhnSeYdI0rRpcIZ+fv/pLy1KjFuhrNwOAHte
L9pUzHp7xhGnSulFpOHIRWfIlps0NayoaWW+JZG/pijlWfytrzIAHpXIxvNyjJAPPTuvbTE2vWYZ
K6et1fOdL7C3CIUcsy+yl+AoVOz8GtOMpk+lHI+Sx1keM7vNio1DXEl3KraMjCFzPn9gVNu8lGXm
/u5NPRHbTFsHvY52M42Cq4Eyqfkil2JatqNRBjTQVGmPGLPGOorFY2u49IviDkuHAr2byAqm1U3I
4z7ZphUmG1gTOs7HYBbioXGa4mMRAAOJTGViOuZ1QfHTHVSp7XRPAWEwrJWZ68em9WRaGY5yPcc3
2VCBkKS7Vbx4d8oYvORP1Rj+r2Qx51+VkxUnZxzVn8IYxJfFq6eEoa2RPheINmDPqBLsJqtmKhm6
DuD6iKmdCLse8cAwB6nwq7bEzBxYjd1v/FaX2xxPzM9Vi8z9pjFnpWOOptrkF2PEliGDDyj70TMK
r3sqUOKpQ0onGe/nqoCVYc6jduVQX4j1JD1w1SD2gvs5R4upQu9iXMDrk5+ZYWKBm6kEJEOX9vh+
oUHQMgaKgunr+6f6TZZgrTQy+vkA1UgTznN5M64KxkiSVY0xQJm49CGV2P6/5iLrKriCEjJ4PPs8
6rp0tVS/DPUpWQagMlgbO0Xoc7EN0fuPcyEaEpmAHdmkV2BXzz7SwpllbpRGfdJrDavg2E4MFFU1
gENFgc36lczjwmork95bRQwsONJnvadAn4oUyENzKkYzx9K1L2g5Y89mgr+xJULz7z/chXe1Wg4B
6zYh5L1hZHvKqCbZW9UJtL72hQnnMG+GcQzM/2EdMKK0tbiVYTOukfCv8FraQxpgDVbhwJXaB730
3cOSJcYVmOjbhiItM94RAyR8v9/y7aQENVW2RXXKEn3amMUsP/lmG993VV8BPMnMpT+0Sx4sB9Og
qg5pXjQ/hO+kD9RaGD3mRMsrx+dNpbN28ew14HKx0O88i7YVMCkLVdiSrKdvNjiNCdxrkizydYpb
vRfD4/tv9A0HnayS3MfmLjPpI9HAfL3VdAvtSlN2ebJSg2RucuQHXfS4fmpl/wMJFgfPT0c0oZnM
QzRAe2O+UF2jaVw6xn//iLPrVPOczF9itzzBjmC4C7310AxAPmKzz6+Q9y6lELTUycHoqntvzUT9
2BED7oZEAgf1mihvm/7U0yk/wXcRP1MG8Iw+TZO51FI48Ve0kaXGIG9ygjTU4XQ0/xyZ1mSQmm91
QPfeKP02ChcNo0zzUyViJ5ozL8UfSU+uUJ7fxvZ1lVV2A83MVUrv9Wu2+qYk5PnZaeVowViZW+uT
XFypotgZxq1Vi/anaHCYDGOcD94/Y2+jBuknwm60izymLOdfs9NVXZqLITuVvsTml9mlJnZj18lq
/z8sxBVC2IBg9CYaMgLI/cQqSK1FazPMN6dmu4y9c81l59JmWjoGgvDCUNI9rzd7y1I1BN3sRFLT
A1WyUAHquzz5sA62NpYovmgkLRHlSzNe2cu3XwoAYLRkLAjYa1l9Vo+ZqZ+PVhnnJ2krICNd1gXP
U4IYeaj0Fsna9zf0QnSAHMCtSWCg5ARa/PrYePBBrX5p8xMF3r5sjEFtco96LZrhvpq7nilpF7kw
/Q5m4SUvZaAPeCpX7T/b1a8KejShGTXjzMu8+fXv6ErZqUJb0pOnnPikDZN4cKdl2YFfX64EiEs7
jEwfugfwC2lynl2p4DoxS2V8dUqV732Hatw928AStjPF//Z/2F7oB/A0Vxc27zz3sWQD1nSkxk3W
RuemywrnZiib4bdN4pVuhqFrtlLMUxINpg862I9zeLdcSdPP93/JpU+Ux+U65Fx5b8KDT6sTylSX
nqQ2q68iT8aHtKBZ8v4qby83tKcp6vFyXs/v+eU2DoWZUU0QhFIutm3jDn/AEHRRq7oXM7cwJX5/
vQuv0qDahrjE7UbbZP33f6URS2k5Uzzjxph3U/Wc647Yd73UbytC+pV7++2oltsTgXhiDxNA9CzO
Psx1Gp70GUHOa1uwxAM527OM+yYIPeENAoS56pKoKsfqk9ulZr6blCWfZm1ql08j6dYYxrOr/6j0
JEPXAxW58jBYyLD8H2nntRu30oXZJyLAHG7JZgd1t3KwdENYlsyciplPP4uei7HaDTXOPxfHwDFg
USSLVTt8e31uY8cxhsh1o5hrZm/bD0UJQ0bOhgqdUd0MwnTjmfMTo94GH2SUMEMJW82gsd8bfXWY
SCCKNS3fCv+iQJrvh8kWAIFxjl/UWW0kXdiFl6Pka8JIHMFjALHGkmbG9OtTb7JY6aGhpVeTQMnX
6XPgglv7hfVrgMOJQEhsKep2nhnMKPoyuvAi/tmylolPPlteAZAU5p9Ptgq5y8Wcy+a4Q6T1UsR+
njJmULpalBxoPB0aUTJLH3zUsXSpKXK63JYr62xTFEFAKHKkf71xo6+NXgTZsAO9kO5ybSkF6HHr
90K6hA46/ZL+XIrSLZPduADS6vl6KdOs8rbOi4EJJwwHs0BGMWTpyGAFIwKVcuGZnhYeTq92cmMR
n1eqLX25NMj2SHYPjW6+Tq2xctLqMVWNX99/tuduDvt5BofY8uHOnXy2VNqlThFzv5MyaRsxzjmb
7W0X6M/IYZv/4dYWK2iiBqD11j/z+DUunyTp406g0sZLhIICabgfCTr59UIkrA3t+T/fHmuEu2O7
xbfmdBesgKaXUq0PO1y2+b4zp03up6B21vTOJujS7SU28b/rkj0JqidJtvynavV1sfRYP5ngKupd
mKOyrsgU3UKvf+NxcuFhLuvg7y9fo8pPIrXMmxn0a/5A+v/abwNFmvtE4kJM+VaeZJrdMQjH5MLz
O387/+8qJ8kh3bC0dfKu3pl5pK/jFO8ugJKN/tTGGV2o71/W2YtRl6BWRcWRVufXZzenEVznDlWa
XWmPta28OplVep2TfPx/XecUrFbPdguFAmu5SLQ7PUr9CG63V/UiWX1/oXPvaEEfwZlfEG6nPXap
7ttUmoTYoRYA8JFVhlmsBqmJL0Wq/yRay2rA6tmiScvCM0+jZLCjyAirvt41PShj8ZrEOuprC6F7
ep/2k9/PBSYqqD2CQndxC/O/v9E/2+3JalTREpDikeETPp2sk9ToDLvIrJxWGlMPwyYYs90QTdvW
qTdyYnlMQW2KInEta59OwU1FPQ33Bs8olQsL9t/9jAiPo4g6/BJL2ycRJeS/sayVsdiZNHWdJJZW
uhTdEEc/xIZxKRA5czETShIJLg/f5B2cLNhganglVrMT6RigdFbKsLVdFX3fIq1uCmerN5HU7r5/
2Gc+EzR03CXLanFpOflMRiHh6QEQbRcWarpXx87yk3gyjiZw3AuXOrOAqa0tSiu2NNSxJ69VT3Qs
kJJA8DTj4GATZGCiocsv//mGmB4GnsKg/5JPLo/5r61M7XtEz6khdkmpBw2BSuoUjKPoyjoBw5xc
2GXO3BOlIplXxodCv/0keLSr2Wr5W7HLCxlPXyMfffZsaf39PZ0JjRgixS+b7ZmH98/Et92aTIeE
vdhl6sfESKZnqfGGQotnpb9pdG+YUbwNZu3Tbj+/v/K5+wOPT0cd3SFStWX5/PU0c71vcIEAuAYA
LvTVhhEnHBP+a5LIYqcoSW+ISWkisNP6dVM2+LjGAjaZNvyqg8RHEe+4/Uz1/fvbWZbYyc7y94X+
POe/bqeQEq1BJNbtms68nx39Wpn63TTY97Our0CNXqo3nPm6CKNJD+UFK0on/evjixJ0/xkWNbth
UkrqceYMgKmL6ltJCWf/+3s7dy0sLmj1MNT8b+m10umW6TH3piddi8GS9SDnTeG1DF18f6EzDxFl
GWcEQi8mxNVlzfz1ECnCVb2KqmyXj+iVgewQsA+HMoPGW5oj5JRLoo5lDzp5ayBCKMkveRqC/JNF
2MH7TGRNBZ1YyzaMYQ3tktvU9JVWZd9mn4Yck5zUyiwOzJqMr7AIpwu1vtPCESuU6xNuEtqSjp5y
AmqjLDoz09rdVE6xFwYTjkj4ZhxrqZauhLyoyjKk9sol2+Yzh4IDDZMod1G6Ya/99VnLzGflUjq2
OzUcwlcOTSwHnFImO2uE6plVl16QDZxekKXD5ozfgc7NLr2krxcMIhEWkYNBzsT46RGESXjs556E
AXnxa6Eqlzrd565H7ZQiEZX8fzF9qkaQlmWJvCPCT9dIxtbRPIi1puY3Y6xfuLnTT2S5OZQQ8Cp5
mOhNTj7HLKhokpUhDlcw8Q80CQfKM+R5tZ1eKp2eLpg/l1qkLViaccnTXDruVa0Zg1Te2cwuMoih
rZpG29AnDV07o61qTcFD1EgXisX/hG5/LssyAXvFMfvv6wucxKlQBu96c0wAsVubSYDZCrV70/yp
OsOdPmgBw4LpcSxQ7SpMeny/OZx9xARLQDxgl9F4/rp+0BSE8ZSjaa5VmRnfXn8LVYEvQJtfosyd
bkP/91aBUVHOXbaGk+AsM4ERMbov77Ia9yDXmKJyxXSM+lmJ7t4a5GgdT1p+AehwuhUtF4U2h9yE
qJC0Ynntf+19bD+Sbua9ssP2oBuYTZOYpaVWtIqwo1+l7VR5eV7Ym6RoxnVNsHOBBnV6HnN9BV6G
SY3cpFhzajpaKkzHTnQpUfUp6mORRcNeFuql8YWzV0EcuhT9FnPJkx0+KaF/12jjya0diOdYVvjq
3I7/MXb6cy+8voX2uxRRT7Z1xjz59iyWCqJTbWsXWLR1bWX8x9NquQqPDA0U/WN6KCdvLKGJXwiE
GYxFMww1ODOg36LQvVEeJw8eZLvC3PRSG/TMV8BF6QRSWmTvPj0uBEzSSMX9Zac22tqxxGZqk8FF
/nKpaX3uTamMNSKqxX3nn20mB1lOdhYpOxnGhO1WKCcOIyvEWn3/WZ9BiyCyWgQGvHqSsj9V1L8W
/mhZiTUiCOZCYhV0n/N0m85PWYSCPmb2rHTJ4Fd2+pHWjq8t6GHEvdBy2pCxOP0wR4pbmxDFmv8s
AqOjTUQAI06jJKOZyy7x1+/lAEVLC8lQd0T7vauFZuZmVvzQzli052p2Ycn+E4izmiCT0OtjGH8p
F55sOl23jI7jfAEnnlm/ptllhe7bgXKMc2sttPYjhqKBiumt0ZXd96/gzEmJMBy1xYLvJdw+2VlT
HFLiIndULB2kozDV3hOT5kpVzbwWxn7fX+zM8fX3xU6L4oYm7AYgkrrTA8RSrhqX+uCWKQy4MpiD
W83qMV1CqFDUV2StGLX898sbpkysDrWMWuJJFCLjD94aNKN2cppZ/tjX4SOQvs5rwA9iIWtZsINZ
Shx0lzodZ75cGoRotJjQoK0iL2/hr/VUxF0wWkqFQaAyPgQDKzm01FuzH398f4faslL+DmpZSdRx
qDUvPQ7yffXrhUZVTMyfxvOOaYMhODSxZWWeyFTn0YKHyeLtrRaSvSXK/goDR3NC/p60h7yWtQ8m
emsmvyUQy7ya2GhdoAf2k53J6k+6nybh4RQHPbbUVQVIo1KYdUD8oOnbupNEtEr1EgEU3g2DtUGC
r98WlqqWLn/YB5Pdo3QnrSxfgtJGmFcnrdN6wpzEf83GlkcAGY+REXNpvpzOIrSFNbdRXgNTNMCP
dPkk7Zhk7cHjmfkqShhbrWEcbb9/8Gc+o0UotXzDJEvUOr8+99wqGaNVynnXpvpvaqF+KYVHrbVf
5tq58MWe2ZwpGpE3s5gWK4STVZyERpMXKrBIERnDPsWfwA2q4L9aTi1PEZrVUquj/WKf5pgDJKZ6
dqDt4qSqraQkeIBC+aAWjuzBkXn6/umd2Re+XOzk6VXAw82s0ecdeNhhnUnKuEOElzOj2oOriAZ9
U8YNS1WSqgup+7+anz/3yQ6/QEFxvDrZ6bO8qFpQhfNuhBJ97KNovJ5tbb6ag2Xp6lnyUFQzYiC7
q5i3jNRdXA+Di6uh6Ra5lPj/y4P4f7/N8qD+2idwjKTzayrzrseH1k3VcicauA9IULoeYFzV/gjm
/9qm+vOmURYt1abFF+Vky5gVPsQSp86dijn5xsxK66iE3SdP4lJodia25oPUKHzaYPiY6Pp6d+Mc
xUbSkAWKLNhH47xnOts3MZRy86F/bzLl5//wNBWLdhh9OPTOy67819M0jI5hBKebd0yDJtkhL51q
GYUtjd9JUWrP+dxED0plRwDrZUl/+f7i57Z8EBysKBLtJXf6enF2TSCxho1HdRPMxuNsB92r3QPw
/jEQH18IR89tP8zBkISiIUWYcXKnEKSdVh1I0Gq9L922M32pLZgU0X9bQ/Zfy09/FswiD6PRSFH5
VNJYhsjkcO9gwFVqk5UdtZCVpJaOdnrJXeDcVofMGDIwfqKkRScLJhjGfJ5zdlWnrOibKkJfWeh7
L+wBZ5clqrdF50BMf7p3zzAnjMDROJx1qA01ZDWmTcsIeEIaOL/n4JLz9rlwDyUJxR8+tsUZ6CTm
muJ6NKm+/CFxY8AWVcwZUIjxnEY1vEgHemKojHV1zo0RDx/YJ18qI5xbLmAgOSFtOuMIPb6uTbMh
FZNbedppXf4JuuEzH53nII+wlYzK/55b0kulbr60Gf7Vi5MNSrkMuGkHdnO6HZMwuKnVqrhwKJ77
2jh9UW0uYi+CvK931NdqYmcV9OrAlD5Du7juGOJwi1i9NK5x9sD4+0onsToDe32QasC4R1MCLYWd
3Yq0rPTjPp7XjmQWP3qpqVZ9HyRrLFLkvTIswI+gVt2oNLL/4cNH34Dcl16Siabu631bHS5eM86l
O0sfKm/qsBye4iYHVRGqPgrW5H+Ic8iIVFpKnECEB1+vJ5oktfseGpRuVYdw5ltUA/mxTUtMipwL
etyz73Txj7YRmxHRnhzNiqSN6hR3E8khBJixqCHc5Fm1pVZiXsgMLl3q5NxF0a4PEmnYzmRmfpel
g/xYS4thUL5wKr4/GM5+fLiyoD1nPgmp59dHaMWVEIHDtTq5OvTAbGrUI96kJdeTaVwivp67MV4U
3x/H7b+0+lA3pSxR7GmXKkMLom5O9B8GcwugNup81C7c2rmr0Uii1WIy6Ec56+utJXOoZoXQp13S
txB9bEbC9dWowdjBZrIsovX3T3L5cafJDg3U/ythXaSXXy9Xg+CIGImVd90UrLFCfKNal/p0TLaV
XNzpoXMfwdz8/prnjqS/r3kSLU1pk5YRoxE7ocfxitnP4iqKmDj5/irn1giKOCQo/KkDt/h6Z9ms
AOoSnOdkse9Cju/1AcjYLMmbotQvDPX/0Sz88xhBaCxzb0v2uPwyf4VJQ5qgz+qomCVDo1zBSo5X
XWUiw0s0y9ObWkTXVaQWryIos8cpMZV9xvzCdd/L4mfQTPlVFAezW+YiXddtka6DZdxhjOviSq9s
9aGLpHI9jP3okQ9Je4YzB8AOjaZ4Q5FXjwP4JNdRCuNXbTFPIsqgWemxE24Qm5qWG/EsVmklZR9V
IPebNAprTkV7fs9rR7tFKYcYHtwGRKS+7d04LYPbbJbqqwxTjYd4NJRNEMKdc9VRWGsIzOYPAzCC
yzYeP2HKhW1KOvZQIeNmL4125g3lbHqOI0GR6QcnYbJpwsy0j6bnXg9qQJq5eWyMfHapYWYwAo2p
eBJTKa2iNJV8ekr5TWEJO3bxNuuhr7YBVkHWT5EkDPqoRbuz7U7/VatZ/DxrtbIzZgHyrdf6FfPW
/CslxfcgLC5VXs4uKJqGxIdIPf6pC1jOFDR9T1lb45njSSZvB3vYa1lG7Nthd/398j0XUSGSQWCO
uhvNx0l8YeeBBRBwJo1JM+UWYf12KCmcS2q2hu6j+rFTaxdK6GcviQ8hqT8L5p+seFTw7YS9Ku/M
YHBMwCpptpfqrBxvzbipzZ0+DwmqS11c4k2f2RCYQqdov0wQILE4iTy6BB5KFBLMIdwaMcGpl31O
V+bA3nz/UJEcL4Hh1y+VPIbiOcUWXCwYC//6pVLYklJZi8AQNXPuTk55dMRoulOl3kcdmXkxt8eq
UndMz71KxnAUaXJLrN4DN3Se9Ub4sEdzjz+2pVrsmqH128S+M+zIk4R9cBrJV/PgIMn1MbdhmdBS
+rTN6VenSg8RhLtRmX53kYg9bCn22SAxBZJIXqnIfts2q6kuwDBmnReX6XWDO7abhnCicgt3ZES3
bqWAhc36x7JD/4NtnSeicE36tOkTB26KUz0rTrrpq2BB4+mD53T1FZ1nMAtFpmyyOs28tBj3ptFh
9T2QGDfH3Ayf+7b6ZC6FkUI911YFo3OBsI8WLMFVX+svRlD6rZ7dJH38kQWqch+Hxk1Y6C9yJT+P
iXbsqmzjAO1G+5rv01zuVxS9tnMe3OqYrcsNOKOiAXxJKmXgj9GUgmGF2fExon6jGcXGl+GIzFwv
G2Yo35h57KfZMjcR05uq1YC9hpFzb077O8ZED/ygYzClpmtP0bZORjev0i3UwB+C+Z5Slvw+b3+3
eXAn6cpng62CPKDfzcLuaBfTR1nwpAJm79Iova4d6+B09ufo1DbGou3rAN3ZBUl1GxhYXWih5Wt5
t4nGtvOkxNkpDhbV+bieYc51o7xKRnFMk3YdK8oPK+h90wjH1RTkiAlQf7v6RCsv0dS7asi2U90+
iql+ye3+ulCijoqQ9SlG2/KY+QL2maivTFT+GOPhF4j330YHRDNQs5/qhLOzaGbMXedNbheryZ4e
MvnZbApf77X3MJl9RUIJXQ4mNNA0ftfq4L2KyutwcDaUwvcTI3OuhMIBsu2eYZ3c1aheuhwjx7hN
bpQEsyTNABiH4RtilvceadeQBNdJWtwJnFm8BAJ8mTdblJvXpd5D1h+SbS8F6XqemNeKYQbGQmdr
18dNVXFMzR3q68QKKtLO1PaLId21mrkt+ngRWMiMPAobmonuy2Z4pYYgpoD7rNE+34kgsjwIHzIS
7PjdCdr9ZFEoUnqAplmg3WKq8HOOgciQF/5gsixyY5MBvaqoNlEfrGutXuui30ChXQGqejcah+FW
PoOypFoeWMojVjJPlWVnUMDHPbYehzzBsWaeB9DC8QCA2lzxvYNwMOPNrM4fM7C5DEErCzE/SpYJ
6o5pMr+PeIyGkuIyoYnR7ULgqiBP0L4+yuFYPzIpsy8T49a22p+lmS+uItJDlYWsc6b+JSNFMh0O
nh1We0fuHtK62ddT+paX1a0z14eoM16Uon+NWwVwnvlKfvQkMyXpaqNRuVWuP9q5JmCbhx7oaEoV
cENG5udmPftFfPNGQe6Nd3MspfQlcazj7CSsjdZ47AfJN4TMHPcwXHW9sw5F2LuV092JNLyemuk2
sXXfYltY4a3g0YVcmUknQ3WbzbUZak9RMMWuNhjXixjxl5ZPN2kb37e5ANxcVDtLq44Uqn+VXQaf
xbpPQnHbyAKyqVZfJWn4S57Mo1SPAEM1GrNmHd+VhfoizfJ7nJVXcRH5UGhKV2osdNfZOPghTYYV
+SJkOSeGCFoO+d6QFJ4oHKGVmIvQi2z6XCEjLOjSo6u04evOu+hHZVSGOwrzvoMDMIgiQqSrHgtd
OxpKbq30mkVqRNMr+dghCcuHsFBYtUb2nDIJ5FVTo0DqUvbIWUq/mvorDFtAo+Px5Eeqdgyd+VBp
YqOXuuwx2Pg+iH47gQB19dF6mWR9TX8d4u3EpqsVvlZGT2wsN0HAh9YphzriV7Hbm2jMV0GjvQWG
s5t1paASrbeuEZhPhZ55eCrdFaH+no8BbE7rjc/A51sNFgo7INs6sp7stk5cozEc3x76Yy5Lg2fS
cetzRFMVUxm1MUCsDMs7URJzRdnEK2/uorJmYKA4tIyIe1oSX4XK+FJE8joaihu0epEneDqOyc7U
a1nMsHV110p89Q3aR4enpxZFzbbRVnfNkPyU1ajY5JP23CZ560OrB3hvOFedmkegGnWo9JbxMUjV
3VTFW1NpLNdWSskd1fyeoXvd7aXq3UyahzKsHBcL0XDX6tLRiVXZG8vxl0lMS+5fXPVDBiSm0Y69
HRkecCbV7YT0HsjqM2SmTYCI2TWDki28hIoeqFifcj9xnXR+3eY3U1G/xWWm4zk/Wm41QP6NTNsf
4/TZbhE909H1FVt4cVBv6zGD6gmC0O+n6UZLBzCVhXOs5PjGafPHcixvhdPQ1dTDQ22rWyGMd0cR
NwFTY15np2iOE78rsEGPUvMwyKbXyyGorwi3ASe5Hpqox2Nzll2S9G7Vz/bacOBrVg3U+tavFEDF
aTHnmzyV4WFFG41Gvwvs9qZffie+qXuh97sOQxkTglFQm/suCrxKZfDUFilueFO77yZ+Skt6JznZ
Q5HoKaBc6xDN5Y+w0ukw6ZLv9OYKHcGNhN01wYXDxXr9h8npV+pp7ap9/VK3dIidKpj9SJlo1dPv
K0LnTeNsYcPRN0Nr3HOC914llbtCmh8juX4BtG9sjSI/6FXzLIp810bhj7aKvbgT1+jF8K5gonCv
mzELRLsqeJxTOpi+pUTHSJTHXqu2lS7uozDchlPmUw1+nrpuF6vFZuo0n/z4etDiF0lvbw1eb6PS
4IVseyhiZ0+vfK/D4E/MpnZ1AaKzazehqLaDEyOXbsl1h+qqdbAfqMIDEdTVNMNKtRdfstYjXev8
ZGhvRU5/ji0O2jRj2YWiQOTLd7UBw7znLIF5PMdu08Z09YTilWkNvtOJAJzNVskswpR6WTJWbptN
nSfHbGpasFXG9GUUen4Y20S6ptB1W0PCX2lifmeRb5WO5CILjF+ARd/UMP9ox2xt6s1m6rtHyko/
s25ha+e6Kw2S/KAHY+xPaf+gBs1VZdQrbLYrr8CIIglCi03AYNxDu4dnoXpyKu2nHqhymWpH0IRY
r+Ws9y6CTMxJeiXFfyjTRuFPaE+Oulbv06zcM35P29Hq36Ox2HZ2ubaoXvlSYNcYWtjZQcPxo9Jy
DO/t1B9nXD+CVmrWylj9jFutWreSfBsn2s2gRJKXqzgeJ0x7WyPGBHbz2Gr6XRgoGynvHkvb2iq5
1LjSNAIx7IMPSW1vpAX6GLbMYyqDgqDW3sIu3yf68KGCf40VZ79MTRHTmde1EAfNGtUVZeOf47hE
lqn+FgDI9SRZZtAyTzeDmH8x6HMj2vagB9YqDQmOcmjrJTVYr9GSTzWUgX7GApqcvMEkDBG7CagW
9dbGVIaD0RXHSUEBi1PLdZp2vK5OA0qrHxy1XA1a9ZHN8c3EGnZT27hq6pJTNECDmKa620riCjb1
nmIAnd8w+TUSekL7bIWvJYXjRr2S++3srPu5ve4ZXhCB0HZ6rI9L2PyK5PcmxEFgJcxqDdjqUYLA
5Ft6rW5VPd1QS9kWhfSz69qfc6I9No7+WxT1U6MmkSsSZw9p7Vrt1dhLQxlK9qw9DlQkiLqjNSXZ
LVDEYgVL0ke9uZNZra6qJHzs2uQya/cZDNavWUY5FzMnazfhtRUqKzBn12UpRbCLEwYTmnZnJdHd
0maUhbVLx3TfmsTykz68MYJ760gE2O3UvWJhtxEg4nV7klxLUqdVliALIRz5FTT49k2jcVWaBsOx
jg95+yGZus8chDcuK+yo9Ab8uGtK16yzlcBp1x16fFl6u7DWYW0+SUONvMX4UHHG9ZjHfRdSWayh
OKd+FkZ+2fbFulQ7Tg9Lx6VFXIUTIh29Jtxn8BgMyYqs/LdArtppwxtp602hY11CcHs1VDIxiXGT
lOoKt5aNPKn9Qyms+z9w255gsh67t7jXNgxk742grn0lkO4x7FBdq6/vgkzfasBQPLXtXkZ1JlHC
4KHu0n0SxOvettlmVXJMtPgVI8hZt8rHqHdNqz2WInvL6vpKiPom67E+mcryKpj0p0g2nsu5IUTC
/wNcZja5jeKMBHkAwwFOeqFdHvphfrX6dGPN6i3FsH0c1ldYCNYrdZ5/1iETfSFgL8+eY+LhrtTX
HHHdqlbx1VZKPdxZCohgtCejNwGsOlR9dmsmBsgqgqUQmy7XZhBQyjS/m41olYc2/Gg7e2/66EMr
bBBGBIpuq8UQG8smQiGveYNqY81TbxJcKVBLfShyeaRffyOsfAIpHZarVjXeHKd8TmNqQXVFZKjL
oeGNy8MpFPMn5ZoNiIfCq1NrHcRdscLl897CZd1r7A4YQTl86o1JRNCUPGV7fB8SfraAsgfFftrb
RXnNZBkBSkOjw0izO0nEb4g0POpbuyrOXlUr/9AjBkbrPn4qLTJBu4ue2jF9ysvwnQAt8LvR2Yc4
nkSDsh4yxgdho9xGYjpQMjM8W7DvquZxgNwOHjEYXam1+43IreA5DCVMfrpNOvSGq88oFbtmG0md
n2LFShs96FYwfF+DOZVW/M9GBfHuArtaz3J0DdmAZBVmcJDacBHFtR5j7kNn7D1oGj65WP9VcF7L
Qn1QwV97Q2N91LPhylV9S/Z4g/n2zuiLz3KhAUVqRRo7/4BczBK17mq+TSvkTNVT5T5gF8KDRD3a
Yhy8Tg5px1TSXi/qY60yIz+YgFlQf7P2pdRt5BmKNDG3OVLFBAK7xQEVV5zW4uzRxodmiluPc/Bn
BnHNjVHDg4LPjyalz9WYpdsmqu/sWJ7xY5b8sWTnd7Lwh6NLL2FhbBw8ahEmu1k+WF4OC89pBOQi
6cGph7smKd5CKX1FmbGhnNV4jRSsTWO6apullNj4aoLpQGAxyVtKcAZGidFSSjJW9uLIGW4gBtJq
g11R2wppTD2rS69FJzZzXbCE0g55e9etp0m7qfXms4rkuyKQak8KysfWkvZROm1SXcl/ZikHpaiz
hzEcqdukxh0J4duo4DlrdtbW6rHxSK0GzJtB8mzhMCUScTUNyhX4/N0MitNj1k/GAouQvq/35aTf
M2fm243+CkX6OUmtHZrph7YcrtK5e4rGcp/ZCZQ8UcF2Tc1t3GFlYSfFg8W8PZ4+8Yspm8d0Gndm
Ym+alhBdLg03iHIKBC3RT1CV1KfEdMWY3O8q7NK1OZo2LgYB9ajOejLm4JmwuttYznhny/FWshpE
SHr1Qx8EL0H1G/CH/Jt7KesOQyxtAYttoNvcpA0U65kZHL9K2o9Mr66WA4fmLiQnbFIMVZAJEJ25
THG+0Im7MsMUS4VU45Ow48Rd3Gm8nuyCHSZ+i9PwQRPJyyyaYg0XzOtC53ZGBu/OFp9eB6eZA9V0
o3a8meLhE7wU+a3DI4xwBNM7nw2bYx82ldv23QflwucsgUmnz1XoymF5K9Mpd5MuyJlnk35gcOsj
45HZTrLIrWZnE7XFu5EnH5raXs9ZGLsyLcpS6pZDUn1oY/NJz+VNlDWaFxr6NhbKm0X9IIp1oJ5Z
wDegJ3eqEz4Eo/1kDDE2WVm3IajaV7DwvUbVPQb5VkRFbGhskgZa/03RxS+KWq9V8i4vipV0LSJ7
L2vlE+KPN1QRJGyc13OU03Hr2/VgmHQ7KIFAWTAFlpB9uzJLxgUiFLYk1JghvztG+JuSe+UndbXJ
Fp+cmmSGRnpFNBHka6ovMOFxf0Hxod4HTt6D4nKKrSIlNIadMOOTdqD8jxzFxitY/YeW0rQ7yQyI
R1h9cP16V4TND8jZ3TqJy5jDtz04+E7x5WUHXvDo1glZjxllD/WQMXIdoczFM6zHUaIpy9VsQT61
e3k7s8UiVV8XoJL49wHnG3rhVNs2aotdwGzdT42wd1pJdQotneaHefhMevaqT78LWhOuNbPlGsCG
5lH3WyIJV4YU4dm19Vz11Ral22qUJOwkkvYpGHKfaOQ2isq1yczOYJubbEHvFhFtCVHiDuGA1dnT
kjkqRXwlSifejLqkbgImTagc5I9zNm6pY29TKcQ3zQlvmNgKPSWkblANq7gmT8XDLXPDIvetKF01
zAdV8bAfq+kO5djKaeQj+43wLMNYoxTZpKbzrFmdsrjuXUtJ/pu8413tlOdacXaaCLf2wGxih89Y
GVtrdQqutHi4ygNFwT8MW45BImjTreFoowehNieuO6l+n0VIzap9c6Iw8kBrK2wI2s+kmhRWi4Q7
Exsr3m/mZ1oCzjWJUVe1aH70onou83RcDcUUuU5hrFvF3luZhCgpGXMyWYdoHd8ShpppDfVt4bYq
+5E2lFs1Fjtb0o5VxH92h8NPekxiFr5QZLpacfhUE2thhlVsE6U+sEA7V4+Knwiqj8TAV51ZHwor
eo1UeTWz0s3S3nZpf02h51kb1BvN6LcyaOsqbOGlNzX1r1lbGRM+Gy0VEncgAFi8WVNPt0uGAoLQ
p/jDbjgO93UNP8OiP947z3FqfYaGdRdXuFDY4S7GZ9MItdhVlPZpnqSSKFl+Vijfy7XzHgU4p1GB
/Qkp6R3rrVts4bzZiWKKn1npBeHU+YSfZAAKu0s1yi+NGjwDovUVtX8q+hnvE6s4VkGf+nUobqi5
8bfw5WHyYyqkiJfGibeOJnxcM8k98AsYdN5UOB6lSi/8TjPu2JhytzGZqia4xgwwuAechrFFmT4g
Hc29psolD1Z2h1KXtkZbs47nLDKoKA23TV8wuyT9rsV8dNT4Wk3Hz2WIY0yrlyYK7kvCqv9D2Xk1
t62cYfgXYQa93AIsIlUsWbJk+wZjyzbqoiw6fn0eODcWySHmTG6S6CTLxbavvIUwZNem8wMnGBZg
U31yiBN9t7DawOwmb5cMOAXplfTLBkVD11D2miF+6VPz2wqrr510COFq7VmLa8riEn8OF8PcQLO6
x7FXlv6S9Gfegqp0vuRkZNbEJFUu2a7uNmin1QdvTCkkiKYPYOxRWcrqHfcQxolhvqHqf6wxbglC
cABOx66xu/gwkzv4USU/TThl4IblBLAmntOozzciaW+bmbuwtGqUCkR+69hUNOzOLOhy1S8GTVe1
55GayMF9Wzq8WV39ng3zZrLTd5SE+dPU/BoilFA6Z/SLNHJ9hz4WGkK/KCweKwfh/rCvnqpSful1
9P5UKsHV7L4sKWOK/slN4/zNIPatCSnH1CnQUdwZ5vx2Vj1aSU2xgVMLlDPO7ucCV8qB+41jMZAP
5Lt5yEM+DCsXYmjijyLmp2keBVEh9m3LOdHoE8XDS6nXv5vOwCWrtz/LEe+dCdXgw2hER6n03zVr
8DvPemqxQRslHIxEjO7WNeMfZiLlLnKwxvHqr9Jxjlpj3o5qW/A2euiOICq/HRrrFTLHL23ioBTz
t1ZtdQyRtM9p2c3bEv0mhBn3A+6WwTB3iU/574cBqg+Fy4Os4v3Qp1+TMvzj8vBQ4HIe1Nm8sxJb
8THqfJ50bAI96jCUy6mLtv2PqNb3mcLj6GVbkY7mBmLTQ+9Zf8oQ59Cocw/lkP2UGarlroV7mFIT
5ljFDvvkPVC0O5WamBe33MaNC3hSldEGXfkNbcGjNw1fc218ER0JmJtyWxj98OII3NFKEb6ErfGl
6eQnzSDaMk2cEbqfGq9/EKo0N6IC+8fY+TY7C/hU3KDYsC3N5ugY4b1ht86hNuyXdvS6nTKqL53l
3YVW/JzG+cZSzG0lrPtU977Nxfwdu9UH0xt+Cpnchaqkd+RMv9Ky7jfRND/mucG+S/fqXOyVsHjq
UvnEc/Sig+bwhTkehD5HG6nqb3bukNdzA/diyUNQpzGmemMgKKWVBVVsmWA5rm2NiNIUBoqDHP6k
uBnzTxLLzMlbZQ2Pc9l98uLmnSq85ufDeA9AgJQGaxinS+wgjvLnrm2IZez71MFxMmo2SuMBM3Jf
XQjQgGGfvaVCXuuURgvX3sxpPvql81zb4ldt6Btd1se4myhJ9NScWoOUPKFT00QbLR2exlalvljL
ILOTFSCWtkBATnvBEEZA1BnoA56JTIcJFPseYdJDG3nGTUIF+E+cdM/tSARip7oN0TnR7qacXDJG
Nu+x7Hrq3sTAK4338/43d7auGvDULQ3YzwlURXZGbFFscQ/JBO1pO1ixyLjqJ3u1/71Aa05nDGdL
W4DvMGZPmf54VzU1VVv3UKi0jHfcIdmT0GHHsTFozuGlZeCqDVE4+uFFuqaReHnaO7HaErrhP24H
CXHlf+dKmZCy+L8DfWujCbJ8n3/QM5OD3whXhXOIrRF7nG6cuyrQ426sV/r/F5wpTJDB1ARsgFxQ
lk9go91E/qwOjXdQRGwMAQRe754koPmq5vnYP5YYlD1WNL/f9N7DqQCSw+z5M3K331wjw5bKpmiB
c4csITgnSaegAO2Zr2XcVV80JcYCZnQNXI2tKCMpbuYi4eZRMeza5KqkcHAdzXAOSFkmAz1Xh6G/
gLM/fjbFMGSVZxVdacOcdokd4d8SJeI9JOUCVNOsHJcLu1RDlZ3lYZk8yDEfhxtkV4+6God4j8fe
3RQbIQGOjo/XyrTOIGkGyiJsBegn0I8Z6uM4RhVPbaNikimVOBsjqjyjqW9zpWpSmDZDY/gW5jq/
ep5QHlQvzN6vf9ZzBB7S6AtWEsUD4CCne6SCrlhHHnvEwTYAaWDKfK2WxluQePrm+lAXwCgAiVD1
gjoAhvhUTwV8Q1SqOUPRFSte3JZW4r7tdAvjcwoiwwa5W0niKcvqaZjxvfDLVtS/r/+Gc9QP03Vh
LUC7ZsaniuZVC1IBxjCpk5zzbdxad3M3PuBCYlV7RNCMlV10piHDTmU80I3oIuvwME92rcaqUYfh
slMy4QF00eqNIpB383qhb5yRSm4pvZ20Z38OzZ9h0n+NrIl47gvQskerV8w1Bd5L6w11hcsQ7K8G
++jjfsunorMSNdcP7thVgAaiYie6og8Kmekrk79whBDrg4AN6t/ALOJ0qKiKIhMAFkpmllJtZq1z
qIGmjLty0V162hjABfYPzWkRGf84KfzRS9drDXh6Oh3/TZM7mPKNRVY2N+gZZxUWm7mW6HdJXSqo
JGJoLJAew0k6Dn+7ZVeu0VTP7yoAyPwLzSdko9FL/fh76rFK9RatmwPqnt5+lPn0AgzdpPOsafdY
gIyfr+/q80VlPHCtKP6ikXomgU21z8zCksg5kjSvlXiYbsHlD5vaKO3d9aHODxBDgQtcELtQXU8h
tJR3ZkWxe+dAriAfR4xOdn3ezj/MlpA8m2kxRYpVvF0f9NL3XMjFOhcH8zw9tdiy61rnNs7BSuts
L6Q+PsnRoK6N3dNGMzHu+O/jAcDyULrh/mfAj+s3lB4lWKA5h1wzP+eRVv8xSk99o5uK8c9UO9XK
zXjhoy407UWcFKoncMSP49WcSqw3XfdgN/HwpU6aQt3rQ6Z8aTwn/hOnoZZtI81O99eneWlYxlzU
+WBCaN4JNNlqqOp2peYcWh0/X6vuKo5LZW5UOTg+PhPVIeq8eHt90PNXwFpCMtTQXIyXzuCPWDub
MTkZa6nGG9WBejDSb9xOum76Tt48IPlFAzTCPhD1vpWxL07YdDXErRZZsdNHXUGveygK1UH6iXvA
owIV5IpdHfDqwRiyBpdYjHJtwufXIM0zkNlI53l4L5xGoRrVnCEnZ7/peGpT3+20LLBbrGBWMLQX
x+FqxxOEL+yqS6TxT1wZpqCYZ/CDN6aW9wAb2zk0NvRn1ubzV9LwQ1htcKnBr7IoZ0EwOL3XpdBm
NQfgc0xqEB1+qEmshC384Z8ipRtevCnRG6iXdZnvAJmBrbEniNtUhMP0YBZmGe5UHd5JYPZh+U4J
NX1O4oYGFe37nDZtNmr3djsVf/BFjL63hhhgGWlK+cPx5sEitsQI3ph6/BHtKXtprHZ492q4S9tW
KooBjosM0XfVLKbmOfahfRPSFVW/5XrsGFvJbYG/GHr6SkA0Wf8MgSvUvuFmkx3gm+TS8jDnsQEb
06ol4I8J9VG1MGQWCKVU7hPZT6B+wpRynQGMbWPj9fcwh2idgy/lH0JhiYVuBw8MkYWlg51XbuC6
495psyxajGOz75kSaoC35gob17iOPfBbkxtnATy5Tm6xrphkYIpcRe41is0v0u7nz2rPgtJKFghH
gKkEstcQnns+rC3t6xAlxb2tzGW7GcIZRKKoa0q3ZKeAqq4f33MummHC/fRAE1uupaI/8nGbGVEa
GibEz0PhWO2mHSZjkyNC+2LK9KlXGxtMDjezgRYCIEo3wjYVzMB//w2qi5ozbExsBcGBfPwNhd0b
Su6K6OiNFBDToRp2DR4tm0Jt543dpP1OJnq9bSkIHpQp116rJGpXfsTZm4urIRQ1bk8SjvNTMMJa
pzFMIa+Li/mhGunBGEWWPjsqPfXr8z27MpdPrqLpD30bLM+p2oPVhTGm49DSIxsCsVvZ5hYhBIPS
LE6bAoDDbVVYyTYtVXWfz0O4MtO/YrAfD7ypLbemBk7eUTXr5HlKqFLRLXKVQ2Y6QLFjo8HnPpFf
ZRQdFTpG1caBP/M86BJv7aoqjYocQniAxI1SeyvS1sRES6kjYN2FBDTkJKHjU2Sm1VJUCdFZOKH2
5EPbtmmGdIP+1XUa4zULtbH1C0I2deW9vbB2bB5CUqT5dCwilr//c1X2HaY7GnfKoSZwvyf3mL42
Rm/tq0KdVp6cs1uZtSNe4sjw3C0L+HEodJ4ayIFDeOD7KTdDW8nbvsI4YGWNLg2DdetfHw9YtqdF
lS6sQdBFFHeIwNKvZpJ1Bs3psMpXxrmQrsL6JhO34YedK8kVcdIWE7HRgYAlusHt1PMRBFCOvdtN
d+Y0I/SepHKbdh6o1Oun4OzxNkwYiw7q3wBzFu+Fj1/ScivdarU2PeruON3HIeXzzEboKER69NMg
yhTVhmmthnLh6EHRgIVDWAJL8JRXBVyIwqriJUelCEOxQYyEukhV04ULjH6u4ht9MMDBzV2a/FEB
TrW+g0rGr+szv3TnwtuibAf6gRDztEhQFsWgw4mNj6ojOTqjpciXuB+pLLq6qPSAujJSdLaSaH9s
PQzR9qLCrD54Zd//18jYwAICsQwNSSHOzilRJ+yaNh86ER9DExAcgGB6xwAZDlblNQ+ibqMVMvCF
Raf4QsEQwgxUs9PgaarVLvSIYY5h1aU7vRJPUkGneuoQ4HOzWOxL1UpWaKQXx0RqEqk36hRnLhBD
rODmoXjRsUxNzc88a9zRSbPQmi2mO6B86a1AcWHljr80KNKnf5MA0vLTJ00HZIwZBN3V2lTnXzJN
4j+ZVdGTHGwj+mlk84RRXxfna1HjhauQBwyGF9JXCDaeemuozdgBJ0ZSHwS1pmws4Wb5hgpbct8B
DF27Ps4zdfYPAgtIDmAIBkFtucf+uXmdxkS3sY+ZpqLLA8Z8yj6jc7Z1l25ZGLX9lo8ub9LYfcm8
5mdRoRNg9jQRrp+oC9clvoAIw0FyZSOfHiiJerjh1kqMDZwS/7KayNyBHQ4P10e5eG7B5pHVLSUQ
ruePsx2aSWLzk+CfF5vg03GTbJ68uYy3xTzPoNeM+o8VA43IpdpDj4yrbW9W7UoZ5ix55pMbaFqg
u8DjDfXs448ICYccqiLxkT7auKMyi7EJLB44ETipvQye++X6rP+KzX4MF8hyIPVC3odIjC/NxwGN
OlItETb5Efw5uNcCVYmnSLbRbwwZs4yGmDPdkeg6zkNha9E+a0GOT3oExdjGUuAnpieg+pwotfFe
M7vI2mil4w67FIbWgzGjcrCpwmJqdrhV0tseywR7i+tTOD+MRLbEPMvOcJc49+MM1NodWmPAiwG9
MSittZHRBcOvD4Jy1j5Y/RTfNUYUOysv3PlZhE5rIXxJvuhRjD0tmGWlnRRKnh/hd1fPBSJyQWzL
9iFUzTXH0/MDgG4YWf/fagOqDidDAXSoxNQ36bGYvei2qqdiG8fJWl3q0ihkXotSDjM6i7MytYm4
Sc3k2HhyusGtBDPawloT6r40ylJgxT0SMqd7+ka0yoC5HVnnMSwG47bPCTxz5Jyer++J82Nk/a2v
cVc63Fun4cekJFM9GOwJN3fjW4dO8U2mWhCFtUl9zmt9WNmDlzYD7yzRNocWjduTPdimo53oQiRH
Wy/rPT64yj5UcJBRC6fZXp/ape3OWcVyAh9OQquTocwqq7FpVZLjbANq3btDVDyFzTh81fRI+Yse
zdqtwFdk3Fwf+MIFuRw04jpXXUK608wC5bYK1ACvT5nbpOV5h4IKsHoTpqjBB8cC4ClVPf1RiBZ+
YpqJlY984T0iP+YUsJ640559ZbcEx48sZHKsmoyyXj1K76Hum/h2rhwFPPik/kh4sw7QxCM0hVEr
dTfoFXjfR7oZ5v765zgPNpFUWgRlkGqGtnuqhlArqKyUIy0uagXh1syap6qSynaqoATKOknguZnV
NtGs4n5Uw3jlnfirBXtyby/+M9SsWQzC7JNtIJ22iNNOcQ9xEza7pNZ1/Npq7ACLCaMoAdgWzm0W
1NGcBuNYzNsii8fAHeMisLVu3Dh1hYvpOE0PYRsN4FqHemW5LmxUGseLXguGUlQQT24t4TltZfRA
HiwCids+raMbmfb5TYmZaqAiNQYavlJXVuXCwYcIxYmnQsvop9L0STTq1LlG91CphrybrAy2STrE
AaXjIcBTWazEJhcmuQS8nAsKbJTYTiYZmqUNdpzOY1h60Z1nJdpmVvRs58a6sxvcWAHBw+e9vvWM
hXV+svjkdOAfCBb0c7MDfHUgUXZeeNC6tPwUVoNoNlAeKerX1jzeWUphT0Gb23q/AW8ffc2lawJd
oxJF71qbCZ/m7oFybtssWAoA5QCeTDuIMmSe/aHpzHQnQAzVr2aTy98O7TdIpwDcLcDGqb7wdA3P
H+I5/KmOlvtNhZftl2VDjw4zR9+d3HFhB9rdytW37OmTaeNcSISGuw3KpafmzdjA9oKiX3RssrC/
EZ0hj6OsEdTGHvjx+ie+PBQpBVHnUvc+icNsWgjEeYpyAGsR7V1vnr4JMUa3k9uIldW8sIWWsIUW
DabbdDDcj/ELXrWxg3mVctDHNN0M1YyOI2vzSW+az7htUBnEhGHlbF46JlxbFAQXq1+UQT+OCZ4w
ixTe6EM1UMHft4phPyUDgCf6yonnu8DT3JUhLzz8oEgWEAkZBT0M4+OQVWYkqABSxim7DCyg0Y36
/WSG2ZpA5IWV4zJG9QrgASI1p2E88MW2HSFeHqbWRdOSCKQBZCe8O1Ufp5Wc4cIbYCzGnWjQsStJ
kT7OqRzSinZ8oRwUzR0pLIROjsZJrjbmphlq49mu0vyPgE/21qEkAm+mh9yyciguLCXN8SU1okuP
uPPJd8UptPE6bSYBNvFCTGyqKshHzj41aRewdr1mD3U+3qJP/H+XeHiy7vL3f5JCb26SUUge4R4y
waZTi2bruXOzdayx2I6QfFaKChfH48nnnWOOZxmROatGq1QaUYdQdBru3C2VpRcPBHHTVgObuBLX
nx9H5oeHDBmnDQLCXf7+7/xQZLBrG+/MoRvh0yDdtu/mYXrxPNl+LjLaBE1j/GeVRgrTWNIC9aKq
4KC5+XFQmpQOyMI0P9pKN77FRVj77eyauzRWIMdfv9oufdDF+o9KJh3osw9q8xJWTTQyltO+Jonr
3aPSCiXN7ZJ9h3Xoyv7Uzg8k/QdYjSAYFnTBaR9Piz3FMQQZJhYu+euEjNtrV2aQTCypRA+2nhH9
25nXA9kP1Vxs1XgW92WMIu0Wdnv8vW/nSgSFEjcj/YGovHMhNAwrwe2Fj7KAvAgYQIpRvz85yfi4
lZ4OX+iYFUCz2yyZN2jLIoGi0usKh0F+/s+LQNTGgV0agFzCy0f7Z5fFdj3NUNqzY0kw4/iaQYEQ
2QEWf6wG5QekjlXl3OUd+fh6egSLXFQApRzEe06mWAA6y6TCOrSlIzc8586m5b/A57YJfyY0XgIr
iaKD50r99/XJnl+TjLwA28CDUVX/27L4d7I53U5VzwUVUUV/bQR+nlo2Oo9jLJDeBpHc3SZG29/L
muvEV4lo10zRzh8fRsW/gTtySdJOtdVn3E3gCaXi6CpZsTcyJXvM8ELe//d5Ls02ksCl7H6aIOmh
hNlqV/nR8+p3V+M/+WY/NV8aKgk/vdEiALe7yH70qnFW94pXtCu7+NI0F7Mk8mu6JeAsPu6qfHQi
aBg99s5Tr71ruYOGldGn7VoOeuFIA+xb0GEUPnAXO7mu0PqvsUjC9DETTrvXZ6/8LGr5xZi78D/H
Ych2AiDEvwAvYWA3H2eUhp0UUIxxE65U/RahEqpNyCQ121lE2dv15dP0CycEJ0cKOks5jAL+x8GM
LowGberI4mdw6zVxNSTcsCkeEjLuzwM6kDc9P/Ke6wfZo66REC6mLAm8CB6E2xXpSnhxaTk96p7g
/Uw6OKdPbUpJyHJDKpKj26R7s04bCAlO8nR92pcWk+CTN305o2d1zxKwPPXIgQeWRi3+E7J4G2hQ
HbVchGt92AvXLDZxNgALAEmkzyePK1lRPgjqcrw9FZanWlbs5Exhq1L6apOVEEGuz+3CF6RruLS/
VT7WWXA05sJSIzoEx9jT5ec2qbVb/KnXvIaWX31ys1LLojRN05Cdc3ruxay2aUMr71h10DbSmD4L
BqzOBvRKHljGXP3kAtJXNseFZVvkA/9WQhZhtBNlsqgnB/IiLz0i/D8tgnyWGVhNEf220INf89a9
NENKLjSSmN15BTLVxzgfdSM9NokK7xqyzTcjA9CQJLPYJi2mSuMYrrwal/YK68bFjeQxF9rJBCHX
xrLAkeY4ZMY3K1HCu7kpxUMs9fxmrEzvvyLdaVfyNlEFX1TtiP4+Hv4p90JNTOHiSi/TrxFoCHg7
RS3yzfUtSaXswnYxQRouHXr8AU9hpk5TO1Tc6Y3Gs61oG08YW5GEr1aDihUslIBMXlaBW6n5naYT
a25TFxPProNZt5EhXgMbSL71gmVo55cQutS0n+K8fsjUkhwjGdPkd0qEjLLONPK+9jjKvNeRofzU
SD9AduoAd4zEaV6AsZfftEyz+qAWqik22eSlyhYpVpS/ssr2YD12lgU33SpMCKZRpTzPFOArVAUd
o/MdD7ABIlc5/x6xh9YM4qJEewrVWux2hzTN240yGfPL0Bfjb9iG4AbKzEIHoeqsrPMLCyq/L2WZ
1lscJbOnPGubG6IgEjd3CL2vY9fmcK5CTxews1snCmy3g59f1cKZfd5y76jw6r5XiDsuzbd4tB8K
THizYNDj6b519coJyiR3YNcihKls6OihajKK1kXXF5ESC05UNc23lbGYiRqN8A5DODnIF3k1IJQJ
M9X7dDbdQE2rhWKpas3OaFOo4Q1OEzDg2tT5qcVp+14aueIGEl90B8KC1T8l5jApAW/G/CaVnDav
MO3uM2i6luIQ9oCIDHTNFy0sYDor7lC9kFYY32KM5XDoE5FVBHgqdt+nUq0RIgaLrfjliI3kxitg
8PgFqcs3CwZZGgxTYr1zd1r3zmLXgBmRfZuqIFCcLM+/WAIFwE2WVwnKJsas+GDF1V3bN8O8TRyN
1kwxDbN1qEM3M3ykq7sd5YFQDxSsZ97wqaklnFQcYyAn9+5XfITMFBmKrv+udr0KgRT87kOfor+1
kwNV8EDLsWyFVdh1eWCaTf9WiqH5Y+bqqAWCUhoP+Gh56HzYWXM/6ohMQaaM2TBpo+bjTi9DDXZy
ooka9RJgWr46aU2ybxkTxxh+5luvJO0nd1aGb4A4bOy4tHFT5zmU9SSrYOAPRHto6BX6I9JO5U2I
qMxvI22dIuhqpblVRwiRvmbPJlqZ9oiiWZ/Pj1y2qB457QChuxN9RVHZpDmR2bZ89KJe/dYNWoWZ
uAENxKwb8QWMGiuu6WlNNKKj5bSzK2wPfRTQlqKNpng/cD/HHzOLmATE6mJAWYqOalDYXfWOjEQx
B2HrTK8gf+MhEG4IRw4GkpP7aZGUX+tOq4fPc2aOEzwyC7lYeP/VjZE74zvbClFDJxLO77nByXjj
FNIub8u5hcTtVUXf+DT+h18qUnKfU3i4xV5PVIilsxl1KFx1ZnJIW2wYgjQe2XHSqbr6jQuj/WXO
tfecdN3k+GmSe6iWVnkf+ZEdxeGtxM7xx4jv0gsQhyHb9qGWmhh9aM03U+eC8BGnGR+V0RjDp9YE
dRb0o6jsrTF0iHO0pYLUXVOLaQ3Efek15K1AVJeq7+LLfXJ7m1MVWZmWHhVTuk9pDWYxmNWi+hZJ
G0nL61f42WDLUwGiBnF30hmu8Y+D8ROqpg9HcbRiRUcAsY5LBRkgU/tD9alQt9dHO3suGM2mQcuz
y2tvnerJQ9VBPR6H6qNeesKXVRdFfhob3V7pM8SpqP8EndXkmxzjla0Q+NNdH/8shmJ83ipUUIEC
w+g8ma3kREQUzskbMRk+NG0bfxEkWvvro5y99ssoOPeQgNM/O0MqOkoowKVV4mjkfb2H5dtvRu4+
NJHG9q6MknSNW2FcWkVSQuJ9hl1Avx9XEfFsIuoSgWNHa/q7pQLzCVVw+30O0w6boELxmtui94Ym
sOClSd8RnnWHEadlbsvZEE+NHZvIYvCULBqF/TdkzpR0P7I7XkG1Jo9tPw/Cp+ATG0E44CvnazSs
UFiZ4vlLHYv4AQEe0aI+ODA5evzfbUOJ9/aIKkeup2BnZprqwmvHl9SFab612yZ+t5uheZpE7t1d
//4XVhkzRdaNWIsO2+kqWzq4dbsnR8fldFAp5CmuEZglAtXXx7nw1V0Nja6lDLH0Ek9S1Ih+VAmX
Oz/GZjLuKAWMm9JNiresKroVaNB5v5A9BQoN4XzSYZVq8McVlo1b4Ga0RDEWDuW5ott7NUYWN0cB
cYu6m4DXq6HJoNjsOOxAt7MzRg8EtsPKx70waXgCJOQLCHexgf/4Q2q4pHmoWeIoykJGvlTlBHE4
qY3vIzrTcuXAngXrTNsD60pniJoWX/njaM5gKuCQkuJI8Tvb4AmDdHBbE/wkuRVYI3jp3ijWysIX
puiq5KpLmgWnxT6ZYpN1AHunvDjy+KcIcBIuxUASa5+b0tld30OXFpbW6wIg0Beo7en3xCgRu1Gv
E8dCdLD9IzSU3JmaacS1HRQZQPFxQDGxTh2/RSwXM5+eHqDUCMBWfsmFb01Ri6Y0ytuwmU77jUgO
T5hhsbIhpOnndO6+obOLVESNuIs6pVTYWujbUCt2E/Y06KvMA8dq5BWMvcS8AQqc3wrUw28E5A4c
JQBxOVrZrOyIs9IfvmTsOpd6DXbJZ+SuQQyQxnON71V51RFxQ9Rt87a7Ib3ot/o0W5vEMLygl3W2
ku1c+j6YaqM7T3eEM7Bc+/+U/upMHyLaEeJYu+X44GUkFq4X2sGoZuZOnUT/2hjVyhVz4SmhxEmB
SiO7OkfxCh5/Re1rigwSM6B4rNU0mOu++uLVpfoySw3+zMo2WHLRDxUAPjDVe9oGIIcpqS+f4Z9p
9qbZNqFq5MfOGgPPrhEDTG38Utu2fUtrtC+pw5vo9kbDZlLYqFKipn39N/z18rv2G076iHZhZhCQ
dCQ2Ixk/4twGrcF24vjAp4hQYgxNsccGVH2CGFU+oBVrfNJ0/Ih32WybGQVht0BHQQ2LdxOzn89d
aRWGDxhtzH/rGWJ523EYXDOYIf/8KOVgutBORfk+lrlzk0Se+Vn0mauSrfX6Y6NEhuZrCYpwWy4N
aaL+ovdOMAuv/l20XdgGpT5WtzoaGMnTPBXp0SsGYR579MbF9zJuQHEg0YhRai08OtMkAvckirm9
B8olP7lRiCZYaHCv+31W4ALcgAc4mHWYf2/R6MXDPVeaMtC7rvjeWwhYoUyxSB3TKWs930PpBNHW
toxjtEIy9btpTTSzssGMPje4EW1XlubC7lg03akr2jQ+T+9GhVOdmWZEuZRgzcewoLgxa3PYOVbT
v1wf6tJJt6gp0NzBiBlP3Y8bse2zHrSHnh7VsZ6DFLzHLhWNp/lqmGkHeNj1vmjqOzOu2xWjiUsP
ALm/sRT3OAinEbg7hgOiQdSjEqnbN06eRFOgxoZLN9LM1ojYl444MbiNqyUXC8Xaj9PUcyPzEpX2
iR4icRElyGNJL//VDK3YdaRfb9e/6qW5EUrwlrqGBkZu+fs/x9vR5gTG45AdHfjfn9swV2hl9PpG
SjteuTAvDsW1RQys4gRw2s4t2hG/+ZCZLVYVN9hj5C9d32qBma0pLlwaiTktbpLESGcFr3Eku0lk
RFemd4e72hldPxod96aPZL/y/pxX1pf68iKfQH62+C6frBfiVdKd8BE7lOEiaoNWZCjHbJe39i1u
IO4DSlbVTqGo9RI6fXNfpoMV5JXlob7ZeSvRw1/Hkw8X5fJjFuw2TWwC3tM3O3aLTu+oCx+JobJP
0WCMPyPQNm9G4UxibzYuAqHJXBgDBQ1p19uoNE0NiEyLDJzIDPTf89xFkYLoCuplklTug1V45ntu
ujk15lDy/scdctmzg5IgwsVUCDZlY7Wqnym2+KllsMnuZNPNSEmBDdOIO5XsVUFegFJb2sWfZity
uNjM2Qm3TZghdVlURXhPmQIV6zyNoo1oRg1NtKXAR6FGL17yKk0ekB4fjQ0aRdp7pWmtilQj8pZ4
2tYz/YyoHyU/11GsQBEKvy/yOvwlusgMcV/MlVzsjNF1wyCTyCj4M+4DIuC2XxTiUSeCShHp3h2o
NHTvrp+vc+Y95T1QyAuuYIEUnLZf+0KOqN6A4p9bhFPLTv+kT8peaF2QVspmtMbfYW99FxTgMFRD
tRbm023rlEinp92L03g313+PvuzHky1iLZgOWhQ2woqnxWDosEI20DSOVlE8ZD3oBqIlXoo9Zpb3
Hhrxvj3kD+AENijpiMBq422ILjdCrnwl275r8+QzHmEoeqnoyFVGeycxLmjkrC2Eb8RMcrXemp68
6c0yRiG98F1HPNtm9Hp9IucwQT4sYBv8RBfNiLO0DkWtNLecPDq6s/6aF8ZtZFJLNSsNgFeHVQtw
wNiqv6WDC9ZhKofHWpqHiEDXT+iaOGVLIKPZgSHWMM0Xlxzuk2u7XOSgKE+SM0iYTmWj7Qw3ndDA
r81Oaf5EeY2qQlzxP/FhLqKGNOQyKnduNRTPWmt73U0KB/QZSbfJDdBMNsB9IhGJsrpKkreyLc9e
GYDKeJPROlr4LPppTjyMCgpHlOYP6eg6ydbMq+yBcvjc7rxexuiD1/1Ku/McY7vcTRAV4c7zeMMg
+vjS6MjEOgA6o+OQECqMiz9Z4lq7qo2xUVLbJ72J06BMSekgGf4s6ZqsvD/ncA12DIBN2JLkCpRk
ThI5OvhD7dYphGHT+l1r8ZMhpodJrV6EjO/nTHaBLp2bIbL2yLIfDHNEltnTj5VGPcPgjHru2i86
i2n4RXQ6eT64r+GBnHwTzQ1bM5qhsWVpCWcx7tXhzhY8Vb6J5D4AAi/0jpaMEYVDFB1tNUtaDzOV
Jg0RMCf/nsgpRZklna1bvXedYanQlvrRsWeSx7rVcUNpJ2qsK0fvLCfgZ7uUOfiG0EnIfj4uJciw
IRNI8GLDiKZnHG56bwQnbG7iFKWrqu3zrTOov9HINHZ5MlmH6+Nf2Lxk4s6iF4AYg3qKExeZIs2o
1ekCtG1xM5pGrfv43PavrcKB4ZmrxFrh4WzIBYRmg/VxKHIhn3ISJnV6Ws3Q9u2DZw0/bMWYjlbY
h3iNDO2TZhRrnbTzMoADUof7mXuNOt5Z59qREuEqoVmHueaBQh26M1+jxXaM7pFuvbuAihTodiIb
/HqiBr6NeHJfh1F2ctfBpFoFZV+Kc+CYcHwMyjyU007C78SYZi5R1rwaHGJSXtDC3hh9kT7N89RL
HwWdpTChk1zdiERTH1VS4q/xmHhIEyNtoW8jB1W0jfSsdg6MIkHUEiim81q5sngSVWqT0w3G/IoO
cy83hVKNv/7H2Xn2SIqs3fYXIeHNV9Jn2a6qtl9QW3wAgQng199Fv9LVVGYqU31mNEcz0swhgSDM
8+y9dm/0+bQeZOWJPU5rG7J8B02L1ZOeVKhXst/1AVzmXYWm+DsGYJ3sYU35ahVp8YjRSQVMNY3T
kzPU9UabvaR9PoOXmzGwgwh047e4Gvt0WwZCM7EFG90b3tv8To8Hzo11hEYjHJVsPwxJZfXHVupE
TGlGA6VWZTZEyKie3L3ZDSMycDMt0y0a5E5fp8HoyntIQ1n9TDqs+gRXL/4+l4RhJOBX1coaRfAH
1WZjkWQBc30xeBPy3RmCECkEPcFu8mrk7qnTBzQhoml+k4Wr/RSGGqt10sps2o+k/+yzEp/extSM
8jGSHBJWddQT6qaXqQLDPcwAb6JcGmI9OCNs6TR31I+5l2yoCHMn9moMusNkt5EICVobnS0hw/Ej
tdz8q1nkaRTGqmf8lXRCy83caLig8tIdvwr0MOYqn5vGCdkVU3kEEpQdIRcowd1bmlpDsA1wpdSm
jxnV9PrPerXkW+gqL8pQp6iVhWVBiWllTuNYr80OlVoYzIHJ3wd9++DrtT1DCiVmYsnDyN6uTyL2
2T5omcFQ4AD0oERundQUHLwNxdApe+EDGp8nOwtwhFtN+8+6EM7FfL+stTb6JVbA93PlTBFdn00C
8yTt/RUUZIK5l6mDePcRoflYvVy/r7Ozz1Ie1XE5obxidnZOvlNKD3QiOhtvQtWLtzx3eLVGFjib
OAm6zb9fi4sxRUEOc4BwvL83M7Nrj/Y8JNwqmh5Hmn33tj5FAZFkLlDOf7/YMhtiCqDEfganCWot
0dIaXp3iFPNhpBX+GebG7IFZrDnQXL/Y2cLMU6RlQPWTkx1ixpMVTtZRJ91a+WgG0b8cbNPGYIDO
zd3nc5p9s5BFReHErMEmxpbN/vrV/y6g7zbpXJ5dOgcHl0QtHMDvH6w2ZdKjIe4fygLsxEZpPgcq
JAPJF6vuzGZtx36SrH3gFjwDTXg7zS+R9E6arOMN0ppoM4Jy/EOgTgZP0Y/cZyOe2jE0oi4piEwp
5e/rv/jsa+IH44lnoNsey+Mp9MUXbGlHFQeH3PWrR2KS269Bbosbb+XS2GY1XLqTdA3ZA7x/LFE5
CjsoXP8wBVONl8AgvYUme8dBz7sV/3xpBCDPw/W9lGKQib2/1iAMLU6cyScxLNd/44OO3ipb2m+d
09Nit9glg8yfIKQteQD/7MDkQINdkY05PjiUNOb7i8sGbUkxQWrtMlwgq3aKc2/VU38kdsFJzZsN
wwuvD5cPJlLmqguT4dAYsScD5R00FIh3puRU/YMCvvssMqXTaWj0GDS6HvV73egidx3Z1L/CpqU2
OiAlKamw12Skwr11W1evSFCUYtRWpuboe+m2A2kalMv1e5ta+QHcKHwcCKzdWwp4GdGE1KjdpV1A
NonrkLcEb6N77CHVH6QzeylVsMGtWQVddrgRlOM3na1IzarilB+bsi2NldCxrG6uj+kLez6+QUBY
VNqXbd/JcQH2ZF0qVwQH1599wpuncsMexLibrdlacTIXu//herx2C6O0swj73r902Cp25EBxPUgP
DkkovELFxzqwWFzR3Uk3rJqcAvv1i569+aWmCabJB6TBXHMmYc/o/QYl3pXZ9cR3DWEvYNwiZ3P2
79fBzEFVaoGZnZUdcl0QcdZ68EfixlhH0VA8CXNIb5wMziYI7oY2HWJPdutLQe79IzQR6wgcuNqh
UzU1YV/r7kjHdkPPJVX8+g2dn/K5FjfDh8o+3QQl9v5adToUsGRYHJIodl5SNA44xQhYV2HnAQI9
SBeaP3XUkQQgJuM+u69jqM+l0cYffRDyw9ZAUrHIadjLaT1WgHp1/SdeeBp0Zdmys1Lg/T/1C/WB
iPJOQJuejVgehT0lu67yu/tm1IYbK9bFS9GVZeRyRGKFef8wDIi1mSpFfCT9snyk5EnEQKJFO5/o
qRsPfln73q2N0BUdyvCABDyfKXKZuP9TsZZDQWTh2GMqw1KxHZ0BCL09m0dJsW/DVrRcFyC9/7UF
sLxsC8MctV7AL6e7qnmCpSsCk52AJKkn1Oj1TJwDngeftfaf39pCtqJUgpRg8eq8vz8Otx1H62Xa
iVJCyItYu7da4uI0AWbs+qUufPzUd5evH2MQz/Jkm1ESeRAZhQoOujWAOJqKGsi1AGqg/od7opHs
wBLA1ntm0JAq8lvhZ9Fhyr3kzgr6iJMcAZ5FMiQ3BAln6zbCJZBwTAALHZKX9v7xJYOjQ2XPIzJ2
cus+UWZ1HyB73NRFplFh1QoS2cp+heyQjKrrj/O8xMXQZLuAIgONPTLYk2t77ZjkvuZpcP3c8dgH
db1pDUraqiqb59HQSkK4UsrYeV1HCBIzT+0Hr7N+X/8ZFz8QH68EmiZmJ/tEXWx6Nbv+hElwRCGy
qQgGAXMufw291Pe9OVnHcpiaj9evuQzKs4/yP9c8KWRxphsJICPgWc/z5kvUymHjM7HliLqwEly/
1sX74/XylZjGuTBBtnZNIAoZQkLMamukib4uyAyBQTQjZSqkCi0rj3bXL3rpBqmYssVdbCHm6VEn
S7UgiSxqToB7CSAY0VHRP1BPCC71GyP4vE7JMPo/EDOHj4Cqy/shbCmkPVbbUd8qlHsYNCZvrbQI
s1NWMBBGOyxt/y6LrS+63iENRU8M30RXurybSqvcUi5/Jkz1FR2Sekn9Mrkxzi8+C2rGlLgXCvbp
MNdcu0wyLWItd8gQBH9Cy9ubq0/WHP97LX15Fov7nHo1G6PTUmOjzXns1AWScCeaD+i3ot1ID8gH
8bTWULcC/Yv0jdnLb71snDWCN/9R0oMMhZSUjhwqgSiC2g/XR8OlIfgXUABUjMPIKSEhmMshsNCd
H0g3IshTc19qN422lsRmkjgx3akuvmX4uDCxUQVCtsAujSr6afUazd1Ya5OuHeAgxBuKvUvmUJze
0SKgHQ0N/U9bkHpj51L+s0+VxYhaAgxull2AtO/Ho1e3YzkGTCitNjb7abBm9C1muqnnGO5frfQb
H/jZxpt3zi4YzeWiojvjgDR1KzxMx8lRtln5pUB+9ZIPhIesCuTRbYh1El719Rd6YSXkkA/rAs2k
buDKeH+LoNzykcpffMySLpo2gd0X0SYw+ltE3wsDBzONaYBypyN49umI0Selsx5pWpWd+dHzllYP
sdzo7xt5NCIiiYy+Lm/c3KV16d1Vl7v/z5bJaeKy76GYHgkPN58IDOpWnp6UH/opNojBArsdjBYK
aviw3qbR5G9gUP/DQYNyCi7NhRt3rmtIMEgxioz4mBduO4W6ztqkstT9cv1FXhg7+I1ZGCgQcKg5
nS+G3iulLbmMVBlRcz5K7nXd12SgStWue9Pwb1zwwshB+wWxBlbJskE8/Tg0R5tmCw4pCrP2oZ2S
+ImIp1stj79uwJMFFp4iQiz+5IjunCywSYeIOTd1eoqJIRM0tcr4aRFtTDhhlWDpBVMlP7oYyUWY
Zln+yzMK836wFI630gRvuwRoUBtP+i5Usa3tyFsgTFWxaESrTo8nwGOEXiZQdJ06IYRmbg34rtgn
1u5skS9vCe2T7DODOGqyqZqCtFEhaS8RTWd/KXS7+JrkOv6BeDlqBDq+2LCj6GozSbs3dePnz5w+
OvtjsBIwT88IMWRnRCbJmclxRq79ycwNo9/GA73FG7v+v2e4s6eOqQ/kNyyJs8+1NPJpiCj9HPoJ
AfeuixTAW+YsHM2TI5oJDWbtqPve47Czs510oV0SI0TqixF5aOGGYvw8mEaDuyOT1nxjT3I+mfAA
UGeiAqY1ReXg/WfdRlk1WhpEtdR3o3vS3JodwRjNyxh4bqgRProKMqu80ce9sPhTndBpuiNlP08u
ALdeROhTqVLYmrFXAWF5YV8M+R25eubb9Y/54rVYbxYiE7qv0zIo7ehIsxwePzvp/qiixHjMmiHb
B3giblQOzocUB1f2ypTOmZ5A7Lx/lg5HZWXguDqQHDltO7fgIwjm9MYNLW/kdDxRvV6IGksT7XR2
mmpXzbhSooPWpNVTEbfNSu/S+rMcNNgziajXNGTiJb1+CjW9u+V3OB8wRMChY2PhgZx61m7uvHzw
ywG+IEEXWmil/o+mIQF+trx1mqd49YkjXV9/hed9Q5yAwPKXmo/nUrtfftN/1h6j1p140pm47MKd
9ybYANSJUAe1Eu1JaZnkcIKxwqCoAKGbhFSORNWn2cfIFPnL9d9yPpyYNv7y3pHxsQ6dfC906Rx0
WG1yHAfzFdGT9g2ZpxPirrkldjh/0NTS+C7hky/r3WnpUIhhsOIhTo+OV+n0wOhSGKWo1vDtMZs1
pNdFLarM67d3vvSxRV6wrBS+YFueDa6uKaw6R2nUT+TltbXsNu7YfTLrWa4zJxhvHVOWJef9YF4O
RKAvGMp0hU8FHbEzpzkvMD3mvqk9OmY/76WZBxv2asWqzfpsQ95PAy/Rbh9hPmhrzSWJT5aEaP/7
jWNuZQVGpAmM4+TbLdJB9Q3t12MGofZYidnYxTSswC80ftgRAX3DT3tpHNGGwHoBtQVVqPl+SIsc
sbDb2skx75ovtlkZHwoECStCCZsbO+9LV1p2bmwV+fPMjiWNwO0tEjyPaEK0jd42/Q7Nkk39UN5S
Z55PgNwNyQCUgNk1nUkHZTzXQzWAwDPsofrdxegqw4Rw01uCuEufBqaAZR5aoFCnB+mOE05ZjDj/
uzlRe1tgec7YeNxTCmpIfCTRGNN5/3p9hFy8KG+K3SdXPVP++IUq6i6zkmMAFWYzu1296hNPXwXa
LO5Am3XbbE7dG0vKpe+R8WHwiaCyck7JifMIUTAYAmjJo3KfcoyDZdjoEx0RMXNutb38xri88AqN
xQ6ETx89xRlDNxVelClZxcdS68SR9Gi5RSr/zwLlv21lzAdLl5nNxzJm/zOh+/0slUf1AXf+kujs
lZ2V7ZnHFWV90OsZpTUnb288ywsfAr1Y3t5SqaQrtzzr/1xUFNXUGgliP08mv1FrlN/TalEnIqT/
5/0N/R6+7oXicAEFKV2tzSb2wEdTFO52GH31oNOlgn3XOjfOZX87OiczKHMIqwQ2G8c6S7CAVJbG
c5CCxDWLlgyQYCL1Y9Rc8iuHMRiQc3lD9uJD9yS9s41fU2XLP6QUgydgHdd/TKryf1fVnL2lPLsm
jMYkIr26TfAaS894Zes8f9OqRaqLm9r6VSc1zoHS9gi6xhnhdrvKQTqyUq5RaD+NKA28tc1q3iPe
WFQqek+zFUF/Xv6UmCL6oh0xyEOlJvMMg0q/FbAP5UoOgAJX6MvjOiQMInFW3VCLORxTkQXgMmP1
SSZ2sx30oWPjrOfzXekb5DZe/8gv1M3gYYCpIOmI7CzWpveDhB1vNrQjLdsizztrI7iHCaMAvuD1
COLXWapj8FGLqNG7EHPzSFxrxPZkr/v1tK2zAOEwAbjunwEE5r2P4wEPeFumt4SIF8jESyFnKXEs
R8ezUs7gjdHs5zCxWpjlX2HoNDstK3IdT0o9/TIUiANOaSXp76LUomxFO8T6bQ+ddq/NjXsHUwv7
V9wm1o9Yz9MxBANPCqg/l2TVeqb2Y2i9wvhCfnHvE+BpiVtn+fNt7KJPoMa9ULTts4JQnznOPBVp
eZRgLp+dGgDJnAblFEaahhbOy1OHGIVIVURnRp0rcKj08lbT+kJVgz2HgXoHUx4tmdPTQVHHWekv
Wl5C2tId8VotkurOxSrXpCu6fuYht1p9ZUl9XhuSyNSW6Jcbs8X5lLvUGhD6Asdhx3Vaqg1GUXiQ
u/Jj2qkqJnVYoFZi8I3fr4/ti9dZpgmTYc3p5HT+G5DG2zqEqxiAwXGycvvJUNQ7r1/lfMXibvwl
wUzHZ85C+f4DoofX530O5cmII7UKumbY1b3RhYFVdluPIJgb5+tzMfpSyQQRCY+ROjKdqPcXpJIv
y8IkgrzQsl6uYxpfTBhLN2ptjoSOh7PtybvCbHJxyGPd+mKowBrXmcr0Q1/Jpcto6hrxL5Gp2kec
xDpsbA3bf+jVpWGvAD/U30tN1+4HJxB8KGYpiKoW6c+o0+ejManMJ/V07u6pUsyvk96Vz108evON
B3teu+WYzuEHvyD6Y3Bd7+/Tw6dEiHmCXTdI1UPnZtaz67fmF89N3OdSeflvjdWanv+c/fvBdqkQ
LE0xgzoBD/v9pVt30Lwp0fATybl+TGrkz3E/NTe2Hhdu8P/gUuaC+TuryBQkGcEl50VWwp8+SZTD
6zYwNR8LptK6DSMpitaqUQbvJ2tv0cnOt3dojpbyLduDRaR6siWpiEspiSbIjrlj9NYhGWJ6fROA
jGfRx1O1S4mCxEwi41t9gAuf5ZJVCTcax+65BmCA9xmBoAD5rVoWj6hA0LIqUmRxN7YKl+5wwZGx
58LxwAbo/VukgDu7Y8nuXIINeRmK6k9kjj0fDKE3AsXV6EDQuj4ZXBA4/PVaEz/H0Qpw0MlTnUiB
mPNAcs0mzbcEHekHe8SVmDi5vs5bv1gJ5UgQzNO8GeSdllTr1jRDtA9/NFNFH0sHyMH133S+DeQn
ITik1srDOAO5ezZPux4dYKBGbGJSI5In27YDrk6k8XN8C5h5YVSjZuCAuzSukR2efDslJSOZ2j47
+KJ4KGkIbUzanFvZl204+XX8wBkbNopj76/f5oX1levikGN/wP+ejucytojqDDhgstH2d6SG6Tu8
qPoq670cckwcrGIyrdja0FuuRv3f+3s8ZaBfQDnQIZ0hdCtASFoxFoTNdKD/hdSMp752/mRm6914
nxcWHAo+izEKCwRf0cmwdgd3tNJ+yo5Gp6IdeqdsUwelvs/mptpYXX0rb+Pi9fCQEngMpIFq0PvP
KCnAlbs24C23SYPHso2/IbKmBQJv5NmOb3LCL00PyBD+/+VOCgWdbADP+cxL1hB3nxt3CSmGXnW4
PlrORykVJkQ+/PU3KPLkpnLOfAHWb4CblkcOpa2VtgqJQNN7Rk1jfOjHQu9D2Ubx56IPiPm+fvnz
m+TyLN5MvezGmC3eP1OfOhepXG5+tPShdw555JswsoPBvTUHnn8VXGgp+fPiFvfSydfYJwmpuWx9
juyoaZaNzExaQxr00m1YFS0VZCbg3KTL4UT3eSvzG4P1Qjdg+QFUfFhGEVactnpqj150C9/iWIqh
3pZuEq89UhR3xmTKtUXZP4z1yg8Bj7Zbv+iJGKkzdVjY5ITsdc4qYmL/90maTfDfvAR6ihz7T7+g
RDP0ZKgYYpEzeaEcyNR90CIr8Hcidtsj/j3/pdcc49Ea7jP2JhvNGrrnPsidr407m5tulC/kFbo3
Ki7nMzW/y1pSixgc584mf1BCmnOWHSdTze5qMMfxu8WR57cwTPHh+gi89AHwPZNZik6AzevJB4DH
zdPTJM+OjuqKeOP0sfEhz/u422OZyO7U7Et3o0ezRUPEzvSX61e/NP6XFZINABsB7Lfvx78zD2og
5o87zR1bbiaspTZqIz++WS7g/+h9tQC7E+geWvFsIc8qdOOI0UZCUj8qnTgwYirb+C3IO3BQ12/o
4uNkh4au31tg4yfrvujdqIo7yaSc6f4hA2klwyAaBmwnTVUBeIi6X9Zo0/ap0v7GZLI8rNN7/IvR
pIrJh3b6MFVXV2PSAhCcS5Lha0j74eBNYo27JAl9qwLsVvfqf7komX5obi3KBqergp6gCOhrMzm6
BXy2BqLvMTCq/kMS1U/kbVR3eqW+X3/Glz6PReZLBWYhQp2KORqPmKE6dVnhfSHBTJZg/IhgvzPS
6Bal+tKlKJkt5VbMLiiK3o9Pu61Sx81RU+Bjion5jq2DBOa3b0Uy3DjPXTySI1kEIIabkcL4yWwE
l93OBXF0R7NJ0FJkUXfQgtLfG3P/FiQCd/byTzQumwfCR5HO1lV7Ixnu0iqBCBj1G0+VBfHkJ+Sd
sjK9ouoq2qG09wM25ye79pXYYfROnLvaiyp1KDxpTWEj7LEJRRPc7LRdeOgLO4cq7AI8ODuRxPPk
2jLn/QIh7x+aEnuyVkJKbLLB2FwfShfmHwqVTD4miHXkfsvn/J/SqB70cZXOEIsd2TlvY0ejwKcX
e+MqFyYFWgM0mCj4Mi2cntRBsoLX4u0ebTfxP8IY8TdDKeyVHuPgQl2CaN8suru+vRlifuH+EC/T
S8M2jB3jVM5Y5cBzi4ljKzl0qVy31Jz6xyH2MnFj9F54Z1yIXczCM1kiDt8/SKtqVV9AlTkGmt3/
0RtMc65d+U/+OH67/souXYmwD54YKzagipMlo2+iKK2xSB1z1xAHI4vUvoSYtrVvR9WYy/brdEZF
B+NQYUZVTHPw/V3pIu4IQuN7yGu4Kessygehg8OQfb6Vrsg+u7oyXbToJDvuOqZCuZe5Vh1Vx6Ym
zd074IhwOO3PgaH538ap0+JVZi+8RX5y/dtWiYcTQ2Pjs1Zl7tzj2NTFrsHB6t1oOF5YGzgRUcVg
JOA6O/2y+6wgW3pioM9OBik2KJLgIfWjzF9RobaejTpOngFxdLcYyGdva2mpIL7BDAJDjs/6/RPs
vH6w48QlK9CKvF0ximYvkloeO5XekvmcjXUuRTmMxZ2NJuGEJ5eC3jZaQHRoqVaV9QdIp/KB6E7p
rZRH6qOnw2K5EnyZZXYiFMI+KSjW1lRZAaHPR1ywxZ0OgE9b9WQqfEugbeZsZCPnibIVYmUEawCe
gLmqtc5zeEHd3R3i2i8+lIoq8MqMMoiukDutg8mO88OUl869nSbF1yxJjYitb9vIEMOrehBxHKzt
SPVP2IQxxYJ/pGbQ9dUHGEWwAUE82h+BmU4vY5XJfYfz6mDEqYIvWNVoBqommcRD0elaj1DJrj6x
IQOYnpam/b3xGv1311XZXRQnpbXKE1RZq5bkl4PpYqDjP2iNu9KJRYZ8KdZBlS1Kft2Vw7ZtDVmv
B5vEv40XBcLcQzPprFXQy1lfM2U7/Xo0Y+qRVWemwYJlLf0wz6f8rq+lHm8Sk/zulZx67YscUyxN
dol3x+/ILiM20991fVfVa38KOCN4Vma/GiKdYGXkXnGvkRGuQrfwA0k7ItdemynD0pZEIBiM2cd9
G1sDYA0RV97nNOnnL26lohfNmN1fjif736lZTqA6bc3jO627eTPOcRlvND1LCZdQ8OtWs/Lko5mV
6imqRvtB0igpiciaLbrWrBj13muEU+4DfNT4zJKmM9ZTk3SsjfTWLbZg1jjwvZeutp+RRmZ7V4u8
R9LkzWkn62H8abnKjfFY58UfZ/TL76qt4pc+TdI70BLzh95IrYT0dNPbAa91HCBpQ2Gg2B7hJmut
Jn5PWIyDNSRcjN1TVzhfrWmaH4omQ10l2gI4p4DnZSNY6+/IJmw+OmZhPuvIn/S7KMoSByzWTKkq
GWmeFW3V0i6P6RtseifNGxT4Y9WHWT505gZwMYIs36inP2mZF696VMhbfPuzQgOfF3vnpduMh5+O
6fs5w5zoYua6lwAn8S14N8rS78ZZeB+aKvjUIxpZX19RzmU27LaoaiyyRyq9Z+uzjUc+4nUAG5vx
eTperN/HETJZpMrxB6N1TfrBjtgHM3Dqv7qjLHN+jfZohlkZ30rqPtuDLT+GRYea4aJjPy3rWE0W
QfgBfu8mZbWGZzZuu96K77XCpX7Y0sFsntCMyWytp1LNK88b239dLPgJlCQwpPIHbZOTbaDoeyLR
iIk+dkJO2xJQMmIYLd0FCeglo+i+mAVz1/WXcN7X46K8cm7Ypnt85uDDAGu5I8f/o1LfAFT/UU2U
h7Ymt4ZYxZG1cpKsBcXW4+UX1coq4hcnTYNd1n9wbHJEcUUmUWXvIIKoDa6dYc8uQX9sOj26sUk+
L2XwS1G7sZDCqGFdO9kVYNVqIHtk+REJf76zZZofmGrEpu/G+WCasFmaRv62q/ibkRf5ilw7b2ta
qt20k63vXEK9dtefnXG2weQXAeCn+0RLnC/n5IVRva9btyVpIBFKT9cT5c+PgyXpkcAI/knMWxeH
cBxE81E2ZTJvG2nKzzQUnDjMLV8QDwjgIdjYbHi+EaxUfaVWBljca4xcC4MinZm8x2RKbpwdL6zY
JhtiWALochF2n2zlvCSjVmql5I2ruHi04rp5q0Tl7a8/nUsPZ6E1EdrGoGZMv59O8MN1bdYlEOhG
ma+TIlGhXZj5xsr8dEUVJ7/DRQF+PDVG7eP1S1+6QUqzS0oJcxl7oPeXTgtNkAAGfnpOTbXBmBqv
Iszwh+tX4ahwYcpcfFsOGyxUbMaprqSXUGy9Bgv5qJMotqmrKnMe1Dwa267CMwm0SzM2ShngyVRf
1aHSmtoPUzGJA2E78WM32Y23n1KT9E5dyWItiszY5ZY3bUUQ5NsmtcRhrEciJU1lv3TKzAkVLJvi
h1Zr/dc019pP+ly5LxFACvG9zDGsESgUZfDsM7f+ojlB861MpR/jdhnLr0Q2i8eMqRgZNdMNeMjC
bss7O4kxnpA42/kr3xkdjfip1HiedZjLUVJrz1PUk1WI9Q4Ce0suUxhkpfHSusX41ndoQMN+No0j
Mb+VDcE8KuGS+Jm3pV+ZjWEbmfO9pOuwQXaef8ur0vuY5V3k7MUQVS8zivBntzOyp6az7COVt+TF
xUCxq80GQyzdG/d7nVVasiI5MnrJU3IGXSfQHuxJugenVgsczYuiPa40fWVgqxy3OGBEH9ZTZ8mX
wCzBDQeJpb+4RLR+LbIUMAEljrZdcyJPUuqedl692p1Zek+FMrx8184UNbYmt7axUks9yTjSxVqf
aj0LQepo9bcyDqppVSdZAfcNMYFJnzYBfFsZQfvak0S39aus/T00wIynfporOAai/pD2ev5WV6yt
K5mWSP18TzRoDZxxsDejJSbndfDjWq3smJzojcXmRL3WrtB+VNk81G+aNUdlmOF5rlaFHSBc4GmW
/aboAdNvcsw8PyYDvMBqrBNisQPlWyGAhYGX2ZvylZJgqx56GyjKPScoV/8VEDclBJY3jeuFkT8G
bnYwK+LxBNtk4y/t0y1h+BAJQldd9BBYHnOUumqRK6RyX5VDbOw6j6gBrMXNzxqeyrfAjvzXxtGI
rCYGL3lJncrAvtH4+WYu/NpZNZ4fk+YzBNOR7ifANSN2tSI0W9wmoaay4aiRFzxwVDcnhxEvfBVW
mcgf6tYYopCsMnko8AOkod3rzbe67aMklGZfP4luTvVQq/L+K7MLonfD0rojTOv2G6rH+qOYdDdf
mWnvbqYgBvFXDWjDQz6cedxMmbKeSls6X+ZO+QXJj32ekAowpVNoEtl1SIIo+WXHhESuMPnDoZEJ
UQ9vuNHlq6il9aqb+Rw/dOaQ76ckyh/LSos/ybYz2lAqx61WY+k29Soh8OvNG4bmrm6D8tUZ1k3e
5V+F35V7+ohFvjMR/GlrK+iSr4QcmGt7iqOPwWB6x8TUMTrkkbCPcyOMu6aOc7WLSPbYAhms92XX
2z+Iakq7Z+wOGSzOKBmt1QTn8aEVRfdB00HHhFy4/laponHZ02rmH0svK2ptYv5SdlNC67DK1rFt
Jrshmp2PVlT728Jlv98Ry4SxlzWMs3lDhMhk9SucqTWUclFg7LObjS+MZlsA9nr0F0WaAWY81M2m
WMsyj7+kQ/tJyrpbiKRGtUmCYRSco0pwDVH3yffTboOsOgrbibPNQLRVONZdsS1IVH1BGEaXzajM
VdPN6iimKVoFOvHiQe/eAVvJNv5YG9AnBCy2qA+yn4mTDpsK6kq9HWy9e0OSjzekIeFubUrDWIhf
6oA9Gw9e3ogtBhJ9v8AbMvIcvDGkxtBB/XEaB4LuXCwLVuql+6pOcMaObgS0ZhR8QQodEZkgVaAf
anvgXzOJYCUCA8DRXvZLo2UyXGVvlD+6x0UdRJqgHpCxIoePSQbJFCtzZIQubL1+X8/KblZq6Pzn
ObXmKbQ9gp3Xuo98BjR18ZwUE9pFv+TQFPY95UO2624NtcpGmW8xt4LqE7l212Hw+JL0bUn5pK/E
XkxZgMdjdq1f2Vh16apz9OCXkerdPX5t8x4TLpzagqJzqFca55/C6uLvbJr1Byse+31ZVQZbGodZ
L5kGl6x5g6o3O/aRh2T6ZfToyDo9OIkoDo6BN6AHz4h6Hvn400SlDLpi3lV3aZPrjVg3ppZGa9Nx
RrlqOX0iHkzi+RcJJVWwEmZn32tpXsg/XtH67RpjHSVJ0WLfeWa0V8NOijx2V8RW9a+VlwQ20CBs
Nh+yDCTVzzbqVPAQpO3ohc04lSRiW3EzrqiW5f1dkSv+/QpRKOsKq4AKpaESd1UZROLsc46BydZ2
NNt7HYe0TkMPbnnNsAIceoB64RVbipv9sAlyffqTt56BXh3tnoH6zfDKA/9R4yIoJ5RkNyd5qYWz
G7m/KnJ4XzHhpB0bQE3LQ8Mv3K9RlchmS6ZMRCaHCpwB4yhO5F2jN1r9GPBBxXDTIvmpkb5ZHRMq
SWpTuaUcdprtFPXB1Ye2+JiaIsOjwCpyjJqywtZDd5hxqBN69xiUBNysh8HNBaLvseSTsKY2WJOi
WwS8JQxC63iaMjO0xSJOGiL6r+BUKM2GU+O0zg7N5tSv3Wo0KxkC1PLk1sSbEd+LyU8+x3DDKH7M
2R8ZQwIO87Spf2I3VT/dZqz7gz8SNBgqU/r6NtKWPUWEDo7Tc0cQ310RtVT7WgsF/GqO576/7zTD
HVlulC9Do/M80lpzB43cUDfj78Fz5Xcn0cV2tNCoHtMoNcRdyYMyDoNTN93RqMb5dQTjoqjzuSpa
uUajfwsmzao+pKYMDI40nBh2Gnp7tZriJC43Ru8HvythF7+LBEJuqItxYO6yfKsNDWdkL68F7uhv
sffk8L4gV3+ZXUcj/oPN3g+MbmR7l8ooCLOhUKCHelqNW4wiwcqe6yYPVRk3KFEGx3vRygkhJTE2
Tkhv33c5cPkkTFqzQb09GDQr3dBoitN1KiyTDMoi+ZNobX6HukT7fxydx3LjuBaGn4hVzGFLUsmW
09jt0BtWBzcJggEkGPH099PdTE3NTI8tiQLO+eN3ayLopADiZEhnfJn/ujGI24O3CMCPpdfeI7He
AChTvaKwpHK8dFIN1fwzsBv+Ozmp+J/wu+oONmQ13APMaxmS3xojy1zJv8mgOU8jp2sQRGpBottU
h+3x9qXsD0lSD0+Sr839nhQ0M5VuPYJmTUl3He25O1GY6v2x9WYfgn0EMnDLW8VC6Fv1dxmK/kdk
rKnN5KrdJrVUPw+Zj9uhz4fIcEaNfmH+dpGWzF1D6X5gohbnOCodEKdO+unSLEuZV3bRPhBaYt6W
PnEeXFEpBvwtoGXHCtbFyangcYeDQXetCIDrsLOgheqe+HHLxVv9/iRr11L0EM9ywgndcSETpj7e
zV4z/4BYKV7GaXJf0X8t74T2kOgGR3BpLWvn3NAGF3GoKPSSNrrrg1irpv1u3aikhNuRhcyabmr+
60NlXVfGkJ8Ar8mYCU4fdFZYL+RlHduaViGg9uNt2f3itEcNQI7Nj25p2BDn0r4fqRq8qpjoIrpn
ReUfl0QxRNjeuCdpR20QesHKKp3zPHTrVQx1rHLgm2LO/KbGrFo0PQi9kPOeGhDnCSyxZdLcqJAM
iBQeu53RcRDBwfWm7VGWSfM010NyTx9R+9kVwrPyqWktNLsdOrnMdcv5qSumIk511zE+FFO8ntE7
he8hf+KxGRPiBaLOWs8YtfBthvMW/R6Jq70LiGM+NOSiXFab+MIsDo26C3RhnqomIXqm5C47J+LW
aTZEU3joF6I5Uy+umO7KoaOcoVaePLo8Fzb9VoP11Opqf56d3VDfEizdCwh/+1otC5dsuLGD7/tk
080TWIXJPeHsH4G2qiffpWx0JjpfZUYH6zGubXkhn6u/kwCT5REmniTD2iWUHbnNsGSUyYdd7gAq
Pmi0Vg+xtSQ/ZGnEnJET6Z8nsmoZliNXPalFucCd8eC9BOhmuIg7ov4Jdll/M/E7hoV35A29sYup
GrryeQnoAKOCwLYQek+NuenmQ+uhDgtDPwaeY1pnjKTtFn6rAYqeNp7uvgj9q6hcgI8gqrju7Gi+
+sk6vHMkJSRZTgOLRpgos5wJZa9PZSftj9UhXvrMjzNkxLoWjU9qlV2KbHs/0ECwHYK4cX8FFrLx
tNd48oOkUTfksxmf4Bz9iQ7tvr9I+DM341ytiCyQ2HVru9HjceUArTKMIgRsUiLePNUdFHiqx9m7
9uuShCQHK/9RBbG8Z/1jMMHSJ6/LLEIyFgvdXi1rRXeybGb8Gp3ZZ8GVW5xr1DSXZI/7a5U4zfMo
YgK7BUvTDvRWbVteeZhuUrYPOaXjUNfA2oPkAHTXrk+NaevnWNQB4T7e9rdWPF5Ed47DlYVX3Aez
FZU0MfT0oqiYkS+13ICjNyq9qj0URDe6ubgFxAar6w+8zyh8MtHaWAkax1Ak15IQ+T5o6Z07Crgf
IjFEz6JPxC9fKudnE9xqyYysvAMh4iDgW1A89Su5vCM5P+dgqeGfyokD6zDv2n6qgtXrUyYiVldM
FHjrYSVIYSamb3qplLSvW7NsFKFZKvhPY9w5mdAuHttmskxKMk3HnCnm+u/S29ZhGjXh0Q67R2Xq
/Wsiqv5SbfBO4y3U96Eo9/BbUy/9PtsbHWzEd9pMUvTrva0ksHxLRoQvd9Hhu1fvgvdTCfHMhNb9
7eky/PIHr3oQhTX/RHjAdFH4SXHHN2CR6cYJ3ANp1eVX7Qz4v+ZuLZH+7cGta8PXr8VcLoead+Vt
72veoKC1qjFtjcL6V49FcJn2wH0PhBafUVtHZQrqIEYGM+2Z2/tur8dgbvu7TTvmiu1Lfmu0MkPm
rGXZpkkXsxYNlsXDtPOoXkmkm57Qpa+XqXCsJ7zS7OfEmZr6YJQo+3QnjHS/DLNwywMaybW9Zw1u
lnyqdBjnOFs993VrUQXcu02086z5kIcWEPWlmFQXntZwcn87xGbUT5HfLeWpajmkUoONIrxs9NMl
+RJZovu3j7hQSG0PBUNOt/RdbloTNAfp8tLv1sa2XBrjmm79P6lFougUL7+6aKQ8DPY8trO5GWyV
O3a7/2q6cElyy5dcl7a2emr5Bn9GNMVAovOmqxx1IBuu/hicDZmgN5b1dJraUaKLb7UnMwjp7Tvw
Fts6L1XTvQ8cv33uL9t+dSZLmXzRvr3lK2LvJdeYUPqjsEzcHKvNOHG+oZPtjlONYuIQjqR936AK
2R9Ep1r3UNGo5Odux8j7SMmNeomN15LICgBt57MmwPRe4rnZ7p1C+96JcRrncoMqfsqR8W9XNMHO
pz17im6Qbbaz3g+XiNdpIjdj4KgfyHTlcPBgetpD2M5rc8Dk3n/QYlOKF0xDOsjmpLTBBbxt1HeQ
rEV5JH1g687rYsdAB2ThbGlFpFmRRbG1uqdCRgyISuj9O2lJsngu/NF+n2bh5a4gMsRHsPe52MYk
sDxi26DiTC3PtT+TUj1MxIUdWWF7PwXGi+J7frfZyeRs04recX+BLbiKbDo/YcU9uD35BhyzYrbO
q+tsIZOp3vVFqyUYPujiiwc/lUMk4tMe0bn6TCaC7R4JN/D39wUUEK/BhCrmQWBPqO/JycPLXgaO
bDMe/Ng62jiG/waAU9GpQvJHayCRXe2D7K2exwaKwZC97ak6V0k8/FyJfWMXaeaBw1XOfXRp6i3Y
Ds0QM8cG9kZfgdmBYjISm1uP/uWJagjJeK0zlLa3wsnQFvFDtY0sEMT9yvDYVgzSJ7MTFZeWoxzv
A2csmofV9qZvf97ZPx3DYpH2pORGmY3lx867Pk6GO7JKIzSZ49Rs9y2al+EPi0Ghzl237f51iopx
zaraF6gOisIkz01k168g6ao7aFcTHISaqC4PofCY2fq5WrYjz6z3wyomL6D7tPE74Dvf1MfBl1Z5
WiEgFRNyLKrjTCQw4Ttz1MzHuq+43quk2rgYUDthUVJWTFQeA5BMqzXa9rNvvDn50Zp1ELd7d7NP
DN2d/2CqsdXHAjFBlPcLycEXj+IzyZ2++u4zAJdD6QAzQpn7szO67BdlNT2rW1vPOebFNocO/fqW
g0dhIwEFir6GQpTzdcdC3UNE7cwkALF7+EZlFURZSL1Y9aAkj/3BR7zZHapwIWNjCCIqLp3ZdCIb
u96058mz9p/+TBDrD0j7MjqGg6vk2ULxO9zzNPhNlqwKG2aw2YpGVq8iWo1DyO0OOPEg1BPkrMUL
HVotXcPEki33uol1c/T7VS6PQVu64WkIBWXAYkNHmc6aBovMTYouJMas27nQR9k4J82d6R+Lrlm9
A79eLFPSoeIbZCJ1k1Yx3HBar0QDHSSx3MuPENnXi3CosT1ZXDKflJea4RGCeLb/8WGMQbYL2vou
yzbX4QWrqj8f9iDeRB6NZuLrqRrW6bhwkayZ2iGQktTjRd+DOYxlNsC8cJERD00jaFBPJm9to+cT
RJ3tHGuLQZxZ0ukIMAoskKqk5Hw5CLuKklPCsorQvStm5gOHiRKpQOXh49vqXebWKociG6jJ3F6G
tuiK1LUamwYQnIb2oXGjFkGisAv7tyWLfuZRrPd2/lE29JSdmgHTzz3JkEOygkIFjvlVEjFEkIq/
NHK7I/wZX52ze/GnpLzUTZWoLe+TPpHwM4Rd5sVsPnsb9RGWOttR4STZ6E3dmi0NuqzDKnwCWo3a
tvLkJSIe3jZOFnMekL2yr7P3yAugAz1oAVeyOotAtHThVitkUcGYacdj4DG8z0X/wnOh1kPtFm35
NM5g8tFlaa2yGzJN9R2zgbFiwqaRLuAtDu2MbOC+DbOCYQDEYY7iVmTcwJGVLcZXv1QCF56RJV/0
qQ+62WVhHRHM3tulDybe0mtVKcDdlMJf1zk4PXvgue+xiaf2Pm/L2Qum8r6X4E1HbJUOAGs9ifge
/2Y3puGw7MUfm58JqFwlNaqJ1JrcRFspCx8N8ymJf1N59EBUqQVxu5ms4kGU6gAMXexftOa26iKd
hIlc1wX1K7AZGqIjrlth8bGaZTl39OGOh7p0t+kU9S5Mng5mCg54ims012Sil6yEwhR/65sMMrOX
VU+v4doFzsG3wGN/dL3lWLf+SQllI+sWs0xVNqsIM9sZSqvNtDvU9qGU8eR9KelsRQ4rAtKkNp7h
vz4lzP3ZG1wWwIW65PlOBLPZ7tq10giqyQpmrd0GTbkvybUyn3rBksWtLIoX+IGxvLNBT999ObfH
wfhD+IR9gybzAs2RdbY7N2zJ9UVQ0KY8vKo+OYLA4Y+1mILxGTAh1A9ydsWGsM/rlgtaiv1W7+Wu
8b5QALh3/r99J5ErpxDLlojjAPp/zVULN8OXMnLJrd2MPkzONlSZy3vHy0iI0z8lc+1bf4qyWSJM
Woi6krt+E+10LYdh3u6rRu3RccXi/s/aHV52IztvDzPSWGBRcAPIN/Z6y7uEw2wnF0uO+H0BwWZJ
KF3Dg/QzoOfg29mtZbjziZTRh9Ie+uJoMxX+tCyB/kiuHiHaO0WBzTkmwk3dzaawkAWV6yIOYZMs
ZbYWhIx/jasqOD0jv5cvbUmofb6ZZSCKF80YN2Dnu6HFdWjr6Vs2PtFkZW1AAW0xBcN1lDaCEzFF
1Z9xV9BVk+LTOW1ik+IaL9hQrk7bLwoNcLXupyhW1aP06208URALWQECDF2A/UDFB5Ekajn6yi7D
Y0hmyQxDxzYPoSGdb3rjK32AkQm8o0dlyFM8u0jTt2WL5tOkkm78KuyktE5kwmublFTj/UZV5AmK
kMnEPNeyN8MXSqeY02m2vKL/scRi3fN6qAf7MZZki5yDjenlXhIHF1xXr0ymhwINyvTqmnJu3tCl
LhsCqNJ64plcnne3AbBnpG3aFxVXtczFqEI3HXtd9NlE3Fp9qP1NT8eB2t9vdWuC5sQjyagFR6N8
eclV0MYN4TRARvQm8OSliTTRfmkrNW05qavWdtAT8nsORL2JLBm82gBzGZ2gNSwXkVvIbFDjJIX2
7ogi36Nnd1dzkjnG9/9QNumwPZqFmgh0JYxLNtRXlWszOct510E/PqIKGosDjzkRA10zRNa9VYim
ud+oV19PruV3LY8wXEQ22osR+RKPW5eZ2g1EnFInXk6Htt7gWxq+F/cklLtE/Iytv1y7wTgdRfVB
U+TSmKo8oJIJWxBeQzpWVd0KFYjVnxEs1cRAHgZnqCWYXVRNOcbGrXyqY6/eDmVMsTgwQAuFMUV8
RPledf4vuuE1Qll7s8qD4uJ1KOFuV2zSFi/s95qsZUzNsdczrdRyHXKb8QvOeWFwPxTaVevPni7N
OtdNlKwHlAxEzrK/yZ3+hR66L3DDDjWXa3fvW0wwen7bK0mLrpjlrj1P6cCKFHpP5RA2K1yXTflh
Eq7PSKB/UK/CQ+xHbRNmMZbpLrPVmPj50O2R+CtMKZp/KG0d8XsPzY2C5APp7Bep+rGjljmcwDWR
kcnwYVSDvZ7IPkTk5KjeVZnqfXRs8YTg7QjDY+ShWNx+PfWxVQSUMJGtmLpzdI+Ccx9/A6TDoQdd
P8NJYf0tc7dtXX2JcMNRNKP6kPFedoG8oLu0AL75lUEqa119qqXykHhRScLmStgCZTki/CvBQ6oH
kLowyWLF9Yi6bG96ukKGCOrds6fkGLY6Unk5wOJebacGIppEOzfvCVhFf+lVN32i1Ur2L1KvSuew
sxKFD9gNQ3XybM0T3pPg/D5M/w/gjJAVgNbvHCZWnVJuH/unnd4soJnB3eeDAsyy7qRZ2+J148tj
TnoqI+uBncDfzkNn9uquEbYil418q2k/RA7VaFnXlV70xlDolLmI7NL66pFsJpmM+7B58hc0xud5
h1Kcs7WMaEMLIlFQaYbRzMSI3UKv/1HqsrW+3E3GH6y89RtDYfQ2bYpGCk3wIX0cIa4xYDMTiAd0
NNiFEy8uklNDWkvNVmxzZRH8vp9Z9eASLF/sD4M2Ycy0GXh/tinxJgrlqePKOpFABoQMH+5zC4/w
PTfewqq9BPVhCR1PpXOI2OOlXTh7v7jKSMqkZXSEPQbjEkdv8NruaNuzr8/LqPT6U1B7ifvDN22L
VY9L9x74cVNv3tDXxf3C5j09+NGwuWFKbJ0yf0j5WuKzrIZBHMOJy/LIeOu3/6xo3uMtBckNGgJT
O70GYCaCxfX3hvSIU2dM6scCZpK2BToBxmwit7g4UBca/oy13Vm55FgeHteuEX1aGCOaMxNTq3KC
7ReGGqb04UwvcL0eBwIKHmQQjuooSjQV6WL5YXc36j6YsjqksJKltfgYCjXk46aH5p9yB9ek7LHT
d13sS33tiaUsDhYQhvvEhWATAh31xV84U6gwKfa1PSJW4cHUBElG95a7FD+xXf83DFPZPWO8jvpj
1Ppe9Yq8Q6t8LSKOL+X1KjyxeUEST2zQ000PG+jLlCCtccaymx5YO5L64AaKWbJnwVpSBG8RAySq
K/BXudPvQs5yuNMEsOzIkDR1ObYVT8tBItuBBben6nUOatjdXe1bn92QVuIFNQqD7qQcEKNOAeVl
WJ367wZV05q1VWGey7YLp7z2y7Z6Dexh1Pkmhn0/rtAmv2sypgwfgbHdjEqcRqeeo7yvgSrXnixD
KgNTi5zLT092An269f+kRLcp3SyoxfruTmamVK3toifNEcwZ5DpEYYZh0/3AWTaTWDJsPeWGC8cX
FYI1hjqXkGwkwEr5n8iL+oeGopiXuR/sIz8UQwv3fKgzGwPpT4c6o1MJECjAxOL+HW3Bdo6FXv00
CAsiDfyYOEHm9bh4VVMbOTeKJv4lFIIxHlxFsQ8FF0zicMbJ9BjSDP8k90BT+6U4jlPJHPU49lb7
atrV+4nRJnxr+zVAy8oj0z30besNqTc3/pKP3g0w7ZZhfZndqZSnmDaFZ0rvWpzcnjWr1AmbssjW
3o6eLR/kjELIGHfF7NTA8M2066uWo/UZD2K8EDyx/EJOwqexg4t8BnXJ42IFPB12oJsu9XZuxlzZ
iLNOgQystzixY9DqfQ0/BrxJvzZL2cwMnVUdAsiUr6jd7Hts7DBHDTXY9kV03UDREQFe+qIQiD4W
cd1f3SlyUYd0UvxJCpvvUA3y8YkuqQSn9kvK5ZHiTEs6bQUrdbiu7RV43cobJ6HR0ixC/BEtDWQU
lM38PtFMpGFa+YGRWTeTD1H71FPmUbH1TEP+Fp1oYRveBDfnPw4t7322OE/SxR75967iagEYGvsb
dLrTFjctDt03bOeJvqvYuEwmQCcfyblzPkoiCHhfKjTfOS3w1p99F6A1dkhKaOobpppNL8kIV8fU
ka1T6P9X3r66wJCd9aACzwTn/f+NVfRjPnIxg+tOUxM/JpttZQm1sP/xKIpbds+EXn+chvah13Zz
YuAO/utRHHV3zFDBgP4+wfM7t2WdB7udHBypkifbFt72eAv8QS3gh0W+LYaTOXCd7lRbc/uylSh9
OLDcM+Ip/i/+1KLi4PRGUGKxEWgeunVDXObZKt1DyaNhOBDgmpptv3RuVT0JinN1Ng6zvDYE6w95
oKv+tC/BckoMkpTSBMWzivS+nZ1BjicRsY5m06jQ7vCrd1ks/fGF7IHlz+Ql+rcT7DrMK2DV6QHu
PiRNawGXBZDRYfKyFLzDh2EXxbtrQn5ju16al313mKw5pMC3q2m9JsG8ghYkVvCrAwa8tpGevxq3
T+527LPgdkqXTRruXc+KEfvPjIPNd+EROZCGdVCcwR22JTVVY0HiarX/JPchiS5tl/R31JF5P2u/
139QvBiw6+HWvSQpPiypAlsUG64ddQK9TGyrzIfp89NGONV/xoz2jzWgTRuZ3VwYmOiauBx2yW7L
oABAw9018u5kvS1Pwx6UP2flxRfkO5t9tlDX2cdgtKGhUNRMLtNGK/QZKb2ugUtRyXtYZ57GpGi/
odvr4w7rUqLa8mlcE6qLjlHneYat2b2tbeNknWcj2v+mre/tLFTbhJJelzB2gZ3JqJ6sXABh96mS
av/qw9m53xabbrFhDRzIEn0XmRh+TupiyKtyk29NZ6hkY+/k5fibT0tMwD9i7hvUzzJG85n2LOkz
f9XFr3Ht3dfYKQfauyMCptMe8BzGdZGQGE4VFdcqNiWDfTSrc0FX98tuxhHOc5u/XewewdGK/rlk
iVf5Cu7+uO5F8dntyjs0MJ2fY+AX/+khhK4jPvV+VX54HfaOt3vXMvpYKd7cs1HWfyw8VRNqOSNx
b2uuhxtPdfNnenXGh7He8ZfhOyZhESnUCjVnWSEiszF09W9XhCzazHtuSmw77IxUdvKn44hnOorG
75WmzTnbTFteBO/nV8fArHN0sbE8Ga6aEu1O7zyWMNwh4GhVfSw08tI5Rw81twEKi2sT9Ot/JlTm
P4xf0pzIX5c/1rAJHmlFcj8Se9Ht3U4/ydHfI3rYum1yTrVGZsOc78zPO884LEayu/jpQ/p+ssqp
eppga0j9rC2bgQwB+L77aCw5mGN6vsgegmcuIVQflmQwb2O7jVe7mPocCYP9K6mwDJc+gXNuCme3
cI8B6vsp3asdmrBZLnBuOhxPi923p3lh4hi7cP29jDoWl95Hh3KKaDcisF0JYoB4TqaQ7LzJq45W
WJkgj0tGyyPZ/2Qs6Uh0v+0mrFS2dFb8NqCIcu8s+Jfw4K2tXx33sA15moQdQmQ740c3iqTMOaN6
6wzEN7enuNexlWmBBuiu7HGSNIBJmNTPcpldO6XWfMQfr9bgR4G154FvKRoQl14gkVZgY7/noize
Nyxzr+GEViTd51LHVz6o7VppnUBd6ule2y5N4eEwJlEWbTQpZQk3izg6zez+qHq/uXNr4yGWWhfC
NuhCZE6rfHeqcmR7DZgpgH90QMAy7weriHHszC2Y5UmWexQ+9g2mz7/RImzxo585vZ7E2oYNFXx9
w1NkcfFEpXbvk4lTnZRx0GIKZ/zZ3Fc0/FIKVryyJ5aHhYKaPYWFhgObI6hGofz+jLvcPg0Kybfx
Id+p070x7n1HLpMMwcsaPovM1c54t+4j+GJRaolWANSC9XicuCKTpA+A/R0DYZk4d/4eExiTqPlA
JoXKIJLDIwMSmqyad+E1rhbudVsHJBhsJaiqdLLNjdejQoX3UQNlPpI5GNCEhtqAmvHmiEucc2Lv
v9ZJOXdt0rh/5dg6p6Zzys+YrIDzvGpi3Ljc4NsCSV+pE5mKxjDL9XjESusnTznBrOtkijMS6uFk
sKSk8MLNf3pK1H9jom/vthVu364VzA3Uzi7AVuOtflXDWu9408Z5/uFuHlpcV0xYkUI30mdL1mPK
gzseWKZNHsN28QPr6sO3quTJhcDkC1ES8kfkduTluqd2IneAC9N1b/tvb4euDoD7UhfjPwlmaq7z
nggAsoM1xXArgPAiSZWgv8m8WfDN7wuUx5tjNpRgth29aBXVj1SWgemhnhpysdvqV1J23cs+8jA0
jd//7VgJUc9wU9+Nk4AQWzQypk2a9r1niP0drZ15amtkwmQPDr+K2N7TtiiIoaGKb6ozO9mGX/Rh
wrdY2/TPdlVfAC6Y5pl6yejkohXJqqklEcT38EMhEN7k/ShK+8To9IdUM1CzwY2/VhPbn76xwpeG
mbjP0Ci6jAr9/q8xvnNEjM2tcZNHRymsSnKoJoR1LpPNQzPaNaXUTfg2cSAdQWzMccPlfiQB/S/W
QXGxC3+10pE6M+De0o/ultiaL87mzSUclQ7Ooh/myzbvLRCLackfdc2pHLEcHoU9Fl8TPRN75tjz
8GskbGzMlOP55Bw13pfpKUGtaoGt5Jb9RZ+63eI+SJz9XzisEoTfb7+2IAr/TG1dPzlA4mlbVvOD
0yM2DZyq/Cx9RDNRgCCNs68gR66vLn2yxKmNGgeTgze+szmzNpAecula4Kmzi8nl38Dnwylo1qwf
Iv2w1dI5NGMUkYuGi3NrI+uP2cLqOMEafpTc1aekjuZfzjR5D3zDirPcwSRKMcyHwTf21SmMjbGx
Xr4LrdSbCbwJ6+no5assPsq49V5jiOLPtfY+bA0NHWDr/ELGZv3mGxmT9g5H/8CVL89KbdLNFi5a
JsNWu4hxk/DTjaMdIq1KKPys5u2LbL7bJAFAci5l6L959WxrTkE+z+OUDEm+9fudqi3BzEFaLNO5
e8Zp2L5FcaGPIZjoUYFcvFh9OWdo75yz021JdBqWqc5D3bsNlHRZNLdV25SniK4B7751Fh8gdNXX
FSLmpLu1LtJ2HuNskGr+v/x3GCihbvwxmwsCtpKx0GeBpvfU+hqlFaPmaaRW8efu0CDf4p/4D0I/
eFVbEyAetxz+rYUJZA0/rUWjR1ITibYyStQrZOZqQ7mWlAD5BvK/MuGpCKo/KFDj4TBaZn2fe7d6
BmlEiAsuOvNfd9qk2lTqRUfRdIfcoPuPcBf8izuCgTxcuvCDQNbq3zpNJjpYwrmRfkYyYxMY2v8j
38B6CEa2OKJhIuRrZDLuzDNF8TeyulogkLwd+cT8Nn+GInHeiaUID36B1r8pvF6mkSm4SIqpHB/n
3hle0YXpf6RMCLDwmrDRsI7Hj71oi+s2BO6P1XVnARbfQ3SUVOqWvTsAvgT7mag0k9+u7seyLP+Y
kJwAWe3j004q0hnI2c60h9UUQZyz5FCQNgN2t4I5SE+6Ifd2UGWxJaO3YVvak2BEfsbrGSNI8LeQ
udVFyieAM09ClDGdLOA2ig2o7O7mCaNBOlMK9WjX43rwq+R3DHUIgwYNDNXXjGcLXcGTDmils+Wy
ytRt/Ftsjm8+kh1NlOQPYioqm3NCEBuzZ7P83cMySWfk0oNtjyioAvFq1YW6Osm2P4GK6cxv2/fS
deJ7uuqb41JviOMAABSO3IdeAfvU+0qIWqHGh0Ga6p6gbuqKuyhEQQG9wWOySZYm075wQVRP/S13
tYHHu7ZC2AfVuSU30IDcLQrX/gkZ7Pa4Ft78w4Bi3TkKs4AvWj09wWaLIKf2AVVWWPkA6tILDzeU
SpLOWk/PNX83pXrgbdqUNb4ZQNxrxNn+YrZlf1ytKDyushov2njO24aiF74hXu7twV2eSq8MvjQp
1YA5TVgA9w3VDzkCtxsi5Fyeo7CmnpohplbhcKkidKIjl91LNEpzdFm43KxBC/zh4B6A/+sCNMJj
tC0KjKf2P6rVtfMFDyPr6R7Jc1xvf9iVXkxcDpk3yeu+IbSZ4fxSdIPm2mJ7eUgQ03A1tFYWta5z
9gi+nbOy8bI2XDdam4PhHBfldheDCaF7G5z/0NzcSafW1y4UUx7PozpZzjo+CJbbbOE2SN3R/rb9
qWIk41Qy6zTcabaci2/PcxYyxT5MfflEzNaUdXH34A3zW0GK3X0gx+TBWqMwJ9tuvLSUp2dGUg/R
AyDe7WtgMwwiR7D4Uwc1ePLUDe18LWJLHydrqzJBpfOBBmmSDScbwerUvgxetOVwYx84Kl857DQq
PZ5gAt3Gl9GtRLrM8XyOZzu/BU66EWebwx70P47OY0luJAmiXwQz6ASuBZTWXS15gZHdZEJrkcDX
z6s57GXXZpbsrsrMcH/u4RXuY2nElv0i3yW3A8DuyPKm2fuULFAHtElfJNG9u+AA2fA45zgr/eaO
DEmtljnFoWxddVZZ/6XSktsvNoLU7+3QIM69t0UtAhOUdQZe6dxVQ3Medp3OyowBv+CnptxgbUtx
AjCnV4enH10cOU+xbvBPGlgFC7f1/EV3+jKwNGleplb7ZxieJLwCTKqSTl+3eV3t+cKok6dhH2Rd
Za9zWX/pM05f3fJBkGPDGVB7L5pZqc9upKBPHyhAZk1UEjgqhunNIkhlMbTBM6VhpdUPNxOB+1Rr
grIYvlVl2aEYDf3gWckLj07oXhQE8ADJ8OVAWebOsqfG4SLwkE+EucaQ/P+8VWZa7lIUd0Jl1Ssx
53xtMTqCaLQ7Y3A+O8o4EY2zk5pr+fwmF/eRJc34A8WobeF3Of4i112BZ0YrVzPtlV7o9a0lXRFG
VmQdlE5rOfmy4Rot01dDi1BD6YCDKqV8Pv113IUwfMQybA4FhmmGdt3z/03F8oa99C3KdrhJRNEg
drthjcdJaKKVn4Mbvxq10b4g7hCjsyqNAcDOZb710qz4VxTJteBvCR1ns8MkGaMde9qdN1azagjG
hRjGVeoO+UvNzb+JkmVeT7qgUscBG9knyk/DAVl3lczM5O6UAhgB4Z+GOBKBy0/wPZZ2vh6e/CBn
ye8i1qB04jEkBkcNAXGVozUSB1qeZr9o/d9dPahd2ojynMbYHQR+LEiRxH+d7Owfel6xs2z+WjhP
0dW1iuLWWDrODuVc05GJSt/pJMg2dpn8Aok3zrABN8uanHWZOy4tt1jYBTpYUDCFHsmFQDRkcOKh
0zZ5/BzSH1TjsxyK7XOfmF7IOlwbC2dVLJ+O8fjSjvYQ0v/z02nOic7bX+ao3+Ip51/JRX6lGu97
yOxz2ZbGLu+NGAJ9WNaONvwjO+mjS4jpxl5qfkIGabDBaartODT5JmJa2RRz/4t6GhKkS0EmhBBE
tNTRSzmTeUzacf72SzJImvhjTw6vUscyOVlUbr54Lf+Q1HHK0bWdsLcngCaczIBOjvbcpYhFPKwR
9+hUXhuR/ntojNMYi0tleMtxYT3phnu4I6zlSH6LJL7qEa8VZeWtdmCFs8xw1yLvO4V84nMuWMUv
zQN61bPn762fRqS9+E5ATKBTIYJyNePL1rDiGq8toCoSCojsczUEWJmfrennASV8v6C0/rFx9DVJ
JSufHafdgZxYgdKUvjetvNtZWsxkZLGgG2Kz3uVJvC+sJOdsi7BFwX6Desg/uTONdWsq0Cjcc2fb
SUfsIfnYHtpZ7Y0+jjiENIpWDXYiB620zr3PCxloswyAGp0DDIwZws0k67HOX7VCXekHiYMqLvLQ
K1kTzb6E/mtwbZzsob67Ks9+4IhOSVKZG5joi9vYEEzUqm4li0dW7jieHANQKnGrBGOVZEBsjlqg
uW78aE2WMBT6g7fcH4omfmEGv1umW29Zb2Wtclrbww7OBUewKr4LT/YvFnjmK6BTd0Tsus6AX4QS
GN011+n3oFD82OeR22oqalIQUR52TpqtqYGOA/aF5A9ZGx+qBMz04EvaVcL/2w+KndgkEaBWn1N2
A1ybrbz8mUCcTTuVhLJmmwl7lHvReu6+c0z5hnpgfpiWEns70sRLQVP90fPHPiwIcm5GzxpXY5b9
U/5ymkorXTtW222XjhKKamrYh+tZZbpP/YXCXvpl6WAhaeCYLfaJmoY9CoJ7c6oI6r2rMA4bRHXr
GeZNEN8wzj9ic/kA0OD10fBJ0iot2zjuFF+jTBEXG9IPq0r22rJ4xxS8+bMVXovugQGULtquna0f
Xr1T0JTpqewYPJsx2Rk1iHnRFDHPRDhRYMpDFMtvO8vXjDrDSZPJP8bflNpSMlJFn/vHRGtySvwh
3tMgai2xBcz7mwP5FVmr33mrognqC2ht7o6/jAZ52SjmehPlEE+reRnLbTfqd1efKc0ZABssKPEg
rTiWTDZZnL1adQcOcqKefOFCszXqu4lzvx2nsVqlnZViavAXG23qJFrW6ZzGwqqo8qnJjrI8ZMUf
A/C9Mq5x1H4YeTMTUGm69WKXUxE0Kj3P+dRlIGapeaj1+RXu6F0vDGdjDM20nuoiBallNKGvS6z9
dmw6/GaWMrlIA2ENHhEUFdNBOj15HoOcGraZPMaZ1cD+MCU1pkN+pvDvFZs16fUhld9m87Ozkh+q
Dcy1jX3RrAmA68Qf/G+2of/U07ggp00HzhsO3Zr1W0Yev+IHfFWdy4AjOIbQcfDepZmc0ayf7KCb
I+KyTkm4JOefCTCUeBYUFHp7IkHC51yqvxN2/KUfxYLOY9Rh0fivdubeS1+/s0DuPe0dbS2Ljoyt
ObwTwtRWwGgbEhGIXdFQrESSfXh5od+dzP3Eua+CmNwIzjJcdzFgkNDNmSMbuL/qIXqxBNgmUb1o
xX/8cBmEHwDVg4Djh+HDefWG+BKDa6mGl2z270kLjCIAbMMpR3OpWg+lYeYhJXTrwhsPSNxQD950
76pMzsrpr40Z7RTywip6OiHZtJhML/HMrLEkUMbmcRHme1x033rPYCqj8mcqYvdIWGU+luJ/Qrnv
VqjaDedFX23qRPtLKwd6lj2curkZbhN8Dh+PLFunpMseClaC9+zUH5E4i0NkNQ4OnvE0QfSR2ZYe
FF0z/lE25BGRqePfMtPRfzFP9y07Uvi79t9lLk/8eVh3YGr+mrYQ0uLpM4ebGh9L6hhhTeHQumBs
4YxOgWtABHn+mPFOtdGnETc/hqhJVUYsQ+Vnp8iwZ2eXHa1+FB2Wyr+W7fiL1GQVyLSt97jFZjhO
nvneIpcRUZDtaZH+FfDmEkHrBmoYzIDrUwtqy75KNgmuTACSFYqiS6KWL6UV361S8VZyRsLUzYvR
NC/E1k5e470ZVp4HjmH3KweskK93rwVxlkw0pPesgysxIju+LMNqtmFNcDn6LIgQJU6FU4vXikl2
TTAXDlezyl3mRwQPelfBM3Vp4BP95NszNF3QJxwueez1IDZ9t5tkpK1sGqhulaOaazlUy0ZINw1s
n4Ucnj0uJPWnOXAKML4UVw6xCmAnQp3e2xjaBy7TYV+B2/2w4bTdDdKdmT9yts4SOPobF9HB00jW
6FZZbdg1e6Ltq9iCyb1TSoWQiEl80nqyiykA62FQ6aclK4DlobtKG2rUnoS+SW0j4lAtjZWT2F1Q
GPpPb0X9rtQy/2sq8uscN+077Qkm3drelfcJEwsXYByOCqNfo5wTgwTh1x8VHCw396s1NglhN3sk
mp260Ce9eYbTzENNFt/MnnI1l4S8SiH7PXHieg9HJ9aIT+yErKCebDO/FZ0rd2bpzAzMiXcxNCCy
GBRkrTzRBxDNj6hB6OpozluRXBugLhorbGNQowzG3nPOTlG8yNmZKCYXJz/ROBQjFOMnZrdqrKRk
rIzZ+NZ2p7qSy4bb4c0Y9HORM3bFSbUx+SCuwU+TUE/G+S33NB4GrLQ4uhFGmDambFwxpj+mqnhx
O/3/GxoLDBaLHhKbPG80fsedxjKYtHxQyecxeSgI6ZRME88lsrnWdBJTbB64wm/ZwH7MbkTS92Ip
dq63gK+nUpFDL1P5G2mperWeKJ7PWt+VOaXy5DZavuekcg9loaIAIKwKlRi9sJV5sseyNY6LT4Zp
GqOYwdOfQmXzuKzsjGte+NVWJ0B4bHA0PsFG/mUpwgnoALEXwYVoWqMBXg5UAobDcR53f9Q0m3cW
VRorYdq0Smfmbexm6jbKZi3E8gZGYBxJyj31+Mn8wnTBp42WdhezVGFn5b13Lz39pRRW8teVnrnJ
S9sIjGHkxymcaJ/O6UenactbYeOvWvb8YEhZwEoqGobiNG1WCxIhhne9FyOZ77lQZwzsv5GWXpgZ
GXHogAhcftWhLmh8WCyzuNmj2fM/xL8hm5ojCaVog3szbbGThutigxxFz14HSpcueuQBmkzGELBS
oVuLSrA5LU5kmNEgwoMzEqtZ499mmGP/kHZNbULrl1vbm5xzzsfy4avnJoDeuvlO9cvXhxtNp91q
dLU2iIfJDLs5re/FDPxGptTjIBYG/PtiraIiuSfusJ8Bl86OxqUOocXGL9Z3cgy1f726eBnwvVd+
sths1a6+wbpnBOKE0GlvXUWcaVu9HR/xYPNuzXSmdA2TM4GSDs3K1i6aaNtbwq+/NYnt0YjAk76s
1kY8pARanPGYGwNcXb2sO6kz5DaEBZEGg94wP3HE/LXOGsX9pA090WRUzckZUcxIUNDl4F6dolm+
IEeuxJHIp1CAypumsAPjOVXIuaS6p6u1+6BPU1CqmFaKQqog6fsEyIZqPztqCVYyxIdjQ+xxZczq
T1rHGWIQF7NNP0kHdjOLNw1fcZtmphXEHtUd1sjbdzZvAN7+nqB9+VUJbeTbXYtvmfnODjF5ugsz
vyeCnahxt1U179A5qedLM4mzY1cXjj+E184RQV4Me93iCZWmGvFaFimtxnL8cKqZ8TUzPzuU9SDX
m3w9V8+YwJCfnCiiWNH+kwhbrACRLb4aCaeiERf23aYd422YjOZs0Y65rnJvq1qeI8qP3ihd+sMW
5fdZdmd/7v9WCeoYfUgYOsnwEdUkViWzwVejPytc3OVztLLH1IsmLHvM4GKOs838VOEa5uS19RT2
n1RVQO3SxmvRUD0Z34eRV4oYmBUEkNpmLrySfcPRV4JceDdbq9iqySwu44RyEJPMPbhtz0CG7rZx
B7e6ti5WqNPDaPjedAZC//B6905YZZ8a2U2P04dha2vq5Rx8QthT355Pi5n+c1qY21mHhqUdZFmZ
MY4TjQm0mJTlza9iPjRZczKhjHZLxBVBtn+AUiOWFPB3IEU0OY8pieJgWPjTdUvHpriMVVpW/Tc2
q36b6vWyN+gVvpeMXnj982+NkOSlcXt1aGiJPAot/qKGYqYeAFMZrGGikjH9cgYdiUIYL/xzaehT
1vtmzwQOmrh+IXhIGdU02LfS8pB0IC0J8f9NivKW1e3VaXgG8xRmfRP6cXSyct+g9mHQ5G/4Q3eT
ZoIOH3LNG9see7AuuWztwfS3bOXqbnDkwyYfk7QITYRoPZgWsdwStuo8mNraPeU0RWA/k6J5apJs
640j48thzMqfyJLy6nned8Omw3U80tEBAFCdjDk/z3YhUFba6kQo//f4zBsBq74R+3SpI3EilnjW
XNE60WMcZTIxjvbejeaehp8c+SF+kxKtrYzKIaSCqFr3wOkrA68kwB586ZvyGHdVFVZmxP6q6Sz4
Q6/GhI7zePbfdN59gTtPDy95MhIs19zLll7QNmrcXeLyhRp5RBLm0PSwGIuLS8CO4ndd/NAyOLwQ
McjOJFspt4uVTXpW0gXIbJeflVnbX5o9EfLi1VCfCzPOqNkS8Sez3bKRLDHdlv3T/VWqBh11Xf+N
ydBaMy+wsgLCISilmJm6Gk+cO/qxaSSYNUX6JWu/BJUaIXyRtUqirgyiOBr2ud/Mm0p21l4TOf8d
KenNvMR+0FVWdYmiPnl4nYeLQhXC3m09olKZh5uXYSW7YgH50rgyTsDG4OFOPX8nc1lfnhLrrZ9F
uRkcMSVBLSWtYzX8zAQ0d9bJgZ/TpVQ7UipOSHpI25QlexFDfsTxtF24+zR9lU9p5q11vWueb+z+
gUdEvQs9E6yWdpYNaz/zFSAp2CPE3dojSoC+0E+kVvzp1AlJesdh+OtqFAqYgLIN9R6N0EC1X9e6
aW5oRi+3AJgpDaiu99LBBmxg1eJbHpkdpvgQhwsqNpddowV22ajtko+8SzTbo+3JoIq0SQR1J6hL
Lj7YpnddkhTKYu0x3coWjXEyMsKhgCIZFpvofmSgops8NPSYr6pSmr/zoaIoWU1ndIXc3pRUhgZT
ac57MbnDDglkPMX2rF4Ls6ajIlPyNJiufhBJ/U2np+kGuaXVJ4Izw5ub9eW183MtaEFG91z9+atD
yPXe0xJJsMouzDR4Xg7dPmm69jqxaHhHq96wM3k07HV2NmwtVjaiX9FrzHeOSCBb9urd4Brj6/PT
ddXKPuJqmWW4NJr3IDNqEyBIVf9mwmJ+S51MtImL/2OPBKDYOpdvnXnmR5skjPxk9kBg62g+FnY6
38uuxFeT+ElvxNNG3i+ufuOl321pnuiYOFqBzm1Zn/3gJB/LNFevCm3wos+VvdOB+jcgEs37NBCv
lQ5LnzQw6S6wFun9UOPRoizbZLSWZvlF1qA8m6Afq8GbP+1+1I9sDXi66U17If9KTMG3KWbQHcE+
4i47pD3KC113048cSsTuHmRJrWqp6XhkY/y3jkkUU8yDpRKx7aMOe1bQXbgm861kI0WgWiQ5Lll2
OI8lcBEk0AGsSqMioNcvtdAxMpRADaalY49xU4TktpozWk91oY22fhNlET0VzIkoyOgdO7dYfnXt
Mp47L9I+yFG0NI7VzUCkcymqNYOAtyfsV8HI9LK+KrdbdtKxs02K63ocYtndRq2bUKIbZx1lfn82
YKi/WtCciz8MXPSUs8r3BjcWlGP5hnRcNmC65o5sd7mHC+aknBv3Ihtn3rK5a9oMhT4e6tmqNzjD
1aaNChq667QOn/bvYZbVBKkptXdCpeA+Cpr14trzswoDQILwICEdgvhXVxrj3Stda9cp09+JzuOm
jdA1w6XrCFbrKopen3mMv0s15q9iWQweDHY2vvYmNqpJnmsTw24kFl4t7YoNAbN4QRpjJ0vSR8kD
b29BsKKcka6LpvMvpmnF61J68jVNR6LZlaYeePbLh5AeS77HvFh73kB2cGQfww3T0r/UY5etYwMK
ApSgO1X66LyTeC6ovqiK7hxRDLYfaVt7DKKLi9Cxk+VziBPrpLgdGfWK5TMTkdiqfKEgphTDM7GV
HCx62UKb2qa1JxjneJRY4fPwC4jLWdeFRBHaEoe+W5Wo166pLYqHgtZ8WnnrnBYyJB5tQwboMZdK
+jnjYh54RmWBror8U+jJdPVQxc4oN+MfvSuQ8IjfTw985fzdtBHLw3bU8vXC3lnqAE2bvrmYbbSr
VMHzrYqYmXFliM5a1ZTygQQ1I4CzjZBCz75sqKBeniCUSHTaL83G3sKCGmG5jP66K6uX1hUJtXat
Xh51fXpeoUhcdGVCfAKGwZAlrv2lOwmZbk32IXy1qNZV0jQZaoHH/Vwa7heWNmeH3+T6XZdqZMq3
pr+2mz4T488cqt/0TlhNU/obVqled4vPHwEfyP9XUEl6zeMcOkfP7bvWaVzg3fPQ1EANEeSMjJC4
3rdrqi2jQFIa8udpSLy6/oK6s+h1jiAqm4plnQQewhLQaa06Ag2QCkO0pzqMIrQqr9ONHw/973nJ
8lPtGxh8s6gvQJKE29GJ1J6ClfTAdjo82XQwuxM4K24UtT0r3U6piJswvY+ylta1JeC01sH9KbwQ
5T5lyQW+pYq+Jx8uZdLL4kJAM7k+C7RCPj1olawPPOq+YyDXoZegiAPGtUNnFquSV2oovHnGtvS7
cT3gn5CMiJsDk8SP3+BOzIMHlLT46atLLQXPR4CI2bLqU8xndm3AJf1U5chbpdea5u7ktrZpddL6
5NZkCGEHP2QSEn2PHG++DZ6xFJt66HKeve4C0UH5r7iYxkLmwooX/0ejQYBMkD0PR72Xyx+zcWM+
x739bSckeVcmjUin2qSKIHHbKHD0IfpN73397hfz+GEXSuF6NPAPCrCefWlindDChDRCbx21OtU+
bQH89dqw2ao4/9G0VN+WE8EP6nyjwESGQbyJtbXgVP+LfIxKbOXko3rNfhIcdsAHJ74Q36EmzzbE
PunbG2hx9+XE9o9wM0YkU3GAQvQ8GNNwiB1DhfMiigOuhIfSzGBYDxpLa2OGkvjJX8hkKEP48oEU
cMKwMDnLcM1KbtfC0rj2DD4VI98RYBHgJ0InONl+rupbqS0xvy7zm2eMdU1SX2+PElEtxPHSAMv/
D0nVM7PPvER1YNIxEbMuk/CXlebFnq0i2hGE1QQlctp8R/0mbQCi1fY9bdRo/nPSXyobvWwUHAJB
3peDE5ZmJDaSuo9tjGy4ow4EEJeRqVlrnVo2z5iEu83gXB8JrbO8q3Dh2b7grkxKczlLffqmF1U/
hEN7GR3feUHnZmGlf9I4dj8rEP1dW6vyl/B6oLVCK3n/wIQXoWWY1oGlvPNhJNQZrSK9s+GAfZrr
0rx7gBxRB98uiKarns27xP6tnPBpr5J1nlUfPCviME1lQi4N6plfy9SQ4OM55de69xgBB/fuxIuc
zqN+ChHy+teUgsd9bNPk0SxNdyS3hEDW2O3eL3t1XRb7M0k6lqeIOd/qlFMG0pkXGWSlD3jRj/Wu
8Xr0QrNoTjPNj4xNEyTQSM/WyIkK6Qbbx+Fo+vuMwj4Ke83M+FNp3vDLrkufj5jpDJTh8Jv8S96g
BkTAg8JqW4KhGpC0OYGYxjt2edX5Tx2XydGMR/EgyZSih+lFDPXV15RTNuNnpwpui3Liec5rc1ou
JDjG60BpyNtcFO2u5Ge8IqmRBQYUyqs2tvNJ11Rxj57yzsL4CacrhheeghTIeWAvRj5naESJt4tV
x9fLMG9Tw4Zilefl3kv9iKoApKILYihyIS+eY+tG+UUslndqQecO5rw8M9VZYn64RaMeZd7Nx3ER
/jktpHvm4LJPElfsMrsROTZXlca/gicUmVEAZrp6AHKnYRAAkIgJIfJdeczGSEShpwFRr4g0lb8p
B9NNAmSdEdLObbAgG1+lFlTp2BpoO5GUPL9AodhlkJKa/UQizBlQKIOIYUK+ad8tfyPxaI8Ui++f
ZgDikOfj/no2ArIwlvQN/eOfqVn6t5KLfF3TR3eC2kS+qCS4pMfaFEzu+cL7ytpUpBigfZTQTtak
rm7tOOtmiMnHtw47BewyKz9A2+2TB/kcEzhfuuSgO+5CgUWTlvGGyuOIiiaG7otHlnWN0ySfYnPT
WkGp23KbA1ZiMLWtcSv1hjGaDzmikDLGVWFoaJTKEJRzkF4cf3lVnq81c3HOC+3I9Kv6DdUF0WIH
ZCa915olW8R5eE/1eqVeqG5ogbK0auMvfUE1pp27Nxcz9dRpJpEAipS/olaab5QDGFsNGH9tO8+0
nkVcZMNe4G4lI6nTeTL1m3ZQ/Sdl2BkURrQc9fZ/PzpO1v7ss71rUc4mt+Zvlcg//IrwNEQsTg1V
RwFvRHC4oss/3dFxHpXu4EhaMt1OiMncXEV7LVERYMRkulMAkPZqrtgWTKKRZluUgz2sAimrxPnU
5lSGLKns1vEUtz89awsCN+rNd0qI7UCT+JTk2XrXpMwu9V5qI21e6rZoNxW8TaClaU2Mg4qpzqQv
njfQOP8xYxJcmWWwbLQy2efW5dGrKUmiN9Zg/I4t429vyuolL3pjZyurDWZTGnuyQNkLlQS8zPOk
udmWpBSYUu/Ppmi7J4tnykOHKbSiYQPxMSe0SXid4ojcU/V+GDWHH39Lr5wEHNspvVfNxmp8basw
3p550eU2JMK40EM97sF/58c8SW8zUEgbr41pYViZC59k0WiUnK3PgrvXAe/rNjJmfWpDgl05zHW1
o77A2/RAn5sS9mDty8rYDnRx0WPBKhHdzPFqWTQYTE/akeie8TI+G4rRlso/RU3Q0yi19wLkZFN5
Zno0hDEcOGrIucTQq9NoLB/4G/QyOnmbQ2vYOBHksJE+eThlERikVrwbeOK/R90V79JYKEseeWK7
KiuOuaa19J6qVrKHuRYrY3KJbdnV0lKtm4Ld+g5gFmH1hu9v4vx4S6z/XfI+vtnGKJm7Ipe6gWrZ
U5ZZXPleu6uclPt2SgfvxEaRZRdR7HLl4Kr2fZno+Lt5Z37qDY7cylaxcSnwCcAITfmhTaXY4qmT
meBDR2Wo6YBN5r71FQ9iqffl6NpbNj+TNi0ifefyvFRbSlyh8xVIDM1jGI5NPH6BhZgUxitaArHC
x0Nfj+ZfNvnFt7mpvZ2bkKx1yVIfSK+3M8QzPdeuiP65VMQEzqRr//juMODnU1PFQeNjaTNuA4lJ
9KVDXjvs4LB6vghuq8RZ9RoIVVqaxl44igeT76jfZZcle4rkCako9JaTrWhd7rh5YJE5ywAD7XGj
jGHs99Tc5MWGLKRUW8q6sB3HOMrjteCP+eiM7rtym3TlQd0eGm3qb25tVJ/wn20YdYAe1ugKsg1+
8TrGlUJ08BG7SJPTYIzEvyqrsj7mlU2eQBKJV/QZLwCGNMAcXUP5X/yq5Y7R5Nm6nj9lqPYOYMYK
eJY8lzdWAOfnInPNCzcgpH7WA+utetefXmFTyp1j+eUP4tP4LtWCa04QI6swvZ/VnVNCfpd3vSpu
GA50u1YqKw/0rXWCm8TJfvlamYALWT7pKWysM8VYnof2VKV33CLtGb9imJx0+oBWTl+176m3MLgM
dZG/Kx3VjTLVER9bVNt+5DC3F0f+o/pJntnZHG1dDtKgtQbtXBhkJdekzfie4riuJkxxi9SR+TvX
Bu1uSxqKrlruRyzUiQqLSvjBuE+274ZlWsyko2c7Pwob269DJTi4ETXhQdxF6a7Im0hbN9iN2Laz
dUx52IcxR/BHXHBxlK2Su0Ym9idNEfTdmDVrQweR3GNKH08j5t9p0tsK96OcD94yk21v7G4/TFX8
lydRtkNcGMKqTOwLGlFyt/TW2Bhd5oU1PcAbfXmS3o6S/UYmndor1BOwSzFHBDrSaddN3YKvnoqA
NT2EEHm/8vNjCMu9dU5vzwXxSbyyvKF4m6u+XRCe9OgEx5bsOntqCG7H3spr06QOa9f7M6PJsjIR
wcF1bSrhfBapzTYPuxXtX/ywYj3Hr5Ata0jp000fCP8ZoGZiPJbSV2/StyCD6M3bN7igLNXWiZ4H
LnJDWLF65dIZQ0bJsSMDPe3w8XSciDsWf/pR17r2DodRkNqmeJxtS9V98duKeQzM+erySn/VeFx9
dCnxrkaKYtdMynhovl+siAkT7IufzakocPIl6Tprp2kwp3ZVAuKWvF2xMLlWhD7s0VO48tBcGCAW
wpYUmAelmKgYyVS05sNtrh0iTCHXQv0vco3hg8ipgSfnwXbzp9mZKe8dNip3yNAU91aC9UQVXQgh
jVjlBViVuopnIaAr7WM1iuqRWM7krdykA4xycU0kSdvM2iaG32+HhtAmSVI3jFqYiHKqqnVqgBm0
3ZAfIAYoEhkIG7M3rdwC85Z+sMwcatD2fXtehn7ZJTM7TGZXdXuvd8Ru0GJlUmItCcynk8qtUJ/z
9LeJlLLPaLNaJToV1B5rvF4RHpgNIZjJAtQeGKrT0yBPWPzVrGPrxidG0TRWRMimMVoN5+Z54N1B
P4ubf1MKJH9siiiPZlNmX+yA4PSYG744K98Y2XfixRa55rQK28KS8zqv8Oxpu7PSqyPm4kx5SnNL
mBw+o7lrISzGZfnXlin9chxBW7t2sxOvlfrmIRZfLJNlQ74UlJi3ihGsnvqDGzt5yOK9KjR6JYOR
5DuYYD/fBed3AKmrnZS+9NcCtezcNa3ETSslhT4zDQlU7N1IJWd8PBVvCL23ESsSR72wQxUzyUS4
uxCOJPBcl+2RtSGEjdiws45KnV5kKsICJ7Z4jXqEzIpQLyn31VWlwCVzg4stM/1TlfsX8A4/C6ac
6DwhwwlF0xGjs8bjq8mUabb21Wt5vFVW03y6Sq+3MxWgh0LXkveBmCwdIrRpPhKbxHtvS7aqaL44
krDlayi4NL6bpPyanVT8wgwhWsL2gI5i9gSxCUvZ7NeRZkeU59BHKPKpfdXZ0bFrnj34lC8vvzI3
Sg8tKcwtX1IqvHWzJ0OtLCgsPkG5++YyRePSRXTe0FjT/yPygbxGJon9gnr0QYTWD6Xr0UJpU3ux
lapF7UlmqJh2iJoHT10uiEizqHehFYOTsk6WSzsZv6zUGlm00VvPht/ZUC81w72+cnu3Pzj6jE1R
Jbm6VbbB1RxHZiogQEq5rQj3rnrauC5G04Ic0tTikC5IGp40NJzxZJNFcaAQZlwzvPlkHxrFSt//
ODqP5caRLYh+ESLgq7AlQe8kymuDkGnBe1v4+jmY3Vv0G0kkUHVN5kkYOYnWWI8ohtmbLAf5KvDi
plsZbcjOnsONuqUA6r7r0QVuWKTW6wobNU7aWODRB1SYs8rryn3URtgRBbpngorz5DT3cUZYN87/
xBkhlaN74pGZ7KsqJtYlURa8jaUDUKBrCmsLp07b4rXno0oUi5qsY+ArZ8AQWZa6V3OeA1yFdekx
UwxZoY9e/s5XU/DsRdauIqxgP2ohm2kSStFwsRVFfhQLmqKQMMU207KtBzDuxIq88ht83xuDqoWV
gNZAb0gcIDBLz6mxX3BcxK8BPbYPy8T0pZN1+25Mja2nIRmoJ6N+5tiV6ylTDsKvoro1xIVsEXYG
Z4wcMQd3HZxdPIyQzybr1zb6+GtygGvbdWL8tiIyN3qd3HSlv0Jlq49No6GxGbT60xpIUmd8rcBx
hDYjsM7+M7vhntAC+q1dLNcFeKvR6CJwASJ8IceEr2rMQY8ggt9DP5wfnUhJv+ReXZdYE1kuieYw
z/C88UsPfCqFoGW1kp/YyDI6x6z0HQI4LlMFhg37U3bi95d+n6ngPJiuOpgN4+pwwrkx673xj9zS
xtr0JSDUzDDBhY4qrv65k2PvSwP1VNz19sXC4Luu5jF759oK/9JwbHftXGa/ILGtsySsd6tGYRzK
eOhOQzWri5xNKqKo0Jwn9k/gRqepnj4btwYkNSIadlSlFxuQWMahgIhArgjjIfKJygkQ8YyMzxyt
gf1cSutqmPSn1OIw9FRbV/c5jKKHNq2BvVVN8sBx47LNjoctgGxcZEnpGr+yQncvRGoeOoacRzFO
8V7nxDspFBFrPZU94j9Ys5VmhlvThMPBYMDuLknC80XtYe2Gzhh3k5HFD6wa3J1AZ/piocJk+tR2
6mpNANBhly3DS1zEvW18N42rjiWjpx1XCG5VxfRcGwLnmlrQaoBQ2eY2JWSNem3uD33TJPd80LuD
G+fxtjHbcmPbYVmvRQpWpbIte6NNpf3gog1+7BjAvI1eou8JC6xqPqlhOtiTF5/1AuZqk01sBrp4
8dUAG1BbJYIRr7nt+maqYWcCLKjh2kiHxyJh7lXN/eQvUt5twaKSHjlrNzDHuGbACeBSS71pL4bc
ZJdWWQdTQbVTQH3vktL4CaKm5XtYdYFs6SFzuuF5NN3ypbL0v7xZEFfdYvZggJasJ0sZ+9F1ik2X
lfozY9jWr8bZ2goxuWQh2nhcMCbx/YsQWWVGROfQpHjP8Q5SgWVO9cn06o3tjrWN8DP4QdJTtxsI
9fc1lx4TmA65FJfTxQ1nA3GMGQcPdmbUe7dqnTcwCtq+ClidsU/vrhqg271JBs+mrGVyqpFOfqf1
nNxjm1WLjwIn3CM+lS/MLtNfxm32OWlHdmxyWPho6Cvd0azfStYQO5SWf9j2EYWHI17QzGGMBJQ+
PzQAX1naMwtgg959kU5W7kmi7VdRGgWI2GdxZCXBWQamciVHwGC1FhjspzoGiBido53V1dpb18TR
ziBGZu2O9ZSurRa55qQHEBts1llMJsDT59a4nlzCMplnKlPbQlodKPiz2S9UK36AQjbfZYdjVB9j
sk9oYetfs7Jzv8qdET1lIS4Bnc52yfb80ya6xjbP8mOcKwV1mv9s73XZrtAsADVW37UHvU2DaTd2
PSCfLrAp2PFTsfgdgF2X9oSrx2F1ftCh1u2BvQ67VMDL8CV365M9tiSZxglZI/nYLRZZMvsKvm+/
oz99CGjgCP6cmZIU3/2Qu+fJcDlmHfZyhSedlYWF+NTVKn8G7Yu4Exr5yQKt/8AL9kCd30NSHF3M
V/nAOZkkYD4y8TgnYXpB3No8Ap1lXIaHb8NOyLouK4N14TEaTTGcrF2dI34i/eAdH9b4yWK7IBRo
LnX6ng7aXazbX5HbDdZa2m58kBH2IBZWytlCaMU70NTNTwIUHshrU+gbhJ/T3XNt5JhiYluOAXKj
IEmwf43ieu1KwZfSFdVeSWk9TKyikW2Bu/UThrw+dOK3AsjSGk6tiRacXgorY7+xXJFYVFi5+rOt
DBtZsUhRZCTvymPhZc0js8zYYZY6js6DO3MOIFZSMKRYcRl/C8qLtVgJS5Pf197qtodkHETBXndM
naqjLrlepz7UmIJbf0A06hvKnUXbVih0Rul0nYYI3LLACAljQbr1lh5ofKD2RaemdHVgEzs+ZQZ1
osqU/CDHY9okqJgeRTwPXCd2vwOimem+kc3NZXCG1J91ljpUonyblqH2GLkAMTXhwpEPFH2BRPvc
KPtWSCJpRmr9VTxl7o7w3eZQQBTA36hYFXDlV88B2kFfmF2+YU2poTShLEi72bw3mUj/kqwg5Klx
bUEvnEaoZ4k2WFEeunsehmAduNAApInaAAiW15B8Q27eb8eaO2SgTSTVysWYjoXNZaU2oW5eiVG3
dxjKglc8eSmlnlGZH87YW2T45eq3jOxm68TVB2v1H2JfCsBCxRitXDmV5y4NEVNiMHwq3KpeZxE0
Fq1uXIr9EDpDb4GOC/QaJTvFIHuo6CRLEADZjBePJj95w1/hvOYZh3Wu6zZzr4hV96KNG8yHmpCB
E47r+qaPhX6vJq2kTonznYiRFJquxQvMgt7boPi29wjwO8q7tES1Dd8YZX1ig6dRfXhqVYQ/EoeN
/mgHrWJcikkDXFmH/LNDDUJwBMHMRG9uoqTvX1PW6Bctm4s7E1rc2ZYhQcroht/pgHZ6hrsON2hZ
7ZO40x2/D1hFTEH3EzDVPQPJKh76JuiiDSsrdHfgO/JopXGTc8Wn86aYq/mKoB7lEGLe8GAOqjsl
S6QNYYmKQZ8SP7Ok3FplUQws08Wzv/MmT+Nth2dBzAX/XuMleEqmtt07ygh3XGIwF1PDuPUy1X1E
AwiHpfvnVL21KZla08iahodmJCreuIOincAH+4MMXd0GoAaHtoQfzqgINrCcRaf7Y43Aa1UZgAng
G2GAYS+OUBW5BX6HTNT/PNB4T7WwilOV2kQuucZHnxjRj5pz7ylSNdx+0oOR+RV8ZKDp0d2acC1Y
t3p7rDTJHUVG/jtkYbRlt9Z/KjvwznEjLHZ/tampPURYJNEe7P1u1VkSUF/XL+oqy3um201+TZxP
n2naWy/IQfClRaSEvvdOb/3Qy3iEaUec315b2XRMKLiePZQ8sJQjutlNBinnQZtLMfs6mQ6fQ+vN
37VuIPm2lA5u2KTkGjb1yOEr09J581Inf0wYCF5BFc2LgNSmMXUD7xB2IHursYkPvejMTwj44uRR
5oSrutDVuxUFzjbShnJvBKb2wp2qanR+eButELxVHZkeIzw54LXMk8u8uPSMdklH0BJtTaVPAp6B
98wY2rtXpKTmITo4dGOr3vq4jlmKKLu9NU0d7yxiDRo6wtrYWLwl/Vp0KtxWpeB/xVJ/zrqKvOos
cbfM0kFHCE38U46efppB8WcwdiPRAQjoDM9pzfDkA2wMWIjS3Dmlhs4s08J3sMznIc1eukGRAi6/
2b5+zYTd46AezipR04up68VREEfwTxs856h6dB9eOgEHDXh0lRk8WYFrrg1qdRrUadNIaOd9l6Bc
o10XW8fWz5EOubrUpzMCyGep8bsyMjQ35M/Cf8IHTgpbntKjmNkuqgyFVHbhfZlFdfZS95NZ7Ea1
pVo1qDdrZVxjHXATV/FKyPYT8026F+Xwig6nv+cBL2GcUaYKnQCZzjafKbTOlRV819NkPnY4Dreq
MoHqT+LcTLGFXQ5VhcHhv+pTsu28xP7h8iE4obWWNHD4YJNi7YIaO90CicGtEbDMMbOAGUjNcFHZ
ag3a5SyE8Qd5Ot30JGit4XLkkEP5PvHxXzPZMGswc0AqwStO0femT8CX1NVNKffN6gQLsoiUSR1L
6y2nqY2M/9VVkKEQZW2LDHYSDNAQFBFr4S5mpkteK8JCOhZGuNpFg9kq2/5Esf2jCaplgplcBN2E
RmZpCr8pbV9krJe8AIFxANHPPqyOcCrPurHCbEBVY9+cabSveJPyg/Jauh0R95xlubWa0YiuAECN
h5LNLBEBd/InECIF3Q0d2SH2+lc9AHhm1ri6slTw1IIxOWUV3BYjRoQZ6bZ1HOtZXHqn6/zAcdHv
SeDg9LI5ivWecAewpjfsc8YxQ7TjL8b/DQeCuPBq9Tc+L6SIaqwv0QySYBTdhyLSisgPPNepHUMt
BLHyQBgBms3Z7jZJvlh/wgh9X07/muiIpuPBIZyNZIhDLxtnlWkz/oPBVWdAAeaGTdJrHXLK1Tr7
vMJLmDsqVgO1LaAc50TJI4gTK8buuGKMakfZenD7EpByerDJW6ht6zwy7IZw48Gi6tB0hU7tbYfC
OWouMCRZBzuZ62xPkZvgocbvPuk01C4DM0kI1Mobk5YGgk9OgAo/SMnGSAPCzYQEIjFUhV8YWtG2
zJN/JXN7JP9EQehYYf2yD4igI8hp46IePmRmDVqDW4oaNnxOZbU4ddyEgtri5M2ZVVmDuIjWnY+s
8MvdSPBKGtgz4RxQTvrFYNwEW9UuyERP+AALnsepuugG/FzICvg5/7/WcI1I5LGTqxOTl2t3kZNA
YumztuoZOK5SrFWPplO/wPc4cyeth5i9wQja1Y+tkQzCmRQs5BZ7a1hScxL1UVma/hr35IqlY7x8
r+pjlPpvNJi/JCwm66Tump3jgYOfYvFFzGDApN5dLK7ZeOxDhrs4Tf4ARHJUd0SI4ATRiN8gUzGo
Gb6KfklcWxTs8dx2uPRxJ2iacFjbjObJilJWpl7zDT+NdFYyNCi8SwbN+FnZvu4jaoxLNmsPSWWP
/hwBCA/7XTzFrxg4cnRS3ralleQVT5ttMkvE8ovBOl+8rWV1GSfGx3rVdyxLQywYxp8wSGx0i/hq
0vCvwEAwp+rFVnJXVxFnaI6CGUxz2E5/uAwfbHRz+6EngqpQ8S3SabizXAHXNiz7GEZiL3V2ZJZi
N83I18F0qf0GKf7ron13+xSgqGFhUChfAtG3J0Jl1Woq7NanmITE7o475OC7qK/O9Yg6PeU2eLSW
+3aWf0blggEx0mY9aqb0wVDSPNq05xAmPlsH23pdTcbOdAFZGppRsDXKPzwziB4ml7n+lIbPWjcB
OQjiXZ1pe81DpTwnjJQyW12ySkKeaOB7h/HDVDJ5F9aFC/Fm2TQU9PsoqyBFWH9NpbytnVkFzQXK
92z2TqVh+CQhkbXTymuE2XM9IDLbxCJ4Qqj2XC2veM7piYfLIZE4729k5S5bF6nvCAMYSTijOUGo
rTadh62vnpZ9UalsDEjYhMek4tc3o3PeRFd9iNAai57+1+NhqhEbyYLI37l81O3sB0n2NYt0uWG9
3K0DAUGjMHkzUA4a3B7B29A7HykcqMJmh5EWwDwKS9/DhlH8KiTjqFJzCHyLTr0XBVvyLUjfCpk6
zTEIwoQKVcEi7Kf8ZC4JBQkH5HYYM/vY2vO51LJTr1sXM3ImJHzG5yCCdIPUvvFTA+uUHpNAq9rx
urzPiZkfgAHotHYw93EgPhrBtJW6+ggiUKM1P983NdRhjJfOSKRnZj7Rc9HkKPbIk21wnPHj3ZvF
eByJEZdpNDZQAoRZbiPYJLze6bQOMoZtYyFf+krofCPxIuvHA1wP4SlUnrOrSbsihvzDdZzf2UsF
+T5ZtG0j9UVWrX4sjFQema8xk7AZRhcalPnEvHmAQv7p2HN2ONEAJLsQzeowba+Md9/dMPiFllps
hNE8gyv4BjL9zyn0A0/eky6LJ0NPRnAZvb5AchDE6xEdfCGdtdaATjc0Vu2y1iE+YcyVWzHTKbPY
PfQsXBYq2TEbp3Mv5DlO4SA1sfjmvE12WDtJQ0WDge567FcsKO5t5rLPJM9oO0jFQN8j0obRDW8M
M5fWYqa9yngWnMhrsBzXNygmGION8jHL+DZJFVgx2QARWYYvomxQazTA7b3QRUZC5tGOWj7fG5IY
dCqF9za3zpGlUFiXCA5TEW4cAD8ZEgaflfiRygf9OKGRa4h0+B3pH/06Kl+NaPz/PH6wtPHMsfhh
MK7FIsoiG8e+x1hp7Bh3RQFzMmHQ9eti7QxN7/eg33wtFwfVGvcExUWGq9qa8DLaSYc0OGKDwHh2
P+vMNiISaYzcpGav70CyvXVGurDMsmzblxn9GSAr3/K8KytHtQ2jhEAUkrjXuJTfm6ZDP+ywrI4b
84C8qr2iPmH42lP392ij71o9cNhqdg6cVvkMFZ7xcl0AIburqnK+gpE9cBl9LltrXKLMsSN0mMqW
2a6hMV/ZlfxosoEKpe3t6MTMnY1miAXMVQRCwjXStswsAVxK1CAUDJm9RiM73bEvmmvsygDHwpk5
4VBziEz9E5GI1THvOpiQEW4AWbVPtoo/CVyClxYTZpMmYmN2MBTp42+mKRcDjHkbJ+1ipi4ZC56X
XrN+ohmPa+8TBfSCUYjuRo7Sj8CUN1vHbQiRLNnLkTWJk1rFu44XmUwUO97GBOSswra3VpGM/jW2
d2cuxdg7f1kCNIHhxNiMBQskxB3vZmXkfgKYAN0FrmkkYcOqcWJ1tHk7QV0Yr9bEXz5kJoLNOHuO
6+yCwR6cqsJInE7DASHNodTmn1rY1bqXdGxd0n14dTQ+GLKw1wWBj2urxq1QWfavTrblKiY+eN2Q
GEIoXwvwaZ6fItleDIaxaCVx+kom1cxMz1I4/WqKswKqbvAz95i85EA1VmTlvMbsfLWy3DyNNia0
NIie+wIFFQEopxb3t59I44+QJVBRU/7lyULBJXSKs56pm5p4z4C84Ab3ws+kA9eXhJKpbuWQt6dj
kil7VACzUUS3fPKao8XFcbDM8hW5m7VnYrhpomSXsTnww2I0NlqZ1EdK8P5VltalByO+cWuCpePA
7R5hE1Y7I/DCHTy0cBtFWc5fn0DlqYTnG4F21MA20S4zsofSetEtXll96dNL0f4iI+IwMfRXQn+p
JMKifVBWe+4z8YngOlin+fxWehXLt/wl0kzURsVD1IT5ruMmXFPRT5Cps2cAFChyy/csXfCwJUBZ
jADFlmi35EREYM6fjfkDx9iNDLnnyaQ9G1PnLnCsbHRM/iujWSIFRf5PzjAQsLq/AF7s/bw1bppR
ciyp9He2qpd6boKDgJPPyZGekBMSc4By3w+RXhwBpJ04XttLWznNN6g8a2+oShQwIRRaZj0aNwPG
s32Luoo1knnLjXJHiB9hrG5Rvou40TcEqvfImrRg3XnJCQYHaAe8dNss1L9K9iAYGLUHE+MwEbOg
2m30MLDUsV9J1nAp0pnc8Y6tocGqUl+8Nbx9GC0dQcuZDeWWEQehtaX72JjjmxUUr26fHPlxeywd
H7D3SVBzSigq/blM58ewdD4m4JIzQ3kHkK+m53ez1+/ObL/1pmluxiga9n1h+nSi0Xq5nmJYgwhn
0aKkr5CtLhQ4UOsTuACQyhw8IVSSkgIQ+3o2hTbIfjfGlJXwsEbDRjjhzfTogAa1RXK1MLIdiXTT
hWYeRdAGy3byp3T4Km2da92Z5KZtQaDKGn2mmzGBk+WuR/S/hq6ab9vAeDIs9x0bO3OsEYv+gGSX
JMtyjRHwbarkVZrGj6eV7hoVxV2T6m5SO6W98+KOqLjRYxOO5wo/AqDPd1O9FnH0KUV77wyyaeRE
g4/aph2nLTeQs63TaVyhP0M1D/Yd8ae3SgwjXE9R/Y4QH8JSnv6YC+gmmUOQj127GWZu/cU/NsrW
W0PMIs5P2riXlN0frco5BK3zMgw4M1LLydbMsN81Wp4HV9i/tQCHYWIDcjTmsJaazsTYdLwAzVdY
JneJV2MzMcNAWhoi6Q/OgJ+iqw3HYvEHfyJgRSOejf8KLfM5dOKFx4s4Pov28zR9E592lKGky0kq
HNEOhoE4E4cpbX8IDXmX5URy5BQFF3oCk5lO/+oW1pdXZT6X/CY1FjC2wSY/RhltCufRMztrH7K1
obdEaT3mSeQrt/5QCOE2Vq2Osc121xuw1Si7chBOW9eib04z03vf7p07ZIHf3MygFAnXAo/IGmWN
VSNbd515znTLPuVJw6aZ0rWzh1erbe9Cjxqf3yI/1SngjkQFDm9Xfwon57mhLURK+F2Xy6JelrzT
Lc+hUbMRBMaNJ6KnFjFI+m5m57NFMYyNADsha6zXmjzeNW80tp60+5k8+0m53anG8c7T3r8KDICj
3b7EVvgdG5iw0n666q53ofBAv4+1f8wKsNBlQQ2IIpruDKTy/B56II2U4MEvHC4fu/1gNkzDE+Je
JoBg1XIO7lwbhV9X8uyKxebYeh91yfbDiAY2gB1G9dou3/IRYHIys+4Keo2uM321XcJISOn+sHT9
dSDpjNjx5oQXbREsIBm0kA/1HNP+HCNG64243mde621Ydt7Qoz079XzER3/uLAIfEwO7gygr7r26
fc0SxSWWVlf6pKck9NiapbnxyDQl96G8nNDpwSMq6o+0tADtJ/caJWWmRL9BFe/uu6m6RWTVosq0
0NoPxSkO1cWLnScMkuzH8YuDVnEfTJPjLBl4u0TbLYmHxsi8kNaMnNj3iLjcDR3JU5YlL7qu3cyu
WiZD3a6yMZvYLYiHVOdWbzugk073iUvzgYglYnli/SfxrN3EU0T8SwfGOHkkPOeNcKWHFvXbqgoI
FRd2fFOmeZ30eNu2UbpHZH8xUi7lKJa8UCPXVWSUz6NR+hE5f7jS1jOJTAxOIwQCcFh6E6yT0IJd
CMUJjYnDAQCmDcr1iYL3ahGZztoXF8VUVZtOKjJEeZs2UjoJIVmcBEn1IWAxNbp6oLG/dnF31404
OwPt+Oq7ih1ggWi/GDSgAPypSmUaXRjTNFKTVuS0Hc0mIi7MYYUkVYoB2iGqNdPQgEKVv0cRC/sO
/UxniZVgy7JuyJXAK8ZYImVrQwoXlxEMtYHpl0/Mzm9mNcmewGUeJQUhNBfmR57Oz55LBl2oUeA3
cnpgE5+vw7JBohWkbHn05qmOJRAjiqJYkuFmzvBXqrZ5bdzkUXMZlERZlF7alm1YZtsv0P3wR0fO
o9PGX11Dt1TTnVNj9tqhCY3o0oQUzA4moG03dZgF24ewnWkSslHx/4u/ZDh+t7Fx0TzrPJDNhdMx
us3j6KDjtFCOq+mAoOojgWzvJy1bti7sYWV1LqOUaTrrs0KsqcrPKUbgirsF1ylbji3phw3KvCrd
APLwNiEZsb4aU9sng+SxTeTZqdozoO43mBfcdl1RcBLx9Wpq5KZg0nwGLAYSN1Jk17WI6TWQRX5u
jvBqJPsmBXeps6CusBKCAAsWqJzZiYy29e2YtodHdNAPesy+zpVQp5GgPuUdDD2IkwNKp8JYz5U+
7CAzfC5LDcustjQD9g1Hi2RkO7wA6K9XuU42Xrx4N2L0ECxPmI+VRfRTiPipVNHvPA/9g9GHn13P
24fB5ZSWXN7kzABwnRBqDlgfpBcTQsIGamUag7uOakfuewKYPZlQUaWIcUZvxRK03eW1dR89QDju
MNyBl1BaxaA0QLqs01B39mPJsEJPAArV47O12Ibi1ntxrPYFHeHfIkXfe/bQ4KYEVN5VQK9g5h67
WLGjqvR/sQVdi3XBuHGD/LUV4+Ib+rDQcPvIP9/czPzWieRbaS3CmrFk/lmwdXca4ssGnX/CH+U0
ECLbDHk8x98KlP6TPdBzFCJzzq3e/NoMLE7U6Kj9J4bpkZRP+ay+RBldpjwh60oP+m+TH0sYK+0t
223yb2b9vST35dmVKeZSHGiSY3WN+WPR/zvNHzSgMyLhbkVO6SePwL1olv1dBfsuKcU9JRiq0tlo
JJY6Je7cv9LMXeOWfbaabxR3ZJfOBJ60iHPIHTkAiXirClvc4n4ITh37lafErfITtnMYVIoINhIZ
iUALXTYImQCOgYfOuvZsVP6itBu/wZQ2mxTHPnI7h+wHvL7rGUMB82+PgMOxnG96PMk/h04JD2pa
IY1DCzrye9gdYa8TOvcVZjnxPqjKuMwd1gSusZx9E+OljUXOhk/K09VltHRpEX0+SpODNgH/sDJM
ag7YLaT4MZjHOPxZ2d4SGtMweM5duZsDw1xPQFw2jtESOhVjW5Bx+NIJqoLSSOYzS+3ADy3WtSV3
i0OfRPSDQ48szRUZc4TrIJEFd2MCUA7ZRMPytq4Asj7qyP7XQsuQ0ATBxvTVFlHsJ9pBdz1OnGrG
ZFxxbPp1xhiTHJCLHRFPYkkdQXXI4KErGyb2Qn4wAkpPUALQFWmNvTisY/2s6/kGphDqRUfsBg/K
OXOK57YiQi2aTRKimn1VVs8IWfpV6nj2mS0NCVDkzWSbtuzmXQ9c5V8VDvA7yDhATJLeDTd504cu
foTH/+maw9s45d+t0RYYcit3bxhpxWaswq+QDlvdVV9F6ZzmuqXad19VLIkIqyrOPkffML1pdlmm
/+A2v3UMhdamRNyAsfsX3+4en+F0BR7GBxQ527TlUzJMCpCSpE27rl7UJIxNH7gvjc14gWq2PQw2
g/+4pKH3iBxbZPN7R6aftWs+mDOzaD69n6nVpxv/8MyQj3UPfsyVktYj6WzZEcx3/UzImWdtNTMj
J6Muq8mvl420CSOGDb8DJNCwKpAqA1GKai4Wvka/dTQBZBIqZ5EiWBe5ure68YuZCj8eVGCusuwD
E7z7ZPE2rE10CDX+oVU1deGu090jw/+2N6dsz6IJ9yk1By5RDMajtyZYEWRTjVSo/fRckdUcDRpn
MA4nP/cm5KKWYw4kWOTldpzrP+hQJH+IZ6+wHnUYIT7KcX9sCMhrSGkr6oZhWRjkXNlRA5USqxyH
Zbvq4onc5/xaghZvKzNdA7PQvGZep40Z/oG3sl9Mr2GYFZHt81CRaen4WdZARqsdd1iNFY1XXnRP
FsBoeD1bV6iTTWbAmkSrX3eyXotqkf7ALGChz4MNyTZejdPE2MnWLUduZGQDxU4YeisiRanXRWTl
Z0pkKK8M7kIm1IncsDn2fIYV87mGyH/oHN1mTCkF2AETiKoDErXTkTG35LeT7xo8sXE7eyq/zvTY
c1/cEJPdORAPIcJ5pn+53FkpWgLclbpD0GplSlzgVbjTSQw9E85X+wgyJj+iedkYefjhhR6jwpjI
jmG+OghJMboEqGsnyaMpWNZpdYpeC9VgkWikuaTNJ+vlSy4QlcQosvdhwFPfYeLaOrlxyGtOz8j7
IyYWeGZDYHe1b3VIv6VAYJeGQm7duHYOhY2uI7G4PKYw8Gd0xvSl5NeW/VQhzTHPc8qRF1UAyNyq
4VDrIEpijqjXaTVr56Axn/Ks3faV/LUBToqy/ey9ESsgKuN1r8Zf5VBJFBVwMFKzcvJN9b479uVw
EKQTrb3UVK91Jv6CRmFhNKM3DIBnS2AQ0Di0iSwMERviKkJ+/jf32Y/VsyvPmOQuxjwsRZgsVwgw
vH3VGfWHqwO4RWuCrGlTGA3bdxaZZB9ovU0uCoNeJBZ2U4wfOTnUAnXlolij1YR10Nke0v4YldqX
XbqLba8z0mkDGaoj18szsjuBjw48F+HMlzqqh8Q3krJ/U3KxFCkymGJ2nXFS3PskH/fVXMF56ic3
ec8dbK3Htg65orskicqXVolhw0miRYSduYguOghXyVbTp/4YJHF7GWmaYcH3L3M0nWFhvLDH3qK6
p3NNjTdp8edzIX54E2fw7NL19GaxQ5zxhTD1AXvFnpH5hczd6YPdJjVB4FaUoPI5w35PA4D60IaY
6hXq1EV2sO3KhMc1Lr5STEFgVHSAEODRzjFdzXtCRtkeH3K0xro0QLMD7s4HJ49gRaqjzfkOepOU
UkR9ocKlFpXjz8DJyA01s8mQGUPBkqE82oq6kp5PJGj0PEu7OWUO6dvrMiW1E3G1Nm8ysBwvoyaz
R6CMLEcIW54uEmnnU2HCh9r3+ZA/k6UEzpqkpA8ihe2bKev0FcEZo38Rztm0tdBj/OPK1adtNBpC
MsfI0ocgYnXH7RoQcQGOiIHlOGFZ6YDz6HZMBL0cSD9NEkYqumWpZk+qUpO/SrqXYG1ZWrMtGNZP
PrHCDBKFhR2+qxt6vdpxKgPhYE24HGfnsAX4qMHWal2IBN3gRxVdfyKL8k2GrrbPIPP96ElZn+wm
h9nD3r88VyTsbeoKT9KSXZc+9bNnhmuMlONvjjBfIlqQ3RHNJ+pwHs5dAydmI7EvHR1Ubx9xGRIN
H8i8GX3bnDtAWry16RNl8SQ2wTjTZNiL4LImFu2xyqoYnmGhJ6Q9e7zPhOF0qLVbh6KC0fT4zpw8
u+UtOg8RWuJqa2b/nSEFewgmpuRhmyPwsZbMQfwuxSc00tRHac2XJmGtangrX4BQhDs28pwjQczI
sGzTnQcNawex2n3W9SjasGIrn2YRxbsZlc4hIfn3CD9j3DtRbX+ENlld7EtnJnnsHxoUDH2Xemsc
9jFMaVBtHyYDyyfcDRybNaasNb6L/nEyh8GHHcRAwfbK2iSk1uXSDTsrowwFA28da9U6E7Ti1tnI
2BG9P+dEjALMqsJvAwHukW+tsbYJ4KP/ODuT5ciRLMv+SkquE9JQKBQKlHT1wmYzzjPdNxD6hHme
8fV9ELUJN6eQEhURuQmPJGgwQFXfe/eeez9GuINGxib2uuztkBk7MBVOgDKbrvw+DHnyOSh819Ke
vU1v6uxIjmV5ixTX33nY8jkPjd11Gyjna1p3BGYWtnXoK3BrrVFAlWwNl+i23o4W+xV5cJaKNH0T
OEv0T4PjCCnwgHB6vpXZDKyjjQf3pjat/kDOZngFcrF9S9tuesNj2T3xlUS36P/oKxWRjWgscVpc
cJEKCNAkd8y5IpIVVhudYZfQU4hE8YYoguiWqJH0AOwBcAPOAnO8IhoxCbc1Rq07N0v6r5AyFZrD
EM/ahs4Np3Q6Mn3CWDceH9WUiORO1gwQrypJMicmUlpjyvgeV0DsjMq5TWgH0DriXSxddaFyznS2
j7yhzYY9c3P3aBX2TwRVMOeZVRYC+38llmTBgdXUGq8DIA+MmjhYww24B7WBpsg9TnXyI2mLfSYC
4K1SrSMjuK5djkaBH2Zro7IfI6g1yKblm/LcL4WCke9pcRIwQtYGNB2YYck3A5PbqmnBWNM1Y4ik
q5kYCzQQxCXZG/igxonFi/6f5171gzcdQwJmqLdYTmIn4+czUcjXxHfdycKfqKllPADGrh3awNFY
IoUSl1bQNKTCAdGMDKM/uZMGRdbxFEBHI031JpXlN04IHI4gYVFXmXDm/V0cDAGmt97ZeqZxWwht
P4dp8BRAFAgrxm1VpR4LhjkbpYwn4Dt35uAYa2FxTgOIhqqg1uvRl84xdDyCP0s4dErmeODaEvU5
okwGCND8tAwem8GsNuybw0G6IbTJJfK0B5Cix2lascORJJMG96VX0oybmBqw8klwppyYm0jBYoNw
zKyrIS1VDxeNaY2HzgxCaGGmtU0wNCGL4UCTsc8WBvtdb4V3jkPgZQqFKdTur8W+jtuGMN8msWkn
MQCwrEZeOG6FNsvCIQmxZ/LWtI6rfZebz8qFi4Jd5LJrIA8hcrn/C1Ticq6JIucLdHWaLsRjIkbK
SMzg+F+aNNzizoZ/T8pTtbBMMKg8MMv8jnNFMUeFgF+ZBLTUMRFXsHGR06iUtEm/O4WheuKk/ytl
wnEKeG3XgC/e2py6YWyTHx02dw7d7p0muIh3l9ObSgd71S3Ie9134Y5JEvQov36aiG5f20Xzq1fG
zoNDu7Jypqweh7atGhCBBYn42gE0pChIigMg3GEb1Iv31kBM4yvvV9IGV1Su5C+31Z2VO/1aaZfp
X+QSHThjTUT59uo6rFwl4czbMst/uKFJpVGOOT+ghpqv3fnQQdJq6AzaEp2yzO1f3ZiAbwEVPLvt
vRcFr54ObiGWdWybJBQGFu4sQazXWk/WtJFlf1GmwS+rEOGmqqrjcqZ3sF/iM+VBLg31lHj1Uxt7
FzrOXntzvKhVvRuD6VuMRAHdHwXGnKMMzo2Y4iub11WDTNEldAZfWACWVZkMDClyYhvPXRq3kCZY
AhwV3Tk9N4q2KTSQkDAHTXov7Pjhu9lFN4VZ3+WVS0hZlF8mY7SPe6Pcxf3wNW2W9FUVLmHtzXOT
GN8bEf+ky0uKk4F1SemRJKvJ9cG/BxcSbGzjxepkMyqnhp5v6J6ifmA7GQOwBLUjrlVMj6Wf+ue0
GXYNGRczCmkiVpqdMCCymeAa1kUrIG0n3gE4LsPCMv2SNv6rH+XflrM5p6MnQ4WvklCAjROWT2Zp
fsPM+DpW1qWVsayGBvREIbK30Zses5F8Ssd7Zp4RbLoQdgP5Xh7yhnpX9/JUoykka/5CEKZkzO0u
LyEdAeG8sqiQd4R+VgwPgy/cr0NIOPiqtOto6woNKUx1F6k9YMypiqON9wsKWLwaO3GIGVmWmfim
RxQy9eKNJ3ubwxz0q5Ws+stsmZo4mboYEcttIO+olUW5iNR7VxfjFQJCmgDgxjeKYfHa7YGslk0I
PHaid0n4JycOVKSt2ndpXm4V7w0rD3I2UnqMo6K1b2StsYJsgyuJjsId8+o3Ag7jTcjsDOsF0IPa
rLaJbG5Nm1SEvE4ZktRP0uieXExa2Cls9ocKZZGdUF8RF8TR1LXsLSFlp7Kve9o8Q70FY8r6kFn2
hY/AE3defRN3kQ3XjfpRSRQJna7qHQCyX7TECSLorAumOGrFC/aQhVF/haVp31b9Nc29p3hEB2ol
7YObGNCdDN7rAEcabKtfU7I0U8xGMzvlCAqzNO9B/biaQI8Ie4Wket17Qf2TI0+8Sqr42V3EDj03
wCvKY824cyeL6rC4K45U6tHJ6mKC+5AWyLS5otHPIFZGDxG4EpyQGU2Cibm0b6wrNbyEAYsbbsQv
Zm0ZP2Xsnojc6R+irOovAgcHm1dkPxJ81PxHqabpX95RJzy7WAG3tuUkm5x0zxVUj2iDOhxxinHh
li4zwAjcgePtWpOQoYI9FLrLIk5kYF8m2YNZIsx1I3FdR02x8rrxOzNuaup5RHfXkoMAXqEomak1
GpvXHPyynep6yZbcVwaSG9ec0T7wUouqewAOz/AX6ICU8K3oX1yoynwoXM4oXc+owB9BuldGu5vy
7CGLxNfRd48yo4sydekzcXDzs/DdZi3U9BLmFsF88YTYkeStoKt/+fRMfNtqiK8B+jXMLL29SYIv
YAG0B1N5bSpvPdJJYX8RHEtmSaMfPPDOKuKrxAm/034/TGWert10ek3CAJoKtUHE3ppJpgsCETps
AAfapjrhUkC0nHMXUpntQM9BPXUHY9eJquWHZBeKOfqXJC12QeHhrRjUBeBCGJ20IOPYSU5g6re1
RLsshrjG5lvrrQ7NX/xPrDUZ7lQu3JWojxFnMED16/SJaPtbA1HXsNCoJP9Suago67m+M+LpQUTN
DV4jgpDjKcDmFl54kXNJJO6XPjORFrcTD030PdDioYwVVIrUukX2vodemy/94WBDo/3C1jG6Rf1j
JFkQ1iPiM2EK9vCKOAWCaA6lQiEt5kbh5x8dkonZ/ZCAYvADPWRM1iXSlHKLA/rJogAH1BhjCxjh
JbN8bPrC3NgRewXYMlbtQi/tMesX+awcR2IfdXXpr2omjovPO3lJRLdVkbnIk4rLHkNDhEhy8c0c
shbOQgAcBXJ4j4SAWBRgBzwq6dp0yifX9GBhxX2+IbiPJNbB+zbwsEUZujQUmwoFWqZ7tcY6d53Z
JDfoLI93DdN4CpZ6lw7+TSk155UYT04diUuMdA9w7vhN6snccDp+HqzhJ7DUcdWEREejPT8R2XEy
8jo8BkH/oAxnH9oeyrayuKb+XIIYUsAqGkvwUJEiwL7PbrunTY/RwGyv+7BlChurX7P2TiixWNiB
lx2dAiQJUdL3GTZYwhpHAiVjY9j6Kf2kzKJe9U3oWgEjwg4KY5MkO4NBEeVzAx/KfMt7jrQqC29w
eH9pjOJ6dLyXRjUkxGD/zCtrL5zyCoVAtvXYaKdK0RIu21ONHmQ9FPa3oR3fdFTsYQFgzjSNS8yt
vzDA3fdT+IxQ9ga42xe7rN9QpPMKpE7NJC0jscCyDgyptox4efdN/PXuPL+FFccqWp9vZrNgUCJE
A2wSX4Nm2INDJxLJT64zTBWIQvUbMQyPIKc4owCyt1IiXRxulDZTc11OoqMfCBd8akJ4XnN6FI1C
l6Z+Zql9TcKGQYM63sih+1HGTNejZf11o0fKwmta5N/CdkL6HgtrE6feMlVybmtmBnBW4ht45/Rf
097fKAupZu8Vj104wsIjdgZt3HSCBY8Rd6zVWtXWCb00Y0tP9Xhel4NqE14VOouBcXAvMJPvZVkA
GtcgDHtrUwiswkkXXeSBd9+UGmAkvZcxdF8nq1JLG+s4+fViyNPryI6vfMO7s+ZpXowiD8qrH0Mj
OiGuzHdlGSV0lkVsrWqAEjR9s/ki6xLsHhktuSLOvyF+AxsYkjOjmhydJ6LzOBQ3PvKOVUTwAIaI
5gl1bsbUh9NiHyVXNsj8tGS9yKl3mK3Xd2RYYsIvcbVaIZWKip4CgFaQX0Ye94XSGWqKqkBiUwe6
WavmceRmbOq4ov/SFtNlmufPcVbfRkC1N4MrYI2bKOxj91B5ED4zH7vlnFQ/MUP9YBdGf5ObX8Oi
prhjJAZU2H6ZiALY1LbvYyLn27Rjnn41If/QYS0PzI8wBpkCdYtNbegauXdo+H+s0Knhh9XZsGES
Pa5cRz2YzEyee99iGonvkoZpwQ8qvnec3hBem7QTrULv2zrNN/aYoQwI7iQF39osxpMcWjKgXe4w
9wxhTZkikhIoEofiCRehvc2lfo76/sc4QEclRO1bVwJ1bQZva8+E2qSWhRQRrm+nSDPJjRupvDuF
3XSbmDYN9zT7OcWORTurbueXAP3qhVVQFDEFaduSsd2iy6AX1Vw0s9ZflTbzXZwLCfQG6T4jxYAR
BxAkrCFe5mvK3MjFmyzrbBDrKK70VUxcykU2Qr2guWbiEgEvaZF56VD1rqeix/BQGPyAVReUifXq
eiSoMJVqEzpnk0Wfz0kdsem72HfhXeQkhsP1LH6wBbdXSW9wuKZdRZjPGCgp6XWY6U9aPlT5iIYX
G5k7LLGLrnXICFSj7VY2hmZ4NUAUMWNQp7uwldLbBXPp4R1Btw8Ps4rpWgXKC05zy9l6axEKfkm4
6eBDJ2uJukXM5oe7HKsF4DbkjF9BBORvTmEh+CvLgXgjgGLk2UG3eypNJAQS7ggow4XrsS7LwHvT
2vcuWh7vYJ0BAbtS9DeaNYlcFNOhX6APdyGzfJ0TIoBXBh2Epxaj9D1XB7VAsuiNK7zkZ8B5EkWe
11y4mMgJEUjVYh4Hoo6kKR+MhFa9yxGWUBcnviSku/5V6gFTck3Vn50qW9lPYAOC60wSeoxpNkRK
Lmi8IcPVAUNx+mSvXWnxYvB8elCQzZBZOYvUfBG3mixITOn0jWZOra90mjFzRRarvDvqLHoSrTRg
hCWS7N60jyHdjBJwOeENdCzHuKQOhgYgv/YBmABS0um0Lnry+zpTi7GMtWiHF5c8XATtjORi/EOi
Ta3nrusCbzXzpl0QBi52k1FV32qXtYjxNeW0NTTO6yw877uHMfoWJU6HuUX0avyi7IzEzDp26SU3
+SQP2hCRPrSOw9Qk82SJCcEwY7Iq8pg6v0yr9quX0fFu6HuuS44G28x09Y1fh0a4j8gTeXCy0b1N
3VANq5mMA8pqOJSzm1NsNEyhwYoyCriv3B4SFrpWtTSZEFWs4KQRV2Ejxr3jO1HUNDy1JyRBzPdz
XVJ+4kMM20cnUJmHRCJpnXXfBVW8JdyVEr0NyFAtRlpOIbrILcio+GC4Vp5us3FKwn0nUjZUOr/6
2Y269KerRyRVTaZj/syUKSKQHL7fyojo1V/QaRCvpDZY4xv5DZzo6fjJag9MhvBtOoQ63gPgD02W
dcLCVqJsTbn2ocA0rIC6lWsrV3lLTKTQ0aojwPvNjbXxrTWQlG7pyWCFLsaGNdQIKyT4VaK6y6xA
a6lAdO79rKQvpu0p8E9jHbIy9L7f7P1yTl4MDi6XyQCvjaIYryViiRKtTkBEg91Q4KNET+EKpRNx
qqTNZoQgWLmxXgYpu6wfptMMdSTYuH0LqOqvsNNWogPFSa63Vd0Y29CSzSGSvWttqZ1mYsFssiF9
qIrgEKsXhsMNDhK6clSYwfxoeXiiYARl3pp46RFNjHBQ09JtQZs9gh3h3SncilGhphOF+MTNN0Gj
O3EcZ7BuqCAI1ERfiFsZ/C5qFTC+nVUSniCDciPqTlxPcyt+cZCAv9BkrmGfZjK9cAvDE0GL76J5
zgg1vYWjDPUcz3Dab/u+hcpLJDgBgE7WvWjMBrsSVtPpr8wul976U0yQi38lzakfCIC3kksdIV/d
NI7LQjlLfvPCmMqaYe1M6C/SheZukCogAiQWKCMUetxtlEFounYhz2Ur7HEZaMGuvSK/HbkQaoGv
ZgmGemSKvEjHG3+XZgxFMSnzJay7Ti1rQ5wwynRKGgkiHuZun4XkRw9oITJK1YnD8AC0w74y6q6b
Ub96qXf7H748Qj+tIDw5HEiXbEmv+ZFN9WCsUaOOL3aLcuw/xM2HMUO84FR3+DSGHBW85RNHkeUT
UPjQeTP67pJOiIn1xYBeE/NYGk1k78O0PcYGfco61tYTMYZLtKMdXaAtVJeWFVsMMsvasNGHpM0r
VjG9C8Ev7KKqR5MOdO25rgqkUT5UgwPBptG3yA6p+HrPiA92WaAjzYyCItejTXJbjxZfe0Tg3fV/
RE/r0epFccQr0wZoG2Bvknsxpw9tH7fdqm4qoDoW72RF5xirjM5MKdZO73T987//9X/+3//9Pv5X
8LO4LVJg9/m/8i67LaK8bf773/rf/yr/598ef/z3v+HPOZK9nn88IaRLL4c///52H+UB/7H4T931
DV4Jwz0Ct2W2AAZq0+V9CN5EioccGtVm7HngP76oeu+iFhU++XyQDy3r94vSmPFDFY7eMZyiIETW
O1LuSb/A7YmUvVP7jy9n/3k5z7EFAkITsaQWy5//7TOmlc1kJI2c44xVG2Zp6TdfPEIsP/lUzjuX
8Tw+jSNNtmJP/n6ZSoy9MSP8JUVbgSSxxX3HEvPiwv/ZxrURX3z8qYT5x/Vsk6/NsU3Xlial7+/X
G5xRdwahsET7tcRLKPKBxnYYj33epACrhH/RLUmAQKuKvaUWWXC9HFc//i3cd34Jzve2sFCYO0qe
PT/KT0mrac3g5GM2D9GIpslrm8zym866OqODk1bpphUF20s6Civf/PPLS0s5tuQ2Op46u+eFl4Be
Jnfi5ORDdM9m3VqUOSMFp2LEUbNVLojP/uQAyDh+fOk/nyrbVGhc/rqy5kv4/fZTGM1hZmTcfksX
M44vOZOFC8DR2358IbF8kb+/o1wJraOgo8C43D77omMrq7GxW8ZxpK5Bcq4TLBYZ1pAXD8zeNRuS
ZhrUuBU++i5gWNnZk5i2yFMd+iOTk3/yC733nSvN0uF5AtjC+ZpB3BExRUkUnPrCuKvgWG5KnOkH
fIzfZl9aG12X1n3ek3ny8Y34c9ngPtBysj0uSkTB2bMmqSV9E7nbsfLM8gaD93zpRElwz8gpfvjn
l3JMqDRCg2OR5+8yvQW+TYPnKpQJm5bw29vasxDKVp745D1+7246lq20VDYfzfF+f46qyWvjqFXB
qTFkadO9EnDxkR6XxMEtcwxoLalmAonRHnEcHqOPP+k7j7EUjinxsaDfU+dv0GBKRB1VF5xQVi2N
fnBp8Z6gTUOuP77Qu5/TWR5fywRYen6hPvH7SqEhY3SgGxwReYQkmgaLNAsMbXb5vTKnbN2U0j18
fOE/12UuabMwm9q1tSeXX+xvy39XTN1UDIZ/9NHwngCCti98qfqiFfRWCt7Y14+vJ/56Ac5eWGHT
etWeJZRpirMrDlnt8aetf8yjeLJ22qZq3Ew+3gOmX22CtpJUjueIcp0gXgvr9RqjGcdQwPZLSAud
Blh0hGT1qwZXImYRiX9oA1GWTBRFZN6PolM3CaOdq0RZbblmdUX5NyK8X8VSwcvpaauEq7Ee3FvI
JJjqqjh6NoZKhJyoa+TQYILIRK0iQd2XRXUCXJn7ghzCrMSmcDLnRvnUKRv6b97rst09mRSa7nJy
4igXVE4PLIIs2PEycFKTJCKcvxNcI4wLIKbzrVlmEQaANPdeUsSRt9omE6GKRzRZM+QUZyWKgbSS
iYl4sw5V2x3oPVD2tnghv6SQNx/w22GVc2tD0GOMbPMLwCFlHLsqgSiCbaG5A92MZD+0bNTiFola
yatLn8LfDDY3EzJKNN+7dU7RT8uhREGRzcxYqaAUqV5GA1vdtpgvrLO+bbtNi2TgbkAlezDrZPxO
orN9pVE/BTSlHIBE0B173LH8JO+gMjzGWyMvYP1VeU9Jl7MRzyQ/BND1rWH8alpzdBcbXowWrCCM
Yd1Oqn9MQqMmcCqgSZSBBn9ImULXxwhYNshdK1OPPmFRhyxp3BsKJgQusEsZMCec4X/4OBSxD9D3
JziTghytBEk8D7pmDIO2vPTuke4D4S4yAPWPkIGgoLgRGYnrgXHhN/rx3PSPn/NluT1/yrUNlGDZ
BwR6kLP3isYGk84kOs2lH2/AkYRkbjfMQmt73mpyiLazjvTp44u+swewfPDA0UIzLd7m3y8aumbR
R7YbgWwxlL922mykbWtr/abClmjOj6/2zkfkahq9tFI0V62ztXkyTdcCdxbh+HYwZRthM9Bemahg
ij5pcBW4DSA1mfSfLCHvXVc4nMc9rsxs9+xTTmT1IqJO4lNYUmZiE8EHTB1bHrw6KbHXGyQ6bh2S
Pz85Tr2zVNKt1YoK1ZWKu/z73R2iuU4gjoYnHSPEGodMpVDrsTCtvRh4Iu2DOf718S1+7xhrSYvS
w1Ec4JS5bFB/W54VwFezIxjxVKo4X4dujgom55he2xPs7Dahm410ZBPUhIHFIBWZ9rT9w8e/xHtP
lbQ5R5pswe6fe7AR4NNHw3gC3lIfVAmqEp92tAzFjE8eqeWROXtrLOlIgXeP/UHos0OMlYQ8UVUV
nchHye1DanDGvORp15fKzLInsDnNqysGpuf57AL3Lyov/eTk+t7TxcnNAytmcaY8P0dFttMXMfK0
U2vXPYwO9zG2MMBjGPhmIXY7lKTifHLKWHa880/tCeawNoK6ZRP+/UvWYuEzSKImROOER4kWZRUb
/XcYTqRIpwuMpiDmStq++cmF3/lm2Z54uBztslhZZ4tU5NdonSLqE9WgyodxO70GVt6v3cHt7z5+
iN55eSSuXpvt3HQ5bpwtFqnf92UA+OJEEbL4LxgXFjln8qhwXmRJP/Ljy713cON4Yf11GLapwH6/
pQjnJidOOYVLHAUTevmYlbAKXdw1H1/onSeW0yHvhqLK8ZR9dgsdW7lzLSg/dEAXhU7xkmMaxJfZ
5H6bekcSGaujbT5ClqnzIvrkfXnvrloIZk1Pkq2EEu33j0kIDfdQwnxCjKSPpeVibSik+zLCBdzb
mRFl//zj2kpwPhUe3QnPXH6hv61HzH+auSscdQziGkU79l1EajA6IT3qqe9+QVhtw4NJ5kdxCuLM
hZec1nV/9fFNf+djK0XumYunhnXi/KarwtOVIypqPt1/p10Lh6zDBW0QUX9hUdTtP77cO6+J4i+q
KtO0QO2ePbuqN4XZzaVxNFJDXg2DWZySsAwfJFFpu48v9c5SwJVcvjNPO8I+rx6XsGaZcMI7RuhP
X4YGFYMkBOiioQLeLKKtL22BY81k5vrJN/vuh9QWtYdLE4jN9fdvtpki3cl5No4lScGHfojFlgxB
c5NTKW//Fx8SPbIrqQFoCp29M7HKFAGFk3F0FFbnrPfmq7pqm03dxtax8hsIRqVN2z7G6P/xld/7
kFoJNjIlBF/m2ZWljKLeapeotcEdTnAg2jVwbAK6ddfdf3ypvxpnv6/qoOpsymQWdpcmzNkSNCLl
E7mZcxjDPD07ebstoXYZ5sxGmthb3zWuCGp/qJ3koouc05LytTGDHisgdoRQ3nzy6yybyPmvs1R5
lOuu4/1xairLKbBS4rRPhiHvR5c5lGdtO/xlSUNQrUb1A4COxIi82U/4WXGHKCgVQf0yF/HT/+Z3
4csXHiuncPTZhocMgUi3MGOKDsJt30TZPeiIdB2ZAjsubF6HuoloxDxZNaOBWhAR7Fyr1xYtWx6P
n6yhwvrzzlABC/4y6ZR51vJO/m1NI4uQT56O4SmpxKL/Ro+G8M8D+RoY0ov2NJf6u34igVej4FtB
l4+fpKaQQfdofykINks/+5WWZ+Psy+JoS10GhYRe6Xnj0PLmwFKCI5eK0/mHPdbRqx2MAXCcCbOQ
LxY9xTRIyGKBMOR10vfqK9kiCT40v0n+6datbDowSgLoo9FGa/b3+4OmIW39ZPaOZtDgZ+qDOroJ
WucSeoV/iBfb1cePxx9bKtejMUDXRQtmRecvKQXnFFZwm48kRL51dokUuhwQc8zOeEuKr3eM6uAa
q8T81LPFfHLxPxbg5eICTgRtGI5F5+eUwPHR9FKWHhNQ895+srz2ZyvV1OL06IaGILlSfRmUU37J
/BTzyscf/Y+N7a+rS01YozCVeb6fw61OsMW33GrC83rL7MCXJPa+D8GLczB7/PhqfxySlqtpRX9N
SE9p6+yLrVNW2dm2vWOpVIhEzVjieZHSfnyVdz6TLRUbytL0WWZ8vz8+NdbWGsw+mzXZKuuusu01
hsl161awFNIAyNLH1/tjjedkoGm9ep7rOEsh/Pv1HHrtAsK3cUT63F7VArfZqh9H67rq+7j55GJ/
Lh70Jem3mgoKGeTB8zmD8uu8xFIJaxP79qFuWn3TGjFgXT+sDmUVILrCgnNTpzUzRjWIy1qEdEon
9LIOLfJPGgDvfKP4/IHbKVrhnFjOFtaiDiWJI3yjahyLm2o07XVa4LX++A6/845ovXRDKdJYxM+P
XzPq94xgWX0UKC92dghzxvENf6uYRd7FgYAIhjh9V1ZVfPj4yu98t0Q7Su6z67g8TWeHFA2k3Rfw
f495XeYXbY+gY15Sl5ZMjdd/eim66X+d7B2+VWmfPbZe5MX1CBnwKCvK7K+Nryb3jfCP9jKZYnX7
8cX+fEcoIGxLSiEXnLV7drG4B0NQic48MtFOb9weE0DDxgLrpUrh3zjRJ9/gn0WucD2+O7on1A20
Fn5/R3TWKxIMad0EKo6/0Bgc1p0J7hNgAom5ng/IoQw/K1b++PIc9nvGYAzjNHWuuzxWf9tne56H
LsGEdHLGyCDmoKHRaQY44RIn/uTE/sf9/OtSHC2Rki2N7bPPVyeEUJBunLClT0RbJvA/mTxPO4v4
37U0++6TdfuPN4LrURhIju6ut5SdZx8tRsKeDzYB9UBkVjMTyR1+C7gps3yYVWNcJialGYAR/fzx
g/PHC79cWHJiZxXXDGTOHpx0Hr2SmOP4JIPF6Evn+s5Op+L+n1+Fzg9/23RmGKz+/vEmKFyVS9DN
yTU89C1pKC8Ha84/+SzvPR98Ck47tuW54nwSbfSCtdFyOR57U3B0J5/eJTy0B8Og1//xB/qfGdXv
JyyG0LZkqzAt9gp9tkt4UEBIYCc4w+oCokDonU3rLidbx/AbgHKRNNFFuui2okMIfnBaDW5MV9EZ
yhxKaRfBqDZEYmwZlnh0ITUHgslPirsJJ8RhpjZV22kqlxdMBheAbzBValH6j8hKohtkxbSwIJJy
YKujPtzU6BvA1XdZ82IEk3hw0x7gBsBg4FQY39IBNBA/FAnVICDGYqluIYfY9nisKsNCN1zHtP4w
Fl5LcCuX46ALCGddRjpvHTnPoxDDMwK8bkYS24aEvdh288vMyxYNjEi3UWgP0b4xBudLZlfwDWBz
x/vZc5KfrWMhCPeQSh3pro+vWmcQctKhTwlzRqGYryOivr8rWE87pnW42ALYQywkU/Ro8QNBIIFf
CjUxHysTI8nR813rZRitpFuPVjxv2jnlUAnGqEORWPj7wvLMHyR9ShO3Sa6/JpgYX82WwcYKj2i2
seiF7VEkxccqdMar3NLzCXkg3CWyzXZq7AsiHDocnOR1jgdiWe1HmUpzC1E2++pAg+92YlpQaQDl
ytPgCLDh2VxW8BhAV/4gIr6/NEDnDyvZxwOmYksFb0g9HGaACVDGSVYxv09Rgn+o+63gjVmbad1z
/32JNpWZwJ5cSpY1MUpcqlgvOX7M8pGoc/tAUEG+h/aVH+uk7u/CyUxnfhNzTjc9EXLmHkY3Eq7S
SLt0bVXN8Dx0nf+LjJpEXWC5LR5NMkyeCmbKF8jFhquono29aSTTrS+C6dnsffeRHAQUeaVC2Tem
ePpbUhlOUzpHl4HlIIHQYXGg5xwDR5QYuld5gNZ25ZL/gHRxgsuZrhO6q7cg36l3iqCsMiwSBSAW
7MpOugmSnkylobeKjdUkxqkAYdtuEnxI+JQS+7ZlSPfQhTbSJZk4IASywige237qXjm36WSL6MPz
Nu0gvcsWzvkTQyAac2SMt5et4FR8ZBQM0S8XqgVdnLdEc4zYBgPLr+9M3NlHpx/g51iiCG912jNL
acrwzYibnrRnXd5YHdEqyOWHI3sRvK1mHNPXrKmiK5uZNrx8UjxfPNEZN4kXimYr0FBl+6Kt5F3V
uP64Jpxa9yvy0ATfBSEI145gqrbxo7Tbk0VaidvKm6TeyHAwyfcySJuEvRpe1PiPLpwo7MSe1LKu
XfA382kcDLGvK1u9okkEDujbWagR79r1pWfI7CVFfYojNICd4VLgbW1ExrhtJ6eo7whIhTlBSniB
fgsOM3I7ekKFV+HH7Sc1nvquqzHltaqx0FfW1feiMZJj5pB3umnyvqJhZBbepfKXOC84QqneZFXZ
OPc2pfSpqlOjWDu2P/8sc2FuayPIWDrc0oxXgjj7aW2jHjz4DqCWSRH2vuj+naswBE2MBTGc0QRK
3173TOYPXhQ6X3sz6/cGcrO96Y31Guxluk1mnH3JlNc8V7H3FGQVjkFEmfG+ayLne8YI461rVXUN
WIjMWPJIGZpCOKDcrTxk7HX45MgivmZEWtG/iOe72rbTh14W2bexbPWd2yNq090cfxvsfrxupAcj
rx2t7hjBqvhmzwloz6kHWSl9OQHsjQlXZ/7nZlvMwOV3G3npDv/atAehZv+MWjLfbh03U1D7rFmd
5h6JydKa6E6E3RXfoaXIyzZs+iOhE/Zx0Pn8FCQS5gzm5xsCLrJT6BI131M7o2uLxUWY2Vm5C7NQ
7KH9ebsOeciukS6oGIr55usQm2ADDbvf5nFZ8M6OPMNEaJbOqVdh98xZx9/ChICokLSpuod2HZQr
QuvgvCqx0C1oZrnHUcLrZjZm3eToSA8l8V/HXNvboYNF+tyo69jILAxH2iuYZJi6X5PJFJY7x4FQ
BLAvWUIrxiAMjpUbQ49JGHJBma/b/smwbPsaUIiz9U3AU76yg0MWwy1pJsfbQzbAUDBrdRsFiXnP
6BVeSl2EyXUyDOGFZacVE5UKxnJedMaayC9I2BhfxHq0l5xfPNvZOkudAgIgdqjnXPf/n7Mz621c
2bL0Xymcd97mPAB160EiNdmWJdtpp/1C2E6bQ3CI4Ez++v50blX3zQGZjQYOEjh2OmWJZETsvdf6
Vk2oVTVFvjb1t47TqW3dtmIXqAICfeHg4kE4Dumqz6+FAeKCB0hfHidOC8c0d3jq6yTGdSDcNsTp
Lr4ssAuadUDw7TWx0qTYoU+ssTeXyxgqxP88Zc5svrGKgGzOPMLIgKvtLW8CDDrNNuNTzS3TPxTH
Px8cTfrJ7mWaScFPufH9ySptbChipQctIoiLrZm4HvFLLSG6kzb64aR6/cptxHNq2Oy3vz8DmZdi
8PsjkEnRwUSGC0ft4f1waE31uFikbDiPuwJZhGuSKlQQJqRWTr6QsI53N7JqP7mNC9p4l3VYs77h
enDvBtUY4Wxk5hY133LbYKtI1rgaIRFh2BVXsrE6zButlUWzK9uwm1p12SAWghN8wCUHYob8ZPP7
93M56v74dnzXo4XNMfXnMaVbJUx6eCAOujE1j51VxGc5Wg9z68NL6oTzhyPkz6dVPr1LmWFStF22
je+vHFxIu+h0Qxwcd0quZ/Tu2wGy71aTQGF+/87+Ltt/fGsU9GSbXQrun8oLUojJQnPm4mDB7V/F
UPqf85H4lMpmA+DpJ0t2YV7IGvXYEf6+gokRHBwHFij8G0WebH/9h9/ocuL/8Te6tLcvHwAb8o8N
Ss9Lex+NXwFmuCLwDsaVFzlz8o0QX9xluAFOZATAP+9GhKWdIN6st7AqBli0fv+bXG7Sn34Rbl5a
2tzHPzUnY73LUrOdioPMwEaBCS03AmJgmEtsRVhecBSkSY+OZbTfFKSlP7z8r55f16f9Y1n2L7QI
ynCnXFGzHyo5WLcOc+WbQeJlh90wR7ZbvWQj0jSXUdwfXvhXtx9NfPR+JgW8+WMnxISiAuOAijNT
OOjEwHlUIh+/KdGs/UGD9wsRAv0Wm9EXV9s2f5qaYHnET95imG11VBdLXU4DsE85g2/tR2hvwRIN
VZfsWMLgJYlFB0sxpH9obf3qk6bU1XV2ZR4C94caVC1aoeq8Lw4kzzW3mGPaKE5d2JlNVn+xOs9Z
50IyJXewo//+FvvVRw3EjXg/VLQoin945cTvKa4bqzg0OI72YvQbWIhdcrt0g7f7/Uv94m42KChs
k08ZCfiPfRlQRwMaUaM46APDD6Ioeg65ZbMmfrfbZMjNwgyGhpfhADMC5oC/f/VffMRIlWgEUxnb
P49l0MOLsYyT4iCsIQvZrb9YreBAQmrPqp8CPMFtpT0xse/ef//Cv/iEDQaejoc6gJ7bj23vZKRy
xVbCDUaA9Kb0WbiMSqvOPbvEH27mX33CKKGZ93gGr/WjvKOfZnh5nsmmp1MPkU6oh/oMxF+106Od
VdXBrhb4GYWcQxnHzf/H9aUvbdBaZKPSf7yVtOkicvVacZDwGmiB1/k54WRIgJkhSSvw+msQfZIj
INK3dvGT/e8/5189yRRYdKwDXsjiJvt+0zIwubGGomc1K0Oz1yXMJMosPUk+gyCf7K3vxN3XpZHD
tWXD2gPonWGfrMiPTf/Qofu5ccUkHcULczfuOIQT3/8m4NZnK6nS5FASjXUdeGhd4MYG6k+dOeZF
v7rkFovG3zpeHZnL9y+lO0CVyiQvDmrg7Adc2dp7VVlsmLPkG5x6BKr3YKL7snTDPGs0dGQTzAPl
vs66eAJtCX1XLa9BSZ3Rm+0a5QHFQtOb6yUjy4P5X0mos05rgqARnMW1uYZipMNhB95pqE+9aWGm
WtmdE2A1cxvcf/aS89PEzVIKA5OfCuNR64IPNH0Powm4gs3+WRnauKoD3VxlLdpMc+rdC952DzdM
rs2gF7tF1vML7RLxxsHq0Au4dwOcczzlHFZjf5yIZnLv9CkFOpynU5SYJYj8FnKu2dq8j35uQloH
x1nMsHDIhIAA8eQqa6EJYzEinx5FntmroVP2vigT4hx8J7sJZsNblwJjfSCZ1aK2/EzGaSe1nsaD
00CLA3REBvQSOX73BBuZugCIQsS4YjfkxZd5JMwCPRmS25Y4Sqb8K5SkVDFtQdUxAYWiOXBEEvTF
FLgW2jEGsELYaBnHm7Ho4GwpIuHI68T4YxJ7CLprTZu8waZqHd3WOfiV84QvGDMgPn0UXAV4Jaku
3mPxNDfT82yl9muh0evAwkPGqqn6fUz//WDV9YbBJGGRSL6ov6d845XS2U6BO22WoLTWroS46nd0
VkYo7aQ4A3fy51kcyQ2f16XWOyvleh1BtzWg+ADoGlTchzmx8+PgTzcWlrajTe8uNHt59m0Cy/Tc
eqF7h4/QTeaNHvRJOKZ9EFqd9SY5fG1Vb8xY+Cx8BOW8rBus0lFn9uO6NDx0L5CgQk/476lhZrg/
PaxOTXzBquhhTn16AE6Oh5wZzarVG3JOY3ZM3BBLmCV1GWrFbEb26Nkfo2bh6cdOiQfVdj3ypbzg
rQF6Bg+0uV0mFiloaVtOM7dpa51n7jGmWK4ZEnZBoN/k5VGl8re+XF7MecpW2LZOhVr8HQyN+2qC
jkCT5SQ4Ga4q194iVCZpasGcW3gkZiSkkq0buxQbz1iy6CK2v5pTfcv3SLoNmL76BHOvAEySqOLZ
X2yYCmtErgYf2/SKl3rCfJCeccCm1xXn8umCOIEigbgfEu/Mm28pOpHfo62vXchHIjjWBuykNOvw
XmJR02GrNZTZnRUcE0E4sT3a9Bk7awJQYnhRPef6Gx0qqp3ceA0Kcw/S7SwR+Fal/PRM7JiBdwm8
I8kt7Go4sg6Zp7ve9z+xEEjCzFJzHQ/6C60VvG8ujptJ64wNrssiCoqyDS0teZ/RAYZ0GbmDNHmD
342MOdP6FgCRCiXnEKKuiMFoJCE4WqKdbNm+qdj77Bf/Db13gDy7+ma46mbqOCFkl0R2OyPsgiHw
PV3Wq5j82afMmojvZIr/OQzlUeoZDKxMPlQtrwrHD5V85XxFEEC/Nh+/4ugkts9KgA9r5vTWpom9
iYn34m4MwIui3lvGukPzVs3RCJ2rquyvld9FiYvln2PcLaLJax2U0C38kvqUqP5WNNNLDzF1rXfF
eDTi5pEY97M7lAlLFzU4eWQjCWh4wYO1CiAgdV1c7YKqMPAag6kVbok+w8o+gUf0xWayvfI6V8Tm
EW4QJVlnn1I8s9HUiJZMF/urquG0tHMnnqqEUMOU/Z5WMvSxMr1g+5zMIAfdUp8z8JQ1rfM8pBWm
bnxl2KFe5cepKpqdbeIOy3w4DOQ7yBXKOH1tlshxcRvQgok9/NK2O/ebpYPypRPhS+o5+eGtXsPA
qFjpeZhOjldRB+fWE8Sir6LSgmlFoCtdikR/0zUM0SVYuUMH4XgN4DpY6YPhhMoeWY2aZDOQSR8y
jS6uxGz7F5+vHSkkOsRbDliITaK9WlJB6ql6yBNM1x3G+TBjpYaqlp612bmA8/SZ1bDyjlkxYTvN
mXJ4g14ds2F8I8d0WFF80SqjhtXEkgNe189ktMAbbGJ3K5OEDQyJ2naw9fnEoR/WdkUXfpGCUUOe
hWTqdTSBJ4FywriBS/qNWDmaMmZGU1G0t57qhjOEow9PYi0fkYiDJ7nsMaowNv4CgmEAGc0Vqe/6
yul42OFyQqR012Vi1wBzpp2hiCFYShJzsCuAvO8uPKth8GY6mpxWjYkYbbOlJdsTnxIGLakaMXGX
rcfH45fdVyJFSJJhysUTmmp3BuaCrTEEADiUfsZGclepyr2uCwCVwqL1vGiC4D3Tavpb0slIxFtk
8yBFAmSVf+nOSQlP9BqioRBBDJEcVbVB/t5tdPonaDCzIzf+uyzzZW3EBhsUoQz5YIiIeUC3oitL
DkhX9KeCULqVhqORQzbZ1hDMn8nX+CC3MY1A/QH09OFlMarF45YMX3EHVzsnIzPaKUEVklV41v4G
X3c2fg2Q5yu8vwqEepHe9sBd14LPZmpmMBoN559YxwAJVhp4hrSZTNkwhha8w7mvrZFgN1zI5SMu
aODqWnKzOLX6Vvu1Rt6fPe4tug038QKLhzEBaWsEnXhW0UexbbO01YRyYgL4sBUBCrJX/RX41FtD
V08ytV4yzRXbtjFpOsuqj/qhStbc9IzQSk/b1cxQgCeoDwTJLM6B8xAERXdOWkiroyfrtdOx6Rnm
hKJuypZVF5C8gGX1UzkeZHRk22HZBjbkFZqtKMYVgYqA7EqsQZVrXBsWM+c5tcXGIfY25MCI0jr2
xLWJqHtbqVRsCz8pzrG5+Osiq4tTXs4AUxZgs0PjfVZ1/FKIxTgsDrmXfdq/4nZ5XcCCbWd/CCKj
rzDs2IQYTQiqoeox9MoVWJeGrvOqAzm0yRDprjFdXi1+Y54bdG8bwoWZwQTiTdj0Ywtam5E0Fxv4
ODif2AOi36fEWTKk2uE6PLel264tUZBiqDE06ZZDYUOhQe5IelVpfKQw69aehEa2jCKMZ8m4bynP
dFVuOSN/0UYavVwAeYesH6JzEMe3LW4JSFjELNm6XV5jPp536dAumzEt79CwgHQq/NhZe3EzfCH1
5m4ZTePBHtJbow/e0zG/7skCY/IsqtPkc7whENzbCCepNwPTawDn4wm+BUlPyvsg+gxKkgsuJ2nF
vjANbQujC05vMGAQ0gG9OW4NHAfS27Mbc7l7r3gOBg5jVOdykyUu/VgJ4So1nfwGFiKcsFQPaSsm
a7uD6Fg5oPqghQXAN4s8ujRBYUw3JswsWGI2JhlwTjGjnmpcdnhJwoy4lmgx7IEIlukbk/yjOfTP
WqfHGx9P3koxyF0PScvimOlYwOfu3JqwyePqS5rje4SCUz7mOtug6LJ8TQfGCu2kRB49O/KK6QYI
2R4KTGOj5Rem36MJKMeVd+HJtx4E7KAjTtGdiRuaJfeNPjjjujWbK+BuV7UI7pPAysMedjO3g7D3
9WVc1ATi6QJtKpYiI9VbnrAzVABbiGwZCj8CLXMzwmwf18vY29djniRvfH1mr0/mp6zBciw6yHix
YDQzlq2/NepsYBrbjueYoWakexKouA6JlYzh6rq1pn4b61qEO+NCm6ysOzXEzfUkFjeyyrGDEJa/
xGwJ9K8HHrnS2bJlHiotO1MRHxJEsFrOG24Wq12Txl6uyVTrDnJWT3pREvk6D9bRG9yr0rHKO0fX
7DeHR4kgrHl5ySejmlb2ANSogoQKNChbjkojV9CcdbbfZp6Na2U5xwHyAvPUuqf+4aQbuMRAC5Ng
X2LqeuoMTHJaSxD2BL4FcmL67Mj+i76QFRKjPSAht6aPVEF6kbTxkMjGw4kBEJlpZcdwzMliJtVG
u1fU9pDnjdcCqb9Z+MudBv5gH2AmCxZG8wBig2hQQwbGosqMK1am8ks5psa+6SZvI+m3gcXoMaAj
U5lOkzW9AxHKXxnazGs/y+sIWgchQBDqtx1ojQi+I6AKjWpLbCF5WLu6CbjTAHmsPMYt7cLAkFPL
uMHjl1/NIoa0XOVjcis0L0WTZTNimSRVvE9RagUc4gK/eGja4asXG1emNO7TzK23hIH0R9CEGGt1
76zKVl/DNdx3SwdT0nZfM2PxdrQOmEwpckVth5TPQVIkuEOsNvmormedIHhtjFsIfLD+RocwqVxP
X1qfhCBcPyPf9GFI+bDECI/273vGyAd/mC8QdaSkJJZABAomuU4WDsqjSeEjXBKMzRaERiAHppfz
CyPPjJBFCHduew2/jrK2WroDCud+BU/2grPbB3kWbEbZ38TKqx+rsn9IVPsZJ9n1iA+cWZt6RcX6
7BPNO8v4arGCUzz6MIjjERU2WTscm6A+QVdLLussoZM9M0yL+tpCxP3iF4n1yV8oX+Go8eQhFWuv
JdHRw8EmW0iEAU+VjLTWHN6AajsG5H+mf6/CUW6xt52MkBCrAzDNgaKZ3nWjNd9NbxQlChQSI9lr
rVBv7HdTn19xD560JPdWAal74Wg5b1xaGRWV1lz75IWCTJdPSliM2MwFI0/PQK4nW+O6c0wKXN3/
5lnxjkbyjsgQMqgyw9k1cc6+VMWfk1ffe5ZkQ+re+oxaiZnfO82xkPQ/im2/zaPFgeNkJBbJIHnM
IpTHJCtJjs0LGzmZPgT6NiJm9i7Erspjbj3DuE1QbxCjNd1j0eZWacvnuTRf8yorPyjyPoo2b884
Vb0ITlgbQftX+F7989yBcPS64myWAlay4p5m/MAWYd0jMsQiBVDWVLOKPCadFvjz9cBihBFVTOd4
oXtQaE0DKghS7ZgYb5UA/SWNsYwWkFZkM6lbxgVqpUlFQPPCl5ylsY4A0FqiMqtxJetyZ+vEsBcp
pyZjVDEgDhJ4L56mKNWtjizt/DwOxpEzY3mBvFwQrMNdlsqvhBkbG2+IX0iW4enV0+rWMru3ySwf
tUWcl8Q9El01hQ6InbCBKBZ51fTFn+DoG0O5ty3YQKQT3sreiW9mZz5Vjn+YphTOOonoKxvk2Trv
dHePc+1ac6gO4V/QFbLH4KCn3LUEcfaRRxdv1cezOMul7NY4vJ8r0m6JWUzu3BwtR63ne7jmfjh4
9qnqp8duToKN3+TX3STiddsO1tXSkUQ4LeN7kbQXY7E+rJs+/dpT28O69bCoE3S8VEHIZQIq41b7
pLKvlxy+XQXGb1vmbrxGW5Vt6xgz9ZABGK060UQQA/f0BETUGQ5+YrN4EbZ5TAcFI9ZSX1yD9kk2
jdl77eLj7XydcBpjgG+nmRq0HWS0qUsSRj+bD1pJbJ5xaZI3i1uuoUOePM3kS5ASIqfKnlk+CwqH
bAQLMbqbfoFDnA2vuvJIrMy8q75wvpI1/40eSQ7USd35cVvvKnhhkeWCqIm9miyLDO+WT9rbBwDz
g9l6H7TJzTOx7t2j4cdN1FYL2TaBhRt0WRQ06qy9ntJu2g1K3hLLt/d72Z8yNZ80DoMb+GfcMUHL
CjUHZ54+ghEy+LIWsYtGV7cAnABshew4nAd8N3UoLA3f2aklS6iMcvdiIu5jyHz9FwjmSFwUaaED
WX6yNZ8gjmhkQaAdaBvjZKXOg5URG+znTnHlAebZZ0t+RSTdsdJ0SnItRzYBwVRz+DWWv5tvKTKq
JemhVE8LSYplY4XEw1WRX7kcn+hjnCRCD07240C0+jDEhxzYLlGv+TcXIOhOzNld7gafEGldcEUD
GVDC3eqOTAmrw7ra+aa3a4yxAybZs8nQgVh3BD9QyAA0ryzsL3Lx5idaecUq4ai/DfrKI/UqLzZG
LDo6H7pLwl+sA6O3oegGjbUiGeh+Js1v7S7OOw0gtZ48n7NPkN+kCgKjF/BATkC1yE+T43WbAXz1
F6+OereZ1/pUVRsj6x8XTgLQZsXtYi4myCwXghE6Ac59Zr0V5rzvs7/PZ8sNZLBnp26vUCM/eYka
j4UzmmFH2xzqsG9FsTZh9Bccszrfv3Fk1YAsCoI74dlvS+E891YgN1MWlPta95coVUTFI0kEeJnF
n0tRn0pd/4CBcLOQt7tCqnFD5Fe8Smh27DXZ1AQZtgnXpN/7LVfVLdIlnL1WI6jFvMtQi64lSj8U
FV5wM/pBtyVn/Y7z1KMYhykaaFyuPUUsu+t8BmWN+Gm+NHTzRNsuyIy2jdbKIwFDxBmNg7tS03JG
WfZalxoj/qH4tCbOEl5J186G8sJuuZzcoI9D7aKew+z4MMaccBMx3rZ+B3VW808qDkTkCG7+bpH9
k1J0NSAspVvan5+JPt0LhwoQRlsQCoica38xgV+baZiaIH6XZunXhlR3TmeKkEb5i54ZzKWsKXmx
PEHQNepAFIP0nkVKHuOwDLjDHVnui7ol0E3ILwu4sTWQesrGbGj4UmCuyZAYNoZP3B5x6naEZ40d
o75t3GGXFOQGm7TwZu0uKUe1YknUiWPz26vL4tN2g3mkoEbz68hLGMSAlrNwBPDkOdvIAhXfMheU
KlC79ojHx8PgI6qCq9ddzqZXCuc8qwYwejJ7y2vLx3PVZTD+AGtdIIiapkeGQ7vcpZkSLDVAyWl+
IGmi2pRFYL+7JNduFrwFN7ExfcoxaXcgJPYEn8iQEmcvkejDkBweZ4DUa2KaxGccGEuk+tykys1U
mIs4j6QbkHTX+A/WLLoInmZ1Ie0nZ1bNZO3DJoqmMj6UCSEr09Sc5qB4qgYrf28Z2BFkkicbc5wZ
hygUQcq51rrhTZfJvrCEwJ1dEfiePGqVUxwSlALrzHXiKJ+dI9nb9wmh2mGc53nowAaH+Hpqvbnk
KQDmXSfBkyazj0FrSbQc4OoGpnpgzJte2drI4bCWgLrtsogW1RHxiW79pSFp7brygukBrJ1HW6Us
L6OUVDCtHmCDM5Mhctmc2NVNrY2mvlURqLfPAibUluClm1LnclsBAcyzXPY6qzDcLf02MfzXARdO
29r1RkEdzKZBRAs2E1RaxsPokeKL9Sq5ymOEW0PrYdRPdbocpf649BaaTsQHV7I0iSdnwgDGkhhy
lFY3TRs8JTqHG3bcE9Za9sQ5fkw16MyyHF7aiR4IK+OJCcW5dSovTHJWuDpxr7UaKa/LECass4JG
mju11r0NU5mxGp0Z98mj9DssrbGuCSBcu+PQvIxCsJk56V1SCIINvQqRoO7d2ySKgf4eaSUKjUlz
25AMpYzqSpAO42VCnefJ5CZdhuDGESl39VhUt5wAFQHBeIpWttKjQSNEB07Z9SjZFGwzwd2tw94w
bBCh5KN50ajUoxsTzgIUFRz5lJ7lZchC0EjEzPtFxHBfx6F7ls6yd2mRQxuuTmZ9Ua+WYLMT6Vwk
kXhsUECrHAHwtNWIQdi0dnwbt9BZ0ixAUi0mv1l3jdVG7bgMEK1rM1yWAknunLn3NY2FgqAFTq54
Me3NJMXj4Jvdlca8LZYy2OcwlI5+z8VLYemLcjhVunxcKuuBierXVoOmoqq+2kHZ34skf07NfF1M
TJJ9El7XDA73lkyDUxAgT4OivG0S1smeJjafR/yR1fpHwlih9ORjkiAM1UbGLXhlIs+pAczkJMo2
I10bzfI/XPakJB5A0JQEeRlwQN08uVbKrddal59YZQHwGvHzYBr3BNc3tx6KZ6ISbf9K66YTq3tx
0NKexRv21IoDPUmpsRlAU7W+FZnphglZVocA4s1KV+q2i93nLiAsAu7qVxKLaCEM1BhWVtzlXn0N
6fMI6QxAEYFYUMSkeT261bteEmba4LainafZG6sbsrtsJp41tv2vfZF8bVrKO2tp7kuHW2TM6B8N
wcfFopSAdtyKkVTu0tI6+o8cCLplvm4r47VX8d2InDFLtGNr9htTWF5EiCiUYjijkVtk0OLdL0WT
3CuDc5PlGS/UkTmHvfSqyNpHmyLCRXCKIx/cpmRU0TXlB41nsY0D+apr9dbzZbmdlP0HgcHP1hp0
MqA6sIM4BJObF5nav7lcQN5nfYuccm/nY/A+AMndxRqPCf2seE++dnNtLFX78PvB/i8EFFj5AB4Q
VW5z6rmMwP/tRaVpTZ6dC9AkBYFj0BUe0o5w9zzxzT9Y73/1StQUHouU5fq6/sMrEZy4SFD76UEV
SYFQ3uCO6dwsCSv0zfe/f1e/GNxfhIkBOpiLi9q+6FX+7V1lhdGMNfL7AxFG6F61xZc0zESD7TXG
JX/Hcg1bJ4ceO23ahE1m7wK10//wjn/1W2DFxMKNMTRAsfD9b2G4vV2P9BsOrQU60Czksi3glBPM
aKnNmBMo7/2d40b6aA6wSsv/IBH91SeOvCxALYFt0bWs719fln5PnkiWHQoNQPZioThfBlPSkC60
P8hTfiGhRMX2f1/qB1FGSk/HJ5csOwRKFtdevgQHB5QdkJ1ePyuQ+H94vV+9NZDPDscqbIQUMd+/
NT1uDKtXCTNU5elbwwvkrsIkdiFRM8///c30q9dCrInoB4UV0pcfLqNb1osxySo5wAGOX7np7gtc
N3eEXZZ/uGC/WAEuFkwYgI6FbEz/QRk6QMsmkALoqphlsk4NYNHNEldRzUyFsNfkTQnV/Eu69b++
Q5W2f6NL32s5N5A/ux/+97+2H/Xxtfxo//PyU//nb33/M//1UJf89+Nf+e4n+Hf/+3XD1+71u/+J
Kow4bF0fzXz3cYHB/Q9M9fI3/1+/+R8ff/8rD7P8+Odf73VfQee/+0iyuvrrv791oa9yof7tAl/+
/f/+5uU9/vOvY5Z8ND/9/Y/XtuNHnX8AlQBMSHMAtaIVoNgbPy7f0f8B6wazf8Bz7F7QmD63eFWD
PfjnX6b1DxZs3cLsiWnY56f/+o+27i/fMox/uHCPLtJbqKwXR+Ff//PGT/8So/7rWvyaKutYxvc3
o3dhgmKCxMOKopEMvR/XFOZpRtLLOsq0MUQ4czHZ9PMejsSTzTSJYof4Btd8rliNuIE8eSQti7bo
VMJyr+9qFC6byTHZjBPtljDsdrlbYjhs9hI3R0SQJoUAkYvZIR3dOerq7EzQRDCSNQ+aPtSznA5M
vOywNC9XyuKojAuFXpI+U4lfX7LHgQvTYEU+36VR1ljBu0uLrhPxoZUz7cA6/fQo788jAd4rEAl0
/RpHP4r2iyE46OhqmzpFjpFAa06ITWSYIggNK1SwIU1/pphE3EZ6rRThDHmzE+N025T5V+XFE+Ww
Gd9UBO6YifUlTbzqCsFiunYzB6ynz8iD8Vvc8Ack+CuV5Q7EOT3fwUE4xnTcdiodN0Y6sz5rHdUO
phdyqx9rYNtECoEGzUjzW5kXf33GloF+pEgihyZFNwt/IxuEMlO9mhxN+7B7gMV6TQBmVzanvkx7
qFPxc20E+xgp6gHWzRoMzhD1HsNfg2ymgcaExDixTQF0ruyuz8PCm/ubJp7MVV+kD0MgrA+4q9Ho
pM0t7Uo6QXY5RZn8Jian22uooU7zVEZtw0xQmM+FMWohERf2QaH+IJ/D/0okmiDeLmPo63CQdRRZ
dH7Zb0g42aZ4iu4Ck9R0hAa7ae76KLOdSPpBG3GtbFqiffq8MBNOSVZgaOBH+iWTvha2Am2MSYQY
DjiG5jc/Vtla5p59rOWHvlhzxI9H9NOCrTuTC56nySXJbuxDqxn6B23IH2ySCTY+U46oliS8lpxT
QlI0m2OudIIrZm87NsXTjLE8nIeuCYlGmkmaZWLXN5N3w4RE2Nbl5rDRLuV6cPBqLxyD0t31Tovs
TELPLvzqEHtWvYE9dzfaOVhqnfygkMeacb3hr1rZdHsaVPOaI7Fc60ypDzQlpoMcpiRCUtDSYkp2
lxbe1mUkPtqo0rxt3IjxMBIMuZ8LWNI01lcyr+zNXB0VUSn6ONxUnK9CTfShSPzhG8THT8V8vi0d
7xgQvBv2aFtv05rej/Law8S8Yp/7b8rozBs+/cSbCbDFxJWOi/lYmYDmmykNM1Ky3ixHW2NsTz/j
wnpIXEQhtjSGDTIzkhnisqWIM9IDQUcfia4nO46z/Q6zBZ1rAussrJ+RPhRHSV5zG5T6ZkJJttLb
ButNGX+dy6LeJXlAwEqCZKtJ2pA4zZ0QeraJk8ZfuU228SiQt4S7PXhjHQqHxEYr7onakUF309Yp
GRcTji19zuVBT5zDBLf4aBEHLhAkQMJ3p/RYKnwhlWvuTb1+xIpDDwSPUZKRnB3UQ3pcgp52bk5A
tmdQXi19ujVmj0YN96jZLDuc6t173J+c3Aydqs8iywP/jhynuaKpr4LSvqJgQPDlwclJeaaWworA
m9Oho3BwAg16KWYqyPrqynypR2+5brABRXZCS89MecKtHI0Snb5kXTCgWSUpSHSXk9xKOomLEOsd
IxRNaGwkq8xMHgvr3QV8sjHG+ISAYj40nn2tZbPcIiKWO9SGz0JTwcr0pnE7l+ht7D4mcLhfeTKr
7/wxgIkYGORH9OLZ0+kRjWo9l153krI4lCl6osA1SfFIJObR2TT9jWWVoTFdHNAzXzK3ehe8t1Z3
nggSRc2Tj7tmoOV9eQt1PwLe0oGj4NHQ6G/aKpr7KXLabjz5VaLfB1q85dzo0aSAw6DlwU1eCPtm
afRN5esdGUk0NrXU9e9nu/Pv0+Dy3LbBqQpQEfrM1zse1TUJpUEYxM1pUZO4C+IuPjXZYybO6Ifr
0xh08nyWXVWeR4Bf7HZ7JAM3qqkOou/FOdXVSNFHD8RPHHzxTXf++4/Kx7xmzFa8YmdwV751ywSZ
GsIaCAgk4XaVJ6l3cPtNIsjZHrHcomz16ls/qaIkWNSXqid4hibEde2hEEg6hB++37BNjN5LvwS7
KXdQtPHas7QOMnhl8WqOibPBlDKF3miakURDSIMSe7kAK+RmhbPXNHfdmP2LxDDiuF0cgs5AvzFZ
O3i8fFYxYw97eTCW9L7h2SenejKQLdSsxFaJZ9wV/mNrsB7bcppuGi71AyFrq8lLn4X70rey2nsj
s8TUFPqG2BEiGot82cxLq7aG1gdgmLx256rOCFursS8lo7Ufehv+PKl5eOhEuxvKvrjpRoPEJaIA
VtmiDpPIkYXVtJ18lD5RHQzijCevjQLi3U4LkCkyPo8FbMWTZqKf8ybnTs2FE9a1ZW0sEmxpXGb3
wVD7ETf8izvq2Gyb6euAc0Vp/b4hETRsBS19fQCHxLSLYATtGwWnuU2zKWDcF8T4nR3BVBAlU24Z
Dx3+F1dTdypf7DMBOtZJGXed2dxYhAQqZbUPqKGfRpyT/5up82puVAnX9S+iqslwq4CyLOdwQ3lm
jcmhgaaBX38euU7tvW9UGo+XR8tA99dvXM8IMXadFU2jm78MHpuFm5reH0uNlHfq8IeN7dh0mTiX
MZ8+dOJjPPoau0cAlmPwuxvkiCPDoOFzzswNEZ1IAGbzXtPVHYkA9na5xbvF4bCoJ5Jes/pq90AZ
ZHUfFww2K41TZ4MjejfPQUvcMM3PU40SakL3U2RwdUlfnQk8KS8ET8MU+b9hbOV/VM6hTS7mFVzc
RxGOHQOJ1dAanbPCdd2wMVPx4GbpA2VFBcUFcBB+34dc++k4uCHIMQ47B4vH3KzTRXw6OdvwVH5q
3Qr6Jbx/AtXCaVGPvREnZ4sCimjSYJoVxRERTxSIGHjdvnSsQ2xhGPcaKuSq7OA0lQmQWTyPUxHc
2uHYuFa9lzN1n0W1qdL6uQ67fzrGAI/h8y2xxwsX31lZk+NuvPCapUXOMg3pu9g8LzP0m5qsVy3a
6crvq3uowzsQhhLZjulPIkWIuJL0yUwziv1I+il8OQGG7Sk/Ii47tFhV2ywKl+kY3mvmvClezT+x
JYst8i4HBOxSttPRTKh7S1r8sUlwT1H+agfjoae+94P2bieymIy3jStoHQFWn/NxPNmFwQORVhhU
78QviuxWZ0eyCm5Exb+0sarOBrrEObbXSKv2I6PHU28ar3bYU2I8yIsu0RiYOFcTZ3bwnJztzmvZ
D2y0jf0rum+9s8IStUM2uXRsmH8aHfLrFsk2y9vPvsVwVv03iM6McBj31KvgkcmaXl2KAe1nkxfc
H+0uNpYQjR1MZtf2e6bsayv5Z+pYM+Daz7VxSMR4meC/9iMEWWfdjX45o1sFgxY2dOwlFeAaPg0q
JXXzkKJK6fOqOap2WyUUYsaJD3mwOCdtAnYzqWZ3YI1PbVwmp0ujOCQteiE3l6LzGoV6Chya7BI/
C3YZaOoK5HN+mHIj2DesJ6zg1YoydwQqhOT1bKAY6QbBJekoUxE2cTtU3kRhdkOhuxLURKP6NbrN
OEPGt4vCoRxGqcryV+xauwyey4rpxmpaRfddXF8wn79ls4FGu4OoQTZFoY7/PdHjQO3scKKYkCQT
OVRPxqdRD1/KEfVhMse3oRLMVZ601hL17sa35secovKtSL1HAjKTqGdy2agJVijDs7jhmPdZm+U5
dPziIcmRA5VNOGyaAMnXIkgsHo16N4EuE5S8nBZRPA0UZ1PGiJ/en8mZvyc748WZyLRw79ff7E5L
hayMXiifw4T/0ZrJjWSXjOZ474M1zdxIw0d9/yv1Rj9kzU9Jwi9tXloCrxEn21weQpLebFk7qzIj
znwwIb9NEweCTeqOdHZdN3+3+YIezO6QnhmojukJuhQT1c6epffk9nxUhrlfxiKL6NCmjZxqYmne
77wO6X/gIwuwM5wRDgL0o68Ga+sqWmwyzU9oknQbVqRnV9109jX5oHFiW/dy9HQzS8wVzmC94RhB
7R80ew2rjQyR8bTOrpbbvgZZL6NK3zuWctrQC6MdNun9+hkF1clzrjcIF/dz6T9Rc/FRLDVjeOvY
+7hedl5SHFwPJkP45Eak7a7zYAe9o/BasvtJUSZE4zX1HHWkjMyGSWx+HK89idpjXqvonoIEW6Fz
aWvdUKWWLVE7WNSS+TROWiV+bs/eGoObbiZX6nVJle+6D1GmJIqjn05QR9pV/aOt/qZnu9p3wc4N
UjqNWSe36BtS2jT59SXzsFc2xIvoyoFcCa+/FJnLPtEmu25sv6inklE88RDlYSQD97HhWq19GuhX
XTKfS9tD2XuPCZyrkzcklI/1Hs2YoRy23NNQbYmSp7lrLzyzw9ZgH1pj7T0M8zy96C7+z1TZzjRr
1g2vH/e5U3EdcxrmY1W/uCYSZo/15VnZPdR8iPzCA0nYDIF59nIP4VXiEvhl9xdhTE81bcOpHbBH
3rVu9LqzWtWHQTPkOsIY0ZUX7hrOq4n6jiS/IlNPZWv/M5yseS7t4dnnwNGGeDX0LK6S6BOj7R/Q
//s7d/QzWrnbV2G373nnmm+yzJHvSIvBqS+ZtHLrhNB0TlcbigF/HGRACC+nu6idIWfAODBopnK/
oFNbrMaGfTrFOltN1YOSC10Ocq2H0FubvtqFBc1EVGuaO8dXByfTsKHTeCMOd4T7BrLo3T5Y537u
MqHR8JykLxCO8ZFYqYEceOInQtFtJ9s3sDRm/jOiA8iG2d2wtZRrRIzZqZ8xvxDPwvZMQ6iZEXKE
4TPZco4yF/nYhmO/0WK5QnU5B08Z4AOIpwT+pQ2i3uqEPR+mwSGMsJr7cu0XZCiPTL5LPzpUaPdP
HD02svJ8xAroYEj6wCc71+Kgs/ZGzSWAhPac7SjK4SmxKdcsBjFGVheh6fyT//4v3DkcZA0XZuxl
L6f4yTVEthEjhKDhWTcxBu/9bBqnME7jK0EWm6waq+0E4coevlDFqskKnyg9Lsn42qdWx1GvjFeE
UzFfEWCpQgqLq9yeTpJGHDXUy566VGuN60riNltE1AUklSzpNw0JadRTnGV0ItjlLm6xdDEYVu8k
rZfsoY3mfZEszSlrIO5JUXBXg3WlBng4mlINUW88Oq73StPhrYKv2WED+sk1gQ2ua9xs0b38HsZ/
X4qF8GSlTc51S3uGwnJ3rlff6oFLVZHItHLzbNeWbXPMCSTI5A8/u/L7efv7r/2+pPdnws5tkFh0
dWCwPNoqdTeVoF9cqlqsqcW1j/aMgYOuGoW6HnGSJDMIpfjQXnqy5jdZhh67s6e9CHowg4oOai99
mKx3ah0QEaj8I9XBf2mYW2dKS9Eh6se0exKcPigwDh4YEYMLeTTtKkUnfupN4W+L0hkjUi3vHh9f
xa+UZLEtUR47KgQ4il46yFHW2Co2TRYyPnaGJnBAt0yJ97UUMzREykKe0zSwn+w4OcQ6fO9b43tO
7R97QDq7mMat4+lfV31Jk3X+lhYBij6UiCZ+u6ma4y1CugobW8UySVud2Wrkn/cXDrbE9shdOKF5
mPrvkDzFpUuWV8k+pO+7KwZmVBmOf+If+HFz3d6qRu06ZCZ/O4o9YIMLsSVCz16pWR59mEWqd9UP
hYchBZrs0Uz95dbG8lUlSh14nGJB7TZnbY2sGEkpMr40Mqe022VG45ylCN7GWewrTQtc3oWvvmU8
h9nyUauXOEhp53Xgu8IvRfke0mru166Gdet0FMzbikNdWlJqgd+PtTFNSMLhMyK/3FpeS0/8lDxZ
xkmL5DvokXpY7Rxy+eeRunq1B5k7juXyhVSOOAFRPvb3w7ta144hV6UM/jiGfYF6utZB9k05KWkD
0P+xhuANFBXR83XIDbSKqU/zn020yfwvdvALOhpr4oJSNE9+FJG3HOmMm2vOzyDR12pMtr1EJOuN
3+68SSrvjIXs1Pp0atcD8mmNYs6ZEtAcWlQz00dM8zgiiW3utaOyt/m/9ZcVR+5jEZj7tg7+3D1f
RZhdUSnLZTnde+cFIJXtTmsTpU7m8JtLkc0VMYX0JlN7ClJIM5W1rfr5QBPN65jZKAcyfgq7ZLLK
hvA+nnRYcWIocH9590gn68b6Pj+qfZwuEW3En+i0r4VAATvbARYO04hQHnyxb6drw6IdnJZyiooL
NHsy/euH3fvFrkEXFahnouNrMQ8PNDaCJ/3xBAqXrKbsHfWzWclD4Liv6JUjMGd6Sov+CJ/8aAp9
6gOOMEQ7P1SLhUeziqOu/E7S2Vnb+Je2snWP4xiuygQlnT2hzlJ48FaClGbfqr5xg77Mi/yjm2I9
8ixzEuoXubXd1qA7b4tgnI7b3D3JGL1sNvrMxYiZSg5FFDmwNLUUzORVeso9w4qkBiUv2bdm13DQ
kZpPGD7Q/sqj09h/xlGodQhSXCSYnAbne87qs1M3w3rmLG1ibhWJIpY5fUHesnZ17GxyFd7hqyBg
XVpbKttk/fKHwAuaj8fw1FVTpIrppssW7ZQ6Nn4AijFQbDgCg842Xds9Il70ODflei9z98qB96lO
UJHYFRZLrNAFkMiaFZdW+WlakWDXc5sqtJtgNUtbL9FSiQdPeV8WXclJa38lHM6XlgXUohcwnx7s
vEAsAr7hFY9g3w90ECP8G403ZHMci8JTO9unOOw555juWU/9ReosXbNgotDSyx97nt7T3t/Esjo3
TVKtM7NiL86XQ9Go96YkUa7CrTKPfwBX1lOV3dt58GpNkwk0NnN1rDTDckvWV1HPJ9ORh2yOiT/L
Oew00txZEtzFJcMqL7ojC2uxajuad+9SVYijHczIrXGxL5VOBcwqTr30zr2FINPktBl7InLCZ9hL
9Ag9Yoc+ljMeMP2Ag+hdpwmxXsUhCJprwC7gvgnDPtWiuFLF9WAy9/R9+6pJ99TukmwsaKDAMG7p
EAfYzyd6FDuOYeACi+axdL5qpgwwBc86Jd28N9N+3xsI5Qlg/I+s+EcCfOjQDPO/tiKthxi1PBt3
nEC2feo2bOtnsKJo9IefAsBkPQH85W23r3tKI+eWIyJQB8rVOEcbPXn064pta4CGzubXtIw4atxS
b6HfGXhxWs3lNVXGJZPtj5M2j0nn3PK0OQxJeE5hoylD4Cgx0CTO4F9q61O2wQvPwj4QXD4nnqYt
4/ylbAheytFfzxw+EDVZT2pW30w41iawTYGa0MGvhTFiZeL/Q/acf5pDd/QZD+Ly5S6kTao0Xefh
yk5IL8u8dp1X7mfItR/HAsGntVNbsK/HRJHyFZr2cwNAbaH3EcSkZM34XpTtU2HERy2CIxmGtLCi
f3K1z4m6e0BMcSCpxsPwHBLWhvdHdd4DOrltXcabfJbwdiwjBlXH9Gu3Y1GtRGmdeySAuLBwKtwp
cz1VL3lonG1MbDgL47NpNF/YWzocm+nCGZ1Vn+0zs46qL0jsMdtHlEGci4YnVYwH31M7VkNn7TCl
GKV/64Xz3uHMz8zsb4pADPFTiKraiubYP+thZOAL2fec5KMJOGkO3K8k4vzDfvGf5sxPmG4k610w
4mFonFvXZj8JniYe0dgMLw6t9Hgayp02ac1iZc2aqxraYN8tCUhCfbaK8FQS65hTG+qYzKcsyUPt
M12ULbEN80k68x1M/+f14bi/b13SR72fgvbUSAdXo8D3HUj/xfU90GnS8RoyZGTtU+6iT35JQGoW
vnp5zERb/hi5+9Paziua/mTLYWxn9uI4Fvop7+tDEYzkK8wM8yVdwqlgAS5FdeHOx5QZ35h/HzU3
M1lv28x+LGsUT/4sRqRSN0rC70aEhcmOB8+2whcTW146iL8BAfMFYQ3NNkfVMmRTscladJfVuyu8
T3tBcYL1ez8t4sIAF+kKXKhG9+qnilC9CuN2N/7zx105PdMnQHMpxQmY+p/MDsN5zLAwK7i1Zn71
y74mI5LyVewFqzLAjzzlzQlkF5x+ts4kgOLMoaZbzi+T/aR6S66X4m6OZ4ILevkeZihB4VPMFbUa
r62q5aZgNCbR5DlJyAqmGFrFQjOmeOe8bb4wgWZR5hbNMUtQYhkLri7/7k2Ly/ChIropPHvaeuhp
Ft4NTKBNuLx3Rve9KLy1s9F95X36t1xq2D33S5M3iwFhnWLcM4eRKUFWj7kqmjWNDvN6DL7CP/Nk
BlHM8XjlV4/W1A/HMvb3mWtiOb6/1E1C+LeTn7Tn02zjgyGbBmqPtkXEi9Uazyoa/W2fAFdkM5iW
GlmPEfWa4fX3JabWvIHl31ldcMtGuhzVwLLd4Yxbvegx9iKPRuDNompvowaFodT2+ioCxDCHniMK
lNtqyeZib2U/4Bn+JVYuK3UJTZkE17F6KWcZXKQvg2sSOtmmchLssOmhbSt1zOEelM0UXd1VvnE9
7NoeP+U0CrltW/9jGKt3M6kDnjJE6dVoREmQ/ZkRGZ7ylvGA0lvad818XM3eHHmNbZ6bQpybGReu
AVRHyOKo10EJDDjXzDdMJdmGir4wmim6IoXHgUzvCS4QyUQxOtviaizMDmRrhf5cPTh5AJAxk6+O
6+1PIAoUNVm7tyxsHymEXb7UQLlZvyYUQV2shPNkZ6/dwE32souHCIsY25mM78ynQUPcvyRd/uXh
MO8ziitW0LykTQisnWF5dDl9rubMxnCYAvbbmMFloLtV58XtUZKLtU9jwzhVCbBSP/nAQi07U94/
UR4FpAaeECf/xgD3wtwv27q+o+O6fp8NvQ06092VB7bPH0IXh53srTt0D06cZ/ZOMwK7FqEK1tAj
PBzm/wpySLFNAA3mCZhQWXDag3KLPLT8aCseDFEFDP9w6unA8T1xh13p+n+rPP4bVpwPMZ21LwM+
bLLu7Auz2mfXFuA8iJYYrQfrFNvO3yKVT7lyD+j3eBbDKtsGNs4CVWdPRvAUMtCHdfbt47hbB1bs
b8O8R8+Og/gguBkv+H7zoTW2g0oj5eXZTbRX4qlfM63WoiF52CqGcU/666ktXo26tV7anAjpoKij
GSfTu03xNXClNe2mILuHf/a7iby7NU+ztTGLc8VhDCGVJ7ak0WOj+3LG9l9WSmrAbbln3Nx45ryT
g9IP+cQUg6Ul+HZD9pKsMsedQ3baGkyzQWC6CclCxYeOK9wnnaCyuuewzSycVvzy5ik45cb8haRh
XJrie7KaMhpzOg9dgl3MVognMuhepA/vETiiwM5K3V4vennz0i49ae6awOC2LoWhdgyYbiQ5DST1
o5+mnwYGias7Twa8a0+bYEKjN1qdgxtifBy6/4YUn9hgFOVLDxrGIzbt/T3Z+9zD3qkREiKlxooI
EESaULj2puXCHf6omN2iuh4F8wo69JTIkFVCU8DjREsiWHD8rnvSSeERqGy/wUwa5NVW5joZl0sK
In31uTs2k+U9k3XLKBgbJ+IMSYXOq/AJXA586P6uH9N+g4jhIQni+VAZ1sXAyAqPNK1C1RoYy3kO
0er/ldVAfk/Twxr2ibfFnlffqBqft8vEXmWLwTkko00LuWFE4byMhyxdTnVQ7LqQLIyYGR2fR8kT
1FDZTGTFqtZxEE1VpfazNMJjnAfwnimBxJYG5WN6JimWCIyTUatm7wSze5kXfoeGIeFjFvvWWHRb
hpZtPOf0axN4CV9N71y2H2hXsmZUIfXc/WkGWz76xYg4CUA7Tf8zF3Fs8oa9TNxv49Qs8xWnqrhx
X4OQNS1lG7YYOv9m7tiuBnssXsPhKC0fqsaS9RNITLnlatS3WAY10FB7LsqYcwEtGLtQCuucz6O5
98iLPskWgWssMuuAGVefILm+hmCWmw4v2kXORrHzPW1fDU9lEXG96uaoJkcHLuRTiQluNcbFWaLO
f4l1P64zPc8RkF8eGaVtr0IzTz6z33OdK0l5rtyb5Ex05Di/k7YcfvzF3ddD7v3z4pFPMdknAK/n
xXS8tW2/paacMLiFSzQ4PjBTXFk3OQJKp2r5s0zJf/aUBZ8Ey4yrKTTbdyIcqvWMHGJD7HK8Y45I
NxDy4mkRdUJaqyQrx8d+YDfDMSAo61RjITqFZsEbkkpdl+gmRGaboZL5gUP3lkRNfejc6b4UoFOK
vYoRsVmOWk/LkUyMn9btQvDAdjn9vnjmXvZYUXy3ehka9no5tgRshG3NmaZJ9X02ATUWDjd6bouT
aVHII9JdS1ZIjqIeD4z8vy//+zXpud+i1YSo3r9jmKdlZzXtJUTTAFFOjsDRhjkAkVr3CeBTkBQa
c8SgT/X9BXdDd6habzPkAgbcNvUmSO3m5BtDczLRbbS4opkoawLcI4DujPt2a89QA16bxPizuHdd
t0LL4/41OqQilsSxfP/l1XW4JfMo2Lf3Py0TAdJQ1mKti8R19obr9vssHnaZ3UzkEfGSJZV5DMXz
YlchB1UnPP6+Y5gMjz3rYeQJ8Y3WtDr9XqHfd78/m6bGeeab/vfv4vslpPIUAE84OAaohTphX0pP
atHZSXC2AjwfXQ7YCvLXdYC403+918kIMB8YwTLT0++7rqkXzDwdQoXhBaEUjgtDrDJ2PVJE/gZj
Dg1Xx4J5TIRrZE/+uXKYsgPlqp1leq+xME9lOsVbp7BfqVZDvQ8ByKneRpFXY2FeyYKjUNKSIv/7
Qh7gIc4nH2Uz6yaRk7AXGPaAV5qTB5UekMEgbKdcuYZvR/X94C801WFk2J4bO+ppe6dG2BL0Xodk
p3TJwHzL+OsF5FJpCLSd6WU/xO16Z9Uys/6+o+BnNY4WgHTak0GTGB80vDIn1ng1Vqk/WUcPDgjG
MIXIy7INGlxiVriQeLTyIvKm4REoDkaJHhJiDmARefgz5Eo6vpiVn2ziezo2sd1/g2K5uuQs7Rpf
bg10l+u8JPo9HoezXZoAR04c7ApEmdAwhvfkD2630hJSpffGU5qSqFUTLszUtvyZE7ME9OjKi6OT
qFY9FeABiX4DTPVu6uP3JZDHijMhGUVEpjVErPUJdp7B3A2Lx2dK2xK2S3Q7x5Ru5LMPf9aePBUk
1L+Mwp4uUwpipXSProhmZv6CgOxsskG3new0e5X8mNWfUOfum+/2zcX3B4dTApEkng7ck0duzrbS
Lfz2QoIbBKv+GJKR850hX/LR866qxc09Wc74QXAJoepZVez9ZtXcv7Pvk2hxxyQhaAus1mvif7lK
30PPVJ+kpedrO1BoGJrpwUnLZb8QGhKBTu7QgFgPxQgp7IMp3eWwZ9uajBsKTADKpfnucg8Qau5O
4M4W+rTpk7SfNsrxHR871DjbMPOh8EfrnQBrtxqtP5lkKs+0xlirgW1FTOSbhwm4sOp2VTJJn+m1
LPZB7pAnlXf5tiqC5qEv6bwXg1R/neXD6ry3NPCdt5yOxFVXfdhe2bNquQwOTrE3ewWGhiEavdV4
dy/mDGNDQCpit6sJ0sAMXAB61DwtmoNOY5r2ob5lpViwKbP8Z4Fi2xuqYIMQ9dIpMT2lBcupQJT7
NrF9mszls2i28yJ+EsLxbiTVmaem9IJNh+8oSXT2VT6YWFj/FEMLRlKUCXTtkt4GAqJWBMaHj4ie
2pUM/FPn0RixjNPG03fNBckREeH5jZd38EvByU8GKOug3WMb7R8hBhC82a1eq6bA7W4OZNLQ3n7J
05ogkqYa/pRhtiEBuvnUVJJHPAHmAXFSw/Q3cATuyn9+kKs/3kQweDIt8XbuQrUZB67ePPfDVllW
u6EeSO+SmEB1Xc0ROCdeXJCSR52KA1tI85qLJDvptiF+SqrqSynzFS/1Y+bN5SFRlFcS2Rgtff2t
0/dgiQc0P4v1S8mzId7/jOkT3Mr9fQVTHY7sFZKTbvLhOPFX3LMBYdPQx9+XSmaXMgmrXWUUFlh+
gHz4f979fk1148eYEvujhukVJiW8GBOQwD37ZrLq+EIFSnz5/frvu5HaaQ7+FIJRfwEJ4Mhk9/sX
IVkQFydD+2+TioPwhMy4eMO2RLyADpJL7JAWkCju03SKGrMBry3TLeUB/XVWQbhZgP8Q95Wn2JXO
MXXgZS1hbCAKEV3ZriOYw6bqipasupZ62HKxnsYxH3a/Xy7vf+cSSQbaOqHDGybOrZzbfr+e+T7/
zf07ivu7uqXbb1S3wm37LUly2fX3ZanIwVqJoJhZtxnpcs7NUm0kwZdh0703dTheXW8er1o1//9d
QI7GpjVDbPLpR0EOn/CFZkZyxz2xH9dR4FRWjMxRmvJIYJHZFS0dEx1Z1bslk8ZzbblMCvCVy2AB
j/xAnzgHaSoaKIodogla1yv3Chg6r4nLi0zbGh+ZteLbIEjsr2JgWVvbp8xBTDSMFqoHV+Q71yQt
ZBqZ2fMiz6/VnRGLndsAKOiMXRjlIYy0NTv6hdIJOHRbEP8VTs+tcWsb8yuGlQ7bxDwouGRUxc/o
boOtzhsH/9lEs8gyXWNDn0AzvxKLiE+6t7lB28x8IcXWeSRMfmMblKcYaZ4cmjQOHmpLcrTFu9d5
T6Q4tcdaG/GmE4hYcRKHwJ1eui0Le4o6XeYv+KKqk+mF8FOgvYQh6nqTBFP+QvrlOJIWgCJnVbdV
e0ry+IfjQndIFh6fMP2PnhrnSGpYtsVyKVq232AmHiJWPmA4XKJSFSlUEycnw3lv0ctvvD5frlks
vIPTCYdzeh6BKqOzlROQQ13M18xGU4QJ/tsdTPNRpNJeVaZ1Xlye38E0vsN6uvKz1aMSNrhIZT0y
ewTbAh0ZukJAfMJRkPsaAcX1snuj9BINWCI3LlLlyB7xL0wr4ebtjwxidH7gj69FX9Rb7fv0vNTu
CJUBG+jox9Io5HM+ZKSJZRS8JwX18n2FyTNeB908/iNNrlsV7lQQvuTMBAtkWGvRScGt28exJ6pq
bAdMF8z1x64nzLAH8ll7cehSPO3KjxB1atE6w1vlymEv8DUQar0zCXMidyrZIZzoto0hp2fXPrRq
0tuwMxV9pbb1WHYDpRM2g5QJC7RL0/7HkOqTfHhm1tlutrhvI2eEmrTLhlh0yk6DfmrPVlMVV9OG
w5xDddCD3z+U3tBvK/jFdVVpNn7DI8LV8LEC6/ZIzHW3kouChXTz5ymw812lCIw18TgAGDX9JpCt
A+seO3eltnOFBpuv5bsoMFJqKz2heGhLg6xN0XLMb597reaLtjpx1ebo7YlA+/r9E6naNvIT8U2l
yHJV928YXcy6PrnU8Hh8DfWEdb4DWHk7DXs916jk1oMyw/UwoY2ZERyP6s25i6zngjUcUiyEwg1a
+5rbvr9mHPh0S/p9/KAbN7HKCZysZrgfPpCT2f/ZaQMHPYfYVMi2MXOHpVyNeFmsbjvoEt1x3V1K
qu6vzEDD1Zv8gQeTszvdF33cxofMqucHrIKcYV1wotImVLRZEpM7WiWHafI+TOZSD/Qbb0p7YjZk
7s6EvPp2K69VUFmRl4avRae3XgwVkDTeC5btHSLkiqIGyYfq61vTw9YzHJF1YTfdlZjAgVMTWCi2
kxMJWSdLtpzOQ+MzG6d/wQJnrArvPdTOhkYTmFfyUM4xaX6rUqO/WkAUVeN6+EYWEimRm/HY9Pmq
z/OY/Aa0hxP6zZVTdeXVje9boVuZV9Q84p5Dqc8z+ejLKN8/u8lLr6UiIylPajKOBv0iMsACa8J1
P5UsuJ7h8uQpLaNp0OCDoggPZqwZAAvxHrQvVdbKN4weNFE85LX4p41yep8CWe5tYzHRJBoRuWXj
uxcgBEUK7Bw5XEuUsYs+tPF8nGufgKy6sp+4abDNuNNZCbwNqVbVsa0havsMsqel/ZwdAK80ayzs
eIzBxzZm+7Yo/83lTifgsH5NHGd+GFTzH16u6Y1nkB8udh7xfLiWiuC9DQJrVfdBegFsatgveudk
p+tBDsN7CCJyEROaqlCJ9EV7SyTstCLbl6YtI+nyDyMH8Q4Q35jTRN4EStVnIbOdwnOy7eeATLMO
cJMMsGRDOZR5NEXlr3VGYazKquVIRE75AfS+NnIg3lLjxW4gDq6jRs9PhWT5UWh8QiSPjLsw5fTP
Jhyg/hSfuWN3t7qL3Wc9Wej25430EvmaSvY7laangADSDW4gjvVZTyl00p76bIAFcPL8gkkqnYXz
1pm732tTubS0jfzjlVOaTHuNe0o8NEnEgukNwx6JMkBh5GpCplZTd84NcH14eXPXT934KGX7TNNi
9jK7AE5BoPZ+bRkbo+fSxF2lzqgFfoIYe0x9v1phFldPNDScExp718RkVed+7L192hZvlWWgZPSW
4oPKy2A13jn7OUD5LLPyfbReFqxCH6mlXYSK40nJnkbbLrTfyQxAj+tNByYG5O/9rD+qRRI2EsSv
fVJbOzvN/8Prdz/71ukHtIq55bgT75bFt4/OQCRmnolnwpKrTT/N3jYwvZpj0Sp2ndclsA0+eh6g
UcaXSbD9mydLYzOZIv24nxjWI1618+9PTq2jVQUoFzsUd2EIxcK1RLvre8PWUmBxPj7yiNxHUlgt
HrcEAVXVvRGKUj7avSBxq0J5GCrvYg481SYsx8FiQcELZ0WtodJtPqrmQxWLu2qKfj0Z6AsIKszA
+uPPom30zXL/JubkPkjn/zF3HstxY12XfZWOnuNreDP4J+mQhklPiuQEQVIU7IW78E/fC6rqv1TZ
SjJao54wZNMAuO6cvddOnjS6y0eVlsjClKXzLdL4h6XCPKD0ZeCPxlg9lWl5rVami9a22XQTnWxD
Ki99aWhPJeybFSGGG8xJjR/GXfZk0TyVTnNA0DXecCJqF9LpxVY47gtEkRxHxg0clo8MVuiKeUGu
Lc17T7HBxZlrb+M0/gHE4Nqh0XDbkkd2rXf6q1nX4ZG6iLfw0hh8F/A6f970PnF2wrPPGGxQYztx
2N1oFATr0RmePIt7MrXZPekmKKqEhXNJN64kYJFbx+qOdW42h0ZP8JHyqevutWXdXo8Rj4J01Xtg
ce1NMQ7H1GHSGefH3i2q8nqYmneb7Osn1MidCgjKMsFaxHGuPMXN4BMM1a0mxHa+ML2RlU9yOEoM
+RSVpIoJF4qAgkrOqSaLi0f3XU7FfeFx8DNjtqYa6y9tOz5+Ylkfbiqixcyi3oGiqRdxCxUo5aHV
K+WmczoimQLPPJISOSFWYALo7VRuag7CK5M97I5VVNuYEEJ8ahJU2qE0upF3oPjVLuVkMgv04YMx
quUyCpPuAuGK8L0ASoxN80fYvfKtDvN+2UeIMCd1hnvTdaYrU15IJwkX4/zpsPwoV0Wkuxd02q4x
O94SqaU9haj3fXYo6JHJS3xCHvvAZI+yhTPydkrGYnZ6PipJODzVBTxPArmuKahHiFRH/SmIsrug
GIKbn0sIscicgrviuyYwK9KKwxeFkmrJ4sBq1aFnpp5N7yeH0WHV8VbtUfuzUQj9sWlQybGIciwC
PTnfNWuiDa+6pCGMKkZI8FkZ6zVY5squHqxG2MeQE+Uip7T95DI61xhKWNH1KQYsSoR8GmUrJ47H
Ry0Mk0NXV9kqb4yNTW3lbsg/THABSy2CTmg5SDrmL0MYXtUtZOsSuCjzemcVHJDwQPz8OKk6sB6D
ac8j66KKKXIb8o1ZjLKG+VQoTrJDfE2gAjJGtmzPY6QuKQAfk9QMb0RSX4Mcqg5D4j5P3l1W4ve0
CK1ZlRQvANFIa5uo1pWT5+La1pq7xtTlxdSYyA7q9JECTf+gdNTNw065Gix0qtxR+8abOnLDvPJe
icPskZrCHJA4vhgRgYZ4EoKLceOlI2IAC/cEsXLTUzLRvxmSaNth9d9NgXs9tuGwV0X9HrchCFFs
rYNUPpoU06eVstINqBQKWxv85tFlM08BVgV0ziO9c4NwFr+JVa1l1RMZwHfUxOofCBNpJaHodGGH
3k24bxbp4IgHuEUZZ90+AoMMTKs2GJxEUK2qdGIb2Ucoq2IVY0YNOx6DxxJ4MfhL07uvne7OtQ3n
h5u+1I7OAJoa767NsrvYiItNajIX6YIaf2JnaAo02ERuRnuXxjWduthFRASbPO0gBxGlUvlZW5Y3
nF+nZYNH8oZQV+Ixs+tWdcUPa6IuUzn5m6NY5Pp5Gmq6WMaAXWjU2LRKj0XkeluHYyS2FNOHwOtc
gYy0l1VV7ytnTO51p77VTQMZiJXdsQdGKNcW7wUDCAiRdnRpTd7EZdauCj0Zr1qEFfR/OoxgTrin
sp8ee3AYa9koNilbOpwwIEkIKbr0BefiNV4LsJ+0BpuxQD1Xa5LN/Q0zwPCsGQrCQAKp7sxasddI
xNpj2XOjWgWNLzV08MdpaB7dEsJrCK3lNgahBm+TxaMC0s5+ukEKZcqcpgUiPk7RilvgrZnK71Ta
uw+rVj90txLfKrcRK8wLD1Ml+v3YxIGPrk7sG1OIo5hdsNDBvDt6BwbSORntMy9X6W7hHGh0+tz8
7ymU8/doq6tsUKLXSqMnl+ZpzXpkqjs1K6xVr8gGybnj+dagafvKYlsZjWzrKlGYm3rMBlanGMmN
waLgTOmrYWnZsteHbCuYltTFT0BfrePq+uv3edWnfjcQOp6yUT2qRRseqAP7TPf8bnTsifg5NJtG
CCwpNZL4MtWCa1hZnSCCopvC7WDG3xnl3vHnD56j4NhjrV27ONw5rk50xBtQalU0KsfcyXHgdHFB
VSKe1lqMW4JszmNmzvS7UU8ctm7Jrh8Scy+ZhPlnNft6pRCkRJjqBfa3RVWlIEZIxCVGTWtmWzWf
+68/TLT7lLrthaabCc4Dl+ZrRjajx3K1ivqcrMaMmSVSIrlsJwGKdv4+dPnjy1ZA0OnaBwAKOAOV
SFnDMQ6Q6cwEIZnaOEQjhFjoCLJLDZSjrwKYW3Q1pL0wZdVCI4lCKByKy5+/ynouTBs2P0yatmuB
3h5xFsEif738/KuA5KBd4KlHVCjaZizgE6oRBZROLf7+kcdccVGzADeq/oz0LASxhXm7KsWD5K5t
2jiq9hNKsmwRW85Kgeq05bSF1ELmCKhKiy18neyTokFy0mhX8D4AWHMq2ucyzv/6gedzxP842stp
IP6jxGanJWyhOAdyjIzRkVPGMugNwsQKKcvsf/7QeuPRdCvwk/MfmSO2Bp4b/LZugwnUCJZFqYQH
PQl8w6oD32zdajtkgJMhxKhrt1Ouw6ygMxjZ/d628mVVAvEbLgG3YlYBKbCw3OS7mUcJPpStmC3u
MWkO+yBACPZTLO+6mxoHzmA2EOM10a6yisw+Dkx8L4KpPLaw1TdaxeOe0Am5QRx7L+1qk9NQp8mM
/QUIX79i22ws7N56EM3w3XJHYmhiXJKJ4JgQcrP7SlkSZlzvh7L8ntkUF1Gj1xhjfeRGQJRwWGN9
07cJxWOmpmrvyfAxCKOQ/UAVst1QjYWGzxEcd7XTcvBoVqmkhOv29Z4r5axK7oqeD5tQqZpNRIlP
cDECPcCto6dwu0MB+ECiklE1ke9//gosYbpG9zjfeZrMZkSkSksai5K704bcqBuUl9XeBeOxAV1z
I/sahzqKd7zs9pbnfcEkL3Yo25sZ/WBqaK48wHaTprlLBeHfkgYwRtH59hO0XC6ABEyr2kQulcdU
tBSai8zo436I4hJL0JAuqTgcsiqERu5MDz/vUy+djeyCwG+c9Do3EyAIdIV9h82/YYD8S/X4dSgw
Anc3o6Mk+2ZYl07LidvUEEUSDx02Qb8He6AgTsJMnIQi2DJ5zEZFBw0GWR6UrywZ3w+hZiwdp6+3
smFLZSmavqXbZ25DySzO85vggrZsTsOTefTQuE1qsu91c1j3nqlDb6ChCVN05IaMuBkYSJl7O1LF
WKeuB+2hGvdgWTi4BSj0wPPvrbnS/vNXlaLR0O0CP3HA1mLW/qBKT8ZjNXKmchdV6HCy4JWx8GXK
wirQQf78fwA6KmKDSaIGphlgWWCXr5H1NDglxcA42NXOgOChxJGB/rYLdazixkRmafvX/R1C9GtJ
3Dxkml7tdWt4Kkw929RpA8LNE+vGnVmT5V2a0rg2S+BIVthQvxZDClx3TaLxgyJsDmVq/WgPElV+
X2x4SnCDGTTY9SCYIZmxSuoAaF9QFpnfGsoNxdniok0N9Pk6HTP6gfXSievyBnHaIR0KFVcY9Ios
g4KbhgVHFE+sMlJE5sHN5oUjHwnBKCiylIxkCaQgtwF5VMq9kXR3uLlV4KDGVRJv2cRg0RnZZmUs
vTwn1qIPgAOGSniltyMLSxSQ81MDb7B0R8B2RbzAIQKYWm80W0VhNVTZsjLlOQdVzcC0tOGVlZXH
HA/Hnsd7nXgM1mJF/C6V1exYCsp3WohRES/nPsSaxDlGHsnXQJDUkEDQyWw7KyQMzqScv8AnFtZw
qGsOZ0RnjNmL2Q++EWLZdoV5y+KlLSLwBcu2VXMkKZHJ/cek3AtrP9oaSdEqmNYuj83DIA5tpzVb
WzMfkANfglNN11hpsMDY7RpVSreE2dtDU0cpPAmD2rDqbA3He9eg0hBhUX30U38/el27cmZ8XZoh
nJAxoqgKXMbCqlFl9USsw4HQm+38FhbnfOzqpDBaJjimKkFrwn16rvvXAcUByx0aACfMblMEUHgY
jjqHOl9aDzX02yCt/MBw3kkxdny7KVBktDrJ6ArSHL3nJjbTc0LssN+q8GKVosv3//yYXJapyY7p
aERYY2Ijv8mk6SuDBRKO3rJp1686cctrVA1YuQuYMkuDouey6ZiOMMWlqx4y2rwKj5vGEXeIixhf
1g1N5nEFFLNE5sOa2GSeswB7hb7MIkSX4+mwJBq5R5izsBqDCCwW723DlFpKfkfyhbKvNHeXhHXl
u/UV2YfYLF2+nJMYhN4nZceD1LIJlYlfS28n2ljxg1hw80a87ClRBl2HHnVEL4dP2/HpZYUUtfX3
Yez7dUMU0yzahnKZuHyv1ukOSM1taywPbMHtpWvrELrn10MbnPEcQ/Lok9l0l8My4ezTHH6mGjCx
BhjxeW4EmEJMcUz+8RgTySLN714BoDnK9AdtHN+blgIW1ePniW3vht7lTQtP2XehlR+cgWmN0PrF
z1fSETOiRqziNdry+zGJMBhGAJszDzzh6DXhpk8p7ZI7dBPYyDedpHnwEqIlYIK2HNUGe6N7/auU
1AASq+lBpk72Vqb9znExClsd2uNpZB+w4MAbHGxMUn2ixxhklPc+KKgZ1ON9k6OUS3F+kO8WPVDm
oisz/whzIieS1LlXDajrgTXVbMnuXRHLfVS8B+h6Nwh7cFzOTuxYH8fDzx8VnQRuBpvQJoP9ZMcb
TNUvRDnqG5lbzwXhzTS8cr8L0xUTq7rLE3x+wmuGg6bW3r5HzxK7yGuQxR+cAvF2AgzAUSPU2xQQ
dqOCaM1Ih0NeDog6R7nXJVYkMwWjgWsNSr+hgG3Eb0pcx1YiCu0y7MRReJ2le0UZHl2YPLZaEQam
QmfJ3FLf9AMsZpLX4mWtORaiQG/F0mv77Hn6/cC5I9LwavDNv6FKRhtEvxTy50CPoVOvIFBUu2KM
UXdF9HJy6O48ucg4W87HoqC47dm4SNXiSu/FwL1la0l97IfQU4oz0qT8UHC4LTXpXujUAA7wpqOV
7SnHaeqze0+/Tx3kXGnikgZBu+CqzH2w9jdJUmlPU8d5KCFS7ZFo9pQtK9NUp3b5Anp8gDXeQsoB
9WKFukmnBHxRyknzJ/RWEZFYizbFyGk37ovd1ulBi2yuVooZlSbvMsvxJccVfoEye1e5oJtxAIsM
/mqlBO6NnfXfdYVlpFashXCi9CIvytex1719OHTP73A/kmUblhMoKF3DHADNHm2BWDjeAeS04msi
/c7RlGVXo8SZAmmFSXBNTeZZ6LLehuGHWzU0ixViCmuRErYDI760eQwSjUDQ3o0Atto11XNtqK7S
yMqJ2ng2bZA0U6xa295RQZZ2FJqzQL9vhRPv4gZmSh9WVxPMaOghW/Sh3yds6xejxla8RLe7Hr0f
ijkWfjea9UJTrHHJNMA0jl7NWzfsoJYF5390mXQq0oyGSupeIQEgHjxUFFTTlHjK+MgCTL0BCcs6
VZLukJY6Ah2Ws0PdveRhxqw6dgiL7QLFv9o6CKswU2cEwW0DT+83ZXXdm48TSOJL0rG2+WCbG8Gd
70l0X5kEpaV1iLo4w+qQjK80xd5IC0UjW2TuLosQUQr3e9A4xJalMQIZO6t6QnExkTK74SzAYCQw
FKxDjqtUcGZ3m00kda1im1BKkBsG0TrroeSo1kF6jHFajyNQB7sTx1AQCmhELpys0bozDKvi6M69
baICQ5jhBUTZcVjLMv3edrrmvif8b1ESDP+mRXC/rQ79hax3TWYjgKvFddqp71lTtGTfMG2HMbN1
23x4FFJW9OHrrUWcFrFOVup42MUEywrE2DzyWnrJ2iMHhGObTOklB5el6uI8D736ARCAnP34xSKT
gX7n9PFKqTt7ZeEcWY/qsA8GNhOYCsMNKezfK8ssfKodK2VIyG4YGgMRqOqHVZOxG9btJelW72Gs
qwsbE+ZySjqL+AKowFNeHHERpEcgXpRr+HBRMxlw0JHpWJMH7CNyR9gM2UdsBtlBCY13M5jylafJ
C6y71GAMby2V6dBuLWl+UJInTaKlLk+LqJgo0KchZnEZs7S7XGIwblRU4W0vrdnFocr7oS91Smwa
5pmx82WFLgZCk4UlBJaFSWDLIjavuvADrmRJBEbFW+MEaLSk9hsmNKXVbhlMFI1MscFUC3B5bGD9
Q3+HEGWsgHrf9LHyno2k+3YJZnEz8IJllMhLpY6tZSO1h7GRHXfKLtFcqMj62bxGSnHXdN0Ps2v3
SJyI5CD1z+4gVFShturY6NaRh4BjNKobRQRHPSLxyy6hgsHNWFKWC0CJG29j4lZsYEzSTshoNNvR
T4e4WwSVaaymDD5HBA5qFc5ukoae2UbtoxtDwRps5pe53hwIBALoZbTO2vLqm9EVPJUwjRduGNEP
D8N86QXF0UwaVNoMdvKkYG1bIBuwkFg3Eg/6tgFI75hg7EWMxrH3oqUM8Ep2z2VuOCskNj5Gaddv
abqAHyIO2QTMkWM+cWmO+aPoPzy3C47wPR/CylC2YZ4/NUV6WY6EQlYGtqoOs2DCY7lqnYAav2Ms
aJQbS6EVdPrNacXREAFLXe6QXy2HWiNLqsgLLLD9tIk5ttWN/SO1zIuki1F92z86TIVXsQZXIzLS
bTuVl31jq1tXslecxmc2JaDy6hv0Rpi5DcQCuWLATaO1uGJeIn6BbZ80e5RfnK2FAIUsBQrLMZK4
cWitrd2SQuJAjXQxDcQ6Yoso9JI1EgsmnPNVayni2ITxijk4W4YOeY2aPUnGMJaIFHMz1uFvcSxf
y7KxePjYNgnI9Os6J5kU0z/wXoStfb8jXHFCC4eoLPLw7echexTg7DxtT2MCEdBLbmkj11hPHJiH
AsvZ4AxLw06MZeHCJCQVsXDBhstHqw63guLTKpj916laVyt6aFck0vqu0+86SrUL4iQgsPTK3K2+
EZ77kkbTi6MTeUbWvY5UJWH4TQlPyoqsG47hZgt4prIBz1R3CiSGDSXiYhmM7aqvmqupGgo8EUgC
KkYvbL1OQf/KNkvxYm2pw3rY04OfJ6QQLT6OpcIK7G2uaMW+VhxaCDinVplejEh4rMwXTWT5/xSP
MHU9wc0OcHywTQ44xmMz6NV9nVsfERUYvPnYMUy1pVKgTzfY8ZQVgSxXhIQw9LDWUYEBc+JEHvLX
SenYBVZ3EGlX9uSVh6Z2IW0GKpg4vWV9aeMPp3WRwOH9NU19lWeDtndF9qEZ5dYoMMtkOKNWDubt
dGzl2qglyk6SRlE1BZeoKJjA4y5+KQ2FBW8vwTc8erC4Wyt7tRtn13fWeBOQR0PK0Eq+qeDejwmh
eaK0tshe8MLNE8IYZWCTophwTJvERVoXRMZtGoByfek9e2ieH0umGTy/zcJqe/MW38M7h7dgwd9F
h1KqGtVN1v8WU9KVcLNXzS7uDVnBwek6oub6OloVU7tRuwobhKdoV2Nh3tNyfCtr78kTMEDxK3Kq
I8otOwxNkPhpq9xOfYPzJuKwPFrhesTZvFCSQSK5LkGyzx43ksahCdD6AZiebrmcCHLskv00kBrH
7K+0CUUuZu2jU9ahn2CjaPAal5p41tLkehA5BRRylh3k5YkbIMbKjMivdEs8uSFiVrb5qYGLJlZt
fGHedVQoP+h1b73U9BalzXDu2uTaa+fTc2M6i7zgH4Yalq5Y9zQiJ3ZkS4G/wX1s9VxoB1sMNAYk
Pjiq5kMQaR1e3R5w3DQ+nAcWptonkQCgE49UM3hIt3rjoWGP0CRBv3BVIChaTLhx2Q+30BAptcCV
H8Io2GYe4RfcQ+obhEiv1GHm7OD5KJyMwmlISIXTe9pOeuCvaHcJTnFZteJItZYZyVuIa7Nt3mEg
6dh7qxw7llZBCk1h1FuPZPC2ZfszYayuUrFHlC6n4ArweEl3BCZ3mXYaPl50ZUY2PLNPNhcCLdoS
wcbNENK7J+jGl6kG67HHpDQ/yanE6ROTfooj30HfzkEWJApFLT4n82eWeuaaat+2MzQkRNXEw3uo
lFuR9SlA+fYmZEu+aBN3OyIOxxrnvOjBe2VzAOscIFwGJv6oceitz5OjhjlpoL+0Bvl4paVklaol
eTJY5CJ1YpiL4oeEJadlMywDTXs4ItizYupCtKwCnDI55zuIhIUxkVbrXGt1OZCR3e0NxOFF4/0w
bBq51k08mrcW9Y+V24F3m/I3lZAS27moo48mRvIrkLD4dRtGOxLhb9vQ4Wvn0kaPkObbn1wJD7iB
piKsUsodqIVVG3UdOQZOuUML8L0MscFxLy/R3Fko/cLk3s2gThedEq2qQkaXBvpqGXr6NxWt9maM
0Va3qWddF+A78SQyvAnjzg9Bix9gKm6N0TLfJtVFWo77/iorx/SAZs0DF9KXa93Q2CRmmHTqPtgG
MZu3KUMLlvOWnpFXxAqpK61V1S0pHiuEe+aGpjKUG+NWhVFUNMUdsnG6kXVGQpV5MVDXM7jDnYl5
qEiomCJUJnCLRCcAZRDZ7iwsggH7CNWr7/SAgpcYXeS3s31rllUnknoKYjLbnIvI/QM2VfSciv6q
ruNGfzC9gXmShCe1ww9D23wdRsjhzex2U5DDu7AplYQmep10atkgD3jHcW1TCq4eJ9ul4iIthgV2
BY5t1KZJTFw08wckBoWjljhmU3ydWJ3DlyEwzQKQuimGmvaCOT2HkxwuPFXxEENr1Pmy1t65VnpM
acouSzse2XBG2kVJYFEmzGobjvKgasGFU3KmcGyIL11XwGCOpznMJhoXRZlQ5hopN0AGpPIRu+bW
xfi8CJUeGYBJqSOE49SExyHVnmVZQY2i/ek6D+hlOduVeCfjt1AjVhdS2JxyWr+N7l2viRcns35Q
RWWba437WGO7Q5zNS6BhMTT1TaprrOfGrLiZD7t9MGUrnnffjFVvUci3qGz3Qrmr2GJSsR7GrS2d
F7T5h5AEV+5cyIAbmeNQzaPrBuQalWa7xu3a7GJTf9ZLcWXWOOhx1a0pVPQLUXGMydzkwY2iC8ht
O9cZbknO2L+0iqYieSXfXgBYXUoNDZtXyX4uJfRILW6N0KNPOFWbFGn7IjSCY83ucB2kmM0CM8t3
Ue1dysay8Qsh/aXiF62tUWCIYc0I9YPNQ7f0yhJkdAjxsDJ3jOhyG5i970JpwJzq3KT998Jjt4K6
jgJIUYeHIScIp7XV76yGCdU1r14Dgap9NStJYwLgtRJwvy9aTX2bbDJcY6NWfOq9sK7QFTHdGCFp
zfgR+ly5UB2TmKOWC0ID1vPL0fVDjROX46EfJVcKNpU3HBxyQWvFzDdRGKSrpoXYk4w9/fQrYcgX
EJOQz9gaHmqG1UL28k7SlamRC66LyBJsi7pN3WGlkVhKIb4hWiEPfbTyQ2xd6MFNYMmnycqJL82F
dzDDZ2qhdHPZNhekfx+cRr67TbdGW1zuhrFqN8tAZS0Xjtp8CzpgZ1DPimaYz94AfbUKrIOTIqtj
7physKOqp+q3emQ+9mrDIZsiqKnXD1kv+13ex9uq6K/q1nxyRVVstUKzltUUbBONXO7cEznxdL5j
jsMqgY2ThRDv0hpdKJVAIQK5QwSAtcNKiq1VkzNvgUvvR7pmTT4eo2bY0wFbVIWzU1PgiLWy6WNK
2IZnjqR41dSx1QbGKJlVzGkLhqy+w6BInZtjhNqU1g2Z8INp+dCBAb6lHT2PPrjXsQZvEqc9sv16
6of3umPRLbNs8sO+h/JCKjQolCUSDBsdtnmYUBggYyy3Nt5xO8F5FFo6rvg4ByVYNZdD5CnsH9KG
swRYRcxXMWKGKZ3uzY4gkzjcIMd74/kiBztJf1RUZEHZBteZYuOTw6HKNQwSuqAvbSPKK4i48ULL
5fonef/vEIB/Ee7fz4UP3P82V+BfQQTH+L0uZPGjOU0f+Ne/Opdi8P9jRIFNtMP/+j9JAP9XRMHx
NXsdZfz6r5SC+b/8nVKgef/RHSTdjmparueaRBH8lVLgef+Zcxsd1SHuw3Y0lySCv0MKnP8QZWOR
5QyNllwDjEX/HVKg/se1iIDxPFvVNZ3/bOn/TykFZG/8lWUwpy+QSGM6Jn1K9yS/RuQiFp5BM92r
jJupnFamJh6JW9j9cin+fmT+R96K6yLOG/lf//PfIRn/vPxJ5Ics3YZjB3WpgaFYkJtaG+T4efeq
mmwI4d5//i5zYMnvvsT8578kxxQgpE2EglS/YssnzGYTZd715y/NPfjtS5/EsaQNSsS+bxtf6vdB
Szhl+kF6u10OFJEvVaBYn7/Nv5Mi/rlO+r+/AfNaKLG6N77NNQoE29YJxQiBRp+//L8TX/55eRIy
fr1AHuaNJDJ4eUrVqLQyLKlHjzx6o+Bx/u9H/jf3+dznV0/ewM5M0xQFJ5mpWpHOuNANOJ5qu/r8
5c98fuckzYUM98BxOQH5XpcQ/lPS6edZDjexhwHYgcHwRVKNfuZJIvnjXxeqm9j7lF4t/X4Z7UDT
w7nNv+fP6Tpeg7Rckaq8bC+Cd5giJSxbfeFuxIr9wMJZ2V/cqjNX0jmJkxFlYOpxLaUPDuhboshn
h0ojKXf+n13Jk/EeeaDFtLKSvoVqmhTj8KqyW7oXg4Youf1i0Jy7XfN3+2U8Rn1LQbNopK963TIs
SRRiPxvqj26Q/uHXOBnxULjCvutaiVZFRb4X+RIUZY/kTCjhVzdifnZ/M6s4J0NfEa4x5AWXCjA1
Lsx6DMOtNSUUhonfCg5dpek/0igxr5ARJ1vgfdmq06B02uyl93LsZmO+FlpPLYm/z5xWybKDt8VG
U6j7RIpwADZeOnR0CEf0mkLdkPGWPKgSFhyc7wW7cY6PmtftJqNRKMMa1qZGEetjkI73sXRDmgdK
pu9a2VUI4cW0dq2h2ZHOGmNTmQSy4JzTaFR3V6HhRcD1huE7+h72Nb0r2zl5UnfuFUspLoxAJkeJ
tyWlGmjLx6YKpusKP9fjHz119sn4rSRA8mlAj6FT30ldF1nNQ4IlpJJfxLGdGbf2ybhtDbonjp4R
7KgV9RJNm1yko7j8/NPPn/I3D8K8pv/6OE9lG0iRkxqJnfk7YbgfUT4dQdR/wH557aR8CDSqgV75
8PnbnRs9J2uB2qVYbDvmoAZUTTR8DM2HYd5koF3/7PVPFoMis3J8aswwdfCmWMLPg8sImbmg/vj5
G5y5Gc7JYiAFXjECRRg4nnuLIIIGUvLVoDxzK06mL9glrjd0LAQkbUI61paets3wO37+wc9ceft0
3ppyEnYjRrxLvcIBp8mqhhuA8GVFfPEFzlwbe/7zX6bGQdYApLuEqbEKKvAXQbzB85R9MQy0+R7+
7lE9mbN0QEItcjUe1WkiMTW3IQs4No5kB+kwFl7KGJ467kFNxAetqw3O89K5Nb3K/mIFnS/V7z7A
ycOL9rweCEaVfiSsI+pXcqznBCnvz/YZ9smzG7eAPnLB/ccxssGd8a2Ognc1+ioE8NzdOXlyE3zW
ppNR2w/tYo04bNESOvH5szVPFr+5MNbJFOg62jQ1Vs9EQdh8ADOKFBuYfrqUq8npvxjaZz6/dTIN
CvxcxHIwzw5dRc2RSJwv0hHPjAzrZAoMhJq22fzCdq4fmvRZDIMfgjIejS+em3OX52Rgl4NhCrrP
iHon7YLcpl3RhbfDpLzgJrowI+eLAXLuAp2McFvVJiuiRupXAhHdENb3UUEh7fNbfObZt07GthYq
rNZOKv1U2kd1yu8oC/6MRf5i7jh3E04Gd4bCJDERE/pVWIEAbA9BHdF9EONVX6d3f/YdTsZvViRI
7DwW0qB4+6sH+czJ4YsLdO4LnI5eoyz7QmUh1fA7ALHx4wgOFvskL5UXn3/+czf4ZASXXZ4HEmiK
z4bGVikQAwz8/JXP3N3TEL/RTWALCRYHPSYGXTtwrxdoAb+4NGc+92n4qQln2nBtLg0uB45oDU0p
aX///JPr8837zdxjnozeEJivB2WGHUU/28Io+I6rrhjICowsUgQGnb6+zLK3IJPpNq2Fum1Qfa8U
T/W25jRhxkFx8goKMzw0CWoEFIv2fgqh2GBoEnOtuztMZggUFZDIPoaE98WkeeaBMU9mhZFkGhQC
TPekBK/ZVayJoXjtkPEt9Kb5s6nNnO/3LytyW/e1HozTjNT4ptivEaHpEM8XonG/eHDOfYmTaSHV
6RGDdmngFRDyV1/aACZTchXdZPziMp17NE8mhnzoXTMx+ApBH7tPeVNo+4a+4u0A0+zH58/Quefz
ZF4YWp0+heAtmqiDMGKZlfdqeP1XYarnrtHJzJB7bmZqcKj93jnA+FxUrVyWFChI4dv82Rc4mRiI
5cC0NkBOcXR5R+t7lWD7/vylz3x442Rpr3FMomagyAX9aFGJS/h2WA4YHODHP3+HMzfYOFnXzVbr
Qz0MeYQkWPUoWM0NJ/KXVp+//JnF1ziZH9y8yHsaloA36zeNPsvYPBv4wbLgqXfuP3+Lc99gvna/
jDIJWVt2SFKwnKsrm96vSIrryazuPn/5+UL8ZoYz5rf95eUnJe4MSXS8n6b9+C0QqbYlUcJ7VKs8
2ZYNUR2NShhJSDbhFwvNuZt+MqoTHc2FWwTstMPozSbeHS+wJXAHqJTyta9WzHN35mRko94xRs+x
pZ/XoEkJG7TsV7v0VgkQf1qNn1+8M2PbOBnbgRe606h77Ct0XMB1k794dZ9/sbCdu04nI7vM40xU
DdcpLh4787GTwXZoX6bw70hkmgW/j9k99/on43ooMONaMCR9JZogfpk5zAYJ1zWGKNT/2eZUPxng
FecmE0cHd6F50lmexwRNgXotpx+5Hn4xxM/cBP1kiJNLGzSlyntQhC8XVty+gbT1P7/BZwaffjK+
jalX7H7+/AlpYra3DEfgterT5y9+5hHVT0Y2wigbNz1zk3SAfQHw67VHN+5XsWVD4Hn4szc5Gd9Z
0mngzihgW07pG3npu2J6Q1IDWLkDGgbP8IvH9dylOhnWaPqGtMh06Y89GYcRLcUAkb3jfPHy5+7y
yXgmOGqYIMfPd8K6ML1+V+jBFw/puU9+Mooph0YjdEE2eUpA2KZYVVa9LoW5+vwOnCst6CcDWem8
rjJUlbNx2iRPOEKwyWa1A1ex0u9MeBFWPY0D2SqJR45FIoEfcnuM/83ZmTU3imxr9BcRAcn8qlmW
PFueXghX2YYEkjEZf/1d6qc+vuVyRL+d6FNVsgUkmXvvby0zqn94Qr4pw4kvT7pR9dC2Ci4NMS3n
zT/PUqxntXVKUCWrfPjhU765QtaXZ30i+UeulJ2I45fBhehIKnTRIH74Fr+5SNaXp9wdvI78Ldd/
HIoDSVsmMBii8Lu7v1+k7374Lw96KMbI0whGt24srgYO7au6mrwffvZvHnTry4Mu1eBOoUdxJEjJ
9NrPvDcWZcLhTXSLYGx/eEK+Wc//can/601uDZ3A/Ryg+WyyaA0zw1vnynd2ejD0ew0N4Yff5txC
/dOWwTp/h//6IJIfYkrh0SEvJ11C7E0Y0y6czMMUGwiQXUiU+ZOPB5k8FKNlcHK75jmsT3+/UvZ3
l+rLSpA5jC0JeCFbU2f1vCsF2Xkipz2DxWUYE8JzSmadO3Dll7ZTYYApxKzWtUtaK3DM4DlnSOEl
M43gEymNWqpAi5suQdSi6kkxg2/qC25ljpIKi8WYkUftnP61d+x6n0ppfE5pA1depiI8g1DHR4cx
zkXPJOSmH2LvMRaMwiM1nh+rWiDtmlRU/3CFz/f6H/Zq1peFCne8nJNkrLc0hs+aq+Y0FdMFSJFd
MWU38zBeVkn53w53/yxm/7rIlauMeiL5BgNGe8ifjE9LuLe5b33qNn79+6X87rn4si5FQs+4FEHV
wVAiwF+xGjkuxHWVi11unPNSJBh++O6sbz7M/LI8MXQKZUqaxdaIf6XMgUQBLCWUjrEJPpKzvSA4
OnHpmF8HhohPKgRYRY7ZidOVkbvEMapl6LQ/PETfLGfml+XMpi9bVHIotnEAwxfCBIkzY2IKSeQ/
vne++43P//1fl7BLibV3uUUSQGky+SMcgCkUFfg4z75px0Fuxi4mxMFgFB753Cdeb867vsr9dWOO
oAaHwt1mOcnc1gnEkxD8r3Agxvj3q//dOmJ+WRYTp6lsldb05WbICW3W++/RODSPnheNKxTG6a5k
5AfIgLTyBX+y2ecj+D6vdFuSJSEIFjtlruvvP803q6d5vlD/+rKwbeMJ9pphi9ZxEZU4rJguPQfP
M/H290/45zH9w+Nrflk3pQnVvZqbfGviCvKWlSMZxTcQTv5O2WNeG2FrkLEgavZu8M1wnrQsZsTt
yS52pskMoNW3zQ8Hl+9ujS9raGI2Rlv0gUWzobyeBmtXpMV+qJKjp6yHgiXv77/ydx/zZcGKmHv1
vGpGQSJ95CQhAYzU0NX1EGjAykzvmETk8K7+t0/7ss9SosraKTXFNq2AQJNOT656YkhHZXnu0S98
pjGNwR9/6G1+8xoyvyxebsgQPvwWsSVg0u4gWb0Esgp+WH3/eZf+/3vFDr+sVg1+8cowU3vbl6G/
SxgJ2HUxyDNmuYmWO4YJR4Tiw31de3I72qK4SIyuZHM0GGv039EaTAnO4bmA+fr3b/fPLx87/LJi
6Vkzt9l29rbgBwjjoymMzwgKCQzFpZXmzzTl/tsHfVm2bPCQ8RDmNp249Ar+lD2TsIRg7vVQHams
rlwj+2HL+uf70w6/rECuNRU2UWZMKchDpO+uVeluLM4tQchMYfmfHjYSVf+7tLQqOgcjEPFECaym
whkhzc4eBHGdvthJ92uwdPTDI/Dnm5IhzP/9KFvMbkN2XmzBcCVkRWCE6EBs/n5hvvvHvywaWlLa
TnQCU7BOJe6SOT2EzCf8x2/py1qRBFaroQGKrS/Dkcnnyr5J2rDZe3UU3jJj7p/ssS2e/v6rfHfh
vywVFJxq1cspp18tKhwOURXW6K9sebJcr985hcvcd9e51urvn/fNeJQdflkt8smyjLCohq0T65dY
AAEEM+zZD9R49l6fb5u6uLaHae9X7aaAnFwxiTvjchR+/MnDsLSFsS5NPLRoaiQSR+zY7EazZaew
+Q45DrTsh6XHPv9If1h6gi9LT04gRAFYw3QT8D0s0qaqPQa3iSF2OopJlBjlgVGC1QzN/BzIGEKb
w2tRM0ZUGyDxHf2uyRHhcALxvLA95rN1pLDHkAAnphmn4FMHSRSBrc8KHgjkG0oG68jw1FZHIj3W
IRhVbYAUHZLZvbarlFyfyLhEP1wN67tf8ctaNrQT4cio5U1sQlOMYDWzxQ3TwSa/EjdEevHIXrqd
M9yDeyj6dcKR57fbOMht/34/fHP/Bef//q/dhu16ce5B79v2mDUgpLblYTRDgKxQFN8Z+Z5OZkhK
94el+897G7ph//tpjOMzY+WPKNsZ55bwNNkWnozE3zu6uP77L/TtV/plkcOsgGHBNTU1JoiNfXuy
8moj0wYDBNIfU0QC8itwVzObbpTRvf/9Y795KQXnpepf32NtCOAg2uy2yi4iEsSy3Bvz5KJSMo0t
aALzqjNBlpi1Mf7wXZ7/5T89HV8WQdI5yAkiaBiEwt5sf/KfW3hup7//Oucv60//+Jc10DBau9Ke
ARQcOuyiqsndLfLaNK/iQtZ3f/+M726GL0sfrPNiROn4Tz+qudScmy8lWTWTcR1g/i48oOaHr+q7
T/qy5hGloKsGX23bcXzY2lOL4CBx0xeXisSdG0/WDw/TN9/a1xnXwnClB7WX+rXvhdtiNsPVBGyB
eBul/79/ad/U8Gz/y+3dWnEUtx2D0k3flmLppOucZvlaF3JEypOQwJxUCt623HGeBYP/RKrG/WG5
+uaW+zr5xJHYrd2x6vd5jn2td4W7nHqv2f3wq2Fk/PNt93V2F16+VhHz01uGMuuPWHvztbJQ+yxK
aU2bKvXIDMLFfAAP6K8ZAgFFn4In05A8r+wioxMe1BF2z3DirhXe2rCs+zEuNmME6WSAgptvqiJe
eWZlgD1Qv7AurUbiHcD31502Di2M4q6djhmkVjttSJsRQ5n0xo0lTBVwFmSsL1Li9HCv4O6FNz6A
WrtyF7lOPjybAxt0wWXEAV2TGG8wR1oTqcpqXEqkTpUl8UYVl7xvwAo8pyOTtbipkHuH2K0FOUGg
E6n7kpQcjV2AuLI9eSF0msp/V515RFwDQg4TsAkIbGDWz4CFMGJpcCbzI/VOBiCYElSQPyEGy/td
fp7SPBcqc7V29R05LWJdrUWYHgGOrsuDmOeHYBg2GJevmezfwAHPo1/Ktm5Cd3iBV/x7LK973nkm
4U4rR1D86UTvEnUTV4LUEAfjDjBJiM5Q2MPKQciGUoc3pLNr4uYY+91HYZxt0cRDUZy5ERipei3c
rRYZ4LqHlixjFBA1z24z+Wz0Edqz61ynDxhPt+2cLYCS2NEMYJoZnAowvfUiGemrUjQurbep64Ls
aQdZCQCCRmbM+XxhlMHSHa7gqzw36r7p3jF/mi5ZNnPW8QKAxvUcBldM/9fon4EVNh3V9mE/pITh
7WM8IWmcoOaqysjPYMhTEj4XIZGEbCZ19gr27sZOPtTwiokQgsF1IrWCymes1BmH64Q73tWX2qOp
4e5tC2ShBNA8zApsgJ6XQ3fb5AVR1A8qTqjhyWxZVGPBhK0UXCVYG3ZwmcN4HtIVEmkaxGGyNtE0
ldGD090VJvg8VmKO6nweaawEDVbYwX4e8bvp21mO101YHoGGLTm5e5CcqB8ZOt24YGbRKOyN8FfJ
/zk6/dEZkpsw+MRbQBBKbBN44YF3Ns2jGw3R2FYWo/PUWbA1GakmqNgta87Psdy0IthWHfVML5wu
Zjd6YRKZ+kHLXyC73AcfDfswWLWsRWb3YDFg06bxKm4KdmkuSEDjnZD9hv0Y7HhKa9Vd7SOyqUmf
Ni4kC0EBqHJTSEcTu0x/gXVrCwtjXtjOTdKFG5e4b5w8aB/Oq+0WxwKhW1yWH5SVFlgOOz+4htZa
Zjf6DATJp+vKn1fdMC/ozh3GAJIds10RkOguAUnETUa8eCAUnLcvenRA9Mwb0uK7nND6PJBSIDIJ
PrUBLTPO84s1HC3J2D3jYdONV1/pjEgyLMRGc5/kb5FRHLif4L2EF74Abom5wOiDTTG767q01g2X
GvfIkujgheu5vzCesJBR6ME/4P7Kw3RtgILP+18J0UTYJxuZWSxFiodMPfjJcCs6Ig1AGnFDrQaM
TEaPB9l3f88F0XBFINCkqgHqiyk/7H2nChSdyaPRub88+T6KF/JwABzKlVfxl+vIXUZc0TkbaVgC
hMYJFmNuQMfowS2sy00fvvQkl80gferjSxRhdjTy+wKGn0B49iGEnxBwvHB3pshXmVnv3PI5sORh
jIOtq16wFSwtq/kAZ7rzJnkxBFQ6I2UtNVo5PT3XdQdicKtxxcXjtTn3D019WTRQgqpLY4hee5OO
cMILwBUXBfrZqiwuTWEuhQJ14LA6Teky4uhRDMkqV/Ey86ZVIpqNzTFK6vbamGDYVldhwAnGeRlB
kZaEwyPno4oBmrIzNMr3Mb9piZFbfvEYZ89ObC29UsNEgCeRYbWAo5pwP0yyOni6u0hMGzt3tRxw
io7EU6fkI2j4GoI3stmPVS4uR4hNVTwcp5pLUvsarWOxzLtuDfuOR1Is7MaEsTBsa9aNwkZhWjdv
VpERSefu7vTA4j5eGoiMfBEcPILyEVUWG1A62E2xTGAl+6O3i6t0mYTRK/hi1XpLE/xKEs9wkcZl
AhDD9fUHep09GQAiyUDTcrRi5Fc51a7JOC9S+wmS9x5a+aoT5U1v0iyN23WAI/CMa4BLxxin6rg4
NbKw2hbbvH4T3ZvK000yZcsa9n2JV5cT1aYyoS1bcI/46EziXeW0Zj6IyoV2Q06MxJIZhM2TDDsJ
ackshoOFiZUQg5tSeWtSHR18prYCrLhldFU5SsB0CswVCIVKkgJ3XU7Cifowh968F+1Irhl12F1m
lvEmb/gNmKBMZ5i5Y3ugctsdR6N1YRFW0XCngK9fdslk7QG6EM2yQtlcZBynytXQioTctKcg4wEU
RDVN0P4wN6gDePfiA/Qay1qPXeCvECXIHa1Z+Ck0ZZ3PVKbhPtdC8WRS8AJfkcohWNae5e1D032M
tR+AC5jb6yoaif+4uV8+JGPxBplvl9bm0RvVvomN/NAQ9Z/hMBT1De4D9J9UDiFruSTbGZRfOz7B
eaYvfkGjOk1hcn7tlf26ipt9DQCopxBN+pnrUApWJiQoixgcNhWqTzP0rpyGADKcnNlvD2VrMQ4v
202PjO6Uxuaxd9W6oeXMJKF3pMeCQKSQz3GUc2YGkKcvTQcIrhzUVTMO12ICBDK6jolOMr0HQYKn
OWoxjXdEzbv0UPo9GNdagKqchSbYxXw3IsoXxg3XZY6Rysz1bRYGuCxKD61zpE7uFHirLB2GQxZg
mQ9x/xYWC1we9qchSZ4Ig8O+swpjWccdRBovWtDX5emS2d1c9U+WsPYy1/dd4BwR4+7tErMJM6/P
wPHW41z6uyDyIMBCFFnUaGNIMNW0XYZkAd4JkC6tbSI06d0g2lWmNVoY58Yvi6sayJi0jVXVmU99
XZzZPs2FxTTH0gqmQzhPT4VFowTa/jNihHCfJOa9H9R7gln4Zbhn6qDd1OAD7CzdyEQfYMUfztxg
KA/FoW7NfGHV06vU47gi0wdh2wELlUYXbZGZOyMGmCi7UzSHoJ5c953UT7Si7hmyToHkhZ5fMpvW
m6PLhrRJN/B3nN8lhJllILXcJUXv4wgO4ySDshdlvB51gEtHEJCn8hzN7H361E6I0HedVBva2QKx
a5v7CtaJw1mltZgdg7hXbUxc42phJ+0EMz8unvI5bKqDFfWTt+0wk0X8bSf98O0STXkelsUmhwtz
awaTfXCCis2ZXTVASPp4HpxFZ9X2Lz+yM6bby7Reetivah7b3rNXNqR0CFHKPAZojkD+pMC2PYip
l4E1s6FETHanNaMvvXDDpcU/sOR5yeyNHwXwS4ZmHnB7ngvBfTqBmFEN8CDI58bGy7IZi4XvwY0Z
BmxtqE/Dbdu0rC2B2ZpyEyZmdmE5BB4HW+pDJiKPZpi0Mp9lNm6aA3G4vFrXmQEBx+Nb63872QB0
D8Mz4wuTHWQb1JUW8Ds9H90aVA1SUwi0tUrqNV8IjL2F248ptyHFB/4s/nOZQUHM1Jhcpl0ud0HS
dXeD0Z5174NXeRdO4aszDYkyykJYXlazXOLBW4RObS+q0ANXFRotr/esjsq9o0Jg2J0tMr3vRzIQ
S3tK6oilOqnKjcT7V2z9tC30OonMDz83y/uK5cddhUht5aYSMMOY9TBwBM6xmyowIMwT7gAIj8mq
SF3/muMsqVDJDoaNhrLrIxEzWEm8n/SinGKYgj39dzQeGQfSBdB+4zFGin3VJlV922vHetMINhip
NBgubgGh3bkueJcLpSAkLDzH4SvPE0ffeBHAWYf7eRtytjq4sQ8AzAkd86L3nZlNsdVh2aBju4Pa
CW2iQtSGlaZdx0iT7youBGoiKPm3THF26MZVVF6XpRdeu12CutMzzXUVdu0u0AAKIneyr5zWx/rY
tsgmxrG/l40Fu9IBejPEHDjQTaP3VKUE6hNPDYReXx7OIi3msLHQbIKg8T5wC6V3oJD8Kxkn6hdW
GLUu6azxOwmvWIrzdtLuEcZvcRoFWyhohCpBsJ3R7LD8sbZC7Z7kdIXvpjnMia03XtBUm8b0Q8bV
XAecDy3qQ8je33frEsK8n1XHAQyUlxfrJkv3QQpIBi6WFaznOkO+ltTFfZf10H4KBKdAF3IURPHw
ANwt2jTnbaprZhyXjcEsPtnf5KtOtb8mXAuLaNA3Y1CCmWkZAnONDnaJZ4PPkiwU+hYgeAzpbxTL
3I4m8EM+PZ5KflpTdZm5c/KausPb7EecKUFGrJImuhOiqzl+1i8MgcXLLpkBt3r6ZGbQYYIsb69q
7uCN7kOw3J7ucZ46IJf5c6zQzVNqGOnSKgo8PVLt2qhz6T157E9Ma1+2nr3tmm7YiWSG2VOLDLbN
fBnZQJCjCA5DHcCOKvGbLyEQ2WRa5UcdsSqlXvKEWZS89pCCKZQhlpYQAU4dKXWdSQu8sI7OA2TV
vO5DEa7aoZxWygBh0UPTXlkNO3FdTfdDCCMx9FVwMgKqw+N0tvkUkCmk0YJtKtJ4qQG53kMLlPuw
4JyIDyNYzrEfbMrW9ta+mUZ3EdNYB6dNEH8NfCt2XuRsRb2nsmtMpraLCJxlVb9EsTjTg8S8sQHK
b0RBZL7gKJgx9rQs4SitAnbancMpVLhGAODbnRc+dsSlXxnFQ58k0aVOJ/S8MUhXpz+7+5TbX0Ae
hVEdkZnSKoyOo8jlhaja4U6W8Eu7GPEztDmX41zsVnwV88cECHNBxOdJ53ZOpzxt70uanHsl1Lyd
y3xYuXZrsNgTZfVcqS7xWdRLNZg9Kd8+3w9B86CqmMuSJnepkvMKu4dcV1qO9Ptl9+okvX7OR9Mn
sVRfp+f1oytxgtDN7VdecoaM5tXzbEDFEy659TqpMXbOjbfNszP9yOVL5hhmX9lDhfa4MS1oIra7
jjkiXZtNmBx1NtpHOwbYScc/WLj86cXsOkhskgroZ2MpLDZjK5F0DE8oatSyLvpxGcL8OgTMuy9q
Mcxwwjn2g8P/RB71AJPpto6lB8s3eAChalNbGvDWl+DrpgTXjlWodVEY9f1If39hGgW1E6sv7h2y
R+vWwkuBT/RWN7w9lbDV1u19Y9u25V3mYwuxFTWQOg3fFbKU9VTB8dJdsEerE62NsX8b5AxV04l4
YmkGA/dvfpl1N1/PlrMLo4geoxLlo5VF9bqFdEtL37R2AwRM6XUF/KikuZ60Zd71aVksZcpAfAp7
WjIgAzo3idZmg/REpcgPzNJ91F7eXSbOWOJat4igjrWz8y0I7J45PDZItRZiTNlhwlVepP0MQDe9
GmUIlzv0oIJ1Ie/cyAiv8riB9V3Oe8erjIMMhxyFHsnQqPyIA77+QPXqCBq8oc1T1zsyfii5SivY
FkUaHBrj/L4OrBE+nXQgV+prtl97npYj4hxKBwbLXCOCd9kazQ0//E3pa4D9rcp2fV2y1wK5Haz9
tlDXU9qJbF1lGI6WwORue3I3Sw5c1a2NH++dMwTQVLgpvsDn2fVvMbPF02KASb33KS+s66mCtzN6
qHQA6ygUpf60tIvJ+GhrDNnSzp07TM3RCss8ZcguqdYcP4fzGOywD5syXNkKdFZB3mchEmLrUW0l
NzDIvUPM43Bfm/N04mRYMEredwwJIUiy3uHRxBt2Au2iymUG4u4jc23kFD2nxUzLeTsCdeW9DUZ0
wpo0QlxdWQkeFAifbX1QRY7k263NEN1xph4M9m4nrDLNJrUGZ0lgHSVxnQ+3E6qWjUjBF61pBbSf
OpuKFT6PZFxNYwkhd0gHdRialkNVWAj+fVOl6YsT96AW2krwIXbLSySxTSD9ifGKu0HtieRblH8i
6y6plDrptvbvQPyVG2sU3r45k/DGwhAIvD13ZYcdi9AgJ2hwHUTWRzZdZ8pcE0QE+61xeu2THmrW
HI4+HfvJo2pj9RFRqZGdP/ZC2oiy5Ri3mAunuURVPTDhA7iQRcOFWzQjATZHx4Rba3q3VsylW4fF
FML4a/XO0lCEE4vv/HwIQ9I+T/FFheIce0HKXeixghwwvPmn2Snpj0rcjQIIma6fbbN03j0MWYi3
FXkuNjVUvYwsztZRHZpHgy7FSTnk3jDQRG+paL1i0w1KlVtTSUp5dTLysnKqQD1aWIyrZRVUbJ15
jJNsSbat85Z+QVZpTVyMROpchWN9C5hANpdlXhoHfMnArAM0vgOqMCqIDJkyl1Hhy95mSpE3HjAd
qkswpcijhMm3i/fLj656rIYXVt3Ldw/tdA8ftkzPqtb4t+x7DbYxK18yiMM8tO6ZgmwYUY9WXvYX
vF4sjr+lIZG22Fm9lKQ6Vr0go0BRYPKsdUbftkBiZ5Q81q20feDdTvw4zYh2NCXY3zrJrVM8O+77
2Nv+yjDL5CqK43ITJ/Vww7dZ3+ep4PWWh6DMukxB0xynaaFhyZzTPHO0xcJqr5IgJ8ic403XIywY
DxD1Y0NzYq17rzgKw7KflC6iZ89z7Y8eG1KxSlFWV0sb/GO3UK30jp4BAB4wZRD8Flbtb7EdoBCZ
MVG4pO/XMouOtCTmX0NomgfbDLvjHPnYud0BtpiUrOV1OIa7WLf570J2+QveqICfIB7gasbDmYo/
dIgtb3TqmLjtcbBPbOmydDuAKAeQOMa/pK/kqjYKuQGUI45jCLkaDiWQO9V/SqoTvDAg3iz64ZyH
Uy7VNBbiu2BiVendeY+qJllpV9XLcBwbSnzpUxlN3DPR00C0p2Tsf9eX/I3E87t14Y8rxHA0UzrR
L9Brmwgt5SqtYvxX50mBwPT5gD44enV3U3TZATw2XpZyaAFaNZthQt636gfeLSWHkJUqeTFr1FWH
FGAhW7/6VHTRNuiMHbphqnVw+fy6vqOFazGulTvrzgECOY0hRVG2W4msX/WQZrfnqHEpxiNHBlzB
PdTjoXp3+ulFONZ9CfEVWj3759JZuUF2jAYHqHe/bdDUL/3JuzBTzr8Z4FYr3QV9QwWICjFzAf3M
CQqALdiAQnWHXqU3FLx32PPyI26bapFEGVtXoTzK3Tx2E9rb5VT0zmVuvNb9oS+NR5XgCbJTunNZ
fA5nSrx/1auPBzZunaPsKC+OlhcetKku7Drc0iAAkKygmE5blqRgK8bgRJVwY+eSU6fiNWxfGznQ
yPFMYaPB4vEUz1vERkxIpuqy7fQhNgSNCkqo/bPrerD0fmjL2f43fb+vQJtg1HD/gZ7uQrCh6cq3
ne4pJta0RmwTndzgLEI2G7brhZbdXZ0EnlrIWDa/y7Sc75u6NXahzx7wjBSyLUjBrb3N6mJ04OYn
AgIju+cjDl1DwJWe/GZjsaO7zBlecTakLttiNaUG8FXO+O0BOoI2FtyL3WeUlpO3dAq7og5OQ/fG
bZHdVn5j7XtEGxXSgJITUdI6NNaquR9fy7EU96IsskeYWV5A2GUMeY22KCidohvPqjuGbKFp3UXK
MW9ZM3mADYTOaZUlnzLQ5Vpb4wAH3sfL2PWd1UD4jmq96lq7fh2FVhnbItM4a04tXj6uaT7UlZ6c
RTF3AFqsoD9VVRNd4h60H9rAnY+Q9vAVZCaK0DpwqPrK2TacJUXh/lD5Xs1uukku+SG6m7iijko4
zYRtl53/aMm4zXPtVfb54VLj5+TS9V2MGU6bRY7zfZfmcELYmUbRpSVb+2OeenJbZqK7S48q3TVi
Nfup9UEIxzUHdbYjYUOXwojkb0Ol1qFgDuY5bOLqyZ+K8tbWtr0Nvar1l10zukfXmQxM6K31KnrB
cdKxnW2k4uDKyWq74Rmw2yMIQtpWDO19ArGiXpwHF05cxh8Zg4V0p9AS3iSYJE/atadHc3Ie2aPG
e4NuLrVMP8t+V4JcsrTD6U7owT76quSNcvYX7a0AjvIY285rSaO9XCRNFT3ADATSJ4rGuQ9zFdyE
mGtrliKNCw0tGQKudqAsHod2zp8y4UfHY9Ze5tNU7oMax0/k2hwgMxwp68S1UheuimWkqwIK9rzQ
RpVv5ih2LiIx+cApiVnugsHkDOBFmpGCJH3SoR2yGgvmMhcOe9bz8TxsH6NO6DdkHFF6gaDZDiif
d7RkkfzBUeTE76OPqEyWoNQjuTToMEh2aey4R9tuyMog64lO3kClY4OMBiS8nWe3yk550WNqwUNg
TLrtVsijqK5GqMsTGpOCl1KZq+ZCWwhLFnYf6EtMTQFgAwHsHd3uFKy4n4LHoA2Aoeq24u6W+VTt
YtlW7TJOx+gg20i++Bl67rkeIrq9Y94sG8QfKdzuMDzGUkf3PXXu8whvfKjpah2S2s32Ii0Q1Axo
0JyloRrExF0SoUQm1Zxf+V7n7NOoq97cfqYPoLghNrKQzfmK2NO74CTwSF6lAuTinSe0xmaV6FK8
U7qAOZuOdmYvs1rZJ5rh7ZtiNCxeWUZc3QJ/SX+7lh0duO1kuvK0P+8h+PuX/US6t5mrnIIi23KR
TcFvskHOWyUlVfxYzYB92cLtXCqMsFyzNrhW3Zg/aEvOj46k+OzPsn0eQwZu5thuHyFIaoxGvGvZ
s4+8wijZYThewPPFnyoDAL89DdWdMUtLrDvqXNBX8yL5pcyu3kyWW28QwVjDKs8sE+NCI+YnMSTd
RxfOosIalNU5etNm+DTSINlzVJh5J8vyuaSM02K54R2iZqf/Vfr19OTyiDxJMzKuFXzXSyNxwieA
biOiEMsGHdqhumbDagEdD3yarxMq7qGr4o8uFhp+Fd2A13YsweZqnTlrf4zCU4GseddIU4HIRvdg
5GXwNPdSXQ+l597LvEeL7dMQvg/60IVrWQr9Wjh03M4b7r2uCvNMeaObG4wp8N85iY2GPxWh0Yph
Rx9KM7PyPYFfKEBCxD1aI3MaD6EKJ5wN6dwiVKoAtxLxz7ZlFlQnV7UTY9sxy2jW5Kd0lH6zEjgt
H6Ngpg1TRXieB2OaD+Zgw+UVANXdZVWfq5t5gl+dQ3fX4rCq8nbcJE7AIMJQK3R41BraBvuDA324
r1X51EZxH+9y8FSwwbD4nZpwFLs58cuPwA312uW7oiKiB0op/lS2N16msieR5PPvMPKpPQUFa0GV
J8NLW4bh72S2JrkwrGg8JZDOLtupLd9n2pt3QnbFZZhT5KX+3jX1ug/S5iqqlDyKwePEQ/F88FdW
MCic4G7Y04obKSJGNv4TAq0zvFrCiVxVzaUsF5yrvEvh9UgQyiS6IPaFIbWjGwCX2mwOgY7RIpKp
sa1VRP12Wwh+SqjVDQ35qGvQaRj6XnlNWfDjtxRrvHCcl+Fc2jeZQ2OId4RzXVCk5pjdkpHJSske
P++nCpKEq24Z/jbfgG45yJbycjXPWGB4N89XQVCTdImVdVPIklKwYap9pqaCgmcij56VgnIvqTZ4
RZZvAqYtD6NjiOsUZchV01OsSHRVZQvey2pJNch4zmvmWa1hCs7IWjzNliAAtWSe1gGwnA7ZkRqj
5pgTCCrhHaJl7QXFWnotN6MDQ3YwHMxhnuvhPBW8VTxVnUJv1NOmZawiWQQ+o+VdJ+LyGlcatzhi
vDha1GbvnSrOP9GKeRhWRK+h3WVZvCkXdATmVyHPJ1I3GZmVmCld1HRIaMiNYZReVxJXbD7Tq6vi
ilNyZVX2cxFUxVUZGUzYsFthsIXJCGdZUiqhVmkayZ3qHPOaiyXfbB0zdOHlur2y8WQHi0AU4b5O
aUkpN2QNx3PTXgVlT6Cpi8CTovhpvDtUpzGiNmu+RQjF3KVdSTZIwq2bZW860SkOpuIB8xI/MQxU
yQxWWpyaykJxPhkNj1vV3sFIhp9tBFhkvZxerBW303VnGcZjMylYuHFr4I0zoUJX/0fdmfTGjTRm
+K8EuXNAVhU3ILmQvbfU2mVZF8KWLO77zl+fpz3JF4++kYUEueQywAxGzSa7WMu7Bva31mX694gR
NbY1b+BGzwI4YIfnJzInBn8noaQJFDdApd5mqgm4YgWofW0heL5ix48cxe4QVJkjfYZ1TOxh5n6h
lUndNaXT3rmCMlFb6OKpqEySlltRbekNTNdOCqvu9ObzOAtQ0AgwaIXBWYGiEjd1a6k5OoWzogmo
D40d6fYpxbeuYItSZ6ovaZClKZHru1eLaWjXjSXqcAvuY9J9oCa6i0yLXwa8qhNXjJ08XyUlBSIX
pZ0OD7GVdP39PIBKr1WgLzbYWZ58Le1QPge1sO41dGwE/etdSI4/b1IJgKlTfGfCspL0bU4GFXFs
SfexKJB9De6UYzceu+ZbSdtKdWdPdryN+iZ/yWExwVbKIC6JP+7xruXInM72Q4NpnNIb7a4P9Q62
PgR/oPhnmZzdoHRSkmks0vHV1f26NTvq/IxA3ZUUQq/yaOiB4N2R2kTHLajqhLr3oP4I/1soB57W
04zYys3n6MvAdnkTiEFDHqJxdkO46VOJTNWXU0/rzhZyp2dhLr3YkuZbb4dIevhWuziHq4MYM/fJ
1FGAh8z4WxI7NkUdRX5LWdj40DADb+22FZdS1raz7nWVPmUyLq5gOOvHoKmWL6TGRnt6NtODaTe0
iJdUhcikMM5yO1qDDdaWg5rq4Vtdy+wmTOzHGu3SF6bIfA+6SYkX1QroS8riuZ/K5UTh8Lxh2Q7u
6y7UD3oXl8extdKdviC/smNnQVjT0icd9IPYq0aEDygS3AeDhY75YpY80CbbRFM/Zv5sgh0C1Yd7
0q619dzXgAoWoSuUCaJZuAlVjO4rpVjk1nSYahFrRYtEbTDZP+aeGYEiu/LH2Ceobaa5N8u17A3Q
Xcscjz1Vleu0FrC5tNcjjysJrFd+5DTddYH0gcMGBURrag2qm7npHLozTRphG7rQqXXTYRkCFsQV
p6E4PiyaEIdZRf2prpdyhzYRKRYnikJ6jYMEfxmy6X5wneQK1jQ45j0J6CRlGM5tOY28BOZQrcj8
Wh6WyEyfaIPU7zOaebdwwF3hk2jv3HYxhtZA7+VFqTX1gUz4AfrT6vyxatXB0UBQma0DpGgsDXt3
bLobOANydLMleQ3bhjUuGjW/i8G3BlqhSD3EqzBNMyA8XHF+aSgq0wBfp3U2BKyXzA7dRZV3LqqU
2a1O5kSVQhyoheikviGoho5vlOhOddXA/+gEw7fWkRTnEUljWWmXrWZEt1Yn1VHS/nyRQdEdzSwS
VyBcGQVVy03ZOMPeIXnoLjbjAuI2gmilsbcYr8Nl0LdJ0SOlUJx09tS/VT+iURnIOefkVcur9Asr
NgWXDB7ymGCfd2LkCDKK0Dk4STg9dr097kZXRMckH5Pbqe9xUhW4jFHnI89IfR3kl/qqVrPhyI1q
BbFTfKWMitq+rDDZKyMJoEbEmioQuqLSwWYHzYDfFe6znDTrMrSXiiioqaWUdqp6aKeaYkKr1edt
MwTx/dTIetObjXxsLC3bcvynZgTp4g4Iqf42E/jGXjaqMPQzQCGRu7wZ+PjavmJxHS7gy93vdajJ
nYsySTtAs08NkFkSvUZ2NCDQSVV4sLMpvUhI7d07Ux+/uHasfXfDZF7DaZW+0ulDO7C/ogz1jA9d
jhXJ7oXRUOguqSUkcSi4c0RUPtRs7FhZUK0hLKtwrmgIT2S7kBXPVEC1aM0bHhrG66RV8jWhvtdf
hlT5wEWhTQRxGWwURux7mP3iKiijOUGVB+3qY/I3/II+5DWoQkqtvGguRWPrBwaDg37OobHJQUXs
CDhKxlS3n4ibgItBLkfjYI3MFygYQ2/mTg+1oaXXNYATzQFWfQlLTl4IfNsGX6lx6DlZHu3Q4l1s
lUu70tRVtNTmsetZdYQks09AWry2NYpsVbLQhxygDeRusRxPzSiodnYERbhDuszjOg9z3qHGGLyh
mKJ1xG77NkqXblNZeXhNw/dypJJpuWx6Z7yodY53o3Ljp3ihfK9MJSYfKRIaMntsQVFk0ENjBms3
ok0UZcEMcVktW0FZIC3aITAOYCBDsyADe9+ksKp+Z4Qpgk6d8klqpNwMlkQbky35/dp+oEv7R26N
nEGxxlNqm1SrxIgpjHARhkUTGqcwAHOnN8/ZWWk8Xc72qGjNpOluW9SDe+zbiCKHwrL5w6mJjsR9
ceK1qHWey8C81vp4FiBOqG445GWnIk31G4qbKaWnDHZf0Ap0ZojFlWkmzasJAZpfqsERV+5sdYQV
0CjxmPZ591UZhvg+NklL4YBLgQz7GWZvY6w6LxogSTcEji60YjKlvuTzuQ1bmnVyTOfJ3NZNXO9T
xao5yVZ8zaxzflKIR8C+dujmazZmJeYfw9wOJ6OPiz14PW9Q5pqu5ZHB7dzqKXvWtpjcYkc6zrKK
k3y45fSBDsRMw2lNg9Gy4Uw5oq5e7EOjSm0d5LN7UHY+fq0WjQ5M0J7NQr37iiZsdbl0TfRkIyiI
aN+g8SKmZYk1NnIeJjMgSaAt4h9N2onZV9JUJ+XmWe/3Q6OO2CHLL0oOxU52kH6hkQskbdgR6IAx
BXTQUl0bo1XM67hpxKkwRhZNW2gXQ2TXW8vS+33HrmsEpnG7K5yIyxVGCWNFEPT0EGPScn0a6NwL
iKreY/JV69QuHUQWlWbjQSvTK8oew34dYxt3vY6IfgiQCfEMtFaJZn7SO3qqJbS1P9pLgWJOll+Y
A/WrEQRt3/aFc22yg/iaGA3N0UiKbxx3MNYqCey7rom1cWXUVOiwNbAe3DIBZKWJLT2WdTo2K/J8
FDizWYAyNhK1AlX06bKYN6ww5m2b/JSDZOH8RcEk9CtqI3sfgWKSIE4OqeJOgbNHmctdqk3FMWv0
/CbuY4lkC51Ygo7rmE2F4ZtMkmcShUlkyYxbZCQUHZtl/BoWuTrWdby8pKi6EW1Pi3kHDh4gnR7m
dXBuqI3qeXlhN3nmCdxxDQeh1gq4dRXrWrCinYbqoqElfocxfBgiKFSYW+GPkOvrokY2qzetoKar
k8spxevwqDEPRv5M4902ltOw0Zqmv8IqOF2TqLSsm2SiAcOpK/ZdKXiwFQ3OWtOhyPgqfbxN7bFb
uWmenWj5DZnknfSWYqY88UJLJY+dM4GXRx1wPQx5R2eqNbMnc+J7qobHU0aWEtjUgHy0UJyfoZCB
gopwWUdTmju7pAScw4WQpfduqPUvAsfQRYBkNFrpIyP2Erg+YNeZj7bfVRKocExVf0XVIqLinHWD
99eON50Bij9ObcTkYun50U7c3jlqUthqVZXKgBNXTGZD42TXlEnzWaZhPURpiCDUGvqepkYaDwOt
GzcyKLRdrnfjrh2p0fV68LyLBNhT88fSnR7HVIciy0phXBiNbZ7AeIM7tkTGbSa6bE0AGnsgl8Lt
dRiHIbnOaYskktYhWn0U78sNTXHQbaOVuFtdsE6vIP0zA+hnrP3KbOYt4N+gHQlvdu11kVn29+nM
liEUC/eib+QNTpfZveo0jcKnAfPjvRwszd1ERkxrayyF7C4gYBYwPkMKK7wbMLJ8o8xo2nKC5tAt
JoU5q590pwPca7MvhmapyYN1L8MH4oXouBxSzQTNTYPhEh01CKHSziGevJqQioTyx2RedC6JLRM8
wLEasvMp3TQx0QhEFFpjRj6mBMtc66EeDBeWHsz5LmxYPDnCuMIOwr0KUI9oKPfpadNNDWxoDGJe
x7R2EmwCRnhZm4iPbg0qUh+CGlxjZTeRC583I1fyozIBY3T7qH7Nk7bXV0XUzA0PCFjhUE8wOp6c
tblfI7WQ/O/NSGveHFmz5qdRTsK6dJcx9kSSBw/gfvHo1zY78q2lTwXNVDX98h71Mbn2TENftGsE
Wn6W4uEVYbyyv1Lm3J1jPSpamvs8NpOttJqI3BFjqJb9MIzGXcxOTN+QJ0atEisAdTSGaFiPm4jq
03hpxNUStlZE+zzh3CBhg7idzNT6Jkx2BpB8c3ylLIMffplpc3eKAqNKnGyalkHbwsA9It9IVxKQ
c2WPdCCKIOBsA1G1cYj9lj6CEzDzSbXnPtMkwW+kqFrc5UoL1jZ7MQwBVsYBETU7NP+Sppu2WcJb
GOsEXw0D7YBcLtxOkN13TTVnm94wFzpxq6k71XbUWjvAlBCdOsLada6G+mtrz90PgNZ2I9pAkZAP
tDiEMD5+p9Ft22oiRZcpktmzQoSulWYuq6YPMyTNFpDZKYun6a1WZ261D0edl7SIT0vJLijWlzL1
WhHSkdwKWjPI/dsOyaKeozHBwQRB+UyXZDojZ3bFZRJU/XPXdumV5PW8jZyEZs7MqX8sKTqJso+X
DYqWeBPJRPvKJFhFPvUA4xppenqIKIbkOAYt86wSsjuWsat+iCWENzBiCHTkD1jW2SpZibhQtTb/
wOGnTF82U/WADjPaDPWEHQLB8m2jAHDtsHAOoDfDC6vBCD5KBdXk8SOlh0Gz6m+Dm0bH1OrQ2Yy5
VQpPRcb45GY2ZXpSEB2WlG2P5qKZgfF6zNE/Ks6AizDJ/0Tk3ngR2W/gTAY94gqPFhqZPt8UeaPf
dQX1rqvAqYaVGcRUaEd6hEBgCao1Ih4bbNhabttsrC9mInpeTKrE+ZI5ZbbjoHWOV8eiPRTdJDEM
NRVQTAB5Vmj9MeIE+ibYdq2BeM9L4Qwk3oWO0/vKycoXbWjEN7qVokOllcU3CnfSF/IQ2l09TMNO
DwIatfvs7EL6PcP5kW3z7Eb8xbtblWGpldXcbyfVaDsbzdKuVz/lhijxf3+JjxjU83//5RKB6RqB
azf5Vo8nfW8unVrrybR8QtF+dAPvrMBO32MhGFW2TVqt59WQEF3thMrCXeQn1lbx0TXeOYLZsXIO
TwO515CT7Ih7ssEPNC2/ted+PHY4LmNWaaF9QcOgdqGu5K1Z1el+CR3jBolgeZB211xoiaR+e6zN
xM9lPrE3l0m8BdUsv4pZpDfBktjWitbfGSiXmHUNIjv11IiufT/aiIx+/3vIs8n4bwzO9jvzsZu3
rqkU/JNDbSngrpA2EQFjSmc3OpjwVRvxGGCSCrr8XIee7KRbTes8x7pAPpTerJZmYL86RX31A9zb
eVxyi5Hf1xMYXoKhBXEvculLvEni66g5zikN4uzOptnYo2Mq20axLCyfCTH/5tBC2K6gmqOrYurT
72mX5Tf9gKcBWY/9ScHSR7/fOw/0ZBZdPTro66RctGvE1MbX2m2DJwItau0Tc/IH9t33HSGBVk2m
hS6UH11OLyydxfeYLt07ThsIl0uCnz4ZjR9d6F1sAhEW/D6F6vYyoNkYNF9bmXObbyJbTleVzML/
XRSI9T4dIczLYdLI/iiEnm1rhP23uszKWyVZV9RghWtViubu92Py/KF/MyStd9MQRTKjU5tzvy8R
CxFefc7/n3uKBlw27QUbEAv16u8v9cFgsM7//ZfpKMyFzk4qafdRUzbY28Khv4EV1h8dFWcPv7/G
z7jFv7ufd7NSPbt5oqC497XLycnJWGCHXvtKEai7MWaFL6POkCxyLD/KSRnIr4NoXZ6rdxXxZ3vT
UNnNYAEADnLiFMFpgF5cWrsxbSe7OSH855Mv+sFcYL2b2kYUJoBMiblPEbDZnnKW7kWoItf9Riuc
B4qt55XrlByQrfYMkpmtA8BaugcIa8j3T77FOdXk7x7XuxmpSGwZJ4T7URauZRTVY70r/EbE06FK
epljWh+1G0035WOan8V0ZhPqD4jN9Qe21s73Ec3jDvkCaTtOp9zEbyrRI+3X23mtlN59GbQQeTch
FPP977/xR4Po3YyS0PhbDWbEilB0glM6YsE7xU4ApVobfPZUPsjVMN9lwAAzR87cRCU0cmsdUsr5
zhb34iDyJrnI0yJ9cpFTL0hcK/cLdsfgKhvgNLSwWNY12sh78qIRh4eJiXRoKpGKLYEJMK/yuN4l
FvKPT0bRB0/jfW9HUpXkmFm8vRYBJwfyei+7uGFumnEM/v55fzDpme8mo0jPSoLSBt6nkfNjkgj7
EuVL91ypc8qWSD9LefjoTt7NQ+hV2DJOWb/HMdAh6i2WL4Fc4owRNyef7Ic+upfztX+ZgNBbol5I
eFqDG+5sZK8rx5AYOIcW/HL4rIjto8Hzbtc1ilS4Zd8yoxqamPF9413sqia9iWZ0llkpzyZBRAZ5
hLfxkxH7wWtsvpv1SLyXdVj0/T4xJu3eBpDjqEeWBFVeObbwxBDPpjEAoRrpaJwcrQdm/v34+Ohu
xV+fqZvnWBzDqN8TowEaLVUCyW93QCTNnDJvEpek7jFLwbqlCfrr9e8va5w//28mLvPdxOUi5ZRA
/ogmiYSaXZke+3yG3IYvBzBoWpVRiR03x2BIQNForcYUUlbbrKAmFY0Fpa2ffJEPwpTMdxNSliJd
alGD7p14kEerTWzQQNswEs+K7QwOqMhXKeyzXwjUq+z2ciTgqBj0z7YlH4XlqXezFadG4NwiHva4
aMQXJ4ArWcHEoEU3tAZjOgHeR7dR6tUJSV4CH8+nRyAkI1snbokMIxk53xjEbGFUbdnBfzIyPthZ
/FMzidR1dyAIdp+xdH4J2jFdLThW/Lgc9JUK4gaLott88mp/8AK8byrRyziq4sxY9kmqqWPlCukb
6K0PZhyeS/IQYnU0g2+KmmqFCJ3WJ7/+z6aDvxmG74tGkr5FbT1YfPwIPV21bXfJJj+/E3Ek/dCu
zcEv0dWt82qwdzLuyWSoFufZxL9wgeit2AaJEaxYVIuDDtZzm2GHWuuo4r+GY2HQ+jFlh7wjfWUB
h7TXKFeyxymOpscZ1ODxvPPlEGub5VWhlcv1tNjlGhtlsEXUll7OHS3awDdBQHK7NaJmwHVt4fk+
yLE3L5MscDefvAUfTAPq3dRaavg71TAs+3oIipcghI3JdUHhdqMtpu4pMoKeTWSu68rI0X7Fvfih
ZBpjtYXGFJ2NPLSTprN10TuCvZCtMBUE5vhupetfe6PrPjmCfbAEnMt0f10Cglzg7WH93eulcZNM
zgMBEptKqlWHXOiTgf/BUqbeTcbtELQTLCXWkimzd0vXGif0SvnePoNTv3/eH13i3awbLnZkVU5r
7JASdhvH1usNLgtcSn03fPKkPrrEuwmWyZp4obIhHyXtp63bxsOaMFZ304T5f5by/V8XQ/8/qnwW
ZwTjH/23/1T5fN8gKH399vov34rXf7kvv38Ly1/bn3/+9Z/tz5ql/6Fcw5a2tHABCiQ9/1X/rFnG
H67UDeZRXTmOIKvxH/3PhvGHRL+uUD4K0lPpR/9H/7Oh/6Er4TquLXXiLlyq8P6rmvr6zxmtfffv
v/Yz/3W+NU2Qb76Xi7TYcnRBdsxf3ycjRCmsx5rrW04wrBo06w7LmyXjxyzPn/USSerQKnwM5Mv8
8sT+85v8euV3SdZ/XtpyJYSAY1gM8XfLXoP6dtKUdJHC75pIu4tte/KMidCOqb7TBvu+WM7at3R+
BOvHQzIaLQE6hKEEWFI3IYFieU7qQP5Zea39biE2LV1Kw3aU5ShHQjXq7x5KUyM4rd0sQOPVgIVq
KG5qMkNcc852bq6vifIRiOhNP62AQxvNfjJ78Q0K6Q5SKFq5irScKiZSSqV2QmRYvbLk8Dam8O6d
RaRCgoa4IzjZ29WmDFeuKPtDotpNxPkE2cFlKfcJRprG6I6dOouCEnChKoh9t8uucGDhjOr3bfnS
mVONGtC6th2MylnWeAkONU/Gp94NhVeZk+6V9RiuMw0hc9qQ5+Ve2m5zkqW5kyI40Ar93XBLZN0F
/yNoU4RGedIfbVfcBCl2TPJKtv3aNTLs7Hr6fbBLzV+UeiBtCXdbJS7qZb5y6hodpx0ufgrPYGnF
y4KIfTUW3SWHqRtFhBDEG0vJCK+DC3SRToZErnZWaNAeCYXwVOFMe000u7KVF+OkZb7TTRGWX0hj
Mzj0Zoxo0cieZWu8VMYCsoEG0JXiJkrUDeakHUZ4wP+Gjw+ic+pR33gliogSVVtlarhzbEpVndkn
uyfy2iE6uZ2k0iy24CmydWjVrZ+kcK4cpn1sDySKmSSHwNWLNnwr4dE98b3OIH7y+goLuOEvuC28
oOLG0e/jbWqIgY5CV/OKsBc7RAUrUgMIqdH7y9Tlz9M6XhNjlXsJKxjcnHtvBwg++eWzTSPPYhF8
RSiqup6hBX6XrrvpaDaS2sgKiehA9By5L2vRNukpfJxGhlke6q7finPUv16nZEcRCIBQO+aX0h4S
AEWyUPARlT1XL5eVkyJBNMcg82tN3XQo+0iG+9ZG2Zsbl3c58TCrHlWcH7S8YUOpk/xlyT0HoQM9
w81OI8hJDK24cMbgMk9HZ5sy53ldojO6zbNZrQs6TyM/hzBwr8ZScmd2JY5fDK8pzCQBYeikKiV2
ozU/EqMhUVpFbya/ft9kVxLDLbnlmCRp8KlR4Sz3GabTuqnVKgXZ2dJzYG9HC8NWkWoru6zCG8tV
6HWikGtXeXKc4/YEn277ltuu+EUzQLBqPjSkTs+IavwwuztHloVE+/hZPLY+buDnLPjBPvNlwpVC
H/NtFXLPmYW4brELr8DQAITU37nYhYmXr9xNMH+tLFCCBg+0p1the5rP/+gE6XAwJzu50iyn9ULl
wrfMCfkGsTwrHK8K0yKzIXvplhO79pavnM68l5pfLQYkycAfiSh/Pg/osK4OAb0TZZAw6MybFhbD
y0L5g9AhCZBU+tOiyP0jmyNDPbFOYK08I9a8bjAf2rx56mLi2UjEZ2MUHge3I2wAf4hmGOUqp+nU
w6H3RBABH0obphcmZ9U6Ovg1porrJl1Mb+WUr4K00y4XN+RTVTxSXl0Q5gsj+ppbie7L1GCoGEzJ
sCB3oeq4ya5dIQh71HPOauirg4bXoZJ8d8RxxKt0RxoFL/Ny1s/ZAujey/Ju1NMtMVl7k0XCw+bb
+plD5M/AhlnXr8NBI/onvzY5AYEU5eQEphQASR+N+X1jypNhExqzkCeiy7daFvedQsRQD7zoNUHi
ADUeYSVQWjjqJQKKc/zwxj4beiqktKa5QSFPOuN5bNJmdKKxFhpR3nDkfG7xNGIWHq6tIkDIyVGM
kGuavzANYsO3CmaOPAuvMSJshqJpVxKhMDnihQ/v+lQp9veVdRId3c1I0pBQmQy55DXWK+m55oHc
iG49m6x3E8SuXpGyxE2UHdUOShyy0XnsFGlfGvKars1t1Aq9s2p783apwqOu/XBSFkSr4z5j/cWQ
9gFl2xMRlqB41i1VjLE/BUxpZSev8ni+YG1Zx/1MTE19wE6KrZjgxvhLkTNIKXGIKHCwTnNunSZx
g6uBoARHbXuTvCHIlyfHodVcFldxWqjVsJjXthg3qKs1DxvrvaZpHtMt18GLkzIWsLyhQEsIBKlX
TFdrW+M3AVksauch7R4CO0i9tI9eHczzOHai79WMCozcq9kmIL1Zhoq1znjOIjL6UhZK2wlMT9XJ
cxgcTKN4/nllqyz6TVsHvA45QYMYJ4nvbXdJ7vq2QguF8OrZwG7r9WV75VLqu3LEoxmaKBEKvq89
3c6EZDQuUbsF8/HSyxNVKRuzNA8sV+QW8rbqQY5/3sKfJu5ZVXA9hKTsOEP8MNks6UNXbmt0eesB
zNqnLep73JYbpydKLg5YnpY6f/652lcmkueZsGktesO6zmo0BfcCBnwRajXL1HeU++AM/eUyZXu2
OvdpxbvFUZuc1oXfuUur2psLZ5VWftokr6Awr8F4jj3TCPEskspPRPy97ovnOjZvxsQ5EcqFV0VG
DQ787linHWkFHCbZqsREXCZXFn0aRVle55EK1+M4vcE3hV7fk6/QAD9B2r2mLuFuZbGK3fobjqRz
BCEzwDL0pMqo8A3dW7sik6GtO7Eaz39I9AiJD+V1OzBLAk4c2CTfxe5NgTpuJSqHqcDRt0YFC4/m
Sa5Lx/0qaZBYGXa/IkXtYtGrFST6JTvl2I9kiMTVaS7aXhAHVl5rRnZBe4yFuj25Iy1E+ETzJr7d
iEMQ9wAGBaEWeML9r1jW2SeWPKwa6zWSO+VbBoWwhpZfjBGZtw5iVhVGr20XvVVWf5kPDWJ7g/hG
7UU45xc7bOHoGud7mYxeLtapRYrSeWs0dgFraceMosXz/RRaWCSHy3hhlKLgJr2oyLdakWKQangi
dps9B31xjV7i8eceoC5uVLWzC+MqtNpvKiCIgfq6pqxO1HffVhYrDufCah3O8daKB7IXoA3mQl9n
lTZvEOCAEnYH0SoCDJKLpS3uSqPWds24+DPtOasoZQ6CDPCdCBdrghkbA+rB7bTXBFoXpkYgRaWn
LbZxjBkBObyFm14nnVwPY3YbZsWDI1B+BeOlQPSaL7dJMPJuLHgdi2T02/QiglLwycBTm7YkRteJ
WqBBMIMmdvbj3NCafY5fsrVDnATKL+QG6fWBHegjGoxdXGMn6SH5vMjsBOZye9gRAfgi0ZJmrktB
SDCcQjq+j+wVJ5IqiGxlcPcTDkRDc7/1oXty24afpo3vDu2cfTdn44Zsw8kj1N3LzOA139Nm268c
EhC2SyM3YdY4KwNUx8uY+xD/sRfs85z54WxK6/wET/Cgyn0eZ+x3go4dfTRSEmMinxrU99YF5sXR
Q/BmYz9bsr7/nx2BLF3ZpjAlfnviuKT+HnUhd8w23L7R/IBb9SGDT13G0m3JswDKvBLYTz0E8+ct
o1Fn12Sg117bVNvU7A43tk2LEkfP+yig0vr33+xn6+B/42EcgX5+M84+joQgVD9Lb36B2l3Lajqz
JAcrGb405fgFnc6rZc8uCTSkUTb2OmXLTn3zfR8lb0naP8VBECIxC7+Ri+GLsnQ3akwtXpviokKQ
vHKIzlo61vGYXUTfJ880yeKcOW9MWvROvusQz0nczspAO/2/uBmoadNwhWUI5z3DrPW6Yxq4sn0R
hxs6EQn60p29wZyOGIjtK+88/M6dFZtXhsqvCwy7dRMdmDqOTW0dkZL51ZxfYD7nnDOxSpnthWUi
2a1zwQ055dMUnBB/lF7l9te9LvfhUlyAb1ef3InxV5D6z58FAa1jO4ACFvjAX4/rI1lf+rAkmm9P
JKF0rv64UO/sD9ZBy6wbW8MLSRAJJY8EvLhS+/r7B3kG194PCg7k0lCAD6AaZ/Dwl0HhxG0HK0ta
+KR1l4qDGaKRT+po/opW/XmDtmTLgk4SaMM9g9G/XAL3ytyNKtR8Ex101qgTSfiHdmBO/f2toMT4
55vhEkoXtGTxOJ13+NiMoJTJkDzmqOHMPE/zo2E+lPP0NR2GyyXTDoVJVu1ZqWaL85QuFFGFdeus
HJR7ae3mnoEf18vIirKivNi2CPB9uzYerSi4y2akyw0TR9ZEr1qmboBNI68szSNJuv75Cha732hm
109q2IGUBF+2qNp7O33L2qteNwkttk42jswVLpOrwgpIymRVTwDe2bhYm6XnXMOC9BQTzYqbYxQ+
cZ1egVgWN3C9B7v3I81EBJ9bHnrnaBVI401DN4oznd3N+ehv6cmjUVxWXXlnBURMFRN2VC0sK78c
8qsWPStRvRdSr+/Qz7+FYfRWzMVeZQHpyd1TGjj79MfoDJc/gRpijh5RYOKZX4J7TBaMSkn2hT0/
IDY24v4pIsujcjneTrMN5Kkd6ig5qr6+C9F85ql2sEgJwJlOGk8Vvll0loX0KVsdcXINwdx+X4Os
j/Vz61TX5ujsczcn+8Y6B79iXo3Ku5Y0hZ+HFDPrzgs2nXKBtXWUBtpikAsOcnIql/rOLRfdw/AU
s17h9ei7Q0qkd5etxhFjRFquRywqXjo49+RKZucFIwK2aK7a6cntrcDXkV/bj4io78/vAOGSjmdZ
8yl20qNrstkNcm6yiIu7gGxYO/qR1MUFDnhB5LAeewiuEQx5ZuIimy/VzayytZmHb0GZr6O+rok4
rZ/Cur+MKu1HMSFjxnL7oHAPOEZ/KVRyHNLMJ2ts3yXLY7XEr5EmCV+jkDMmQUGG3wO28UNMrmnH
uuA6zUA81xsH+W/kMKrgCy4ssmFlfxm0GBwbiAavay/CqrhOY44ASXIRmpxG0sXVfZKjPNWBQkS9
fZ8O5dOSGDdySL6TQnO2FrM1iM4Hqric10sEL1GzYuPSv8605C1tg/vCscjEBvgKQxYQc0ub+Og1
ln2Pmp6NQMabJXJmVN3kBMnRNR+WgXomEJOmjl97jiYO/hu9e47z5pFUQzyyTU0cTrlPMTcCWtmn
OUy+i2ncOpPB+adMXxu9AjSITloqHzJEgrWolj+nj/9rxPsyfsHaWb51/3b+5BfkgA05jt1PfPa/
/+3/ES5+Zkc/hsX9Mi+531+h8PMf/ImEK/UHKb+E0kv1s39i/NF2//6vSv4hhONarmkjLlfWGQUu
UAhE//6v4BF/AJobwlW2TuCB4bJYtP/B3pksN65kW/Zfao40OHoMakICYCuqDXUTmBiS0PeAo/n6
WtDNssob71Wm1bwGL+3dCClIgoC7n3P2XhtN/8/faf8wNBX3hyocl1MKeV5/dL3/XRdc+5kv/p+t
DZkAtGOkeyYnAYcd7s+QClkg97UU2itmzAIrWyWhJwegsD0Cb/Trxb0IbXU1DpakxEeuXC/ZSajh
mxvLu3mkDTz1LOaLlV3NOA5ylbRombtPi8MDvJgR/eq688T8Gxcp5UPtUuMsuFvzLLuN1GwPYusk
7aHzwk6nfRTzP/n8nOj4bZJwfSTK+b5ZjBMJoFfLiEFrDzRWygiWoZ3xxrQKBaDKM5kY/HQ9qS/Y
wc5xxusoA33Rql8eQ9e86YkzimeOYT9/iuPssP6mTILMjTXfMnjdn78m1gJkFYC3lRFd8E9OGkVR
39A9mLIJlBsQD1ux6AY7RGJnOoFtxdFN2YGExlqdOsW1L9tLZze3CPZ5Ww15GtN8gZF7sHL7sv4A
FF/MUPyhw3zQ//ksaKUcz1iym24SBUYYPpCmG5SC89uC7WM74SrdJiay4smxP9d/5OdfL3L5pRka
xFkmw4Bg8YHLnpzgmTeeGjTUi+5uivIrNj99UzZrf4/mbFggtSgYqCeDytWmZsdjeHWX+tO10scm
Tq4dMJwtM2HHmyCs+4OIr3gh5wDE76FzxluzB7UNW4vTMnIBjWKjbVSbLjygEI2uUKnUD7qjIgSr
qUANtGHss1hX1085mO42HYilMtc3VY3Taz1Ca6XAeRpS4PlxjX1J4ijXQ74UJZL+pFCXZOlinhqA
0jdKyu/lSEf8uhjJAoVTagVDr4+B0XkKEB3fWO9l+LTXn5dgEHA7tupTul5Vox/ODhYvsHDe+pL4
3gJwwT76UVI8J/p6IrO+GELt8Nq60ONp6HBxmg6EV7GrXJ3ObvikRKDj7TmO2Aow1a33SadW+npn
XJrafMHYtvlphhSOeYmV5Aoh4ue+uazQbi3qhVdjed3+9ZvYkyKsunOHAOTngg1ufRNFfFs8ZI5X
Ao3Zyi57ksYlq3u2PGko8MXqblNk8moxZffHYbxh1nY0YnYXAJh8DM4TZtq/5tbCPQZltZ5mtig4
A+XQg3DmH/653Earf+cjzsrl7NZcWI5NPF/rJ8o4gG26ubxVjdufd4vsu/MWq6D+EYje+ZGw6rdG
m3QQyronUxLg8S/L6H8zK/v7tHtdnZDzG9p6WGVMR7n491OxbdUNDqXGxKPBIhMW1gHbP9+T4jz9
vP6/f7W1iPj7WsirUY4KkjsEsV1/zNiFprIGCTgrpIxATOS5iU55tlqY6jFQK+dmHc6tN82/f9m/
H/3/+SH/5WX/mLpN2dx1WgoLUjr2gWt+TUDDbnqe9v9wNX+K1//yAe118mjyf+qfH3AsSsYxPeFw
VA2XVIZPmZnwYIdPM7TfLdbk3s8Xnn6Xx2A0jEsRcYQyMpJF3cO//8w/JdOfb8XCYm46GpfbVP/Q
Gox110bCIAsoCd2DtPqDkTZHV7Jsr+9HxHzd6/FRiOg7zw6AhQ6wneCpJ9ciTPYtkKKam9ztpudC
ZVr6H97d38vNv76Sf313f9wJU5Yq0aRy3xVZA4tMuc0Qgm1+trIG5evABgfBmyZsjYdMIw72P7y+
/t+9AdtwTG5E4uOcP3Vx7mLXuhpD1KClc/gZGklC6NHkzeyU62Oarq1WvszPhMDuULpnou8+O4VG
YJyy1MxO7MDr1L/XEQBlNbewi5GzZ4lKH01LexK985SEdOUVEACs/wloanbsbJUYTcpbR064P2TL
We3w87NTlus2se7yKYM2EEi3ZPxdlGLQN1HJMt2tI07MLPvSqk7rcRoKEqdjmzYB9GJGgnzR0Xj3
s6UweHU8dX3E1q1GgGni19+qmp+dExbRpWS018G9iAbj1ihRwLku1SqrKOx08Cv8P0P2waDgPVk/
arpudq5pXUQ8B04uPmrj8rN1tPVXLqwHDLk7UpmgnqybVTbJp8XMb3PDeoLzpIEDguLGxjC4oT8X
VZCN/UE1LD8tlEvK44EE2Hc18TwzlNz8bD2LnS3BTJsNN8Z6ycyTq1q/48q6hAb3xM/LrDfxz4lK
QbiJpbWpqXcj6BHZ1V5v3Hi99KPpPFluMBhsw24n9z1Ly1/Hm7XLXGovY0sLPeHz/uwlP2s7fWn8
naRssj4x2aKR/9dvsYdYzePPz/37e1ET6yL7x6PKQ8rSiOmc1sSfUgknbJZlMm2LEw4HrkEWxF3o
0f3i8F91Jnli4YiC5eG/6C4B8r3ao30fh9Vrs+5c66VIluWLqmuH++WvI1vZDXdGmTzOukV0dcLh
sgUPs/l59m+jTn3tzHCLW8tHGgiq0nYV32LyPs/JtVfWtaHnSvdqcTH4VVIF/vrV9eA5FjOTonqP
zSQwE3GJQAVuq7VqA61kMZblC0uussivPXZvirAEqSUPVN9wb5nm9O6qkz+DjV9/JF+v9vqmBptZ
hNHVdyonoInt5+fESJNs3efXW7/jJoTFdQ8ZmFqOW7kdOQdVufpAW/7EEkgqxnpzz5PF6DZ+HadA
jxl3rHczIDBOq1HzrhBj24qO6W/79HOvm/XXaFgL5vV4N6rOw8+ZZHJB7zRI7tYR+JxwUoOU9TSr
5pO6fiXrGaTVuTtznGqEsmnm5efloWU/2WbKJwU+0tjD2YjWXU4fyt3Pw6hRQa+rxcpsd63+fuSd
bPSCM8fMV6uMv2sdm87PI1+jFNkMo/PeNXQI1/+o6aZvCjk9lfQPf/4Efip4h3YHSe3EFL9FKKFd
11VHZJy01hMlspDPidwl3NYf+kIIiftYljxw/IwyozA0lZ7xQncoiSFSjBF2Bl7EbWmtNz6HMXJK
ec1WGqxLLl6gUeK6VEBurcsjdg2bVtprb7Ii/jymlQZSzV79wdCJIjhCICPTq7GeMQEeJNuMlPlt
Br6qgNLJl8p/TYk0NnF/27f9TDVBCMtPjbJWER2cmC0dBj9SxZelK3wzbNeI7mlKc7Vwf5/bavnq
4/FcaIhMQH1ee7Jjt26ePret/tja8TWvuCut6ug068RiXYSK8Rkgx8coKIh+rsMUgqzLbn4OtDJl
SQ1bgcsrxZAv7AAWAdO59R79eeb/f5X/NNdf//N//Eb60bfzw1eUVOW/Fu2axjHk/17mP+KbW77a
HPHbf/mtv2p9NGq0hw3UXQRz/dT1/1v0Zv6DSt8wXTrxFs0AbRXc/rPeN+x/OBhRiOYW/BLlGgvw
P8t9w/wHDQAaac46LmEb0f7fqn3x93OFrSKUoHXA27DBWfHvrX//L21mHWNqI1ZLOSyXrRlhUwDS
GnvmalhgG7wsyrXvWxznDuSP3JE81EYMAxF650aql8R4giS9XJqQ4VNSci+iW4NhaI03tvaQ4sTb
mMjG2bZsv6Fah2bifDrp9MyeiTWa9V5a4X6q4Po18G+ljuS81147uVQHmEw79AFkhU9M1Lrarna5
Co5GzUe8uE5ERGVLTiiHJn0jimFvGsNyM1CHMe/OPDM37J1oy53SEqslK8JkCxJG/WTSqNoVjUwd
hMR1qdwBZDL3ixgiSAzznhz2/tQ1AIXz5KZBZxFIBZ2NOSN8h6rXeKNCH1Zoxa9SdvLYdOiLyhlZ
2LqLK1hswQhF7eaEo6SHO9wPwRIVV434lDEKp11kTaWHauVhCrUvipmcVudg+rPxNFiFhpoEOUOt
YlSerB48XfolDfkblVF/TIw3JTsLC97CBg7bRuudo7Ss5HEUjkLO9Gh4Bsoz7OW0EwHHM5PIrkNT
C/DM4+tkKfWuDcFNR5XCutXe9kXKe8s1d2vC22qG7nlKm7c40rGIc9FZyaMjew72TXryfZ0cob4J
r9JCBAJp66sGNnbZLweM8wj2yL6JBvts2h+JhntgXpLHqNFCb8rcG9UGYuokCUV/l3oj04LAUiaS
dNra8l1n/DW0LK5GDTdAJcEHbM4Kgcq6Bx4ssG6M1Ctzuc00uR84TEZFMW/Amjr+HF+NtoC8LYyH
xsyJFotBa6Va4BaEa48iKIRKrB3n0SDG1bgBAfGLlkiyz4uRL5yzQN8jn+kS4Ctbg5TSaPaj18aE
pTDo3QFEpxM4LSKKpqwenW56d9jVPSpl2ze0jEFTBadgJquIdnZ3p6wyoVycVA0RqQIFfCcng+xD
GwFiV7inGriBn4fzhXP8vmF6samBawbZpNGUap14p4+lwQD6pR7w0qqhGfu9WDctZ6YQ6rRHAaiS
ZoJKIpAViNSATWZBbo5Gg41uJXXkGXFx2Zh4WqmEASScl2QG0psgFIFmF10689U2psfFMPVTX7m/
AItM98QD/S4WJFMDWcizgeZOL4SHmmEtCoFGMcDLAh2G+Gmy9Xsgiu+Ncq8t5uxj+3vWZBGeE3V8
VGYZoKgaCRbCkZK31gWyQ783e1lQskwIp17VvGQUMrrZltkMvN+BcYQje2c/wmoZaQMW4pRAid92
cooDQFDlDbOxvSiywKaX6ju4A/wwjnZhWc+cqzp3ZfRtQlNbSMh5IHR5I7pVqDC5RBCaawoBSQWl
4li7KlneQlVPdwr5L3KxTkbG8dro63s77b4msPV+1BBkUptLHYg+i7zeiB2/Vfgq2/ksFKO8405D
89QRcNeV1U1OAkdGOQYNEKeOFW1LBH+hNWi7kMBJ3YmClgQKT+ifdQ0SRg3j6tR1FqECCkPWJmcN
6SNtBLoDciOLWnMVagFdxG012eFVtyCkSbw4rmP9wgZ6KUxl3jO8uZiQubdGXx1ghhZcM98kXCYx
valRp496QBnpkA+EMin0TZasaCHRrKf71BpglFvGQRDlbPLRCCczxPBSpPU15lcOcYiCLbqNFdnw
2LtELJkFmVWJ68Wif69W5RBLj05TCiuQK1lgkSN5A1/b3D6YTLuSEpxwk0wMzmS6VwftucmOxZSP
R4UUOS+NHOBX89QF1jQjR9JWYFxq+qKYa4S6rA0jX5votXRvD/qnLQBrWiinCmfx7XCMj9xhDBlL
n5G6SS40OgV7gqc0hPcRnJytZnc3oiEWvcAUa/NhWhdPDpkmd8QGlEEMymLT5XDDQNmCqbXvWlKq
CEb9qlN+bhJmg7F8+XBVHNFgRo8ODEdfiQwsWHJ6KcM9kO3Ca8gm8ebEIUzTTm5hv9zZzAFQLRAT
spBuaY1JwsWn1LDzLPQNkVCe9nJnsj2GeX0y+QOXm8GHTxZt0halqG0tvs4fVxCJthVJHQAaEW/1
xNnlyqkvEQbO5TSSKJ8qm0qVmhei7CKGLOTmTmAkKzb2XsLZdLNF2JwDYwMVDcm+w/1ckEBAUEXC
YXtSaKBY7pvV/AbOcpwR7ICPUB4gH72j3Ibvq8OoTFq9f8wq+sql65zNxd24/J0HxeNoLCEun3nn
YMAndCbqvamG3552/atjTgeWRc6oIftvlysPUoyf6/OusbnsZU9nUCeHNstIw03QC0zCeCqcLg9g
sd7YSkaCz+waQSo7Bl1KdUiMhAzgTpDeUunPVVjyCNEODQA9pz7Gn9zrACEQjNPP+o0sSB6jhc5d
VRjzpq9IUesETzMKSxDVqK5ShrDI2eSr3i47uyXkwn7R2kXdTilw0BZhcdPqyMUQoJrT+sEwQ22N
eShJoafVjAftY2nHoDTKZReP6leWF0wbLI8chtGrshxTtSANBMUWhIrICxeYcYk2PseVA4oOsBJ4
2fYLHC1AQuhNYWJ+p21/b9rznoAEerxl6a1/UYGA9IRBZhrcj2IrTHLuXDYpkkkHyEBFek1Tsvyq
RdlrrR5egCefVEhgG4Fr0oum8n4imdFj7ORuGCXsyKsanmYDXI4K7pcGNc5dm/t1mI4oYWGgcyJz
UHoQIhIRSOgWe00ZZcBaQ/dAmIeiUiQep+WRTOc3yeVqAMPqs4HAyarOvHK6zUeNLy9szO00qiRO
xJyJsh61p/2BIyrxdE4HI6hodASFQ4rH4qi/OgY8235MjnGnDb6SVrCbRkvfWukY74pc3C3mjaqk
68benBv8nlun1m6cFUY/k40q3JPeOc5u7NyZ16lCligD7dZs74eFNpe1bpBwK+GoPeAhG0+Nm3wI
qMBbPi8oI+jkhXrNCSfatgv7cN5WnBDsD7NcIvKUMzxbyCAhjUxHzZnP+NWmvQPRnf5bc8D2yNPM
ZIxYaY14r5MYV+BrNCGFL1AJkYB3Q8rJGT0auYzMVmqLRAGyijYjiP8NPT5gftAJWAbopke4NzbT
mVe+41lkia2RIHO0Mm6XfsLE3ntZ0tXbWXMtyveqAPJkHyy7B2+Tq09SKtchNICEL9S5c4FRwywB
Dxmyu6sXIG9dbnHxm++UVOcHuyYhcoZe6RHGw8/E+T1nPOLZ9LkLCGbsCTi5cdG2CTjpSVVxFNfH
zzhZ7nJbfJLv0W3nyXkZwpwGAapT/KKPXVJ3DM7CTRjlL0a9lC+JIh+NcqfHu5Wx2OWxclSJ5bCg
zvB99r8FZXFjF8faNd8ax8nXKE2v0LVLmpgOSkeFDRyTCLIqOokuGbqMqkgv0TEMaMSoWyHeV9s6
VtXoE3PzyxxLgmgtfku3ZOQnpb4nwElsWrZKI3y3DJVNGMCsR+njz+qSb7OpAVEcawRV9KCayCnM
gecaa/RxdnKMgubgZB7UiJwTveYbnbH60QvbcRhl3lOuBpzQ+ehojm8ZGpQnl0Arn+RTI6hNF+ET
c++zkVTI7IvR2lu0gRYb86pJHIG/sLI+MA96IKZygALLFbKko/pTa0Y3+ricejV37pVLbxaHmgCA
kzELjkwVbB1zvI/FjEDUtk8TfgyFSa2PsXzeZ6n+W+WgKO3y1bGUL9cmvRiiLUtR9SFkA7O2K28J
TZ1PADrPIHSvdmMNu1R179qoK/YEmn4g15UB7fl+Nw3zU2+SFFMRszQuqt8Pw3Ika3lfFs5xKaLo
rmkazedUci9c9X3JJPIDtMvoc5pVv3epc/EoQZYj+VjzsUmJLEaTqHOO4E4qOiiNCBnrIYr27GiJ
bTBlHG+GtjphcYCfPd4bdqFSJOGhMUSoYOllxlf3NIl0/bMplfwCm2trhNqd6Bf7lOaJ7VGp914y
jhyJNPFWcJtDk61U35HADwtHgw7msgoPfNh8Hyu1fY7UzgMnHVHg8N7HJKNX3CA8GrO7tsIsSFrV
Bttgibh/Wrw6X3613EaRhKMhVfU5Fvka2Uds2sjmNKziHB36oo/tQiOt5Qh8a5vNTbNv8vC9NVvN
75CQlKa8Io2wAqXGXDaWpJdDv/QyXeNEQIznIENue8PdJsOo74RcYi8yfbPrUP2U6TdjSt1JT7rM
zpK+EOcYp6d9R6IUIwNk/joZHhFlXWI3DLdnNLXteBw4yR3n1ygtAJ4lE/N0e3oZVCalyz32pQ8T
a5dKDMWGR5TAhNxLALpu9AqcOKyz28ICUR/q/cm0aZwOXHUCXMNg0FZ1eGm153i2nyvuZJwkI0+S
Qu83g+KVmtwX2hK+NUZE2ClycMTIpMY3JAcjMmR/qjG7qMCnQzNgOvXAFPYlKUaKKAPDRovQv5r6
Iy1MjoePUR6LnelM8Kbz9Gg5o72RivN7UlSQxiMYs6XkTqjzT+bD5GtBEKXX2B/mlhu9zZ29Y4gT
O/evyOaEINlRZduBvOygtI7jHG9XywDhkkiGe7PxUh5ZWCosk40CfExts99dG6dBlR5m80sAt0oJ
fynJS0cnRitk2pkmCeo6yfKshMvEdpeesMzdVg0caCdRX9tiwEvZZVtikDlTDda3Alx+4+ZW4+dW
/KoQJd+WlRpY5nQcMVTMJbu0at1YpRt7cJG2hmRm0q42nDnd16NKy1ecyI3EEl/Z71nx0LlfGI4Q
8Y0HqxtY8RIqjbpfUiTuyyewweqQ46OkB0xTc6C7T9EvD4MKd1D/7Bz9u2Bh12DkYdbKvo0MFHeq
sz3H+E06jkasBhPN3ZGAYTWgu7oEbrsmQUx4gcgVHnt6zi29aYu4l41wmJBLO78xQLD4GHjQ706k
j4klvXXsaY9t6WGcdqmL3Ekjz6CUyudsiDedVvpgLvNGtILCn34PE+fwiJooABT6m7SOD1erty2P
UtoLnuz6PTeNO1CWyc6JvMbU7mBPe4DvcbC0p3lweEMK0X2J+00lnWz6HnViGSIVXObCN4b6kefy
u19pgGoipac4PaNsqBORbRXbMCm+OoY5Y1Ji3MhechJLYcLrFzBnQRlpDUjP9WzKZo3srw/Au32L
cP7dFel7MyLArqyn0uxCKlDtkFnxgXNiHcixnYlt57Sk4HqIolD4ywUaMJUgU29/GPLbGIdlnrAE
ryTozazEOXjr+AxvGZI4RW+Z/HKdBO9QgohXL/JnGROsNo3ycw2F9hbyKzkH4RPUSUbRiHEshsyb
I8YJ3QAQTKi4gpRzM1jWmX5YRcuRvxW/pNK8t4ZDP7y8cWmqM8qx0y22ds1LQ7ImGDQBDNTMIDN+
58QtBIXO3EC1sEio1Q3sBr5mFxAq2GLAlLeN9olz7GmCPhgQIuFb/Wyc53r2lqqj0RK5vsWSUBZA
QpN4eOp8tViObU5VpOPxGyODiC76L0aOJhNT42EcgU1oAKNREz0By6NVn8kyKGp0dpb9zrb7lbdT
RJ/J6LajGd3WvbaA2BZ44doBnwFZMMUhRrc6NRklt6KcOXapXlKZ2yHS88CWHTD8yptUmuqhIOog
f0aaQpE1LB9miHur0MWZftQOhDjyTNvdVabEqeTK46yG9TEzlZxIivREyHB/RMGLEXIhytju32MD
wKidLAhvdL5/W88ogbXwusTh3cDYeKmHx5bAyS04p4J+QjXheMmtfZbo+pZe/4YowBGQrw3aGLJ3
HEXfE9t/UuRHO0seYmSqIPiMDQHOyt5ol0PMno8XImEFkrSUNLV9aKbwLhQDFEpJ26kxq2+d3Xq3
2uu05UjbD6eUpxJl52VidWU2FelELFOl4t6i7zjjAXyzZyMLEoW8t8UWO6t8Spt+OaJB1OyyvMnS
k9WXmR+jFtky5n9dppLoMdjxWzZTezuP4zcs8PeltB5i1aHBNzyW9Fs9+jpkBL0UIdLyOgMR3RSB
amM0qnrnASnoDkE2A2N6Q5t20k1Pc6YdCAZ5k5VsPqPaEW2I5SOecPvM2sJDw+NWm47YTvnskkxN
krjUW5TpUPthnD3lSoeHQ+jRsRzVx9hx6FpyQmfQE3qEQaQUm63JZIkY1R6jaDK+xHrtVT0BVrTA
5faNqp/sZRuE73pfiS5ryN/tdAxHRMbnBY0AIjJEbqXnsrHpEmMdcWhrEUiSclM61Wlw4+k2yii2
jd4g+jPGklgsauXjn6up6UiyNUNiPPAYryapodz3oCh8uTYINWP0W/K1SdpCATSsIaghAAjVDAMX
VfpmFXCYYYdRLn4SpARpDVThpITaLiIiXNI68aKsvBO67Fg4cRC5ZMOCNuGoE9XPzHh/F7H1sogx
mGbiUIjqG725KvaMEm7sZlWrJuSSRNJAUxYkrfNK+2fVhT8MWINEabvbpqnJLOriN4uG2kaTy0Mi
WirH9bDj3HJWQXasGzhjxLslaFUtJOhsODl4NuNlTs9ygSykv2bNPRUu0mo9Y1yJY6XiuDNKne3S
/p4mINYQ/18HET7OHSmVuTIlG2BBmEadoMWfUaMB9JQBV+WgBosLU1PcRATT3C5TcY4q8l1MJtin
ooMnTFO07kW171P7O5uFpyKoIGwF1LFqKC8wY5mwiXCNl072q0YXAIrRlR/1DCJeNq2nKvKtGdxA
g90WTCPJ87Eg3K6I7CMUkK+qN4dN3UqUPWo8Bknyy64XzmfDhbK9otURH+l4FqCIsRspRN6Q+tMd
V2ODv7AfEykTF4Gu0tkexzqHwDTSsWXlkcKZCEoiZwgwUhS72lbJ84duyuWJEfRDVhHvNA4cVUYj
ZK2ZeG+ks/N14tOPtKOo41fR22cd/ivBUke9PGGC5oYd4TjP+vyqWr0v8/SzaR37UbUVQI0lAZkt
3aMsci2P75b2V6ptzaQfrzTQBqTciLe8ME+bszSQxYVKSy+gTGGlj/ZzApxvKCP2PoclrVzeIdAn
9JbGWyy/q016eEatpLLTTggyeaTZDyzCuVM6SqoCsZxicbmV9XOD7G8Ht/+5S3EB4PbNHuC6/yJ4
9zp9q7EdtHUe7dXkV+3qxbkk4WSzCEIj5sKpgpkFEbxRd9+6VhyYKobLiFhqdxhe2l5PjsgIBl/D
CwtnX3mZk+kUTb3pk75nBHgYV6eCMd7ULSubbkoPMFqxt8GK+5nU6L8otNCNaJgIFMJ9lyQfFXRr
MKNfCzDdDXdHd4u910NY804kn0frqzjXnQgSWWMHK6Dfi7C/yS+rEsPLmk7eh2S0+XkUKjd51KNl
55IAMCcgXR+tTUsba1MzR9vLXH9u5RjMZnPTLeEhLkgzdnHm1Dn31eiGYMxbQcTi2Ol+78rkYKeX
0O4ZozejdSzbnk5Pkvk5MQW06XPj0CGu25YfNrG+t/WY0AL6mKpwJHFKXFEQsHRJ0txTrCAdenpM
IZnYtu2kUpJ0e2vsgowKy6BbU4t1hiTmb3o3CnqXCvJCrG21lL6wqiIesHN6zIkYrMDSlD3Nk+Zm
kP1jHtPmw8Tu6XM8bemXPxtV+zsDYukRH43CkaCXTeMk+JUyzinZVF8IT3JoMWfPYT4/Qt03DzgN
jMAaWYMQOtlMbe5rQ97adfnU8jhiN6goMauyPup3VXJrqOUc1JrgCNZrvzKErFKG3lwsQOZrm6+L
PbiMdSgXdfgmFTrxCsSg1TDS+CbzpJKHaeKUlqCa6FTjM1mfYD3FHTnoKJicdPGGAoBCbh/iISx2
Tao/aQWBnMW0vOjIS7bNd6bXD7HZXEoI/SyN5DIiuL2S05qujT9FsiyDWbXV8sGG+maG5QUM+dRo
Z5jXD7BRv6TVBWVfMf8ZwjcBjZ1pEKNPPcEpbo1iM+v1E5hi4oyXoQck4Zydfg0miuRzB0K8scsb
C2W3p6mETDlfg6CrQKE8l6RYmb8bq+KwHgaqOx1caz7YxPz0cThtCI/8rRd+gpxz0/s6SdKbzig+
iAB45Zae54oL29JeMi+9KkgkkNVH6GDPbyvnImrfIGyB5/0y9MtVzLFXq+mlKgUZwsX4naM9Ym8H
EVXedRbBwrXL8quX2cFRInEZbcplpjNdJlGfyzrZZ2ar3IXrh+ydYadDZti2jksONgCrZzs8ThKa
mSikSQubqfdUq/Mxyvo3SeDVAhLg2Ic012hV3gy80Z1apAcGiIeZSBoktt2b6rb5MabE6EaoQooV
u17PbIjKPqmCMZZeZAAkNaqo20s35BjfmbRGuEoq/bJT2zrlqcuQn9h9WG0VvbaOuqxqz+46Qeli
d0dIKQS5mISsdU2DZsp6jKPqwxHOEjRYMVM79lVrMS7mrHYB/hjKT9pym0zLuh3KNW58wuyrzLjh
uIpxKtWV3eK7CQei2FQHjCXZsZ2n2znX7w2Vs7HKWXyljt5BmUBtvo1xb2MH6CzaPGThVISxB525
l2SkYDYVlFQVYtHRDjnUoKrXQLnnanQxSFqciZzwY10w6TN1GbQqpWdbVJdSNcS5SpvVDmMPx5nY
DI4KnLboH+xrIKZbdc3J7qyHSpSZ14seckbE0NtN+yP8918qkXwcptRAxWdMBhAI27Cd9oW0ccxF
Oa7aiVgCOQ8nhA8zixHP08zWcOIwSJrIUGpejn0pHbnDs5r5ZxiHJIal2i9SrJgcZOiTwnFF0lBA
Agb0iLTKzqRQMV/IJn6XoWtDrBEhpJlfUFdTxZD9o45LupWw2S/uwKo/aUpQOcUjjLwWsw81ft2K
yIcCFHqJqV7BChNJVTIjZWxv77kp9nqusOUp4U2oaNFRYSHhlL03cOkFq7jAXvBFi6oJN93QPOez
/Rgn/dOi4B03zfiavDQFZjupA2Kep6nzIpWaO8+uhsZwyK4TcPOx9kYEx2FhnQrJHWTk29VHZBHW
p1C+s0p1PNkmKCfnT80ECmqDGXSV5X3onMgH7jRs5hoXFEpgnHIkH1TEEEnz3pj6nT4QMYo9XuFu
mPwkQcFmpRwHh5yQRFeOn3PxTRrIF7F3vwSbOrGbWK7Cj5rzxZIxarQaiwJ3SAOOm+0ul92DGnKh
O5GmB2ZAz4VF2OlSkPrcFV+WJY/VYM4bbdCAAyr6wufh06g6oQWapH1NfPI2aV5oy1Dl6hG2qfI5
M+0nJbNZQjJicMNpOmDbijlDgl1J6TxtkKpEBzVV2NCxMZD1XtyWWs93xvYVCv06OPYxwxLgGgsJ
K70BnKJz9nh3aP1A+MD9im+D3WjmupVT7qsmWdhULQR5mMjrJkPdA5Jj2LpkQVoplJY0O3sno0Up
NW7BxXoi12kgNd1OfaEkmzkidYAWFC6GibkIVluG2h1FW7qrZsblZDXADYKoozZ9RtcqPHBsdvZc
9HcJaJkKRjCddRmLGgzhR3zvTYFWQdc+R0b6x7SoN/00fytuQxAG45V24OQrI1XcjGuYZjJ8FZX2
3oScLYkzvhNrwFBJZwzy+Np/uQ5leE+j6EaBu0F+WEevjsF/HdJU04YBpMQ2FXmyt9WIAZ0bBhFF
EswTfhic4udY1JNX2MnvyM5V5rBlRGcZUa9a5uef/+HclZ872WbbifQZWknITe2h7U5pH39pGDs2
S4tb2gwN0vKS4V0zo4PQUv2cuJqnJeILsW4OwwKVuznwg4Zk5KeMgljLnqmsOtJHZ07Wg+ZnXLNk
2iF8TzgsnxvCN/32f7F3HkuSK1mS/aFGCWAwsK1z7sFJbiCRGRngxAAY2Nf38ag3VfVez1RJ72fj
EunJnICY6VU9Gn6wmsE+3YfHqHI+TPyqngof44raDYIYrEyiS21zvibjirj8S9oJrh+TfleutyG2
Uj/204v2Cg3QZXgsiS3et3zh7H7uutSaH4a6uoRFUm5kTrtjbvsPsq+45wgliOJwNba96CeGeUrS
hyZCf1XxalYgKNUw96sR6jTKsHdx+j46BgN/KUMCqDI3uRMR6nTvJNixoKhS+4PloVHZURjZK66i
9DCqVq9rd2Y4D9Hvu4eCWK2HTtQE88ps7GTFvnvXO/l9N8+Ina79OZD7pCohop12SDfMqBHYx3MF
oIHZPhc6lS+bxOu5yPOp9ZrtkDu9WtyKFuGcRTuXzmC8kBtlaS7KgfOaeQU3E2k+5qRrMXT1/R72
/qJz+k3qlBNRTtpPCuGCYrYagXwS7T7yMk2vTfFqjPcVenEfwpOPi+kzNNGR8pZROp7lNSnZX+lk
XJShzmYT63VvxTncyfmuLxMLpGXJnpqZK/B/9traWcZxcuUkz3802GlbCiE3dW7eQ9OBYWab66Ix
+n3Vo8VwjHJGm4OkwzD6SGG0L6V4oEgZHJlMYG4Yfbmea5oyw7zZuabqX53bKD/zaqZ+kcUqeMyO
FFUCuFB3bE+/VBXTcU8mdYHOfetjMgTXh/iVBj6xGegZK0bt4yYLu7XArOWl267kmsb399KryVxp
THbLWI8/C4AJqwGcEx44exfO1XM3Xgprau6zW6EQRQGE5f3yQ3eTycZy+ph9KARpONnL2oRyVq9q
ZehDAtycITiC8ZLsKNrGpHZeP/xgpJKRrKIxtAzms+CeaopxXng1I9M4JKQadsUuraXYJJ35oif/
99h08mDZgVgPK5qBeG8GnqzC0jeGtNw7TRqf22p+lwUFCDr0hkM/3MzaZWKs+v4JMtVZJuXJwDiy
DJuJ8VTHFQQAAaNSqiHbigtdw7QsRGbw0Kfz4FhZcfKDTRoCr/MjjRJ6XzpXb4xpocwcP09MCWPA
3hNI1JcjrLOR01dmNfkJ0hV7NMc89skFGlrNGsT3V4HKV8rq7tug5/vNp50OO7xbtzH6f1VOoWaK
xvFHfrctyOCzZNhp6+GR8S4+J/c1zvwt5GnUu8GgWdPcKM9+SkmT02qCet5zsI+3AWrWvBsKu8V/
aS+d09lFD4qICZtjzjaY/SyHeULy29gSOGT6Z0bvGgnHGRgquVjGWzN9LGhYEpTtEnXmu7QT4vR5
hFGHHaJmqk5LlseuJ44QhMd7iPzEvct3M/s/tQL/3y38H9zCloWH9//tFt43H38yF3//8b/bhF37
b7Z1cwNbpkv21r5FLv6IBUsglx7ZLOFLKWyiP/+wCdvB3zxEFMvzXUqjTGETSvrDJiycv5luQEQu
MMmvBS7I4v9NKPjPOTiQnXA5A98JzMC8vQLnFgj5F5MwG64qc5grrMo5ua9u1sBsxEbQzFyrQpfe
ITsYV12jzw5eo1tNORsnmykNbbTNzZl6btv2ZMxxuZxrppYp0jF7ikXtIAaoxjhJl2UM5gtuXJbx
0+ybJ7O2TkxubyecH9CxRI9T2eTJ5l8+//9LmtD+M+SXNyYDIdkoebxD++bS/vMby80myDJcopAq
MdPZsWivHbOWdUfZ86pwBr3r9FxghNTz0Ynn8hxVI+ZTk7WkZFHBpKA5GJ6XQWLm+jxR8ng0nZwy
vJD7FQ3SS4969+Xgo5PL8Ba/iKkbFLZCQcY7sDQjaqWHMNzTZ1nsGwqtbfqgS5ov79pj3M0YlOdR
r4AtE97oMSBJupCw/Pvcev/9J/GX+B2fhINP3ZaChCVWdPo1//xJdC4YDs2nvhpypTaJW+kz+tJI
59E0HNjODlCh6nqJdbu5Ss/fly72Bb6Z2Z/PJoaNta4ZZTGb6jcJO6+1WSfkiVsmfv/+hYobjeSf
4aPbC3VhpEKcIQkqTTA2f36hmVODaI6kt2okMz4EPVxQbveQo0eWTMaebABqtdT+ocWou2BzTTFY
Mb2mIuj3pQMAuFbCXkeaal9uBnWL7uoneXvAQfeU1DYBnHGK/sOLlv/zRbM05US0+ZQDjrO/nEDc
oz3q00I2QcG5zapfVojVt2Kyx+qg297ULsfhkPGMiHu0qHnq6GTqgvsdJ7jAWpsUHavBBq9pGy51
O+BzHN1D7HbxkZ6QHU7dYN9p9k6GVV+T3nlvc/OZiHj5xG37MpasqblN1M0nicp17gU0l/YGnpkQ
xkpMEzaihd4bVqhIjoOQGn3AMy6tn//rL89xLNcMKHG/wQ/+Su1JGs91OfJZl3fDJe4j70mO6ckz
1JHBo4bo9aKYv8PBdLH6YV3dWmjuqxgv/86w44tmF4W7L98rlL06eqItbDoHBAaAMT1ggfn971+u
9ecg7vexZkpwCC5nh+eSdfvzseYAmO8SXG0rNxbNqkSfweComD6abbLC5VZtyRXW0GyMa+zTjyZ6
puROw9R2KuMCvKXzJuLSOIKr/49FUrckyl9PBMkkybRvUTxf/PWYqvO064C04fz1DLke6+Klr4Ep
kugFSGumd24/nMo0LnaKJneGT32690b5DK89PicD8B0gftFupJR63Rp1tWZdgeaKNtOym67RA199
uARMUX11bMeCFR9LCHT/dlvWIM/k7J5khqtCpChromzPfJLYX2rL3zKTGLZRlWXHfkWZqjpJ1it8
jUG1L8fqjYHVQ47MciFWvTK5Ph9tzERLZ9bJvdLqy+pd8eya7t6HmSIjCqSrTtH1xzze4IK+zEDL
HmwGkjob7yOO+P1Adf2ibknmptVdNWTvedFV93Z2C/dheImbmv5sclfY462PoWNt2SjHZQDglZs8
T74qHz9AYjEX67PYRICCtxv2TMjKNj8YYwxHqguSN7dmZzAGXHYA9p39Cbc3cIL7YkSTic1BbWTW
DwD9qCVlB/Zt7ntsbzPHdI+9qdvHU9Ft3UoutR+M9/jMy2URNXqPlTqAVdQ1EGtZOyM1Un1nyzO6
h3NbxMfH75+0bA+21t6dLtojWRy800m7p/BOrGBIckZP21k5GPOAHFdjLx9MD9SuHu9oM12aUPhO
iRF2r8qy8JzApLnozTRRV1eYo9j4kVLLzs8d7lSkZjimNfWIQp6qkTJLFbXHgRnbgjFSchj6wDjk
s6CBmmPoI3I8GnAlpYEZA5M4tzICioTnd/YtDlm3tOewC90V2P7fmlEuzSCynx1868fZaH6g/Zur
iP+TVnGjOFB0dC1iX23nQcGsaKJ68xiHGCod9IW1GYgjLvRhl7jdSqjUxMLQf06ifRRS2+8RTjBf
wFws4cHix0WYtSrm+4oBI7ZCjMfBXPrwzYx1QZdyBTfKjw+URskLM0pur5He+5nBbqLP38KEusGh
RL7v+wzBPyz7R/CK87YWnbGkpaRZ9X7jrtssNa8evPOzi/k0dPT9wFF0KnED31fMHc6zSkBECtCy
g/mS21grcibtQyweDaeStxnhvamEc+3Ktrqo7KcIP9ncJOfhdmILp9O0rKeM+yx72qrBAvg8UCYZ
mjT62ENkL8cyg2EUiuW/v/z9jysMzl8qbj2gd3BpQMaxvvzXZV85zWYIaZdWB3GaQtN7kAXSSZjR
+qZH3AL+uoIbsKxoK7tXdXb2vf4eOeS2aDHNjQfThN66O+lN6ZMHBBQPMpca1PpTOwNC7WdGiZ08
p+XU/qf7zF8v3LdXDigXGDt+fZhmf1nX1Q27nNu9eGVFOljqJtoXTioIjwhcUszctbTTVdCQ8G7n
obqd5uCoYvorqFPZkKBFUKOJmlEqlnO4LtExncTzaFNpOmd2saUU+SUZe7U1YrI8hkBJn1BUtiWS
6r//Dvi8/3qdJzjooVeQuAZzb3GA//lbkLbdSBPBfz3EhbMOg4HQeCNfGQtlTwGKokrn/skJ+2FB
R/xLzCZj56gW19EoHscIjGDMHCEOnfowhGI/q/Z3OipMFXm+z3wnOg04TVa0wiKu07a6crXVb8oc
UdAebDirimuOqekeLcHnWo2+mFG9bRMlDpBzL7r2wmuDIE4Pnlx0c18cjGh4pNj3nDKqW9VymlZ9
zClkhS+VHRYryy8f2iqtDiOJ3rLD7x+Mtn5gedbe+aG5tKaayfKcZGc+W+46FE2dwoSesEa9Rz6V
G+S5vDNunDR0xnqB4tWirPjhoR2BepoYJUqcCczRHfsw2GTGhzY6gPLElPuPhwCj5j7yBb51nrd0
oVdSeLdFeXoA21IgfeCw9esbOSZZCrtNd0lKLtgxojX5nZwNPhCQXI3DgerBnwOh9XVX4ErOtMFm
X4Oy0Trem/O4t9pYHL1ePjNSyHZt3J36KqmuLdMqnj2EIaOO2RwJNsMMgr2QV+tCMEiPreEk4nu7
Gv3jrfgvLdzyrOuhPONagVQ3HwNS4+dJVeOxuyFo3eazZEe4zeNEnjG8xzMjsFaex0oma5YPEPhU
S2gZSl1QF+a1tWmf98AjIHl6P2Em1GfQPM8Uy6UPmdMfkK6hDWFfRqq0bu3xs7OzpulH38TOgyF/
6RKLTjAb9xOerOcIq8BtxIwxza23VS/o2BCtgCs6iUPXMERKqZInywZOf7x5YQaiWWlUWevcUOUh
HnGeelhXoT79shr7oxuG98zexUnR7/lQ4wdCNBUMyuBhqNiV2dI5mYXx2Sqz2amxdog25oSrsXGh
otZrJxY/3XZiVp/OF+DkxQ+iQTdzCS2EnVXuJjhoirKnPS7+I/98S4HQGS9Bv6pi7uCWCnBkmCTE
6lysaSPpDWFhkEnaTZ32z6RZPBh+WyZyAhK3fCwTJkXSum/62KG5JNrDvdYLKQt16LLqNArVspGM
7Y2O9OtNBBsDqbEJlTu3ttPrFDT2CtH7B5ehjk+weEq05W6Dyn3MOiCidY6NRfeVvufUqCYR7bte
XVCJ3SMDABePx3S7KTY7TWYcI6z5HPpFuc5i2R2HWw7O6W8SNqa9To07YPiv1ITqg68n9k9YfUvL
TTYcY1UIh7nUWDjHRhMSVTN9ojuvQc51nCQ7YZCQuF3nfiv8bJfnGLijUT3RypAh6jOR8uPyKME+
4R9LC94k5XsBFKRlIuOM2a6X7nuLoE9731tZd7AGGxjEUP9oOn0sJ/Gr1BGYRtpN77x87rnz2eaS
XuTpzCUM/o0OrHXsSs22h4cyll/kTH7he4SN6Fo/hE3rNrsHk01d8pH5jBSXVsPZwbaX/0tsCjXp
Ewu0t3rUcpt7KZdMuo6QHasJBwGtB5ORdGujg03o+eqzyksQ9fM4X6wo1zvAP7QP5VSV+8sg2Ng4
vncWIYpFE/Y2NO8RnnDLEIiOBFJLbSUYGre5OphVC6+gac0EG+/w5YWER3CEGtvSEP7KUEG6mmqL
wYks8PKtVIqhkc1duGA3SRxnbu6MDlr73I8pYZBwk+PJuwyEIiN6pe8FjrWGrvMXLkLi3hPtfjZI
YlRFcdWsXVZTWbmrhPqkU6i74kTGIV81Le5oirO5JfdusZk9ZVy7gWybrJ+ManKf0lRfmZDUB1YF
h8wch5NbFuO5dUR3Up0kftw+hMms9k2HMhEkTsGetIw3rcZE2BXVkkbdARiyA+DLEA/xo9mrx8Ed
6wPzGATJsn/Gi1s81HX7YXaRjZmjeGum5Lmw5HCoPfAnXslqPg+xtOVpkKxy2bq3lAZG9hI7sEwY
+6iqNh/6zIKoUfandCg/oGFXO3skHZoGBwYo0bGujQjrGz8JfFcMvqCIBFZmn/xG26fvn7y+3vJP
+XuWZx+yqYxNaOgWuJTI0tMEBpUoxbTFqtKxzWmSehlDsLfHNVDb5hqluV4jwgLHyjXd2IU0z0p7
eLnyZB1oiwFiMuHR52KSLVzeGDTwyNgB1yLYuyN9Ue+hMz06WjlnVifRTg7659R5WNSOrUkN4sLL
mvzMjTk/91OY7+ORk14bPRUC1XCMMj/YN72379rwHl9BtGqj9jpX5NnMSG07UNAnSiv+eBhngKXf
z2Ug+ta5GTPGyMjEpxkTudZESg6zEGvTqO5EYOO3IuxnGOlLrCKs0L3JQrRHFtfFDGwSGEqkcUU2
KBlitA5JPt3+fqmIT0DSbgcLMGwo0y0tXqQtKj9fjSGFJmRdnKU30lad0cC0N+OmP7uifutNJoWW
05ASHSe5GOrJ2CKH6UvbTmcvdaYzVpMjfNf2lE4/67C39pWNzRPAYMql2IhO/OuPLtcirwyLc1Sm
I7YIksc9PosFWBjYHIkcT238jE9ovlpW098p7jhmFNzFDmnKrG7Vrb3hEE253NIJwJjOaynmq2ex
8IcDaBpJiFr+sLj2nmNtWfvZqSjAicHC53CIt65k8qMcw9/FLZa4IUiqi/BJzsQGbqUIFdPUzkOa
DdlOFv4vikxs4Ob2A+LbsHN7w8CCwxTJM60EQKH6HZSN8eExB6FkLvqsSHYheMjEVW+dLjivQyW2
RB49AsAjntMuyrZOlNIdRxvLNE0P1TjESzZEio8zmy+2rZg2tLDXRyfCzdG24pMeWJdu5Xduq8ie
qiCOwUSHCfIrDQzeY+jk1wG3gJBt8up5fPuECKcnOcnf4JW4Ig3ia9a9PDKVZSvBYSLjnVdz3SUV
7u3G8VO4xBmT8gaeV2bLCAqZi/F0YDK4wKS6CyaMI7OVR+fyWjftl+EdGhpjhc9oPYqs5WTb5QMZ
Ekprx6FYtXXDXmcCHdkF+Q5Cnrcc6mc71v06bJ1NwMHzaDWS+7HM563bVz5XKSbPDbc8Bvn6EqaM
RXEZ5nurDJe4ZRoinclDxJHO9C1078qwlduYpZ4in7vpUyyu6JpvpsY8N43p9Es61YZ9bBwvykot
WTXEv0dPvQacorkfv/WeS/VtxBlpjT2NiY1ajRYNwe2Iw0ngdX8qglTRHjSC4x0r69CxCk8mecxp
UPnU0AcqHOtfXkNjkKOi95RFNrHNoYfDPb+VwjW2w1gH+8ksg/OUkRqPCY48syfPSQe12e/GfjZk
y+4k7e2DObbPhG+6t5lrMTzMvrqznDRlrVB4+8LwgvPMG1uLjNWni7txsAcTi75s9gO7/701+vkJ
i3KyoEY4v5GVmyt11PUaKq3/kPgxsUcncV4yo+1IszTph3TDh6a+2dyEmh4lxTFVi162aLJT4KWA
orFD7pOoH35JL/hlOLG3pylBriBsYr4oq/o5ArG1koTD72XlSbY8AEawltlbfOHy6Lr1Q25QgUgA
rN5HkRpOisX7ts2S5qrxmXICOv0D+zrk91mUq9pHv3E6p17UEb4For35G2yfmjLfzvqBufI9lbr6
5Ub2+ZZu+8rZtwQTHl4kR0zYpI9jSDwOJKtsxj9KtevKJk705dvJscLzvqqCKDwb2nnyqtz5iLs+
WjjJOLJdQRmbklq/9gE3fZlFKDDA/RYRxQFLXPjjoyoVkRPD9O67gMZDCh7KOzNKMHJHk3UxWtzJ
BMSwUdOidXYNne6UkRrH1GQDwYhFHuzYLQ9ZEpnUu7Pcoxga22bRruOYgHzekuwcPbiYXkcOQSLp
pEPeYy2jqKGcO3NVJNUIIdgny9hptUnrGhKMAwHaF9MLa0MWxPaTFYblroescjJZ69ycXkSYcX0A
fqi241xYC1N0tMTMvu63RZr+5upSrqYgm5Z5mYx7coi/h5wYoB81PgEGFZJVD+SyDduYVUxx7X2r
23opo46GesdVkmbrcYrtLfnMcUX3QHeBzQGEMtPdqg7TfOvq8lfA2wGMrZhcN3jkQyzn62r0xqXV
XzRyyn2B1WF2qzusHjQYJxFBb5yBPOeVa8M2T+XUK0w5Su2h8/xoQIPvfGE89qN2Tv98YLeJQWG0
cTP84zdaD8aK47X9WnWjPLFz++PBu/3U3xDVojDFplaReTLvAL/Yp+r2J79/+n7wRMnf8drhxKjW
9SK1Jq7kLgYQNPWqMJV9+n5QPqKcMYd4ANVjwmtdDbV4rYB2aNY/tji1/3hwQ4MZknQO89TxvF9k
axEBycpMZ6tNw973ZkCjTADrQQvbvnw/xHnwkg7zxqTLicl07Z++H6K+oM7HwuiD+645mlZ1dDPh
7cDezicRNvOpKW8Rd768dUEABTbINQxTLvpzNJAK+H4c5gJRtg6KjehqMhAdMcRbLseoQFzRL1If
2LyCzW59LtvQxk+lSfdsHvv3oopRxIz+bsav1vFur9+/ins1UEPECh8NVW2+nwu9ZqQEhO/emAzY
xE5aXypyH2Fu2ws/U+EluD3P16/BEGcsir2CpJN0z0qm7tkcCNMv3FJ6+5SRY5c2J8esgIexS3sO
cCNM3TTdIZ4Uz4VdfcST5Z2/fy/F6L2wLKc9fv9mGBjm0mFjvSdMDtA9r7B6+JF5BSWxLKQzn91E
zNfvh1wN7LUbZgk5kx+2GvwxFyshmmzwlLXee0NZ2nVIDX39/kmLYgO7tmTigPjDSpCwhtGjzUSW
K7YdlXH3ZuZ796FrPdvTGBwDznNhdPXFMnQGk99K9+NQlwevmsGEjS4LujKUNywQrwEjBjtw87Ed
lbWyrUJccja3BGfqZjfXRX5X2hYjJ5YrZASMe693hi/To1rOFOYvg2kM6Ug/emrzJKYAijioKAJ9
RBJtl9HQPMIld94JDzkxPNPGYeNFyqBZD+JG+E3B26mJIFVbfYYsrDtOv6infKR0e1LXwW3IyJIm
tAUJDuGpTTZNnwZy0sbLq/GaJ/lvbhrgHIaILPQ0xse/P8BZcJekjOMjPNGwKRzY1bneKE5zT/di
AUCiXTcOVsFsSi9j/9kSBTgzAxU7MQZrv3aKtV01Ee6kUGJlsquTHmX06ub1YaKt6yGWqXgSeYIH
nz81znGw7Vz97JmVufS8mThYbGytW3tNlsd75G4slBNJ8WE4M8vNL1mF20835rUycO8YgvWyqxBq
lgk55CU4e3/b87nfY4oR95lPXCAKtT58P/f331D5MeqClhddvrkNeR8PDMBs2g3/Jdi6/ppqUa5b
2TzSfnoiJcCNL8iwTDFSwf6Ub5yCSGXcjZTywmkcZvtnMXcvboEFKUEPbMXGLE0iZGhVEbYUgdOY
Sp9qg8AoUG7aatVbJh1R7t5CvtgP8GvChwL7E9T74AES0HPHdZkRQuVuY/AlXLeOpT1vWB0B3q4w
7k9e+rsZ0rc2pYqwTpuDsljB+MUFRfciJVgHVEA4z1X6s74ViiU+NlHFoSAbLRZOnbw4I6AVo6FN
ZyJSRzyGEGdoR+PWvfFWosbdyjzNjnNYXEKTdRRVR07KICBhZd0z6wzYyC0QXxdZSQFtn757mb/w
OYsXadnsW8d6G3XkrsoIe1Tj9Lh+UDnx6GVMCbz2DFzjy6o7dji93GgfLlca+3QnF+176ca7kcie
FwaXsLTfrSw6O2rqIYhemfgTgR+NTyAWF3VzMkGu+OlSHJxa9Hd5Muz2rlP+jGPP2KP7RhSK7ep6
3tjexIojKKslC0jKM1gArea6Sq+y5QCIgvF1iNPiaeiT3+2gHgMUwo8UX/9CeS7xAUnDIvRDXLdR
cmWYV6yZk/crdyBgMLF3g46AGd700Hp9t121GbETrFHWtjGqlCCQQwC7AFQTzRXB4ypOt0h8eC7j
+b6wXCKsqrmUqmgPzBRQMj2GbJVv0JL0QuwJW8M3Fn6YYShMP60IppxlimBVzNugwY0lQhWtQQOt
dMhQsLhpXLRqjIYN8X20kZ9v6XWXKUobO8w8reqqvGMUh9FjWCpjUeiTTaLyEjR6W87IRXN4nQtZ
XEV9pwhveAGIIuy9H+x1f5iFvdWt94o89Do41Ld59qcs8/uMAr7RNd5dvB6ksQK6myPudFR4CkZX
ceH96oyMzO0Yn5K4PXu9dWoi9x3TonE2Ypu727SGFQYVqk+2edb/SjR2EVw1S8fKllVug0yJPpyh
DdGbp80MHn2REZFa9J4O4HBY8LCAvXfuS1cQmXMYpvWwRIFgfsVW82mMNIMJjztNLqNfCG7aYyzd
WyRqCuca3UoWU8EryeZ9OBWbznI/ioSSM8hMiEmh3lMpACl5tNdmxUfWld3RtrvDUHI64Z17c4sA
KpVvn/PYaxaMY6m7uln70T8e7UC/ZAnmzql/l1bASiDaKpE/cYC8JLK9QBqGYxM1P/3KMdYMo+6J
nG44gqoROFZicPvNPShvgxk9iEE8VGw+sXAUBP3C7pmALiztHPY+SWklMNXmX6ZNopurfEy2ZxFz
c4q81N0PdnU2BAfPHDHW09UHJwPK3yY1kCa9YEfe7SA9VFhjBHuFIJ1qM15Cp9h4LQFgo4S/Jk2S
CgLPf1Y0PzBtYN2kt0Neap8FdA4HUMp3bYoHdlVEkxKXbpFxWIcAUQZ0YJIFkkrUJE5uvvQTuf+j
V3rz1gy49pHEandl7f1KA+/eUUwsczfaMTKw1mPk4IhKXrXT/9B2/Z5m5ZVq4V1LqGo5Tu1TTVNY
MEomscGWgt2WveL82c9YxaFCdEtq+az7jmDfSVKUFuaPvmH3JLaIOgKFs5batL40CaPRu6/cyGH5
gY0aRRV8VrXrTfICEEtKpzlFFsniKOTQCSEPAAeoH2mpheNE+2PhQqsbosxYokW/kOAKF7b8MFvL
WptmCm96ghEVZz0Fudx3qbS7USPekmyGsdaRRmTxlwHOORVF84WCTFwaNEMfanISrRpXsh22WepG
R8cvHhwQJejHrADrDknUieEhSsr8Cod0rAoevU1Vw+I17W5ppPaBxieyN+5iwnBLsGojUtQGL5NP
jI4yisvmlX0jLwRh8JqTbPFLF4NzdFRRtlZh88s3yH3obiDKOQ+g6vBrURxUrGKeW7VlT3jAm299
h9Mmif2LUz4XsYWH2jDOc6IXRpi8cmz4i6KAFuW7Y7ILY7Vz0gw/W2hxXyItPdQkCN3wZIxEh3rn
N1QlKv06qgW7eFxQt0eAguUHkqEoaYwv5pp6SgLBojc3NScQ6bLhK6nI8c1Deiyy6dxZGMmXhUmc
o3G6N4PUIZJLtRwihVEpMneSNEcckVzkvo62RJejNKCUoOhwmYIiDPrFW5GaeQ3mmGtn9Dsy9A/k
+PrsQCC2INYu6G3YmnwK5NwgENgGESfoA2v65Z8VY5iqdZ/mJHjJ2uyCF4netb5/EeSmAtfsKUdI
n4aQHL+gH4rcklqRcnhWEn/JxCamkSHaBZooTRdqVK8NpWlwClBuTyUkBQtfeDHy5sJckEjwgcNJ
6o/caJ8E7Iu4YTc1FoKe1ecCGI6CiRXjqI9UUZxi8BlWWc5LF0PdRoxk86wxPCqbFOIEu00bpN9v
SN9h3gucFyugNcDOMIEY5iJts3xTofpibSjvhjR9L5ELqluNTyOrHUif+yQDTqeIQ+P8P88hOcBM
sVDplL6jAusXZAo6KpO7zEJ5c3BKQGDm44vqcG3IkYGDydaLucXGkcOT6/MfheUPJp0duybzzZ7b
xzLF68jUoKJzVA2k7ora3Kc9FnkXuYsERMvOJG30LgyrDdfodhk72U9nNj7peWo289ypTV94G8FC
fjmnbPzJsq6cTu6N0loyTDmqrj2Dozw2WA0IL9z7kkim4XzdMhfYwdgrB5n7s0FVsy2bZRXTCygP
5i6PjxjKfocNi1ExC0o03J+mK87CUgLyByWwZRkAl4vUK4b4AmnHzfeh89hLB4daHL0ywnzJBnS2
OIo/8tF8tTAB1RDxNmxS7KXBDFiq9hY47LJj4VMUGtjxFegsfER3QIy4fa+R2V1nDcKN8W+2lIRx
l1xb3seb0juFn9ltW2+lBqBZxPgZ2cxMAY3VbYkdP0PSn72FS2htxRiEIG5oLSxWnlUSv2VNcR28
4ZQQ9Pcm566zxrsATPOCiq0UtSpSR3+cFHuPmRP6n7+O+1odR0Gmqx7qp8FpPgYWXRvT6WzKg1H7
j9UbCWTvYEGPguAKUVeWJNAob9THvvX++MlzDYcsBbzSpuLYCmF1HCOTB2SXMWc5gqHAW45FEWG8
D+hrdmoqwGVjKJJvguLam+t0MEgGjaado3Yp60A4yzp8//T9UHrjDWCdfhn2rig07CEgoMuhiZtt
19kPcXEWkX0bj1nNRVWuv5psMtGE/ncZuZynaZIHOFMwPPr4LdEMLKLypzEX9aYFmvhQDGd86wpR
10mJnmXZClxBwnXJajck661NNffD0YJ7DAOATEPXF91Z/c68uSVeUFU/VN8xMDTMUx/CzjOnhEPN
a55zIiTbylGPBi3GhVDzBrQeMzcgBykJsF3aVuCrkHxhuX+GY5P/N1vnsdy6smTRL0IEfAFTek8e
UhRFTRCy8K7g8fW9oPeie9IThcijK/GSQFVW5t5rXwbHLphhuX+qHwB2FLA4oI9ygMxq1M29l/bZ
U+yHF5x833xjiM9JwxweXDsHXfvxteQZx8o/2TiUHNWxjzr8myxmQnkEqvx1ImIna6AwegJ3Nmar
wvwF58JWvGknXBUiREhWz7PO/gi79tSaBvyL/KNVxN2MKBZr/9AwT7ZlVS+BmMgVeh3mdTLfmE76
xQI1r/P+t8iLhvPMAMKL0J5Um4omQ5lZXn9RMEQtTaAUWvTPTuW+DoIttl4lsHZZcx1RDWd5v4yg
sZW4p8LKwDHoPNJAPIpNK/tfoCbwdEEmURku27h8zRUkI411yU3kn1mg0+GkpkAqUP9kn07HuZlt
/tcIPHrAeHcL4064/R2i/bEUyioI3Qtjqi/ifOAcAQ8k94EQ+z2B1UdYh4/Es76FKDdDV2wqQUpe
NErUSum19oylkjF9SAoEk2nWfzFk21S5d7cbOCNZDZSG+wIUv7xEWv8vGdUTHyI+sKreK0pK1NvT
q02sO/QnyupRq8Y/suJOOa3m8VLmE8PDRlFnnnqzWxWAFEBXst+n2SdpVs+2h/+q7e2mvFFyOhhB
aCzxjv3GmIAAk76WfhnPk+ntqJrqVXGeneNQLiNUMPyPEO+lA8jAgnWCy019wXDByM5dOQbzyBpf
CUihRq2+c0W5yI56M06VNdRHHX/cIVdCY0Vvk9E9J3MGWYSIFPXD7+VRDbVxJmueJiluGfTljnjC
12qoz3n/zNsGCF51qXp0zG3X3Gs1OqMrWaVuzVvoceVbiXxxgnytY2yZl+jukYmUqzF1F2WyHgSz
H9n6/spAA22qQ7fo/VKQq7BWTfMN/z3VDkscK6aPHuVbM6MLspZTnRoXVANXJxvJ9nDRGNlfScPo
VDozFrJdxSEiDLR005jlTHV6kpM4CvqGWGUjdywUv2Wm62sTZ7Fl9zSdyn9xpl5s3fxxU+VTy82X
Kg2fhe4tk2bc9Ir2ZtaCuPu8fsB2wK9b7oS70pPxlHvVVWT1sc03Yeh8RQYrItZLhCedhhI6+Q7T
oeTw4+Por114LfV7Urj/dMX/KWizYFvqDtY6DupfEaYeR8xs73fNewYokyN//RH7+UlUiK81/zUo
+kMU2ddeTR7N8BY5yokhGAIRUgIy8NyOwejCrKO7roGjUse5QTQwM89Nn7xQ8K9tIf8BJt/1MYd6
q/+00LsN2ivC1d/KnSIJ7OTDQ+9vqEg27fgtNFlJmP958zJJb21t6GjO3HpeNeNbIHEYCW9fdOQA
VAZ6dEuHRBgEz47uFyIEbtjpWWFIZcZ6KxWZU78zV4V4Cg5KjbSZw/6iWQxSi875Hei4jkbUw4MN
a4Y4L4mjQq2CCAeQC1dh3UGHCigBGycDQQNDmpNvgCbFeB1taSw9OyNGISTPxBuQjrGE2DrR8q66
R5P+2afWrfNsfIYeg92QLn5g70xjxJLtYeoLKgXWeuzOeAuJTHCtbzYEWG3U6te6YenDccCLroqn
OrSHpAJ9EqVbEYiN6wH5jfO7pq/iUL+MQ4sScjyU7K6VTiEMO9rMQGzWUN65FUlxOtRduOl4h8d+
rXJsBbl10FKyycL20BcdATHZxY4RArgxvQ176+XOmehlbYnPy4t/hp4Oe6RUB6tQdi3HK4SCZzUN
X/W8esT8SVvrttDoAYnyUmx32zTm0Rm7a8dh1a6hs40WUjUqu1VdxxYfm2QI3qR7FG/ZUkTBo8rv
sc/Us6CBS0euu8q65/RqkEORId5oBP7q2oKyb1jHUOMWtbMIh7PpApenuVeVpItDbJrZHH2lGM6Q
fq+jsC5emc1KF2y2jvjADap3FJcvlfZTZMbByjkfNIT80sXzv0ZXO0PP8p0NvP6Lw5pmxfINCFGG
QFXZgeP5F6C6atp+w1zqZIWg/CUifVRA5Be8F238YTouB2u74OKjz+079ifIY5dGx+SJNcyLWdbb
FszhrB7CW+04z1y8ZoX16VTkWBUMpJDtbWHM7kSr3F2qMU/XTgiIGTJ69WpI4Ibk305cnW1FntsB
MImb48HjBsx94s+M8JiRw8aA0b36tv3aDP4LOm4vedWq8TWfLmHgVkMLktVAdjM3HD6F4Hfo0f92
OkZpk4HpzL3rwiVcYPD/WVW4r0Zem6YAR5VxyVvJeGMIwBqwIbk0DlwiRTWb2wnU3Y+I25ccQ6ye
mj9pCFBQ9FTttIIujOjpGK4N1pciOLk58R04OV3xKvH9g2um3IpJ6c7zl7I1mSvYrx0IuJmqcK27
68Aa50lcXtqmfcE7iFjauLZu+st9fBjkb287x65O3kcPE1XWeJvQaonxdvVPRS/2QQBwZNTqjY6n
AW5hTih8m701bbseuDBiNX1SLWE5jGsNmgM9h7x+lcgZl5bF5mIJeAzupuux0JrWqvHaV8sodpGi
gcJ2DwoMBPAI/i12lqbiLqR8DL24GFPX0y+r19Durqxm8PC9ixi6dlZHtAuGMd7aRcRshk9Az3wS
IdRPNVT3sQ/4nz9N26XBVZ6S49ofkHQz4iQxAjD0QgPSuGg3Bj7deTotVKbOmGQMNn50yrSIqjhU
H6aSwCYhSDUwWKGanLskH5SnJ15VGK2wNE6ooj6TmjUcG1c/cJNJTmpov3qkkOUVT9o/hezZGeoQ
debzEQWkxdM7TN5EAJaLBuHSr5Mz3t7vrGepGmI0HGRdvAQIlRywtNQLFsN5NWMM0pE/1hJs03i/
YKO/+2A6FI7KbXCbTQeLVUUJQSeLjylMPvvE3vdj6M/yKChmNE5oECQwjX0uzVCn/2aH9a/RwmIt
Bl59hvnUzuJrlyJT0G0aYKL59qefqwIFp6kNdlTHfJc3ubGoR/A3LuhRUgZn018OVcTYWvPtEFI+
00Z0dS3iljphLlNx49qj/BEl9bMItrw+lppY/KYN92OhroO0/hprgF9jTK5aX5NvmCj2IuiKL+Z6
ULhM9IJuAvogllsUlox5mEPM6GCvNaP4zCQcJ5nh/UMqYHT8b2hS6ef0G5cV/ppZ2iZrLW4OuUVJ
prl2PAvS7A0JH59FwJZhnqvSoRHpp78Z2yiQRXI6+P8c4cTRWgQFldRHLR2vaYay1Tav9KIpaiHA
lJBL5wybAJ669Bma2l1jM1h13viJ3uoeuPXOCOWesSlA+/IY4YMCDMSUOkF3C6QErslwIhVwFljO
sfVI2Rzp6/XpY0Q74MmY3MUQ+R/deYbgMdANBQGTWha/qs0NZqifqFPB2NQfdZF+eHp115nXKnG0
Klr2uxoBHmf8cRlbcF/7HtS9XpUCYOfUSWBaYw0/tS2pbFL9VYTwUdJaPbC8L3q3fQHvDz8nprJV
yi3z8rnXVxcMVWdbQH7pFRhImA3WADgfdriPJXMOVSXJjfPqvhTB3hbudQjcMy2X92atjPo/t1S+
6N5/l2n4hTd47ejmHuJ+PlOFzd9mfyrlBKWr6BiJWnnLknjHDPesu6XFDUP7NdVRV+bvds/4MfDK
9yhzmW/hXKwnnYR3CUhU5kQBvzxoPxrF9rnrqg+2jNRRn7ZOz15A5uMK/eeisuUqUn7aAcNN1+8T
k4uyKvpNEIw7i328VetXPbVeOUK9BIJ8qno8NrX1ws38D4jbkAC3KNmxkqSGzwNuvvlw0RCQw0B7
V3qEj7Fu8Tly6mXX4vbCX51juS51hquhP+z6irdem3xbpp99UeFuhXWmo/XVxYx7DNS9jQPShWJG
0fSX7qIa4q3FVw3vG2bOiJdEhdfl844htqCJqi4NDRuWF2n3QTXfE8YeNrncijJ+1TK5l6P20pjY
jDz1Vk7LhOqC72aUzKVZ3N3RvcmkBfRld3eH0VRUAahUabLOZZK9R+UaIY8PSKR/r4xgj6ht0Idb
VhNDrdGyL9vPgFO/YbI2aWl7HgyxH0L9RST20g4YqfMXFMA9Vl3dWvw9vGvZttTia8p8wgn2LqkX
7MDBe9CL36REM9PKG7SeU8uEwqjT80WW4mUooze6B6fRkAsnPDHcfXhpccZidanc8m5hb1X9eO/l
4gP502/Esa8a/BuSmrndMWqwiRvDL3LvKTJQ+6GErCiqazaGBaqsQ6+073oCr0HT2l0MkUkjkKgK
2hWEiIqOPQWE2j5xuB4T0MY/YWfckgTRZbxswvGjmq5k06SC0CWjM6TdRFx8DHqBWb5H4sMGbBuX
SIUyCznPK7klC410M4KGtUE/TuvwCPpemSz3afzhe/EOyzbEFWLRQdnyUQHpGRpvFzm0EP1wryRr
fFsBDWoMDnbwEusuhLGGsKByuLSWYEIf1nImLGuY9aY6w+9q0hez5DyM089Yqne18r/C2POBNEF8
0cfuOzMMhA3+v6SJnl2NQ8F3E2WWWOo2xTSpVtxBYY5nCfLMvjWr5TA6aF706hS/oPV9S6WgwR90
d08FcZBs/LxBUuAcXAdD5TBiqbLPozRRrXVL4ASL1n1r1EdeNTAVvV1K+KZn7QrLuAyWeiA3at+H
NW4HZR0W9T7kkmnGRd+pbDhiURNGFtpyHfvBKnQGAl6apWqCBy+dt7pKTq2Srop04abDs0HfDzMY
A6cjgGE2v64sOTToSEC7m6hThKVcaXHk4y7ON/CwjnoEVsxLNDnL8QeK9msos18pY5TsHsfl5FuN
4aBQ9FVzd1S3gJZpWleTjxvsQp3StRfJZVLguz3TPEWjmnJHNIpV5hIMWE4ATyZdiKw75zya3Zqg
UWaHhQp7XJwT1mglhYXz92vNMlpKu3zvlApKaipe8RLstQCIP0JeJvtwb+qs3LjI3GCfo1ivWmbB
LajSPsy5cmrklvmWodjT7ko8B+W7hatZCdqHPmjfcdPe49JA6/tkVPgiKKEHHRJ9E+2QlKxhN7J2
pielyN6FpnyninV3vHhfBUCeGT2hS7+RO5cSCAM9FBqmL9ZuR35QJJZuEF4K077bSBUmk32GYJSM
y75nRNRfu8z5MRv3x7rWvvYByH/lNYVc5F30ICPsxcDlOw3anXlfISK0lGcNapQWZXxKnX5vWs17
jga2U1t/7oJunkmjfIkYlLuedo3M+rsdxo9Sap/4aBaZ1uOCtzHjweFcd6a+HSrcE37UfTalukvT
cE3X8aFl6g/qcRIIvfiCqYZ6n5m1ZotnbTbIor2V7tNMzawnSMxfiyGbuNskQcCdgUmjVOVV/Tas
dmLIJQBxS+cQk7zoYpGeW2WBZL2Xs8EEAD7oVOjQUk5FZa9tt/p1VPkSD95ttJGmWXLXG+0vzbCp
gRRdFShPdhxdtQaggeJx+NIyEGFw4hAmbgdh3h2AwdLvfjMt/u0YBany0as4sAKnO1pT+lab39D0
33Kl3gL2mH4Fh7oC6ID7ilizqelZMk8BQeRdaj+6mUpL7WK9ZWpwVXFuzFgS5kmECwrDb6qxCHfp
T5ON1GoGRBZU7AhxJlBta5XQZSkkWnhjpHWdZU+gzPREr4TfDeq62dgWH/X0Wn2GKH/PRgxzhX4J
ujZfuBzNVYV8CZZQkPXyAa3InrMaoa4lsqxO0EKaE2W+lbD6tBiMzPBu18oC2TCfro9SSwz2QdWn
1qkd0vLRmDMB2ElWlTExw+J4WeuqvxH58IqDhoxXzvGL5qn5bbUrfjGh+v/IQQ08Zoq9nt0asnfh
oWYzyxqDbRw5ziUg+zAGDjZ0pYblV671vKXzTdmPkNCRi76tyFZtgjehVianGF/dlSlUKCVQTn5H
AysSKboztTwPJuITxSWubYQUtzXzjoZtY65IHAJzpcftEnNSuxgd89HLeGd4ghi62GQAJrpnpn/o
aYIkW22dGUPEs+Yrpz6ZdNmmeTcZZjCb0Ol2p9kjFc6SRtwXtzFBqpq3Jd96a8VKQ15TRbLtm1nq
G9Ok5RqbSrbBoHMU4JSpwryP0u0PLim2RTacEy3ZysG6Bj1I+AarBzIJKuytFxOHZzgOW06L6sCm
WV23/6Qw31WkJGbvMm4U5ARpBYNVkBgjz438sVDvt4r8HvuQBpFsXgwPIlikvbolGUcKMtm7KJhT
xWVLQkGqvPVcb2u9m7akXNuAJLrKWHlR6HcKu8O+rSTP2pA3NRh/wwDUpgxSBP7+thrREgX6Lh3M
owzEvemNd8snm7UDkNR6zy6WnyLLn403nlVfeWTlXKqCTjndEemzOSQSpnaALHWOUXc56CZz9ihs
t21THjI6vyQhUHllTc4YYQR45T4ik21ZUfp0iSoAo5V/lrp4WnF8qMr6JhXvK7UhkBbWJrbxsw9e
gEaKyXfRc/SYOsjzktuqTePXhMrM0NCyWAQASckkLgIIyw4yNEc/vDaBV/+DEMQrSpw35yaH6Ifo
HNymOvY6Y8yXnHTiRTvY8MFK8dtpZP2U2iYK/cffj9jYJej+sj47JZoSkoXmFYAkBpiEnaTWC6Ot
aorB0WN400Yr6RwhJQlGjRuudL9oX+SzEvkiEgg5TYDGaKcUfy93Y7rpw/Bgnkmb6Wju0Qir17oS
Oe9K0VJe5mc3y86owfr50A40+VPBGqmWjbKpaN4bg5ofnFD+94s2Pcw1i7H5iE/E07j1XHDMQLY0
qzjIBlFs3qfVquWYc8gshD1+o0aQIIz4+PeFos+f00xz1yPjwjO9mJOeSHwiFexm8miQQQTdBmMN
Sg26jet4dECFS5S8sVZqmETzZJ6y4i7+niuDQ1TU1oET5at0ynxe2EG7g4Ko7C1u9v1o2u0Gy/x/
Hv099fdFnX7i/37s7zmXHt3MkoAgnMgD5zB9sciUW8oo5tz7v8/R//UnI5J/+P+ew2ISzWWqETvi
Wda+8hvETkOCjGdy8mkt7ThmPvzL3z+XWmftAxUIgWIosL+8qjqxncmlK0ISjoewOv19YT5OHkCV
dSgEjLZcdtiE1zXg01nLQYJubaxTv+qZtTeNDiYkAmHk+1sKPTTy0xfVTKH1qMilpkdKpXhbMpzx
bk8PDXbipuXlRU0YdJz+pqwjLML0bEYfDrjvH7u4/O93zfTd30MvdUyC1pCVB8gv/XXDZAX3lGlk
S00G9Kz+HpPUYa7ZQBFVBMQR6Lmza6zhUhpi0s0otbmsBBvyfx4XckWlRt6Uj7dUG9VYJYaJP+D7
EwhBGcGq+bQdm9F2ptGTQ8XGsZ9wGL6kzAC3hhRzOmONXOHcg/cZpwxEzFDzF6GptdvISZdOBgEF
zkpxErHaHIiDMK/6yKCsFJrY/uehlMXJNYr95G5LMk0/gfUUF7sfBX2vRacxsYl8GhxWZcSrQO+q
M0yceu155GrCAKrOf196UkJ2EIaPeeHKQ4fcY11k4r11EkxYgTnKw3++dW1jZQrf3w+FG57qsbtR
sCQ4knj091QUjv/9znXqQy4dwol1CRuyNM549o3z33dwY9En6ViKS1pkJNeIfaiVYhU0SbcKVKE/
SosGFOLo6hhND4d2mVoyfNShKk8UQ9ns7+msJ43OJSdkReiMcrK7/isPamKrlFYl3E2kLyax9Fu2
e2Rs00MlsQu8QwgjYqffmI2d3cNGMW96+EWbh8MeNIS7cJ7MsMXt758RRm86M0vxCcts1RkAsamZ
1UIZPqTOMFRVy3FHZh27v1vwhtXjB8pBk+JR088Op0Q4JBG+0dYZP7IAz0kND7UPx/jUFkKdO25g
bu1oZMwGPX9ueC6BjuS7XTC77NuIhdIpgngrlNq60TRTtwbuKEKxA4tocr7YqOqVPruNeoDul2ZO
bObxBoeKP++VwD5EVYok3uHw/vdQ1+V0dOUf4FyRS1HGhJAXchKB+r9akKfbv0dG1DA6tzB9NjmC
4QRzIqM7AjP6ZLw6ppNvA+GkeyOA8N2mKaqh0d3ANnjxK70+GRRzJ63KwlUjiV4xB7nEJG5sRYZG
TfhGiFbEYzEhjYjRa5EsbSPRXNq+udjhcrF3ntYLoMPGsQLMt9WEBAKDffZ0+fs2HAJQLdOT+J2b
Y2+c0fn4G9jbKOD5feUy1fJVE0+cxbqXF4FlYDHEeGRpas2MtO6eqHbTTZvIGNkxDzn5Hh3++9tA
72vXBmSvJpYzx7GXfwCgndTH9jcdN9Q2VaG9UI0YqzBzAA1qgsXNRGUdj93wHqsMQeiAXEensw5/
z2ccKWcBSIOdb/vVvxDgCuF6HiMMTf4j15uhk9ExmCkSg09aCz7VxCPmSD92AC52IfPMC/ArfFW1
v4hSCtUw1ulLEh98UAlCPADDLJbgODs00Ja6I4Ik37AArCqI0XvVpPT6+1KjoN3bTswtC4/BprI6
2v3RN0fi5KYHblZJls+SGakkKmCYfvXf77f8Ud+7xmdmmSnexun5js4DlaXHkTbWdq7Rd+eihhal
mpiadSYkgxjo4RXOb8veGSiOS95WcEhUJ+ZM2z4TD/y2SZtyjmqdsFq/hEZmMguR+HYN9oK099ON
gTzMNyNwuIr7gcP6ozRRHiLMpOmt/uCwIHuuB2sb5cXXF3HSLOcDDcXEJL+UUpZg9vza9eAZhvBY
BcWvn+qoE3vzyViSgFNsyeWP3XnvoAfjno8ypb8zw2vIP7LRg6Z4NClzryTOtmOcUBJF5mtPOYXC
53NIabZiTj/rylQDsatJldibpoov+BgvmaCxRZ4IfI/8X1qjlh8MVjPVz74TPb26BlVux/B6aF+c
UMs4nZV3zbO/i3KXSu8npWYWafbOBvE+IGLNra/Mdj8UpG3kDIuL124Nl4a62h8yaPpWhdI87e9o
SR5dI56h6h1JcVpZLXaC8AgF/zpW4b82IRto4OybleqX6yNu0y6sqnbMWiqnoEESIS+26t1K99gy
MysYuKFgTxcicwj1deMbBhACxoxNHXM8tQK62iK6qVNXo49b6JBj9JYM5PzW/qed0tkC7s+5DkaB
49LEzHEGLWody7yqvxdWsM7cYg+C/kFCId2JyLv6dX11IwWAvlwluQQobu46O1/Varfx6/wBjvKp
NySxhFX/YqnuOgfFx7JwliZ3phTdjbPMubXSFzfVTsg08XGNy9wgosIXZ2fcGbXcuGnG2bhCqgsh
l0mAlSlLIbPLWLYXUwO1MEZ7mlMnnO0LjSRUgfFf+vfceBuSdVIaC3+Qe60g5FUvkB1Er4Q97Ac+
2Y75dh3Aa0sd1iQkJrmmvRK9fR5Jn/PQ2SDzS+65HZzDJqNboaK/6Bhch4haZ83o/kyxNPGgXNQh
+ylp/rFMHPw6xc5Id4s8zqgZK7D4w0dmMdyoSQW1OkwXRfziQ6N2wQ6J0aXZoC4lUgNFqS9QDjeA
nZCTM0lwDVrmsQGEXKjdMY8iuU3JYA7dHEtTq7/n7P6zvLWcWYtOO1fLW3KmlzpliE/9+He140JR
YyR5XIjfNaaGmHypEv8p7YFsnMWwPWmNo4POZ61K96mGS0pkKoHonb/qs+I9J4yXnct5+F5FPFJw
Luz+YQ7jCyeVpHDOABW/dVe7goz6FCm2LnwPdkThWFjDr+95c5bjs+LLU0IcQvNKENM2bIpT2A33
piU3chweaaq919YwksfBTIuzkWp1/8y04xzZtSsuhS373I9vF+PcVd51AdZO43wY4aBYGCoEkLq9
G1ZjMNtG7x5Z4N3g+y38aAozQRut0VanS0yrTPMtZLUn20LV55ewnBlgvUSN+9K5qIRgeeDqCfCu
tCSLVHqByrfR75lKL1CU+kK4dNK9rDqyvZ6EJ7WdjntiXQA7Icm2OGgqU5RrPgGTu5K5mpkcK0O7
kr15al3aij2TL1vhmopU1gSWt1mXsbwl1DXEGP7DyvsrCvvbiTAZMiANJVKxSCm+6e7qRx9nhyO1
Af/yLGyz8qA43U3ir8N6GVp1NhdTdjTDGzBpHhB4rXwoA9Bhjf2HEVPdID+buLmg4C1WYaIGtVkb
xNwa8l6MyS1ODPopnBcw2wTE0eoUrCrDCXzeza11Vox3w3XpVKCXMYaWmDfGwVxXub9N6virTIU3
73uTFq11C3Cn7noOeJ6ndIuwKt+NJHrY1irLnDcg9mh9ol3SBz+JkTkzV6fZPHVAJCVLCFfCU75G
zv9snPTpO5N5S6pBx7fTg0pHJ40db0VWsKM/q6r80TvbXDYIx8RIeGXCwHYWjTr/26bcyDD97Hrt
UujyKXr2d59oUtOvn0LWcumRAhRFMcMP0a8MCwF82I3ZOpBwpWHznvIEDFnYuOWcaSjIOuM24Jv2
UQxMyZ0OYjbGmAPxjJ17IHqqxyy3CeIMyI7LoPivN6B21Txy1EPSAbgIPOiJTMuXOKGQSw6T+HJR
uxgIXEi7tNAsB+Em3dOUwouxKbpfeMhJzPHUKwaMH0TZYkiM56kBqgAiDncC60Kn5dXSjhaNcPiI
M8WAJo82LQORyI2xJwH7ZLjJBzK4AIWhcSX615gHoziqRErR5KpfBqBp2CP5W6X1wOc1M0QJe8hF
Yxhl2oejuMwa42cqWPdqTNDBOGz/HsgwQKjProI2CiEffZ9UZQdJnfi985JdFSV7M2Q5oCUH/Hok
k6wly3eWJ4KUJrkJy+qJVDLIGX82NpHVfpa8Vc4wb/Pkx1a5T6rkc3CRhkEeuRIiAjt8+v1jE+wY
OtOx1Nbe5FnqYWvNAywpM60Zn43yG7bmTw9qJs1xe1vNvlcYN45SId4mIFXCHQ8giVCZpSglFRPR
oaf0V6/otpxO7S1/HrYO+k5p9ncHoxlKwEsQde6ujWoyBxt1E8s43oH8pqNQKhfSGt4Aapsnx47X
iWohjg7lZ0Iv27MRjCe698AMyHIpOpAaCq6ohtHNzTEGwplD8H/T+83ciVSeFHcV/qzhkPT1V9n4
3AAtuHotRNgdaqk8xAl3C51f1AJm9KZYGrP3wln1KjOfEXMDyI6x3XhO1Z897UcDOcvFxFhCcZXX
GBrHvvLacxyq2cGsOwVKx4C5PCY3C+nwLHAdbR4zmmKI7NlnxVrV3ilS5YAjt9kMgT0uEA4cjd4D
DmVjwnWjDMrUQB5IJu1kk4vkO4utf8yaxruXEG1aVN5bFUyR3oKIpUJJnIUuK+YtchM3PRJoK59G
mBjAol/MTPxaJSJgtfLMNaEsI3NLG0ofSS5IlQKyNyKV7vkosCUNuIIGo32GBUZ5mhTJK2SgWTbd
ZvnOIruoKJpkHXaYnXpYrDS0wB71Ip0K1QBjh4g3iLWJr2rItkhbKOAGw/oiyBCrUD2i0/hI9UG9
aqIglOqh6DlvEVzIKlLfk3EsWRo4uhv5uJB9tUNNOWM/YUbD0R9LeLYnZGynDc24LcuUBvmQlrMi
zwl1QaiNRCLeMoF4hF3ccJyr/Is1LFWMQwPTjg18L3/t4pOLqZYw8581imSGXsmwKNXhTZZ4iIzq
M1Qb6589iaiK3k845FLLJEIl5xnrA7PigVZHZ+08TIYLsKLUt3eimlgaYCkjmYGt0HKmQcNhHFoI
hlfcfmjujrGlN+/ghs5pomyYACtPV3buUrUoCccEh31WGjtDZ3fGS/QoNPfLdDuixqlUbQl4mAjd
H7aQua/7x0CzED1JwpbGVIIYNBN7UZA60JYOuFm9/RfqNIUs/90fCQsErtxj3/UOrPUXnyiOvc0R
ZJGAV1p4w/DTjfF7QhjE3nO1o25a2qIeYCPkni1vvjRRDcGuDUyuMQ1U5ei334TE33oAXm5nd0sH
MT62tWopurBbaQO6gr5cuRFwzlBamz4vQU0iyqh63ndMPfR2756RB8uy9KN1LKK3rFLf2orgq8Lv
WF0i60ryr7WhOfZSW9R5beMEc7qORB477U+d2P0KWwrvqhXisxFb4ZbdLm39z6YK1Xm3jRKEG6n4
tIxqX7bNJlSDX8z8O1AK3gIRJj3vBPyzjOTS9tjeLEKZCdfpItiWKZGH6rNsRvUKLXXtIh9p3S9D
suUTJYwI3f5Xm3ZwQ2UFKxfHX13drcrdB2b1HlYCaVl7rjrC97jicpZcfDRVYg6TiDBZDCW+GZIx
+oPK8I8f1sPIvEhArnYq1C1y1IQUz9hdeHH+kMNoIiYyPgo6fHXCeR6fzmNEKbgBnvxi1ZHgdi32
qiw4SpYVGOH4FlBXn0oEVEmifOtKcDMtZd1ExYPV6koYjb5o/fQS1u3JMSbTamF95SOtd6OqT0n2
nZbl0XrnRfo0AGaGrncLyw2NvcKbw3UpkqWCwX0RSbZiYo0NjCDESr5H6B/mjBzJ0K4okpHy3lHG
7YlD/0Hn3pIFbvKD0qOD4hMAaebmw8PyzYTqNVWhxcR9x+/TQcbkBTasvAzauftw2OXYf/HB91M6
XgmPYlRnxlCGu64O/X3QIID6H6bOYzluZcuiX4QIeDMtb1mGRTtBUBQJDySQSLiv7wW9F9090b1y
FFlEZR6z99qkjS1DU9N2bC21e55x6eH42qaOa+4a4qQ3PcVCpE3DZsKaSj/iVpcY48nStWJvbWF7
WiQj/WhdsnJuS+K38gRTVoscYW/Z9ScV3rT0dTHs4zLH5FMQVEVEGE5rP7wPY0HjZKeUGVCR3v2K
oZXBYl0B6NhaRU3FERwnODMqBQ6ZiUdWEgtW1U+OiYXpE5/Rp4zHYy9Feq2G9Dc16j+17W/VMBSM
J5G09R2Ltl4jJElJ2wbPcWlZKDzAg/gHIYiJi6Z3YSgIVyE89mkgsEB91RO4F4YQZySR76GLmZ6w
5SErzhZNwyLomZmVoEzaOPlqdZacLPmBPumwRqKKywQNl0uEC9ARqoG4RTFvacfCbeItEKu7hXuV
4JXhV4oABicLKX2qicDzm6e21QCpaOJOickCRIuPQ6Z/o01ApBW1M9EFpg5uXHIhpvVnl0cfZl/Q
r0OMW2BJ85RxCRkyOYn/V4CZoWdgSxiR8NCNZPm2yHrXoyHUzux7h92Q/HQZa+0aZ0+XQkRrHhrv
Xeptx2hXRnX9QZvlLTWRh5fE08JdjXeg0FLISpVXX7XRLLecG7z1HAz0kfubCD9dewwwFp3P/KIv
qONGrQq2KpBgcoyUCY2im8ndB2fRriOMgj24h9VPJgCjnD2sZZY4FP3riVqO2RE7L4tcoSedZLNK
IXzmWuLc1ki6NAWHoJvc6E57lFYNY77q4nbBuMZndiHv4i3h5t+7nAEbIM+4TNnRgBtLzX1RWGLD
huYtqlqoUFFnPZyB/aGKWzqnirgkO3Qe0hnGA5zj72Gs+n0v23MltySifyQqvUVCPhycuCms9XRI
D47lf8RT9I5nGIOsk/LP9c3Dd7p+9jguehddhF9jmZPoELuIuqfJlQ2/EapyYqAcxLG3QvaPaX0E
0ofzluZp1NMNxrEz6JYtIWPayoySP3mgPbUwRErgTWYYeysYx7DtiHXGGw7VU/rb1nLFVZbyxP4G
Y7zT0Tg0iA/mFX04gUZjwFcv2rm0dIhDM0neyPuJNEDDeqot7INe/HBG/9UfpoAdguTm0f1tWHTn
Rt+KoFfgn3lgo2nM1lNIhdIYOcCYIMDo5iMYMtzvqApfSzc7Zzrb26qCZeC03kZNI3lQKzf1rilj
R6zhmNKI9Vux5mx4WwF2aFGuJqE6ORhU2pDOQebeFrw213YxVGREocOf7OxpkLitssDYTbMbkFMc
TOs3tCgHnAG6yFErXlu+r6EJbMDGrRVZ64oA9hBlzsoyScZNWviGTF/gA2oHMx3QziZ1ux3z+hW1
GltDIyjwG8CVNXyFU9X19wmnKk1SidlgUiU1/70oRhgjbpGuhlL31+l8fTleLHZ5SD+rk8MOT31d
EpvGe3REvlQeQ7str7lvHvTZ5pA1XP9OgCZnHyHww2F8dHSfOUHdjMwazfkeUSdwz0tM2vrKl4Jm
041vfgGH2DImYmZ0gEfI3E9lYOYLFtUl/a/3ochRaoKZUxoHS+LNk2NXPHOIcBRE8HDQbuFKmu05
gc/IL4828y3ig6jSUiC0rUVnKSxi9WIaB+bh+FKjK+KonVV8Y6oWUd5szEzfEFlzLaVRY0nM9m3p
4y4unZXhuQnLQ248lTRvqdikRYfyK6C90gJgP2yWl37PiDqrSQJizslQYwLOOVhka3fsuBaxxy7A
csTOCDSSTBncUk2FqFu6bDqqPiP002bk4QcJWZCXOu7DlRUns7aR5XGvjHNTp88deT5LeoP2A/dT
ALZwG8mEeCl14ZoJDpFm72xSIBbum5+VL3oq33p8AlCyXuPIWGPQe8lzVy6JrbNPZecdiqwSO41R
q2/zTqMyjFjl4n4oyo1bwJz1+ctisuj2QthQTjQEm4QYNsbDlgGUiBCpzh3VFYdRuh+rAjSt40BY
xbOeVe5HGei/oi7ZWycdrdF8h/j3wElACHiNIoQo+U6nm6Rig8r0WeU2zabdvzrklK38GpFKOBDU
04n4e7DNtyIX9KttsQlnbk25ivGELWwr+syqEX+1IZzNaCY1Dy/sUl3OcJy23tvJWzLtR5aZjfKe
IWe7az2Fo9VUqQci0KXcYqbflUG0TX2yq5lqYDbGUM/tUxob5nk8RPBvEr9hVMh5Sdyffjf1/q+W
BibQl8gClMEy1g4zaJ/J3h77x1j5+hZlh8n2qnjhCYGr3EkXGTbpgVXds22JF3pnaOcAu+BTNQgP
ZbFzdMvmjpEPc71O8zFap8ZI/6Qul2optZqcPbLRg74vV02i7l5Agx4bCRhyT75kAjmfzD5Hh+IV
k9iptD9FeDWS6oPRankwCvfH8woQG6wCKX55HutuzdaZVBavXrm8XPrk+XO89sHKfSJbSQPvwFaw
D2KwlqPAmQXurL9q7QmFrb3AQLD39RCdBYCLVa4knMmwstfFWD4xXkcn1Lp/9ch5whRhnBJhnMsR
33cakVEbW2fS0FiGIBzY6DwYTT/Pw61nqWNxkaD8gnEOUg4OrbD6vaH6P31fmAeJAyKNxKoMuxF5
sjFu8ekZqAqNAccSjCBXpiSmZo5ccQm+VW7xarpzQB0emd4cTk6D9yPs529xOMKeGikD0YNJi37M
7bzP3BF4O1gUll629o38po3jufMCeClvddQhfA3rDO+9h+xiPnaeTWVQ7KSYXiwz2eWyPrZa7O9Z
FKIJRKHn+1uOgVdAh2uNuN9Vpxre97GxNWoGfjbwp4PP8y+SLlxH7nCNtewTGym+r77+E8qWMoSz
YSey9DWLUsXnzimXEN4zQS1ZR4PEtTjgBANufh6ibt94jrv6aFI92zsVobZw7yRF1nEwghtavEdZ
ExTaZGi/xYpUtHqFHLTYULuj7OHAHdyG6SPv+VCfFpEFERO3Kvg7Y+x2U1SfTOwUC0dys8vYndNm
6zOanKXm4ZzMCevETkDg8xAgQGIW+qfQ8uCE1ud7spLTUDtfIqG9DZygWJkKhIxKhhabUP4iwnnY
gziSmS1Al+xoYFKGwDV9cHQoEJUaxXktth3jNqNFctOm2WxhnF4Rfk0bdpH7vh5OUaSsbUXQmQuL
bEcJ8dRodwyVjw7fxYslWhjOAU+fExqveayNS8HDxKiJZT/KnMqzzi1bjcCIi70tPYYj8E/8zoto
uZyHjaoLXR/6PU5PHLyzyz7I2yNvXuaUSfwDz5GViNIgWVrphvryosfxZmRZzXsFTkqvUMOQnvfH
8swNHHB/1zT+bWqGD3yYzxN7G3paVPPQfTRfDE9z+K+pun4VkBq/iDLnl9DJe5D8+GnzNcm0ew7F
rkfgtbKFwdbBk3fmdB94lY5jxrCdiNV9aT9xYHVbjfUH1Ri7DoRwG2i8w/pfH4DtqgrqLw3ewgaC
yjERXnzR2ASToYEOqbBfReT8oDalkzT9t9FIN1MEtqaBy7GXvWPfWHVVDM6+EYdBdA/R+zY2ocbj
auyqX4YY4yG2SjD8YZVSFwBQ7NvnwbXFuiafYecM2rRyE0hNoYWHwS5JFxdG063jhlj1nlo/r6p1
qzRrNTo4CWy4GKTn1pFfH+JpuqZxo+1b4xQoWMm9XzxXHjqmBvNj7UeXPgnx5rgeXGKMmkWKsFc5
6Smo9PBEusaFwRqDVAvGlxP0a3wpb4PWW/uBWKhzwgdYimp4zUInOGEmloKh0FgS+St9n8VNPXiI
utTf0WvwwqAwC1V6D2L/IeDeLIaewiSkMC2acWl4GCmmwfquInObTwyxq8bc9qVNKCJHYkETOUxF
QjUMk2giNCRI81835zJ2vCeK7GrVu+pVMBGBTrCyI4lkPIYU18oKbDKU4EUjg7Pm6mt3Mj3WTRNX
pB7+hHZS33N4eSCs3107M9bAR/HaaNClYAuCgio9QOppcNFihZddrgkGK9ZmijQ2rWjDjDBlMMJ+
cRnYLVuSolyFmmasTL1eq9zoTh3UG54SY50AWkILi1FMtE8tKemD3QK0VxpFW9GVK0Omrx3V/jIo
fMyUkdPiTZ6eq96ifQprsj9qdY9KdbQqjyQONvuw6VZ+xnKLF2wR9wX3X1m/0azPY4XgIzLzXY/h
nl7myyqGdA3rs4A3x6w+Lr58izF4ztIViXNHcUdcZx3CQe3QxrOQ44xbyoqaWPcBHCMuaTdayFyH
tl8CZHG+2eC50pyObj/tLCGCbe6W/bKyoWGVEcsxwOPvCYnL2+w7CYDUY9Z7tB7qQJzEJ7OjupqY
P+jWDqyWQdkscKjazmdcwH6fplOcTWDlwZ3IHlfu5A2nMKr2INvj3WhNaOx0WOi93szlqM+5EJ00
DehHP7JgKnA2LhUqnYR9xdKE3rRIPYxk8VDw7iaiBg48EvGKzRftOiJFfIXpSK2UZgoHZNlvvbz5
HuDrYf8lv4GcAFgG6tkjGnehVxEa6/iFNNPvGOLFqnSTA2vfFEkjhAP2u9pi8vN11vc4ltsgINvi
rYqwZzs+ldLoWvpKRsFvM0R3WcRvtSf9dTeV56YK3t1QRsuIwawUEh9ZzzNnkHu+FQ4+MWio2Uo1
+jof8/PIJHWJ4p4bP2CpioC0h1S7bWob0l3Qv1ZKfBB5UR8zU43rIL1miXYm1FluxlJk+7or/CW6
HirIiv8LTZG9BJm82eiLkf5w8w4zMx4z2DVBmLqZaMuZNY0oCopo1XRJvWcqHpbahiROQkHreaAK
e27ZGfU3u/P50DBo3yXJ8iPCIT3JDpGfHkj9UPzK1eazWlZN8tR3MA0y1oOe0+4mRXRmr7zfyDZ9
7kz7l70AGKE4BEkcrPFS0VM1WrCOyQJaQVvmqKT/aTQYPyTETzo+FCv/041zzsO667QVFJuLmNcd
KJKfscvdhiE9d7G5h42x9ILiahcNNS/qVaM2v7Qh3fTKn2uBR1viA9M3NqedJIUoGfodCUwXTbrQ
u3NnZYMHXrIh3ZVTxsqN1jhSb30Sw7p1DnrLl5ppG5U/cJKvtdjeluAgCoQOcEoPkuE606pD6sod
YQv70o/aNXRJN3sMXXJq/OoxRf7V6703YnVeoQrS16hDnq7TUUA/YVlIJgS1s33w/fApN+sbePqj
Pop9N8g/GU1hizaNGvMbKqG9rfTm2c2Zy5pYjMrT/Ofmz7At4pP0IPnjqcn05K+HEi72cgT2OuLm
IPtULv+QHN9rYT0Ao6LhgBKhrPEx4HqSzNlVRolSTq9OYDyCNK4XY1n/kO2xK43xGYXhTQ+iF1IJ
nrrpPbPqk2+UF6l9NFZwct3iruflr2UahC+Roz7mhJMe4VqtXXbHaR9fNW88ugJHnK2vUtTV6PBu
wxS+g1ppcdImKvv3KuYz8syRhPe4xwaTu55tshg+qtk8zAFmYZPseFXOIf75EvOEVr6hh1hxpFyg
VYNivEOF25VNf7Bx0IcVxiUSgMyg+5N59X7+PFA2oW7C1EQ+CDI1QPvVu2wdRmX1Ls6r78Fime9X
CKNasBK49kbWu1N1LopqT1YTuO/44lcMwFysoGXvP4C13gbfWndGAo0cd7EO666PvvOYzpq4b892
jlHgAozg2nf4ZGXmZGAWUCNourgHBSFyfIecoL1YLiLkzCtvxWSekMvFbvqcR9qpt12TaL6cMXZ6
LWqW1xBZnoIkvw6mCUEJX7ox4h+ID3XCWJtvUdzy5XXKALjbP+cmrlaR2o8ZCdFbw1H74VQ4xq5/
7XlLYQTJ6NUCePDghITl43vy+1VX9k9cNJ/eoB0KUZ4nZlvJFKOIaT+mwnoS/pXX5ZjF7pNRBldp
9t8dzVI5dcce1EKLs8ifrd3q7jYMep2IkW+3dJFBlTZPSTSgSlrVdFBCVyS/iRezm662RwqZk2wk
Zo+4FfvqkVv5o4/kbrKNV2XvrUL8ZnNZMVq7lKEpK88gYLWUOfsYzYL0L2E5nGNrBEFgP4UGUdZs
HJeU5iw8BcTGeY7OQhy3L5V2MmqAFcSwrJljL6wyLFlBtgwDUJFmJnxqfV+nqDinvZhCnAl5vKwl
G4AizJdm/THlzM7KIHP3bd9xSvLW2g/daBzmIoQE7Y9WfCnVoQ/zEToDeaGW1r+J4vh0EvQprECz
zCYMj9oz9vSdmr2NRVjfneoOo/mpSocN3f610fJT4RT3CAUp8cmWlbJZjbo7sFmnsbZCARE2nfNo
GazTvbfENg+d310Hp7zBtfgMkaChRlkQx7GlJ93BME8XJuNSEvoWuo1phj1YSjOCusQl8iWiPJn/
Od8THxjly8DaN5Ox9cbqOmr1ww6s8yxrxdsQ7IUfLMDhjD5IQF1+K9t5jrT+bPlrjy+oseRLUzKX
tLvloOS1awRrnALtkElKqWG85Ua9a1EUK3ljdbbCHfRpttzLYRn+inm+NhRA8auJypT2srRuDPoX
fVM+tblxTbRyr/HGGLv2bGvJKeSNB12NHgHBRW7eixhJVA672U42SWOcMwPlNTSVkvPEKwJ2/tV3
zAKSUX8IzZPGNz4KzXkVvQUKt9lBSTrTMyPNWvotL0fYYzohUyNgQju/CGln7XJA5SPLFlrfJaJH
bnIDshdaCF6DrEdQx6fmW8c+wEDaJBNGdY8ZkfupkeyFpbtJPxDBI2PEz468kC0BrzNbs3n4/BLx
9enpsO1T78Kx+2w6xt6H1GWY7gp8HmrElTNanLXYMTLrTErcvujAl+rJuSnvle7/+krS+Q/Z0oh1
iijqVjdXW3JaxtS8+s14aklf2TN8I1Y1bm6ECWGgbrJymyUvKSvBdRx05lLa+cbKZoeH2VRbx7Uo
u1hLdUHjLRQrpOUU1O9+JLDzkGK2cozqzU1ZVosUkRNT0v5VFO69GrQLRLwso63IwBIumnEAWfrO
wOPcBT1RRnwgqX5ME95EXfD+Z2AjPaA1mroTRKstIVlysxtev4TKGXr7abxkfauvhdbg8lHmWzuZ
F90AOUHxIjZhoeqF0dMtVApyu5TqOTamr1GQ2qV3mAqKkPp5KJ7m/xIUD8wGfZ5ebLAYcTVoykGu
Iv2lySRa961f6dEF8MVp4A94nzpW4Ky7RHuPM7hnjh0fTTYMeXMiUBIRSX5TruPy/E5Qjie93yNY
4vtgJuTFqAkXr52zvs6+jBqDC7JXwAuJZ2P1Cbu7acq7PlhqSbinB4V7Y8nuh7H1nUQsbRqts6me
e56QlbA0JvYt0m6LMXg8JguMe9FhrBhTRd6fHuTqIqnhw5s1/HFPOrjJwcxWyXBUlZu+MUXbdnb7
0njNEcB3v7QtOhCZTAaLT8I+qtT/ivEyLRw1zVLaKgKw1lzzAnszYbvAV4HkmyVbd8j1C/3NE85n
6xkf9K2gYbO0PvjqmpMlu3BFfR2yWGyErG5WMPNRfcithRF8+Fb3d6at3nRnrxPVRh3IZJX0gR8T
19g5bIsnmEMvqNHuZT3Rfrvh7wgkPp0E+DhBLzmkf0n1wjtIZij6fmrX/n0KW8A7tGw1jKq539uG
Iii3IFiRDrbeKbGvQzt7IxX0KhH5G8ugC6wbiKoQBAhYMJrlkCbVqUi6Q5ggFuhZ1iwaLFS4tBpC
w/jWrslJYqkZg2BIozevhqxrurCroUfBPV2FAcJcSvjKKH4dI/lp3TDa+nYJBkl1d+lk44FUhd+e
j7RMW1KepZ2eo4ljwNaZgrvkl3AvRJ9FxS3GYPvOvqVcylT+jaoc/bDmfpupViFnk0+EEjubvubm
baQg8SS7JvQpu5ZmY9m0kb3WMCFtcF8XPFDuQRpeBoc9u2N7OEmaCLab1hO7tuiAFxSacfLraLa7
8D99zZT7uVbH7wjmuPbWHXXrocaDvxhSpH4ls+urnkDmz5FesaG4q3/COaVvDQnPzTqEE+1pBGZx
Z6HQP5m58ehxlTGXwaPa1hwlvtJIQCjstTPqG70L+3UseeEK6kfplGtEmooIgIjesWv2JErQP1d/
mestIcd8ydaNVm2SVxSRbMKwMuebkY1GXFhgdZrik2/8sAb9cBFTkBKeGmI6xyIYIUVBL4hQ3IIw
h8+NGDHOb0qhay3DrQcXFUz+C3nIxjYplk5u3HoDnmIr+g3sAtg7qI7W3OLc9cXkLxyNMy9xs2ur
n4c6nlmVJoTApWNXj8BtSuLhPLmFFJZB0RnwH3Mg05yW7tI0OGxsI9tYeVfepPrKaFqWKm6atVfj
zK5c1kRWr70i7j9Y1uDsbBNtfJl9k7gQf6GsO3IAzSV4pGP+JtYgUixnmOqyZ0Ueh5oIFLdjuKig
+VJhYhUXQDIgdkrG9KHLSs11k3GdqmGJbnGFnq0+xYIDiPDxTyd3X/yuPBFMLV5NR71iI+NZ7f30
rJcFoYhs49VomyuGaeVCeVBGEtu9WOwFt3aL8lrV5IyPlzElrzvN7AjOes/MD+0Qrv5glLDFEe8x
2j9ZSlqbMvri6rVWHWOEdz0v3m29Io+gL3Z2THLUaLr5usjMz7pu8X0Ha8xv3SneWnHLliE2391W
vhU2G+JoLM5CA2yluspkiYNLPjFTc6sbRrzSRLapRt4O/yx5BBDr6V/yH81lnwXd2hPhSS+JdBlb
Q3sdPBYzhhLtKdsLVtHLQnhX1diPAobjeI87riyp+ayDe1HvsW+tlXKz3aDZ28jQwQTZbGxRNTtO
DntjcC58vFuEoYGO9wWky596zuAiuJ6RQuujunLHZ8TosBiikGt3BJOV+9xx2SPu/BsD8LZo77Vk
k2NPw3uqjyj6qa29lggw2vULh/QDssAtzAOxLnMennG8ZQJLuByKK5Cit6QgrgiOqMRdt4gKj2vd
hGMUolFwO9R9k32hJz4NdrURvvYRBUG6NLMc6kk7QPtxaVxdcRaFIOsK3nc769lrO/vAUfAzdxvo
rLYewstE+U8l+pPFMCTkZzTn3PT/+Mbwm+vvXiHZffQbN2CG2J37suRK7MAXKLBJzKsOqke9OODZ
iAbENvks9W861FREMBbhkwNBO7FG8P7xFZkK88VPL7FeGhoF5iDaczlHpyfFCwq0KxP/U+7Ul6Y7
tRkjoz7N96C17Hrn93JDwtvTPL2o2SSO6m7UzrmQnN0hyWFoPaeqOs8fsA6HVexphIs2N8acp7p0
8fpihlCtfpy6aI1i6rUJjN/EvWO/ek80DnEBEZGq0XzudP8N4Rm7H5HACAhht3XoCxE9wenOp5vn
HrGPPQw9+KMK2I6WfQbecE6tCfPJZzDiHCGCMPD0Lz1Ov2rL3Nhl+BLGCGArCLuUkLfUEX8IcUJ9
JNofVE/PWuOvJHqJsW6ugiCsmgkauhsWrJX6tKfiPIzuUzPzczIdfA++pOQH+v3sRpiHVWn5p1Xy
XgT+DSNItFihaPtmmsaTWOQ/YPmLVZp8+3xKppyDeAaU8X3ALn/4m+Ho4m6t78WU72BBLMymPCFV
2aN+g/VmrlSAbzhQM66E57PVs3RFvBSoh1Lsydm4E4ZGGnxfaTeWsoAt3LcI6FaQTitQq88wIF7w
W51Y77N8Gx9iVIwstKXUkGK6+ptuYJ7Qs+lTa37Q+C3HRO1sI38dGYeFn0bEkLF06HkiM2UICNLO
dRtuBbv5aGLYZG3CuaO23VxnDu7Ja/KLGTOc8rjCDEkG5Oeo+9cyLX78zPlWFVbXFAl7mR67uGu2
MJa+e8UkLY+duxNHpAE4L1Eh3ryEtZ8I2PcX9r2Szk+RZS8oLt7Leu+32VuF84f1q/5V1mKZd+ED
7ZxPMOb0Uwn5lAvk/GMV/cLS3XWBDT8FKEXjTy9W65Ie8ci5MRa0GxUaTIanDPt9Hue6MdhodLcB
6afTZnfcgWo1JvFLX/p4NCe0AuOPhJZVlCY4ZS3ZRaZ5kd2M80GkHdONdFTtC6SRWzePX6qMkloU
4Uuc2T8WrGXDD7c+KD+lo4W2O6xDWaKugQm0gBd7qAJFUIaBE6QJ3oOo/AD1laRiPRIMhqjpLY5R
WswfK4ZSHFBHVz4HSGq7w7IfWF0mQXh2or+ByZbJ+Qezc4fdCGdkDcCAvCFzpmcExqJ+Ay3/rBwE
ewaI/4KpdIs8CBdAzRuOdU2ISFDo9HtlwQkS0ZYmdAizqovGo3oD6Xwactp4L0G9rnFPYjklTr2y
nu0ofilQqeQJ77ai9dWyCSTLNf5mlD1oPwzMW4geVEpRZNsIRo06eucNch9Udrac3OZR4BXI3eCu
IUNPdHxXcVMdvSrbaJB2O5v3IIi4pyRv14WclZYOwLg45XWnetZbphPAXO/NvEwxbG/TedknZOOl
H/MvWiEck2ka150DWU+lrFKj5qskkHNJduCv8oKtkZofY2a+21X9UmfxquMLXFo9ZqY83UK5OCFR
NpA0JR8x4zY+t57XTDP3ZsReMNWDE13lfYgV0githMbkvAzRwUmTj9Irfzw9/m7z8WBIcYm8/nlV
y1k9RkWLk4zXpgzR9yuJGKdFegF8atF7+AOlBXQtCBO0V/GOyxxPmCZuBdh3QqCchSHsmOUEdyUg
0tHFwOpZ3AB9y7jCfeVceWX0dI0iFrJBgII/5WHrerkryvolGOQy8UCSmvXsWAqoSwINyoxlPaXR
Lq68Ny0oPpKu8JiM8qX2vLqs5Y0agaEytHc9o2JvgRja5U/QzNgKbnguuZeyHjEoogX2mp2rrQ1D
AwFenvtEeeQuJAwLQOvE+vA2leabN9S3lNFiTbqCnroMW2phLDRnzru2ltwa7yIjzNYd0b3kaLxM
y/hFaEOzBF/NZle48BPz2CHj7FJGn2P1npADg/L+6kYO/rEmusO6wNDAJijovcMokJUkPa3pokvk
tYq0P/Gos2Ixrp4zXQMnO2ru2q6KSyrS8yCzS9frYDPKjYAVNVrjvTVAg7T+nylFABcn0SHrm0vj
0GM3+XSyI8gMqq+eIx04nrmOKvfvFKkelBs2ydijB5OwraAZoDe5wwI7d4X7G9jmU1bar2bUvfq9
dkJYuUZ+tdaEeDgsy027f3Q2BC9GvLlorzRbCNh69dV7e7svbqPe33Ut2rGd5srkqa25jsiQVSbf
sZEHPrFZjR2ziR1vgMKZVWmmFczvpodM671eNWieup1ZHTjo70FHwd9IlgmqOYlUXOoZo5UkUPwl
DOiKOA78WfmLGfi/bep8Non2CKo/WYzk187vUdVd4yTchYN1Y86/KYZphZJn7VhqFcuZkyup6sgx
yH+MJvkBjxBBmnQ+2bxubXNaM+p+CAK17aMviquJS2jRQ0ZyOsyQTTWuSBtEO9z9xFowO7Xcd+F7
x9ArNz6yRESYh9yptj19U4xCf5DilorxUhcVxIU+5hpZhqzTay1i3cHTPJ0zBv5ukL7HRLQvCqmv
JxxyPD8tGEvWLnfe8fXCMUFxOvahqMab5XrHPmOq1xKDICf/YY/2U264j9TVt35svxDN8ie1bExE
3SuLJgo1GyJgpzk7yuqt2dZ3xRc/CI5O29efXLo4s50tz8G5gZICb6kg5U/L3hUAldZCpMtbqxDF
2VPETngePfjEYia4ovJF69bWnFDay9jZj7qKX8KUBasnLLARfKOGbs84CnWwd9MJcnpB0YNporHB
/KJnhBzD+CNsWejl9bMXt9u4RNbF0SZWTqJ+JojmO22Qr3FlmUvRIehxajh4KtW2bpo8pgZ6oJp8
spncaSv78GJ6UbMnU25XlznT+zAvNmxU7+mIiWpgc0U0TmodG0QWpuiNP3Zl+AtbxPtQb8MVK0Sb
T1urt3W3tTQ7XSV5HT/sWMUXVNrnfz/zQR88F1emzSfLmZyzJX77bogervRaMEVkX/z7aRvitJZg
iDi+8ujhtbg4So+QRWD2ehKQZWxrzwg2dToIpz2kveSntRy3TQxcuJ0+3EjVB/t/fwg409ZjARlQ
C97DAvnO//3evz+K9RW1WDfnRcOU+O9fjcaEX/y/n//7bRWDtxlg1qc4DJgNN+LgOD4/sPgj8tt7
DZuSW00TIJ9RyglwLzP8ef5zbdjSKORIN2pzqA7/fvAJHNsPJOvOMxOGqDHEmAO5bM0Bh/1/f/jP
rwE3RkfS7/79+r9f+s/f+PdzqoF8BfKYF2Twsef//9/693GtBC3dVAHXpxoZbKq4nu3oc56CV2pI
fTEM6y9D9I1XlWQpjKa/0wEhwOsMWMZeVNcgNa/x7HW0ZcsuGDrQSdhg3LY5QZFBipWzYPa/JY3X
sTFTcczR9i9hGoMqf/ZG3tHsLVNuvnkaTO2RQtRiumTvmTSnq7bUboUfjaswDhD/kR+w8hSa+1RW
cqOYtt6JxfjWxHiw+j5DdMKUKiA47ZgQq3Iq4oBVs6atUcqmx57M0mObCiRz/OWEPD7mjWS8TO6G
93eDI4xztR7fyDHsVuM8aBpZK/4PY2e24zaWbulXSfi6WYfk3uQmD07WRUjULIUUs31DeErO88yn
749ydVVmNVDdQEII2ZFhhcThH9b61jbCkLYNuwbL58x1MmAY00CCK2caIpOdGxpY4ouMo9kzXNAX
p6FOdFyKfnRbDuxnS2VXXqAWCWgnIghRaA5VAO0nsfLNVJpI8BbuKhqHaZ9247BmRIPywsW8MUbZ
c9TgzmlLRlBGo9J1xUXnREUtOWJqszIvoGExRBnVR6KM8qRIYTg5E5GEGj1FQLLQFbGecRnZsypr
Uh9NxbTMeh/B+16pobSti6aOjrhwznlu0/A3MEyXwGcy1GSzSUYW244wgsvYhj/gF7KFlOOO45Jc
v4hlT9q2+hXcl+uVuJgxU+lAZRhmrG0zzl+0jyY3ohDTI+omuF18IhExSbwFXiNDZ2UtNI96Iht1
sNRRb3t7qxEveyil4R/dQDmbarDSA8uQHUiP6BgLM1s7NVnf7uAEJB+wwZpihGBI+ilvU9v5GiPW
mNoTH9ipdI3yjbwhOpSwiPcNwRKakXGoLLQXO2P1gZLCL630BHMQPdIwGRjbsMZYyZzvHMqID9v8
mrFv7okLe6q12n5p/HI9NUX41DWa9aIUGsCWCKpM1x+pytrXwNce9NLTE+YmY8QWupBhgOkGG0DN
FIe6sKnRzoBm9Q272IWGlV21sngVP2Dqa2ejEO780CaCLyP5YdNVToz0LcFSjlCcsn8QpW2fRhfh
tekmaqsPKQg5WTroTUdtFZlJjiyBTYdfNMkmq1k6W3NAwaY78ZMt7kkm8R+ZkqQ6O2AP6NeJNDFG
69kvZu5HIjMQDvB0xrC9DcMlN4hk8udOpuZ1Vr13/8u4jd45toITHNvPUT5bXxWbeQ5rO2Yzy0g0
NQiY81mp3phcf2O8wplFBPN5COLglZSDfGU3pdrfn7Kg1jBUSdubuCfTehTkrjnJdKyc4eLMBaG0
XLse8BlNX0IKda4Z01Nvxu/I9PlonHH6GEqwjzbBWGZAwK1jIX7Bz1Gn5c3vC/04CP3MvKA/Jlrc
H+9fsQXnSoY8uoxi8dqQi/Ma2+8ZNVIym4Iai4hRStcfac+SOUK3cUmUVRCJU1kE6wm1rwfauNqf
VtJM8+f7T4nh6N2faSWxYBrtkKcNQHg0fFfP96/ypkh/faVpmlwrhYh+sgp7M9koRIXD1gy8a8qt
OB/eFH26Gw43LcjiH4tocSIH4x1PNqYLoe96ozDP/bIOnoo543KiEcJuzQXiBwQzuDJeJExjwFKG
8Vkb6f4AaFqkZJgugxz3za6N+tbJ8L0u7OqoWTBZwgXMMsfJrz8qzdpaD5Tw4BxQG6+lmozj/cES
U36U/dYJBuqAAI29m3fVI9q4YacFxAkPmlmuiMQSr7k58VWgR1cm0B3LJSAqTLIxARmvYagYhacq
3RgxKyJrjHVvCHEOhcylvV5D5WClLYTzOawWzwG78fw0uG384jt9eOxqLEr18ukpRfPcdrRvAtnN
akwl3DdspN8xD/grOvbq6PbpcgO++WGanHVr4NRoVYyZrpY70Szo4cb2ugzpxKDlCO7s/pypRr+l
SxT5Yj/udfulIOHsQeuZWSWknVpaBNGWdiFw5+bRxKmzKyw+i4gBUhZEN12a9rYmqGMvevsipTZe
7XgfReNV1bP50WVUiEHb9KuuApCaSjcAz0LCtUTTsdF99vOB1ae7qLT0N13g22KLMh+rUerbhgwN
gqAtfUNCqc4aUtc0fnfNoGDApuQAvr3FVZ16lpOQ0kSlCIOy849N1sEld00GWYEbVhvchxiqXb/c
htT47+7QbhIlumfDITK0HLHz3v8YaTWxxYIhoazS93qY4u2cZ8GmimdOu5i4IPYPN21Ix+954/z6
Ivjzn+S2ecl6v7917RLt4OMAwUP3re9HG00vgpWHbCl+FvKXV+f5uEN5Oe+qftSuQct9v87K6RvC
2VUxo8xBh/5H22j1RWbiYEW5PI8Ou8GeNKZVhT1iPRQVLDhCybbYsMd1rQMgj9if4zBFuSzBxTQ1
6z5d2AIaTOoc/FSrPMmA+mtB+TC45TcN2DHt5DJ3spnUOsxoX+x2lKQYMQaOF4JWUdaMO/OvWFQ2
GeFYByXkjHgDwtyKpTIhin2m4/9q213QEai6POvDmPDUumAksNhdx7QeNr7qkfOUVX0yIjynlnPq
8NzC5hXww9l6z31Erms2iPVsEKTbaxvsJCaWDWdeQftA8LPkxc09SwC0iGunyLofbjT9mDot+ygc
Zja5FognqnTBJTHRzsvMmZGuv8kdqXm5rzEhoYGy66D/1lnDdlpUWEOPq6sSw5ENin7ODJ0HqzDO
96eTEjiPjAAx5RyfWp81R1/Uz1aDo3ViSn9/ps/otbJEoyi2fEZ0iEV0NglE22bJoWzDeFUK+8W3
K8SeWAjwu8Fwvj+FYxF6bMaAs7FFakj6wTGvlQB76yVxkKuBTNR+NH1/C7c+XYJpBrLI9Bdoqgu6
IKnBYWrNpnRxVJhlFXp+DORtBN10wnuabaijSjHugUURRc2HsPJ7w2FlSwlBbf3gWj66PJK71kNv
5XtzLvO1ZVfOF8TiEG0a+0WZVYupRscr5Frxruenon7YRWPc/fRNAeLPkeYJ19X7OFT90cwtBJqz
0N7R/C/Z7kiyGD4GHyNQXlPnOBKBXd6Q+T8DSgg+pJ9VO2N0qEmX6LqGWzuQwFDnbQh3xEVWTyF7
uKecOJdNI/1wff+z+wMGF9YtukwP8fItAUKCvTQcZv4M56rFvUzHHj6biCDQB+GmpuaujkHDNoT2
lRaYLSgqlKB9tSHtn2OJ3Wqo3GMVAHL384xLosm4IJ+zeZ3KRly73JqYWmJr4SxxuNkZgaQ5Hd8F
SHtPMRu9msAirolilIdl9EEO0vlBVda+93ph0vxH9tnuxrVuAREY41K8cyllEMkvcfEHrXtD2zgF
Szc6BF/D1mHNalKU1lGj7S2B02sMwGRMSEq8WGvT08TMez0ocnNKl+HFwK5m05JrvIHKqa4Bdkhe
Les6iovKyjMQBI5xVMNMdG7W1SSYA4FmF4AKt0cBXaND3sQmHmV/mnUID7xvbq6iTYui+FtkhsG5
naY/jFylZ1nTzaIG2lgO6p24iKdnv0FNrE3ZTXQEWk+Z2uPg4xpcq17nisPgNxxQ9sWCgdkAY8WO
hLbpg7G4sHiY90yDngETtVdgCAKADLuFuZMfLqXgZ1+bHkM/Ab3TYm9qhq7du62CrNBP05r+jODk
TuU7Yxbllv75hRDODqhxnrFDNqDPQC4qLvd/CiYajGwVis298DTd7lvc4Z+gxE2PbUXX0zZV9GHK
7NiJvrwpn8Fyg+92VyFn0qtJXN2Gu4nKxJFdDQMWGzBmGw7fdTX5O3QOX0WejWfcACQOZ+YmSAkY
LYX+prVDsEt8/5yM7DfJWL2UPzLISz677CdBcUROunYNLQ/Sb/KzA33UxZhKmgEW5qTq5lG44b4N
175DGOBDpMdbrXVIkSOsJiiwOsmOQslqa+ct6MgQZe3ZbK0ZFvk02CdWSpmnkQK6HQzLozt8VVIV
z+U4FB4e13w/pstkhFX8RPFgihRXeQysZQgya+dUYw/7QpMeVhL60cEXZzpbsq7g3K1SlxhtMPM7
LSphJXbGdB5qezvX1XTtjAMQXXTWDHHMjjjRtELLVaQTLp6lMYESw4SqHl/GcEDkFMpwU9ftZpY9
0W86FbKtJ4vLuZguy5Yl18WruUg7y55VYQgkH1LItZQRw0aUNTjWteZY18hcmzR31vM0GDvKEwb4
TvRYhzWXKH2x8ib4XFTtRiCAEUMqZrWnsSaKJxckpkVN4xmuEa1BpDOKAPWyrqZEeWMejmdRJGAj
yJjhXmKpm5u456ygTDbLktDsGYVoPo5bluDxSfhDg+hhkeqDP3kXcNHM0kzPqm1SdGPsoyqVqkNj
ORgEZnFwI/nUAuc43x+UcpMjqHB5HGlNu44GQqJmXNku/Hkd2c1aL/DTtJnDqUh4UabKU2lH9XPN
Mdcvup+i1pA5wG9ac1eNvRQ7yFfubH1WbIa8p21rMcq0eTyg6Ug3+I4Mb3j5Qdi8uPjdW5MwIvIK
2YSfYUZ+NgA4rEAtRd5QhfmLmEGqmLE5byebRLvSqY6T0X7rffxvRcMNM1seJJcOrU/4cDQSOAI9
xFKb2M2WlSyIAjfT3yLVqjMrX+dsqzRbtVnvruET1ieakPqkiczxQpuwMbKO8qfRZXWicxexlqtq
0eP6uP/M+4MszS/sgEtCR7j0ArkmCCM9pvGsIVinNR3GyD6Sg7OZkRZ4gdYM67prOOl6fTxiXoVK
Um61wU7OubkhtuitFtkbVU/0ohfKeVAFhuwBZVznCqbrcxfd3CE0t1ZkDscpKw6YuaGbV4bCB5jO
aOsElbXhzPs4Hv0zFNHPQS9GCEtts2cEot5DczoToLGIQGckokZ+qvBAUDnNt/tDKTub2XV4aQcZ
3Qr82GyXrtHUZVdhrbPAFnvRBV/6SWTn+wMiJywJZIrhAUcdT+zOuMljumgsltnObv033sXkRJUE
EpYS5aFAhjvMVX5J0mLchpCOVrNRhtdI6vPerjnqevtmcHS/xciCV5Bu2KHh09kkOZaGagSsLLMW
5LuT8c/hXtqiR5EXLItoi8l6DCZ5jAL0qGYxsl5EZvxYfSsYBJ7rhnh1WwBASiwRbEtltPtuJM2C
t5RJetJ6bqs/dzjZNsIfh60g8XJT5vVHprIQJ2iNRjKML1ZbUVcmD75MgkswyDedFCLPGDXGV6NR
XdAGJYdw2iaGMPcyZyKLdqLe5lFveoWdfOcYyw6SOTEz5FdfIxi2G3H16v3M1VEmBzmjjm5CYa/I
gUOioap4i8PVOpi6GXsgPrI1ADeT5aU7fYg6foX42O/HUVu4EQM2T5wLHeCXs5XOH6NMSmqaqVn7
KiMG0wFggPa9wi7bHZnbGbdZWe5hqMunoCfi1ZxGe+sGzhkXzXDSRq3ZE9SDaU74GsRsLp6l0wc7
9CTJqsKzrRXacMua6tWMIHSlWOs3SnALmEzE0HhLsFkaICnyWBymPikhvOnjW9u7Dz2363VLUeON
3FOvmiyrVRm6LHZV/RNH1vDk2xNKhigq58dm7DbdTMWUp5LOEFdFS7yWZzrqs4089hFDGWlHndfF
0EyY/xzAi6oHVff1JsIKHZRhc0BYMbvRfoBM+qBrZwjvx2ygGjOHAqKh/NB8TKOIvJZIphheMVKW
FVoA/Va52ZKH6DePUZ0y3k0KSDkD4Sd94TyRjkLoELtv2BomIjRbuSdC2dnksYtAGCfC04wat54u
eR4bN8HKEwJDejJI+RGVZpysqvgALhptg67YIgEjSLU3zpXe8BaBI73h5Xu0mscuAIzftDDsp6Z/
DOzHzEYAO8YSl4YP9QRVZOtpS5wuWBrtaDBNKrLT/aLmtt1xqGZwvkuFUOVL9gL92g7syXObTdlJ
uT/APMbH+5OxK0mg0uVGH6G60gMeI47nfWQ1ap9m4nvv4xarHMPrbPTQMeuH1eBo4ZaatTqj+XUf
0gzV/hKFG9ZGi4QLAILBgGWfZ0gyhiyeH6JRRB+apEzSYo5w/Bn5U58Ha0pp7bvUV/mcu4cUrPKv
WZ3m5u7envuzCaILYTNkXVRIfE4lG60FezObrf2thlpmduI0LvAnkYhb1Q9f7IrJQhHKwGMUjNpF
MHSI90VH6kC5VG5kqK9YGs5rp6/ydYYAGmvC2o81WErhGG60gSM4I7C+G/IVy8MBG7qLaLPZq3iK
vBznbRyfMiZ3N3qPEMCJKjwkCtzZ2MYQeT+5p6EoSVNsF6Fe0h5Gfc6Ouovy7n5/Jip7OyghmFjU
3FyjZNy2fQmZcRqGvXJYCDS+KlGZ2fkHd46TYJ/N9i896stNXbDNXtmKTOXI7MURVRErogQVgJZa
qGZq09ozmLsacd1dRKvhzErLgFaNDErsz43n2i05phlU7dDssRNp64Tx26HICrBnr2oOtuC7qmvb
tREj2exppK2C8Ed4cZUwRffzZDNlJXbYsJ3Qb1UwUmO/CFZdn7y3Y8I0sAYeFwGoTAtWNyluMma0
uNuGDHUeE6N9UFPfRfSgGOXZSgIMenS1/sb+udhHTvgSBKixG99n7FfJfe9HYLEm5hVamhXYlMIW
2FR1RD1sQEM3ro5ZOocOpeOmTx2xruI89loS3A+ISbBV9K0EikmWQmehJxnD+cKQML4ObE9Hk15q
DIDtAdN5LPKx2/fL/aMd+4NT1gzYfQDKlaOTFLJ8hE482zvilTZzGrRHI/t6L2EG9TIPwKTNMduS
6bPr7Elt1JCLLUt45N9+9iMugfVOuvsMoAOSnSr2JcWdoSasCTMOfVYoDddj8hf9fAHi78bIIU4K
N/4GrHjoycpFi41gZ20bhfsYUPmeZBRs6t4MTwPkEgyTk0WD4AKkXQbeyqUbGozUP2v93tZptzs8
vmuUCtNxOo1h6V716Sfnx4QHozw7KrSPjBdxoFmEmrZAJTxWfpiuGEAHAFi6fVyz+r/PEYOSRU2T
d58FWmHbH/NzaBLH8evBUON6bNELzdZ0yWq329uuY5wDV/+aDbgzJKtxSFSt4pMp/L1RgwgzWU48
lnTi3G8Z2hpY3gHYEHJ9L7eowNp9bCNocQIimaOANQ6LkXavsdV50CJC6+BuozdTNMjLbVqo964q
p5NpjzdTI80VbXy9UlUpLyxe5aUTcMFJeGXyAZ9l28yE+9jpUF3zhWI0Z0/o3sbT/dqGqc4SKnr4
9Nt//f1//uv7+N/BzwLiA3udvPn7//D8e0HORBSE7b89/ftLwSgru/8///yev/4ffz9H3xlZFX+0
//G7tj+Ly9fsZ/Pv37S8mn/+ZP71f7y69df261+eeDlI1enW/aynp58N0t77q+D3WL7z//cvf/t5
/ykvU/nz90/fiy6nX3/6SVRG/ukff7X/8fsnR97fp19v0/Lj//F3y+v//dMGCdH3n//+/T+RW//+
yf0b40pXEmcINMgmC8759Nvwc/kbzfobjjvHdJWjW2BtDCE+/Yb/uw1//2QZf9MdXbeY7hmWwW3Y
/PRbU3TLX0njb8KCiOlIWxhCKtv+9H9+7798fv/6PH/LKXeLiKL590+G9em38tfHvPxeFgRLiSxR
2KYtdZ45vLzy+9enKA+W7/5fwI/82i+J5k2zYdpRfXO6t0SS/Ov8hGckNkWn+ufC8Ua0pZiucH04
Lep8hdbqMk7lcCrmMvh1sP3lWPvPrw2RlmkIdJjK1nkX1V9fm55pJUZ3gMkoJWmNuo6pm99eK6Q8
t4JOsYhQzdFpi3ibm7M6uVWv4XhEfeBO4JZ6vXXWbWclpyAWxvpPn/A/3sg/vziLT+Cvb5xtSt5/
A325q7vK5gj58xsXdTYhwbVWkF5raWyiodhug6A4B6Wcz4VZy02pHNafDo7OBcufEfqDLI3lCbyM
AeA+4lKwpcUlnlGPzo1oWTUyZ0WYYT2HUHXd2n5M5XiVdVTva3dSZ0tLryJJDTjp4ZZVy3QM4xjF
Kv3GI9tiukUrXYNa1Fdc0YJTExOlcN9DIQI9zOUyCupac38vs4wRRzbhAt+qcH5twrx/bKPKc8hT
2/jCnBmVWUANEjfcySCFwRqb60Z02Quw0/nxP7+Vyynw17cSBzzIcoszZflPcR78+a2keYoKX8fn
5EKGemCGaIGR6+uLnzuWN33G2RRe4oVPkJQjk6xSk893Opb12pd9cenqr2U6ykU+SH4XME7LFq8F
y+i1MqpqL6pYAGRogv1Y1ksmTwiUIh2cBUrWbAHdrBQt7UGMYb3VIGdgWnc8mwkAjtnSPQljCB/v
D64bQEESJKZqCzPsP78JxnIw/+VExExsuLpuWlIKBWP+r2+CKDrbR35Nmuz9n9aRsAjag2Eu3kNV
qMuiQ0xT+WK6gXh1YoObeOXs2fbO+/tvg6QpOre+S3ZCDCjJApf3n1+h9X99TDaH+rJ2lVy0uFot
Z8SfLhUSCXw22KT7hGH9owcxjXFnAbwh7CpmrJ5TaV393Miv9SIdlglZTWXS/KFX/vDYYQlPk5ZF
bgbPdotY5KlEj3bObPcL/6+97Uh+OlMwfGOj05yNsRHe3CN6ZysCpI+9xLkokA//86wZBEcytAws
MdUYPo9mW27sujuxVntM/eEEQsu6BrWXzlZxsUZweY7/kvcCq6qakBw29NXz6CeboTTbjeNUER37
Xhda86Ts+sYmCnp+htpiJpTUHqPyEjb5DzcdXyn9jENggWb4f7y/rvPXa4oydVvQFVOZKMOxhG7r
f32HAWTY7mjhpoa7MK/pbQUuA/cyjuatSoREVDI3D4QgmFsmLWvfDNHozBc/wd0TtKcIUP1KM2xx
mkrji5Mx2/X77AzVkwSx6OyHWDpkga5sGmYvBmF2ThtTPqDyBARaGt/qAOwxpEC5tkPzj3A5+mbT
/wwwwlNYWY4zGk/gjck2ydmJqKVLz5cJlA0eRwA5XPlxWZEhZZwKUZvHLu1eQphoqta11VxYT07s
vPZIdcxE+wJB2cZ/ZILjZiRQtzgbyHgQHahWmGyWZQpk6dmlKz1rmLw6jBE3hvUTVv5zFDogjKQ6
yoaunpnZLJsnUJy30oUhN83AimwE8pKlBF7Nb2kc85HBXg+Dd43lnxEtqqLywUELgnHXwNVUPyvj
GVUXGgQXxHpqoEqdO4AOZowIt/9aTCAt2m03c61oEmOEDEuARyTfDKyLCouezsXtSFr71aE+37vo
zhDR5WI/4BKn77ZabKgtm5WUeReO//yW52dz0V9YySOwnnYmucKBkGxYLua93i49I+dFcLE21poW
qVVtO3irQNR7RjAUVxNNTeloX4dMd/Eh4v4Ef4KUNf/Hg8UKifdPPRalWewU47IP0y0ZM3ThepSm
ZGgDpMYNJKwOoNte54bloyIkZCsqwzpBO3d3eZVfLYtItaGzoq3VwRRzHLL/DJU27wbJcGHqOD8G
3DDY/KyMhW6jGeHj/cFtoWiM6FTAuJPcYzCo7pF8EDWdI+rgB2T4hnz00Ky3iwsofOjKyN5l8l4W
AfslE4J0Mk7BD1jsn9HvFF9o6KmYacve/AyMnCOt4dnpfUaFkX3qZN5cdD3FxGVkL80y0g1K1zwp
/2CkUr2QzfVZdgyCDRTEr8s6gdXbUSFNu7Za271EZNGZdiXfk6qkSm/nTRUJxIla0Lxqyn1jOaC2
sp5rj9VhiNefaBq3tW611c6PPaiu++aE6CW5ajHDru068bh8Onu3nx0os9DG0iWbjcl3uOlQeD3X
7RSuQo6hV+kHX0dlFl/8yrwVYJauQlgLpLZ3D0XeGR4Lpj/uzxowddavv6gyNnKDPMzM8phbLWPk
Xw+mBvUyIIJ9Gi0JHIxzHNpydCDv8dYV0dVMMnLiTNL2yIzp4dyG7rsLaQMas6fj2vaQLhyKBcDQ
Nra9KvwCJ+yIb13gquLAHgPi8XqaZCV15/TrwbJBCIgVgV+Yy9Sqrbr2/K+HxvQT8KjgrdyKDwey
8zYwk+EDlZ69i3kpK5wg5kHrK/8Eck9s3FT2R2UapwQL8o01L2BkwJF7M8Wbrlz5Fhk3Wqefignn
BgD9LR+m+hGFi320EsnAPTRORmWYX1nTFWPYf4Pn5MP0m2FrS06AbS305FSWpKtJtBr3Z3kIGbuU
ExM1YW2QBDU3R0TGKe6tc8GPv7WVPDZAt0HvMN+NkynYJNaMuLsrzJ3hxn/c9ULclZfxtvVeROFz
OekktEo5fZSzDs/Ln0CZ+zZVhc4meZvVbXvoDUYshtNPOz3L1rnWxNAv5uGpiUfEHi3CDuzaoNTK
z3o7IKOGR24OzWMoKCoNK6fkMfX0UDkceESCYKRr8kM51i1xGHa1teutO5rNU6JBRWzdpzQon3L8
Yd59gdgHenutJxafpm/6u5ip1SFqGSZjAfaUjI0DCMF8NU8Z8KpFmoCHc0+YuacjH5+MDI1PB0al
j6IPy4oXtdWAWlRlPor1IPxIwdd+2dSEhr1YPdb0WRSa1y5PkyyhdJ8d9eRikesh/D8Cz98aZBsx
sJbPel9Ox/tDp5TJUK1K30TrzmsmcgUrqLRd1RCJ1wGkb+gDSBuhq1NYDLJvV3EUEqvi+F/xqRfn
WWspyO1IchXNpWfj1tzxKRMlviTmmXAcDrVsyYmcs/5JiwNGkG763luo4wutg7SYUW8y6Qdw1QPj
6WVY7WfgCmDWIERUcQY2kh6BHXnPPivkdu12WJ8iTWIG0pYv78/vXzl53j04hGyMBfzRdIjYnS2/
mt8k6amW77Wo+q9G3LSe4wwMKSRrRSzCVok/v2TQtskoXthrGuZOVLQFnB1ESLESAVm7QP7FTFPB
zWiTxX5D5vI0nOopqbeBzXjl3iIw+nlwUha0nMdeb87mmUqn3s5d9lb5ubpp48yyLnWs5U734/57
6kG5JzQ2uypuJCvV1PrKjSARzH2SoQYJtwawTK8aSvEaFiVNJMC3+9gd+4FpWGwRU5DGFZPBUz8B
YsOBe9AQ6Z9M0E5bVMIZWgJWZX5VERMeERURtKG/CVTgrrSQvBy82NVzMJKSDotSs9hXLlBkF/1L
U0ec2iHa9OLELa1/iue53WaOW5M44tzKEY96rA/5PqwIFWJn3W0Hd77UpV7e0AwcG7sjNzCzvRkU
4GdgrAer94TZvwKScg4SrQUbfSvbFKyN0QYI0mjYPTyUZL+iWJmeUdSEZ87GAnjZz7Y07PeEVcja
HMf0WrPpXM+Z3jyzto7W+Rj8QGIGZnb59gzLNZFnS/XREJxszNGpqszqOUqML8UU9eTgsaHskFMJ
x7XWdKFEtjnFTackXbMe/unMOiHIkrzAeXxEKAPojhaZu0o5YeeaY/OHGIrwRVgDND1sPEHVWYdm
6i8sGKoHZZTOWaVJcaoTbl30iWmA8isY1OcoboGnmTBw2ry/5kwzjnOpw3Yt8m0q6ifJjfRAiTJc
kEmT+MaiTHfx8SzqjLBElDQmYmVGz2xB41B+kWMc7AeTfEcVUSKWc0uSjvOIJM9dFYqOeMzdJYAm
OusupWmKSAeb1+vU9uemL24NKEjmDc3MxUJsRl8HH1Alb/GSL9TQEhK4QxKR1ZjPdizeBEf9kfeu
Z0xpj761Aup3rOQUQbMgDGijevjwBByAPW8Lz7EMUpPn/hvEmYcgAC0MMoxdVcqnpmXe2GmbtupX
PQ6W0tfOSL5g09C6qy7rT3atYrB34+TNWE5sh4JZztoa2zSZG8QOd6rNdzANHpKh8jdjYx2ECxPU
7ViXdMFT1Bngrl1t4XBqlGmmdkQWS8Bw8ain+oNTEp2cqmxYWZXFkp0eBgEeiM+CY+sPLdYFw+ID
ttSTIQxkYxR3RPjpa3euuAskMD/0afpC6Gb8JLKtBtNGFk90rgQI6pg7zIKXAo8SGW6zGUviMdsE
OYzpOwc7Wmo2feuGWLjCIX+kFeFuWJso5o5VpBOjbK1retB1bpLFHY3+s51r7k6bjU1QFu3adrsv
Frr9FU7Wn90UXCT5uZeRwqweu3xjygBbY76OSgI5o1afd2P6Y3YxKwTM6HMxv4SBVewqXI/rseca
1o74mnHkdZhKmozDUk0c7U444tSPhxejawrPcj8r7i2of0oTL5p0dj7UlTgNMSC4EOjRYLMDg88y
1F/gcxHKYflsLprPDEC4Sg7aYhDLGItPP90pQXU/6KtMN96sDLpKHEf1MWTK3OlgygcdbLkAvZnG
2TlA1ICk5lW1IkBfaPnbqokfY0NZXmTaf3RcRDy2FBP/LtXaZHzOBWoe7vAfkJYkn4nVofUnec3R
/I30x3RNSOOhQrqz9Kb9aUqHa5N8H+z6Erlp9jgl3zQ9drbUdeNzlutf9FfcDmLnDmNKWlCOXwJg
ABw6jthqPp393lyPfuWQmdBAS85tlggjAcBTiS8znr85zrRr7Mr3jApZmx1BdxvJ7JxgXTJmoIVK
EKiVVrLpw2r0wlY8GRMN2pJCNKViqd9zi8sly/HQSFZ5SWQrAAcEaYlzbgz8bPjXN3YlLhAGq0PK
wLDrOZwFQS70RpNHICuTxnw6BkE7nhSXet2uyJ0dYG8RQxJHydYMrHEvWzxMOgFHlXIJ1hEVpmSK
yZgJ/p4p3yuoDBSGSPR7lD1rFno/Y9J2uglXg96QZ5sjzQMAgZH6S1CQZQElAmZQzOU0wL3fNZjd
JqR+5TRDbO/VTp8RRpt2YCOxUMd0Ll+ChN/WZ5dQisY5uVlCzBErqnUPGp9Sn9j7vtsSTP6aQ5J8
dkGb2bHePGkJotbJbl3PISFrxrvaBI5Y2aQfHcaJpa6bdPulJ4q1qiAgRPHhx5wkiYa82NA2gwM3
Y545hNl9I+Y1fIhE3LztwH+K+whCZVURdVyOu7rn+h92erFVrvY1J+EJBxS8aKsidaPBZ58t2TFM
T/+I/jdT57EdN5J22yfCWjARAWCaANIyk95pgkVSIrz3ePq7Uf+g76DVqmqpJTKBiM+csw+zBb/W
ka33WAPszLmr4JlwG1gXbE/hY1mrR4oq3dSqL7JMH9E77eA0vq+V/Zh2W+DNLCNf2m15WByqEcfC
E8RS99rB6sNUR3YJ6caQ9OV6WFk+nazeuItHcH0u7GqThopncoEfMVTEEreoimYYlQnSvCu7FqS+
4t2q3N5HLcf6LcznY9zPP40uFAdCc8rsqPPXuhB+59xkWpBGM5Z/dUM+RQvAmW2RRJJHJDbJK3Mh
/uYeCxJB+e3PFnZVnpDO6xEXr3EIMrAiBbtbOSJKhEJOWhBKxTwiVAQn43CAcB/z/6RsEo3KhrDI
UMdykl2Qh4jTMvGZyY03ZekS26A0ATgC27bwuDIUqHbm+qczZoDzGtEmSKFOxJ8UXiPdU9SF8G0R
x2ySyWMtw+wJ9FRQD++ZwkpUTFiRnFU+OoifaZ/zxZtNOPSOCWhtlnha68bgbERUn8GC2SFgY/u/
DSLM2QBEpPM9KLqCwTdqpMAEkJdXnKVlDHgst9kBa4BHJ2c+kmKdH2IQBBHts986S+shzeQzWJKP
Vt/F41h/9yHsvEEz9wr+pWfFlbuvqdDneS1OmtWdHHf6hEaZQQrGg9F4iGOqFDyZk5+qVlQIzZ/t
NaaFmQihMUbjJKxi8WuFiyeezNMg33MTEbesCr4apzukOvXrEK/eBL0Py74LaS4VB5PBwpNdL49R
iiGLaNWMZGuOBLNMpb+GnGVTEsQDxCDREG6E2A/AO3Nh2XAVOXq15VoQnlRZBJl33N1K609ZR89S
V/hOqO87HmzkoQa7Tr1s2VETI380Q3kymAIqFTOBZN2QOE14TiFVkNGZv06GvW+7lcDAHFGUHjc4
BeIKgz+5ePpUI985mIbR7aeC7/pcsGsWXXdhNKSuTO8BK+H9N80KaxFDe6Hj+XPiJLCN+X1h03yu
S753A4tcy6FFSyo22rUNHV9fuVJMdbeC6/F1CxlFa1AZZYO5IO6PLpu1MnJIKzNysBKmqJAeE4eN
NJenUiGpCBwx/jGL8YIx5U+ZdP2+KjX+BhIUXt6Ia7zRhkYG5Y567hdD7PGuwgxDdbWGUGe7NUDW
wIHGbkOgEJzwqCDHh56bvitJSK9mD36S9C/AZJ77oXmLS2JOyrGsA5okMG18wnK1jWPEVlwzI66G
8Cq4H/ZOOB+dfrKPohy5MWHzBanUv01GXz7khijo1FbW6WwjIpE992OIWdtAaaxc7YqXJ6VXxdVY
sknf1Q5WnKlfPZkABMGN7gtOBw7/iF5rJunKJNe2s0kU72f4GBjlyYE3XzFmYrzAyEfpZpfXQrcQ
dJUmghAyJBqbdI0x5oxzBBE80zJcuplwQBXlJl+gjb3J4k4tkihwMNt4PKf6PtP5Pdr4arlpf44j
3iu5SQiNDaRe0Oo245aXiXaK33/sEmp5QOp8wOl4Zhse7VbK6ruuIOVZR87vSmtkA8GfvlYazK15
DQo9ulHpMw6EoltDE2BquOHEOPjIQSGfSB5rawMP1nPNXBfIUdKTZQPXS9TLJ4aqB71muhIx02US
Ix+7Zb6PneycSKQDtWY2AfXmEmooZpCv1Jm4qhDdiVCSIy3rDk6yCYoE+aWKdcoeebrAGBUHtLMv
LtI+5mncJTxKTaMd2AC1PvzUyqPf686aBTRrbdOa4ydSZ9x6FZwlmAJd65REya7lRZJYQWHOAQie
8Bitoj1OQw/bIx18Y3ODxyZE8xS9np/prbvPI2hgbZqfRd98Nnw+hGAPp0ziPCaC4UAMkXmdoU6N
S5Ge4YP5kdF89nMLsmHjWNeK6B5DL0AKGGfayOXNasnAs2vD8iTtZThwAHdjpD3QXibHTFbxHmwk
ybA2GN/IuIGAO1Xupi5RWD9Y+T3M6gFDvtwNXf8bqZlcKRXD/4z8QU7fmmxJjmQ+AxW9cm6uw+UH
ZuSr040haB3rRqGxA3ewd/trjOqra+ovO4uxLoDgDOVu7YI0tn/mhX+FdvboqOXkDNNpWDipVfUy
NPKHauwpo/fkYh9z9S/sjsSoyE8ERSSngmMCRtBJFMsysu8ajBdUCnyRzVy+sOLBwtfZOzUtjYcU
CO5HaH+mCH13mMX2vUz/DUX6tAApJhFJheWtDkEBLjljZbRxtoGusmY2qX7qSXx3o8GubePtGmHF
vLZ8Wn5sBBBekc/v2DCVR8nw0ne0LXI5mUtueHTxuBKQSqXUZTtV8GUSlPM3Jr17B5uXERjPHef4
WOConULQ2VpcoIblL5ninJpApzGQVFuwkOGNoKx8hiZNpr/21cx8X99ejORePJDfVJ9DHJJIjlDx
WWn+0ttQkYvHNITGaE9tCwYglfvUGeUpbPRn0q/fcltjlDzXtzYjh7J1EggWKW3FgHRjw4kKVPc9
YLL+zU4A6DBk2i4/wbkCwZ/o9avc4kyNQe0tWxJyjp/RCw0LTamW42MkGX3q4ogWz/h1E4V4nV3t
jiRFG1ITEuFj185Qs5uMpaawB6bfmKgn6Eu9qySqNfFNrTMjGP9mnRRYkwNB5KeT26RF9eIUM5aH
fpMFSBJ0L2qpSzVIbzsnvQ1UsSCC2cGV3C5AJInjawit3uXuHN6SovrXE6+t5u6q6fM+neRbz/yc
v09NnLCF+SDLQoejOmy9GKPLXFTRLYzNKtA5wB7rJpR+/LDo1XDNo0EeGn4vWat7vtoCQj6BJElD
uqnmL5PT3esdMeGkGv6bdMYJevYV0p5SnM8fNf0pKVEgQkqWy0GIZ+U4MSv3XSB1OFLna8ss3IsU
TXllreySzeVSdEhDIS0g/OyowUIN6oqa3sU0Xlx7gWVQxeCGM0bAjdU/ESxT7zUDsGQqh2TXsym/
68ZX7vLo2FV4JjZKcf/dd8mrQrz6pJf0V1GUvTXdNJEA8lY6qU4cxJJTqxKjlnZ8T3K0enQ5c7K3
UYFwSgxvcUP7SrbJPdPs5LDGX6JlnjoQgQrwn/ggthBkQtIThcBh2evzkJldc4dhzQdQGzjElSf9
9K2npmcxAtnlcJZ97EDPocmLQ6TcSDZ85TzbpId2DgvwBrVtmocXlcHrs6eLU51Nxoo7HSLkbKYf
82IxDm6fsfrCDQbIVyWN9iBWAp5xR3a+WMIn3O7jpa0grJosAIDBEiSFk4W31FvGYjrHqPwFwXFe
2wHkjaqqwCUPqQFPFZ1gNpA9taR+I3mwLJvUB771Z1eREFoY02209bMaXu2qIkcyA1UvFKDePnKZ
LDgUS2Pv921E5gG4nD3okr0zIBVgZYwRAYFpWH9te8ZQfFhRnRxNQUjmEnW4JjTY9HO4gya+lYnA
AF33twcmcCwWDXeDfcN5GF3QRky7sqRFKHPrvtWu1jCcm0HfRyMwuhrTVtfaZAU7+7IgAZud307Z
tB6FHb2EQ/iR20SpWnH4GzGWmUzu+REkXatxskgqVd14LEb5UeEx9GgoZq/rWx/Qak0BkFKpMz4L
XXKNEE/unMewcs0A1iYPwrg+LRXDZ+rYT2VT+/M3dj0SNfhGPFUZ+eYoej5wQ1SV2hzjOIigHKHi
ZYq1edibegKINUlGEtPe7J33TIfu3bRvmYNGr+66Q8foyCN/qYOuUj+UOYFgxP/4CYkQXjFSncxT
dhnH9AWq/xM1KWAw8oFRrhIZzb5uj2ui3Pon3Bvx3jRHqjiLTd80mUGZliXliAOFfdMmm5Y9+lAB
2HmKgXwkF4KT7AVJejVioiGzpvuoLpmOIcLNTLKeVoeZTMmhO2NKvrO69AaDgsykBY+vPUKommuC
bchtyxitQpjeIkp2YgpHcqfGHJxt4y8umC0bx5JrHEFfcC+PQ8pgtqLITNVEylJ4aQ3zGQFEdC40
NpUCrIhLM+ZLqdAMLG3gCpZ8Rh+bXgJFICFUbBehHuH9Fd6od7bPl5n7Osf81WCwp8WMcbOOSSN2
uPmhLjswfuHTaoMMsRpCeGpgTjnjavw06zvRAx2CoM102+HEpx156jT7jzL7X44G2+OQJOOZkdaO
PIIPkpAZFPZlFqTpxbDZK88QaxOTUZL+QgLFIdYYBRD9mMHNGT7zdYS/QSAG9rUiRe3LIJSYBcwV
fsV1RYR9EobrOfk2a7j6BAf/Knz1XGh6GJDc/jhwJHY5+1VCUsWu77fWReknkn61IxvRHWI256Cy
hHOzOBvaesxl8htZ3MI6zqMpJOQF4OAuT2jF5rhXx7UmpNKcefmbguxqa60Hug52KSEy1/B7bNmX
2RVjNBzDFqfauhyibvqT6qAsJ7Z9jsR3ma9g+5e8CBSPw3ke5nO1Qv5ORRIe0hAPx6IOth1RpJDr
vsbm16Ah9Sck/S1UoUHcBqsW9KBjdyL4Ew9H/4MCbmQuAdfY1YfXmDdDGlR5trmYV3xfd7FfZfIP
2ViAkosGSCokn8nQBalUYxcQuQpmxCInLtLVIZsTVoQ2B01mm7eoMrba+FNaMK3Hh7AnzmhhxrWb
+/aFil9wUSvE0J3CeSgQAdXCtlgwYYeLSu0W6e59JmfSyNY7m14yiArs5FX8W7FZ6kyXkQFBHV3b
i+dSNBebQJr//nteseTy6MAEat+1hnwPKWpyQVkfaWPRn+WCG80t82dYgI8ZebmUTGxH2bIEk1Mb
eL16XEEXQGuMsxyWYlWK1iJllT4gy2nJ2KAPqpTXhyRidMU7FVRJuN14LnBX+4olKi8veRuTdqqa
9UtW44QviaIdeX3DCL4QxUfWsQfOzBsdfTO615zm0VDRTwzYeIm1OQgV8gOivIn2bo1kzxab/MzY
QbAGHYS3gUJF/KPl9juDCT6jEJCJjfpII0OhG0TlQXqrvCfG+aAE33Q9CcmZlAzN1HNcMBBSdl0F
m/jM7cvuqA/c5AtykM7RXvowzAPHrcZgcSYyNeln/TpvgZGS+zVDH8XCE3kuE2l++YfRO1VgZNp6
GJxRC8DsUj4kE6p9Izu1LzX056tZu6csb1u4MAZcbgKhveRrzMsHZxaTV44TzVZLL58p3jZGmIRn
8aZkXYxag7Sug4ybK/I9EhGcj6ZrojszAzYRh1HuZc1wn0/oOFz1F4KefcYX+RW5z3HVgQLgGj3n
rdJxVRRva8tzmUhnQp8RjzeQA49xy4Sj0wf9IzWLN02ax7yuEa/3bHzrB0Hd5U0VIZBUy3+zLYxP
vXcakpSeykM42H7q9aKDNb8b6NPj4Rs+G4VciE4xiflZFyZ/8UOmLmGakVI1jfmI4REzW6l6X884
q5OuJUtF/LaxE5/ifI0Cth7Yd+BGSEIdkJkf56bKg2iYHlo9THe2KtY94QzG0W3DSz1MOJzLmVUm
CgBL3pf9on0tGSMyJ6KeygoZPc7uIXE47lkQ6+eshWwdt1EYWPMcDL19MW33XAzGrhpNhBGie1cl
s+O1wm2+9jdEcPu6qODzDonlOxESbpaYipgiJsIGpIK9LvDjZY5ePhK7AH+MrAeghlPPxEnbtxpt
R5ZbiONj99rbHOWWFq1+UkAC7OxmN5RaQnjKZ8OK8dIv9smStFe1SUR3lVZEPWm/eZo8GEt8mHiw
93rTHdOVPVtFmh32kDxgfAZPbDYgAJgS8ttieOu0QkNwHRRxwMv79lJn8x+OK4ewP/OxdAnm1bMs
2+cVNP2sccwraW+43iBA8J8BU/skE9D90Hg8S2fcq0Ku9pSatusJg8Dlf5cW5oyTpAz97hV358vi
5t+LEXU7NcirxSTPR+aEWooZsTduU1kt6wjRq7HNIpSP5fKqE5DZsprLsHClmuPuQifoSiSHkM++
SyONMV0pNrG0dHEDFydbcBzGrC6yBEVEbmNTC+fHWOsf2BubB7NJv5LVuXcZOzGiiZjWmuyeh+oJ
2tG1w1PpW3qD+ARfL+vOb/jpD0tFqOFEx4ewmHZQx7sfY57xQ324roI6NHLbm67pFz0dzjaIL8Lg
zOJOk+ENpdSTFUcHknYpu9T6MfBBV7Gu79wPe+tl22BoNFDFmmVfSzUmPqKN1je2VrXvsre+X29N
3vhVxUzKnNpXbT3j4X/jmOh2TmsGPSvEcwkwnDKJyN1Z57CCKwwG6yoEHqSZtW2Xtlxjy7U36s9E
s+6SvMCQE08v65iWZ9G0F4znGJQy+28jiOY1DArdglk55kMbM5MlyBGJhndlLnSqDfdvirPFq9oZ
SR4sIzOyxlOpMxZPMm3axco9IK1EE6uJJynvchuI4ELoG4qU4Vh1xVHPsLtlyLaO9L9kpRFRFW8J
8ZNC2qMvhI2xJWl2IqkepJ4fndb9ojhbd5OqXbYkBWIjiq5d1HAPGKte7wths9aDuCV05ROqse4G
Yf7LVaIdEwIQyYH9nJpNe7ZNTlF+l4GgexoQ5ZXoYLiMsCnZxcA9ZWsPrYLlOiODjFdiXzLuMSQE
Z4sxEuNG7dKJ9j2KYKqS+EOZCt0JuinjE3QwiSTaJ83CUwImHjl9Qn9BfYYxP0ZrKY9Yn5wcqWLR
aD9VbJP+aNaHOZUXhjshnQA3WoOqfjdN1b3B2DNMSkjnlSRiluHAJXGSNz58uAR4SQJzFE8TKQpG
OeseU3LhSaQPtB9+GHLyphWhLsacxweWo+THQhxJZ5IO5gmrZopNv5iuckAOoNZ/RWIQzkFOX4M4
k3fgT9bZ771ciaCNrBNeRjiNRhpEHV6TeCqoAONnB+Cl79Tlj1PIh6QWwifVFP0YsG4/s26Nlj6O
/VqDSklYOwqmkLm2kpdZPhW69ht2pXpgIms09qFgXZprFNI9E2FjrNhOwZwN5c3RC7krMnbNQBd2
PVAQ7HZhe1hKKM4zeihgkLzwtnmXSlLnId2TI9S/GIXzRdDRP1YwGLVhlKEgyX3E9mf6KEFCIaFH
elT+bUB1Ea3DDhlCAEDIDpTVlyuQIiSDziY/dwCF2NFwTJVFAChjubUgiJmp0SKbQ4uXcAfWDaFr
NvfBvwHotF124tArYkAnBz7L4ECwNJkisvthGOES4OBlLumJ2+sqmoaPjZGaCusAlwB36IhZyebv
LJLuVUUTfPuY07thu65N4WNqGqittuJUON+tNd/FW7vqoqAO7GE9VjrMsDX/TRrL3ndQelbMj3F4
i6HGYJjV/5bYM9lnflKYIVGayDASZUkF2TFNax7nNP2OtlkB1xEQfBRNftg2bF7cm5nQtyL7Ye+T
rUXgzqD42rV+h1f4o4ei3MuW8XgU4V613IXgC4FGwawg0o/vYZuEAXptks+qiTvILY+5VV3mhLK0
YIEEhRGmTwT1uBjMu0xNT5VuD0Hdt2QCDc3n4rKOqheIuZbb38GlDTqNuadGDHE2qreGJTkrso8s
/jX7OSLdhit9jL+XjiyMDFuhb9nhDy+iPIQJ7G83bzWyAMkN15bst4EShItMHQox3ld4B5HdXrSc
lJNZDk9cGRx02fZxCcNXtfWzbLQtGht6XhTos5hRe5y0cds9k8FR9DFkn4ZQVhnHH4vALli3PVXZ
xrd1Hnsz/jdgbF3xsKBEsX9LkkNaHoShHxAYiwqtgkk7P3M5kCFeArndhsh6+SPKx/atEP8QM722
k36nJmYcgGoQGjvRFyu9yY3R0abDn6V3KVXnDe/ZZAnidxeSwgQRH6XeLnatzE8thaY2w/ynB1Ho
8NK08suNKTWxIx1TIOOeA7Oq2AbiMA6M/dTDO+nt+TcbY1RxYfbh5JE67sk3NFGGty6NkrPlhn6D
5v7s2kg7lGBzCF5zg3RGslYp9Z2xPNqPan1fG3QCeIX3WoECtiUigwrJ+Brm/j5Eimi0dnuSNaor
xkA1U7D4LRzavYHyydd4P7uQ9cuwzG/DyBoNP0QXPCFx/iiN0N3lElRYM6Pds2fGrosuzszik1uS
ak/mDEudF3q3ukP4/t8+vNOWZ4OoaVg/9s6AxxnoQ/uP7f8b3zVwmOhvSKkjoddICeyUekUoUVIY
nje/1ZZ776bGDTaZvS9dxndlLU+VBVEM3C0dfEV86apoaFnx1j7H7hn7sLGnbiXsta1YB+gcbOsY
n8wsfSsznogYNgf58gJwNpXJAYwj2sQ+xpCuPtwcmPXM6VeN+kvZVn9HLnBS+JzHFtqLPxCCuB21
u+XqWNm2jJDciux2LLt/N0GsBobTP+gwgpzqCdxs6g9F+alVUG7Dcfi7tjRdq5lXh4aj5lo11WWF
hbmbNDGDQBq4WFeT0ADw1uNwS53oV0XtN9PCp2nYkoE3bXFrQZ3RCks7NlfdSrfRMBHYC4gfFr5Q
9mZkSVmvc41U4lsaL1NF8rhhd49stAavGKanxDlIoaI7x1H7kJ4cKTbtXQYSPpzKV9ueH8xOxgen
D722TS7TgOK6xMjrK5Izc3slzfS9KMtnpzJsps4rfc/C2w/WLV0XNDJWIGy+gqbgWG2auzKKNrEl
gIus648tIX9uS1FcW+bRrJsJWRk9ZUd4JiS00kNKgMMUaQ3r57PO934t1FlXc7R3S1Bus8HM12qa
1661vlGBcbTGWFyXtmT/WrA1UuwiQpdzLYEqwiqI0almzru5IzKvSJq7EbVcP+JL1dxpWxGxgmkN
oiyyGNpHDDyBPsRIk+EQUf57Q6RgO83MLUJ6iErZDyXaeyFgygtXp6twm1cG8MxMV17rUX03fUM/
MbfI8hoDcmdElZGmfpulT/iInhKeIur3lini+gKZKhhrANrmzPQEM9kV0lK0G0Pqi7Vi1NBk0Uez
ApWa5vWW1OlblQXsR/MTfp7Dytbt0jrmWTcYuSl8CtQqXK4K0ElBOtuirQVRawY5r7mZeEQX1b5J
aMIFCypREdp4XyPrh8Nic/xpZ4hCrOv15cXkc9HtGTHv3Bhw0UpoX9z/lY3yFdP2/epoFDHcgyMd
1BIj6Ofa7oQ17Awyk0jvYJJfDt+GtarD5GSlNy/I4keqUK72XEd3vUS6hy/yTxMNiZdqJWPvrJJb
MmfppcZwcpgznZXUryLyGVizu4eq4E9p/K0s5C311li1Zv8Au4SUAtaTeKFNDPkdW6u+vrOt+dO0
SdYcMGeNUb+cStl8NGFxU7kbAZ4uqZv3FHsAFK+1GIe9o6W431IjSJec5AF0x5hU2j/1puxH4+sN
MYAgJbt6D5bbix3CbN0lMFfYpWv5Jqxy2o+kQTAOWx5Uq8ZDZo+db5V/O9w92JeKV+msz93UIAB0
+INXvfVqmjgEjfZpXKYjHfRLL8zndW0B6GcUOlXfv/eLC3K2vU8a/BxcCQF4jLdYju9j07C208kX
i7T61Cj2S+MY+RBA3myz+I3F+smMPPaSrL/l1XTvhKnHSVHssRCFnsMDudNmPoQG5bs0DEDybAn0
iUK2ac9hO7xLW45XVBGut/bMPRx79IgzPVbFagWmKyaUUV3ixV3yNKId5n9fAifXqVPxiDqUEODQ
B19x0u9qqgNKsvmdSgrDGBcZGcTUDTri7RR/46GcF2SSxi+LN46phIj0TrzPRL1qyoIGDtrDSBh2
Mi4q7wqLUD33prXsuNSASVL/JnbgUWUiYs7MlBHSwK5dSH7WWBkGYVVpYEq1d4W7aQ9L6tuNKa8t
8oJicrsaok3IpCZpWM6s/ldIA0T5onV03ALXt0uRL65TiMy+bwdEggVZ6K6i0lA8QDVVrJ0akKhp
VQfJCzZWZGaWShlMsnBw9kiJKFfX+lgiJIi0ie0TGhMPGcyP1Tu3dOCRVgAliCFitBjvkFgiREN6
6tsNhXLVReqQb7c25s/MQxTKDII0zFybkEBYGTP3FexHosYHtjcJiC7gq/Am9q5mgkE3Cmavw8+M
8XJfavW3VYxc8r/KFpmndwZclzAWOD4TLUjteGCuT+m0lc+FRq+kzWwyhjQ5O7XLHixfmPuKH2ws
pP1283Whfz+i139lccNiyQ4AWiNOzB/iqSPxU1IF6l5dzDfMKfljtiaPS5mKs1WTOKvdZnd+sgfI
0Y2WAH+F7Ea694GewT7VVfIxIW45zRCZija7LtnKY9rGxEcFEiJxlYaHRXTartokPZr1nplxeaDc
PNRlH2AwBDe3r/OOlrcmkQVhYyCz+HVUGYQUkJ2zfJO4wg55znntJpEHMzXCOTffJ0g7OYzq7xGF
Zh/xOgLVakOElVKlxyQyAFdgU9yJouFFTwpSHSW74BQrW2z/SXPrKLJiYRCE3GtxVriEFijRef62
60OonPES5dF5Ypi+PftPMBiSRyZBvH/OqZzvEjUccjttiZFiYDOkb/OaEGI+7VJTOF40OHfWjLgq
d6rTOCKzYWkZxPE43DkFrKq0SA82TjaEprbndAk/MfLoOUJPvqjF1yESOoz6Gb6TPrJUr7C+NFZ9
5HyXcXO3IAI0htjyNVJ6MGzfk2ZfHoTka+31C/qeMlAqhZ2hsiDpQirQlXHsXBenWJRHfg1NZDq2
sJos5jSbuhgwh9jnBpd96jjXhmp9k8UA69zWAvU4PGYEbpQsU7dtKVlYnAGA+zFKWKRlLHhxEFeY
1K4GISJD+KdE/+MJTX1ienERjc/ury0L661nvWaltt9MizzkpN/sknW5akPyUOiC6U6b6Dtew3vo
2LvZKlLYxL2+d+3ouYDxdbJq6pvK+gLtxbjB0LW9IUSD5Cg5FXhFg7QJTKL5/EOLbyCYysblvRua
nUaPQZ5ZsTHD++SBmPSE2zHd9pV8YI7iG40dzLhV9Zc+yb+5hbc8ZUSqhSK/8HdCWylN4k2Z4NPk
Y0hxGAQQ6NOZ9XhBeXIo3fKnwWJ9mmFQRML4b4L5g3PiqafC23dcrZ5OgS214au2Qadtu/XW7pA1
z0Ywuhra4ZkCmSAz0k2LF/Zo+PS3XWaztN9gJBGDumhLrIbqxCryoAds6hnLt2PSdCV4o3YNqgS2
CcunrNsSUVfbMMDLziG8K4+b+Si5tKseZ0fFEJxoPLclzZ09Y1pRnsk8CS8FlSY+ciTAsUbwYE8H
Bs+WWB/DOpSTsQc4EO0IkkA6aAjAuRVwlI6boe6JPlg7Er7UojKvIr1VWpRUJnpTU6+++NNEREJL
tBKrHM1H3QXlVS8kpcf8aTvDSq54W/IaTaOZmX+1qKm8LjyXHDo8a+tBtx4qpn3MlwAMoaGY9vUQ
vw6t+o2z5gEBhj6D2k+0sb2RMcwpIrhMEJi686WZ6CGSFiOSIBaQtYaKwfnaU3/VO/OzHnl4dH7Z
mg53RjjcLZrZ3ueaTgiPohTL+vbDqKDvAfUjisew0U0Roh4yyXPmF4Naz0POD3rWaZ5M1g2HUNgo
LzLxgjvvH0kX8Ungm6IXNgFmMVxnmIr7cJqce1JXLy7j/yOOh08N6RhyIsdMbxljEI/Utgb+eZzd
IoOV7ZzFD4YWSXHUSqwt7eYaXYWjdq5iqpJ1bXxfKq6aLCJJF4osu4KsfJyA3qX9qH+PNJoMj+Iz
apPaE1vOYSaaxyl0HKqn7LES/RVyfnMBud3VXDBE8olGY7vPfIRV7ZkrtjlqoYanBJ0QRL5LnsfV
2S01NkiRuZY49HoycduZiPOyT4mmspOTdFeQ46ubHeENcsz14xNdT4ssANQSrvnkD4yhfrdOYr5X
mNNvWW/9AbCql/kdz3J+AkL7gy4wOi1yvpOhS7RilX/XCmDPf/80ytFbpOleqqzWrwC5o/3IZDtk
sXLsMbQ384RoUpLq1YAM82MEtwETEBSK8L+CcdXKc19VnYmSM8qPSOLdPVuMxTOyprpZ2w///Ww0
dIItx/D6v38P06g4YMTPj+mVLqt7bhQWnxUFP8k8kWcgwnkSM0qiTJ8P3UjA8K43owPzZAIaYjc8
5X0bHxqX6gEVOhZVOAZ+YZjDA4JCB+srvw7nERuXLP3qXAnXrbKNQGNIusNu4+BSJEdG76m5wd+e
AFn4vM/FN6p/zjoEcCRVq5elWNHLW1v/3dnyxSxdEmmSrf4x1zcrZ2GgG1lyE2W9vpWcbkTD9E/J
ZKtX0zn8J+VjvZkAKItv//2WyjGcu2lxt9A4kDAwDQ5mLcuzLVEhGm1pvf5//8i1d9Ma+60dzPGx
aE9WZJRPcvsBQUd1QuzzrSOUsJYBRK3uVBdrmQ6gVJGpGe5l0FR0G4revo2WBclhIy2jwryEpStO
mam/FNlqqV1cOOcpLtHir7Bj3R7mc2PIi7GG8sIbzzd25txNctu+/O+Hecycy5iCfjbsZA3wTDCj
dER/wpQnnspsgG5mq6PbFKZXFu10TFSZv9a42yFhW08zZLhXgCo3kU3Wvevk8U2Z41uz8MGDbDOO
ba/NAES1+rEM37NlnZ+6RRKjWMzdfjFT+6oBQyLbUQXd6DzVsghrKv3wr8Hb64gcdCB4mVO2ZnJn
N06+X5XdB0o64VFuUiZ7I571VCfHNM+azzrlInTa4h2D2bkaXXnIMHr4hEQYnwlm8V0FZhxXrY1A
2DXAYIYdu6uke8wt5+f/kPvOuNl8X5OswqgKpMDGSMzof3GRXGamLI9NbKTHoRf63X8/9DxE//ez
//7RYAWwUfyOBsOwoza5LlIolMhuMb66SxxdHZdtl0T64A+CALzY0LM91ggdMY2a3symhRrHJX1S
og/iAVx3Ycnm+r8fYOXutLLZvt7y9P/IO68kS5k1y06lB9BU4zg48Hq0VqHzBUuJ1prR1+JkVd+6
t8yqB9AvWERk5P9Hnjg4n9h7beFIgUbkPy/+LE/tXf1coRveZ0+LPMrYmtYImoGaOVMYqUZaAciG
Sd80RCxr6xZpyQWK2/zPLY7KZ+W40HOMRORWhyukUUlwUmm9w5Lu70xZWgdI+sJZPz/sQsIu8dMu
axdghOjzeOQQ5AFhwRCpi/o+JsjvsmJMD/0MF9GU9wOKULEVMyXZmSnJkfZpFJAT1m7Xe2882LUF
93Jzp2FDxxLNsCAkVcXJGo+jl2UrXWM4q8MfXOZWFl/BycklERdC8LR5bhLKsDmkuJU3cMNOCOuJ
wpbW2U5Ndc/16TOfIwQY6egPh/MNeTp4vIHwFcO62PiH3vnHtVgyhv5kMctNI/NDEJGEZzXBLqG1
6I5LJqdO5n4fyNE+WtjGWS6MrApJqe2ycNx3WAgoGwLamLTIZxcLwUUxcrtBmNeiyJydkVKJp9j6
lnaWor+bX4fnxdeR4LTlAIYb/J4+m4U7Q51R1EPXnD3gvseMNoRM/BBiqpcJfpVN3Hz9PSwS3AMT
ZLnOjJJ3NjDMCWbQa4miYKVPRbd8/ub1ici9LgphrEqJwB8rUXlkd1XVO6MS7zHOJJZfMr2xaDTX
GbckFREBgfEg8YjH2TmCmb52hmA46vhulv08cQXVvkJq4h7R+npHko2QZkfZsIoMHYtw3IL/p+VM
S1KNUcwB8PR5gLtTes4DTSxdzQ6PGqoK8hbChU/SjbqoSlT3vxeggtfQzpEPwyusvfLWMwMhi3Qi
4MENyZ+Ypi+y3uSumaNyDUo/JmX2La1tJL1626MYnorT1Ec5J9mwjwqZvPOLgpUJP3KDJyDdJaU4
9FLq7zNv1Tr6YTmRe+BFJ8D9JXJF8ysuegaESkI/7dRrpfzurbDBGKqJurIx5YcIK7yCPFLNzOq2
IAXyF2GxNmKzEDZwx23SmuDLA0bHDvIpB6lWNSxP2G3Reyin/FKOxksl+vCS8Cby4b38mBLzFjGu
3fuC7Y4T9/GHSY211sY62yCTW/rTlEA2dhIaUQdbL4QdlOZ86pROuZv6ZmcOcpkDWwFDSw+E3J1T
O8cj02YdJqrRWMW2bd3y0mQm3NcVw9uy2rYowS8JIs8LJhJ+llb/BXdpWmNDQOhCi7BiZZ6eqqBA
l2ST1PZkCMVk694Y6+EoZdC1nazReq3CQS0dB9sW8M34VGqpu61Cm1IpHY4mAK41tyNLrQiaXey8
Y17sz5luaUuiqusVuH9x4i6s3eC90XPtTCHavUqtpaku7t3oGGsGRtQmKoDXq8Y+JkqoFqRB8LYX
CbFDvdN8f6YCmdGvngylhcVgukB0Ad0Hr5yBEJJzAv6gm0Y0unl0LmfAAz5U4/j38InBL7QzrojB
4StDV0aJM3WayJD8agpU57nUFyjAxm8KyYch3WQNx08Q8w3Oa6K0O/DWTDy+pRXsY/p9AOj/lmnN
L5Egyyp8KU5VSJQWIi3rxSjjc4DzGmEW2AYT66pdWrg93CE+gA3IblMUJGsNhQ1Kf4wGlmj+2IVE
i8W/8jySI31uIUbsqlQ+OgPbUV1l+IXyzjuC/96HKnnakBnkdcBMlKNDh8ktyvjMxUSrYE+HWP9z
NCYLLGTG6vmLJR/lIfUeH3yZTkdQtXKLeZLEZ2FLMMKah4HIpQUOWu0UEOYyHw6MQfUa4qJJBRYp
D8lEXfysDR7yPk3A84RqOQs3VMB/DBG6qyCCs2pONl6DxgGQGGTaEsfRRFHcY4AYa4zYQfjlQ7h4
ycmbnb3W9t6mP1nqnRQwH7hoaTSvhDmho0eHKOnq1C4NF0ef5soEp7iwViJJ9MNAwsITBTYEgCsE
I8Hn4T8GE8kxNfeBkyC18N1WHJ8XQKv0326aMYRxKZNjYqhw8GrWNjD7TzQcmMOqgDPEtaAjBQ1a
ZscQh4BV4npUw3Tq58vQOPWhYdRpESyKZ92yx0M0j/RiGV0UszsFI/ZMKD1ae68kw01X1aGI0k+g
z+KMuyQ7EL6B90gSItg6Qcqsrux4yKKgsHD7bZO6ni5jPpfRvU84Qe5uoYWaf3ufGmzZWwb8YjY1
vgM3sM6dUPU9m3ZAuCdCxThyBujBVktaYCaSqzd6zd6SPYPBoBouek9gjcNRtG0ax9lq6F71xTw9
ZhzGKsZL41Ubi3HX+sWpRA/wQAKuLQu+a+tLdOhksahtViq48hQfdRc1J3dQPb1Y8pJy8KwwNPXv
FDTlJqkmYO+RgqXTjSfMLtq28GprgwHEfnQOB8QUzz29FdJsqoDYdSPcGolaNV63M6sueGQe9UON
uziP7OVUhhUpLbDv5Uy/+PuTD2H/bZhPQOS7t8kyqDFHGhzQEQGgnbnE05AHlxEmt6wqSJSYbxmB
kWOXzJ/KpAu2oxYSdVK43pEPSjTr8aoivxjsBapmYdUtFV8Ou6z20G42DAVD3UCm4U9bVSD6xvkM
Lpzx1N4vs4/cZFA5BI48RCl0e/6LtL/ljO+0E4/UwmbADJS+OzjldrgFE1p/MDjOiHK+8CafdA0A
G/CWu/6rn1r7auXML3QmlT5GvevznrONQqwiu7HPXm9mh0A33qrIOPTaoH+QQEWGd2u+YKKtriaT
akMpMF9UpcSOgbdRSUpiXJnPKl68IikKZKKJvqXTCMPJTaadoxNERppyz0AwGk7Pj+rgNKgfsxdo
Un54xfWlboKy9KZiVH1ldhwSTyDz+c8vI48DzAR2LSGQFpWZtY7iKp05t0R8Sitfjbq21UMlCapg
MUanIHdR58qbIDNipDk7M0Xb1mVUnKIZbYgFwTvaFbnVdkXJA9tilXVVDAXRj88aGkGOs9UkRwWF
vnOOmH4U8OOE3p7gDp5169TN1N1hKr1tG8wClSoK9pUh6QlWC0N8qrqbE+Xp3qGWX4jO727PSynk
2dfT3zr5TmZqs/OmuHTFcEu8yTt2Yw2HykJp447FMVTNMY+s7FgRlHG3VL95Pgz6qSxXf9+rbW5+
wjYDGcvbQZC9/lpac3yfbzgrtMDmFv5nvJeuZa0GAFDomkfoRFW7JMnROpIrCFln4K6e8D4d80Kw
Mndrij/oecgljewR5ZP2xfRzTjBV/lZlU7T0UsxUZRXNTqrKvzwvag7va3xzPFRxtWfpqhMkV0F3
iXq4n6EcEGsYkXbnzqOWiL2HK5DoiRatb25PJQtDPNNRKaaV5rvaWuvC+CHN1wRgHApvxfMQWlDD
lhSkvcMwpShjSujYFMdWsPKJBM/qiqHTGAW5twlGTW1ILIwXwfyexgMLuAEExlpRdlR+VR+mcEhO
w3xRbfLFoTDwyAnjY2Hn5cYtJszd6DBeR6qG1mpZkQ4OST9965IAMd5VTXBga9ABmkivDzXe08Uz
UEHOIrzSLr9lgOaOliQDJ8RtviyNNNh1XQfIBvHUFskQylzdxsfOqGlDsBgEXk8mt16ZhKUk1toK
3HFTeXVyc4W6PEFQcQcBPuz08Ri2iLby0LS3TcxOQAEu38oqey9bgqn2llUQeTiQl5Y2SX5EJOav
Onfqlxq906Jom25TMDnNciO9pKnV3bE9FdsZDYN0yDiDl74z4qlf5MQsI4yS35S+/VeMN6nXkgQg
nsuTFZoS7HR6L4PIUtG7f6JRVqcmKG0cF+yt2O9O+8xDaZZWIliJ0SlvZq3bWx1/5qFSAbCL0ZdM
3jWylrL0SqiHs9IiA2BX5TiL54/eMtBmTJkEq+enGGw40bKAOW+DtAIBUryyMhrDVmFr4mc64zlm
3G64q7y3zGMsyP+mb0YKqzS0054E9jmHbHDsgn4ogS12KTbbCML/rWsgikkfp0fRuO/SpKxo6PZW
YnJQJ8yK+qU0KnWiXFMnS3rhfgjSF0UcU+y54W3KhP8q4UEvpzrStiJBMpiLqTrqQVNugsBiH++o
Vasb4ScqUsAUCDQv46B9j1RNmrplZbfeDrbPA1UDOxkL1TOAuBe+rx+VPcUnLVBnpO7zPHX+V4JV
/7B4phCFhDBkamX9+qQrlcm+nyNuICWZJ7RgcCbmGEbTCNntu2yLUaU25XgzVSyvMQE/lkb1UvVL
G+70LgnbixApEyvS+MhnQfdv0r0wUpGkF9THIo0U6EidpMzirreE1xvzVIuuZcHERLuItnlxCy/m
wLQ+azVOeyvAdcx/kQAVuaev9VZ/Gy0jq5bEoyBKnVx/WznJrNl0034n2FseB8PhocY5zTAZXKOc
vo0TWI0nBqo13BuxPv4x9azgoBJKdb9We4Nc5JJ8N9+K0EnDPa3XVhJ3LGxBhBteGJ3dUP+bcVIZ
HWAGc9rVLqochPH5qqd1OTy5bUraX+VUsSnEjb2uS6c5QRx9DzBAXqL5omp1HcwqO5TwRKRPSIad
WFdugB7E0DzIxMeXHspaMXIs1a/ayMEtxH3wMv5osXNskozv1PR2OgrVru2OZ0wBh3NshPZekpPO
6Jk09mES716T+jcgSeHHUjJvPpaVkWwMRAebNAKd9bQiZ2MWnFvOtST7bkP3aATaymUtQuf6j0/T
0uyIM2tIqp/xYLHeuduCNS5OnsTbBmqZtU3xJgy0t5amjesWSAu/ULNemnrjbEnCQn4dI0vO54Ki
i0sfFEGE6zUs3nR/OmhBhCoseZkVqxcM/uHteSGmIluouJBHPMnaG+KgRarftMYOfgBsZQXr17+N
GG9iR0ztTpCYvTHNbdD7zI9gXEERwPa38jK8mUpzy3WukYG2aAsG7tPYkkHwu+zz7lCVTfPJhpp7
1fm0a4ynBZT5F9cpTorAHnb/2bTxYhe6vFNWO0vvqnuSrQZbzH3KqH/luuT35YYPJ2XJb9fdaxx3
u2zSgNmVSAKcwKoPrUPCfVFahMe46HZ8Ezycp1rvgCgcM44N1VBq1Wflt93eQ191DWmOl0niQk8b
zOkYh94fJlVoxl0X0hqHJocx+jPRBQ7aoTa7aMPB6vUSLAt0YA28P6qBLtIWGilvpgbTIxXqe2aX
08MK5QXMqnkVKPsFVNy/nyUYZKVIcoIrwvFzyh6MUO0vkoYZpg5Jv5FDbX+1zIZgT1pvzNOwqZof
YPC6dT7a8iWNoBpqrM+PUAzAwLLzbMMEsP1Y7itMPKuM8z2D8vOi4YNaPT8KIxaFz496Rn74c/u1
2SBTjgjouT8vhEShGLRRMc1fagcnucx72YoY3Tgs5+AAP3006aTfQp7YbVQDNOUJTrVcjQAHOh2d
2HyZXAADzKJJ2xD5vVepvjFj9v9w7HIkOljyHTQDJyRGNvnOIBoItXH3aTAJnDR0BE0v2f9q/Tl3
hpOYEHSaBuXQ0O5pTqOjOVcTZU/b41bxq4J49AWD5AOfsUYxAKIiFElzjkeq7579/C6BlbyxShTs
EkoKVgj7d4nF5tZRShf+L0aP4f15YW1r7oL5B7IzSdDAn4G8uk2o+d3dkngSAyb2d1TLdJdzVRYP
8FVyMRDjE6U/Y7SwzNjr+FpiJljR1/7sc1W8dlq7Ri0HIzzxXOhhSm3wNt4slGd20rWImskc0N3f
Q51mRAD4xcccU8bzH3v5QzW8iMUA0iGfb5I8Lu+0V/6PrqMeq+BAoU+ot7ZVpG9lxOYexYFARh0i
KgRXoU/Nehg0TAu17ZDI0JgQYCaL96kPvqAZkX8kHbjBDuXgGvKqdRoK9OexXX7GuNuWMvhdoWY+
VlQIVl3dMx3/77MO7vL6Ag2ZBkBrXRPxVqF4UNJw6c53bMvIdm1Up8zevDVh4dGxJD4INb2N0Ljn
lO6K9EjNcWQltIER6+6DuXUVU5Dvng+OOkTi4lF5r0mqO3RJP36aetYs69Rl3UFxEWuQmutJJ8WI
3IfDZLoIzzGWH7BgGfz/f+sloJB+cKtXC7UkZJP0aIhUA5m+VqXfLxIdPcA45uLVxpy0jppabJ6f
dkYGQ60SL2C44CE6bNOtYHB+lEV3DWWXv/d1UW1rjUDSvCJ7NnDG77IW1qWOrXSB/8y8pCPupgxN
zS6fkOyt2nxI1vGon9kF4wyZ56JlXtf3GSRD38jXNMuv74OhkgNsIsBkoc23+I2261J+nanWngj8
GAELMgtNk8b6rkfjD+rT8tGgap7zZjnuih0AT+LTk6K+1jYHjDaFxTY1mI0ziMKxHEbyzaxpyIAh
40IcmTz3k/MeafLcTir9WUPN8k3i+FpTf1C3iwdiCmT+Ospr02WjYMMYuBPQiAySDK3vIm+3XUnR
qEu2D04VT6fOtDEdzS9rag/HzgEyJJHQIYdtjU0hyx/YQnAG5v6eo8c5BKx5V/5kdy86cxtCEOUH
S1wELAKLvF9HxpERS7qecOPehuK3wwpsCSek/6AIgE1t26W5dQZ+wWGeE7pk5OEZwFF4drycTek/
Ppdt9FIxtNg9v/SPrz8/yoOGnYoGVslNvX4DzMbC3aRPl39c7BrQtq28XxH5gLvn1wPVDSwJxG/d
aGJtNzKEJii7TY+jqo2915riAYO0e2u/VwYKQRwEODWrZrzxSrOtc4hk4lSrrl4GMslt3PCzA4+0
8gMz3osZ8l419Q7TF6HUlBYQUayHRzAiD4fxs2MRSp0hgI/l7kseIeUxCAyX+Cp8vTXfjIgHfNjX
OyVAfz37VST5Jvlh9iZnb8vthmqudhkZPocSpQ73Y8QT8yil1txjbyve4VO3P4uROD0jYpogVJ4c
kVLwdlBwITtmdc9Lrw9wNhDY8oK/MRbYu3nrnu35Qmxcoa+G2vjD+9IkHcHI9dXfP8Ehva17HSP4
//1ucF8TuICJMqSri9tgT78YeBj752fPSwkyesfjsOBJk4sCOxRarkoNRyWqfGVKXJcdzl/kA5U8
MDa/17FnXp9fel6SPBDc/OB2/uUPbK95E6q8VgXobacJgrM2SR/iSvLhTGV76PTOXPPqThRaxp8+
Gssv3EtM/ydf7UsrTb/GVTLvL3NTib1dFTeKVSbDtmE+atnRfU/CfEcxwztM04u30M4eU+Vs8rYY
v/XKrddYtVlsw+vbw6bbjDh6X6Y+5xntjXLzrK6j7IhKepmHvjw0SYnesUm0RTJWnsApypHOrOqX
6QR0YOTn7fwRmQQcuT9wrGbjXZVDt5HVh67re80HnlWL/AUiS72UBZ+BHGXpDaiJFfqEZWwRVeYt
jvxlqcs/g/pg9E9ratjRNmlwAVJfIk02I4lgvosO0kA6renVwZ7dx6y0XHSEyXymolElQ8yrgi/a
Ch1LvsU42CSTGws4ShCPjL7awwg6VRst+iHZBO9k6AC6YzOOaGUV2JBUVYT73KXcdNDMsdzG0FEA
UwTNkh91Wd+8vkHSVAfFkkDuBfF142feezMxEEmwpcnFWLrDgiWyXKKWjOEszPY0pnTI3pu78kqW
4fNfJPxuyYgiXrua8zObp59miyifFf+yFRXcDhrDdVlTswUBPXLv/xqYf1vUmUv8wWxpgBRXXVZe
cFzBNGa857nXUWoRQEzH2euKYDITZAkL0OKQWHLrwFRZOlUJomQgeMvrruQOfeWRWS7KYmowptoG
OsI0WE8WrXWLHM0VNUBMDC8qooDiSfbd9xjbkOPTIIWYrZ/m+OUhf1tkuijOY4FU2TebbtdgR056
bKEMIA9Dbab3qeG4CNnnFiajsNkC75oRoVXpqW4JWvRJqm2o0xeTlFAwQp6RzN9WI3k8HjEZ1NQA
dnP/1mrSPemkYhROC1Clo8sPC5zaVDNMLPWBwDRsvIGN7LzN95HQt/lAWofpkMWUWzpYn3AoOfAx
dVnQ6JdNWn7TdQASSUcqnm8U3tozC76D0aYmLqEdF8vAR8OqUEkPSprfNL0jtLyOlvUUAQ8W9T5F
ybHLQxyanbwF7G7fnEDhuxhbZm1I16WNaNFqvBtaYYbfM1F08rRZesUTjSZoo8e9uy8748oMJtmy
jFxoIPn3Xh6G+67UVhU9zcohZwCjF/i1KQECMnrOV1AR0GnKZt1Ppr0Li1UQ/PbwjT8IKFz0bRHu
pxZWgOnwT26wBx4ywhZZnhFCOsu+8cpYDfYpILSrLrPjUw+RsfIbxqWYjsqxBffikwY/FKyfx0WV
DxXqifgB3YDNVdr9AmP3DQjHCEJRNpuiHK5DgUkOg2gycywFyqzVaA9fDjmpRHQQ2onK+eBY8RuC
PXMN8YyzqKNw7a3fNFFrw7B+KTQRK3fOnc6GjTnFYiO7upmXpDH5lAjWjLYwsZKlG1123sErEU0m
AOPY9IFbBEHIqm+iiJPpW6yxOia++wuHKqPG/DexOebG7o32KtGR2ia0xKlofuM4t94LDsrcldtp
8j6iFLNoNbKoJA23OAyh8UUWGcehsm7EaqWY5jBga4H5O7RtXulA++YyKN0QjLazg+5eQBWmLE42
cYXP4iAIjr26dEjF5J4Ebf83GTTbqInsteDsBRXF+80sf9dO99uL2UKSGdISrk4mRjGWW9AC3wm7
/DFYyQwCmcFIUNeXAWqucz7fCo4uxdqCJ4vopav2wIA/Jh7LHSET69Z+LZgfXGUEgd83QC1Asd8Y
QW6ewtBDOF0NAFQIFuIBwFFlFJBtJLyvEp22GnFE6IS2LuqczIjeJMmgW9aq+EGCzyWUqrhBVmdm
HAE4YqoBKLKKf9Uz2EexR2SKK8qVqGwk2Na+0bX20PbqOmbmqRDI4NkR3RwDTrnpTuG+MVQ4y7tn
vzIlB1BQlAbduSWbahFHSL/1Ln0QdITn3Su+dSU6jLHEBOpNXbkKDGM9VZl5gH6I6Dk6ZqDHZzXP
ZbCzG4lu4bpQ/jEuxR+N0c8664td3CfaoRod76C49RjqTNMKA3/PZIf8uzLvEX63qJEBr//RgD+C
/iKHvHFCNOn6B++kjzKEW4h2buMoOChmLWxutT4Dz8orVouKxGxUfGaOIk2z4Im06S+Ya7AKw2VW
+piphQFu970uAMoS/v0Sl5p7aLxrWeG0xidSLFGVokKy2GC4McjBobevSQmRZvR7NHCcOxt502qe
HcyY/EflopU0WMhT7xl7SXz2HpMhLv6gOulJ5l5IKQrXnkNYg/lofRIgIKufJ4N7TVRjdCbR9M+Q
NFeiI+NtoRMfMfbiT5FlH0xe0EV58Z+i7d6yavqsJuMiA7zsWHQKE/kzFeFMOpVwb1ya7BiScVV+
DQ1omlbvP8tR2QdR403r+TrGWri2CRXjJLh3gnw83N0pZxHf6Nkutbk/7GbHhn1t96E4cmu9APSh
y0hqmqwRQwGEOMTz22jU+kOEJMyJMrUHP31Sdn9RqP8P6BTggnvhIXUHEip8nCaNVmaHNgzbTZrx
Xopxow4jfYZXppe4VxuMDL8mX781XXEVfm6cnTo+lJW/U2EmPpxZHoJMJ0EuHX5z3ZAfKtRWEX/2
0nt+xtCKYx3NnMEId5FrYbQZpKdfjPFtFCPi0uBk2TrixJwz2JBYlAwTvQj8dE1/4MPDu44bmkTD
7IcLxyfSWnttNQTE6wbTZiNvto5B5VFqvb70Rh99WWOtW9zNZ7Ogf8/AQamK9PMWyUiXp78ZEXaX
rkHbapKhwABr6c52fESWK/is90kRfzHZ0b3DBOYNp6n5kRWESKTK3NSpvi0S/5unF78ya0DNBBaB
0TtcCBFdMt2MdywUFrG21bSWAa/mJ2sD/8WWTcu904x3KHWRk/8wouJbOHQ/i8FCWYMlZ8OwlkR6
f84jBxFrJ8UfHHl/IpndcUPhRGAnsHMGKsKucVnvu2FxEENVHKiZWCGfS/wvi8KF8CMr8gUQIlob
h13FazEYHwK6MFburFoxXU48wNtZnHtYnqcH4loc1HG2i0PApEHn3KMEUbSbuyCZgFGQltsjArNQ
kFlmu2yKYZ92TGdtQT6MRyH4qEx2B0KHZzms4ghbOaureyjAIbSMT5eW5R+bqjb3vdZtVW0vVeVM
pyqNUVdVrrpaBdPbiexH8mS7XrtjAF/3xNG8NZxc1QygNNQrb+v6UiKzn0hxtVTnbPo/jS+atWEC
dWhQkeQohQkILvaFgVnFHIJTVOdcSn9rY4+d8GudXYqrRRN35FsUalNZKYBGTf/u+IW4FqmnX8F3
N47m71wYkgdBTClqKkqfcXoPJgijlRl/w/KjvZiibvY+YpfF4KmPhrXdKvbEgwGCQoxmkXQLTXY3
1g44BSJxbO6SHYta6MYFZBJPDv01xdWapo080C7/76BnMWTGM0KlIYPU1/o9cevryCfVZ9SZgsGY
CzG1awxErB6hOjExqV9csPrJV5UXx86GhjXIFeoeQyLnHcSVBPhol4X2nl56kycuyxVWmTs/JkUh
nx4q9mjkTWaO4+Z/zs8SinSs/JlYOUcZMh9ypKEgKbnCNizId/Of/5d8MoRXNvg9DNrVRNKM0wLO
CWLTXjsk6rD9Qldi80RENOhn65qXGnUzCoGsdV6M0frh10vHCCVLM5QncThc/uefzvhv2V6OtHT+
B0Jih1SsYP/5pwMVQ+8zNvx0Ps+NOBqg9fuJd2+tDeZCXsqaIHgr1ddpbI4PIRuUDeGHJYIzjx1t
UxdQ9Zi+nbAOCNAsnCSZwWQ51XbEf+gfEz4evMjF/yOUzBRzjuE/vaquoyvHsG0ldd1mjPbPP3dV
K9A/SQt677kwgUMbX/B7oz9zR3VCp5U+OJy+YyXNdhMV1l9NDLwc+GCaSXIQ7jkW11bPHK4aN9pY
qUPvuCRcD90aNVL8ahrxq++O6cZHN8zSqt1wirfoHVP9gcVRf7QYu7QaBt2EWZsUC8gIeukAaUze
O93qTm0W9XiJawP2gxWsrAYkKGYlYJAmcQZ5Dl7Ac8ITgu/06OfTsCpxUVAoyXXrlTl5waJ+4QUw
AXeRAKEVgL7qqGAXLphQJnoWHkO4h0v0cxbWyT7kyB5g0jRRyKkIrW1Xg+WCIYf3qSwch9+uBZWt
xIZOr9UcuwwyURyKecELdzN32zUINs4GI3YPPoZAiLMgbflvGPicDG0b5bI+TyoPtmYw+ssgMZsN
evryYBUaDP758vwUjPp7hI5x848vJUEWbJidvcNqYC/WxIzReEiQRzX/refff/5VUnPJMSA3xvSm
4KrmS5lhATaM9jRVBRaMnNZUgOleOWPGepM1E2eA8bPsa+eG4H9RzsPEyu+dF6ZDhHsIYOcG3U/c
NSOQdC5JDXeitVDmY2C7PEdfhZDjXnRISXwGGetByxJK8JYoktBgqpDjzX1elFBv6JHNLV6paI2b
J4e0Uto7t9Z+1uRB40OG9EFSY354fmrG4XVkHePU+nCY0vTRNla5Y1bLHFW7TA25WJM0zp2LFBSC
2KegFtyPgYTYLoqIRAMw+0M9qrtRFUg3HJIewE54p+clKxMgFXYN1tQMtFOq59TEekNyDHXWveoL
+RYCVHS1aHqZssxAUDgZK59aSgS+/c13DXK4JQgU6ZPRYwysmpqyX6qQ5JqEifepAjV+HPlduJN5
M4pz7LjOtTFy81aPFzs2tY3VNu7BGRAU9FUDuFaqgZbakgfSaKC8F9V4ug28K094lCtUzpYPP6Cu
mg0rEI8IaDs0Tw19mTYvS7F6JYenDpOHLROY6ThofnYhUKxkfVj9BjpKAKedNngyiqVR9uIwSBcv
KVHlD6YlrEWZhi4ZUUYMqolTyEoxLOP5PmnmuyNbu75KdiT55R9dkcULn/WWrNLiYYIVhJMxEaUw
gwTYKLknCwPEuuc4J1GrhIxPxhhgXf3TEYAvzM7AngXH+pb4uAVyco5XgZp7mDCB1lfbCNmmtF7a
9lAdDOy2C5IX6rSGLls5GKkj9BWsY8PD6Pi/ap4QqFPG0zSZKHlh1RtGSVCGyveNE1V7wy0ozZl+
7bQxrC+hV+MlzVGSeaXLxmT+WsR5Q34Z1pOqdmhVKKFRgDplye9Vk0dbcy8EzcX8tEVwQkPx07Pi
gWX2maLBPHmmhXw1yb7YwxOV7fU+tKMKQ2Bcp+vKxBI50nt6c4ypLEzaEz2r1yEpXNshzRBgaOI3
aorxM5hx6W6emrAFexY4MIJra8BqjBo8RUqFztNxgz+4do0de8tin0KRXPUcN8t61GB69npxi+Tk
77DMHu3Era8yrCyK1SJ+awNuEa055GaanBAXRpuudvSLZjPmcCo3OUgbFa+Z92eJCxxLqiTUJY8g
24yH2Imir3YGOI9xaxNjIJhqoHfAjo6Ww/DaH08fECml0yLSPogbGGBUHZwRURD8WKt9R+17ZODm
7tx0sLeh3vzpgi69h8lQXjKh24tGyvaCgtFcj40MT1Yfj7vO6L7yjslH12MWHsjxTjFmjp6qP+rs
MzSR7PqSHqPqk5z6BAJm0l0aq523K1q+xa7RXR3lHrxAnEMiVK6eZ2r7MXMqAkWChe5JageoWRdq
KTZyE12H6DMN/1vVbdK8nV/QeVUpMaZphCkw/1e/CthCp6iHGtX4fn+o5ovJBG3Zdoa1hmbCE9Qu
xY5lW/o6Qefe2TQcZANRKkoPNFNiwBgCjbkPycdYaYwLfmjdDsROdmRWU25Ty5uW/ohaiRk/Sus0
PZu8Ch9p7wE0JYP+wKLW+BtT+3/+KZT5XxK//+XT/y8DwA2Tuoek9L+v039LAH/Dr/X71/86Epv9
K0//axL48y/+jQIX/0Y8oSVd13BMArdtl5zj/4gCd/6N6koSIUVDy1FnOKT//kcU+L9TdmY7jhvb
tv0iHgS7IPmqvk1J2VVmvRDVJfuewe7r76DKuMdOX5RxN7AJqVw2MiUyYsVac44pxf+4RHQ7ZIjq
Uui25AdBCniPAvf+x9MNR3omFi5Derb5/xUF/jmBGESWtBzb1fnZXMuQn9JnRWdGUpYhK4oqPuzQ
7CBitTfLJBxTX/g2YGgixmZRyf3CULfcMXjIqEM5sYdd2B/ubTstjr6b/qS2f/tAr78rzr8Hbhv3
Cvl/K1EyojHrIwvwTMfRDUxBnyrRJMHLj/yvoc/WtYyFyKDKTPHQO6Z5HUuJZMQkXfL+9n4pDJbQ
Ktfe2MEgdEa1dq11V6NGI8eqpNz5LYgyLDmf5ZgzDAaEklgk09fMS25lam8zXLgnvrfsuSYWjkrM
y/dt51wCe/jBBi/2hSTeK5YMVcLM7FdmC/QXmiM8JrDWW5JTo++Nj/zSBXmysVLre2EH7QWqVE8/
7cEIABADTexXrZWHBHPjoGmmNns1sIfKmm5n2mLz3TojkJxBYRZesESP+zJLjgUCM0ylipNuGCI5
wICycDv9axLL6Dv7HpkvFeRYp+fn9gL7VbeC6ClzqW91AjZxAXqrtJiSV5oxHPHC3lmVraC1Ww20
SmjynJrey56ZpdpLW3Gm+et3o9xEa9Z77iJO1de7FlvKtzGKgoOFCGRbKundvC4AZdGBgqgi7Tua
GFg0tfrFcOxDWK16cXWa+lMP8xHH/qZ09WvggPcMEiCUYWViGBdB8jxiKIOcGoLuXKBuC1fs1PTP
Zc1Jgd5aUeU9X0LwGCIMotRiUipb+Zy63XSrrBzxnU7ah1Ewoin63N02Xos1PQi3KhTDtc204Tpo
EjtaVVyw5wEwLyP9GV1QekiNUlvc3yYyyC5QQpGlzdpxGcNOlrX2+50S2ngKRXYgOvcQjyBBgQex
AwWD0rbVKnd0m282KsNjYuR7woNQI0/TS0xqzNayckCP/dFL3OnhPuC7X/KpA5EMlGtoaCguS1aS
Q8lBf5cpZzjjGGeYNQ+AMYoZnFTm8Bx2s4WjO88WWXm4n1F5J7E2Luy4gpMwuOe7ZexuvigiLP0M
/37BrZmAiqToupwkwxEwU1l1eAp+K9y3uE0oR/x01Yye86QbpK3TPryUh2hEOEqZ3Zz4elCS9eaO
zkCeVdBCeMH5hxcROtBOFPSxFSUee512bH3zGTweJgWHuLtNX8lbbsXjj5EXWtxP7xpzGasjRzxD
EUZjh6UksgCDNdgOF0E0FMkmplG3Qfjn3EpY9xIZTGS1zk1mcXpm2IOyAgWY4U/J2aKIwhYs05Ue
GI9kpDTH+3eXBvFPGb1MIvNPYv4yc/5g9pbvPdU8uGXpHCnSz83cFLh3Brx8QLDq+NbKnIUjfjhO
2yhvRlgLzjx8rtNvcVfyJNfVM579Y4wpiWODEC9DC08Cpk/8jfTIa5Bm4ff/WAz/2euY10KwxGwZ
pm6bJlrfT2s1OX+jHJ0eWpvuExYX98UpwK54FzXjQMexHl98hjcvQfeo1SZqRbf8UkZFtdVvapog
O1mcMQLL6xdWlhsYpDH3AWxK4d4FT2AG7Rc39clXdRIM2W5IPAndd4c24J9/Ed3+164jhYdpRwiL
bYxT9qdVXU8NK6LwJMa0Fhhvhjg63i8cNP969b9/Znd1jjqcjuAO0bU9y35XsVL2A4OG+tboyOVq
kl2WWaxlS0SJYi1ncxn2h+YA/fQ66IP9ZJo/pazqx/ubzlUTpkpCUe5v5Yhdx6xDgL4I1/bV/ZjC
N4CdsB52aLz1CzPbYkXAp3uZQO2cynB4cNwmOGVtpNHa9LGE2u57507RDrd/95yHrb9FiJOuQtaw
xwG0roRNSfBg6ahXYDrIyuBPNSGQniyVL0jqnDdmLIxLjWi8oRvz4PJ5Yl3WZNRnc+C6BWu6Dwzz
0I362zT1OAPcwdihM0PXPVxQS4/HPEAMqnnWt4FN5THwc+0W7e+2U7MC5KNjwVvrd2d/n30fq3g8
SgD92cwo7NxkRLnDJfBLBq++MdyqQYhT1ntqU9R0CBtTZc+6ETz0VOmaEVneTs0Era6syyX4PCb0
iCkB52IKjJFH4uph6qrBBfn9NLuhBQCRFVBMJFVus7BFwzpZrPOsay9ZX0d7dCyzep3ntANFg6YR
FtTvNVgUzVbiVjMarZkhsNqt4G5Y+lHVvFVy/Gqyfe1+GybiMBrplcT1+X7p+5ZAzoyGVIP+aiA8
TTLMIeSawVg1HjFr/jDBMUEkjWPMlXMriooP/mxam6uuCyV3EWrkCkoBSEMm8sjxh1Nm43vKLHGs
vdE5kxweboIp7VZYQZKdxyR0BtO4q4xj4kKYyNaMrIW6MagLuSjyPx4o0/5Hv46VQcq5ILRty6ET
asq5n/e3LujEXakckWUMwxHulaWxg3KqrezKC5/sMuXi3eoB9zfz0wS9DAELxkyHqLQ6OUxD01zu
Ykar40TOQsyo26qQflQoeRi15Q+6jfBH6S+ortzHrpLYjUl6LgtBCjiMu1MqmFSUcQrbk5hTxnxj
as0oGAx6qa4bm4gT9lHvMIP/eSX51GC9/+KogK15CTHtudX6z1+cfCes+31OB4roF2hWOQa/xW+x
evCL/MH8GRZIfykmBcWJDLBc+DwCvn68NypGFEnHYCq+gucbrlUuDOZxWA2JMVt4EeRe2yqcczgn
qitpfPz5Z3c+f2mO5RqsgpZjWcLwQIT/82ePgOUImgf9wqjG/FqE5R6eXX+uEdtcU4cxeD2cJ3Dx
7GQwh/PkLeKweMQ3Js/I9M1FpsMlK1z/Zk7AY0sX4sOoJPqW+c9IE9oGBE2hL2k3gQ0M7/6qsAZr
l0X1HkYefaVhztC2I0XfzgLvnmhRsUIuljFhNkzicShNDa2bkXeUDqnfr6AA8xgZ8KoKgO5UqMRO
5kiWaHI657tB7c6HcNzEOaBZBxkT//XnvoRQZ8dkpGl2Rdg4XQOEMbr6okh6KuyuPALYMhj6BJ2P
3ovyPmsfXKtxLmQaWhg4iLsooslaklkuTgmzkIVMy3xN5Dork92+G7IqmTb447PM9FXbZ+a6Ccn/
bZF4/Pmbg2rw+XmzSWF2LE5vru5YYHn/+dVNkUxUL0YcErUHRkXFNMu0ERWTjl8ChOm2wsR3qu1Y
v5qxDUnRqZpl1Ylg7vB6DyDyOTzJLn4JShc/QhIboH38a2KOCPczeFR+2875C1a86Ns03uNrcHd1
V7iI2HS16qPcfLy/0mM0P7EHQEvztm1mGC9wjeAfJIG+cWKIdHi4vxJPtKwNET01mIx1ctdAorZL
Z1ak3i9Ck97RrCCshk0WnWETerdeG39keWq81ZwFhIjf8xAch16SG4t2TNvbhYzfhuhbrQA4tlXc
X7qETAMPsfSrKpS2NPUWvjbpsIuJcwCCp4lGT6lz9Imy6oQ1EqjPnDGei4z7vuBT0F9RPh2VIUmI
7JtpJbjVz6hOGSvQGRk4CCwN/FDACexl2Ld4hwo/PESu7+x+gxRqF96T6ZOWwN3cTotOac0ZVD4L
u7+bWpDnrqKyd91kW5eGtddgP5yYc4wbb1RIo/B+EYrbkazjQN2zhBoPtuvqC+HkyOrvrp6wW2uo
0HNlfB+jWU7vaCQjF8pYw7wnOSuKsms/v9JmwltYBukZa8e0Clw32BVx3Fyqnsy+UB+owaSWXEPg
tAcnd51NUOflA5A8XjHlNSuPRpWHeE34dOpS1L1JehFaUr+2jrcfAZ8/mg5uvx4uir8gEXejtab+
HJuhu3T9oN/1bqU/Y7RgSKHZ2orYkqPmO9bVta1y1/NwkuLq/u4U/aNR9Pfzui7k51VNupa0dNcT
HimblHefHg2hD7LRlEVehhd8jRwDW3c4xrdmvriWN5LmNQBhRCF0MxsvvhE9mpwCXb/c/8b9j8pu
YJ4beziOJXLHwSS1Mx9itXVzPb+6bAh7r3d+3N+NOjI2aBxbsL8lqqHafKisJzXtg3Y0r2b9dl8N
a0BPt9Er3IN9sesLIYNn1rqYdmwdH+35cn91v5ROh1cRT8DGEm79jDVh5eT1PmBGw4SqO+KaTl61
JMQxGaGTjZNh2plDgvqq1ZxXz3B+xr1Tf8BjbiPQ+WmMpN4ZHHvTgH97xZfxkHfKXfN3IHfI3Nza
Bc6zVF3rPjT2pTl9w8ZvXrkPWQJZa9cZZeU+r6aWE0xLmNGkylXEw3MLuGFgwrLH6cRtcmLw9pM+
TQu6kPWsr66uWjTP2MmriOaGY95JYsctldAmDfDWK8vf12mEkGIAaZhUz7kRf0SA7ILa83/kTXLN
KWZ+76zBCPoEBS1EgQKOgC3WGuLLDRVf+e4TW+OEuTqGek2UXO+yzE1hu9Y8cgIsGzNj7HXj9xKK
acHT/QYywMbNK5YqqYNno2aBpoEeMQS1rb3RhMlalDwkpgIASiPs3XaT/tqP7UXrFRGfbX3SCJi4
cLzPuBWPaSLkcRon/SkUzi9UuzeOrku6PtFjImUKp9EC60f5sgtHp9y3eKf2FQgAFmXCYBTEw0lO
3pfemUv5zquW2Czag46q/oJyJV8ynMgeafnESxjuJb4EWZy1GLl4TuzpiwGvdUEaJBpGGSI564d9
TzIQzyUCROnFwcnIXGCd81vX/9UaOmGTho5kn8T6/tAi1v59MZHpgaKMwdICjGiSDhyEM4Ne5rd3
iIRvEAQyZYYJwxLjZFfXl0AzdQCkRPv4Gn7CruytE4xHMTt1PM5HDwGm8Ad3HmPcX+XCQ5YUor26
/1Nn/iu1zPNNq1ilKiHPqKett7ggtrUTJvS20dRBvozRsWvtYtOIzLpFmpRL3wiTL8S+kUEcl/br
pHtXl0yNRW7DjrEAKDJk2UcFzjwnVifPVOV36XRoiyNPXYjfYozMMwSwdCi+c/yGa+o7yBwgH3p2
OB05XmASDF3tFSLSLR7qn77I1komwTPApOSxsdyj0ff1MQs4NTGbRsLca4+qrLayTl2wBiYAQ7zL
sOmZn3e181xXPhOL0g0f9cSuH1M+690AlxBaGm99BjKPeowJbUIICMUXCnAwPSoSXZ/ul7hOX+nM
lOf7O4+O00bX8BACEHhS/pQeRJANuIbh3lktLLUY2fzvy4jvaDmVhjp4BDvtwqiZthCKqucObjhj
F+DiWZDjhC3V6fdLRVzJ0eFw6IRluS8qbR+b7nFkvXkRtS0QqRIMUrf9B8cuhDBaKY5W64rj7NI6
lkM+MhXVbK5+PMeQTQ475oQyo2y0h9AUYlNUDNDorLgEo3Lxh4chrtIdlfM3j+oJenT1YcbqKlDI
vfuZxn6OTd6Php2Gvn2Vlb3+MMlUf1ATkGiEKL2IN3pL8FtHKs6zVcl5wolqzu8iBzI4CXFtOT5B
r86wbiFBLpVVHlGKRCcvxDNYp8Z86JDtNmJY92LmdcMCozi4cZp8mchwItFCdAy9nY9qcr5ZKLLZ
0hLkqWhpwScFbNg8kkbIE5po4cs4XitT1646wQX6FOzbKonBSi69mB4XErqL6h1FhIwLgjj11iTr
rggLIQrFmARaQUDKRhlF3EED0cqVz4yxpLRzEPeaYYyMlW/Oc/3HOoEb3byynTmrRkGACGS/zgfb
YaWrdx104jJSPwTwCTC8zc4zJZmtRRltGhdkpVYgC27Mb1OQrKvamRhhSZQ35Ch40z4b82/mFPVo
5AOafSYB6CyHMS7q1Jyo7Ydv9qgbNBiQ3NHJpFs/AWzO7dpcEgU3Et6yclPFOl2V9JG74lcat3Jl
lbCxKQ2+eDH5UqoJL+A7v4mU47GWBMdO5S2KQP0jpV/OC+1xqNMXM3DSLXjzW85/6xiN2rUjjH6j
V8XPdhjEQaDWwkUwy4iVg0+dbDzPqjz6c8xQPbOKtt7ZnMC4u4kZrWlUAhrWFDY8CE9L85HGM1tk
Q5yhzvl67Ws95onCLB9S1vhF55GlI4X1IjwKY7j606YXBKMazTrRfYNMadAkVHe0GYbjYHXfwFXh
KnbsLwhnjdlVf4PsMnv/vtvdTlkX5s63zsT8M8BtRi0C5lmrMTL6QJI4UiwzWlKehWJyDKxkPUBa
XJZa3q5MNKphO51UUMVnEiIJ0Rid10ijgZGTJVOzIa4aCNZY9cmFHGV3Ko4xWX3LziTfhXixtR6m
R8im1aopET1aPTwUbSA3ZMyPrfSfYPm5+46ITnf8JZvhmDBpxHYfbduw/tCJul0y2T/5SeyvfI6C
C2m5hFFixJs8xguhaSLXM197FIcrYakbHzxbm07GBclcDDT7I/3yBQJoOh/GoEguA5Xh8I2uqrLZ
RgMaA+xZ0wqbPKrGLv7aQmSovGLiIALgTwsvPnmQxzF/6Y1wPKTSaI/KNqCiWkQSM2DC94kgWjFC
AHjmffXaD86k2bJIxSOJqNEyjeW3FpsuDRFiFFnuQTMfumgnJURdtDCRDke4HaIbGnFIXuVamzgv
VBG3w4RaHT2PjmS3Ri8Cy44KQmi/hrh8Bhb/jYScVamSj9ozp92ExF/Z5IqjhEvxHwGJdvZSFG9m
QDpMLA3y19nBrIbmfGG2uxYqiQof44kwAKtU/PUWUkXXfef0JJYTz6Ky1QgZy97G1azBJ4N0E9CS
3LTpHQw2FIva0WiD4PvZF/mb60JvSRxWzNwe+6cEuFuYMXkOfGPFVypXPsfZZVNm8LVchPVQXhD1
9h7uta5unaU+RHs50udvKB2WjqrEYqSnXKTGjgqIu0yNPSr9nB+OvB9IKGfXQcRkienQ13mECsTp
lzVHaLfW92koluy3sDVysW4d9y00hngZG86hyoKLEVjTAjlLtxm6fpuNuPYy6flgEnygxEm1H2yd
drcvDlZVfp3ibZ5JY40uieXeeEo848NWYLnTqXwrxVzp6TkDuFgcAzHXLmU9x/LFm0R6w9prIAVm
08pjq0K4SY8s7Q/VCKGiKyHsj23sgr1YKD+DEMKgznG2JuyDJHGorVXxEHACZLQVLsyAetcRHzHx
hBYItIJPEw+Y3JkqXeEzoZ1RjF9mPfwSQunGKspgZ1QGbPbkrSG6e7bDYEptjlau99vCKTFH9nj6
Ta+RUCaMPcafBziImAtMf4S+CSiiHw24O9pTWjstx34fMEs8Qh5J0IJUQQWnOySTuCmrD98Be6o4
Ii3z0f05VH131issYzFC7lh/CgAuLUwz/0iCmOBjfwt0Zynyetir0l2p3t8FlovfFEgTUXE94RyV
tvanFjJykD45/iRXOqfvdWZU34htgzkewWa3cH4VboVVpKENWKYWQABbVAj2KNqM5jXSQ/nF7rBK
97iegjEJwLzDN4PHclNVT4qRuw0yiVvdiX4RLULia63LRZwF+MO0/uKF5UdbxJe4IWQ1VJsRfRka
c7KOlYvc18/pQxTUFMAs8Zf6rCkZPKhBU+OqVsnS670DtRt66iL4Ho3pmd7CjQCPa+JaV2qIZ0Ko
OTT39gscvL1qCZGRDeTynPw61QdffMCNOoabpWe+6ajDYAnvOtf/Ujb8jn3kvGhF8APIfQeK2fNo
AxEbpdvyh53PoTdO+BPZ0dqGKrk3MBm1VQObFwdxLu2nkMgNWukOfq/AYJllGYzAQwTVoyzMJ3Sw
4hRCFKQvAjYD6yjnfb22FkC1IGm3N+XgIek/mqg8SEuNZ9Z7GwM33fBMQFtCYb6Qla0Ij7FRqURf
hFltxyBmAFVusy7MZ9nhGYEHRA4XWwmu7qUh42DVFBlywnRkzAcwDAXv15ABMWa6dSSwPoEjq/ld
8dlkfdOSBgQnnLDmhRLRL+pLe80M4WJQCBPanRxb68NxqE6Vaqrr2AXGagTkWWc1N5s9fjeQuUF7
HHbSAso/ahWU7rozNyFHQf7xWIFwNdJxx4K1hRzzpZpc+NSNA525sDcF6AZiEkNzp1s8AXnmbNmu
qbjYeYjlMVflqpLGa92k784ABbQfYMTFgsF53LxnLgUHSrdyBXmIbwsgm9mrY9wrlosJ4xrSRmvI
aoJezF0JxH8ZxKMxF/zvjtUhI1ITvcSR3kCmf9NS3Sea0V1S6MLXl9DYVebDKmy62SvMwlgEH5Bk
Hgk7HjFcLLuqhpVpj9j4dB9/TApndUjlA9WoeQqs4MTRc1XlTYkiSwLY99Jl33PwkCxpKsd/2fts
XyZ5mZVOox+HEgcgJib3zyVUrLMm2bBHJmEfYPe/8siG68auocPU0JWY0C+seB7kmA6WanpAFoFw
sqJZx4qf5OO4BAysR78QjjWRA7HMrQ+eomQN/MmE7y/XqsTuwKAnPPRm9YUxgQLbx78cGh1huZMH
YWykjeKy54jiRzjVmJM4hi3wXkcagUHMHI+G6H7VnVq5RoCZJyCDyCcJrgITYFX2mzdR1jhi+IJX
Di2hARa7BLaT1pl4sukmEu6IThP92lKrMuxdOfa3CnosYbrmGkLM8s5tCPpSrTJH06HD0W3nXzE9
JPdqLWg7N8hk6QB09WbKJmcTj/41oNdJ1xSkzCjLfd4QEzdoxQ/fkcug4R7VSdJciBhyKs3e3dRg
7+UxCVZh0n6gAcdOjP8duQd+IPe5LfPgwhIMpUR+nYGEJo3C9Sh6elPkXD61ohZ7lwbj4v62mP/M
r1jC8n2BNOyWoc95HmRL6ALGqT/3kh1EPn+TWpN45DnCMBzGly5M/X9NMLS681I/IFH7t9S6Q7yY
gJ1fqLbPD+M8x0tn7pnK1jZR6euyaeMTCLZx50IqpGla7OtIgsYhBeCsOXKlefqDQZNuwxpYPKUN
slulzXbKwTM3bggopTb5xQ2UnPgjeVv5wyJ2goBWs3fy00Q/RtrwXBbIGsMJj2JBQvXCNqYAh58k
USrv4WKRTFOU1YRCxliBYQ6e7MFHXCDK5BBaApSOq7A1EWNB2Fq818pWXhM2H1dl5RbnERa2IWtu
D8g84EXM2oaxtt7re3s6LstyW6vQ2g9tbG/xMBm70tbeK10ND0qV72Fl26fK6t+csivOzGf/ujgE
YEatKXd//oasz9+QbaM+QscvLJ2xu/tZIqUqqZVmwzbfUiaHPrwHBJUuimlMfiqaiKXpLeazZequ
6gLHr+Aoi9G123GkCeeIEz6FTiRvoWm/S5v9QPj1uyRz5kvMGStWwfACJHi4yIZoFEoKPTIOjmEP
X7F0eyuM4vmaSeOT3SX1Fmuo3GjNrIyWClwREwF3bDMoTuHNMILpFJhkEnmdBAqH3aVzw11eBtHh
zx+J+a/5B6I0k/hqw3aQJfPR/HP+MQhZmUMVcFZK211By+4978H4lWTXYdw0t1E7g551OlGxnqww
PJtHweq5UtUkKR3y+CRUVW1MYe+cyHD3PS3BY2Kn5p4HxLtpfcLpxu7zH6hVtlVYwMTKquoEAnRk
abV2w2DXZ7gy3drvGonm1KXLAR3qZORIZ/D4gv/U1N4JSJ8gJFtfJKWGgz6U7n9YJRDcfXp+bYmt
02IaZFgWs3/300fRwSvvCfOD5kbcjtkeK7JYnquM3CSkWN0Gtrb9oOri3cU5hc25oYnvmli0vPE6
RH2wuvO58s7xsJzx1mUYeIxMbVh5NMVZcHJcRjO7EZTf2QgYnw34SF+lTzJkXWjF+f6WkT1kJuNV
jjQB+wLfQj6VHjGhVtfC2CMuZogytkVZh5sKNfb/FfQRM/otawX3m+Nv4GpgfZeZ9RgkmvXAUA1y
COosojk2yBtp9OrjL3XnV1kOjtjaJGlpktCzVBASgZMYKOR968HVtnf9UVtrP03lj7v7lKkaQdgN
vcfJqAMMVTJ75tCIORozMhzO+ZJrw7TpEGgtplwNGzfHDZiERfElcdeGHz5lWWB9zI0oaBv6zxKb
dNGodZzH6fvAaZ48yVE/TSHHscHNk71iT6WZG+XHTKT6ArhP9pgRWlS5vfc46Ye7MgLvBhm7PUfh
u2gijhW9Ko0tNIBZeMSNLuEIo0P7jQ4bA6h09PgzElxD6zVFiUs23ZDespTC18pQCZfMbDd4pa53
JcidVqUIWiJhprmITu0AnKS7VMK2clrR4dWz6lXEDO9iRKHYeoIl9/5WH4i8K4V+EcWobdtabnSz
r8j3HvdQfoLb0H4UZGSvfy/NWaizLt3dOk5W8xW7HbZgl4CSUdnifSSDB3eCER9FpoPvK/qfCQMa
kBepf/o9QkLSP4Po7hfW4B9+2KoFNv+WrTHrgDWPDrI5l8547oN9Z9B37ZT/Zibjq7Dj+lUE4SUr
4+DdTrQHgi1OWlteQH8Vz5HNV0AbFjxX0/zQ8Mm8RUF1E0Eqn1TefNWxVa9t4thX7f3mur9HgI4+
WwC/vm89rj1oa32+CfXSesxKtCOyLpybMzbY4UBzRvPl/or5XrfMJlo6DYTyjes61d5LOFWPql8D
Aii+2AO0GbPG/2gTRrtBZ97hUIiMNfoZsbvPNLSZj0HSwKKqkvqLjWpeaMGveHIORuXfoH8KCGBO
cqkLdmE1cBq8z+EU9/F+TNA+YKwjGnMAFqCx1NNfiPo1GGcq9NHOuZ0KOPBw8WgDEWO1I7kAXk9B
rJptXDCDkR/oFeL6+5uBwkUUzXz8iAPLWaRlTd3bBh69rd5cakZVXkNDE7spil5Hp3rUClSEgSv6
17ypUp4lRmkHHe3osfZz5xYlPE756HMym99KtEm3LlHVUos4OnLgmXMTY+0ArlQ/NbFJh4EU7o2I
Rpbb2dqgt+BCpfaiv5POC00gz2mKxMs/7zH/3nalmKXPzNeROdv4oP65xwRB2PF/+B5Tpw+PGqun
pSn3YaKGWiFH+h7bptjf4YF+xETMQHWKj7/M1jNhbg1DElFhZRWPll8vLPqzP21G6Tiss4diyKoz
2gCGS1gDfRMoz+BX5bst5D6C0X1Lent3lx2RgZfvWq2tQJfIr6kdhfsmEbg0HGht3cSxCVPNPEeP
ScwjtkRP13fJSDOLgkYfjPF/fCj/kgDyoehzygJ1iIM975PQp0mq1gdzSbhQycmYfKPmOM2XaKIN
SN18LxgHP+ygCaFwohggWc5jrqhLO7ylzXCo4tZ6qiF0qJRkFEuSRJML8+X+z/kMd31Ge6013a1M
uuQ0shs7dnPtZ6Qg4SqwrraJhpIDYQaN02Z2Wiks0A3Zo74ZXmsh/DPghzWJlMlvQlrky6sdi+zV
1N1wFZvmQ5vZRFYMOnCuMpy2jXCT/Z8/J/P/sSs71Ca2ZVCkYAz9dPPoAkSyOX9Od8TYGBpw8tVM
ryM59jEVMCpkgB5hBnFmo16y9ypEtn06XMuoBAVD7KanZ0S6zKhlpIpy0dumu68M1EUICy9dp38M
bgyQk4Vm3QNG2LARBxuSaGK8LEo+WBW1mbJ4VAMIpTtwXz20ixdgmuaLxkmCEmFNyOu0QQzSPaUJ
iIJCMTykZbb484dhYDH4xxGDEsXBJss4nrsG18Cnm6bL7TjRHQZd9qzvKtqhOPktGV3Mb/iCuZiW
vZpIqf/SueVP4fqod02XJhq+29tvMZXrbckSJt8pkGtPwdRjQkyvSdrtGZcN7PvS3/cya06dNrT/
ISqw/q0W9XREXqjbLNfmf59EXr0G2aNsOJ8TSPpttFqtWSQ9TGKxgWYhD+FIlPUQhe4qSXz/loNA
x3/eExIXpUhfCY9DkuNEOyaq7caZQU9jUz3flXKcW23Ufr04pIEtDvdXRm6N2xDMnb+/S6CHsRsv
8LkfrWakNV0z/O+dfFU3NNTcgIStsr6GjVe+jvQE47sMTaOjJKaK+JuOkLhd5GUfRjMB0R3eRtwW
a27a5uiYbXMU8yujTfrNn7/zu+/5H74JiQ5QN7n3dYN16/Pq2Vl9JEcDZy6Fc5AcotCfDqYlviRa
0OyEjOWqqDP/dn8Fi9vexJnhb/SUTAGnt19BNycPDsdS7AX9B9ar97wd/IcMrQlG4NZYeyVrbgql
+wkMx8ZqGvksTXI12CRasp/hNuomuc6Tin9WDUm1pRla8E4kD5Kn6qsus/pcFvkGHIHy0COYyX9V
5v++69HUecKSLsIHLNif75qgdAKb2EKq3jkxDqJz3DE3wGugL+MCBcaUw0sZlG2eaYhbZ93z0q3n
siN7Q+ydxih+u8tuutCxzm3BEhD2idraUfLwSTFyl5Joo//65+8QfMDnB9fRdWTSpmHxHdrGZ8E3
GrI+YIVFeJC5CpGSlZzuq7J8hfCQfumYG6k516zNwm02ePS/Igt1SS6JMgRU3s3ZPb0TP1G0Lu6K
kRRC9JUirAAjDrc88iLJYDZqH8vcCrZ+OkOtZo2Nn+rDSg9hqgPRaG4jgQdlYuZnMinNKsuR8fpy
y6dE+4dU4z07RbO8y4NN2hbXAZrgvN6PTXbqGFlth0lcjLqSZwPt1nkwOqgHWeufMM82Z0dnKQJv
urCHkXgsPcqeazhLPjVnbAbDKScGfp3H07Sk9T8Qs5ed+kg3H7JcJjcV+Juu0ezndr54CQytKH4l
P+w7Derm1sh0nBMeiq1bsPkwdCeee+6p2CHYzsE1SJYeyQ+rRPiIihLok22M8zhugtPzNMwXGFwC
yxFbCQTRaRcaPWLZ+UKSpLsKB+vswjlGFMmuMEL83OQaxuXeDLsLBopt/bMLpHZyYGktseZQfXXV
zi+05MyCZqzLPi+eiWCd6KnjmnHZOWO42cwzq5Pmd7M9Mf/rUqbY/rUxOzHwLVZtZdXXsuxnflLE
nNEnU34kUv0yjWZKslEJXbObdjBh0ksUB6+tl6sTVaxN76fJk/htTApjFdkMLsMkJQqliMHSh/m7
GMb/Q9l57UaOZFv0iwjQBc1requUV6leiFIZeht0wa+/i1Td2901wDQuBpNIZlYLKSXJiHPO3mtn
BxNDwE74XfFOg5Tk7unGDCTeaDbqmLTxfi7SvVIRStj0VJ5GQ2pNp2hkTkx6ELmJMvGfJn+s3r3A
dF67jAQ3vVLl3bBbPDhtoYiZ9UAZRaZhHpbdV1TbzOzs5CFLu+g8TOVm7GuwNq7bHwwnE29a377q
uGFWY+3W28WtwQYA3VWQIvr1Z/pJMwnrLrQT5xwDD4p8qzwacXECwqdTtXmYlp27RY39W5JNF7+/
EW9vPwrfwR5a2Yz24/ELo/Ls0sqMRrRjPJckwW20xAN7EXX1oUDhtm6yXn0t5+I39CbrGKYxZnKg
XUdbtB9pL8sbbGR6qTXZVygE0sNyghCAFKxBn9DLKnbx3CjTwnh4sJjP4mJ9KEpZpdvWLj/GAlGE
tFTyTHYV4dyOBmvJip5AxNbXEKWK4K+xldJzsQh7cbEROtBkPQzrU1Uyk5uPEMpR5eijoBOTGWcx
C0SAKYCxjUL7xD2dYVbkszr56ktJr/y/372c/+gRubpuzQ0iG1eJ7/+5aicevYec9IS1YEhKikjs
fRkjhrujId49w/hq4Z89DAzCHiWA78ekIjWgHNv7pk/Kx9I2mWflMQFmNkGwbZFfsPk7e8HZMGtK
0kd8W87GAVtG7roOiTPKCFJqsfEMaZXuEyNgeounmvFMecqYCCbCT56AxX4TiJRGppSP0WjJi0vO
jiQ2azMMkuAX05GPytefZQi3n/Gx6Uv3nbwdsQ462dzyvsULaFePo4niPc4nevULGR3b9yZMdfHU
MrEEqllX4GlmRXo7Od9pTKWX5QHbNXpGPPpbCcz7sOxB1HyZxGPxhTjwgfFqHp0xZRprNZ+0E2bv
f9kaGP+xN+aL8SydZZFuo8668s/CKh4RXtlOla/J7fO29M7sl9QKj6MavvfNNEcqOg2tYeu7O4xf
Bz2Kd1lsoIaaOa0BSiYyHDflHCCfksb+pJLaOggXp4cZt/8i7xf/0Xp1dZstK103jE/C/XMNDxxU
AAW6Ypr77Blwcq+Xdlk4GQCJ5kObnJb90OGJkjGRfjZcHyEhZ+hzAsLy0EbzpKBwXyzhU9NWcX0m
g8bYU/rJ21SHa9XTWF8DTkjuhx4M5UgcSzFnTid26KIoTX8tR55GIi7KzBaDhClvrAD+nWtlxsMQ
GqR0lYAGM3Ae0XATyWDfHNC07LocZs2Egl+bEdpYagz9J+6Wa1QDHloQtTj/VYmVeInZxV91r22P
mmZu//u1aM57nX/sBl1dGDaGTfTq/O/P3WDB5CAf6jxbf5qbhlY7N1A4OkBD5xL/3zotMgA1mEOO
WTpp23Qa1Ff+MOssf4jiLN42VkQIQTVpJ2vUxbsoy7Onty0xYl20XUrlSOw65tO/L3bcWUBG3uRk
v///fxXb89gTUQLrtvnnr2JKdBemZhNjvFhMssmeZ6UVWFYBZ78084MWOv26n9NGxmGsHhM3wA6j
V3iWCvlcdoG2XoYlLu57meP5XxphiTjby31q8grKZtd+TAYUKr/38yG66aKs03VRKutf5gvmfL39
88tBRm3bc0fd0n2aHv+8HqNm8oPYpLNrtsm7PdI5znoibUIHVZ4ucnftpyHD7WLf94O5qVPUc+Gc
cKVVrgnDjU85jGezi8VrEVrNxlWle6P7321InSFUfcgusFkLvi8j+bfrc64c//nR5wKbSsOl8+3b
9h+VJXFrVMqGzkCyF5CXNYL++smJL+XQ/gQ2juQ9FSYmRZ6R3VhtmrqTm8FBM6+1k//eNtmOghx4
Xgy3u56mfD8Fjdosxp1OsNyVOty5uDvObaJLyOQanEu2Z2SCd2k2Jpm1BxcEBerGNpSJWQ0qtNAU
YAln1hZZzTv8UbR8DD5J0yIcYspVu0FWCrLY7p76sBVfohzJvC7k0fW98tUmUaaK1VcYaOleOPef
V0ylZyOMaPJakh5p5vIMjDuSerRS/3KG/+dNj9OaoZMxX6iG+2fvgtkKWRt6yU1vyTZZmp5LpmRA
zAgzOPujdnWfjEw800WjvVlCuQepBQpKezNaJ5FxAulc2CCeaGuO1tXuENgp1Zf3S0kP8pZJbRWa
/zLLNP7U/lOu2HwcZmXAo+AT/LGyqLBt0O0CgapoC1QBoQ0JrP9WByc+tMLb49ll0bOaO83Uss0Q
CjmXXjjQplrQ5gOUmEXOgR3vv9SCxp+1IEsdt3cm26bv0j/4c8lLORn8DE3YjDruDh13rwJN+Ztw
G7awuipP4RjQyHTy7mQX8f7zJpbIgI4JzHUQQGQn/vdv2fjzqucjebRk0Cvi2wNt8Ed5CjDVIf8D
hBA6TKbfMC7v+oKosSJgYOZOw7M+yO+64Z5wgN2PnmFdLR2W8ZLs998/ig007Y/r2LXx6No+Ayzb
cFzbnN//m3+wD4IIdjSsoFTDSqcTGtfzPQxduWvb2RndTKR4hOFd2OvyrJrUPodG5uz8DIKhl2E6
h8G2ybAbb0hKC7Zx58trXXBWkut4M3NHHk3b+CqApm4oLaKtKIW8LW9aNg1KhihpEQKNi3HdyqC3
XtwJVdFymGnGq+cOoI0CWvWMBxmITHOnLai8XW85b7+NjFzzwqFfsSQJ1D0RPlpRsu2mp7Py0hDr
gce0hdBITk2jJ8/d5T4/R+qiuCN7KSq8rRz6attozFvt3F+HnUsMStdjiadzt58yP9+VhPFsE9HN
m7hcbavajjY16PrHTwYEdmLvCgXHv+nzA2h1AkZy5g2ifiBO+YG0HzrzbcDf9fPaDk3vyUGgAhvo
hUlJgkNgWzaVYha1uHrMlBbRnLmrCGk+6DK+usOE44GhipislgLaMJ49p3u0uV3dLUkGiIRY5hVG
wUB5G/pSwSbSPX0nAqrRPPDjVTCQHKnpIIcDRHOoN6EHTEZB6TxHWcb4rNussW+5viq6sHkxSAeC
Ypz6lyRNjEOlNwHawrZ4doUGmjOKbg1+h92nfGHywJUOmebeR74PKzm2zk1kW/sePU/htj+zJrGP
gWl499BS4hNbbc45ZCnr1FdYDGWLXBsTJCS0ENhEGxYX6VUEZDTT72fRpdWiC1yvOQUtyKn7KHou
gVNN17GkuxNbMQ6fThy5fOj9z2ndu+WRfUL56KfAEIaEBmILPg5I8JjvK7/9quj63uxeaZsuEvYJ
77s41UVUM+yxjnbImTWNV8oxcSCeHeAP5ifkj7G5WmY7WlA1O88vvKOlPCYv0s72miIY3otFuE1M
jymf7hHZ104h1pY631MApDM6fkg6kjUzCIl12eDxYUI+b2M/L7r5mWarB1Xr5WF5ydBaFk53eCVX
48tUlfau8nuICaReX9umLskPp99PM44VIMY5JEiipxgJILVr+KHXcTTR/1Wiva/nh4Hs8U/WSED8
0poIt+E6enn7kGXiNa6fRKpCRFo1s3UIoCb9cUvdTQrUkpObKYxy/8x0zADKwYPSbGtTOjUcS24Z
zGt4AMK1HvNB3S9HukAnBeRVrSJYFnMnEcNUcLc8Y+VwjmWgP3mENxEl6D+nSRUTitdFh0k47+bS
h2+elEQphz3P3ep6rl30tLbOQKCzM+O24KpZ0l6bbml84AhX6aZXUE5LK73Psbs9Sgt8k03UD/Gi
HVnKGYbz4IovR54ZA/owm1oCbIgcK/gT5vERg8u+ngc5pufgJswVYvUSZejGXmL6kiTsd5Nhgvef
xHgvzF6H48J6hzcfmlT/1Q0ndYoFvTOkt2ijlmP8x5CqVfdjabwTF6t35IiKa1NaeKXtXuB5Bfzs
ZWglHZfoQ2nrwK4bdVogMj1QyEUlI+rAxRtIwK0SKCKb7KGw7JfP92hGfA2XFlU+TgC+TIIKEKWt
OGPFbrCR1M//XTPa+QPxItk8B3bRY+5i2vl8Bg7TObSKDVC2aVJlbNNcb68ZPgGmPsZz34jsqS5+
KpFzY5oNQe34owliRQZIKXedhNcXFMhFVe/fKnbVd6AW6l0wAtBYwFekC6sZdvbT8DrMIVzyWnAw
4Lrdl4NqHkp4tDeNdEwFEvP/XtU8M7pW3IrrD4S2NhhoBuKJNEhMn+kIBO1tAjuq9hU++INVjv6c
N/ju881/ob29cilbvnbNU4Rz94nMlngDymh81NUYExzUdrtAV8mWMJOKxWwuHmVbbs0i1/aFDZoY
ZJ+1mrrRY8hG4PnOCQA6LtddMKIxsaoRlf58BRJGyRi5RElOFjBIEsKbshP7zUteu+xZa/J3h6As
0Jah17IHxRbD0zCVFPl4xQA6lntD8IccVfe1gEDw6XZeLM/u7Htenvm2ZXOXAbhdhIV5TTIC2jAl
Ev2AApZmatvQxoIvbl5U9RQEBMCPWnKfzxGN5fyQmpjdTY/MnwZAus9K/lz5Gowbqg7wQJT4aEWc
BAceTppf0B7WY+9590pzfvkEtV7A2g8XvJIgLS2TfIf5cHlDBu2zR2fjkLk4O0gWNtKLhzSmIS7q
yoa/WUc5WxyxwFqGwYv2BOrsMkUvdqqi7kUGnlxXhiXJb5vXPyYx+uHvv1Sdkj/QF3CmiDA3riM3
HbVanprdK9LDbTYlFpBtEb7Gpf/DA95+/NS2tUwtVh5D67CrjI/5iZ5aROUGRJMWpGo1odO9tE03
3VpB2iIZa5ZmudehFmQ1WfgFCDp02JkV4QSPKac9pFflB1gDNt26jko9SZrqVv5q7B/RMNTvbdyD
eSMga9tPPspVtHBbZtzXvvCnZwIlSUYBrJ3ubOK6rwwqza3emuFWdjVzXL1B4DtvvKIuGTdjIpGY
u4gEuiB7MwlI2qRKeOfc7rxHu1QvgVlvuhmq7XCVUyH89VT5aMdr3f3yWSsuZeOQ2+IUBsFMHJay
O4jlbiZ1P0L07/nbkCy4vXJMbwW9Nr9fWr1Ss9TNrr4BYTdecTZNR4Dd3XY8y5BsRmEgEkGdBrRT
2EhCjRJU9ih0e9oUJAXQRcfhmd3Nknwn2kkbE4sx748WmUtKE23X0z7dZo7qWnijiAvqiEmEVjXR
E836ZGVFpE04y1acjbxxzuGtOBXpvabUVx7Zo6cl7SYaRpN7Ys1ucs55/kvOsjxr3ffAe1N96p3t
EE5krXMrXw4zp0XTm5KjQqaDoa1ShkB7J8BoVGSGu0kyApxDI/254FGoRtUnKKU03fGsx8T19aZx
MVxUmuQl7ZbNnFRW+ghEd0cW3U0pjP+u00NUkV1wrCRmq+UwbtzxwTem/lDN+ScZAfO1of+KR8Yy
n6cHCm90rCIjSrvJ8BMa3h3D6CcMRW5wJmN1XE1s1MmwF6emQjreexoJoVqy7cNSfSUshgXXN9je
Dt5ukUSUmQRtlEfp5+FgD80hNsH5u1NYPamy//DHxnsDgouwHDL/8rAw+lXcv3VNZF1RHib3fhD+
rEkN/xKygHIWd+ZeVJX64sbAX/TYxHrLv0Kq8gHAPUqIaKqNlBxNDF6EXKTJV6oG1BMBCxcCU/vo
M3XcAVH2XkLVvkQTJgtaTrhtnbC+JfVwLOlWojfM01fp5mvbhFHQMl0/TGY/7asyip8DhI7cDJxL
Q9/5LjT8iE559FBnWXVsFCHOdmJcK6c1rhnjtutymBR8F0NWfzPpM9+KuCuAqlXsli2Gucvh8oYm
Hz4Fa8rrD2pwyGECwvidjAhp5ObHNI4/GzAoCyOhKeNXj9LpMcnhV7JBs1ZYCRNgVrPGFo9+vSV7
0oIkVDaHCqjmikg2HZWjtPjkatrW6WBhEUYWCrSjcIoduzgcfA0croKcLTmV5okL9bN+Ylcgt7qt
jHWgETNYwnreB67JLl+W/ZEoceImoFBeSR1qCRUHWcm+qt1HGqFQqTF+n7jKrmyLJ8juZvOt9KOb
wRX10seZgfcHaqUFBb0G3fUcVQSU5JDymCLNysAccEdX6BzOm7PlXdHK6QCrTdt1dO+2tNr7eWcP
2UsExqsWOz8K7Kd3RtCYr5jKNnbejE9NSV5Hw5RvNQtfzt5c4Qy4dwl7S0/L0fK6O6YW2YvzP0G/
9b9PPZzOqCbn/6bVv4WOr58c1XobOjtq5ROMd14e3PlZmTAzhHbP05gIhD9+/vIzal/+1IYB0enc
XVr6TFWqBZuxtMFLzyCgOgVEBCbrHEx2cFYYASRx07fcTb17khJ3i8W1JdBq1Npw68Vkui3BbiIf
izWl14r0rvoxiRLsKjL6CEqSrbLOIgxqynb6rOUJ8+r3w3LI1pFMntIcaQsAVCVi9KHNdbJ4HK1Z
J22lnZFphFth1P2e1dl6YbAXUsGWW+Ay+ZVtWUk2EQm8CfpHggDrBERTJ7ZoxMNtaFvqa+o6R64d
9SLy6kBfuKO9b1gYY/KK4WDg/PBaLO5u274JNFZhrurDaHv6mnJXPAmdhBe99s+4QB6w4EWXhcvF
VbDHz8a5bxjqrknC6Q72pbojrBh/T+3fz/8n1I08cWs8lWGgvXaGfLVjX7t54KauTZh/C8AMYAR1
fth28qtJ0+glDUnZbmvHOFn9zocA/OL297YdV28FYt+7qI+f+dNu9aB2f1aScmEmbE2eeXNEqu+C
ir6fK4h+AkAl0RoP/rPosmFLkDHe4iL1ny3Dzw4E0elQP0YMJ1TEUV1RMIW4E9IqX8C/Mb6e6osN
NXHfzlCsTErUnGnkbZfO5QSj6awG7D9Y1/JnKx/HVVgo1K85fTiQ8Pl3UgSwynnRS6uJ71XUvEVZ
SlHEiJ9CcgjpQOX1U4iU/JEFId1jItP3nufFX+HILOyl5WUmj3CXfJRngehfrDT8MoyDRmBhYb98
MrcM+kxHjGD20SvjxwJd2s3X9owpAA4lrNRZIO9dKAon1PmQa0IGOrgJgkcn8svXkaxB1lqbmiou
oncuiwCYtFtyP2/9lVPi/2mGMYX+BENZ81P5LVLDwRtq/VVvaRWYbD/WYVX9CoWmz0nBuCbnZ6iL
wx1hyPqNYpvXKp0qPEXUjmCOOyt6lW9SIySaK/UHFiboEH5t4uZI20NSatc5rIcgnREnudtTCCi5
7v2ODSbz2lPa8cO8PNRwZNbhQQjyRJMWsWnDHTkLLfDqJqSwThjJPm3w8Ip5mtMam47cuUubZdne
LqtvnKsQ9oyop9WQ7ZKxPc1Ts9c0T51VO079mdtz9Gq6eEJiC1X58m7V6h9DKYpLiPPJm7frwfwQ
jkaFgwYXXOpTH/nR2O5TfjRdhdjYLmQOTT1ihoufFO3pTeIQS5/vsxmxVcRQTSKr6vfeQIYMNuRg
qyqV7JUnukNhGObLSLfOoOQDFKwDjyxUftN1dR0Bl+ygYkzHshycUwiB+1h65q5Qbrc3J7u6Vu5o
b0eWwqfAj7xVJbQvSRpVd958PmTz+aDN50M069PQpq9GCGa+Z1MJzhBGM3W1+xZ5hiLnjxpOjoA/
+W8cPz/8tbtbtniFSdLBQoaUKSiMOkHrhtadEGGzS2NktsiS4763H81Acy51mT6TWwqjLfabPRxR
tEQZaeiwAkV5qMf2WyMJ+PT9LjsQRufvqfIPET6yW+cTDkYnq/oZ8ZUlZJZp5NuYeRDu7UoWu7GM
8AuR7PYjF2RlQaGJ7fybhFCw8X0/v0yA9u5SlNNr4af52+8FW/euQEK0m6MKivu6pt6PU+epmKzg
KfSN55zl+tqFWn8tS1tbeR4x69H4phVNfnEcVKZ10OivTOBRN3evC8iTfPNh4xS48KzceFJR+9hJ
4T27SX+Jczd7DaTBHUAaj1HdPYgZ4pblY7sOLLWtUes89y5pT35fnnvqWzgzDWqmstUQQRdmdg7t
oCDoLBFXw4nadZzqLbmeWAiIoCO9dNgPuJ9qWkX0uUAEtSJW6GuKarccWgssqB/szQc5tuPVN9MQ
OLBFtDoWOjhOpce5OvlbtGf1dazbbsO9lR1xhtWA72TYaw15pVNBJ0yAwd0t84s+Tb+7WGCW7O9E
WVyZOFVWOngfD+XIJ680z6wfudf3NM8mnXCqtj9OcfM8dndJBZFiFYo7mrjyGI56feIgWl6dursw
rZwXGgIJYjy3YjpmR1cAndXrxO2XpCnCO6suRk0fYmxUUrwZPtIvu/ZIIyfjB0X+dGEmom86MzU2
mZ36uwJ/sMBn10PMnVloVt4iqCpcbZc4UOPbnt/WGADLJGb8A1AAGJD0GnY0vZYHrgLCgG273AWd
6h/9O0gPwb2RONtlSeidqniQjQ5l19Y2sc1KrkaIbOAh+elDLb83CgSkbJz2wIhofB2N/ijhS37T
Y2ZnvYUUgp0h9hD2PctD2RP81MJ/2y6HyKjI+4P52FkDgqZFzTSa4X2embuOoe2TIZj/u1r1LnX8
p8EsUS/1pCFOjKByKHRTA5dE1ZG/WVRXsZOLU7tg4MTQp1e4gaTjsUM/1nN0SjgUGSlU88fC6W1z
iZewE70mXpMV0lwqTks48hVj2XCEZ0zFltLanK/snJDJiwTPpQ9wDIg4LNmaDhjSuvT6+dTW0vSa
GUgk58hH9F0YTcM4N0/TDMbhVtsRz1Z59vHBoK8Xra2poZ9iNtoW5HzzwGCvu6L0O3Yz/Hd58BND
2wo+/Pqv11rHV9esinaNTguV5jpDgB43w0bEo70xc9XsBOvqhht6y8Ymqc/5aDYbOuUfFXHal4W0
3NuyOjF1ADw9a3sKoxtQiEX1vvQwqc/VkpVYeIvjpN5YVlRcGt+nJJgr/dFq4Ira0S/mIAG7ihkG
PxnBsy1nKF6qQFIvv+9kepBRInLAlkOyGtMDzOFg5URBs7O6oUcx1RnPaVM1JzzV3NdVXzxUQxKc
ysQkS4komg+q6u2Ums6XKnBJWJzHYEUkWAzn4nbgRPzbgzT7+9zADztJ/XvW2sFPPfk+xOOjZIU6
dU26IXGwPccGOxi8CeRO2KhljDH3d9OoWJ/JsT4gQ4keZNx9SkY9QE9PrWTSTkLwhHwQA3yq6dig
HZzuNFOXB8w+D7qcdUCZekklH/mzvemkdny/bDI78UVkbnbfiqa9DZgmWf3Cszdv8F1nSFCdzse/
n1bYk1IMUtfQK69yUvpdVxrdKlXSP8Wdzuiga5lkjyH+h46SDLrPDJmq5d5A/HlC4Uqvbi5xa6VD
RBi09MKw6ylqlM+FfWHMLG+oLECBT739i/EDDImiiy5jV8eXtAk+vKKhIu2k2jauYa/SA/Bl82ft
e0+upk8vyIr2pd79XL4+yfbo0UOcR4gVEx7O6we/4i4bbSzit6NVpTln15fth4E9cCXDJHtDzk9u
qHLT0wCUepPAAV+mDilU5XszN8+9NCkOIEas/V4hf/XaHvqGx8g9p66SXgkEkt4vIGgGMRq/bQah
6iILvKkiDaP3yZ+VkLVlnwPsO0+tT33pkGCtV0F0yfvwzeD3eGW7zlDXzh6WI31aj2OZv2aB3sHT
xYLgZd8jz09+BBluPZVqb7GVTFt7dFqYMKK+awD+OTJ+Xnx0Q21/xO6ogONBBEhRHZ2nGsuAZ7TB
XRF4/dZWon8sskoAvZv610Sno9kWBdOMzMq28Czqs+uiU5n3gct61oiXujVILdb171ruz7uGmGK2
v1beA6Bw9QPX6citvTafYB/Ria+JEpR2sSf227/YGeklievPJG0gCaTRDDB15heXt0NDeMS148K2
pxbI+f/57JZnJV521+vADtdCy34gUMi1SjsNJgs2FcX8WPiKnsv8qjNE3m6S3SuR1/W1sPX6qkYW
FaeR2MLnw+UNpZv1uJJOjaOlFv6p9LLt8u5f/yQdGOY2o/YywDwmI0UfjxoxnrQ3ag2HEa951thd
+Rr3qKNg0OtoLBM9rPbuHNMzzFiq5VnevjP9aWFe+wwKSs/rLjLTTeKdyAmy9SEHcgC9JGQY/5Jh
8jzKiDZ8NWo/mK/AuYgrF0FiGkJFcaKz5pv55a8HK8Heyr/4sTQcw1yfvVqYR+vhrErLPA9kVa2F
crr0zYys7jawbdi0HrbF5W4iSonGroQOpY/dsZexXGchJ0kUJT+yrAQjhpPpGKdYLG0d/4USXbNf
1qGuE0SuEryBxO8KRDDbOlYXPdEjOxb4UC+L3yNS7bhH7jiADuGu4GOnl28tCfHkkJxaOzfXgpv6
+6jZ9+VYEGKdEE2pn0IXTtYS7Bz73KgHRW991LtvYSnaA6l45tHt+uMgTHfdUDmcZAqhOfIZUeiq
zdaWbJt3L8yQvurOZnJmYaM2VQ9eh8J75mxlI4qyZMBQ6I7JdTD85htiNq6F2givCWvvvdD4m2eD
FRwt0gi2i/JpovpZWQ4TjN+9X2r4bWcx54tjTPJIxwnrCWp5TnycVF0wYKclpi+prOFmKCBTvguH
e1k7lwa4ORDCPVnld63X/HPleOcuYcBGB1WcmS5/ZLJWTExmMjF5BGDV7Bqo67cAvDZgO5+AGj05
6fMMvFFBtQWHyNiwYyhgYKb60Ep+xXoof9Ld/tUhwH3h3pjsahENZ9r/3VUjw4us9diE2/QJ/pwc
mryoAdj9zOuoaiPmwRG55rfRb46fNlepl7g+QBVb2XA3zJ2Mxc0wgC7oLESfoSi6TQ8n7dJoFB+G
sse1KOOXcRy6/eewu8v6+Fxapy5vnNdWIVPC8u4TMGGeUTyJI+wVZuB0x87c2eiu5/juiJ29Ln0T
suqbk8ppYKezi2J5LRHfWSdHxEh5dCfRpawH1UMHJ48GmVe9bfixBKYJ8Tx3m4+Y5JEfz4exCtKr
SNjzWXJH3hyl1cDkn5INwgcdT/txMBGkz+96bhaeLckehdm78VSirvbnHHof1OQxGeFAMIIwTzFZ
MhuBVDd13PTFH4Z8b5N0emQ46TxAAyYVPQiDVye0D4jxjHXWD942bjyN1DGvvw29JrZDZ71pc5fM
nx+WZ71HflRGSNGFId4r0o3pQbpOel8LK1xpJD+8a0VUbItMXAIaR9fCIKcQ0q377ge2vx4gwZ5J
XoxfdEzvRhAYp0XmYCXEJ9CxMdWBZc1i65ao+z7S7pn2aK9mo97HPA1emoBMnyTsVqYDj9J3uHhA
CP8u9GIf7udfG+ql56gV8biHHPciPTXnC0htOBbO+IBnwGv0eMW4d8BCErKhmId/y7Peqb92HoOr
pV03uUZ45+jn0SEEdzYZMllZJVM0rdgWiEuVjkcoaM1mSQ2Jeg+3tlE8tIZuHNt59kx/GCfhVLx0
Dnw4ZAJfh5o0DgLgp7/BlWNjQtZdFJKkMR1GqJ2MBr4HaM6QgO87o5m4CLhfhlpNFKcXTvUlLvSz
VwdM2QQ880OT+NyXqya9FC0nddWaB6fPg5OkEK9n/fLyXo5k6VLV8q4KmjkbuQgm7gg6CilELSdP
4rduvS7aZ5oNJXconj0jwG28dP1jj1BWpMnzrMxtTfjoebjVvP5LEhncEb0PTWWPUPkwdVriSEIF
zFWJyzw3w59WrCjJ5kB3USl1p9ctcoQkJcUtGEP7uCSSKIy4vZZHJ79IEQeX7EYbzTCPqY6geqlO
XW8a9p+nyqdTGpN5TG+Bckdl5EZbE4GibVK5a5vZEGNSkyu0Y3AO2W23ADNCQK+P85EV60xUl9+L
JFfzwQn1Bzli1hYEYn7WSTThx/3igx+ckGwNU482i3vEoq93CazG3dh4LUiRZ3/CQD6+RH6H4nae
mwTVs1aq4i31pUTkEOcsD5VFKFqoHYMuec4GTmshh13YGtZ5Gap7IW2YMI+nY1Wlz0XWfFX4Gm5G
ltACqfTyXmNcSOko5QGEV352Kgf8U2M9aIUZfZEEpXsN1cKUMVSciVuLDCto/HhdtS14uKj+qEza
pzaV4DPzo6fMiMqjz55qb+UBqiiao/uF5K9npOEsF2R7qOaBfjXh/+FzbGBUdl+GeHj8fHvCRJRp
HsDEyiXHbHLlEUfQZ9JQ62qvgK2CfQQayA6LozPna4EiRKlzDP0g29c40ukuAtTE1FlDmZbTVnNb
/3UYATCQ6eG1JmgpQ96X+sWeBTxWudxI0Td/5icgS/A/63FnEAQ585fYTDBpN0mqhwciWV9JXdXu
aPeQA11OwVazIfcMPWOmIZnnB0CvehMZlofY6Y4+xqueyfy+8rR7rxjUiaYOYpGhqt9N3KCr5SEq
yRP+tLn78Z2iLfYpekCTBf2Dvc8qmkkqqhbGcbEnD8TsrgJmk4A8AvoXjVcaV1vbswKUd9Ixj4IG
4HFxPjD7bURY7rWgs2Ey6qdl+rB4QRivpqHPpTyPNfq8H4EEe2qfIszYxi2Rbs04AjwuUQRZcbQd
wgCqBgP1z1ZMjYToGDXuXYv450vgKgIco/43EgEzV5LYEaTOynqLSjqyleY5BPuZ6gkb7t5uJtAb
Gay9ZRShg96KyxCF7kDzUsvF26DlyY8oQ4nSk0bjVswJF7txgNx013LOw0fCKgnfWJ6lqMQmrNlF
COm0l+Uh0vWvJiMRtuQONV4ype0xtpDexQHQo3K4uih1uQHmZAEt8kk9cZSxSRpufQYFSt3p5Z1Q
1Y7pW8bVlts339fvWTudh+XSCggUTsZiuMlg4wqsYm4XzJXZfEL+9Lpk+BEWmEyFoQ3Yu7wJ4BgK
589zLNS1ZJVbwLRYPa11N7ckQjPPDjKDjVRzuyY+jnHBZFXWIW58ucXkCv+GmuxI3oF80CLUK8uh
UYGaXCgnURgZl7jNHwLMJyvZDM4r2oAjzXi6wLXaLJYSSR2y1RgPPtC/MtfL36Zq+J3SvNvzp5GN
f3ONnCH6okrMnP6xq33/b4d8Adp++VlDXmY0idjrDhlM+rJ3kvPU1L+WM7REesVUY6A1ViTY9ckH
BbrgWVetfKgbj5n+YLXBMQHU/z+Mndly21iWRX+lIt9RjfkCHZ31wHkSRVKT5ReEbMuYZ+Bi+Ppe
ALM7K10RXR1RhSAopkyRwB3O2XvtZNLqQBysTtS8WoIIbkwAxPMwDtOxJuSPKGkCk3WwBsSFuxds
v98pymw7H12LcANxjIr2m2579ea+WvOZv5IEOy5hPfkpkol/o7m6UUrjR2NBe4tM43+Ea3FsntqQ
hmZW6bSaE9yGvGuSZ8LSgDoYhfDhzTQl4qgiOFzK5JmYTXmC/mPtezsj9M8jrUD26ZqWY/wc1Fny
BIIc6wTqh4Ay3106FcWtf7xPL+lESGo7COWGAwEkmDIS/lig5tQbykQx9kZHhJc2ZXGQuQ3Kq+gj
avUJUeZN8E3xJ1KSNCa8nyMPoWGBEB71V1GxOMtclzArYfQ4WFju/nmY5QzzKemeL8qUUKD5JYTg
sJiAto7/3OJk3oalZMY3W3sT6EyzIgLWPZPHRz1f1DWg/BlB7jZoQiqHEQMqDXz8JNPPQwV+uEOD
2FBh2EVtHm6kjllpGpLcILWWWRgF6wDyEMSwisxtGnUC3WdRruDrj2wNpqYyY8WxiL18W2NtfI/L
54osz02e9wnNlvBJE7nyaQADr9lpL7TMRFiB0Ipa/lSkUshnVOhARogITJhkivQdgK0Gd81UowlI
P3EKjWmjgGTtY9bZhVmTbfXEVF5g9lyjxtTQTmQ5G/zABY1T+xiDRGZu2UY8Qo5B9i1NTC9QQ0bg
JDLfunZgPpfee1FL9RNT54+eL/2sIB1m5VqXy4xEuJf5EWl4FdUMBNd7Sy+7xWzxb23GoMocrklq
yyfRMERYSXzhUlUQRNKk9Xv7S1W4+q6Z7A2Bnl4ROQz7u46sRGXBHe8fQdxb2Ar14esYIzFVe8WF
bdaKc2tnFlXApY4pkPkgUPdwapRVnEfvAYkOBRmj5RdHVM6JQOKflT1AsrUL/KasRzZz0ckUo9h1
Kv5o2+eGNDHkbhCwFxcwCeit2TcIuNPLoNCSTTaptHyQLr6MmvWs2VKwGW7mR74hkk1H83Tpl+NX
abf9Q+kk4dYLYujjUUBLVFZPXoHebKg1xnIlEQdAOPp2SAx81hmNCly02jVPI+0a6+D2GewMr9G3
ZJN3y5rZYh+65OPNA1DYi4+2srFn0t+/kSD8IMb8u0omwmMEHQXBb8ztkiH6jk3h7ZrWfGrGSDkm
gSR71uEXqombf4E09j03aXdDgVkGsQhuIUDBLQ16OBVC3QESKdnhhRc9sSRpdMmP2W4qbfNDjWpr
17ONRQRInITCuhj6f5x+j6Wzg1AXf/G8FslNX+WHgtTBRW1ZPt2fPHhqrPGjVb0QzV00rOK+x9VW
BuZCj8HZzYPv4MAuyaLqolFak6bUXxIljla1oYg9zfOUCKPUXPYg2YkHaQta4QhAVqPhWju7rYYn
KtCbOEZVpec5sB8raS5hAYIRaIS9RplivCgh0YVp8AUsHmF2XXGe9/YM8Gyiuicl++wmNVGqTW9N
pNRpW0FJ2VC2+Gie/KSOnyFzcWNOsLn70Ge3+stcEi+TCHCLh6JiLokT2LeEb73V1LLdt2HjvNrx
sEYhPny1fSSWiNuUvdIaUIIyhw6wal5sn0hWHcTakUVU8GzyQZDbcVF9PX5Lk/C1SKP+fWyqCJ55
ND6ZTlKv5RBuPNkehLRMfJzGVwtlCkXoJjgzYgbn1tMaNrB2vs3UHGM22MuzguP8OYgROBAA8aVv
EX2pTHYr1R3PzBO3si8pJeA+u6a+gzpYCLltDSt8SmBss3N40InuWg4uIVB+przPsvp7nWAoChU4
p0Qa3Kbpxhn6MwXFdIMCnOi81sFOENUEmo19uezdRlxsXGDLZICwUKbgSFPU/w+GUpnXpBp/zN9F
/r/Pd7TqgEeGdAB88h/nHCf2WMcw6so3qXUnw/Y+zCYzz4nnGGdVh8CnanXJrgwRY2ZLKnxcHStW
nehayaaSlHcn0cr4ZtArDNHofolIelxGKTxB08ah0MMNWJuB/qYEGi2csLKDE+x5px++WFCNpMy7
nWyaaFvoOswIdGfnlkpQVKRn8tGbdWcCJximycJIKZWiyybtLNT1fS/1D3KOcXmW3J4oA7MvIAZG
nLlvmtWYuOjJqOmsJnv13RH8COUrnDtZftOQLy/iRO8PMs9QjhVZfYq89Bp5dXUZatBxok3rlYIQ
d6WUibOO3d46GGy8l33oYZyjeL6thCnWhVujb7DtN610qhPFkvrUE2C9oTtPbKL7OTtXjMm+kvZ1
uODy8Y4g/TxwmFtgZsk6t4zhUkYGedZacVUT0E267n63yDjdeT66w7kO8mdZROrKplCV02gV1Cd7
Y5topUY9koKRIjP5CNh36mMkKNWFX7y5oBwiCl1Ac4wXdq1iFzsmu7VBII7L03E3l+T9CNFtJF9z
n+1AOK0Wk7wy94NHdLST2/0mHyXD6MQsgMnRLnUnx7UTJhclEME70R1mFxMKp9R/PIiztarF/muk
NO1jAC8TembL7g/RGzmOC40C0jUamnfXmcpbLpJN34uc031Vjtp1orKIfBGWprGsVKvb2LQxNn2Q
J081q1TX8M9FkVuv2MmLUzWO+mI+1UDV7Ea62yuxJxCkzLDnTUk4vacjiCTDsN1ikK6e6ePT/EzN
/NNQbgOT/fLux7mPRWbIOBcZnnqSSZquCtgOz4aXP4uYVgPSkq/CCVjUxVRpyhLRhIyLp/mjQQK3
RpC3Z+ysr5KaHKCc5JXunfEyGhPUWLZccEo46WiadstgheYZEM1zzbezFortbPB1Q8LFHXwKyX81
XXQ3s2WCLYm3i0fAubERoi2OMtLlRWY9KY21T2rZP4J2s55sIFD0n1VE0jXxAw3mhUuemWhsqA6r
9PP3QxoOF5b1YtVIy8Wq1JDOwHy3FcKh029Dvq66drjeW2ceBNuVnxMs1iQUv1A9VFvWHvaGdfew
nk0WBCv8cdo2Y/syXmaWlZagnItG+g/BlIYW+aRx0R/DK5Sig8DD1tWPxN2eHNtMj3PRwy989pH8
YJnOul6kTeXSCUMWo1OlF7GVsQgx2h0jA3Q0YZZ3ckRNOfDczepvVe/4uz2QhZ4uUOMkNMBqX2BW
NqOvhhMAbxuMH0y6D4B+VqbIjdNMFfVKsIvV6JyNCs9hlg3gxbV0N0DN25CC5NwUle1bYTE6tv4+
ve+qfZRHjmFb/IP5weyC6Kriv0Fgr8p1lpoIn2g+vd4fRciX5uFd06uYZnaOeDKp7FvMgv8OYpjf
R4IzfEWNa4RAiOpF66wjvbVq3/jlc56r6w6tKvGP9rhitAt/FKOEx1vK7iBI9qTo6TJgyPyLnrvO
Om1o7M5ValaQq/vn0zom8YrTzKNFPrIhZpNDr3mbSivr1xEh6B47aM0y3NKXYUd8UKSXa9vyvc+q
1G+FKp79YiifTTf5QQBj/IEl6kfXl5u407p3xU4PzG7mWzQA6qTVSE++D6IlMMkVjPLkKo3AevIG
F5NO06vbLLetp9ZRv81LFi/uk0eJGhAuLSR3jTlrA47hZzeFWblBZe7c2iXlIkovej8i5GeHfa+a
qX7WcrGH5kKonnzz2Y0jj7zd0bBOeykMJ1kE9pi8sp3mk8uy6rEttWqnRw1pBG21Ulh4P5WuVx18
sk0X5SThm5/z5afISf+rLfGqlokJsSt69bGc4cgrjTdXJ8BW1ZXopLUJ28oyTpGBhlD+Q2R7K2tq
CtmqM+zuYwupZNHDzM5x2H9vcTEf/dzpF9Nk/b3r3r3WZ2E3EMYOPI6VNZDwQiKq1iWVWi3Wn3pB
9T5OyGCOG4rwIVE6IFfwGKgTuYadDcLFCQ1BKM+jg1blKIs6WKt5p3+VkVi0bZJv2Q2jtJ+wOMIm
aaH3DLkz5mkCO5mR+8ZtSHN1aXgy3vvVE8Rp48Xzoc7G9KhXWJDEtvIjdvXhEJ9Mh79Vy0R7NauO
HpJZPIxJpqy8AnTAQnOS4XB/6NEsXlOua5ZofMwqrH6gRiPoo8y2TZCY0Jnp1U5jpqoPLbaRs2gL
9VzSyt92MA9O9w+wE4j6RYTwMkcnfHcGWcQMV7ZhrovpMDNWOpIeVGPnUonZ/yLAj3U1W991jmMw
nFMlRjbvAvD5s5fU0PEgNpNOzmR5StsekCqLVMT+NO7a+pYaETunwmkXCein4/2duYiPvUmCNLtt
6mDMgPurcuXMxetEJeMCWPCuCxKx8PFXn0wz8Xcxvcz7o3kjhNulZkVc1NfACbSjzuISu3cLXmJy
trgZEq0gGKayZXGYaUOeSpCL75M3E2kpaotSUsq1ybUZA89/A2+ZLtgxWd88hHwus+mLLLovBE9h
qM98sZ7LfPO4Iz29XpW9+DZaWEWk1Vo3I0+SpRPnzHWmcQ4jVV2qNh2k3MC0oCETqnFhNEt3LG5G
auC01yaIuzcoBGq7xg+CjptD6sfNKkrrcJsYFRoeLFenBB4q+2wiWUNd85b8cuVcYw1mbc0un+LC
Ucnt9HN6kAGc+hzi5siclM3P/PVHSlfdXzO/mPIXbV9i63KNjPdozOyLHyRUNOmKr5Fx1gwPkbU1
cqU/4W1BmkUR6p1LCtsvcUWPrhOJR2piBT0NobyTG8ti7E9U9PxIFOCjI7F28kdHIfM0osz4aE2a
KJT69cnQnOwFNWAAKVEGD3ilvGOT5V899svH+RCFOow49ECQHs29DArMW6Vn7nHCUItsWLlXSBZe
YkHYSmMz1itg5R7m01ioX7wejti6slm+wRPN3s3IQ5+FfHJQFW+fTLIRHJrtYoiIQDK7zjgVOmKP
qDK7bdISGuFOiv86la9Jm7q3qgurVarWzk7I9i0ai/4Qa05EuURVb2RakcRK0Vzv1zOwkgpscuCC
jEk3qsAQWegvKNSu2wZ40lxNFoJUyhbPONcj8WE2kiXwbwYXcLGE8kYzXpdmSj3a+zoYkmxZNMvG
sqS4sZVV8dPFIfd1UDos20BY7zbT1tZ8mr0U1FCriRUxJ+U7uqufXsJ76ZLuplZFsgw6TB7YMJNl
jn2sDNOXfjpRJE/PL/A7K7o/+vOlatH2j0ad9SvsVuUbZuJVNEFM3Ea310nVJ/u2SCrKd93K16jj
4hToyCogQRq4BTVwG0J+mhH3S0ryL+etWayf6lTXX9r4UWnddiWMxrhUYoBZEIzf80FlvCgU9SLi
vD4oZJdsIg2RjkdjeNerXbKAHRQyALdQfTTK0m3xkKjBOKFD/XXessglti96U0tRLgCcDA9hmUZv
QQgm1qAV5OhNiTY2P5SuH78VxDoTDUTUwvwqr8y+tZ6TbYuOTBPTJSxbmyaQ+dB4/nPBlXP0Y/nH
U4XR3KAjesfEHdllBqZ/xYkRn+bXx4L2wN0b1gRcjiTltk9gT5foaoCK6WSaZnF3tm1LItSR8pw6
dCVZ98Qrc3qOBeHXrkqA/lc90VxYe+mPU7aLKfrQ4kR32JVVt5Q2riMyQ+RTXqPh0a2aW6WvNrP0
Yz40UzaoY+AYjNJ42GTtx73j2AWSyPKicX6Q2WJSSf4sI3RefFTdc4kGd9GperhTevQl7nRQOgO0
peVTjsE5FWcsGYpBewxTQ+x1apJwH9FydK0UX+MR2BQhAq+V3vcUdKW2TnFjH9TSw3QTtpNGTkQC
3Z9tH2HoUjVqOnc5n2Ldg6uVDjqBI261yaNkPPYJRUHUxzlNDLt+V4p25GuIVqyBr7kTdRc3yuhy
h1RiCGsBmsxIVOkZpkygRPPysjb1YB0FMPDMRu9O86NgPrWZGnSZXqmeWzcNOJjpJ9vGvdWlarCJ
4SCNYjza5cGh2bMsjZy9jeHDWcAxfY3xu26rwO+QfuXa+yAv+mg7XyNrpPNiXxuiPx4E3X0MNBh/
Fl0VB5v5SSWogu2gIOqNixLgM6LzsorGheom2UY3kn7RNXV+SM0BS3Lists3H8JCaiv0+3R1TGOK
4JicYgQPvwX1QkcE9h4rjtjl4L2XYWHHQAhbc1xLrPylyZDZpKl9y+Emb4KqNA615w0Ptl7hFoyM
8ZUcng/dVJTP2uQ7EhR+rTr6rlMFHfIMazGO+zc3BzjRpe5j39poT2cOl+/C/ujFvsGuu9CmvPEe
DOG+mFAIUWPRbaWTMlQFu2Xa/GcF/B813tA764JEcqOL6sMgiKOjVDQsbdkkh7AW6sTaWccUKp4M
s862fuHaS3Zr37Qwxo/QUmBr0sE4jIVZX+6VoUK3F3IcQUWQOYH9DY5VM51CPHVXIsmNbeMDotZ1
WR5xN/PpNWjgsZCqO6L81E2da/DHQ2rVnm1mF0ILQxIiYLmZsaw+wszaWx1+v5YO1jYnBng7dH6/
R5tlX9ShDpdSs8sfRAhbVYayzE3cEykpJID1Yb7Hu+ds1WywjlpzmwzyH9WgeqsRzcCxVxFTDfq4
r8HXHNWY9hz4rLAtMFuIvnnSff/RyIz+nVlqqBx0zdOmGWFhdcBLiJfe8d3H0tD5w6dHjTC/p3Kb
JaN9moyAr3oeHIM2cMjk1a0XSlR+jmMJJ1lFTc7Tl0kHuzRrZbbxNTt8iDV92OtwORbYYYet1sp8
Mbei0UcZpw4hzUKfvmRIkJuu9/PHHghfGNxm4jt9MlbfnlwpVlhiOpD+83xQEczivHyaTwROODw8
mrnxy6m7mJK0JHKpbfxYHxbmbGim9E1LARXp+p/dtjr7tZZN9aKKjHe7Co23qtDynUJfm5mYU4Mi
/DK2XPUYld5JHwuBshbpLHMjKRrl3lcGyjLmt3lSJilTPZXqkC0GZWjvAsNWTpZC7MoLe/LEzlbY
YSjB6TMEqK6THQhAfI1L13zs5VjupGiAkvvCW87deyUW1lFEKFLmj0y34/Bo1sHKNfvbLFvEpV6e
quFxxuXj3zEe8r48zmdsjIgynKnz93WtMCoTotjoPwxglTH0xflmNq7bElEunLP3VNG/zl3JYNKO
JgrmC/INMUoWhrlts5Zq7DQrJ9gK7SR9qsj4qUcVQh6BpRsvdc/tYLqnQUbRbnCcep9pSrkqdUmr
mipSWRb+m7ShRoUmgV5g3Jwb4fTr2fEUGv6mlU3xUCfhRRl7sYsUFRSzVzcrc6bMB5rNJGDnP++n
MF6mhnvnkdPlnolEQ97aGsgyg9ba3pc0uSaf5kI3iWLOMnJreS90j6PNHzKGVNmp6nQG2HE6QVvi
f68FPhn2xfyRlAlhB2enCIXXSSE/h/rt9NCh/nvypgOddWdrJPWrdD06FyLCOeyaPnlESIlqrWPf
mcWPjV6z10gq/0iZDT+WMSor6AzLxAFv1k/bjDSBfJrDJ6WaRE3bIZz0kXjycjc0SrutRU5mZJxd
wsbMFoUYzB3GoRfbmRrTShM8eyT9RhpC5AozWhbSnh3apDAXRgNRAnXA1KFuR28Fyaio6HqltfN2
F4MNYZCsg7K3F37nE/iOLF5rUBXi3EJApI25tr4na3fmw7QFUHK1+B46ys23G+9D817ZyDwg64l+
WHrzgT84eklE6G9pLIWr+5TmjsTtypplVs1G9Ts31SXApfnK7z00Y5cvZSmql2To4DSolf1p4pgU
+OlG+purjLkQD1czVMf5IDvxxyOwcU+UGMdtzj7BenCIbT25uUXh3A3dNeYUHCBFJ19bLpDdvN21
4sIkr4IgRD6Wn3gOtIuZtxHeL0ccB9t4i3TfOpk6yAFz1Ik/GTvvOkdTR3AWMsES9P6xoHKgnK/l
7uN8QOjjbTELdou09/54bv7BIBJMswgzlm3QfWXkQb8uyuwYZ71/nje7uUDBqlmYbMk2n3tHvR5b
1zDBcDwhacqke60DzURH7VJWdG3jOD9SW+t5gMNSrYMc1ECck/KOr1Z705PgsyFs7ZPd6xJHySqz
xh73ItakyELRiHK/I/pwsjp7oRUv53/TaAlXqxMwQPzr61bSPsmyUKAtIN/zXtpph4DUqiT9mk+u
WPYC2GuyWj+WaQ/bIkgBjYzpEX8RLOn5ISMZnS/1QPKj8SBhxVCLqU+zPKx0soF9kdmvAVwSGSdi
m7CxYJjSJQXmrrpf92xlTNKTuuBxPtR6cKzx8h9pMAIB3TZNtsEGRH2wNRS+qQREN5bHIRWbTlXl
WQRtcyCxlbp6Kc/D9FQw5f36jJqrZjTgKFeARJTqVIZyONXTQbbJdLDIlADNtu6toWK2o8GQmdaH
qSn5IleZbf2QpDM18OmY1COTjsJNFad2/haqCH7Z1l301JRHWnD0eqeCThi33lKt0GbFlDOeYOYs
wmkUwRDmn5BJfPgBepz57M/nFa2HuqeJBRId3HCFM223BoPIySJ20PvSdFCom3/vo/4C4Vx8lzwI
Ip7BUW4xlaVkgl0aPU1vivCvszCoIowH8iorGbQJ6ZOWVV/U6hpSNv7eAypZOlTJz2o2ArXhbjek
mesLJH7Fund9ZDjTt9ZEg7uISKIF4ZJaj+Sx0jSdWqI6KsllLXMSmGZsbkSsDrAfgjBhF2cdO8oS
PG4gjAHFhvaWoxFaFHaByRf/F4m8JVGpGvICv2XDYY9UY0r6dcfOZRvoatmqT438Qeuc+hZpNDa5
/veUbadoVo32P/XRl9xlrPPCApVZy4AH8UU5Z0I+0EbwXnv2vjCvvR7JfriZNeLOUN38hCLLLDC0
u2yfEbBcuP2X2rK9lWblP3xHKQ/xbLooY0p6Qwa8ygE27GpK+mAryqmgQfFUiuCj1DTnfqapCDIc
rOkUyfhhHIT9A9Ku1/lsPkgkctYIhHQ+E6lGtGY2BSqFcLWSpL8WfflTo3QdRUTpUAZ5m4u2KsHP
UxDRQ6AgCCtZ8X9lPbwspiD1VOk4RFGAHEHRFqWHFn0Jlh/IZEbd0ow9Gr9EyZsQ3w+hsNqNDu1M
H7esyhKua8s8luK9MzDDrKIpYbqxOpu65MRfi+g/MGDR2UszFF2qdR1HR92bpvuGtTTBHkdeNkvP
7qFx0i/o1p0D/qt0Y9BvXfS99Lf2FA5AokJ1GZu+urRS/Xdowxm1/lfSpXDdSbUkXIi56q+4vkIh
1dYokGvGGUW8YpKMSW9rsFY5twZOj5aMwIJthx7Bi5rIMQGSVdYOoBwXWd3IXe1a75itjD1hfTT6
3RpNI83uzbwy6dN08X9D/TTtX1ITZj6qJoRKVdqGuvhXpl/VGAT81TBfcynMF1cHG2piA7rOj3Sf
cB/EouemrFSKi51KsHw4HpW4qM+1YMdbRawD68Koz+V0GAwku30j9OWNxhSdRc1PbwhedtAAz3wb
xOs4JJ4Ok2agVBO2u3px8NWEvD6GEhIzLapKsK6QfmcXq08zFCQ8NzaapOLiOCtzYCsWBs2w7Jr4
mbdQne5DcTBF2xTBuuw777OxS2yfWHWmZF7H78cbBumDYgYN13Dlr+iVZIdiqkz4IeAp3aiIL0nh
c09n8/NSGNE2ERVW6QSjD21N5zC79oXsdoZakpgbSotsnDykf15Vy45F3botymDbTyllhWWWLIby
ZEX7K1+CBHUvnl5EqzsqNvRvBr0avKrskk1y4lZumnSnurcfe5/0IKJFCCeciowJDfeFm0YX4m2s
p5oK3arpgU/O96J+ngFRsaJZCOPgt82aIO7J+NwdHGrZhJo7bOctm0xsmyLD+S4Tstuu2gxgcXaq
jKaOHSUwkSVfKFhP6XQRwUTpRGALfVrLFjW9mGyqmxrmwS2Jhn8XE/crydSG403PTFO5V3H9ub8w
LjHkZuDferoBSfuoSLBIPm7yRT+ykxb6a6H5/aEC8bWLYxvOq29d9EKyyrdtGn9AeF8EFoMhqp29
rRMQPLtU1Uq36TAeEBFs5k1dkPjxbTpLLMSzMivex7LamJPhK44VSvc0hdaGHU9rNqxs/+42m26j
fx4Y+BsNGDAQgXXbtIXzCzpTFcngcedgHMwLrGAGHVK4pv7CalL+LJl+4+7EoTdD25Q2W3dDeneu
5qPqTJkvgb+s9AC/v0U4591zrnYy2HU0mMhCpjPllCWxaCq7MdFuM80RUJ8UtHrRxpq84WnZB09W
TR2J5ku1nWq6VgsLehUkJK9XxHneWSWjaXU7kzWcF1FlbTW2NZVWqM+0O3YSIw13GJGcZtkBKZHW
0Rb+bgi6Zj9PUNg5MViYWrObqVBa1AYbYxZ5F9xF+ji2D2mr0wmesIaW2dIbKvKaokn+EQZqhgSP
l5WYvM52I76xLw/PoW1XZ+o1P5q6fRzytLvF7H7XRLVYB4wO42PTMrfjJHSU8QlaT4wxGs9TzsdG
qQDZ2AjREhFG+GS1kqJFYDQ7avbPog3LxwCzIvoFG42s6eIzpaJgLIwQ1hQcYvQa8LQ2IXb0LwWC
0yivnI9Ew8rm18hH3FWv5d6nzBX2TVX21RnKF898MSbpAZkIC60N+JOngkIII3SvFpMzhbXh3VCd
tuWNRf26cyZH/ID66t/QvJ1fad7TJWcTv0g2iOCy037B7KLFctpckOPXuclza+XvJWadfd3DWjXI
gl060gj5BP2NS2bhz6zvDyr29aNbajkkZMTsbdbUj7n0s4P0e2cj6rh+tlL/AerOftS04i2vKF0x
2GhXpaa5k7CAJHGT0BgpxIfdp+CyIjXbamYYXCr6xauApiq7xBxVRlWyJdSbcAeLKN3Rmj3i0RiO
81WkFB1JAJgcDzhsl3Gqpc+YHmhMZsSEO62Fz51giErXfiYlCW+zcW9Eo7sfkfqsukZTXs2+fyCM
mKFzxABWsCS5dRXKdifRxo9UbbnmuvilskJ1MaKoI4emHSrIFyV6ZOgAe82iLkG6rHdlmeld24rN
qKpp56oOUaijIn9BqBQu3KrHcDn1XznUB5KiOGi5TUFSyueEDdulv6ijZx0rxyQONyiAiU2nkWcO
/ybN6l8I4XzhJFmAXANqZxv/gsF3q86nsq7Gy0ipmodSD2uYBWq0jvvGvLZt/aOx6aDO/BoXXz6A
LGVvmCOX6ojkD99ip65yuhF73+AdIpL/mo5JvJ2F2KOSfaBbEBdA3/ESS1W2nYfI//je/6f/mV/u
Y2H9j//i/HteDBVyouaX03885yn/+6/pv/nf1/z1v/jHQ/i9yuv8Z/N/vmr7mZ8/0s/61xf95Tfz
r//x7lYfzcdfTta4l5rhCvpjuH3WbdLM74K/Y3rl//eHf/ucf8vzUHz+/tv3nLtl+m3gL7Lf/vjR
/sfvv+kTyP0//vn3//HD6Q/4/Tf2OB9NmIX/8p98ftTN778Z+t9pNPE7TENw+XGv//a37nP+ifp3
Sjya6homeVi6OV0t4Gia4PffFN36O68kLQ+4tMUVM81GdY7Yd/qZ+DtIbup9tiYs5Gaa9tv/vLm/
fIl/fql/y9r0kqOLrn//jfrmXyY+rkid/yMRFaQXw7tVeYP/zIymTDuiQ1WVBSkkxbLwR4QZHW+F
el/0luoTMscHVrUw++Kq9O1VtYduUUAyWHtReLaFlWx7Q7AJT9SUdnUaU0J2HiEPg+hpdbFzlHrl
YWraWEr1LU1Id1RgcOFVCQ5D+FRZinJg2jGOzeMAvXuhtg4RHF1nH/Wx23S10qM3j/V9XaZrDaEP
LXf3a66c1RbIRDym5skDkbLyZDUuXQ3Yap5ZuyC5UbcUR2UQGWZ7MM+9zPeWbK+WLYgaHhFEt/Gi
C5ejgwwNoOOyJofdE6TTB/ka8DJ4i4ds9F5HsEVuP/ZnVgSL3ghNfNDYixgigRNSeW+haBzM0ssX
oCYKpLlrTe2chdnpB7omH33cJhiGjJjkBXQX86GW7XAYfQFmUdafqKNWmqQNK/ImX6oDXJrGaoaV
5kYMuLa3FYbWofuRHnVIn3pLJbZYKjAQgEI66NlkHJk0tpQCcQUEndwb0/AWxqq9yIeCpXSKZJYs
bWU5ELNyKkYLV7jdq8+JdpORoV1l76zV2kyXgQu0Th0Yr78nmoZKLqRcpZWwxLxaHNqYrobn6vrK
DUpliackWXt1lD0qiLnWrVIXS1qN8b6ucc/lkxpGDw5FVewixuk+cUDoIcQsLFLCkqZZRpM8srGC
g457FId29dwWGjFvVgZpvrTjNUNx/pBNh76Ln4xRIib0jVWD3XjBbfRJAbSixvk86Gq5CEWebMEW
MFnEToieeT9E1JM9zTOvjl2vaiJ8Cf6IHowGAX6qanyYgEQjMpP2VmMNW1CHmE8yPkLDUK+5h1lL
U9pvdpMH2yp5Qt8CDtPU1jUQJJp8U6O4S97DMF/LLEJ+PbIWxwpEZXsknbxonxy+vjQH7TLixA1V
CgoZm+tupCss9GTXhMln4FblF01ijIoK54XttH2w4r5+tbxw3SJGevcJnsdn5W8qIfQNs0uxpgBw
oyhTrAiCYnVnfdeylIRK0FW6O0RntPoTtUVv917aV2vdzbYtV06q5TdKhFzudqMggUKEyb7yXNem
t/QDdzdJERTdl88S62lCeWjbRZeYLvgG6Jl8L/QKjFUznjG1HrqxfzIYwaAPNz80tX+BMPUQWCCO
G2A8aRweaKRny77ECDe41ls/ds7KQpe4GhX1CrrUWAQ1ixdmn6OrmiufN7hC30OLOUupnYHvDfOm
erSjkEQMgxyEcSZfSt43PCy/hDKSwQJZKyUzPWJf40OyjjNiGf7ITIrZJu0yf2A3UhjqF1XFKYCT
bJcaXrntY22jtNYlrbIHV8nTS8LAUkDt0VoI32ZsD5vSyctVb1zpEhQPYfZSmRGLEgqTC1ZjFfol
+5MABvwwtqUf9JAaHaA3oIt2vxr+m7ozW47bSrr1q5wXgAPjBnBbVaiBRVIcJco3CFGyMM8znv58
KLndFJqo+psRJ+I/N7ItkwD2kLlzZ+Zay5Lp18u+KwmNtaYhUaM2umyXBNnPYBzHVeAO5ud1F/Ua
3cqDgu6QuVV7WzznNrwy5vinoqNZ01jdU5TBruDB+3Pnhf1RRxdRKdaapptfsqHfqYUkNrTiq48l
POEru3NfOuixjzl39ZVrpA+on2NkNP0liUWSUqH8GtPXbCr0szSS5e2pPrebkkDCt4qfqh2rn2xt
2Np0km9EZbl73gzpyWhsQNyH9Fw1X7SYxmIXSJaGtaybeKwP3IeeupwSQK6317GddldQax8Vyego
hKtQFA6ltBVyNZJBXoU0gxwRTQdjGNVbGGf2tp5D22YpA6yphb6xLS0+0iBuNr57FVZ3STbAQYDq
D5lbby9bpb3xQoSqEwXK6Kq8UZMmvAKH+tjCqHYQ0niDaM4NbaXKZqjpSfUjY1fnSrnOM6DnwwAZ
N6zu+DbTgDPHd1oB6SjcW/5W1tBs6sxs8hbhRrOiYGMW6leAsJZjGdUjZvCTMh7CYwNnFBCsrRsB
MSvUbNLK5nY2yTT7wt8oSo/iG4HVvgq3yRb2AqiD3eDVT+yWojgp7NSSNxXkHOsyudK5g+49rsGO
ZhQcvGNwbQ1D51g5fX0WbWwUzpUt90p6GIYW9egWQCsS4PciHPwtvSST1FhyDKl901qE0nDtkhSX
I5QMoFu4h0zxpSKMBumFFnLXgRGjOL1SU9PaFpWhObD1aI+5VZirFNadymy2SS9Jjh6o9jpqSInq
MhTNIHgaOIoKcnsZLQJrgpnC8TigHGpJfoqAtCV995XR2JpD2iHjzB8uatV2BNEScnhyhYCbmqPY
q/dA0L2kvwbwRVo4tu7zeiSIUD2yxyVNgSGo2F7vnuVMChyITDAu9VrNsz0epL03rJhONLeND5Lr
0vDgeWy1nznecdUANdtGmfKN9AO0oPmn1nJ3qqlUa80yX3WZ4za3tZfI8HzkE0zotnV6Igapqa78
WNg0jKX0vvfbYBQvCYHEtra9EoYHJMaBVKyRRIsOIVGRNjVRgbz3yPrRSEqDW8wFtCqvRiO9qwJE
fEQFGLWxfC6+gCd+5Sj+DnF/i93+Ca7/nwXgi2H6/8IIXFMEQe6ZGPwxL7/V8fB/DlX8Lf1RvQ3F
//7dX8G4oog/dFOjv1Mgy2Pa4p9gXFGUPyb5I52/mwXj/B+ubDK/BG2xpsgGAfTfsbj4g+SV4Dma
Ltu6qlnafxOKT2N6k4KSVEUHmYJZzdJrkUvADM65OCBzvsq0p0QBIDnYG/IRm9HD79GOJzWw5GvP
Mv/5Zqb+3lRvLwBTeP/vvNe/XzpdC95IxYRyQ7rGyLNDJ6ydr9HhrtR3zaA8F7xVGXXoyqPXjhrs
+dcpv2uh/vt9szR2Y6gxRRTq2J6AlSwRuywQm37Udj7/rZbQzyPHrVcKFE/ur5vrbxfX/8kQJzWh
N0NMqO6DZralQzK0R2/kTg/EqhFcFlyop1KTpgoQbLF14XWL6zjL51QGt3uJg+pgRLAk6fJGNWCw
616AC8EYUd2hIUyT7Uth7tCg//zBeZ021ZtBFhCLkxpEJrRTw1crovtRlFdgVVPGDGeNg1bEJqPo
SE/M+TcubZyZzFlcaEFjNI19yGP1m9vCda8bEw8zJATDKkvkYykNR8U1Ls3q79pG/9o4mj27n9oB
URFJE/vQNw3UssG+Sj9b4BVWoYxui2FSYN/HAL2xjLDxrlJLv++9F3DXfzYa8RPXBnpZNp6rXzCc
hWXW7FmmOI5bpez0wTogyoN24otFvrhwP1eqyYE4Hik+wgkqbfocOpxMvzQNv+ep/z0N5u/rDDv6
4IOOtA/F8EnpNA6t5Fn27WMcaxupkXblzwrWFuAGgE8qbZNiXUIn8A61C+u+OO6Zm0pJn9SaNlrI
aSuwuegb+D/XCtEcBU5iDsoetbKD53fduek24rPO77eTSOR/eirgrr+PPPNUXLAW+ldBITaWjUwH
zfiUf2n4aY+EZD3RsIUV556xKSr7OXG1laf29ElD9zzYOBjlwhQsbcWZD2uLFMJRSOcPgjWefBic
pQP+BInBTYXNq8XF5X7fXaIo+PuggVcISS09lAsT81OZA06E1gvs8Z0bksvLfGfyYW1n3I1ZeMmV
TM9+b6Jn/gtKQSWwytY8aB09HQqIl9SCQsj+hkLF0S/Uk0/RBs+ZZtYO42PJTE9cKhcWeun9M1cm
B3JtCfJlh1AUzwLmWsMFiG78UNnm0OomCA9mbDMdDVHJGI6mPx7JHl3YZu+7Nc2eubUS2Ies9INx
oF1nk8raBqWUybZMeCdi1rejDhEbtx8bqjVzalyZDBMVNXEAZ3B0B/9F83aTH6mVta5vKPkdUdz4
TP36mPVHoUmbsW4uOfAlQ56XusQo9f6oUBGC8GvXync1y22U3j6AxMyAeSWHasen0G+JzWXbWZhf
a+a/LLunJczk2gjah34re6PJ/U5qIaEzKLf17s4FLRpwQH9whmfeSvboCQLMPhyi5qEjnNFTCg+8
ChUFp+1fXfAgbaAeS2g7xoB23TpdwRlwYTNNL3nHkqyZyyLv08ZqpfaHkY1UtPZObUhSWWPwORjy
1w+OcOaNAlpm7KKjx32K4Ea6FAJ8ouaqK8ML7mJDwz+OOwg9j036ZGjVJklK5/yrF/wgYe9vMccg
pU1U5QJhTgvpMF3dyBDMV7bEdhngBlQ3DTZ0/lUz6cd/zj1r5pR0LWkrzSjDq/SQ2/ZVXJXPdDLu
+6C5CzPPiaSbtoyRrmHPCvU4elf24cKbF1ywNXNHo9arCSyy7gHutrs04vaZW5SytI2f0w0Q5kd9
PLYGYt8PF1644P+smQvSSwvBGJqPDgDw8DqGK0C3Er6wpKsse/DbAfwCXOKgzUJvbwIp/tiLzZk3
glzHjvUidw9EV2HxYtveqyXJm2mOJ/fnj04t8ofBuiGLR4colFmZfOHdC27BnAVTVM3l1ohSFxJA
BMG4hqSWtgm09g7V3k3gmceMKK8utQtuYWHnmjMvJCm+irRJ5h7SVjvdrxSuAEP5ybP706b1o4th
4sL2MWcOqPQ7rR30htO0vCJD/91Vic1V9xmyf6jVkbzOMxpWPjUXb3SnuvE7XseceZ0YgpIBBL10
kMNulyWoXKGRnMEZqFQJ59idjNoyPmhVR3AS9Ml1muwvbKD3b7Bco393CK0hDxaUZNYhf8kfg7+Q
iepozRcr90t54yZs10shwtKLZp5HsyX6xwupOkiWvrMyaFoCyjoK2jjDsZHZNYV5pE10U0rF2gW6
dGF8k7N5b2anv39zyVLoSaLJsWkIvg9j1e+tot3EUukEPhH25H1/JqEL/Fjiejleef5H3ztzQf1Y
gbHXbOXQuvVRCsikdg+WPWzg7YN8juZ4QluSyp9cZsOAQgna6OHSu5f278wbZeDdrBou6gPp/Dvf
BbNpQNoiVo1XPVsi5dQhEEdPUaUx/MI0L7xySs+8neZIL7zCsIrsMPSO/am5jT/VX2hPTj8T8l6a
U3XhbBYzjzP67Ri1rRcdIG4nHXp046tYfUrlr0wq0IlwZfUNeV+JG2W/RleRhr+1DXBcFtJKpiTd
H6bqBinOVORMQLCxVe0ax3ibFMK591ExujAbk9m+s+nE3FdpHRQTvawemikmww1SMt6UHAiu+qdP
Sp2GoHVV/hko7IHpMlDnd0kA9RL+ub545VkKFsXMjSkgrrxYGtQDgkgraBkhLQj2Jkj7lWjDOzOz
NooLhQvXbIt/D+AQPQ3/v8p6LiYrf+tDeL854X9hPtNgXy83FKyHvGyqtznM6ef/7ibQ/xCySc+A
THcsLQNvugnUP1SB1Dhdn/zT0KZD4e9uAo1mAgr7tsz/tqhKaXjnvxOYmv4HnYVkQuUpxarRCfDf
JTBnHS4mIjP0KtDgoghbM5GinhlXS49Ym3rUCQrHF+WTPLWFwvtjr3vJeiLyd1zRPadu+CkY4aDI
SzgIAxRBbBdAMkjVl75SX1K4j1BuUSp6AaRbNYteKSi86qZMEaXW0EqmSdN4NVGJFIjUWWO4pRMJ
xqniUQ29e7TO9lZY33VSidKnXoUrM4c6GwbCT4nkWIVsYvR8lamW+G4A6EENUZpfNdDpg66EixRi
/ruO1k6qREmwdvOSw1KundRoK+6e/Kocc/2nlR/gY8pLRBJd2aJ6KuUBuUcvaVeQqUMHWdpPKMeF
KxZMcopSgi/CCcuOh7i81o/SnVG0X8PWfRKFcRVQV7EYp0qww2AGG/gvLQIhxQ4uvPS8KYwi99p7
rugD/BYI/Ro6IGHDHh9OnzbQO7mSKbytgqaAWSZ8rbqy2oSKv3Z9yoRWywQqBQCQQh+2gzbsgrT7
GaIjsUMH4TSwMGEWQOB/MVtaVVt6qhxgfEcqSAkcXvqjXKlXgN0D2qSajQuGG9FTZrGCUwUWH6o7
MmhAI67XhcqbDcX7y4DIZHX6ftg1rnvUe1aBFLye5kWGMyrPTUSpIUBZJW1934H57ekpgOyjrR1Z
z696Feyo8mJ0EGbLfoXgk/kimEkpBOrClc0CLkAiMOq3RtWu8y0pmoMSN+E6hyWusNx41Rsp1Xmc
KAVsp6fleAPX9a5xKXVGPsrazAjJUsV60BsuhiWwAGRxx20/3FIEVCY5WXstF3ygaVHsiwRYCJ+W
Ns/TSvCcsN1oUbmCxOlp0E171bfmsSohyECV+FBKvbSraKldoZT6ECstvIV1lK369GFMtJ0U8u25
qUuOYtt/ehLkB5YBnURBj3/RlWQgFOravh7uT3tZts1bOYGiRudIlKJp9xbptPtG1mwo/yobfkMS
t7Tcx7qOXsMoAbAEaAadn/bLCGpXPnp9vA/1HPy/amAFAhNEsoR+P+lYKnxLZBv3pj7epy7qe3RK
qqtmTLdySCVxnJZexB2QXuPP2KcvEe7FUlY+d5m9S2jsm2y1KIzbRGh3Uk5vJf8dQPfKUTHCxtLA
UcQGG+l22EDu8JTVwWsUcJeqO3olxCEN3acqEU9eND56nX7VdybRFh8o05MZ6xYqNIrGHhZ0TASK
KVYy+NC206G0dBlQ7ONEIFwwQcqgJ72iq+lVHsVTOvCbPar0TQpxfty0kCOUhwGNM4TNKTlOe8KT
xW0z0q5uBVgmZMkgTVB0gZlCCBntd2wdTigdqaM2tp8s2Z5s/6FnBfAGpH97/sJLMevMrrRVWfe3
ooq7NXVCihrsU9VG+A7km1MU8U8ZLRQ9SfpPCkBmgBe4lEqrn5O2eaIbMEQfQ/4rqf0HReOwV208
ZRJU9LAADkeI1enUr7WHGbtF+Kr4FjtTk72V2RVAbdN1mAk6cvGpsif/RXr8BSIbuJ9p8VyHQ7gv
muavVNRw9UfeF2SHb07eEbLk6rR5NBMvQ8m2dqa1Q84PNrI+XsVRlpAusR/aQODjAulLpxgvBnCq
nVoB5x64z0AAXU0oso1i6sp64sXcSUryGdWYXQV7w84O6tRRvOqL1mj+RhoQb6Dh4KvwQNZ1HGhO
IhUrExTaLSIr11r1khWQZlgFF3DNsK/K3tCOEGNO292qBSAugC+SaUsrCHnvYjT/doE0JBtQ/bQU
4eBGpvXk1bAqJpj+nFTV4Gp8ImhWIdmD1dKXi2Np+q8e5JerzGIOICHrW/ElTrZ+z3Aqoclrydw1
sdpCZuc9q6G+Y42gElf532EgblGO/JGbWImp32lNsz8tJ110+a7N6AjPI/2qSqytXNJr64/5fjoW
ENUCPJb3dG0p8bCOaT724vD1l1OfjDpaybIvISXMGOxpXk9eEZ9yq1afe12/nZyBhY4lnpIvO306
+GUtRD9FSyhEI1PWoIXMysuS8thJ7fdxiHF2Vl6sKGtXESRDcKw0PlThAM1qx9Kjx8JELKeEHltj
u9PdgVgkH2vZ2GyAlIxqftNQ3+rAvq6HyRXA3VZzHNAOjt5iak1kbNEqCrPbDjDAqlH8VyWDbs9A
bsywwtfpR2iIfz2ZFlSSXwQYArRkkLm7m344rHitPh1zaSsOlWc8adwx1kpAt7/GbtRi2jqMgr8S
04k+UjJdwWmpeXS92K35dHouNSKmL4kf5WaHMsSDMrluReWXhumjYkLpNipaeqSMQy6D4XMNcSs6
5Xsx4ddUfnj6TDNhh4y0QLHAQB+OiSa+ihbmQa55T+gt0GU8PA0QHE4/PA1/zK1bKs5PCuxGQqmu
K7/ctNOxdvqo1GNkBScSQR2SSs3jNNy+hva+pUt+bUhOZoKakUDZV2HwDMaaL7U40E4fBPWyY5Qs
aRKsVJOPOI1x6vghw1ev3Jj7KHQhG0Bq1BkhqlKk4YsSTUOZ/gDxCCG4eBQxqEBTG75nJeKlesxx
bX1DAS7dFV6m01gWrKbhcguyoZdRrpOS1iz1G6S9Nv1Wg8aCyk8AtgAHTVtDadXnDkBbrOEouXKz
RhBQadAXQmWKIAl/MU2IZNU1V8T2Fp4CfJIkE/lM1hbVV66QgfpifsQhLVQN3Noz98eYMi2BXWar
RETsVWg6ezhdE34bvlrioDCG17G7Oy1eU0JaF7veJi/5itNcw+mKZivqcdPSDDQKOjLdWNkISSaX
FJbBIiIJRH08fQssvDxS1l9tGmCnFXJ1vmU6w07fkQdJvfJlwyGwxpSmcbcyPE92eWhLZU8LiEfX
2zRBefqpF9qvn+uhx15LoqudIWCREotGIU0HFQWgaC016mc5K26swD02XpevYYAZqVetMliBVhEN
nOvT0E4jTgbOtdGAMjqV0aCflkIPvB/m2KKrinFr08ZGKWeV9d2PPOFvKno81+FPMa1vbyjpzpxW
4te/DaWNUqO8p2IMxqGvKyRcbvC8n07PiqZ3VVJabU5LWlTVZ53WwNM4LD98st360+kwD0z3SYE1
BmFnoCAdKs7TVCOpYa+NvKe7XweqbbCK5eSbcoIgJ0IBDZKjR1s2r91G+nl6oV7Z15Zh3o0nExUN
zNodrMRF9jr0wgEc7m6y6lMk239FZfOiRdwirFbzKDmO2wRE2yqJYJQ0yu8tgMj1yTucdr2nqvs2
trZdxlS0yci1PV+dfoGAmQkMm4M0GK+a3tfO6UNOP3iadHOaotynOypu0GAuVqeTn/1J5DbkL55q
7JooH2GzR6xpIDRH024nzAm6OAVSlDJuIclkFerkm+Z9sWT+cvKhk9vLUfiV9eAhLFJO3yF+RVuH
Wq2fQkMEUzc6Efa6GOobBNu5xQFtsTX3KpIh4UJuVFuhMOevRFBL+yaOr0fQGccgIeeUJ5BT0/ts
oKy10tox2cABVl75+rBvZRqwLCvfnazWtWOuHgF0enbvIPJA0+yAyJarRuwKELsWeioenVa/du7p
WibGKgNR+8uwQhsTozGbgDIzqIWFGXSZMCadVkHJ2yevSbaTOVfTPchDFpTAvNt7eXMIjMLaqG3N
7ycPp/99stfRTR/R+7yjo7w80ImiJ3CkwLnxFBDDTC7Sl6wrcCfTv47TKZDBFbjKxF1Yta9ugbcb
pvtd0iIzgudSEE+zs3oP5ZSTDcb6tJctOk1jwOpAYfdG4P5QfDam3nsEnvxGbT1Nkd90ugzTvaPP
eIvNZ7NfNhAXuUzHyYZP3qC2/HFdZt6zntKuMqoSAnCQZkc9MmWx0Zlr36Ajtcq8m7i0rR13Wmsl
axKaYGH3yc24LMBLih4qHaUbdEOsfd6KDXy5q0KFXtJCN2PVe+63PKzxSV2oUMGmizzOqk0kGz9H
8LJI1tIKzq4PVP4om7tAgvvgX4HuNCSzHJ/dNEYiT+P3QndyCY3Cm1gM6Vdc7A+cRqfVLCPOGNDK
x7j34Ebnht7Ay+Hbjs8drYxZ78mFQ4B6a9SZvZ7+JTSC1+mfnkkkDmY7LaxxFcOOMOUhD4YinppJ
234Qh9P29n1iYslY9yUEwJW4MXX3+WQqboNpwAP4WbI9erX9V3cKOqYn29xcp4XRp0AI6XiO85Sr
BqZFaF2t8LtHaIL3Ugjfg+Tpd/8YGewaaHZ9q6xol8XezRQShDbCZSISR5AzsLY1ECy0RPudii+h
75yKWQ+jlO5xyyfmP91KVVccphiNK0u8aiGUnew3V5UfXXBAV+IVtR3VQI1VNR+6CF7t6QCffkSa
yOyUzoiuQpc7x5TVgDmdP+x7s5IA/AevDVeHyRMUOXd3zUPkPo1Raum/BH51eudpgL9+lXRJHRT0
F6oa/HuPqVBvp69Se5Jsia9vFTP1IPFUyQlY2BVCKgZw/tu2u7enK/H0s5zJwA0hkZc0Iriy48dS
+KjIb07K4TkX9CnOmALP/qsxNn+eno9SDJTOI7VQZNILoIJ0VKx/3Sd8dT8EKJTL7tBtJb//pJOC
L9sv2bRf/Q6vVtKBohbKHrLd8qB2MA8DuIR5gggr5rvJGF2jBQo30dVEmwQkIoSNlMvq+nTLNoX8
bBToEGGI00yPkRZsNLV7GKdzd7raErFaKhHsxDk6cCqeLsCVNkChl92f4mRR4dRjMdaOIOIMJO17
G1znOTdvqAyeKCA+5SiGmCSZSnbG6fZbDMNe8lw4XzAYScGuNInMLroQXPJlD5o3bGiIBjJA4XA0
0h5uQViW2s6DdUVmKn09upo2bsKlO80fippoOmRmLau4NRGUpiHUPJRa+WD1NcgEcTtd3BIxxZ45
KZnT5X5KihSwcTO8H6PJAXfa+KfEyenq9iahePcrd/y2Ie736hdZOmEQGQBHor/eImU4K9d0AUwh
YEjgx0KDpgVbqFprhG36RP+OmB3wR+NXRv+/SuK+n579LYP7P8vz/n+EHWOC36zMhE37DTt29y0K
qvrbb3Cz06/8yvaa5h/wFJimQFoZEhdk3P6FHRPyHxNkC74ZGAx+5W3/yfaaf0D4TyspJAf0qxr2
v7O9qkYimIW3bcOi0ZWW1f8m2/t+WcKasslvizQKomeRgMjTaQOQGFCrIA4RICMp6sObuXhnl04P
+s+6h6XNanxwhTR95PICyDM+N1F2lY369cceTZL87bfXGcgXcDaGEwddR4aktFd2OIoLxeWlmZlV
6yLEmrusyZBuFv0nmnePgVbcWpBnnP/49wtXljYryA2DJSy/9QSXwX1vu3cqdLhuMVwHhbk9/4aF
Aaiz+psPH15EeG44JYkR8mJO3Effqq658PiFhVVnxQFPlwp97BNi+zGA/btzDRI/4Nc+9vGzcpnW
cgPRVbaNC9pg7ZnZoVDbZ1jyL/VNTQ96Z1+eCopvisBabpggf1yEh1xxjKLiC9T6x5Sin0lVIouU
S5wEv3vpf3W8EE38vkmF2tNCWrIKvS7ILkrrJO1e2pGzgzSfJ5HnobvogkEsjWlmzBRBmsKqXa7/
gNSvMmSWV5xY5LvajawmBiE5AO8LC7RQSrTUmWFXni9aiqsGIRWxX1zs434rR+q2zm5aCHCzmya0
oAnampJ6wWSWdtzM3rNuLKsk541e1yI5Dl9+ohcX3JTyfrXaUmfmDuwHokO1MpxChbRzYmiz8x1X
g22jR3uYUR4Lt94bBnUA0Irn9/jSeGYuwA2b3kVdifEo6Y8wRv0xKe4+9OipsvjWNUaxZGvK5Bpr
rd8Yie50lXs8/+gFt6LM7H7Uc1Gp0Dw7XNcoOQB/3cGY3EFRAIjn/CsWJuZEovPGNn3Nh9duCAxH
VeSDX0NE2okL23bp0bMCOChTe+xk36AUVt/kcfsl9+qPbU9lZumwFBdA7jwencjdAQ4Z2I9GL1p/
bE6mAb2ZEzHAQxnLbo/Ei74LbWvbwAj+sUfPLHnsOkPOJreBqsDWwlwjbvrnH71wys1JMRQXsKwq
WYaD4NrUhAtk0TOl6mcOqexK7WLt5vx7lpZ1Zr06rNdyHvKeKhy+Jql9LQzdOf/opSHMrFQVSTO4
cjAgZ9xsfcO61fEGKznEs8Gpdv4dC58/R+370ZAafePxjtBWdy6cdJtc5Qb6safPLDalFbnwWvj1
Mrd/UKi1lkn5cv7RC11qljwdRW+2pZTWY6ENve6YMIfJ0hcpCx1Xu4ee7y41PpeVtZm0K0hDmrKE
sm3wMVubg6xiPdK8Jmh6GDeNo04ndxu1F3iSFvybPDPjZBSNREA5kFVDWCuPyIXU4W3c2T/OT9nS
Wk9//2bGBg38KO1YupPC2UHJu90hYvHtY8+eWbIqC58Ecd9TbbdIIiK6uZLQTjz/8Gm7vBMxybPj
t0ILPc/qdnA66GqHKTkQ0C6VNfvCLr+ye+8JCTbnX7Vgc/LMnCGJVEY7ZA1KJbltsuY20mNH78VD
UTQXTsilZZ6ZNfA7PQfW2jujOgiY5uHUg/As/hL3JJvPj+L9lYap7veVFuUgqVGe906nWd8BcD+i
I3DhhJzM6z/XwpyjlkoYT4cIBSFHFQO9bb2yDdmthq7fm0g4daX89LEhzMy7HZVAU9qsd9wGcF2l
PlRw+Z9/9DQL7w1hWvs3dhC5vQVtfz44sOSto2Fc9Va9QkBoBWkE6mNotoTt1rzkYRc6z8057ih2
DQjIvKJ3VFV6aqg2m9VOte9RWqOwBjuGAuserTgikle6cd2XYpMK70NnNzwxvw819EpXGHk5oOsX
vaQiJuUZXDidlvbYzOI9i34+a9pjEcS6sEMX/VrQhX3h5HjfDk17ZvKulbuVyz52hKB6H4K/r2EZ
bnzIwsOw/fP8RljayzNj11I1sZBaxRKR+Qvo6kiNFylJdhJltH7MLhjj+96LHrnf18CTIpKUsE45
lTLss8a8QifkWhHBnyiTOIlfI3WN7uf5ES0syhwPBAsqXc1a3TtxXr+ArVPh3wougI2Wnj07zONi
RKjJnPzWoJL0cOEGC9AvOP/hC+s9h/X4rSqlaED2TtuCU4PsVrjZukELTsgX9usp+/CO2Z9o1N6Y
PXuodf0y5RUJFDwwmpMQo/RK7UoM+bc2fACT97WVt2wCOUBVAqeQ+vVa98qrjBtZ0iG722hrKMHQ
lMmO0BicfqboDCg/e8oCxhU91StoSJHAepBK6Fji8oLXXZr7WWhQaJTgLdQCHN8FhMNxNPrxBRex
cP80remdb+alDzOzMiFUcAJVejbln4ZxTX10E020+39G0TbGv+OYzq/zgu+dQ370tBd1VcU4Q4tq
CRpVWfba0gGOcI8Dfo1ujKk7+ILlLUA+zTnox9eEJTdq1DuD9IXKPMURGgTGEs4GuC5YXwk1xi68
sborGQ58ocLYAkgljkHObFUqpufHvLR4MzfjRUYuKQETnIR+7phiXENkl1wY49LDZ96F8Fq3DBvR
1KY0f4Y9YlZxjQ7Ch758Dujp6taMPC3oHU1tPXqd0m9FOtx/7Nkzd+Krhd+hYgz3tt4+oZ6664T0
cP7Rp4vvO6Y+h+fYjazBURj+WvcCRLH7yqGbDsFp5ac1Zo9lo7au4Qgdhs+okK6S+p4Wp/MfsLDL
55gdeA8pYOvV4MS6/ew3ubfStHQLRujekKJtBzOZWkM7rQwXrGrBe84RO62CBI7BXc6BgeRBduWn
kjJk6JYHlEE+nR/Swj6bQ3PKOFHzQOGspB/b3kZIZ8Dg1F1y/0tPnwUTpoxerwXVlINOtU2WjWso
6MBLpBFLT58FE2YUShq9CzB162P+tQsK+WthJ8H+/MwsLfbMvOFAUxKrMnoHNpt1MqCJjpxaV75I
mgH+o1iz8y56tKWFnll7rSlN2HsGWkdSve38ai3n/QPENNRA0V09P56F2ZqjZyoK9nI5MlsajXmB
lt40SfD0sUfPbF5SQ3y9XAwOCmIPct29Jkr3oTwMbCq/n2K51Ve1Umej0/k+7G9wnaHi8bGvnhbj
zQEpDKTLPImvpkMQbfe8ee4+mAFDnvz3Z3tIJpj5mA2O2eSQJkVjDxub9Nf5D5+m9R03KKYVfvPh
kVwOIgK4xwXW3YQ1YqTi83TVmG5sjVE6eXghNFzYlmJmvq4Z+2qrapwTqKCLwbu1reIAEexuLIoL
Lm5pV85s2JctwLsQKDpykn0dw3FPi+QFA1569MyAhzGEuXF0OULBe8BE+MVHKub8Cpxy0+8twcxg
Y7kMkH3BsQlJufK0VxgB6Tg2b4fwpsqIG5MbrbtBDV3U0Cc/dgKUg3FNX96+zn4QgQ3lpXzotKHe
+ZAJC/R2L2gjvJFIgI/OGAyPHlqltJduIEpwzg90YQ6NmWWbfmG1Zi4NTponez0Vj5Web88/emkO
jZlp084lwNtAcBbAfKgZ+jZrJyZOOpDdzhmr+AoSXKZQjj8TuusZbe4EkwN/H9r+jZLT/YnKyjhe
WNKlkc68QVtLkmu0eIOiUK9azX2YFOPOj3Tp0TNnAC+LYpdgYBGYaL9wXbkStX7hqxcs1Jhe+cYV
ZLFsdbYMKgXuy2/QJn6WQunV7xRHR9bkwsGxtMVmXkAEpGPNQHAQSur96IqrtIOqLfD1549Nz8wF
eCPsdJGcqw7tocfeku9Hu/nY6WHMXUBQ5oGss33NSa2U0ENyBlPkH1zXmROAX6DQ8x4h2iELbixF
pU+ofjg/Jwtzrs/MWtRWkMkJj1ZS9SXQ+8fKh30zsT/mGuc4vMC39Ug1ML1eDZK1IB1tWs2Xj336
zKxbudKEPgDRzYLhe5yPX7PYfDHb6sf5xy/seH1mp7YtgqqPqGwgRXWvRciOCAoC8NF+tUTtnH/H
gsHq06q8sapYVvQUIU7VUQt1g6rjVRJK2/OPnmbhHX+tzwxWWFE65gIVdjmMtdcAjG5Kp7jpZVyP
dfKt1iWrWtpBM6tVyyGWqoyMN4Kqn3VASOj4bcfsUu5+aRwzo3VREpdHMt2OTMYir63HbnzokmSj
ygfYt3bnJ2tpHWbma8pVPwA2I0Lz6wf6aNdSZr987NEz2/UE8lTQqg6O5sewkypAhIoLj164OGgz
2wX/MlRVwFcTJQDti79JSUpcVu1c+VqgrKAX4z5PssP5gSzYgzY7ocvarCo/CkcnCOmuD+OhPzSN
EWwHpdCQhQzTCzaxNKqZWceV11roqeBKU00HppAMO+QvS+Tiy+omt6p6LQxa/Hu1+1OJIaP62Ohm
1t6jOK6YiEc5qVC+W611PdJtWavaTm/Ft4+9YmbsemJ0eT1dA4xMp+PXRpekQlGs+I7Oxffzr1iw
xXlPXA/Gsxc2pXbLQ9fWIF+0Cqnjp2Qqzr9gWux3vMq8J66qpVBG0pNEQb01LW1ryQnI6Z1b0dUC
q0ccVhd2wdJIZmYPu5kr/JTJ6mIXdUYaYdFTR+WpumDxSwOZWTyUV2PX2D4xe/zYDC993a96KQda
SrGgh3wyv/CeBc8yb5Yj5KhcU/NGJ41MBc1xfXyWYyv+WFJl3iin6h0MYTnLUdO6nW3Q4KYruCDM
ufD1k829s9zzTrkhR/W2tqi/23p4h0jqVVKH1yhgH4am3TZDcMGRLSy2Or3+zTFYyyKJi46qg4r4
eahY2ykkTgLjwqZdevzMtlPfkBGG5CTvURoEcRf7N5OSx7ZyFe1jt8t5r1yTlSIOhpD8ehY9lnr9
0JJTXZ23uYUtNO+SNs2oV4DncMC6iXu0O0lskzS/UMJaevjs9G5kF/XPmMJA7Fd/ZT7oNFEjUvqx
L58Zsd7FleTaXKZkn255IH7P08Xx/LOXyg7ztrcKrtohHtibupndlgOaB/XnJLsKgTLI5SeEecAS
fLuYOFvaQ7NjvJeQHRvE/+XsSnsj1ZnuH3qQzGIDX2noJUmnk8x2Z76gO8s1YBZjNsOvf09f6ZUy
vkMjteZLJlIMlKu8VJ06B+uRK/QvZV9l6JuvEwMxw+3PWYk0E/YGbbvSB8m3TroAfYOp+KervnAU
xINS/UQx4fZDVrZwEwDXo2HT5nMOdYVKfCYhfyjQc6Uk2bVQt7xvzv+DgLPCfswEHMoBoQHKk+Fy
gAp6fefoRigXkz93I+TXE9DzPJJgeBXu1kFzzTjXmX+3CGXSVTjIIrUPydyH1Kk/W8p6zjg9tGTc
OGSsOJF9DcJ3j4AiBUjSGdY5SEiDHETFrCE7D1q7t6d3bXgjlidStBAUhY86INJoIc3hhyMav+aN
zWbNQEY0s3IEbGbEAfAq4buDtuiZ5qrbNZzHvaePt79h7SHGvgzGfGi5A2GRqAGgXCkhwVJ9tq1l
l6G8fvsRK0vevwvKu1ngZUZLkMjqpGVoOcKEQ+NoA2i0MgMmGg7w0iAPW7x93QFk1IxHjYkuoQJy
15uT62Hm3Zvbop6bxp9QQxnI19y1jsDp3PnmxhbM2Kj9orZx/vWWfQgpOEnT3VCE+/ve/Drd7968
Sbt8CKDkkPiWC73C3H0c/XLj1Vfm04S9gcMOiOGcYntvwa8wQsAu5Z9uv/bKqmxqXqZVZ3vEhos0
fVVBCtk+Z7gDoW8TXBFynrMjt+wNr1xzHSN4m9nye/SFochLrYNTXPUvx2Nr8TuHN4K3lY0OVYal
HzQl8rml+Xjqcu+Yj2CduW2rlcg1kW/Z4hY2epp1Ugj2ALN9kkhVe7J4Re71y+1HrM20sQnjbmO1
GfhvkutMEAXOtGaLSvTPQ6M16XcH1Rnq/K2C6nTg6h5qbcMp7L2NhXNtbCNsg8JlKJ7AQSWgHlCV
foTi1obRDXXW/2/SYOFvcev8D/pXnacg+pJQ/wL2md0IkoD/LaBQzmoHJcV06N84mAK9qIfg+5W2
YqE6GkLHQsOg50yPLWj0WnQG8mLYc2UN5aFFEUztAir4s4J7VBslnj/7N9QNfjewlMixWB4MDBms
F89JH0tytIZxY/SV0yBYv34f3kmhowKY55jw8h/F/vay8jG36WEeIfOEIgUq8zgRymC5ayVmJrxs
zmQtS1DCJkv4XbbstV/Ex3t8HFRqv3/IBMXJGdcUmUxt/zRBvdSvt86Ya35ohE+p1TQIWwNCUosn
2brIg7PPt996ZXZN3JgFbWuWauS/QRfzObDcnzj9gcfDnz7cHn/l1U2q6MzviQX5cplA8hgwqhQq
KGhy22qYWxv9tyCy/5dnE+8FWC2gOlZBLwc8HiQQ9/X+MFO0tnJq6YCkYEl03kTTCDIrdAzfZRUT
GQr8i2x7goUldKX6MfERnAKNF8x6Y3VZmVUTs8F9T49+gF6csZqfBwcHviHf+3lw36T6Rsy2ntsK
ESzoIrIs9I9XRR21QMxtvPyf9yNmwvWcMiU2lM/ApoP+k7ewGb8EV41QqCNAhDW8697PTIJtyEq3
DYDSMlmmPidJ7ebOh7KohHW4PcMrM2Bi61LoS9Sd00qo+dX/lCAI2fOZaRB8zFv0nmu+b0xCExad
J6iSiWghyzTMYOot74NrMBM+Ny8ztaGqJ5PR9fa1Qn21aL/dNsza7BrL5DJOdq5biKQvIWjBJDmI
4qeWv6Tqtlb466r439wXgH6/L8SVxXO7FeEIQozx6MxOrK2fgDaK4MO1Bh/mBVKrFNy/1g7QT+y3
+zSDGAiHYHPhhg/IlYPFo35TuB1xfzjR6sy4OvX9GU3vn0L8VSj6XWmr/Ujdj+HgQaOtS+rmAaXV
NrV/9qmMaG59I6G6JjYCqHwX5QJmNZlk4cttG65MvYnOS6F52cCE6KqByFY8ofaByrfj7m+PvrYl
m5Tabc5ZX0E+AUQN7cEHQho9WmF3QLNlEbAj+itb9FS5Vre7/byVUDExezjz1CXUI2myEPUEiP7f
6EA/jV7zz+3hVxzOhOTNXNKgBotLwiqQvrktfwbrEtmBVGlfarrh1Wszcv22d9ckSPKCeUfVNMko
MK19vpwV3arfrNnH+X1sv3JLlXdYbXPQ0DBfxFaRXUspG9O9NrwRkE2eLn4xzOghzMaXEXrdvhof
nWErE71mGSMaIeruay9FTzskR6/UXeGv1K+27l4rg5uItQKtrHag8O5k4CcWyiNztxQ2VtzGZHlW
qd2BmRPd4J1bfG+XT9rOwP1VQOTUr4L4tmuuNDQzE7vmQdx6qEbJEj4KENLl0BHP9w6IgMD1+WlI
9bOtvO8+/uuDTWVI78raM5ORWSwO6M0siI6idHYRdQheo+wj6Fc2DjdrljNiYWydQk4SUEWndM6V
yCKSgzcK9xNrCxi09oSrO7yLthwcksQFx1Mie/ahzPN/3AZELzAbclty4xRyveP9YRcxkW3e4jOn
6tDeiXQrRdMDKKKKIBny+jnAuR5SveeB9sXGErjmx0aIU/TscpaCNQWcm89dqg9Ffmd4MyO8wXvL
KC6PcDGa24+98EuQdKXNHtIf7c/bbrw2HUaIY77J6HG8vU7Hz9ZCTiy1jpBmf27JVqCvPMIEsWUj
nUFK49DE99OvAygK/UbtfAkxiSV8vf0VK+ugCWRDI57UM2AQyRKIGNJkB0gpP5atn9wefmWKTSzb
NAdF0RUTSwbfvvIEi9e+dO6r1zB6Ndu7gOBCg5W2gXlY1p1tdVXMdLcw9Wt2McIZ5IXo2hjw4g7l
cdqAQEz47JJ7m7wba5a5/v7dy4OnD8RHuUZ3vx52zK+fadXcd1Cixhm5HyireD7SxJqap3QBj6Cf
v92ezzWzGCGbWSJlC8D3EDG3KLhNtR3NQ/bEiao2PGZlBTKhaT0vyy7zYJfuoSQx6vZpQV+cpYMg
95ujqjvd3gheJod59tyJIlMKsmvn3Fvg7ZLNxiq6YiUTpeYPxBHTCCsFs/RegW0o986czw/gRZP3
7WYmUi2duiArfcyx0iWasUj5EdTah7HtP9410Z6RYwhsqx6hwg4faoMzLcWDWPw4hC/dN7wRugSN
uk1VjSyphuYAutadYMGRLGJjM147YphINStHFzxaBBBdQp7CK4m8M6fqgJ7tX9Vsf1v86blEUIAn
EnzrLERne5NtPPtqoT9soSaSjfNs6ItriMxev6ealGgsKL4ONfvusvS5FppveNk11/unBxlhri1w
/jYzvtGzPjfVBRcVGwo9WQ/p8K+u9dnu6y3xj7VPMqLeRjNJ3pcKmQ9vqHZLh6OAynuoqvNWgIjV
A3N9gQ6c266xsul5xtZNg55M4dXzBmtaPk6pqi9zm8uk4/pvQvh9IFW0Pv++/mJX1YRaoKGpKuut
9H1IYlV3dS8yE+hma0B1EKAs0aF7QWPtLu3l8bZxVnYNE9XWtaTByXxgiYdT5uhAfD3YUl5aG9qI
eIKCaR4smOShWprjYlNvJ0try4VWZtU1Ar7RTu90SwZ2siXbXe9bma7emjw4iLncsM3aI66r8bsd
lc7BDBXqnIE+GJABfzyMSFHkkOACg1FTbXjnytJuQtbsawM1iELRqMv5J41exF2ADgo15/adDzCi
emx8bTkS01AzDe7lIrVQ7ijmH3NuhT9uO9HaNxjhnDVgC8k8MGU1vRzjZbaqs9d3UMXxkA26/Yg1
ZzKCWDa2RnM85sIuZrpPkdy8gJKOfr9vdCN202H0JrDbsqQYfSgJVE8Vbeb77G9i1NJZZ7obMDYo
HX94/nLRefZQTfe1U0Dy5XcnlU5dNznHLdRpJh1NRNQgdKHjRgismN1EpmnP8omCfnOSuV4Oxk4t
F7lD4ZTvbxt+xXNMLrdWgl22ydGmHqKBVfICxP8isqst9cm11zcimBWiwjYD22OvsXeV4qD5ZPOS
3Pfy16e+Wx8cpwEyW8InwSbMdnXhDXGrWnVs5nSLO2rNPkbwyhpP6G2GNbQhT1kwX1oIgFUoMt/+
gjX7GIErKg6mbXr1ezdrL2FXkk+gqc8+3De6EbMFGhTDUsA1F3f60UAPLyjd+3ZExwjYwipxIgKd
f9IriFFDHU1H0FDf0plbMYsJRvO19LnnwiwU5E7YbKE5ObHl622rrJyyTBCaaiCAoxtMqZtn4NKf
QcAflB9nFpwWXHwom9/yibwVdZ1uTPKKD5mINEvVjp9bSCSlEEJtiuoh8IcDuIjj29+zZixjIy6n
3JrcEt8Deo4cm1dP9v4wDhsvvzb69aPexdikuYK8N7LajAE07kGbFv27aXTfq18f+m5wr1xScFpf
c7bc43EroJMUWvc5/79sNu/GLjTLFqaRS0ghAG+DBTOd640LwdqEGlGbWRAK+deDhrDaW6n/FgzO
oXLT+66y/16B3r15qUOIrTp4c8jPnG1LemAHa38xBfnT+8xuBG/LXTnSEt3dtF9OYQ71AnuzTPHv
zvSHS4wJQaPQnqkAncc909VnNU8fGs+K0oEcRtm+4tIRhW3wmkI/ED51DbrcHiHM2TBcQOgON6zz
NJJfQrbIcZCTdKoXBOKhV1i8wBcfyVRDtWXJICVV9jLuC+8ln7qtm8qKs5v4Ng1lGxYAt5J0Xk0j
R/j9Q6h6dd9ebhK+QfmZ5XUNfIwYUtBytSeNz789oyseaZK6Za1AomzB0DjxHVJQb7K8ORTVuIF1
XrOLsQjYPnCXkLyAw3TkPLLyi5/KrR12bWxjDSCeFPXgoywE+nLxhJMxeLdFvUXytHKFIMb+nYFM
KAMDNIpygTh1QQ3kcXiE6/8qcn+LD3fN+MZyUHNaUTS6wTqNP8QZ9USsQ9RBgNjmG/O7ZiRjJ9cE
1BvuhAmQKf/JxQTF1SkTd/qlsRxMXhY0eY/Bs6CPoSz4GECh5B6/pCaqTeYD5+Dh9lBDyV0WOSwo
c6gCliChddIM9d77HmOcwWedtimkDLwEnL0cCNIGEHy7mHZ2h66F24/4c8aE/o5zs//XNAWUdRy4
aV+pn8yaLl7rN1HhlWVE2PQLiigvtx/0Z2+iJlyHhx7kDqD0jar1WL/N2Q+/YJD1Yd6d4xuxXPrg
2vdSfIg9lAlv2YnJ9gT/2jhd/dlT/2Vd/21L91Kr4iPysNMopsidp+e2sf++zzRGMCtup3Nvc6xy
TJyXzInbYTxAueuufZeamLrCpZXUDK8etg5kFBcvGvIsA8dSsIHDXPMhI4rbBvDauUYm3LLqcqcY
u9C5O/ljHvejolCRCe9ar6F4+vu5qrChvTA1mOOldh+b1HphJURrb0/CykeYSDvieKOFLd3DLjY9
TaF/8myyHwn/d6+vwi2ytpUwMAF3S9ktpCf4BJm3j4JVDwMQLEHtbzU1rY1vJMccmwed5yHdbo36
rAv/Qx76rxoidhtmWokDE/2lLaXAywEzjdP8AWTYMVKI/9w3A0YEU8+SLQjAkCYuDwzSJEVpP9n+
cxO2D/n08/Yz1l7/+vt3Z1AbuhgcXa4gp62dK2Z72Vsgd91YrtcGN+LY9dKajz7zEhoW9W52gsRH
8vBOwxu7sQ1FqiCt4TgqzV6hdHT2R/3ltlHWXN+IX+QCvIZCfzGZubcD0PLU0WCMeZh/skl2rEW2
ASZe800jfIWogDEBqAcJc+dLWEO6tt9XatnY7le+wkRdoaMgG5UCyTOBIOquyrLqBOL+5SEtwBzp
IokFRs9u6+S49jBjZ+7bdpRpj6nuS+3FHWf+riZDt+/nEKJibGERHWgT356fFb8yEVgWI7UgV7tV
on2DrufZCrbS9GvfYVyyoQY3tSJFzLnIdi+cxNCOcqD9FSQVVNaGbd7QtW8wgjvkOMnnE5IFQybP
6KJ+XrItyOLaN1wf+S6mLQ3APVRtvYS14suVf6uS8kNbjk9L7aFoZm3419oXGNFde5DntNX1rDpZ
McD8jzM2ofsm2IhtZjW4uvo4G6UERFZVr1hkzcNWb9+afYzwLosU8uEuXlzTo7VYJ97+5XHymPa/
/LuO8dQ3A5uRcSmu90vSVCcXdLbRWOTLxsL356sONUFkkF62fBtZmgSN8PHYtXFVf1ZWf1nSDazx
yrJkQsmwYhPm+66XyJB9p/NysFF0Hfwtkru14a/T8s49R7v0JgVu6QQdnGHkoDUDq7fYjV2+cTRd
e4ARw2UAwV0ofELRgftvKOntXbtKlpJ/u+2ca/Y3IncYR5Y1nYN1NbREXMk0GQhdInT6HYOB3RcB
JiNaFo6jZtAvAAwKnZt1f6kHdl/cmkix3skVd2Yb708AxF6G+QINsY2M2cqawIzAJRmU26Gg5CVV
XRxCiHxFs7tZwVuJWxMa5gWDqPv8uq6JVr26/Th+YAPE9xy0NB8CkOzvUtW19+3NzAhhaxQ2oNGw
UlG5u4xXxxqYxircKmlc98X/Zs+oCRBTI8QjbSBZcCIqmjeCPukHzWqIeWcyjedRp7uUqvTiDN3m
SXUFWkFNxFgXWqCr9IiXABytyByVbr2ra2hBfPb4z7kAwaj4G4ebSELF9K5QMUFkQIMuInAVLok9
+eBk1XMw5U/tIi5Y2zcCJVwxpBHsCw2Vbl3MU0Xbo+Ldg9tlf8+1kwRD/qOucI8gUPyJRQ9fvP1R
Kz5OjfgfW5uEROOjBuY/g474sWj0xr6x4uEm+RktU4eoAUj2sRcjiboafcl926NvLkvpYSoGO4Y5
2+/3fYixgaMCwilLgRgUI/0FhnEd+5A/utNKxkqwMMDkKyghAmQZJK3Ln9PpPjEWagLNlOZW7bWo
5Mt2dB7YkJKd7VVbZeS16TUCv7eY6CepvKQDhwHk0jwKbriwz7LkLqubELMMxPqC8M4Dg8cURK0/
RaPlNxsBt/LyJriMZPOCqzMALKRsvXNjgYUeLWf3NVdTE1rWBDOohQaYph5B4zCiroYkP6igbhtm
ZV81edA6mxV53qFEXXrquwte14iI4FQ34ljU2X2VKGrCywiK1FVY4tg9dyyeALuKMjtXGz6/shaZ
ADKacxVkBH0uTRcewgWcjsEChXeFziFE196qVP4grUx+9zy+1X22NuNGEFddN1at03qJByg+BYrW
01txtnKO8owQlqNtIfmMsjIDBbrK7M88rxrI3i4bS/faqxvncIjWc7tyUP11cxARB9Dm3A2kvjP5
8B+YmCZ6nHxINjGf7xgEUsBpu3FAXvHU/8DEWmTShbCBEm37uA/5E+2q2JI5tNaXLYzg2jOMC3XV
TkLwCVCfCsrFkIUPIcNVfRbCOVsj2epHXZlh1ziKz5y1oQ58OA/pL2M1HIaaHniVbt20VmbYxI7V
pfBnbhOWIIDrZ6/mQ6LQnbaxYKyNbmzEttMNLtU2Rnd6ha6N8blp1dvtxWht7Ovv311SlloXEvz0
EP2sZv1Qpq6EMrG3dbpf2edNdrOWZm7hQvUiYeoHWF/2JH3yQjfGDS67sy4O/dvfv6DVEGdpW+Dg
g3L82x8osjI66/a3zbPmOEbo4v5ctUtTeomNFz7OdPa/+Pmsniymw0/3PcLYh0NpVUKh4JZMUD4H
LX1z9ifnIcvlfVcVEy4mGXRR67S9Bph/hH5sPGx2Yq/IOVATK5bKoC5RkUSdaqyfRtCZOaTaV7BX
ZIXjF4i679Mq3PuCRWXt/V2Q+pOnIQOWWQd/LA5MBYmqyH3N1dSElvU4zwh7wAk5dUcdpXlJ9i5u
x3Ew8um+SPwPumzseJ8q4SXDAE3ngrUFwDx34oqpyXkmWi0gL4/Ra4jUQ+H5oMBsrpsmSb3+9S5n
M6nPnD5rZvxDA/pi9/+eO0qevuXhVkplZTkxlUCbZhAhQwyiA4w8ZrP7JZRb7ZZrQxtxDulUHdJr
5tVO05fr0H6wxZG0NrQR5SEPa9K32B56HcaBLM7ck/fddExcGa6ezKJTgCRQsxy7Ek0ik/wLzBmz
+ovLdtjwy5V11sSXNV01tEvbI4syz491eh70KUQHcjbkyTR/vu06K0YyYWacdyEDzTsuoJnPvlE6
8K+kZPNWR8ra8OYW3aTEsnQBVDFxH6uBlFFelxuvvnJe/Xf5erfJWWSqpKiya9gOl3AW9q5L0Sot
pRstXXDSU/kLOqDNAVC6Or5trbUZMfbsumqpC9yKB3b3yfta2pxUOy2bdo7C0vGfwqLqs6gVVfdy
+3krG5XJhNZX6Vi0I0caJ+CXMlRe1GXNxxFwotvjr+RxTPSZYi5ETXPs5GhwJx91n00kVtIHB3Wo
wKmQtJOmVlSrpWt2oq6t++T/qEkYRXBYo11uuQkrgLHQ7vAD7M47WtmvMGZy+9vWXM9YWZq5Crsc
HCsJZbWKBng2lEmD+zjkqYl+Izla6CFwhSXRYV8a1YudbadbHbdrr24cHtxBQdCGp27SqrGIapB2
4LJXb/F8rky6CX0DrsLKQcqFkCfuEwi7L3ZYn6wSt6SJoXnBbRNgVLYgQSsebGLVwIWv07C/fsqs
Tpknoes17/LUPt41ySZYTevaq62r4mlfgrNUNJ5+QzmYbwAUVlYYE6/GQhqEsugCsF1x7E79dSLq
fGkpYH0lFOl9VlhtlIeW3cegxmEveqgCtZHCXXECk6+NdI1OywD5LbBeUMhNeVb4lNp1d1+rBDUx
Z0vY9cRPSz9xZeV8HCiVFx0IfV+TNTXFRHEp5sLKMfE+y3YdD5aok3YQ3TftxtbuyN6ZOEdsYxaK
eM7cB8mz8c7BjehjzArLYMbgdli0e2JVf/fLvJXBWVHZ8EysGe58lhotjK6wV6X9suPLcsHF45VU
5NXvUNbO+S8rbR/asnzt0cTv5qi9SQtkKqonEUU6QEEiT2TWj6GWX2/b889LgmeqjaJ9s5UZ4AJJ
M6j9v53Hqj8VaUv2UzV32OLGk42exY2w+rNng2z797tdN4HNJOclTdDJPgMyH3y7dpTd/pK1sa8J
iXeHAt3YcylIiB6jJoX8HYeeTR7bnrQ3LHUd57+VD8/kkuqEzASxYCnC1bcxTc8Zc+JOBhe7tt/u
+4Trp737BNKhJW4esT5rneY7S7c5uLbqrRzr2gcYGTdGqrDRHVbMwSrioLBf7GX8oKXoY+VUxZ2z
YOy9oIvgnmPhzlOMH1zXOTip2EheuVhqV6bACH4eBgvhI3LzlhdoscsDT5aR5TIbQDtCHoUCYUs/
ERVbGa9PM2CjYD7y5lOhW7l3hnY+QrcqeCitefmUe7448oV0YKjxlxc0emdxzn0n4WxknxrZfZ3J
og5d1+eXZdb9I59c9J/n4/jYuwG7lE7YvIoCZJcFD+zIg6z9hXYZ4E6hR+YHXwTlmY6y+stTVXGw
g4xfmmHE/tHnzq4PKn1Ana45W2m5PACtLGOmi+5VaYG8dF1AygHF08dlXMDPhaR+MT0NeGswHaGb
JSgrvWuYqL/Y3VI/c6gzRKILcUsffbTVRRwH4GwXcAfCp4Jkf9XNtavSZZWAKieakCPPBw0rlCDT
v9N8aB4FhfKr73fWpfRyCyyh/Xic0h6i7ixUD7ToRJQ76h+bAEs6zOJHWqO0OBXainVnkQRoJnGQ
hU130mp/MGtZ/lrAxJVI2aldmC3q5FK1RKG9WGGctbLc2e106W1Znaywtp8K2573qodUTmuJ/MV2
wi4JAZSJnQl9vsr1C9xu6QlCFxftQLsH3WbFrhmnItK8eQhpbR/mgC17gtLTN2+Sw8FtWRONpSx2
fQ1Ur7oq/5KFkYsGmgEZdPJYoFU7dubGj5G5fXEK6wPVHtg4R/498+V3JYrmSVMx7px6XA5+ONcJ
0wE/ojg5x+2cOmU0VT2EbAfcMFNC68QJ/PTYtvaIsq7oYqcbiyTQDY/oOMs6bhdV7sti/seel/DF
qXA5BU/SgoxG6EBx25VPIIESlwqEhojPip6U3zo7QgleHxmqqO9moBhDNAS5dmnFWRaog8MGGXtN
s0SCosfblR1K7kOWxXopPi8eFDG/tfnYXOpayzib3Febzj3wbEUACT2ocO/cUh/ksgw6Uk7fPi5D
nc5ItDQsypqRgypTDDHp8nIv50ZBvRmn970cAzep/Vygq2ps+iDKrBy3IMAuxGechBb+tFDWB4/C
qjP+ImahpthtCMwWzDlzIn8S/fJQ+HU4xkGQz/0nsZS9Rmeim4ddvFSEkCdJ7RzzDwD2gWSOQ2LR
9mUKG4NWfyek77hxOYm62pd2jwIF53n7I+h4G+nBBYmnM7XVF6QACr0vEdgfud0X0370ykIlYp7q
6mESy/INNgzO9TIEFZjIZodHEHN0zl1WesXjqGxiR6MTtC+zW6ZfJJhiLgivQUVeBlWRqJtBD0H5
VHyC8tUSxh4ZfOjVOsy2k76r1Fd7CosvEF2sj3WhbHc32oMKokUOE+g9Jsc5iTKDPPkIofJ5H3r2
QI48lQ4WpbApUN4B1RWFJKjtjUEy8nTKXtCipfyIKxW4u1lbU4U218y9VmscdZCuU3u71GFdmMzI
YV0gDjK9oN5rd1E1MJ1BcNvv5HOO46U4DM1Uqh2n6WhHFmAUFWjVIUkTh27rig+6CAsRi2JqxH7w
Bi7PpSdDd5+nncBlbZGlHUOfQ31yit6p9myh9hQrRFJ3wsWIB1Glm6D7XKhyXvZ8qmn47DVh2nyh
S+fnCQACZQcUB4iJi0goiP896MCe6xN67Z1vTUqD6aPHXAe2BsJWph/LiilxzjLR4fNd0U1NBJr2
7meKFMn0kRdL6z9x1wIatAzH4BMaXVP/3IZpznde00KeVJZ0qi+ukLmDm6078ucOSXhoNy+oaj0O
/cSeimAU6QBlKrcZz6yWgfwCbbiuj8A/Mi9lVKBtPLSing21/jL7JKhP4QzlQkRgOy1aAu1lN/0T
Gdg8ItfRBiItjgItb/LYYwewXkJ7atgUscVv+KUj2OjrCD9LlPz7tnabb+00cniIryDLjqVIzLOK
wRFX2h/LNHOdmOe4yibWUtniKtJGKDj2XN+FP5bcj/O08b60vtM+s8wRIMND+eKHM3eue1zSjKrX
gns9SbqUq2XntVaBHUYP6Jmb+lKeez+ww3i285LHHejFy6gD+BFZS5uQi+t7WJUyv5VTpLp6UHGQ
MzeLyx6kYAe30yDaATii1pEY7KpLbHvs64g4jQS7+lhiMF2ljQ8Cyw5OBxTk5D80clH5WcnJ/WtS
bKaYaep00YxFIz1WXGb24UpmXMTFkGn1o8g7ORxlsSx1NOZ4nSeWjQ35WzdEql2dOpmFgjFyzy8I
VpGfFBoU+tcaolrdTvWzoDF6YAI/sigb/soEU+S5ryHKfAg8J/zcFYQEiGDtWpHQmn7I2nl0j8Xk
+NAMGWbyOPtQkYy1608K5dB6xnGChJm/8yzHn3fUd3p+WspycN+Wvq90xKshl1EzpMN0YnzpnaOL
kxxM07hzd06lrtHFvPCmOUDSfcgizmTpR8ICVeZjW4aznXDZVPYbkb0GPIsXHd1Dj7Hhu9LSQfky
e7UUiWSi8E9U+9jE23aegCcoWi5PEkx/6cc0DMmQEOF6w5sv0ZwTYS0PQf3TDG35MVxYSXYaCb8A
lHF6bCpsAtdyI5Jrw4TF2gsqxFCG6hRNM6hNZoMtaTRAa6O8TJwG17Pd2MtX16b6e0Oxv8SgXx9o
TAa1vHmowlvYT0Mpvg5hj7I7QcbHjfM6m85p1mfeLgx6XSKf6bjzziWThKjUiK7Iva7DcG6jTKTg
+whD6x8vBf8HGGconC5SM+LiBRRPpIGP+ZXVPbugNa5ewTA5dMeWdOFfOSO286UILJCi7ETrqulb
MLhhCN0IQEvTx2BZqipPoDWjhnNRSFrtx6JDqSzEmu0clYAGG8gYM3t6ra/CmxeXFo27E5xzDUqy
uS32Ar2h/hxjN7HlFF/zBSA9bKccmI65TVUbQ0jWL3bl1E30J7a5Nt37hbL4A07hYRWlYFywgSpq
quIr9Rp1ntIa4twpq6rgexlOSh4YehiaN+CesmWf6r51jkvAUhWxOiDqdbYVegzdCS3BCdJ2aEsM
tEuGHbVkF6BRHi0QbxNvfRvXlQ4kZzLz0ipWPKiBHQ0Gr72eEnGayGUw/6pQ/V8e3coHsMMlCtQk
NCty78HNR1sOO6XV3CP0CVaTi0b/N3sKRclfWeWUNJboGxyiBST+FdKwbJLxECg3P1tF6A87y8Ef
nIkPCYHjQnv0VXq9tPMPrJnsTyrHCekgoK5nH0LpttVzVYPLNaqUx/kOsjp2B5mDkU7gtOsqH7Li
9jxYB1fpHlqVbuHMUVBMKdv1wEoBcEuCcAG09Mr2d8ZZpxu/VqXsuid0OrTpqXBaN/vLbwLmAiqW
9lU8eJAlBMWMpcsDln9p8aheVCDRrTBALxSXir7+Jb1+DnbhMCNF1izCktH/cXQlS5LiSvCLZCZW
iSuQ5J61rxesqrtHYpFYhEDw9c/znWasZ7oWUCoi3D3crTd59LSWkqIOzevQfYcCtaZoLbIZ8e1N
u+SmXHibD4PwER6ykWWoU5q40Bz8ElEmBYJfKpqWODvsbU0kKIqY6K78DCoUwiOQrbVGvPSybj/L
hh2fTCDeJs5mfCqnC49ZGKRsE5UpZhuS+YRWAX2dbfpYH0sE/A2FXwakPXiyX8dsAReSvKLN2MRv
GJgad3PkTTj/WvVygBPYwmXWqqVh6GqCuV73zBpSHedl9uU1WrzybvOE/vapqiax7kt028vBH/u4
f4AtXBNc+H2L8YA5ROhDwkYKZ9ZI2eZvz9qOfvgTH6u3GluwyXXTFixbhv1hNX+HY9/Wh60CYwof
fBKs+65B+OyfqQ5aVVRTZ7vnWcEBrajQDQcZWePRnAfX6xrXgTABuldmYsTMS2SoL0UiGImgd0QO
59VQlMbMC9am3s8ctvtHxWI1nPFpbtzLKhtLs5KCY8Gx0CCbWTSoKPMSM9p85LCeLaqgrKFRTjDx
FYm3wsp06c1C79Z+tTx21mNJKuZqpDvBoN17KLdxC0XaRg061X6Znfm0Ee/LFG2Cqp43MyfJc8c2
m+x6J0IPs+TowmzsQvMWNz63f7eBVx5UREOJRkx31h6CqOI2h4+EMScSi3V7jPQ6m0x0xtkXJWCO
du5gMWkzb9buQo2cxiJmyfAotk6TlM80WT46v5LxYdqiHibvvQymf0hxsR5yB1AyrkkDqDPzDeNP
soomfXASAtu8dDL6G65J6U+Z144+4E6Ip8LmShLbkSPxbC8z3KmdzFUYCQ1V4VTH1wCqrQTtfWWW
XYLLcX60EX7nY4St8bCI4Abb/pbbgtsxD7gO1zTQmyBZUBJa5XAW0wEmjmbifWqGzrn3Htni9lhW
yo8KLEvWag8QYI3OKHHW+4DHFZxJ//YTC6oA/O0i0Pd6vIZwvduIUt8bMUlSKIQsdZlp7t4tYQDw
Ptn5G4XZ/YeVfhRCQY9dMXf2k7HxDwtU0ab+aew8thbLb7OP9W1YktM4H2e9Lph3N9tkNIZNXAaV
keh2rJp9/9JyQ8MkRSOk+zUz+Mp8J8Z53lSKiLM+oHgd7Rp+olMTA9q2oankX4VdGpIvSW9cMSPk
Sxy09s1xrhsZp3xF5fiKEjcmX4kcffNsZaXZs+4YpmhFJwxYSe/NOaM13TM0HW1mdBR1GYZzfsBb
YA+jHcoZcjd/e0yU6pYjBjDqnUOEP5XXhEzDM0cPL7OeKST4emYNsG0/B/PwQEzgwdR53uzO9yHo
zUJ4pCDNrhuWl9jT1t/FRidt3plpTpmvA3aVpWzLPGRq0vjjwWdXT1ckTkXrNx/4oLVNOrVSP64R
qvcucmMLt+ZBm8sqGcQ7fUzkL6y28UkMgbfB4DcGiZDBFHH+Wn1iPlHnUfVaXMAPzI6Q8UFAs9B0
6eDUNa312BVx4ESTx2wgMksWBaUwqs463jwbzGY/I6BqSJVemK9SS5dYwYSaiTF4GWa4RaWkGaXI
JhfcjeI5fK/qP6MdfUzuAvU+I7r0nmpe9lDtRP5/lW9ikVp/ARblR4P/OIY9czvrwHSm/YzUWFgV
Dk2EX19HI+SSLUYOORqUBCTWYp7yB/jp7uKwCip0n4CbnhQ8H5FEIVg2+iHJ0fvKiyTUf4iaeE6R
khF+kGoaa0SthgOmyXUJURZsVe8qfLpFShEjAVwkaqOHIKxjlUVGw5WAqH5Cb9CvHFN7ZOkJ98L2
ZsM+yjYMFG2+LqQ5YJhuRTFgCLmg3pt9Ikv3bzLTD1Cz6hDOXQ2TK9rvOJ3ekiF6mExbFjUs4U66
QhpX3dYeel7kqKSlqEY8xnhlKZWwfM/RDrOHQE8b4DGoOvQRw+kIX3IZxOZhm31QdIQ3MLmXTVBn
/VICfXDDJ8aBR6cpP94P4KvY3Pribe2LjNcJo3YoH2MJKKzxjRJfDqfuBBzI8syMbZXzsDLPQRWp
N3DFyt8B+bQGyR4R+aXjrDIrm1tJMXurltG9Z/otUwN2j0k6TMLL1mT1jzB6EW3KgBw8u9XrupTC
CiDvao/9wLhmybENFT3j1Yw30pUOO7ld8GL1LP+Cb+zTUSP9LIYUMcVI2L94VlcBksv4F+Iaadqo
WUG75kvkzaIke3IecEGoGoao0vIciXCYsxLZ3dqgxFTj7Ltwqs+TJiyzZoTn+qmb1umj6rBvmVcI
wSiz+6CZLVvDcjeFgPMH4F4JkmBiu+xK0b4Q1IvDrBqEnSDDAVZfHZbR3fxfwMsBaOp8kjx6ch34
LS0phqXOvCrdnWmrzjTePkUwIGHWRwp9bapTDLRpI/4/J+yQ4WDuRyZepsQ9UyYfxtKdwgjDUl3C
xd2bu5d6aK/o8d7Ccn0QWn6VE8QTAXqB6v9dp8X80S7Ti3XRz/0vk7rj2aqTZ3Qz7RPuuxOLMARs
/vLZRvAvRb3r8ngdYe3WjvsFfr5ZhzyQwWDSI1OdB0rd9xJlfAIutJ4rTtnR1WEC/5ko+gq4Apg7
RpPLSdnvm847w0TxPZDipULOc8o1ea9pcuxM9LfjvQclwdzlJtnWDPHYJtWzhygDEORuEpcqaAUo
LvSTvFsOzYRPWm/ZpVq3K8bDJ3Q6gFJKmYUyOCZLmcctQfeCnJegrHaT5/1la/WO6fBP5SoEmhib
+r28Ag/9LDk5bR5eL/YS/5s6UKkyOJCAZnHVfgNHPAOEfadecCYrWCNtXqUAl4u6B0v+6gnQEUpi
fCgb+l8v+wyu+2U2juSRmlVmgNBvgiYHZ7YXjAxXgBOfZZz82mr6Dqh6qyP6BvgDbt/8Y6qA35Ip
ODTRXbxUP3Zz/5oYN2dB3ILFL9mIUAcPux+h2mkO3MHJKqvabr9M5BuWy0Ga1L1XxKEvDo7MaRhU
51CB/apHNFHIsoTHxt1vNb6nmZOiHEOVbjV96/wV/isDlrj6YwdfaCy8x48bn3ZdExa4/1+7Njlb
JXeqA1Ga1OQIuBZ1pT4oWe57ixQU4AYWly4p046PGbReQerCziscnIL0shncHuOXkngibTyc6kUe
SjO8RJs6RAB4UWCSOHVrZzLDzGmLRLHabjd7008P22LKFlwfiJtAHBJ1S5TOiLkJ2/DFQ3uNW+Qq
EH/VA98qbf8BvP+bBZ3cBRP9qcJ7BQq8g9DDO2akOB1WW3T4WhQMjccZbFC3veptfn/usI08a7A1
ZAlT0S+vCLE7O+ima7AD9YbwIo4spoWzvSmr+hDJ9mU0zSuSbscMsn2d+m374yFo0MZQp8d9vHdk
uDG/woboWp4q4T0ZY784Dz6grTlpXr0FCaiVe8wZcWwfot+XS3kRQ9WkkqtzI1QumNp3iygWWf2B
SdUuDrwdgNBzkkw1GIYKV1/QZ1GpD6p0z0iK4Bngslx2PPd7DHkRxuel8r4rOgypVjFmACir0g7N
VwqHnho4z9LltDdvnq4bXNetzMct+kQReI6CuQCqqlIBbdrRrduDENFfwDd7uOwfpeO3ZLX/JbX3
NVbVyVXmFjr3wLptS5nEBKN0MSJ/gtP5ZY40/kweyOJutaAXy7q/zsgcRg65QJECRjh/NKGAJbkq
QD0/IB7vhcR6X7X6vd/iU11veZsgiHJkCDVdSFpLFOJojN9pNx1InFzgC/F6D+etkZqMncqzh9w7
GsBViOr4v8GrDxUhB78VBwCil47IV+XbU7LWeex3L1sQFy1oX5B2O2fYE8Js/7BkwicPtHcHij11
NHj0UBvTVcpCtDPPEKL8X5dsx6Hfnlo5+xnq2nNj1Y2I4UbX8cDunu52ayDvJ0d/xEyLy+w5Dl0B
TOZaxbxOl5B+Nd7yiKnys5zFS7iVO0xqh6pWn92w5YxU6HVRGVwfvgJWuaKNmtK6nv+NOO98IVkV
uhcn+w+9ilMrusKy5tjWbCd4f/LRazb+dFw4PQ5JcLU+bg/pJyVwVlX4fpVHfrffGgQNkeURIuz3
ujEA5enF93rI4jVG9Q7xyihCCGS1HhLh+ulpIWUFTAQoKWS3YRbg9r2/NaiWj7BM32FCuw4KcGQd
2c+JuqdRBD9L3/Tp6hbgW/REkYTlqnbvAaNXUQPpSvsMK4DPDhekS6bjTMY8HEt8/vUjm3BQmV6f
mZzPUYMNA7rJGrcvP7SuPGMjKgcUftCCvayC7Zkpvwe7PBBfzakZhwsZ5qsY2xMNvYfEJTcsNN22
dfy5n1ij/cwfZ7nTW7snE0CWwT/xKXjT9QSUhXjHtqtfIBG6rots00j7iO31KNLMwPkNnn/UiX4P
XPA1cbKkDY0eZSdRfqv3hIl3tP63BFXJuSCv/flW+uJ1gOpVA1WJerPj83xo0Ijd97h4XqERQeyQ
fojE9Lfi0zfeyAsaHRidTgWCm/4uHQCKRc0PPbWHMmifFpXsNxseNriOwfczWzt9QT7LHzfwzLEQ
3jf4YCRdePZXYbLFQgSPTO7XaClpLjh9mCf2owJxHGXZ7KC0O2BJ6iBL/tXFePWchCkD5rTrQDBi
zMPb0uPv6suv+99dFbbq5/Xss/A/uEkj7xCPEhEDj6vvHVStHjumD3AzeTZARuS0vQ8dudr+bvNA
1RFxhim8MYN0Has+jyj0P3Z99Vn9D3Fm8ECML0wANPPD/p0l8RmO5HGaEKTBCYRGuJlco2R+I/H6
Zpj+D+5Kt4GTrzABv4MCodr6N9L6MHJ3a8b+LLbhFPtjEWnxPLfdvzVYno1Uv7Jzr0zB9yaqPv5/
0FXV77cyPs1efJtm9tAsOGxeKB6X2I/3MC2Wma+2d/DTgB86sR+AfOXAwlH88Fax2Xo2iLDFed0n
prkNvjhGUVmmA/W/seZQLLSM000n13icx7QDFhclwOkbKXLZdB+4AK4k8n8Xzc4T8X61aY/3G8y6
+jspkygFKPNALX9XGs4DJbjoGM8tQfimmfgl2KJUt10WWfksJVrs5H7H26bBN5p2Mk7yHpU6Zt6+
Qn4p8/yUrk2X4li/J9KtKcREh2md32AQg1PYIHq+aX2AlKD8gQykQ4c0imYAC1KT8alymJsWBOZg
OnuG7el5HYY4U3G/w8OguBaTb2Jq3Bytd/NQWCZLWQ56+5FodqrFalOIvgRaEMxa8Go+S7TEUxz/
aaboQupoOipMlVjTPoF13Jmxo+kW+hw6Hi+58nF7BU/8nw31+f64tIn2tGp+yOInyHkbzmZaeOG8
8mdBGGzmLfTHAvNoUm1D9SEHoX5tt70JICN4GQMaQ4YmlvwAOA1+0I4jYtxSYPiYvCvQgk1VFXPn
mVPHS7Vveqg0Abqe1Iy35iXstSFyPQSLF/Osmo3+JVWPwPt5wfOYkgjUa98Vegplqo36FlHEMkL6
S4yYpRXPpOR+An88xfdrsH3dL6BYrf8GRlAx+vprUuspqAGnT338omX8NiIiO/MdmgtQAAnqafI5
QVMw98Cgarx1GejrWrtrqHFjoV5UPTh+Jr1255rwGCxVcx9GVVrTIcPKASnWiC1/NijfeDaThP6D
h15cBLHWQB/hvhvOukzZik8frDEJdrUJO6C7x3GA5DgFwenvAIaTh1rO9nvhS5mBfACbWLXAXfoY
0sqwxvSa+taun4KxOp8148XkA1vzokRdaQe0eVs7z0shA1xzkkDEIaDPQTpjz1962+ywv4vlqcFW
3WV2uk7SER/EfIZZ85tzKwvyVVVxHsHadEvbpMKoTbjiSbpstbg1S9dhoqH1PtQr+TBVtxQTeuRj
0DIICoBkYQQKmSgamPrDIYYPu2TDjla9bgjGaoP6m4OpfUW/jRikIYw6EGUSvA4Uu6FaYLwz0CWr
4DUTZZGjI6QVYTh0b6Re7Qauw3GdVmLiz9BuwMsfqRA6RxrvdsLP1UMvotYgG0YXX9ZyCMBFd8EC
1UYT0ygbQuF/w8G57tPWxeV3ixN3wUxlzqXi0dHAQxr0Rry9i9ibT60BIZTUNZgHf7qudKRPcm6E
f60XLWC3iHwXkfaRGb9kHQp9qdVgyE5NkzhVILF3kUDDMA8zLpBQlzdPVqNN1cz74h4jzD+1cUGc
M6hcqrzFfi2/hc2sdnUdhI/oi4I2a8s1PjZ4zw9hEo67xVB/gGVWZ5+bNQhO1g7xK2xY6qsDJXwt
I40+YUnIKRoaWeDkN/mQUL4PEH+TshqfiNrH+knQRDHIcsV2/iL9E/BhmVXJOmci5vgCU9MUwwA1
SXrn3wugx2uBWB7y1c1+/DUZqp+i1qtPAGrGtSj9scO44+aHmlm+H0Q02bTfgOqubSA+NksYS73S
Jvtp6vuDMqEFmgGd0KIcB5JZT8cpUPWSDwCYYNvBgFcqDFVwo3q1rVkzBbhQXrZ5jRA65doiWTG6
boGL0xCf+DS2Nc9Ig88pljybU+XzPouhVznwLs4BKtaAF4YDHe0uGpbjEurMOQogBwGzaKWGLm+a
CKyI8t8xLAwZfiiRNtw7V5YcQpbsAseewmTzcCz4ByJm3hhtPlRn0aABqB7BacEX5BHN5Q1+S03a
GmTKBRbADudwSeoH/NHI/ng9+7uGZs6A9qpsaadn0izvRiVepjmpMwe9DOH0ClZq36vkYuOqzmTl
HuwCQp7W7r+AbVcVjVVKB7rH+70Rj/bXsawuNe5Q15RX06GbWEmTISfIz21iWeH36zHWwVdb+3Dz
FPupp8UaBxcfPs7gb25xqH8r0h2dCouy0w96hMpJtOyJSHeJpzFK4UteH8qwzXgD0IFt3n4JRJDK
th0LRABAEuODQLNdwzAt9Bj07kouL7JoJozeQfHS5ODu0V0OuQ50l7IGpUGL4L0rt3/333pe6L4f
l18KF6/eoirjnOYJX3CGEKs16f1m7IEYb7f461564Ql+2rgrJwVKA7K5bQCZpbb/Wkpfa9zQeUvh
DbANCnQIRXlyfxbCh3Q19r3BkcFeZPc4QaDWqWHKDGxKXAzmyLuHmViBAr0gAH3CRbpq0aW+INd5
jm7x6gpG/H3bINjJ47gi2UM/rWh+oldom7+pjL/XAPmAHaNAVAAyDkFx/9kT4vZ6iPHaq+DY+sGN
MEwJqwQY5Lq6z+BEewlwyAz0TDyqrz2e9p5wpguf0xO2RAG2KvM8J9vDJuTFQFtb1piYu9CL08Vv
+BWv+bWCHccId73UImweUSH9YZtLRPFNyeOCvxm1ycsmolcRBDfG6XOp68sgpzysQCtCqwYFgtsD
83skeOqB0CkhWGU3/AxPo2Ki8sdX5FFWJRL93On+G80Mnlwq+WxC+2AG7yvwSWFp8gadHaBjCdlN
O+ex9DAJ06y1TZ0zoC1hOe7hbJ9q5z6AcglQzdAS9uEeTe7D/Yn6U//I4+bQl8MtrJq/8PKHwGnL
vdE8TfFGUwvVAMzH/8JiNx+T6gP0xr6rqwMNITSbrSg0rU+NdBnm54Mtn1woPrq79IES+od5/Dlc
wpyOY6qr/v3+qkCG2RyanDzkfe6pP0FFbr7QZ8/3H0NWUkxI3p8QFMX9P2jgqi4B2MrBA5D+AJUl
KKEeDRfbUhSHC+TX+VS6AxgwFGc2rFkJxY6iqBGByfryGz/ik4Jtk0feCZNHSyGdcACQkeYW/C6A
4AIdZAI3ACU45np+uv8cOh6vUM3set4+YFJ6HCjOHeylmgQZkiYCgQCu/3eF38PE69wHqwuPrqy2
9iwgR2gSkgljXgjjJdoms+2dhhuwT90Jxx3UyFx4k31AMc/GGcN9AmAV0BsadLJPul/kROPrA8VM
VR1kY6JvfaX+C5z/7LU2CxOXy1r/3KMGyapx7QLjlPNx8Ms/3QRW2A0n7X9PpH4MR3toKD0020/I
liNy7vEcsQ0JpfAYfRLEpLDJK6jHD2WMiY0P/UvC1QFmZsgHQ562iNrs/hTu56NaXL7JQEEf6n2P
etv3y93orES96tTf2bZvZFAPtryncHrdASPrv///CvBiKwIkIsbUYtoTp3Fp9tXKv3B5nbGy9MuF
xeBALA5aW9t0qtuU8+YvNDb9OfJcvd/q+OBC+wmxlr1Uhqx/iS/FfAIqo4a0nyooXMowaPGpM6qw
sbeeqCvtp9J4om2FK8ZLoKcAWQ6qYwYlOCqCDg3kbzjV2xnNT/JA50G9cyfiI+/X6l8JSWQemdl7
9GdcI5SRCR/zWS7glWwB+UaCG3pNHsOAamDYkHt6cSwRkum5DyowJzWiebDttKIfBOXZLGBo6gE2
QSvG/VQmTbnBKoHiofhoRcN4jK8byNMr1H5boQ0PjmaUOutdwFPPGPDxYK72i6+xfyFlBJVRHZ4G
DH1fqxePmbdt83G1Zb1LeGWOvJLDgnHI/kTgug+UjtV26FQpnmU5v2pwkbkVDbNpFBAgdveoIXDG
804aCIHXNjxNQRcf66356Dy/xBrt1r1LoKqIjUM9rssPPvZvtMPmop6bwkeMZLqG3qOsbZPyth7S
IVmaDGR+CDVB56Xw/qYpKHeRsmqIMckpfWjxHS/I+nyYFkl30xQM+8RtQeYH0OiKyP83IN09DWYA
H7jIo6PeAoLj55rHRG8UwCpsroR16jpp/loH3sVGUH9ymNADESgWf/TSAD9h6urubALyb4q2BVii
IgfXkQ5FttEv82BkYWc03pDKmvg3RveX83Z6ioNx+hptnWSQDN71oOCGW2P+A5L8XVJ9s5O6Q0lz
ktE1/GCMfif9DJoltkCw+37cw8gDU5c/fC7gAyEo5q84n+zs1FSdwip6dOty8LTCU1ggxFj2nM3H
iNB3zoRNNQSVZxMCuWbG6gyykrOpoxcRq/awWrSuXRL3uLTmNgcbCQP7Af8rVcPflhqGwrVN+0FH
5bNg0SfYO5svpr3TeSQ4qqbb9hJXUBrH20/gzcB5IXdYcL4gSsSYXJ3Vghqnfaxru1ic3IhMwt56
qJ4bwJ0B2HS2Oaozv3X4pTG8iTXc0tkFHfY+VvoWxu0Dhmfk0FLxA7vcNrNgZHYjsl1TKL9Aojfm
yThXF5Nw0LaZLsGaKsectU7PPYtaFPBVpYyFl231X0CdDSl8e76Fj53xu5MpZp2oqKLgRGT1BYXv
k6/iXznpHup2L4tgVwHsCDPntm7A8BGbuurht5L+n5HZF91OBBQbRhJ8ZOI8THp4mS38UwbDranW
NpvCBC9AQ5616sW7wNOBZBTx08jiALjMQLfFg7IZB+Ryj5pcR5QbaLaaCyvRj8tm/vQwkLH7qQc5
fpvL+RGN62sNuhfiRvOpsIgOscL2CGfzWzKKL9gKN1BP8k/vvpK0oXfw6/XkddsVEts5rZrxFdrN
BmDXPaCVgokWWkhs3Tr2CRGKPtUrYAjFY+CR7aldqzPVc7HK4YjFjedm2J4iorF2uowh1Fg6vpjE
+wfLuDEtTZDAewnS5xYAYc7u/dIUlEA93WGUq79zIUg0WSZ4bxbQLOxA8Vp76hQUJazaeLq0qvfT
ZdzcM5Bo+enxVV570dwWXJJd0IiUJ3bC8NpluD/PjS9vHahh7DHFEYTi4hpt0wdrt6NpQQL3qv0T
BfVeJ3iSdYNrJF7oZ7iuM+TiHPwa2z5K4WzehSwqKObL9G4Gv/A6SAHdHn0POxwhOcVhwIH+9Qd/
grLJrRcz1oc+5BdfNvuNQt+7GXFpI/GsvfjXm4d9yy28+ZgbcbgYLnHyjhv9qjnfJ+huTKKOxhBs
uoZP0iyuQKTZjFMD0GAeIS4cyvYwMRB8wkI4amSS+4I9Yu/nDY/0269w4ff9livVP5WD3fURBD+J
B6nEEuBh3RlJO58ciRl0Q7bc3d2GRbm+bxo0l4PAC1eYb9Ouip4FZxQzbIA9jUoDQprdP8h5fpHx
edtAPiopKty/6L8NwE3uA4fQNWALEbu/LDanFQsDtfbOcPF9gZS7gPtn1sRifzcLnrbkYNvgNy4p
1J8L2tmlRVO6fHWu+0i67sYtRX9A2/em376TCZQFOA2TMvjM9G56jFyL44WNs05TtMEsQ1wnULnn
cWCHAbylXn9mFHbcOCgg4aVGWEAIH5lkfVIDhab8ogx073jTuiqc+jc14W1iSK3Cl+8Asiwb3o0r
qh5tqkUHsiYXtHAC+d1wfcog2M3v//fd2CKKa4Rul1kFu2tYCYfQ+OIfbT0DexlEhmjSvJ2Bvc4Q
meOyGZOxEHF9EWopiIU2Z11yiUT72dYHDyluFAs1ge890RBIJH8V661salzy+DF94s73Hx4flbwk
486sn4jfbn0HqhfHeY6eWwQ+bL4G/ANjbDybLdDFBmPgNnpvwuWIwDpIC8RfM37gV+bo/r1GF8s9
KwpeUMtkfoVr81Hxm204zvqY4aegusz43SOkGk8l7ATCKMRUvT45i3FffuPf/BC9u2fAcIBrCRia
l1uMqOSka3asrq4BsHSvbX5BTgMF8txLgybMZlBc8gcNfcVrb+LYx1gEDh4U49dko2eLfYgaT2ac
gL+DEvLiMp09ecCCCu45hPqBaqlAGvu/Vfsf0KXPexZzswB7SrCoPYFHNkBV3BRAOzqCpVQafOpW
jLrwdHOLthWiXDS/myqxed1+O6r+Rta/UFRJfEFIXXcjzup96dtEn4q+b2OJOjdmZS+LZVFnwMvp
/VOABY1nVPJ9bMB1STqlo0163B4qnaIp49vyNAtaNI5ARGKAxvcHnA0aqgPElnkXQUwM9rHV9YNp
6uscxs8U3wiwjGu9PXjfC5bF8oTRR1+Tg6jnfd20xcbA4CLCjQTNY+jXz8wtwCSxsoyKjzq15R23
APMg3ytK0vZ5TUiuQ/sYh+0HpOLHaBwveBDQS99DpdFRDdgOYCuymVA9TN7QPbdY4lw/PdiCpApi
DIqBDXgSBOPxesYLX2P9LNpltyxJvnn9Y9TubWK+74eIeNWuAV4sAmC042d1zwCSfurs/O/u90E1
DNk2CmpvesVrrKFwKemFNl7O4F3o2PiEHLm7522v/r8AKAC3JP/j7Lx6I8fSLftXGvU87Et/yMGt
fgiGN4oI+dQLoZQy6clDb379LKp65lYJnVmDBApZkItgkDyHn9l7fbSEKa6xtdfXqH5UDefS1dWN
3eXYHsyjauuHHm0wsujiY+lppvPV1Zr7+Q5IB7BL9tDh6ZAvki1Ih3c/I6tSXbnNa5bceNsk/kaA
3jDZmPFmbxsJrr4rx1cz7s6J1W7T8Sl1CUB64OzcaBHRIo2KfDxlLLes4zmpuQ0QmnAL7NFWUPoX
09kkwtCrZpnw6UlivJTy4lDUK7MMFxPIMk03107UoPgvUNqPu0Fm2wI8ZGnhxZNeSDaZ+ae8v5kQ
woSzlY00cL6RcOXdJka040X3vZKdk0Q8BPW4JepYqI2/qLE1ItrZF7Z66AbzLGxl8Eynvp+rfwDO
ufSxbl2S0F8qXbtIxnqbtYQIjB8GlEQ56rXppmPG4VLgJ6T1dzUUPTOcVnk9C6fGe39OrRtVu/9Y
cDPBs7KSZ8GSz8yrOjCSPsjWDpsU09Y+Hk0OZViFpkmHUjxDTuSiG8dJzObVRsN3REEUndDHJS4x
e+ARLm9LSnljuZ7/KG4StLHuoRiNVTLoJz6CJO7iwrXVuOm5TnNrCSnHRWtYcu6773ZkBzWq9n43
BxtRTCVUowTCTI4RUIQ1dmv4OR5OtGe/l+tSz/aNkmzmDV0NX8rAxDPwPl8ndsbTfE2YXeoJSuP2
EJELG0vu3Hn7mC+xVQzbaHrVqKzP7ytsMpL5T0ymEAyWv6rDYe3yTBnK9byjcIZzhGYJlumC8Wd5
lhyjslnJkbFu+WPINtvDy5u37SiLbuImfODjilqlIwyJtdK9IYrOQaut2SOyrF6oWCgtHhCo8WiE
Ws+O66PvyshbCqQwvVc77i5wheeWYj0xJ0cfnHVciSWiJzIyY4kMaMenadGFefPjMp7iB6sXeAwy
tgBA0Qu7ME4p5XGyqe0g7Lt5f5UAJ9u4fC8n7VAJ5FS0Iv1bFZk2e0jMjcUeSrFiU414MuvHJPfP
Scwk4XZYzie+oA/kZsVqPoDElEtueb3VPHZGi/9N1bOdT7eGjHYxHVW+O19uHr6IOZfzyqlQJs77
2ASjaAx7SjHGAtvMgd9EwE65pvAgZ58Kod+aJIlN3FHQyo8TZ27iJg/TNxSAtBfSBTFCWuzx0q85
hDatlpQQSRkRS4/YLwxCRffCPDbUHiWXzD676Dg9mfv7XroDsTdE2Yy24QLLiUHBt6IAlKevUdq/
Mrbgwand7+x9mMcUM/HiqTnHcE09HF/MsLRZzKYPyKm1aT5pvkM10NoUXRyCUKmp2c33TyJeW91/
1lX7vmwwfswnkM7NMvU7dZvTSEvnFwxDUlzSrPtq5rEiIr6axnSjp5RXJrI4y0wbbypHFtmsvpt3
4PnnjNN8ULv8W+X3+ZuaqhdRDHR4zBccDOQJ1V2nJctJdLdFP55BlFwKU3+zO21vKzV3hcHYFiVv
D2nbY6sZ3ufbhP7t98SaXqGrcm5D52uXq9cuN6ndWdS2RXEHILJYa1PO3BqDjCl2let8N9LIvSL1
P3ZZ/iWJpy+RWREZyDOY8hVFhTUncRco/crKXITB2he71G9waRwrN75TreQk7OZeofVt0hdBQKbc
J0WHf1hGV813x4NkDN4a/+e+keVzEBuPfaK/BKZxa6UEApHlblQdlGdmauFSN3u2HLe8+l15yXrz
ZrLroyA0IJ8AilzqvEn3wfGNRbNKMuxDTlYT4acjaaueveet/4KY7ki6Ei8wMAiAY9asGKVbm6Qk
RvO6bwp7WBipPA92t5lEfZYUBpjoo18R5yFAc79R+WA+CwVtmCSZV+FMWWBPetXUqF5UxUhdRzY3
iLGMRWAWL2zt9zrc/hWX47kWY0mPQX+udeOBAP5iW9Zt7xRfg2IENJPm62wSKz7ySqUoq9viPg6N
s10469qJVp1DeNvrL6VqscOwm/EEpZYr0/cKjTLin9pYajrjsfqGMhBU/WlIv3cqQo2y9t0DGJX5
AFMsUDZm3DxqJnyhtGqs2ulXGknD0MQrRZT1MR3yV8nJSOrmtsD91fQo/9BpXuYVLGzaNn1Xemlp
PPVEDDIhrZk3onkDpmm38DNWTm/1hWeYypshZ9cVbcekTF8lgoKqb14iayi8KKtfBiv6SmUn58lt
0YBol3VtveU5opTGwWRUmdqmtv0HXCGPdP7XhUlnW2VXtYb8uehLWBi1stDGYl9U7pUtHtNSzX6r
uLfNFJ8Izh5t6b8GgYPjRZn2jtMhRLbuqK0chjR9rlEF5Wm+NRpxgCnBoXMoPnVzdYz2jvqlpW8V
Piahu/bV5KFI0XMhFY09wCF499JdpE64oiYCDKmHt5rBJgUN645RXwjHG/QHZszGNnXJCivQc9Po
9ArjuzGdvjlRt7bjadwqYdevsUsh1kFdWC4mR5aMZuMJH4ekukrt+LsGWjbrqxV494OzrRbqZsIT
vW5q/Eq+xkxfqwsiDxlzRoO/vYUcl1woZKCKxoEFYSDvty4Vni3e2OhWpBFSsPIb1mY+DiCnJ/74
VFp28G5UItvXyB9oY0/TeiiRotlSPdsAko+JPyIcHw10Y4HVLfQ+bxepQ5LrxlqC7xlXo1Yk0UaN
7W+D0aw7q/xaSudWi4ZdGVu3ftham5ii7goRexYt9JjdN7BtMJ9DagP+hhHnlI66zppA8Syri75j
o3QRB/v56X/Zdov71zdp6bl64QVy8yannlqRXS2CUjlOWXjFGLwZ0mQnS3qB2Y1uVt9+jazxiexi
lVNTSysC3hFlzp7uDGmK7vZ/A734AVnj88ihVG0ymyvOq0PsniEqKg9PoyNY79Xk688/wX8GkJmf
5w0FEXOGuhht6IRgULNpt+v2jWQ9z1yYmQnz87f5AUXF+URowdJp0DwbIHkPmkd/5KRm6d8APH70
0p8ALQIXEfbX+RNQucG7HOjQTWqx/LUDt2CG/Imd0ph1IYoUbG6K4mLhwPTURv/XsDXOJy5LMakg
emLs5UpT39e6cy5QP/4Sc8h0PlFZsonuVNlm5sphAO4mGcJmYTfa37GYtJm78h+oNc4nHsuESC+O
OhZdklV0g9xKl0SYnYCVEI5Wma9wneRPipnpHSpWnXy3b6Yea6TdA5sGdZxhVpQoFH7xMn1CuJSd
GRX1CP0CCQHCPCkxciJw+Bsy83yx/9On/bTMNaMYQ18kDIMtq6yh+uWPd1GvD0cdwWK8/vmd9oPV
/nk+UdOWMVU0wJWZc5eTfVBMxRqg3hvK48/f4AeYGzGzmv50K49jTNkunCDMmXMP5wv5C3WAQH5V
w/d5taeUHX7+TvMN/B/Ol/i02sucpIeRn3AmA/+r7LMvWuX8HTHxB2Qp8Wm5t7mAPhzy2iRxfXE7
UTm2EUHDmcBqIpc1Hceff4gfXHTxaeVHAEqsGPnFKlTyFxM3qFXKXRV0fzM25UfnaP7+n66G4aqj
wZwrpk/iEoT2CG6la38NZ2aKT6sfEks9JFj2Vh+B3XyOwt76u0l4PzryT2t/nDQN4/HsAhHKV6St
zVILUvOX+Hum+LSQkesNmWExCKRm/scS6mz1VMvc/iXIsSk+LeRubIXWDvMTVWrhjQaFGFip/Jtd
4gfn5fMgolAabU/3jBvG7w/zIANy0+vP78Uf3PSfRxC1w6T6kQ1JX2PgeGhWdO/sJYWGHqNgaWHY
x+Lz83f6QTxgf1q6TlOUUtHg5/OAzk5xFRU08DuEpeSMCzoQuCnp1l1+/mY/2PLsz2vZ0mzGAoRw
2+AEMntF+9KXys5UtcibM7mfv8mPLsundYwOQ3VtVVqr1BClJ5Dgt8yj+rVN4vNcoi7ApDQxCRfm
ofuogAjLg+kUutbu14790zrOhgiToGCaYhH1nhJ1ZxOnxc9f+gfbm/1pFXc27ALhcOSOFq1VVHH4
926VuP61gM/+tI4rWcS2NY/Dhjw6eECFgl2YFvry5wf/o2v6aR07o8YgS59J2jFl7NVcCNLKyV7/
/MV/sAQ+zyJiOJGNwQ8Setq3haQw7lv+vlKRsCwMmaPPx6qWoJe0tSH44/P819vwv4NvxeWPZ2P9
r//m67dCovYPwubTl/+6LzL+++/5b/7f7/z1L/61+VbcvGbf6s+/9Je/4XX//b7L1+b1L1+smAvV
MGr8WzXefqsRmXy8Pkc4/+b/7w//8e3jVe5H+e33396KNm/mVwuiIv/t3z/avf/+m8Ul+68/v/y/
fzYf/++/eZi4X/9xG729fv6bb6918/tvFD3+aSH/VR2BrE6H9sXL9d/++JH4p+rqtqUZyPid+fGc
g8UNf/9N0/6pI0BHjo43zDE+ZvHWRTv/yPonKErDcQUYHQ2ehfPb/z20v1yb/7lW/8hbvBtR3tS/
//aBcf+f8MaybKFbhmUZhqUK1dI+j3NSsgn+9OgmawWJwlFJ1naXaQfVtI9GVeOyMsaVTFHu0YkN
ER9aSMgr+z6kHHfsRnA14Bp2qNEuuqIgqo/ap7FEt2I7uGOS7DrMTDigMBvgAOoBt/I5mGzlWbz/
6YT/+1P9+VNo4hOWn8/huo5l8zE4y5yez/xeu2Dwclji0pG9urL8AApBrcGja1N/O/T6JdeBtgSB
tgkb3zk1kpiIrmCM6Dl9pjpibTC+0L4qgj31vr1hCcoEA9wnHuE42PX0ewLm4ZBiB4G3pXpRiJtW
mLOlL3pW4kijhUpPfQy6UxZOx7iok61hWwc1uIM159AgxJWF6Tw/R+1cju0YjiIqipFt6nhUY3Wv
aNoE0kqOLqb7ih7ie2k1b6GhBZ6VBu8mZfbWbpVV2AfxohgSyXjp8eyk2lUYgXLOP5w5lNtMmBnP
itM9WM+urdivDEPcRhrN0zgIMEjq0A6pNq7K1imPMCKZZPzVSGxjHUaAy07lPBDYCkaM9iCYjr2d
PEQlatow4Z1jdR23U0wj2TyMvlutshb9R+gghKNb5AtlM9TuuKLn2xOqCWbFRZsitxLQfxOGyzxY
mnlBU3+2UE0ZhAR38NqgLBZunc5cAmghfjYtnGLEvxFniWe04VODXXcpM1I/bbBfK7Jjo9DDpRyS
N/AuYuvs2sbEZutWzJJwEPP3zVNYJ7RkxuQWKTIgQjQ/SPp169ACpveEEpxx+158GiXU0KlaDi40
sSAO0mU/4WuWUls4FG5xQLjo7kJ5xhTWYKnom00bVku3ao+1n+Bjyo7JtPKF3h3tXlGXRv809QoW
ZbiDCJVgJuIViJEdw/fqMpANfROh1GNg+0KaISI2rUTgblCRq1HwDSaiVSVFbOX7zHbtGuOKIO1L
0qChs5BnnuzY3CpJfgm1ljYSZp2FI+k9mW651LK23UWZDwitt8JFSGV0b1lJiUvV9hIf01xsTkcN
v/ui0nCjRWOFphFVYZ7K6FIP2boG77DCztbQDTDKL3ajroWOxsDKfbw2IXQqPavWIQTONUy/mFu5
+Nbr2UOiFOVj890Kw3tKpBeDeT8fBMg2C+IZU8PdNqqYl/KUrq4T+dle07J8z2BUzMhq0eW4DDJ1
W+gzZ8EdlyASfDiggzt5FYColVFZ3yPNDw+livdKaEeHqwyMbT+6jknt36hvqioQO/hhTlaefewy
m3E0jsUUfdFM91Rq9mNUaw++0bzY+g3qMI/2LzQu496u0hPgIGGMu747VBO27BYE2gK3xUnqU7lo
KODib2aoR1s9+gz1kKb6QCD/DoYRtoW81nG3jRrtWdflpW7rh6BJ1QUjZnKcFbuUUNCL1dreGilv
LDjbVdg/9GW/7VsG0Tpuh8wyc1ajLY5Y3/Hqcw+4VxXxYYU7pmyxbZtJc0oy+zpECW08V9tgTN41
xXhsNAXxhwmAwM2wnwz6k+5aFsDX+rZm/KOn4SkUAWzMwutKZolmyrUfXspKz+krGWs3wR0lNMaM
ghAxMrRRBv2tQY0FxPbitgjTDWL8rRmwCgfIHrsirDbqiHIE5Jbw/GwGHiAE0523IHsJZb+pECl4
sf4lglWiBqBgNB3axszMmVxxgedJKxt3qE/VGZkBipJ4S8/4paPhklX2Mqxls/Ir5OnI7ya/hxqQ
xM0WPc/9oIhugXIDs3XRqmTK7D+Uavsj8vu1ZMfAGi6/VjY0kNksgszxaz/4yYLHE1iivPJ0xwRr
0b8IYb8BFTuICtZKXegasqAEyoNVIX6Dbkmkd1H89saIcrkuSvqRkVF/KQGpLahC+asgxOcLhe21
gIR4CJKO4YT4+JY22l1TBvd6nd9icXVXE0PavI8no2bpKPNNtDKgtZJ1LKNmM0ymN5kNE4iiIlt2
ig7+xG6GbWiIhl/DCAojPFgXMj0UBY2MeOi7O1HwEBFj7R4TN58xtiHPVBrEcpxWWpeJRVS0YiUl
4NggHNWFEqXhi96bz9gSkUElcExtsnM+6vSexCBCtCoJ76LBtzf05pTtJMziqifonYrSn73DQbAz
W22fxWlyTfR0F9Ry2CGMytaCT4MiLjznE2HHyJCbUUbBVnONBy7ZvXS0C4sJiD5288kajUsWoFEo
pXaVDnzElp2dJl5n7IPKUlaKbzDexA6OZTVFe8Ooy41ozGPoK81r6jvAaYlO7kM3p30cYffoKjda
AsDpzybcFrw0RfISVBAbYbWMp7aTcPTM3PUo+3erANrQ2ZKGseYe7k5p2qVb0UTTQWsdJKSJS7PM
8ZNbLC3sTqTTX5u5A28WancrU3XaZ2rdwLCy6W0nhbKPfP0GJGqFpK7KWanKPcD43dT70+OILJ9+
nOrcDDjzoFKUclOnF8WqmkvUG3DKTcumOB2XuHCic9MVwSWOHE/4oAyFxi479JOy8uP3ySnUazSV
+q1qEgxUeNsVutsmuLZzVo6TV7bIIvoyDPcVHQ89oL1iqFG/FDSgr2KOvOgWhyuRXQHzmMARcHEX
jlOcswkxEVruTVeZ1aMqg6Uyip0pS3M5UBzaVX1YsX3HiLgF3hsUrGkfLUHBHqryAbFotMtKlned
I3CCOoknYKBtlTg+T9fEX0xZstJFd6/01JkqecON6qyUNDtOPr2jiRo0yMtkoudRp+vG6Wnpd8cm
VAy+w3x61ZSrvHXCpaP5d9WYb0PEenEWV4ssVXj+3ti07+xAXTHNcRvSg1Q7zE6jGQEXcQC9Rg28
B8KOsfhCsrzubZy2cArXVgvVIGZjl4a7s8IBIQxK7iawUPPFuxJ/TuViuMr1DkzAjH71ffG11ttj
LKdToGtfHbSenivf87xEkdH5KcjdYq8NRoXFq8EWkhJddQxfzfWUnmv7DnmVQlgoQ8yiSKqhANOF
TWaeXBmh+UV6iBvHsxv91JjpY9shiPXjO1RxIJ2pJgdAV6FnmQFNhsnEdgMXIAKyoIFqkuaxKgd4
Y536VZbGd5POIxJc4S8QWu24R+/LsCN0dFCxDd19A/LCnOjhV8MCTDGk6yjcOHHt5YoFekcJs0Xi
QktVFWcLney2MaM7XKw0owcEpMDnvKA39nqIxMqki2yo6rvf1e8JQF1vijEjf7hWQf5IW0JuwWOD
qCbRDmX9MhkMIo7PQ/4N3d21aqVNQ1k8ZEZxdOJkW4BSWgbBuG4tyTPGjt/ozqKd1sT9pBPr4rVG
SVetWlk8pvAZF3QZngbFump1v63G8mmsMcUyQnWvjcGruC01mJdQlN1N1PiveQdfQW12ZfWoy/gt
SjmYxB3uSXfOdTGeWbVNFCBsM09W3V5iaFh4GeLGiyYBNCFigwi2LtAlzx3Q1QxDh45IPql1BBqz
MIBJ+fFVxudOLR8n4W7alMPNS+ZMRRFNUSOetprS8NVMHZrA3tJWnOU5MJsdQeiF3nqTxOpV1hgm
8zB7lKD/FlU3ojNuRmgT1jUeOcjOXZeVhSNn1j5p094w6z0RXrTU8bdw13AkODIY9OC6K0sk332/
Nr2ZK286ru5l9FUrkM9T9looEX41lD4RgNYdG6CmQxOdbyfT4RuRCN/GMhU7GQBd0px7YxymS5Tw
1M8UkhNwCpOnlsmJyJFHG1CJ9VAfVQF/CDKvuqY2bsN19I1D0/GI9mmoPDWwhGHqxvC7CkC7fbbS
BD05N3fLI2ad9qoV6SlUuWq+NJ+hYNi70UBIyHhk4zlRILxk+VOUTvLU511zQe3yVBxFUvhPaaIh
qlZB53x86fc+XiMSE5GFu7DDUNLkTcdQFUTUtFOGmwwdXWWV/tXPfeghuBMwiSvu1aXHBhoyHzdo
EvK1aqvlsiIHuIIC5R/CYXL/iCG9+vjNtv1uY43BMRB6ewI2czOyZztjX95V3be0deodFOPMC9tL
L4L6TvWn/N69HarkXdVEcjPilXoQTgkxoWg2MnGeAkjs+0of+CeLv9Gp97d9H8W3gU5wPoEshrLT
xrcf3+vC2bExLYbUaBeRacYMwGjUpeubWzc25I1JYu7xgD8a6bTtRvfJLpBNBP6UnZzCOYupvnam
+wZ7W1+UWf9F5iqPyMneBJNfkRJN6hc7cbCwBHF7oxPyViOAGfrf/soadRLUKD9KG4OpAHG7K6eO
Hm4NO7CahQr2qa/CDP2G8lTiJma8gSTZMFBao9axVWSfzbDWOpxykkkA3kd0pNkUgXlgmMjlY57O
1nAzYgMdwzba5H59q3AbLTBSsz8BMLwj4rXtPtqYmjC4R708M7tdjV9zxRzZ+1iuiiyJsFpkNwJg
+mX0O4yx6MuW5Yj39+NPcTtAvWq/62UY8By7ZZAY7XyBW0TVc6yRbrv+iNYis+12XHTh62+sOzxn
MrXXdRt26yDJT06MZQ2MIdAMxUOtNFzZO3M4pkm9xlOEdFBM2bCME5HdG9FjEmBozOPs5OcawWOG
0NaH//1eyhyIWD0OXmWG9SHpELFz9+SMO+FkOEulppRh4ANaJza807bTs02n2Mau6x0Lxbpm3FS4
ilRNB5BCCaYZCjKosTpn3H0nrU3RGIMrBzJiwhiUkcyxLBYwYRVDrOyUAnIXa8+Oo/MbuV4hw3Pc
jQNDa9GP2ddcVu9FCeRBYSnO+WomHDT/GEVvGs7iICP/yLCSs+s42r2WZbxLvG4Nc9qPbYDOcbyk
gXvpdAZC+Cbwt6nkyjYVwg4C437MM6TEEup9Wb3nME7XWZi4mIy1bBk1IaGkjwssYgeYzNFet42e
LOC3Grs/rqNBMJANIjnEFlCBBqcgsEFiHiLhAOCHFzhYHoNKXD6+7diIMpNJuWogZj3X4P4CYdot
UYzM+mU5IBu0+o0cfdKoaqEMGRT3WMRr28iRaAyplyPGQgmoYBDLhht9St1jlpdvqNZ6rJ/3lXVv
EYF7QemSlqRgEIygDP+452oT2z9qLBxokOkKtZmWBIcpfCFnWNlyarZ9OvsrZoxMWg7hXV9FPFhH
6lJZ2D0i0yZEKNNnWtBEgwCFo9j0l3kSNYd4NDGJa6U4IRreh8pUblqjaXYW5tyLmFODIUNip5My
q4nMN9hQO9Wvz65NwGBRDpivFwhPMPNMpHBw8huPsgjFvtfSLbYAPpCv7/MkcJ7HtIJXYmn3o1v0
iHkBofSWAinK6hZaq2L7/ViaokC3Hao+iOLY3H1sCRkaukMFQC9omvTOzr6XvusAtOQiaJZ1rAyU
qDGFMasq6ktpuk+yomymyPYulKz/ygoTCMuZtYZ50p0GHFmkZALRtdmg7Y01e6co+beP47d8rb4q
EaM/YTAN5DyRiFqMpu0dxA2FCSHcPxlWKy/M2ZYAMZre4IccpwV2vdBInZVBOUgfbk5dJdoicqd7
peuVfYUyvNAN9RQbuFLg5x0H+y4oGbVpGLuqZYRTWE0GZSBOIvTUr2k97BkYZSF2qdwzWzgV97g1
D4VylwRWsBJq3e1Lv10xMaHeQkIm25ZXAwHRQfXH96YxmfEQ4JBuHE+miXOjmoXcNNooANEGt02p
Rhtrsu/sWdA/zBuvg+tGSbVd7cu3j3PPffZUww6/phOimxHOrj/Z0UUve5JPF1vs6CzTYYg2XTbe
BK72PTSdYq3Ot4HZZsZWVXKVw6vFrkQX4bhlcUoVHAQE0VdjQpKd62uHB+1KR1W5Qc/Y3PhDcq8X
MwI1GhG6SQl1s8w2WlvjNgiaYDNpw8B11ieghMkxjHGAkUCTiRRb0YKV+ti3zbA4OE5IumY1wXLw
AxNyBLZZNfahcQbCv9VrdZH6k49bBb1qnPm7xCEWbfoye5PmzjFujNCPj/AXtMUInoRyDDu8UVol
q5oiWZl+dbJBnosx3YxpMCzk0I+HUjKhMJVGh4jeosI37xIEWPJL0pkHa7TyHU9A95gCAqgMjN1W
8FymTb8l94oPsuucpRiLwoPdBFMo7ZhS06MQ7NH4ky0brwYzHc4Birmm0oOjMarbhnrllakajlSG
y8e+njZiVanptOEhI5dg5rpNZPSN93FBP1aMQlwd98ls1nA3I0rijaHGD4ZKfTKo8kOgAo+lg5Qs
5bzIrBbvkGvCYskISKm7mjtQJrBSa+6Drr3mdZJ5JUR3y815Dvq2tdQQCVACS8TsLW0WRqfEKI0D
esCRAW8zC4FcpCjS7DCqj307d/3xylG8xPIwRYCNSicOlh+rMWs7nuP2AB0mzrfUCMEhxjktAQ1D
4TiArkrbchUlvcQcsvfhri1MmGF3/VfDNMIVAonw3jdetcZy8IVp9Q4D6BfRy3qPXo4wBYAPeCV8
TPMNHmEfplwmqk2HECSZOu3kzOExemCdouQunfcjfTawNOT+f5xRpe3pCzR9u/oIKcBE95tgBEEz
OKHDTWEBNJzXg5Om4YbFedbsrv4Swm31ElevVjyZgmWfFtqe9jKFF5oGh1Kh8BaZanhXcv9z+xVy
P/RMW1I4kyiRq+KmUdIS7idPCsVQgG5OziETqQa3t7JtL+5JD33ouVaeDacyd/pT4WIfmbKu9Trb
xOQetLC+E2MD9SM5K+wVt4qsTgmlRkx6PTi9OcMnvffiStW33EZcn6h+8pN6uHd3KNiMXYA8HTBJ
Fzr+TSjYTCjInCNdiP0YoIBH4/8RvAzmTGNJ2wM1f8DTMuxWiLKrK1vCzg/09hIyXkQa6iMlM5uF
zgqy0t7HQByPb0n/barolEbQ9WAMMEglcBU8dfG08MZALW4Zakv1HVv9NlXlS4A5NMKfhykUqy1t
XbpMIJf3Hw98rSg3sRaFJ9S0bpvfTDX0+FEojLcyy2yfq1RnXDBlmOOVfJ1Sit+7BpEBnCbPZ697
kQM8c0tWmxAnmWczC22tRcCZp7LPbzLG3mildrSs/D11hbZGI0UJCaTaAgXq4mNtGkJGGxGCOmZ8
RYoWmYte2Z7NBCqQd+FjVWGuUE5FpMkr7Ib7TEDKqpJe3amjFAuZaLxJb2UZcn2joNZOcTkqwkMO
Y3/b1O35I/AcY7c+0EAhEpiI82zlBcYHTtKUET/zbc74D/fozsGjYsbVTkGrSzgnH2Og36sk8Jtd
lMRbZRjLtxgE3kLA3abG7z8UMrthg8tulYLkDR7UcmSMCcDonIp+qqPGrOwbpWagAzWpjPL+YZqG
txDSDxpgl3RYK9wzuyrxRqBTqi0168BzF+YYutRtbZkUMIEL7yKzEdcY7yKjW+ybznjq3Kq5+kXy
HvS0Z2otpqQwhxhwIIwHq+TNKABcPmqojcLMmMjtNkqfu+THmti0EH1FMlE3Rse7goF9m7n9kUE/
jN1uh7PWkUf7ZfD0sTU3paRmYgTZkYFHjLu1anxoYlXqoj4xT8KihoSHoxuis1maw2UYsnlwQj7O
k8KxBaTmiX4CMHuS8mU8agVYyHj/cWTSCsxHt6/vgj64BBQ1D1FskfklK5NxRbODEg+g62zm4aSn
Zm3O94r5Qu/tCD7WPaRS0mUKx0MCDp6hNlJesi7Zp7aRXfqEvlcTRiTm2EgKcxwuTSQJtGd3Z1aW
1ibT1YgHqdxQVj7heH9P7Eng9yEV6uFUCqWMbpg41ntFROpa5wcyPWPN1M+l2dX+JjOQ0vf+oWXq
+toyqe6jJMHLro941gD6U7AM5dbpH9GWQMsUrs6sw7pgBINrbWs0o0zPYs7yJi216vgRvAsa3WvI
SjEalI1ljdNS97NDVYORLKf6u1FM+rY1xS1minJX5tEIB8bqNmjp4MBU/kHo6qqPWgc/hg+M06gf
agzuS7YP2qBzjKZoUPPpUvqUGzDtfsTwNPEQuxRQOY+jjXeogl3mWUq6sjvNejTIl5cgB6pta71Q
zbEeirk3USXU1fROlLuOZGjDWOJ05xDstU7AxOgsaU+mWpqeNS8C8Pd3ZPvGjulrV7MYr0rqyi+9
RRqPqXXRMzsIuGfE3DYmA2/buEJ3rjGch+ALTiLd3PHGkNgGCh2QyMemVfSxf4BCVd8Zdtn8jVBH
n6Uhf27aC83ShIkowDR0XSWJ+KvubgILDMsLEK42Wf+HvTPbjRzJsu0XsUAajdOru5M+u1zz8EKE
QhGc55lf34vKvKgMVXUG6na/XOACVcqUlJLLORiPnbP32rtx1MZrzdjAMKPbkLygzWctGujOTaJa
2K0HSQGwPJD7pYj5/Bthq/eeUOpgOzK/ohupH8z5iLsjuxsYS31O5/+3BSHn6DtlfvGz/aoI+UVE
8v+QbGQ5bf+9bGT1o866j180I8sP/KkZMeU/TCSPpqPbEnO5KTjFf2pG+JZtI/tAHuJIg5yBf6pG
dPEP3dFUE6AOKnhhL1LnP1UjfEtIS1o2V4uGT1CI/0Q28imh++sVqKMW0SzTRJtiaqbBb/tF+ck8
DB4X/Vl6iMk+NAg5tDtWGp9oRka+w2Y07oRlbvqEDYad7LSs2YYjBdjcr51QO8dWsi2AlVbTE1ho
ohWqdT46a9oA66xtwExTeSkK+bUpxfiHbOF2kZRVdTuyIp/LpH7sutzzK9MDObrTapWCe23FhTdC
IGhN8kF9jPtxi9gjfA5ksxnNejMX6LpjCqyIysHUt/HIjGof06eqTbTdtjmsnWhiM5rBFxB5/KCr
xgv2yjvUfduB8MfEaY+mwU5aX7VZsmHXstJwNP7lIvg3UpZfZYQIcb4c2C9qOVs1ezPzm9prmTGU
WBkH8yo7Yh4r4zfSMFRHvywiX19p+f5fxLtlhblpxD/oOeKqiNde+52E9F/fim07KqF+rFXsRr9a
A0Bi5o2IAd3bwTnCWIQmfKafBc2YAW6iPgRYXRxy02xwc2V41IvMS6gv4vimpdtUE7ynl8mqTsND
o2AF7Z87vdmo2tPIhRMWeI7xHQf8fMyQe/ldbTWdnCUXcCHw6LcKY9CuICuIBAF/wrVZFqABiTkA
WF3rBMwR6wDAhpQVQKPRUW/8P9Y9lqN/r636DKL/9SbhAGiLHIn7mHJrOUB/OcIq6i2/HPraq5G4
hkW0Hb+D0V473XMHJJaohzUUdWkRMbmAyzgoqfA9nz/vP72kfv0zvshhMxrl5hQsgQPQ4dBRwQR1
VhpDdcMQv7mmlgfP373jL/L8oiTVLAxGlgWdykAjxgnBGAiU37yjf3kA6urylkxqFJPFzlS/aCcJ
fEFmkXBkG/EQlsY+pu2UQlQizGOrhM+1cyLEE8oNksfublYuRdFDwUMjETF6X4yFEDwQI/jvTLN+
83D+1Zmw3MC//mlfRKOy6ca+iUmMVnF2h6OFF58IWrBfeRW4AeNtKntX6YO7/5uT/M8j8mVBBpzH
GKXnJFdmujEQIBUiXjdl76XMOP7+pf514fj1HX5ZonIjisqg46WmkWEwjkkkIP+zV/iyNIVdrSZO
zSsM01ttPTTdb5amf7syAZJANigZRBhfbkwTmkMZWyyynXbTTt87i6sjIDPS//737+Pf3g5oEh3H
QOApxZfbIbLI/MjgmnkV1lQ2N2X3pM73f/8aUv7bKw7ep2Vomq3p2pf7uzECBEkZV1xWJ6xwg4eo
bRVG+O5nddMSFgwKbUWu36qD/hJB2cJFMQcQJSz9acRVGZTWT2FEN9HQrUCeQWtRxse+7aBVR/hq
NSpfpFtsr/x+p6QwbMbHOIE8jqc31OA7huGNQmAJtl03LSE7lx9BO3hqRyLyMjCwvqsVW1Z+nqQS
pVQPuBZ6G/od+yGDSbekwJ7hinw08pGN11zvW6zL+Cc3FXI83NybnPF2WnHXKNj4o9xjaOUNWcwS
XkI+GsFWgGWGalHPT5WiHchpo6vQ7Vra+qXqFk16EfkP9RBpxTtclp+G7J9MY763yV5orW0rLkM0
3nap9RMl9iZkhNCzYfdj9T7sOXBxeGw5cE1oHWewOpIpegRzRmbEO5fWxhyuNSEnyvBWA0NTpL41
Bjz1ELdKxFNJcBEVmFfDuWZtckkacUqqj24ROe2s27b6nsxbn2fj8hYIg/V8DdqjctcV33LzezC/
dfK5TpxDVXwzogzNYoryqdtIkpXBYGxmcnDYaSxRkO4Ej3Fo4vM82sduFNshfByqyquS4sBQXCAf
UgmjUXEOg7jxRFuclstFiT7QJHiJjfZUKLecHpJamDfxpMjYSQSFQbtefNhIraTt3w9jkK4jFc1E
oCUnNifnQkqT7s5w0fvhvkTc1lnNdqzuSbuC13PMRLMpq8jtxMA+3jxmKEEkJnzb3KmZgZOaxwPm
chgFK6sw1joU786vN6OqcG28K1m8gR/SShITqo+R/yjCw1znjI7eW0dxzWBwI0fbVy2jjOC4GMAN
0Jdx/E1HogJH3OOY5wF1aMtu74+KADdurHQ7K4hJPCHcDWJ4VuqkpGSbtnceUEeCvdxQhzgTjizK
vrZ7FyFm7HrliEsBFlG9qsDB5wopYRPeFVnv6SBHQKlsFL1/gUfL0w+IKsOKOck2BflNdQByFewT
nGLWY3F2QozrqfCMIr3UlvyWqPFbJOeb3CwuxQzqfrBPGaWsKr9rfgAMGzYuRWjbfe9IUcvy+okI
Q7Z5jz0AYMYHhN69t9OPASicWsJCJeSlxuViQnjCOn+vo8AMCPWDE78Jrx2sjyb+0Hy50ulX44Ry
I/58q0WREmzlYHIcyq1mUknD6BoVkGgIPcQEgHMiNkhxUwTOTCZ2tWjR8WHLEuV5DPI3EJXrTgjc
mjeFUPgL2CTTogram4LU74KgJTsuIPL1jFHCzRQ/kQe4D6ts1ynkWrSGl5Rv/lRe/U6Hfi892o2w
scs1Ns2zbd8PgoAdkHaKam17VKKTQXCVQjuaYlLAgQrS25pw8GFgIDjpeyavbgR2JjXxW6v+ky7r
nRlDfubqn+my5STjTBFknPHkTNZNSgpOCLXeKIGuAphGsctEH/aqMsFNAmpaQ+Ba3mFit/dwZLa9
QLwYMH++BzORcHLK4dIU+RWEyj7Msze7Vm6JIzuMjX8ixHMdB0xflJMCdKpaeBvzWyySjc5ZMFiu
26l2SUhZc4+14Oc1XkgrS09mw1768LsaudP9bj9GsBjn3pMkJfbIZZLCIXLsSqG50emcDua8ipBr
TFm8C+BIBsNJB49uS7n1E+sY1sGzwwKlJO0pEz/V0Vk16pXJ93HqYayiQEHfYETBLZLmi169GSK4
q7tx3/fnEnsiODJXSVLSxYiIoZ2m5vtcIC1Lk63Ockfg0kWJ46faz9exFh5rs7/RrOw8JwmdGUEL
NnLFwhVo7nEg/sZqp/3qKqPsYlNr8T/6Tzbx4/aXRzrhPm0WdwUlw1we4JDz7GIxECg4aOqDnfAy
ePuBAIcEsU3p0JuTdCjtkNG7eh6plWq7vyr0cqGw/v0D+l8ez1/+si+PZyux85SCjPDJzN7otX/D
mA8+AGLM5inlXC40V8ajm79/1X8pPb686pfSQ+9irC5NSSQzCXyOfGo7ePoi/V2xu9R6vxT8y8to
0mRhFsT4asub/8sWJ7QaDc9LsiRrlsDSzZ2hUG137RWOnlvQambS6moD2S4UAHHYuETTkSXfHfvK
foGpifDYLUW17qcEAuhxEZAZKNiXPbrKjR0vANlOPkoiTk3ZLgyZDczlTaV+GCHtBPj1g/nU3rXR
Q6uRXgVgOCGnhLilfqezJeztYY3AhTnySgUMp8mX0nd1SXUSYLkq5UqAKHZ0fduY06XWW7jMs2fr
P6IkuOJxuS73HNiPJyPIXpQmIbIguMJgd1NyEPw+J1Z1eApNwMHOcNsQ0I5zbm1rd8RaZ4vmzsum
+b7BGhD23S6f/KdpMF/SNrib2ZqoJNMrQqxTdmOlFf8cGcx3pNsFWbVuC2iZBDBGPEjI8v1kcvz9
9aH95sx9brH+cuZYAv16Ao3DZUnuEZiO+l4q3tLGsWf71HOM56fuQDd4y9rrO7+pjH/1pS23q6C/
tTSjMD+hfF0u37+8elPZo1FLXp2Y7ybqvHIfXqLMOLVwNz7f6P/vPj78vWlN6BzT/779+EC42Y/p
r461zx/4o/0oaTHquMwsU7IVQo3Kbf1H91EY/zAt3VIdbvbP1iTr7J+WNSn+oamcWUtyQnGT2ex8
/0/z0fiHrRmgrM3F4/Yf2NU+d2b/XG8sIeHVq460VVWy4Gj6clX/5bop67bvaJsSvA1zdduRFWtN
rXXAl8Wz24rUliCupPzWGPBAiBahPm97CZAC1e5K+mrgEZ3X30s9KG/orO9T+7GILkvY+Skq4c/b
RsnKU+OnOEDiUVeamryLUcoFSoRysMUTrYQftZ1Cl0GImgP67+M11Uh5zw7MbSDDgsRBZPcpZyD1
cTojdonWaqaFnt47Ix1J4/bzm0TpIaOfa7csqp8DYcG3kQIku2qznVYgK5gS0e8mwtPdPrVcJ6jV
sxMhvFBi9Pns+N7zIfkNw4PRwa+TheX4Ioiia6eBYcdR/NWknXQNONnK6AHD9dRqi0cqSxr/Ugvh
X9g1V65W15HL+Pw9MoL0whROPEL5eW+1lgacmd6LVtNQUUbhlZoh3woYcscwhhXe5AxxsXUsgnBx
+vzBvJvlQxWcRZ3rj6N4ssusPWJKyF1gSvqzDMcroePVbTlFLSJcIMQcLLH//NnPT1F2NiRRegit
xtsZE7ObkozMv6mcBorFY5qQxonx6SEpn4i0JfglXZCnMojuJdmn2BrwUpGrd2N4nUl82JiXz5n0
k3MY+AMqX5IyG6EVe2cGfua0y85gzMcnfQojb7JT3ZNTZz4WGWE9CQYUUKudriNVBzx1CY2GuKwc
VPQK54LpqaTN2XgVXto40+FwLr+WEvslquyDYOEPGeDsweohUS84uduiqmmJDqSCbiqoezOtxGdD
n5T1oIvo8PkpBD1SjAcgYaG0eDqSVdOXqgLwaI5ptGfzG6BIz6DDyrXWhLtQOsl+1ll0g3z7+WbZ
oohLbCb73G6PQWeFnFdyFoymCQ95L7nO4wpPGiQ3dwi68DVmsAdCtzVdIwHQrLDPziE8TRuDbBBI
l72qnwfpDUTMH6MMaR+zLBSYY75rZmO4yNrwryo6+rKT8px1zmupj/1J1zJ9GWaJrWhno6F35mjI
+iK86FR9h89TOUuz3VhqsXGKQPkxTMljrFZ7qxphIVqtddaRNp6Zhd0Txy62pm8Yx88Ps7pogc1i
2mjWeMF4l+zbGkkTjUoDGYsHEkNesqwdTsgdNno5krvWpuRo+o1y9lHbQE2sZLHrmuDbqEynPNTt
fRg51rlVQgO5OXJ8FHvyTkrbGweruvn8DCtfuB95AkLnhtUq/baCY84msMKZhwdhLF+Njr2KVWXh
uU71S6A4r3g/6sunXGjsrPt+UtJLr1oae2S2+evxux6K5qZgJ1KXenlu2LvQX6/OndbAr8kcxpH1
TAzJQDCnRd10Cggq71VSzgozxZyYqWe963bCj8tTJfv7TAuc+yQpGZHWH6J02m2kIWxIga7dTAHx
13byrSLC5Ar3CNUNOvY3kjzuDTi9vVFU57Iq2jtBo20/Mz7Opx+Mn1+MygmJRGwJF+EBc+p757G3
nPopbqyIHS/xpvUgwm0WO/dDpYf3Asq+Vg53fm2vaGEWZ3v5EMz6dJTE1FgiKy6lg2+1m/pk3xAU
vtftgQFvWWAsG2frOhqmgkI3YDsjx50gMQM6dmGdhSLAxc5mSXzf6F/KuNYuGEnL5ZOoUoEYq/25
Nn3r2mmAQ7WxzN3PXxjXyRIso1jscxISg8Jw2qu5FjygK8h2NEBNVMxqdxqL8c1WF6lr2llEk40A
FWvNvvKgca5tgU5oKsd588+vBfg7dw0g59Xnf6IveWUj2qZj71fZRpDQsXWGPEd5WFV7H6gyWF6E
xI7GW5Uocz6/mU5TuC0IiKAZBike8Uz6RmTAn//2x9dGhQTiWVcvhppjsYian60eneG8W69K0Wrr
Oq/03R8rstOAJ1UQorvjILrXLC1cvDPDFh7S5FVRjFQjybR9jDVio6QJ4MixLu/INYJ4OXfZtjUC
3Mv0gzYFyyXQM4KM0LaC2yOe0Eh7lpARVNzG9B3l+vmhG/JX228N0kdNHeKu2OqNctcG9mWyUndw
5KPSOqRu2dVj3xwdE8WnLOeXprBvYxmdM9/BYL5QndvDlIbkHgg3lMT3VE+Vlt9pPeEiEtuFxZca
czuHKLPxvqUgu5EbriKbrYZQkH8khyp9gzt7HtX0uXDA0uWODa8u32QmaoJRUN/na6Y77pTUB0UU
q8z5JmJmc77mLb9KaPEmlywsg+UuUw6jJ/+Zkt0uTZck+bWKU5mYc/QMGnodoIwMXESqL9nJSC9Y
4YsJvW2xV4dsX0fZrW82LkP6VRb5mwLB+opYvts6Sva+4Wz6YNUOBlqhwQNlt+3oGlqdv1cNtCul
dUcMO72l4Rz2xa6U3rzEdEJgKiOL5+V0ZozMphN9W0BqR6G4hKr0jaT/gOxwaS0Vwc7vGjex8dz2
OXqiJVZ2OPWECC8HcTkQs6Vc9aRY49hFTB4cO8sEYET2M8MGwr7a187h7Y0v0PWw0IBMJnJYUdhi
4VSNMteqChKWSpRSgrxnfKcsXGlme7g5vLqCd6avW204SQXB3ai5bSy3JBzSG4a+lfI9fTzqA9o8
o3ItEjDLSfdoVEOTl/Q85Y2vlPtmbODMJU9moKFDLM7NDOhRHTGZzZCM833gx17dS0Abw8nvVJ4b
I/nQ6VNd2Jc+hl85swXDExw1iP0BgMX0Wp1FsYVxxrqKiPycMXRRgs+CxHk9PNpjse/8jxRecc/l
kuURCi1/nZZgApwaNnZGjhvGalarQdC2zbwJKV+j2Eyr5m0hhKdpUB+RfVaBdbtsSlsyRMoJs5Dl
2G8hr6ZybalWznNDpp4Frl705roiHjBU4Z3Ye6ONLg149zafN7rCL6cGCAjKG9UaPvFw1IP+RthA
OhEV23RF7d6+q+p9KAYPNn71LRQ0RFP7bNrgk51p7TjlexZQWIcZKihe0yHepdOtXTJVSHKbnQ6/
0482XGA/ySl/i2A4Tk14KumN8zx3/U1ghjuMFd+rAdMKYH8bT1tv1Ae1ZDiH5TPiXYXCxj6iXKPA
eIqD5rz8luihnuNtjzTaKO+0gIqHKye1llUvuO0aOsOOcRnqcdfSTsXRvimUadsl4Af6JUZceH6g
3PflR9XYu5DZYFUNGz+T6KKi7XI9R810ztv2qVH1ox/N11TEB/5yOrFwYxo3aDMMnhFuQPDgQ7Pt
C3O7fN2prTM20xNi2X1mttCGVeg49SHu0FRxQ3eMoKVKvJJJjl5qr0isPiz/bFT7FEELVK1lo3LO
cnuvy/Ds1+PBNyBiFsm6lxXUYJConOPGuKjYXUozclObaIzmtJxkGiF72AE8ABsMNiH+nnYHruGm
wqGy/HGDoHXbj4cFFwm+/GlZCzNnoosMqf8l1FD3UanaNmNv/KBJRnKVUF+nQVsJjwwyzsN0GSzq
Us2dCNmetO/LeobzGH8WrWC3XkYwIjsZS/oTVxfndaUkxgNFG235gTskuWrYKVQToqZekkijX1Ho
rYvEecHMddDH+DjjhB1faidwUSefl7PQLj6+gN+InGJGi+pr0xmQxiat85eeduryf2PgxwpJT04D
B1sq33nQbod8fG0C/4KXZ92k5qNfFW6mqTtbQMuMuhsWiXVGxFUdttzM3DhBcxjJQtam2sOaeoPg
dB/k33QL23dh3oEniQiOQwfLzGHo/XMXKw9Fsl2g52V0yvVhW/DUUxXs/LGETh8cSoMj1U1nXNl3
pUW3hqBgvwA7UoOthvb/ZKj9PtE0BOrow2edEHPj1ejNcybatWg3ohmQUtOfpKzBjpmrzzFub8Zb
0du8JIzOKnjYwXaHaXrEUd0kya3v98fUIZ7T4mAOVru1RoJudGnvaMtd7AhVX9txrMyXmN7rhmjf
UxSMr+B+t+j6XnIo7RGkj7JUDlZj3zdddCKwdpUHb3pz6wfOcxsaWGjDGzOvznVlHlOtOAAP8iYn
B6XZRSwFwWum5I8qdL2oaXD415jhFJI+Avmt0IIX2ctz0tH0MhNVAstVV1I+EF/FitjvUj/ZBdZu
MhIC1ifBWMS2HsswJS1DbsOEGBwIDhbMdjLsLXFLYMOmCtUMjIDzg1r/5KfDh2P2b0YHKHjqiUen
rGsEd6Eyv0VY4VSOso7NaZTJ7Q/GbadKNd/hjdA7wxLBzujEWI6paLtFVXwrI6C9Sj4fUV3ubcaL
xN6JpMFjpJfterDMBR9w34wYuUtMgMqD7JqrX2t3HTENjfkQ2OGjE0o3KRMvryVeXLV/MWuMjGNV
3mHw0jLm4rE1n4IpJxxZvBXzC8A5DNeQSvq6fmu74FSHBN0X/daUw5OOL5BWZ3FWEuuhNW2P9Cwv
icod2+xt3eDwN9TdVOjfCiv4hjfhlI/FVse8EETNlkiUQzy7FhfVmuyjI4rHF2BEOI6titvxElb1
PWODV9OM2xWS1wMTP7THdWl4eTmyDwNowja70CGmc79L504M8UUpLo2w7/QpPbdIpWH0fmDdPnS1
/1MlTMlReLgWMRkMEDKG8hCxHhaUZ41jnGJnETRrh1F9MNTmNtam93zMbqrAuTNY/wZr3jM1WO7O
aFYfqXE3kshishM+9IitVKY9OWUyAZK3ERxf6Ko+NyiCW4oHDMWjxrkujNciXQdWvhfx+BzF5Utl
93dcM09tUb5qCvX4QKZBkX7MI95IJejXHaoykxuf0PBVn7Oblsl4wzZiF5VrVYmPwn/TJvOtc8xD
PRcfQ6MQbeLPl0QjGLSyp1VdRXhYQzJGVlEpb2wc25xv5aOlfljJjxbIB1ZSTVlPNhk6qfq9qBmA
+21arobCQQVLYqKOpcjqMAaEp9ZnMdOCMzT6LYXjqB2SaSSzoQYQFDtn2SGjixzQPRM6uYHs70R/
j6z0EGHmlhCIVklveUHbgBDpkiO5EodZAJwpuuKmzFAQVWzAtqVVrnUHVj0+gXVpjdGqs5nfzW2L
VdvmLmYQy2CpRICL4uN5jp2dyhJDH3ZXtnm/mdXxHfWQ15aUnsXskp3yOun6xhA6D9figEr7m0OX
vJDGZjHsVJRbtWXvidN01N6b++5YsOr32uRqkGXieNw4ffsYSI1Y4OrZDPpbJceGo1+1rOXZ+2YF
zrr1U2rpc1b1+c7MCh5cDBNZcM7RaJ+rwCZ7VEMNT/uPuSGainEsjz1B0fy1FXYfEqNcHK5LBlu+
HiVfsirGDHpMb4K10zOD6p4nO47NhgiJYTS/I95m4BBjSoQwywNVbBVF34L/xMaMToi5OjdaCNp9
CpiQ8UdviQg7i9K6rfMtUPTrXI+344hoEFHx25jfy97YOrZ2A8V6p2dNtAJnQoht931O5mMRFnta
HLetld+ObN63OTk7Vq899lqDNYkbgfGZEmNmJ8jrmAB4oLYXUwm7SrnMBu2YM2miZD5wsirpu5oS
/2wMp1j5Sf7m41XX2e3LapFV0PhhrSBkgoG3dSuyaseVeFwi1TsofFpGo7OpjyGsYSKdvEqJqAjU
fSaiddE99UDPZ4zkzmBty8x6roLcZRPuhRCEC4GnwDlgb9oYCMS1lAhtAnim8hylIllLwz877Hh8
BDwtZfFKKKq30COkThp25jZDuJ/Ld4DjGz2JXAcFfp5Yi+NxO1HQa5gUGnO8T+GcjPgfmXhmL13E
KLtlW6U2R63x861VinGXkJYOah17FmSW1gldglCprAZ509OMIfNFe2UTe293oPFbh1NY5TQEgKtM
k3XXE+moGUTPKPFpcZz4uDLESMQpESFduK5C49EeYTPBBSM3+eIAx1+ppeBRc0dnjcesWAH1utH8
zKtsLIFKcUNz14sjZKeZQzA1vG694hH0U/Lcz6YPu2WHUREk3TNrr/L8ouJfHkFoOCDMSxWf/GTe
LsHWRVm7mJ7gZig/89L36qQ4U3eqNTZ++2kE0dVkPpqQ5segxa7aMxvDpuFkAc8x85DXFmj12Pei
uI5hUrD7UpVTbBdb2SV7bD0bpGEPVjgQpGqsHXFWxpoYIf1UltF3xSwIPdDczMwID4rWZkY+SrRY
falNVb09lF1IzioZwYSsR376BAUpeh/KdDP+sOr+EOJ8aQ0dV1lJWtiiixH2qwwwOqrC7Qxj06vz
eZL+frBNdoali+e3VmjOw3XZxo55Fwn1kJuCObZBqw8z87uZQalo0QTA4ftZa/7dRHj4SrefSWXk
83Jv+BECG+2qJCOLNmbJRXoh6DusJ+rLpLG39tjsRtXZOpX9MykBsPA0Il/KKrd+oz4l8bhzShv7
JXcKQQwddi/Zlm6i35VYm0Q0/Yg046LPCyVKpR9ceDLEJqIZ19hUjj5Cjr5or/AXHosJREE1Xm27
ZYPEDaeSLa2yMopyy1bope2/Rx36gNH3SNxFrPFpIKGZY6/rOHnvG7GpZeb2M2gh5P2zDA5pmWKd
qV20pLQwWLW1MkKtIp4Vka1lQgHtlKcwBf6vzcV7v2wn8SOOEm0kwgEf+zuUwukUmqYKAy4tNmRC
eanRksetavkGQ8taZv6rj027bpwjTBoCDrryRu/lOuWWSfW3TqTfR5u1E40bPY8nQxarIVC3AWvZ
ZBDsFazDYLrpKh+FVE9wHY7v3vzJWeQgZ3Qv53Sf1/n7YHyzxtdS9TeIXj5spT02+Hirnkg1w/cy
Ob30Q3zfOFBWKgNuRSq9iTjLKFBWNNTJs0f0UaGxstrnoiFJumObPMLO1Cd95ZgQOpm+FiA0Ez17
ICH+ULWNN9YaTSyd2CGeK1q/a7Xu3iEqfVXqxrnMu7VTJxtHMbwh0K8Dv9WiucydukpTut5YtorJ
WBnrrBLXzmE7kD745rccZ7Q4VBXQnkDughlI32AwJY6zbaGPCFcgCA4MfDGtgKSYVLmbyQ6YYgUj
nBw3UmsOsTHfmiqatdDZYXU/QC05tulwnlPfpV/4VvU4GBs86L6KWIWy9yhnZxUo89M8QjsKaTXy
iCaLZVH/5IjpnEPXL6X0GAMMZGNbkeQAmm8iDW4RnREYwwCbmHGUyDRPBxPoR1zft20Dcto4EJXr
FoXGEoTaWg122J+JVSd9wII51vsH1UgxxmjkZueJ10O1w3u6zieDZDPfLWNyCZH4GBCyPVE4lyjM
8cl5E+wipyXzntLmmtANsLTmokEWqkm4Z36GkuR9rCyE9YG45CPaK8o2y5m+Vd24STr9bkafQRv7
YZh/VGyVZRy+DoUOosgnc8Rik9/sAUut8xSsBIO4HeS9aAWvo2q2hKdM9bhVTechaFFey/JbPvgn
I1QuDEe2/fQu9w0biTX6IASP810tfc8pS2bhsRsnPzoghoEfLFlybqqQElmy0aXbI3v70ejktPL1
XYZqBtmbp62LmBTIuVR/xI1+inoBqysm9UHhrZKMXEP80nrbtXrlm+zZ+8k6J8E6O9W984bl0x7T
vdZquzxVLsoQrXWL4WUv6bKrTnVu6ptmJiiv5iWIFGLlu09oB0ZMilyHnOImA6dQ1EgIp22uBvsY
c1dn2OsoLramfZTqPiQ5GJ06PqeXkPQ3G1UIkDkzIthpjI5sLAhxttc6qVQmvq8ZnTzEO8zJRBGm
+LQVbi0tHqnBMXEFJHCaHa74YEey4boblGssKFKhAzVGeYZusrZIRONp6CrqvLHL+2mAIyrbzSi6
jdXdoQtJohNC/O+OjyC/UzZh1JLSQOBN+5ZOB1g8yOLzDdGgmWa41vek+CAe44B+LRxu2cCT1EyD
V/XXpba37T2Kwp2avyraA25oNfnW89atD18419kJNw6Pgt4n5gshnwOSOdayrb036+nAUjyrLa1G
C9ErM6mUetj6NszWfbwgMhbHMqtdORWrCZOzSfprvi2D+zgkKx4+A5tAMEGN/5TFaMly69xTbwmt
p/c3M6PdZQAyAIvjSh26gz0Q41pt2CXhHJnXOA7c0HphXHkUGhVCG7hmSKO0FVdkdK3yLIk19Y+x
lJe6nzdW+2PIomFl5C3JcdZFtUDNaMzffkYxAaeyebFsNzGOo+2vLUOHPW3S0Hozeh+BqHKhm4sV
5yDa9gX/qhtG9O2BK9BB6pZR9cG2dlrU7E1WkXSBrCvPtdRP7MWoALJoPagKBKz5as8nWm9d/ZxP
NKt8eF26QRIhPv9S3aZMFOMcDti8QPUQoubN1laTmyRVbsM03mNmWlkZ3b9sbcAAakV7h+t4Qhev
AHOc8MnZu0mjdiF7JA2ntWjIhC0hnXSO3JrBdNJhCtLPprlUEHoXeL1Pp27oDWc3NTNW/0otvYD0
VrtM9GtBZtvi6Q2DUDvpjbNjEN0SWi7823D5UNP3FkZ3a8a9vc7m0tnkpVOfamoGCtM6SLkUkQTi
Mm3vlLQ+dGW067JZoUylnVkwcDnB9QmPwo7XQF4pvbTBPIPCbPd9WLSbioCse1ULE7dI2NE2kjjB
3FFPFpMSxiJLUJKe76tx8H80g36i1fnsKAFxORF5oGhLta1iNT8ZW05HRZsm9urBdPz8tNZVzARZ
U1L18d3PD5VjvEWd8Wwu+LcYm/HVUp6Cvnpnimcc81FsIGvYN58foiG01noCZA2CHUDUJaM1DbTn
VEvKjcEO/6ZL8Fh2mJ+jSDs5UsgtgDzm9lPgw3dsfPVOqyL6fmWCrrCf1LuyNu/+i7DzWLIU2bbt
F2GGOziiu7UOHZERHSwlGtzR8PV37Dy38ars2bmdsKzKsqgtAF9izjGreTYH0hI4Eoycv9oFEcUC
JpRBbqVWOlria3FHoao6cHeuRqVY6qa4hV2kXvoqP8djFH/6wxvJx9HR8jXWFHrcBkEqjynBYn2K
Onr5tn2whK3X1pQ2P0Ky05U1Mk+cCgaLgbcN/DI+/f1TxVh3H8uSaspnF7Aa7ztuSwMek+Wr7kJM
/Pesvg6v49bYgXzT+tzLXr0GMbgOQqCac7qEkN0m4L7x9H9I8/7lXvmPyCK8c51tRURCoP7l1TDQ
Dfxi8Htsaj0IXJhsJ1q44t3POmvnuglPiXb6E+vI/sFQCBgPUmsNInHZwxDY15FiwSgLfMQLRVEe
lVuIeoLZbSJfBY387v/RBf1/HGnyn1qt+8sNnRAPYqjuVDHWXf/U3IDi6pzYHu21wV+dAMkFCqeX
m9XZ1AdzvLUtYPpqTKNb3t9X216jH3KH1fhfUIe3gMiEMZbznN/NWb48VYA3NHI+86uph+jsBUV0
RpywGV0fahE7521SZTjO7z+WrPtdirf//o7+BYv++45cW+KTtH2w0fzzP99RXMkgRSwO8TQmnr1F
DvDQ3EmedW3dJsE2wakt6v87qcv3dHqylA8W0Bvf8rJkFuF76pkvdv3Xse2Q9r3/P17fP7V5/3l9
Uvm+kmHoYqD71yc+xKG6c0HtNbQzNCzhNGwrh0/byUa0TP+BXgjm5j40oUsyvC4EZu8LPr3b3x/x
EG3/+yuSd9fSP3RXfFS247qQyhUG0n9jwkGDEB59n4+qVozbXljDpq/qnlEssZ2VPrDY618zIq/o
8wgBtSQYUjvflDGoVZON+ljhxXKKW+zl0xXkyKbBArdSobHflUH42GSj//zfX7OH7Pdfr1rdOxKc
d650fD/AmfXP77k2VUvZz0JuTFT5wYB6nSxiuVgx3gTXsKIWosC9RJolwRC+e5BOQEq3hqVMUJUk
Ge9YT84OJBW8hra2d5ApWYe0zQkkzimJep/pSvmoTC42dwrkOkBqmkFia8umOsRoSzLD4dYCjl0T
UXhbXPGzTsJhE4j6o62ibj2UAsMjkoCBhDPJOK6AQHRavOqpXpzohSfxne17z87u2Chm7dVMfb/q
OvQ8SwFQu08zNnmFuxnnsFxZavgc4p7LBJ505CHlBAbxC7PWVxEv5AZ6DduqVuNdoCRmt8f5GuLV
l0689opinXl39l/U1dtmdL415UiCa9X3O7u29t1dXq77+Ow3IK0k9RPi+WwXZhahd/18GTpz9jr1
uy3dQ572YCZ6aKYq42jthnw9DoiadOX+jkT4klqVODF/fvYd/WUFQHwDA1batxGgKnnwgxHhB4mh
5H5LcQ/2s1xvbQnabJnc5/OX+R55LO0HQGLs0WlOy2r+HAdNa6veZ1IV9hNJOsaFomAFswMlZvjm
xw6DrCV6L6znmmCpjwFAzmQN4SpoEbk1tlkLsmDpwxhMRHcwNT3ohtzLYlUP2HW8irbV8MaJnSOa
kFnBGzwxp4UpFOfz2Q/Hq5QuxNVTWPXXUo3+nTTy2YUszCL6D3KmVk7py90EiTTn4GSwVM1wOPXL
0BS/hR4go/Var8eRaiYmPLMibDsqiRmdwghhT5a8xfRb3cD6t6vUhTWGuEDfey0NIpCuHFo8KnZx
d2eskmVE136P2RMqWfPXi6TnK6Hv8MKx3GhPfrmKGSNA/MP9FoXcCJZ6jL84vrtVGPZvvExwXtyy
IL5aGz0eEJWlfQkqn64iDVl2WCQh1/nZMcWlALqxNbpBiOd40XrOaEuwJuxLZiV0t+Ex9vPkMFtz
iCbz0OjojiqV7xQzf3Sg5ZodU7MiWtR+6dJpF2TlazMl2R4k9FDn8SeoApKps4CLQsaVf3LBsSd3
mQRqxl1vs03w/PZtpsVCagPdRUrIydFv03tvzuwRQDBF+9Q8GpESvN14xbsHvhAy1/c4Cx9T3W1i
hdwssKLvvv4mm+nowCWLneLot8lbTm76WvjYZZnobZvAA1gSZ8fWZgUJJ668NUyZt6NNFHnjPiIs
FU9TUAbPqiE4QHX5cniqpiqgv+XHmM7BzWVtELXprcgia+MuPmCvQodrPdb+OUjhIprO0YcKQM+L
VuAzjXEvVOvBenSt7yx5rS2kYr3pYKV1pEcNRHg89UlXrNrY+oHI8TUR6skKykuPwPo20PWOU2jD
+rEwWnW1ImLeflyq9FNWCUDSjKxqoX66gScOSKw+oFA1J3RPuyiqfc44OIWxei5jp1yndwxXEKsz
4WEbv2p/t9oftyy+//R5CNXeWzC32IDSHe+zdRjehrF3WAQ1leqNXOfVcrVaox5dYNOWW8i9rhlk
sokJMqpARJz9zlocQke7sLnxH5xaYFiHEMDNgWHy3p58c0rTdtckQ3xN2mkkCz50dgMp7he7o8Jo
XRvOq7cwqt51vbIvJUb9DuI8mxEx3hpkmwQ1ICWz83bltLK9Ok6SPDpJ86jtiaffNKMnyrELWBPT
R4lW0Ef0urYwFgPhBUoVDvaly3j+4m6vdsQgqFVkYNvm736sMgp+vD0TdMIjgyokbvEqvqfP1rPU
XP/tpfZVfopp+JQt5hdTnW1YP4hFw4vi1nkEf33tc2POk+yw7uaESEKZ/pJl7J+LwXuxglw+WGAC
Y39XD+z4IZMYwIx2ts/sZlmFFE1M8mnetY1qKNfDpqOymvzyBhre3veABHnED28Mkbbx9NbAdT+F
SvQIuMbgsYIMrK06f3G99CUsgvY8VqO5zvDQuwyZD2C58NKKp9iRPEkS/w8UywIx1aSODMeYb9Tt
XhY86hvkCIOBi+lOhOepMe7OdNI7YhrJ6bTtW1uY5BbxFRhUfnOdyn2V9rcpGIGfO0x6qoEdkF9s
KhPFOz/02muW07KHXfJqhzhGUqu+1Ab2mh0sjx7dd+Kh0FLWHTU55c9DVwKqp1SqA1hpvSlvSYNj
0HGBso08sSV3FJqgW6q1/xglNlNYOb3WSB53TFaTgzu33tq55xSFWFiCCWJMYbk436zotS3z6tlG
EJTprt4I5gZrZ8EPqKxGXR3iSBEYdLep6ZOjqsJd24SkAxct9jkX5cfEYBePw4k4DHyvWFluC3q1
HaImcUpRW6/dxbTrYZQdjCmFBzGK9hGuSj795PL3RxKiC0dycSsFjxzBPmbbVvl4S6yIePYw+VxA
Wz9w/Pb7qK5RoveoJv0l/4a1Drt7zui+Q44QDRmy2oUazAJ5JCKn2ooWx3pBSuDNCjDpQRkfV+1E
CPr//nggwmHO9HAsJDIL1jRss0s8krVHP1gyJPLTgdhN0YGc9spt6Cceq4M5vOigSg/xYH9r7iry
iF34OmmR6gtcw3npyJPGzIuuBoYRy9z+3C+c8a6nzjqPoqvDLGHsswA3ZQcvv6jODLpZzwZxPJ4r
ec8CBO7LEQALh4CJlzzNPtuy7fZd+rZopEBeVbxlcqi3SOTQdIkOR2kuxc6p7Xfdetl5oEs9EQXA
fijEWJjAWDkN09K8ddp9hhfPurQl8bG0XHFOZfgz61UPxs/Z0IByMjvOqYvv3arjJbsBkPEDmvUr
83xQvXVEIenrYGuXLWPuMOEIGxvykxM93UKFaCaIfY5Y0541alWmMk1+lUI/y4oFYRvNJyWL4hEu
1doPvOgddScE36hQx8RhsQZP8DFL2I+4JRTZhB6KZekmD3sCG5xlr6ZeH0diJVlsYdhzdJNuItLL
d6NLN+6mCLOq1GJQsqiSeQv7ulhhZ00hiE7IPgTPaayimXMMrLZ5KunOxmSOVnUrqiOhAGfpF+ph
zBnu9I6Zt0V2GVyG+sI0z9yLZNPFwYlF//c+vEFqrk7kHsPRdr2fQM2iXR22hxSh6jYuFmRTd+e5
a+fN1a3Ow+xQSHW6O1R4BTAqPIgkJZo5s65BLPqtIIa8ShD5QytkKxca+Hc5Qe2WBAiZF69Y3N1z
alHL9L7db80cJjsohDbuU7jKBEjio2aIezU9vIQnFl7FpdUMHn3qqI0jGNPokjqNMID4RvVnXRcP
bxL++QMy8gRA3UlLSMfj1KDL625VEzTPs6RionD8NvvsPUb7Zz+jAosHiS3YsylKeGZSHRBmnd2W
hrMi7BFVQwsGpOYrcibTo1ME1Wks6ZpYf2HcZjgJo79k00gibH2a2u5/f/z9x5o9xy6cm4/CT/LL
3x/YFLrVSM27m1sHKn3qMdIP5g/P7gkKQvK4WTrf2gzO30ADxCNYviAk74bJH8/Ab57gdgWoXlv7
5EExttylPbWz7azbOhq5rqz85tsivw2FKW5LSgYNpQNcS7tiXQM39Wbff/z9E2Ob/FbOwbTmiM22
vc1Up1is5kg8aPjSWwiHgNTBDkW26QWa9aU7QyhxSc0L5ZOD0a8HGR4kHEuxldsrJ+Tud+MSM36n
D05YEkjvVftyJqKgKkEUcJIqEM1MmFKAs/RkD0tsfQwkZVDaYfWzjRhOqqqui5EEhc7I9gCh/JT+
8lLmd5S99xSl/aVdIDSa7AGq5Hq08gfU2uPKQw+xT1L3wyv7s5VMb3kb/4FYzsC6elamI0JcW3+U
IUinX+p96jucgdTZOaJeUUzPIXncuYXu2jYnYKDQ7DnetgVaMKB5JeEp6mijw16pgXUAauJinTtz
tbNIEA+X+pyR1baW08j9xRavYhOCcXBvBYAcRObtDdIeOADsBSOUoutBIRlyGqbWIZuieKlsnmuk
xftL/EqUEY75/MMsibuhuJZEJ/1pBwOVzQM2NMTFS1q7PyUUBBzNC80lgUYoxvB8xFeHGeImxBYV
trhQIMAhFJgZjNB8rydebXLLB2U23Wxuaf5CVEWHz7/CHu8pVEYClfb9zmlVemiYzSCzgC5OQ7jq
AklhnqIDnnI32WQ2a+IoYoxrpoOF+G5NnszOxVu28roFMer3rCsI7Rk1wusC2klR/jBIqLaOHe0p
D6yzWqj4RobD3EtffWmmNWVzt6vjJ1K+UCo4yKcG1lRAQLboHQ696JGEBX27DiYTb3xnKzNWf3bE
pn3G9l8Q904oDXUpG510goSBXjCOF27OoPh0wCx4LYowTPmIRqL6cQiccGMDMaE2mr9KZiuHOup2
cesSuQtuNjt4tWTFZZAfQoyuVn07/KjSdjmaNt+n4/Qnq/PHsY/rvT3+pNN7HnMGnH5JxlDrgTDk
sZRPPqQtimGnZnPlpgYRCsnohR+SwpGOt5ATM4naatsSjYDfFVIvJwG/zL7USWZWVq+tYwHnIRPQ
Yhu0Uk1jQSlW9/K1uAZpe55I58IGYOh76/FCHXyaerCdoOcb5MRJs9V2c4u1RBkStD/ykBUw9cou
tBpOxda7dTnDcGfsK4rQ/huSUR7HNoE8C1TGA1mT4/1YKzkYN65sl03CjdIo3ZzLIb3WTfqlXbLc
Chf4Y0A6u+Ff4ttCFmheo8DPD7aH+gz899zyVgtZEZ4r4+8SMTiZPl6HYaf9VjFJP5Q66vaehRgD
wqs4x2H3BLWxPtcpCFkPKwFsQrkN2b5z0fTTwRYkCbvz+GLpqEbFB66CwysCGULiRBWVe60waxRU
+uDIcEbI+FOFZb2tlh6RQ9Tz8BcBJGR+1STFVcw9smw/83f5KICb6G9zisB1rsyyJnojh/oZjcmh
LH9FjVe9VtAuZNA9+EOJC8CbkjVo8N9lmr+RP2K2LMbLOHpy4zpGrx1dvEH65yqE3I7uXu28/Nuo
g5FVxd7OU4KvlnBNBMBbPs3peWgiEAOO/j0GiAI5Z7g+m0vS02Yw0nvDYHG2G9Nua58gE1MvuJN6
xgW1qN/d6jGbhrecIA+OWaLK+oZBUmkasbZmFM2uXaxtFTU7IJ6Ye9r32W6dTciMtU6bidFBD8yh
HstDIarXMl9+Mvs3sNZc9wnDG1sc3OHhL59zndmItR2T7EdRjfEBW8AmdprlECzdUzXA5JgzA8KK
XE60VPPadOQKRHjgMCsiQatAmY4ptxXKCNq2BJPMXIkKnkR/bXwxrCpbB/vQoyX1oW08GkRxf/9g
Efi8gVe+L5cEHd4SQ6T10rfeG+BhS+97wLP4EnXlz5rnmEon+zh5SbKeNW1R0hJM7oKDz7L4zGGF
aaEwL36HSi/W9WWc1a2e0Jeheyn3ru3CWnHey6Z5BHqhSXrp/1iGj6+sq6NOiIMq7/rkwukYjCT9
U+jRYhRTl++tkSuUpc6zeTWuI3aketYrYZi7m9hC9eDE+5ijI0xb92aE9SvI8yOan1NZkllVovZu
3PQ77zM8NS6qDFqTrZQs5wqUFyMmoMbKL15edO8NO0vfZWWGGCeU5c2b8VwZq7wivdkRmUGURSYq
zasyn+JeT2cs+KgW7ptJZog5eODbjGJTtUV3GovlKmr3T4gujAjI+yiPEYAmdJx5KdQV1bIPor1/
oc2L1mbMjsvMhxpMLCtJ3aIEOugKGb/EkHzPzMPhX35pmWePabr8dPqJljP7VQjjnVI9Q9Pol4dy
IMSPVgZU7ECkYhKoSx31D1Fe1lddxBtczNMq1DNL3rg5QXCr97L0nyGkXjWXyb4g2c0nv+Tqqe55
4u6iOoa9k5LXuWF0w9bMA0suy4akwra9yJL7hdttVS/Li92gUW+CJ4TtwcFl4heU8w8UZTRxXhjt
Fwa3jC2SXaqSR9iIO828YYOkm1mQyn53GmEpsfTd2er8doOHdeuBLYOCQOEfJcErhkT+9zyzVOsz
uBNJeeyxC2nfuVog+V/HbG+yWJ/K+7Wfcr6+i5D0KE1Y1ij95m2M41fcVo0Obr6xBp7DC2bX3gHa
M11KFRxt2yzI/Jb3Pssz/JgYe8cJQQMUWnpgVA0pFhY/XT6ZV+ck6OXnyrPGo/7bmEwH/Axvkb4r
3ec8X+sgJQG7kSHyPP+77bD5X5yfFXzVS87HIhCt3YMwGTuoNj7ycUgOe1KdlvYaoDXYkuaR07KA
6BvuTyoxDwciAklZcijhTQTM1lPxtYbvuHOrS97Y5b6s7ziZCkQ/IPWmyVHFmv44+/1r51hPtj77
FXaIbiQUhno7P9YMgixvUwzjMUz84VrOcFlGhTSACRKhxSF1MLqUIs76lcmzd6cf8wP5HCGJHeaH
dwdQpVb+lXjTY+hClQsV383MTSZNwILMXfZZVCEhBcaxIekGdY98J2wz2Gd/khALyaT8I4qqM5Tv
9CCyht4ddt0YLy+OtRG9v09BeDBzXdK1TL81ofUUL9glRPFUkD+ybdmguESq+YP/1TmjAWAF1FCq
mSplRk4S0PQ06FUmOaG6JVRyYPoUY4fW7YT3AAGk3yKfGT0iFLUnKG6mnviDSSDqiIb5kUcYyT7m
3ZV0xRyrP3rtjEfHPk2hAcduxVuq/+axdF7wwzNBA77oLCLEcufJXZHcLAIpNk0WmV2aOleHRywL
b3VrOu9XSRbFloXELcoGungEKIAviCElZokojXo+uq5xV6JMHtJSlEeWNAlVdSafs8QngokhBD6b
aR3QvQcd0mHfiI0ufIMYuXkU3jhs6anxpTKAq9z6YbKC30umqxPW8U9Q3aV734tcJgUXuWvzr0Ij
JGWQnIpUPQQhb6Yqxme1oJJbEp5RPta/tWPf0zdrKs7k2qbi23Sfil78qnnGo3ke2w7eN6PBG0Jr
usZkpQ0yV7wT9dYMLaQsQlGByuu3gZIDTlEm9lilX+0hO3Locrla0UOGRXCzwAjby2b5laWNeCbe
rd3P6D9aHIIM3pD5dpWgniC3TtxT8vJAg1GrwnjvpKZfhaNHwiHCWpEREyRd4aG08V+WhGPSHEfx
vlj1kcxPPmsPZ483hXrj+qnaIcqr2fpEn2HDyYgVdYPmd+zKHUmhHKWu/Bh18rP36eOD3qIgdxhQ
9+74rgs3OTXd9NVx+bPkDRCTxvVAnCYHDtFEL1mKKFuFpPIZUx3q0P4TOMFnPHQXp+ejMCFPbOqj
7Ei8QQ8IXvbccg7V1ZwjAoincEeu1bzGwjoBEUivaTLZD7LbOdIpz/HE0ie87wViHlVVXutDPfio
2ib3Uhbkt7C+ektjwRjmvY7Q3bdD/xG0+s3HUV97q8RCBj/G4cnuH5I2JbitZ8/R5OtOJf1nQ7G4
HvriZaycK7ZgJPgJzmQjRLThsOlNlV0gypMHNOKjR0VBjkiEuMZFNCWxSuxcpfEastcn+dNDccGg
xc4mGrCWjFbIdpIvDIsjFR/zXiuMTlnor/NyaNa53g1p8+GkCJRR8aTwphSb12DeKQ53BjF3cO5A
pIPYialBcldt3fIn6slD2sfclEO91km+Nw5TNYfgk6zrbMTpXBhzsvLaIt61uLdxBC+cX6jHm9Le
hYqmakE2PUXpmWSxNa5Y5rGE2tiz/+lxMZ9reiI29V51wWmCnpHsQ57khMN4yVNIMNsFK4C9qWmH
Eo1NWiki6OYZkDgpqxsGezEYp317YuROMGLejNuF8RRJHqfQ7apH49fneFhWWcXz3TLNVpBzW0ak
U2AF1oe8hW02Eya9FR6AuKqcEbXaz/bSA1SNq/qUkYG37T0AiAFOLT0rfWo5abArQyRdCsMUzZDl
m9uAX/uEyTRi2dlJD3Qh5ZqwhnKj7eRDxs7Wd8dzXwzHSapXo/X7oiKf7z0n7CxnvqMfiEoRcNXE
XYYEnNbNb7UbSsZ7Dsg1gcS3K7DqRkG/8dCqxVnUX4qhm1CFERSCmt9XOLYSgwzWqXhT7KPirfQE
rbtt+zt3yt8Lm0FC7eU44uOPugl/zkBjO5IUNvgDHcLT4I5b85xvq5yFZdEwy2fTGZbDtbGDPZ52
zc6vw4EyB+9e8qodi6HBqG5J6c07W3Ed98u0nlI+wCw0q2giR5FP8o/XSnKdejntzD3or6naCxsK
/ejf9dQNd5rWSIJR7DA8TvyNqJpo1wZPzIhuImZs0TBnIn+EzWd29SIv29lWPW1YWHVbeOpoVnJO
dgMSA6WG2VEAu1t/dkiZcydvT7kOYVHPnwqVQO6p8Qra9LVW4HsbWTA2XOJvorI+a1tlpzE2zra7
jEP/avoCS0n8qWEQtt11nmsKk5x5o5rmU1wGr73xE5QcQnByMdkgLNZ5jenbmMV4H1KGGkpLI/EV
4Rlx8/ge+7y4u4ylIQPX6oP9yYNHbAdxcw8zQ4wT3sxxVfr5UyWk9ZaUeCkyJqSj7bbHthj3fjeo
W4hRhrQ1OSNDVAVFLdu+WnpHIbPD2FlmvSQNjWBoDkSNvToZC9tKZOuOO2kzWexRh9KDyhlgPPaK
yF8lOsi2Ivb+KMX62oxmHcFk21e1bx4Li/hO3bfvrPuiQ6SL6GGstL/G0ms+pxh4vb93iojQYkUu
plFHlVvmELYkEPsAHEB6p6f+KtRCJzQAEShr92lBPRer5rOtG7kHNQGncUi/ab89Qv8bB+czJGgT
USsgSp1Z6CW5PyPa+6SFVeISGdums73RAWOVILLXKsogAnJxIFuckG+u74KhLCqP1kgjP+GdRL15
CTv+JsgxblpZ8j4X/iqSLm3oKxXVJnALQuAmRo91xiHb5/G3JKunh8yCQRpMkpw6k+3h9DwFUbZF
3TeTqvViKeqqpXuYhepPQ0w746kj44JPMNXvE6I6kQz5NqChAX7pfvPQxJmORGs62oUnTMHmGzOl
PwA9QDmHGo47c2kZ6nnd8Eqlu/UlG9PUap5ish2pEKNNx357O+aEMc/+gLHk7wKVD5+XtYlpyOuT
G2R3jniW8WXZf4hWLM5hJae1Gth1Tk6zFgWa7pXIffcsU/vYBo75JOhqxTO7R1L45CAfX3ljhI2I
Kygcl0PaUSXjYCreu4hnPouNbGMa/6GC/LNOu9EjqSh8ViJTTDipFpTfyZUGAbuBvXDMJkY0bD12
NZpZ9mpPkas+W7d7qQmp2fcdX6U//m5AfJH+CSxFyv5xxqhfMIPakD18qzOWomFX4Y5URKnzSN4S
NHrsJ5azGm322ikjzGURxIjQsu77WRSYk5v0G8OeZy06WA7Eur3mtTvuKRFB+dBeTQ6SdO8B386w
VBvlY5/ElU7tUYi1fJja3D+V5ls7wb807jTwq9szz7qE6XvaYxf7E+R8r0mXVad6jl7klHynR3iT
ShKYoMVpDCzWaiHfR7Jl02Lv5iH8nVgeebLEhPjkt28KV5OSpR8q9mY7ols3xYI3skiqHTygPTzq
X4sBYFEkTH9kMP2aYsx/iKJkiktKTgyoNG+vgT3ehmMIQiR+WCT3Zp2ya0HnuG+RMkBfw4BdUcVA
mEDAG/0pl/y75FkC0sTfLUR+0R/GdF5yudkd3JV+nN8Zzm1FSLqxLcKN4TMtMLd6dsLOti4ypsEe
nTDP63CwfiD+tpAYNsTyVGQHC3s8eqw9WJ5sRS9oRvLkM4RRyPUp7GDX+c3eEhbgDEYE8AeioPvU
DYNjZDBLb3+Msc9I6lZxWsbTyem+aWmOGG4Wf7w6VKao2VaNGsZDKzyACQKOaPdFyM6feWw+w9r+
ILrlW1h++Z34zhJLu8Rge6LJ1nUUPg8ukVKVd11abFWEk5UbYVEzgf5IP8IU8bEld6OjtqGjPMCo
tC/Vp4vaaFuyqr5TjvldGLOLQHb0ATYGHocacWRyi6qFMQDkuT5YG4unbWRd5KjOcgDJyaBqxwMS
2RcUCY8RAjhgSq16P7vLl18488bh5q482Nqp9RMxpkEsSuyzHae7RlSPuPhvc72+P2cUnCMjegw/
glzksDOchlQ9iYuhMLX1gQO6WyczBXosUqxgLmseQLxN96cqTLmtu94G5py9dE50cr0TqR51zPRG
pPISJVa+s1uKTyXw4XrNCsDDhIIaCL6DjhKlYMFI0+Z60IKlSOTN+wV2bxfGeA3EGbXVLmyiPauG
Z7TPFzLNsOJh4d54Gjexcn/1qGcwtVGzupO7H/Lkdxlkv+VofXUNS6HErzfVjBjCnvBLjdPyoypA
Jo/yy67LekOc2QmZ3a9iQV7nRu4v1PeHyBVfbe28+mDbZVuf78SEbPm9WO1Lsrwno/rQztxtPVGy
Mv+Dk67Gh44adGl/0z3Qejks6HK5D3y+pzIVxXvtpL/7tixvWF2Edp1143s2xqPu1WZNsl5M326C
xPPRMGdsHwAshVxCMFm3Q+bC/2DlMGsX6V7n22u3EY/0LdjtIIOZnAbGG8uvWvrouCX6KbqZh8Zp
KB0UQJa0GC1uBPJ8alqRyUn0Ph4ahV3CPEYlzqS4o8UivfmM51Y1vJCsGX4lNsJdIorNCsgY8X/x
N6NwHOlW/bCrIWSp4KNs6aEquDUi/GL41VV2s4um/lsy8fALivanivTjuGAE9jtC1SV4nK7vTgnf
kjtzZMVN/ftuot9Q37PkAAoT8/brJ3v0boY+26u5flsUjiT8QGqwRjwKfHwIeHHfNhl3R4JRGc3S
eS7Hp7Kh82jG7tprw4Opyg6BxxqovWeel3SYODNmHFXZA1HoD01NlGqTMZ8hwvijLjVfsAS+Wlbe
IS8boCNuwL2NjBjkFnqEeeU7nDi0QSciND2eFT00yhh9uQxzUCdw+B5cryy2qUBDpLxI7FVQfTqN
BIWbHzmXy3Vpf0VDMe+EgbbcK66MSeoSEDRM8rFp4k9qApxBQOQ8TH6Mi2D8EirIcnuV+CMx67Zd
HifMFHFTBpegf409rhwyzdBZoik0OMjYGnU/olj/rlKkSkZ96wlMxAPLqcVlfVyq4Frh0135dnCQ
3EcNwhkpvGvvOgcnLL5n5sOZIx6bsNLvoAgKN3Z9MSKVcmDxnxVAAyoJRsqnxBTuF1Znb9eA1CBw
rSfODW1pkTT3KG+ow7FXI+BM7UcTJWemisO+KpbihZCwUYlDkIkzoqloFbK6ZPVntrllk/6Od8aH
XbEFp3fXigIvHnYUjvW68nk9cWF9Y+ZhWtvZ2PkwcMdm2zyaPsrE/8Kd0IU2m2b+Q/b2ZlsD0qKM
ZIvNwQb/eP6BhfpnVEdf2eyR014ig031AoxtOzcjPUiacgeFdscacnoQc/pLEmN6Vz4wR4uxZkpq
SSRo7SrA9HN/OmZj96lE+COavMesPuQmZ300wb9uA+4KPepfvVrT9KxN7AxHbyw+5MyXbFqOefhM
qGKfmEr3K6IKHsO2Z2NT+6TygU1wl2plgph30nVqwztJyAqLH33kZ30+P4wZo8KOQa/iJWvccRCo
6cvjId00CisXwIOb19rTifhiZxUQ/bjCg/nsYD6KGfByatWCusj1WPsoCJNC1hy8MUUBFR7p3D/D
ODnaqksB/1i/aC1/jQEcLDfGZh8X/LY+snAF3ZFnlf75P0Sd13LbyBZFvwhVSA00XinmIEpUtF9Q
ckJq5NAAvv4uULdqXlijGdsji0T3CXuvHbaBsWo5oleBEXyNQfc6oKsA2kBiuUvZBUPM2wQgnFLL
Oei5hf7TsGuoSnkMtfrdjT4T1e4Tb+Cn3YYfEUX0W50HfxVTCMwm/tVqg8/EL/DOzC4z4mzYMtfY
TpW8+BBid8zxiZbW1T4twz9sJ34WtbqgRl+zWZhXJGAePIZBJoHGTLQRsSbFZ44RLHGdki4m5vd6
45EW6znpj+Xo73Ql9kvAqknbts6Wv27uhavKTdxTl1m7GvwSFJYJW5H/gmTqGA4P3Gzsh3NzBB93
jNwGbqfFDL6JOEdUgJZynaHSO8b/wgL8+OzWPc8G6tVC3OxQUCOnV8tPzvCGIuYeRAbAWEm6klpB
0tlIUW4xJSH+MCJiBOTvPmAtvjRn7JryhV8UtP+MRcgjiwXmBm+JuqHayrJmTCwR3veYNPbmZOL0
N6NsN0PEdOsz29OvNDYugxt9tdzGa+bpTOu8+tNpyCHjXPsZTMW6coZ/9eKSj84m2ewElv4FuZ0b
FB+NhcnJdpj4pLnauhY08sibn8cIuKOG7d44/ddo2801IeA3qdOfGQUFZRvZo0RqikNGUb0KmZc9
ucli9C3XXf+HCnkfZM2X1lzF6XuCkOXgFmi5PLdl8BGxcJilXscmvViWV4Rx1slORdObhcKUK+pz
CCIMzYzq1wjW1uQYTkwZJfik+EV0YbcPRK3WrdhUwgRnE6LbKixnM4oxWrWdxdy2jSmuCXearH8J
pmbP6sCept4jNcf8YLjR2U+YBhP5C/qhbLC9uT9K2UNVM6wHC73XKhZy2xTxhyliRiNQ2DnNgKLl
WQXRYAkjdRWp1fWWkKBpm4AWqE39lqbzD5IVb1Lrfxa26VwjkI3xWy2DXhe1xDqy1A/WuFBtQlUz
vYPuY8/zWteaM5nMi9yAEVpz7LnMy9GTC7ZDHOEBDxA3XMiCGLx/79q/i8mGs5XLEb5ATbHKUUnU
qLc2iWhdkbhBg5eox8ycxcvylRuACeUTOB7bwm2ewYK8SLRsAywg5HuOai5VW7xoI/T+xDEsG9Q7
D5ioCSwN+mWbzUtsnMtUO9eIwUfp99ar1o269mb3MiRitPY6itvr3a4lLeBCKsBNGaCPADY3/hBt
9t5HsvyXiD9Njd835yM1IJ18LjhpkdFBDyFfmJPACi6pkcsBhAnyaxRqxuW/Fw8GUJVxlNtBThqE
i/bQFerXEBTRNqbk/NVKg/LviuGqZMaIkT+Pw8U4XadfQyuP5F9PH+gcLlaLLs2r237jmyamwrKy
WKYkyVsdDFdnJiMYHYq8MnAaNzzL5RoQHR9NCyVt1GUZvNyy3sSjwwA5C1d2leQIaPRjV2QMxB07
eo5Mj8XyYqBrF2cdFeDTCDxzcYI0xyho1LOXL/BtsicjUQy/bDAPbRWEbxVW9zXjRA/TOi2DU+o5
h72QX6yY+fHyDcyGZ71OXhnicn1Lg2D6XPIcGZJxts23JOMKFlKPT8lkmSbWL+8UpZj+ks6eD9++
KPDnqLSAi5+pKemV7bc2HPybSvy/YeMn+84buPYGoGxpN5i/lOeFNyNOe6BB+G1dKjAISrx3Rqqe
gEc4tJn+3wk/I5EquXMJs07wOwkImYn6XFyghFQnr2VbYJ0eMzNn2jMabxauiG3u2TBfcqY1Kgzh
MDIbdyElV+PU7oogYJzdWcb7zAG1mtOmOPtOeXHsRIL1Q35ptvWESoAYBoNgIhZMpV1zipe8VQZs
DLlgV2u4V1x34Su2cvYyc/5Kw0dF32TjOppdEuFiI6eTeuWJ8kmNA/MKLE+vlM6PDcRFso7xFt5f
fHMZYiD+21pL0i51XP8wcmzebXTQJvE4eNExqBLrNTFrrglcuFtvSrdFK9vjpN3mbDo3W8n+pQHh
WIwmsZ9467EmvDjhRtMi3O5fdDKc18yg/2R2T/LpFL0rdMvwTN+10tOnB6i1lUSkynjgLfbsEFcE
F/yx9e2/97eH/Z6NGQ5byX5K5TIYK/Ozmn4C9rPxlnfvTutscjNGJRU4O6eP6xvW2bqm2owRegEu
CMHPeAEApcg63dGmheAjJZqCpDTiwbOeAkkOIYl6GarrqUzFaWr5cZusPA0vvdqNTq+0CN3u+zPn
jG25sXR+yt3g7Mx98OS4/c0Lyn9qSrgiwxypXo02/iPPzCfGO9NzkfjoFo1AvhWETQ3ESFJbG4/3
dzWxYLRS2b4ORt+c+36QyPoZUrV1RkTxFBJ3URwoPb6qqZjf5o59a1a0YAzG4LMMflG+Dm99MZ60
QCUZQ9dmr4aevAEZ5gZm/jqNYl7fPyixRQk5Waxn4gLzWYvtqUJx08T2Bu9JsAvpPJ/Qi/jrwUcd
ElfDr04TFe7H4iMi7bSpiUqJOtcmsKelutHtdcLttRZj10JS9uf9YOYBmo204HMfmc15dNVHMLYT
8FTgAbQy3nZgzHxLdYvqo3uVtlu91PbM4RdLuFp3hLJZM4bDKyJXlgpmjh7HWjvsi/MuIXYkjbuL
Y7n22jd6tbcV+BZHO/6pSa2vUrn2uRnxEyPTBJjQjNG2dpGnhsCJ7y/sAeN9K4wPy7fbk3Q6xl7L
P4X29NhmyNFDOM0QM0dCYm0VLPlALPN5XdeSTl83cX1WVE+SI2evC1nthyGnhJ38NSmw1CLT+Boh
cYODCHgmNUyLZpsjJHLN54HAHQUl73J/6QTG6sFh5IYTOLh6LPkvtQ42c4RMhUTm6o1FdoWAqdlB
ctTYuKzjlMKr8L1ifhmzZD40bEkYWPhYI+IW5YxT/NUQxzgJb4yx1EliQ15ljo/ezmm+pgx8R044
TtnHziMukfacqua1lhXOAq81fqggYuzlj0/D1Hylk9OcU68rt6kfRYgsBAOwWMywJEsig0nCLS8Z
mOYHMftkltsDnZWf+QAaGwGd1ag3c4j0om6q9Ilb0Hzm+3+3+8liWkdefLWEY9NdLI5/ML6QBcHa
2gYcQuFOexVgA1CdEi8ySQAEKlBwXjagI0nRqVppC5uRqp2xVr2XTWATl84qr8/DCIK4OVxwqoWn
ptZ0cBa7FB10GBcq7BYGZfxqmOv81CN3OU3mnJ8yZozbsO2MktQZfFv54gy9v2Q9Xj+nZ2FG+BOc
heVZUJX1MBIb3wuYA/dfZbhtfMkZY9R2CHzbQk9gOUZ7u78kM50xJG4ee2S4sWm/pfUyYGUTs89r
2tu+fBcNxVvkx+Uh9UAleUlWH5VJ5Wa7k7l1o97CVQ5vFaNi8DwhQSh0nOwMb65glfPNDXCYjoyy
XtJKTmdhF0ezIJk3a/AYLcjpsAA4YsVEUGddwHXeh+/IGRELE0wfdkl8iBxl/UJqBI4oeSeabR+J
QGx0mPV7b0jHQ+T1T3Uni8c+aL6sBSjh9UAKqvDgjDM56MlfQ9rRoTIrfUT1OhKSA8Ykmfl75r78
nAb0kRZggFi43y9yLJ4d1ZXX3EzcHS3hD+0jcPLQG/5oNUADy5h+zaQXE7ooGFANzoeTz9TGZaXP
eQMeezDOreGeBxMMqQAO+egvL5HO34hyi3fsv4KjXwfB8f5PZmcGx8qq1H4KSTqL+vpkMtX6finG
BmhWpuJ/MmBILBl7an9vBeZPZ+znTdtAP1cI/082/TJ8ae98f2lIJzkzubp+24xzNc/7/w4VSmDC
zhSmNmZUAxk6hn70YVEdvy8TAKk5Kud9Hs4dLVPYpCc/ymL63slIj+h67A0eDAfQnuucWGE6p/uX
kUqTHSs9ZiNFdRbLC0Za1aFsRXoZ5zAX2XxcQJ6xN14aPgRR8mxnTGkEJNszSdCgPGcTLrA3ynYb
F8a40269Nnt/q8p55JSpxrPny/FcTIHqVz6Y6RrBICYXe9oMHNcbY0Lz64n2RkHro6zc3L9gvtPd
4mFo93VEyEPljocq8DvA6RSftTlj3HXYXvA4tzzZebG5l8LlwA+36m4JlsGXgPGTH7bpB6JwBcAu
H2hpvPSjlArAGHXyzlKsiJz2kVF991hFbfd4/9IIQ4jCbX6tOr7JzGEtcn/X6CnLy38v3/+uQIWP
/ZZtmLmrWe2eepAI+3lOrsrVHWv0pWya6Q8uHG5Ur/XG7QeX1YQrnIfcQZJvLpUHSjjUCnnKOptQ
BcG1/FaO+s8dFFEa/RNQ4XrX5ZX37uewmNWCJYh8j5VCj31WBfyVUWXPOWFAjE2To+wjqmBCvKxN
SmifJKLpD78dtKpkebeIotdqiZbIF8dR1lIXGqpmI+gAaaqb9prJiZvJjR9TEHWgQyLzWCIBYjF4
q2c0YkZoN0+lXGSUtXKvFoFhyxchJwFFkfGzLkqWEGbPZ5Cd1Y/Sz85zXW3TLswfrSVwAosFZ44t
n9km5sc0hhE+CAseTSdzen1/xLE7B/vKkKT/2UW4NR01vpgee2PfS+NDHKF9ECm0OQ2QySfnDAwb
d5hUWDqclCVM5vWvidfvjELayLlZ6lhDU+2+Tx5r4FM3rmUXx5csMhHU112yxxHukn3MNEXUDfkD
2jIuhq9hLKvmd9fSpQTUEa/9RKqga0l1tgUrkCIRnEMm9UYWR0c30b/L8OhnU/p8rzhLR6kdkx24
78QvxSPv3P3G9h0HFtiAnq5gTwnSmr/SArG5MQnayBr3MVMB/ZALMOtrmzngZq7DQB3MNor2lhCn
BIU3Gw9V7keg36nyrXOxGNdT5UbbQuPUqZYvufdQrM3OW9g0J933wT5QtgTkSiLHCqEYqYsg9k44
q0WJ8sFe2MJ5vrEH8pw3aUgyszXDoWNj3LFqCJDjR874y2sXZfk0oIldKn6nm81D6Ko/duFEV9T3
3K7LG5+a3e/CFFfbbY2TmcTU2N7aR83PoDxmkdKBJM8Qj7peyY9gnCQM0vtfWHSIAO5HK6b6/x+t
duh8DmboggenxGfzIE5z1JI0ISUM6xh/mBU9Ekszn+/1gI8lBH0dDcOdpyJxnWwI1glWHpbNaZU0
jd4aSfJkVv3ecjxwn+1Cg6cXQST1jwVgtEe2jrnNytxdFOU5715sleeiHTdT2Xs74lH+/VcLohkz
Ll3Xv6eEQewLJoPnEMBQr+was1pn99sSgduqWbAbIUG4Jxtw9SYAXgt8aECeHxO4nDQRLTUd1q7l
43wcXSnXwi3WfgbjYwUQXIqOxXfKRiF2BxaWug1XAzarXQI/hh6zf7JUBScn522I5zi6+JjnRAKj
NJ7in7rR7IzzBFYNHqJgLPtLwgW87kf56ec+jLN2fHQtHr6xUN1Px6jXpIUeqbGt14GJ5nNa9RtG
wV0YNM8s1rCwRc18SOdpQ3CL98OYLPKdO7J3UUIcemYuz2gZwZzX3Ep1gy+nAwWr8OvLjD2ZFUQO
+JcGlVuQBLty4b0KxrErJIm/W2ZjIkHaQlowLvAkt3ki7tQPg4I7zQUPekJFQuAYZmBGnt6BXeBJ
3scWbFKZVFuXHDuJDzekO7hS9yjhY/vkZlgJ+w5HWF7VOK0Z9Sy3Pz1D3L3N8AcFXsf//y6mEp9j
VhRPbc1/w/OLyPihr71iXxNY+HD/ti3JWj3qhYvNHNYEQTsXzejy4bu9g9uQ7O8P/OyM0SKwPyQt
J6hwE2/9/bHHrU2+3yCOmRv8v6HOVEvzmeaH+53S8YPZlEQSRC4aO5x0FSaTpyZB4mUnw2eat4IL
KwyOJCDNz4P93CqJ3pXJIK34iKAAJe8TfqThwVsaf+AgYt2xSaLxSsNNBFTqAKUTCIeLXiZu4yff
kXDZQvWIRqd8tPCgu3u3DarjVMTjxcORCbxxKXGbOftIoubt+3GOdKIPRI0g2KvcfRjahGRWUGmw
cn3f8b1ViocxNYedYRtiU0BM2Qyh724tZmbkYjTtkbHJ2ROy3Lc9he69Lcf6MCsNV3F45kZrnhO6
EYwdrGTbqn2ecveHkQbxuXA1z0jTiovCCAXkp2dkS9ycESXNwdczexkLD19EvMg980jawwvQJ9YE
Ax8lWWZHzfNGUm7oPNISIt2NW/sYJbP7IQqGxsF0qAqVX+wS16bVwwZAd3gS3KMEKjHcmjp+MzMF
hs6MUQZibE735sLIw/P3veSFlPSE3WzGeuhvU2W2y45dvbfu+DENKQMLT8tnHSgkMNzL95dg8DBA
TSRIBMp//6/8sCeX/c8MYqKFMHyOQk6PENXg5vt0n7GkrYciZoXscxLFnvUZx/3w4qns6futszV+
LarW/+rX2cWuiSS6bM6iYmzq9ua5X/7w+0tDMMnKr4p048GROTd9T1UHLoIlXYUHa/l3ods6+zhR
Txnn8pXJByjVrqke7qMIp5cktzB04AYP+eYCE/+miygHNy+5UrlP/WFUvrlzk0RvQdRcmwIHn11G
2S1CGNvSK0s1FO+mR3kZ512HK2qgmPZa/8CA6ATV+6MA0nf0wVrJleHI7uBPLGyA14KqKs75BFrC
HaPo9F1kp0jXoomPbCOMVwN45dEsa/XOoQ+ZbPGdG7XNrqSBixJG7Fjb2f0RDmahIG2FZvOg8+zg
ZT2L17q7pDULBjU1DuGxvrUJWB0tILQb8v5f5Nh0V21bIWxdK//ZAlwDGNbyLmfza0mQUioC49K6
wc9i4ZvJnl7oPmCkSCStKaytE8DZ872z7w2whkuRw1aFAF7Xi3YWCqD9zGzngY8p52WeGQxsIipv
TwyPJEgVO1EahLUuX5pLSMCQTo+R6AeEKSRsNEnrPI6eIJGraIPdWJZs1kjWPnVGejUSJid1VAaX
Qlr2zTPrl8rG49QIinfGP4hPhakf28H6DR1iOke6uCWJmd5iI7g0M2jb0hyAwoQtHvVlU9DWNnx1
jBYxtC1/lZBxtOodivxm7pgArctaQ1oBMUJlkLbHuCJRbvkQUrmSL6CFybEBnQViMTsNHpx4+BtV
hotfLNLsLxNCjv1gxNLOCpDQJ67z2esBoaULEm5BzSVU1Xi2Q29z/1zaIsAe42VHFHbhvoEF9lDm
IyVL6J08KCE7I2gQ6UiI4r4LXdumAT4TTCvXbh2w9XMJbCtdyqKCgMrD/Xl2p6YEpxdSWimlDiJt
djNwgmOqtXnGxN1A3aEOKkWTHfoem49bxTiAl6m05SO6K60WpoEaWcW78c+0ctS7HYGxxilos5iH
W3afuoaSQJIpGhCdSPMcxCmisFQFR5YV87Z32K9T8nnEb9j9AzPo8VNQPz4Utr/RYAo2ztS7j0ZU
/rbrqeYq4EdjoVicC1HvUN00O4t+/PSYubg1GcZwHkVPjimmmytitugNBKqBFTXukZSy936IFnom
1lovseFBMD6J9ndsOMW+m6weawSW1GYwxLEEumB09XQllgN/wz0j0DIJ8EJQlF3SIf9JM5/fpGH+
yLLR2Ircb45zQ/vgx+HF68QB0Wn+CqIaZ3T/wlb1VjgO+dq8eWtHy/ZGegEUkdgYLnEz6Ee2wbcB
ItCuu/+/8tDs1mzU5Q7GgYOBehz3WgGAynVIYTinOXj5RU00LwOdfpnv3P9J2imlie09RWOG4U4l
NYZ66DgIPmwIySNOmlkS40AbztKB+TT3Lkec7+R7uP3BmmiDYd0u7VWXjl/3MYk9IeOkIDSWgnDu
+Csp+zxqG+/pMpdiVqFX918olK+eFMEjU2H89IeGZ0YzGopSBKjfF1hT8UDomimHW8ZLHJFXmoz8
8+oh6eu3zhHMLF1s/mVlEwNTx1eGqKTU5Mn0hHfMwcpKSJrPnHlduQDkDemuwwWcmMa2uRmcWqDf
ouuwS2Ib4Ce5iCeKEqLChKgnNgP7nEzYexvr1V1y0oRwwp0dKbK2jUtMKfNPyfJX2FFYUHDK3UiO
UeFgae4gX+xD7CuHwPSyleDbw7dfsnFkOLrRbtDs8D5yUJvR0TLj+lTBPDgEDgwTIrdPScrRg77M
UD742yWFbsZXhMM8IN9ZOOIltOETI+OapP9HIgZkcIs1uOAh3pl+3B3ZiCHajmrgeoHPAm8pMNJw
ys9O8f8frNmF5l/QfFjZCus0cK7QyTiItYAOHIyhfTd0Pv8y0ry51aWD2mJpiJBqmcc22JaDWNbI
In12FtmI4RbBw0QQ146S5aueNCCKejwMjA+2+Yi4XDKeWVOJl8TX9eJdZRTzTUAf6LvEw1tM8Tde
iPiPDcuwkxUDB78JF/RBWt+mJHwZxpxeYGRfIUNEcmqAlRLjtgqI+iZYbHxSgVc99mExvGjh7Dw8
sntrufXQX/eH1hfHlBDQMwM056nSPYsgm6of29VaJGTJWMnb0NTBrtD+qmzchcSuplUOPuTgcNux
nrXPriT8tyyS5OobMItLouXEMuBpfDwdXJDhQUZfHL0AppY/qkXudPQTnN2IutMlCgoUYPnTnkGX
mRn/44Ib+5jYjnxqk2oAV+R/MulVbw2bFUOk6KViTbdAUA+l6wx4GRv3fRUy+ihZ4jLu9wbeUMNs
wA0uS15cxxsjMsSJGPjycfLyP1bhTXtnyPHMLz9S/Ps1G3HvHw5bPEIcQrwlwNWTpje3sSjaS9Dh
OGA7NGDaSKtTULY/LIPJt6zNkTRTj/PUoTeu5uRQVB7zMmEfnCIfeQTVEWWoc7AKtLzY2ua3fkLQ
Dzf/FArXu1peANITsLSRtoCZvRpE7vI9lUXnoZmgA6DzcC4+Duj1vNxuTsP2ZSx9Z41gGeRqXpww
kcwnGUTVhqCFc40uG1MXhl+q3Y+ubH/rSIujcoifMEBbAkppxsuEGXYm24HU1j6Hzwk7rcPWYsM8
zvJon7pIq2KNL+m+M406J9t1EY2i3S7Cd2LclunYfSbmh0LvTf2SecNt6mNw/gOj09PypdXe0rl0
0PuOI2qtvkca3lTAcoZWHbyKa0Xo/r1mnL0ISAKksYp72bJAaeckU+d8po91WwaQ883wUBvMWZbW
RoPovQwzoalGTeQDj7SNX7tj5z8AYRXkaUWZbRxcO4bBZ7PGAy7Af1ARhwmPu+OYj5WRNA/3LUVF
sQ9boWyPINafqcfyB1QI4YUUW4k7WLiXcgY7jb/w7JWOi5uKm24smVGwWToNTmSfBEi0TVTlap91
ZBuW/QzpLSr7a0t18W77HGydyNoHr48JNUHqS/ghgFZTxi+wwjlntpB80j9VjY26FGO6o/bBPiRb
tcNqy93VymI1OxyjVjMzIIjH/oHc1Jz4AeM4pDJ/GhaZSmG4v0F60VKa84e0DQXQJYSWqEKIFXLM
9qPMbkj+kR9KfpG1GCXTLn8i/Xavs0p91r3YoeeMCKwy3lB+PxhSkmSPjP/MucEkPf7V0vJCyBrP
lA/I+cL+OKclkm2QSmlkdqfJiPU6cht3NXXOzS9DuSvyeYcIU13gi5FgZlxDJmQMzNKXwpLxL18+
FK4JliCbjYvNkgRJ+Z9FnrIDVJ+dMWS+QPU3jwAMb0GOO8Ys38AIlE8Eb7Z73x6y9Vgsnq8IGiO4
1xU+xpEBqg3QFT0GAOiwZg5GTWzAdspi5KRpVbIyXp6yuhzjvbesMrp8PBZ5YFJmmNMmrgV9isDi
F8SlgdN9bw3OcCpceu6OCVwz8vyEt3bZ6bSlxR1q2megYHI9LW9Tmpr//uOq1na3dwd0DFlT/8Ax
iCVa+9bDbLnMsuzR5d23nV1d9PTrlGgSg+ph7FkwT6P1U0nU4IyLp08xxf2mkz4MsuVjVVWF+Yha
gmkof9Wp9l/vSGOkVsdZIAmSeR2yF8qrk7MsR4Wf6iNFMWs7/3GAqUC4s2YONxyHQcZnc6h+eHOc
H1Gf+cA9GIx2Xe1t0r5qL/fiblB299QD4nNlFL6UGdmmI5XHNplqF885V4qbwR+J/BDdRGV/8SPa
1MgE+nq0Xiys/QdND4uNwQgeAEXUm3aGSAGLKz033gg+O8xmJqWozqWJXJyGRD00aphI1e1SxKN0
H63h7/sSoGVnek8Zs4mLo5GX3X8A2PP8FxA4/YOMxm3I/O0TrsSSNuz7pbW/d3ouEqNzoJqOzSn1
ja3f3RD6n5cncK5HydiXutowJ7nOkQ08dEbXHsO2/UgFMZ120P6MBLtMDhkilZQjL1Gu+53ABC4M
+GrNvdKbYpyyjKEwRDP5ZS7ufW/PVdKoI7fgUnT/1XxjDU80vrv7D0VrzdHalJM+9nb8bM7xTpu2
+Tj74XBJk/L0PaSY0zWGG2NXudP4BLu6/aGD6N2cfjdN+sMa4VnceweO8vCYq37eM5xCLjJPYucY
fzQ4yscxXZuzpPgpmP3THOM3cLqUjYuqnrWC+yYRHLBdwT/ZLQqCdJyjUzyPTHAXYaCRtNmrW8wf
sUEyNfqJhiALTduvbfqb++Haky43IwkWpI2GtfMRABtZPqFmQ9fIuveEr99E+7k3VJh/IeJDFDow
TPfKLxA+Gyaz/iqo62uzxEMv6hDLJ3Xy/v41GPx9xyZzmrDsnTvf4PhwOnJB0x5yhPRk30iAUE8t
JrAbE0D+WExwu1LgNUEVNp8009JdNmtAuQRfbfCaiVWrEnjmM+JZaNAU/Ev7ZVrU74yeGWqqsGYW
Or5EHYyJYDk0DDcLSAJBTeD4gJswyjlMAmZncZwGT36UsxoqDWc1dPaRZVi5mfywOigwP2gCG1Zw
S12dSej+6UTigeGExdGbf0eGg4d/0dgAJVxj/zVeY9iAD/aAf732h1sO5OAaJ96xJIYnW6W/mkLq
C3awZDU3aMYY+FCloYt+iKop38IJxQ7TS1hlFTUZtsbxqUZKNphW/GrbVHSIhi6xANKFgAsgvTKD
VV1zvkg3B7CJahO4XzCe22j4VbUoMFw2+Kd0SI2TYx56Qve2LLPMzf0kXaaAxtipp5i4kigBpuL2
62SRAQw97XgZa7VLFs2HJutk7tPxl/SwFU7ydQLmiLxdXJOQ3ZNpGs2+0gPvK3OE9TAW8RazHX7l
5XlHnLFH3KgIac0WKhC6A9HLnTfDEOy1OW1DmVuoQV/tXjE+zmxgVlgLE4YA0oM5TdO9uuPhGf/g
xbo3sZEkl82zyuBa+NjPtcPcKuLTHeUBK4tFuR7jvDzphlEYU1umoFbkD1sRNe/EPsx7Qw+A9tnn
AwAOT0nc71K3PA5Ih9z9ImFsbT7jwzwHV3ME7dNnhAElAN9FBNonslDEB1hs9qWRLbHD4BaWp8Wt
hidt6fEEI3bYmngcVw25gl6cjtuWUXT+8BHlmEFEp8bnyFMdUjnA8ao2j7BNf1k6UtdE8JYZrIqW
T3Rflwl5VOx4m6r4LFFx7P1y+am1OlgaVwQyI+HhwDAOEI/0KyaPaN20w0+fE2BdZON7kczGbrJx
7KoOVqdReKBLl4/y/SKL4KpuBzqI+2WRMQXEcstwqqt7MMDyxzxr3hAHldi7YhW8FC3mgNqWfYLz
rWEpZTqfHXs6WdUcvFfhh490bNtMZr9eNpn3ARnTxY/7sHEOyFHMSWkgJpVQL7ZB1YaBECfuQOwt
9l2TqHR4qVkGwreKOWjvS6EiQ9wkR1IrxzRIybLAX57GjKxx7Jdb726fA99rrnK8PFE5/QwWBl/Q
bO+tizEteQo1ded97EPH4l9d3791PqQN6McPqdk8+uhfDvgmmzN+sfW4LDpqDZS1MJ03+kWEfPcu
qONDGeh+PN3f7tax1brm0/1i/EmVQLJbpAylPWYNbhJvfbMN97Zn4IxMZflB6Ut/FrTpobNJwFNJ
IHa+6EjVMwAejMpbh3YfnEznpwPemok7wCKwf8UxAOkTuvZE3d0CKrsj5v0pypCMLfMIk7CSIEUZ
PxEjyQCu3tXKD7d1noDU4lwygoDm2k+CS+QQjjIxCGSlMRQn0hiaVQ+CspiK4LtNFdK3nxhnYEqM
KL7HEXAWV7SBIHHP4te4NAGSZebHo9nsUJRnT1XSwGaBA3/guZxINoteuP7qpYhITp2Yv7RTxi8z
OMrnaQTK5ZAWdPgeexR94wGL1jUBKGWxJaGpeneWWHEsSit2vsnZxRn9vaDJXLI4jELzZskRsDhc
gWqWTI2FUwPcq+uXtrGWFWuFXot+1YIHcUVCBEuHDMDzEE7/Sl30G3AS9Q1S85vIZ/NjJhU9GxCj
g7rm/FXhl6CwG0ZvuFQgcy9J5oB2sVDAGMJ6VOTo6uG1R935OQ8QDEfEWqu7+IV34jUYkenoRjBH
Gh0qD8t6kz0jB1ZuGL4C1H1pIoDzLVs5JhCPWIIRH5pM2pYbmA3fLlCpvuoWW1c7jeErwwMU7Bpj
Ot1Gfp/8CSs66qQPvosJ9orBBaIggqIXzfOwLsLq8zsj4F5s+PZSCjtNd4N9vSLBM3hIyWhf9a0h
zpYdpOtkdsTDwLR9m7nA9dTkd8eyUg1pX1yZKAxBmgMUODSmCQesZFxx9JrE+aCT6rkssgN/aSQM
SVTNe92N1aOQwXti6E+EzBtUAeoZSqg8hfdfVZe1yyVHgTNn9Uss9VsUNcRJ8SjDvlAPaulsx155
QAza8TDiXneGgX05BQjiEqqnEVXcvmgt9E+9wAmBPz8h2PJQzoTBM8sxDxLr+QMhvjtU3Nm1atP4
ogisARm0acZxuk1WfYZEGp1Ej3qr6jTJt0sVXGCKq5CGbvmj9HEuv0hGIUWFiDwzycHF9XI4UsMo
GtiDgWZ6Wj7VHeilwd0S9Njd2tR+JEvXO9Quky8PCzSLHm61TnkgZqLHhBXtlfETgunlpmiimD2L
djbLRuNa4M1bI0fG2Gb8j7oz240cSbP0qxTiepjNxUgjG5114fsql1x73BBaIrhvxp1P3x+V0VWZ
NUBjuu8GKCQqEArJ3UXSzP5zznd+po6hwQib6kvHnVo1jn/oUvw6li7ei8qmKKzBMW3FevBSZi0j
CvoWNNt7qkQ4HXzgMtQtgHb6Mk5K9pgrDpWfqYvhs2Ya/JBb2s8ekRd6gfPpyVOR3tXmVDwXLW3v
YV0/Kg++dDKZ1nNbuvj2h4akHlU2FP6yIn1tG76ej5qHoDwVYba2Q1d7SmqLSb4Z0mkxzzStotp+
QajJlMDT9mfu+qzsVBabPy8gns96m+xcgcXv66hTGyXhrMw1sNPz/lLTV2AySWlFxM3okVrnrUxW
o6/zxJ+PfoaZvSnewz7HIZRzexpJMq7oI6lePfyyizMDm+KKqRxTkl306z+2DUWqeQgGPYQco9kr
RXtm0HeAk31vM7mwUHJ2Zpuvi00peecFHT4xgN4PvVFlC2LNlwaANaYa1iGTlOxmmtXxInI+vz4d
RzFeTrHMXEUPHrGx2QR++WMZ7UCFmydBzgxnw/YoV1/P6zquTE5186C28CKEC7uxHnGxAyKnoJCR
i3FTB5rcY8frGDCSmyKTN59ZcNnRZ1BEzKDc3tvo1CUuHDOleGfI6Wmow/yCHXhc61gvj0l5q7TQ
viYhKrps3BvDbGASyg81tx/CiQmXmSK+2zs0UUXeXEdCEtbMmrsI2WH3pcRiWNur6s7Thtt6PuGp
qHoyhvzEjqt8NUvaDwmNYNuuMk5qAHeVnfiPZA6R9wf/wPyQJFYv20M9wsyJxgJ2P8mdHTwTGobs
7MUnM6bTLNR4uHCqThKTIEtJ+rgcv0uLJjAM1FR4DouYfOC2nzowTzHjy2Im99gg3y3fRfXsws2U
BdqyNZS47VVHXq+skKLYRQV35YNn+qBTFNSkzoGi01VzIqa8t2BqfVhzXR7GFoZBfcYuTGbx4etS
mNqoPDoW0rwxDellYFywGIroVNW1+HW991OoHZhIQv3xAQQ7HPZ/LdU4PbPlxK+1ArtDoO9r68D6
nWGHsfAAlUjKUA25K4REefBGpuN9PBz0oMVWHZXAPW0QUl+XCMPHYh+Co27CroQT7rw4U5pcS8+O
r6033M0zdGonilOqKn/fuCGfQ27cd7rVPQf6ohmz8NaP77Qgiy7tRKIvTSZ5ikSzm8rSAnyInQYq
dXdPQqRGgCKhlgJRWHxd5X883hCAcTBjmWEReZhoDqZ/fNj3iYjpuVRry+jDy9d/IhyVjYReDkVP
gIYewk2DH3czTA19X7Is9j3lpCuP9BGmyfH0dc4oKn+XF1p1Ri3jzKXDn7OzQOyFQjfs6i58NIA6
UaXCi6D142vHZpuaB8GsYXIx5sUqEn66Je9omap5iSuKvMJRYCDotG7baXjPqaiGRSchuub9HDzJ
wiR7DvPi1mvD5NnN601k4Jovo9h6TMoE7ARt4svawF9EVPWZFEG2qgQKTua5d5GHwPM1URKeh2Yb
4DjCmcXBAPq0Ffj6fmRl5jtSWp13RD7ZJIJfJWZZAMvPqbUVcqp3eYQlZomZNBsfVReYcO/sWzIh
+pd1HxPSjeaDrTZq6zpgudghvca7OfBOiYxBt70+rTkENPD9NfcapM25ATePxYtQJWw/UAWjYILT
WiGt8JnjPdVOsG5HR9/Vsnx0PNc424VlzfgVKQ99MtwZbRrdqFa9NxrdjbYbFtfBZMzneYDIFWoy
E5r3MRqI0Mjp+vVkIxkVUrZNd/goGiD7PZOiMPJAz0dWef51bJPSPIy1++R5ffBMH95APN5lWa3h
l45zIZbR1Bw1SVTtMx7eHCcwECsP+Q04bVztasxeRyMxzoUFLb2iGzvwu24Hr+AnIzj9GJFGWCuS
Oys1qwgxp6lEkuWyTZeB5xRYDPa7B56Y2oxatbuT7pVqiY2GCbs3RsB7hz03HTvLIUzblcjM8fTH
vfdlI9o1KYqA15YhbDkMmTnnwSXj+emUQNFgDKHr1yH2w0Pe5s+0OYR7v4rfeTfhPVaiZtHFhnms
HFk+SebN60Eb8LV37AX0tknXuhnTR+2O9r1T36bzjq8cvPagueHG7lV0dbMJ5ojzaXc6hRdFXd/J
MFNrLYs+XRKrV1Z+1EFLT7eQSVhX84LKzAhCQa736DT2CAKjy+jLG2u5iutqOmIvhLUxhcBhpuxD
eMV7EFF5BtgTJ/eod8NiqDN1bKtEnOJGPxo9zbKE+tS7i9SbhelPK6nkM+hhzkqx80OO+tOsOGwG
CTgwi8o7yoVA0Z0xInWcq/igcpzmK0OxEpC0BpABfmNpzJog0ZrkDP8Y2wSIIYayDc5UPbW8B7/K
zB1sdok3LHGOGLfgZ6jUfQYnhmFZBOF3vdWyg2dAB+paI1snXTv7lQTomSIqzszR41WmI+BzH8TX
wVMP7gxW6VRmrMVgdidFSGTjCP8qlZMxP4Rq0WZacOrTH3oXcSQOe8YMf1zEroR+i0eEbFDQPVqo
50erJAcxhTkZ4KY6R53fXdI6gkiWa9OvrYfSsIh+SXbknpiStmG+Jc8KuZRJ0z7lZe5aEz9oq5vR
i9m7jKLSLDlTyjw9wytgzMnOmeP5qpvTH33QnpymtJHNiYYkCWoZpp17XRIPKTCSPrienkMxZd7V
dIHAwFLImzwgkTL/qcuy/JQnpBE4mtpPBS7SlSNQGcFBRTs54QkCO/0uXElF0de8xQnF6avXz4ww
c4JW1dOEA0se3etR696LgKBryJkoV8mLZifDOZzh/iaZDitEaQ4s5vxW2xa7LHSntcp9DcgMN8TX
8Smu84AQTEEdTEaT8qCbw7lD+QKElOEM+RpC+Olb8mUnbGyYGr2XHkWbWbsiVu3Rcrf62FLzME8f
eT5baMUgmuaNPfWlvSqBotQD29uu3UVWq19s4T1NSKgwoOhSMsgekGEGW6G17UOC24hG+mp6DhIP
BANfC/6Gs+MQaDg+a8w3XpBj2aytDWq+8ZpEjGPbTD+NQfM6zT7E3oJPFtiadRhk3T2QYHlrsGeu
gQYTxrdb7Wno5SFAcL92bbnEZk+8SjXmHSs9DO0iRV3P6ghQV3fwSWFxnbc0D6jCXPt8085pB1w7
2T752mobXiRXhSqSqym9+OJlisxLnL7Un8zbhnOKIeOPOQxEUGItWWGfGQ5AZWwKbW8gyK2gJFJ7
id94483pv1DaBTyQjhUpUeY6CIPgysLwznaMIH9NezNVErs0Sc8ts8yjPU/hYjP5Cd9V8OTpjdWQ
jtcvoXJqIu8mTYtXpJf+pPUSsXxawz6Y9uwhBSzwztnTYz7syaEPi3zaMSRAlChRz1WXdduvEfKU
FOuu1VECU4CrTTN0W5nKYVkUSbiMhrz46KMSH02YPflt/VIi2C7szkxuY1eLzoTfnOXMwhLvAZUi
OctbgdZIbUllVYC80vopVvVtqNf4cuc/pToEX2tID2I0qzUPxZRFmsJGrdDv/aEwHrEDUZ6BngfX
Ltugq8u9MsJgyeAyf5TpIUmprqcpGX+cdTe3GeCtRIMM1BtUwMuokchoJ52PiThLiS+F90Dg0bPt
AoMU8wPFICs2oF61VQo1pLOvgtnNmuHIDL6FwTA33TaZ22yJwoFnxh8fh7hj/Dtb69MV8poiodFS
XaIK52bKzI723PbeoG2H6AdkXE3J58qDAqByaowmDtHkdVmrJPhGF2ILQIHkGA3N6vjVOPdvH8O/
Bz+KX1WJ9d//gz9/FOWooiBs/uWPf38oMv73H/O/+cfX/PVf/P0cfXDyKn42/+1XbX8UN2/Zj/pf
v+gv35mf/uvVrd6at7/8YZ1TTDLetT/UeP1Rt2nz9Sp4H/NX/r/+5d9+fH2Xh7H88fu3j6LNm/m7
BVGRf/v1V/vP37+ZJsV6//bn7//rL+c38Pu3h7c4SqK6efu//9EPfHO/f5P2b4ZNxaRhAOQQumPa
3/7W/5j/xpG/WcJgqGia2F2xGtLwl/OsCH//JozfdGGazDKlaRqO9KitrAuQLL9/s5zfHGkatjRd
aXuEdZxv//Xi/vJL/Ocv9W95m90WRFlrXs23P1cfaqYhpOB1WXNJ48fbNcoDvsj4P1h2wwzugbO1
cuutAS0bZNkhMIYDLIiPRInXP30mv37sn3+M+dfSx3/+nH9pAwVWacXkWrytrRvFLbFK7cgZdnx0
DPbbJ80UzkvKQwE2QzfR8wGmE8Eg06vwVAW9uwnpU+qoxLaNx9BJcWJaYniwMqva9LYa3uKyam9K
JdozGXFzWyXReOFXgcPJT2GQ/ffvge81v9p/FkX+813MVYx/+rR4OLkV+BZjaxjBD1Gilx4ZTWoW
9BeTrtuUCd7K4DE+EpedrEOFCPxc152zcixb3lZ6E5CvS6sWeS3IxdoTURx/ZFmslVtoh0kP+1o1
0EXkkHc3kAoFOCdtwje+gEbeTUsnds0TlozwZupCDzFUk9TL8Dhr2rXTJPkmy7Ba4WOxwktfYGhm
nA4/Jzahl+tVmv6gywBboWDTgUnF4eNvMol3RUExrtl7uxyDPGZc9mh3e1sytVjgvxzndomMZHMw
SMZFMGDjXejUFQZtpl5r9gweowlDzN3MbcAJcRruG9VHTyMy3VK5xkSfQWjYT0AVaAUxGzeGyCTT
9mlsRH8fN20wEGL0KDrwtVFhdO1S+R19zLgTTu295oZgyl1jgHmAmCbOHruZE4d42jUQ5QUZ/4Fx
Xsw0ARS/wq2NawM2xRQEw63irBPNe1GfTZpfYTbXAA2efcfWVjW5EvY3ZnBTEDk6T+bMlEYMr5d6
1mMuoZ3hzUC42GAH9C5j2ld4P5UGq5pN8LsFEbpG02u06RJnzRgfoHbZrziGa051HVZ0sPirRKes
HD9vesxLrTgTyQ2eGhGlPx1QIhiwTDgHoAWij97mrdM0O423RVnQ3ZInAeNcEqHdSupa/L0i+veu
cQXeuVJ3No7mFBcHdgW4AjGvwo5uw31VsFwhXUPTKCo48bFtjXCjAnb+Pf8PF1JzTgNdfKfH2KBQ
MYyrD9gRw53DBwsMj8DBAWpWeBZRZr1yGk0eLKbym8knv4DiZV8KuxFIDmxrViixwwsQzeiYjZpz
sh1lfdhMgunr7aqA5qPYPVjK85dNG4+ojgA+FiFX+X4oR/RuZaeXoDC9l8KPs6OrdHOju3W4cfUA
Z67jNKcGa8+p9kLnrPtcHsQlW5hi6RS7VyOGsyer0Fip0czAhWT2rcX2gJ4kza1uS603PlQwllT6
hUV+Mup4RFbAtDws4zYcDagorrgzJnAfBVJc4N6rri38rVf7FNg4Ta7RgUChm2aX9kkXgbl0GXyt
+nTwMRYbznsaKG2JgJ+uzVrvSeWO8wbUxCIE3DMuv1uZAbImVNmrriOgrvywKj9UNMhyk2apuu8q
EexNI6mgrEvgLOboB5dWtGLZwZDeFBVGFU0LoeyhhsJY0S1nabgJgpYOdxPSeUysTmhu/unh7rrV
pPR2UowJlfJB8ViMwtiZuateGjuK1pnhJ1ue6tnF9tppOxIMPOPddtYGWaqBp05ncAOlZZ+tPEZt
RwekwCrXmABkVkL/Xgyme/CK+IyltfpOI4Bz1/Riouxh6qKT0TsJ5/W6+Bz1argZ26F9CoiWf/o+
qRCYgu0TBqjhO+i/+Hs3luWeO0Pj8in8ve64xr3MElg0WgWoZeEMWJirCu2RpCvwzLgByUxfSrSR
FTQ50uJp9VJEjbUN+eWt9chXL3EBGshvOu+lsywOcXnQxpxUGTbsuhJ+imFg21wMXcujYDIdRtac
np88KyyAfft+uYSdSkmcyqJ2J3sbl5HkapskZB7gkR6A0LBJt0Q1osfIj5pyidsXmojA9LQuCwO/
jCFLGnf7wHEoVxlBUlDJaeDX9NBC2OVVMfHGtsyWsOSczwGFf9tmpt4uMjmnq4Zsiq4B7SI/ewYe
6NoWlYqpU4FOh/evY2wyF/hzslNcSW+VQUhZCojb6RoOQv/gTW7zFnKQupSa6+3bBoOdlevFQ+/L
alOQJHwoeWTDZojwVoS++0FYWfxI81jfSvA861wN4jByXMcxltavk6snWylaOJBwAD8K3dKvST5y
nUxmwAIuzOLFcWR0y+g24mxTR0dPWTxwFbNKzI8DKYpMIKxjcIe6rmcWd5UWPBVysLZqzmX5WazA
OEUtF/MQ5zu62m1+FVXeIB53ZPahXo2Evmrde48Gx3ojKaTua9HXL13eW7tsrEaQ2LXn9xu2XOJE
bZr8mXRZdbRSaLdSOuXez0uquHnATIsJW+oro37Me/z1g1fTxJt1PGYXrZO6+75RNLj4sd1gYhES
b1pJyZlWD/FdKLEqhxQwXrAGZUegDc3Bxh5A/EkwaICNa9A8M8FObZDrf7JsmBoJei28dNIoWEK7
mNKNyM63aRp1B9CrTreIBFFXKFqadd/i0tzkDnXvLbjVG/y4WboqqA9Y0tYAaNYU0w/2jZhY6H/E
7Kfr9G0J23jOGnAgSVxmz8zHgZ7ZoG/0QCNVCyNvhpxhACvyeHiNFc+7hfBCjYlSL8dwaVghh/bI
SvunuePwOLOm/UXuymFjhgnIbhKjh2B2fmS2M5ysuKoOjCOSHTpD8D7UTvcEhSdfWYMPZkwEiKg9
iM8aOOAPs8TAySAZpG1vh3PlXv2WxTUl8NStvceI9bu+JKoeaxrMa6x97bVSUXxNYwGauQC6HOld
wsChjuyznOj38UmogwYt84/JTsExBhqtIXmH+9eyJKT42nb5gXpCJwqFG3iqmExFepkSE5Atn5VZ
fTTYzF/gyYh3+Od4j5ouuqkV5voSreTqBG6oVqlp1mtX0mCg1VjtKG30T8hEWADLQkR47cZ+12qt
vOLe5xxbNidldP0c6fMgVAGfcnA63sQUmNzaGo4cv26rvVNM3pXES3KGg6NemBSPm1qqDpO11NFd
hTxEqVPcNgl5c7J4wAwD1w93nIKpE7ADs1tboH8BqkrD+GCo4X1H0p62uU/RcWAOLYO4ysK0Exjm
IlOqOWkkoLZl2iUOXniF+wDfFaESCMnfW1Hry66l0BEHrkdbQVkx4fHHYWP4tsdA3jMFNsgpGzHU
uVQrlECXbsxcgFrKSn2RdgEEX+xq3c4scJOJztBoYygrsavHpJALzhj+C/BlcaJmSLyNdESuyzil
4KGXaKpNNB1MkVHrElKUmZJ7r9mLmc2zYaMJLAIspk9CGuo1ZgG7MsED4VqyxRvDTtz4apzI2vfw
CkPHpIi2MT1MdCRsoSHV4Zub02636Ww3ODQOjaQkIXzTXuuBHZm4VQxxEfhMy58Z1cbvwnTrZ6i5
0Xpge5ctC07tr6D487ekCmkN8NO82AaNVr+VcRO+SKuVhGqAzzd0RrOpb4eTUdpio48Z2YV66MaV
7fThAzk+tdAS3CFGHuDpNrr6lTWIoI5HdghJJ1k646yvNEG9cXMm+k7UOsvMlXiSx0LeGY2lc/Pq
Hgw81yy7U0KZ6/dUs7QTURl7oQlcTXE5IksRmLq0/MolD7ekJFRWiZcuboxd1SFb51o8PThDCkhl
ohdEarG1jr2p2RHjNdbKrOjRANoxkaYrJv8to442obCM5jQzKcwb1kxK4rJpumrceFDdB7JAC0Ed
zI1EVssXWsZApNYNvdinrmthFgJC8ehk5WSwT+/Q73wLGt2A7sMKDt36pmwr+h57cAA30k/Lj7RR
GT4wTZuTmbp9pa8C6aK0TOc10/TkUZ/UsK7A376ViC1kw2s1HTJfui+E23MKlAI6AinSytel0wUu
O1m3ofLW7sUmt/thA6F/rq52wFusAQRmb1KFAyHrKKkx3TBxPkk/KPaNERcPiuzYKu5S76iinuez
HUCKrYH1bQbqX+4JV9DOl/RRsJOa/Q6tvbvjUGSuM88zNnjRuQgZy4XRukxb80WHtBJgtB18bc/h
ITgxizR3bsU4sS9sd99BKKWcgAIm2tFM1565NJL6JqjkFvP+IaFbsKOUeUEhWXnxO4/8tt+4bPl6
MtO0KmHqemgcQIArMxn7GQSce8Ccy8EdF0k8SAxLSRHB7OApiT8C0bVbYtefrYEuzqlF2/hiq7Dt
U3oQeBHuxlbfGchSjyZMkoeRQqQDgELzwZZleUCbBHVidlWOFkZJV7mYSjHzzMj1ENJfY2qk0z2R
+dqkRx2wdR6uG7C+R79Juje8zy5O8oK2SPq5bhKbXBHbQ4jdYd2058m25EG4uMJsC0dOqGPz75yg
WFIbBWy7dRsyHuh1fVU4d1LLOmvZ0BZMaWof0FzIsWtlhaLASAzYYkkynPpDzbSOeetHVN9O43Cf
547c2BrjgsDNwxO28/YEGjVY0z8mX6Uuqj3V8oDmNBmb+Fud9AhZG5OSLay3KrcLmzZRoz/nuBnO
VYk/CJs+qccBmY7MU6Hjk5j5QOY8it14iZ9TUGSP2U0S+6SnFYdQei5ygnX0bsZbOQRqZUVm5ix0
r7ORkqN6wGurG0F713DIqc556FbjdmAXiExDcXm74PTivQd1WGprzqTBQxvEhQ3jpY4vetKzdyNP
fKmYEiFfsOmDWCbKnwih6aOuQvprImNINgZr02NXUASplXPXhYuQfUc9R8qJPjTOXaioaaP/xETF
RzGcHq3cy34o1aG+Qh+G4eEFoKMn9rtADRrxs8YFQ2kNGB8qNlzJvga/6g3RmAuZLLmymeF/ck20
xjKJrHEvjbJ45QGr3U4tlpEFSgNybTl1d20AXEaAsIoBlprypzUl9U3tWMTFQNsv60oGFyrU65Vh
Q5Rkj+28VYWKz+2oEgYJHJMfq3DWq/TRoRmLkpnnDHZwv6mor68phrKox0KUCK5xqht3RpxEd4iN
OLKZFLO1jmufct+B+NlrZSkSoSHWCaIsQQhZGECf4MzIfpsksD3W3xXNFv2SVSDBxgAiBHqlatwX
xSnolnmvFq4r4VAJUENt7HjrofHKrVDDwZgUjW9Q2OHfj5NJP6bJYGHtiCm5ZCI4FvSobiKwYwjM
fVeyMaHgzPItMKDjxEabvk8QsoXVf080XCsZwaRjRw82e6IScz45Psd8zSotwgs3RiRrOhTwjNZp
qHYFDIuljOT0yEPLumdiVB81oJrHiWzPOvcGAP6RLe2NkSbaxcVIsku1yX1kZ9XfyYzjP0SIgJk6
dazxNa41nxadyaW4YewKnUOn0HSLIj+ZvRo8qnfZQH4/oU5841qp/czBgyE4joWKvFFh1c+1xvSV
CQ2+Xx6FQfRgpwD0UbpgfSsxxDdalNuoYFPoXwugpnD3+rKlMDYt6QiISensUZhs0Fyp2GGcxN5Q
DvklGFP7wKE4+NBtV1BiksLl4SMcNgUPVpJPge5t9bIK37GZz5cGs1cKwThiznVLRDqX4FDG2wR9
4Rykkn4dYeo78KXt1TGpeqkpVYjopcM0uOTa48W2qd3cQEYwFw14KYjT3Gt7DjrFlagMBnyXVR2E
RsBSz5OQhwZts12eP9ldSP3QFAGbqcMaDhmWuFVHEBCePwS188jUkHMsnOJEZ8LCr9hvLmWvBdcp
7uo9AAt5sIOaPVQ4ScGrT4PkBn4UNa9l4P3oqXWDHpJTipr5Jk8gHpv694bxBUhIuljYn8x41WEk
ZadZJ6fumk9X55TOWk9P2dIvpfc9NQjryZpBROyYxLNZMR+k5ljdd9S2+dYvcndp2qb3lsaJLzek
mIJyXgvKfOXjm4deNAG+2KRjOhN9zMml+ly0kXFQVeYjG6dAkzGpJg21OXICCi7MlKSNV43dzNPl
HQCS52ewV7fRkgYp1xzNPCIaeuQsB9L5WPGi1n4yvMp6Syj6vW+6Zp6WFjmLiGcxcaPTATR8U6vw
WbjDsE5dcGtLDmDBOfbq8lL0GKE5gdcdzG1udgQh3YRd48pIj5bcTv3KjMbuYQLVxQOFqOCEpRZ3
FA6OCpzgotNkw30i8A5PwgSwzI++KFj330fo/Bd6P0eiz5EXvTRWawM4Toc31n5qaTpmBmHEwapI
eIA4FLI/CkEChNnoq1Y2xU7kLZKsQ/q1HaN0rbEhOLSU1iwKHTyoyPCIyEJilKvQpctVmmYFfROM
IbbcMwB9zcpTI5cGyjyk3mY66U49PyddR7tkZLDhoAjvZrB8Sl6paTbOk27bLuySYXh2oqJ1QfWM
0wPlJBgk3DZ7rG3snV6paeuhTv1rT5H6rkqpBwmipgE9nwoHC55HDZLXRg8QB+2t63T9re1DQy6Q
Zg96JDtyOoRgmITrNCMtOJFo28FQiu1hBhNX5JSLYlZ24jUZhHagW4MA8FxCi+Nx4NKYF1HDYT3y
JR83tYzNi+5nQFBr+IMrPHI4XjPVdwxeJp+Fho+OSCJY+r3HzBTGTmdtJ0XOwKyN+Kc26EMJqAvV
GclR30V6U/O0yaNq7yubLWUVm4cmViUYU6c61mh+IPOb6BM3mGCYb5JA9fThU8jW37MHSz/heiUP
qSGt+0mO8b0dmtDt0iA9mjA0adqjaslgm3bAtmN9BiowXprACmFY64FVs6qTN7a1jrq00Y5H2GAm
HOw8m7t0ITguB0rlcedUqf3gplKuOPPnH6GtAyEJcu3K+7SOXh86j07POLMmq7RrJ9hfMFxNca6l
bq3TASr5AlCtsYhdCIDwVwz1EfGwzUiJwXLqQ9NKF5ZoePCM7I42g9knc421Su94ed4PLeIglMqi
eHBwBxJJBAfn5eBWVRUN3VIE7LlSX2hbMwFzFcVgOYF0To+m08uHohekW53KZzUcVc3+RsmmvomC
WL4X0ivPgZSzI5JlPdQZCkOdbo4i6Gd7vE2iA9COx5YmzI+ZZtcU4VYGaSOL/kLoLQScS/cDcDo6
q0eB/C2FuXSYlnFmcR+Hik4GHxetoWUf+tCV26LO65WIq+GODWjHwyul7CFUFRsytnptCZs2grxH
PqjprE3NFcUMOwncozPEznqSktwI1zSBkHBu06WAxFqTcJrrSjv/YHAtkLro5Wft0ZUpU6O/8bDf
bG1cZQ9k+ZMLuDxjY+Ndp/uK7OGLPVXti9vYVcCKK6mLsukDJOzK8m0ZOK3s1Ln6MfU4LT7KU6Nc
kpp1bF9rz+pXk0xodzSxuvkNPSNZYxa7hrDggron/eoXEQR2ZDe6LHKSZWdtIAW4IuXku1gsKEFw
dXBaeAaVyfOuch6JafQfHNIhIY5aMPF9LOGyD1IZTXaFku5N4xWQBiqmMPlCkdH/TjyZ3TyWjmhF
O57OVYOkRZIHTxLbni5z12xBe4BSWbdOhsZ/Y0fLII4KkfaFIpEa3arqxConPPoK5ryGR1GlW5bo
gq+0LILloQR+6pWPJY42UA4eFoFetwMApXF2LYG17bSh1KkU6Rz7uVIOpSdNgIPvaCpuHohJaDgb
hq/6lfIogpHA8SCjfmmEv2Tov+ir/xDA/xci+f9H8jea9Z9k0lle/4v8fcn+Knx/ffkfwrft/eZa
0pWeweRCd00dTfgP4ds2f9N1HWuiTrjR8xzd+4fwbTq/Wa5tOp7h2LoFkQIJ9pfwbczCt+WZHgMl
hHEGvP8T4VvofxVzpSVt6QjJSzN5Ma6w57//s6hbTx69KY69MtkabbQwrTcNNmQsM/mhVRJezsC0
szTmQVc1AAuvo0eXgPOFXh5K7bVKpyBRfCqNPUib92AM0l1mW8l1UmTGXBneNLEJ9y9KKSllVUqa
nPNHqtq7uD7r4jXXHP0dMYE6C2pLwe5HEN7HK1E9defrpBv1yBMbhELuas/eY/IH/FlBjNHN9plH
7yYqao7SoBLRqpi6G/Gxq93uRH/Qj4D435khJcYUb1qDAOVEkLvRWwgBk6fDQQsEU2cBjyHFoEnq
3tfPBNCoV7JKuOMhB258SynbNurjg7A/mEn6IBHaF1WTaMCb3HylvElbQkC8+LT4XdgwMXAxd3UQ
fwwFO9NAJWd20MnjOJsxwd3d4pl6r83wk5DKWlT+B7GQiDZb2vUA7pPGcYd9mJe3DZuIZUCNZONG
13is1aq8qrzPN5pv37UROFPXoS7YdyK1y3WaigN4PWzu04ViaWYz3T6nAvp51V+0mrp5O8jpScrJ
YA01Fq28wESZvI4sz6emtFcejMp93XzS2GBsfYdoolWKn20p4tVAYe1S713MiR1dojHBGeaktNy8
+KTLlrE6ARA/Og6W0djo2AElvAYGfKtcljoAfd9fennFhoXuuMAFDTTCrrA4fwZTFd0yLu4YEZIl
mSlh9UxhDGLzu2lm2cbnItg2nrMVAP9Oo+sgkznWKhENQDSXpZZ99oPq6QxtAmM1+zFzitq6ikxR
vugydj8xdqKV1pebnNKAZHAACUOocHEuL2vSugcUbT5l9mgRdXmsf+2nMlg/+JV6LTBxL2itVQny
jkbwGSkzhIxmy25remRWJqN81bmHL6qedmxxu1OdIQYxxbnT/eHi6hmcmpgIcM9Wqa1ZEL2h8vC8
m0dzYCZr+/WDG8coLHSLL5WlViRF7vJKWbcSVwQ7P++9LcqAUT/QK41uclSSeIEsXW2U5VWnTneI
PohQrFJ/UDsAnjvsqWSqYSjb/XoMESY1vTiHBZWX6jkSFpl/nU4JCxIpkcwOs+Q0beFVfBTR3JvQ
uIcRRATxI8slyKPd5InxBHPqP7k7s+VWlW3bfhE7IKlfhVAtuZz2tF+IWVLXVcLXnwbee3uudSPW
ibhxn+6Lw6hAEhJk5hi9tx6fEKMeQR7pG6NTEgBPwTUzSmOP+6zv0ZXp6ONGpaq2ekneWAsQ3zNN
fm89LR9yMQLi/ZylPy+saJcEIUD+BlNwm8aeKxcWju2tjEYMjQoNB4oHg/7Fab0hhUsZuEwGYCVe
G8JP92HUpDC9OhWnjENm6wPDYoYY36Y+jA92j4ml4idoN6j0heWnqnu0S8UgeZsEGJW32vWpcik6
EgcD3dLQPly6qNzxPr8wxbnr4toHY04ocIMFabArsdXNeNcvgRhhZule+tyj7fC6gdJMn8lfFBxv
S1gIMEDAoNJxL3M6wLXMIsN3RvU5LFWbB77kkYXPahyKpf/wGNNK85qh+Q1N7Leo6UI1SrsHZ65s
It28ZzIz75iP70fXVTdl775IBPSnebwBkpr2w+JqSyo4gCx0vcIOiktSVBRuptRkdt7uZWcHHlk+
PpQX/eTOsHPC0WXlwOTISzTYkpqOgzikzW0R7bYP0y/ENeRUs1FvM+XGoWGbd/BfSKGl0vmYpoEH
fvENvyPN6HeQFJgsQubLATDCPX1LOvQhGPokj1E+pxJr1AizqFcrhBeaX8czAhADjJxWjnvKmrfK
Gq1dZM1QsEYnB/08Ftc8lTn5PelGV8wdzS3sp3XFDwRzVDI5+s1A13Nf5GCEyIGuG+ddUTPBlZdX
a8zJekJ4+0RRe7jaL71j95fWFKw+FNhzIjZOKov4bSmV1EvoLU1tB94NdbNDTXNp6OSnNmycc1rb
v2rAfBuyfOyzEsTfrOjuj4nB/64Bs3VUEMJE8wIcGsGZcJhY/DngJoaVAaNAbTxSlMb1garcTA0g
rKFVI2mBdNiqhXnBp08DD6vTWba/60mOfF2KB6suoxNH/gQ4CdKh1s1m8ZFkj6xI4uex9ivaE9uE
KILbPA3R6Z/f/qLG+0P8RQ3CMlTDQpiAItAQuv03yVxIaZr0JRv0iOQcimOxsQrWV9hzRxZV7oNT
dr/whNOFzr4yf2BxqS8/j5QqTJ19d9P5rRrv7Ky2YHBQagGTcs1zWhj89EEV0SVwwGkWovIQB0EP
1qO3LorPDPtMYwffSbD+QjxOo27/zx/MQID49w+mabDvHE3XwfMuAsU/vxdmar0OqImAVBVWVZB9
1yvXj9pC2Y7E920DdOYUY6H2mZw6ekZiI11TH75qvqN589iLnJQAerK17mh0xBya+Zm8huQ+b1sd
r4YC7KkjyRanDAlK5RhtHVluK/jECziS5LegTTeiJCjJ0lyqIDoAZ8W0rg02Ey4HmYIdL5Hq77jR
bL+XhrnRosUCMpFUm8hgZwrtOZ2Y0VNX4iSy/X8+Ppr6928edaZtUPEzmc0ynTXUvx4gt0PzQ1tT
wpoBZwzyxHyR5FIC2eobksbhGLKS1SLKM+V+BOlsEtqUcIHqrHL6KYhcJ0PK/uF0NGrDthT3uUrF
MNRyvnKby12Fh4uZMtf6Udavdit+4kTI7ih8oHOeyIHrB1aJTnoKnN59N3sn8BXhQLjqyug5z8lH
TRvnW5dAlRyZXEOUtJQtzJ+Y6UGW+/hHbFAP2FQ7ORknOf6GZKhsVTrxO0M0GqFmVbpjOU0sFC0I
6jVTeqSbtUsGe75QD8u3cTKYNE37O0zG0yXQK1+1RlbkiL52xpxRu8Qq7RFZc2qTBOp+DrJOT8jQ
mIvATzjliSIP0GfSKEBf0TlgZ8LWV4exOZpV6wDHJcdrshr1lNG3xlhL06mIjH0edFybqR74jUGn
n6ssxEatGWGIN+aVckK7Kac2vKeHrvAxUn5L6GmX0tREEISivLpd8LNNin6XFQLETRJWZ+L3quho
BhCb7fBE2SP5yez91z//ZoSw/v6jEY5jAxtxXdcxNNe1/768MPJ0Nslf9hxTccCM5LchKsxTlTYu
bjDC2Ujqg4X0sd0YPyyArxtMItNeCeoyIJEG7FEUlVQ1MeDdy6ae7gsS/PwG1UVzKQPleZ6g9cku
vl/NM6QUcd2MB3kOsVap2hS/tlQ86yZ6Z7zW9laapPuyFtN7SVzgrA4nMEgxZzaOVF1qCAqPTRW/
JkFD4COucW1jLtx+yqvFEaX7lzqkD5yJvNnOeRLQOHX1ex1e9E5p58nTILhuisJWLzXDLtAN0HAI
Ux7LPtfOXWg79y3lhTPfzAO2z1mBPc5tfE1L2AdJFAQkSfWZ8z8jqyKtdhXVlONQJtY5b8OWRb4b
erRWO+bIVX+u5+pijWlzoCMRgpKyB8iQ0wQ3dm5PMYYSckHIhANqRJ+mrFX9YurDfaOW/SFEJXax
mg8McRiRKKxWMRf1ogrvoC9sNWMWh8yE+jOQNbhrogBWCZVP5gPztqhrcjg7uz1TH7QQJCUnMSjp
Q65YXwicjQ+0HsAr4ViaTHjH65aL2IGuO2meHx4n9y5uSZAyQpcMVl0NHlHDzJhAYDktdFqGZ5LT
bfozXkrO5cUdEpjPuf1ddAtTYIrx/DB+kIpQ/piGer6QmCcPWjzXW1Bgj6SaEK6Fzb62QsujdtmR
E9SeKpo8BzwlkOxYdnhBrAsCnpX6aCdDsDWNvnguFamQbN67D27JjGZxsRtZhVuZSiSWktL0Qcad
mfGZ+1JRnnM1DY+lU2Njz0Kg0wNd/il4Hgrlict8ftamFNBinQH0m5T+SLGHlU7aDtQedYtQ3xQw
B0CoPPFzVGL02cvhMDTuGY+ZtiUVTZKRAKGInvjPtqXnKgMKgWZrYwoZZ9527V7aZHYZjbX0YRgL
YuJQ7Zi6RcKm0+bHuFfee6aRjxRyU876wIRcsiQBTlF5wswzeSUo44q6+rEW2X4ex+gs+orfYgh2
1WmeqKbiMLf05jmdo3eUpSnX4Cw6Ti5Wmsnhx9zJml3FXY+jrChfGDnAlnXmxCqxK17cOBWsOoYA
VlJwlaapnqw+CpCl0b8+YPJ9azgy14/bXBodURCNR6ugVnsIB9c4bdUlxU3RpukMgGZpDUBbMs5N
WtmPtl5Ez5iwX/VCtFd3IvOLMh8CGc0mfZ7ql3qwwOgC85GYqTR5Xf9z+hT8c5a+RWu0AfppANEi
uzLfNG6yxz5LajP9ELWdAbsWD5Fh+GZXGDfcbLQjh8Le6UOHYr+1fmgaoelVWb6kekXwnwaSdH2k
06XHCYGBJ9N3x0jUbxa2Kp9CunpK4il/iovxnZTZ5D1Sla0OugkLVPOQ04l5GM3OvaruRBhAFh6z
Cp1g1avEnS1/oJq56J7mTZnZFx5N5l3uNk8aMGbiqSX9eTurDoqWcYAXrBjWdoSWlOy3Gmq/bTKT
hJySr7vrJxc0X6kxluDylP6AVOeWJJ11MGRmHHMGjktQixKmWRs+dmOuQTSw3deAscRWm+rdhuM6
h8M92t/usSTy6N6uut+6NYmvGmoHv2iZqtJo1r+maXWscRw+90AhbrErl+gmHlYEbuhrBr9SZKDQ
JiZhHumVGtdMVn48T+O9prvjPdM1KPSDpOdK6sVxvSMVRndsa/VrrUIhRWHAvYLrCYNjY27Av043
C5n1zQx1DO2h5VAQxYOyX28clrubicZX7Eyqz+TLOJtKF2z1ZbnVwlU5J1Y87edZ3Pc5C7m41Dnp
OHdP658JjhIiJCFpp6z/rreu241WCZ9h8Ec5URqZysw8dL0x3qEKYoEalxvwVMU51VWvknI4GnGt
bBUcGH7oDuc+C3uO2IZOA9T3ICMzHMQJfSwRMpiFUJca+9pN3XyFtoFwMTCvUylSsjkyFGqi6bTj
XFrdl2QgTEkv4GAJdd4TY5Pc5fBvb212Xjd6mUjwIfFJy+viPgLrB6rINlmnsRaz09HvaTZeEQ+B
mouc36MRs07mW9iLMc/3yI7mNxRusgqGO0Ti76k+hVd3hO2IEbo4tGX9mLiOfo6WP2Y9d0fHIXtl
NKwXBGfEMVj62XKjbY2M5SDbwt5WSvCjjYNib1h5vR+1pDtrxHPHfXVxzWQnMkQvE+yVfR9V4Y6q
6V3QiPrdDRi4ezvIn7oqRaEVZ0wSR4s1NMDz0CvDGY7JNL00QJvrciyfgtgoniah/qLyYJ/XrXx0
x6OGkZPmWlLA67Js4+B2/Cj6/tYsf3SqNjtkPkvcM5vrHWYT3Vk1BDAC2+zD+selkQ2hBsB672eU
Ar+gmNeeW/cJcl71QOu/3LTUbzaVtMN9IYoFzt0dnHFgsInL7x3BdzlN4Dx1ybREqgCgPLvv+2L4
wo8y8qmfNjcrwjbcJDmsi5SmZbvALDXbiU5lh8857xTKr5QqDoRo5v6cqViBYWqkBEme1z9Dn5Dk
EvKWEdqErmV8adD+wzMjNKidWEzorTqcR2JPcLXCnycmpLq3Amc8usUS3oeeeB/URHcH1vAuAO5s
kNdOXL5sz1KDBxLPrCtIG0wMdZx4dWSZZ5w0kvr4iwMdVoRm826bhgK3A21BRebf0GSg3FEfkN0c
j215Nc2+QBhFjbGKRP8tJcpkIRSZyi0kG7gfjPkVv4KnIwmlAJSh01ebaw0R9CoHV2zphaAbn5Vq
B8tH3E2thvtNHb6O0j2sFn8B9IPI2ursMNAzTvbRkz67DmkRMWU9Jp8Pmog4Dm7ygDyBGXKGOFkz
iV+m01SWNl+7gu9Fn8NvYtAgOoEvkeo4osJN+1vrGP2SmEVdgrDhNpICWI4iLibRo7u5qUAMJqp4
qBgGjgXnrCwH5of49F+m2aR7lzQ5AmTKRZHhREeFtti2iLQRhGUjPXqF7kkz6cyW1c1oRXBfJE2A
5U2pgb7Iq9FrrFeD8AeK3OPgtN33MsuXindlfxFywR0tSHiGVI3+GAlOFvXUm9qM7b4zMZkNEcsS
5PLKdjCi8dvUP6as9XQ1vh+71tg148iYH+zcaCCaYVZdiq5DcFMx5+5dWzGgqcKqmi0juu/4HRxw
YmqHqGiqe9NBpjeJtHiHm3jKXARFRMiad5ZSYpPNxq9GN9rUeRrzftZpTKfhcMQCXVyYdOqHtsJm
FqfNcOwSbToZOKTJiy5JYbHy8JyTxXYsLN06I2loD46ChxpEN2a5TCPBeG6LbyahUBndwi+GDmA/
UhvbZ6wtviXqfYshaDPXSJJNU+aPA+kSu1oG41bNmSQCiqYCgRAngk4ZWSd1SlouKo5EsT89Lb0M
FmbFNzE1E2Qgd1ngw3BZUEpKv0xFq/aQa9CpiijW3piBNmAcs6fIzaKLCPiKGOezfSNb50G47hEc
00EmyE/TgRjevh6eWnQN4NbGBfLM16/x4/rdzcr0MJa/5wpFNUjSBw7Re8Cl/13hRNiMVmO8siCM
PQqXZhHNl6EV0H0C95B0wu/DKn7TNEZEjP7Di0SX7aGmYokzdwAOARX4ZZIHh9g2fuiYy7HgzM2J
8sxLW5rRHSjn2HdEg3mF0WzOzOorkHONOIvqSx5W38EdF1+TROoeWvlkozdTeCngJqEPHfptm3Ol
VYp22lXIcZbQ1K/MYxy85S4UOXtfJWP22tLNZml/nBZe/PonnMf5ZIzysZln57L+mdDvZhUDFpgG
JGpGQEHX1rbCbNy7EGirE3bV3nEKRjSC/gLLPU+ye84RQz9YKF4PgEgqD8E+oSWjPe+Tll53Wjsm
XOMAATK2kjMVgEMLJJ0EO9iRoIG2ZNIe4I3Mx6Cf7FuvJMU2QcI+b4oOCHY4mvcNkEQorfpwcFsV
TFIIc8lq6IwUIFpW4JCsm7ukHLs9ZGwUo7aEW2sV4pz20Ghz0z7HTSC2amoVl7HSEiLVE3GocqcC
HYUciLju+k7T434je1KQGgF11oZYTRm46vb0Ynov1pEvKvrszwCVQKw86lhXvpCJQQZ0Y9vytRyH
8JT3QPCq0f5l1EkMsjVI74REm9UZR9lBhKXq5QJEkKqPqjLxQqEl21Yb3C9zE3lZO8fPEYVF3LkY
UHAsnBUkIJdqoJxvcUVHeJWX+8jMnReLhjQCXz3bQumY9igrWPgsYK7EarMtpNSNhu7DizMNzfLg
pA8ESm3ofBEQOqJWAsT+Kgu33AYTuC1lKEssg1p33wG53dtcHslPNRMY97Pw8iY7R1OY3JPWGd/P
Djr2vKfyXlb7JKrcnY0sgzwBqZ3mISDM3iL5UBWS6sFMU6C25q/FAsM14yJ7QYshvXFCiQImYB8F
sXD5micLUxhWSyqFz3rWaz8G9REjIDSDijzU0jHcU778Sbpip+oTuBIlh9/Z21CubFFwRKJhm7V6
uOjl83PQoCsAeJz7RDm77a6OJ/tChhSru6p9GMwKxl6S3Ne1czBt8gfKtL1L9AxIcDhMtAlFcguR
xt7oAYwnSSAmfLaBqFyVVicCaqiQs2kcBX5imoS6fK6nvCVtRLviFMa6ltK4SobI8WvOgSMBD+XZ
FqXwBC59TcVvpE3uU69D31AjEq37jKWKWzinLBX2KQEksA1LIzGW9YbcO33hqYEdncx6sJGrGzPk
X7TnSqWr26zO9RdcsqMfUBzeZ/MjoZH6I7gQR8K4tPYYXkmXcKdmXwzhMR6U9tgsaRUyp8uYMmr5
sOfHW2iEOWW0cckvImFmMKjTV3WhHy1EElenbL8UtBWfyDGengjHeZVxHl5bBTMMuo3ap1Qh763j
2Fbafb/8Wf+bFwRtlenxH3fkCgQ17Hg0BJfHEZqg3ZehbC+kCJ3tjN9R44TpYVw4iNHgJDfTBaSx
MBB7nRY0hlTAqyZcLtzr46MymVSOCErb9/zUXqpMPLS2rH80FbpItXemJ3tkvOiI/g2x3+6NNClv
hpKgVSQS7KkMyPhqEOV/leP8pmXx+EuUNB9ns3hl4j8QToJkbbZ/FNAJGbJaeEaGHp6QG1gsU93o
y5QXP2iUNz+lWp/wH1lfIwxRPv0SeWE+WrhIPkUXIWiM9DepKPl2GLPkTD55+dLg8KyrynykhkC1
3whvElPJa0Ho0bnDVullMVT7zhDSw+W2c/U6+tZWAjVB0pX71Dbu0OjHzAxNWodV1/0gE96Xaty+
ZX3Q+UFXDx6LBXhyIzqxNAHj0OicUoQLg6yQdOFxws+UbKr8C1wNb9LSeFsYnbGPs6p4iVvKKaFZ
E29SJOULS1WE5V07n0NTbY5zhbu1rDrFn42igvoZjpE3Ar+fZ/itmMF2UYOOz1Vc4xEJgZHqLDuI
ie3cxitg+syB/gOyHxNkaBMecYzghPVD3A2gMUi9QA1/0MsewggmF2kYCoHJ44LIAqxV44XJFf29
K39T6L32wLBpdRoFjsueJNZ5P6sT2kQBWC2D6kGI0bHHJNS+6gHaxnAafxjAkLdEj3DYmpdUDZ+G
ND9KawY3DUSScmr4lkcy83SB183QnqKhviAtuLNCwF6stX4U6VM4E7cWToYv9YWDlGrDFvZm7wWy
2DM9g8FYUn+yaRfjnMz68IvWTW9YV22vbXpWM8yEp1p90UJx1w/O16J9yVWLZUGqRF602DKXRxQx
pT5GXiQcw6ZC5YxQvd/gAsXaPeJC6cCWc9HLNxLsGEZOiGwT7SPg578M9xexlYbnWpaK42YkdAJl
VZeQMUEaFD6gbWpOB1NNT0bqI59OcZo61jbEpN82cIfnNZYwNfx6cnChVOLe4fhkwfjcFuTuYVX4
hT4XBo+zCE9xifdWvg27+GLGdrqhSYr6Pf8K0pJCpQRBk3VPdqOxzn5FmUAP3VFfTLu+WRSq8PYD
/cmIsZgZuYTGKq3rY303yvx3YGYH4k9h4ybbquFSOGP82NgTumNRX41O/17lDxb+roYm+9hacp+N
GsdlRKaxOG7SWT52aoqwocveuzm/UVSUvlUTyB622lmbbZSLjulH+YAamPyofRXS/KvMJvaiPAy2
bly8m5zBiXwnirX3AKN8AcRB3ShRgGBJ3vVASwJ/wWT5zgTCL07MF728R1eR+3grke4V3SWDar8t
YoNQzSH2iNlC7Qouvgr4jeCf95PwQSvyDle0/ZMgm19mPtYQ8puHrmGB1MaKDXUFTLR9ygrq3lLr
yPhVMn551nyVsVVsBecvfXq+uih8NXSlRcBa/aZEfRZOSgsmRCun5s9BpxpeBWTV48J0LS3pp6gS
4d7U0zYIvscNE0AdXwO12+Bda+cnSzOKvVTTmxlLd4Pmgqkdcv3QlO9aygBbtg3DNuHUCKG+4kc9
u3q8U02IbYDP5yU8e6sbs+Xpqn4LCkTrLfKeos9euwEsA5iHjawk2XDOhG43JkKFfO5KDX16uW+S
3FET8+9WKbBwlDVlAOASBDhNL2Vf4b8Ayd5qvQBmTZabiE5zPGMKcc2cuTdTpqDXe7/R5AvFg3hX
5Gc5hKHfGW69GYiaoR4Eyamh9jVHGxvUppKFKCSY/Xh93Xm2oYSHqOqPCS2kjZaHoO7Sm1TqZoti
Zxx16QUGl0FXWMnG7EPCzcOiJirR8iOFcsQQ1s/2OP+sx+bFAe5JYpdAAEYTxmB9tvHyqn0uRRce
MDoLz1Tw6hqwYTcs2b7orvJu9Kxg0VyEu7EJTi1nVIH6dIM6gOGv27ZtQ8PCMIatipHGgImO/T4O
N06vHXOmiJ7FStrr9Dgn9JSZO87lDAoC3tQlbKlZ9Mg/DOx1FPfAoUm7eVUm2NkAYxqaNy7rgGAm
d0ftmQ4S8m4bD9mI+BQP+JjlJG/qeumJyfHnNLrFevQa9/rv3j7ZEbmKtnSvc8GF13ZIDBPofzBr
t97UIqSKbZwSfV34qYm/S9goYKRKEWnmItFAKumonSp6D31sgq5fcV5nXc8Yoem/0xZXZKx9B7aA
3NSep+2rbjT9neLomm9FkJft+WnQYvsmlz9GNySXNIxYfpFFB0R9PgyLUiqJASLh5A+2LecSFTRQ
hMH8JBFGYYeoKq+qOXxmVPgLGBx4TIpVPhXA8uMN4zHNjZJFl0PCz4QDmKyjgCJNWuwbm9PKmBLc
+LRu5ETsQpXwJRkhoHah7rS5LA9V3PmVUyV+qZgc+657L7My2icCQuBIokyYZydzYGQcKCJ5ZAA+
aJY8JhNReL0YuVKY4UPtRC95a7sHpyCFrKE07yzDkRwslPPEzxqC1VU/PJER/ruuM8s3lAe9LOjW
KjXe1InfscVCiUbbaBaXdLQCwt3b2VObbIc4jFRT0lqnqTuIMO+Q1dawMnRIUJi9yppsej0fCI2k
XeIXJjZX2vfbBD2Gpy1LjBy5HyFsW+bTvzGIGBji+6s5EkyZGunJVhNAG9BmNqQw/bSIVXtrWtXa
2HPlbrqMJkGaP7b8rlBt4TyqsY4pMgE+BbewDoWxix7HAT5ZOs7jBYpVyM/LpOKFz56APcLVMnWf
UYA+zC4MeCWKaT10ByiP1UlGnZ9YDTFRDWl+PVa7GNyDR+ADGC8UNx2CYbwf9JL1eWYwY33eKar0
QlX8zDLT3Pb4FbYhvmaaWyNdJhUMgJO0J6f1QTp7QxgkqBOF3MduupcVo5ybC6+giu73Xf6mkCWB
oYLsNnuAc2Y6Jl/IkqSMKiLjyjqanLuxcmcA0uy1iaGKgqrIb+ZLiNOby4IEe2mTfJ4Xmo9ZPmBZ
Hl1oK8a7fOmJmckVz8aGwjQMftBd/jArv7LlehOqqJF6CPMBXiHoy9lDMDICDS3lFdIQPFoG50CP
3aujj89pqaUHAiUmjEfZ62yRGtUlkKzt34pKtYwuV0dZx0/0+q4vk4dxwJQKiKcktYYpCOzcQgzA
wxGI60H3yzYd8tRaHMrop3/nVOb92tSS3WzMP/UBLZWeud9tM/gVOrm26fX6ZRrICZCJTmky/a25
/pCWAT4FJH7V8Ku2Uq+mdOoNboKz0jTOTjfdD3LawnFzvHIK7/SgZNlbqvE2N5TvNhcIz53DZ7Me
KaRVGDtKenaI1fnRmXF8I1WuPoyl9qZAg/ZAqt0q3KKc9fF4Y2iop9hn0QH9mLUKPjSMNrKQj7mT
pk9RJ8NrFwa1Z6Sd8gZgpCOepxzuEJE198ZQZJvYphRagFq/Y2xD8upQMXN4zHM4Aul0xuANaCXe
IUPmR81QtK/kdgXmXnRV+D7mqdhrnJ27dTPUXYQ7VvwqJ3y0KY2+rdHO4hpqTsTPtnwUsZY91aGq
XEYxNx/vSRcpU1Z3Bh0/KRkkSvUhW0In0aS6PrMXHbSLonrMYJpLATA5o4Jwixvww5jH3wAwzb4r
w/gosjJ9c4Zdp5bfVKrPDzKD6tE1pdi5Y5u894iOXKNfoH/lb2fpt/VqsCcfwryuW6Y6fNw0xyrp
vksvbr2p/c+j1q31dvryH0/8vInK4J5OqPXHvpZHqRSNruujxBDkR3dEgQuJc5+qiXudWBDz49Ro
vIoQ7xWyRVNpcmacafOQuSlLIEU9u27rl5M60380B0pY6UgFOaah9S7dWb2pmLweJKqbB4mSOC0z
54+b2ohUeGl3WOznaPv5mXpT7HusJh9vbb19ucm2R/tK6uzABJ83OS6P+OPY8Igioy20fp71dovW
5XrT567/+8Qo4IwsnMUydAyWw51E1o5rSXxbn28vhztkKcIcmwbw+pFhOWyhjDD7Zb9pPThXNwqI
djP+s/nx3jS6o+u963tY962qKEmXY/rxCGq9dL7Y/Hj+cu+6+flhlkfIpdX68YQwGT42P3cZ0BII
At29xplTgzsFS4mmqHuoQoL9CBa8rVuEgIbHXEODMtHiJpmJjiG5dg3ksbx6zpuoeUB8ku+YPEJw
XTbT5Q+VmGo3Cpwb622Z2TYPlAuZXZsRAb4CY6RnYuvctSmLz/UxUPHrh9oqNforoEXXp3zsUI3x
3zUU9j/31QuXVY8KDuXjIev7iIjxbXN1/LhtvYOFEXFvswLDfHnI+icWKXFFuAY/XmN93SBIUWs4
QfnHa5RjLvcBIIg/bkvrivo1jT5vfdq6vwnCzZ4VzMJo/89rOJhb97VE7tZMNYA2ZnnxIRhyd7M+
b/1wiUKmaeE41ubzeaNSNoesN/A0/3dfutsM5IBjQ/18Tb0r1MOctKA7lkO7PtgUqnHgsgeaaHnu
eodT2TTMbAJQP59bAxw92os36/M1ukbNj+OyLP68bdSC+ljpA9PA/75GMlvDsRAadoL/vgaIUvWo
uSzIPr7XFL3FkQk1HYTPz9DgoBM5abqft1HdSk5onel8r8eok4g22jAA5PGft08WfXeiW/Lr81mc
YNOpGN0fnzcZCzZ6Cej5fJ+YE5xTP+vvnzfpErzwHHVvn7uvxiY/l1bw+rmvgkYLOGX15fOmZsrk
GXfhl3Vf63GkLCTOqhE8fe6+DWwbXLPx+Ln7ObKRtwfqx9ezPlGkUXHR3fb+c/chlPpL3pR3n/sq
0gGMjlXedK4iHpNiVum4ODiV8R5myrM2aifiHRjgqkl5VsuEQAhjIOhtubNMh8Hriqw9rvdCV2p8
VHfabr23wjiwbzJ32K73GralnRivLK63PHfGcXWLFPG63jnUTvKosQToNaD/NEgp15BU8rQ+VNT9
fdy5xd36UPozC8pAquf1zkwsUkF82Yf13iimSkX3L/x4D4VeSLrQseKt9zYBK2RqFnSGl/cQ4x6/
cwv1ft1yrbp5olK8+XgPKasuUNLpo1g+uZlPrw3099u6nxHkz6ZMArEIDJXnJiqHbeUmZJotjx2y
kEMwuI2/3quh8jgCTR68dZN62XSZKzSq66bO+vR+zK2PPTmQmp4dcoDXw0D7/TA7ufLx/oog+d2J
Ir2uL5JgVfQiWJzHdTe1mCLfZcW3XzcDIhwxFdDWXTcBGRUnJkc0Hf79vc3XMVC+rVtJVI8A++vd
+kHXm+yK7AVHZ6Y360BiSCWCYWa/I4a6swgU9mTO8lW6rAaGQrCabcRlHPNoAe1blykTWEU4SU50
6DUK5G14Vm3LejbCRNsmZt4TWd5bz+t/SlcCv10218etz1g3O1m2d1pHY1SLrOdaVcfnuqDMz8a6
M9vNLqVtOXfro/EuAVxRTUgE665nMA+dNpnEMvMEiA4J1UiBNm/Z1CprOjXYuT52N8eafVO08HHd
k6KoSA0Qiy/7MYfuQ7X+/9rR9/8f9lb9R+zt06/pR/QLcmj7F1bu8qR/u/+sfzHOqrpjOAIyh6pZ
/3H/GdyDlV51LNNg6ENC8F/3n6L/y9a4z0U7i8LeNBz292/7n6Kp/xKWabuuCS8XWS2Gvv9r8K0j
NGw32vI+KNrYqqEvYNw/3H/4VOcxVwUANKre1LeM76ZJjDuK06NWEYOmR0QT/rMoePnIfwjtP17T
0C3dMOB8qRgZ//qaQaMphjY4IA2cb5is4Y1iZEnT+Kipo3JfB/1VzVXH17PJWSpLm7HQhy3rnnrT
AVmcG6FvXRUPDiiS2z+/tb9aAJZ3ZusqLU3We47K4fibBYAwiC5oAQZs+tAhvDxXoYWZzstkp/Pu
n1+JL/Bvx2B5DaDH+Duh/Kxa+z+Ou13XUd8Jyi4ai/3zwHrEbWV9CASU3+eZoq9cQqr/+TWxk/7t
NZF2uDoUMTwOfN1/c26UMmWaFOmIZ3p9xml5jJtUeQaHADhpWeGLGHh667eKIbb//Mra//lxXQMR
g+vACVEtnLB//cobbVYpyqFd1rO039qxBRM8di/4Y6inQlQ9hmH4XtLgewqliwEr0Y5JWz+GLnER
wqb8qmYo46SmHCeQOlRuIBvNWB3/l7f5V7H68v27pu0YOqY9wJvApf/6NqmnVk0NPdir8pwcnTg6
k0FCplMSJh6uJBKNOuNGt4BCINGmeEj8/+HuzHbkNras/SqNvqcRDM5A900mmVNlzZNKN4SqJHEe
g/PT98fyQVsqnyPh/Hf9G4Zhw5Iyi0PEjr3X+pZFbfKbi+X9/Sn0wGPzXFgGyijr430iM75P87Gg
zeOFSN8BrwirhrPH4dUzsJaAdvQjabyaokLZgDXAsgjVhIyewpqv7/olsk88XD4plNrJmKyjxOlw
hNlixyQD2kD5YMkArDMT4iDW4WQ4neyGs0pr452QHhCxXrwLy4h36NAdQ+W8FTZOn8pOymPU1OPR
HMSNltnpkXCtL7YxYPQFGSEdzkm2G62aow7FVAhyqLJ28GTARRtF4PYaeMqUyWwI7qKHOIAUFYsX
8O87J7aIAJG7Zu6rrTEIMGsho1trQAHGO3LbmPqn1EByZtO6bAfwiY5xkw2mQuZLTAuj1e17AFfu
RhHZNfFDPtcGKJRjISd5ge+j8WshvoucG+rhvivwUWL3iJ9ECOy404vDaNPr1FkRA7ORryKlh4bW
AXoY4JLjgtqVioAfRi1V4Kom2scRC1QFOpZMz+k376q1vhF/MbbfH8XV5m1JxyY1yXz3VfywQEyW
ISlKeBRjetJ7A0DQFjzMOaq9T/rAGAi8HtpiMH6kbAHngP+AJhx72LLc5EP5ANOLJnxB8UaL8VUn
G0NExX3qMZssCPNjVgztMPYwzYIR2Rqtfr9OfubhyiidHPxIU9HIzTKiqcmo1VeTl4USn1z0jQbm
ZjvwvFzLCP+3k9zpnpy3UakTohvPyS5jZrExLOu5nvEjZGZ8m8GEh2tjfDUlBkKOQcI3Bg78wBt/
/QL/kxUOrwm2On311dn6hxXOCmlyxzCotszYCIppX6B6SMIEQvQw630nUNQIkXit84Fff7L+z15a
Ohm8r2zLOPo/bB11aUcDQ3rO7G3dn9LQfGxsbwJc7s5+osEPBAfx3NXecN2EiAvsNjqFsXntUKVi
amMq5qBFSSymm7/+Yv9k5V0fI4ell20Nyv3PSxrufmC1A4Iwxp9mcd84lg1/uFa+lOV8nJcL3Pi/
/sSfWfrvTy5FCfYx1lEuhf5he+fYwNQxhB6EZwd/QbejCFguHE/i1iYTRzNV+BtPov3x4gNVkB5X
3eOes6V+/MhpbLH/OIyPs7RLWLgLuUPrhUHR+jTSI/Qjp0vRrKFGRkZ1I9LlK+gP+9RoC0HEGOvh
EB+QBHRR+iQ1xFIgG23AjZnJElwBzjYHOrxEGq5nTcejD9ImbbuTDX13YJkbEmTHi4G0mC4Raq9g
L02uo12xuyKbTIEAeOZCOkWhLiuw5xySrGqfrtSCGHASbX1FFG8h00uSmFF5WuPkZykKVUXkb9+Z
4gwv7p4wUSTOoLUxgDe18EuIWoFOqwXxSLNlGhfv7dAxjygoL7QCL3e2AATjVBu0k42XrHf7QOAZ
H5NqugYx8hv35N92eDonVHLMR028rVAmPuzwIjaW2phn0sSZL+9No5l2A7Ze6A2atxtYU6JEb4/x
PD9khcmiNXcoUKbj+2tZF5o6ONYKa4rze3qcaoUAn6DNhMGvn80PJk9X8jUdE9MWpAsWeYy4P78O
JBoRQeIR9Z2Q/LSb9VTd9spjvjYCVoPCqPuam1o7nBf0eeblEvCOGVQjkzAbJ74fI2eey3F4dWbG
r7OzgwXj3XvFeAFupT4BLrgsIzQRetw4Z0Iu0i0OvRkgvn1c7JmUZuusaGBtsAmADWCsysTTuGlB
Ce8aA4U1qwHmwnQH5sVvdZrXJTJRRt8oBNFyjQIo8jLPl5lYliPXimNyu2i/WTH0j6uoFDb1j+OR
b+69L6Q/X6MkQl0VcmaBbgtvqDeHz+G0fEVaK/ejpZc8Z8l4GjoU6jEYWFelYmPj9NmbCOWw/TtN
UEbO45qQuXEGp9+WqnN8EmMIbYkgIfz6jv5t4UVlKDwL8A5LHH7k9ej14wkG8FsUqnZcnXRwUAFN
bdM5+UIV0F/OExFimQePvOkWd1ta/WurKOyzmWiMvnNHJrskyrqJ/QY0T//NN/t4zOGLUbewrpFu
YVOMfFgHlbF0k9t42saY22D0aN5oSi/wAqd+E1Ga/Po6fFx1109zBUdJ4rGwYX6sF0a+QOxkKKT6
Pk23QjCohPmC9DF9m8f0ylYIJH79ifrfP5IP4/AiHT6bWvXDK0/5W5iQANjyZDgz1cM6o9Sllizf
acW2R0Wnxl9xMlWqsOBY83gyekpNi2HawUL3wDTgKgGsxPwp1AIzI9Pw199Q/u1JxmMPhXbdEgRn
74+nrChyFsOGjLCNRkKc+JVfFaBYn6aOdZqf+m6hYZ/bp3IZbpRDZNVgWxautx6+eT+btwVzyDrm
9BGXYf6Si1dq8Zm1oXG2Ik/krljPzKA3HRyOEclfHY5gohlPy2irowOchV1phftNN7/+ud7rmB+L
Qw4qLt0Ex+CUspaH66P3Q3GYOUADsyVZhbNi8Yt+Cu/jvH3M52Wd/vGKhl6ucDPV5GgMLTp4gC6H
nO7Wwkibo0H3m2X1b486y6qwbBOdvaF7fysymD5UbotDdmvZ7VkWBkBG5oTM+2sbb7x3/vWP//fb
KsmwX6FF62KOW+jDj88zPWZNUQBbBEniE+qJGYuh7Naiz36crQ5dTuYcpoRTSzkmj/VEPlUcgpat
KpN8SQftc0Y4STcudwBvo02tKhE0OnxRW2eeHkJ6DMaKEY2tFmDPMMHcDo9o5K5FuDs8xYkFASBK
sSUI+zeX8m8vFXQIfjyb1g+vlfuxBZFl0B6HBLiIaKCUEx9+LFRHxCp6B+INmGaup6ZfX8934sRP
j5O0TMjkNpUzhStf4OfHqTA7khoZrW9VbbRHUnvWpAbdoumKQk0z0ZgKR8eBPukbXtJsPTSS65iR
iuFBTPdtox58I7RjIPjdQH7DRe8MQEiaFmeAzAKCKzAQJxN0qVDexGV+iie7uA1T1FxoooogLMsd
8bEOVvCBw1ljTKwLL7oJArwzh1eC7eu7xUiuJuhzlWfn3ziK1MiLL6Up66CNBg6zFXEyesa6bghm
zlapYztGlb+a6LF3hTjBPUVg3JJ5+w4U+QbcUXw5C+M2wZS0TypYc4VVBl3ZD1glxk+xQ24R8pLW
V2NW3LYurMdSAfEOw7S/cHoBn9u2EMZNlXVGxIhUr+taZsJgH5iewhsCtNeXbvM4MB+vPMZkmMJH
mTxGs+cdjAWsyUQqgs9oHw65BKbf6lgzTeT8v769lsnt+/n2Ouy6nk2kKesGSSk/316HU0etOx16
9BhqTuqE7kZpbUYXfmhBr9Y3QyGPRhEvN4nm7unAR9eCGORU3jAL0g6yDkE2EZNwBWAfDMIWaf5y
NyT50bV4D6qyuyuVlh/Isxp38PsDQ4O+lM2q3oCgUacBz2cnzfoiLntgEGOBHgdTuFIHXR8TPw3D
cV9qsbFVQz8gomPRClXjmznUdtN9lY1RXePoYhHL1EmOXrVdjCbHUb/cFSZ6vEa8KbIRLtxQS24G
D//HtHyaPMzU79fx32qB/18i1pnc538d2Hb+pirARj+2rfX1d/zZtpbeH1Ca6YRK2oR0hSmT/2TW
SecPIUHScdJlT3VpUf/VtZbuH/ghYD0IB9ySy7/81bU2xB+2TXeNbYtEEhrN/07TWufM+PMzrQOT
QMCu0yMTpBIj2/r5mU7abo6sxQlp0oHEigrsTtOiwdW0sX+ieWohtDHcQtpR+3Y33URW+pJ2kU2S
erwNHZ9dUuyWxvmy6ExhaUVouzyO77Ha1hvIVg5djOjQJn12bJS4WrzmSNVVBWUY6kHVeOhBxz7a
aJ15VtqQHAc7vVYsTTujprWwmFAjBnWMY7JZBzE+i5VjhSRyCmbEILJir9KTxN0lwOt30QDAa6Yv
xVgn8qOhVzezTFtWOkk2UccuELu5eZLZcASUj0dx4tTwgs/R3RLikEHQ8U5CKmOdyxkYgLw7j8Ds
jpLlAAPfhqndyW2GIDh2I9hgOg6cbgwDAYa2IPdFjfputCXpJ+lhxMndxIkJAvxoZGW97Srm85k0
1EqHIB2sZOyOKiLdzQXLYyE+z3Vn3yQuQwJya9BlGprcabQWdq5W4IbJhnOC/8QbYIxkWve6aJVC
HHALeHwI+jTzYUDd2WVVHNN0b459dttK7WVsM8sPhXvj1vLR6vri3FbaraQlm9AfIcEMs/MSX3mN
/uxw34o6Z57nothDZnvA2/lMUEadc+1RpNubxhnB8GXxqmjYVEgFLTEWx1asVDF8ssc0aR+1nnMD
7iRKJDIrzbZGF0YsziYv6FnnQ18wZHyrQbjBKy9Kv/Nt9x50m+3LQaCt1DCDVHa/VaNkblHjwUkF
OmiAAN5gB9pU2ZidUWLThPOBscLKsVj0nJKzemFZKDUT7QSxF/YAdAUB6IZf28Zg4efQ/CIjqflT
loTbZkhfvVwEkzVnTxbFShVfIuDTNBCnBFRrD8qYxKl22kNaTBdAs0i2X8abOrXOlqjyM1nBCJSj
AQpA2F2ODiwZ9m9wb05t3sR0mLmzWGJRXhVmDqwFgSYY+kAoS9uR9oRzGy9GMNjqW9zNigA5N9v2
ln2opmFZSf7PxnIVkbOx83IPC8FkbsxMK084ab5nuRceXZIBhRLfZ2KciKRD3c20dVsi/XRkBzNQ
5yyQE29ojnAVLT160wxCnzlQekFWah4dmf5Kg2rChHjmLSdkfF8VNzDjT8YMYN2MIx1SoNjqpdvR
IE3SgGhHfC29dupD4MhKMwY0dTlox8x6cchCKvAyp30RbwmpKFdZ7a7WJmjPayPDiHv3UhEzKAh5
22X02UMHaWmWvjB0xlBdgDmhCekvSXfNGPeI2SGY2vGrJZH/UPo+0pJLg0WOmNLNkWQ2ucJu3Oml
5c/BPYlqBrsP9Ngi/lxSii6mwZu5PNEyL7a9iwJLkw5KFQVm01rcI27Dz/gq45M29yeLJJbomSIi
CggQijbSGO09I7f7ypgfolpdtBXBN6kFjsQBc+5an4qETLQcvFoV2zZAJYuYLNN87Jp8uFiGDhG2
M7zJCC1xSzQ15pOt61j1vpX2hqERiuc4n/x6mTSfNwBrnlk/o3GJjc45tK13ak2Xmb9jbZK5euls
c9yj+L23BSnKxRNx4JI4rB0vrtGFxp7ELxAQtMJmN7ahn9UbJmA1dk5W3y5Kzp1b+Xhan3N3vHQm
7I8eChc6S2O+Z6B4jtqhOaTuOsKI4mOLYmSL9/KTTvF1suzks1kt9RGu01eO5TtRqUADKNBF2ptT
Z2d7qC5wAlyUc3NyyFrZsG19QyAtsG225lVNmGCTTWKvJzRz3QVFbbjqMcUSfe5rs9vPirza2nHO
gucIwZ30+YkiqOLTLTSO57EzS9+uigNGxX6bNll2nCzi8yL31TNJDDKgkJy9tL/l0GRsQrOUO2sx
Jn/tp8TUqVsNs8os6ZUbBlnuVg6K0PCwVJvjTQjyKW3we6i4Mf0kmg8tc0ryLlM6a3GBq438qjIm
mxfpstw0ptyRGdGxpjl7ZyLZiLX0KcNxsVOyI9Yx2asKxWBZzd9k794CxbsOS/fWGDDFmCBWeYU9
NOg1QAgHbkMS9fXR4a5NKoGaaqutXaFiRbynBcWlGI2vrTemvq7FamdI405zCTEqlV3txjkj7bnr
923nFHvSCyKoASCfmhcx5/7QzGMw9v5glMN1Z2WvhBz5RKoUr+TwLK6+T9ryVRtnkIYxeDDcOOMp
yt7q2GgDNSf1eoNeOMEYvmoKEGrK+6KtsTFAX4ptF17UVekdWonwt9M+FduliOurAlioZdUIUF2t
BOy1r9Di+I2t9J1XgHB4NHCAkMnX4LWxswilH+6LsY7rXZK/WW2OYQbtC+f0a3BBTQAQd8SSN/WH
KmbMxcQI9yUksUInCzRlQkSBv4NKsGwt5WxjLFGBmu7NufrkFJBdlemF97yJyGErO+h7WND6eF+x
Ox285EHUBizJqLxx84VlSamIKB0XrbV+IqwxMtNnkgqOLJ4Zx25GNaNB7mD+ypyd8ogQvECMch+5
R21y5dmy+sApsG8TJMsQbBZPscjv4sUk7yybpK8mbnLnWt8qRWR1lpKzVi9soGaaFDS6I2x8HBEn
ZwkMI0WaX+dHb421qknyAvhKkRB10V6PaOaotLqoVHxuVA/nAquaGfahP7jVN5NFiaQ8ElvlggFw
imF8JzA/RGCTPbIhIqnYTtUTCTgXJld+U1lMjZsm/dx188P6KnXV+I0y7Cshm2JDFuDRogHY5mjV
Hf78DTR6ZrQ9CVYZQPJeOl9i8VJ71RF4gRkYc/rCsQ2npVH4ltseObv6iSODcSHYJk+/aoud7ImP
M7ejvZASZK8exS1su+wIrmArPPhJmjO2F6NOCKEyAtw4MOQ8PSiF/h2th8+qKLhQ+ld92Rf9YhGI
RDFnu623MzBaAYsj8I9Jo4/fO0EyRg8SHiyMPK6DgTZtyb/QwsNhEmEhaZ2r1u3uMDcSMph2alv0
zb2lvBcrbW5VbOQHqci/W0b2KssNz5bZZte99Sb7Id06EKU2sVOcvcnF0+O2NGXDaasR57q1C+9z
NLjjybW5t+IOjgcmc6wloiivwIQnh7mbv1cL6ZTWUOlnctEfw36YGGoQ7VqTHhF2Jmfh7kkRkdCQ
ZZ+jLds040NMAAHkpfRLOuAvcS2bFd5VMD2EuMG8eefl46Vh5iVeotnxgRY8RYmLNh/LU2oevX3T
JGQZFDq2mva7MQ1QrUKPNJnhKm+yxzllsDCiwAU/jaorLJxdtYsdLICVSm4BCWITZPypRG0zgIPi
17anxGuR4MZMeOdeO3qJ8VA34RmBAVN1UpXScxh1D8CP401HI39Q9U5qoEEFlwVHZ0iSzG3ex58S
l7ZCq0NfanC0eTfsdp/IBcBYllDBVCQXmiMmbOBpX5o5ezOb7rJre31To/2dsKQFqECFP4/isgvr
Q4c5oxdX8GMuPS8yd/Mkv8l8QqBB+cVmcF7I4UtNE3fcjJVOb561srplkv7Zgty31woXfXzd3vQx
9om2+m5PiP3CiWxRQkWaatqv1tSNQt4InERtR8F/kTkDHbJiZcYdpaVbVA6QnUr3Cc/hGxNOdcLW
+33AX9gVJAVWQk+AgEA6MXEQe1HhXoweNDrYlYSw1thLd6Obf4k73NLSqt+WYf6aV6/NiFtszo3s
itCZfeJWaAOdUBz6ofvsOCVpBYN7YQxms63YtfZ4R7/RKqBvhCXYeQXxdkrG6fOsCD41MvUyuRdh
LQ5dYX2RyiJTIaE50PcGkwc7RWo3CkpW0oQAe0fB7N0RC5EEWMjbdUYBjme8rdSM2Q0QZQp0VeEw
beUUEhKGz7SotZc2FVdOfeMKgGgcqvwshrsIBEJnetFuAbJCH5epu1uPNH4JRnYjMX95Js2KrjJe
ItFwweFNU7k62L7LNnBFf4nL5aalf7FB59cQSFnfW0D6ttS/D0CqcdLJIdmZ796Q3MLCVF44FVmK
cOqica8tBCCTckSDjYFZDAtsP6fYV4rlHkzPfQQPcRP3FcYRg3C1MKXAyC+lruuBkNF1OI0PiQxf
Rss7EXlAXyx0n2f8xpADqNu6QryGS8vGlgY4sRGJy5nqFKs4fGmWRoPNZ5s/uWX0Flbo712XvZqM
uGPlpCB84svFGL4LklLbUGuDF+WxnRIJwZMrLnmdsaSn1iODGTIPIrZBbxh2opRXBD2wVVTdm1ck
n1NdzX5+3cvJ2BBONmxbbbwaq/oeoAe9I+fCFXcQxz8VcxUdLeYaO4l9d+ZI13NY1kT5Sv6weaPR
JN9bebjrFrJ6yszkpB1NqLktVg/N+1bGbDGdTkSbGb/oDeoNgCYkaq1YCY9wE7OSl8nK9qaXCOg9
IuAiXy7dqSDWOBWsA4DQbFb4/Uwu+aZNHJTddlzADmEvaGYteyj75Qxpqb+ItOZcqOZ1Dp3q0tSL
+aGC+qIcy8DBFHlEfIojHrjyJllsgAHqwh55jUZjmPduR1eCDJynEoDfVgzfah46HtjlTKlCDlw5
TcfZjOfjEJJ1k874+hQbGefOQ8FMN2hVmFzX20b0w43V4vbJ6Evsh0tLy6/rCH6e5ppHu8NY6MGy
IVkoDSaZOjhQvKArui9jzpyDrg6hztOjhnBo0az0RDLEPDfHqikf1ATVXotetTQjQKn1jhHVSZkq
B/Rzf2dU6VccPCA+hhJM1URbQq6jPzMHAtB3vmMRcs7QgjBpW9/k7JXoc1ne7dj55H2TTnpTGtgf
58HaF02Lb8t5jsDXbfzYO1PvfUmM6Gs8UaRYRBpujNLch7V9S1wbye92sjV7RqmGrspgiO3nvAQ4
VNO72uGsSS6x3WtB1JPm0kdsRATitPRB4oSHVb9zjcMi1FfRcCwZRefuUqe9IrvvEEb2RRcDJJ4g
mJKLHp/yuLnvBX1URRw477/agD7/lmVuHhD1rl20I4zBCzcubyPDfcRgdtWnjXkBrgMiSl/TErXe
OrraPJraW+MB8NVyuI8g1mC/dC4naO84Ld21bpJNTuEWDIh0urSGIlMx6pDi5IwlA6ek3ZWh6nmR
Te8irdvwnpoZ2luEeYBoWRQveTU/TyjqqLDeOnewT5xY/Rkw21aBUBkIF9mOujZtZVfdt3YUB+G4
2g6maU/UzYxJGhLJOFfVEXM+XRxb7jjWv7Vy4c+fx0fRjwDd5zJQnhb6lyJiwTQi665t7Z7+guYn
BlHTzTReCFmj3K+8E22tPRoZZFQ15n7jClWXvqc7Q7mY8kLnfdfuZqGOhERxUmhRPI1GyJM1W77W
V76m5vYY1jTR6QwNRjrhFMQKHYV1u4m94ktdI9/S8ck2Rv1VwoUiIYVJXqybPug+8/+hE/xQFfz9
X2v3+K2qV89y3L3rcP/6r8vkra1U9b375a/6P9RSluvo4F+3lB/64Uve/9hRfv8Nf3aUGYT/gZoZ
7LVtm+SZ/G9HWXfsP4RFT1jScV7jURBloozo4v/+T836gwg6Z50oWgzR6ZcYf3WU6VADeUMG7UmL
TAU6wP+GDPpdIfTDjATlgAcjYJ2dg7USNJR/7ieXueloMa3w+zJ3TsQ0NptZZVfagPnFLC/b2biU
sXPtwqqpEyJJXPO5BWv9m3n1B7a6+/4toMLzF20MSe/9528BaI9G1txb9x3MJ7/AqOzaVzgnn+dZ
mUGtWKIZ5n9haEaooRwirNLQhpvOb+mcMVan4DAus1m8gapEzjclVPLegzTSA9AqddbnwY/UccBC
atHNI7XjaGWz9wCg7EI30GeEtb6l7ZX+5uf6oEFbfywPFbztiFWjYaxzgR/H1ShNUjchDOnexZjt
R4YQG7Ys0Agd5grC6/wKy83GMvPmNxKFdYDx4+hrlfISoWPqq5SWG/txmkr296CLaGke2sa6gsKK
jfyLI+v7lTAVTtYaAIMpJ90lGRNG+O7FNLIqrwTATKa3lWVwmDL8YlWBVom4qNr6qa9RD2WDbTCG
4npqOj33vB85fboPYmiImTIvp6q5W3R5DunuOOWr08qHGBM7iCR5QoMMw0ujP2T4qSd2zSyfwwjw
KfN+AAneGoucv9S9Aqjlclhxkz9XLxai6Ft18+dD/R9lXwD+Kzv13//5UX/PRUEBZXpsGBY9R3SB
P9+OVNWFR7soe9CGZosLLUWpV5zRsOBExGBupBc5aPB6bj5NDqFfongzZ/NSd9OTIpIC7OUeRv8/
pmv/8lt9mHvzpRxX9xjn8Ihyo8Q6xPxB0kBGkA1jrjceWLm3WllC+/AAc5FK2uzUjHyw/I2IQn4Q
e79/orQFEhZrlcV767Pzwye2MHXGGV3LQ2/2ASZPodxnu0+/QxJoILlYGWhJJHemVp9AZtq4Zbvn
rGglLV0I1OXVJLTP5AUsG6rEfOMU2WFYKsLqDK/0va7+zV1zPkxx378u4goWQwKwiYX6MPGaPDJ0
YMObDwnI87Hk5LTSaS0iNMqUBsVUMgejbbsiEOU+XbB+OhVMnQEUTzu5fi5qbet6A0iJ5JB5I3gi
OqsgIfmHCu/HhpZf1Huk4XZhMCQuXb4p+ZTy7jJic9URQVXQdma0Ew5oMX2KTvAdcBDI+7Jyyx31
meu3xiJIAC8uCAv6NAOQhLb86iEDo6/w1HTAJw2Vs2snz7qDxqCFH+MjHoa8RW9SJxdq37fuYzF+
A0VMgmyZ10E8TdDT1gjJWM0wE/Ibwm1an5Plt6WjJrPq8JK79Ogo8k/EYLY70EfMhLE2bAhjWKNm
hUA3j1Sm0yPsp3utE8Wq9Hv4Yav7J2+V+ffHiZ6qYUux6qGYWH7YQejbLDnwd/kwku/EBvdmNMlJ
y91jbOWHKKueZMIqklTWUThqPxTGZRrrF2mlPUSaflZCP9N5IcE+/i4a/WIGqFJVHMyTaJ8Uz8l4
iI1iP1TlbcETB7zc24X4gJUp35jCEEs4Y4iQZ8BrLzKl2TIqGHQ9fJ1EN8/To1BhteF0WtVvv/6x
mbp+XGJN1FUmG7uLjY5p8YfnsoiqUWZjHD+SfmlcqJHOqXHi8PSVdmi+N/vkZcn7T6NRnEbhPrc2
MQk4CPrtMhXED5UuPB18PWcSeGHkU5ibtrtCogDGxF9l1sutGMMsMBZfzzmRhXl15TrqxBHtmXyk
adPN6YODeYGDQbdaAZp7M7d2+Cfs7QCIkjgjAHRx7+26BsqRQVMXydeaW84OUA4V1SQb4sLwUA/f
CIuA4N7yf2Jy4/2Ic2kSotRjDb3S5IhmWo9R+3K05Vc1flheEY/lwR0iItxxwgtUuGQBV2bm97yE
27lYGK0WqHOdczQJGcjMcg6igW3kcdtViQs1GrKtbIgYs3ri6kVpwIWConKwJv1AUR7ECPd8a9Ud
9x7tXFmRDOLoxpWrEqK4ooX8YFvG1502XMqweIyKbDw6Wfep6xt7o5WSFsEiOPjkJEWZynwrItNk
AKuWnUZccBHQsjGRafCztTZYKNnBNK4L65wXMkbqzDqi4u5rrveRT8XuwswxAZ4Mcbrtuo7TvaMF
ehkbQQv75ZAViIamvt/ZTm/vPNV6Wy9ilEoPaat3WojdtltzT9MWmCkgwzl5pKH8aY6mCwftDgMn
Qhw7/JvhFK1Ny2E5FsCQNktFOpxdT4yQneUuNx6AyE38Od10ihRjozGZjsCPAxM5j8cwBajX4ARU
GWbu1MckmyCRSSYVo4vac46Y61bpMm5JTdlpYOKdrll8JfuDwlrDIHW+hmv1/Jv35IMU0SWrDwEO
ykx2XeZw76/RD7uNGS4lUbVD+5jN+eeQJE7yceqbjOnrZIDYdGOTRGAlQQJnVrNNC2+dHb/m9Q6m
ahH0CzlohfsKK64IjPStLGdkTS4jml9/zY/66D+/JtW5DaOcnfFdaf/D1wTaBzUWKfZjNK0Oe/J8
kqa+dQetDKCd2NtCc68JDbtPgbXvvVZcDgRxb7JEzAEzgQ1pwmSm1tkzBJY7rnHj9+SOBElsEDrm
ACqF47XVGONsRsHGY0Tt4whTcxOTAs5k3M78dnXnesXQbmynXdFoPVptyIQn1xDP1hR+Ay02BJU+
PkuzveMxeko4Um6ZoGzqyYUeSKrzxjbyJzsFMRL24+H9Cv3/qgKSgvX6Xx/Z7iqCK5MvP53Z1t/x
vyogSnZcprqlC05F63nkHzKg1YTqeYgGQVviVHMpnv5xaDNd/pe1CoEcj8Lq3fH6D++qafyB/4+S
09VdjnOrrOjfObMhcObU+EN976DvM00L3zRHR5Pv+C6U/eFxjdU0ynAQ6FsKHUFC76Zo7aNrRBnW
sWmIE8v0wCNNhOhIOG6ILi7cxr4MlwxuIqkhe5f5ipXQUFZu1qAgwvBHW/VgyYJtlKn/qM3jprEa
tWtDEwpFphCVRMtzU4TOU0LqzbGcnlWDA0N3RzegBjShYAexfOLsGm/L0hLBEr1RZioajPSdkNGd
kHBQvFUeuVCLCtaorU2T0Ufr9Zi4KD3fes5QrUTpB9Ru9AutNphW0v1oWteFzO8KpzEvScP2KUSF
PyH31ggF9odiHILOHhBowFkoPCLb4D3NmUGl1a4a0oymP5CNUyjijL1P3s+xYZB27JiAoUlnWtSh
nhSElhb+yqDEXWSkCMgjC1tCs2yZATuI8O69SX/GRzFygGrdTUTkXWDArMZEFgrIQhAD+4UMq8UY
T57oIYjDF2DiqBN7giPIc/PXaJyAqGjVoWy81I8dEAplcuyrEXCtjQZq0hnSsYzTy2sDmfcA4Xfk
QqDbUtlZJ6FpOybIt7SQ8m/QWWLc51rYEXrsJECxw0TIDm0Uv/NZuFlyGk+xhLpJGMONnrhGMCC2
IrTsaorbVz3h4cktJ9qFyrzvW1Ow/zpZYM3DSye/WxVDw9job7NqWPMC5kNCkG7nLZuWTh604+gk
loniwZnZKZvXKUNIMRO+EXjet6yl82+NdRNUzstUG+HWkblBnmB/NttGbXMXQt1ck2ExeR1aLUCD
s1njbQyJYJUuMoXJOEY2RKhRRLEviQzWJ80AfD4wpTI8KkTUS6YZH5JsuUwn4e7dtv4SmfBSZsIV
Dx17XqayL3MEGj2j9RkWFaljyE+2ov8qe3ppqdmVTEqTjRPPy9nQyV/UIWyZ9MOLkpa6MZnwuNDG
qCY1L6KsexnDUB2Y3tyNRX4ZhRNFST44vurEpx5g/m5I2LFRrmDStgTxlB11lAQLJ9CyuOaI4ov5
6ILMh9oMYodpA60dChqEcO3A7lNxzaU/oD3a9LG+7526CsYZKtwA/GQD8DT09ThDutejX1FhsWsa
AsmwfW3E7DbMNmsKfy0mboJwtrkfPsm+n2EsmnI7Nq8Myct9Sm4ACqz8y0BtmKH3CTyFnVz25t6d
dAqXbPnk9krftg4VmmqNZ6FA93nOIwk4nFaq7rH+H5bOa6lxdIvCT6Qq5XArKznhhMFwowIalHPW
05/PU+eia6ZnurEt/2HvtVfgycZCEblzTaUR5sl5nprPsH4I0gw1z2RDVacyxAOaMCCsCEthMyQN
lK08kZwL8e+JI7zmFP+b/NHImrDHFZRI61oNIiNPgqi4NBaGPqXyFuZMCNYSDgvqapJT0xrBGKZf
BSk4LQLMsaJ7QEjfYTDvFwl0p0Qdtt2YYzo55feutvZDtjrjWq9bbMY98IrQq3L5syY26KBgzdlX
u1WeHWsuIbSnWzEFBxlNbXRWHtwML2cjtsor6Z64cDxFwFqjPiRNPa1TdF44mYNUwMe81hrKLsQg
5TziCNjgB1wZEi7KT2Rq1KHlscaUEitYQ/vB9p0vugSP1qLpMo1P+zFUkXWy1BsMofi+RgaxFl4e
3qyMVylbxyAfc8hBufiWyOwdCTO8jZI0jHiy5Sj2zVetJjMY8PJaZOLsTAyxcJRcVGeSkr2WhukF
5bhNvzw5GdEIoMpMo6cw8aCSFYwwe6eO4swhA4sZvLq4Mu4r8AiS4QC/+BkKsito8OyCubQaasRg
5loWFMXriqyQQLL8wazzOA+r5IDX/dOJetiQcYLVbqQxg0ZOKMVM5mTUtbhgC7SqRe30cjJculqS
X2JTcNpu6R1zKixXTQhkrxYl80AoEvhWHce8VFRuSjBC3JleHMEaiJeYYDylKNyFZDT03wWkBSNa
nMUQb3FiEGFWi4eujsRDLxgX1HBSAKVU8IWm+9baSn/JTJgA9Tg8VnTEmyjUpw0tUGc3q/RQ+kz1
jbh6D6WoPYzDa5T3aaCthIn1sBizAQACi8PK7TUltaUpJpoB6mqg64u0MQWrO2bCwrora8AUqRzO
OI/OKhew2Eb3uFEKbFEEAxstQH3TIkw4bWsvy6LnGEOGAsCq7guuHiXKzAOd1Ctk5OoorRBr2/Cp
bVKNF6Vp3/8Ln1m1mYwMylImk9C4VJh4Y/fO0DbCniZ2FGOOX3QTt942v0gtFu55v6yB+gxeTvT0
Axp7YzdhJ5zliOhfUzkmI2mtkGI+piT6FKulJrTpSZB0K72A7kGA110x2wMj8+Rl0OgwxZcGodGX
qrxWC8PJfpElj8YfSlKNrezcrAVmyG0c0FABL2HMpYzFXV2Lg0j+1qg8WZ/ZQOwSjoj5btZ/whhH
d4anDRQMojrgvPbbqRUNO4Q+eu3Z5wHB9G6HHGTbrygWW6Mpr6IcY3gt6/OnAf9mmCM3atbxK6Jr
22hNkh3lAeG9IjWTb3Vm66RtPDyqVrtMGHTtK1GVXOqSl7GM0vcydhdMj90yScqDqirpMVYWNBbz
u5VL65eZgYqtzaNbBjsZ1jCoYwFJjaLE50aElqo35Wl+tntdD/7x328xHuNJCYbAFIpU4r5tKgDr
NHVwG4lhEmH2rj9DFTGBtfbWGFn7aVoin1v/gwDD8RCL83T479/UioEqGE7iiJCc3CHkWZmhrPpl
GWXH2PiepVm7ZT1uP4KY4+GqtgzDydBAZyB6PRHSlZI2cEE7bgqgQQirCr8VIix928aEckukziQv
M4mOLI2wwhKBgaF6NCACJrIWYGD4rLqKD+rK8NLIqBmQWCt1d1q7Z4jCs+4SIizq8VLVCvoYcSg0
BtRRoGNNYCsDw2fi5Ti+hVRm+oU3gYDPAfhwsm1WgpYgyMC9td5xjuMKNfxUDbcRbs07oWJyGla3
fi6dYpG9UsjvBacWfSvmDg0CWKZ6TPKhBNSpNdmyoT1M2TrhrJQDsY8fjf6QTP0sN8wUB0apaDbD
DDdztWsjO9P01yGadb9jykryie6m6cnSPuG4HcwGYadUHooR2Q42mEAyGRTftaWYxflZ4jQ3KM1q
mdRtXHfDKHPhB1W2AAT/9IJ2DKWSbQFmgWf1AxkhZvMelyKbUZN+xS4TvbRZA4TQWOApIbTdJPMk
A6jzK4a59IyXGqQZao08HsYm2y1mvqOQg7djbGo4YkWdvYDDB0Vj+k3TBRpnez8aQWOGfis8hlgP
OsvyyjX2Z7LSulqjmW3AK+gXx7g/GkJPakzGUGdO+WT6eGYrYp+QNzMg4ooVHDRCf6AYXuMfvLlL
G4s7DeF+C0y39LkjJXS1ZAMVgCNx893gOJroT3+tM7R6CMajjdnmRifzVTRHJ5kUZ90VmDdLkL1l
zXSfByd0UPfpd7MpexWbc5hJSeWo+hwIfEKp4H0pks155KD6hlOEIzXhqANTVH0wyXpcB3iHWe4l
lkocWq8E1dj9aPNPiucndDtnpGpfqTREaJTFQHRActaLrzzFxZt6rE1ZgdDCqhl3lpkPDCuC8Efb
ksdjro9YXcCqgMIYl8XnLF+Ic4GtY6bUZ9gvS3p/6iddhVJ6N8Q1fKIAsKfuS3kAQcI5tydvW3ZH
DfcWATnocobYbCcHhBk4CoP2NDzJaQlUmVAEaHJpbbwgHLObtnNCw3rT5/QzS5VLmieCK/Y4mlMr
dtDXfXyeKxIWM+pz/LA7+C58iSB8OH6r1IDiT8NLtGL8og7NdpD/9bCGNPVRygt+65atycN2miXO
aMXWBcBm/HUhguMcMvsdG3NZEXnBmZ+pbQDb00byYd34ujZBj5Vjd5S1Tdujq4RyH6tpGAA1QWKm
4o64KJ+kyp1E0yBYvbCRhoz1kdMVpB0MgyoGLo8nLDoWHM5NaqsmWw5Gr7lC/N4O1g1XtQuG9AzV
+2VT9FQSjXlMXps0PmlGJ0KhKCKH8xX9iXRftSiEwbPyzDr5FtMoWlOGL4y2XPO1/rbCWHJCEh1p
REM+JobSJzSsUt1CZcGcYsNtOZHVW1/EafmcmIjatZpfhL64Cp2gw7Bu3ggLp02lOmYyVTwF3bEl
9ihd1Jazk+QBRB1GNpxyEZvoXN8vg/yVai0U7vWRVrjjmU8nXSV2md0/2tk2H4MOSkkUORppdIXM
J2dah/yzbsSHLBSdBwgWCXxE2HxzqkJz7yFbqFUyPF/5VID0Y5Y7YWpM/a6ma5AMyeI21TOVp/ij
2WOxsQ3TuZf9nDCHsG10iJ3Rv5Z5jv5cZkY754QfcH31PB6LkQJEuvAeEVS4t/T6u0d9uZ3j4i9u
hK91YXKa18DzItE4qaQUW1XQ9A18VQ4TvTrIUOa2yVK+zUgNsALGyEGqA+i+wmXJoFLLApzyVHim
UmIMboPctva8aHKQUOeRTRJxuJ1niCUz4RaOikQCCUtWOrlu6MgoIdAbGGADlRc50SnZzMSQEhL0
Q8+uetSCZKK8rUL1kiWEsRocM41RecTRmh6jSBoO5AJk4QiUiC+qJCGJz/uJNFeYULp6kqYFx3St
ELw0nXpolc/EhPjpWjxDoFq0BqZ2s5vxHozZlH36IDyd9HnEhMRJEVqBRWLL3sqUd6sAcVGjoxkq
xLhJtryVkdVgCWwn7AYJtuDLkOzNyeeCWfn/Vn2b6cknK9tE8HJq9ZRFN6yMZmPX6qUnIBAIk9+u
+ZqXf3iNW+qpHc4LePDyGMttc6/mS2geJMvr4H/r+g1w3J6jz3b9k6GUqv1AqIDBHAwQmybSEogH
ITqG9Fs5SpyK6zKZCOjaie1J6L/y5TSiKEYnbFfVazosdMEBnkR8xDi7asVnpXMRQmkWXjw5eozr
ezxse8Gx8oeQvAJP0PODkVv9RhgX7urrwpmd4RlOPddsRLRnxW/8zDmlC0VKbpf4LGfvRXgbYKu0
5O0oU/cVWY8Um90qMJO3LPwLhZ8Iq59Jfp/AbgxoNjO3D1sFN/8tPrYNdOzFy63e7ubvkJcted5V
A2C6g/uIe0WtuqvqWv1OM4Mpfqjle25cj3O0J7iNPINSgwQ9oHO37JJU93p6e5YpcepphwE+thHE
RmDE6FCgnU/hy4IxONlrSC3F6ZpnGNKnD7ImicULaesY1k3e001TJX2HM5Q7PUjD/Zq+JtlbWkz2
MKm2J9Zoq7FpH5WvAvGVgN2tNf2N4qGdGabDhNKvEt5aTQ1mFH41ym5QPK73ufFHbddhm25G3Uao
E7etfXwr8XK0RY0QtuFsePkA/uLL8m5YPqPhq32SLyE9TtLFtF4y3LvxWSFmgKJiHyUEaH+Zw6Hr
/yXyCYbpJoV+hYOM1W70fsNEvCz344AqbKaTqE1vnb56TWWxfhOTAyk3gyXeu6A46X0GVHpu5o9Y
unYmHpISyD7zrWS5aGpQUhmBi0CLfdOyjzw6kDEfJueCGgkaEVFG38bsloj3lYO57lf5gS8NlgQv
S70tzT1iLztavbr7FouDbiBxf6mBF8JLiIxL4i2vKtYkm0wjNpNd5CjCOeq0bZ3pwOE4pO4EbS8S
kUAyO18wY7WGoIlHmBHqyed0yBpRjow/LNLk6R1W46Fnnyllr+pX0S/Auy0KfwKZNYV+HpR9XXp5
tLfUf5L6LyU4kn7WJjIh7Tfj6uSjlwiMr3bG+K/IXmTSKSL0Jc2UO217y4bFXXHrIlCOo2ISrvX0
p5vhLsRtQRxOXXSjNW8IxmhntG3GxaRQCVVhi28Qxjyfo7KV+5Og75SOy2IyXwoYtbX2JSY7CI2c
Qhj+zojXLN9MtyOBA/A6MJ8h+6s6hwZ856Hxogqh2Hjnz8AEleYzaqpBwAHAt6SIi/9tSLZc2SHZ
7iA1AMSjp/AZraaG8cuKFV+m6NUq7oJx5TVE68UwtrnwaUA5EyjzJCAEs/yRm5uUMry9MMe1Z/Ns
VNdOuSu9ag+U25ikWU0W4GMbNPW7Ze3YZKRrojw1ilc5fOuEv3j+tfq9QOJH53YTCIADUziM3wXl
WqrX/9pAJIX5X2edIaLUyRlz8LY+zBYGoydLeBMXavXfxrhI6rkftssSMBC1hqfd4hAjwXwGStzh
sZfdTgC33hs6w6lTlge8HiptScFqLmiVyc5xNAr1Xb0+ouyyyi+EuE/pDgSVuGmZ/q9GLNYUHGEH
cfrQI665QEz5EV+jXO8XGd9GzOJL8khQvHs8ZQ7AhMklL21qlNtzA5Uxtkv1IIVHq+XvbrXlhZhc
IfMM9Yoi1DMxBIdfXydfQ3Mu9H3N41Ml0uJ8Ett6PL4JwDxa9bFgpNa89IPLBxSHa94FcIP5RPpy
L4vDOJ2F5KNnxJH+pA0MiPGiKuelvrxrYEMR57DkzSHhhV919DGMFw6apThhpz6myOf263Jt1PeO
IX21nXoPeRcJ3Gl816dDxSU2Ak0Vv0Z0JTeNM6ZA/yofpXjfhxe1/oJLtBlhJD+P18iiyLOtFNhp
v663WohuJU+7a/41kfc8kC2kYE+7undz+Jb0BGHiL8GDOZs6wRZvuSGcoCINtZenOkf3JRHGpZep
u7BC5uaDUWzWnjnFdklfZKih0heAF++enOjIfRKhsnOBKG/MPJ4UarBwOBWzac8JEbQ6iaPL7xS9
D9GJsNxC2jI5Bc2H/y/7wJZG7dD48RiLmFAhoI4n72TkQ6XJh1l5KqeDT6KfWPl1clWSg6RcLRmx
n/CZjPeWollIQb7n9yHbkc6mNz/NfF+71zzxy+zUkScXQb4fOF5xYomIdygmJaiXf5nuiOWPGr1C
huifagcWDtJoJ2xe2CPA8FUU4J2LZZ81nwrAw3TObCk7cikrk8f6cYB5p6gHcNzz1LXsgNNFndwl
evzS+hr669o5RLlCKWHEzP3Fk+lV+DM3vpV1WjayFKgMIcejFO7LmjCqn0mi5gG3s5bvvp7hvRIm
NL0tzR0lYDadTKpxPhJfAYzzZbzlcFwEVHfqsYh26rIL8+0yfRdcOazf6sHdl4oc4jAMQ7qxYBHe
NeVXinxLgE2xqVsXcjuXqtH/aXSsUg9J+XVWCLwuH+u+7W6D9aYablWzHaeOLG0/lE5suqgIFDMI
xW21fI1mkMsHwpdIMR/Wb9j5s/CTmyfDOqr6nhcVWv8ZgF0ftOVHovHv92vnhyVJQSeSQ5nD2qnA
D73loQ+iRsWOKQTrVQH2a70ZNGTJNxV5oOOd45TIjDW7oz1On5vb8Evd77XjRGGCkIb5ExEVBCHA
BJzhUuc2UXfUG4r4Pc07iIATC0L0zScTj9SUseidBicXl2Q9ddUoJQN+K6O+yGdaf9pIxG9s1Mhg
q2eblFkKq4HCWlUA0Y4t3lnKTUDrowPJtgiOJWSeOSoNKvBNQ8p0espI5uDP8X0Rg4iM7IzClY+7
kccteT/czKL5RZYT46ybER5ozbPUXymcJ1IbPrMZmTlvS17sofgZhfuET7ZUXwqMQFAUVuAXHVqz
4jrNRD0dVFAewhXEYwO7SRfel+lr5GuJ6NbqgNsvHc9DzWxoFj2j2fW623XeNN0LaM/dj4jVRr8d
0Mph9gSPQNgsy2WqPZHAKzP51YxjPgkbTfcZDrKKlfA1h4KBVAGHAKQ4LXUIFyJpSXP3t8ZeNPs9
C0qmMYw51ypXi100M0r3GNM7R3FWIqgJN214HAyHLYtGXpV8kJEyctBl4OgUPMXzgGj49lLSxU4i
+yExqWgozBdmi0YXtCxx8doV0OTIDWXqMvhPwLmwTZ+fVTZHC4cwgCnyliL5GAt+rp+M/BJN2y4K
MqLfGhq55i6Ux2E+zoTxGAaUgQDJbjfCn6etSM+pck+9vHHaZS/uTD9ttwu2zemt1r6L5F1vr1V1
FslWil3MfhRzV81b3oheIevYG9oVWYYtA2nfnlGh1a6CkmOOr4MAKeSF8QMxM7W9Alal6ceUndPu
RqgIL0lnhv5+PwoOVi7K4ENAm1WK46tifHXFXioOWewlzCXlYlv2TklOlwK8kNr5ROYhHf20nub5
vchvhF1ryk9cf/ZMBbGBsYcy0HBUiM94k+N/D3FO/lNgXuhvYsW0SgS+Sf8abBwA8NRXvTnPyTXP
72H9YvYHrOdszW7QZx90ypr0gIAwWU+j+psSLY/Gpdkto6tLN1X6l6a3ZDia2zYIU1+ymRASF2Y3
tBfOEh/7Q6gTWP9RIwlBJSce88QNV7+dzuv01yG8SlROaoRllrgB+ZoLiCJbNNZV8uXKDHEVWu83
Cdt1A3tEr57faN1kEcvjXd2AMSYg0wI/NrIhe8ZvM/+YlPcVfzCapo0qPuJNxZ9wAHsYD25xnI3X
F8y8KtqzBGN+xrHWe58erBYJ5ybVTuY02gxHnEJ6WPV2sh5zcehmKp4gzy8FChJj/jE4IRPhra8e
irBSt342is86F8t9W56a9BEJh36lT8n+4IXW4hkF/TjswCoQThAkruin6InORwtf44QgA/YZnys6
JAr9VJDjGzv58nCA7dutn4PBM+L0LK27Ip5N6ZiwZIg5o/7qFF81iHfxwfXX04CNw8K9PmI1Gy4b
EtFNg/mEp/deNx8p3bUblg6LBNlzlO2WRkrGOLJxW3Rn6fA+CG+JhFxFhINGlNoS/hZ0Am36ygMv
plcZP5N+XwuOvFnR8r3UE51x/TuHdMzIxnPpLMuvcnys1Nep8iPDU9VdpO6zXTi/atzxhfhgS3b5
S8wkL9JfxOLNeuYcJTtSE83oj+Q5uk7NlqePBfA4nc6Z9jIQ51h02qaXc5S1jT2k4EfVFXUdRg+n
rNwxbkesER2XDabb8kdP9MmnltwXWmM0yxj3Va7Q7xvzkEOISvhYBLZjNQImT0VcQlhbH5z/INj+
N8EkXLQuEd3Zc5lwZW8Gxs3qv5BwyTSHmSvv1uaI1WQbnePqyJelRgHxbGv8KpQMWkeumd9ByDes
O8CCE3E5djO6iSu41eComyqnJs5dzt9l890BiI4eQ//0vTYIkdrpz4q2C3LrXpDISgCarfArbH71
4o16pKqutXYUkz0adBtcnKH78Qlc71LxahB6AhbtUOfQqGJljPMcJThMUC6BuSKPYSoPOIkQWnyu
zAO36Gx+rP157V5K8W4pW8G1NmhBbTE7400HHGNjuyp5ois2PxEYE4MNzF+B98evcSCeNweMB+Ls
5/cyPGrzTas/tN6NB9Ajuq/0XAwf0UiajfCvQ9C9yKljLAcGec+l0ybOZOzh1qLiOj87oGJm0EqI
lPXAaITcKtjxvZdZ+HjtlPRDzM/m5MrTt0ZuI4KuEKdi9DR2pwr+qDP7SK9G+Ul8x+h8y4yxNJcO
eX40oasJvkEqw3yQqrsMsNJ9LMvWvIvCQZR3ZMdQQlOJ1liemq8rrjzVV0tuQvWVTi+CfrJ4CJ20
HTDBiS4RNUbd1jYvoIWIkawNmv0pDnok/OOl7v/S7k8xbiKQ8ghdxmS6arS0GyVpKO9V8iZN/xa+
io4bWMQmJnKz9quTtzWThZlHgZHVm7l+rABgVBGO9LQFI0nN2FrNJcrfnzm/FUxMS0b1usGQiLfN
eBAozCp3Grm+4GJkBhMtX7nxInlknLsRPqklSly/x0trVdj1bJHnJOpfDh5thTupfu1Xj80TU8QY
Z9T3myS+Lca7gEbTRvzvFUtgGq9a8pbkx0zfIUvgfMuVt7i7GMVn3dLt7zFvMRt6nsA0PxZ0dDG+
M5yfz2DfCZhOvpk4aIbiRcT32gpW+XvJSUflzFNBb8j85RyliAxPhk0unhFwZJXco8nT96GfOIrO
THYRvsNqpW+o5buhfmpLHvBIxXlX1zuNioNM2hV/9yCRBLs0A6V39fwdcG3RXqX10Na7WiD7RHd7
hhdj86y50KOBSLJfpR+wk9kjkLWDETVg2kdSS74hKjHNPZ0hPmUlJ732qrTkhoD317xb2eGAUASv
+RPTXTtsoYjJjW/k36Pwi7oGnId86ohrAkoT7gLyeE/x7VCXT41LpX4hx7mtA8pXoKC08ZGG+W0H
BM2gzqh3dA6NfEKbbWi/nfIhFreyPebpvVpcJPJx6ujTT5t992EOKfJE/6izFVocNJ35AEAo3tMm
oCwVrKBbLmV4mYqgix/5so90L06/SJfDkdKXJu9kzscwf7FCTKMZNJHE+3jue4uhI0fVkUa7+8Pn
JSN2WHejcD/AQy7Lw9y6o7JJIz+XJTJWuG7FFzkt/HbYSaMPLieCQYZOWQb0Kiu6epK7qoup3ytx
T3QUdoDXhlF796mkBuaeqidxLBF87OisQWtXGfsmPmqRGBQG0nDlo8zvopsBIat7dXl9UqUEShvp
eYjnAOeL05o7cToCODEi2pecI1n5zsLumpgPiqOyFYz5PV5vVvaJg6re7Dvl9Pcmmh8pVwsejPbU
n9XZndsAArNdNEDzQF+YY6hvzaJ4AqxqAdfyZP3MjW8N451Cuuj4qTSAjOMNH6yUTnbL6uyswzy/
xeRdq4XshPNFjX4HSGATNlGKwlvmRdioU8Y4QjkZPM7EPscaRfXCUdjfZOqU1rzO6231VkdtfjCK
wH3B093Rmyxngn6PAQwoqurIBhrwjiucsQoWIk9fWHtW/lUKAMS2qH2F1D3dg5Vo1vecKixsQjjk
AjiM7sJ451yrAzwpnY4euUuhsFCsYcZIQp5t8L27My4xF0P+hys+FqTHfAPbno2yjq/5c3MzWuhn
xtf6YVgoirxeOtfLLRLdyf1uxCC0qCpqkP2hhQZH7y97CiJfpMYKVkCbddOW54G+X/wWprexOOZP
EIBUaH16lSq3JlQb0BMJjRqbXDgat/RA9UVU6fyZzPANa8YO6TthI0jwT8+Pk9GBkEkIq6NA7dZl
GxBERzT2nXTsnhd6T7UbvmvWqVE716zSQ1Xsuq+xPdb4pKgHfQTHxx9trSAXXvP6YakBMzF7HNgd
yD56Txl++4FR3PJQY+S4rkAbxMuPIm21rU/7Sf23CrehPZnal5a5yfKLJhdw55/qyfY6XAvruxC+
jBZ1QkuvseEbW7bNEPR7JNUjadA8UQv8mm7b1cItvtxkFwBbjyBf6h8WMNl0j4BvLXNLjbXIFx5D
k7uWhHzcD8dAe2L50pfAkihz5AL1TWEQk7ml0/i4FtRbxUvpQIgLnb2nWqs7DCn6rJuRXKPmpZNR
4D4YAkxJANra17sSEUG7j+gNxnavlh4uOHZDtxoQMIZziUpQwpYwW0zRtjPBmhVhz8+MJWW5zdF3
FDKobpjfCi/qSNZ3f491wKpEcIYchzMg6aY4j5DPGhQlBbWFsJCVpOMOJGx6ynR9vDeu6g8El/lV
oFa72p+gvfiTdcGaSn3qidrBzqSrCHiRJ6h1gf8mP0PvlnzV8gu0WBCQFc8BJflQv3CCkX3uewUv
JhtbKLzTGFAzM0335L9mKBuFA+5W1rBsuuYtfVXrc7y8P0+fMbvL1V71JxfBT2I8ck7xOTNRL2Ss
APL82tfZAw1vLrWjglb5hsMdBWLrhe667PQQ/x9o7bLxoc8nxfBHTClDzbRTalTYaltM5vhW0hFt
gdueyAIp622WgbFfq/lVFf5C5RaGb8pyUPSdPkCV/Ft6BOI/GFQpEjnWEzDKe57/hTojw5ffEln4
GcgBAM7SjvSU1BjRDEb1kZTfpcJhN/5CA7XjTQIdGEtRRtGXypX9JL1YICxxIbv1EDtlTDp0+Qdy
RK0vqKdJhHNnzzSaOzQ0qG2Og4sIpj6LzOckvxdfBGAhNAcDuE45ufoGrzyu7jUow5+o+xXneyOe
FuUyF4LbsVQabnfNrphsnTX9Gz8xZoZ7AI7NNB1a5psdDS/sFgd4FOhuYzlRHRQflXBclnc1J98M
EwWTKUv91+LUMkbeUD7a8qrNj7U9hb1HWC0Fwz+EVvgvBUDCWN1jjLbt1NeGZOi4uojQBGPGPpIg
7wUDSZedO4h/lg0+bjVAwEGtztzIGFvRDp1MSuRt7NcTrmpIb1bmMaNFSV8ekyoYwv1cHfMnQaOD
OxEhR6pv5vAWebEfNW7hJN70z/qdXQ0FC+clEGzKKGF4lLmDFeQ6+WJ5HpUfUWjstVcwFDnLhcsp
OnyZXGG45tgt6UpZW7lVh7sSANkqfEvDozeuVLwtzUjsiutzeAKicRVwzJY8yXzT6eqVkVKKnBm+
wL4+EIasbETm2jg4O2wQEtSa7hHWr3npV2edQgUvM6nCfGx6AsbZpp26QAh/E+1INCrEeFYEVi7C
sIfziyLvbMFiZqWON47amStLsk5IPOMwYDQD0n5Oy+uAdbppbXLVLVsHoauY32qm8Ai8BvWDERDU
mzk6cI5VGOBUiLT4e9taOGQQOkabfqU/lspWF/zYsTYRzpD4kOC3RRdRhpwllA2zgGpRvM1OZ2NQ
nsI58+NtUW7BU/xOPw7dHm1yr/yo7feTaSbCWhpQhCDA24jzwBfZ21hWONG7XlLL8MYl0JPpif0y
84s1nNqe9XNB5lCr4AX2dKciVxxeYQq3RGnbXVOurkwyXxe9FtJnl0keSCM8jEAyvnP1N5yuWX2o
VV+tPmtD9NT5ZVDdMDk01nGa4ARdn4CJWFjbvqC1TlNApHtbPIryCeB4pESMNEvF+2D8G4yfevwW
ZWeUj7AcN5Ww6xyTG9vhKYLiOEQubzimU8d0Bqwqn+QNnSXAsk1+1PitGC7X9zG9qCgSMl9yEpdS
Z6XJ07NdrnC9aciqKaV7MFjz1ivEzGLNV9vFhVvBBN4rue16QpwxlsNyC78v4Sdjygs7iwPX6t2R
L0EjhJaroC34j0bvgvWo5gZetA+xlbERdATO32GDclxwDCckryo5NWT9LIxTJObctXQrE7D1Hbmm
+FCq0jEq8IQ8AFajSbR50Y1FvcSwjiBuRjgCfoyP5GqQBjYBf3TYksL/tiNAx9XNkotBcRGSCS0j
YEio9sTEt3pP5iqEBzEdCtUCzj1HgJ2rjzcODN2xegk9hSHIQf5oqBFxDdkY8Ojz7yF1ebwJIax+
4kvWB0gBg/PXMP8R5+Qw41uxlFehP4N8bZJo29+eVmQUt1yT5mVeWgxW4w1yWqwl/+n9G55xrty/
tI1NYcD5rFoARh7GIgwnvpvoyh+m2gq/G2H/NPWw3sqCnknm0BD3IYEgXX1rQjRWItd8s8H+hku1
bv0cYkiKelJIsI4dvLrHCVZ55Mav0YEGiueeLpy0V6SzIMbFN4CznX7icAP5wjbYGm3pSFOAGQyK
WDKlNb+CWN+uRK9yrsa8qZZfOjj6gocmakAuexyE7lX4p2LuloTBZB2H5TkV42ApBo114JimH/9N
hgsDIMM2TW9g4ygb4nOLwxPniX//f8HI2Hht0q3u59PtvwuVYWMZ4HZSs86q+UepVTuSdma5r/GP
YREPf7H6GdmMOk606GUKIMybbo6FfbKgSbXRl2TcoULCWYsijhukgEFEnmI64Vg0lDgGNa4sfOJU
Y6DsYzFh3XWzLI5tvHnG5JrEx2w9KfbI4PlR5L/g2I4AXYM5OWN9ARTipIwXiUgYotdeZfiJCLC9
SPGLlFgDnmpU/dHFzgwanhfKBKa9wcMLSgO7If8fSee127qxheEnIsBebtV7tWRLN4Tkwt47nz7f
7ADnIshJsm2JnFnrr+0+CbGded90nnG/rpNVjMDVRXQzlwo0br+2t4IZXTJxGcO2Z+/macp4cBm6
WiuZJZPn8I+rQ1kTwdXOQnqmQMqkuJ5LOm8iXqD6bUGD02Awd+yNkGjGCLN6C85t0c88kFbySdu7
UufHIHJEZjDBea8u/0TdQoLpQWJEsbgG6YWfD2xiMuzQioShmZmDmuKyQZw+k4iHBB+rxpEp7qtR
z8HwLLIfFftK0z9N+aPEpgSiL5LaDkxtbnoJ4ElbRAECfKP+C9U/2sH05UmruhK5ODuzX9TJX6s8
BhTHiedOEZoBWv9VPALksE+b4umxwgBnqfKXzq9njFsUrMgTMfOxwXSAdgRtTGVDWOoTPuxP42co
PknMmlQU8ZLReujyO1bLSV7ZcDg/WJRKZ2n4MPv7DvUJ33XRLKA8PGWmJ4/cPtBLM7Osj35lr139
KqVfarAZaxNJbzWxYyg8A4nUpedcZhXK8MAAw0+Jko6bc9YfBSKsBshVuXMM705/PGTHd5u8LAiI
3stnpPlM4uyDT4oTWSBuw8OyNsGwV42P0X1r+TEeruI/7UhPG4SBBFKKgshn4+CT/IuTh4TBz5jN
kVRNYvPClqCT1OfOVG2LOtKkdx16HYo08v764PGGqTXXygJpHstGom64ANY1EhADhChuNk616oma
Uxel5s41jigUBln9JH0WlIrrx7/SIDSqqxKIQOAdA3RwHy1SECyRntaZNyu9swtMyCgi+axfRcsk
WiJqh5diJF4TU1VgSUHSjGx1KW/SdQcd72zEr+JbiwSSI/VfDarGZwVDPcr1NNZ+GhRilv8c2cQH
UoML93P8gjysok+F7xejEQLt2GfBIbEqg5NfYBAYa1zDcXbMyD4sq0PbvwfW6WEp9iONn3TOZejv
y1mPDBQmKoWzhFoYhjkQUaJu+bfa/rtFciIWoTiXQHLBl82TuLqN9vBEHqfDkEfdOyrvXnaq5CPL
tx79+EQMyuHdHy/s+or/6MtrjGRJwBdNcoGTlHAbYQOaUBsJC+csYrT2K2vewdZt2OHgsiV/Qdsw
rpe5xN1atDIqVwJEiSbnZwFgRb+mAFs2RzHXEyKHQ0dwQo23zxDz5khw9eriqecKSlPhZG5vMGwl
qWDcLcQvrd7AlQYTAW9iR5aJ2pWskikgKqisjOaMEo6pZiN4XUrVQck50c+6XaPvRQxfv+xZO1W1
CT/jkjdRAXz2jRtcvGyTQMCgmRxK6aMgUpnnjeoWGopGbV8PR5dZsfoizFGWjinLX6pvrHjTzFAw
O0e86lDpZwzV7qhNs2JdA/HA5hI6tiSQYA7/IbCm+TgLYEkT3Ea4m3rU4+qfmlxLeeE+CumCMsri
c+6HS1TT12t9aNbCRL4M5QDcEdjbojiY8pqaJ6bPdIbkXrU4MmTmkPHaDldxPurJUux22I1Jk5wZ
wTYPT5Y+i4ellTVzrKBgb1uaPYpkqUYrPCsMQkV+iSIeXdQWvHcEXUyMT8s8BsbVQrIaRdSYBXfN
fjTkAFlAkifK4OMZNCJpPOAjzFDozvroGaFSmfV0za1j8WJ9KcHBm9lzrOYNzrJpQATBwiGhW3lL
/k+tXgOL9eYUhk8Jo1xSk/3LsWanLpgvagYPaK94+Ah4OCI8c2I/M1hzIIyZ4SyyZZPDZ9EadbSM
rZJuwbgFh4FdQjxlaLHAPOZxzluyzkBK8q0U78p2aSWLCAY5Kn/YAnniQ4fHPfjGJeb7i4aYGgMR
XMgQSh/shQb3chLMohT4Q2bMpoISQGtTp6vB8Und+OwgmOwPP/wI+13dXzJzlZg7kCN4ph65GVIX
Z40ZJ7ik48JUzyF/f0wylOvBNIhWkc7GHu7qatWM034xzPlZ0NtXc75tPk973Ttr6Z0DZfebur0z
xaO4mRgECzAIRy0IOmeHM8RgwAzwg0oNZTKNWFfFgQsfKy1gpbGV8BX0WNJs8dSnLEAto0sdYgGd
euW2MrYOBwglXfkLXxlG3E2ToKaTgDXsbmKX6BMXvQK6TccRmqgOqc6l5PUiDIoNB3lEfu2CAz9i
uKBGpP+tzrSMMqTrU7btKPsjLQI9R9TPVXUxWAMQIi9zsRlhV9jGoJjQWV1HEyqU4GsgfSXZMzFg
NVwGqcXTgIgVgqtjvZzDxYQ7RXq6xA2ajyE3WXWI9iV/ta4A2xDR3CMmPvqLsGVABVtskRRx5Jgw
STTfDjy+g9Gv9EKftO2PJWNt2nG4Yr3hxSW8dU0UX8F8MjGXwzzvr87ABkC2X7AeYF+VR8x8Bm2t
sXmMTIkNAKt09Ak1kuKFn5DRvdPUW8QyNF609ifkhDHyjVj5zHjbA0R0aDC1AGl7wXZfATHz/SOy
86NnqYG6OfuBsHbPjGcBfq2+/STbvWQipCBWuM0mWfBdkRmtF/KC5XJuhtuKIQKKTuwV+cj8w0BC
THPdwmfLD2JNk+zklF9i4Mp/OOLq4BFaLNk2u1/KKy9g+H7GKQytIVKg6ADA9OpBbSMsI5fW49Vj
vUNNJFfPSnwp1vIdREvuIRRdc8NYI+Gp8bn1m8r1yaDHdOCeQgnSgqhVFQvPW3d/EUjgorSgMQ8o
wcUFLiDr6duCJZGLcPIPQat2pfkuqd0p1IcWQY6vobu69sJj0MTL4Zk21yo5yEhTu4yGVfIU0fBX
HJwQU+R3gfdM3Znv79RpBdR6EcSRbeNoQGyunTIL8SHrB60zZvGmudOIp6oplDiJvSuaYllFXI6M
ZkG+QP4iI4SgGwjdEki3OOaqW6FCq4FyCv/zjJdZMVaO/RPIGz89uzWhrVwtCPnFe+LYKINYkYpJ
F38PAR310FT6tZrSIMH3uACtGCboBzRt7uVzIzilU+yy46xTb32LZgJmTRyn5DHzVAthCBv7UD9F
81VPmc9GEN6Ze895IKQB9VQOr8rvzmuDim7eg/rAIfjNpsv/ioyvilCZtW6detQ9Bj9T99GgH3Hu
vLBV+mL3KbRLkH+AUmEDsiQOsBgr6intP1SOPr++2frrNQBV+1Ndv2PHnnraX7PoQGVFA8PBm3wX
LKmVDxHdVVMYJAJmqnPsCy2yrID+UVFZ37zmWSMlMXs+UMTnDr9O3ETT3P2GxqeLrEz2dT6Pq780
/Wlc8uip66ybt+2sVaZb5jelIhjylXIGrzXeis8AyT3m0F8FEiqnvMqyQVd4HXi8pC/OnGKg0GwV
aocwWxT1b9htuuzAUqntmBW4W380Ewr0XIrbb9sWx16+CvY/WFGSAcsAatidITDpj5xS/jeRzGTe
lYgMjU3ESaLz/895qHiHhFgDkClfe6vG/DK8VwIx2PECOwGAAu5fKJSpFD0LK51pJoiNNpfaDWee
bh7sJgXjPgptQ1/xqHZ3ArUDe84q3kLkcauMLaYk/nzeiEWytNAKLQKWCbDSoFjQOwdVAciogees
GE4BfZRyazjIHNynrfyNKfvYEg3HZPT2qNBAXJLpd60v+1VN8wl1k7tIpLHGh9YXA0gaoIr8qop1
JC0jjiRzhlGctb+41vjZkrNgXWgrmvKMN0RdjZ+oAor8UOARLNoXgJthravgE0CtC9k39QViKt5m
m6AqwHpxyIcO5w+ye60hnhegPF2nAwVIp3Rc19Gm4DtUf+Pa5W8N0CQmKaInQuhi1FrmAyaapN4t
U1twLjNl5lPo1BTQ80j4SU5lVT3zofXhrphzmw4rgdq4zV32UWgogjCh23jlUxLnY2eCTCCWl9yo
kVvIs3ZOBqHG6fwZIdHtruYAtzdjDahalicX3SKEnXD6HbiUR2RcUvkRg56wilHMNczaYVUipVHP
mrI0G2RTTB9MXWL2Q13ezSVvBx0qTn30riUJzBoYUHvJaYmNSMJiuWM4HA5tvke/MgNWlmF3gZuk
+E3CBK6tT3KiG3uBI8s0ciSAV7TDAP8qNiGypsw/lXTDmBT7pQzfOM6IleHeU3CNp6sQCbiFx1nu
06lWX8r5OO3yvU1tK4G4PGJcfZibDOtPuCSkQ6Ty87Nt0PKDVgl9jg9lZ59i9e3bZx7JXiWVN1/a
UGM6GR/6xAbF+LTmRHZ0ovoG1fwkJJ+L85SLq0Ws0P35+VrlmGLRIz6QJ0me7BXI4QpuJtd+JOdl
l3cqwtj9Mv6VdFUr1GrWrxaJPfCxz8ZrZL/NgqAPl/O+J6YJzG7pAiNiC2hdm+Pdxqr2jf9yCbvI
ejLMudeandDFNclSQ97QBuW+yr41ZBHKxCbxUdWeArJvwg+TP9VtUY9fOPrJFUE4m4FPd2CfGBUE
AyFf/DJeJGq7iFRUs54AX0ZrCgKXHmQHxSb4GrXihnHUyMsafaQ9tlDX/cAxcgZbxpqCDHIrcej1
OUoBLlnr5iDm8pchg3q8DYNfzzmryjB5kU6hnRpnZY5bt9q73+wXzbcnb6OMsdfmzwDMGznrsNO7
UQOMSgZshklrhm6zZMhjYuwieSaiFjDtAXL/g/3AUti16mbDCjchkEAsqxVKUif/qLLf4V6qp6xY
dJCXPAvKnGRiZdwbaP2rrxLVpnq3pux48QUUo3TRHb2S/ZC90pm/MDQI/WiGNbOPzgYCcvfbcRpS
VuwJnBguD07tX1taMyqrfE0hcWg4ztmOIUQl1nrms2gbIm9nYGYusP+NVYZ8Qqx2LHnCJGmjIu9t
eSputlae7Ho/nIjhXqX6ulpmS2AUrn2sLntmBlfZjwaBS/aqLVq+tzs5CIRJPPnd5HbvaugtFgZ4
YSZy1ZBbv/zmXSvPf+i0c6sRrZEuMnHRzGEW4eEugpO/cKZq55AlihbSOZu806lyUKR9P2PU6PNj
geCVmYkhwYiPvQssWaJ0jD+4iyKgoURxpz4IMOE5k1KLBeAtYXMTki5y3qaKsU+egcMqj+8CAAPp
DEEUM/Sk9cJc5jSbCIwf/G2NKaDaRlR6ByNugh8nfwXOYwg37MpxcOmUVSEdBKDEXzllOxEjZ72D
Us4aoD99SoJzXO6ZbjAr76i9qtNHlm6zlYzIYen/qgHUL2fOy9ZWxMgj1v8OKB9Kb2AchbEYXkPw
ZTCmFo+sv3VswIKpFrrOoHsh1eC40RCnAeYXn4ruTr2dyFi3ydvUZ7bz82/3B5GPpL9gTmSKCYXF
w4dCnaEK7Luaj4sWDgUbOUTFbeDll86RfJby/RCtGPBMBGoHt31IxlNNSHPlSvBtdzZ4P6HxlJLs
6nQ/WQNFuJDmbSk45k76E5NhEvzI9bH6ZdiFUmvYwdPw1gJESd214Z4ejQuaYZ0gFXPjBgdNPcrt
NkgexJugpunp+D2o5lzG/TySKGgGJ9gD7oG4JuDj2GkPQZ5QXjzxGbtNi6IspuggWWNSntrRPpCX
f6ik64e3MNDqI8vQ9xGXWwG14/H6lYiGiIiH5wXeZcUTArvRflXyB9uMZRDFsexAnNAEko7rEPzG
1dHeB4ICFaEJx1/zWegHJ12L4adPz0IEhtyobTeDfzZRJ9fSyxm2cSFP6uQWGEQYYU67teOdZmLy
8YaZDlZDdXPVflbSxgwpqjjEowE0ypvXXYAXcQhACa90aSGOAEZGB9amLJb9m1LJvNhUPZDErvD/
pO7UV58a6j79WEQnb+TmW+XtguoMpdzFwxxuKHGQE7SEiSKIa6CQ5tpUBbxTKqo2kNu4C68+jjIT
7s6yL415Dfy/ILx3UAkN8i7gSx6RkpxrhxVX55+DWz6QpBv0c14hfnGv+GnrOYw9B8arQqDYJJzO
xWmUKISbSOHZ1E6SfNOh9izE8UJxG1dXk+nc9w+CkxPLkBPdKhSNkXb2FEoeVxZd1XMuEljyawSx
wkZd57gOzFOsXeuBISJ6B+1P1KAuP8ECoHVibesxvxmlAjv8Z0qrttoqiJ7BeYupGq2d7CHWdLm6
uNb156s3KV2aA1cYz5JQQrf5RctGUZB6xsbYq7uE6z2UXlH/yg6w/IHGuD195+a3oJAsMJwR2sui
siEqA9Rpw0TYFml+R6O41YTUYk7SSYYWp9ym8VeZfzaYLLNby1ejKbdT7j+szJ53YOwqs3bz1xiW
eM4V0qX8pcXeKbanZcUsU++AmMpFuA4Qa6Np5XDyPJ5ue+54vwRPLKC3S3TRKJMxFGJuqf983mud
AaR2buxOvc8I/sY1YzVA2gpCC2GUz58OYQJ23EwKLLaDepCCs1PA3HMWCLC5QxC+qatTHu3J+Uyz
jb9gOuUC6JdgG2Y0H7DP5VwtAiPRuxVeB0GQo9sUyIrGF6JE+PlRJlGl5AIWCJnGlM+ruspqNBvL
F722TTWDjdZPRYqy/BaHzDZUJEOvgpp7/cdAr9aAUUdQP03BQAc2qM7EiAFViCK5RCvGzKZnK8lf
gR8Z5dMue0aJH4Xl1nq3Jsyv9a3VkNQTLV+D4YVQUZ6oJMERRr8ft5cDxuyjpAF5CzRUMavCfA/W
WwMsUKN8qkrHlnfGyO/ArlyOyGmLKbNvcRPLdQs30qdPr6OziENF4h8wTb5GWOFS38HsVpO2P9U6
gzqBkBNLp+RurdD002KQCKiFtKo/NgSkKBOlSGaW7/PJ0FvEJlyZFLt/2jqx0OF2fPP7C9jB4UJh
15aDjueAI7RkrZgYR9U5EWHSND+ZfGvLr1Ta5PXKJ7kCGBN5H/yoSTLDwmnMicb83ad70/uAPqDF
hoWZo6HMeakgceQS7B1xRolLUZLvg3sy01+vZNyJdgYddwXWFSQ1eAsXsskyMhXwhXf1uCdabsqq
XQ5cFuGMABbKysIfsQNbnIKUtsKok4nF7xw3Pz2wUaTM2u4pMV3COCsa9WKo+RZ+PLWXmMJB1t3j
P4UFnbGMpQTN2ODTiJFk7VGB77gfUKkpGVEDC748tzIaRDiiw7Sm3wVihoiwDnG6ZQOckG822sYm
HlF7l+hPVIVj+autmwU75YxMHPI6y4oIuH9jgFOuQ3fZQBx75pVAbyEpzKMOFpM+m+roahd/OHrJ
03Bo4CIwVGJY5nCaQlYjI53685IkvAnmCJo/EC4JkmNmyt3k97ukwLGrSCGRR6ZzsMWGVjYcC9G5
Hi4gYxmIqm+dG+0aTH5bpn9c1MiGwI0Wxcpf9/opzm+Fu42cA0pNPnrycDD+Rj0dfN2HkHKPLnGs
8ZflfwT6d61+jMj29ClgQVCvzHihfsdsdjOELAl2l5lJAEgpdsxpjjK0u1jaTmuXlJOgEzdmBTFe
pbZD7Y9GHvtObUGXcd1qwTJmaQoAXisktVhOIIxSr16qyohpEM0rx/imyO98Fb7Drc35UvbThDaF
bADO6e8FCiC+aOiHOUQTAwyrIJB/B9CnNBeHW7Qrj90MwQl1xRZk36yDxsObxS4FObDylm372+U3
Cnjw90/z5CO0kIcbZ8TJeH8p/OWyF+cTU3VJRmvGrjxnzSZtAhALpA2RIYN7By+rPXv9K4I4amtt
3hUf9vBpEuwokzE6/ib+NmXSmg8zLfsZ6gJhHk9rCqLAiC1HwAOTT8JWCjVb1H65Es+XzSpKNP7a
tsc1z9qsUQ9qdoYSgfBn0FrbD5QV4kBzCz7Za8fapI7HnJAPX3Azfo6bOP+K2qM4X12Uf8Q5Tn8l
9BR6/HKV3yjkTPJRflR7Pj1QXlR8O7NcGTBCvn9EBFVPey2HCm5R27fz2LImrXLRSvyc/cWib8M+
Y0wosTp4OlmLl7SH94MEsa5IcEkX4+gPN0QmEcn2NdRcXXi4Z7FD0qPA/535v08u1Va843ObCVsc
g3Z5wAcI+8zVB8wBXyBwQZ1bt9iry3FhDSdpIePomifWQ43/YOfN8JM4AQ+5vqwT/roKMoKpUVA1
E5GkzQDocn3kFKwOVbHwB2YE5JS5fHPdH39IFy0eQsSVuvSjO39BdvOIRODm53PVwgXBb5NB20Ro
bpSGM7O7RmyomIlH5S6mRi14xlNGlur0g7Yso9YTKVTUX0qYbCHoivsD4EWDQKT+oagIdY74IuoC
p56uEqJDOgx9oQnA4bfkYsjmoXDQc7X7Aed1lOLYJ7qJXlx0u2wW24wzkIolgir0kirNqZjBUupc
j5wwmJrc8f7wJzp6r8nLR7nGJUq1LHJldOVhbs8cTvjCps5USjgB4umaUinbK6deARbvPRRUu1FP
KmCG8YGNRv3Q3Q1vufTiafMZzp3+JwZ3ISuZk4FNPK++3RFYuyJeiLfeJ2dJ2EYI1SrZQ5CMPqSI
Mz5e9flhBAloaU33uk8U3NKUywjqURhWoIy7lSAO6uBdW8Jhaif3yhP5RA5QBtYYXvVqFLJ5qEOE
cdghl6abLlvrrKekG+JPs9zpN0FvqG0EYWme++irF2QJZ62Ab0v8MfFu4FvM+hfPOq8uYIe5hakx
YfVKrvDYF5erVsBdvNK3Z4Hp1X9cVjxEwbwKB0Z7daqhUokwbw49WAcTqlp9mcNhXHrrSv2U5sFy
NPYCyCjipbvk1oXfEyIhhUyfBkVGxJXoSAhbuLps+ypi32Xu+pQoODBTd+GWT5VaaF9Dc0niTolx
69R46Fzsv6gmoEH784AcozsFRHxpMwL9XC4LhB/25Fa6h3ZKhWLz0o03sP1EBXuEXJshWVb5FBxn
ptCHG3T8OHx/5B/i71uJQ8NHWgqRxbBRa7/8FZ47vGDwnpq1sYNtTwud2YGKqc9BOyUSrZGWheKh
WnZqgTRuW/nIc07AhjP24qlic5T6qBNn0dQc47WWo5zn4WjtlFRsUcx201+t+S2c1WbwmWL245OR
4fRjcVLwet5zh5s9QyTEagbGQYorP6kD0FudW/REWbYVJ0FpkYQ0pwh5ag9vteOTiLDFW8+0pFyx
QrGkv6Xo5BinUD9IyS6X/6zsQxNxRtCd3ldU/PSlR6YMz66/rZJTxV7P8klCSbExoo80wf27HLId
IzMAdSCzjvI5JmjRI15hoBze91uR74vi3BjfNv/hwziuRxQEsSJAL6rOohrhAhPwxJk2GkMWtyN/
hHBN0eLhxFiCt+naXXrxdfQvBPnQw4zrzW3PsSbAVfJk/ZF8AtjDgoAHZD3eetxYDYYgbgC6FFnb
VeijaNbBjxVwAuFBMlKSRcqJV8Vzyyo4KIelLUsrkfdloMg3OS74FVyJvITOYa9gtiflqofjrxnm
ZYarbPptC5Scuy0gQUy8P7BgA1pbBF1FPGmgELnxpgoSEyKSGMIelpuRHYhoL7bmQsk1OsRoZ3gz
QPMChV3kTiqcUX65yqPRNll5gqjX8wuOGct5RLHFny8thpDFo/UnmqhA2PIqe2yXbtpiPhumNgST
233iJgQ4BpF7ssmSZgXCyMR4xD9MP6I4rD3MzQE0sKp+GKb0T+NtjEByB2oYphkkXaS2E2enNRVU
UjNhDTKLrdiE3BGr0CaPUXtOiS419ibSNjieSl3l4S6S19RKk/Qr30djRV6vabP9Ig3lmdTHp4UU
NF6la9wc6o7gQbEcYTIeiEpB3Fn7C6utqXG86JRi2jROo2HmR+y4OHHNwnXPO/GzyBz5DHd2CwKK
Kr7NY8y9s9Z+sO4J60HGtyzmYdVnUZQeUk6Gvc/Y/FFJV+KnurvtHnBodgERmcO0c9B7O+HEMdH6
0xanxc0M7e7cAgkC4ncNxi8sDzPZW+vFq5H+8vADODzNTi1aDg+g3EAqSPfFBMhg3tV710JYfuji
l2ozcRL/WYHZYNcUqiqLwbYcfplN+RrZdyF2zVeesnBpe8ngl6i42tsAiIWuovri8n3ETz9EKQMS
2y4aaxe3f3lxVVF7kI/Fs0XWZ5/PTlzehDShXifYkVELFtacZUg+pKWDFxKVD98+3iDmNMJLVqqb
05pBrkr+q9vUaWQ4Rl89fsHJu0v/ML2DJPyU/JeG9mYNV/F1lOa9C/Y5PExERPxSV7GZbdJhFwH6
akJ/CtdoyvY04jgtCfsNWy7E7LMkOUnijsIYiRwwpfjxk7wJcZwq0gbO2SHHhehscOR7auADOTQu
TKeHJ55c6wKzXL4m0zRX3oHGWOFsJflVtt+NBvqY0vObkthbWdym+TS3kJCiiPT8b5s8Ma5JpCnX
WFzH9ValwkfdF+nVRUjgEvglKFmPq7Zjr0jnhASitTPMX4BWL78AZOjc9NTAOgdSYJFtiaxHYyJ/
D/aLTXLKlZO4AH7f5vAVqi9aKmZG+anBHBCQAyw57FonIKkAIAjxqoA9vfxPfKeB9En25LTH5kHw
ECbqNcczXwSlBzLwJ46KhGXeWOnBIinAb79s6St3/kx9y6mQSZ8uugorlydD+sknI9U1JhwQivaU
hQeTZvq2ZqOJyCRZRvNwERLEACWjoZ1HmRN4e81aW8Y7q186s0vuX0YJwIE4HAqC1+DiEqLEhnTV
8aKwaWgD4GaI9jH8sNMd/4uAgUL0iC0Tg619qqHGe5tOaDxaGJYPDjOz7JVSrSP2X3AZazxkrcYS
E6GU/wkSlOMoOpgfYnsfIziL6y0sA8k/KaBjKFGjElFAIfO3mNfU9ipkTBzwgc6BttfqD8v4C2Ac
/PoMyeJSlJEgJbRPQbfz3bNX3bCiAXjPXdYcM5f4c9nsqMpkOESRArIIMcFVEGUvt9375l5rTiVA
UPITkWk6rKqSsbK2Z1oVTBPl154RWer+INCcxqybYZCjzCHkJxSQAHJng1Lti9h420rFRoW5j3Ij
atAn3UklOquQnjSmTErrqzce41iuqY9AUjnOUxt9SPxBhDeGALoyMLfhX0fJx0aBJjw1LpWvYjio
dnEJVk2+fU5Ejs/LEI0O5NpvHvw5xodafsjuzfkbFsMMjoUhsp7ALHUC/nPcLbM6HasSx8bk0hIJ
+wbgKDYh/RuNY8AP7EUMRoCnAWJNxIcZP606M7UNLomQXXqimzuIasn9Eup1q71r40U1PoWfb+TE
UutvrFliYWcfDpOn5L/94U614IT3E9E2LwcPpYo6uLJTJgKcZFjvnWtQ4Uza9/3ZGsJp0nXTG2xd
8FehEa3ucXBOy4DcjJeeEPY0oVmRlm32UL3A1Lci3tr9Q81IOinxiiak2fCR1le5fAIsMIctRg0w
bNkhsc/kLzqDp8PN2Nb2ueCK1lDt4UFEuc7FLB3riyp/+tWPHe38dI5Gd9d1y6AVyKE3N2dSefWd
M/8VmWiLQp8gNpmoCADwNRrBmeztmY2zxO2gzUuuprWibjoSy9HokoqFXYP7bKpwV7/I2PYPcndw
yUixYAIhwhFILOzuq8KzyUUl7mXQAiRa9Kju4pjcXc4zAj69H9XqAc8x5vFu9OaZIEFvctIRwEpb
jSpM1KGYvd6ye5DzQ57z7gCsS99W/TU6N9DTGq7FZgPrx0MJxuKC/N/j5NwBJHYlto7xNhRraVi1
6keCmS0sJwaFBdVsJOH1wsw0qx7ovAjcJMwrW9JHjMpjVC4DpkpgdrV2porazhzI/tSAFt7b6hZz
s05/u/qmnJrj/ujzp6Zkj2HzV4mwCedEEMohTaprlExtvg2lA+HYkxIzrbLKYrTqnJYGdQyIAcX3
rgXOVNMXRrB200fVOJPB8VYWKJYQ/FIAL9RvfHBi7MqIHBBec8QM0qfArHA7TOhRQSNwEJ+Epz4S
a5uNBEzC+g/7jLKpqntUJvmbjF6Ws3XNHV/v4J/wPqBVLlGqhWi9a3gJWyLCjq4i5BZSfpCiedPf
LdQtZLRPIvdxg7pOz8Msn1IkXuTHVGXZOopfIAw+NRlB2gyiV7lBiREeDLPBkYGwxeq/+1UAfMQy
jzT2BJw8jUhqLKRThWcDdbxC6PhIV5YNvzBJtVk0nmPYnBMYnOZxZzs8IMlLMghOrKZy8kj0S0Jm
rEF6lKd/p9VBy6+j/vSRsKlo4pobAxVaEIkOL/isGYNQUC90XvBiX8/kqTQCkFCUoBGt6RDfTBU1
Th/gLeU31y41vv5wnoImuxiRovhDAcCt8o3dnGCubkTtTgzjXcn7FD9xvRtSzivvayjuKlpHcddS
38kvgcLWQLoOVN3CraNNQBnHYVog9Q7ztZUdDTThAW10KKo4rEZiAWFv/G2YzOr4mshgtdMX3WOE
E3GSDyWjN9u7+3TCvcSbC2yL1m5G3IFfbHT9KoQrcvAlPlunw3xUftTBy0nwBwLZlcTOzEh05WZ/
DvlbsTYNwTfxu1RX/bAOgtvQfSbVl5T+hvU7NbiF4BuGcm1xO4UucocjaircR9u6+KSTDZrO+7ct
KiqJ3fuuILeY+Zi7PStOJB965Y+NpzWtP0awJJb3gc4lt317yjErtoY+gM4+I/3Rom2Sm7ecbQEc
uMDT4FGa7r5FKuJvZPD4UN9xcqNZ/S1sit0wkS4swhHVlS+2/1OVHaXuZlM8bRM4kJ1jyuMmLCv5
MdL/GtkUpUSTbxN5382aG3TEQjM4JIL+dP0ZsSd12sQ6bVrno8DYQuMD6MqL56wokCRbSzdgb+Rj
qDYCHDLQSdDYwZKl+Qv0FIN42lENFJ8hyvIhPlTpxswF490On+JFxPoxgGNiYFZIo2ID0QFvrXfI
AyEp9wKmtdV/+GZG+dCgqPFsVHsqHomFUogbbKtmewrTwvEoa/dcump4GyLmY+QYsEsLhXBEY07p
ofGVpQ/qni1tj6GwjL4SjrDcPqO6IXt1ycSgq0vTQmB0autV359yC+WCs4jyGxUIKUoI1vKKzO3/
rVgQJBz2SbwR+H/N8aQbC9H4EtE+Mm/qp50RPGk9hQwSJSklWYilOopLiHSSjngPBqzOTEzOLlSu
ZUfw0KMqeeyETlRwkRxf89FgXWGNqMJ6pWY/vfnO0TZHgG9zmq2bU59RkbLtzZVw8oVPDfcxbl+i
dN2lECdH/r5vl1K7dFqIRlI0UBbn3qlGAsX08219RVtP2wpHv1Jzbwjd3dqWV5666vRJWi41+U09
hlOfApKwUe0QsLuQbRpIbhm8CsLySYn+Bag8VFe/zPo1JiVxSMPjWe1v5l3J3QdyC2QYHO6GILva
FoJU2IpqUd2tah0CsXmLVL1YxhGnRvzOiCCRQcQBoArvH7Lp2P/rDsAh5SMZt+g079RRGSpDCjvD
oimfCfJbYrn7A0Rtq25oIIDhWCPQRcoA7zSlIg+f8gzfXbHSNAaRbd/8MsIhJAXZ5YcN0kscIvvt
ACxuYcZFw11lesECrImMjEOQfHM9+MmHRfKP9C9zJep2sK1oqkLwXmU5kqP14cn7nIfYhBy2elya
jwE0wyLjWinPiKcSeZXKIk5VinbOgiWmtvYWEY1ha7OKj1Pd+yvbgxAHkAiBXJvP6d/1dBQYWJg+
LLoXhKdpJJzXwPaWPIwOJArLNZbPcZ/UlzT/cA0Crr7rUgRYHXJE6iaoXaWTvfMfSee13DiSbdEv
QgS8eRU9CXon6QVBOXjv8fW9sjri1o3umaluFQlkHrP32l92cdKQVktbi/yg4MBQM403OGyCELrY
sdFdaqW05hDCmISLt1jJL5mAIOQbjiA+AP8hFoIJ4A0aQDL8FN7OphL391PFFEnm2mlY+gxwPdhO
U9llqFT2VQiRSMxEeP3RKuKj5fNcTuZxAC+E8rQwN3nnWgGgt7tDVQBloKCKc1SuApb92iHnwfYQ
oWwZ8Bfo91pmYzqDM9HOJIO+CvNLG+e4I5P5VD9BiXnpl3igSxI9Eo3B1gJaop2c2hpKXJAx4l8J
2qDDOE2wWKsRk0jt+iVjiJNmvjv1Fy/9LMCsxK6bA7JBHKopn1WLKWDVtn8+JmuKJWc+NSiWUTrg
uhXb1My/anw6gXMalM241JeOj10+RzvULHzr8fst87+nM0z6H11oNSp7UfU/HjswVJLzDuVcL+96
Zwt9OiLJKUVU7fz01p/4GUyYFl7pz+r6XOeMGRceJeKNuDXEPN+i72yBhnW3iFmlpL7gKMuFiz8d
FpE6wspxeOW01aifB+lO2jZo/seYbH3/jEbRlveaJpzUjET8XShSLla6v2VuNyj3pn0kzrN2EJ9e
c/nge5si3FsMD2cVCLkNCra3Jv+Jub6n+lLqC137tbK/TAPPQGbPsmk+o/LuJF+qc5PfgoXfnkls
mI1LbRbnHzJbBaFzNNE1WENGtZVjWn227V4DXhPurIi2dIm7zsvuHbMBpTL/PUYajwbIhZlvnTQD
I8amD4BqzhEtzwG/cMpiZZn8RctMipl/0Gx1agKtWRnfrFxh1qAxhAYkDOPmghfB+mYExDQXVQ55
Aebesm91ekn673A85epPH6qbpr40lcZKGRwQITy69Up6d8oONZvahFtvYkVQKDf5aqJ/SDf/rk42
Y/5VkK9S82mgNxzWgKR5pA9AzrSKbGS3o32onGIJ8AZIFmNk0aeo7beOYWN8CvZL06/q7tgkZxkQ
WO7KjEAZZtlzA+tH5DPT46z0SP6Eh0zxxUuZrrivo+7Qje5Uo7dNIBzzSjE3k8FgHTgCTGowhBXh
JTD+OBRgplj6mggbz//lNEBQ9zsh0hgY6lKoeNgh9d+OmnlietizeIzVD2gDBmvIuqay63dxvG2n
DeaCWfiX1IiInp3HSut7qDcKyzp88P2iQJ6nPxP+wfppDL+kdKdyWPQgBodrxwSllKlmQS3oyG6d
7EfyToWxrCfkSCy/XOF1VTHtlJtO4r62OLMP/2RU0o3p0SwrYW8u22Sn+htbeqgGOTErrBqbGNeX
gZqj5QVKzkD+tBbFvIDSnqfwmDMCpkkQDA98psIJ0MvA+lxytDI3JBOSMCoM0BAnsu7ZY3WvM1Ir
XVBxVbG3inP7BpMQLQJ4mOKm1he2/uQSNhZ683mULrlD0Uk1/WGIjiP3i9wSkEPtyKIa2t17S8WY
l7e6fh+p5+uLVV0cLlFNXcMOTBnSxWh0xKCqlC6GeicfyGoPYVDN0uGj0zmwpm/W/ALa3aCWQZ5v
dzVOuC30dnPD+LvvPkhYmOFSIGWXfQUbpzUtoVaenas34i9YRwiEh+5seX+2vp/QRxc94j5OLDkY
3oLiqNbLQkOcQN211qOd056cwYWtObJ4h9/ONDPunrHPeVcfbBp5lYyJLjyaTOuLrEE+9NS0jZRv
U/0gHNgEWqqLdIHtWWgW/IOE1iESogL6i3iZZivo6MI3ow1PizFrDIJihiQmZ+oM67jfTebaMddm
dlLKfYRUSzqZdHAFYvOHYXwq4yWVNpmzM+B31QxIlXopBSU0KBvABpo/LIHNgZJwlpmfCqeA5X2I
fRm4XtSpVvYe9kcgHW9aup/KbYypJEG7Q+u96LWz/fr3AY5XLLUL8v8iIoida9+9IL1wxUjeHml1
piDvQ8qcrUTLpMdX4WeOeHFkrJy191ScV4jUpQaLzCvBydgvLQOP3s4PfgRxroIMkG8zPJCO9u7X
8go9t7OtG5RRsM8da1Ys2vQY1JeiFm4hc9ti5SBKXPe+a/sX2QxBqkiCkXuLU0VvjqxB7Ii2dk6N
DL0KjK02ME3HsawARCSFyUNxvB00FuWXhhfGdFP7UTyHBHqqhWOI/kIGsce3HcDSCcgjaRGweDyW
A6nQAYaTjL+1XHvYBsNPb5dMp3HQ0LNiMWOpUsHkFBbqdFfbh2lAHj6nKo15qrwV2h9cSfy7NSoE
thuhevWVnU7DbRsnk3AroedDKAMdl583D8AaEOw068ytYm5TBg4Z47GWuVnRk08GjtBc+ukmx+1m
u+IYrZ2FsmQ9896Mz6jd2LRHww1WZCKBtDdYK2msAaaR43FP/ZIyf0Prn1Qg688sGmacL7LlFqQ9
zFEed9aHJxp1CFCsnxYONGQZruxOu6jhI8MfZGG7Y8sYnqD2jeGhaJe1/UBDg+ye1xFLqzNelPAG
XdphbqoG3qFQXyKshROopVSBJdAyLAX+lA5nqT3I8QO96jxgzgxmKt4hKw3NUz0LlljGDQzmxmz0
1n4zZ1IXLJu1rR8C2u61bi+i+EjNnoLcaBEbyyhhxC3RQdd08NBxRegt8EQcroijDTtAIgz28YOl
mRaCdKAas5/I0Lmj2uSkG88k51WykAPHxyS5IaSA6auCAPWAElhuIBYXxBkz8RBFMjDhf3qhgFc6
PrTNkokVXV5KhDcWe+8xaEB5D8QGg4GKUTT11dra6/nemt/pD+23aZEDYGRXglmG+JxVFzML3gLV
0CjW820X3IgjnknOvPdIVfpEZBjNGEiGZ9HLoylTGcyqh8pgVP5okD74a5Z2xeCKKh8nqsTbxhvP
wzl1W2ncganlYdRg6sFPI6f58UlUIFxHuUecfUq6VS4IW1CJnHuSEr4984pLn7Mr2nBrfP3ySUzO
jckQrw7IbLi2/4B9yHWB2rKItJDP5DJIbSLNT/AWsLL6hj3LsPjngO1lW1+Y3IyG1hBl8EYd/UYr
uYSbR/PMM9k5xM6tu/jMyuSpwQeneUbECC/CN545b0gwfccRwXrC5wDlEzecN8+H/Rhsk4ruWYxk
ISl1x9pC/LDSBsBIsEOIqgE9j7ced7XSrvhjQ6Tp0+cY7e1khwTdA3Ngr22ETuYF58isbti4uT4a
eYjgqbYNARAbhFQeWGQwj5fVQ1Qz6WUnkoP0yApIyvwBmBAnqPx7ivtx3iCHEeNJJCp9vJrS9wzg
nVPvwnErDMhKuRBmZtXeFfU51LYcMoWDuBOEDY9rda/x5+q7lCJdJr6ypF3YOhZ9GuqBkc6K1T5H
ldqdyeIoxkveRrPJZxcpwBQsIySD8wLR/P/SaIWSiG9vgDAKSL1YSA9cyl21mm6QIn1UptlwrXRw
Jf4+bL4Gh9h2HLPsH/2vLF0qxdFMt4TDYJHEb4pE/TYVczF48dK5RI2v7uPk2bPUBFSgKiuF3Eya
PXpFAxSVEPOPyq013oUXK/rMUX3b01l0c1Z4kObRTOn2PjIrn1CQh19uJmVte/fhkTF0lY6Sd63K
neW4srGKImzOwDGbEcHFJRFq7oAZTPR8ABZg8z9o36FzMlk0x9ZHtApWkA6n8KeUONpyczZIfwlM
v3xdtuAcEQbXBe4955LJO70nO5AuDtzuQR43jjyXgUKMQuun7Nvma8/H0FCX1tUJ7GE+nkuRTq8f
o2QvI7HVT4hfkrJ5YxIgrt9I2/DyluUn+TR81TELA58QKoEXC3ha+4XwVeb1KyV2UKXo59QEh5Yj
MGDaW1IY+vmqoYEV+knpWCP0kK7iD9hCEkjl1Wg/faJMQ6yXaoqEBSpivEaA3lZoG8e1ES8l9aEz
CiAERQxeStdCSkYjZOFzDDbkyb01NIEoz7qQu6x76gFEeO8Y5SsNjuvgYIHAtqcgdwMwyDyxS7ih
7KM5h5SXP6U4ntkcogwmBbhATJK4z1PslOG4YjXGVcoEZ9WGa3KDteqMvXmgo7erLzh8QglvXydR
q3SsSY2L0DEPzrdosftNCb+j/tTbfpFh1/ziLfHOXbvr0r2i3YVtmImtH+/MYavq4J/n5K5Mza9e
vrfml4/agcx6zgUIzIw+jHI56gvDfB9ZpoK+C9SVaNtC4yLcS3o5l/x95RxYb69qlMesdcAUiDpZ
sc+98s7w3kIb4EPjYwnMEVo+cmPZZ79lf6cgSq5UulED91ToesPwr1EuofdIf6fo+EUScb9Et5lN
v3lHWyPkrLuI8IZsE/F5ycRRMXbT2m2RzmoHF5jMsnoLmAoiJJOI3D5NXNqsAYna7B50x8zszPQI
ayQGoIlmR86OZJQsEx7Sob7I3h66n9B0wVijjua3hYhXlkxgyeLgUeOrEKWcpvKK7QUdijF0gVnG
QNHOSvmZSR+Nc8PBbDB4UK9Z8FEDbTVv6AxacQOHOMvRR291m5SHuxxvWjEaMFHTNuek3GZIZ8AW
61TV41deI0J15uyX/N+evBULlCN6HiENBxFH0WPxXxEzOkQcOeyooWixH4en5YcHUW/I8RcLf9gf
qFb7DUP+BRkPIzOt1k21VcmEWaXo/K6DrV4glUXblazZ/jjGHrjkW1NuhV+R7bWYaNPim+cKBIcS
AS3WHlq1aVrBTTaSZZfyA5Ex8lfNbeiz6ibxX6bAj/h7inX+D2K70ZIfuSkAc/ZsZe+ZIrCaLAKs
W6MC1b1ZvsoOjWUc97HPEDnK85lKR27CEO4dAeBCxbWMN7QKHqpFGvrwJGsHteF1y6B8ujYQCEYX
gbEXhum4/hSPebzgt5f9guYHNrKas8QAucj8uDqCcRfDTS28EFBAF9toJwcIbk4VoCFwgGQlNguR
9qs2l7Sn0WGFjWgp2MwLN8wOhnXEuEhU7N1nK0c9M+tKWi4Jz69FswL9ugofknZoPLSJPWv1Tz1Z
ZT7LqRAjFIHXIBokHSkSEznFHU12Lgy9yuyng4OkuozktPAeGJc8XpvqtpSudY62YmugdIEcaW/t
FKGPtmCujFuRM6OOdkX3O1L/ptEh6VCCZ7Sj1quKOaTLzUBMEGllosPSlFeVZmBkPhKuPosQrY6F
KbQtPRyxl3iPyixfqsKukzjsDXow1i49zshoV5kgpYqKD3Ge9/6tMuxDLUV/bVV+klzCXeVn+tyQ
lNM0CdcRtWKayX+a7pyCdHqkMgCqSgHSwDxfjdCPBdKu4SKuig1xzwfFWo96/tVPnz1pkjZfrjaQ
y+VLBxOW/JSbzzoFjxZ0K5t5TlD6uxzGfZSm+4pKMpRbVqrKHb34rMXFDyamv9goScGuIi3E/5bF
5G5gsiyhX3iT2wcqlyk2kFJfOyxT2o4Hroo5NMclrfUS/f9MDbX9PhjaQye3B8tRVn5hX3o1lVm4
tJy/iwJtoBZI6GYwhHbxJRimlaTo4EadlRxTbkrDUWUXiSTDzh3IRNaya8zlQJ8lWJs9Z00lNz+2
HrFqsM6WI3Y79BIJ+ecI3xx0Y2Oab6wQvyiQP2TmAVMns7iUKqTYERadOQBfHBZRDk3GGlf5hM6F
7FnPRnoFWtLzq1UxsQFmFdWoXxzGUtevlZTMQW3c9rK0T4LMLbqQ4LBpnSATbBE+KD73JluEMe3J
XnN4qZD+qOmyLbRVS89ZAngNdXrjPD5NqX3vHKwenWmciqnfB1GxMnzAvuiRrUSZD6WIzSlo6Ca0
hgnCR2lvhls95YmgwkrxvdGCOel7gvtk8IeDjykI2qZrwBCQ43LRWDBF4T6KNUYeKefaAcNGRhnx
xMuY1ygMSrfn0aAwAaCnkmlZrqLcwngGlgi0PdziZWcD0mJ9MSkk1wsRUEUWjcJNqeD5tjtX0V+S
/DUBVCnE2fOjWABsLCIIanhaNUtPJqYeFYXOBRhTKbG0Ben44f2IsiRBtmKw1x9OUcC0nNVShNow
MGiTUAbGNotyg7Uf1Eb2FjpzYz06OMl7QV81OnTOBG0MB6lB/0Aw5GRCpwGt1WB0NhiomqyJxwmd
WAPzOY3nUUuHM4B3Za1epPpMJZvCBhc2cmerlBvOy0G7VJIOpiAl7BEoiH+PTodVOB8exX5btIsg
Vt4MDFecwL5Mb0ynGU5Lb9qNyUc51Ut+0AUxm4vEQF43Ueh2P3rDTIkxSXS0LdcLdxmuD4apVMpz
pElazW6d88PCrzCIbjS4BcbaUsgAY3NJbD0V4Wc3XSi60/hR4PFtySALLUR2zCaQoYVSP/eDdFWT
7mDziSR4PRIyAN48BmWebEd47CyECONGB+Dmp4sabafOIERK5TsTxZZjUXy8k+DaEIUgwcC3UFdb
Oh8b2nnxw4U0tEnO+aA9OzKMeiG/5B9YmJQqEX2okLQkpA2yGCPRZPSRvGP3GKmpWnh7I/Zrrusu
n/u9tFBD9LbesMyQ4E14BaxsXQSsH2vGazSVCLMLJArhSFUCGkhFz54pAFMxUaZAoDpRqfEoVci1
0AtAEEDz0PGZ69laA+pVeLGrV8oirUa6DRo4BoOL0rxWBXuw8DcHfGwyw1B5wgXdy2jS+cQ6NxcR
kA59dM0HyOEOvrAaL2FDZ0wnoliM3ZCZ5iRnOEgdCrTrFhQ7C4JxQL2M/qr509OXjZVY0ClqlXkw
y0pRsbK/V5Jn1YGc1XYwvG6Q62s6YYBAlIjZtxQyKWZErvRcYky0i5rS0EIHNoz1wge317yadGcB
QBuYd9Xs5mRu7ZyfVQNEosnWuu/kNztqUFZEM8xYuJpy3pSmQkX72SlfgQ9LNOVjPvc2Kaa0kvVC
HbCFTIQD9Oouqd4bE1cYa4S++eq9ZzccnOCeOMdCe+Tqvg7flfIDaIVd3aVkz8Ov0V4qA1WKQcPC
mB9pQqFSD9ZgBug/GlqCgb/Ph2Vb61wZSCgGb+t0HuupH70HA9z/tojWxARVzETk6JFwzxQWDxB+
ynPGl5LGp6Fko6++MpvZQ6Lciwi8K8wRrBbzCJKCl2E2yAklQLaRQxEf5G9BtWCZaZh7BaLUaAE7
HrlF71mBqC/ku/ua+pNlfqaooZPJWwjzh6OH6Eq+DIgqf4F6a1sFsgUzt4BhLMSkBpdjGL7Cmqk9
kVBEG2R/fYt40kTtoHzUGA0KwCHKrxL/2Uylis8MGWhEM3eT0y9cClwBpEOepfioVDC9PkJU1cKE
p17CCOw65j2lyuexCpgtfdtMOELLV6ffzeHGJ9HjBWFlDFoulgjkCmeZsR3ks1/cUoJ0gR9FOyJg
FZMcId5Att4kHuWbkfGQHKxSNrPxSYmPHUStt1Z9lxXaf2kZsBBM+I6AX1j0cRoOtbJeGejZRm2W
ht7MZhPQUIUGJfxomRARqYAjhoFU5rPAUdmwLTDsd/4jhH5Yn8xXyikz5FQt9krjof8nxU7Q+mEy
17ixWztYar65y+h3DauYB4ziPEi2cVKzV4IYOXx6nUADJm8Ne2CVoQJNIYJhQhFZaPPLH0ki8PL1
kJfruJqL/BAaEYuNO7KKI6MqKSZM5aATw0abka7Je4MaDWL5zUrpH/o9OTcjEsp+mW/xOU7pEjaz
qNjVO79TyhfleDIj1w8vEng9NO3tTsa9iKtHzze5A7fvnlQ/E7hXCexny5jCUG7iIU+Lzwpbis+P
nDsDvySSdSGIsA8nQjZk6pTQ5UbptI5QB6GrUOmeEhmUfohCXb9rUTnXupPu5UtNuUj6XSJdUlO/
FO9mpl+K/8GqfDKzf0dPHeAENynbkUIV6J6a4VUYH1l1aC0f/pFB0Abt4a/GCZKfw4yotz81OOgk
korXMkt/ZeuuWl/1sFO9YwF8xtplCGEUjenib1IVy1F9xLErRZuSz7f2F1poL00NTYTy1zH89p6w
zoDCVt6OzzK0XaYJrO1YxjQ72XGJ4sF3X9u7Crtlei3FNRu+dPq+UbspxUeaIrL948/sjG6uX3lD
xuk955rNxu8eIV9afgL6TeIrCsMJLqZ80O2agG7SktWNNdxr6oCU9MNa0/c2ixRm/o3Cifghc/1E
ONsr5yS3zKj2Xnkx2++sXJeDjcGXviXExEdofDZx7bOZKou7Gli8Mfcsf44jOKj+ajQXUSEoMlrc
ZY59UzllcTo3A1dVLp1xbZihJHCLL51JutnWXqr+IeouKsX7uItKerkDCen83tLe9KAtplPAfMRT
r5r9URXKzOBOTeIjhjb2iY7MLvBYcXpV1zH4TtOXkq7Zabb6JUXfTbNuTEe12eDA09SdTFqIEu08
ecRUuyrbZygjdnST+GTnW8u7BAzeoNr13q5iVdkdinKp18AXtq1x0VpElvJ9Mm89+gUlO0BBr2gZ
bYXhTX3MMezwwXvKs8m2dbFPlI9wOsjDVecgaMM7j4zCMYD/uXR+VcdwlQkxGzem+ONo9KJ19tWx
1rXiG0MTMOyh/yd1D8byyrgPIxanbwVYBEoyX3NNlnWYF1mi+BgOmV32+a1QbsQLIYA9mhEWJHyH
00kCCymWFjfT3jQMg3Q3wesbLQuHdYXhstse2/eUjXyP44fOVuhdqRvjlWcc+YsqPsnOzWQUaxuM
KDNOdKQJycmo7pZ5CCqYQ+eg3KUBKv7NMCGJXAPXs4NTgHyRyAhHO0aGPfdkqvAVlxxrcQvV7wAt
v+/PZvIF2CHhG81bdHlkuQwFtRanZ3clCLvIfhP4muVPzPWX7gM/XLQoFuzAmivew9PXXYUGZVli
WXJeUvU1+q8pepo23lTJddIT3cF8RQUSwDauOEtz7afgrrHxYA2oaeocLU8fLUK2W7n/MgbyoSn1
SMNB25knhzEgp54ONGb9ECivOHjk3dM078XIAmZRZQvMQN64azpXTT51tvPZ0Q8uBv8MUrYZKKjt
Xu9uMvdK9M3hWBtz1ceTMAtZS4HRa46FvmfAUjMpxkCIzBRBwitFQWl7F4cFWu1dIoX6Ce6GelW9
H5kvIL/zRJTpRW/5Qv8KZmWIGPnqNUS6YG7brY6w3OepPdnDzvdeer0tFOZj+efofzfyyugZfxf7
fjhExMV0myg6wjOmgbf7NRl1mKs54ONf8Ta1p7rd+6qrVu/02DJEzyh6SvA3KaN07btrH5G8KlFN
stZwdknOhngTqg+e1aT4rqsNsrzBJnM0fcuRIBEsgZOEVGOGJ48Qs40C1k45lzgnU87iDjYkOFtI
7TMTznMKPYxR6JyysLD9WWTbzKp+xQsmhgdFw6xwHxm7TFlxtLX6oyADAP2ikf5VrPFDMibpAGco
UUDr8JMVypYwZF/ayCbTLhSpnCZ2v627D3wQzcSMa+spLsNDB1d15L+rzLipgN/qHqswv6ZBn7dR
OqOjJlN1Y7cEjmq/ughUoKbp0fbF8GtlW6jsOVEt62xnF4PBQrENopto0/hhu+qLLtWH524zhhWF
UYdi1KrIy/BQX7lZ8qvhSOoY/4YYC43w1o/vtHc55U90itIzQW2ZtyxLYXpIfbbarh1f9eS3VVjv
yx+D/l0Y32X+VyLoz2ZKT6rgNuh/zHiYYXAV/WEr/YjMw5Q+rKuuuvqEC1ZThUgM84MLhlXG6J+a
jHATLylZUsnGs7dps/FqUGYrhUAfC3jVapjIhr808dW2GXa/B84heVTkLkBVlGHcIbGjks/+Eufa
ovQtvrlF+cP3/iWHgwOoRjBmIRmfCqYiIctElx/XNJdADQihNHnjKOzeeGmC8sk7kGhHCWNW/hiZ
6yVr1ViPGeGot9B3LZjQ1CjVtuIvSrJ0F3cda2y95zqm/qjAjSPCJRsdMhnfTokjgQ0N+6g3NnjQ
N1RSgsIVfxFZt4gBEefEaKFc2RjkS6JOawpgH9JGG3FRcDAmfsEapeZC4JUZkcKH1vtaL8aFPkbo
QZzPLp2ejqk+CrliyMSyUp1ettcJ1uHZ5hJQUTi3aXYY+ZUcmkfM1C209H2nYRvtbbBB0bbWNF7Z
HDHHt1cZVBDjxohhxDlDukntcmcO1AZF7nqo6FObLbENTE9C9I0UYABVmSfVybS8k1u0qdsalnBj
LQI5M9DvmKfI0lHOkW/FL4V+L4IU0ISquk7itZbWu6HX3F6K8dC9Tba3nMZiKTGkdKwIhCEqygBC
SPA+eLQoFmZAtAU4WleG0azSjhCKqiC+2lDmRXeBQLaerOCgeP65tttzM0DgcEZabrdJrz5Q6e7V
ONOhozhqAkACsbxoKU3bYtiW4aeMYiAdqWvhO7XqKguTfUoke5mhTTEQDhPqZnZHj7NeoVmXuysG
gcI6jv6wThntNQEQEaRWI0sdDQZQ1Lzk/CzkuyEumJjUuCxW30qWiJJ6i6sRDtj4jKMM587ktmg4
lAHTZOM60z1M/PmUEY2Uk8hDnlesjzO5aFAlj5s6/upwhTGyicmUwOq35qtc5glGFU9Y4/JvHxgy
7WiBfSX+MxiGkAkK1UpFXuevYv5FaU5ILY3uCEQdI/FcVxF2Aa6XunHpkF9mEvll0BoaFGMFQkdL
xbWMrKImb6YrgfJbC7KZOY/4opnFqtSN3gB6wisndrgEEDV9d5Ul7H9twrlTm/0Fk1uXXqRqWuUh
SWWt72rKuLXr9oo/ccoHF3mmKycjL5RyzLLmTAO80kmpw1mDaxRSxEBOPfyEPLrIZPuVtvRMxv4q
Nb+DHa57y7iD1zXs8aL6ya4r/LVOjlaDsbdJNLfUq5tURr9SQtyVKeS9de86d2soXmVPTK/Zf0V1
di0Unh3qUmz+vd2eemk49IpyyMzpEMRIjDklm4CYPTZhjilswtr4XcN3akk2Ehp8eYHwISMFKSmT
V10VHCKsLQYiGSho7KsDGWygRUcy1zkXBZpYabAkh7VsZeF7U7I62gM6ezEhWChS+knSK+b+eR/G
tzGQ/xJNA/wVd4fa+RuU/trZ+jnXDUi03dzUp3VP8ndm9HNHHo44zFBFyNDGNB0hHuVFxw+ddgY7
BVTQORJQI4znHs90b0rgZ60PFA84edKX5rnAZdhuGUICo0PGrB2imxR4JdJTDcsroTYwoTU39ctr
62A+S3X1PR/jbqceoe5zm5b5u99PFTbq70Eaf4aeYBQEipsS7JzLlekwlXcYHyZt+1aVotxApJPk
hLOVsR26njfdrTAlu2EMzwQgImyS9LecVN+gwRHXc4JmJQG7GvtWBVsOkTQrODRXvVpHVC+zqWBV
oxvVtojeNUKqHIT1gAfIawnXthqs9cnbana1qUbIvdBWkHw2RbRTaWnbBNUX+pPUZt1up9spMEg3
6qH16WsTOoUj7zvSpjwN9x0MkoL1COoqPqGVXYebvI/mU4HTvqnO8ohxPAoAn/gznCUbS+td04eV
L0tzLzA/QqBciZfOwp73jOxbua9XldkSmYlDuO7owiI3pGEbw3wLVueiEODOw7+YLCzJuoIM9Vbq
7XpssT618laJnkPHw61UymVqhw85qMn5oNWOgqOsKN8lIt1sZ3seykIgwuWwKJN2I6QAjOVbPjTm
jmSvAZAf4pfps1zX2XdE1ckvqm0XTt8TCQm84ydHNzdDy10pEGwmN7RezLOuw66ENx41jJJO+1ri
+zYmVw/kneGru9aC7hFC16dAsNju69FnD+0qgbGUIlMJRmpsE9JP77ZFdCijcNuDnBwUJLegEbAO
esW4Hxg2Bkaz1sZ2KfnQmox8FUEISBvnQFeDP2vjS+VB/G0HKLUrIlKEe1Yc4cFovWPDTr4apkVi
Swz5hk0d1WiEmu3ECtBm6lmCwicyfglUiShSxZw1oPYTXzmpFWCdY5Bvk2DpaQfik/n/gb6B/9C1
JzWnjWbO0hzIAq3AHoXhdzGgzwN3Pjo/tfasRBuZvnJpZXnvhXy3jDPeGiW4DaHCEBighedWzL+r
8itkHOXHHUN2BlvmR1OZ84ThwXgKOMcCWJOlIs0sSB1OoMBZZYEJKQsbsKzgoHBO+GdbZ9tzsPvh
Z6udBLze8JihyFsdl1eXPcRk03cuDv2CBlpjqE9dI34gncloSfJqXYE/s14+h23D7JwNOw120JJz
CMtEC88N7jGqomZE374nPQtPPnWQGxA84QPO1ksQxPGylj75l5C9EDzs7FZw8RT4bS1idpuZwyWp
1w5icjcdz1a5aOX1RDtL5duQsK1Xj1hZ83XUyVbyjor/qvQ/VUNefrP0V6lfTY3eFXqvjHJXu6rh
D8976kO8/kzBWvrWE6YbvqOpRjPmLkNBktvnQAnLIJyD6G8HpmXM5s0lsnFMMDIr4jg+DKi8jAD6
OIOCDAODZJHG0hbk/vGCO9Kb2cIlxI/SQOFoLGjrWLN7UnWn5D0ymSD98QdhBORIjGO36r0DHaly
jdl7KbnlzI7tDkNIiC+uB9lcC3/0e03YqEqBxGVdilkbU2Fj+tIAYRZM1Ijs0YnxkexPK0aMxr4o
9ZE4edXsKwoGjuV4HuTmIiGIp2I9Z0oJGdXOwjsNGgu52FmHY4sZD004Hy66UhIXeIvY5wxNtjK8
ZBk1wjlbLU3m13ZHvzBukH6QiMaCmGyOGAev5r2DWib1ASRsBqTY34JNHpiwe5GGFqmZ+SYBGtje
nUtv/wYpl6LMNgzyjs4o2fAHlk53Pv5oGSJua4nPytdKcpbUuxel7CheafQrq+9KS0Nx8oYN2brO
MuKosM1DZH8WBnAg/1sfT3Z6xHfCCpFCfiqgEodfAu2mYmlr90N7ytjBjKyv/vXbdHJ2+uGHb73y
yID9TXRLHRyEpHxkPq7vd8qo1P7x5aepwhO5xxzVyrXt2MI0ePrNlBYJqXn/MC3X4msIvHpnSj9J
Q5zwI4jPE20zQRmTduftsO1dIJ3D6ebDpmaAkqivmKWDP737OfZXONVs9TlpZpFpzLhQmZmzeZbe
CYNCjH4NUtxNEpSQ94GlrI2wj9fRebW5vJxiBQ/XrUInUyW/A+ksncKhG/4ZqcHij9X3KGHknEk6
QVXMSIvkhg6+QfFimJ9Rwo82+UA0ybNiKNv+xhaEe6QdrDOxuyCmn4dNMmeHt8xN5zI2yUo8Sm1Q
LgSDrFEW/n8cncd23DqURX+lV8+5miAJhqkrSirl7AmXJdkMYAYDiK/vzTd4yc+2yqUicMM5+1Br
bKM3HXdnmaFhNBC+xEweLCRUhfoUYax3sF5+YKqEWSbHxoP9z2sOSeddJQ6pg+h5TciVKqb9KtPr
nGlTugQ3RnWHkH1q5wA0Iwc1TBhJBsux5ApeIOIGpSEJhB/Tmw3/WvTu7ZItj4ZtXCV5WDA/1yR4
mlxd0TOTXkSW0xyzsn7OSs5LG9wVQXcWyDecFNU8JUYk8mPs1kdeNZnjzbEdqJWX/tSU4cHGFcIX
8dkVsE56Q3A45Lv4tC7yLhvwarU5G5BNAMFKJnvNoFrECqEeY98F9Qflwb7LysPYP8tckcpIql2O
5qY45pYtH3blVKKwQ+Bb0UC7rgNtUB09/gil4Qn305u+uS/i5oIFGuRI7xxDm7zxSxfonoSK4jkN
d9ZFFeDBBfEgYvUK9jUxV5BCZAAVDhBCDZDJeuiBDQcw8siKhVG7sGrDgtNVB7hFOw0XTG6j57Hf
t5Q41Gb5eDEkwJTNcjcW9lCj8mhKyHcZ2/9Z7JdxPSxLeu0wAUKbK4BLDXw9s0TnAoSnrKZTvEZA
PVmx++79xCzNpvUh2Q3klwRpcHDi9bAm5KvTZYdAKmlwDrJbzuuC7QVFxpgUxxl0pIvUtYg8xEsW
F85tGKJcZ/fdgnrLxvjUMwliZLHGr6Uor+s+PtOXTG67jyai35zoQ+tk7zKYpE7nL4Iq+JiUZ2P1
dR6T/7mzziWkoQspqxTLx5UZSAL4x6WWzAhO/7swCQpQnCybRfmfo97djqmTMvsFX6yK2A9hVEwK
7HDzVw+TpruHTBuzg/PDXbutqNWEsJj9LhFtufqIegKKfxcs91ecotF0H0zvIVuiNr3S4ZOS34Hz
e6bnVy7VjHgc1HOJdxdz/o0U6ug/5tlt1iq2hHbmNem7TjovRTlcMZ9pD4ok6kYXt1tr2HV2n+DX
MYSktE8+QJn5WJX3M0iFqvj0zMsgvqLq1p//yuZsinfXOZb+S0yCZ3NS7sMwfNfx1TZ2X9vlyqWT
851LuexBmKfiLYUY3D/KSR1qklVE/63YmRUjgrv4zyQum+koA5eOAtSNv5oFRfhTwkZDojJMg01y
ku3GqT0kEaHrn7kvdwujPMVubpHf7ubNxMB0DOrpunDwzRUUlG+J+6odseMfAO9hRchTkKBZwpYg
H/sGD2J9EwqyF1DH0QaG0CcpSUKBQ9DVhBeRFD4QYcwWbPsydY15IlpZTyY0GNvE+1wU6M/9mZz1
Zz95WEsY+xSXI7BvHIhsIJBiuWH9M7EbF76+GjlCHSVZzRfHim3kjNfIudMCjd8yXmcDKSwlbIMs
Y4ALdx9WZAsZY/DG/YB/LzCsw8LXhvtQJxP7d30SjT2ZxD8sxkWbao5dp58d/3fKMR0xeAVTXiTL
zk9K1F/6lPT+cQ7TvZ8WRzEG+1nFx7nr0WT/9lfaErg4SXKni9fUy3/Z5KFqI6T6EZRPcxzwHrhx
yqHq43uovscJw5vi5bPKM5o6ELR6sBDmQyx1dd+q4IHRsLtWvOFbqYHdg4y9JSE4BRVxj4yUTS64
SVj1ZJPQWDfoXOp8PdUpQ/vss0HuVCKryIJ3D60wKque9DPbt+d1TMCjyINR8JlQWxSWfMfVENiO
+B6za9eTbUaiBjm9tYdoq8GwzuaqZQ2fcDzOLpPpERXKP0MFupB6tJ0nJdxqw+4X/9u2Zh/mlVv4
bWRD1MSsWaQ96DXdmU4T+4eRkhc3YraYyJis2DoXKFq8G6/iUaa8dna5xw9w1dGKnlTx1pWo3zBy
UN6Nzs08gxP66diQtR7Gm/qfN1J6i087TYQnZXuUZttAtTvOQ/QroAO3hug6pzh3kT1wZ5ELdBnh
dockjXbZdBmW+CbWWCy86VQQnLHWoEODTrDcYA9TXWaVkwQ1zVwC9h7k3CdSkJqps1y961Y0t16k
7wteOB3xUNLrRVI/VEHwZ6372w4omBX3gYANE/Fo/PJ6fBHbRS8r52gnrhnNqGQwd9UynbqJXKVK
3GVJ/tzP4m1zHvkFIkevLG7iiofC7bCFEFHv3W1PgCi987y6P+R336ZtBs4sPg/uyoM2wvgKwawV
d6GAetf214sNH2xwmyb5l1Xtc8pgqnb0O/M6Js8tJP4RpEQ6/YBszEf9XLUBCgqAc3xVR6zf22Bw
Gqc7lcBXKjdewHCXEV9dvSYTkK0E3XL1WiflIcIWpUrzNrUazAnVyvJRAW3RTnBVrezIUUQhq8Jc
qNZjm+l7L+8QqVf6hgfoMosQnUnAmYYkWYpPgRBjsxk4w6cbsbuSC6RbeyM6dcUgFQUWovVkeChC
ek3JDbYOw+1AI1qUZNmF1cccDIgzMv9Hx/1RZtl7kMm3VCxPKbu4xH0hAOCp4k1aHVBbCfO0X8XJ
CzlXYppHAl6/FzQNY8CUrApv5IoPrFQnd+BVt8OdFNvngLKzES9tghhGrK+JQ5yL8WibuqJ6j2x5
igMq4zD4t2TtlVv1R7EUx2FJn0wbvfFln1WQ3fkoorIeseCCdtOpYNXVFPthuNwnCTa9iVKejdfj
UGhOHVS/GYbDoYO8iJQ7979zTXLYQG5Q5Fy6Kj7G3SMM/31MHoTiYSvZc+peXyKoWHTq29ase8pQ
j69s0fypx0v85FvzYEusYtj5nAEV+YY3zQmTR0DEML6sgJ2wopy54YRX3Laz/UAKR32+3vLJR5v4
4WJ3rhhvsrY8rKTIT5JmzkbPCgGF65XgXNUtPupjDFAxbJ7rrD7hLHey9WNEpFDmwRGNK4tecuXT
4cUyxp8yoi8977Kq5FaOTOImpsTtTWoJDF9gmEJXDMGKhgbhj8+x2PtflmZOYM5KF/ff4FYHschz
Ofs3q/Jfq8w9ykledR1bTzJaAf2jPDjWRfYixvEOHcS/rA32fj5ejXDjo+U483GbiVCH0V6N+VWP
UiRHm1WSLqa86mjl+JWP8XGJnpD47ee+uhuobYr2siYNCyIWHkxlYZZfRVi5VpkxDq0f2plsgj59
XU3j7ClI7pfwIhJBZHwB+EfQtDG9csOJkpksaXTRvqnv4lI/mvZMjCwcSZM6d3UDJNRHkPIVx+bs
8/zaGqch8I2CrXFMNK7ism8sEhcrLv2CLW5yEfLKG3zY73KK/pl/EcGmXsw8KrhlMyqgXzDh2wXx
/bCET+tm3xzl32265qn0xmO/0Of9Q2+ji5u6d627YsVcT6MBxBWSjN3OD5t4oKerWhwLE7p5iBvo
eg1IqiB2jn6oz6LTD9kClAFztkiq8Ugz8ksDDBBZCqQwgsroH0fQBGKdb8AJT5Hdz0H83g5YQVP2
N63SO2YSKN/sIb5rGmTXMfVqhjkB34oK0EWN3XOCUq2oURugLfQ/5DwcDZkH3Fas+8pwp+LpemYH
DcNerApsTULoOS4OlbARn9KnqaeLKKdl39frxbASIvH9Tz+SE6dv4qY+y0RffDNfVT50ZmaWsywv
Q440cyLMPb7tDR69i8jRJzXsrxZJQE53NTpQfbl0nALVT8gcf/R25KnX+PpaLkEyDzrWBeM03qVv
FYLFcv2euvrYrckOlJxvxnNt26NCO7UWAVFXMWwBH8yEt5uH8Oi687EDv95KvvE1u65Un9wA8Utr
9jUE/tqcaCavNKm7IzP+kJhvTUeOD/PSE0zl0pX1GBZa9RmBTtQYgMCYxr/7GIr7h1O2dFJoIwSK
5Czf8y0+FlXI9K/ep5txEsVfr0dwC5+GbIZ0T/R8gl9vhFK7ghnfqu6OwSbJUQuNqGSqIDfiAq66
gjmJv0nWEGH3f8YBVRbyrYKm1iedtSlwbHSwHS1jMDbzBQZbQXNUk19tcxzUc3l8j3y4Oi4X9pjA
vOmxDiJfRSRJzUBkyvc8XBoW3XH+ey2/tP2YtxFRDcYwxOgDz48/5p/GmfYtRS5XFy69ln1je4x9
bJ3hjcsaqhhi5jMM3F2JOvvFK/KzIx69kKS+oRihaVMg5r4gZWfyyH2ut7BBIhrayeJDSOjARADr
q3O6+arROPqSAhmQnIBYh7D2TfsRDXG+D3zq9fy9tuGXX46fFUiYvXCLfWQx/I5ez9cvs9++V1J6
NeK+GMj4iWKFojSGf7I4vFrAR55CzKED7zHsgZzVMcOaFtBczx+hVZIyMEKQ3bgKEk3d3Yl+fNCQ
ILO+QLQ7NdFxHC9OyhXmBSbeRTUqT4dA1dluW5WKD1kewEuxRdwdG+JH/Ep45wLcSdJ3nGoC0Xes
0GGWQVOyL6bsNFLk55DLhzRUikkIv2mmiFtEWmXCJWK0rfY6SvWlxVzoRQHJnViZnSj46pcIVKsh
yDGtXkREZoWjpm+gffu5Co9KeIfYw6zMgGkX0yA0BbKB8CecNzhIUVx4kjYKcgjQtkvPXg6Pi/oX
azOZ9HGCGLb4PUbNveqcFxVIQDsZPX97yZfxUsr+XC0dVXSIkEDb9RLj38qr+Yo3VhzLmponMA/x
GD2XTQqhw0tnUHTlc5Lnj5GoD6rGq29Dn1Z9dFmXIA7A8w9oEiHg4iBnEDFhcWZDjxI8UITwQ7Ii
usrwNHsCx0Y/xre1Aoc1grJ3CdxYPMbWnsxRBW5/a5qSlWkEoCAz3CEuol5ZxtfDxFo17549I//5
4SOJHMAZHUn0T/ZgXbjjZfg+E2PrhdD9eeXl8+jV8JjMH1MTmcAmuT01AWQ0P+dDkvUvftlhQ5Hm
FFQ8XL5ebpxo9k9Jc1OMZX1TT+kpjhgj1xE9Vla5y9nU2aXvQK8URYpsfB9zb+5MBuezdIHiNxWB
YLaqjmLNAX0UPuD3dD6MAz7FmEn1zl+D6TTwFPVb4pEcvrIpUocst5sGvT4rudFroD8az9r9avFo
hpvKiVwuMRXLcWwcc4g787P09ffoEckRCk2LzhTfY0zvlq8Dqd9XlY0J5Kr8vylYyj5kWT2l7Gx9
XV+7PSKxiPlhH/e3QvUs1SdouIUC0KWiEVoYToqYhcDOf6OE/snGFgeLssgbxJ9mQaK9dPuyYfY2
ZPJbd91yGEBCupK3aYKvtUAqEZbMxZp4Cl1XHtwbhXY0Yf8elp+4k19sNHkY1Wv6J4LQXMuaexXp
p0QI0Nrse6hRtCqfpLoS8XZS1x/dXIZnv0gvTcsiLQSe1a+AF4coPKesWPZzQ0PnB8GzC2GOXd9J
kC3aRYD1GaPZcze6f1Fu2OqltwiH1gz8oimsTz1s7+KFmY6eF9y1glqISKG6+CMrGK1L+jJ7MHNz
1puiRWQ5i+xgckI9HJ77YAy/Sm++KQeSCBoriVLEOOH1/5Y0/bcK5gGGuqDoEM/1irYU5UCTFbCS
oztNq7WPXOT4ifs7ZdpjDJKe0vP2wbqpqT2My4WfXPc+uHPhRJ8J3LwZIo0OnlVMM+HL9C9nTc2F
xaBCP0m8JmJef4TfO6BNiBeEmuVFoCK4wKrUtWxEKmqS5HXRPBmN+V2G2IxLSy6sCKLbtntRjKfC
chZIvvl2BBHjP+fUUhX/iqNw57cZIH6XaGFnIGRNOE16ybCp+RDl4o3FZtualU+1fMxJf5DArNLa
oWFDOz1lHpVNO+K9nTs0FbqnWnhKVHsTBYCuNTHcpSpA2cyoZ9M2Qou0HE0TsNBcS8AT1r+YGLqF
1+X3MvgsfHAAaQpyNN103TGxERASSlDUIuDd6CFgRJF5Gv3u4geeu+8tYaZst3QExcZjBRzT9FdV
/86a9r6OW6DAqXPlgdROpuCm5R3n5GTmpKv0eebDA/MTKqvj4+CQut/baG9SKvjQYX/WFLeeE1gi
VR77/96JPigP3uBfq4m5kR4IS5tGRB7SeeiR1VWUXcxP8SxMNfYuQ28TxXJCD/rUM2OoEM9gYZsI
epF4D5ce7/tWCalRviUacWcyX4msw3eK/H3ImHqJYXyqBGYf7VGs1IOFyQSuB9GVCNrPIM/YopkM
U50qaKMGqF+EDq12vPIL7e8bh5O9x1Un15REbEYvToP0Zol/lxqRonEbVvUy6NGA3M6WQBAvThjL
OxDnkCBnMy5EF1r39j4SQr8PUYHpcHjS6H3gLLFZCpL2o0kHtmA+A7r8YYjcvywHnuNhIGAxORLt
i3g/WWr0oLjowpDTPRIoB9MoOxdsclpNDpmqiXYohuma5xKzYo4hTW9EHeNBwYALuJYN6uY5ifco
AF4rd7yIUYItIhKEs/o6QPxLs/bR8JiyHVO7vCDro9PucHBdYobH4kfOpBasXk/PB46X7Vu/G5gX
944888SxKTN81FMDhnxm71+VGWsHDE1e6xxaFfH/A4GGD91bvxJnlAzfyGqZrGo4jgpSbt6qt9lj
SuuEeAwl/VOUpUh6mQ3NPD7MaJ6Cqqn2M+ZXCvB2tywYi5JyythGiGcwom1UuDs5JBUBxcwVG7Jp
USyipC4Z1PdeR7ylSABI2PmAx3BNa3c/Tj+ySSkCg/lDckr1Go7NxJ5HDsFzg8h/9htA5escHtax
hYUQP2Ym2gLGLbSBmW11hWQj1+5H6VMZBWJRCKFR5k0oaqm77cFrxg+McyoooT6E2aPf6YCDDPmS
yqObcGL7m7Iam6wadnxIMWXPd6XLSNuTEt+2J8FsVdfEMGA2ZKE1O/rWePIntewfZvnXWbXLvtUw
/a8YkwWhPHfVVb1AkB/1d+cgULHJxtinU5ncD8Svlj2gTKqTE8bvFAxQ4wo+iUFNWK5TvAq1Jgz3
kDOtXXJXDI+V228ZIICh8gnf0DKblw72QKDYdOMiJ3bIK+3uyY6qwvOZYiMMkNHKIn+VsZ+dQ5+Z
ZTEn4anUFUutGQ9E0gdXKVfqxYEaV9Xlp9/Ih3Vwibvuf3LNlekoj99j/CraTvJJs1BHiteuEetl
aB6yNuW74TKnmQxstSiGKEXLOmct5iovIyITm4RbsBCxTcE8EBSmaTNifeEKiLXnOCA2M7YM2JS+
WbzgVac1IJ4Ab2/RuM1WK/K5YQNfTrrDv2jwpK/t76jcQhhr9gweHgqIu4zT3ezJ97p39i5rSDnn
lHB45kEyUEwfq9hPcQ2IFy9l3tkrc5fPMbEyqR8c5kXdqmFkbBUX954yeLGou7KCvUM1aOAZ00QQ
DPPpzv1NFkWxa0Ov47k0uKqW4QfzIupYi9XITf2DivLxOq3Cx24c/7SzYtKGeu+kkTXMU0hXZsKH
KEJCvLQttijakKSKxSmdqOBcpm0dh3rQkuE7ltk223AIXx3j7RoFfGeS4k1O+U/kj+vRHS5WYRGa
KJR/hSyY6XAATY2SJ5JhQD3RTA7jrWO7e+NEuFt9Fe+9kkC2FLqIpkMs05oZ0YKpyddMGFSCBne9
Dv2RxB6RMG+J3XvlUsD7GbzVhgZ6qFBHYg5Mi4bVXjadScPZK9+B5CLoeyePWOWl3HXItHfC+F/G
n1iTYjRILG2mU/qHTs/X4Nr/eHmC0XpgBaWahPkwFwrWocCn/Rw3KdxA9kCQdS7wwPAlDdB3F3n8
K9YxlsDO1nvPOTTR+jHnX05ffzZO/zmWDAvSBCdLW+iPOM8wt418+zMdvAr5UjbQvaG9EhcYcR4t
40Eo75+ldOUx5kYonWGXk3Y6GhiGavQTpDT1qSrac601pENcBlg/WwcPnJuI40qWNJbHXzqHvpHe
dssAtxU25/b/l5YyEZkhoR2XZQvGGwMm5Qph3h60dJpA89Wdc1VuSot80ybnKW4dudXXlqlytxnc
J61/E7n+HaFhcm18I+Zqv0xyQK9GMcJ4ZT/NRFjGLRXyuohnk7EgJ8Wd2cF3IGMBXItXVydfYW2I
JVwJpcwLJEAMJOFiEG1bbCUvc0SWTOQOROJex/5vlJRfne2fQ3c6lsyXdtXy6Pjzpo7UoAHb98aA
MMjZa+nMIhuotj7QYJD2BXndI8yUYjxNgBtQl+gF3GRd4iQJl2OSwfJYC4fY8IkFbARqafIuJLkt
ICr7ktYvn2mhvZx1sS5HaGsCqUlw5ZVdhBOlqQ+Nw9sblfiaVRychcMtsiyeIX02O8dTjODa9fFJ
xfHRdjjjEH19mLr5ylvmTXZgSYJk8j1uNZaz4OSYkrDPOGHlwcyxaNLzfz9vLLIDMc9Pbe2++Jn3
wgbjG4P6zSSprD2ftrBu/uuSznne8Dazi5y3fHcPRqVb/sum8F73zyWDAgA1fMhWO3/0jv3b+Khi
XCyKqXo1C71PMIyvrY+ju6Es05ZdkHr0+oB0wOp3S7Jj3Lf7xMIEaJgQTLVEU5LI0whRtuZ3/xVu
X9l3oEO53CYr2xDCMSzDoo20otS+Ew79rbecYoeYAd/HglcmaA5cl9OKX8W86kvnwXeNmrUo8o+8
TiDXPssFH2cQVuE+kcju2gL3ZIfMkIuL5S/LTo6CYYqzfZ/r3yH2sibHP9z7yDLzcP5eOudVJ2V+
at+ntDRkr13wAvwJc0uLqYG09KwN8pYRVJYvMBUT9ZcUD29TzXgFvQ8z9Dd61rNCAInESQWUf7tp
wtoJQOMmmOfsAOAVLFAUEBDvtiT3XrAT/p3H/LEI3OtRTZi7KWBaCa3Am3SAExnRkDJJdqhDrpb8
MIakXkaYEbo0OfcJjUu3xPVBSi7uaPtIjfIF3+69ly56X898z5J4fPVnBGQ2+nYd6bHdgjjOWSXX
32OGl1Ri19tlI1+S26cCBVXf+Yrmcp1EfdMv40edvNZZcK2aZlehU1vDktvOVIwBMYW37ECrpl0P
tqcTr0z3bxqiD5Gdh9R/4BXdqAyDogkRtkEoZn5dHNvVUHpMjGgWJf76pJGmI/s9m7TXRbJuU0hw
aM4cnf0IcZRaoKZbisHJz8w+SimS/ZliO89S9lFm38M1DaLwY1gCaKp+0O65kQzrfY89JlcXez3O
XD2vO5+XxHw4yw5E0b9IlyEmu87XDJoPUSgre45NySerjzFmODKYdmE/PSS7ei74xI+rs+/p2W0n
UuQLy4/ncNYNGc2Qses57EA+DhGftqmj8w9CVpxTfiMrag9TxP2vzK06/vRbBSaOXe68uQl1YJN3
tDLCP49y2SgdqDpS4mlYzZQ7Jss4l0X7zw6IOepa0MxL/RIq5EQIBs6t8W8TDnUck7wzfco7F/oV
Vr/6YIlvASG6QOjsYgbnFRifmolo3xfxqYOBaTqcU5U8GmgOfu4+NAFC8S514CUZwiqnEU5KB0u2
c9m9jHI9mIG0WGpBUTSHKO9ShIW/K/1qJWW/Uj6OOQ/ogY9lFTcoz5pkh9rUQPU1FI1maBEs8Ex3
QXstDCHPY4b2yNHRFa31Pqv5OFYBs5ClhFeUZ0yMlpFtEaM4PBEb8i2LETA26/IWe1F03dHsRyXz
aUbkpUXpGmKl11NT3urZeRo5x07K9H/8nnWbiPh9ZTi1N4Z1vi59vl9uS8Uq1ucsaturxEQ3/dRu
Auv7pnWj64IF5k624mbNOau6PBvO1IdnZyATOmsY8rqpQ6tAClSVQaeVaxAdreb48ivzmbhoW8Oo
z38lbRwzwMeGhvD3IEsej8KDdtxOsDsWPpmsvNx7eAfl3jQYzoaECIt2+bEdpd6Y9g+Tg6lJsdZs
Y7IeW+JmGoUer5hGfR1M8jFe5/a5QYzGEn9ihXVHrwNZ3wWHnOa4PMYTJ/56cBtCxWz3yWyLMsuP
mdlQoq8Wm6db4Wfkwie6cPiF4obvaPfMGCqmn40/ZSru5MqvyqWgUR6iXYtIYYd95sxIEkfrcc4J
zTBuPyErYVhkO4OOS5JqqWjQTZ6fPRkC6BPup859B2XBdG3T4W+zaRfKq6ik02wqUL9RsYE6F6ok
/1faelQzawqVoJsPKU+lr65UyH/HHixxmBzDAT0/5xdZor0K3gVKzcnhMXMLubKvnf4xz7FouMA+
ctQ2iKKT+jKSrRsv4lh37Xms/R/bWmIBa074xDlkKnpya1JcArOhGnP3exkBJbWLf7sI5L6i+Ztm
3bIzBj6yj+nQA/QoRcHiZ0UMm9MR96KtyLrtTp2MkcYqzdKzKW4qMCBglHHUdFH0ImXbn1Rg9nBK
srOmQkYwkvxTPGkHm3365dCcs1ltL5k2mVbrsct8VqNLUJ7a0ScfnIAHpF2Ot9d5TU6t79RnP0Ts
1o+m2nUA2GLGxiT7Uiqv8TfGqmYWUHPi6ptPFYgwO3P2N3a3ZgHweYkJLqPbE8uC4l7XPPSaw2XQ
KPh5sokCmvF7GBpmRxqUtjQrMKzRuKU16A7FNOVXPFDD+M1KIECuNLbv7piq8bc70RsVc/5m83k4
F8RySWYnOmJIW6TdbY2PLu+RyWYWWcG6rstu6UnMUc5LZZjexLr3z9w97ANFc8iIDh/q0t4WgcA1
n9lreC8H3BTkojbJdxm/mR4Cdeii3egy9ZAV80u9xlCsWo/1C2reJuJcss0mz6zqP50YbueCjYyo
+dj0XgkOpXnMKzTtXrJZ6XP/dQzLk/HXt6kJv2tBv5QqFJmBYWcPi2kirGYp+WCyA6kt2DrJMjdH
MoD66Z+bQkqvfRJYIiQdSWI2q91U7EsWdacs+eTIHHeC1gsrDcOpqVG7JB4+peH+9iVHvRbhRz66
4qaP0ON5GsV84f3hrjqaAICnDGAIqLxDS4VkrnLyzz6j8lLz0Y91u2+T/SKRT4a0se1AoU04bsxN
lizE3+TQtzLgis7AviCPgbdvdwuOmGPAGp8k1JuimtazpQvb8bOvZIMIs+Y8ge0h/yFDrGZALEuD
EtyM6JfX1z5Mp1PJs/ornvorJVNmgQndL27JhyYKX0UVjgdpFTvHPDjkGdyYySF8NUK4Pma2PCTw
OUyegn8MA7Z72fSkKlSoWDBMu0LFjH6MzwhWJ+1xkJg21ix9Mbkkaaniogmm/G/nacm80rlespQY
+hKDDLGG+ZByW68MP5QhetOjsoZWTys3TIwdkyevpi1Nx4p3P0fpM4drf+rNJU2ihRvdBYEfxASx
1fFh6rct3lClp9UyOFsbPBWxqvtz6h7mdr1dEzx9bRNchd60XAE6uZ/dt9E2pKDPDUL8lgsEMxYj
gKg9ggqSHU/UQFCnJpwK5MG3AWDbV/0/Fozlwc+cs1w8GMAJs1X6oeBM74Azm2FxUcjHSENe6DAB
4K9HT7ne50EfXqOinK/sOvwtUX3AMq2c/brQ2+XilQnsgMJy5ESgFp5HSZahu0/XgsSLMD90y4h+
nRxi34lSfk71YNtxPhYouyPATWPC+4l4jEiLpTn4uXiv8645sHV0ojAhyE8/GSLWNIQZUjFIxo5Q
odpq/FtQ9VyLaH50SOnYD1XyodL0K9NDefFHsiKyKE+vCqeDgIJQrgoIRMNPh4qv5YTPPWafociO
tmoZDc006Lr6RrsAntTzwDcEpj+HcfKjlvCq5HHkXNL3C1k1k1uB83TQ0bPiiPZTclMHfA0vljd5
DNVEroXPhjECeuS44N/s4BzyWr3EqwesfgVJ3ebfw4ysr1Ez2DGe9sqVCRBxcxUON3mwZA/G4s62
VLMI8SruKXKCMsW+OcMJU7fNfbC49d7kDC5T/ADXgxnxD3KDeUyysPKtQBNQry0wEk7RDNR77IJz
FM/1XqLgqgL4D56XAh1qGFIzmwgjKK1hN2AqZSGKI0p9hoIiIpi8ZR9G2hz9uv0YvgubnDIfD4vG
pTvP3aFen2xSFIcYYfne492MFUyFrCAvLmuKve2QL3Eh/+G5/0NwmKKqNn/XICC/ycEfZNkvJ8Lp
LrlDkepAhFAsgJRn75oh2o/fQyX9owz1S1A2F4u/006s1rEzsR8kWSz4EthED7FWULkd87Ta21jT
L7a9BX5XIWYy6K0FAMY2E/5zQlcf5IQ6yFJe1ESDWQTL7ehAxPU3SfYqkVHTVo5kPFMrTkjaGGFG
3m7jhjjeT71NtjHqgdmpvkrc4IgdwNFx8W/KY5SiOdrMZGQK05TIr3Toh2c6jTzB3ZXo3l5zyp/L
iJUq81EmYrJ51J5/21uf8nNBibH1MBUKTCxytPJt79l9Dks1EOYB79VnIKOWMzDHWy47yHcDmsEF
tnvCG9Pq+apOxcoz/VBNSN6tg4FmTAO4qSky9RGY6SYTc8shBRZojr0KRwSk+TUaV3DOactAXcS4
BpYB3DsK7iQjrCdA8j6lvG+1UA1O+QFmaClAL0ISVJLjAcUcYTRFq4/lwPGxWM1kIq45LlL2n/js
jv6AfqrvmXiOOYUobFqEn7TRnVnID0QlFokhO63d+Kp6CE3YPed9PfBvi/ZeB/YmudbNYY6aOwdg
3H4oDz0StT2y6gKxBddRkdT64uZH8oezywxdmpNrQNE4QUkbGO04xanLOH2SsF7OZT7eB3PEMdWE
KCfD+CXNakTsI6ORqQfbsg7morzInkOX5S5OZOfX//7P//0/Y2e22zqWZdtfSZzny7zsN1moyAdL
sjpbluTeL4Rb9uRmt9l8/R3UycpAJC6qCggojixakiU2a68155j/+M//+zn8R/hdHsuMQWPR/OM/
uf+JmbCOQ2SHf737j4cy57/L7/xrm3/b5Db+rMum/Gn/263W3+XhPf9u/n2j+d3865l59X++u+V7
+/6XOyuuJO146r7BV303XdZe3gV/x7zl//bBv31fnuVhlN9//PqcVxfzs4VxWfz650Pbrz9+Cevy
Of3+mOan/+dj8/v/4xf+aLrj8fu//8b3e9P+8csWf/c91xC+5Rie7rq28etv/ff8iGX+3UekaepC
901OsYb7629c7troj1+G/XfPN3TXtw3TtAzbdn79rSm7+SHr77Zu2gYOcccxXWFZ9q//+sP/8gX+
+YX+reiQuMVF2/zxyzF1XkX+/qZ//2m28AWiCst3Xd0lNUfn8c/3c1yEbG/8n6F2VG+HAxTvLpuo
kh4rrI1OzPStLnGYjbFE9h1Wa1NVLSmDCSybejhWqn5BCa9QOs4i2qF9KUtHHPIenDZP/eg4X9Zg
pp9G621c+kI/lY0uzoiocCL7B5cwxaW98wM585b8R71vGZYQTwLGH+kv+D8Qy2bbrUwjb6+LbDAe
mKilW0Oi9PFwBMGUqrRb05fPl3uttBRRn2BPO3ntd4X/0XkJQGyQgBF+jq0IHpUDjSJXHR7rdpwO
YnDmrrL3mE2MCmvH2BdYt9wsBmXYl9mtZtLZtue7Fq7iG2Q3mL/5ncsv+12KTqmkr3TZok5Z8dm2
CK4N1tvVT9hXHfmtebDNzUzsBpOLXR9R6Fd9AecgVic9sxf4qtu1ibK4p8d+q+MiDwyzvWPmJ24d
P7+NM9NAsloZZxEXzyoOfoqqCdd0hft7nevqtdYg/qFtz6yHLo7f5flOle2PyfOueqdCbNyQT1q0
FLFtGP/kWgwTwxEdXdKu3TBrR2CuwZ0q43ZTzz/PwfHGdXj+vZGPwsuEq38t0pnNI/uDn5qM/a1+
rSv/Lqjxp0iTRRD65G9rQts2hb6NB46Xx6sBNG6y1lmfeIc4s29UPaeo4T6L+yG+yzxzBfMI2KiL
p98wNJpLItFXlsec2uo3IrKGXQ5ak7EgqSyGc9urmpOemOBiMFwm+hnSipafuXjFGxOtBxpF7TMf
yDDrsbcm/aZAAcDp/ZCj1N6nTv9ST1OzSpJCp2LDlOAgoSt8nz5Yr5MwWiiIyfqnCIFfIKC6DypQ
wirZG8MEJGPy7oTXZ1u6V64zQ1zs8K0rBYwnMKrFtxeCHbSSJ1s02b72C5geJroUStcbkwXw9TTZ
5LlCazGn+LZAv7lJlXkaYuSDoRufHQtigI8mANzFOwYCJHlG8RUShtjOSZTFgEVzPNqai8aeMpMS
PM0Za0UOdtr2mMbtsKhD2aw6v8J6k6BoY8jKkW6srG5cWS2QHc2fzY8t4z0HLUtU8jF7LuriHvRw
IPBlmpmNW5GAXYjP+YKLw6oVSOOnHg+w1ms/Jj2pCuV1MJl3iVsci8nXd2Xz49p0khPqnNLNgOz0
DCvKHaUKZpRqrsKResR590U5ujEScTSVuq8Y8dB5RetealcNoFawpfeJX9xYbvEzRchIDbfeJcm4
tnJNWwQTLpOcb19Y2j06cL+odyxo+itbErIxzBCsCuWYJJIKI/9D6aF0rH3C0m3goQN4n1E2b3TF
X2sSsnADmt7D/JsIdfdukaH/LTbJwkndh7Ls/RW9ue+QDn3aMfqgtmo1/IIS8/CncOB/O5+yFXhD
AtolVa2xE+T5ouI8s/KUT5m2NFxaHGk1oUugp1h4FMKymH03MCobvXppNdRObaY/uSFMVKYjdI+I
FpnIc0d0Tu3ZGG+hinGL1cVdXjst4H1yjQyp3zl9cIx8sc0zslcLJzdWY2eiOVI4sHQEzZG+qLVZ
hZkQ4RH3eN+U7yMRJeChZEalwaNX1dhdtbF66QUCB7zid7UKz12PysLvj2MmbtsBn0dC0pW26EfM
7B3CKVl739Vk35uZRNbd7o2iwvLmfyAmd9tuHaKfC2cOn2HEZI329FYq8C9F/NhSzpua2o9D8KkI
O1WRt8yHCRewO9F245Vbln6xMxz7qMZ3CdFt+nBD/6hcqq6Q03jMhIpa8FFqw7KU2Y+Zj099o5p1
YI3rCbPGtdZXxC2Fe61Jb6WI9iz+oc30q9FWu7oEOl6ENNzQfr0RVSQnhoW2192PQ/8WG9syRwcg
dDtcF02xsHMywdwabHhThcGdKefN7tnVVobOtMAq4bvT4WH47Zk1SejTnCA+vsmO4aRmyuHb6xkB
acC2OP78gaWeGN8K0rkXfanBroOXslTATyIkxVGLhDUQQ0yyX4rzinNsEozE3KmJTjBeGZzRHM1o
t9pl61rFPrOJL5HVCxPDfN9NVb73oNVPUUf4CYKUJLDol4wKIWmSWWJlAR66EcOsODaFtyRjyK10
Z+0mOO+nGvEnWBanZYDXT6hKEcKtEJ1Mm7FkqFIXub3UkTc2BgqjACkidorqhUkedhiuUYiIu2eE
UwVxOPFzKFmtWFFsntu+MlfJ0AzQzz5bZrpnIqC1hh/qpI4twRxDuY24FtopjXE9vh/c4dCVn5VX
sg7Bj2MOoLrFSOif40mmR7rcaTkSpjZFy9czWgiYqePTbLZhmW+dEM1C7zowvWLavHUGn61DhLpI
mp7lhcHSk7xmuobosKFvJ8GhKIuDDOp4ZSbksPjSS1dNT1ZrrcO/Nropo+FC0RE6kbG1qSRAb3z5
ed/u0a8tqdrHTRUD0mlNdGspXfUSW6uFRha4TyMXsPoajfVfNy+F02ydBjOmG8j/ZL2kHsotd94+
AJCiGpNVSp3QfpnxZmZGrBFsnqCcflBxroAsWqxCGJCPcYWVA6gAax3P3TgBQWMudk/HFvrLYDf5
Vrf1LXIVEiAtq36WEo/JgN5lWztesy+mOSyonL68IIsOmVb6j0HRPZNbrx2k1czUK8oaU4kHC8/M
AeOWfGQFSqd0HHAFzXe9oD/lUhx8V+ZQLuJPmpUEKY6pYIw9yY1NGMg8dLqT+iRPU+flW5+pAH1L
TC6NzA8cNNoxwy54jJzw23W8bMc5JT3y6l3oi7tcG8N12yPPotXR86zzD116NwiZlc06r/BAta3Q
zgUHmjUd6jBg6Z3iiIhLxE6iN7u7nuQN3F0YbuZ7dsl5YEjHG3+oCC+GDlC1RIckeUE6aSZCfA7c
XP51uZHFGLJ9Gu25FCZLP2emygwi2neRxk3SRvvLXafxZjOAbZxqGpvXvzeZH71s9+fdQkPGRB/0
r793ebyen/bPLX8/45/3L/8yWoHgsb20Uv/rKS5P9vvtZCk7AwVn2AHVSrMJQIUXJKc4KMgSDIv2
3DIOwWtA26CtTXshaeQ+UoeWi1qJ/inzBhjWyFVeVGzNoa8JWWBId1j518l7WUZvEgfQR6G0U56F
7dcQtPuy75KfgUZ9FiOFu3IhYhdUByjs0xslaiQdqHp7yyn5h9tAFaXziMe7XPVBafyErrXtRRV8
xQCNYlMrPlVdPNPL199j5KkYpymmUi7NZNn3L72WM8Izk/B53k0WuCPHR6rZaaFrPelBw8Clsc/d
sxwFansnG06e8nBJB7AWB6mIRU3i5A5RtXXtemFwWwwVNmw/EzeVNtIXqyUwOJqM2yx1nZ2Nk2TX
1I6LU86K91WaEmjVF8lNI/p4kxZTdtvwR6zzmBkSewfmfCPu7rwmdFd56urHAD3RCl2ofwocTji6
CTCUJhR+SrceHzoLbAbVqfbIfJ1IlFh2z32Gqz1uA/8lTghv0MJJvYXp9BkPTvzBFfsh8weLagOS
Hbv7t45p2Zc2AMXJYKUi0eySgfqRFDnNIf/q98fvas/VLF+iU6vB5nRodpQzQb+xRyCOxS0rTe+z
RG/s+WAu28D4KIxAf6Pog9aklfFrIpthRjKOz2aJnqQbmuSpTpkSS6alD6k3+YtQt6r7qFcKnmQS
ndOQ0VnbGXSyUZcwJoLgOOpUmGOVNgfNxv7TJ2Z5OzpZuMHpmN9kZiM2YhyyvXBbe4trON8xKjR3
Ez0c8pAMkzjVgpVJLKwbLqzj2lFUJCZL62usxtrBcLsZJzB3YdHDraIeOJZWjhjIcmGeSxf5qKOV
0QOHP/bpKuoeq2EG3WqDeIo4RyET7uoX12ZlaGHDfsXGhnQEI9K710dcsDm7JUV9nNzQ+WqcHJKQ
q36aam4aZaQFdyMdnyxKyIhx6OrMu31M7imSOGhYwmOC2UcEb4MU0TvaI74GYxYp/1cXSWp96dF4
y159RxTvjoE4Ia+V8cpRRMQSXesXLyyRcRaO8RQprqxaYRSPVjdLn2Uv7h2NmtSO5XCu4gwAZ1eU
Jzu01Ap3Qng0pJGBJlScwjtishw7MW/ZY0yGnNN0k7eQ+oLEGfZTjtMuysCNGUVf7URd6ltqTLl3
4sDa6MKHot933nrIEJclQ5esp0Bj3RfW9TV9aZrATYjPqwn8Y6xF4QriXn6ObRS9oU/pr1nMQZF9
ew81OifWJFX1pKsJL4107Gc9tHGH9YV8jWA3oFsg6KStm3fZluqjzjP8sV3yldftDZWV+w2FbD04
7siaB31C4aUMFtr4nPouLYPy3ZqckdY8CkjOirPzm0VcFNvBz9xxEMOYf5uRfnDCoP9MhfYY9p14
HwzxlfS1fGOn3oVmTul8H+GZdPuBEV0fJ+dCCfOa/mMESUD5m77PWaUoPz7iUow7tJVdNbnoitZW
4Xknc+q9Exc5iiWaNavLXaVX5s6rm49G2Qg08PrVZkCQfKrTGQnMBtV14jXbZDBdUhPT9tav+SLI
5W5ZYoCkYbTBxI9dj4mazDT4w9Z0gygApJp5J1VJxCFDEyh8VXAqRbE2AhFxxA8vjk0jfEpcY6NV
rFCd9LaHpXQHI0/XgujUah2QA/gfALGr+BRhcpvwigKgQlvRB6iqhefnK1OF6pgG36xGFyXT64NK
S+cUuYZ/3dtMCBQrLU6SuEbJQg9l2a77KPgOHA2xgl7AfwEEmOfxnVaG5YmhFo4CWifXDcWXC+cg
5q17PhdkbaA72Rd5BCQAqZBfAWaog5tuqA+BmxU3TZsSVD/fiBr9Z9yb/ab1unHP9eoJ/VjA6B7s
fsb6lIrBXmpGGm/ogVGDGYY8G415ZdjVe+xOzVZoHWNIRXd0IKSYV7f3sVcap3C+8QjOzW2SRkaZ
uNs0qD+1vNykMvdvk6nn5OMOpAa5d6LqiKPwRXZi7L8opRccAGXoB50YtlARUCTb2SjJYvsqNgBp
SDofS5oHcEt891DlfXVKxQCuYav4FtCPO/Jk2CloiaB3Ub3zBVzukmcl7yrKUTGpjDnqhNto3jYq
bToBY9dvqLM2DISatYe25aoUenOqPECugwkuEoNFTOhuNbdJZHPSQkYkiH36tbAAeVErn5DTuQv/
8pHU1KI73R6+RlMzD7aoiFSGSY70hIOghV5SSZeEVkuSgwcnbQ2kLj3pVlxvI4kEwMgyGEYstC1b
eLeGicssHVn9qg25BtGpSLXrmpn3YrIrvnrzfopKH7cbUxZ9ANh3uXEbvsWkHaJrzNWGiqxjq5g3
G5ZJ6KNGB+NyN7OsZi8G61H4iUTYyyfmoMcbwki/8ag2rvUAnqTeZxgPBWjpniwdc06/YQvCGC0r
ORU1wqoWaARzxHTl/OvwNV3we5prImhOxTq0TXX0fTu4Rae2HEI6VMhPcQUy3TmNAsKz5jGz2nAI
B0T7Dc9dWd82pRv5ADsz68orSogQIMCTNFMnFgHQoUPlbU3Rn+fQTNqTHK4150jIDRTV5Frj8Gzj
rjwyaIiuKjiTh7IAAaDcdwdl9UsExaQcEti7ZXoo8UKnV+GpzCrJ/4mknmMsQ6t1cdFWl5nkreNk
5KBwxdo2A70sZODxC/aJGdoTTE+RBClCq5BmpjVFNxoiQnSgInro0g7wIPFJ0fCi5bE8tF0awGKI
y6emR5VqpH70aOVA1Wzmk3ElvHs+GNyoKCaOJDxwlg73DjZV6hXaJWn9joNOrduZPTJ3Z3dtyPim
UkzLOxpM7tErO+s+SFFwRkKam0hxMhpNdRN4pLOZol4Uo+q3iPzCXdShnvTkV1LL6U7YGhYi/zo2
be0ZkcLRtIiXGtqANZI6Vt2Q3ue1aaxqCzQgKwRqSTPZTWnFxQCsVZUVpPR2MGiAQ6Lvk80hgmo4
8BnPuweLGSOKlslQiKWJ4/HaTzLcfAlGM9L3xk77SYWvry1SLGRm0OtOgUThlWsPYyNNlJw5HJyM
+lhOollxvrMJuuHm8q8CrfxKT1lhd2GMgtTzmT07hjMHNb0T5MIcm/PVbWTMoWaAWvIuNZ5aIYIr
L8tBsw9lchvHBPJZjiK5qEcCl0q/XUYVbVHfaE4lOK+msgW9A3uVhsZjnjcbux3olRG1lg4UiLMC
nBXloIjgnKlt6b2lfyIRds5pIJ0z7OOfIcO+bmA50gfe2+XH5BwkG21C+6XCwD5r8/bSip7t+b36
OZ+d3xO9o0VkoLQ4NxKIVYNn0sSbyDqk4PTsmxx/99ot2vAQ7jqBxZUWa3wO41ZfMNbVnuPBYrER
Z2uF0GhTD8VbOlnk04j62qw6eZXz433XptBilSUPnKRCcEV+sE17mD1+6Lbny03rgjcsUeNoMdN5
3cLTr9HcxLhtd7i0S22pOik3GniNMx25tZS5WpDX+Ba1IzHCtWzhvqE8zHFhrMbJvEHIdRdW9RYt
rrUGmLtxbcQqZT1my9E9mAEqvmrMmXpGFnlVbXDqCgIdJ4RIXFYRBmNzD91xY2K+czN9XfuMxNkN
tzUSawJksJJNqcDJQgcPKVCev2p67C+x5DibTHzmdRo+9PrMmK9x6YxdRV+GRYslcJED7wnXdU82
UIklccM+WK2zYGBQU9NHKkuqJy/QKvwj1nhj0mts0beCidiqKvBWdMd64hucds85SltB1+nuIDJ9
dJm5Z18tXtMEAbgMih8LT9oOmTiWA2jBTMkdhhI0C1lb8PEH1m03g29TDEqdRrJdGR11cuhQEcRf
UeC8t6P1lMxlUBOlR9U51q2sOJwc1qnY1g5D3qAHLvCXSg/WxshXuwpRmZc0/dHf5UQjV6m5ljle
pFGjvxZzbQ2kiK898UF9SRwuqIdlYtobBGb7BPHYNkggYecfceIi9PAAFNZomSjh6bWqtnizVIYK
ZS6hKgQTJiFIqR3DcPJxb+eeh0GmpiFnUuuHI2IyK0XipTBSX+UOmovBG/sjziL8qzCKjeyusn3v
LtLUW47zfR0HgENYjHhhHnxaks6P1qIbVAJeYZo5W2VKjxpxa7CDX1WSYnjIpnhTQRtIapALdl0+
p4Gu0ZWOmmsWk+izcrxTnsQcE6UE+pU6XxkTI856nwXaskU8d9kM6OD2nDLZQxhggoWerURMuo5G
6J7VPF+wFVr6ZGrX9TAi1muJOU1elVaiKtNKkO04zWEa+Ys4cIFdMZ+aFOE+Lu30RdmdrCyvtlyK
qitZX3dtzoTDlTdllTUrMFl9F+YbYTDhG+z8rmqddKGE1qw1pG54NyZyrZwo2IWCuXiUfAUjWQ/o
bskmy3f4kQjHaATx1NACQZeQN8dpUdPB+dECZobvP5LJZnhqhRaRuAS/eOxm6lzhz4hIbD2sPEn4
zIZbM62CawSJS2hJLC/waDc/OeYawpihAlV+OW7TMDzj8oNpFwXXpa1upMHKPa1Ac4gO/QSo4rp/
Gno8znUX3fWad6XZ5LPRN7tFL/biOzEkCXwgaOv1nRCjAYN/wH0K1QpDxFjuy4FxkrLKjYOTtsId
D0knTvKIq7551agOWoMRpFtEiezQ2Fn9Xme9ZNrdLmSlsnM4qU+40Hfa1IibvHSxywbu3qsac01f
q2ASORz4pmfEqdbdjfMNeu8tVLnm2mzHu9SFeUG1iyU5lMU+SfNXQQeUHQdDpQy8G1uTC48l5nEE
LbfNrfA5hby8A66wdTsMEXGYhduuQ8NglQE+KV3VJxfOCboTMge0/MlsNKaGXOFTzP5QDRFc1iVx
Zb6UxxQhRoZvjEZQRgdhi1fdv5Wuht0EelzhfFp6AsU0yG9xThND7Y4u8EU1oAjWN+ysNg4RFyzi
iB+/M/RhyUQtgGWw5pRrErcl3aXbQizxse9OnsmFPaNd62FzRbG6QCZCby/2780JsEWUVczu5Gsv
7Go3kWa6yS2RXbsJXv540MJl1Mfd3g9NjU6ih5t+vC/TsTummfvtTnRvEkzwU5qc7aL/ccyczSKM
zAW9DLxcjKlNpndXrm+Q70qUvD6Ju7TMfqRyn6lHk1e6x6+Ol8dMgTSHw9uetm2jBupXvENT5xY7
GbEnTaKFWVMTA2PVWIlwtftrchf6s1ZZOufGyqWMp+hA8sminJMVFxYnCIqtafj9tkrCd2RH1x5r
Wno9yLMURQC7koDFn8WHTM/RBjLrWzJ4KXeuKZei4Jhp+nWqlROpr3AhK8BuCw73hJxTFzfZONVH
Jt64Q3JfvnZV7SwNwO7Q5vTo1XpmhV+9+l0ybZWDo6Se70aj+rINIPcR58/fv3z5eUGaIWIs6SOD
Iw41fTPLzn8q8u61kv5NJFose/NNXtrDIWiTgQCaEIKlwPT25wM6A4SthGqMKCHeGyKx4PzG6tGt
dTjCEzz6+R5132vatPKgMqUeEyauuAZEenu5W7o4WdlJQO7CVXikrUnDOTLC/eVRW0f5JlRrrUba
1Ohvy/ZQ20FyXeAkOFZGgoAr8aJ7/mBgHtQ+j6LwYTeUbvuSWej03WTOzeyTx2hk5lkPwSadgE2h
pUWMVbtcTZJyS0BiROcUwWfoteY3Vp953Avof2x+BKEmDoftbCgE3lnjR/emjLU1s+eydwhy7VS0
9f2QccTgVcTOJsF1L2t71U+yfkrgK66sSTdQZPCojjBlgeTM2zqGWT/lFkPThLbYzeXR2B2eixoa
UjckwPIxEKwiejdrsyHBp4uBUUS6+97Bgf0Mo+oFYL14YExHMJbm/S82cFinPkR44qyx/v8+Qz+/
RJD7f25g2rl4+PM9cDL7/R7++gz/4waXNxmMafHnX9HaRUk+qpvTxSH0WB/gSZtW2NxHup6dLePx
cudyIxyFE3ag13O56+gkyHdO/3sLSzTNfV9QeeY41veXLbSs0DYCm85Cn5/x928hFYu0WrE44UeG
oq0TN5qav5sa+YXvHhtyDS7PdtkijrFtMnKGyzpvUQfowTzL+7o8eLmZDP+5kCZTmY5dExJNt2/h
sNGzpU9mgOxgoMZ3F1NgQUcN7rFNZ8toFNPane8CGxt3HZaHuVAO7v0mCu5tcJ0zNRXRc78PQ9Eu
LOSg6FPLgR5GZ2zKJG+WXdYRtC46JmX9g9DIQzAS+o5aWj1UfntvhFw2I+0DDedTn08tmgn0ffY3
SCRgc7OVW5xa5b0aQ1+y3MhRNwKcTMkY1LwGcPb02oYCd3wTYrDkSLyCQt4tFPr6ykcSqHXHUcxI
br+CJV2hakOxMZrNuSnRJeeh4KIf5v2+IArcqXq5SjVadpMRZBvP4DNtUxywAZ24TjNwqnUNa9r0
yfLnzJ0QoUXbxEdcz0uU+qcYuSHLYvVeKefMoMbaMy42rrpM38ZcZdKYgSU/VBEhpSFS+41Xe2Lt
ZWSwdzpN6GyW9aEh2E5Ovh2gOkY67ToQL1zz7PxBm1ysQp2OnK9r2y1H8gF04bduk3WnjBSS7QCn
niKVlQlRPJwjvBZHpKgna1vK3ji0NLx3WSYOl3tijiPxRmoTwcDEauU3fuLkTVkxMH1T22neUi/6
JYYEO2/7V6hAtJMavmftI5orwxp1A9MadiG8GPS10/ymqSNS5ycX6a6JJKbmm9V1JFkCCWYkasIb
ErzGg6feI1yUJyPHbxEmwXlKT115XejVN4U0Spbs2unjH31KnwKnhCeMQa/C7ERafB4ipbZwt8sY
GJrWbPJBPTq+rpYJthYCIU91ilpeVvQrCB15MREuYCwY62UxgldgTeMHJRdLDas++nwvBEjrBwPZ
09k7Gt1jm/bQPBBmXHXAmXUdTwMgUpC3TYIbY1wMwYRLdYa+B31HTitAlsn1tzQz/SvNEk96ynR2
YP9axqHJX+7w0Zvo8f1PDhs8GoAunDk3Dx+OvW0rfBwB16/O/6FACVb1a5aSwpJW3cc0z6YzkRT8
2eU+BrIzQ0nNVTuReJZWBAXAW9w7/rQq+gkHuNuWq8HPSamtWGMxH7vqI6ILQH2eVBLe0eRlTls2
pJx0zFpy6OeRhRs6JaME1Y66Rm1AyEQX9dDg6IlrebQxwh7nA9VDgPE7j7V1b9CkxuEHGoBWUSU0
yPb47hme4FgjuwN1Xkv5YYSMEbtrSpmHKJIrGVnLIUmBP3su05acIGv8Sgs0KAu9gFSDRIe2BwQw
9Ad3jIzXjS8RdxjJp6wXk+8DMZvqR2QtAu1EBEJhl5PvedOO+UubpM7JoJJGvYXzBcIIeHZX6biJ
oR0CRB0eSp1+u9vpa8iza5NYY7pedDGqRD/j+VVXehlgA0QQJnudhQdt+XtoCv2UpjDeQg6s3NsF
hZFfGTU7TBOJk039YCGl2eGcxQOR1B54CWPl+ckZUSvnxwCBsqdB/gDFTdpsYhLpXaFp98CRK++t
sCRIX+W5GFcMbV2J8gYkItYE0SZL5Ggf48BwB08NKUXYhAaCanA9C7mpFEs0/EI3rcluNJjNUZ/J
alVDe0Zz4KW59Mw6spbqAahHlWyTZhxPCshri2gdbIKEvh8nAYEzab5K2BcmJ1syNds1Of6hNKRu
1svwWLndbdy4iBKs6hWjF16tpFjbitXZYPvHWiNVwIpvwf1cMXpnzStKdv4CGFidgkVouvy+CToi
rPKedKbC/LZzLhvRYOZcO4C1O4iLncjL160Hp6EPuyvI2OsuAggepYBE5Xx+7OZsuRaLgT7dBCVq
ljiaFT0tEScNrAAS7XKXjJNJ/6HBhlgsctmk7Jh+mOK6RII+qYY/l2UotisXUgvr/2RSz0ruag9X
lo+4wYgP8QTUaqgFWaAzvUjQw7RHvu3kXsmxWwuNPM5w4+DLAWKQEmFvYSJVtT2L4fj2e0WjHKuq
hcuHUJJkvEntAMV5TDKwFTxFglNLRXTXgoZG5tlfrhP86Deq40qHH8xFg5lPZC6W0RlTUbQ0TeO2
bgPODtA6vMEZDp4vjvQn4oNPm9c/0LNJ994MYMtIMVJA0KOQjrTAf8+VxdvM3r9+yu7CLs0XRURZ
nWnVc5PVP/h7F4XLJTXGxo7nirghC0dX3Wo35K8/a0GrLUnXI5FTcpHs/Wmpx+EpH/rX2M05xWfT
2hL6B0Xmy+TgXCq2hHpD3MpgvYcK9jIcYi/9DmZPekQbRn4BylkHufwIsk+oujTYFBGgrjWQFE1O
7Tg0X1aG27A7YntN0BcR6Uj+JLxSw3a2Him2panRMs/7M21/tak7QWpl0IT0frHUXZmjBxw/FOoM
VUESHkJ4+TTHas/yZ6JTkLX+vq+n05vUaOtcNjZJ774FBEAW2/xUg2mWq9qsFZp/nurycmOFjiMk
yuLyo8Hq1Z6hwycg0P58+ZHf2zjU3Rbp/uUVyVS/YgJoHC+bCInOGZWojp9hfokGxyjGGHpLl2e3
YmM8ERTHZcO7HRN2IifMyStDUIKFCNF04n4VQn3hQb+PybVMUNP447KTI0DcfmJwR25PqHF4hpbY
+UypoTKXsBl1218LwNfAJDE7AM51FtDyzmGRPgdF/Bq6dQECybWYdC7SPgWYJW4MaMRLmWsfSMfV
YsrLJYrodImaOtknESgP2ql3rUtyRZG9MsN/icPhzBpjGbhbJiDJgmykllmFH0OcnQloy1ag39CZ
1DxJIff25GuPtoa0z3Hdk0cWe1t+WeikC+m0S0gYL7JEeZK0ZxnHD37qPXYjRgcrBEvZSAIis10E
tyucgGrIpD5Lfzy3EfZIp+7f2+a5HHCs83ZqS5G+5ThXjTHrpUBYXempuw2teOv3fbuIioCCucf/
Hds+qywoMEQrr+Z/YP9Jrn2dGaGrMXioGlDkDA+IWHgNkdPS0eNzswjq9AOwWV7noD0VzAubGJnX
dF3GJYJy6Z1pxr+Z4G29GT6h6Pw2g6nT8K8+7a6eXS9fWshq3ynqtykAlWQXHt1hiGwdG699ms9u
hmLSdJ+AqILuJF1lSo7NJOx7wQRi2XQm6/s4W5VDXK27Qj1Kx/vQHMpEfkusdFeuogR0VRumH5rm
o8bw6/e46IM1ukPs/LZxk1pWh6+OVYUT3gcFQ9e6MIi4ID5dKerFwIMJUGKJvLbdkYYdwTXCijEK
097UqulVDtpX0A8UuTreSTfwgBjOQq5S85jMaxyCTsSwVkT2KxpCxd4xMnUy0THSW/P9RKw1q7oR
8zAqc4y7Oi+S1dwdjUKUkJArXzsuyzRycG0N8krPodWMGWx65EPZkuQ9cuEniBsObparigkDoBrj
MLnERIUjeUiWLgHeBuAEmXUv1BjfsTOLK54BUszeoi24ijkHxfnc6+3fPJ+VcxoR12oAMSUW4sGG
cYsSnutytnQzkO2wqYtlrgfPSd2k/4+9M9mNHEm39BOxQJrRjOTW50Eul7vG0IaIkEKc55lPfz9m
oW/hNtBA974XFcisjEEhJ83+4ZzvbCJDvWuR4/IkPrzlmtq2oTqri2rLu2rKo8g6FEVxdGNYSapJ
gjlwDyNjj/JtjYs/JRAqvZiNlz50ovmNPaF6MgbQ5lLlFx8gaOYkzZPfT+WdCiZWOnpaMKHka9dP
2P6LB+peSNvFrsdMeHVUnj0j8kh5+CGHTx5Gbdv+iemnbg4DITNJCX8DYzjzp4QOFvuh+OtqG6fi
MIPI7BZbHqc8sFezrqmoq2eRx/M5mLE00Gh4OiIgCSsYunQePytnQxeUyS538SZ4k/tM3FcIjTjG
nMdeHnJySmtytOsb1mVjhytUMfj03obS+SKP5CsuRHFWLtaPZoDnineFkCl8I0+21XsYlIp+18eY
jhPWuruMnI8LN+qxaJKPYs4xBATGDusXGMupvxFjil5ZpS+sPZJH5RrVCwtpLhHtePsxIv8S7r69
TxpwkOlrXE+4pKE9Z83Fj1zv1srcv8XumJ9r6f82aOH2AWzFjSFYYnASclehclzCZhBvaPgRhT8+
dzDxdy3R0pxBcplZT5sksfSm7E2u95SE9oVONyeBey0wBOwLxE+0BH7xmCW/6w5DbjXI+FAqXzxZ
k/pNynjE6iPvDuWQfSbMpBsPEU6bAkeJmjjaOTUkU3/I6keAxfui55ypbdM4DIDXX6IUZmDEvaOn
PAVGuEDW+PT4IEp9KJPpHDUmlCsjAqKj3tifMhiIk19lZ6MB/ucHvEY7q2tuDmOjdZ1i/lN1bW6y
sc4IPqSfQjx2HDw62raCOJJNfbTWHp1oLNm36YkuVMGKTphMo0cmEqkKYBHWhcDID5eqWFIFSsBI
YCDuHt79DQLtkaHlI9nmZwH2FgnCKupZGrgjV4fUxeucMqDsuTNWArgJxH2Xxyk212MOMldMybFt
rWRbefABHIhADIKtH8pgOhCFjm7omf2G3m1WER5seCiLEpi6NE4gWIyXTNQZHtPiitw4v1cWEmcR
0NwM2IO7uiouw0yWTNPn8W7SfcDuSDeodaaS18OuUc56gNZxcVYLJk3281mMxJbYPlE9iUr2HeGg
mCnikNshfDQxtGSaDLa6fo8yR23xfLy3kbzMwXACrc8KMdUmui32IMofr17jvFacQJs8M7yPEbsS
SBNAbmVDGkdGOpCoQu/dHM3zUJnmuiP0iLRR9GEjKPQtDRvPbVQAqtN6xg7FJDsw3wPGyyvIJeFD
4RWfy+LiNlK0XNMW25WVlI+uj/pKq9Hd9rlE/ZRO16b3mpdKy7Nf/urRrrwX6ZK11aHGMuoBnFcQ
Q9ukAuCjNupNONsI5f1AAE32ei7/4tvveX9yW12T2XO39os06gKBTMY6tYbRk+t2l0z9+OEPFTOw
en6jmdUP85auXvINkc5rk+RLgAY1OQFLT5HMDdihHWd/QTtOL9icrYUfMT5PxghvRCTG1k2mi59y
rMwKt1ldL2i5JMDbXOZLrJGGCw5zMgldcc3jlCWolb1ZQ4umyNF/Atad7UDO4QAu/62PFo/HXHxE
FuD6ZqxIy+PlHV3TRGLuoMrtEf6gLbQN1nxeEuwsr89A7zom/SXkWw/Hzn5ohi9GFE+ADcY7lbL1
D7z3ULXN3wzMFnCNyt+HijWXUHiRk8DHX/8a9+m4baTP3ypYHmIwejRrTrjPpH/tpfnTDAsGQs7N
XrvJtw7JYAvL6b0JeINwqROnWEOHWltO9+4kk8Qn7OiTGN1hzUU/bpLcME7FHL9Y+RhRl1mQ4GKG
QDZQ4KgzTjLBidvEdrNvLTABBkb5jY/2aW3C/n2w8/mWGYn5lieKrWIDmrrJ6GDa9mcQ4UYqZW3z
EW9Ox/j84tveq72zGTm+zxSWx6YjGLzN4quoykNtDCyoITiNkpm4Ab3gDRkiI0hf/eEnUvcj18pG
04B+Zttbo1W7xGHz3KC7qwf/wnCNeYw0qr3RTQuthO8P55h/9aj/Tg7ov9bJriazEEhzXFr4xjAG
+KRPicHM7iZrpxAMwWlIoe4oIov62mSMFRJKlIMF8Oo/epyJkWJcpB6nvLrNoTsf3cQkMryu74CG
KdQN4wyhsryQFNaunWh6VV2v2PEVPrUqr2WY2Q5SeeOJD/RvK/iIixytV8jwpupiREzoLwmrGfbz
bEDPBV9HIVmQ6e44G8d4Dw0V3OBs7QsaE4I3bCV50DOILoI/aCONvtxNEnEZhKO1cmrjyep4nReM
RExCExC+Cp8WDX7gFQ+xT4Jvlx2sDFdz3mQbrtCfLMu/AErVr7U9/kyD0BdpSn8TJWfpx/aHR4oo
Y7Ji0+LYf4rD6nWaivs8QnYgsAT0JMb6xA7F1p2hsw1V+1IJz1o5rdIvfW49uxAr/+lWMgXoP0im
ZqfTIH4P6/TR1U2InPXJ4FNYNeNEasRCEGIWmvLQRidZFYTKCPWUkiNbi4Rv1Dy3vxYwaZL1t6ZT
81MqGTexYNLbwDIgw3WhePAp4lfxMDy6ZfRmo4O+ysae30TmrojNgR6aeOLZLKOftHPVZ+HmP6g3
ohNxIJio2ZDWgfkYmJ7+WOtpeoh0e3Rrr9/LyVNn+jrYF0l2MwXrqo4pRmi5bMGXurST7ZMMyh9b
l5c6myhPS7c6wkE5ezZCmNIGf9KHw0djAWWdkUC3PutWC5LTmrt7YVeywAFAiMgK34NbQT9Q7JKU
M6l9rkEVpDOTT7x00Q6z0HVEloBgcLybdsoCKRJJ/tS2JjOgti4OZtEindBuSKU4omwfLG+lyuAk
IyiHSW0cZA1VmRsl3iOPpU0U8Xc0l+02Ntwnb2lOehN2RZKMpBXEWX+OTAIwehMHZjCaJ0/4d6uv
p3NrEtolrQvxIcdRKOeUuimcb9/pdmaFIgN+L2D7amJt0RjdORZMjy2HcupXx7dvz0dL39z00akZ
8nfbGdBdS3fTAyveSG/aoT7rHyPo63ursmDELIXx7GYBHG7uQKzo9saRaMg5PtwN40jEObBX7cBq
H6AaMNtsQ2OPe/d5VrJ/UDzg94wcCl9Bf04LEEJ902yjEFajjetllRo62rf3Rmbpg9365QOmhvLB
8eYADx81Up672fnfPwQjXYKhG5gEzNmqbVWBEJmKNP/3f0eC2ZC9nb77JVJJuBkEUbliPoPvns8y
xoI0RsCvQ4oB9HWOfabfdfYascOpr5gL2kjNN6YLUESADtsUmHj4XTTkUwGrvW/mZJ0FAIuCsa+t
dUmndRoYF6Qrt6KBYQZKFY2w+mwbabl1Jp6qsS+6bV0zRuMlUBCGNRBzsnxXQ9f1JxS2/emf3wY2
XbOZ6tFZZfMITclw9jMgLDa40Wmse02GF61FpmyPNztu7m0dHdDn/2plCHJzntD4EnXTVRc19vmv
acbRVl0oqGHdheGvOJcvXLRECXkWYge0iuuGG21dJhmY/i83EhMwhPwlzqxPPJf7BmLdyorML+lX
kF1jPoj6DBu0OFtF9LlEqhDjfst6khptWWWMlPmEzVHDU0NeQeBEJ6cfntaWqlsBFlxCB95oXw5d
xVfokO6t+YtYrfd7qrpbwuePY3OYVpWRn/zCYw6H3cWOSCDt/ORhkPbPVBg+2QDiMfZkfigwRiRR
fQPjczRg3y0V+XqJCYsd4Mgy9LfokhqGciFmG8T+LZBhxCc1H0d4Z06giVIoGF9lN8EXreo7woCX
Ur6UZDWQfgGS3QNJM8TuHwzFt7wQzC8y5o9eDot9IPHEcZGdT/2equfLA04Ne5pVzKzTepMtLlEH
aMdcWc9+N2y15QODMsyrPeV/SkV4BFwTdtkD+zRXMtkOnoq6fhwlkM64LqKtYxI75MlrQ9oAkrpk
lyh01DVmRG0iEepj2zpI0dzSPjhhmXXof9zHWN+6FHgbRKGJioAdShUvBG4LF0z7ideCk0gUf+sI
ldIqwI3P57tsj8Si/+jiHbC9Q4mNcmsgXLLRcK2YnhQbWb+Jbl30TrIb0G2D0df3RVm0RvGf7JHa
EsecM0EAYtGaJFhW9vCG4HRveeJtotgjDubaJ3N1SLroNWevgDrtGibRS1PBjqKsJ4GqvJkdC71C
ImKUfGG5k/Koi+45sC26Yxtiap/ZZBDwrcjTUG4RRH8Y1MYugorYRoZiW1/uLPZweW/4pqG2N8fK
9l9dx1Pbxu3hHPqawJ0uOoUVaWxGkGyynMF8Wbwm9vTQxEZ7YS5u7UfrdzzPL4YJh7BwvgKbUivp
kr1SlQ0z2fkqzHhYaTs8Sl9UGzOjzqE8PCTp8DuNKfQ4hynA3McgSdG9dCtqB/TsPKOrmEyWyrY5
nI3oOVWUG323rQQxdgHENRq1iKIehIxmW1XkwzFq+Cg4jQqPfO12JDyev0ZJJv1ECUSFwUHo55Iw
3Ml583HLJYa0CWQxQTAx75/VeI+c9lljhHZF+lob+SUd1N1Vs15uuZgHJeY0DmlBFdXXWNtXksD1
Ttio1bt+UYSKNyP1jpGJ9JtjY1c07segSJqwM3gMUpjdBrHPMxLtk2vp92qwUdmH+A+6c2dyD3qN
vwtb482YGNRo6P+qMo96YoJcZ0/EbP0ybBN4ldO8srQEOIbBLQ8JFW1B9xGSZ7EdUOQ3l/UfiIIr
klVukNBq2lQUnoX8MuKOmMqqL5kqDm+gIiBesdpdNWGdnHtfP5Zps/MxDBvdY5cQ5EvfTdSe4WSs
jOfnuC8hF7bkCw3sgwy6TQNM0KrrBkQ7LbaUusk3MKRBsWYU+21pYmxq2PkZfwUy/mb0T8v3mJKL
TNQcQd1g+Ftc1DTgTvxIUP3W97Dw+dBu8VAAmA5egVFHZyTb60TTuzojjTLD8mJdWvBjcSIpFN64
i9sX5T50cjjXJhzT3njse6rrSMFJjFlyG/qxruLnBsJc5zocaYH1pF3kR6ZFZV+Abl5WtmE1/WEG
MlwBeskdWwFrK+z0EE1GdkkbYkmE8859fxwYzXpsmVdmxSdsvWJq/VUEyRGke0JmUXGIYUqhRG0O
xUzzvUTb2qgIDcP5at2JD2C8FQuSuwzygxtXP54ffgtziWc2srUXsAMK/E05ey+VaV29WsEBaV7g
5D4NhvHW1SjWUWhsNqOeP6CbM1KjrudVSb+54VHIM8gSDwJpsszbIxwHdTBrA78dukvHvQQIw3hE
L7ieWcNMOHR8VxLaVx67yLikRfwahOkfwjzPKIjfOs89FcmFR4Zc9BnTvscmYM3GeQcmpmI1uzCG
0u5kReOxa4HL29iVtIWPP8C1FxXYJdwRk76Bl3/Aw4oyxBI86xGhAaFO7hJKJSx7G1FZZFCX1Q0O
o566b2kBKkYakX+hVfr0Strxfm6v5hTdownJRu+6lxmuYyiST2AZfzKj/mghNpRafoCjwFklH+q+
vuBfZEbapVfTQP6mSjIoapeJJRIh6J8SiJT52qNhykvvgnXtscn9lRWk6yCOD37dP9RjQWgmS5Ww
P+TSOOjEevJE85m1n7jcDm1Yv6oquEdC/+0r9TZ5MCGTgqOZw/7uOAhwB8lM33end8WmC4naaIML
tfk6Riv4Nqb8B+T9m6ocBAzi1ZoAr/Z+Kdc+bD2M38Vzpei1XfuC9v2TuJtzAqE+UN2phSjAxP5q
db98BDhzyAcahAaDn/wkbMhLbHFoL7rkUU7pEa06s9Ocbb4uqmulx6ds/iqCGOxHZb1VYiJneAYN
JsyHNuenLhO0vo5ehjZ5SmDEbKTNFzUlgjhlKvHYK9a9nb2S5UJ2SO17MPgQyA6LDJInFOAcCyl/
Q6zPZXmNg9h6ANZ+jtNpF6Tc4ln8LSGuTt2i2q14GYJYbRhxbxRVuhna7wEqe0gxu7ZhSMS9coE3
x9BD4OUw/fm9BQmCX42QRzosGHi/4r45xxbydegpeaHyVWRGd22S/IIMxC94Tuc4uDvBpmSIYujw
D3PxeIvF6aePLpnBerhOxFIQGb/MGl5ijc1pJeb+aHvWoeMGhpyCF6H0AFkNxVM4SVZ0LSQz9YYI
+LsPybRdqIWuMd5GHrmxqY6tACQU5HfOs2HjqBBBXOD8CpxhjyNHrhla5kQHGDcdjs9pa/+1vO4T
tB4akpDxdcyybUi6S1XLjW3Od5bNZsNrHYa4YEQbPnZd9uP1OPHhSg+UbMRQWA8GSQPRSG5JMInP
1JG/G/5qDGzLPQLJVUMg9xPXydoo+4MLrnFGLM5agYzkiZen6XWPoZ7aKwGhwCWHIWGGMl+RwFfg
8Z/8m9cXR6Qw+SZYUGUzLJt9RsFKeQRGEqWnlvhY0o7HO12cP97BGVo0VBMKxsDaTx15e32T7rw5
R+uP4NX563ILWSLRp5IgsRXds717xVGdX4ylHPWS7yIpWQKmCp7HE3RZ0MfsTSPvscjAeyA5hCPt
FRuDkAGP40Ig06q5ckm4ZzPvorNpBjSBDNyAZPafEpDBUitZDSDByUIZVHfNankfOuX+SH63Rb/o
rLyKtXxcIBRBX7RV0h+JaU3MdamDvZ5j0KAjGMOr66TuCnvqd2uUnwViYh5aclFATbJ2/ZhmhC56
5P1X1vsYJY9oN74DzyKmBlh2QA7BNGH0NDwOcArWJYDgd+Y7A7598zDXwAZsUaEUYz+1zkoS1EZX
boLvAQo/ap3iKMeUa+DJTZqf2QAN43ASKXKxB7wfQ2sx4paY5kHyVHEENyLD7mZi/somYC0tzufN
aBQvY8+2XbgL7T+elohFe+USptYL97NNS2AY3sYPnb9+aD0LL/hhmsimNL9Cc/sp6vC19gNCnNiX
1gzSK0Rp+8km2zgoZ57UeDVkpjqZOL9NOPunguNk3TUY4NSUDzdbQM5z7MLasjpJNkTbT9vST1mF
oTCxBxMIf7lxSfk4FtWQbu0+o2GvIljaBa7tqr72ZAmMHU8fcxHCEnCjNf3VgNm16r35o0U6SjeU
Mjx02QlNH34x7LDvXGPT++is5DQ35owQP1Z7Wf7Evroy1quPPk0IgzEwtuZr2rHEThbW9D1kCspN
Nj9143QeIpu0GO+3DcmkC8ZzEFFxdzZpPhVmIBGhfSqC16kWy4rsIQsfJoNhKLOjh4mDIW3Gp5A0
i7IdiGU337ug35QF2uJBsBX/qa34rUuk2qYJs1N7scx4P1zTOwniHko9EMs4JicFBdxvdup/gI7w
YBrmOWPRXvYTKW7c52ytL51nsL5AZpi0/sFnkV/bJK+3tXVOS04Rv2R6i7KOkb+hawLvse/n7rTy
R7AGjm1sRgc3ZCEyb1vj1SJpGC5u4jPYjkaXODkfpzbTJRnFD53Wf0ObqaFrQUK9M7mrfgqF53me
Lv1gEcvqmPzdQTW7mXOhVEWB5XjkScC0yPJvyxSwM/CPMPaaepNbKmTeEogXI46akz8F6bYU4HFR
iS/Q/a4hTQOgTtY8D/3A1k8BarA769kiI8mxjrNe6OFO95HHFIHxAKd3jkI8y9UJJeVbWhEEnO1g
28OSMtlIou1MNv1CU4UaAlJ0aRu1vw2hW6/quH9WnfkpWQCumYF45RnKfU7uKeVnO53c9rdO6e4K
b3xCvVjuUwaADBBTsJkVyR9ZSx8Nx8hFeEYLTZpdHr6Z+J7Xczqi2RKXqlKvsuZUJtqF5YTI1llS
fMDHZeTBJI3tqHpoLX2kkylppe37MDQzfzZVZpr6X54AKeIlzq1c841xj8Uyko7qh2Ge95bNtBYD
zm/ZiRedyKtFTO7iJro5I5NdDfomyAqmmn63E2W1K/rs0CM7OQZN3u6Vnf9Z0P7gQb8s9HzSw/jV
mZ3Bq4pmscHYf8jzCOKaIZ+DyTPXC9PEDAZvDaTJxGGjh/3gSChM7HZrTrlwjvt9gL7Oim2IB7V3
oUrdMZf4lFhKdDWf21Q/WA4s7VhRPI0m4dVIlGcn/67b8qitcNNmRfjYl+qJ7upieEswKYHjXVBt
8n5+CGprwWSvXBbvRzEYB8N3HYgdDtLQDxi6QHIpH+VbHumPObLmfR8Ezb5yaeHsP7NexHNhjIK2
pNNun71AvubMd9d+Nn86Ij0K03KpQKLmV6Ioc6WXtkikyI5ymzzZ8w1FhmXWvwJD5vsMQD9mXX4u
efHHaYzFCwhU/YCseFneSf1RlSsLAnONLA2tw2wowlSrX2l0igYnIFzY/kj7yn4sw+KxmbruU4w2
S/uBRBkt+bWADsOzCszPGGk8yCtRn4YRpqZZ2N6DizLkyEN6D5t2F9b8xdpORDe30N/ghLGjk9WX
vYLpJ/oZsGlHblCUkuDOupwkleo0yvZ9dgkJZYt3sAMbml5S4g32wj3MAM7NUbD3LWsFnDqCiWUv
Qok+e25FRLhYU8qNqpNDHT/lrtCb0EAy6rt6A4OatK/iEebnsACGOLCQyqpxIG7Nt7ZpFqyNGV1a
oHycokGxAZkvmnra+zXtcFnI59kk1hTLarWuyBPadaa+ay+913F4HtL2gK4i39mx/Qf5U7MJY4NR
yMAxjsyMOajh3GTDsNxeHqHi6hIHg/UffxBBKiCxYIzjHLr3WrAjRkUACYqwQhEtSWnJJ0bSjPsw
4k6yX0TDwSMCM1m7bf+RzPc8rBGsKXOTq2dAKTcz4iewtfTXvuFtqZQvUWlCmgVQpf2Rkmr8w7A8
24SjedXBJVsSgXpKg5Qi3TF1tJOMG62GcFyv6+lRZW+v29rYNH7ADnx+rnUBTCSmMOTwyyzu9N45
zm2OPC9+ba38S1X66MX0IhnI720yk/NAa57k1yoL7w6V3Dn0737vZAdRBgeR1VeZ6rexR2kRjZaD
A48jqSkORsvvwaK631QBo0VzOKmet7geSBxrDA7wuZkWXxpbfahsrVs3GxyUr1FgibWSSB20BYo+
+EUitr+r8/TTSwcNSiFYOyUtmGlWp8iEbMg0plsfiBM+OhlL/aBHsjMir21A8K9nkXHjJvLYJB3y
A7Y029qWR9dklppl8hZjlsUQj/8krAiCGhP5CrCaBsEqErgPMQEGQpysjLCyjgFmxMaUJMAWBySJ
1niIdPaRKfIwkacxOc6hLwvOVyl90BGcjKfe0NUpgz3AmxMPG44oeZpaA0J/WLLeiD0B/IUIILOL
5fPggdedELca4jMe6wtoHSKG2+q1G2T4o53gN11R8sEC217D9MFTf/bj8Gsqy09wJjmCFFyEZpum
B20xgciRqY0RCo0efbaGLoRV1virQpzXOFDvSPFTjktygAbSECa0Kx9xWATrEE7EqwnNFQviX5M6
4MbIHLpEBG0gnZ7qzPuY6+6HgSuGVMNpTghoaODYVE2bFhUTe2RvnQLgPv3zg6aN89JzOn5AG6vO
BeeHnaF+XMQVLAMT8uI90isy4AObhhcX5Bc1oCWb02R0/FAF7emff/3PDwBjv2ssG9v//F/m8tP+
+bksgQ9NI0ycB7lCADuo8z//hCI2OYSCpiXLE3AgQwCIua++GPvOp8xsG+JL2UWdgqqdTxCU5lM+
1O98NvHun3+LiEc9Ak2h1IR+HsTi5k04ZCQ7pp1bUSN3sfIvXT8djbj3D4ximZRE9lPkpywCIjJv
/Kj/DsV5IHQmV9o7yRQQhNPdUgUCve0DjKEWL2MyHXq7+0CXCwnmLxWif2iFn+wiW/MNB6NXksp2
4ED+bRSvuE0ljSyFLf47/501DIK3qvD2xCExfosRxtGRKEd5x5G6iAOkP5leSL8W1fEukDGHQiBt
lKsXM+udV2Cn2xjtw2dk2PwTDvNj3rndu4l3hLsGwQGigbQ+5DYZAk0GU7Tuc4ZoTvloxJ7x3DCw
eZgWtbCfJeFnzJXMlHmYntxc6N0U4/MwFBYrr57CT1+SRuEgw9MaggHW7m3Jb3a0GcoyNHWOnjMe
DBOJcBWkf2H6QX9MqjfhQEkPGqbrlY2BKyFMxSks+WFX4XQUef9dKHzAdcAyMa3qdNuJcet0ZgGP
HZCsH5j6cbAZu5LMKz4Jy0UuHwfdk+IteEyGBsm+AdYDPka1H5emOdFuemMa2V+yiVvyn19mSELo
conEairdldJTsUV7Zv37P7a6/OjDAn+Mp2F/RfA5dSnKx3Tu4Ab8Zn6EEDMFnQoUau+EeB2aOaRC
RvPZJ6m5C8NlKQFBguOh3dlhV+2EaJ7T8iHxWBvgiLfBxfbXWIzhux5sStKEsKjc10sqX4wv2/Gv
KiPyKyctPl7wmlENK64FzrFqmZKLgCtmHAmVxbD412nklQyJELkJsxfnoUdpctYRHBmb4Ebq/u53
yIg8bIoQWKK5TakakE4tY1TMhT5bTycu+/M///SfH0TRveL3KHeqVM4KWfqDqdQpJMEzHuS5cpkf
l3xPH2RtXOs4bTcmegwMgw7haDKstzkx5q3t/s2I6iAkgAw+InjApCzLHOGTDZ9xSkQOqFeaDXDo
KYbgIaLsljg28F0Q4MgrQ2I7M7M9nMbyOsTF8xT234ngoLc6xsFzyOCBQEW3cDe+z04ioIPhcKa0
blGsDNaDnrP+xB4feFVO/FZmWgeOVw6qBVVY9d0LFydMVLApURD4yFmrkyv6iU9Vm+/KOAS7ilgQ
lpZWd6IUqzep23gsSsrhJImEY30M9GKduf6lyFhkdVl0Nz0TPM5Es1R8c0ttkmjsDrLyrOehGe3T
pBzC1YJ6Z6J+O5pdWh0D453Fxl554ilMdE3pCrgvoCFHbL3F4Nlt7c77qjImOzOrER4ocJkmuJd5
sXLgXYOf329U/GlK75s8BXfX5SdA9BfXEM7JmjA8mZP6W/v1tYm6vQ7ww/VUyG5nreLQyHbzGKkj
hkzUYXm/HbyQsEFnvOhhnl7ngmlLLDdCD89BNKb7umMgnDJOy9MpP6D+MvdZNH5G/uyfGbdUBy9B
kjUN6pSFQbdpF4lHP3GSN+wuhS7PVkT0gYJxnXXbpJq2NTGfUah+FaH5a0gRzsVo/IrG93c+oH6c
LfwA8caG0tG5ZKNw6cz1evLjI4NMAkBYc5wkrIOVaZAy0jvV01xxMBsdPi5UNzkBk7pf5TMU/iTD
tkXGxC5UBV/EXH45JQ8dozngEZf/D5L/vwLJw3EHuP9/AMmv579f4f/GkecX/Jsjb7n/crVpep7D
wsc1be39L468Jf6FosVaWPKetFzXdv+bI6+sf5nKdV2HpGkIy6wJ/5sjb7v/UjZ6Hs9S/DKlbOf/
hSMvTeX8T468idHc5YsgqB0gnxRK/E+O/FyMfGkxs4gqXIDFYmAzn+dnXuyavZd7HJq43OkMq5/B
+1k071lDqYKUa96WkphjFFoNNjTwLrBIjwFSIQ51/00wWkU46uFDo5Ey1DLWh44ytfeYPsNXZv6R
3Dkev1RXWOSnGTd+wRldHNSBgHgqyCyESopz0AKVqewUcSwvgDYwyUlTvNT1tLEswjCZdFCXhzi4
zN9dwHUlMQlEKWVxSGArozGaoootd43wH7lQdGXFou65iX1NlKxuDLfakF/Nyzfm8L593sSyvzpz
Aa07jk65MllvJMl9Bv2zTpzsnCY1TQ3n71433bDDQExwKTQiB13QKo1IZhG0GF177mhB0BWDHp/w
Om5Mf2EPeUxCUg9HUzvKj4BEqwD9DujpH1HN3akrEa9Yxbf2Bpa4TfjTNLjtSiH2w4S9U8SHgWTW
DQi8q9NjOamUd/FGtqY9gA2/rbE8ilWKMWybKo9EZ8S23jR4+8qa/8Sp8S4zpi252zCzGE+Nidoc
UPxqCoCsA63x7V2S/w3jwd7HFvf2FCBObUjJZFgyAEWhK4vpugoy2YeYWEMEyVneoRsNDlUxfmIf
mjzNGM8BJQbgGRF/eobgsdZ53NCLA2xr2SB2QQ4+3nd/uTadQZEk+tAG8uYzXB9qFNmSQKvilibW
cxSRbJQmBKQRsviHdWcEUMG6x0OHFq+gjyjQKUBzHDkI2fbiJ93kWoqtToDd2VXcr/OiuWYxt0Hb
w8BwIv7So3dTM7HjfUr24YwynJyfKJ5e60YcjJyW3YPusk4K3HtQ4JbvcH/O8FT0+N42Q4bZZ2B4
GqgKxU8UlNsU+qO2jb+Fjt2VONXt8B5gSqN4hRIs5k8dzSezQcfkU86WbfAnz8OHGRrZsRumY+j7
UKnDilitMfhVpp1exzY1JV0sc3TQyqxbj6oaLwFzBi8A2+cwdxxKtteu7C+hZlwug0df2YfB3ZEL
7B8l4TGBgz6ISGe09CXY6CWvLh1hhPGWZ4tOwGTAYddL9DOAbDRHLKqMNDgVmkmNtD+n3Fq0N/CH
pAHcqqlg3PA/TLYlkRLdsWpj76GrKHY79g/aJAWP5Q8Ee/EWTP5DH6gH3DWAn5hppKQ/dbZnbuF9
soyZ9bjLe2Wu4okdFPykd8MBVy9afZ3L+hwM5aVyy3VQNVThCZbwBrvMWtAXrmnbcY5XaHCwgTJc
sJx0q0ID+4FrHEaBINKIzkbgR7v5O1VhfZQNroGIx4mkoEsQgFInlJzvCdSSMpotlBrtbfJbuQpP
/0XcmfRGrqRX9K80es82GQwySMDtRU7MTGVqHqq0IVQaOJPBefj1Puw2YNgLw15589D1XleVpCQj
vuHec4dGkZo7xUDvAFuUJbj+RGmU/HhEC+M2mi6Rqa1rmlIyib49tsB8KdMKJlVFuLMqcLAtVLRR
2kcMVXhUSLGyXX2qrez3iClJRj2mpIkx29xj4fD9PjAV02yIszFuBSL2RlHqc0o6fYI07+isjtth
8dOdKAGhh+QZlL1kdtjwxDvA/2b4icQGUyOq+Q5TI9ZarIkwlw6DxIZqifIo0PKG7B6VtD/KxAzJ
AEazPi13vMXsKkKPpYuaNqAB/A2GHo/kxxhRDvp5cp1ltgnb/pX8Utp657lUzNRwrn8Opsb1ymIq
NJdkjz+w0+xw1w9FeSFxaRIVlj2/TOH4aClmTRmahIswoEzNfTed5W1DDRhK61472Crt6ZOJ+5qQ
zoYktlLj2YwcxmjPzazaO2tlWrK3wb3mZDfOIG6nuKkCafdfRVGAciVZ5Gae8wTsbeliTG1osVo2
vv7EOTUM44sLeSNF7rRXyC/3te3hMM1Ba4PC83fqmYKs5X0H2MSpszM81d/RDN6Gi8sg1OqPTTw8
iJjg+JJdmmjkJUt7b8/6k+W98atbcsIjRk7eoWSz67MQ68dhOS0LtPkIyYyfIvdRRD27reDW6/qt
kLo70Qkn4G2Q1FqUgDvJPw8age6mG8lzJLLiO+1ZVqVg3XekqTNc/81zUTLXQVs9iPgYxVhOjVbf
ASpBcWbXj95AjmqraI5dif0rW9KdupscDKRhC1lEN+ELCFo6VS8MUpCQp44Tbeqt82Q4+T5OQnab
cPVbYkIMmuOxLXgpTDYGpMjIIE6LLQhMyExVC9EVqfYma2ia0wRMJlbbALHmj9mOH1jwMIxAybSK
6JGZ2h3AEQlaiJ0lEVV7XasPQo1pIwY+xZlQAsvuL5AEs2Pv3/hJtATGwGLdua1VngYJbgfCgE/A
r95T4wdG030uIRrSI5IyV1lPLjLhMsdNm7YObPKOPFrpvVbGmkeaM7Xo4/DIRvuRerg89AXPOhbq
MhZEbVWC5G60LAiT0+ySrFm3NKBPSjvPbALdLQrPaqfSUB4bZt0b7IBIO7EzyZk4Q2aIh8UbbLLr
O3nDyRxA5e1gw6G3zJZuvAsdXoXUWehzM+cjUWp1PKqP2TUCz0qDvCv7D9EZ5xxFaS0y7zmdYe9L
ndZQDQy0d7os98zq54M3ONUuWkoTSWOCSagQxxGqCvKEtNyH/HPn1+9TZ68jAJZcTNfYt6dAZ7SZ
AJ4p2wvN2MaCxoBLDcPluDCigHlwGxIOfMLITHI3eATyafBNjmyb4vKjcKzqRLC3ILWuJVMSJVSk
+5KV3XRUyzhcZmtt99Z1lIZ3hBOiuYKiQX0fOvhTBu9D20l+tLIO/3Lm9kzobFR6fbhjM1/fIHg+
mZGPtEzOZ8JI5lMr2v2c8NfVGCIFq+cVUKDXwPqEKo5QtITrYUfSguKUJcVPpq2JThO69BSbj6wt
fuQU5bfat9+9pV9Fk+gV8VPB7pki8yi6y2hE8uDbPiupNGsPTTwbVx05Ab1x+sawKEWxD8jVWFBy
pYsDcJT6EBXZjJXPDEIiO66R8u+o8Jk9Z/lptFaYWz7BMYjVkS3LdNCd4rSDq0Sqt/T/+VcUPVLp
SpCdM7kjPEdLPlZLvYerGh/dEAdPo3KKDrWyMgoiyOaXNAGsV5vnnNHjRgxj/igb9sFRiSgjnTHs
TR5SAp8oCyuD9OsP45pbOvoHd1meXAJmN6AJsqM2eFuNIrxhFTselVdH56z+Qi7DBNhFkY6D7FI5
FRr3FK+ftTB/I2bznMkKEPV4IeyqXOmo2b2BkVohtbks9oK4nPs/DTHvdv3Kcsvq6WjpuN7Csv+g
u1iu/mhd67g8k8iHTLehgVCz3kvbPJkD7koSXG88oznlrpvegICvdmwA6h6KNTYA7ttoG+ZtfWck
0TXJyI/CBNXeuJgXjs1ChHgvJ0YMsmYDD2bzkCGATcm7mQfNXr/JP/hCjSPGipNTtOV5McV3Dvpp
7wMe45WaUdXIGOEraTV7hLhGEFr9Zzsm3Q4zGTvT3DuWxBmsQLk1P0c2F2R/Z1GNWOLMstkj3r9L
my69XWY0RJGz60d1Jgfi21wC7DdvbESRGZbdpWiBPk5WQ/Sda6PQpM6qUuNVt+xP22VtIyYvGOLa
2015yqDDbrDWzkj5w2PpTlg6RvOdbCexSQeH/FNyZKdigsNVVNW+i6ZANuDqIjyoUOOpljCERjq5
WDni4Q7Us0+EKJZ+Tg9rPjrY/Q4heB7Sl7gdHcqHxj0ki+fsgXbhxzaqc5dPBIg1AbM4vRMtetTe
aO/ShT6G+BPEdqP13SOcMYb6m3o0P+R8f/HAAn+U2blG3LlDy3AcDISERoI8Iw3HladAj5C/Vpq1
k/TLP2wp4l3dEM+Ti6U7VgYRtimMYvBJcPsky+ud6NL5I0fTgBZc65aWqbR2PafTxsDIYmH/8DRU
uRkB/gZR+7ghUYTyNPT+ELKCE9OZH9gH3+lo6tkmjK9hYxGt0s0vPqzvfUh8Lv6botsJLPT7CqO6
nI17H2U36lmMyNtIodSdi2g3NB0HgW6eFKA9+jLb8N1tq/t0r0cTUvay3M2OxyzW9Tmnx+yiBlzc
mCOf1gBNBmMK26XLtqibPpEckQclMA01pTz3/RG9n3VjzuFzkY4ocFpEhKHFzn1GwoeTxRDHyqFK
BjAMKo71ql7VcO3ALnimqCaT+V3jO6dpZ4buWKycw/BmLuynDoTurZETDSPSH/kiqRF3o67kZhwN
J1hXO3CurmGWzrvJbPdWUJBFsJFl+tLHbAxZeMDva6g9W5z361cwLQ6S7pKpUg5ZYGvPmHzzBhAI
H8BegUABXUyTPjH05wRjx4Vx2YWBMI7yO0TG9jpO6H7bke+BGTmedbZ+ZdqTXhbO9UkuZhDV6rcP
K862CnLux/BVm9mfnISvzbK2/vF3kvO/o3HcV/bwgAQp26io0TcM9O+wWQIAmtqzyc1qI880omTl
gRQPM/GhmxW/DALx0HT1B2CCdzAyB9jrQTJVe7urD77Axx7HZH/Ow/zZzvaPQZy6XrHN8zRw05iQ
xkiHoaRlDNcqXiFyIypCk/ii/jBmybdtVwPd6MWrhy5/qSNKsGgB+5MB343GOzy29skvaUPx8YT7
fNQo9mpjVyn/nK0yVW9SAf7b+zojt8QmoXIzhPantnQa9KQYj25DjaWy8RD1AhGax24vo5jaZg4O
hLxijVLWez9M7yYT0zWLM6AjRPPGDCTMpHiOVlkOGC0Jqs2vjd+wWCZOo+xrQCKzJeoJ0fvaRYj2
EmZ6JWQfbcck9BZBXa9CuKljt7cMEmwZsDpt9KGAF548mf2aFlJHbTn9rtlcbFJvuEG3+9EScbEd
BKR6CCLpDe4xctGqly62EIpRzts4hFacDKYMAy3O6FTPsYZVrULGM7XBdCQZc/RzdJz5rGvev6FD
BQ6hyigwa+KA3Es2f+TFMENJKlLs+qYlw7UUb6t+3UljZGW1hjs20FA0H2U8Q+ErmPUWOdrMxAWE
BeV9sLyPzM3F0bP7PW1gYDpQErAH5Ai1nF1eMTNX3T0Lw56yNSJjiQO2S9N9TFu9lS30UiQNHL3F
a8W6NSCIJISRWP9kCC/bNUK8SM1Do5/KEujYXLgLUhuOOgvRjEVlHSgGTUbk15vWGb4mFNHnlpp1
Zca+Z/h8g1qUp7D11NHt83jbHwhEHfcGuVnbqqQKWDQJvPVa2gP6FTBsFTq5zRKtds2S/ImB/4yJ
oLBLufcTDDFkC9jnyqTuw4h50w3DqZS2e5rNgQ1sxMpBiQTJuCQQjQMX0EV/9owH9GpETov5qWmH
HdueNOaLQebzNGXunwbLxt5JqxXfgEs1b39H2LWgK98MZfSFlYXNT8KYY1HvGVMaxnA/ZP3Zh8gx
AZiPfrlHfIpewmtuhrZ6dWryxyY13zBKehw9hjdlChTI4QOTLVDTwseTV9TWEOgl3jdQjDE08/8Q
7aqhjIDSRBZ2DCxShkt+j6OTrY1GIx6b7pBb0OfExAukQ/fF65mwDNz5VNutBqgZXaH3zqdZto9L
u/So5IzwkFUdEXg9UqtKdc82gluRon9v65Ggxv4m8RvuX5NuszdbeN7Cu3O7FA4s4YKNdA5j2ryS
TvKZLeIWXh/x1B95TjJcn7Ozzm094CS6paLgBAGeui+ZoXV46jezk9GryPcYYzuS6fTWk12BT50I
k6Vy/tSG+BNi7gZPNu5a/s02t3639XtWVyc0tqjnW0SrPgJqhwN6V+bOEhRFdB/2s7p1piLAbBms
W0mqjfo5ypkRuXV0jwLToChIC75LgMnpeBjY5XLHlxNCtQ4b5KZzi+yV/VyHoC15rCyGMZirpkss
l5TBKpvyDt+tuwxJQEI9HyWhYQP/fq9b1u+YrNn935LBxOuYEliUCG0fDJm+cdDustSJrohv7x2P
hKUR1deBfTDSuWX6mQi+JGF3PBUZEUZj4xFzwdnWAkcwGN5saoicIJIUosklBmZP9DkTvw2rH5xQ
qX5ye8xkCU3OibqDcYr5mdUgx4Ul44OqNYMIFo/G4MU7CapsI6m05o6zXLQEvi21G9S5Ls6tcfIS
ZewkmoCtFTO9bjjnD6AncFDb5FA6WK5mxMfNkkyB5bEaFHOD/i5/6634yA12TE1JZTW92R60KRWN
hKH1Nr2brG66LD/GNVWd69hkXTl4a2FIoY9L76t04mDlD+Zv5oJouvygGHdJ+DAXoE5vckEVxOp3
CbKIOgjpFqRo4FuIVXeNWY1bV7ZvadYU11Ig+3JSHaimJFwLmBXd7oOWhEwQ6f5e1nN8sczodRy6
bzz+nVVxy+TxNVQdGcg+qQopDVieXZjBW/taKBfXgvFRjRBeLMwqm7Q4aIm8Ka/btz4jfEdCCIq6
7DZl6oOBqHl3MMcy0qbEJZVsn026RVPHdlo0xYHiHH5chzd9ycAE1kCXjVDjxW2ZKyFYtbaujYh7
XROn8/QzGtl0LzLzxLl15pK4xa45HhCn7WrfEIz0c5B0FuMttDdnRCMrLBsPjung5EwmLudF3zPf
frL6iWtMEzqeOYbYKn9KiEiamJzlBKcCyHmhGzlG9ioiElG6HVX60/Hso4h87AlX2Egz/eER0VtU
XcvWCkdgsMxrYhoWViBwIE04goZtdgDWcJ1wvR1xzTD8YUS202WOLyEkHqhnpb8lY+u+DNmx/uNX
UyzfTaO6xJ5+IOBhgrPXG9s2M74Wt7wvFJdlZDH58JaBmWlxmIS+egOdiqqcI5Sw5ymHdiAFIQis
Kau6DW9RdGyweee7EnwNAg/YtJv1crSH5BUZhJ8x/DMLosmLbEZ2oqIu8EKB85Q8LbmIjAwMtPhm
hZoHnPM1Gj5U7WXwEKdDLNIb3j4yEjAoQdLC9lI8ZFWG166ePkRP2ebXUaBIATwC2TuYyQJWYkJn
jK8RGKibn1nH4oLTztGFYrtZHw86Fhi3nV/zPJbF1RT4JNIe35NFdkcQMTdHi+YfSPE+VNhjAiuF
JeUL0iqRx+nAqPKtQ+DwwUq6KxyWAXS6uEus8NnhjNqWBo+ujFDpgp1gAoixsgqRLBv5c9nTx1gr
atOc0scuzDlWxlLjRWhBZ/CXHg23QbHjAcCqO3mOE1PsexJ+LY+BElJqinRgBFjo3C8m5ZjbHBJw
3eVUDmyj03YRJ5vG3rVIoGwJJhMAxoOGWEIwvxfqgX5rWcxge0IAdqkVPvITbg6FDbzaSNWVGwCN
uVU9jujI1y7sPRJJefDggyTZhL/dsM7KeaW3IIzYvePCo0ZsXPihiCE9FPsBJzeiMi9/K1nFi9FG
jCaSz1winbLIBNiai30Xkpy+g7jLEzowVLeYva4kLmYxbS4nuNPFDXMJpHJ5BqvVBtogcvspt7tj
UR1U14+bodbFKfPHd+FGb76uodU0b5YPnYaVmMsRy+8W+mGO3LekZ8SWa5ies/Ju24Q61IVz1VLL
b4dWbRLJ9tDMc3+rOyQnLf6QSlAI1J1NgkDcJ3tz9B8doY55ztoE+jywNRTWcRhx2pLSynFDtxJ7
tFmpl6pDtMpPEKsuO6urH+M/ECGYyixA9FsZoY/sQeSYuA9NbtzauknHUu2HjGcE8+/BKwsfH0Os
j2wvD0CSXuQ8kEc5od4V+ZuVDPXNacidBkMPN1PRlzt3WRnfF7Jgv9qO6dLSsqTEYfHYGQbQozLc
uwaXyDK6/WHoo33PZ881lwRJycpjEvZr0d3ZDqvPcBUGzW9Dla/iKjPaIu17HLvVIc7PdsseAJFp
6t93TPPN4tnvWGGBM+9vrAhJTljPNuka5bspBuJ5ve6cWKyeEB/zl+um2Nlm8+JN3bM1CxcHBLGA
sW4jykJjZi4lAg6SDTwa+xYPf7mjE48nsmzRSjOeAf3Pwqmg2WBOhSSeUEvHw4hcnDxKtLOmQgct
uDG9Abv6Ksx1i480kZ+1W5eM3XndYuW+Y1UEY2O0ZI9xZA41jwrhMd62c0ugCMSL0iNl1W4w/H5P
9rND4a6fFMFk+yka75nPX1QkrpZFLemQgIzahzlo7MSkd0T7UhMWYuhrVv1Z+iCrh/JAlthbXHSQ
g3qyPGX2vsT2D9+5ReKpeIpKer/QBlDIUvM4RP4PkM8bETKyKtUve81HCJuHfOovvs2EL+vHx3JO
L4aF2obUYvyEzU3mlqcC28mpdEYaYV9Pe4Rib2ZIZ+Y0mihvrqt1bltWJig/VSu8hxP6s9octwWe
99iarW1CaiM1uqsDq8VTYCFRTQATo4FFVc/IGqkXsjDXP0C0EDcufIJZWzuv6Ieg9Kxi29tDtnPJ
K5eaXYUGhrYd4au1EjnxYtpvSeRwDZtUHkt6l9sh/dYcR7f8ARs96e6moB7p5uULuwCTAMHSjEXh
24zEEcexXW+zGqOap/PPbmnP40wgUTv1P3lnQLoeKUp8hX5T1eKE06JckyEy57twfCKnRfKGdqcY
jshb8dFiJXdm9lojFx9lWsMVZNThnd3hqqlTWMhFIn8NlbRw1rfMbjk0Bv+rW5XXJc9rPjufTdeQ
hBEvv3ScSRLCJzqNGHpK76QoqGzzAXBtv1HKV4BvSkZJDTDFBQJ8WoUMD/Ln9YJjKK65n1wpAw6F
Xb3pVfe7lLWPbo+RJzChTRGPT3aTzEEWw7FV6sJIDoUDQV4cMJ9tORysuPED4XrM/wsvaN2IM6/E
N2sAYEPa/9oAv2Dg5N4h9H6Qff8GbaLlGFmTL6s0xV8kzlhoqYSkcfXYo4BtJTGD4N+mik+kU1CH
hwzoQqZfzeI8TZNV7CLYeU2VUTRZyXgSbfFakrrKbFq8ZXn+Y6Q2fOz+NSmqX2MfF9jA6aDAhVxb
iizwafsmRlogTGqMqZw9RgZfZolfbO5P6dx/lorZd/3ljJQ8TkOn6Tbi1qqLm9TAMJwsxadW3aXz
iYyfVWQeEIc5+NPoohIfFycFegXszTxw7PWnwQjvAFq+xut+tzd+Yb9c9jkqla3Tdp9lkfyyncgP
UBIykICwUkqGqie3ltPWLPpi59FWb8ll39kquSPDBHtEnp4bAUfMq/DAZMbZaudDp9Fl+dgIIMf6
G3/EajWM8Q5+GwvxU4/KdHU5MqjZ1SiN+QPHZm8xXuqTU9QtsC6xd+2LUv2ogrvcXiw+wiK/1xOY
t0J3Wx9iNGPNFkozhw48YWBTvIGSYnZq89MUe5+qd8+Tw3Zu9L2V8ZJFe9tkF99HoIOtEaMwPdSG
ICiWbo55Q8z3aY4sGhKb72PANt5MVBetyMDH0xK4BltzLItfo8JqYS0ubqq8+zXx7Kwm/pKeodBo
YXS/U+byge+QQPIYZt0CBhLKgKF2yD1ZJzZrxekRdd9sgKxAFcgAHdaklrYZjbv2JaBZwtMdR0El
JDIVr3q2J6ZMBkafvbU2nPEsics9FuJ76JjcOxw+2BwWBhclwuukTCGBhfpE3YN9Oh8Dz5B8ZdoC
PtdQwuZ/cOUjtomAb6Bjo6EPsQ0pR78K/JvbEaKx5GTi+7fJz3Czp3Lypm0xYoBj0MC1XmK4EF74
Wxwwq7/NHWMgv6MIm/jpW3MnLlNkP5KtYDLtWFXxZpTvovV4jrjA9xV8F516T1ld4gFAT8CSkJrM
q0kqcmuHsehd1yr4U625b6B17Kq4bbZuFvu7El3QLl0Qt5BpgWWYL8uckUtXRFmidiISwo+YlEsV
PrmsLDWxjzvGgW+FsTqzJyYMzeMox5aQmJhyp+x+YNjeQWoj26JZekaKyzFtcAbPKo0upgrILyDe
amJmibvjZLGnPruGdWtN4hULChrUIjzMxvDJJxtI3zDZWa8/NxK8h/6DWKrDOOzx0e2GDBCFpyrw
I+l7bVnwXAaC9HyYUKzk0d1zXRbjmZD1TYfUB9MGVKrRekQzUB5qvGngU5m0kYHjf1ngUa9ubJzM
2Tae+KCPmaFfSz1+LQOovx5imaCbFDVr97pDTIT8q9grcFQOj570+DnyZFAcEcU4TfalRWi7EWxe
N9VCYIKEJVTbjT6YfXZfOvYVWhP1ZwXStHe/zJbFZuWX36wFw2udYatY26meCLRGvhBE4O564nHW
l5A+fU9UKMM7My4B4vOkWhraZGVL5GjWl8HZiByjfCNtd19KNgwLTAFksOxjHZrgePkayEsl5guB
nMWX3izmJa07VujYM8KoPrSGdSU39LvmFN4tnaLlTLBbRb3xECbxT7q4+OmUdy7D7pAO3TOdlAPM
jZNOPLopzjPWNUZb3WKY8eHDKPsZhwWFD+aSUFyKusCwU7cfIKCA1gApcgdZ3GhcDhOJwod8IADG
1AcS32BZ0DyjuUGyLS2xkwqWq3QYqfoTlW1lz+zyBOil2G9hxk8K/Wx6Ew85wensrjAB+e8Zjv7U
Vq8joiqAfG8OUp7I/VoyXYBDQjdHUkGqc/fkVPrFjrDuEQFzMyypv/dt+Yn/5Qm54DlcQ7KSpXzM
B0edZCIpfmKCyHjoOE44Yxzx6kh8eZ1O4ZrGBCgsbNakZRdPmT99MU81AlT/19zxGFW73tdcSWO/
MIpGqTP0DKSmcxoBpzKi/s8ENS1g1Ew4Ix8Qh1/MOLTNA6+H0+faeR4IaJ5lhrIRK4HeAu3DQ+p1
+IIqilI9PPYkzpEfwyCb1JhdVRbN1huwRUzYiLHQr2QheJMaqSHrraBdZRkmqVcFQyykcrzfVb4g
5I7ak1cZ5MOMy7O9jKvB6JTw9vAmA3WeQctzEjJStGT3Nf52WtQbcxzme4NU2KDnqdqA9ig0qJf0
dp4AR0ceM+9SaCx95JhBh9MPKuPMH7luLdOiZEznOWha+kZn6F78cXXautm4wVA9oc50sD6UUMkT
Yh7IZNs3MN42lW4fRSrJiHAjC1FPL8CgKXJuVjvTkNyFMsJcyy7NF/xVxQg2r6MJC5XLYv+a18Mv
7GR6U6IG2yDisABF5CM1+5qlUHAq6ow1Yel/OgD3YCAudwVabxr2sSOCtMBTWf02BwQgJlxFW1XJ
QUfd1uzLdNtRcDC09XdFLcuLa/IDEfy5OzprN3cAkmCqJK15uyRufNSu/gRAS2dCNvcmdVFOdYrj
1W/lLavLQ1xh0jYrlCPkhCy3cYGCSU31NUuXF9VUhDC5/HTap2FIb1MqAVzuyQUVyq7we/eURJQv
tkPDJJv4C2HOG5nVt2MCsbEKSVk1RX7lh99sC0jQZOSGQYlZe1P61klxYGxowssdKRYh7+N5St6s
uGAiUDINUBGeumE4eDhVd5UztvRI6iYZmpcQu+2miY+ZYhhXTNUx5r7CSRXj4go9+Cvs/XmyYUWB
B8Ik5v/J5/GaTEwJayHI6NAvDmYPjniy/ARMzdhe15KRg/mclr9kYCxVUuE3mt5mdAAntjiuxX6q
5wN6IE0RZ/YzfMtwjH8hgEA7wJzVmlC6OR3oR5jD7DTjy5iA61D6pMETjkjKUsN/BItOdCt6hp7n
LqXYA/zB6BQVP+PVGVF8Zyz7oYf4TdjeHvlgsY8hvGyc6ZpE8T2uQkIk0MSgZ6FwmCT4upDtSa3p
p9WU7VHRRjeCHhbqUP08WHUc2H2LuipWe00wDr2uR1wBFoUG26kdot7NIMttFra6WYQimCXwelN2
55pgZSZkuCHyUtFGjhUPa/jtZu4jLQM1fdueIPps8tKBAoj4DgESRV4I76UoAZdWD4X/wiCPdf5s
soDh+jBCR9wxKaSYm6p6i2LvuxHxZzOinEUWsXFHJsxZ1/fwNxmst+lXtLKhFP5Qkt66DYhvDOkC
I0zriPfZGmkZ5Js0sx/8Ha+FksXW6MGcxwIJQ+Zb0Rk97NMCn3JmrQ6EHCnzRFh3ExFEhW0SSpTZ
EHYni2NoMdeeip2MR3IzSAPh+4Jeq1yDFWbjBm5i87iR0maOVrOZXYf997icdeeSDE6sQtosOdLf
pATaR3hZ5uOdwQ0zcUmZZofhpV8eKX6XRx9ke9yQmMXOJEX+NmOQWj+TmLkHod54s53xOvVg9FyI
sPvJAF2JCd3aMq2dwLvTXsLGI7hH/ymakLcEKd+ICxudtdgyz0DO3aCZjAzotl5fBZOR5tvkl9+3
F2XhewpJNx012tS2yH9bbnPDjvE1l2hLymz+owZ101V5APj82nC92ahi52kKuA5PIcyAZupBjbBp
DEOFR0QB90OswXTW9V+6NHogbYutZsv0pc/dL/I2W+zhMXts770eIQtRdLPSY4A5oljXTVqfG+D8
vTQesyQlm7m7yEwdwESA0elJAi6KLIC/dOWonGigTki40WOzo+FAbeMjasadnyakhhh0g0nqMCBY
qj8G2JAZmKjCbPasnOhxgT+9C6fGBwtU/5oMFV9Kwz/UoulOTWavF9G68miQ3Dpf3QibItT4X+Js
NANS2N/8mm/LCNHAQgfh/GjvRS/cwI5nTG/ka9PbIJ3q20/Rj1co8D6iPIQHGVYcDMX9oTWxAWaU
q/QF5c62GIlH+RXKKyOJXknouLRD9Ri9GdW6YmJ1M8Kqn1peWkMR5xu5JCVazXTuluonTG0IDyWT
n1Tj/FvYdW5tzKM3qYOlbZj7nSadKkInFjA2giXbP4iapXFdcO7UbNdibTBl9BwTsxowgxBm7Sxt
J2CUSncrc0AtMgSu4LmaSQj/qKcmpI2N37pRnjkz7nrTxsEoum+ZJ+9hMqlDM8gz1IlThM9zG7sS
ySxdzppshWyiPfunsUiAuCPb3dkD4q7p3o95GrOSid0MCQtb/MhZwju1GVBQMmnN1BYc5Hgsw+Eh
qjNgkSlWQNEnXgD2opHOsh20xy1ZoBloJaJoKzSvDkkfOPpRU+Y0aSzhmzjwsyl+y2c0qjJdv6N/
LFNxUDkJLe2Uy+xoWOqpGLmhtc4ecdxZhDR3/Gii+IAhgRnUcE6cHjEXan1PKvjRep2l7ufJYskh
H7uWFF0bpa9nC6wLoZkSHFrUx9nATrmi+hvjElU+scEpidMpQAX8Z+/sYKOTA3Fpu1qZh+vUdh9R
kjzCVzJPBaroZd2dVHFDumqjWvKJqFiZVzPLADpObfakq6I7Rs0TMaDBOivdx3IVQLOhnzN61WiK
QPW4dCwTFnrcwbeuERIC7cefwrNYfQWwaomO4ylaoURiwYhYezFDxvzDJLdjS6LSljH21jFILbTA
nW9s0YpbsJCHUET+GR3ZpZZsoCu7CIpFPbbQACdBYk5YLa8EBy3457OfxKeWx9ULT3+V+AjxXGOS
PuVR0BA5ZLyGFsqHUISgdGCknMOErUvOpTTXfCRsq5ugyo2YdoG9minuCosiPKewYEBO0KgJ9gjt
/AnAK4mkTY0WcTgj2ov2i10kO60V0/NMXDOfgVwCdBdEjSoYXWB5niy337eU3eCD1EUlTnGbV/IX
1RlnFEXgmWppfCD+p2M9DgJyJAOi94Y8oGfeI5L+aknLDgwWhtFCER4nLygmS15ah8a3ZB2EhJRG
aakDTsZzrJxgEITs6YKJMs/Ljwnqc8WjPqaoUeiOv+KRq8eGZA3ZgRY3r/RnC2WCVCx4eEvoXuLF
IpiIlDxr5mYI+6THSLnq16wB0Sfkh87+IvTo1PhqP2ZYTURXBhX25URgjlWD8RsYPK7F5eQbrOja
dUyCV+nYCtj3rlr5/ekU793YgvuUtJduMkAYoUEyy3jaVmbgWplkwQLOoaJMjzrn15gn7h5uzVS1
zlWgcTUbtBxk3hDX6F66+JVI0HPNvQufFgq3sfxxVfkUw9LS63i96DFbQ4AYQqCBdfuKv4MpaXXw
Hf9de15x/n/06F2Tz4aB3E/3r/+C+e2z0thUo7j7t//6y/afv46+q91H9/FffrH/h73uof9u5sfv
ts/5rf/povvf/se/fP9vTHrifzTpscUok4+/fJRffzl+N8t3VA1J+YFL7x9/9Onr739df/9/ePb8
v7nC9XHgSWVKfHY480ZmCH//q+X8Ta1jOd+RprJMKXHzlchh47//VTp/E8rxLYWQRQjhOu5/evbE
3xzXc23Fn+eb1LrW/8WzhxyBr0xX+UyY2/qFKmEpxyKCyraEz80q/7tnT4k5nzAZYXYDpPhgFj8c
KfqBXM4XawTFGJb1r8iul0Pt9uFJ5/kZUNr4OEAivrJ3OCSQfLZ0+v5ND2OFTaMojsSJQCAt3N3S
m59dXGGnnu3mwgiFIYJajrXvwOfw7Rr7GiYav4hMAjeS71WCEc+m8zhOeEYS5kfnWDR38dp2aq96
peH9bHyGWC6TwqG6s7rZecqb5g839bxNZjAYWX6ftNnw1FaRdYBBgSypbJBIxcPrvzN3Hj2uI2kW
/UVsBH1wK1GUTaW3GyItvffx6+eweja9GWBWM5tGofHqVaZERnzm3nOtnp7HruZi2xYsgIypvpub
ipSXlDKcKJHwUoPKA9vXc32K8dGJyQi20yTdzYh0K1a0xwY54IkoEvgU9XC0IbpQw5XnmR3RbeEl
v3PGBF/OlX1p9SgKNL0ANlbZ3S1bzBnEaBkeLagF3hx/2rX5W2XRq+KcZGuEmDYkiiLJ/tqRpRIh
mb60LHpuwnLYajenLmk+C0nKo1robKv0IKBH7DUsUWg82uK2qO4SwpwyVOrPhThyC/XHvCpT8CE4
LGVl3RHJ0NN4DHs54jBODDrzQgGlN9Bh8pFQ1BpYHdOOVAH+05yb3lPB5J3fnLmNo987FRotmClM
7mUDy0H1R3ZLaF6IMjMqgHQJMnThZvlFAKmW9Cc7Nx+JppWHDvgI9p2EotyAfgaWF0R9tNxnLpMa
q4VAE5YTNkuvRfBT48RLY4mPbKIjLWTXnVCYnA3T+VUVxJSi+w4ntDJludC1h2hAZcO+SmnmgK55
yaCO6C0i9s7a5c48HuouZUPD8Og51R/0ZpxYnrY7l26LWA667mYST9rsxKy1azYyipyT0mIZOY6k
v+cauRBVduiYht9a5jz4vb22XK4TyA53AUUQ0wVXJ8yi7MPANPP0ALCdCrhOlgPqsu4Ye/POTNHG
VTXDg3F09b1HV7iBTV6y3W8U7CVWyl3/V841IyWSr/yq6ohhHGZ9h5e+vKR9VF4gsOT43SqBaiGT
dzohSbzYw4kB/EZRRvmty4bRrcpPmFwsJJJwgWSjVcRO1XeWGU9Xsm886+gQ9QJSt2t2+UBgxNAU
ObkexRDwGXVnWXQ3qFf2dWMegDQxUYjgIyw5lqbMeHdcYhJpmTyFZqJEZrzXarrhxoSwsZjZbeGS
2idaUs1N8pjmZnrKaRGCfjJeKWHFsWWUvVlq6vFJMTUyZ/tZFo0g3w8Z+xQLCdPNo17T1asXLZ/W
yFpUyxRg6dH5yGn0o6K7LgyWKHd+yZ3o/SLOnVNEuzc2zZcdttF5nu5KgivvwCm0s22iz+/QEdQD
lIYWnFWipfddtKSfOkmqSkObbBZNfbSFfBkS84iUr36xBqqn1ISVgXelOiDIuEMGRydHwSoBgBQG
xJm+cLV7tv/vrYkM0g3Vj12oB+TpxZde5r9OCmt2TJoHfR4Ycjgl8RhlddIiJgTkDh6tvAx9TxjR
NimLD2km31buZ1I91jEb+GWoyaQKt6WDCj8juWoHmoRR2Vh20FhoFRR4RSDsJTUrmKpFuRcvpdfM
Q9P1F603GcjkFYCI/lT20w4YBvC4kOBPRGv3bIizXdLqv2zpXkhDI1EQR8zJqfqTsqfqmL+Zrdac
nBAQZK0vjP8I7toA9xgmlGloiZiTr2dCSt2s0pp2sVc/U3MtM7Jmi4WCiPjMiiCWzAW+W/Mtbycp
RshyF1HloCC8/rDI8SYlYwOeeYTUrK2e4ya5byOLoS8yZEmoEtq0vyVcHl0bNVGoStjY46GAcpO1
8seaV7pW2L8Z00zMr/OYevpDPVyhWpB2Sh8RO4O6QVDAKAbyztgmD0740NC8gnWi2mxKlkFthSod
e+eTMGdzM85Sv+RUclh2EuKypglOz+wzAdqopINoWMH5q5hstd6bwMztZx7CWRJ/Qkg+FOAs18yh
YFIWv4cLM8TFWGg5D46iB0vdmG9b1z9lzOAVWh1eGxGYnBl7/OPMyQvnmuIEBfpgHrw+eUBYxgqo
Qakrpiw48oLil1XJSRNC5+PKD9gUyDZjYKxFPL7NPpo5jPVXa6gYo7bEnrBB/uwW+ZmYzpllc8Tu
u9d8NDrfXdskXHbYIwUMigCJCqHyLLi3NS5G5PItiwbMRzR5rd9OeKK9uLkbSY7b5PjVCZT8iqc5
RHWlYyy2hnXSZp2twrqDO7MdY2mv0XrqyAjnNwZrO4vsZ1Xl+2necVThNRoLQF+FPb/SlAddA0Pb
1tQWVfofa50f0vG+jNwYfOlFR+xrLLX68NNVAP9lWAHhyhNELuHViqmTHdj7wAfbV81yj7OwoTK9
y4SYTiidN8q5IVIJexVntW9k3XtaeZIlGr5nNXPjJU19P4rGoM/kAR8boXYLkVkIxVkhOxoXRAxt
tHbcfW97DOrIa0Yt3p00p6dCGk8s8qoNKLE9HfsOz0+uF8WJpsVfnOXbsNu3wVPoW91hOTah9ius
+C5kL5U2TfbYSfKVDeOEZqM46rytvi767jIBJULChLCSQh9cmKozhua294KxMGi7Vvrsn3Gc5AzK
jbI/ZAuKrVF17JgEUnK2ejGk9/CSpiYg2oWfqWpKmHPNC5/E7eDla3Kk9Q05B5q8mb+Uk6wPpsRM
bxQ2MtKlIpjUNn8JIuZOFQMjtHI5zGL61IU8AB2lfCItiIk9MBrdfmzBlLkOodu6GaJIcNDULeXb
FJZ3pqivIYMahA8xtgbk1RBM1GMDCN1qh7eiIyU11gdc/ABINzrPNOFbbEtU00fs1Bm+zH32HMYz
CNQ67vaSKLC8a//6Gu1mx/JzT421JTWNPGeU006X7UdCI0g7ZHbes8LQmNoIWMu+lQs+Vsmh1KP+
P06zsUdZFbS2+dojKj1BDjxj0kxPpkTcYBvmkbJq3+Vs0r0oBhzYVR9gqHdLLNKg0Vu4BvEUOOJ3
MtljiIUdGJMxA8oWhuPZrM7wKeszNyB2qbL/yNc/7dGpkdahBdgMLFW8hxRkswEpIxTN1mkxLhsz
sw4w8YAQGB64LRDYsETlPdeuOGjZ+GVb2ZfLXuvaFM2HqZC2efPNGE4/2djCQsqYSGtlyeZxfmp5
7exa+2ps+6FrUV+kpfMk4zkPBh12cWyjmGPWStJX9ZMWOBkqnQOw7ZpnLHHtaVErHs9kUrWx+7fM
skkwStOjlPOrbaaP4aUT5XjoMGJoyvjLJKnzGrPdGE2WBzQKiAkasBxRpCCeC67OHvtxNbsw0sPo
BkyG77UyPTljfhQoEZicQ6eeRgvrp3XGA3GXmgCSFNhoJybTbYCTuBQruFBCO593okz/QPxE3eAh
jNxWyG0OLQVSrst8W+ltQ0dh37W1d0tI4JEh9bIvq+jTExIdgabuy8y50zwtcDK1mzlFE1TtDFgN
KAyp/gG0z0om/J49JMU4uo880ABsRtmv3dsYZ2vT+85HohIb9QW397YR7KsT5wqODncGnAffZuAX
duaPREhCpeR9KbaU8WiforYgBClaMRZZ/AIV6x5i5E1MGiyaXC0JLOMsjN7eJK6XBEvc30aUlZjb
OM8JUrAYgBYljKZlAjSmnuuCOU1h8/uHTCdLLDyIjKIpQv5c8UIBrSJR4zPix4sZXqTU9pYCmMiy
Ztokibkfk6fS692AgMBj6mHDhUN4X3nqA9C64TflJ3GJX3OTPLlWu7cLlibUQnhKu5gvsxAfnJL3
S9WAB9MKPE5yHeY59lH08mNwu+Qkwg+CBudz3hvFZhzxauut92UviNU5uKnfV3MBNc1MrB3U9Pom
nFCJkInuJzSwmxGOk88f/uvVfMmnctovxIRYGi6BmpOAxgwTaFvu0hCRqpvTWgqB1dhJfNtIvya8
RTCyyCNbK+9ZxwuozxPZfOrRGrMzOdB4ZLEF6kzYDksL9EVfswda/mZomYxT19V3ZLrnuHKCthme
pwKzryy7Q6HPGbYP19mFoAX6KxNu/Qy6rsIPfBvN3KKpKx/msdujs8UqVF9LlzOqg9k0FY8sCRif
FeFOtDwGnBNXaCz8ShWm0FGum0rHvoYhZjoRI1AcTI42c0zzfdwRs5d1INb7L3NmvIQk4qlScYNp
3HtuFxgXPfIfEtIqbVeTSwI5B32CV+y7MCGPaB7mAERxlTZXzSLCRZ9kyV7Ddq6LOyAvn17xV6vH
itgxlQGgXebrQp6I387sI/MYMmqHmrBhuHnomH9XpAZuzI71km7JZD9C7z1MRHFuXbcd/dFjW9l4
3i8qE+tlAj98KlTKzXPTKm3ety0IzTxkdAZjheK1hQ6Qs3hG23qPfZcNSdUeVDRhNNRt4Ba85z0+
x75krmeip9oYi/3H6joe+ms/r1Z0s0Yd5BBaveRw1Tn3+clguIU3stTR1VT9TTEjA1lTfhb8bIda
rAphui2A8wlhBVafUORl0qRLRfclZu0SGogKjBQ94koN6VO26KppH+yBejRjpZqBezGhd7qY9/XE
PcxsZLa64/3EJcLyXnjsMLlaS7wrLG7hpwP/2Ap9/tETtkqsm4gh5K4tXQAvvNOs9WL1ZWIgh5Lm
Ydy1rA9j8YogZmxDD13eweroqPzWsDavftMAJQ4N7VaOlK42yBpfVxAzpX/QLiMPevFqJpwfdmsE
65HvZe0hF5nfE1GxsfTyL4xI+uDLC+xxoVQrdkVGdgXQe+To2vJX5cW2YaK7zUm3i7BSILOKUDAY
6Yebmus9V3/qa+zPXC0Hb6mPwo4wI0Ea9yuWw3qTeJu6wbSuKZYbthHfII3dsVVZ0NZv48r9KC0y
miurq54mp4fxatCUVAWT6nl1H7uSPFshup8otkumuS51MK0QP/WwYcPRgdVZ/8mCQinL5TzQr3DF
Dtjjz966P001m72k6z2OHFwG9oF6ELAjVHvjcvew4CHFvTUBRdE9N3P1Rn94cJvB3PaVN9D2scYe
0e+v4MFmdko67ObNmZlU9AUDot5e8AZZ4XVW9c/glHs1InnvSxI7HAbBfAobs9EuwKS4n+aEe9Z9
cqbBChi817tRfIcdvVXFv4NfptiYSbby6+I9TTEVcrucWOCc5Ki95gWTjoRoTFfnkEVqe6rt+WUs
whsvZ5fgGLnaohp6Hdr7McNzxUmHQaBk/M7MZzssIK04vt/4mZENJMAF03JBVdiHFxm61VGhaqqz
MT3w7AeVtjSowonDVPPXPEhWiWt9WjbjuY3bw0isopMIG/MCQQedG/vFGmbexJlEPm9EYOe/HYc5
RDnyvEVqDNzFNYIec9omjD+Ae2BZl9Psr/ZhQ7A/7Oc/y7HRGVE8QeKK96nQVjMZC6ONkxngT7R+
H4N8gOrYd8BS7FNfK7HrdJAcRXNft0KcQ4CB6OWKLZkSyequwNwfZtYpt7WTMnUCAhm9jXzIXGt8
jToqDi+c2qCuWatEDluxGfj5WrHX/oUcUXynzE6BHLFc0BWrSm5Usg1im2RDVuopO/N0cUkNn8s/
qb5xPs67LO+yh8gbd5b93WgobrFqRL4jECv3ULyhf6hdNiJ0M1s8RWHybsbxQ+FlKnBqJzmmBd6l
2UGZrXD09E0dssEOwjakNuZzIAA23ZUdPOzwwiAJ0emKIpwYlOIA7FGNUjxGBv5hVlu71sg/B49Y
m7Buj0KjDZVMpf0hxmJf5QjqdZ4lI3/RFxvxi1JMYvgpU917pQWj+C6OACChTw34ITRGVUYsiEfI
utrPtPyS2SPb8wbp/ai96DgZUThaqA9YhZjLBTLiT6M747Ucfoepo6hy0kezD3GGW0YQ86qTkYRW
Nq/4OnqOSyKxH1PnNs+y3M8xmW+pRoh5C9AcAYCOp88IjVnT00OYiXweOn7jVlV09Fb+JiZ+Ywxg
n11LfI49Psqxs0HWn+wVsSU4l7eFYNhol9pPObYhApEHHI/WDtMr4zkvvBZQ5AL22+Q8qDvZYPAc
nfIdkc4PTFuUZiTHg61dyzFGlpPCLz4WLNWQujL5pXuaQIeUVFnLgq4v7OEzgFxgXYQWhAUuWmyk
ma2Y/oCSs8wDCxMVJDg7rGQZKlrjuoiS68iQ/xh7kvoA8T/QeEJ8ac4d46XQN0suXi5gSehM9MRQ
/w2NduJ3xfLRN+Yrzy0fSOEqlPaY562Z4duiIwpEgjV43Rsyc8q9sthGHiIWKrq55GGs0CylwngX
2LE422YYvVRzZviSFabfqugVbTDF8AMdKBajgT6zg1laIhiB3WajRspvQ0Bx/B1cuAviWFboMcaa
aitxLvqTg/0UMBnKq3T47EYE1wy3F2Og21PNuNNb+62KytcynLkhKCjlumMD0vtuaBQflNNEf4/L
e9toV082t9U/6WjDpejllRYH/Mb6nHp9KjaRZAMuKMPq1ffs/Zka7TgBVgPrxuE4WexGmVkHqQYa
aYnNNTGe3PY6IkQIHfKEDRlr/rLD4kq7D+N4i7H4O8mehEGwje5RMMyW3NbEBmEG1QyCDxC14T/5
539Sp8JAshqfM2tVjyW/5BYAmzCyn7DtQr+1XrWav5gIHgPQfohOmLGnhVgBPRIPjMH5OAPoH9F9
FLUJY8XFIN44iDhJlfRnL3VJIwkqC5tT0UwwjfAusmE0QUkbb+4CpKEv8adpLHJz3r9qQCoWy9fF
1vL95JCgB9uT6sE925X5nfXGjJG5lhyO9blZrZFe1j8l7vQYLgx81nRnHwiKsEZ6OIGRqwGZFMr2
T6Tkyww1vwMgvi1uZu4taolSzt9z6zKClkAE02VdoZRfDSFF23CwCVOwb73MJgUUC9+m77w70r4f
EwA1KOWx5tvZnZlF915S7dkr1ciIoP84Hg/j1ixC9InYCUmh8hFrERNVptVWEL7X5wbWZhlAa8fd
32qIGQ1mxgh2TxIXHnLEpFndpMizB5B6FiklrSs3u3whq80Z8TiZtXvoHe/eQFwJbBqBZatrL57H
W644zXDBonkroUzoIrksUXupFbteV1HCF2rc5W73otL5AerAT5J6LSwrKpGOvVUtEeCzf390yvhR
1fqpi7LH1OVzm2wiWy38sqP1O1QDEgvebByN/I3FyHm9XLWKzt9qxx+oQru+oyZdYA7E5qs2CxyF
FlEaTnFWRvWqd0TvMOz5nDILu7GBW1tSuWIXmgemTq3xWyNJM2qgDAA5CGgvk/shS3dFhOpBkoQX
ZT1A+kQFkZW1uBfKd4Qx5SqX+FtHBxYD0016H5Gxu7FYI2w1ST8a2vu69T4BaqIj6bOHsJl9+Erv
HbUT9FlGJmYx8PzSy7E0g9HDkVP28mcuKhAKE18v1LnvUEUwaEOusWb+RdPB5LLukZKz4LP41ME/
YPkiosfp+NC6GVNDZFq4QfonO3wQVDHgV3hSeyYjqDbxYCfjXwGED1k9MgHPsS9OzKandrkIbTPe
YZMkcGchrEuPTxlpo02hgmyoufbMlq6jKTinw3eAmunWbSTJYE2E6PYWChjT45hTlYISly8QxDqX
XzJXB8thTFlzbyCtAAaqJYy3F+ugwBfQ8dtZoCI2QQKQT7Co8z88P2plAp3DO4pxczt6+UUR6qHn
SADd7OxM6ImSxOA5heriu3N71ms7sJX5I9goMwUMtW1KQOAkgbOA2qj57qyGCea9sLjljA7cb6vs
Pd5/kl2g0vjEnq9q6c8ojm6lCTemX7gnddKzN6gYbxIkDFb5XA18wZ1d/BUm/4Axj8ZzDS8T+Y0d
8WUMNV/aMk6ocsZf/De8FBMXqki1G5Qqn71zx1e7augwUWlttlqhYjA8+Sur8Lt/vz9mEfv0Hg0W
9U3blD/IM0vWTlOy7VzzeSZskIqMpCZPhwfBUz13lEVddp96f1AZfrPFNgkRMO7MJvla6uwEr/gR
KOt7RVrnjnrLwVEEVQNwwjqQkO5KY9SqkDdt9m2PuqeHi8e9yygjWptkLOZpdDvw+GyTBMxQqOVX
L4WLw801UF4Z18RxbruUuKmUj3bJ4359CjnA1i+LTSjpNfW7qMmv0i3TH1ewgIHhwwW3R6GNdXUS
cqu09gQ96YwN39uY9fpck+ZOM6/dTLK5COW9J+RNwIWRhEa2yWl2zeuUo3XJc8CdfB07NOR+PGpc
PgDj3ZLL36uXcwPtwK/tR9WgVgRiTZfE967P4mOqupSS2AQFvj4NejMfWRb4vDzvzcQaq5VQctYG
biK1pFL8boAuly1Q3YfCXpC46RSb7lMY9+e+402q+l7uMk18CrK50JqFcRDmfM4TpxWTmce4yw5q
1WXVDZdRqYenQUSffc7/wzOcK/OLpplmPlt9BWBT5t5hcsU/JI79bQCrwbfMCa8vfDhl6P3m09NI
SNY/rytba2MzAt/ycWw/eqxQnZgMX8e+7+MRF6xLRo7ZdQcW9FqgBKndI5NzJlBkiyPxYU8mcGZo
PzD7+mC2wL1MrbbF1wmeFPG+0udVRe2uPgRbDzp4dmFcZUfv3Uaqsk3Qe6K22lV0Z9t2gqdBIvN9
PaCiG+6A9iMVDaPnIpzvgX/9iCx8BBR4J41K0AWx3qj44ZMOUXIZR7uk4ve3XFrkTIs+CYCDJJjo
38Qea/gStM+0wyIhiOLqRpI9Fiyc85pHGknrxREzijsnynaeALXYd4SFNOH4TUIHsORoDEijep3H
FU58FISYoVS06aZSEyBjch/23pkk7sAA0rMpLXFotfTJHVmeAq80Su2bScWBhJTbiaalT0h2UGZz
qUOYceFd51FjG84YzFS3vp3cGlBYqA7isxq9m6T1wFOF4FXluWy5DrMZKkm9TRPjvQYIm8Tapc0w
jXKH7drC+s0928Xi0ONzec+lxhw3JrVo0d+HBEZ57L2gzLtmitmP6BKYlgtvcUzT6JYPkpiQvQ3R
Vydka0OTx3dMz4xxgYYxT9S+xxsA3avX4iLwinFGxmpeGV19teylfMtOH9WIVL3qVugM9Bh9hGpT
3+pGq+gX2IfCGKPMi4fmZOhms3dyCQ6wfx/Fy0R/DyC9vlUtL6OlnE9IK4fS0xY+0PxungwH1D/j
DsudeTup1FJjkKQAzRtdN+704gstBoUcjynvAdW+q04I7SErxpg0XV6Zqe8WJLm0PU7S48+lniYk
9JG99RuKayR7SErgFyBwBMemQW/oioKDElwWS6ACUhS3/nrmonHn8E2cpxrtQhXjpe1tSCiRB4YZ
yTCjA3rHrvmaPYoVyAu973o4T8K83/UFu/h8JXDOZsiiEtpEZTwLSS6Gt9qHWYaQKqUHTYfSPLEP
ZJQX6BUQrlstzloQKLc2AF9tTVZL4xlZXn2qFUOzZrHABouPEnMrClWH3UQTAUih5rQq7RM7Hyfr
hB2B0cJmXAN16cGOHZLDlDAH0AXwYeeI/ztL3nlWnpO8c9Cr5GUANXBH8iSM/wZ/+GLBmJsGanUj
NIPFcXCo4gnSRj3IilqRs9BtzGq4Lp7J61hK3gCt2ZM5DAA8yttdMf4l01ruAk5mkoRxN0TGVCJC
DQrmLqiV1WFxOQxNpNPOpCFjdy3XT7hBsqpFwTO/EAqg+7FIOLH7Yvt/KL7b/1bXz+K3+0+x3f9L
7Z0u9P+JkL8fls//FNv98y/8W22n2c6/bB05tmSXrpsoc0HQ/1tupzn6v0zXs1DgedJBEWDxn/lv
vZ38F8pj4LxC4vq3UeLxb3XVsErx9H8hkBOuh7vNRarnGvJ/o7cjYe8/9Xa2wwGgC9cwTctlGiaF
9Z+M/BbnvmtE7FVZGj10pbmr0sI4JJ31VQGFwY+RD4eid/aGjiwLCQZyAFP3i07f44spd+gmyiBq
ryznyz16MASuSInLAVCn0l5ltR+sE8DWv6YFLS6RgfN3dBfNMTDmWOXRs4rvRRm3kAaJKDXrwNOr
P9tiTkKUG061fjrBsj/mMa4oD8XLVKszbyfLkpKBbjzs24o91LR2xXoZpEyjtull9JofNmwPhFqw
He4IBFTa8LhMKFlL1syx07l+K6dPA5kQoZ1yA4L0bBoWCnRyWQcbL2SEOpuNIx+AgwJnm+j989D3
ll/jYXdbWqQVXmCDN29vGse4LIjLJHNhCQEuH/vVkIRknUsWZD5HSOs0pxhdrA8VjNuyOWV9LnZJ
hikhtCXBMg3jGQNKvIFmTFNMiOHr6RxK+Z8LJFfE3LpwI6h+VmRI1z9btvvetPhbGKm8qkXdtQme
P702P2TufrAivJOdQefAoo4kdYArZY9zdgClkJeZr+NBaox9MTHpkUJjiZFWkHb5cznXXhBRIOFK
GJ/Mun23QMOnIicAHHd5UzXzQYXFNakl+x3N+HWT5bHLD5moyMMNJ0aROmfPVBxkLJxtNMGojtkM
6J37WpFZpFptWekTA1lVNsE5wwQixE0OmutRUdTPPCmVj6aPVLPce68WvJ5D2ApqYjo4uSDclDko
JEM7r0OceF7+iH3HcT3rP4XWX2i35w1gSrUZvrKkcv3GQkBClAyzt7mIA5aDaZ+kvjm0N6kusMaU
OOfy/kUv17CTsH8qZApbtLS3LsmbLLnyizZJZ69yue8NtgW40jKGT/leSwCXj/WTgEDLQJQONEe2
qYBCb7ouNTG6FxdVc60gygAoV6VozfEk4NtHsf7EdLsdn5KR5XtjVJNfJMcxYy2W1TrLi2g+LWP6
Ts5Zw5SS2qvV8C5ouJToqlG3Tm3mT0kOmYJRsu5FYtfoaCmXyQx6A5hsVFgNXu7CokTIecKGzyZ7
JXpCBEOobly1NKdm+GGu6p0nqdmbdIoP9gKfV62L3hjArd8QqsRS2vZr4ma3CApdHkn7McZWu84Q
M9+2hn05sEyotSDDic7tZzxVuVwOZuue0o7HcQbW7aOq8IclTpBqEI1mdzANgn7pxDlBjxql7Q4+
URuYSI4xIriuX9cMQuax6bd52ujHNZbIIuTag8CwgxiF89BiVWswoRadYTAiwgyS1mhyzJynNIot
bQ90QgNrDbZcTj863vPDSFawb9ojCbFj5aPeTIAvIqPqmOSACHfB5BI6F3RGX9zmeKTtKbSxbrMl
88ruNjMRP+akgPi0duiA6/jN1jUeUSbee2A/gWAqC+QKf3aFNCyscOcZwttWdl4+prjGw+IGUzRP
o+4wtBUGE6KeIKUhSve1MPh5lROUiID8kaae1A+KcLa7BHFExYYdfQmvobrwtem7EKTISUr1ydeW
n5c5fwCAR7s3WQswtuqEkhYXnmp02uet19i4+5bxUiiLmaQ4zgS5HHsDlEjPf2kLIYOcVCqlKPdO
ggHMMbWuFvh0X5U6RWAmOkQnQMmVtuv7EelwWJ4xDzBJ7d3TgspiE0OpT0ZhInB5ZsJ7YPcar4lu
El9y/+WFyV1SGAtqOUYtFrYO3N4sX0LDuRQCgNmYMM0ZOMgJmf5eQsM7iCy5i6a2PFBMLRsQI8QG
psW1JKOaKLHbMtcQqtkwVBDuAlribRl76xjysu81+ZVlow9MzDgTnDEHwNvWQKkL8rVp6yHEwEoj
r8rcaVCTt5lkBl9lN2JqWx8OUeFPgCmQ2jJmByoCIBJ01YhtdZPgfGfSibMLghJ7G00hMWrNR2vN
I69GiTG3wmuH1moz9chBJNYj+1H31INK2+Gq9Z4MtIEMkjiCKNMNC530gg9DI0pOMumLZ+CGuWMG
GXLGuE8hEyz2m+C4txcuTR1hKO29Evz4+V9F4ghPh0BTipMuj8f5UNm1CuKyeZ5fLTJufVUBuTWn
8HYAAVxo8W6MnJNovBsghv3eMZ33NG8fM5Z2JzX8mHPpYX9PTPb69qtE+6emytjrFfKXvNrFEToE
l9lwOmu34ZR8lYMgVbezg7yo64Oh1jwmPUVlPDgLWWUdG5NOHImq/+RyBHfu3Nkcz29Gru1zmwWb
QQiBU30zHv5MJJdkVtcRNxLznapzXhb25IWaUWe3FrLYRy1pz5GuVr7CeGIwUO84O46ie1apgetv
Wdm4vYleMWxTRrLOoSn6B3eNpa9TxACkJcAqGcboGMbdnbawyO3siDB2HQigyaovK9hJ9BbUzXno
ASoTMlI3sMjhDSLmoZdhc7Dsh1hme3zUO2fee6s5rOqYybXnnlsWENEooVBcu4Y9P0bFcyT0vYrD
Ey7facd+byOsAVyYKlCCoJq0E/Rx9aWcbyNHPZhQBlkLQqqpl22KYDd1aXRNWX4YU/umd8a+TKIn
GKwHMfYX0rvuwgjvPxonm9EsyjXjRozteXSna5O4QWkxS57tS6QV9zOibmIqcT7T6fUD7bEjHo0i
fZpx6s3euJ/GDtsc5ZW3Lu+t/KIv7VNlD8BSMTenzcA6msnkkN8JoztEmrYc074lxkFnPFfz5AJN
Ow529wQ81DJrOBrGvVuT+JkPF5XHE5QR/GeWfEa2cCW0B0u68z4l1a+2jkKr0HsLRyLaZlE/RgSS
pAUTW9g2EBYIJAQ2ge0CTkF3SNcMjrqd1pBHHHBhtXcz5sJActhdhPomcicNoJ3m7qrSPYRV9dss
uLCVbjLI13ucUrXle7Aj/Z5d/n4YGYHqHiLkpoYLH/Enw+kkckRbE+Xb0I2nZu7OprqYbnkrxuVG
4lFFLs/fuYJBCm1vzJIBIB5r3BvoXWEXNRczBsMSQ59OmwVD92jvhm4B4Z2na524q0Mc/NPE7k16
oAzANN1WTfqTzBNeZkgeDI0SJuDerhtMeWUMAjQviXFA5lhGjJvB8m7zPHCIVsjM/lnHPOzL8OXo
xGZ9YyHLLcl/xIWm4FmKX4Lan6OpOzfgvGZn4YAsv/U5ZCBTIgVI5BhEzUA56uTAZ1G2lgonyPM8
ajeGsRxKDG2sHsgJJ8xzDLnqmC4fIRWiqrdi4zKY1b7Pi5E5NDqBMP8lMSvCD1qo47J0D7GZXKfu
Y8HWwET424inm0ITRzywb7l944b0y5ORYSINXwQMwMYIRxZvqV8neEm7NUrKKNHmSRMHpTe+2Jn1
lMVR5kMDvRk194twMX/udNtX0GZwwbl/VnwPXOhhJBo0IVHei5z+YQYMqHieOZuBmfL76fEcuF36
u2ScHslTUcphF9nRwrtUHPhDSFeQz24LJCtURMoXKUxND1pdUpX/Rd157UjKrVv2iZBgAQu46HMR
EYTLcOnNDUqL927B0/egzlGr+7T6AVra+lVVu0wmAazPzDmmzU68xbPqWZwvLF2RKCwsveDQDmRJ
UVNDg4QjoebGxSdkqJ1W6G/DmMMqdpN7Ypk/l1ssneavFG+jUOgyxlxwkUt4PYjrqeSmoybiG6KB
71IGuypst4WIlpOJyUIJpxPbNuIEHtebNmRsc8Qz92IWNBZrzPGrkHjQSXGBN7QrI+zxEexQRzF/
4Qz6bdz+EopDayDEGEpb+ShxvE38UAz6g97pH67GsWyW6H/lDNbO7C8wgFiKReUbMsAgY1efjnbt
B/N0hK3i2M6PMcEfI+sCdGLMBn8CwCmKY1bOzx0RszJCTgFRjxej3b0U6NE3ZeZ8RQmI+1R5L7PN
3T8NCPczC6dEQj9SAUbHGb2TVvoYmvknctVdXkUObV/8USHUXEcjglLBRC4ocKnWjfEQAI3OwUDZ
gbZjwMbqN8ceHYt08Ke3ESAHhR/FDjM6rO7BO2iy52Qa93xKwGdncr/GSfpkKBnGbYC0gZus2bRp
Rv4ixTCC/g+LWyPBLefbnsluF7rBOJn0Hna3ZdiHEmjVIL80hk8zm8+q7J2Vjcq/M9H8V6l4W9J2
p06XX/Ylrj9cJ/+ZTGIa6ia5pHgDmIzph0BHsztgtyyJoataJEOKztmn+DpJb/odU+KjHOJSB9gE
YWUwI+9+mdmWO9cMd30d4t5J7b9oyfeNVzrEm93YjtTRWnogtlpsvNJrNmGmF/5MEkQ3UTkbzN5a
s8b4CU50EY4+gE7mGAy16JVZ+L3E9+/bYAkPeVKb6xodBU9Q9JyiBegbl8Y2Z9JeNnF9tOtHb5Y5
oGewjF3lj8kdcrTpqbPmI1kSHmls2BqGXF8Bjd11OUWmlqhuVxbezxiVwJT0+D62mKWz0PbYCON4
swl1TxNJ2pMLiihB+FHEUwLhsWHQCr6tZFWhj7m1i5MgX3MrzVj57Ecg/YQKBKyxUJaTE4xCk7jq
CUED8zMC4V8P8Vh5x8lBKRjB9VizX5wjAnqKKr9MqOQonCx5VUH4EqUUaYYZs4sPaySuNiBFBI1s
LlFWjUHnOxXLurKhctFHqAYkSOxJXLeOyThdesrNi8OqvNV1sReEWrrpeGNmWG67uJsRlszvBBXs
MGTB+dRctaEa7xa9GXx02D6hF7HSjBKUvCp+a7Xc3Pfs3kbBs9OVCNVSU2ymVI6vCv0g/YSJBr8v
PrNIoUmHbpar+YTtP16rN2bwOIuBpKPG7Y+wGftdVFhYDjqn3BQQc32j70xeLXyeI8U7X8XcHP+d
yM2S/zrUxatJmvvdmIBxZpD9GqbC2ARDnD5U4SV14mYfCtGyzCaLfnJGeZcondMPPg9cjuXxYN5Q
EfD1aVTaPsj6L0Gexon5q3H692FPTPj9uO+dteQsRTOWbE3Bu1bOI2FV/XpAYfTeMFXlAmxLDOvb
0pXOygy10R8xl/FRRPJuDH45fnjXlfCXPSYVAiahNvAKQQnrkI5nnJbJTdfI5NAyfF+JBh1JzSuN
dTqi2LFXO16yxdYQ5VW6pnGq25gqy+7xNtrVQ8T2YzWR8LZLS0UYGyf7gz1t+2SClkH+Fu429q9x
2P7JlNzu3vFeZY6QJ/Um7Rh65r6MvZ01anyHBXe4g6lwXVTJ4JsuwfeRqlAUuc9mU+dvFI+ppxm7
0DbJ94G+hgoEBpb00td8iB6439ipTfe5lvpTwi0sO/xvtcEGpOwgx6SWeWCnWKHVIJu+aFFr00sG
l7ipFyxVGu/03G/15JeORPgiiQ4VJR4Lk/DDDkzc+IZd7LOw/KzZv+6kbLyjS5aKJAB5rXULIbAY
1si8Gj+NSTvqliSvpldHLWijjasxJTctgmmKGBF4EUMuybSrZvW3KY7oAfRXHt6bVjaIVauuR5QC
EzBkgb0x1PLnCYXDfFj4ekUcRTByxqvKV0lTHQizcw+K1sQvwm587YLnPqt5ZHF6btA5TqS8z8TF
66iALXM+OnRPCDmmbZDD5s4LSY5GFpztdn6cR/sD1Z59mJMfu2qt7T+ofjXhUzMVqUxJszNhckDl
XSRWNAvFqIs16hANUQ72Vt0GiNcEaG5x5SJfUqxZtVZ3N6RvlfsqJftG03IcFtl93QH39xj9k8JZ
3xO/fVRBNG+7iFSGMkOWPxmCVytMLaxOaJnSefwdM7A5ySAJA8jRa5GHeEi0CdZ2XT935PT6Gopj
qEv18i2bXBJ9PHXmJuudWxarZR41bemN7FXdOj8JZ+xGS8t51+BcdDL0UFW6eL0Aoh31uUaWUQ7b
niiVG7fzUBK3rk22c1YR1rbU2ANqmK+F/exA5YXW1aNRyTO5Sd61OQm3eZlGPnSaa2wlX0mhD8+e
bBFryuh+sLQA8EEFzqxu3+Ze0xaBI8HcU/fe9/b05E6Cj5Kt01Z3uM4CBuwhEpKpRAxDTvfAe7ij
+ZLUyGzSub1Dd0NZDh0MiX2I6G7r1Tm1uCSALPSSz5wTtxko5QN0rttKJxJHmPVW60BLG+jmt7jE
/kJee0+6X6lip4h5YAMeoaWxu+xgz6K/H+ZHuyU5S+9QgqUwfihn6gsJjO0l4FMxVqahmbtMozkJ
q+wDAVh6EpNyHsakyu/ssIxXBSOWByuhKip12CSoIJAoW5X7Hqvwxt2bE4uYU6xNwQ/+BC7ba2Km
w0+X5+cepeQbUeylj3DOOmStCxBq8i6SVnOtVezMUvQFApDsrQq0i8IVcEVGeAC2kj/BXB1OLIFf
oqYCn1Sx4GRRD849i94VHdDZZSi0ruo78LP6yUSreSpkQiKIGWG8cCYIieGAnzxOzOd/Pw16BHO1
RIoDB999aWw4tn1eerhDcvdFFZVf6UG/bYTotp6WiB1y7+ngBrO6ep0NE9FJu484I7IlqLGTZxPD
TvRrda6VDywU3Z2Z2/mBCIIYZn/+EA/0VtFcDa+OJAy+KGubrOn4F+IvgrDDFOvDT56N0bpla3tz
+nBcS6qVlaHPI66ajCgq1mDmJjbwaHAzW3pZvpkdhBFRJd0TuzrOThelOTMG62Znb+PkVEhtBpfA
+4yTZPlpD19l7KZPxuJqT0QgMHqmh7fQKUhLH5l5NtTRC023t8kJiuJjCTVm2fC8OmaiH0J0An7q
Fs9NlHVnLY70U92rJ2uw1UMzskQ2ERX6EW8DqmDCQ9lY7CwGJte28A5mV/EsT8ZBy2X9QJtq+X0o
8wuD+1dqRuGzOSLkZ5iNj2k424YegGghcMQkE2MlNPIocM3rJw6eN1737k5CXjkzvGzORjF0K41f
9EUtwrsCL8ZdtfxnQGtLaLB+HLoSe8Rs9se0GOaj2z2QFL+uPYQM9ZgMN83Aq5Hm8SJr1T4DOUbP
AQQn/C/ufGgIlbmPJrJu5rHJv1V1LN0TijAmMPwgJCzz3w/U//Ur/+v3lCw03g3H/RvDX1e16dcQ
VzEeOTe9TJAKT5lJGCpL0sYPMwjsYUHV5TQJhj6E3/tCSetQ1yK6zIEW+/OrPhXqrNi3XiGcMYw3
6+GzKoevNCntB/KJCAYg2aqKhXHvNrye8WdFGMqD/VzN7R+F8mGqJvmhLY8ukTzqPjbdcWfUYIOG
kNddJcyTyAu1lXFa3aNGXm4aV73UWc8IK5d8DYZ0t4THTQc0Jwx1dRG/kenC2Bod6Z3dRRMSoBF5
P5PLAYvZPRiP+qWsngs7jp6tpj0JT7hM7NAUURnOn7OUbynmhcdw7PojM9DabweGwEl277Z9/SHo
2LaDEh/dwP4IE+/4ju7QUq3zPs3lwGsIzcy/n/aRfigDYImI3y+FLcWTh/cOfkWtTox6zCcrQyZV
eeoGmUnfGqoJHwkEJNekoIvpzeQVzwZeNJbkNC6jfLRyEGCpJ1+03CpApyMvoZCfiVZIlN9GjHfN
nkgcFjkRzbfHdg7V8MolxzaPQSkyVK5dt7sLkFTkLXKFVtfe9BmnLNz2bdA7NimWWcYpNTHc0NI7
oOXk2DoLTizqT9MwFPskC7wNNkLirWnwmJBEhBJ11o4zLPGxKP+OYX3JPf6fUBNHaDq11WNuYu2l
tJg6yyMfIdZxxgThkTw7mOFDcrDGimWTQQz0IBB4o2eLd+R247/KcLuB0znPXZv5QeSeFc0p7nJ7
bwgaeRJClhDf/CrKyNqho9n2yva2Xd2a6/yn72ZMOUPo7oiPYTbFbeRMmD97zoUyPmgUvDAoyIOx
3LMYixtirbsFQW6EPEadZRNXZlkbmKjtFR9oSkmfmUyMaMPPZTsfate4EGIsqFKhweYL5Bam5o0a
wuXNh5Y/wc691ANsvXLv1IXi6OX9Kx5dVoS9MftWnAGCMEAPe3ZhXzMFU3MYjD1OY2D1Gr5Rjalq
hhTTJ4wRHyUzLv1OE2DrDY5tMZXtCqzq4/wgWveHEfiwcYnAW1H53ovZWymtejUFDwq/YPhKYmYe
I/ZbOvFmiSNP3qADi82ZJhh2cuwTZt1sq0D1C5tORf+10+axdy25Rv1wNRwggTRRK6JA0zYHTBmw
NSn0+q2NjSVhZXoxWnIMgrEtgLQD4bS2kdv6MDOb+zGiM2LCtExKqIo4W9lLxAj8CUmgrOHvMaJz
D/WZBXLzR4f25yV9fqmKvYc2mXA2+4Yto16xIhZ+lcAXS6pTPaFogqy6MmfvW2eZzgf3lmTzcdkv
YPrgqhkh0i+F/aSZgrsxzd/HTrKImtxfko8SBanGjiHYOP1XKEWxnSI2YYRonxDA5N6hCg+Elzyw
x/jWRmZkheiuDsKfRl8CCEVdr6PEvmXmvemNHigrr993FzPk9a7CUu0hs+DgGd+I9Tj1Kvway4lw
hYa9Mog1RLeM0GwPITqQxkDA+Ed5QiGmrSeX1NFsKdj40bI/pxdm145HBolyx6acqcDBbrXfKkej
T9oK2eZInWJ8aCspzQBzSP8RBdFZSeJQXWK0eoOJRswwf/yW4MqQjHPnkD7Mszj3T3yYviLDrpKo
4HJEtmUyWhswPQxPSZICg5w+Dqa+1dWMIUaVQFuC1BdB8J3mcORIxtxUzgK/48W4ij1IcTpKgbYF
9N7o6BqAtoyge5zoOx/jceNxq7ckhUKVw/7Xd3RVLu/mhtc/ci3r1GqEHraSfsVEwbhjaDKv25Ze
j4lXX1KGMqhhrViWpG3STNkOX3XmRQ8GeNRB5xEqwUceU4ltL3JQVXYED1P/VH7HjAkoSOrbDeOl
TqK/xzi8blKIeJXEdS1KBpjoovYY2IF78bXWww3kBBFOMdVQU6VbWXgxy0/BkJohiV7wr0hBfUFS
Oa0Vps31jGkgwS6JAr0j6nHg6Q+6BKimiY4qqa/VhLU+6KDWqoVfYNj7JB8fogi3Xi09ckVQQO+L
Vv0aMkDyOvvJ4l8Xqflu2oGxZ8RAaEX/pBfxG+6pr2QY5NYC+4sq5iqh0VJlWBeSqODYULZQXq4M
l6FOas80RrwPvTAn/8ETj0or95j5fgqMRtb0z3WE730iNkqZi3aKM4Vy1P0QwyVM+GSxZDBbSA+h
bf24TUcSj7GMhwYDIDsKyzRKtjRmGGJw+aVsFFKYjagQvhC8ov+IflJc6box37HvOuVDo6+7Jvie
WudmFRp5ibwDcNjtkkvWwpa3q6uLnAvH2TZg5GgM7pZhOB8EG5VdMn+MCgCUBxe0lPROtpt9NKWO
Jhu/lAMXwioYFhI5W6/pVtFGd87Itsm6i2NAe0Ruv8bso059qJ5cMrIQK++6UeqQTqyZQaqmrUty
HULAiq6o2FFhGGuskpF1iKeCHBOoNMaHFNqZXyCEwoi3tDXedp5yvxfw43p1DfoRwjssKK1k0FHW
WesXiQ0my518Pa8nVOpyr9xLl0s+zwbCYAyY0zBTa196LAHNunsJLdb/5BavjWzy0LeMnBFCDzdE
ByT+YMc/3bJR74cGH8Ok4flmuZHHkbtxopEvVuC9oL3kC7IdUmlZ1LPBxEWalTjcZou3NyO9dT0E
CXWbegzC+Q1lJFNu8SAs7TWyDaz4JLczXGTQy7RqGM/dINjHJQJdie7g17bmp0Wst+VJO7GSdjaD
wNztma1vpeBpWG9Jgrlca4XH4zvu8dtR6hA2ww0L63gbxgHydAsyidGRKWmK8Qi59him4cdMdNMq
1stwE7c12+iRh3TxbeslAe+CHSU2tQGnlJORKNGkFPfQrrCWbf/9x6nLixl1X6nh/TkgyJn6FUgH
7IekMvxqMiT7V16gKr/qhKL4eKz3dp4fKk1F5EPDpaJhnZa026aePebR6mZhovHnpuJiyYj3oD3Z
Pg5XUqFMuRfok9gAHT3d+2KNdBfn/WNfq58S7uoahSGEVfydPVlCvmllOJ+tnaXehHsFYEzmb5gh
OOUYRRoFhWPC/GLXZrHv2uBTj+KDoWLozXL8MhbnnCFj1Kp9uE7rvQrg3Yalo+N9hmwf17tYn1oM
H/Id+iFjVDd9Zm6FXORXZKHJHVr+eo7x4paBw7SwNHfTHL+Yxh46IqhuNb04g7rCV0YJZKS/HTys
deyio0gCZ8PZw30zsmuQWT2uA+uUBe5w8EJSO2HF5Xl+w52TRbxouLjafmRIkIBym4zB3NSudRnr
Zt9G7kkU6hEhAP4dw8TORsw5wNZaYz1aWuEPwyhY6DNSAKP57N35JU7cdtPooD+n2iQyOiF/TDFL
W4Ux2WwALVnsl6zxRWWu7fG+1Q39AJfq3gvEuLYBW69/cDcu3pDii/7+Rp/DBCwrWIw16Dx1jx0r
gPCItWdjJM9Dml+DmWNegJlaYXIgmTOo1hlMdtsYGee5bDvc4lq3+Q181VdqgqqusI0w5wG/EDGK
G8L+QXZs6Sx37A9D99nqHlPbEuJ4XBDGZDYKU9iyJyl7209mePwJ8TkCRTELLWtrlt3GIJd71avp
Fg8NNlxg8cHo/gbV+AIN9Y1MIpzCXHgje5ZG+1yaeKNKb8SakKEoAQhfUKNYnvwuGyw6cpJfCF/L
vOmRJJdcWjN91uPsa9AepwARU9oWBzmxo+p4xBIqUuZ2jCliA2daBwbOlcWfGeYbxZG/y0P8xHla
fWg8w6fJTvYDYYtzUmsvRB1g3A7xprF9sqFvBQ+5lAQlz+1W5o4vonImTgaIgt1kDx6tJyIrezUg
wlxVNllnhXqyM+bjGpzBi+Ew5sDpnO+xvrW3xuCNTMpe/i7L+lbV8fgHLXEdtTL/nkcuQBZ0+qNl
aGiF8V6fkM3Zd3Ig1603svqRNt5atMP2l8Om5t8ft4R1SWpLvU/5MtXwTHFLilnbGQOZzp7bF5d8
YNbIvHZ4iXTrFznJ8Ic025vrv8TFmRrWUf5iuEbo58IML3SD2qHljYA4Mw1uY49jiCbEeW/m6dws
X3BeIj32guHLdLFJtJUbPbqFo7ajAfXXMsGLiYjKYiQA5dHtUCq2vBS/Q0ko6PLHVaHfF6bpvQmL
E5syLrvBzYCXQNGtHCc6WFH4DCzPXAkUzyruz1Xj/vIIR9vJw64U44q0G+Risy7vhN7e0xFEdKQF
MVEtR8MAGlfWxMBKlrOjZYCvLYavWLhPFQGxrW129xmpp1jkuaEppg8zVPdQWIJXPSj5cWq2djUN
EGuboy20fJWEMDwYmnF6wLHxIDXUttmC1YLZQ7Bka5UuIJDwBoTcL0PzWClAKmGuGSQUw28diA/D
BrVtjdh7m2Pxw62r4DOlZnCOmFQSygQmmgogaSO/7JHUL3mtDL92mUV2SuCY37ZNpvLA9UkLKsFK
O08i/UzHhtTFOvtLl8Owz1nEYgo82wvdDFDWmophwEMRPVBfQM0nUQXZGbsDMTyjlfRY/Q+PWoOM
ETREuvECap2Bt42yqIM9l26abWuQh8mtoqlOxntjpMDJTZDmqDqPcjKuiYniAPfGbCG6A6uPWXwe
3l0eIO4F2r7INL+H0nl2WfBkrvMS9zp8Qm73Lke5gHAse4pGvGhN3/u6XhyJXRz9NmXCTwnwIvUO
WU1O/KszvFNYvY5Y0c6Dq1crWEb302wRZYmaxsCe1C6Vbq7SFuKQ9SSRGHlaTczHUBHZmiC5UAnC
Uea9OzdDGhnrDTjdhdOsYrSiLWivTm77WTZ3E77TrMvaSyVdguIMtenDepcsk2y2cr4d1CbPCQi8
bL6P0JOcvAoYI97peu24b5W75Cq6tF6ihrrexST9zabpO0B8VzUWqaMReq+E9HTLrUXcHZ5egDkv
E931Lnb+SNXI16XrvSpe2XlDa9lkw2Ou4u6QlsERjwYhlFW58KHEwTWt+JDOp3BBfxGX2PbBzjJc
ufc0ipcuV3jscOdkTf8F6Y/ANLtAgqsSf51qmnWoOmNxZ+1Cky6wmGKkR/EM9WSkmAut0lcNfXR7
cEmo9+s2O5p45TY5Yi42RfVIwoeJ5Y3rUAmcKBnv3TI/2AiQDQiLRYsTiKUwST6Vg9jPReQ70yqR
kfFVCkxuY4/hh83APdSaamNMsFVKUiS6pLqGBfb2acjKTaNy6F86rTjBFV6G7xK2vdNfFnWP9MYb
Nh/6O0X3ZSMV1VrWqXQoVgDjzU3VI8h1UAemYu5BMVEFxAnhn4aSN4zoKe3LbAzPTDiRfRayB3ji
niyr/wXdgtwrTX9SpJm5R9a7nOjfzYh+KLbRVSNEvLrSemwnAB2xZZ4MyazY/i7I64UAg9o0AwHt
WTfMXA+lvWLNXCNQHamMxmdjTq/mJE5WrB69Zj7ZxXDu2pyiZ/GHqgAbmeGc9ZA5Ri+KD6O1zqLN
nsyyQkwYpNq68kg7dVt7LW0iKjXIMjOZWSFD+rGKAU45q9RgUqiC14CWmDXzmE4UecLPSucp0rXf
qA1+PXd6ZBULxzbTaMzjp8gDTSJzd4l5FxBlKHJbYzwFJq+YuGSCpEv9FC8O5cgLnkUp9uh1D0l6
cafhNUbig6HVsvcyvsokeuZCZHcMBkERKe+1JNyUv9twmZ7gokmXsPhcU3tNNWcZip3NSJtChdiI
eiCaJP1pJhAtU/ASFxWtc7lPhUBU1NyakQY3y/uv1qVAyZPkfnYEt76qzZV08ztUwyvdPI2j7Tw1
c9L5dv/lGYrs9ozgBmeSah9P3aNUvPOA7v6h/f7SHMasAxInyZlKzPISDWd8k09S7oeYEMmqC59p
Dr6EQIE96Sj++plNvWYnnybrQhy2ZPJlLfhWl3gnv+czIpMuOrpCAMM0zXM6oWTNLTUfLMNeu2wm
d4zZHsj/Iu+WaUjpYBO1PZQII3cOo3JmQczJWepjE7MdYrlH6wHBsfKLke5H4jhAWF3veuVUt5Fs
jzF/I0MnhAigfcLgsHj6V9pGYDVmsel+l51zM2xSvrDeuTnep1gV1yY0iADXQ4YYzpkBLWGogoF8
Fd0Ax/qJDL+qvr/DYP3UorFo5PhBanuyVl32JytBI0nzocXDI+NWztoJMnDWHFlmzme7qK7IaYuE
jZjqIMMRZ8otSazIavRm0MvGZ2XxCqpHvO2R8WF17VPB91Ub3hM1COtFSZGU66eS8pkDF/TKQmnF
NRfDxK/wH0zJiK+PBsqRm5E1DEMgBpZe8xORTbGqa80fMwqSSPT7eeJzmXAsK/OprtSXp6hwIU2Q
PRCcQKKx7iZobTGv7XssKkic0LRk1Y8GQ45em0je3kMURX+X2+XVNKtnZ+b0aIJsl6AlX9XmX1PA
LEuBxBNwyqs7N8NrRTAY+9jpJWqbx1nEksqzJ9ILA2OKI6YL4c+hhSYwyXnzsvDQdmzanGq8mTZa
5eWyfladaZJeHnGpIZmJLryEo/0yBB4BJrgTSfKU9xgjKAqK9tx4j7k1OnyjYE1QWm7DhYNhk6q3
rk3i8Nz5Jyz5vHF5+nUqPj2NvwYoL285M1xeOX8JmYGzw8A8jeZbFbrLPDmGLFZc5dASRCV/Yid/
zgTfQTsTm6axCYl5bccJgEGVQIDTmnYz5C2jo1mcY5NK36HCmmPzpZ508xjVv3ixUWSo4tUrPFbc
IFEIfxmuVagnKzXKi+yj0q+qXvFo0nCNE9gESTmGvY5r1pJbjRNJAUPBW1jnNp4O3haCfNcVerS7
FhJWDZaMuZ+R+6mwT/pQXIeJIL9GpB+bkMfOG5KfwpkbfxZd5pMxcI6UuY2HnKnmkPgaHX4Bynml
80/ZwcVmsLaqBoYwTtsD6cmfJnkOco6UOfNqH4XlcqLoDvKhxn6s4eRXZW1uOicVqGDMYj1Y+XUs
1a+nA+etsufMGR5HNq66LX4Z+rOURDLbmbvCsgGeddUzQhc01dmjzcyTXMT2B78PgcjVR5C6AFhi
Xvhi0I9VvUiRZKnRdMOF7fJD3aAM6GzaST1hnlXkAyVzADEKGURlBRMRYiVQBYvtsy1v+azdx+R+
bR0jXe5se+MNynpI+QaH+UFfZXvTrJljFtOpd8t2Q8LrzSn0U2gDPSPr6BDHi3bM0f3cmN76Md8A
AKVhZKM2Tc2JDBFebRX9ZIv816FcWyccZYQKIWRU3bjF4MG5GYpg+59fcp9/Rk1RbueFFA6pfCWM
zuKBJCLEytvXPnAgN1FrZDXOC0aUkUCgMyqieEPzy66YHxpDdCK9giF0y1KYZ7cPrXMRp7x9+vi5
GZC2PmE7/+1IlLuaXgzRz4l8HG6N31cxCpW+jtYqZeAEL2wL/S5eqToyCGmmG0jvRoA+5hCqdVc5
hGjNYASZ2lFDMQzVWNcHdunPOiNCBltgFKCMOkMNLBc50Zo5Ws0hHxGSFZiHyF4SKC0NMfSoNqXx
IKHT0Eva/MtZ8tp1+qabjSPzj49IJ88bDSjjXngQTlSRewKnhulAed8aHKZjxPw5NYcf1sXT4k1F
NcPzXNjhq2jLk4vVf9l8uZqvm9YODvUPorh82zoJcDdFvYUu4ZKZ2YEdzL6c+crhp2FGqd5bT51C
o30Dj5sch7w6BdDaY7jauBW4ETO++ThivmdjzN8gmMOB0jBcHS3azeyQ2XXpBwZRMUFHcwmLjD0q
j77XYpPN9Jl8lRmwe7RLRfvokoyZSfebI4BGyoXB2XQ2i8z4hU4nxukenQF7bUTR29u5rb5ao905
DZPS8EAvEWIT75+t2DkTN/Dizogz7Okx4OFlYHSQrX6NMXKZc/gAjIVO1VByM5FF1LctW4LU3kQA
oVk6aJ/L31F3FGu1ngBhZQiTemctSD9qANQ7zfR+U+9+zLRzytj/zhq6we+AG5QWdK/ySTnzNcDy
kSrGfJzyyggvudX8kYRGaN1c7WyCbqnkmxehRxed/Ygjhb62TTdi4FUhGB6ZkQC9ZN5N3JiwnlTf
AMwORvbb2Veb0XKGeIMQ6mnXiUXouhtGRGg6nN0WJGreszzPNd6FZFUR6ujQSg3cjnb4szyeniIV
Xltyv6S4RzrFkdp095PHaEh6cvBDpE3aMHzaDtVeMQHJN9zyzgu1BxVHPbKkQNEfhM92TVFvuHwx
TY9t0QY5cMdiab186nAY2UQ4p7LGDUWIib7uXXWuhf484ZlaWwuMtyeekKScRXOZYZZqUA+QkpPx
SM8Nlr2GHVrMuoV3G4/w6EmyDFHTN/mPyMlUjQtxSgOMiDIDEFwDiC8SedYGKJQlYHWSqewN67mf
wswe+G10n7m7qY3FnKS0p7wc70Lv3Wl4D+5Un33LNrjGY/5UywEBLRVAjfgwqwOm+ERJsA5lGTQj
lNM0idOQPEe2WPmPvgRHzzA/o7w8aBU55cqF9gQdZmVMqvGzaPLWSC4MCEpM9FIo9hGqSDWb2rpF
u7K2B4EVj7/NsHsByy5+tM3Jd9phb6EGYVWYgv/MxIZ6IFpDtuGhbDibNFjs7CNySW+hYV0guHut
j/H3yPoRQScMbAc+hshywoAYyrGRDi/S7b1dO9uP2tD92omFer9BFG/OuXmMUcCOM/tHk3d6sTB5
Jhf7+CT79BhJfT8IBz1Ak5e7ND/btvYXT/B2Q7wQRsdWOAiy8Y6pDLNlNJiBxfSwy8uS8lWWB92m
EPaAiVnwcpBbsB21GCtNDLfClGHzqLtENbnfEtZcUJl089O0ha9IZT3qR0QrYU/scSesVT/1W6Nl
5Q8BmgMGD32fQviC3M8yBZF75xkP7IJIhXZvyJ5nZugewQjF/FsGht+Y8gnac3S3aByM3IYFlM/V
oQS5INRPwcMAnQLaLfsIX7fkW6+x9hrdJ/YyDdOzbFOZDT1x2pa7SZ1M6bKTmcM/4qa4ADrNLLJC
7n3DOTDKfm/Ts2pEeeEhHuv6l1jkbD/35BAl1Y1afiNa9gX8ezCxnKWHVIQWdt6v5nBaEKkazsEy
agU84Mbs3QwyuKpEexIt1122aMoKkuk+DNJUDmE6vxsYPXsv97kWp5bBH6DI6DmJbHM9pwyLESdt
ExVW+7F0zqFrnntJFl+AvgtE/rzuPQOzn0T52DHWUC65cMlCNXHKnwKssegxsyVj9bwcAp3GoFSU
+S32+AqdkfljjWnExzHa+KwdtM54FjrsW63YaEZnsGmimXZ7kDZ2ne5DZxZASIKvaG6BmWXFxz/r
/BKwQ4LO7T9zXojU4eff5X8F7vy3n/7HU5nzv/8OBvjf/8R//D+je/6P3/X/EWPA1f9dp/+8TEvQ
0H9l9yyMhP/xP0k7r+XGsWRdv8rEuT7YAW9uCXqJEimVTOkGUVKr4L3H0+8PNRPTFMRNzNnnoqMn
oieUXFi5XOZv/s/686/P4lf1+dc/Hiv+Vf4j/f2PP58A81//i8/P+Hf+5fOjK/8lKiB4LNmQVV20
4PX/y+dHMf5LlRXDlFmW+qhJ8G/dAUn8LxGLB8vSRf4DjPdz3QGRWoEm0oynpKfgN/7/ojsgI1Nw
bvNjihZ/QjIkquEGAgiyitlQ9vHrwU/cEpGD/+tECi2sVPBPhlbfmprSUGfHHcYLhO0gPoYW52kp
9nCag9vUBErM5Vt4ySEeeT6oCzRA7TB4tXL/l5QaUAbxCIzRUkY1YaUE1qn2bmX3l8TTJNeQHYCG
VvkoeL8bVCt6L36UUp0qCv2p/Dfstsih8Hyvu3gkwqFo3b86lX5r8qFEbyUEP6661DIgceGVE4v4
sfcC7VOH9Q1FX9F3JsejixZd033GPXwY/vEaLre/6oEeENerGthk+JcG9bnkd7el8KhUga310eMg
5QdJfYgAWXKKm78sJ7lHSWKH+jia5Pp9UvHzowQd8z7gPQNwAfuDTx+JGbuilGT2v1F8sGVZeQsd
9z3Vt5oEDxgef39qpIMlwbhLbQz1VDrYAq06N3gq/Hs0XmmBHWVezQ5WO+wIbvtoRvdtssPPeLx0
ZeoxQ5t7aM29icyfwkVXz2ElocysFc6tU0JQSTWMhzNxJfGgHjXLsABYKqaxssJjqXyW8HSaxOKu
xNuj496EBnsghusUl+Je7QBppAdQGbTcg43Io1uVonXGu8KtDXZ3OPbtA5VUTueXslOfKhccQlr7
iNY9o7K49mXLwzH6Z0PNLsm5MHPA7ZsgfdaqD4cNy6KzoBSYGsgBHUl88uRQeM/SsS4Yv6eq9JoP
3qkzUDPzC/UuFDSI0G14D1X/xjIbRAW8VYtiELRN48kLcqCGL4bTfKKlb+e5s82c9oZi9KvhyByr
FMCa/BbJYIeLf5Kma4W+v4qbgJXBY3CwXh8d0utXtUcNzMVVCW23XBg1KH9l/D7Mh7gaKGjoUMSR
sXgCsWdCVm4Qbcq4R9faQSvuZDGyK8oyFmBZKuQxdC8JEH3h3VRUQcKWGpH3nkVUNUGrj0Ur/VVL
jFXfYG1X/0sK5p/bz7926X8kdXzE9LRiPY6L82+Prn8uXtVQLAVpEpj5ivJ18fqd7gKGU/0Tupmi
AReqQRtU5k6s9zd02oCuHiM3+qf+zP8Y9KtQyfegE6ESNUy8SpQV/6Txkg+amwyTIhhIZxvrhZFJ
l/al86GNv+JsX8KqG9h5wNCcipaJGSCECIZCeHTVzi4BEOPht6AVxtH5bkrZxtN/6MmbQzu572mW
5+9B7+5YtP+bsUOoF3UVaVq2zq+/ytI6uSlCyT/V5XtTPQI243g/zgx9/IDfZvUsCJv/+dA1k+sJ
7BT/xBApCfSr9k65cXBoWQhv8isqYtBrF/X2elSc464GnaSSLrhc6kJmVY83VnAP7rH3V6Lx43oU
afwz07EZmiyrHF0GaTsJUwxF3Q5KH5zo7C5RpUDnyeZNbxsblrlrC8t6MRPxUiKdR5ykax/2ERBn
IpqBhI7AfW9Ypyql4o//C3XuZR1rq8KnedX2K1kS8JaI9pZcrNHIX8SxubIi7sQJ5hH4bK1nftul
mT7/bdMkL4AtVNTUT/ShV9JaAxprKzd4uz5aG33NzS47mHczMS8t3/OYYyKcLSwhCU2k2ojpfAJA
s17bh2iNQTC+IAedF6otLuM1GmXmzMqRuAFdnXnja1wtwo9AGOOC2N7Xm3jDI8R2FtXG2F0f4dwA
x4Q4G6CfGbEhdkx4KP8oLM7fvZU9XA/BJev6YCa3ptJIIUwZxMhX6cJYJD+N99hWdwhuroMTmWwn
tm0srwedSWRt/MBn44K+nplo6gQnr+32TZvYqHPaZpgcBGXrDaeezfB6wFET69qUaZPdLghbHeoo
ESl0ccCu3D0IQLtFAs5Gimk5lyKXTrOzzNTGn3M2wLxAkiWT/oRzt8m62rYAhYtNsLk+rJn80CZb
UKvmg5w7hMF3EHmWvwIdV1XaptejSGM+f9/puFerikbhUJykSOOauejIYnAKgBzZ2iMk3m16AlIB
H9SW1/HOfJWem1O4nssT6fIA/x35z0o8+45qpYm6Ad71hHrIOjlKPzQQtTfCg2BjprsGwBzg2vfT
WV0f8IXxQoCUeMqIMmYk+iRZeLXrnSXo/imOSJD21VA+oWJBAi9WZp3NzOGlMcpQ6HRdQ9HNVEdp
uPNcQQDAKlQxC04gS36j6+cuRIC0y9iu8UmgKrISl+4HSord3L3kwpb9JfAkSRUfaaVOS4NT0vTH
VsfznRvhous+Q3fYu5RnGg85G99Jd0iz2QD3DzAqt7Vw6gHRXP/i0txvmWSy2KsOYuZ8BPeZT0CR
cTlscbeh+wQEkn6fLb7PJteFXejL+MffdJZcgac3MDgZf7kCFkHt2dinNlW4tfHEZ1g52gpq0Bpr
ZhRj+5fZ8OOQJqtKFnmmIj3Gg8c0JkNONDxNEOv3/4T3qXeGK55gi/S2WwGhM7lKLMW5E/PCvkRM
DT8EQ5dEedQHPB9yJg9cZeKeq1EGLVJAl8yHaYrmkEBtTojfohQFvNw5iamyE4fXBO09q8CIB2qn
G+Xvqso7NHxRAFlWwcf1FJC/fQ9tXAA6vQxZ0jRJGVfl2XT0ilkUKH7pxx4RThTMANEChbZ4VXuJ
YQ+K/tKbyg6LX/ik2TtPz31EGRTnHzuDSJWm+W4QeiC2Ej38YDlQSExxSvFdGn+FoG3cSJi784xf
68sMjr9YFsVxU7QUTRx3r7NfnDk9XP6GhhkOFSt3Gy2xbv9zcIo3czv9t1ydhJpcdXTQCLJWqvqx
HUDzKocR6GCQMWkFMCExFxl+Ndfn4/u+NAk5mQ9q7IHvj6Pr6lcTglw0AOmFxO1BVQHtiQLAUo6C
DUbtezpx7zKwe1GV6Paqu9Ywn2d+zbcPoKsiuYGspaHrYCMm39ooBrZJPJ6PdKNNKzz5svAWJuCN
6gBT2b8QRC658Vo1vjgFHVPsxxvoU+h3WPToLB3YcY3P7kKCQTXzy77l7eSXTabGMBMYfrAJjqJg
ngys5WgzY4/X3Bnov+ZivuzN+940d0oknXSz2Ha0R+B0zk3Xtx0UtU9qXqpMsU22pOldAICrmcaG
qRwpN7f1R2mEDxqAIUFFWgZNQAEzeJQxF8bYWh3EmypGMFbwX1O/nfsl3w5tXbdU3RJ5FOHFrU0X
Mro7SaKEVYsfgrqGRkzFyhNR0novGyw8UMpu4hEmpAW3mQdEGO8b6Nu3QU2HugPyARNlZobGTP2y
Tic/aMyts3XqZKIg613WHtWNu9Ve8hP93SUcRncBmGrZwxix03W0kR/Mwr4eeu5TTG5OuH4FgYND
5NHUXiHt4YJBka47XQ/y/fD8Oj51cp1uI3APIQ3jf44vtP2VYMfVEtz7EsQJvdilA1ZvNRP12+43
iTo5SyTRDAZPJaq497f9J+lk8+qyrWdvP7fTfs/tLxk11pDPJxDKVQ3Kl8/YAhQruncznvmE4xq9
kiHTt3wpIAaYGWWLozJUeKBSwKD08F7y8rmvNpMR6uTSIUI+kQ16akdYaysUKQBM2rmw0BcweP2V
d5PZdoRJ40weXhyfQa3dUkxTsaYnVVuhsRiqARkCNaZSo1VaCsu8xT7HmFn9F8d3FmmyG5q6C4k8
icbFDysRJIGp/TWWIWeS7/txQEachZkcTkaK2XDIq+44lhuGZXWEujOuam+JgtVCfe1fJRtpg4X6
Pvcm/17OG/P+LPRkN4HPHg1xwwjVjVPBKlfdfaD+VgEjAKFcm0eM593NwLXRSf290fzy4MCCw1jP
XQkuLoqz3zHZW3BL9Mt6nNMQ/Gok/lIBjMx85XFdfVsWhmapmqLLMnn5dd3pHtIzifdnYxE+sjXK
ECxx5TdWGZS35nJUuZw6f0ebLI2GNmWv6nGLcNZo3IskkmFsvI4jQvQXGaSOAGECp8NtOEi3sMPW
NbqHCrrzjeYs0b9Z9u1PBOVonOA91T1GuDD7g8PJ9672TyPhTsT2KezFm8FKn2Et21lXrgRK42IN
EDXVyVmo50GNV/gwmzUXd8uzTzkO/uwMQrLrX2cQgLVl9aPeVNtqgXTKg7ydS4zvxY4/Gfr3h5ys
wdwQjTDQ0nGPQcbaWPun8b1cxEvXLuz+Zu4lMzdvk7WYCGrlpUheHONKxlZb/1HBwjH82WN8Lhsn
C69IwQ4MIqdAtPO3YPG8tbmMd+oaZIXKGTdXw/l+AZ58xskCaxsN1bWQfLTqhWznD+UJSesb5aGk
EQTcxu4O2LMjGPLz/2/VjQ3Y81RBXxeUiZOM04dbmL8dtthLgXtbaHaw4iyfORukmdQcm7fn8VQL
G5PYZP6iXbWrD9zRbGxXVtUBi8C5WDNzaI7//WwZRA3a2rJCrGY9YNL5pw7H2efzOTEKnY83N7bJ
DmaKXqSr9Z/NWloLC2Wr70A52cF2vhg3psOVzdKcbF+B27Sm75Aupi4/N/omZ1Phmb3A3sJGc+nF
FPpFmZTr69kys/jMyb4S58D9TF7LR9i6hwIf6UwHq23NRLl8xfx7+zInW0oNCkXv/uQIs7aXlrh4
dVtrFe4Q8dHsij36ICzN1fWxfW+xfF2B5mRncbxErZDSa4/57/gO+1Z57R4g9r/WR8T/XoCtH2cC
XnwpnA1zssVAKSvKLuXAoxa3itATXep2bmN8tI3Qa170a9lbQa3djI5OM0vj0o1GA2ipKBRALFTY
vq6MzIRRndVVcwy9bilnYMd9IK0FKlM6KEfGS7H6+mgt5VLKaoTU4NwbKmG/xuS1jF3dIDXHJEaT
0XMORYZ0ndfn2NQYz1n1IgQ62lEPGY/HMCiP4Md3bq5sHNQ7zVRb5zRZWh1i3oCUSPDspfeOJ95B
BKFNRZOz38pC9sOCvdtYEPpLPGsA0yHKC6UqKSUEaBUa9DRRgHQNYbHV8R6G7OVylTJRr/Xw1gpG
s+YSsxQK3LhOLmQguIi/5B1sILRjTT5KA2LK7z5L+TFo3h1hp/k+UvrKjaRi4sgZi8x3NzqDI9Bd
AHxrMwRaAMNDnSx697lFJd4FW8g6WmQ58PABl6+o38SWuFVABgj+BjT1wqX3HMGpUTU8XXpo/frD
qCrrNkg1JlW4odS2AKxV647dYTyAydtTXf02U+WAd/ZKMN6QU4RU1v8YYu0p9XrIAFghBlDchbDd
KBWmmyhldLAUEXFxQwUJPROP682gN7fyqDQbiysnRVdUFVYG6oVOckhr+Q2Kji1axdbk36Hl2XxR
yLxoyQ3JgyShVxBSNh8trgiUxsAUW/2URPqmC/RlhDSyj0ZyBxpbrhAMBaA5siU6ESKcK9pDzUFX
1j6SrIlN4x+Gj7dFUo/7Ffj38E3A08OV29XgZDwzs12t//RqZLpi1NDzx6ETX9y0OUThAyUXL8CQ
EpBdD0IdSUfEvj2Ybf5RoUoJc0O4D1x1K/YeVuNoIbTIRoxeZ3xTE/3eeBSNy8E2PscFJOAcryEE
diLnI29PnTqsVQdcOUraQwC7SsKuXqsOVYxAuqu/ItizcYxfEjI6Yo29tVxtRg2+qH9LUMkp6wz7
inZTyB81lp4GYoVR8APu4wapom1sNLfwYJYgE1ZWXiPaRx8eXd5M+RkL7X1ioPOHkFAMpg6jWzQG
UozzdDA9kC79VxepvdoxF5LR2plZbNKmhVj84NbSTaQVm0TgJRuMxtmds0kjf5mjZm4o7rrtENct
kj3QpYUnPIXCAwLstmo86y0i2hJq42UNTzvbiJ6003Gal7AdFXIXekKwi0a0Efzcn4kn7J1Oex4Q
WlKV+yLYwkbspKfa/ECIFn3h8KDK0odbI3lRabtCkdaN320kE46ruo+t5lZKhNtOQn1WTF5jH322
+hiJ0rpqsEiPNLREymfPqD8x8F5kQk9ZkImIUUeSEMZTpN1gJJ9ikWwqtTy0/WhbZOHp1xEN/lGf
bBzwBoUAHSdaWdq+RSbeOwDrR7zhF6JdkvrpBT8RklqYQg0WXLQhCUI9zzcy+HI5ln9AQ9+EOZdA
v3iR2x5IAXCXBk9zXxCWMamm6sXoxPKq9++NvrKUD6l0N2kKP9xB7cZ1l61srNABW5Q6Bn9ssoHy
KxbgZWJ8jIBWRSskw35Bi3LEXPAtdinOj6rsvUiPvxDCE6jtXjsECBgB/19VjnfDb/c8jCqMFTJ+
EvSXIQHfXkO60B7MdJdmqQ13FQVGUMN1U27N4c5hFzCwUo2RSgmSvwT9iIDGwoMab2nDQVfv83Ub
v+GHhlJRlYm7ggZYbkRrITio+Y1e7/TuqJvPOkXuAbRngwRI0PAobfeS0m1wKEHzrrYdM1zL7SkG
aFo8VcLa6cx1pdyLOXrA7K+47fh/ddavzr3zg7sgBJwMeip5TqJflYCrlZpBNXz1sYockhtPha9y
a0i/dPOpcH6EBbeadvQ2v0fHYocFJBjpClaD+VCzwZhlZ7uZzlp6dnQgEolot6iOGNyJNEVbiX79
GLLq4hhku/LDcn+qziEQ8iUijqM9QVhhDODgt8ounWvRqg4BJYkI8GTYx4u3qshrvxJA/+IgXkdg
V2PblBxkroMNBl9LQzjlwg+EO8Edp1upDm4DFmwC6FqFBYDKkopDIq/9nSGHL5IMJo/Pm+YQfXvE
Y9165VGobK09aHjI4KCvUgWlkBw0+hM29HtTaXbQC/qStkMv37g97CavWbQGbEXD28rmr0TfO+mz
073GiIcKw0cbpzBhb6PqGEFFLK0AOBaKX+6bEnHp5qxTy2dkQF/LAhWlHl+8vNxIwc8wf7PikvZb
9aznt0mmsNQk7iLoZtcPcSeiIFw9W0aDooQLWblYuOpbix4OmMQ7tVV/Wpqyqk2e7sEp7V9Gc7Kc
57Rs1I/IES59T7tVLTCNabgZ0GvIcG7S82Qphs06zPBZ760dJk170az2kbLTUNR08syWW2/VG+59
kT8IublvQoSWold3eKzB52U524SLnAq7oJAgYMfXM8ToTqDWZQaHyKAAjQ43XZ4iB+zdG2tLPKAP
BO45X6dDCwnOWabyQemQOL9xk1cPN4cc/ki5b9X7jFMDcZ+quMtEqIXg4gTwh611gly/NLhvlJkF
007ZDc2pc70tqrELT9yHWDFJ6YNqupsAujEJ0jLsRpYPVkBKlwGuO/VtDTMAyXfaKhpCQZKdpNCM
ajwZuc4jBBeDJkUPphD36O/sQ6tja5K3ngZUEvX6Qd2JJqJOAD8FAHi97KzobWIHjj4PBAfLf5Hi
F+TibaV+HwYEvwWMYkptJ4f3cUp9JQ+fzYy3UYcDZr9vgxySFPh3AdeCVj/0BSVCONy6C/TU+8uj
niEiYigZTx3UvdB6D6UHuWa5oESX1sABkSRQUfIJYZDE7o2UPekCrCL3VsPUyjeNXS0DAeR3dxGC
YbRA1ebglantJrf4IT452NCKsY+KPEwf9Sao1VVJUQVE/hb1fNso31UP2yIkhIv6GcGDleOnT6Wn
I7QioOWXL2tjdJrsjoE8IDQZrCCYQRd6r1+Uj1pi9Xco5UfxGiu/jdi+DqicyTB9BfKnl09q5d7U
BiYZUbRrm+LdpZljouUcih9qG60abiWdk+6TkelkjYWHbIt46d0f/St5o7KNapW7yTgAIw1XZwNW
lv+ZWdwn1G3QP2pFPFKFqfs8OOpTjkINt4pNNXyKwq04irj2xh2NFnio2P4YLv7y6YcL2cUzvNtS
RrRe5/+te3edh+6U8Z7mxkavqztgty8x/l9VoWzFvLxpO8qR3L6SHgdqN9z5PeRMD3paJOGfWUJX
hFSC+kEnx+sIze6UnrfJ3iAnyNA02SoJrZWTQNZnCWfe29B3qwHR3z5AbqSHYInxcttW2yLTeB5h
lGTuBOUdSROkrdCqzzW2SWWhcWuMGnedsGMM7VtN09dgE4iTwkYFyy4DbA6R8+s/TfGXJMC5MjCs
PfQq3UxFIzHROArgu/Zbv74RkW83xvu/XNiY1yLhcMyHw0jSZL/rcqYPP84E1rnjdnetSoVNdw8a
uOuk3UfNe4vGCGKnrvs4arcF4QITZbTES/HRSSW4MoLt5tik+DcxbBvczDaWSCU3NbYYTR9GH0zg
fRBb2o1a1Ts/xB0VvJcJY8NCAaPxPnI+iNc89d6vwrjDDQM1OdHfUbHlEDR/Y7Rky9B50JPYhuGw
tioT6r/7YuZQMi1z5dbq1gcHi8SXHWGGkHhUJZx4VaF2qGcVeszKAt4kezgz2qWcTRkc7vaVv7uU
lJdyKDFYVG9TF6lhhiKj9dVEBmhlgesuWw0ePahw4Ov2WEN7Ed0XhChYU+1ekX8M0UeEA3X1I3GB
vWLsmsafbFOQ8+67WNwN+EeFyMa62j6AIYVi4KKPIUZVPMcR5qhQg+UKm/gzT+JL9QVaeIYl05zn
n8mzFMAhRkqZ0RxLMOip+1ljfG2g03f9KXqplq2pqq4DpsSrZIr+FUvNq71a5CHqwQPlizVJO/O+
vlhMOI8xqc/EXVkZeUGMel+vil1zj7LhkvNy2Gh7PnayUGY+3cU67HnESW0Gzd4YrTUiopmydLfK
EtQZVV/vrtj798ru+ie8HE2j8auPYKJvgF698uuuN2iJlKCIVBuZDDBu9bJtFs0Gw725zzlWIafl
LmAa/w43qeRZoe64VU5lzduB4qc34O6sTbVJ7Ln6pHwxOc4iTWp4uYxBclcSqVxRGVnlB2cPT26U
Bd1IW+/RPViH8Af+FvoSvQtbsdFrwQR6GeizuMWLvwQEAigVwBEgab7WS9Q8j0tLTtAvDuiAKM0i
0OcQOhc/698hpoi3PrSqxCkLyN+IXxU8aAZo7omzFVwDOjCMdwf0HQUBl6vBTAJdrECdhZ7UgZlM
F1RNylJfRT/yaIsgf/6MhdjKW5drTCQ3mg0VtMTPbC9vZ2t9l0pv6PRR/IJgpGvGZKPx6j4Sg7Js
jvqhwkemOPZPyDB462wrfuS3/VJZof69TJ6sH9eHfXGDs2DTAoPXxyz7Oqe56ViCF3ZUpLEMyNpP
VLpoJPlzH/dSIVqXQK7gxcd1e4opNAspTVDAb4+B58DT0dB0ymx8PVY6AlC9jzDYkK4Mv1uKcfTo
ljfXB3mxl8EYYe/L7K7GtNJnFlgSQ7+hXwpUSbXxNV3nIKNZMeK6spGlf6Mf/HI96FgTnu4QZzGV
MdXPa/2Q+pxg/LKehFpxZOFBx5Wf5xoi0tcjXZpDUDgm6QPLDB7Y10jIc1fUBdR2xL5I2q1kPDrd
5/UQ+qUYLHxVV3DJMMXpEZUoRVUXEqMRuTsLKFAVNVIBIeoyqE+36V/4kW7SQuOFP/JZZTsubmPr
rkX0lbcadtTZXgeF1mA5YkBp79ODiXI/RkdoWqWLimZ55YByREw8T5ylLkGuBT6kYXegY1XgU3oU
JX3fGrBOBQuh8NtmvMvh5KVJrzoVJ1kHN6r+8uTHKNxqwnOuPLr9jYCnnIPcZ156zAD2Xz2lBnTT
RP+j2Ba+vEc0bRGhQ1/Xjz5YWl3peHf0q9hEMzAp7q3+9fpnvNhIMCDu6uO31PAx/jpVSiOpAdCA
9phyd2wTb9NFT5Ki7oLBQaNLQo17b9XFug8fyrrbyDJyrGhc+T3c45lfcnFCz37JpKVRDYiWgpME
86Guc8w1AglFOr3/cLl4uoIIF6q6GXnPUSc8gb1bx715a+Tq1tEM5FWk7fWfc+loMQzVxIl5hB2b
k6MlRMgArVqTFEaTIZN+NvHz9QAX7wdc40QNj2cgltMtoLdAV+pd3R476ZaKr53vAxqoTnMT3Gn2
fDtMuTgii2iAXC1Rnd4ckU3plbAVwSdI1WbozZ1Hsd6ymqWAnrBIEVMYnmVsrvKt5w5LVUafxqea
D8G+FXnmJhZaJXvfEjd4CTAbTbwakEDr6VS4yKdXSbEUPXE7uO620KG48eTluYDedYyuQ7IbfZyS
Kr0JEK2e+ZCXBmaK6AvKYBENREC+prAVRuic5QxMfQvv5BUykEhd8L74MYLhh19QGdqb2evWpWw9
Dzr+qLPNtElzhCOTvj1i/bRTEn3lew91iWAI5YEAxTVBrJYDynsKQBgzaTYJfFGJ51EgAUaJ++XM
N7i0t5//nMkyhn2OmFMw8HMgP4EKVm3jRrpBqtMOb7075FptYH+wauewBnNxJ4vWE50krakPHYv8
RwxJNuv9gx4q+zSdA798j2SoXEU4MQElm98ePlk7IKmgjV4VbPPlDc4Zq0ytNmWmz9ykv1+7xkCE
YdGLBv/r68z6eYEcGSpvR5HCLXyyRYEKLcy/elQ8lncRE3h98r7n79eAk28YpBHnW0lABznWAohW
qrYzu9l44H49+gkBNunPe04Vp5yGXBWHIo4JoemoVyNnYzQIFeLd6odYIWPKcH1E0rg7fovHHKkq
2Bbg7ZOrq+w6oVxIVj1CNdqVX63pLBgf3VK6RZ0KSBimHfi3vSn01pCfXofruevr9+XJgC0Fcoxu
SmBwJ9u3JsgY1ZgeA85PZTj6/70Z0twl7mJK/h1k+jbIBsMXeeY1gCeCI66ERrqwuMhhrEJl8WmA
giaBcA5X1lLazXzg78+ScXwAsMeXj/ztdi4prlG4ml4fFYMyizI8uGm5MnKcZptqW/oJKnUFBGUU
5eAizsS+lK/YGyq6qEH34ST5ukB0rdcF6iTNEd7+4iAstK22HYkaKvip8Oc8fupS8p7Fm7LTrFqI
VLdxebZnIToV7z2S+KnlIYwe2lSl1teHdylzFIOVoooU00DIfx1dkUNlzwSpPpop3aBHX9g3cxy/
S3lzHkL+GkJvTKERHEII3Y1lZcixb3zk2pNu7vH6/ZEzrkAudZLCElDUyT28doIEEqjZHFFZsPtf
mCRupI2EuuGS/ubMariUFeexxm317EDUa6tN05pYMqwPJw+WTfvz+sxcqBh9Hc4k8RLErEyzJYR4
6u2R4QsU5IDjAmjd6EHdzvGWxz833cRUkxcwpCBZ5er5dUToCtahg/Y1wNJip2xH0qD3H+CUvjM+
dYZlaprFLZA7zBRpIsb0na3hDzyQzvJYm0JH7AWVMew6wUYpv/sdtWjE9+Z26Ut5eB54MmWCUfay
1kAM4KqCTEOJHYZuV7ty42/6e30BTB/f5Y8RpPgfoEsv7WDnwSeTGSI79U8sq3PomEqqGgjQSeOU
2qKt2r2yDpbj3PZ8C65MbKbZnoatD/tujU3kTwU5raVzN7uzXjr+VU5+RZIoZUMk+jrrfSSpiEVQ
3QKewN2Yuj19cQBHA4KkJ8Q5xrnYeDuTJsQvfzl3n/oz2d+T7t/hrckjXc2KoDWQ9j0mKEAIK3Ov
YDu3EB4aBLY++nW1GlbdHc2+9wzN2bmEuJjxZPv4GFR4lUyuPtmAuhu+Ae2R4gBmEePoMZL6A+Ie
hc6p5uGIsZEX/pqe3HxOXF4JZ/HHhD3bQzJcqb0qYyVgpIy13rLZKS/GdqRPUDmVb/HSpG26iDbp
zPXo8s5yFniy1I0Oy4d0YKmj21Hs4hFLZzf75Kaz0Ww8/AdE2ktnmnoWcLL0BjGtqromYPob4VA8
rtUTt6MlQ10BpWr0pfRQrfR1/vgfyBaM76FvKXYWe5LhVeZqBYr0yJfegy5aFkeIjgf5p7Zpb12b
Nkg593UvHalng9UnOQ3RypGciMHSM6O9urFurA9tG29GxtrPYiWg7b+cvwJeeGCzr/49zmmJD4fE
wegawo7UDnnlr3hdr4f9SPx2bON25nC6NKPwOXRuvEAGKXp9zV1LgtRIr5OC4k5b1xuuRAdrFd+a
t9YJzaO9sYxu6awu+4eZuJc2cc530VREUbegkX6NW4lcDsuQuMM9zXuQSbah2vpnY1Kr7X+2a+U3
WA1A+dlmFpA93lOmiaRxTeKOT2BjymLRNCa2DrPmaKrpSdDwQjOB4CXJVnXxKsHOqRwhgUay1kIO
TyyDLBBsM8O/dO3QVCZaBjCJ6sdk+PTqygTqCdcOqmX7dgNAxHAX9U/p1AKvRzX2BPxo9uS8lNHn
Uccvc7ZRhS0iyblB1JzeTv6QvnlksvfiPY8sl+EJ6wrgcrPb89xYJymWla2rYoY79q80a1Hs6gIF
LbvZer+BGorLYo/StBBALrv+jS9m2NknHn/W2WAHJDxj0eHl3SLojhvdTjU2tViOdim765HmBjg5
f2qt6pHFi5qjpNxW3bNQ/1N77n/UF7pQ7SRLzoYyOWAQTQ2rsiYADfxb8zeiyzcCiIIFoISxRpK8
CT9DcSZF5wY1OVtMN3TwSCKmbj1y9UfVZ47heXGCqFOOvHUkC6aPXRfXQzOO8wY96lv8IYA5PnnZ
rUKt9Pr0XNxRNU1VJOikiihNe0Jx5AP569vx80E8vqs3/hPFcq6o9vAZ2f+Lfi2zdRZuckg6aCLh
Fk4454AIwdbdu7fxTrIrG+muhT6T5ReX9FmwyamISHkm6Nk4NpwurPxdw3QxXc58wEuX3rMRTakk
devI6LYSpFmb+xKlmm4vbEZCqDazki7eaDS2fl7o8LM1dbKUmkoSwkylfTcWBJtd9jiWXTobqzco
jf5sveUCaWWcq7/jTVaW4A5tmWacBXp8VECbFMrRqPBTSW/0/Emk8Jno2loQ32ruOjMf9fLM/R16
ssASWRMksfszVB2TqkX9Jm3dFaDQVb8Ub61n3OlnlYDky2vu76CT3DQEzFqjnr6w84Y3FbK6oEpt
xMnvmjXWFzbq/S/WQ7UwDv1aWQGL5OSTX7O7aIVI51Kby6u5TzBJ3qKJdRkUc0PzH7OyVbLMN959
9pIvKTrbxR503s/uOPPZxzPu2+n/94xPyzK9i/u07kGQGFuYzS5Zjhop1T6/xXbhZm4vuLiJ6jzH
gKRwzfmT7mdnkIEWa6CKDU//7HcbAOdyHmaGc+lWjLTMvyOMv+Asgum6sGTx22Gz6W51Oz6F6kJ7
QKR+Jx1AMFBqerke8dKFceR50HxWqctO+zHINmqlkojVEQ1B1S4rKI/eHuHoO+QtsoUrOTPr5Lse
J3WG84CTlJUqL0i4vFZHGVHhvKR5L8O7YPEASlZxSe2r8qbrQR/iX7cKOrCMPLaHvLD9sj8NVbKV
kvYQWeh8+LhIyp2KhYbnP+N9quBck0bdjRuXtz4Nng4wvSaIGxF0XGDNZfulZNctWFuUTPCtmPZ7
pAqjZkFsGUdX2znOrr3wlKmKfX16xiUzTe/zKJN8aHRBGTqtq466j8aoE2L30ew012lsaRDvtOwu
8+AapMNMGe1SWEOimYWpuIXJ92Tf9kojc3j/18fWA1QW8eANlDs97HYeivch3hGadpCp5c8kx8WK
PXd4RdVEQzStb8+XWsE4RY2qY8WuHUAQEDH4A3PbdtQApPfYRSqURrvnNr9aKQ0xk5fvtdZdDaW/
7n1qU7EKUNIDvSyF2AsYCB0bp+szMubndEYM3hqmBDbE+AbZ6GpDTjW1rI69jG9v8LsVf+tGsFBV
mG7IFfvyTAZc2uLP440b4NmOIAsVQrlxXR3z7APLnYWEaa8OH0pBVvn6yC7tbueRJhd7s/adyMwY
maU/xO2LODxc//uXthqa2ZDYRIrB39AmeRYGoJ8ZiRkioOV0C+Te1nJdLNUAELQM2P96vEsrFEFf
iqasT1OaJlOV4Q4VWUN11BrA+ZgGOPsge78e40935Ws6mFTpadExrhEtNDnzvExSEZbEWrHy3/QC
TxK3esQfGQETiQ6rc18pN0FVbg2rm7tvf09EIiO0b4l/OiDTwnAWdS6aTk19dI3AdnR5GcbSvewD
W6eMXwf/TdqV7catK9svEiBR1PSqoScPajuO7eRFcBxb8zzr6+9izsZON1to3p3gbOA8GEh1kVWl
Yg1rNTvJNN+va3tpi+ciuditgaiyHYYeXYkFNYQJg+oL0rn5bez+e88AkgxVIb+mHjChdG71LWC4
jL6asNJ5sF77bXrXIcGvn4qDeGbx0kzORXE5Yz33AcjYIapRjh1ArxjTaIn1nOtHt/JqORfD5YcD
DYbYrCFG+pI9tTZezDeWM27KfX9EIiwIGiKduItahqmZqDH2xxaAvvFNSm+1/tt1hUQiOMOfAi3O
QJvWHwnMjZE/yBjisGJT4MQrj+Wzc+PnxWQQPmDQGOc2PjS3C0VSVG71JyAlYcAepSy2ID56IrCE
Vd/6bX4qV88BxSElJlOusIwtjUObZMEmBngBBZNUX2tboioff3KelmWxKhYDYju3eCu0aGLSrj9O
4OFN0w8jaMGF8fO6kMsQj8NEWV8GRBkAePmpgkGu1HKcfgn5zKqbznr+u3+f8yWjKxKQgyNABD0Y
t7QXUoswO1dv5kQDzo1iebKWWIIGcX0Elzl2K8GYFL/05XdLwhIXes/XNVqZkTw/Ms6VzKVQiVZA
JUzWzUi/PGQ9WC3K3OUGSOwHACL2y6Z6iMWz1KvR9kRVzsPCJAwmgF4zJ8YCiD1tgs/wZvCzTeCS
J8jNOw9Ql14ohhQmFznOmc4GVyqP5l6xQJfao4rc6jaIIfJDvqVP2rYNtkjEN5MglqwesoFOj2lh
LMRCcnBu/IOlpIkFtvNjCf7dgGA+va6w3jPcxyTaKfPHjDJmsQCFUAJyDhsRlLCYpqIlZUwp6spg
R79+61xww6wGRuJQzEVBW1vxk5bIErDaDO0ePTCHgpYszb8XImxDkRDOWYLGzK08NEEoOYGlIwsx
RgBGYhEil0gKd7TgHzEKBjN6PyvAgm7fgY4HCifR6BcXWC4OjPOSKJODCOep3RNsOUkDxRDzy/Ur
WZOgAH0VTBIscPHZHLirBhpVs3Zf9QnW2Cw3Nfv/9tX8pcSpCPYTTlLtUJZnDH8u2n2nPhvYOhm+
muPn32nBbutERGxRDNSXECHHX5Lspe5F9RAuaFzowBnVoOmjNteydt8f6GFxpy8gfVOCXz1sBMs3
TMaAuMVTsRAsODw+E76QzBnarJUgoJUU7d7oLLbcDph+GXTdyjjb6qgdzEwDlV0w/OLybsHQd/1g
18z89O44A0RdGjzhM/QOlSeSHXUVo16pICsVmSAXkOMAY+sDABTuo9qPrKemFC088X33X2cI+yag
TMG4msEb+RLIatkalnaPh772RXtt7X4LcoYf4W2TOP27cgA6hJ1/QV+nF769uaB/IZuzfpLROtHm
QLtHFHKafbGJ3Oamf53d3I080YTB2lGeKsr5wYjh9KSLISxPX/C4snMs+V83CL72fKEP5wlxWMgJ
GFS0e+BdeY21Q+HiAXRZyBvzASRyjnUUQfGLlOI8oMF8O8aeEdD1DmMa0Gput9eVEkngrFyWrE7G
RCGOLWzgXbEtRQL857X4cXoxnI2XeadXWYCLobMfRrWddbo3RBht0i1Rr3rNZX+LMmUuyzAxZ9ur
hInaAj8Fk1QOAHqLveGFxA4xZiHD7vp40/eb64cokstl2kOuaoWswTCsFKjBebLJI2pnkuz9nRjm
byehPprLAaBB8GUNaWMAzPAW0CsFaIP/Tox6LmZQDPS9S5xiYo5OkPWgF3vqJ8FdrdsdtgeRVJlY
KeGOrNMDcwzSSL9vQSWZko+oebuuBTOrkzLKP876WwB3WG1X4Dthhfq9ATh1rMU4c6fvoI3XRplL
psFtcnBKSgJ3Wjf231K5swuMimZjC6ltecSTDFCCOfDcR3sI4911/ZjrX9OPHfCJMYyqRiqrwAHK
g/YQVw+DnHpLOLghcvue+NeF8W/mi9PkomsrFyDHtiCtAcywU+QbtEU2Sm6jjwD+0sYlbvEdOOKi
vjY7Ll5JAxOeDLscw4p8Fl83QZuAyVi/lxR79qiXbFCcD1M73MpoP4WS+/94qqw586lMLiJGDUwH
ZOz6vYanmWk61AM/pw7oVJe8Ro+BDegWbQ+gW8ERr9nrqVguTMYNID26DGLr8Y1W1q4A4A14m+00
K+4jkCDHPXVjs93/wcWiu66j6S1juIf3w2VqaikEghG0De+b5gmcX2wwjrqBXzTPCDM34lrSmume
yuRc0yhDiq4XwmWJXoAyMHqsbxH4jhsMPrdAxb2u4sV9Yj4YE+WArUbRD9QSnEtmUpomStTXfojW
UNlPP+sJ2J0jETQ4VsUYsmzoqLjoCGnn/ojtTimig1b7XSPflOZNNsSPCukEVsKM78whmDInUrij
A2ZBBpJNpfZpE7uj+lqruY2Cgi0BS6Uf6OegSILjE0nkjq+TTE1qsqX2h0b/UpYfir44xdKBYlF/
7C3AUEm1c/3C+Le7QjkludBWzhgrWVpS+1IRgpodM5l5NO6kQQVDLnawGV5PhA3PNNrSoNmCwfax
UEAMGyr7upu2E2A9rv+gi6D+6/eAk4QA+F1TdM41owXbZEqt4/fUD53W2JUBLAvDtwZRKWrdhv4V
xFdJ+iU3Syxg1/4SRbtw3gOGyFui1+varF/obyGcoU59AsiwEdqQEnHbku0JwEhF96mPiafIPh10
+7pAkVaczda0DPskgVbgPfdofFDramPUX68L4Wds/zGa32pxdjoXrdFPFtSSD2a6A0kTyINf0q9s
iL5ZHLRRsc+H/UNn3KlP10WL9OPMtZ7RcpBi6KejtGOm94A6dEIqSGfYP3Lp+L/VYz/i5HOfzNpI
wQIIxx9MEK8HrlwU3nU9Lt+K53ZuMD84kRE2Q9i0zPwQTKjpBLNd/GyO/Zat/mR2PNhq7iZkqwIe
NngUwS9cfBQ44ezvJ8ItcNW2EWX3p4NcKKqduYVpRoCEqYCdI0gsRFfGfOREWB0mE8GqEa4MxNU0
3lWdYYfBw/XzFGnEhQ2ChWIdICQ4TpVgeEUeH1TyoKvQTMTtI1CHH7+KAzpIIVOnrcJNOXxfMroD
gIPAjwUmyOP3JkkvSY3MbmiANQAuR5Ler5+YINDyqL0AZiyx+QwJtVUd6qyzAwAn6URx1XL4r6/S
c3MzuXBR6kmiaRGOzByB54HVbwNQWGCHHkcR5xC75iuey+P1tvU8xGB1h+d2gGYieBMoihtl3wLy
E+ONjgwU00Z0VTx4/D/R8NewBUYKLrgxkEBWAOMbIRQMFO64OBPWXyRAwNnkZ+eBsfcA8DAHqEoP
khgNed1QfgvnvGvRirTpVAifkjdlAvTSWAm+yOspgsXW2Qz0MzCid+7AI4YjUqB01pgNDwIA86c3
7dZ0MaQOPlVAQiFJx14wMNEEcWPFQFFVUGSW5qE9z49r1aGeNnqI9KuJ8cBvkJ2HaO269fR83RFW
Qgf6JQCZQPsfjMb8DBXQqyUrbuEIsVp7Y1w6Y/5NAoRiJB01ZRAc5kr0OBPGXVdGlzaMCITRBm5Q
7DSA2iWwlOsqrUtBARI6GWh1cg5H02wCki1FyJ2/p8BEMxIgVYvqZWv3gy7/v0K4T7EZ54FRsK9k
DPh+TNDb/fRClo/QFIR2kTKc+UUtGoZphGS/7lKAbf8YAbBaIF5dP7IVP8LF/NaGaXvylVKVPgT6
MaRQ68s43YVdJRAgUoP75ibxaMhljOPq5Jeiv2+1n7igv5TBW5dZRtI0qOy7LgMpD+t3QWWr4cf1
o7osUIAR/PSsuI/tCJIOk0YQ07kzmpp5a0cKwBK0R+P74FWFCwzh1BE19QXnR7l6I3hOExmLKrVf
gP+gyR4aWIMuiwYcRVK4hF3RsB5aG/CcGAG8nBy9eWow63T9AEVCyLmtdVaZExljRn5cKlu1GMGy
HTlY63T/TgwXBcrAMuNshC6SuS0MA6h6ACCvXv5OCBcFpCG3aFPjWiwAHuL1by9xYxvxX5oc/w0y
m17ByDvENOCGMT+tG8Z/0W+yN7JpnOHjj76raB5jo5bgWaZerHBry1LOQFCu/QQzvPXwpVwEn53L
tIGtA7MlSWBjySo4tc6tQLXyNJ26pPXHBd5aDvpjVhg/FGkGykDkZTQASV4DWEIt+blENQYq6WZc
LJd0437M59s4ByZQBc6tcZ8Y8fb6rV5EQ/w2zNyBuxu7bxjmZBZ8Eg37EjUbM6xbX8ZIMV7kaG4v
3nURl2kFk0GZ5mzv62IcOy4lNbNiyAA02H17n+6mXXCrvFC3d7XP/L1wQncSBeFVvahqMGh8QNjw
abWWjl1aZJAZokUnVe+mKJkQCeBcuy4wFFAzpUj9OaLDk6WGIIMQSeDMpmzBKq/qkJBUJaCYv5kA
Wbp+MyIJ7O8nlz/2S1CYPSQMxZM2+134+Xf/PmdcUzAPyTSwS8CDN/2RGcpfKsB9y9uRFnlD2CVM
sddgcKIFas0f6IC9RWSMOqEqD3nVm0vTJhZEWGAAkbKPRhGZKmGfmrO3DPMPlo+iYYMl8l9/P7kG
XW66fEya1m/RwnOn2+/kU+uxiFMcgfTmmj+NrwAMy9163oCm2sEACuDPjT9R8+Q3kHNTGMBeUIwN
fsOCkR25APpwKuSkZAZ7TU/OoOc5TnIjapmewRab8qk37LrcbrzsMQEpVb0IF5uYgV1KBDgHYGVU
NiN/rlUwLrWKJfHWz5fvZor5yp+aqES26kMM/+N/IvgVfDBg4KQolDIUzALkH1L5+AcGeCKAS1TA
vjhpugoBS7jYOebt20zkRjx7q4LRa3wCAZjG5rqAgsM5am6GU0OCpfPNNH3D++ko99ExGNobKc38
quuw6TG4oCzbh0rnycHg5oBXA9+KMxudW9XpB+hFXzG+9DVexmeZZOg6FMApBFNGu1gAHB5ExeOL
5z/7wdheBBgj1lQu2g9jMBTBsKj4wRQ4e30IxPFpUxfKAXUujxTfzSjdEykSPFAuZ2cgFqMBuGsW
Ci4o1YysridFazofqwQGKgzdfu7kjYm6sqpOz2GagKy0clHtSz0KLKjrhsCCGW/MQPHFQg9G81nn
5dyYyVI2uRqg+bFIma23cFPd3NEmvKk0Qaq3ZtMgIQVRHjZENUz6nUuyyj5YpKXsfEXunNBc9nQW
rQkLRPBoSKGe0Env6s6n1Y3U3OfTz+uHJfr3ucOaMaBotbTofKnd0zCxZ4BMX5fAT4r/cpqTU/r1
95OwndQdnbMCp4Q2+HKbbZZyVyce0CHdcZ9ha6JH11iQEqybwL8Xw1dK0Gw0sGoF+7OGwulVVvc8
jkaPJSNRsBadH/v7iXKSnMUkLyo4GFqIdd86k2kJDnAtOFs4QNUEa7R1sbxUFA0YZDHI4mvzTdaN
uyV9Vhsh3p9ICpcilEFj6QGFlAZYEqgrFRvF+mZ5HVYdNaf+EoAbPfWwZJ0LOperB3iiHVcF6EdF
xWxd2vkF+BeAEAsCDIExEPYQvggIJyK4IoA1hRLYKiCCPtRv81u/nX7kiWuh6G7X2Gx5bF0FxUhs
OgHwXWLMSyD/EWL6rbvBya/ggoWWxslcBfgV84E4EQhC7MBlWyCz2zzE/n8eSGMR+Lc0Pm60hTaB
LBd+ratPaokVK0mUdq99WixQt8MggRZ7gUanEbOsAz3p/Km0eiefMrfOy+e5BouG/jKCeMqk9QdV
K8G3ZcW1sSSEqjKDVUWVkrMX3RqLsrW6xq+N3CFW803SXktj2wXa1+txS2WhjzObM0mc2Yy5RTor
HhqfjiHw8ZtmG+dj4IRt0tgRyd6BhQfeNE2TjyopPlNCnuf8pZDjEtULekdMmXrEML0irp7Bnf3Y
F8gDxlkCi0yRvmWgbgqafNoy/il9eF3ibicruVvkWmaD3QWFKuJpAMStgkjgD2vvTGCaUEIMRVUJ
6vPnMUsOyjQLAb/tNxB9iCvMqUnO++SYr6AoDGz9BoyPbinw8zWpbMgD25d44APslsudsH4J7g8F
OWb32r/Fb8mxPKTfKwDFf+qWDYIxJO7guQGz+n8Pn2dyucCGz/Ig9wbkqpY/aXtl+Dp2It3YiXGm
ciaDM0qrGTPJaiEj2U+3mQu2iwj8SdoDg78wX0LxggGzPV4g9g5lA50AbALyMLcG3iA67a3GN79S
kDg4qq1vFxf9SiB9lU7wM/qcN2PnaR/kJvJE21grIRuTcwC+NJBjKRcTCR1R0mwJoC01Xq18pxt3
1z1v1VROBPCTCGFrREvVMwFbAugd7aZM3dArXsBjtsWsK3AYU8dy561A7Oqh/tbL4HKhDjjXtdlB
bOspG+029eKPEkSBdAcQcQsJC9lkXjDfYvuyML3ebgVNwZUv8OmxGuTcLYO+qnJVgvg4vJsAANDd
quNeoOKqDOx3E7Adm2he8U4oJ3Q08/+p+NrsU5BJh55xT+0Ce+nw/cRrvooQ/y4nl9FzUU6Ech5I
aA2yjxkvs2HT7WXdSfzcWe4ZClhzSF1Z8USz++taoj8H5BFM3fKMzh3ARtRQg0AzOOraF0sFxZ8I
UX/dSFkT8B8hXOZXBNjppBIqAfpDuMu98i6+25Mj+ckAOxUvOpQm4AWvX9+q452I5G6vl6pWajPo
VQUP1rxTQT11XQAPOMJydVzVb6W4q0rH0UKjDBI0O9uHuxa4gdb9coh23Z0IwGzlQ24QxcT/sEcD
qAbO2+KYpPjYoWBUozNdagwu6NYKX9uqEJzaZXeG9fxOJHGOVYZJVmgVbmqMQEsNxG3QsqEdgz1t
GzyrNobWYrA5ilEH18zwVC73nS2TPuk6FXIBCTy56Q47dj/UXe40NwsyiBYovclBHYV0wCKxnGGW
SHdVzWAlquDQ58d6egGbtMBORDI4S8yWJW+NGTLYMkJZuJEDyqqP6dHYYsIELWk0JEGR0n27LnbN
/lm+omMzBhw6fAEwiLRmCWiBInxwq0qjHeiiFu5a5QJg579FcLYS07bv0ERDKbZObdLWnp7O2wpw
44kKWIxJe8qlJ6qXN7JeiWIz+6f5b/qpaM5cdDrFQxZUrPw/uNWxv+uw3TG6NWiA442oeSg6Ss5I
8niIyaJD2FSXGHQp7VE05XQ5E8fc7uQoORvpkNnScIaDDxuwKkl2DOaHrwzOhgL1AsijHRgP3jFH
+iJ6+6wa54lgLoglWtzIVgvdZLDZleXbTBXHKoSmshrATsRwSR/NS1pkrHXSubKjuKmHRWcNRDJT
68jHcTMT5PX2hGxMDIso0pB7mkiJBHzzDqJBOhtgNj3HZOHdAlz6ymtByLHDa9bNtn/y+Tm9UPYi
PKl1BHGmhRnIvf0atEQkvjVFMC0CtfjdeHCH91oila2fIgOaANNbfmaipTd2K1e87Ner70QJWhtm
HjAHH9sfofYgp3i7ki9tlGOKudtcj1cCC1G5YDLrHTjpFBhiEQIkbH6Xkhcag6xQbQSfONHBcaHD
zE0jN3scXBm/WMXdQF+VSZCUk1UZmD8iJl6uxkUZKtYzI85Cgnxn7LZjOn8lqSyDa9i8a0fsjVfd
I9VnxwIHXherh6jvHSMAWWGkgG8ZTXA1c9sUjl+XXmcuP4YsvK1I9miMuR/UgWMF6Udi5JMd5ov7
B7eAhjIow5AMXqDWZ2WgD4Nstr6CBKPb4Rfavf6u56LuwOoB/ZbDl1y0cOo6rYCceiFYSVY9NTuo
8iB4pYikcGnTEhlZlyWQMhUm2AfftfAVPOD29SMTCeEMN22oWWRAQPWLNgR/KSi0229q8XhdyGoG
DToBwyB4yTJE1fN40qhp3eqBhfwIw4DJHpPFPyOn3uroqqDJb+fEzVrbvJF3VLD4uq7eb8Fc+Jw7
cDbpCQTPqESYx6R+J6I3rEgEHyuXvo6sBiJMAD4h+QTJxaGxRKXh1QDz+wT50VulbTusuEJKio3D
aR5BNF16Gngxs2B6+rvb4vN1LD5MDZqHMG/AN7w1P1nPFczI8W3yPHkdcEsksEZiUVqEC3Q5GM7y
iBMlOWOsQf/djiY+O/EnmNfVJ82u9jmILVE/bQHOi+GarfJJQab0/wBUX7tGFW0sBRv6aG7zcEjd
3KvGFCit32d0W9ffh0ndYB3tD74TJ1IuQP/SCr1ABYMvWYsIGQGIc7yRgfJbifCUV9VRZGDiMyYW
bGSfe5xUNY2UlTjKMaztWHqshg6cIaK177VPLKgl/pXCuVfQ0S5aSIoLU+S9PLzp0rPcakDDj52o
fLlulqsagVFCRp8RbXl+w7yOk15PUxW1zKF2DXBetyqQTLE4d13MWmlIxQ47m86BEH5RDQyqoVXn
EuptfXWbR9FdCUysHOaYg1sdPbRnoxEhtayKBPoyYOsw73sxhStLrSajjNr4Lb61IYhQxhlAxJnk
RFPqSfXi5ZVokn8tnKAw+69I7uL0ICYqpmMbP+oVOwDHSRs+FvUnlrQF3xeRblx0bLsamBgGbi1O
ySEymu0c4wTHTYYFwMl6zWfRBM9qYQOMgMhfsLF+Ob02pn0Y9HOEkF88l02964YJ6aXpWXp3W4fZ
zQJK5rEpATGd7ColEhSI16wUdSgZ2wLIQFDvOPe7NgSv+lCjlRCbyUFpDKyfT+inCV7l7NT41PZU
Crvek9QWvPC1WSYNa4286nn2ZpBik0XVs6QnB600nMSYnaAzdtddQ6QbF1OCLIiiWp8aX5FML1pu
0awGs7jo7bEWU7BcTy1TUXVMVnBpTzq1pGkyAimVdtuFoHIHZkTWOqbVgp9UNMy0qtOJNO6Ts6Bg
mSXR0vjSMh16C0VKs3PG4eP6ya3phJVQdMoANY+CLHdykyXpjdWglRVJ32OQHlcq9cKxtIECeSgH
kXNf6gQcLpwc7A8cQwDTP7eOMFpMa2ys5Lgon31925ggiUpEieOlSudCuLKCYkZ6RZckPcpm5Uzp
t6QHoUhI7SF7V5fRu35+7B87t/dzYUzjE3tXJDaNU0KYBsDKOPmehwKYgJVq0LkEzqOy0VKiQQ7T
I9XiL0oSfdHH3rMCDaTUJXy42wZ486uBdVc1sUi26L4461BirRsLPU7BIekANla9LR/62h52tQs6
b+pn950zAR8cIKHXT3X1CmH7mAc1DBWccOenSlFjlrpcTUABCpw4sG/lUuroWuIC2nIni5AY1rRE
BR1NJIW1dFVOS7lt2iHBF/w4xCAJCUs7jDPsKP2JqTAUOhntRwvpAmcqlWom1TDl6TFtLYcuI0CD
SkESdxl9MWzEkkSZsRtdTC83Y9zPUg9NGmvGJAhWx3BmZVvug1J18Fe3iHVnFu75rdko4Akwt4eP
C3KgX+/2Ey9Iln5aaCHFRwUZcFEZhYNJ7dTO5mLXAco3GPttENMN+j6fXaC+XjeWyzecBqpdEwSj
6BzgYPnt5AbkHeNYa/ExupUZe5TTT07uqP2GsXJbn40D6It6a/y8LvYif4BUTEqjGGEBE1The8nF
aMmxbgXRsc+7Y1pWbgJuHb3PvFGTDyMBzUzy47rES0UxaoCqM0FagoUvi689DyQ1VMlAjh62qq0N
o12qGNBOC2/qPjI9dDsZu1KduhvxAGorAnYheGYgYddoivB4DiyBuV04zq/fw3ATsHsC9EbOTbsg
SsdQQyofzJItZ89RPttUF312Lx9f52Iuxza1PmljVJbmEZrkKDUOytEM5B2JAtc0+7vQMO/MvHIa
YHC1Kaa71NYtZ2Nfq3SbV9Qr9Qrtla/Xb2NVecDvY74Q4BFAVjiPUYsuWeYEmnJ/yUo7ne6M7s0S
gvixlOLs8wLVAdwMYHSZIuXgu4jAW9LqAYtwfpZQXGJmdwv6Gqm5HNtJdRvZb0wFjMTS4yKRPSmF
9EmX8omK/iUeNeCyvXxzSPM0S0Eb9H45WnvMHLvmnHpaCD72rHTnYHL1WvKrZrxtYmlrzpkgr7us
3+so9jJECewFyHgWcKF5zmkeNIbR+1X0tTEiW4lrrx/nm8nE1ln7tSj0uyyTNmZaewBZAs7sk2qA
yBOzD/OdEQm78xdfe/ZzMG4Az0cvGRHv/M4xFKCTKTJ7tJzwOawW8AF0kR0edIwIzBgmDF+BIABE
U0GtaMXxIRcOD5BRjOtYfJVKa5OynbJh8KdYShwUBDahgd51D361UP5e0NhdEnKQh+Gxko4Adrfh
IXaBn0jawVnKt+uWfxnu2TGc/BwWGk/CfVylk9Sm4+AbFACeY+bUpeWY6K30w4uW63YUY8lNyZ0w
FRZi1gxSMzDypatsPYUf8R9bOc0UvR/8DqixNXanwG+MtZzGbfvZ1uTUHbM31ch8tZb3Y/8hUJzl
3OfuCPx2TF8j/iJZAEb1ueLZoqudBKR0P3wztxax0XTcMPKNEOClITpkoi7S5cAeaAMxRQc9MSR1
OcRclcqgRnk6+H2jbwtNceaZGVw+T85IZ4xyRd5EK1dNtM7GHs1DOkdbERHVZaBTMZ0MpXHrFgZu
OB/UWzrMajb1/jQB8AiEZvJHE4iqiKtCYOAKQQYh4yFyfrLpFKg1G7jxY/qNSpmnTIB6S0UMwCvn
yWpcFDOsDFz8IlWQY9IYpamiLWeUkW31WuZ2lXWfxovTj6MXyhpo5svm+6Koe8xV3KlRtVdjwZAN
y9jPrYjKQN1EGMECNZBymI2fuA9syxj1kfZ+hE90rcY7fAIOk15u+2IUPPpXIgdkATkKExUaaz9w
slKZZvgZaJIP8mT3xv1URRuDZqWjDSZW6EizGY0jyQAOkgCcjmSAtcmpE2etG5JubxSiFOYyglIZ
/Q+kMFjRYas657qjaSAV8aL0mINN77E04y426n/lO2vGGm/VVseTWvCY4BkQwGnEZGLQ8Nd3+iJT
65O+kEPUsvzaa71qAJ0L8C78srYlx7xNPrvMJhtgEdt0F7uWG4smgdaumyBhoyAEUQzCBw2MOspW
3oYYzy7BqwGAy3JRnNQ65MIxw9XbBja/ikknLE0DFvH8dJV5BulnlbPvk/Y+e5KdHsIJuF3G3egC
Z9lvtv0PkXqrN4pCLnxXYf9x4aGZ1NwYVYo59zp0RuWnLr8Lou7qASLHxjqHidcN/3DqgrHOrFLv
oFXxFMpe66DwPuwGh76btvI2LQyxedP+EBUSLofGmOGcCGY/7MRRNSWRx0DTG4xUVk/Ft8wt77T7
gpkLIJAmO/sqoqq6HBP6JdGCUCyDg/WLK5DEhraA9QglQkYS+swQQ839UDnRM8iGHNku7jInfLl+
vJeRFwVlCt8AjTgopfgUS5mUoc/7FpPpOXg+sqMSYKilFW1XMyvgY96pFC5l0M0sM6NZ6/wqRIRF
VpJj0WMqPkASACzdUOTyl2nCuVJcmEl7VI4HC5sEZgVe5GXadCYBIqbilqS19TJwslphda5b8Cdm
spBI++JtiGs80ZbnxYz7dAnqGtrKjKRrcasNCLNSF3UoJ5vtANwv7uJp6FehTqmqdqEJWgXrd4pF
YfgLng98nrqkcacBw7Lzh2yTVbVTdM998nTdbtb8HlAW+Hcwe69f4N43bTlnWh3D76lug3BoN6nm
9rqIVaMBbTIDrSNoUnLhbOrTgYyq1PsoK++n2sLiru71Xb2J58jBILdA3FqcYeS4MoE07G2xn3Pi
7rIcV2YMDEKfIsGek8jWQMkRg2RkzARntxqo2a4zRSkeFQv+m9DW2EeTJ2g2bOo34rQ2Yowb/Eyd
3g3s/qh39p/gOsIqUeUCExbKCEgnueOsRgDRRvmIPaud+aA0GBRS3fqjuaF299k9j7fRTfHd2F+/
wnVNkXwg6WIMRPygP3BwAORS4lDHQ/AR7Ys9w7DU99OD+URteSPfyjvRvtqa9aPEbP2P5fliR7ev
MzXWpagHxMIPKum2SX+2VARsvubiqMTgP1yjcbGu2vRTr0Wl3PtBROxG6xwtPObofPeEbuIBr65G
gLyz5gxYniQgmcA1Et6ni7FdiiTG2yPG60ozPvRh9KwaVOJq6Ia9aHZgVT1Mq6gsVSUX0PAL0kFg
j0+tLyWDrVn6DakxfyjdZGNy6CTDK4UusRZP2EwPuuyorF0OTPfDUpsDUnM8X4v9kqNmZyebuUId
04FsrEe55RcAsg3edQtdtRYDAJlguwWmBJ+R9k2eVRjN6XxSxXaHN3Oafq3pf+5Hw/dQQUG18BdY
E78sIRdjb5UUm0ohAMqM5VOrsa1ppfs0e6ywYXNdJfZ14z62WE6XWUmbFY/46KKXUhv3FebLlrTY
WlO+A3ija3XEHgD2ptdPoVp5kdkJwudauoTFGiJjmhrN/YvHla7ppprIAVzdmZ352bgJDwhom/AI
Xg03ehANb68YjCJjuhO7xegTXNbGQikfo9Fo/Kr+pjffZ1Slrh/jukLAzAbeKAKYwX8QQlJVY8Vm
IjRf2VBH/lh+SA7B1sWeLQ1IbizaGV1VCYvSrNwHChS+P2ZkTRJOhNWXqsXJkI8Zg6ilsxJG4GMW
XvOM0RrlxfOPXJSajSxpXef3B2BoZ0/moW9t66b40vxAufw1f+oHu3/qvlcforC8qtyJZC4FVNQC
jhbg6RfjTTJataNEIoitlcoUdgFPZHB5nzqBnAzL8Y1vkXZT1Ikr19mWlBjZKbNN2gLQGD33cvjE
1Qo+dCthBA96+Br6+wZrhpyfK+a1gxgUfnhoK6CIYEQNFjDnUtGU5UoxnEIOCjEgBca3nB82ac22
mjKU3+BkpLGxSXqPZ4ljPaqPxl3vpsfpXrax0Wy50kbgDWQlqsAmZY31vwFZzp3tSFO9BzpM5xsh
q34am3hygmJTRl71CBw9D8PwpehxuVKwwaIQVvV09AHRx+E9oi3yrNcM7DZbXxbwVt5FX5BCZ3bw
TuzU1RIh5cbaNQKBBvMZSGxx0Fy9xKzJ3MyAZQOECFB+rI0MStKsEjjhSqKJ7SdkKAoDt7v4lAM7
udK0FJ+cEYh241DaceFX5LssnMldy75QTsP320K5S7nY0StpNCw4QrROovE+jdi7S0MnnKBjrIVe
H2GpgAYj0JrlRysbnhSyHHJS32uGtOvBXWHLlSLwE2Yl598m5h943oK72MQJcC/c2qirGEO4ql8U
7TaYyy1KZJtkjg6p+hiW2ReqTpt2IoJQfpnOnEtlsekktdcbEleIrKqfNN9kmhxIjQJqDiSx4I7S
etOnmSfwlstoBw+RCRaZTPwfekTnEstcy/OlCFRsMQ3Yu0kfAs2dbnTgKAE9dkZLUpJs0ULFJXoV
TIdhXoDeFHBKhMcGmaSpm1ILQuk23KVe8kXKbctRdk11sJzOo5tmW1cHzZV3o+IIi9WXZn0unf39
5JDVDqTegQHpozN6fs0wY6oDEtZut4AM2/oIho2s3Vl7keA1kzrVmvuklWjEaoH5j9bKLt0yTcnO
FF3pqn7IbcD0pgDVgwdwzBdDLcxIUn8tx4DY19GAw216udMWDrVRivLkXRMe+j892hPRnP1qAdWW
mR0t2Ac8xY3R8bXbaVs020C+GZzR1TfdHfYtCgk5nsB3VoII7vVEOPdpiyTAVgYzhKPr5Sputum0
uyB4b93JKzdAkw52RX9Xlq7w7Xj5xYFgFT0BjL5S1Cu4YIzdrqDCgJLq55+zE+6KTb412qNxJ28K
b9xhp0Hgs6uGdCKP/Z4TA9YAiUvMCvJm+ZBo3jDYtH1EAwBMD5YTVyiiBq8UeYSxn5zFM3f/x9mV
Lcdta9svYhUJzq8ce25NtiS/sCzLBucBJEESX38XlXtOJHZX8yRVcSUv8W6AGDb2XkMdrmlAXykA
go0IgrqN/A/lzmVvYN7TSq4Icrb05kdU6Pue5i5+2EGrxVZIaVh0ENGJ4vuI7Cu6t6LBNaBezrp1
GtqVEwyFegBWwNCfPcIWn12kBo/srlXO1nHwzUBs2jQk2p3pzs4TAgTkMFG38pqTzJUb3/oSdnGK
tFLPy95kCk6ROenO0ZBwtG3rSWERGObqhX9lUyOcPcvqyeBdLze1mDQzKmKinFOie23xpinoyUhv
Wb3ae7qsSWJgH+BBRceL5XI1U1Joxkg+jsf5+CiOcHwOqgCK1ZuVlXxl5xAoBM6YDLQCLupLPQy+
h87oyJm1/lxFrlz4eiuOWrtmWPplCHnLfxERCQYBWO1ap1JuJjFMmUbO4hfbtvfdcx8kd5FT+tn/
wAKbl94iiUCb8O9gi+OwziHyZuYWOdtdEvaV6Uhov7d8Te3t2g5AqotimQYD0QvAJ5UMUdImIudW
SA5JpV07ivvb83b5HEOl8VOIxZEDhdsaJSqKxIS8T+a+UVOPm4NHtG8TXf1GV6cN1Ry0lIGwBvfk
6/km0VqW0ExRz2oWTIbXHfjWhMAj17AePCl27Xvhp35yXusgf2TNF98LABasf6hUoZ35NTCBjbKa
8kxF5TFnHrO33QQaPnuE6IfP/OzOaP2+cKuD9auecJHO/mjp/b+5vwmagf/9FYuTxdRGaik0n/OT
GI/cxk0LCCzEQe1T/AKvbB04ClCkZv9CuNTAZ/4UejHzwL0aERUIbUAfFFQ0mWRrG3BOnG/N8eJ5
LWVmVVILc9x52uSDNx9KbudkB/6neqIuC1eTzWsnJ4RSCWpa1uxhtfioZUr1KpMzclapb0PMNg5j
N/EtzzrMYkZJ4rXRca78FOfV0NeON1CvUWSSLageLx8RKrJ5YlS4I7RZcQS87+4tMX3uKi5I9Nui
WmnYXykrwD0Q1AsVKCh0dpZF7IlKUyRB7hXimJaXRGmYiSKolXZL+hqsbBSySeNy1m9jKw5uHxDX
9qwKrBFKUID+QEPg69ZJYO/Y8QihFTnays0PypivQs75dpRrx9DnKItjiFotayzUus5YQ0FMY3/i
zyk4Hm1xn4DKdTvYJRECu0EzUCFEKQFP0yVgM4FSYVE3QK/144jiE+Nuh5t9MJKwoqDzi9brDcnX
Ut01tfosJr4yp1e/56cfsBR3EQPhE6QS5bOwYEQr29ITLhBYwAC2VDI3a9K7Lk0PIzW3tb1G47kM
DuFGDQrGWL2aha2z+KJwi84KOy56bNTBj3bVztqOu+lQ3q/lzxfp7BwIeZsFdD8au0vsR2w1OtyQ
AB6kZu1oKXWM2thYmrSBO4YbqZU3TCAuWO3T7c97cWsuwi7WUmc1qWbnKKFELHbiCMLtv28HuEQF
IgIGhAlEPgzY9uI0TYYirZVIa8/qmR/Q0M0Dyach0JGRI3622xxogNTtPPG6EvdCxG0Rd3HEKoMh
krJFgVvt0idhVDutNBxU406trflT03g0Mny9iDyx6p58Kfu5iD1/7E9vE+AtazK1aN7xQDoPzLG+
AW6s7VQ8x2J0DqPD9IrKtO4jy9NR5vRw5LvTJj/Ka7bEl7t3/iXYtYBPob1wkUXk3AQJRhtA+IRh
al7L/kjGUB35myas0dH4GOoxZMDV8YcsiqMiZQ8rn2FeQF9uOvwA6O/Cs3VOYtCo/ToVgIYpE4NI
Eu5xA3UO8436KKMF8WZ4lNYtwy/u1Tka0EMz/BSp7fIALqdqikoG+VIejDRMNg3uVTiesgCXDXyA
pHRdpu/aDvoccrGD2qqueTsC9dr6U7aBrWqgbLiDyzwPLIf/rLwkWOMwXjsr8ALSwQHCuxPw1q9z
GkVAEgyxAWDcLkHlyNoOAboc4dqRdFlLmGdTVSHvM0NrUEv+GqdJxUiEjTL5XCPC8GaMkj/ubVcN
IcrqxrBeX6shXx/af0MuwRg5nQRY/lgu6awmFFrbbKv4/0M+dHVZQkQIkoeGqanLW03ik96SHmih
1u9oWD7BIBKadsZBB/aqdbJV+ZSPLOdiH/wdcHmL1YNhNbzXGeYSNWThmYGKFk7qkJfyASq7R+rp
77e33kUyMn+9TxEXV1fbR4XBaAQOYf5YR0+mBdvmn7dDXD1e0D+RZ1sbYASXbQa9y00LtzOabnCf
/HCwBRDDn5+t9e+1J8HVjQbU6QwrQ1NjmUfmldJMUY920di9mJLidDAq/RfDmZPHuVVJZszj1wWv
cy5mi+723DXWRhhiU8X1fSb1HuHJxuLKXmtNryvzP0qUodIDwYGVH3BtWcJsxlDAkAHbelmINqGF
XiqRDMEuNTuMdYpqt06eeyb/KazYL5qtMoBFoSoHLOvvvEPnu07+3P4NFy8FLBvrw1BAA1MCp8zX
OeBgHPVAEKO13yWuQWmgZxGw+iBzgMp2O5Q+L8HlpvjgAsEiAUnzsspiD9Zkg/yN4ZbnstO/1wLk
/Ohdbk5cYYC/kmBKfvO28ycFMAr43fN4dDX4MzEiH2L2xsZvnPOjHbNNMx1HpXPAJXQ1GtsOGs4C
winEnYAY4/xbJdiOFOpLLQzojmpH1QK21GauUJSNCXPisSgfBSkdSsxNYpQgsRmqYxX970H5VnWN
KxcQBs6kY5ricJieE627s0crRKvb7ZW32/NyWVicv8HMkfr/eZmXyaf8Iem7vAQQDoR4EQWSlAf6
VO2UTHbz+klpO1dSLIdWVQDUxyY2BkeJ7EOSu/0an/HKllPQQwS8EQ119EoXRwjverPQY5ySMhwr
0/GHwlYYyBdPGTAzAGnGMDUAfy+KNiK3FSVPYnbGYfVIjNIbh/qdsySIs8RjhrRSars6nk/hFvOa
kbiL6yxlqBnLnl3Oxdq118qV7YN+A/IPfEH50sGeEwhJIS9h5/wAd2Mj0IFR8ceNXjhxB+gW/57A
Erh35DcUEtfw41dnEzQ3CDWaSH+WReBJkJGmKU58/AKAbqnyiyf6xk6eFO1bG/+KlGM0vBiY1c6C
YkqaVqHOm8fUtM5lSrzGTsDftOSV/ulfoOLFLkdbGHBj5J+zhsoijZjqfMiavGdnMul+kyj3RMt/
JALr1uTmmUfvRQ6buZaEiTAPHCL4eQVALa9Kp9XSP3k+BjyVg4qaTqaDT5YVmaMzI0DLE2QxEqR6
ClsX682wmw23J1c380e9k5w2KX0sXlShWRFo9Tuk9V0GCYQGL52+/qmmECIF0jPSnF7NjqT73TU7
auuugS+kSL+l+l6dMq+XLEdtG8ewC3j8RejaZL/UCtZ42i4d4eWm8e2UHFjUO5adubw2fFNKNiK1
92gBgQH2qjXfFFHveqA0arx8QHWBoNCW8tSV+UM7ccfsvvNWvWNwS04l2BfnEEkqSxCG6l1M+geU
iQ60aSgYZTEegDHeLcJRbTS8o8lt7SFQdOqZURuSstmX3eBVg7GVtW+l+mSCW2OiIp+oAPeothvR
nzrsFtGUkGz1XcJ8aLW0KUfNa2SgGqt9N/yqIO8rk/LBaGbnR+0wZfW+ggWxaW2s5r3pTgOeMqYE
t2ez9Gomb3OW+Z2deyMHd9OOGFY3VAPggss12dOlImjVtywHfSHmbq1DxWCITnYBW57bZ+ZHPfRi
laGT+tGBmgH1X89MVTStzdWGnSvoQpBk1xjk29DeiQxIsSw1N0X5i1Xc7bUdAUgbXg1bqDO7mTT5
cCvdFKrhxRZGkNZuByrzkPmTofwoLRhUDnhAwLhPPyXjPodiiNTg8ap/T9g0GzQHuSWcRIeDF53c
GLFhARykFEq+CbSfxxMuIifnh8IkPnr7Hh+oLxV1wPNjl44O/KVALa4dMWDRgZg5yBkULTnFUo+9
WrKPpUS8llsbs5BfrPQI9b1gUqVQFYDJGMM30o6+XN2ZOC6rodlFk3CF1joy1VFAqIIktQMz1g+j
Uj7ZsRoaabmNIKNxe+4/YOcXcw+Wzqzvi9LpRxXl033FpLisOcQCzgVjbisqF4Djs4GFwvQ8SGq+
BaC5R8lWjWGOXKQAFD1rAvTfFmOsf3YkdqVGd0dzQ5L3Rrtn2QimrLzjSR/SBCVm/ftUIUGGkWdR
PNh166ryQ5ps5aFyej1yElzEemx9E2Nysq3I7SuwRgzs9r5/jmrpXhf5sYEDqBh13Pd/NLHPASeo
mARFMQNtwxS6WNxLcWaYMjrhbWjq0r4j5k63f9+eqWsXEEhNJhRFkOVd1EIlHudRpOBFZeoPlFJ8
7vfbAa68n5Aaf7T2wY6/QIxpPYlp30MEpjYmJzenO26U+yRLQ44dpzR2CAppwGHWfDvsJdIJFzny
Zmv2tUPCsHySTrJJMyuFfLzuZD/rLXELP/WgGTQLUlKXhzhEQYmI/TVc4SVf6GvgJd84MpSygnrv
zDcZ/PS1DSEV19/ZLsqS/U7HG7WHXKTuABiLbfG/dPvlK4UmDB3pK4oc6AeTRYVDgj7goMQocI1Y
YlUjv6hD8bu0i1D0T+2cUZoQqVNf5NR0OngA2WbvdNqDmd1TYy/pR2amx2acPJW2G96JhyR61HvD
FQ09Eq19h1NuqDRmUIwwUiuKQKZqYFSyVxL0JhvQNiPTq7Rfiml5WBCg+x6p2Bnormnyi6IehPVY
6c3MPfdTkKiShh2l8UcuvSpkm8gBWk9Ql292ZZm+JkXrmkPlJ1LiNkPixP1D0dV+1Ay/YQTzo7JO
/QRvytdMoDgp5feZ+VqK3AOExUNq6kR55ur5SZ3MoK73Ci6iQYZzfWb9kBk2bAEmpJr61vSQAaRf
lPEfScL5OcCXyUYVbKJ+IiNB0l768l6A7hdpArf8G7f9dHwatQdtOJHh22D9SrW1CjOZ077l8QU1
BFAXUCcDYHuR5upEHtImQz2FZeUxhRi70fzSAa00pMaxadc4zB5/psp0XxALDHJlAHnVesL76FDo
9Qaqje5gmhsmmTuZNmEn9++6CoqpJj+YvMq921vtWoKp4o2IpjRwfQC0f73njEHJbNh59GcZkNPG
pK4avxpGHRYsX8tlr1TTwMMzwUFAFwVp5WJerJ7WalcrYMbszKCHbu8U8ucsZP4sbN5qmxig9pXz
69rTBxcI6lrWXHS/kE0oDQ6JkcTuznnuCvwTmEEaWHdJFViNZwDNS/bKsA6Hml+1yyUAPQrgeGdM
9AXdQpciJeoYPICQTA0+cYdTf0y98q3cwKNX+4UnsLYpQ11d+ZjXykJYcjg7ACPBq39J6MLhZpeD
Cqj5XGKrQbGMH8vn1sOddzCeQdP5F+8t3Dr4a8HJRjtnAeibQYeCQI/z3Ol+KXdeGUsej8XDMP1p
yLqTz7WjESR4oAehggbC2qKW0CtNIwmOW6GWjUctsjfCrLyiO8hcDvoCllfqMHi2JcKq6VZqC8rV
pAQvDqivzSjfC9cBygqSJwqckIDBc03lIOvnVqKo2kDvtNCfYkX1cBwEidH4Y9Q5jD4ZEh4elZru
ivRYj0ZgSegyY3fz2PSapN0mzdtQPZDmPdGpa2BNDAywYStyIDgY6hY/A5xpJPsYyclUvaRD0AAy
CSHLQK61rWGIR8se76vortbLPwCyOKn9TbVfyVTtM6DTrfSuQH40gjPOciUsWrAq8HpMC+OB1mfb
TjyFt49R/VTDi49K6VMbN36Z5Z7FhcPk78yAsTRkMKXGQm7z3sBJtIkal4zZOfYmm6AwMh57tm/r
vYhfozpy4vi171NPN16ztHCosQOoYeq2A/1VSrBJod8NiN4w9VBr56EGm0Rg0Nxj40MOwVJiHnL2
OkDXiFPL7XgVxi1capL7TAkS5Vhl0DRVh8PIC6ezJ2inJ99bMTolO1QGXi+jBgc+rdhNcGcQ5NSl
lS/U7K7NnjoF/4f8c2wCq/vd16nbFA803cX8jZeYDrzX6kzyS7yGrFZsGX0UWQt1gXpjlLUPPME+
Jty12LFVIZL1JAakHey9TyWQpCG3sNXGP+b4k3DJlUCqZpEMvVK+7VTxUkOKRvSo+nQw5n69fWpf
O18AoTVwXmsopC+b0iyDoWJkdtDGgNFcXdrOkBaukqycntej4G9HpxLBlllYjhZtHmUtmGpU9iDG
4WQKImndyqkFNPKV4xI+cf8JtMy68OpV+gqK0uc27gPYgTnRVDpwF0Zqj6XLyXuavQ/FtpJcITM8
47uAFr+KuNtQW3OmaM/ZtuDYXLjB7CeluZeyOqzLo5Dv+nhjz9oh6uTw8RkGdLLlTszVO9ytZ9vc
RFLvSum+MJ1SvpveWHxfD5ucBkpaOXUR0P7UFTv7XdHfC6zG7A4mXnqaO8J+I8KDRYjTMD+VHKUO
6PCWspes3I70J1OCsR8cmKe5hFRhq0AgZHjLrcTrxwLruHZJuW9kVyupq6GtAxWTt5y9SWxPjAec
Enl84EgWlJ9yE7bke0WCEUTOxunqk5w507hLy7CuPBIdSb6H85E87ewa2sc/suEpGgNRbyrTz6HJ
iv8qsoAMxxYuQdn9APxmHOTMtUqvSFyReVDpMOuTqD1Rbij5YwJaKoW1uWMyg+eQN3Q7I3vQHpv4
ySr+KMXrIOOvgnTgKe0aLyJbpX5qq00phUadQTjuJ0s8q/tWGfsWfdhup9SpV/PGHbGv284KVOS0
g/UikTg0e/MQRyDDCs1j0A5XS69nuc9gFJhn0GjAOIELivPaAaXP1cyT1f5IpGNiSd5koGTDYbj7
ptq+rQIjWP4prXv4UTu9dO7tQyH90sWR8J1GYXKFooFemrKTmpA6qB6zWsXveQamtZN3Eb8vyauq
qkEG2ayR/6gHyzHNd2aXSLhVR5JrR55wLiDrLengqq3py9o7qOFOGxHHtCa3sB5ub+5rKdnn3bDI
k7rEypRRAxOIEduLTRRckkOMa6WwhpWU7NoGR4KioZsLnIC8zFRZT1rQUaFGoUbCNcdhQyvuCF64
twd0NYxtAJCAtyq6OosnDevzpNIUgQFx5qjl91jcKyD33Q5yCR5FGgJi03+jLDr0o0ZMu9XBypR3
MzCoNdzZ4Cx6hM1L2MPP+fl2vGtP4w9/AaT56Fctmw3MbNSoJTgcB0gn6nLxTU3BDsuIpwyAxhrl
n6YHmbGUVz7Z1RQPQuLIowGKBvltkbDHzaDqkMeb6cPlE1McZaM/4FlcOd2J7aB2th9WGfXaleP5
U8hlPQYCyA1IEwg57CB9A8w7bFnob2gh/FJcFE43heWsPsSvPRZQ2EAFCMJuIMwshqmykqC6BIsB
sE6PYDu6hY23JYc7WVolHurVu6wgAY+t79yaHBg8HljG9ibSgNuf+draxc+Yn0gAK2GffH0fEaH2
6NFAgIzADACHL2e/U7qCMbs6v59izAfC53qXkshWqhZojAP5DO+/HAzYfz4K4GVmmT6odVwwsY3c
avKigI50Uf0u5F2WlA6b7m/HuPrWmj3/gFgDZuIC6dmqJbdjgkdP8n3wYXXzKCwnDsgW5hv38aZA
n+l1jf5xDQ4ECPcHogzgUvSVvk5d20VywooEmz4UQWdvJ+Dha6cK7RMSiT4Uvvl9QB2dQpt7Fa9/
5Zz+Entx4FRR11mRBa75bMDRnBr0N137eW78cxQMn6C57hZpAKLaWuQr6wWB8bzEhwRlevnsIlAC
1WLwzs85engpsthxTRjkWgHuS4j5J3xaknYBqdYcPOEPnE0UNqab3wGQH2Rh48nmxi683Le98U45
q2uck3naFm9nrFFI5gBgJEOxYPGojNUcPlOq3pwbeBPD8dhRO8PLsgOyJpX7PPt+e9le2eAEqjkq
2oWAHlhLwrSpxlMLVnMDH8nXZnjt1Ccxru2MeRVeDAlkP1PGyGbq5tfZBFBDsavWbFDORH6IA9Rw
VE9sDC+igHwDMQufRfBJdHRCHHV7e3yXxDDAematif8En8tVnz4lH9CjViiCV5MjAlX31QM/AKAS
GB4xNvxPe4ARlN/uW8mlj2sAnGt75APpaAAFAI3QxTGeJm0KvYsESsZp6Sgo+umV4chDi5x3zVdy
/qsWkzzDAuenOYBhQGx9HacyNmafWsqEtAn2qVq6KfFqyXr7oYxBJoHNb5PX/iBYeHt+r4adT1Zw
0aHPsKxqqfFY510kpnMBHzFdKoMs1R0SPbIe6i9AvLcyGLntt9tBr5x7cBOZfcChcg/axXKwam7H
tpQNxonVxFf0dBOhPDySJAtamu5bHMIVjKMqUbyOhO6wKh+TaCBOY4G8E/f5JuOQZbXIyjXzgWj5
+g3AnMUPMgE6hU/LMqGsWRtDF1CzTzVGXSrNEQ5129KMgasdAjnpIJRXwZglR9cr6Q9Vjp5fTuAC
aqWHCfabihRvMoh5mhMq7jRy6xjZP8D6bf2aNyxxJLT0jfF727YryePlBsXvnkF+OHBwDqiLa6QA
VkARqCKe5l5xxx7LCWT/BF6PcAHKk7XG+uUJ9zXa4uLoKXouAI0gmlb9EPCtKHM90JJji0oD1yAY
NI6+KIx9V0EMj0E8yGKTL+Ryk4G6WWXJfW+gGaxy6y2hbHN7ZV0eh/NvQ+sBAG0ZyKXFLooKKZfr
0rBPspb5wLxuo7pwS9VcmYPrE/53mEXK08l6UtEeYYzedK1JdVpogSsyWGZxBQ3JNRHNa+FmtgKK
dzOybJk0R/HIhdTl9KyUKrzfwWA3TVeT9OfEmjuuQM9W6XhOoMbB024z6YbfiO/ZVAasGkMtYnu9
7//ofM39/PJ0BLPRUnAwgoIGzZrFZNdTxqQaRYBzkxqBEb9nFu5VlD+Sas2E6CNHX+5MMPmwxFEE
v+Qz5XEKI9qe0POkoZvTxRzlsHzTWsm24tqR9RN10izd5uRJk4q1K2i+Yr4Gn5U0ULBVIHuE8vRi
nBDYhsKiJoszWvnKDhyxMPYyVxTwXXB0l2yaldV1mSB9KHfMbLQ5EV2+zUxGNS1nvThnRetoNRxb
pId/uk2+Rlhcqqkh10xjrThH+rQzcjXsqrsOcITbUa5AZpFK43mOlB2SLhcF9tIyStLrhQzT7qPs
8m3mw5aFQvMBwqPZXX1fJQEU29aiXi7LOSq+lwopwVnh+OtNmindNCoDovKAe5qLLoJnP1Q7ukNm
C74x8frSmZ7J2iZdC7uYU1uoHPrZCKucjbA/AUhXbkgaTq/ZVvZSP84cC8Kge632lfeVeZ5zyuUC
hcYp6hNohBmQWvo64iG1pNFUK4G2r9K7BE1moIWzUAk7siNB567Lu15borMOJmJBP/sCC6eO8JqD
cMh0bqFYnE+AcKkrJ/mVggg+46cQi/kc1SnvhGxP0M8ot2bQhGwT/xSwhAZy3dO921N4ecJ+DbaY
QblApXhisTgzo9rIESBSUr8dKy0wefaNK/rL7XDksheEeBZaQci60PJanuh6K0SttcYEYU/xkjyb
Z0C5fIjrz4Rty2u99FQmLssdnDAzEW2dHHD1F8wMm/nPDFZZjJjGsaRFqA2ehe20ZagYv4gLaTqU
Qd1f8i8Ap+5gLG7/6OKjprqKr+1tb01Q40oaiCfLp98wr7JPub0itZYc1Yo449acckfxyG8V6ih+
7LFN+wKAC7PcHHWhLOhr//YXWI29ONQNue1QuxnFuUKzpgNAywNMo8DbW/O4n5ibqrbcGCbSLtwg
gzUm1ZWzQgWVGsDqudoAZOTXgetNTKJ0pOKcM91J0K5OISbbH0x9pcN55SEM/POnQItcreZgzULR
fwKDIH1H3mnO4APwMfif7G7a1mH8LX+YDVIhHvt8e4Ln+VucSYgMES9kB8halhzLRKNSZlSJOGvo
eWX6Uz8pXlysiZNdOyUQxrQhHYuFdFEaihQYRBombjJwXBJnCFOc9kBO+Mk7hUjlal3vyr7VbEjm
z38gobc8aVsKbQ2iR8N5hOWlJUl+llvASp06Gc4VeEFlFvCA1ovS2Wvr9cp8fom82CtGJvdW2UnD
Od6av0zovT1W9wmutOksHc0dfRmBq3lcvUvnu3LxFb9EXeySWDLNToFZ8JnIui/z+tRK8saU1KCO
C081Jj9SIFxOUJ+ebDSJsvD2Ilq+TuHRBSUJCE1jCaGDt3ydJqmh4xEInohOoMzWAx0YGU6e616f
kMQxEutoKOOPTjVeb8e9oH3PgW3UxfFIRXkONdyvG7SoVGmETcnMiFGCZlffce7YAfwa7rPQ9iPI
wqg7e5fuyUZ/RYVO2q7N/PKCXfyApaldF8G/QAz4AQmyFTFtNaju3R7jRSn+I8RMZ4W0A5KH5SGk
TeUYMxsUEnDylACAzB0FB7pzgD6adTKSoFtT95tPm8+rCRFnfDuEhZDCA96xOPa4JsnciCDpPcGP
gSrZXZRC7V9OhGMPRYBkA7hhdcV59eKg/yso6Lp4HBPoWC8uOrjaQHksA60CXCMv2dcwnnDSx6xy
wTdSQymc+S1O/nsQnvp+e4aXW3YZebFlm7TF+R+1sxt27gzDvcifI0WsfcY5D7qc1L/Ht9iiYGXI
EaswPhsC97s6KAwXFmnMh6vFpnapJ//TotjHsHDMzTf3rJ+7yK9tQDpZqWBYlfCzQg9icazUDg3v
tebFlT0Avbi/Ay0ywCGSSNPN81dlphsXd3n05/YHunK8oJuPIxsMIxSRluV3va1sa5rXY5EncLUt
dgO0cyro+6miuo+z2CnQ805luvJUmJf54oupYLOAAAyFS5T7FttAnhhHr9jG4RL3bwJI8FyFbkQy
PfbmH5FLzu1BXryd8b1wN0KqF1Y/KM0saaC84k2edOBx5YXYVgrdMRED6yQ7XHT3oFnvM96A8SOg
edX9vh37AkyI2KijzY5O4LSAxLNYK1Gdt11HJxCaYusoJ8OGWQqw/ol6glKQn1SlHqo6gCpC9iia
1S4exDAWBKdAuDDSeBz1wQytXoYEjOhPIN65RgwRDFN90ariefznt+ycrsx6fXh3zKiRZa83GvS2
t6k8nkrVgtOynDhN1T91sfHcWD2QUdvMMu/AlvptapFLIg0YCHaXsA7V4TgPSLFmpXe5Qi3UhCHb
Nb+f9QsTBMiEVgOllX6y9MKtKXWtsYJ00qaCQKSIODJ3vBfaNc25K1cD5O1U1NxxUMOxZDkNadGo
Q9z0/SnNy+Mk0gNj/R1OWD+JkGZMTWD0gFfBlnvQgCMBKskw6yMewCtsmcv7AjqDBognqGraeGcu
bmEcbdaUZGN/MhoKayQ0AFThQ4DKI4UODHf7rRf/tJQKpUaiYZWBVYnr/8JxoRNZ3/RTJE591J46
1VO6B+BkAaO5k3LTv707lq8AA41hML3geIY9MutV4Zz49PwZScSmSEv6k5U8TxP60yPEu3oBh4VV
I4nlUfoRCkpAM7nMvNSDZRVrrQx30UkGjxG4XM1pc20zDBX0K6at3j40FQnRhr4XxHrmTPUHDtTR
C9GKldPo2g/RUcKDicls97CEfnWSiAu7zLpTLnEPqycsotq7Pa3LPTOPFccdOAVzWoN/fZ1Wluty
klLRnSog6up+Bjgau6EdMKYxyLh9gvTUHa3K7e2wy9v+r7CQjJ8dbo0L3LRMe6Yk0PsE0kc8Uxmi
/WPiZd3z7SjLLYEoSEdRGZyddC9BpIkdSZzacQf4uR5Qzjz0Uhw9tcOWlqc+Me6jdo1qfGVgQFdD
2hdNRjzmluXPZhyonHd6exrB66HUCKukC0h2f3tgFwUJ6PGgsovvpkHO7JLtG7NurKCknZwoBJ7k
DJtdLl+E3n8vamlfKfDJVsdDOUGVWcHzaySuLD9mhvo9brV7qejC0igONa6P3k6cMukHF4KH//A8
+viJyNmwj3RIUS3RFB1vKlmCGeGJluZJZDwg8ckeQdIBJ1UUB1q8rMzJxdTPc/Ip4HyCfDohFAFg
Z5ojYOe1uUNzuFx4YJvNEmzUN7bKg3psbSc5WHc07INZXBDaRc+p37yW4SpYYfkWxOhRzMV7CE/f
D1bN1x+TCBZzq8/oyW50yI0DWhrT2tVaMDiaZ70Ez4nxx7HgP+3cDmVIRd2ejItt/TX8R5rzaS6M
Uh7GuC7pKaZmwESDhmgOiiHzhY3nqMEBpm3voOUW3A57UWH4a9hIdiFZbKJUszileVvo3Cwqesp0
2RsTdQNP8wbkvTJAdhqkWb1NevOXpsVQ5Zq6fWIBbKAb/1Rfe/4V6JUCMzFbKALJ/XXy61pu6ra3
gCBUgDSMgMuNwtsDvTa/gCxAIBQtRHTP5rX4aX6JOmo5LProyYJFly2S5zwWmTMojSOEetJYWKft
YWyGldP6Itf4GNmnuIs1bifmmMgV4na2AyxUHegdcDedjFJ93DqVB2TmAPm/ldV0cY7O86kCWoC9
DILFsvyp5FqtDQMWczOBnNUnz3ofu3LVhClpfQpBRQtyA7cneP5En9P+vwYK/D+ObvCRL3JhZeCs
Sig9TSywrc5TULAq2EsJiwA6ZiugrCsnx+wWBgliSLLjnTF/7U9fM8vi0Uw1STpa5NXQANCvbC/l
2kqnav42F0P6O8pyT04NZpeOiDIo9wYvHYv8GZqz1K1QKi+eMB9T9ynO4hlhxcM0yh3iSNx2hG64
NE72JCpek8Y6jIbuGzLFqpHakOOtcPuzrY2RfJ3JTp7Qy+8RW0HXOob8Xpb84M17Uf5jcbG/RgmO
Biq2UA1foiLShAGKocvSsefxiQISXZlVIEBMgfu5W7ZGwHTVb/XKs4cu6Pvi6fZAr65PNDlhN4a+
xIUqHuSXiVRUmnScdPp/pH1Zc6w6mu1fqTjPl2rETEdXPTAkmenEU3rY9gux7e0NCDFKjL/+Llyn
upxkXtPV96Eq4oS3LSSE9A1r2Gv9GxmAZAdNTkaNmpC1A+3iBv0y2uKzb0sjykWsSKGM+ntbxfda
oYHPIK0dL/PrOduiX8ZZHJwDOFR6FalSyHZil9UHuG+BlQtNVkhZU4DArGblm1hbxvnk+fLlaZB0
ljm8f0LATBxVg94Vrui6S9ykvk3p2pdxeRktWG7hVIGu1CLY5bGUZBIcXUNLKm9Lo03AvpZvpTq0
6QsQaq5WCqj+Dr6ZT6EKqnQixCGmo2emSG35SmFj7WG006n3g8LTRtGlMCuPVXM1KrdttlbOO49C
ZmwdQZgI7xYUMxbv02IkUjn4vNf6DMkiYCoDY1+zA1FKt5JuCOgvrFTcakI0BNGT7z+RM5AoYmAN
jiswT8aNpZ6JShh9xtG0wujKnbxXN4WHMOyl2WYHOwA5A23lZGW+57sJsSaa2Dj8ACQ+y5cmVqja
QOv6up/h+z1q0GmxFxmoUSMA2rFYS/3Po4DT8RavEKuYxqbJ62uqoyCqNftxQj+Oxm5R1G5txfDv
Ge4nqBZ8v7AXpglXVBCGEWABBrcMsiwzqtLcwLDIh6EGUPgw8PGEnPtmAghT1N//u8Nh7wBOAhon
6iqofZ9uVLvrU3WIJUTPMXxwozsrigCyzw45H7wpz1Ymd/5ZnI62uEH6bJQrqcRo1XCV9ztqH+ka
oON8/ZDrwhsURdm5Y/GJbPty6ERjbcNtTFdDoYMPWiNqSnQH8Q/M/lSntGP/+/U72yWAGZgqiAMg
LMDOdnlTVWkHQQmzHEJGbA+sNwqqgDm6aSIFRY2oXEiln1QxAY9w5cCb99/Jcb4YeXltAC8c6TAS
CXPwgNRC2vDEWGmanl348xCAJuMzBxD/7B6MNdozNccQQv+IBpzhMdvaFexW16Kn87BmMdJiMjho
Jr1TMBIBFT5FmjvUbMPJRzH+EH0dFLzdWcA8rAn/XBwXDhYoLELy7dzGlfUjwOgRG8K+h8hHPW1a
6yMHu7KQ91rzlPLOZ8CzTf3Ku7u0sADRonxhzcrey6Ob9mUPOu487DQ5eQ/ztgSqi+RxoL+/356X
Jzj3tVA9RPNuCTFvenCPrDYdwhqkurZD3KYAvTUe1GnDSr4xGdlGlLvRquvLmdglLnVAKsAR/wSr
oadwerKUZmHrDVeNEEKir9FUwMge5DE6UDSnWfYUa3ejKQd6HN/IxoSAznQVbt7oY34jW1XA2o8W
cYkuqc+8/pFakxdnXQAso1ci8BRmv/t+oc5OJpiH4chAQ242Sj4zouKizkHLkpVQxpPK6YduH2N1
5ay9OMbMMMJrB3humfZkAyBCHKFv2MZhUjz21UOvvn0/jfONZRsqjj2sO7q2ZyyXKedSDlkhJTSj
RyBTvQgiYW13rVaa8/1AZ1kj6vAofmBbgRoPVeXFvVGSrOyKotHCnqu+Vjbwy9McoCCcHJSCAr6L
QAysDHl2ss9DQroE3PfZd2bJYk3aeAAysdXCmHEHoj7bQT4IDtSppWzJ2slwaX5IjFGLhp8d8JaL
+WVyDcFBCzdVD2ggQDGk1Y+jJHZEyzaJbe2aHMnq90t69u4wv69DKqcfTJ63hpHnsRbK7MjTj9x+
HLIf+GZW8oCLw0CYBFAnIK7OpGCgxpKJqUN3uWoeBBHXvIxviZluAIBM/z+HWiQAZskoTQCaDeM+
vYr56A3lc1srG2sNInfWXYNnDrQEYLKOSFQBkGhx2HQA3wLsa+J1wXBieNgYzGmvuTtseajdQlR4
VpspMie5A4XUnQk99G5V0PziwiIyxVUC6dAz31+70GnZAR8ccl+6qR4kZzj2H8lRvSeBHfQP5kfi
25ASWlnj86oRpg72IPYotM3BmljkPb3UJ4VaQLrQEqnfggEMBYMP8kCNJFC1KOzU6Ror52TKvdUn
e7ubZbbEw/db9ywKwjOgrQoYlzH3C5c1JFnmmZwIpoUGjMdNAY/cuj7ysT6CVBHCC2/TIxCDOsAa
T+HSkYAGCrqCuMTPTRJpbRhpAWxZSITqGorYDIkSCPT9y+mIK22teXR2gGOaczkCiy3j5l5e2/GI
K7tULSUs07LzIs4Oept+NC1Zo/ldOn0giCcjx4LWJqhhp0dBXebWkDelGlKbYe24k06yY0SolCkD
TEoLd1SbtX10afsCvI5KIFAA5zzYSBm0OB7mwBmaO9fWb6j+QZXfizz+oueQq3eTewjXufJ29UQ6
Q0fPX+/sxTTrj8DUcLmukiHkSJrwGqPybWyrA6Ms6OP6vgN7G6b2raOAvd2j762Q+soGc4wZInMG
0uyactzzNc2489x28TyLcwslNDI1DZ5H3he35jbbZ5qjvNTebMA+hdkGFf41gZtLWwsfD6IP4IJm
Sf3TN477ZoD3SaKG+RjvuHi0YVLQpGQFInNxFHMuawGEAEDZ/B1/SY66tqxrdHWVsJeOFYquk9k5
tC5WLrKLo0BvEiaO4HKeHcaj1BgDQy8+NMfCzccXamDzmGuAgEv71ULZGsmeBtfX5Q0t1wlUlIoY
95jo0Q36BeSNXxd31Ro05vI4SH6QjsOpYtl6tznIHFB3VEMiF25SQZOOPvdF2BRrp4uGxT9J6LDr
wOv450BLoFtPwDRjA7ZAb18LcRT17+8P6ZWJfKrufnn5RapKsZExNVToM8VHpfEoc6Decg1p9O3/
ZihQDtQ58TgD1OV1raUprqWwlyVnpI1nR7lfynRTim7l6rm4auhIgTuHkwvIkNMtbaUtTgmSq+Hs
SDpQdD2LlRHO+7HzizEgzYfjcTZKWXw1xBhJLBelFkZgtB1bnxzGMN6q2zTIkHVD9QtmZtpG3tKg
2WSWIxXuGkr6jPs5n5AzVBCy64i2YXN8OkvJqCSTccSG3DdwBkUOd3rQEQmkEWTVGd87eN6QwakC
6JpCBe5/QZL+fAIMj1LprNi6TCRFbnItbissQnIHRUwviapfTSF8fSQ7WjLAkcaNWXU3kI/aU7mE
hCicQHIdDrFaSyBrI8PXYVzDhn7eDMtvBnfVTEoCfPGMkCSLUutqHYFH9GrCV2+GrhsueQM6yeUb
CM38mgX+193JL93PX4edP7Uvn5JUFkSR4JQVkoa9N6oBtVoj6EfVS/pqU1my26bJSoL6/5iqiTki
m8d0Fxs969KIMRlbgBy7H+a4UTeQcAmtXYIT6bF6ovfJtr3RnvurVdPYy7P918jzJ/hltnSY2trm
kYrEBCzYwJgNFGb870ezhbpL8zt9aA/yD9lr/gfk/EuRJYww57ovguoztS5bZya0IZBCjEAGRgi2
MrpBxc0XBXWMkb6O00cqmpWT8tIF9mXQpSg/yIelpKOZHg6W5o7Q5addDkmtt+8PyYujAFll4BYj
56TByUxolCSKGpbgIlj275ShsLHGe7hwPBqAVKHKpCI7OOt+5pVoGrgYq6ENAWWk0A4alSvX/coQ
nyWoL9uD1STrNbNTQ6OuNpDVDQay0kg6A6Hj8MEsYGQ/u82eK1JESmolasLVsIPlWLlvH5Ob7C7x
Uld6lZHQZR4Mj3zFgXSSV3nRfb1ynV14UyfDLz53ISlDOQELFhZFt4mBnxo0SKxJa9SrtWEWh3yZ
D4TmkEwIp4K7pBycJvlhmWudmws5E7iU2HcAUaL7vgSF6URTe8tCGDB1iZdD2mOQtW1l6G5U1Q5m
urJ2Fw4PKNyAPQBaNi6vJZO8H2VGWhmpTNkk9714orxxUGRVknTXKwXErj++/6rONMhmXyrcB/rc
JFLPS2C80AvkD4kIaxAWul0dVM/2q+XMF3S0hpFUzvf+jJFERA0uMmCyy9mVdIqrwio4NiakZBtP
Oih39dPseJGHWRAdTPTiPbGVHidXSx14bHvFnXxVuGsX4fkxefoci9pR3+eqRHM8B8B3G6OBD9bw
CzrkTqLrbpxHboauqy7ktS9fvjR/RHigHAFyjCBsUSZjFtQJiKk2Ia4mX9VqT2PsNte2Grx1cPn7
TczfLJbvFRWVD3OX2YeoTB2lfLPqd429U1SEc/EqgJ4i+i4GbQh5gtvpvya0wFUGSiw8SoybZryG
sxmOruKuHsIO8X6ePGlxv02rwalbsBim2yJ+kouZ50m3AO8ANofjYZicrH2WJ7EtFLqBfTakEmTH
Kg1PryDAO/0S0KOOIQbUdm+FjtqzvQF1ybGaN2iPqdbvtrupzMekaL2yuoddCoekeXzdTEErRgBx
9N1osoDyu6480Hh+NtMZJmirIBJrVNlVx3tC3o0yzKnmaZB3kdRHoz5qyrsOAcbCYBuAizfUolBk
hkKZWkOdGhD4YQTBRw3U0t4KqDHm9XCUK3nbduqj3HRO2UNNpYSZUAeZkTTDNABryd1M0f02YruM
tPDKmJxCv0+6KzbiD8iy2yDe7xE5qtKbNoK2hGq8SDcQvPB7ZE3Jb6V/thPolE/PsOXzJAYj5DGH
BubVAAE6aRIu616mdl/YiWf1EOtOkQzHlW+KwlOtR9rfRhAptwR9lIpftezPmucUgGxiUqfTnyGu
XXPuVF0ayC0kiEECaa3XGGx9IP7c0pAds3+1AaS2YIHQCjgzjb8HqJpXqnyd8OK1F+m2NBpXto8a
/JNMCdDr7GhC9Bfhbo6DMoNu3wiNfxvpWd5BRd38OVHIFbf5bR4rvpTcihhLMo4OyeUgq3qstA1R
yMIZIJw3Wr+brvN7fdpC658bYqOiAyEBVZiAANT9lNRkE8m1n7AXm8HiMst8mUMpE2WZUgp0uTqQ
+rm14QrZQHVTjw+tpO9VmmwkZANAsDxA5RiSzmxjY3oa6J0Wi/c6dJHhQ3Jo8RqNlvk6xDDVtvSZ
Xe05sORo+jvVlG5oVW9R+3MG6UWHm2iiQiNTsJ1d7hg0+RTYlbR1c5RI4U598mhq3VaGdCbv4FSO
Uydq3Yy/D/mdFTeOARFbCDu5kQXQZGR4LJO8NjF2UCgGuR4y7ChVCggVXvXMi7vJiQwNHgHkDh+D
XoBfB75CSceN3ut+FkGHsU+cPu8cSLmGUvXBBAhpYDjyrLljyo90DpvUl0Se/0bKHIEiQKOa15nd
vfRmh++HirtSU71Wfqxo7ts1JOqH3I/EldAg0N0Tf2wVX7ZDSZ6wtWrPNFuvpRBWTvINmUzHHHKn
BhS+UrZdC4VpW2yEZgQdy/3KkgKAXRwKE7O0JlDdg/4pSMQkfs4NxbFHeUdjw0+rlyj7WZfgU+MQ
GeyfEfStocTuFvHvWIaaapr9QEXAzdR6Zw+eZewq8lo2P5qG3aay7sQFf9DZFa9TCO+nm9R8Hepb
u/uwoZmI6X6aH0a2I3ogzfVfI3awlksHBsQWUcH0gOJ69t72V3r1mAl4lpq3tdB3JO2dLrsS+a5p
PpTp3eQfSvrSTKEBsxDZ/j3hlCmLh3zO9KCtZA1eR6/7VvJKc18ihJRiUJeZfjtCgLY2ProGFi1Z
5EPKHkdtUENj1OqjK1v63asQAtW0IKqPpl4GpnVMMuGSuHHTaNXBaM5OThM1+O+ieAqgwUx9WwKG
YcCRSdYI+VX9ZtZunrbY/V77qZg0pw1rzKwLVfHT8RYhm54aWQ0jHsi9IgrQ3DYgz9gKbjnbhrny
2yod9uJF+GV+i9hNT+NIRiW6CQWSUGhpXpf77ip1W6+41g7GNvFX6/7n0eLpDOfA60vYDRc21R5V
jNh4g6dvdBQk2I3YzmrYkTMEYDL1V2vLujbLRSXEVFgPaNM8plZvZKgCibXu1IVa8Mm0lrlXZvd1
MUl4cVpg7NMrOWRHyTddPei97rrY07t2dVbqHB19sznNRRQT8yiVq3lzzmrb6mHc9z5BCGftyQFL
C7vyZA9/Lw+2Tn7m47CE5Elg4EAC0mmEaQzSX7rNNv121bnnPHjGYiBmBrwEXQdUyE/fsWSxKhEA
2mMx9B+wp1WtbSP8bJvuMxdNrdQpH8BiGROf2m5yxfbtSvAOAv750ugaiGAze2QWaph34Zdd1iRp
zrRURhtNvrNb3cm16tZWnzgkYPVpMw3gVaq7od3LtIbnhuwBPI6KxOQgS7qejDfTmnwVgre59GtK
Hlvee9A5cC0pcQYeDv2HjLOdIRqxYtMDk+qRGG8Vu67bJwWEDmY2bqMNDjXazQBcyDiUziw9Zczh
AO+8QgMsW07TYKTMn0pzO98juMEgu/tmdiFhUKAFriEC0wIhkRZmQt1YrXD0VA8U2sDh4LUy7xqb
OxOof0W3M9Qx1KXJRXNeptcCxPbauO1nVx80t6vqLhWvpnYbsauSgkJLPiopO8CxOcz4ODMzHWV8
lJrDTCi04EbQacOdxDuKu7W/rxN5y2vFb+THFMtoNyKIWs2voWRsdj87StE4h+hF8xEPH8L4kY8/
4HboNLXk20nvcDP3ouqxTh9yqIxE6eAXcFuI+2JDleh3AVSEIKNXAL8Sy4EYhZsMYN+DLZaRXQQm
J1H4q1Veq2DlybCrMwy2T+xjxrCzh41SPWQmKonmXirjZ6mhh5zIL6kAt5xAJxxKv5Iojr3EHAM2
d/KYeEZRhElTXdkNLndw38BedGt6UInm5dovhnZRFnV+TdF1pYXXdNDIg8mGTA6tgP6n/FYjGrWK
HcFtVajEgYueC5OYMY+uWGy4mVBubaBuYvpspZFPgdFsWLSfo/mCPU7Z4Ebgv/fkQdHfu9EEZPwZ
2PwNN7fEuM6sbWeBmA+Z8dK0/GyE8Qh07Osfhakj6NP8AsmKNF2lkpeiI2vCJK2k/ogsm7diBXn+
SQ5cnCvoSc9fMKwQZ6TE6cfT5twsqsnGTi9g/zkmmzTpdlQAKAZA7Di+N7XtRO2mLSO8rFvIU7hD
+aolD3G+n3Wf1d8o6jjW1pae41+wWKLDM+AcGfyZCgrSh9Udx1gETMWGx4ppwuf1oWhvCHsuhofY
/k2Gh0YkgdJDaZnXt0kCwhLI8zNy3CgHv4MzXA8tDHIHWELQ6q2Pj31TtP0jYCoQts78OM72EKS/
KuGyY8sFc8qY+NP0YlLVk2B/aAwznD5+l5Dp8VI/tGU1K1E5qXU3TY+MTRB0NWYF31e1FLdFyiHM
nMIQQ94YPINZD3R2Ee2Zx6S+4k0U0CGFwmexV+N4pzR8Y8Bxye45lBU0t5NwpRmw3OiY9394DoHA
uKQi1Es/kgScfRK3WIOAzCHC2dubAUzoMKF6scxt7XpIx56PPIyECVr+gHeU+wnPnaJ6/L5mceEq
1+Gq+N8jLbL3scupUusYyYQSfgtVevggaFbkfz/K2nwWlwnhVqkhDeKhIcHeQJK8vAnLWIVJyWoD
9fJQQOtARBBoCHVxoapWUlspxHZDHMEW7H3n8CuHbFHtpTs7AJZvC4RXsHZdXohO5qoPoIrQEgJZ
djHBsm6nrJ4iHjYxXlL5XJAf36/gp1nY2ZZAncMmlo1q6hL1pEtJS/uIiTBh/IEJ6g0gd1WxOJrD
O9EPpCSe2dte1vxkDEp/Rru1FQTjgBFyyXLTqQK/Hid9MjypDX3RKQFleXRb4zcDrAhk+A0jiqcM
H2Ud7QW0rgdN8iNF23J5M8BWLI3eO/U57viG0XJTd3ASlNMglZBbfz/RM6mIWY8JVzUKO7j6oZe8
CGfVEelPYShpiJz/MEAYV93g6DwiAxn2yXWEGorTBJHvfT/seWkSowK/BhkbWCKcacpIJK/jIplS
tKfhSQQfoF4efcKB6MG5E7da8P1wF5KE0/HmDfUluEEFR7VqgllO78Z+Kp14S9DUY0/F5MInwYME
vvv9iOcf+jzgbOqCjvUFsbAJZPpW0VN0UsS2z0G/6OUrbjz9u6NAGFFBex8Hl2yfyRxok9FleqRC
hzJpEAvhBpR+jsMaC/FCpH46zOLUkplmNMLEMGxX/xQ7uJh7ZWB4kL704aeQe5VbuP9+AjJrwuKk
hLilTs6AMVnXCVWmXQZgTBXIoCGZ8hov+zzmxhBg96LLgz7rGYQSmAKYptdFFtYcRTml8lvVRo2l
cvhAUPR7/Kcs+3+8D/8Zf4BqwkZQqPnf/wv//V5WY5PGiVj859/D9L0peflb/Nf8a//9z05/6e83
1UdxFM3Hhwh/Vst/efKL+Pt/ju/9FD9P/sMvRCrGu/ajGe8/eMvE5yB40vlf/k9/+JePz7/yMFYf
f/vjvWwLMf+1GIHeH3/+aPfrb3/M5fL/+Prn//zZ9c8cv+Z8sHT6WP77j59c/O0PyTL/CuHC2dQZ
sFwoGM6xU//xjx/ZfwVExkTLV0NbEEpXf/ylKBHI/O0PYuGX8Guf4H901GZMMi/bzx/pf7UgZqDB
ig2VaoKu2x//fLCTN/SvN/aXAtXBMi0E/9sfp9+xjlvGhkSwDQAsbjf0Yuc99OXgaJU0hpiKzAMh
JTvoivlG1e5jhN9f1uPPYb8Oc1rV/3MYEHxAQQPdGHKup8OMUw3m+zTyAKS7q5ZBN1FLNgWB46i5
hZipq0zOmGu77wf9VOT/1yX356i43GbEPyBZy05/hqmRSJlmu0PgFVkHxUbe/rD5cKWPoyvZ6d4w
kIXFSb1vLQ9eYAHgTNdxl9ziDcioV6MOS9tHWOncKLnyM0XERuz0tYWlRzTK9131Tkj2bIv4oURd
TYqoC5rNXnBp5Rg8DQf+MY/ZRgIGfKAxoCV0unpQCatgxlTxgDUpOPERGATSy/drpV4aA7hLHEbq
TAU3FzcILCKAm7MHHvQW/VBQoIRWgeQIZYA/S9DlAuq+LEPGauH/ylH34KF9R7KKOomdHrS2cCsu
NlNrPMRmc1+Px1rRNpW5Kal2NZXgrEmoBaZXbTX6zaDfKfReZdA6SG4RHkP4bKIwQ8aZm+EQFPZa
O/KzurDcCIikwENC9xURwSIISDRIjmVGzQODmdei7G+i8oq0zUY16EPF1DurpFC6Na9VvMaSMT+n
PZozJuJ0yOpp1S63QNQ0bTgHVluFtRsrMzzs3oNWtOFUVbseBRbDuO4MmOIxvX5JBy2wsuGqH2dP
Vei7gbkn98UKB2kR2/y5L2ZSCwy+QLVaxvWSDlo5M/HOlEIBOCkCk4sXKIUaqCYI0l5LkOEBE61w
VLTLzRkvlau3Qt2jW38NOzziCjXL3F7p/O830+nFg68NlVHgzfHVQUsK3dLlfh2pXWazZRgMinPZ
umpHvkVuzuHbhWhyk8lrNFt1eYx9jggjCbi5g6YBcNvpF2LAUmukRQKTsh5DKg/TJL+YenZscnrf
JxNSVvklRv1fQBATxeuJ3kFj40qd1J1UskcjTY9RI1CKgWFjnN9bXXkjUnarM+KaJQoWEb23cx2t
ikM2ooBVt/veitEEsa+IND5lAo4Kmp55nd7+iNL6/fvVVE8FCv+xnCDvQoQLMDRIaSx2b48QvsHd
AM8YSzzARdkpG9lwd3qbqR7oo82Mf4OJvdt3MnOHiSiuae/SJgkYqDLIjYoR4ld0X2gM6bvYdmp+
Y2fGD3AuSyQXmUcKq3KnmEnoYf9oNTvyeWZAE9/KUAxrVET9JFkLyy+9MENRIZU5qzPhlZ2+MBkO
06QSVRMoE9W9BF3BkloD0viscQRjgTSNG6R4XoQdjqYiyjJGmb1K9o86imIXsonOmHQrXCYohGHU
r+fEvI0IjnbcvfLs1j7//MttCOc8k6GX1ASdJcUOz+FbXCjT66hqSMFGc9e30SGNGiwqpKr9XrN3
zOqtTQJ+hSea8tDnR2m4KlNZvU20LnYItX0F0Bi0I+vdKEOjq8s0UIhgn0QZFZD4Rp9tHGM4AxiJ
k8iQAi9IC3ByU8H+izS/BDRdIdpT7worBkyoaO+twXoxOiiHFE1k+U1TXE+w/ktYg6/afkhsvfeI
2sOJFeoLgyng14duEQxqgolYr91ofbCo3EaDksO6uN4k6HlWuu3aXXpfFmhFRcXcqOU/UZOfGfgm
HPHgDznKUCyEsNSTntReBXlIDcIsvbFBaPW7RWkzMVGBiSh1IcvzmkkGXKALLqHCNgQT7X5mMEZz
VXHfmzlHLbRDq1u10O8dkL4XTf4qSwE8z0OkaZ5ecuAO2+HW6mG2x1PzXe8sT47ALlPKqHdgaQeV
LJ/gE0UPbPDQPJicBPL7nmWmv2hLf8C0VO76FiL5iavZJXNq8jRQ6bWkdsiNEp1fDa5488nOBsTA
QNsY/S8obRpVdDQadcOZ7dYqe0QZSfepmd9kt0ZSVmixYSRqwuo1g3KHI2foyqkuFzQPiHTUapgT
avKAzZD1IayJFId0KEkoaXuVt0J3tK5zkhHVUZUndxErngzJ8iLA411jgASPuFH6fPA0mFK4Q4+2
MjQCAkqrKxGhmtqb5W6oYFieQbtv01WPhfRs00bZKNhgRtOGkgJDdWoX27FDcTGXszcg4LlXRxI2
GoAF+naEbW1elj+Hzn7PcjssZbGzI0BAlWwzKOQmMSYokZm+mj6rBujAJcz1SIpq1Ly9kNAXTq/U
90Qi/xYZ+vNw0yCDr0KSDFfF2UEQTVwXDIrBwVSYt3pbJ07FtGOMiFSbtNsU2MzvT1P7tA/w52kK
mslMh5qxtovLqYQAGZq7vMHpGCV+2RcfMK3Yqym4kvD7w/+027i6rwZ5J9c6yu1jel8wEG+siGaI
7yqADOJtWSjwX840t4EPJjElzZ2SmRhoOwUtwGPFtVqUjjoUKD1b8nEa2ttIiiFIqFkvnGvopLb0
ECPwRgPUcgyVvcDMaqPnMfEmiCegaY19IKcR/O6Vx37O27iW/FQS2JRwjstc7qLKGVCB6dVya6b0
pZDEBm6+74pEwPks+xB21eAdIsVrIXoM3NdL0+Mdjmw6knTapln6G0TVm7EftlnlNNo9KFvbqnDT
LLohwxbPupVs+zozurDpI/Am7AQnLjTi4Mc7gKvgVA3Mr23G3qeU3mcpPvQ0vm91sDrGqn2k8I2B
y6XGlKBHcDRxuLkDmYWYumkfv3+hCzjpny8U5F5IO+P8Bmvp9NBGgWfQJ86aoNaq57yH/zKVQGu/
IrwAJyCTZEfvp63UWnuOtVbssM+A1Zl96c1e38cwhIEJib6tW/ax8mQXLm542c1UJuDtYTQwX4Jf
rhNi1xCxghprEMvlOxACqcNVWChz6a5VjD1Ts0coZYdaRlxbLVZKQnNQsLjKMDaKMzNmbQ4cTseW
Sk7ZkPYIGqRxK4zuUcIdaxv0oPXJ6CgahEBWZnvhSp+16Ob7U0ep5jPD+DJbvZcsu85qXOlm9cFB
A5Z5ctvQ3s8mYfi23rp0gGdijAOpGqbriQVcnTzcMx+C4BfybCVuurgC4B0h8TMV+OItwiYDbQWz
sRFidHwvF9dSjsiwgMcGt68pIN4rs59rRGfrDT3MGVUP+L62iEDtFkyeCPyDoNLlF6j9+aBGH1Rs
uMlCx1DP7010M/o+f7by5E0M6baKo7Wi3Fmeg/0Pjv5nzRFahxAIPX3phNTNNDRSHWRND1gY3Hec
ru1+ZclWKysAyA0BFA1TdrWhHanJti2nTyYtfhZSB0sXpTYd9O8mRx6QyQJZUpHK9uqOHDOLPWuE
O+D70L3W9S70K2WnGUNjAo5rYuJWTUczGGK4eaYqvicGYBMkpmPHwmtfWemL+wyMDBkOkeDzL3e2
0UqVVcQJvqpKO5oJzruhIMdaNTzeHfo2Q3OnT+FpXSXvmtze4sp6MICXUqLYF8l0XZK6WHmk+co4
e/doamsKtFEhhLyoH5qRSvWmt2tkH/Re2H2g25AtgxcpbPpeerRxBwkPaaSrcs8X4lXY4gCuCTYD
iJpLzQYR62mSNVUZqGn+Bv1s0LsA3qybR9wPmYfaxvVQp/DNGV8rCw72g2HcV3J0gEQ0TpxrpTFG
l+e5tLIcFxIWgjwbxYTPEjEE1k63IWODrjQTkDg0R68y5uo1fHtNN6phaMuxD2OivdU9yH9EzxNH
4XA36ktYGuMY9/Mx+j2Bo6Tn5VPXI84dYWStvU0DP1KNbMB4z72ybUxXzqxA4f3LJGtsj2rqCzEy
1RmeavDuXI21tvdv7zsUorHSEJIAfYZoi3sG9Y0Yfl5agY9LBLneAoVTzh31yXSzJqWbrKfPBoO4
Uoc1J6xCvAce3JyIPwumPqVaPrktEKwrj3V+yUBGBoBde+5ugO64jGdaoxa21RdBC68JpkQBSQF/
RmPCFQnxJCrv4hLpw+jWereaxp2deir4augII35Dvwo78fRNo5QGXG6XloG1Z22F+21Em0Pe9zJy
n0RxcPDveK0fcl19FEbv4jlXcrazUsPiARazr3lKklxmZdBk7T4lklNBRocPHaySI8dI9B0UUlcu
urPz53TIZbxhdQoDtjcrg9LuQopKT1YMVwokKFZe7NmpMo8z69jBzMOA/ujiRonl3GhVirUVUb0D
DMMlA8Wyyu1elwa47hieFQ3PVq8/UDE+5Sn9KTrglS3To3VgS70/sfJRZyn6yfedlr+sPN7FlYf8
AxQUUT6G99Dpq1cmq0XTlML/nUl7SzIOvIFqZFMFPIGhdCT5cir5nW3fTo2TErrFUeA16hyCxldJ
Vm40fgDMe2Pzt5UHu/h+IKaqzPRQWFEuLsGKdQI5WFwGdSXtC5QpKwGYXmp4yQBzdLVC6LofC90l
PH2oBfCQnL6U/G4wssemrVfCsAUDF9Hp/Ba/PM1imagkpdDUxNPEKQJ8G3bSBlRoutFPon0JVVSw
5B6NvLhF1XiPlssmScttDfuQ/8vZeSzHrWxr+okQAW+mAMqTRStK1AQhUiJMwiS8efr+oHP67q0S
LxndEzlSRAHIXLnMbz4zoHp3NUH0XtXd+UW9OKNQN52WUeAhPbgvyaz7fWvsO22DBmauSWwvaBpR
lnz8Kv46ntZ7/9c1jT+XSKeVhTMOTrmrPWZpru7bQx+Olo6j92eU088udbFZIjVCLSl2y12rlpz/
BbDgjgr8Xv80/7iQg/nvG4UFgsqOvUpZX8Q8w+xlbVMa7wD5gv5C9TFrpmPTMV2ofxipdmNWy0qw
NAsBbPdKKerXtJ5PAqhYH9nbIi+e1SH+OTnW1lieUQcJnCx+VIb51Hb1ZxwZ/a8seH0Ha5FEGFld
Gi7O4qJx0DilX7aj3NtPutxNi3NQRLuVrXpag8hYYzFno/yq7JzBOcgk2sw56oAFgmtd+Xvb5kl0
m5XD17gPDPbUbNFfQtT+mI9J5ltKtlWiaGP09YPs+09O3XejzL8+/sWydUZsIfWCJWRbpG6UnW0A
FOw0DOW+VMH1dMsnDK139wkRF46ZRfy6rGKymXl0nkXlrpqV4zoOkq55bqL2KA3jiulJWNCuqeDu
fbxVLsg+/11VuC/8X1n9i1XV0sGh08ONprPZ+uinbJIl1OL+aonUoDIQnVDVUFrfJqinaf8ZJ/Od
7bMukdUIFl16hgl/7tRpscSEDm+1U8p5g2LlJuKNxk0ZVJi+f3yn714K4DSK4SgOo3jx56VivdLs
JUsIzy2a0JEVmL2xTyCkCMX5RNv5YrD/+6EyJYFTvRalOl6Lf17LbFRF7SIW/9ynQWImPqlbHuD2
E9LyPhg1Z2tdbHqAkmU5+4pZXNXJKt0K5KUEzZUPzScjm3fOpj8+0EWY6k0UatWJKFyndpDmNsc1
EBj3My28C4Hj/964BZPKgLKOpMhFrprTjbTTidU0iDbzvRS8fWVlYaqKc+pYBxRrgTP1xbOrV9+W
4qzX5aZtP4Npvbem17E3CAQXvK11CTKiL2YX0Ux5Eg/RVZMy/UEMuHKfmzkJpro7CiZyMzOq2Bz3
pZdtPl5ogBnW6PBHYca4hJEzxQj1EWTvdS3+qyUxSB6BkkXVbmrhZ7k6rfCyukHcNvY7BE/8lk4G
bX5tZ2BiuGj8Mjj6vuVYlrW1j836UTEeoqHB03AevmrSQsqixatTasaJubK5zoyXUNEQ6dHqw2jr
+M64N/oCl11A0eNb4HrltPbRwghZ54fBSb4oORbLk4WaWF3thWptK89rg7WB1c0PpXA2qpGX28rQ
j5rV3NA++pIkE1mWG+ZGdpa9vnOQrUuN6K4qHtUeOIwltWNbFynIovzajeDqlMI8NhpzdtFw4jTp
o1nQs0bz4VyY6o9C15+mpAJQqcHlU8A925P6IrPT5GhyN1cNfarePaiyPVe9/hTNzMn62X2YaRZv
pFpejWj30pQ2jF2MXmBWzgCHk+tl7OQpQdG87/PkyBP/2YwZU7LkocD8w1dmI93nvQ0Qfpl+2TtN
z74bipXcDfVdbokmmOtfjt15W8JbFcxps0uU/NW10rWaQYbLZOTSlGPLTIih/QCKKyp+OGLcdAoj
E2eqsm3TGLcyMV0U9JuXegKCVieQ0fraPVpNhyeCptwUSvUVywu2PIA2t9ViwJ9AkSXkgyqytrP4
Wo/mC+P4B0NDJbA2sudpGsGa0qZrqbPg3LRvC3VdWwaKFmaaB4EoN8Hy8sWA4QdIWGXTZRBrp977
1fXWW93fO4q76UVSQ2fsBmhSUxUuk7kZKpthSJVaYRdN+36Z9oNpv3TaU1TzuTuR76KJqq13vXMa
AUxPl2EO5Fhj9UA3kTXwUo4BPaG3SJmm69ZQX7zC/pKRiZezeeyV6pcU0bkbsh95VL8oe20e8DQD
MVzZ35GLfU7Gx8RomRuXXC5OPfrdEPJn4YCW1Q69I1grXNbEMxvBuxYtJusxrfgLrETkIbqHVInO
Voo+m5TDsyZN1+9T8H1zTwd8FtaRAMzYIRtIHKSvSN6RF9F/NIyGCGuKXc/O8GehjhB4o5y3Sna4
jA0dcDO5n2vzQURXHTI22K5rY9h52mEaVTBZVWce1cZPmIT6FpBc0YhXaqVsW2isl7qgBwM+nBCb
PkeWdqW2oOHqpg09kdMrB77rdOwW4P1aQpdYdZNXuc6YhtwKlNq8sQsmcnGQliNM2No0fMtbX5sw
HvooEcHQbAyPnk7eeKhVKOVXW8kaX4rxqSv721mbN+osHstUtTfOgsYRpGt/9FoA+0U+Huo0uqo6
92E0pntQ4w+zaT97536YYr9hQVkeakUVc/zRsW5GWb6WDr0ExYlePBUbPFe8lmV1tGvcR2cK7RCO
9ZfKNnad9drDGDPQp8DLGXxjP17/bgEakSJheNEV6Nt1wideEzRf6AcwWtW68RtzViavdaEFdnM3
xN8kQxE/rqe9FbtH1Cq+pO292QmGjA7+ieXM5C5nCUyFeFC8YWd3tBkpvbFXgZ7ASKAPGpHcVJp7
hG+8l4NaXhtpeYKPVYb6rE5BGfW3fXNu7AKumF5mQe+o0CkYQBQzy3KmF1kY7nbJsWEbMtfnLufr
WqG946mRHtDVDlTXQVXTVPyxudUzswuGR2Nv9zXOmn17it1244irvsh/5FhdhJMLX0Asu6WJVWZ4
hYZcZHEXW/7EcD2kvaL5lX5IXHFVjWxizRtu1Uy3/bFSzqPFEqp/TYN2ze6DZ1lzAABoGv4TPPRY
/KgIoFE8h+oiv/L7V4XwCeCO1mg8GS+qZuy1lFhsNM9QPWztxeSQsGdlY5vSO+iR9mR0k0AsZ+PU
6mPltvlWUqpCU35tPPe+oMVB3msQYWZeDAAKJ2WOKmyPQs7cODa27nqLT7OkM8t4aLiVaettxZzu
J6kvm85BTyDt1mgF/C8Rz8JBeFJagHSHdgllb5PSu97VIFJ8MdcoM6EKALC+nFj2lAOWS1cl3XWO
+6WtZ4gvkDCgOkAk6qwYnLuv1FkS4Gjk+rWsTovTz3s5TucUNTHdmFH6N8RrHMdWmLXNxtXicTcW
WsUPN/tQ6U2dKVbRbHQMkFihVE5Vp2mU5556VFJzXAFBWKYWpG/t3InruRCrR6PjETdi96b36ghJ
LTZ4FC2GHwmE08BI4Wc063mQZ1BMICfrQedk1xqnytGNjCCr57dFa8ZdW4xQgWYIs67e635nOD8b
Jef4cdhZdF1VBrdPWWR+r5T8ayWYmhjWXPoFnsM2rgIdyy/m+SVx+VrE/Rdp8x05sUgv2HyG/OWg
Rj6tI3J1uqlGOzC86VqWmu23cfNFRhi5OWUK13ZOvW1rrtst7Cf7WmTtbavN11mVXemCjrxW3nko
im4ij3DV6A753HwNmd/d2EqycQFg+brtYMA37ZlqYULQt4zk2x+VZyYIPJi4x4l7RZhPkhbxPjOS
jRjkL9XjRBo0ArLWb6TW90Gn6wek4cIh0u/SnkUec1aSOqdvjrJYkHYlEaaKOOiKxq868YNhauJb
i6FtNSO7tgdT8z1X5HvwJ/4olWw/etp3bF7cU9q1rOlXxmUJ02hPIeNE/rL32nmXDPrL4ExYOecN
pMMlMg5jupyYlM5X9oyBYaTS53XVLdA1RhpNc5clcJszkIN5wYdxhXM18p+EI77MMx6HWuP+Sor0
YBhQmKAdgQ1bT9hNDBS7tJ4qV7m1R3hxbj37WEsPkM5tdtSqfGCoz0UJ7dxkhhE6trixa7ZEn8s7
tc1EOBsq9N6x/dp0zVNnFvs0Lq+GqHhSUqJIWxUnbWwf45bkSkz1Zp6jMB+tfVGk7KZlSLdNpKSB
52SPTl+9jWwWGLVzczUoWb8rVAkxbEkhRRFY4WZdIXuKhWyhHpf+pJXJfGxc81AmlRJYpffLzpPA
5UUwfK7CqHM75tHDYxIX3s4adqC9OKjNwt6q+eRrpMLQ7efV3wyxAYTjp8BJqjevmB5y6NXsgiIN
YKedTVnsqTqNIKFUC0Q/bdtFarsUsNimceTVoq3HiI2nZLQ0vwpq1WA0Ojec3rBK6s6APJBriITY
myn7zqnzI/P1JeFd9+lBmTnEHG2xA6XtA3vJnxv5mrdCCaK0Mnxdn06wqcCg0FavhvzWdIFmEnO/
6WPekWVATlvi9mS5dQuhjNQ60QeyDPvOTgsjFEv+06uxk+eYfrMsRE569dRxtoUynm+trGV3Orke
CmCoyMGmgWlD+Yus7G1qzTGI1DdL2sk5L4vrTnWCwkYmEDDgYelTFOmZ5KBMjwZUZ0P7cj34ytOu
W2wzbGUBPnLoSLv6c4MduZ13wdJAxlrKXAsn7wtMo9V7cDhW2STPaeH2/tI2XDKXt9Cmur1LwotV
mUfwKk9pi62uJ8prO4kYkDhvhhc9yCEpN3b2Ux1b2wcZRJMrmRDIsI9eI44Q2I+6NXrYOSlfMvM6
AyZQ8jmHHrTzbbNXzVs5vCnOXZSdChEuS2jFgFF8tAum6raWj2X0dSamGj8NtmXkdb5RPc3eTTE+
xPbLgga/U8x+Jl/1qUHtwALwI0I5xaEGLCfOVN8Yv0fpFWgb25jCEtkMY3E2Wlxcu315mMvukDrJ
IbadXQ5nvW2vAQ+FBrj+snVPnPLnaWWBUslUnnNqdf1KmcqbSf8i4Jrkene0I+WQpGKX2/0BCOlN
nBPqOuj2ehFMd6gfbOMu2WZmRnscGU0jgTap7dusulI0ZWew2AQAJVXoB025RcsAUn66c6i66DFR
GDvHXJ8PGIAsmXqUmndqEWTEOQPE1hvHKWWrsjUbJ1Q4Ud1uJCucNmYqtrKsQiSWNk0F/ieKT4WR
7Uno/Mq0H9IByG7ZhWjhBmXa7SMo7pFhbnukDrx2q2vWXszJVRS3j5334PT1mzJEIPCMm9iKH7ph
udYqbJfyKDCc4eQu+dGskwfhZGfIAmvZs5kjPHQLNDMK69qb53sa0VedTvRSijFYFP2LYQynvtF/
el33XHrDA6nNNSgyObTXRhIdiiTfpaYIvLS/N+36VCZym5j6ObVwXogPHZvMEvHdYLV7LHD2se3e
IyFwnenWtxJev+PKY2xGz0tTfMvZrFoRf1Fc46sKJE7/UrTXAmZ+CgSgmqdjlCj7nDMz0tUnwBBH
VR0fe6dC94IsxssO+eK8eZF6wBFlV4vlLqqUfdf2RE10JeaKaOTixUwLkg55lOqvUnVDmRmbXnfP
s7eEcxpfz31yWtLkjg4mR1kUFM7NBOVvGNXAVpStUcDBXdydSIwgMuVmKJjXG4tfEwsnFEvS3DnV
BWMLGKuI5exUowwaIC26M6DfkAeNRcxEDF81f1n6sUITDtrFYUhrpoCrWouyQ0YtAKK5MTtz65nK
F7UPTFdu8sXbpVQxvUuwdrHi03Q/0uuTkJy9Xl4+JK55O0gcyIpNvZjXfaIcxlFu5szZwj48wiCA
oTU/mh6ji2kXeXKDR6wPgd1fwUGRM/uu/RLX5U6dJkD1zq5AcqJVxCEB49UVOLBXJnRbkKCOEpY0
hhhyhpbChxzjwBxswmgflBwaeYWZqONskdY4dBwIDS1pM1FIHEMvLbda45w1LTvaIL51o0QwTz81
4gA69egl2rZVmj2zn13klPeG4TwuVNaN5R3GVtm7M1ckG+vimNNOBr2ZbUbgdEaZ78t0vrElqSSH
bbh4lp9r6qbVoc4SxSLOyFratAS6gy36vd1kgdTKvdUa2xnYnZzpfGhJ2A/H3tv3fRe44C4iBoGu
8kNdfvUFLQCKioHWaTNa26jvNhkkKc8pAm/Skb9FA4aWlNvoexuLKFVkG/XKTdYyVgmN0QyZJ+0K
eDqBlSzHpqGwMeWR8QDAOCUE6eQPw2tCciC4Lg96kwJhV01li7d3WMjndnTCwY03C4K0VgqP3HZv
+Slb3eh3EwoVdpaFylhcZeZzy2aPeOmpqpNix3uMTQOXRoWIlk3FJyrSUEkg7Y0BFbuvx8+zq4WF
s3dae9fIcStJnyMDWlunBIWWB5V+n/c5LZlWObips5n14ikacMaIVksH5urDfCzy2Vd5ar1J3Ehw
HBZWoLtKoLiTn2fg3EhQl9rYihp9ImjNLeEsTuGUST/JHq0KH0+0bZfjAHhPsVWo4BvESOKu3GXC
C7WFJ5+KsJQ6RWztRwUyNhGdo1n/AXFvU2LCigY5z8zZNUP1XBTNrbrNZpr76plAQ8+nC5sC5xLw
mH2pI65ELdmLEHQV6Q68hAoJScbufZKh+VHgaXYwUj6JO/pltOr8aSFQoLD3ypM75BuPa0kOPaW2
4eGLoKk6UsOWkhvKnKy27io0z6JAekmvIQcuemD6qlHg0PY6G/AHMTmIM/p6YAIjdJHKH+6kwSEJ
hxgkdqQA+j0NhsdH9UL1NyL9HgRgTqmKQ0kofhY97OnZ2jclCVFF18UQoQpdGYHpUBRoPDoUoNxa
Tp1dIvTkdWZYA4rNhYSMvuxUBJ9A3GycYdwvZhfGRrrVaxUXWZyiWwVx0t6PpuY+b9FpGgZ8BYUa
JgWw0to7iTq9EvFyl9b6TofO0pvDzhLpo1Yse9jDh86mapDT8+LaN6NCo7irfDki65S1W2UV6zRJ
bdNwEuqu1tStqmLt5oEQ7znwGIBFXbprNMcfZ5fpeBlqMzkS92dXy1W+5HsbjnwNkNmp0fcuAq3I
Q/iiJFaAeb0oWAMoWeaVNiiBqREtPQEgOPLpBYU5+kCRuFrqeIP60XZyDIgp22Eej2r0a3L7e1Yn
mYW7nSMtNCe5IVUMi5Gt2afh4FibmLiOnE66UQb7zlKejdY7akW2l7pzaJvlqhXpqWCqF/fEe3PF
D8NnHTKm52lYbu2MTsZS4w6JJaAujti+PYwTVZcQ6kZyJCxoL+UODeNsOtNEPmErCVmISlGZ9oaZ
hnP9XSbuWfSrBR6zlSg6ZGq5z0t3G6XWQR/NTa7fJXgk04GGrrLxxvy6VpOTXPQTNc5t1moH1y32
Q/dWAEKRQ3GjCOuORPeQ0o4ehnQjBbuiL1GHC7tcbiNyDOHUp1zMB5mpZ/s1q0fcYpNtzFk4ShAC
U7ONnOSGIlv1kJhHEym5Wd1HET3I4mt6+y9tPT4u3RR0Y78p23HXm/nGaOuN6S67Jjd3Nb29iJNK
y2LU8O+VGXkuKvq+x7fNSDd6V227Tm4z8FpGNZ6zmbo9G/v7tpHNth0bNKL+55dGqPLoquJh0Kp6
W851e0y9hNHb+qd//pokxUQj/3/78u8vXPyX3z9mLpf//sBZV0eQRf/z999f/uf/ffLl39/oAISt
zNk+0CAbTl4sxtPvP/3zy8W/ySgFMfv7y01H00HLmiX853vMZaRL98/f/9efc/Etpr4cEK5u9xf/
/q/LXfyo/1zp9z/+/j9pXquHeXaJPH/cyX++jz54VyHOUMuc085OrmrTetJGq99ZudJd6X1z1xqA
PmspUO2Nul+zMjzqIx36j6c5703OVlqGo9NY4Vy4GBuaalLD8gFuMqLL4mpDEAu4V58qV74zb17p
S3AAoB0baJj/OTFKslQtW0TxAY0iBSMskhD2kECtpea0aLeW9hl36f0hJbQeoDSAJTBg+vOSZmWP
WedwyRHFQ28a/ShyiVoVg5l6l7Q2vmf2dtCLW5ezeRzG+7RyrxwxbZrhZTHmz6Zm78zMeAL/83Eu
mTlV0UTUKjzoOZ9Psjb2spYPkyjPXSQPvY4br4e7H7jjcGBcgLycJz/ToHr/JfzzES5eQqtMSrPa
pIMdr2+M6CbJnt2Fw51oVevZWZ+6T/RN3puXutACV34uWDqmpn++AxVcu46GYLWLmmKT5olvqwOU
vvxrZo1bp1ye0p5J9dKA50scafitS2i3nc8w1Ov49495JfhdCOGrRDacKEBff36M2VZi1E6teke9
cCT7+LpG14/30V/Pdr0EUHRA0TZQhksuaWxnfR4tOFGpQjmjvshcshsQvUkc/Ijt8tCn4LPzwjh8
fNnf6Mi/bu2f616qYeFvXU4w0epdXJIbmjapvVt9dYeoC6zlqhvIz1tVxerQ1m7SrH9tbOsMuA9l
SCuFp6gbW7viCBqT9Gbg6Cb2DuAw6ryhPS22hURNsOiVuwaSMZaTdUgDhbPbzA9KEX9vneyVmTeg
YLNrQzu66a3iSe/ok8q1JXYnNHdVHW+v6wIiWlTNWxOJxI+fwF8BjAdvAnkgdmGMwFz+4t1imaSW
Qw82WwF0vTpmGTWGh8ndx5f5C79ycZkLwIzo0UFkIlDvIMLeF8jr+FX6MC1PKPJv0on+0cz4Yuz1
z6Cg762rf9/exdKtGIWl0FzAQA/DbQnNd4o2FFxbh3Q8KqctSuufPNC/A+d6qyt3yEEnBTXlC5DD
COQjMfO23lXoBHIEHqsueRzR6UGpRTuVcc8Mr7xpm+E6tqtv02jshJCIKjFHcqz4/uPnfqHsvEKU
VLBgJpw4ECeruPyf73ec0nREe63eFQ617RB3EPtgwYzXDaxqJrgzs87ohP59kOO6iP6Pg5SU6pIT
zMY0BStUvRMklN1S/pIZ+vt6cVq3v2zbLx9/1PeizL8/6QUIperSSU9itd7NLi0PBEnmOP8EefMX
9X59Gi7YCzDxLiIhl6hkGo/6tEhH7pjo7kvml23HjFcT9Tnvyjtbse+7Jto7WXQyRuNXYkFnmhnr
tXjES/e6zmKS6gmHNLug0wxweDJxrqwfrGZ5wLt3RlDaPC+1+bVgRAH14HXdSLWanRrz9uOHpf2F
V1rvBAw70H6AQezfP99rBuBq0qeC97pKZtb5V0tBGV8vt0msXRVLve+V5LUkpbeWJhDW/H32GgQ3
sajwa0e9Mmym1K3+yfP9Dx//Ip46qg1MDRAirHb7YvFXKUtRyFLuTMnDGgv7JokRIJhGfMSUFguB
Yr5ynUoPY2+5VQyO8KWdfIZvKZ3r8S1rUnXTLN7WYmaomw0SJ6sKT5IYS1DUWzGoQAGGtZFvQjvU
Knj5kyOf4tamh7oarQzNEFhR9V3p24cyY2A/NvxrbKqHVFdDdYCfOXUT82AjBsdg/nBk+gO082um
lxtDj/ajDn2yO9aN9t2yCswmK75ZOqiwlgSozLSQ6Mo3eV8dHEEvnIaRX8/KtmpoyVfqGCSxdbAH
StIik2c7g1orEGrOl+ucxsK2UNxT1qkbnN7pACiV2FpRETpaeSrTQg/HyKsorIetAgaKdtBO4rWR
ZDQahUVq3tk8yZrxy76AsoA04DXGft/nIT9MFN36ANDR9NjeDWyXtTSdugLW4tayOuan+pWhuLvG
4ZFWdQEn0NCDXLZvsWVtrKoCslD/bGnolCQyvThnJdqCiP6qzMBCQlauJPflmEAJI0j7af+tQAQH
lAI3mIIT9vvZyIJlQFFaOv2BOBTEIzeMPxkCxSNTBXWMMnw18OmsvYOd8jWjH5AruB/z6o0J6Q2H
Qlg3+otjKTFl6bBlBGF9cXvaJe2Ttni6Xzj1c5yWvE67eIJJclZU59SNLaYhZuJtxgmMhuGcAI6Y
PrPsc4GWQxspL/Fgv0xjrvqRCagjZlEAH3wW3Lxoyre4jc96gXZdK87GIBiGdJTS3/LaqWBAmuqm
EMNzbQ0e6nZV2DqJ7yQ/NTOrAzfJzppCA+CTrf1OIEQNku2DzAoKPJeY6MmLanp/hqQFzoi70mm3
KvB3Ct+blnutzW7VYrg2+ieI/g+uld3+6ESBLgZb6JMPsh7KF5vZVWHOaQ5VB+nfRUSOstLwCnWW
u0pLU5rWzon8+lQ1d7KxTlGfHLXhuapa1LSro5wA0kzfPvkEa7i4/AQQKGEaQGJaubh/RjnHdSYl
S2qJxp6FK0r2vXLjs+zMR21ALrqMtiJ1741U/hy7cvvxtc2/IMoglCEQGDghw+ey7Itrm01Crwtq
9q5aap3eEkAryKV0tgf1FnzbM3P0t4qku9HbtzTV6Y55p9yG/Nr+mFVR+HMdmM9624kdclHeBp2o
wR/Mkfm0Gd/Pg/2WqbkIJ6u5ryw64WgPbKNW+5Lr9ZU2615o5f2bq8gHdcmNU2Qb95E6NEeztRv8
H20G/fFVg56xr9EQYyHRyI9o3kebbpAz/Q/z2lCQGLcy4GQr+/rjp/MevRUuA4cPhygiIr9Ll39h
GGe3ELPnxfAqZHE1y+wnoNZgQLPUz9rqu10335Cnf2CY+RjPy7clto9KDNQnYTImT+lkpEw1kpec
h/ZJJfHea7NUUtnffira7w/+rw9mjrXhdAxwdgUTOCunQJb9OUNKe1Jvxhg5648fxDv5M5bo6wHs
8TTQEvpzhRqtlP1YTUCUY/ewaGABa3sL/eMThO6FlNrvPM7lSLUBz1KN02z48zpd4tV9RiOa4Q8D
1j494RD6hdHhgxDKsWjjLwsq4b1h0fpjUFM0B6fRT6b49IR/b0faa/6kwiHBTW1N9P/1eEuR5Z4x
qdVOAuRkdONum6m5Tc2j1Ra3c1LeztW8GWglQTkfPiHl/06dL8MBhYpLn0VnhOVc4MGF27gIEGgw
+Fo195MYgpNdnWv0UAdNu6lMJNa9/K1UigczGj+5+DsVDLNzpGvMVTLrL7mTfkahYnKZtuSWfQsq
An3tngmnYZ+kU52AsjwYtf2QJer3jxfYuzft0eSCy6Q5ZPEXK8wa0XlQTE3unJhmg6k+pTmirT3N
gNTYmVUFaKrWsInSc8A04uvHV3feOYxob8E8AK6NPMElLl6QqrQW89edN1pPJlKsuEfPN5Q/twOY
FCCY1ouhtl/s9sGLv8V6v2/lsAV4488W8NdJGUDy9nczkGegTq+trYqgzlud/nv+NEZ1vpnq5daz
RyugpZN4+rY1PPjxuFXUUsfJdGifHZOEzFxBqpbzgp8PM32b1MbKomCxwd1JtC+nkszkp2yWpyny
9rKLt4YYfmhwOCGavHiie5aqlQWdO7896I5CcLoxBDrB6dhakPKyKmS+RyZRzQRwfShlgLfAcei/
xI55WCkOvxEVJHtDJRFWtRikzXygcvIYAPVfhy76aanGJp1t5OLT+uHjt3Chi/l796/0bagQdF90
x7zY/RZSgNKbQIwXTqzBle6e2ppBXtICVGCE55syx1UiK7aLiHbVCNRD5tYhkwX0PKV97mBg+yDS
T6rEAsRtlIPV0TPSVOulWcrdonTVtY5iTAx0jplbT20wejep1extR2DRIX9Mck1lJQ6gLtIOqfkS
z1XhK4gvM+anJecGQ8mS0DoH1CQ02I/v/6+9h+crjTB6UKaBl7h7cfsl49eyRCZkp+qpB84FoEld
ez/UJr/K+vKht3LfcJdvuZpUn4T3v+vn1W521ZrTdVIhHBf/jHezbId0aqBk5FO+6a1upyveqs2m
iYB4HTOnCEVFVWLk1r4Va0AYVV8TLtDtFZgzzPJhWTqGuaCICjO77TFekXnJQy9E5kdd8glR6K/9
+sfn1dSLaCGVklzO4VE5rXtYI1TkfibruSY+f0Th9RIEwNXRHWWBy65kvNh1jrxGtbPm7lTaQDDO
hmKGFmDfj1/7X0f5eqG1itRY/Ca+sH8++8L2mgTHCGi8ogH+i7SRMO8qIOt1G58YLR/+Py6HGKAN
eR3hl8tWGKL4UyNMSLuIawVTfj1XZejNXxjex9BpP77WO88Q+yQSfM4Tk9i+phX/OkabFO1mPaGX
XC1MDJcIaEnuW2hKWuYnnbd3FoSnQ9eFEIuyFJHpzytNebmoko2xQ20Z+2AQx3rnPn58N59d4yJV
jvUJoSgPnlZGIZUDRKUi2Xx8ib/yLFINHS0e6G/8buoXIYD6YJTjoJS7zlOf3Cr9OUhzn6jzZ5ZL
774YOkRrUotohXfxuAYw2ZNqc53SWZ6GInthrHFexfcQEvn/uqV/LnXx1BwzHmpLwrqSuav4ixjC
0XUf6yL+fw8JPLJ/rrNus3+tNQXfxMmpuSXVtO5Ux7hTiuQzTu27K8BCmsxALgnXs4vH1s92Y3vR
ytRzImyS9D2l/Ceh+N03QxHocVCtoskXnUyJuwnsIG6jHhdqKNwKS2urYc0JvfzjtfbOcYNqAOkl
qpPohl9S6dXBK3MCBGTLJX9L5iFc6PeZyQmVzsKxH+q2uFq8z874d2/PgU9vQI9DDX19wv96S1oT
5TbroURjTj7UCzyDNZc38k02fJZHv3cpMnjD1lkUDO4vLjXnOiI8wmbhLd7ZUwCpxBoUW9T7ssr+
pHD5qwH/f7g7l924sWxNv4pQoz4Dxolg3IFTCViyrHT6Uk7L6UTWxKCkyBCtuMhxkSw1GujX6HGP
enBm/Qb1Jv0k/f2bpMTNiFTYsXgqN4rdKCBTeRjk5tprr8u//p99qx4ipIt9iH/61X17u5p0h/Pm
7OR28nG6br1CieJ9/3787mq8o/a4zUGgfcMp0VXpZKNB2FrMe+PujSZkp69nX6PzObiMaT/dEY5v
+xmCYchvKYrwrSrnKzDd6WAMJvik3Yddcf716MsCjv72YkfE09pmg/igFqxFdP+owfjm8GX2FWc3
43eWS0VsQNv4rd6n0/nk9i3UJDBJTV5BTo5uFj+//ELlrjcCMnLTaZ/E6+mPgy/UN1v9V7fdm+e0
zXZsRUegUQkBOPv7NKSZR4b0t+JS7per+8GnCcaKDuvP91AAolUWwazZv+6+iICNMTIM82CX0bYe
WFvYtpa/XVE/jZDKYAO1QYBdrZAM/DI9vI+HJ1fz6+c0eH9af+4cfm2Pf5qBM4n6Vz8u2pBmgLYb
dK5fPL3DN5MqzLL8AjLb0m5bXi67g6XorcY3cKXQWQU0H5904ouvbZhq2rGKz8edeLHj2Ne6bKxb
l3JBs01JZlCFC0TxdN2bf2HntS8Hh4N74F50YyJSm6/z3/vQAzz9lttslfjp4dfkB0ovOb2D3On6
M7/WWcdsbaova1S9eqdP/8r2d2qDKyRIpl5WsdQZolbLwVeW8mv37lDsUV+blyfjzmvaAEjP9XeY
3jbfRf/m4dcq/uSGcbTP13N+rdv9/Y45g3777qQbfbyMd7zV9rWDQiZWpYGupL92n24A1E6vQTQN
orvjCFHJ4ZxS/vdprLuBaI6zx1+p7KPJzX1z2e/Fs5O49RsJM+J1N/A/oifTMb5Oxd6vqQ7f3LX5
oRtm9gfT80n8W/dLvMPetloCDEsIGQHVII7214xDe3CDj1dAszyJbn9v92iCRoDTW18ZXxzucPhb
LeHx16qte9hLUvSO+LVxZ3n8dTxk4hBK0EGMlQ92GN32FyMegFaGanjVGHpfmtftZu8Od9f+bX1J
S+bXy4/aS9PBrkx3q9kp8sh/qWIQkCgOmkixQA3Qj5+ntz8N5uvnzArveJ+tSwfPJPE0hzL9Ov9D
LWft9NNsjTWs5j/rfKF1dtz+8lHaK0/7hu0/1OmilMD/bBTNxp27/qzX5/SfjG+fX88HIMmYDED3
qTP98PQvbX4iuJ1b1AjEO0ZZWQtb8nXLzyR0NANmJ5+i/gsRZi8h/l7B1fXp+aI/++4AkR8DrEKD
oO0IkP0fu4mvL1vrGMeqH2NY6+PN5PrksnX5Nrq6PJm2X8fLVzN4dJ9+w03T4EfBmvWaTaqfsOX4
P3p1P5zQaaNcM7+6P272f4VE9u10ebtjD2/BHPEzXU4nRJXIgDqV4HDYYvy4P+WTobXaXR1P50z3
QUCd/r35mmGjT8OXXwkxrgA49yfLHXinrW9ImYC+AuodGz2FL0BQuuMvbLNVJPpnSq3QRU1vvx7v
sZA9fgR2sAFUKhVfeNuZR+Mx0z8n40+M9oG5vgeGHEH6+/TPbF1J5EigAqRwBOVDZSWvruJPiIJP
OOzjFWNk4MzRWKOFN1+8mbVPmqhD31OE6//e/HX+5ftfsQVYDlcFaJDaWeWnP8fzydXl57spwTDU
4vPoNV8avt3ZDhccb3QD2tBXMJPRgQicLlk17UNiM1qmV4PpyZfxtMmUXgcdW1RTo6/zv0VNhmBg
33nTub+//hHk3A1dbCpinXR5yUAVzATx5/j0Fq1s2tX352mbku7V4G+ojP46WbIuaLTuyIM3nREP
S+Q5ZL4blsYqiHI8u5mkq2FnerL+HL/v/NzpXj8HMfou/pTuyHm0un6Up0YQ4C8VdzqUbP2dymjB
pI3i8BSmZPgjBl1eOI26O070zQQBgRamm0BnUpknnPR/ZDX4DI/I6n56Eg/v2KW/3n3pMjj092lz
+Prm7stxzBzRrDM7e9qmddPKm3k/Wnkzyi3MszLlRQ4OYT6l8nb3lhFlpoZIQ4Zf0ueL+fK3p39y
i2OH1Iq9ij3D319tsDFU2oxvejf85PXiCLmQk0/d+5PLGej+VLrUy13+T+Fq9RVRUwfAQjuPqkkl
nL0bLi9vF83p9OT2Hq3dVv8FA06HTViou/dfjmFNO+ojnnB39+P6rg8f8a68b9vbln899r/qund9
dU/dEfLu9u3RdQoRxM3X45SZoTF8HlfTXuYncmmad9l7VbRwKv/4w8loLr2YZVXvxtPJ+Tb9nA9Q
u8yn1RvpaR4Ud75POCd/ka3KOdl75Lo6Tkjmwxx2Dl9755v+o0KoRj+zeaNvk+JRQ9aT4nE3cipA
T91gkvDA6wvUelqtBkAjzgu0B9yF4U3ms3H+507cgEiVKBPaInexNfm90gJtPvmm/NB+/81TLzBy
Ky4xIukEmVagM2zAYAoGlf8tXrG0Aq1uo82JBkA4tDcXdMT05q1hg9NiQJhMcKcLYyq9eTRoNQDn
9jvuPNffg1sCdSxNS9CLG4QRSI+1FPxx+eYfDXsNMKxOWCr7ezs0K1BLwrQEcafB3KS4/wkoyp+/
P2jonUFd0M/TldlbQHtfKBvbu/catHZadHiI0HTh3kpL0G02eHtSAuq67grv62OvphXgFXsALEC3
IEatiyUtrUCnIZAVLiJfgGZwK8AIgXEJIpaA5nSHBci+ctUR9tsN0GYMJPXyVch+MaSNoPPbuAyd
Fq6ORi3MhJkl4FtLlhC3GuC+mx3Xf3f/gfu9kBZhQ5fwu4OhQYP2lIwgdwf+EkT9fgMGYrwEO8Zd
eEx2X0Br0I8RuMw3KfFvOUz9jqAwGjT6VBwH+L58R/heAb7SBkWMAcCr7GjIvFBA60CN0bgdonjI
fiAw7EtJrrwRBgSEQD1VwMyu0IzANUNMp0LEbqeOIMANsyu6/DWIEA9stABiIuQSXFBIPdb47Vvt
huslkPpsffteszFEPVHTJpkFBBgZZa7J4AOU+KBmwBhXZfP3emiualSAIp+7QrN/J41ssv+2TnwU
G4Eienu/02kwfEQuiANwV3COL25ajT8i5iMngh29iPn8tLDbbXToQbD7s8wjIK8vWITpu7fiBv0p
3k5ZVcnnE/c0JJgKTCbLOAN6aXUgTS/dHTR6A3yZgNbu8vc7Zz1wQQogFJfDtHn1GUwr0CHLZ8Kh
2SWg2bYCGLwQkzRH8ys0j8fciX0JgEuBDSXGdxc3LG0ABcZAVJnWzv6qUhFLHtA2UOpuMoL2oAG3
LTQXDDNsWYG43QBgSMibl1wDenXmM4zv3h3i3toEfNCGussP91pNSqTS3cnWOKBXz8xw/yin1W8Q
xgMgJaXb8uJRT+VxquNM1Wd/D87uGVA0fvyIcBf4ApA6JY6lTU+UH+P6hsRTwQW4mrE3bfduu6FK
B3rcleOOqqfgDsy7uF8IyNhbXau5d/oN5C/5nPlJr7mS0gePBw0qodKfVQefK7zwVrAJ03fH2KXL
qZL3wzuWlkA7nonKARj84grODPLPsr/X69DUkw0wdZJd/haIFBEy7gnYPVuiAKu+edlh/zVwjU9k
d+Co8vZARN4LvIqIXwIpYcU4jjnEZP04AArmOPsilGU7layfjmAHb0/ZpzD/0JZAWB/bCpDCk+6A
i/LbXUQCyPKgSywN7LA+O6VG60srh6NsIcSUu/wNTwuQmjboxX547R3NqJk+eETkLqKpYYZLy061
ks3L2zFGDznIILgNT/fd+PZ4M8gSaNowf+ku39vR1Wpw2glEl/09uBO/a7X9iKIOQ7Td1h+c+NT0
8IcxId9jBzSs/d8SLYNpD8Rxo810nA41z9/3QYAwOwezQW4d2WYLKOZ1SGDTu7eHDRKbLhNNbO/y
vh8OnenHSKJlTjE85ze0BvyDBkca+gPFcV4BOESDZgOcLj1fSv3uCs4A2LZG49fJ3obCpFLLz8BP
oDuLKzjXB+GK8dXjZkPzAgzNV22fGHfItCmThNkVXF0jj773D/A59sUT9PCG1RYmpo/bR4tR9Aq6
wjv9hTo2+b4o7jUceQ/TsJ7za7cafH9FBsFVOQRDM710l5AG7XdGVfIP6we7FDNxdvw/FICzy/1e
QGeeG7s1LQE5DvSjDNSILENXZft3ew1GlmGpYp2yK7Q1UNPZtASguvTyPaD0+StWCn0UAKhwqNL1
CP3kF0OygzwV3d8HRq1BQxkt4Z1f6aPjhQYs9BVsEncFd/hxPlktAN8HfwvI3gLX52f87S4ZP9w+
3cJPBNfdsIOY8PPgl5gIeqhnesdA1OccQA66D/NDaB4AJhSjAahlB1RrSH6buQC/2BUxcUhqgIvg
/4X29j1z1AtMg8SRZqaf8avADdqb6neB+g8v7TEX+Ql7mJFVrzZvZBDellI/vCKtbphBOrlnCM/7
2aEsQNcxfn3oBw9fWoI2RRF2GAOUeWMzPCsQw5cpBOAz08kTbOMx0istAdOxOEc8BFPHoW3/Vtsa
/3SwcQAdQ5iEMufnR8GA+CBGEGlCbh7hJf5qzJi+PyEgsV+vmOtyy+D7gVaHERfN5uZthZCCP/Nw
S5sImNEWWAnyPMg//tp0AREVxgjyKzgPQOBmtQA62lgAQ/digCrtfUBtiGK3OpR9Q9v65ndWZxPG
Vuj98tqWHwBQDoPMToZRJEahrUDf6vgBrqjDzUSnNlHps1PuwB6ohHdyKEVAGx7UgdHa6fWwnztN
iFy2Hfk0dht89F4PjF9on9yc6QJaZiqFfn4xlOE7O1AfYtUbsDahvTpOyPjdyWPBrcKzmX92MeaX
jD5Sk6c76Io0Jr9CW4OuNdrB9GGERbZAdyq/Ozkgb02+o3q3u0J7d8gljN+fKAayC7U4/EMuGlAB
IbgRoCtzCMEZP6QT1pePKWXCUAB4w//yKu9pSkU4j7DqemL2tAW2jKa1GL+jeJUbNUFDyepB6jOn
gkSpKGd0BefvQeAZ1wDaBkHVgXWwfUrv7jobZHX0dkL77uCOjC8dibIBAKfI2LMdzTKWX15jKgwx
gNYO7eWt9SxGsohoRUfwR/msqCxcyuv2RHD5rKiSTLseHEMMTAm6iuzT69wofXsKOnDdSRM09wnB
mQAoHOMSRK2GwPooI/vOnlQX9TtYYYG0uis8h2eNcAjecedkdc2twT1EJV1iX1K+POkLrqJNPdb4
9XEBUmLAxHEmJcsHtMoRB4Yt3xfhEZWYQ3xydkA68B7nOK3KpAZYBlo4fc688D67maCGQhUUJbBv
iDxZlx/ig+/SwAbN7CL1C+3oi8XRaHL9tGtbqFEwd5zXbPwlyBIAzsYAZ1bMgzoULZjToZjlJzeM
67EbYGQuoOrh5TbmBgam3eabg0/Mj3zf7zG1Bz8FkO4i8Q+vgmtuY4jTpeTqi9H+gOp2sEQadzdM
IypO9GHUfIheSu/cG2gGsQ3XxmM9N6yEFoE44xJoBjGGaSKGaXDbGnD0M4yEC3zIeENz8nQTjWsg
rA44dKZz6MuR14rZsGQGEcOYPYbwYeQAzUwhdxBegG83A+Zx4SIDtZWf9X5hI+qR4NK7cEKEYe0B
s7OP2lTnSWIQu3NRDv/jfX+8BObBHEN4vUpQVkbbF/kYcGcRgCM/AjLZP+x7jPCokicgc49JlfC6
dnaUOlBt+Jv17t5nJ85hYK/1SD4XXmorFRlTeEv8qtIFxQvf5WHyMIwR1z+QzgXn9e04VaBKfHRS
9wKK70c8EUxbjO3Qvik4KrM0OqAIiEay1QDAI8NcRJ8eaYgeVQ6OttLRJ9dH7w7pGgg4REcQ3B4A
YmhcArRUASNCwEFIn0VAvh8QF4MI+fAR/CGss48D2fj2bRh4uhQ2GUmQzi3al54BUNuAcQ1BHIY4
YUFgGUJbgjqOfxCJdLGIc9GiEBWRtwTsgQEFLlJ8IF2UucObTuf0NloBETCdDaK7B7pxbwlc9Ed0
gKpbMdcQmhkQwBnXQC0e9j/kc6jKoATQafnngeygT6qEPilIj/BiQetRoHHdtnZCDG4bxln8nmcE
gi+htgdNCdPqfeb4g6v7sDmNNgAjN0J/qDGps02TV4SWpeNQE+tOTYSCKEIfILmCOxHyOrRlcgWA
KsIETWhIqXB1GGDw14BMEL4CGDhJCqQSLqnCwE5Fsy+g56NQIEbSOQsJ/FOxS7IMCSlknOG9u73Z
w4QSFJOP7+7XPlsxED+NbzbzYYGA4uG6KoJUe2j6QMvR8d/dFQQ7VH2hKSJeDrAQVA8jo7J9ZpRj
qkGSdyx5QNGScXEIOmklzsngNr95jDWS9EQM5yiuvgmQGyfnrQHlEDr+pMdAImJipvACwpxPZf9D
gKIwaq9EOcWokm8FomrSBA/BQGifvx4OaqRage/TGwCkv3H+wUENn08TdQ5qQ8qJglsDe1ZI6cMd
ADE4fRhqKjuA0li3Rc1AotmMczkxsrBCAODI7qvsvwWAr/aI8MRLKgAvABfPCXSAfPP2tEdzHaSA
jsFaYI5g3Yhv4K5iKeEg9l7ewRwlASh5qh6toeC2AH1rMxm9p8vBHqi0hYgRC12OPj1C9M5D8wMc
XcZNgAwP/D06CmBpgpOeeNgzBKpDQr5BcoG6NhOvIVbIshDd4AigM+k28QWMMBD5uRZIKSLqCB4p
LS/KQ3QRmrnjCcgdtIbZKb3/EvQ57TkFJMgFdwVAV98KoHrBWeq4dB2kAMPivtUICHjEXdInJWC2
m8aI3y/hQCRjIiMmbQjxRCBfMXoCikPsdI5CqoQ6ECRyWtoF0UBzIFgaKRizfUGugRUtEtEti9kA
DLT49s/Um4MBtmgjBFcQkqCpqUcIAESDbQyvUflDnKjCZBdJpItpZkfhWfjHwILBGug8MP8+iS/A
N9/uRejDACGhUD4REhw2JAtL9nf+Hfrj4F97SDVSFWSL+ytAMszMB/si7lMxxgqywDuk889M1M5o
C/hn9X6a6Ftl8W7Z+fUaag4x6scadV0bJbRQ0Oz/NdlL36OLXLvfFsErAhbogo8iBgrttYlVjN6v
G8NY0oGjnzOtiRBNpUGusSDwQqIyEEzGlcsCc375ONb+DoBkn/zGYdxhrsoaoCXrlyQX0CCqAYQ+
AhIGlweZNVrEZ6RXR5CUshDEhX5nbIiHpBKEE4TKFn77ANPhfpah728Ejp0divIuqY7EWKgOeAch
qY9rj6La7nqHOTIloGPAzOj8OAhEDxQ3KAbH0j4oDQJlVeHgQkF6WUZvKD0aYUBp/3jvDqMXxRC8
JEFSjqEM7iioYQYUEQ+EyAYgIvEFGu72FgFaO/H5IlAo/o/MS4R1FtRiAHrDPmkucBCpVHpLIDug
M94mSCIiQrEvuIigHooTuL14ywwRVXWEYjrpUTSnPcLIXIARAQKCVjfwwO8Fz4trE3pWUOL3GjjA
fFaGDOgsANxiXAIGXwl1hqAfKIy1Kf76IYE4nmD3hhcFFqx2G4xpcP5QxMS2wgBkCFS9EPCjNAqG
sNIkiLQP8IS0y0HW8ddcUCIkM+hawyLmA8GG0ivvARAkAK6wvWonUDyB6g8MMaS/qpqFdSTUxgdB
GyBnPPGLYzktBAOUlA4oowfId1qjfDl4ISSMhAgoRYYl+XImyQQ0De5YNPtDiD+ZH5JuNdyHzMpU
+L+6dJKYnEIHozg2Q9sI5jRZsQ+unktF4PLnR/EuQ5YXnM/BZQZ20tNcv5fvzkAJ+YEfF5ZlfBk3
CPE4tBaKIsJ/YgE+fh9CLIU9FSvo8XcKCITHwKeCTA/qwFATGYovgRTI2wOAp4EOA6gVoi6sE7B4
pP1rIzC+9pt96gFAxrJv6727tN0GAEkIhLqdIAGz7FdrLEiRkNoQkGFGpjQl4Z+AsJ3DGUXmTJg0
BFEgVGFYVoAeoXEJYPemBYADUEHYXb4VEAo+jheH9fI5dGX/HSC1E9ix2OH+d3czE8LJFVy3wZ18
Zq57mJHI78DDq8RaPvWdxJcbK30kFwjrs4Nhttp8r0EdlICvGBrHj5TWANFLBspwDCU2+LCWwIyW
Bw2vQ61TMXxaAmoYchaGygpVg7wfo+Mk//AlMBHEkV/pigCMYpgOCYxgfb710OugYgGfMbzGW6kz
GCvlwMf0w+uIm6ug0HsDDUfEiMMczgB6Qt7GH4g1RCNCtEYBSDtGjbA2fn0U5+IFROFygKiPtwY5
0zkIWfQfaY5IATCsNWhbQx42AOkekyAgA9zlWwErAHK66eSuXEAU3Aog02I8AUHHAIeEALJEc1w6
ATUtBTIC5GihAxSaEQBYMS4ByBDQQTTFQAEzM0Mt1NsH0KtQGpXUJ8Vi/ifEwVHrSeBYzmkI5ueA
4/0tWUEEYRhRUJORiSI5CM4MyM+AdVrr4ajbEPUwPoW4o7v8MkAfTpWW4OQlOr2wfGJB8mDIhUCD
CCwp8QuhYf0VcFVCjZTRSIZQlcg5uJQIuJPVI1Dw7IIWJC7elgpLCYvecUt8Sw/nRlhmUNfRCEwE
DiHKP5UucX40QhIPu5yE0kLzB7WUhOATgQ19uxoKkGneHCSNZkd0BbcE+XDj/p4AVg2VuvGqUGxt
cmtFLAHDxC2mKhytSHiUEvbQgKkA+qNYAQ5PQuh+iBwBrMMFQrNAACWSmVx2O6AWsZlejBOP+UgG
IqgQDUDNYOalyACiUf4MfBaUQCvvoYflCZGqNp4Gmpvoyt/Dnu+9PLExo+SchbmdBfTZmX40vrWQ
AbRCu9SAGJ6Q5qH37uTP1IekAptzzQRXESeiNy6BUPOSgRM03g0F+bYPpJTMgZYIzSLcZIhFAntf
lMkANj/k0XhB6UPwmcvbH8odQkRMJKuihDc8kSNWDIcgo4HIPRPyUgimP6ohgdIK0DSXrAA6uaRG
nJThnQD0raz7YNiAL5syYVUjCWY5GGWJgJQd68oKMiH5QTNWkBOOnje7gPGg5mZnkMwYXJTYRQfM
EEC0Fl6xtJlFpvtvAbgCmI0momZESqlAZZC8BeEOgTK5EnGQ1iC8o6BlBY6LPlh0WhiCt/2lk648
kNGaUEURgWwZ978jmEQjTYK47vJdYB/WMXXQ6KJkfw7OC9SgosGEEOcfQkIow2tK3LMCqWiwPxit
p3qImlpwC2DGicKjCrMcg8OghZkV04xU6RCMBh2cJKA52mWBMoznRE8GJ0iwD2mY2CS8dyc5wDmS
BNApcFd43s8MjyDLZTqu2N7a5P4SsAasC4xKORohoACghviP3gCTwRWGaeI+dcUU/gf62c0CiVDr
QhvU5mBzVJFVEiVhw2GZ5NhndhynECCXpBkYHUvmG9MnBcyONt/wAcbyrykPFWd/FmkFZP6tgfXw
RwudgUkmQYYkQeTBBEH+ImhyUrEBBDPtACUGcrELg+OnJST5XzQUsp1OOlU6+4CJMBYAjXcv/3Nw
/RDU34wBYI8leDjaK9E/BUDQknQOoZN0JErBnX9mjQkNyZPacMAVComeBUSDViOPf3MRwawLGZAb
oJtlNAExKhICMywnFVHoUipRUJOCIIVC2uegCULU2WDKzbgEQIR7DETCEgVJCCxKAh2XHEHUglCN
Spm8Zc4z5X4wIDNQ3EZ1fn9fCI0UEHHFeZVGCHhBVYKoBT2miIH1Acw1AKLcTh9fDz6g8uH5A7VB
8GQkhu4K7cObAyEwMi00QjkEtoqIRgONEGiMsNAayY6cgGy/LqkJmJUfhHI9M8ilJkJM/+niWDc+
czFU/8AC5jUePwaUwILrEfXgVA90C4jtwOT84FXGwDsccBnJPqVQzwA0M01SxA7RNlCxJDg3oCTW
tAYkRC0mpiHO3woZhkyLhFgJY66zEVxCxLC3cQmU9FEChzcA5If4EfzGaASoGtgU3KVgBimKtvPB
zJBcoRkZQlLIpDAjY6T9/H8Kw5VVEKmeUCEgR50qk/4cWDyQV2kNwRCtP8augD0gJaveCJurHA+C
EhOjEjVhRzjp+HfDWoNWna2hhzJYaQ2K1hAKnKF9f1BrRkcAM4AYA8l2HkGxpXeHP4LZEXGv5Sei
+CXC+v5mCg21fgBHkPw/Zr7lJaBz1KY2RPMwVHZJuxWoM6ipyaL+45eH0J8FSEoPDsoldwW3EcxI
IUBwg34HohQxKLvL84NilyMoRokx1JhABU1TVOQYkyh+ILxFFZRjv1oZgD8BKSIKpDoM2v28NB9Q
SIAKgnENFB0PgIioQJJd/iJAtEQV7UFx3I0YhOUNa1Edcc0A6qFseRrG3kZwqiPEn8xaslX67W4O
0g7KDLLS5f5BEUkQsSBsSU0Gq5qERn6iyByJExsAL9RzcJrg4kLrAjBZKD9PpljsA88IYnWMODDy
0yDAbVDDAohEmLi3wENUFgAMhSugMjsh1fLM+Qa0CSjtGn1hLFwc7RAyYdRXNgTZ3WR9PIBRKmNb
Dk+ASQIJphNRhWIQYTDLbRWgk1QlwxMMVzyWE8M6DFq5NN7+nhBHCC6SncCp11SEXKkTdFHgwQDw
BWKllianW/OANoK5dyxKXQaIKJdt9YXIsTZoJoEcyKcUAnp3HLRxC0QiFUFpkvFh2AOlv1vJDFpM
z8C5w1gBA8hSJQnt+9PnM64Bob/DjD18/wpyiBUCLspJWfCrZD8YkB2YJ0q7UAcBHUB8CDvPtcZK
KbJI19Boo1hIGQ0Cum5w2EFocYxWIPpxUWyAkUB3F8oFLyDodkRAMxSvoBKoEAUYzK1DBx9mPuAP
ENRCEUPLLh5+yggYSnilojrRZPlh4FlBCU0WmhvMqeD3jwQi4kHk16S+AJsE43IVaj0VUEStRwW5
RzgQoCpz7pX2XwIEh9vunMuKYHBL+18ffDHRMqFScDVSRtyM7g8SKU446JRykpEKvSYcY/QLiZEC
rJFb04CIcgCZvpsSzna97/vVN6YQAGKmKI8GFwAAbzR+fx1/MO7DI9RliphScaVPRHgIhLDUTwwu
BLCaAeJrKA9xtBVhHjcsxUBRj+0PhBLChdw9ZD8YUBhYR0KM7B6rwDw5BWBYpbwlIABggow+At4/
U+oMKx3OTHJ//w/NEI2gHtFfjg/xi8MQ7TFgB0ylGyrXYF6j2X8FUF8BKAs0gpIIQBont1reA1DL
kAIyUdBGmEJKpOF5gZrEqFCnLzgz/OKwiGaJDGLHwhmW/eeSSPt/fmAhBDgQyjxQyvg7QDGgZHc0
bpFdoYXBTEEYD0J1g2MaH06QV57ePwZ6nJOAZyXGGNq7g3kyvjtgAXrgBIHgZoScqaQAzNpInJii
MWkwVCM5oXFAJyCTv8YlgC4DNqkBlQ5AdFAtizGn5AE5AuGTaKNYz0ZgsCg8+Bze27gENIoHUCYx
LJpv8ko4jAKTSMyoB+aBUHDhsJlpm2wHURkYFUBMa5aoosBE54SZOtanp1Yy80bBrQAIf7MVoKwE
ow6eMLv8zoCTowYzgiZLFg0FFw07IhxTfwi4OLkATcIi4q+Ew7SHGDMmXs6v4JaA3p3RCsBQ8o50
wTkHYdPrABSthEMMHIAghXOF3EjM7ME1CIA+GhehpD+0rT6gquCD/pD7D9zvhXQsSijCtBUiJggp
fHMuUgWXCqf4WsrnomjWIFhBuFAd8wAZRjQPAQDOug74BKqfcKzBvimm0QqkmNlStPlokyDVKr7W
8EIkc3wMjURvyIgd3UB3+dEB4Hr6J+oU56yT2YoHtBlq0SDqw7aLmYMdEPUkZ21pL0SA75uMW7u+
OtSLkNKF5hCIXY0bAeyEGAegG2GzUzpWY7i0BuQPnI4DEkXnKwIcuebhczDD/vmysgHy5aa059zl
x0gRySJzePARKY7QFRyQrLZhSyRpY6kyVyhYo3zmMgePhFcvMgcHIp2hKUq9LHOHQzZ7aSMUrDOO
nTtMGwAMbHQGkZw+ESBVga6rGygHLS0CKCJtA9TNYSdy5EOhOURNy9oCJKdMBgclTm8TTBehzYQw
nyNfDbFyXgOyGokWauPCSACYy8VYSybAx1dgoLk8xOuzuCms6inU7EYbIBUiNESgCjQKE9ig6b1d
EA1AEuXynUGWzs00vAxgo9MDmlJcJAIL+uehq5yraIaQDfMm3dzvBBQb0tgy2kA2eEmjFKKBwt2X
toEbvISylgJrfgVXNDCzcFAQ4CgEMOeniBFEnISK4mDMo6HgwmJGx42fn0mqPA6qMNBwPFBSBUOA
NIO6zGIqDsz/mW0fik3GRvDt3TY8nESEfu08EkMNOGJyBtSqWxo+D20NrCcAzSOR0FIbpz9E97QS
B8VNCkVCUVBHIRnIJxtD8n/mScMIDh6GDJX7+hlhxBgq9kGKAD2j833Beb5YgC9bFNjS5AwKzdg2
AyRVFCkoKnSq4OGnScMZCV9ZaBsgNmtUOxCFdG6KFnHFCcBERr+EinJ+PoYHKBN9uMkKqI2gwg6W
sIKfadNZk3nQPssO//DOAElKm95dahOQjyDC0AQqJa5Zvz4YMU4ByIbTgQG8MBMBM+cCNVDkyBDi
KJSKMahSDEiUTBud+VuJdrhjIjQvYK2SEwUBIINWQpJktMsFTCktAFyMTVJFkEbCGASZD5uR5KAJ
FeyRBZEJuNqYtwQI2vaR7OWoAG+GDbhUKbB4UJUsky9gDSDcJdyRhKWrAFbWAFxtLDJ2ikeFtmNg
a5B39vcvET/Klj/6/NJWKGTLe+EN1oECNH7/iPlKFDvpjZbO+vLL4ygZNCcUamftiJAi4Twu2f/L
KwpAtpSwl+3PsH3TrwZBQClmHqiHmMOXGwwuGaqJlldq7bAx5pffKstoeUVaCjevruByAuqWxl2Q
q/hKoM5zf7l8L7M2ORlFcOUQQT1MBwDFMMSp+bY5j4KUd0r7XywEwA0BEsJcnoeKgfn/GgZsGS8V
JyXZvmjI4d/01gB1pi6kxIBUhk3AE+QGbs0D8oR0L41m0Bk2UOdiZgzlIXf5G4FoEMkiEbHlPiI4
J5AfT/ufBXCvMjsCAgVYKb0Bh5IqbQQ0KSiaQDsDtBbBsm6+4iEZQa0bIfvOflb0uBFyBqbgzkOn
rmDyhzkxJSPGoEalT+tXyDNiSrJjdgolIlc9DMsfmjkZxalB+4f0r1IWAD/WBlIFB0UOtgzOCcQ5
emN/LwBchPoaUzXMELnL3wEReTHjZ3BvwcRW/D2s719wYBjWgCljCmMCT+eXdxxGPeRc0TcHaJqf
FcHhx6xZcalH4L16qTnwsDKBff1cOXH/r0/tT1yrdL/yV/TTAQIFKdmKbybQJaB3YQyGIFFoSYCA
6ujWQVtkuqgMwsgSw07WhKs/uCIxJLLGNVDe3wYhAY42+85+QMhOQMiENlqRNYZ3FphH7VBspAEK
xxgl4EKTuBQRRkORT8FfHQ9bcJKAIgwwHLLmBeLrh3iJMSu/Phwh5dIdIOqrbrK7skpUSPFwx5ob
R4RCzJHRB6cZwHnXqqhVMHSAkActZCpHjNuFKNxrdQNdCLoRK5VkH94gIxcr7QFyIsFkgFeCKhSu
LrjU2Ew6lClWSLBQiHpouH1HmClWoGoObiJGxZt+WmjVAdhQjIdBRCEU1hlo2gcQ8lMurlSJAA6A
NR/SR4KrUfWT8CZv+TjGRYBhq49EMzWgP0gNgNMPyIxAzwZnAWYmSpChvFobZ5dHfZXjAM0ivXuI
I/ctNqypJABchkS/w6AltMtSpWI7lXxghHQznTPChD4BEZsgwPk6M0E7sZCEqYdQT/kvL8pqoFIu
GHSmkUUcAcUBdRAvEeJBTc4hB2CIsXJvCdqURcQ8SYQg+QpHyxNWUmgeNxdiBLgEjRaYBYuyR2kL
UDSjgcYKdYMrBbS61mwQThnqSlSF4FfK0j3v89MhAT+ggcqMfyq87gBwd6MHbMMpQw+YCDd3/74T
ADirqWMoF/MmcnBWUBtmjhYh+XAe4ZR2QJRh5vCAQpSCmwmPk50TzGgGEeDIrmin2Ahs9o0eidqo
REgUiMEQD9ROCS0QqlG9mz0/UG7oOQOaRGDH1TWgNKr5ieBWoE4ZW2BBTJH7p2FJxhYCJsKFLPoK
KB6oZYKAPiDwWZx+dnlGgDscQM/UaoKbcVdwIZFQ/6aQmHBQoXAbiCDzxcxV+gcCPKVAqB35TohT
VPTujO8vbQYiQhi5cwPw319tIv2NLlH+9+B2QU1KvoKQ5lR7FRYuCAql10OzLC8/hOQCFMKbNgC4
Sc3VQ8buu79o0IWhFiylRKzdFVwxoEDy7d8iAjApphmQYTQHGKOrHAE9BMvoDzoORlbC8W+ElRDV
0yPF8mFa89tjao7SOqIcqOlSXVnsHZLxm9n4qfWIf7oH4Xx2+UEQ+kQMmcI4AQ1dcPEPlUrj1pdQ
Penew4RIhYY3GyABL1YAasOrBxsXgIp4k96n5LsZl9SAiBf+ROhVUige0htytGwB7n8zZBzOLSkT
tal35lugYgXSrQFWqTHLhy0Slg+0bgMNkRHdMyaOcOWGNBFFE4j3JPCOpTBoFF5XpBYqTo5AqY8R
3ZVqAXBwwjqE/kLeJ8gZrQI6AswjpKQ4lMJIdTkCis5neQUYMEP4Bk2Wx2JJYNZvNX94IlDhoNGl
o0CtEVKK0gqAj6AzzuYHJshCBIgNQCPCeA5ojlhIuP4QmIyIpgQ6Ka0BnP1UgsAL8mcNWuelh4D2
AYNNxjUAAiAu7j8ilcnoRuCipjfuGIuDiwbNmqWkwkAhwc8XqW61M0hXlL+rMZxfbskDsoK+VaGL
edke0Adg444yBUCYtw/gG4RljRoJ+BEnUpUZXUArQMBu3AcIdEuC77EF4C8BnCoinYwfMobwaNbq
SAwoeiFijZlDKgmzpB8Xs1E0SINUG/wqiptD2wexdR+09ZVpgiLJ+LDVS+eBRFp0SEjDOQuKg+sT
EckaNwKBLyRr9ELh2KIECgen5ws0TErArLFjUVYHmBsNrK6A3EjcKq4NgiEQHlS0e8GKsDTo2MFR
SpJQFGMC8oc5gmP/ChkU9WQAoCLkDhxwzrMCGBdpEPRpIIAZEUl/cGUSs1gR0/PiEJJWOV1zisEV
7GQE2RxCNv0m6radAJGT5hYBBQAAg2I0Jvjn4BPNcMkZUkCmgQIdN+yrEJSGqNfYtJ4HHQU+FIjB
hbgcSAlAaQlAjfDtJW0KyUaQu8BcK9RYJbq0cKlAwZtTipVWgCpRm8yA/AAqFiDmwZ2HveyJ9neE
vCGeDigAvpCBCQqGngmoVtimkNDFVeS+ILioyJoiYuYIEVEtyFvGAiSVbECOkFpKs8vAIcOl6peE
tgTq79i6ZZz4ICJgUeHtGDGuMFF3aBcDIKRQ6Cg5KSiFtgLwwhqXgNgYJXu0SorQ2K8XIV6LAWgr
hDpXWNOANRwbRaGgEhmXBqxD+/xmzklNyzBEgzZjwanl+4ChJL7JjICZZlnBd9SJviFuXv7wH5kL
P7pMJxfHs1W6SkfLn9ejxd370XI9We38D/74Bgcj3e7u5cVf/8IZRy3F+08/3F2Psptn/5n++Yfz
Of8nM/7Ff+jZS3/QU5b+cX4+SmY7/pvz+Xq20muM0/lsufEf54vj3jt/lvK/Oi4vhffgxV+Kf/lj
Oloki/PLO/eHu/yt3ybT0V//8uz3RXqe/KW0EsS9xT/qV//6l4dXLrmRJ285W/Frq8ptpXBuvO8y
9R6UCqjxjsfrxfx6VDyVzEDsCJxhI2cX+73+2/lidXnwbDqqLiwgUyVLlnufztfb7y20Dj7Jcm8W
I6msMJUe4aRwe9ItpXWsspD/G+uSBZddn7dbf3C2PR7NvX9b2sOFpX7/3/PHcd9OFubdKd81/s70
dt3Gpnviv/2zdujW7QSE74lP8Sd/iczS//U+xVEySy48H6TT9Q83xDf6y5PFaDSbJLOL4lYyZk29
WG/8ZvQ1PZ8X98m2yE6rYQOwUZ/y76dJOlsdvONQWYwOeOyDN+mX9Yi0oPxL8W773P1Lv8zS1eji
4HSVrEZL7+4akLYuzxE3WCSTra6a2s7GKbiuurrdL3CULNKzMyKB4mmzM4aOK5yMxb8rjpmN+287
7f85rlQxwL/e9n02GXMoe/u3BjN6NhvPJ95Na/AJh/PV8hZvU9iIs5s67juapZ4xqrRn3UiH68V6
dpEWN9KzaojWetujy8RziZuBWWnHfKOvfT+6Xp9N0vOD+e8Hq8vRwdGcr1c8qh5cdSzzg+umB//t
+fujfytu5m5dg7EdEbQv5r6rVbnX/sjT+WLu+djuUw7qG5f7wcW6LGN2UCx/8cBaFqFQzY+fXI8O
Po4WF14wr86w9c7PP6dnBN2ecaumZL3v8fjuelXcRsvQq+Fhj7+sk9UcFzc5OFmTpXruQ50s81Mv
0tXCv62AM+bbri7T+bXvmaUWY73vB3b4STI98+88qCEGOknO/E2o1qP1cU8uKx5fABfzTTcMAdIL
+22P/vF/V6ODi//3P//Xy5t5uvD2ndOItj73q9HszrPfLdn++jEi+0aH9Do9q4YArc16xx73HS3n
q0vvJHEzi9ZV4HkrqyAOD+td35DFjJPlebIo7iUPRHW7+MctIek3LvCb5G6+WvnmoMlq+yNPklvP
CzsQYA23rdy0hn38hqP0vJJ4qS9gf9g1/jeZ+e4MTEoNt57fy0+SxxX3chbRq8HY3qZE3d5d63Dt
7q6VhVDL07rG2bkZHabLZbIubufWYrO+tv5u9/OemN4vIDhRGOtD52XBjVIutMfFK+y/o09Hs9E4
mRQ30lqAmi/+0XBfFRCSg9ej+cwzOmC5Ndx8Pk0mvnlAhl7DfdcXfjLviNWt3+/D3E9CnLa89aan
//jf84MP8+k//o8r0rxb/OM/Z+epX+6GG82+Jh/Ws7RSOHY8MtYX+JDM7qvODiJn+wP/Mt7YhZ0a
DJo0+CqdJQcvkqUXCMRS+7AuBt2atBLHohJuv+8xZQYaWt4hyPiD/cZ/34i7YyEyrOvw93R6lpzd
+h5D+CzrjTMferqxv/s1eI3DdHHwgfDFc6Io1Ox66j+vACiAX8tcAiw/vw4Kuqnlf3VcSwfzMLlc
UJEu1tKd1TUEcUd314v1snzXOkK4k+Q+oZ69SK/Ld4adp/jH/c/Tlwv/ZHK4D+uueLlcJCPPbCEO
r+VZvxR3cR8srqGK8NN8UTmc3ZycdQlerW+T1CvVAIYrHn7/z/V6dJbM/BqCY/ewPu7fphUzqMM5
/pzQ0i/eOYuGa7CC02R9kR48WyTVg00DqdZ1OL2jDlbcxgWtcQ2bLO9I6ZkPjqfpYqMxJc5O66P/
OlquDg6T2VVxK/f4ddRJfxtNR56nhAWg+JH9TfmE/sfs4MdROr5ceR4TBHUdTpMA8+zg5VItUu/2
UoEEol/DGzw7Wx+8WS89e8nvXoPR/Pf3x6fH7z8eP/8fB/q0o8XsYMM6GcmGqFa6zpCvgK/n2vVh
th2lTxywGVrK6+odlw/gXX/PzdrZomuPerfKj/cn4BMbUIvy8+f/5+V/5T2c91vFX4p/+VSz+nA0
Se/9aLGGHXo0X66Sg/cViFMt8fjk4DSZ3CQXc8/fiqrF6lZOaA6MSIs9K98EZa2/u6rx43x2IfBQ
8YjugKij//+WBV4k47X3xEyjFj+0v8t6R6V96t9W1PtPL/E26/wnbTgVvwtzLwMCv2e/PfHf/lnQ
pt/HtDxS9pJ3KLV3fYjdwItn96PFWZJ+9m9cQ1jxbMEJ6gcWOx317sflsB9PkovR8rJ4dedma1iI
N3fJbOrHbpLMfdrQv+GBL9fVj1aDWz0ERzDyShFCbluflZ752fzC/2Z11HtOF+nBa6I0z43U0Uxi
g/vIjzoKSDjp8cEr/c/ps/fFomaeuoYv93J2QRm3UgVsiULJ+vW4s//pWnXUh39Krn3XAAO+/Vlf
3S3Gd/dVd8ZYhP3WGar41bzSfYfCwn7vrPS15d41GMYrCh5Xl5tLUsO+fp34gJVWHaCjN8l5Mt/Y
IuJCtRryG6GCKj0JhsdquHEyuUhvfIAkc9y13Di5q+7pOnAqb0fXfkPJyaBaF/gdseL5aLI1U9T4
pv3+VxuhCsIRNdyYyZb0+hrAjhdCA7633/s0nY2Ta9xGcSsXWLRqsI4Pl0laRS3Dm1r8zv6x+Yfk
c7q50mi913HrlA5scZ8sxqrjien8KCysujmGZ4vf2n85frk/G21ZDol4Wi36YzpakQcVN3LrUYer
e7kCEXqdb8Ty3WG0F3eI9blfrWfJ8pKmSlYUKm7oohl0TmoIm0+vKe1N7rb5EqSU6ohr3qQXF5PR
wXGyXJWfP2u8/PEK4SEexlmfqnucXqZXc0L0LUvEmEyfme7iV/e3zDfUEu6Sg1egUiYAwZZX+qf3
6cXYczbUinrwCNh/7kMKRjV6rQpacTN9cYn9tcVTZ7UqgA5XydW6+Ob//jxN5nekOenBz8CbE6+n
KzERR/5h/dHn86uL+cG/0x68IvtL/ZoE/APwsNfwpV4l63SRevVk6SGjiFND/PEuiSZpdH6ZJtFy
uS6+g9uM2W/U8O1PSZC33LkGX/I6uV5dVqKR7LF3+u4/rx6UjSn+CxaEJjTF/HSvBuN5RnIK1Khs
Pzu/7e4SyLP1kj6ud1dxA1gdAgXrcbr2z+Qa4sDD+ZKFdUigH0eL+9F4flMpMkhkrIaHTypd880Z
3fV3F5gP15Mxk1TeWkukxPq4z0eqjXlusY5+2MvFqBoY1wGkPF6u5pXNIfo/6yIc3Y/ku4sbuSO1
hrV9kW7MNO5uae3edS+SxXxUHNHlZ94crf5+O3uxSGbnI++uNezok/SMMcNKA72OvPEEEoTZcnRX
fuDdXYzda3wyWgAi8G9bxzow5+qvrrQ8zOa7mANg88wXxi77fX9ckzgvvEVwDHvW531JiYJGdvGA
LkyqA077cpVM/KcVtbP1aX8aLSoGhkpcDbclMWFSwMcitOo4gV4nq5uKNdRR63+dri7X1dCkVcdE
4ulkfpNcVR+5hjV+neLXV6MZ6VIFHVdHO+H1+uuItsp64YfldVQl3swnF6xJYWVuh4h4ymrLFGCT
6lRGDVuELHjlP2wdBYi3I8ZTF/IUZPzZm7uFqAOOSi/hNvF9RR1H8zvBgHzHVgc25x18KuvKAAIy
dcWq7F++eM+MQCWeQvDAfl/t6GqP2LF1Ww2YJBivuUhnXikCWb8anvm6AqF1qoPmB75JSOgWnk3E
ouo13/h2dOEfHohc1nHbdAVwoGrGyEDZ7/3LlVDKXnAJ53YN9804Ml5R57+Y+2ljHb3ojwRX59jd
ETxZxcPKEaGeVvzj/jsQj8wBNRovfIOuI6s5Bf/hH6pxHZPKFJxH4g5443cRUAuScrbVrLMmLy3I
Ed10/+lbKFLWcFi9mi/nN95qS+sRPuddD/9n1rpyuhRruav8CrLZ/5JphGeL9ZkfDexa2d352DNg
moDgXPHmMFmcMaNS3NRtxeIf9t+IcJis04mPDKyjR6inBcrohzA1mLEG+5n7AMLn3boODMfb5CZh
9nNL36QOqMVRckfQsa1+UUfkfFSxPcmkWH3S8/mU8TCfIrCOALe473ZSkDrgC/BqVem66ohHX3Db
88sINO0FpFdrf6CyjiHhHxk3SYsP54L+OrpbP7FZKp+xVcewQr4cxKUaI6wOkNdBIqMoYalZ4ZW3
KHXMQ7yjgraaC8jtnYlophc/tb9PPV0dvEpXq6Vz229HN6nvqurog2dMbK/X536sgEaD/fE/kGek
F8mFe/wP87OkMqJcR7HmA7iJbH2OsM35cptfhIbe/jJ8i48ppV1460hRHfNT5h02MDd10GscwtKQ
Li/5ycU43ers4dS0v9Qvp0/+Qg0mfEjFpMLt4kRjrWfKEdMCwOyKJXBBTB2kEKeJH3vF/TpSY0d3
eEy3j1TInwhFJq94B4OfcPcnUqLgMxlNvSwL8YkafkB0jW8SfsBPmaGzrgPMx97KnH/xpPqcSKrt
HgApB+TH+SjSP2eeIqPLtSYURO6POwFm6PVjY/PPGqhYjPVEPnq8DrTSIcjVSl29joT3cJHc+1Px
7Rrc1hF4Sq/QUgf66Gg+mVeZxOrAyh2fE0j6w14SsHk0LBFwlyzrG/FfWVgmGrgKp1gdBeQXyeRK
RbJt53W/huP6ZM3Uipfjglayr8kpQDXgjp5ptOroGwt5TILuuW50suxP/G60WBd3cZlAHTRzvyzW
1YdF5rb4mf0Pso+U8u4hAvY+XLybVOzPOwa28ZtbD4Xy22gt/0uqTCejOaGlt9B1INzfr5cVuD8S
WHbDUJjvoxQgCN912/I6Hn97cLDt/6xENJ9/jfPJKFn88P8BAAD//w==</cx:binary>
              </cx:geoCache>
            </cx:geography>
          </cx:layoutPr>
          <cx:valueColors>
            <cx:minColor>
              <a:srgbClr val="B1DFDF"/>
            </cx:minColor>
            <cx:midColor>
              <a:srgbClr val="DC5473"/>
            </cx:midColor>
            <cx:maxColor>
              <a:srgbClr val="34081C"/>
            </cx:maxColor>
          </cx:valueColors>
          <cx:valueColorPositions count="3">
            <cx:minPosition>
              <cx:number val="2.5"/>
            </cx:minPosition>
            <cx:midPosition>
              <cx:number val="3"/>
            </cx:midPosition>
            <cx:maxPosition>
              <cx:number val="6"/>
            </cx:maxPosition>
          </cx:valueColorPositions>
        </cx:series>
      </cx:plotAreaRegion>
    </cx:plotArea>
    <cx:legend pos="l" align="ctr" overlay="1">
      <cx:txPr>
        <a:bodyPr spcFirstLastPara="1" vertOverflow="ellipsis" horzOverflow="overflow" wrap="square" lIns="0" tIns="0" rIns="0" bIns="0" anchor="ctr" anchorCtr="1"/>
        <a:lstStyle/>
        <a:p>
          <a:pPr algn="ctr" rtl="0">
            <a:defRPr/>
          </a:pPr>
          <a:endParaRPr lang="en-US" sz="10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chart" Target="../charts/chart1.xml"/><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1</xdr:col>
      <xdr:colOff>0</xdr:colOff>
      <xdr:row>2</xdr:row>
      <xdr:rowOff>63500</xdr:rowOff>
    </xdr:from>
    <xdr:to>
      <xdr:col>7</xdr:col>
      <xdr:colOff>215900</xdr:colOff>
      <xdr:row>55</xdr:row>
      <xdr:rowOff>38100</xdr:rowOff>
    </xdr:to>
    <xdr:sp macro="" textlink="">
      <xdr:nvSpPr>
        <xdr:cNvPr id="2" name="TextBox 1">
          <a:extLst>
            <a:ext uri="{FF2B5EF4-FFF2-40B4-BE49-F238E27FC236}">
              <a16:creationId xmlns:a16="http://schemas.microsoft.com/office/drawing/2014/main" id="{31F74A4B-C266-8B4D-A01C-39338272A748}"/>
            </a:ext>
          </a:extLst>
        </xdr:cNvPr>
        <xdr:cNvSpPr txBox="1"/>
      </xdr:nvSpPr>
      <xdr:spPr>
        <a:xfrm>
          <a:off x="952500" y="469900"/>
          <a:ext cx="5930900" cy="10744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latin typeface="Arial" panose="020B0604020202020204" pitchFamily="34" charset="0"/>
              <a:cs typeface="Arial" panose="020B0604020202020204" pitchFamily="34" charset="0"/>
            </a:rPr>
            <a:t>Compound</a:t>
          </a:r>
          <a:r>
            <a:rPr lang="en-US" sz="2400" b="1" baseline="0">
              <a:latin typeface="Arial" panose="020B0604020202020204" pitchFamily="34" charset="0"/>
              <a:cs typeface="Arial" panose="020B0604020202020204" pitchFamily="34" charset="0"/>
            </a:rPr>
            <a:t> Risk Monitor</a:t>
          </a:r>
        </a:p>
        <a:p>
          <a:endParaRPr lang="en-US" sz="1600" b="0" u="none" baseline="0">
            <a:latin typeface="Arial" panose="020B0604020202020204" pitchFamily="34" charset="0"/>
            <a:cs typeface="Arial" panose="020B0604020202020204" pitchFamily="34" charset="0"/>
          </a:endParaRPr>
        </a:p>
        <a:p>
          <a:r>
            <a:rPr lang="en-US" sz="1400" b="0" i="0" u="none" baseline="0">
              <a:latin typeface="Arial" panose="020B0604020202020204" pitchFamily="34" charset="0"/>
              <a:cs typeface="Arial" panose="020B0604020202020204" pitchFamily="34" charset="0"/>
            </a:rPr>
            <a:t>The Compound Risk Monitor is an early warning system to track compound risk at the country-level, drawing on a wide range of pre-existing risk databases and indices. It identifies countries experiencing changing risk conditions across multiple dimensions of compound risk and serves as an aggregator of wider WB risk analyses.</a:t>
          </a:r>
        </a:p>
        <a:p>
          <a:endParaRPr lang="en-US" sz="1400" b="0" u="sng" baseline="0">
            <a:latin typeface="Arial" panose="020B0604020202020204" pitchFamily="34" charset="0"/>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US" sz="1400" b="0" u="none" baseline="0">
              <a:latin typeface="Arial" panose="020B0604020202020204" pitchFamily="34" charset="0"/>
              <a:cs typeface="Arial" panose="020B0604020202020204" pitchFamily="34" charset="0"/>
            </a:rPr>
            <a:t>This document is an interactive version of the Compound Risk Monitor. The file was last updated on 27 June 2023. The most recent version of the monitor can be found at on the intranet at /compoundrisk</a:t>
          </a:r>
        </a:p>
        <a:p>
          <a:pPr marL="0" marR="0" lvl="0" indent="0" defTabSz="914400" eaLnBrk="1" fontAlgn="auto" latinLnBrk="0" hangingPunct="1">
            <a:lnSpc>
              <a:spcPct val="100000"/>
            </a:lnSpc>
            <a:spcBef>
              <a:spcPts val="0"/>
            </a:spcBef>
            <a:spcAft>
              <a:spcPts val="0"/>
            </a:spcAft>
            <a:buClrTx/>
            <a:buSzTx/>
            <a:buFontTx/>
            <a:buNone/>
            <a:tabLst/>
            <a:defRPr/>
          </a:pPr>
          <a:endParaRPr lang="en-US" sz="1800" b="0" u="sng" baseline="0">
            <a:latin typeface="Arial" panose="020B0604020202020204" pitchFamily="34" charset="0"/>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US" sz="1800" b="0" u="sng">
              <a:latin typeface="Arial" panose="020B0604020202020204" pitchFamily="34" charset="0"/>
              <a:cs typeface="Arial" panose="020B0604020202020204" pitchFamily="34" charset="0"/>
            </a:rPr>
            <a:t>Table of Contents</a:t>
          </a:r>
          <a:endParaRPr lang="en-US" sz="1800" b="0" u="sng" baseline="0">
            <a:latin typeface="Arial" panose="020B0604020202020204" pitchFamily="34" charset="0"/>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1. Dashboard</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Map, histogram and table of all countries risk flags, using the selected aggregation method and snapshot. Use this sheet to select aggregation method.</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2. Data Dictionary</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List of all indicators, organized by dimension. Use this sheet to select which indicators to include.</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3. Compound Alert</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Table of all countries with overall, underlying and emerging flag counts, and dimensional values.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4. Dimension Sheets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Data for each dimension's constitutive indicators, both normalized and unprocessed.</a:t>
          </a:r>
          <a:endParaRPr kumimoji="0" lang="en-US" sz="1400" b="0" i="0" u="sng"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endParaRP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a. Health</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b. Food Security</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c. Conflic and Fragility</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d. Macro Fiscal</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e. Natural Hazard</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f. Socio-economic vulnerability</a:t>
          </a:r>
        </a:p>
        <a:p>
          <a:pPr marL="457200" marR="0" lvl="1" indent="0" defTabSz="914400" eaLnBrk="1" fontAlgn="auto" latinLnBrk="0" hangingPunct="1">
            <a:lnSpc>
              <a:spcPct val="100000"/>
            </a:lnSpc>
            <a:spcBef>
              <a:spcPts val="0"/>
            </a:spcBef>
            <a:spcAft>
              <a:spcPts val="0"/>
            </a:spcAft>
            <a:buClrTx/>
            <a:buSzTx/>
            <a:buFontTx/>
            <a:buNone/>
            <a:tabLst/>
            <a:defRPr/>
          </a:pPr>
          <a:endPar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5. Data Reliability</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Table of data completeness for each dimension in each country. Higher values indicate more constitutive indicators are missing.</a:t>
          </a:r>
        </a:p>
        <a:p>
          <a:pPr marL="0" marR="0" lvl="0" indent="0" defTabSz="914400" eaLnBrk="1" fontAlgn="auto" latinLnBrk="0" hangingPunct="1">
            <a:lnSpc>
              <a:spcPct val="100000"/>
            </a:lnSpc>
            <a:spcBef>
              <a:spcPts val="0"/>
            </a:spcBef>
            <a:spcAft>
              <a:spcPts val="0"/>
            </a:spcAft>
            <a:buClrTx/>
            <a:buSzTx/>
            <a:buFontTx/>
            <a:buNone/>
            <a:tabLst/>
            <a:defRPr/>
          </a:pPr>
          <a:b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b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6. Parameters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Under the hood methods sheet. Use Dashboard to select aggregation methods.</a:t>
          </a:r>
        </a:p>
        <a:p>
          <a:pPr marL="0" marR="0" lvl="0" indent="0" defTabSz="914400" eaLnBrk="1" fontAlgn="auto" latinLnBrk="0" hangingPunct="1">
            <a:lnSpc>
              <a:spcPct val="100000"/>
            </a:lnSpc>
            <a:spcBef>
              <a:spcPts val="0"/>
            </a:spcBef>
            <a:spcAft>
              <a:spcPts val="0"/>
            </a:spcAft>
            <a:buClrTx/>
            <a:buSzTx/>
            <a:buFontTx/>
            <a:buNone/>
            <a:tabLst/>
            <a:defRPr/>
          </a:pPr>
          <a:b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b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7. Alternative Dashboard</a:t>
          </a:r>
          <a:endPar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Alternative dashboard with radar plots and heat maps.</a:t>
          </a:r>
          <a:endPar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endParaRPr>
        </a:p>
      </xdr:txBody>
    </xdr:sp>
    <xdr:clientData/>
  </xdr:twoCellAnchor>
  <xdr:twoCellAnchor editAs="oneCell">
    <xdr:from>
      <xdr:col>8</xdr:col>
      <xdr:colOff>292099</xdr:colOff>
      <xdr:row>7</xdr:row>
      <xdr:rowOff>139699</xdr:rowOff>
    </xdr:from>
    <xdr:to>
      <xdr:col>16</xdr:col>
      <xdr:colOff>25400</xdr:colOff>
      <xdr:row>43</xdr:row>
      <xdr:rowOff>161710</xdr:rowOff>
    </xdr:to>
    <xdr:pic>
      <xdr:nvPicPr>
        <xdr:cNvPr id="5" name="Graphic 4">
          <a:extLst>
            <a:ext uri="{FF2B5EF4-FFF2-40B4-BE49-F238E27FC236}">
              <a16:creationId xmlns:a16="http://schemas.microsoft.com/office/drawing/2014/main" id="{8C2372C2-3296-5A42-ACF3-127E0D3800B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912099" y="1562099"/>
          <a:ext cx="7353301" cy="7337211"/>
        </a:xfrm>
        <a:prstGeom prst="rect">
          <a:avLst/>
        </a:prstGeom>
      </xdr:spPr>
    </xdr:pic>
    <xdr:clientData/>
  </xdr:twoCellAnchor>
  <xdr:twoCellAnchor>
    <xdr:from>
      <xdr:col>9</xdr:col>
      <xdr:colOff>0</xdr:colOff>
      <xdr:row>2</xdr:row>
      <xdr:rowOff>63500</xdr:rowOff>
    </xdr:from>
    <xdr:to>
      <xdr:col>15</xdr:col>
      <xdr:colOff>215900</xdr:colOff>
      <xdr:row>7</xdr:row>
      <xdr:rowOff>76200</xdr:rowOff>
    </xdr:to>
    <xdr:sp macro="" textlink="">
      <xdr:nvSpPr>
        <xdr:cNvPr id="6" name="TextBox 5">
          <a:extLst>
            <a:ext uri="{FF2B5EF4-FFF2-40B4-BE49-F238E27FC236}">
              <a16:creationId xmlns:a16="http://schemas.microsoft.com/office/drawing/2014/main" id="{446F0250-A6A9-A44F-B66F-6B48D2CF10A2}"/>
            </a:ext>
          </a:extLst>
        </xdr:cNvPr>
        <xdr:cNvSpPr txBox="1"/>
      </xdr:nvSpPr>
      <xdr:spPr>
        <a:xfrm>
          <a:off x="8572500" y="469900"/>
          <a:ext cx="5930900" cy="1028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2400" b="1" baseline="0">
            <a:latin typeface="Arial" panose="020B0604020202020204" pitchFamily="34" charset="0"/>
            <a:cs typeface="Arial" panose="020B0604020202020204" pitchFamily="34" charset="0"/>
          </a:endParaRPr>
        </a:p>
        <a:p>
          <a:endParaRPr lang="en-US" sz="1600" b="0" u="none" baseline="0">
            <a:latin typeface="Arial" panose="020B0604020202020204" pitchFamily="34" charset="0"/>
            <a:cs typeface="Arial" panose="020B0604020202020204" pitchFamily="34" charset="0"/>
          </a:endParaRPr>
        </a:p>
        <a:p>
          <a:r>
            <a:rPr kumimoji="0" lang="en-US" sz="18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How the CRM is constructed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25400</xdr:colOff>
      <xdr:row>15</xdr:row>
      <xdr:rowOff>88901</xdr:rowOff>
    </xdr:from>
    <xdr:to>
      <xdr:col>10</xdr:col>
      <xdr:colOff>774700</xdr:colOff>
      <xdr:row>39</xdr:row>
      <xdr:rowOff>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DAA24F7-458E-1C40-BA3E-B754B214FA0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19100" y="3187701"/>
              <a:ext cx="7594600" cy="478789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101600</xdr:colOff>
      <xdr:row>15</xdr:row>
      <xdr:rowOff>76200</xdr:rowOff>
    </xdr:from>
    <xdr:to>
      <xdr:col>17</xdr:col>
      <xdr:colOff>673100</xdr:colOff>
      <xdr:row>38</xdr:row>
      <xdr:rowOff>190500</xdr:rowOff>
    </xdr:to>
    <xdr:graphicFrame macro="">
      <xdr:nvGraphicFramePr>
        <xdr:cNvPr id="3" name="Chart 2">
          <a:extLst>
            <a:ext uri="{FF2B5EF4-FFF2-40B4-BE49-F238E27FC236}">
              <a16:creationId xmlns:a16="http://schemas.microsoft.com/office/drawing/2014/main" id="{73856717-F234-1F42-BEEF-67883F7EC1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38100</xdr:colOff>
      <xdr:row>2</xdr:row>
      <xdr:rowOff>165100</xdr:rowOff>
    </xdr:from>
    <xdr:to>
      <xdr:col>26</xdr:col>
      <xdr:colOff>266700</xdr:colOff>
      <xdr:row>36</xdr:row>
      <xdr:rowOff>101600</xdr:rowOff>
    </xdr:to>
    <xdr:sp macro="" textlink="">
      <xdr:nvSpPr>
        <xdr:cNvPr id="4" name="TextBox 3">
          <a:extLst>
            <a:ext uri="{FF2B5EF4-FFF2-40B4-BE49-F238E27FC236}">
              <a16:creationId xmlns:a16="http://schemas.microsoft.com/office/drawing/2014/main" id="{4E49C716-5F24-9446-A5B8-448A93892383}"/>
            </a:ext>
          </a:extLst>
        </xdr:cNvPr>
        <xdr:cNvSpPr txBox="1"/>
      </xdr:nvSpPr>
      <xdr:spPr>
        <a:xfrm>
          <a:off x="15735300" y="622300"/>
          <a:ext cx="5638800" cy="6845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i="0" u="none" strike="noStrike">
              <a:solidFill>
                <a:schemeClr val="dk1"/>
              </a:solidFill>
              <a:effectLst/>
              <a:latin typeface="Arial" panose="020B0604020202020204" pitchFamily="34" charset="0"/>
              <a:ea typeface="+mn-ea"/>
              <a:cs typeface="Arial" panose="020B0604020202020204" pitchFamily="34" charset="0"/>
            </a:rPr>
            <a:t>Troubleshooting: cells</a:t>
          </a:r>
          <a:r>
            <a:rPr lang="en-US" sz="1200" b="1" i="0" u="none" strike="noStrike" baseline="0">
              <a:solidFill>
                <a:schemeClr val="dk1"/>
              </a:solidFill>
              <a:effectLst/>
              <a:latin typeface="Arial" panose="020B0604020202020204" pitchFamily="34" charset="0"/>
              <a:ea typeface="+mn-ea"/>
              <a:cs typeface="Arial" panose="020B0604020202020204" pitchFamily="34" charset="0"/>
            </a:rPr>
            <a:t> not updating</a:t>
          </a:r>
          <a:endParaRPr lang="en-US" sz="1200" b="1" i="0" u="none" strike="noStrike">
            <a:solidFill>
              <a:schemeClr val="dk1"/>
            </a:solidFill>
            <a:effectLst/>
            <a:latin typeface="Arial" panose="020B0604020202020204" pitchFamily="34" charset="0"/>
            <a:ea typeface="+mn-ea"/>
            <a:cs typeface="Arial" panose="020B0604020202020204" pitchFamily="34" charset="0"/>
          </a:endParaRPr>
        </a:p>
        <a:p>
          <a:endParaRPr lang="en-US" sz="1200" b="0" i="0" u="none" strike="noStrike">
            <a:solidFill>
              <a:schemeClr val="dk1"/>
            </a:solidFill>
            <a:effectLst/>
            <a:latin typeface="Arial" panose="020B0604020202020204" pitchFamily="34" charset="0"/>
            <a:ea typeface="+mn-ea"/>
            <a:cs typeface="Arial" panose="020B0604020202020204" pitchFamily="34" charset="0"/>
          </a:endParaRPr>
        </a:p>
        <a:p>
          <a:r>
            <a:rPr lang="en-US" sz="1200" b="0" i="0" u="none" strike="noStrike">
              <a:solidFill>
                <a:schemeClr val="dk1"/>
              </a:solidFill>
              <a:effectLst/>
              <a:latin typeface="Arial" panose="020B0604020202020204" pitchFamily="34" charset="0"/>
              <a:ea typeface="+mn-ea"/>
              <a:cs typeface="Arial" panose="020B0604020202020204" pitchFamily="34" charset="0"/>
            </a:rPr>
            <a:t>If cells</a:t>
          </a:r>
          <a:r>
            <a:rPr lang="en-US" sz="1200" b="0" i="0" u="none" strike="noStrike" baseline="0">
              <a:solidFill>
                <a:schemeClr val="dk1"/>
              </a:solidFill>
              <a:effectLst/>
              <a:latin typeface="Arial" panose="020B0604020202020204" pitchFamily="34" charset="0"/>
              <a:ea typeface="+mn-ea"/>
              <a:cs typeface="Arial" panose="020B0604020202020204" pitchFamily="34" charset="0"/>
            </a:rPr>
            <a:t> are not updating when you change the methodology options at left (Snapshot, Indicators → Dimensions, etc.), you may need to change your Excel settings to enable automatic calculations.</a:t>
          </a:r>
        </a:p>
        <a:p>
          <a:endParaRPr lang="en-US" sz="1200" b="0" i="0" u="none" strike="noStrike" baseline="0">
            <a:solidFill>
              <a:schemeClr val="dk1"/>
            </a:solidFill>
            <a:effectLst/>
            <a:latin typeface="Arial" panose="020B0604020202020204" pitchFamily="34" charset="0"/>
            <a:ea typeface="+mn-ea"/>
            <a:cs typeface="Arial" panose="020B0604020202020204" pitchFamily="34" charset="0"/>
          </a:endParaRPr>
        </a:p>
        <a:p>
          <a:r>
            <a:rPr lang="en-US" sz="1200" b="0" i="0" u="sng" strike="noStrike" baseline="0">
              <a:solidFill>
                <a:schemeClr val="dk1"/>
              </a:solidFill>
              <a:effectLst/>
              <a:latin typeface="Arial" panose="020B0604020202020204" pitchFamily="34" charset="0"/>
              <a:ea typeface="+mn-ea"/>
              <a:cs typeface="Arial" panose="020B0604020202020204" pitchFamily="34" charset="0"/>
            </a:rPr>
            <a:t>Windows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1. Click on the File menu in the upper left of Excel</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2. Click on More, and then Options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3. Click on Formulas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4. Set Workbook Calculation to Automatic</a:t>
          </a:r>
        </a:p>
        <a:p>
          <a:endParaRPr lang="en-US" sz="1200" b="0" i="0" u="none" strike="noStrike" baseline="0">
            <a:solidFill>
              <a:schemeClr val="dk1"/>
            </a:solidFill>
            <a:effectLst/>
            <a:latin typeface="Arial" panose="020B0604020202020204" pitchFamily="34" charset="0"/>
            <a:ea typeface="+mn-ea"/>
            <a:cs typeface="Arial" panose="020B0604020202020204" pitchFamily="34" charset="0"/>
          </a:endParaRPr>
        </a:p>
        <a:p>
          <a:r>
            <a:rPr lang="en-US" sz="1200" b="0" i="0" u="sng" strike="noStrike" baseline="0">
              <a:solidFill>
                <a:schemeClr val="dk1"/>
              </a:solidFill>
              <a:effectLst/>
              <a:latin typeface="Arial" panose="020B0604020202020204" pitchFamily="34" charset="0"/>
              <a:ea typeface="+mn-ea"/>
              <a:cs typeface="Arial" panose="020B0604020202020204" pitchFamily="34" charset="0"/>
            </a:rPr>
            <a:t>MacOS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1. Click on Excel in the MacOS menu bar</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2. Click on Preferences...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3. Click on Calculation, under Formulas and Lists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4. Set Calculation Options to Automatic</a:t>
          </a:r>
        </a:p>
      </xdr:txBody>
    </xdr:sp>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indicators-list" connectionId="4" xr16:uid="{A8D94DE6-3F02-AC4C-B146-C12EFDCF7FBD}" autoFormatId="16"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health_1" connectionId="3" xr16:uid="{ABF787F0-2A52-7642-A3DC-09E7D7D6B164}" autoFormatId="16" applyNumberFormats="0" applyBorderFormats="0" applyFontFormats="1" applyPatternFormats="1"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food-security_1" connectionId="2" xr16:uid="{7A685BB0-CDED-1D40-ABE9-291731EC2419}" autoFormatId="16" applyNumberFormats="0" applyBorderFormats="0" applyFontFormats="1" applyPatternFormats="1" applyAlignmentFormats="0" applyWidthHeightFormats="0"/>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macro-fiscal_1" connectionId="5" xr16:uid="{42EB5B5A-369F-7E43-AC88-B9311E67FB38}" autoFormatId="16" applyNumberFormats="0" applyBorderFormats="0" applyFontFormats="1" applyPatternFormats="1" applyAlignmentFormats="0" applyWidthHeightFormats="0"/>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socioeconomic-vulnerability_1" connectionId="8" xr16:uid="{92F3E098-208A-2942-90A6-3929BA51C9F4}" autoFormatId="16" applyNumberFormats="0" applyBorderFormats="0" applyFontFormats="1" applyPatternFormats="1" applyAlignmentFormats="0" applyWidthHeightFormats="0"/>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natural-hazard_1" connectionId="6" xr16:uid="{9EFCF0BC-7EB9-1A4B-98E4-E65486C03A40}" autoFormatId="16" applyNumberFormats="0" applyBorderFormats="0" applyFontFormats="1" applyPatternFormats="1" applyAlignmentFormats="0" applyWidthHeightFormats="0"/>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conflict-and-fragility_1" connectionId="1" xr16:uid="{F9D6220B-D3A6-DB41-8822-EC2BA9305F27}" autoFormatId="16" applyNumberFormats="0" applyBorderFormats="0" applyFontFormats="1" applyPatternFormats="1" applyAlignmentFormats="0" applyWidthHeightFormats="0"/>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reliabilitysheet_1" connectionId="7" xr16:uid="{B4F228A6-DAEF-B54F-AD08-E35A11551DEA}"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5.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6.xml.rels><?xml version="1.0" encoding="UTF-8" standalone="yes"?>
<Relationships xmlns="http://schemas.openxmlformats.org/package/2006/relationships"><Relationship Id="rId1" Type="http://schemas.openxmlformats.org/officeDocument/2006/relationships/queryTable" Target="../queryTables/queryTable3.xml"/></Relationships>
</file>

<file path=xl/worksheets/_rels/sheet7.xml.rels><?xml version="1.0" encoding="UTF-8" standalone="yes"?>
<Relationships xmlns="http://schemas.openxmlformats.org/package/2006/relationships"><Relationship Id="rId1" Type="http://schemas.openxmlformats.org/officeDocument/2006/relationships/queryTable" Target="../queryTables/queryTable4.xml"/></Relationships>
</file>

<file path=xl/worksheets/_rels/sheet8.xml.rels><?xml version="1.0" encoding="UTF-8" standalone="yes"?>
<Relationships xmlns="http://schemas.openxmlformats.org/package/2006/relationships"><Relationship Id="rId1" Type="http://schemas.openxmlformats.org/officeDocument/2006/relationships/queryTable" Target="../queryTables/queryTable5.xml"/></Relationships>
</file>

<file path=xl/worksheets/_rels/sheet9.xml.rels><?xml version="1.0" encoding="UTF-8" standalone="yes"?>
<Relationships xmlns="http://schemas.openxmlformats.org/package/2006/relationships"><Relationship Id="rId1" Type="http://schemas.openxmlformats.org/officeDocument/2006/relationships/queryTable" Target="../queryTables/queryTable6.xml"/></Relationships>
</file>

<file path=xl/worksheets/_rels/sheet10.xml.rels><?xml version="1.0" encoding="UTF-8" standalone="yes"?>
<Relationships xmlns="http://schemas.openxmlformats.org/package/2006/relationships"><Relationship Id="rId1" Type="http://schemas.openxmlformats.org/officeDocument/2006/relationships/queryTable" Target="../queryTables/queryTable7.xml"/></Relationships>
</file>

<file path=xl/worksheets/_rels/sheet13.xml.rels><?xml version="1.0" encoding="UTF-8" standalone="yes"?>
<Relationships xmlns="http://schemas.openxmlformats.org/package/2006/relationships"><Relationship Id="rId1" Type="http://schemas.openxmlformats.org/officeDocument/2006/relationships/queryTable" Target="../queryTables/query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630122-8EFF-0F4E-9365-71EF323EE6B7}">
  <dimension ref="A1:Q55"/>
  <sheetViews>
    <sheetView workbookViewId="0">
      <selection activeCell="U26" sqref="U26"/>
    </sheetView>
  </sheetViews>
  <sheetFormatPr baseColWidth="10" defaultRowHeight="16" x14ac:dyDescent="0.2"/>
  <sheetData>
    <row r="1" spans="1:17" x14ac:dyDescent="0.2">
      <c r="A1" s="34"/>
      <c r="B1" s="34"/>
      <c r="C1" s="34"/>
      <c r="D1" s="34"/>
      <c r="E1" s="34"/>
      <c r="F1" s="34"/>
      <c r="G1" s="34"/>
      <c r="H1" s="34"/>
      <c r="I1" s="34"/>
      <c r="J1" s="34"/>
      <c r="K1" s="34"/>
      <c r="L1" s="34"/>
      <c r="M1" s="34"/>
      <c r="N1" s="34"/>
      <c r="O1" s="34"/>
      <c r="P1" s="34"/>
      <c r="Q1" s="34"/>
    </row>
    <row r="2" spans="1:17" x14ac:dyDescent="0.2">
      <c r="A2" s="34"/>
      <c r="B2" s="34"/>
      <c r="C2" s="34"/>
      <c r="D2" s="34"/>
      <c r="E2" s="34"/>
      <c r="F2" s="34"/>
      <c r="G2" s="34"/>
      <c r="H2" s="34"/>
      <c r="I2" s="34"/>
      <c r="J2" s="34"/>
      <c r="K2" s="34"/>
      <c r="L2" s="34"/>
      <c r="M2" s="34"/>
      <c r="N2" s="34"/>
      <c r="O2" s="34"/>
      <c r="P2" s="34"/>
      <c r="Q2" s="34"/>
    </row>
    <row r="3" spans="1:17" x14ac:dyDescent="0.2">
      <c r="A3" s="34"/>
      <c r="B3" s="34"/>
      <c r="C3" s="34"/>
      <c r="D3" s="34"/>
      <c r="E3" s="34"/>
      <c r="F3" s="34"/>
      <c r="G3" s="34"/>
      <c r="H3" s="34"/>
      <c r="I3" s="34"/>
      <c r="J3" s="34"/>
      <c r="K3" s="34"/>
      <c r="L3" s="34"/>
      <c r="M3" s="34"/>
      <c r="N3" s="34"/>
      <c r="O3" s="34"/>
      <c r="P3" s="34"/>
      <c r="Q3" s="34"/>
    </row>
    <row r="4" spans="1:17" x14ac:dyDescent="0.2">
      <c r="A4" s="34"/>
      <c r="B4" s="34"/>
      <c r="C4" s="34"/>
      <c r="D4" s="34"/>
      <c r="E4" s="34"/>
      <c r="F4" s="34"/>
      <c r="G4" s="34"/>
      <c r="H4" s="34"/>
      <c r="I4" s="34"/>
      <c r="J4" s="34"/>
      <c r="K4" s="34"/>
      <c r="L4" s="34"/>
      <c r="M4" s="34"/>
      <c r="N4" s="34"/>
      <c r="O4" s="34"/>
      <c r="P4" s="34"/>
      <c r="Q4" s="34"/>
    </row>
    <row r="5" spans="1:17" x14ac:dyDescent="0.2">
      <c r="A5" s="34"/>
      <c r="B5" s="34"/>
      <c r="C5" s="34"/>
      <c r="D5" s="34"/>
      <c r="E5" s="34"/>
      <c r="F5" s="34"/>
      <c r="G5" s="34"/>
      <c r="H5" s="34"/>
      <c r="I5" s="34"/>
      <c r="J5" s="34"/>
      <c r="K5" s="34"/>
      <c r="L5" s="34"/>
      <c r="M5" s="34"/>
      <c r="N5" s="34"/>
      <c r="O5" s="34"/>
      <c r="P5" s="34"/>
      <c r="Q5" s="34"/>
    </row>
    <row r="6" spans="1:17" x14ac:dyDescent="0.2">
      <c r="A6" s="34"/>
      <c r="B6" s="34"/>
      <c r="C6" s="34"/>
      <c r="D6" s="34"/>
      <c r="E6" s="34"/>
      <c r="F6" s="34"/>
      <c r="G6" s="34"/>
      <c r="H6" s="34"/>
      <c r="I6" s="34"/>
      <c r="J6" s="34"/>
      <c r="K6" s="34"/>
      <c r="L6" s="34"/>
      <c r="M6" s="34"/>
      <c r="N6" s="34"/>
      <c r="O6" s="34"/>
      <c r="P6" s="34"/>
      <c r="Q6" s="34"/>
    </row>
    <row r="7" spans="1:17" x14ac:dyDescent="0.2">
      <c r="A7" s="34"/>
      <c r="B7" s="34"/>
      <c r="C7" s="34"/>
      <c r="D7" s="34"/>
      <c r="E7" s="34"/>
      <c r="F7" s="34"/>
      <c r="G7" s="34"/>
      <c r="H7" s="34"/>
      <c r="I7" s="34"/>
      <c r="J7" s="34"/>
      <c r="K7" s="34"/>
      <c r="L7" s="34"/>
      <c r="M7" s="34"/>
      <c r="N7" s="34"/>
      <c r="O7" s="34"/>
      <c r="P7" s="34"/>
      <c r="Q7" s="34"/>
    </row>
    <row r="8" spans="1:17" x14ac:dyDescent="0.2">
      <c r="A8" s="34"/>
      <c r="B8" s="34"/>
      <c r="C8" s="34"/>
      <c r="D8" s="34"/>
      <c r="E8" s="34"/>
      <c r="F8" s="34"/>
      <c r="G8" s="34"/>
      <c r="H8" s="34"/>
      <c r="I8" s="34"/>
      <c r="J8" s="34"/>
      <c r="K8" s="34"/>
      <c r="L8" s="34"/>
      <c r="M8" s="34"/>
      <c r="N8" s="34"/>
      <c r="O8" s="34"/>
      <c r="P8" s="34"/>
      <c r="Q8" s="34"/>
    </row>
    <row r="9" spans="1:17" x14ac:dyDescent="0.2">
      <c r="A9" s="34"/>
      <c r="B9" s="34"/>
      <c r="C9" s="34"/>
      <c r="D9" s="34"/>
      <c r="E9" s="34"/>
      <c r="F9" s="34"/>
      <c r="G9" s="34"/>
      <c r="H9" s="34"/>
      <c r="I9" s="34"/>
      <c r="J9" s="34"/>
      <c r="K9" s="34"/>
      <c r="L9" s="34"/>
      <c r="M9" s="34"/>
      <c r="N9" s="34"/>
      <c r="O9" s="34"/>
      <c r="P9" s="34"/>
      <c r="Q9" s="34"/>
    </row>
    <row r="10" spans="1:17" x14ac:dyDescent="0.2">
      <c r="A10" s="34"/>
      <c r="B10" s="34"/>
      <c r="C10" s="34"/>
      <c r="D10" s="34"/>
      <c r="E10" s="34"/>
      <c r="F10" s="34"/>
      <c r="G10" s="34"/>
      <c r="H10" s="34"/>
      <c r="I10" s="34"/>
      <c r="J10" s="34"/>
      <c r="K10" s="34"/>
      <c r="L10" s="34"/>
      <c r="M10" s="34"/>
      <c r="N10" s="34"/>
      <c r="O10" s="34"/>
      <c r="P10" s="34"/>
      <c r="Q10" s="34"/>
    </row>
    <row r="11" spans="1:17" x14ac:dyDescent="0.2">
      <c r="A11" s="34"/>
      <c r="B11" s="34"/>
      <c r="C11" s="34"/>
      <c r="D11" s="34"/>
      <c r="E11" s="34"/>
      <c r="F11" s="34"/>
      <c r="G11" s="34"/>
      <c r="H11" s="34"/>
      <c r="I11" s="34"/>
      <c r="J11" s="34"/>
      <c r="K11" s="34"/>
      <c r="L11" s="34"/>
      <c r="M11" s="34"/>
      <c r="N11" s="34"/>
      <c r="O11" s="34"/>
      <c r="P11" s="34"/>
      <c r="Q11" s="34"/>
    </row>
    <row r="12" spans="1:17" x14ac:dyDescent="0.2">
      <c r="A12" s="34"/>
      <c r="B12" s="34"/>
      <c r="C12" s="34"/>
      <c r="D12" s="34"/>
      <c r="E12" s="34"/>
      <c r="F12" s="34"/>
      <c r="G12" s="34"/>
      <c r="H12" s="34"/>
      <c r="I12" s="34"/>
      <c r="J12" s="34"/>
      <c r="K12" s="34"/>
      <c r="L12" s="34"/>
      <c r="M12" s="34"/>
      <c r="N12" s="34"/>
      <c r="O12" s="34"/>
      <c r="P12" s="34"/>
      <c r="Q12" s="34"/>
    </row>
    <row r="13" spans="1:17" x14ac:dyDescent="0.2">
      <c r="A13" s="34"/>
      <c r="B13" s="34"/>
      <c r="C13" s="34"/>
      <c r="D13" s="34"/>
      <c r="E13" s="34"/>
      <c r="F13" s="34"/>
      <c r="G13" s="34"/>
      <c r="H13" s="34"/>
      <c r="I13" s="34"/>
      <c r="J13" s="34"/>
      <c r="K13" s="34"/>
      <c r="L13" s="34"/>
      <c r="M13" s="34"/>
      <c r="N13" s="34"/>
      <c r="O13" s="34"/>
      <c r="P13" s="34"/>
      <c r="Q13" s="34"/>
    </row>
    <row r="14" spans="1:17" x14ac:dyDescent="0.2">
      <c r="A14" s="34"/>
      <c r="B14" s="34"/>
      <c r="C14" s="34"/>
      <c r="D14" s="34"/>
      <c r="E14" s="34"/>
      <c r="F14" s="34"/>
      <c r="G14" s="34"/>
      <c r="H14" s="34"/>
      <c r="I14" s="34"/>
      <c r="J14" s="34"/>
      <c r="K14" s="34"/>
      <c r="L14" s="34"/>
      <c r="M14" s="34"/>
      <c r="N14" s="34"/>
      <c r="O14" s="34"/>
      <c r="P14" s="34"/>
      <c r="Q14" s="34"/>
    </row>
    <row r="15" spans="1:17" x14ac:dyDescent="0.2">
      <c r="A15" s="34"/>
      <c r="B15" s="34"/>
      <c r="C15" s="34"/>
      <c r="D15" s="34"/>
      <c r="E15" s="34"/>
      <c r="F15" s="34"/>
      <c r="G15" s="34"/>
      <c r="H15" s="34"/>
      <c r="I15" s="34"/>
      <c r="J15" s="34"/>
      <c r="K15" s="34"/>
      <c r="L15" s="34"/>
      <c r="M15" s="34"/>
      <c r="N15" s="34"/>
      <c r="O15" s="34"/>
      <c r="P15" s="34"/>
      <c r="Q15" s="34"/>
    </row>
    <row r="16" spans="1:17" x14ac:dyDescent="0.2">
      <c r="A16" s="34"/>
      <c r="B16" s="34"/>
      <c r="C16" s="34"/>
      <c r="D16" s="34"/>
      <c r="E16" s="34"/>
      <c r="F16" s="34"/>
      <c r="G16" s="34"/>
      <c r="H16" s="34"/>
      <c r="I16" s="34"/>
      <c r="J16" s="34"/>
      <c r="K16" s="34"/>
      <c r="L16" s="34"/>
      <c r="M16" s="34"/>
      <c r="N16" s="34"/>
      <c r="O16" s="34"/>
      <c r="P16" s="34"/>
      <c r="Q16" s="34"/>
    </row>
    <row r="17" spans="1:17" x14ac:dyDescent="0.2">
      <c r="A17" s="34"/>
      <c r="B17" s="34"/>
      <c r="C17" s="34"/>
      <c r="D17" s="34"/>
      <c r="E17" s="34"/>
      <c r="F17" s="34"/>
      <c r="G17" s="34"/>
      <c r="H17" s="34"/>
      <c r="I17" s="34"/>
      <c r="J17" s="34"/>
      <c r="K17" s="34"/>
      <c r="L17" s="34"/>
      <c r="M17" s="34"/>
      <c r="N17" s="34"/>
      <c r="O17" s="34"/>
      <c r="P17" s="34"/>
      <c r="Q17" s="34"/>
    </row>
    <row r="18" spans="1:17" x14ac:dyDescent="0.2">
      <c r="A18" s="34"/>
      <c r="B18" s="34"/>
      <c r="C18" s="34"/>
      <c r="D18" s="34"/>
      <c r="E18" s="34"/>
      <c r="F18" s="34"/>
      <c r="G18" s="34"/>
      <c r="H18" s="34"/>
      <c r="I18" s="34"/>
      <c r="J18" s="34"/>
      <c r="K18" s="34"/>
      <c r="L18" s="34"/>
      <c r="M18" s="34"/>
      <c r="N18" s="34"/>
      <c r="O18" s="34"/>
      <c r="P18" s="34"/>
      <c r="Q18" s="34"/>
    </row>
    <row r="19" spans="1:17" x14ac:dyDescent="0.2">
      <c r="A19" s="34"/>
      <c r="B19" s="34"/>
      <c r="C19" s="34"/>
      <c r="D19" s="34"/>
      <c r="E19" s="34"/>
      <c r="F19" s="34"/>
      <c r="G19" s="34"/>
      <c r="H19" s="34"/>
      <c r="I19" s="34"/>
      <c r="J19" s="34"/>
      <c r="K19" s="34"/>
      <c r="L19" s="34"/>
      <c r="M19" s="34"/>
      <c r="N19" s="34"/>
      <c r="O19" s="34"/>
      <c r="P19" s="34"/>
      <c r="Q19" s="34"/>
    </row>
    <row r="20" spans="1:17" x14ac:dyDescent="0.2">
      <c r="A20" s="34"/>
      <c r="B20" s="34"/>
      <c r="C20" s="34"/>
      <c r="D20" s="34"/>
      <c r="E20" s="34"/>
      <c r="F20" s="34"/>
      <c r="G20" s="34"/>
      <c r="H20" s="34"/>
      <c r="I20" s="34"/>
      <c r="J20" s="34"/>
      <c r="K20" s="34"/>
      <c r="L20" s="34"/>
      <c r="M20" s="34"/>
      <c r="N20" s="34"/>
      <c r="O20" s="34"/>
      <c r="P20" s="34"/>
      <c r="Q20" s="34"/>
    </row>
    <row r="21" spans="1:17" x14ac:dyDescent="0.2">
      <c r="A21" s="34"/>
      <c r="B21" s="34"/>
      <c r="C21" s="34"/>
      <c r="D21" s="34"/>
      <c r="E21" s="34"/>
      <c r="F21" s="34"/>
      <c r="G21" s="34"/>
      <c r="H21" s="34"/>
      <c r="I21" s="34"/>
      <c r="J21" s="34"/>
      <c r="K21" s="34"/>
      <c r="L21" s="34"/>
      <c r="M21" s="34"/>
      <c r="N21" s="34"/>
      <c r="O21" s="34"/>
      <c r="P21" s="34"/>
      <c r="Q21" s="34"/>
    </row>
    <row r="22" spans="1:17" x14ac:dyDescent="0.2">
      <c r="A22" s="34"/>
      <c r="B22" s="34"/>
      <c r="C22" s="34"/>
      <c r="D22" s="34"/>
      <c r="E22" s="34"/>
      <c r="F22" s="34"/>
      <c r="G22" s="34"/>
      <c r="H22" s="34"/>
      <c r="I22" s="34"/>
      <c r="J22" s="34"/>
      <c r="K22" s="34"/>
      <c r="L22" s="34"/>
      <c r="M22" s="34"/>
      <c r="N22" s="34"/>
      <c r="O22" s="34"/>
      <c r="P22" s="34"/>
      <c r="Q22" s="34"/>
    </row>
    <row r="23" spans="1:17" x14ac:dyDescent="0.2">
      <c r="A23" s="34"/>
      <c r="B23" s="34"/>
      <c r="C23" s="34"/>
      <c r="D23" s="34"/>
      <c r="E23" s="34"/>
      <c r="F23" s="34"/>
      <c r="G23" s="34"/>
      <c r="H23" s="34"/>
      <c r="I23" s="34"/>
      <c r="J23" s="34"/>
      <c r="K23" s="34"/>
      <c r="L23" s="34"/>
      <c r="M23" s="34"/>
      <c r="N23" s="34"/>
      <c r="O23" s="34"/>
      <c r="P23" s="34"/>
      <c r="Q23" s="34"/>
    </row>
    <row r="24" spans="1:17" x14ac:dyDescent="0.2">
      <c r="A24" s="34"/>
      <c r="B24" s="34"/>
      <c r="C24" s="34"/>
      <c r="D24" s="34"/>
      <c r="E24" s="34"/>
      <c r="F24" s="34"/>
      <c r="G24" s="34"/>
      <c r="H24" s="34"/>
      <c r="I24" s="34"/>
      <c r="J24" s="34"/>
      <c r="K24" s="34"/>
      <c r="L24" s="34"/>
      <c r="M24" s="34"/>
      <c r="N24" s="34"/>
      <c r="O24" s="34"/>
      <c r="P24" s="34"/>
      <c r="Q24" s="34"/>
    </row>
    <row r="25" spans="1:17" x14ac:dyDescent="0.2">
      <c r="A25" s="34"/>
      <c r="B25" s="34"/>
      <c r="C25" s="34"/>
      <c r="D25" s="34"/>
      <c r="E25" s="34"/>
      <c r="F25" s="34"/>
      <c r="G25" s="34"/>
      <c r="H25" s="34"/>
      <c r="I25" s="34"/>
      <c r="J25" s="34"/>
      <c r="K25" s="34"/>
      <c r="L25" s="34"/>
      <c r="M25" s="34"/>
      <c r="N25" s="34"/>
      <c r="O25" s="34"/>
      <c r="P25" s="34"/>
      <c r="Q25" s="34"/>
    </row>
    <row r="26" spans="1:17" x14ac:dyDescent="0.2">
      <c r="A26" s="34"/>
      <c r="B26" s="34"/>
      <c r="C26" s="34"/>
      <c r="D26" s="34"/>
      <c r="E26" s="34"/>
      <c r="F26" s="34"/>
      <c r="G26" s="34"/>
      <c r="H26" s="34"/>
      <c r="I26" s="34"/>
      <c r="J26" s="34"/>
      <c r="K26" s="34"/>
      <c r="L26" s="34"/>
      <c r="M26" s="34"/>
      <c r="N26" s="34"/>
      <c r="O26" s="34"/>
      <c r="P26" s="34"/>
      <c r="Q26" s="34"/>
    </row>
    <row r="27" spans="1:17" x14ac:dyDescent="0.2">
      <c r="A27" s="34"/>
      <c r="B27" s="34"/>
      <c r="C27" s="34"/>
      <c r="D27" s="34"/>
      <c r="E27" s="34"/>
      <c r="F27" s="34"/>
      <c r="G27" s="34"/>
      <c r="H27" s="34"/>
      <c r="I27" s="34"/>
      <c r="J27" s="34"/>
      <c r="K27" s="34"/>
      <c r="L27" s="34"/>
      <c r="M27" s="34"/>
      <c r="N27" s="34"/>
      <c r="O27" s="34"/>
      <c r="P27" s="34"/>
      <c r="Q27" s="34"/>
    </row>
    <row r="28" spans="1:17" x14ac:dyDescent="0.2">
      <c r="A28" s="34"/>
      <c r="B28" s="34"/>
      <c r="C28" s="34"/>
      <c r="D28" s="34"/>
      <c r="E28" s="34"/>
      <c r="F28" s="34"/>
      <c r="G28" s="34"/>
      <c r="H28" s="34"/>
      <c r="I28" s="34"/>
      <c r="J28" s="34"/>
      <c r="K28" s="34"/>
      <c r="L28" s="34"/>
      <c r="M28" s="34"/>
      <c r="N28" s="34"/>
      <c r="O28" s="34"/>
      <c r="P28" s="34"/>
      <c r="Q28" s="34"/>
    </row>
    <row r="29" spans="1:17" x14ac:dyDescent="0.2">
      <c r="A29" s="34"/>
      <c r="B29" s="34"/>
      <c r="C29" s="34"/>
      <c r="D29" s="34"/>
      <c r="E29" s="34"/>
      <c r="F29" s="34"/>
      <c r="G29" s="34"/>
      <c r="H29" s="34"/>
      <c r="I29" s="34"/>
      <c r="J29" s="34"/>
      <c r="K29" s="34"/>
      <c r="L29" s="34"/>
      <c r="M29" s="34"/>
      <c r="N29" s="34"/>
      <c r="O29" s="34"/>
      <c r="P29" s="34"/>
      <c r="Q29" s="34"/>
    </row>
    <row r="30" spans="1:17" x14ac:dyDescent="0.2">
      <c r="A30" s="34"/>
      <c r="B30" s="34"/>
      <c r="C30" s="34"/>
      <c r="D30" s="34"/>
      <c r="E30" s="34"/>
      <c r="F30" s="34"/>
      <c r="G30" s="34"/>
      <c r="H30" s="34"/>
      <c r="I30" s="34"/>
      <c r="J30" s="34"/>
      <c r="K30" s="34"/>
      <c r="L30" s="34"/>
      <c r="M30" s="34"/>
      <c r="N30" s="34"/>
      <c r="O30" s="34"/>
      <c r="P30" s="34"/>
      <c r="Q30" s="34"/>
    </row>
    <row r="31" spans="1:17" x14ac:dyDescent="0.2">
      <c r="A31" s="34"/>
      <c r="B31" s="34"/>
      <c r="C31" s="34"/>
      <c r="D31" s="34"/>
      <c r="E31" s="34"/>
      <c r="F31" s="34"/>
      <c r="G31" s="34"/>
      <c r="H31" s="34"/>
      <c r="I31" s="34"/>
      <c r="J31" s="34"/>
      <c r="K31" s="34"/>
      <c r="L31" s="34"/>
      <c r="M31" s="34"/>
      <c r="N31" s="34"/>
      <c r="O31" s="34"/>
      <c r="P31" s="34"/>
      <c r="Q31" s="34"/>
    </row>
    <row r="32" spans="1:17" x14ac:dyDescent="0.2">
      <c r="A32" s="34"/>
      <c r="B32" s="34"/>
      <c r="C32" s="34"/>
      <c r="D32" s="34"/>
      <c r="E32" s="34"/>
      <c r="F32" s="34"/>
      <c r="G32" s="34"/>
      <c r="H32" s="34"/>
      <c r="I32" s="34"/>
      <c r="J32" s="34"/>
      <c r="K32" s="34"/>
      <c r="L32" s="34"/>
      <c r="M32" s="34"/>
      <c r="N32" s="34"/>
      <c r="O32" s="34"/>
      <c r="P32" s="34"/>
      <c r="Q32" s="34"/>
    </row>
    <row r="33" spans="1:17" x14ac:dyDescent="0.2">
      <c r="A33" s="34"/>
      <c r="B33" s="34"/>
      <c r="C33" s="34"/>
      <c r="D33" s="34"/>
      <c r="E33" s="34"/>
      <c r="F33" s="34"/>
      <c r="G33" s="34"/>
      <c r="H33" s="34"/>
      <c r="I33" s="34"/>
      <c r="J33" s="34"/>
      <c r="K33" s="34"/>
      <c r="L33" s="34"/>
      <c r="M33" s="34"/>
      <c r="N33" s="34"/>
      <c r="O33" s="34"/>
      <c r="P33" s="34"/>
      <c r="Q33" s="34"/>
    </row>
    <row r="34" spans="1:17" x14ac:dyDescent="0.2">
      <c r="A34" s="34"/>
      <c r="B34" s="34"/>
      <c r="C34" s="34"/>
      <c r="D34" s="34"/>
      <c r="E34" s="34"/>
      <c r="F34" s="34"/>
      <c r="G34" s="34"/>
      <c r="H34" s="34"/>
      <c r="I34" s="34"/>
      <c r="J34" s="34"/>
      <c r="K34" s="34"/>
      <c r="L34" s="34"/>
      <c r="M34" s="34"/>
      <c r="N34" s="34"/>
      <c r="O34" s="34"/>
      <c r="P34" s="34"/>
      <c r="Q34" s="34"/>
    </row>
    <row r="35" spans="1:17" x14ac:dyDescent="0.2">
      <c r="A35" s="34"/>
      <c r="B35" s="34"/>
      <c r="C35" s="34"/>
      <c r="D35" s="34"/>
      <c r="E35" s="34"/>
      <c r="F35" s="34"/>
      <c r="G35" s="34"/>
      <c r="H35" s="34"/>
      <c r="I35" s="34"/>
      <c r="J35" s="34"/>
      <c r="K35" s="34"/>
      <c r="L35" s="34"/>
      <c r="M35" s="34"/>
      <c r="N35" s="34"/>
      <c r="O35" s="34"/>
      <c r="P35" s="34"/>
      <c r="Q35" s="34"/>
    </row>
    <row r="36" spans="1:17" x14ac:dyDescent="0.2">
      <c r="A36" s="34"/>
      <c r="B36" s="34"/>
      <c r="C36" s="34"/>
      <c r="D36" s="34"/>
      <c r="E36" s="34"/>
      <c r="F36" s="34"/>
      <c r="G36" s="34"/>
      <c r="H36" s="34"/>
      <c r="I36" s="34"/>
      <c r="J36" s="34"/>
      <c r="K36" s="34"/>
      <c r="L36" s="34"/>
      <c r="M36" s="34"/>
      <c r="N36" s="34"/>
      <c r="O36" s="34"/>
      <c r="P36" s="34"/>
      <c r="Q36" s="34"/>
    </row>
    <row r="37" spans="1:17" x14ac:dyDescent="0.2">
      <c r="A37" s="34"/>
      <c r="B37" s="34"/>
      <c r="C37" s="34"/>
      <c r="D37" s="34"/>
      <c r="E37" s="34"/>
      <c r="F37" s="34"/>
      <c r="G37" s="34"/>
      <c r="H37" s="34"/>
      <c r="I37" s="34"/>
      <c r="J37" s="34"/>
      <c r="K37" s="34"/>
      <c r="L37" s="34"/>
      <c r="M37" s="34"/>
      <c r="N37" s="34"/>
      <c r="O37" s="34"/>
      <c r="P37" s="34"/>
      <c r="Q37" s="34"/>
    </row>
    <row r="38" spans="1:17" x14ac:dyDescent="0.2">
      <c r="A38" s="34"/>
      <c r="B38" s="34"/>
      <c r="C38" s="34"/>
      <c r="D38" s="34"/>
      <c r="E38" s="34"/>
      <c r="F38" s="34"/>
      <c r="G38" s="34"/>
      <c r="H38" s="34"/>
      <c r="I38" s="34"/>
      <c r="J38" s="34"/>
      <c r="K38" s="34"/>
      <c r="L38" s="34"/>
      <c r="M38" s="34"/>
      <c r="N38" s="34"/>
      <c r="O38" s="34"/>
      <c r="P38" s="34"/>
      <c r="Q38" s="34"/>
    </row>
    <row r="39" spans="1:17" x14ac:dyDescent="0.2">
      <c r="A39" s="34"/>
      <c r="B39" s="34"/>
      <c r="C39" s="34"/>
      <c r="D39" s="34"/>
      <c r="E39" s="34"/>
      <c r="F39" s="34"/>
      <c r="G39" s="34"/>
      <c r="H39" s="34"/>
      <c r="I39" s="34"/>
      <c r="J39" s="34"/>
      <c r="K39" s="34"/>
      <c r="L39" s="34"/>
      <c r="M39" s="34"/>
      <c r="N39" s="34"/>
      <c r="O39" s="34"/>
      <c r="P39" s="34"/>
      <c r="Q39" s="34"/>
    </row>
    <row r="40" spans="1:17" x14ac:dyDescent="0.2">
      <c r="A40" s="34"/>
      <c r="B40" s="34"/>
      <c r="C40" s="34"/>
      <c r="D40" s="34"/>
      <c r="E40" s="34"/>
      <c r="F40" s="34"/>
      <c r="G40" s="34"/>
      <c r="H40" s="34"/>
      <c r="I40" s="34"/>
      <c r="J40" s="34"/>
      <c r="K40" s="34"/>
      <c r="L40" s="34"/>
      <c r="M40" s="34"/>
      <c r="N40" s="34"/>
      <c r="O40" s="34"/>
      <c r="P40" s="34"/>
      <c r="Q40" s="34"/>
    </row>
    <row r="41" spans="1:17" x14ac:dyDescent="0.2">
      <c r="A41" s="34"/>
      <c r="B41" s="34"/>
      <c r="C41" s="34"/>
      <c r="D41" s="34"/>
      <c r="E41" s="34"/>
      <c r="F41" s="34"/>
      <c r="G41" s="34"/>
      <c r="H41" s="34"/>
      <c r="I41" s="34"/>
      <c r="J41" s="34"/>
      <c r="K41" s="34"/>
      <c r="L41" s="34"/>
      <c r="M41" s="34"/>
      <c r="N41" s="34"/>
      <c r="O41" s="34"/>
      <c r="P41" s="34"/>
      <c r="Q41" s="34"/>
    </row>
    <row r="42" spans="1:17" x14ac:dyDescent="0.2">
      <c r="A42" s="34"/>
      <c r="B42" s="34"/>
      <c r="C42" s="34"/>
      <c r="D42" s="34"/>
      <c r="E42" s="34"/>
      <c r="F42" s="34"/>
      <c r="G42" s="34"/>
      <c r="H42" s="34"/>
      <c r="I42" s="34"/>
      <c r="J42" s="34"/>
      <c r="K42" s="34"/>
      <c r="L42" s="34"/>
      <c r="M42" s="34"/>
      <c r="N42" s="34"/>
      <c r="O42" s="34"/>
      <c r="P42" s="34"/>
      <c r="Q42" s="34"/>
    </row>
    <row r="43" spans="1:17" x14ac:dyDescent="0.2">
      <c r="A43" s="34"/>
      <c r="B43" s="34"/>
      <c r="C43" s="34"/>
      <c r="D43" s="34"/>
      <c r="E43" s="34"/>
      <c r="F43" s="34"/>
      <c r="G43" s="34"/>
      <c r="H43" s="34"/>
      <c r="I43" s="34"/>
      <c r="J43" s="34"/>
      <c r="K43" s="34"/>
      <c r="L43" s="34"/>
      <c r="M43" s="34"/>
      <c r="N43" s="34"/>
      <c r="O43" s="34"/>
      <c r="P43" s="34"/>
      <c r="Q43" s="34"/>
    </row>
    <row r="44" spans="1:17" x14ac:dyDescent="0.2">
      <c r="A44" s="34"/>
      <c r="B44" s="34"/>
      <c r="C44" s="34"/>
      <c r="D44" s="34"/>
      <c r="E44" s="34"/>
      <c r="F44" s="34"/>
      <c r="G44" s="34"/>
      <c r="H44" s="34"/>
      <c r="I44" s="34"/>
      <c r="J44" s="34"/>
      <c r="K44" s="34"/>
      <c r="L44" s="34"/>
      <c r="M44" s="34"/>
      <c r="N44" s="34"/>
      <c r="O44" s="34"/>
      <c r="P44" s="34"/>
      <c r="Q44" s="34"/>
    </row>
    <row r="45" spans="1:17" x14ac:dyDescent="0.2">
      <c r="A45" s="34"/>
      <c r="B45" s="34"/>
      <c r="C45" s="34"/>
      <c r="D45" s="34"/>
      <c r="E45" s="34"/>
      <c r="F45" s="34"/>
      <c r="G45" s="34"/>
      <c r="H45" s="34"/>
      <c r="I45" s="34"/>
      <c r="J45" s="34"/>
      <c r="K45" s="34"/>
      <c r="L45" s="34"/>
      <c r="M45" s="34"/>
      <c r="N45" s="34"/>
      <c r="O45" s="34"/>
      <c r="P45" s="34"/>
      <c r="Q45" s="34"/>
    </row>
    <row r="46" spans="1:17" x14ac:dyDescent="0.2">
      <c r="A46" s="34"/>
      <c r="B46" s="34"/>
      <c r="C46" s="34"/>
      <c r="D46" s="34"/>
      <c r="E46" s="34"/>
      <c r="F46" s="34"/>
      <c r="G46" s="34"/>
      <c r="H46" s="34"/>
      <c r="I46" s="34"/>
      <c r="J46" s="34"/>
      <c r="K46" s="34"/>
      <c r="L46" s="34"/>
      <c r="M46" s="34"/>
      <c r="N46" s="34"/>
      <c r="O46" s="34"/>
      <c r="P46" s="34"/>
      <c r="Q46" s="34"/>
    </row>
    <row r="47" spans="1:17" x14ac:dyDescent="0.2">
      <c r="A47" s="34"/>
      <c r="B47" s="34"/>
      <c r="C47" s="34"/>
      <c r="D47" s="34"/>
      <c r="E47" s="34"/>
      <c r="F47" s="34"/>
      <c r="G47" s="34"/>
      <c r="H47" s="34"/>
      <c r="I47" s="34"/>
      <c r="J47" s="34"/>
      <c r="K47" s="34"/>
      <c r="L47" s="34"/>
      <c r="M47" s="34"/>
      <c r="N47" s="34"/>
      <c r="O47" s="34"/>
      <c r="P47" s="34"/>
      <c r="Q47" s="34"/>
    </row>
    <row r="48" spans="1:17" x14ac:dyDescent="0.2">
      <c r="A48" s="34"/>
      <c r="B48" s="34"/>
      <c r="C48" s="34"/>
      <c r="D48" s="34"/>
      <c r="E48" s="34"/>
      <c r="F48" s="34"/>
      <c r="G48" s="34"/>
      <c r="H48" s="34"/>
      <c r="I48" s="34"/>
      <c r="J48" s="34"/>
      <c r="K48" s="34"/>
      <c r="L48" s="34"/>
      <c r="M48" s="34"/>
      <c r="N48" s="34"/>
      <c r="O48" s="34"/>
      <c r="P48" s="34"/>
      <c r="Q48" s="34"/>
    </row>
    <row r="49" spans="1:17" x14ac:dyDescent="0.2">
      <c r="A49" s="34"/>
      <c r="B49" s="34"/>
      <c r="C49" s="34"/>
      <c r="D49" s="34"/>
      <c r="E49" s="34"/>
      <c r="F49" s="34"/>
      <c r="G49" s="34"/>
      <c r="H49" s="34"/>
      <c r="I49" s="34"/>
      <c r="J49" s="34"/>
      <c r="K49" s="34"/>
      <c r="L49" s="34"/>
      <c r="M49" s="34"/>
      <c r="N49" s="34"/>
      <c r="O49" s="34"/>
      <c r="P49" s="34"/>
      <c r="Q49" s="34"/>
    </row>
    <row r="50" spans="1:17" x14ac:dyDescent="0.2">
      <c r="A50" s="34"/>
      <c r="B50" s="34"/>
      <c r="C50" s="34"/>
      <c r="D50" s="34"/>
      <c r="E50" s="34"/>
      <c r="F50" s="34"/>
      <c r="G50" s="34"/>
      <c r="H50" s="34"/>
      <c r="I50" s="34"/>
      <c r="J50" s="34"/>
      <c r="K50" s="34"/>
      <c r="L50" s="34"/>
      <c r="M50" s="34"/>
      <c r="N50" s="34"/>
      <c r="O50" s="34"/>
      <c r="P50" s="34"/>
      <c r="Q50" s="34"/>
    </row>
    <row r="51" spans="1:17" x14ac:dyDescent="0.2">
      <c r="A51" s="34"/>
      <c r="B51" s="34"/>
      <c r="C51" s="34"/>
      <c r="D51" s="34"/>
      <c r="E51" s="34"/>
      <c r="F51" s="34"/>
      <c r="G51" s="34"/>
      <c r="H51" s="34"/>
      <c r="I51" s="34"/>
      <c r="J51" s="34"/>
      <c r="K51" s="34"/>
      <c r="L51" s="34"/>
      <c r="M51" s="34"/>
      <c r="N51" s="34"/>
      <c r="O51" s="34"/>
      <c r="P51" s="34"/>
      <c r="Q51" s="34"/>
    </row>
    <row r="52" spans="1:17" x14ac:dyDescent="0.2">
      <c r="A52" s="34"/>
      <c r="B52" s="34"/>
      <c r="C52" s="34"/>
      <c r="D52" s="34"/>
      <c r="E52" s="34"/>
      <c r="F52" s="34"/>
      <c r="G52" s="34"/>
      <c r="H52" s="34"/>
      <c r="I52" s="34"/>
      <c r="J52" s="34"/>
      <c r="K52" s="34"/>
      <c r="L52" s="34"/>
      <c r="M52" s="34"/>
      <c r="N52" s="34"/>
      <c r="O52" s="34"/>
      <c r="P52" s="34"/>
      <c r="Q52" s="34"/>
    </row>
    <row r="53" spans="1:17" x14ac:dyDescent="0.2">
      <c r="A53" s="34"/>
      <c r="B53" s="34"/>
      <c r="C53" s="34"/>
      <c r="D53" s="34"/>
      <c r="E53" s="34"/>
      <c r="F53" s="34"/>
      <c r="G53" s="34"/>
      <c r="H53" s="34"/>
      <c r="I53" s="34"/>
      <c r="J53" s="34"/>
      <c r="K53" s="34"/>
      <c r="L53" s="34"/>
      <c r="M53" s="34"/>
      <c r="N53" s="34"/>
      <c r="O53" s="34"/>
      <c r="P53" s="34"/>
      <c r="Q53" s="34"/>
    </row>
    <row r="54" spans="1:17" x14ac:dyDescent="0.2">
      <c r="A54" s="34"/>
      <c r="B54" s="34"/>
      <c r="C54" s="34"/>
      <c r="D54" s="34"/>
      <c r="E54" s="34"/>
      <c r="F54" s="34"/>
      <c r="G54" s="34"/>
      <c r="H54" s="34"/>
      <c r="I54" s="34"/>
      <c r="J54" s="34"/>
      <c r="K54" s="34"/>
      <c r="L54" s="34"/>
      <c r="M54" s="34"/>
      <c r="N54" s="34"/>
      <c r="O54" s="34"/>
      <c r="P54" s="34"/>
      <c r="Q54" s="34"/>
    </row>
    <row r="55" spans="1:17" x14ac:dyDescent="0.2">
      <c r="A55" s="34"/>
      <c r="B55" s="34"/>
      <c r="C55" s="34"/>
      <c r="D55" s="34"/>
      <c r="E55" s="34"/>
      <c r="F55" s="34"/>
      <c r="G55" s="34"/>
      <c r="H55" s="34"/>
      <c r="I55" s="34"/>
      <c r="J55" s="34"/>
      <c r="K55" s="34"/>
      <c r="L55" s="34"/>
      <c r="M55" s="34"/>
      <c r="N55" s="34"/>
      <c r="O55" s="34"/>
      <c r="P55" s="34"/>
      <c r="Q55" s="34"/>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5A128E-9EDB-2A4C-A8B7-C5D2F2FA300F}">
  <dimension ref="A2:HI277"/>
  <sheetViews>
    <sheetView tabSelected="1" workbookViewId="0">
      <selection activeCell="T28" sqref="T28"/>
    </sheetView>
  </sheetViews>
  <sheetFormatPr baseColWidth="10" defaultColWidth="8.7109375" defaultRowHeight="16" x14ac:dyDescent="0.2"/>
  <cols>
    <col min="1" max="1" width="4.42578125" style="63" customWidth="1"/>
    <col min="2" max="2" width="22.5703125" style="28" customWidth="1"/>
    <col min="3" max="3" width="8.7109375" style="28" customWidth="1"/>
    <col min="4" max="4" width="8.28515625" style="51" customWidth="1"/>
    <col min="5" max="5" width="8.7109375" style="29" customWidth="1"/>
    <col min="6" max="6" width="2.7109375" style="30" customWidth="1"/>
    <col min="7" max="7" width="8.7109375" style="29" customWidth="1"/>
    <col min="8" max="8" width="4.85546875" style="29" customWidth="1"/>
    <col min="9" max="9" width="2.7109375" style="27" customWidth="1"/>
    <col min="10" max="10" width="9.7109375" style="27" customWidth="1"/>
    <col min="11" max="11" width="9.7109375" style="51" customWidth="1"/>
    <col min="12" max="15" width="9.7109375" style="30" customWidth="1"/>
    <col min="16" max="16" width="2.7109375" style="30" customWidth="1"/>
    <col min="17" max="17" width="9.7109375" style="30" customWidth="1"/>
    <col min="18" max="18" width="9.7109375" style="55" customWidth="1"/>
    <col min="19" max="19" width="9.140625" style="30" customWidth="1"/>
    <col min="20" max="20" width="15.28515625" style="30" customWidth="1"/>
    <col min="21" max="24" width="10.140625" style="30" customWidth="1"/>
    <col min="25" max="25" width="10.140625" style="55" customWidth="1"/>
    <col min="26" max="31" width="10.140625" style="29" customWidth="1"/>
    <col min="32" max="32" width="10.140625" style="51" customWidth="1"/>
    <col min="33" max="35" width="10.140625" style="27" customWidth="1"/>
    <col min="36" max="46" width="12.140625" style="27" bestFit="1" customWidth="1"/>
    <col min="47" max="47" width="21.140625" style="27" bestFit="1" customWidth="1"/>
    <col min="48" max="49" width="12.140625" style="27" bestFit="1" customWidth="1"/>
    <col min="50" max="50" width="17" style="27" bestFit="1" customWidth="1"/>
    <col min="51" max="51" width="12.140625" style="27" bestFit="1" customWidth="1"/>
    <col min="52" max="52" width="12" style="27" bestFit="1" customWidth="1"/>
    <col min="53" max="53" width="7.42578125" style="27" bestFit="1" customWidth="1"/>
    <col min="54" max="57" width="12.140625" style="27" bestFit="1" customWidth="1"/>
    <col min="58" max="58" width="21.28515625" style="27" bestFit="1" customWidth="1"/>
    <col min="59" max="60" width="5.28515625" style="27" bestFit="1" customWidth="1"/>
    <col min="61" max="64" width="12.140625" style="27" bestFit="1" customWidth="1"/>
    <col min="65" max="65" width="9.28515625" style="27" bestFit="1" customWidth="1"/>
    <col min="66" max="70" width="12.140625" style="27" bestFit="1" customWidth="1"/>
    <col min="71" max="71" width="13.7109375" style="27" bestFit="1" customWidth="1"/>
    <col min="72" max="72" width="11.140625" style="27" bestFit="1" customWidth="1"/>
    <col min="73" max="74" width="12.140625" style="27" bestFit="1" customWidth="1"/>
    <col min="75" max="75" width="17.5703125" style="27" bestFit="1" customWidth="1"/>
    <col min="76" max="78" width="12.140625" style="27" bestFit="1" customWidth="1"/>
    <col min="79" max="79" width="15.7109375" style="27" bestFit="1" customWidth="1"/>
    <col min="80" max="85" width="12.140625" style="27" bestFit="1" customWidth="1"/>
    <col min="86" max="86" width="6.85546875" style="27" bestFit="1" customWidth="1"/>
    <col min="87" max="87" width="6.42578125" style="27" bestFit="1" customWidth="1"/>
    <col min="88" max="90" width="12.140625" style="27" bestFit="1" customWidth="1"/>
    <col min="91" max="91" width="11.140625" style="27" bestFit="1" customWidth="1"/>
    <col min="92" max="93" width="12.140625" style="27" bestFit="1" customWidth="1"/>
    <col min="94" max="94" width="11.140625" style="27" bestFit="1" customWidth="1"/>
    <col min="95" max="95" width="7" style="27" bestFit="1" customWidth="1"/>
    <col min="96" max="96" width="13.140625" style="27" bestFit="1" customWidth="1"/>
    <col min="97" max="97" width="12.140625" style="27" bestFit="1" customWidth="1"/>
    <col min="98" max="98" width="11.140625" style="27" bestFit="1" customWidth="1"/>
    <col min="99" max="105" width="12.140625" style="27" bestFit="1" customWidth="1"/>
    <col min="106" max="106" width="6.85546875" style="27" bestFit="1" customWidth="1"/>
    <col min="107" max="114" width="12.140625" style="27" bestFit="1" customWidth="1"/>
    <col min="115" max="115" width="10.140625" style="27" bestFit="1" customWidth="1"/>
    <col min="116" max="116" width="15.5703125" style="27" bestFit="1" customWidth="1"/>
    <col min="117" max="122" width="12.140625" style="27" bestFit="1" customWidth="1"/>
    <col min="123" max="123" width="11.140625" style="27" bestFit="1" customWidth="1"/>
    <col min="124" max="133" width="12.140625" style="27" bestFit="1" customWidth="1"/>
    <col min="134" max="134" width="14.5703125" style="27" bestFit="1" customWidth="1"/>
    <col min="135" max="137" width="12.140625" style="27" bestFit="1" customWidth="1"/>
    <col min="138" max="138" width="10.140625" style="27" bestFit="1" customWidth="1"/>
    <col min="139" max="139" width="17.7109375" style="27" bestFit="1" customWidth="1"/>
    <col min="140" max="145" width="12.140625" style="27" bestFit="1" customWidth="1"/>
    <col min="146" max="146" width="6" style="27" bestFit="1" customWidth="1"/>
    <col min="147" max="152" width="12.140625" style="27" bestFit="1" customWidth="1"/>
    <col min="153" max="153" width="14.85546875" style="27" bestFit="1" customWidth="1"/>
    <col min="154" max="156" width="12.140625" style="27" bestFit="1" customWidth="1"/>
    <col min="157" max="157" width="5.85546875" style="27" bestFit="1" customWidth="1"/>
    <col min="158" max="158" width="12.140625" style="27" bestFit="1" customWidth="1"/>
    <col min="159" max="159" width="16.7109375" style="27" bestFit="1" customWidth="1"/>
    <col min="160" max="166" width="12.140625" style="27" bestFit="1" customWidth="1"/>
    <col min="167" max="167" width="17.140625" style="27" bestFit="1" customWidth="1"/>
    <col min="168" max="168" width="12.140625" style="27" bestFit="1" customWidth="1"/>
    <col min="169" max="169" width="18.28515625" style="27" bestFit="1" customWidth="1"/>
    <col min="170" max="170" width="11.140625" style="27" bestFit="1" customWidth="1"/>
    <col min="171" max="171" width="28.85546875" style="27" bestFit="1" customWidth="1"/>
    <col min="172" max="172" width="12.140625" style="27" bestFit="1" customWidth="1"/>
    <col min="173" max="173" width="20.28515625" style="27" bestFit="1" customWidth="1"/>
    <col min="174" max="177" width="12.140625" style="27" bestFit="1" customWidth="1"/>
    <col min="178" max="178" width="11.5703125" style="27" bestFit="1" customWidth="1"/>
    <col min="179" max="181" width="12.140625" style="27" bestFit="1" customWidth="1"/>
    <col min="182" max="182" width="14.7109375" style="27" bestFit="1" customWidth="1"/>
    <col min="183" max="183" width="7.7109375" style="27" bestFit="1" customWidth="1"/>
    <col min="184" max="184" width="12.140625" style="27" bestFit="1" customWidth="1"/>
    <col min="185" max="185" width="11.42578125" style="27" bestFit="1" customWidth="1"/>
    <col min="186" max="190" width="12.140625" style="27" bestFit="1" customWidth="1"/>
    <col min="191" max="191" width="10.5703125" style="27" bestFit="1" customWidth="1"/>
    <col min="192" max="197" width="12.140625" style="27" bestFit="1" customWidth="1"/>
    <col min="198" max="198" width="11.140625" style="27" bestFit="1" customWidth="1"/>
    <col min="199" max="199" width="17.85546875" style="27" bestFit="1" customWidth="1"/>
    <col min="200" max="201" width="12.140625" style="27" bestFit="1" customWidth="1"/>
    <col min="202" max="202" width="12.28515625" style="27" bestFit="1" customWidth="1"/>
    <col min="203" max="203" width="6.5703125" style="27" bestFit="1" customWidth="1"/>
    <col min="204" max="204" width="7.28515625" style="27" bestFit="1" customWidth="1"/>
    <col min="205" max="205" width="12.140625" style="27" bestFit="1" customWidth="1"/>
    <col min="206" max="206" width="18.7109375" style="27" bestFit="1" customWidth="1"/>
    <col min="207" max="207" width="14" style="27" bestFit="1" customWidth="1"/>
    <col min="208" max="208" width="21.7109375" style="27" bestFit="1" customWidth="1"/>
    <col min="209" max="217" width="12.140625" style="27" bestFit="1" customWidth="1"/>
    <col min="218" max="16384" width="8.7109375" style="27"/>
  </cols>
  <sheetData>
    <row r="2" spans="1:15" ht="20" x14ac:dyDescent="0.2">
      <c r="B2" s="124" t="s">
        <v>457</v>
      </c>
      <c r="C2" s="125"/>
      <c r="D2" s="62"/>
      <c r="E2" s="121"/>
      <c r="F2" s="126"/>
      <c r="G2" s="121"/>
      <c r="H2" s="121"/>
      <c r="I2" s="122"/>
      <c r="J2" s="122"/>
    </row>
    <row r="3" spans="1:15" x14ac:dyDescent="0.2">
      <c r="B3" s="125"/>
      <c r="C3" s="125"/>
      <c r="D3" s="62"/>
      <c r="E3" s="121"/>
      <c r="F3" s="126"/>
      <c r="G3" s="121"/>
      <c r="H3" s="121"/>
      <c r="I3" s="122"/>
      <c r="J3" s="122"/>
    </row>
    <row r="4" spans="1:15" x14ac:dyDescent="0.2">
      <c r="B4" s="125" t="s">
        <v>528</v>
      </c>
      <c r="C4" s="125"/>
      <c r="D4" s="62"/>
      <c r="E4" s="121"/>
      <c r="F4" s="126"/>
      <c r="G4" s="121"/>
      <c r="H4" s="121"/>
      <c r="I4" s="122"/>
      <c r="J4" s="122"/>
    </row>
    <row r="5" spans="1:15" x14ac:dyDescent="0.2">
      <c r="B5" s="125"/>
      <c r="C5" s="125"/>
      <c r="D5" s="62"/>
      <c r="E5" s="121"/>
      <c r="F5" s="126"/>
      <c r="G5" s="121"/>
      <c r="H5" s="121"/>
      <c r="I5" s="122"/>
      <c r="J5" s="122"/>
    </row>
    <row r="6" spans="1:15" x14ac:dyDescent="0.2">
      <c r="B6" s="258" t="s">
        <v>458</v>
      </c>
      <c r="C6" s="259"/>
      <c r="D6" s="259"/>
      <c r="E6" s="259"/>
      <c r="F6" s="259"/>
      <c r="G6" s="260"/>
      <c r="H6" s="121"/>
      <c r="I6" s="122"/>
      <c r="J6" s="261" t="s">
        <v>488</v>
      </c>
      <c r="K6" s="262"/>
      <c r="L6" s="262"/>
      <c r="M6" s="262"/>
      <c r="N6" s="262"/>
      <c r="O6" s="263"/>
    </row>
    <row r="7" spans="1:15" x14ac:dyDescent="0.2">
      <c r="A7" s="69"/>
      <c r="B7" s="272" t="s">
        <v>485</v>
      </c>
      <c r="C7" s="272"/>
      <c r="D7" s="272"/>
      <c r="E7" s="272"/>
      <c r="F7" s="272"/>
      <c r="G7" s="273"/>
      <c r="H7" s="121"/>
      <c r="I7" s="122"/>
      <c r="J7" s="266" t="s">
        <v>487</v>
      </c>
      <c r="K7" s="267"/>
      <c r="L7" s="267"/>
      <c r="M7" s="267"/>
      <c r="N7" s="267"/>
      <c r="O7" s="268"/>
    </row>
    <row r="8" spans="1:15" x14ac:dyDescent="0.2">
      <c r="A8" s="69"/>
      <c r="B8" s="249" t="s">
        <v>4</v>
      </c>
      <c r="C8" s="250"/>
      <c r="D8" s="250"/>
      <c r="E8" s="250"/>
      <c r="F8" s="251"/>
      <c r="G8" s="127" t="s">
        <v>459</v>
      </c>
      <c r="H8" s="121"/>
      <c r="I8" s="122"/>
      <c r="J8" s="252" t="s">
        <v>460</v>
      </c>
      <c r="K8" s="253"/>
      <c r="L8" s="253"/>
      <c r="M8" s="253"/>
      <c r="N8" s="254"/>
      <c r="O8" s="127" t="s">
        <v>459</v>
      </c>
    </row>
    <row r="9" spans="1:15" x14ac:dyDescent="0.2">
      <c r="B9" s="128"/>
      <c r="C9" s="129"/>
      <c r="D9" s="130"/>
      <c r="E9" s="131"/>
      <c r="F9" s="132"/>
      <c r="G9" s="121"/>
      <c r="H9" s="121"/>
      <c r="I9" s="122"/>
      <c r="J9" s="138"/>
      <c r="K9" s="2"/>
      <c r="L9" s="44"/>
      <c r="M9" s="4"/>
      <c r="N9" s="3"/>
      <c r="O9" s="139"/>
    </row>
    <row r="10" spans="1:15" ht="14" customHeight="1" x14ac:dyDescent="0.2">
      <c r="A10" s="62"/>
      <c r="B10" s="140" t="s">
        <v>486</v>
      </c>
      <c r="C10" s="27"/>
      <c r="D10" s="27"/>
      <c r="E10" s="27"/>
      <c r="F10" s="27"/>
      <c r="G10" s="27"/>
      <c r="H10" s="121"/>
      <c r="I10" s="122"/>
      <c r="J10" s="258" t="s">
        <v>461</v>
      </c>
      <c r="K10" s="259"/>
      <c r="L10" s="259"/>
      <c r="M10" s="259"/>
      <c r="N10" s="259"/>
      <c r="O10" s="260"/>
    </row>
    <row r="11" spans="1:15" ht="14" customHeight="1" x14ac:dyDescent="0.2">
      <c r="A11" s="62"/>
      <c r="B11" s="269" t="s">
        <v>484</v>
      </c>
      <c r="C11" s="270"/>
      <c r="D11" s="270"/>
      <c r="E11" s="270"/>
      <c r="F11" s="270"/>
      <c r="G11" s="271"/>
      <c r="H11" s="121"/>
      <c r="I11" s="122"/>
      <c r="J11" s="264" t="s">
        <v>462</v>
      </c>
      <c r="K11" s="264"/>
      <c r="L11" s="264"/>
      <c r="M11" s="264"/>
      <c r="N11" s="264"/>
      <c r="O11" s="265"/>
    </row>
    <row r="12" spans="1:15" x14ac:dyDescent="0.2">
      <c r="A12" s="62"/>
      <c r="B12" s="252" t="s">
        <v>483</v>
      </c>
      <c r="C12" s="253"/>
      <c r="D12" s="253"/>
      <c r="E12" s="253"/>
      <c r="F12" s="254"/>
      <c r="G12" s="127" t="s">
        <v>459</v>
      </c>
      <c r="H12" s="121"/>
      <c r="I12" s="122"/>
      <c r="J12" s="255" t="s">
        <v>482</v>
      </c>
      <c r="K12" s="253"/>
      <c r="L12" s="253"/>
      <c r="M12" s="253"/>
      <c r="N12" s="254"/>
      <c r="O12" s="127" t="s">
        <v>459</v>
      </c>
    </row>
    <row r="13" spans="1:15" x14ac:dyDescent="0.2">
      <c r="B13" s="133"/>
      <c r="C13" s="134"/>
      <c r="D13" s="135"/>
      <c r="E13" s="136"/>
      <c r="F13" s="137"/>
      <c r="G13" s="121"/>
      <c r="H13" s="121"/>
      <c r="I13" s="122"/>
      <c r="J13" s="122"/>
    </row>
    <row r="14" spans="1:15" x14ac:dyDescent="0.2">
      <c r="B14" s="97"/>
    </row>
    <row r="15" spans="1:15" ht="20" x14ac:dyDescent="0.2">
      <c r="B15" s="70" t="str">
        <f>CONCATENATE("— ",UPPER(B8)," — ")</f>
        <v xml:space="preserve">— OVERALL ALERT — </v>
      </c>
    </row>
    <row r="32" spans="20:20" x14ac:dyDescent="0.2">
      <c r="T32" s="29"/>
    </row>
    <row r="39" spans="1:217" x14ac:dyDescent="0.2">
      <c r="P39" s="105"/>
      <c r="Q39" s="105"/>
      <c r="R39" s="117"/>
    </row>
    <row r="40" spans="1:217" s="1" customFormat="1" ht="50" customHeight="1" x14ac:dyDescent="0.2">
      <c r="A40" s="44" t="s">
        <v>400</v>
      </c>
      <c r="B40" s="11" t="s">
        <v>368</v>
      </c>
      <c r="C40" s="12" t="s">
        <v>369</v>
      </c>
      <c r="D40" s="12" t="s">
        <v>427</v>
      </c>
      <c r="E40" s="12" t="s">
        <v>428</v>
      </c>
      <c r="F40" s="60" t="s">
        <v>401</v>
      </c>
      <c r="G40" s="256" t="str">
        <f>CONCATENATE(B8, " Flags")</f>
        <v>Overall Alert Flags</v>
      </c>
      <c r="H40" s="257"/>
      <c r="I40" s="47" t="s">
        <v>402</v>
      </c>
      <c r="J40" s="106" t="s">
        <v>371</v>
      </c>
      <c r="K40" s="106" t="s">
        <v>372</v>
      </c>
      <c r="L40" s="106" t="s">
        <v>373</v>
      </c>
      <c r="M40" s="106" t="s">
        <v>410</v>
      </c>
      <c r="N40" s="106" t="s">
        <v>375</v>
      </c>
      <c r="O40" s="107" t="s">
        <v>376</v>
      </c>
      <c r="P40" s="108"/>
      <c r="Q40" s="118"/>
      <c r="R40" s="118"/>
      <c r="S40" s="13"/>
      <c r="T40" s="13"/>
      <c r="U40" s="13"/>
      <c r="V40" s="13"/>
      <c r="W40" s="13"/>
      <c r="X40" s="13"/>
      <c r="AJ40" s="13"/>
      <c r="AK40" s="13"/>
      <c r="AL40" s="13"/>
      <c r="AM40" s="13"/>
      <c r="AN40" s="13"/>
      <c r="AO40" s="13"/>
      <c r="AP40" s="13"/>
      <c r="AQ40" s="13"/>
      <c r="AR40" s="13"/>
      <c r="AS40" s="13"/>
      <c r="AT40" s="13"/>
      <c r="AU40" s="13"/>
      <c r="AV40" s="13"/>
      <c r="AW40" s="13"/>
      <c r="AX40" s="13"/>
    </row>
    <row r="41" spans="1:217" s="19" customFormat="1" x14ac:dyDescent="0.2">
      <c r="A41" s="44" t="s">
        <v>400</v>
      </c>
      <c r="B41" s="64" t="s">
        <v>368</v>
      </c>
      <c r="C41" s="65" t="s">
        <v>369</v>
      </c>
      <c r="D41" s="65" t="s">
        <v>427</v>
      </c>
      <c r="E41" s="65" t="s">
        <v>428</v>
      </c>
      <c r="F41" s="61" t="s">
        <v>401</v>
      </c>
      <c r="G41" s="66" t="s">
        <v>463</v>
      </c>
      <c r="H41" s="66" t="s">
        <v>407</v>
      </c>
      <c r="I41" s="48" t="s">
        <v>402</v>
      </c>
      <c r="J41" s="68" t="s">
        <v>371</v>
      </c>
      <c r="K41" s="68" t="s">
        <v>372</v>
      </c>
      <c r="L41" s="68" t="s">
        <v>373</v>
      </c>
      <c r="M41" s="68" t="s">
        <v>417</v>
      </c>
      <c r="N41" s="68" t="s">
        <v>375</v>
      </c>
      <c r="O41" s="68" t="s">
        <v>376</v>
      </c>
      <c r="P41" s="68" t="s">
        <v>403</v>
      </c>
      <c r="Q41" s="48"/>
      <c r="R41" s="48"/>
      <c r="S41" s="18"/>
      <c r="T41" s="18"/>
      <c r="U41" s="18"/>
      <c r="V41" s="18"/>
      <c r="W41" s="18"/>
      <c r="X41" s="18"/>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row>
    <row r="42" spans="1:217" x14ac:dyDescent="0.2">
      <c r="A42" s="63">
        <v>1</v>
      </c>
      <c r="B42" s="20" t="str">
        <f>'Compound Alert'!B174</f>
        <v>Sudan</v>
      </c>
      <c r="C42" s="20" t="str">
        <f>'Compound Alert'!C174</f>
        <v>SDN</v>
      </c>
      <c r="D42" s="20" t="str">
        <f>'Compound Alert'!D174</f>
        <v>SSF           Sub-Saharan Africa</v>
      </c>
      <c r="E42" s="20" t="str">
        <f>'Compound Alert'!E174</f>
        <v>IDA</v>
      </c>
      <c r="F42" s="217">
        <f ca="1">'Compound Alert'!F174</f>
        <v>169</v>
      </c>
      <c r="G42" s="22">
        <f ca="1">IF($B$8="Overall Alert",'Compound Alert'!G174,IF($B$8="Underlying Vulnerability",'Compound Alert'!J174,IF($B$8="Emerging Threat",'Compound Alert'!M174)))</f>
        <v>6</v>
      </c>
      <c r="H42" s="23">
        <f ca="1">IF($B$8="Overall Alert",'Compound Alert'!H174,IF($B$8="Underlying Vulnerability",'Compound Alert'!K174,IF($B$8="Emerging Threat",'Compound Alert'!N174)))</f>
        <v>6</v>
      </c>
      <c r="I42" s="50">
        <f ca="1">ROUNDDOWN(G42,0)</f>
        <v>6</v>
      </c>
      <c r="J42" s="25" t="str">
        <f ca="1">IF(
   $B$8="Overall Alert",IF(
      'Compound Alert'!R174 &gt;= 7, "HIGH",IF(
         'Compound Alert'!R174 &gt;= 5, "MED","LOW")), IF(
            $B$8="Underlying Vulnerability", IF(
               'Compound Alert'!Y174 &gt;= 10, "HIGH",IF(
                  'Compound Alert'!Y174 &gt;= 7, "MED","LOW")),IF(
                     $B$8="Emerging Threat", IF(
                        'Compound Alert'!AF174 &gt;= 10, "HIGH",IF(
                            'Compound Alert'!AF174 &gt;= 7, "MED","LOW")))))</f>
        <v>HIGH</v>
      </c>
      <c r="K42" s="25" t="str">
        <f ca="1">IF(
   $B$8="Overall Alert",IF(
      'Compound Alert'!S174 &gt;= 7, "HIGH",IF(
         'Compound Alert'!S174 &gt;= 5, "MED","LOW")), IF(
            $B$8="Underlying Vulnerability", IF(
               'Compound Alert'!Z174 &gt;= 10, "HIGH",IF(
                  'Compound Alert'!Z174 &gt;= 7, "MED","LOW")),IF(
                     $B$8="Emerging Threat", IF(
                        'Compound Alert'!AG174 &gt;= 10, "HIGH",IF(
                            'Compound Alert'!AG174 &gt;= 7, "MED","LOW")))))</f>
        <v>HIGH</v>
      </c>
      <c r="L42" s="25" t="str">
        <f ca="1">IF(
   $B$8="Overall Alert",IF(
      'Compound Alert'!T174 &gt;= 7, "HIGH",IF(
         'Compound Alert'!T174 &gt;= 5, "MED","LOW")), IF(
            $B$8="Underlying Vulnerability", IF(
               'Compound Alert'!AA174 &gt;= 10, "HIGH",IF(
                  'Compound Alert'!AA174 &gt;= 7, "MED","LOW")),IF(
                     $B$8="Emerging Threat", IF(
                        'Compound Alert'!AH174 &gt;= 10, "HIGH",IF(
                            'Compound Alert'!AH174 &gt;= 7, "MED","LOW")))))</f>
        <v>HIGH</v>
      </c>
      <c r="M42" s="25" t="str">
        <f ca="1">IF(
   $B$8="Overall Alert",IF(
      'Compound Alert'!U174 &gt;= 7, "HIGH",IF(
         'Compound Alert'!U174 &gt;= 5, "MED","LOW")), IF(
            $B$8="Underlying Vulnerability", IF(
               'Compound Alert'!AB174 &gt;= 10, "HIGH",IF(
                  'Compound Alert'!AB174 &gt;= 7, "MED","LOW")),IF(
                     $B$8="Emerging Threat", IF(
                        'Compound Alert'!AI174 &gt;= 10, "HIGH",IF(
                            'Compound Alert'!AI174 &gt;= 7, "MED","LOW")))))</f>
        <v>HIGH</v>
      </c>
      <c r="N42" s="25" t="str">
        <f ca="1">IF(
   $B$8="Overall Alert",IF(
      'Compound Alert'!V174 &gt;= 7, "HIGH",IF(
         'Compound Alert'!V174 &gt;= 5, "MED","LOW")), IF(
            $B$8="Underlying Vulnerability", IF(
               'Compound Alert'!AC174 &gt;= 10, "HIGH",IF(
                  'Compound Alert'!AC174 &gt;= 7, "MED","LOW")),IF(
                     $B$8="Emerging Threat", IF(
                        'Compound Alert'!AJ174 &gt;= 10, "HIGH",IF(
                            'Compound Alert'!AJ174 &gt;= 7, "MED","LOW")))))</f>
        <v>HIGH</v>
      </c>
      <c r="O42" s="25" t="str">
        <f ca="1">IF(
   $B$8="Overall Alert",IF(
      'Compound Alert'!W174 &gt;= 7, "HIGH",IF(
         'Compound Alert'!W174 &gt;= 5, "MED","LOW")), IF(
            $B$8="Underlying Vulnerability", IF(
               'Compound Alert'!AD174 &gt;= 10, "HIGH",IF(
                  'Compound Alert'!AD174 &gt;= 7, "MED","LOW")),IF(
                     $B$8="Emerging Threat", IF(
                        'Compound Alert'!AK174 &gt;= 10, "HIGH",IF(
                            'Compound Alert'!AK174 &gt;= 7, "MED","LOW")))))</f>
        <v>HIGH</v>
      </c>
      <c r="P42" s="25"/>
      <c r="Q42" s="26"/>
      <c r="R42" s="26"/>
      <c r="S42" s="21"/>
      <c r="T42" s="21"/>
      <c r="U42" s="21"/>
      <c r="V42" s="21"/>
      <c r="W42" s="21"/>
      <c r="X42" s="21"/>
      <c r="Y42" s="27"/>
      <c r="Z42" s="27"/>
      <c r="AA42" s="27"/>
      <c r="AB42" s="27"/>
      <c r="AC42" s="27"/>
      <c r="AD42" s="27"/>
      <c r="AE42" s="27"/>
      <c r="AF42" s="27"/>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row>
    <row r="43" spans="1:217" x14ac:dyDescent="0.2">
      <c r="A43" s="63">
        <v>2</v>
      </c>
      <c r="B43" s="20" t="str">
        <f>'Compound Alert'!B91</f>
        <v>Haiti</v>
      </c>
      <c r="C43" s="20" t="str">
        <f>'Compound Alert'!C91</f>
        <v>HTI</v>
      </c>
      <c r="D43" s="20" t="str">
        <f>'Compound Alert'!D91</f>
        <v>LCN           Latin America &amp; Caribbean</v>
      </c>
      <c r="E43" s="20" t="str">
        <f>'Compound Alert'!E91</f>
        <v>IDA</v>
      </c>
      <c r="F43" s="217">
        <f ca="1">'Compound Alert'!F91</f>
        <v>86</v>
      </c>
      <c r="G43" s="22">
        <f ca="1">IF($B$8="Overall Alert",'Compound Alert'!G91,IF($B$8="Underlying Vulnerability",'Compound Alert'!J91,IF($B$8="Emerging Threat",'Compound Alert'!M91)))</f>
        <v>5.5</v>
      </c>
      <c r="H43" s="23">
        <f ca="1">IF($B$8="Overall Alert",'Compound Alert'!H91,IF($B$8="Underlying Vulnerability",'Compound Alert'!K91,IF($B$8="Emerging Threat",'Compound Alert'!N91)))</f>
        <v>5.5</v>
      </c>
      <c r="I43" s="50">
        <f ca="1">ROUNDDOWN(G43,0)</f>
        <v>5</v>
      </c>
      <c r="J43" s="25" t="str">
        <f ca="1">IF(
   $B$8="Overall Alert",IF(
      'Compound Alert'!R91 &gt;= 7, "HIGH",IF(
         'Compound Alert'!R91 &gt;= 5, "MED","LOW")), IF(
            $B$8="Underlying Vulnerability", IF(
               'Compound Alert'!Y91 &gt;= 10, "HIGH",IF(
                  'Compound Alert'!Y91 &gt;= 7, "MED","LOW")),IF(
                     $B$8="Emerging Threat", IF(
                        'Compound Alert'!AF91 &gt;= 10, "HIGH",IF(
                            'Compound Alert'!AF91 &gt;= 7, "MED","LOW")))))</f>
        <v>HIGH</v>
      </c>
      <c r="K43" s="25" t="str">
        <f ca="1">IF(
   $B$8="Overall Alert",IF(
      'Compound Alert'!S91 &gt;= 7, "HIGH",IF(
         'Compound Alert'!S91 &gt;= 5, "MED","LOW")), IF(
            $B$8="Underlying Vulnerability", IF(
               'Compound Alert'!Z91 &gt;= 10, "HIGH",IF(
                  'Compound Alert'!Z91 &gt;= 7, "MED","LOW")),IF(
                     $B$8="Emerging Threat", IF(
                        'Compound Alert'!AG91 &gt;= 10, "HIGH",IF(
                            'Compound Alert'!AG91 &gt;= 7, "MED","LOW")))))</f>
        <v>HIGH</v>
      </c>
      <c r="L43" s="25" t="str">
        <f ca="1">IF(
   $B$8="Overall Alert",IF(
      'Compound Alert'!T91 &gt;= 7, "HIGH",IF(
         'Compound Alert'!T91 &gt;= 5, "MED","LOW")), IF(
            $B$8="Underlying Vulnerability", IF(
               'Compound Alert'!AA91 &gt;= 10, "HIGH",IF(
                  'Compound Alert'!AA91 &gt;= 7, "MED","LOW")),IF(
                     $B$8="Emerging Threat", IF(
                        'Compound Alert'!AH91 &gt;= 10, "HIGH",IF(
                            'Compound Alert'!AH91 &gt;= 7, "MED","LOW")))))</f>
        <v>MED</v>
      </c>
      <c r="M43" s="25" t="str">
        <f ca="1">IF(
   $B$8="Overall Alert",IF(
      'Compound Alert'!U91 &gt;= 7, "HIGH",IF(
         'Compound Alert'!U91 &gt;= 5, "MED","LOW")), IF(
            $B$8="Underlying Vulnerability", IF(
               'Compound Alert'!AB91 &gt;= 10, "HIGH",IF(
                  'Compound Alert'!AB91 &gt;= 7, "MED","LOW")),IF(
                     $B$8="Emerging Threat", IF(
                        'Compound Alert'!AI91 &gt;= 10, "HIGH",IF(
                            'Compound Alert'!AI91 &gt;= 7, "MED","LOW")))))</f>
        <v>HIGH</v>
      </c>
      <c r="N43" s="25" t="str">
        <f ca="1">IF(
   $B$8="Overall Alert",IF(
      'Compound Alert'!V91 &gt;= 7, "HIGH",IF(
         'Compound Alert'!V91 &gt;= 5, "MED","LOW")), IF(
            $B$8="Underlying Vulnerability", IF(
               'Compound Alert'!AC91 &gt;= 10, "HIGH",IF(
                  'Compound Alert'!AC91 &gt;= 7, "MED","LOW")),IF(
                     $B$8="Emerging Threat", IF(
                        'Compound Alert'!AJ91 &gt;= 10, "HIGH",IF(
                            'Compound Alert'!AJ91 &gt;= 7, "MED","LOW")))))</f>
        <v>HIGH</v>
      </c>
      <c r="O43" s="25" t="str">
        <f ca="1">IF(
   $B$8="Overall Alert",IF(
      'Compound Alert'!W91 &gt;= 7, "HIGH",IF(
         'Compound Alert'!W91 &gt;= 5, "MED","LOW")), IF(
            $B$8="Underlying Vulnerability", IF(
               'Compound Alert'!AD91 &gt;= 10, "HIGH",IF(
                  'Compound Alert'!AD91 &gt;= 7, "MED","LOW")),IF(
                     $B$8="Emerging Threat", IF(
                        'Compound Alert'!AK91 &gt;= 10, "HIGH",IF(
                            'Compound Alert'!AK91 &gt;= 7, "MED","LOW")))))</f>
        <v>HIGH</v>
      </c>
      <c r="P43" s="25"/>
      <c r="Q43" s="26"/>
      <c r="R43" s="26"/>
      <c r="S43" s="21"/>
      <c r="T43" s="21"/>
      <c r="U43" s="21"/>
      <c r="V43" s="21"/>
      <c r="W43" s="21"/>
      <c r="X43" s="21"/>
      <c r="Y43" s="27"/>
      <c r="Z43" s="27"/>
      <c r="AA43" s="27"/>
      <c r="AB43" s="27"/>
      <c r="AC43" s="27"/>
      <c r="AD43" s="27"/>
      <c r="AE43" s="27"/>
      <c r="AF43" s="27"/>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row>
    <row r="44" spans="1:217" x14ac:dyDescent="0.2">
      <c r="A44" s="63">
        <v>3</v>
      </c>
      <c r="B44" s="20" t="str">
        <f>'Compound Alert'!B67</f>
        <v>Ethiopia</v>
      </c>
      <c r="C44" s="20" t="str">
        <f>'Compound Alert'!C67</f>
        <v>ETH</v>
      </c>
      <c r="D44" s="20" t="str">
        <f>'Compound Alert'!D67</f>
        <v>SSF           Sub-Saharan Africa</v>
      </c>
      <c r="E44" s="20" t="str">
        <f>'Compound Alert'!E67</f>
        <v>IDA</v>
      </c>
      <c r="F44" s="217">
        <f ca="1">'Compound Alert'!F67</f>
        <v>62</v>
      </c>
      <c r="G44" s="22">
        <f ca="1">IF($B$8="Overall Alert",'Compound Alert'!G67,IF($B$8="Underlying Vulnerability",'Compound Alert'!J67,IF($B$8="Emerging Threat",'Compound Alert'!M67)))</f>
        <v>5</v>
      </c>
      <c r="H44" s="23">
        <f ca="1">IF($B$8="Overall Alert",'Compound Alert'!H67,IF($B$8="Underlying Vulnerability",'Compound Alert'!K67,IF($B$8="Emerging Threat",'Compound Alert'!N67)))</f>
        <v>5</v>
      </c>
      <c r="I44" s="50">
        <f ca="1">ROUNDDOWN(G44,0)</f>
        <v>5</v>
      </c>
      <c r="J44" s="25" t="str">
        <f ca="1">IF(
   $B$8="Overall Alert",IF(
      'Compound Alert'!R67 &gt;= 7, "HIGH",IF(
         'Compound Alert'!R67 &gt;= 5, "MED","LOW")), IF(
            $B$8="Underlying Vulnerability", IF(
               'Compound Alert'!Y67 &gt;= 10, "HIGH",IF(
                  'Compound Alert'!Y67 &gt;= 7, "MED","LOW")),IF(
                     $B$8="Emerging Threat", IF(
                        'Compound Alert'!AF67 &gt;= 10, "HIGH",IF(
                            'Compound Alert'!AF67 &gt;= 7, "MED","LOW")))))</f>
        <v>HIGH</v>
      </c>
      <c r="K44" s="25" t="str">
        <f ca="1">IF(
   $B$8="Overall Alert",IF(
      'Compound Alert'!S67 &gt;= 7, "HIGH",IF(
         'Compound Alert'!S67 &gt;= 5, "MED","LOW")), IF(
            $B$8="Underlying Vulnerability", IF(
               'Compound Alert'!Z67 &gt;= 10, "HIGH",IF(
                  'Compound Alert'!Z67 &gt;= 7, "MED","LOW")),IF(
                     $B$8="Emerging Threat", IF(
                        'Compound Alert'!AG67 &gt;= 10, "HIGH",IF(
                            'Compound Alert'!AG67 &gt;= 7, "MED","LOW")))))</f>
        <v>HIGH</v>
      </c>
      <c r="L44" s="25" t="str">
        <f ca="1">IF(
   $B$8="Overall Alert",IF(
      'Compound Alert'!T67 &gt;= 7, "HIGH",IF(
         'Compound Alert'!T67 &gt;= 5, "MED","LOW")), IF(
            $B$8="Underlying Vulnerability", IF(
               'Compound Alert'!AA67 &gt;= 10, "HIGH",IF(
                  'Compound Alert'!AA67 &gt;= 7, "MED","LOW")),IF(
                     $B$8="Emerging Threat", IF(
                        'Compound Alert'!AH67 &gt;= 10, "HIGH",IF(
                            'Compound Alert'!AH67 &gt;= 7, "MED","LOW")))))</f>
        <v>HIGH</v>
      </c>
      <c r="M44" s="25" t="str">
        <f ca="1">IF(
   $B$8="Overall Alert",IF(
      'Compound Alert'!U67 &gt;= 7, "HIGH",IF(
         'Compound Alert'!U67 &gt;= 5, "MED","LOW")), IF(
            $B$8="Underlying Vulnerability", IF(
               'Compound Alert'!AB67 &gt;= 10, "HIGH",IF(
                  'Compound Alert'!AB67 &gt;= 7, "MED","LOW")),IF(
                     $B$8="Emerging Threat", IF(
                        'Compound Alert'!AI67 &gt;= 10, "HIGH",IF(
                            'Compound Alert'!AI67 &gt;= 7, "MED","LOW")))))</f>
        <v>LOW</v>
      </c>
      <c r="N44" s="25" t="str">
        <f ca="1">IF(
   $B$8="Overall Alert",IF(
      'Compound Alert'!V67 &gt;= 7, "HIGH",IF(
         'Compound Alert'!V67 &gt;= 5, "MED","LOW")), IF(
            $B$8="Underlying Vulnerability", IF(
               'Compound Alert'!AC67 &gt;= 10, "HIGH",IF(
                  'Compound Alert'!AC67 &gt;= 7, "MED","LOW")),IF(
                     $B$8="Emerging Threat", IF(
                        'Compound Alert'!AJ67 &gt;= 10, "HIGH",IF(
                            'Compound Alert'!AJ67 &gt;= 7, "MED","LOW")))))</f>
        <v>HIGH</v>
      </c>
      <c r="O44" s="25" t="str">
        <f ca="1">IF(
   $B$8="Overall Alert",IF(
      'Compound Alert'!W67 &gt;= 7, "HIGH",IF(
         'Compound Alert'!W67 &gt;= 5, "MED","LOW")), IF(
            $B$8="Underlying Vulnerability", IF(
               'Compound Alert'!AD67 &gt;= 10, "HIGH",IF(
                  'Compound Alert'!AD67 &gt;= 7, "MED","LOW")),IF(
                     $B$8="Emerging Threat", IF(
                        'Compound Alert'!AK67 &gt;= 10, "HIGH",IF(
                            'Compound Alert'!AK67 &gt;= 7, "MED","LOW")))))</f>
        <v>HIGH</v>
      </c>
      <c r="P44" s="25"/>
      <c r="Q44" s="26"/>
      <c r="R44" s="26"/>
      <c r="S44" s="21"/>
      <c r="T44" s="21"/>
      <c r="U44" s="21"/>
      <c r="V44" s="21"/>
      <c r="W44" s="21"/>
      <c r="X44" s="21"/>
      <c r="Y44" s="27"/>
      <c r="Z44" s="27"/>
      <c r="AA44" s="27"/>
      <c r="AB44" s="27"/>
      <c r="AC44" s="27"/>
      <c r="AD44" s="27"/>
      <c r="AE44" s="27"/>
      <c r="AF44" s="27"/>
      <c r="AJ44" s="21"/>
      <c r="AK44" s="21"/>
      <c r="AL44" s="21"/>
      <c r="AM44" s="21"/>
      <c r="AN44" s="21"/>
      <c r="AO44" s="21"/>
      <c r="AP44" s="21"/>
      <c r="AQ44" s="21"/>
      <c r="AR44" s="21"/>
      <c r="AS44" s="21"/>
      <c r="AT44" s="21"/>
      <c r="AU44" s="21"/>
      <c r="AV44" s="21"/>
      <c r="AW44" s="21"/>
      <c r="AX44" s="21"/>
    </row>
    <row r="45" spans="1:217" x14ac:dyDescent="0.2">
      <c r="A45" s="63">
        <v>4</v>
      </c>
      <c r="B45" s="20" t="str">
        <f>'Compound Alert'!B181</f>
        <v>Somalia</v>
      </c>
      <c r="C45" s="20" t="str">
        <f>'Compound Alert'!C181</f>
        <v>SOM</v>
      </c>
      <c r="D45" s="20" t="str">
        <f>'Compound Alert'!D181</f>
        <v>SSF           Sub-Saharan Africa</v>
      </c>
      <c r="E45" s="20" t="str">
        <f>'Compound Alert'!E181</f>
        <v>IDA</v>
      </c>
      <c r="F45" s="217">
        <f ca="1">'Compound Alert'!F181</f>
        <v>176</v>
      </c>
      <c r="G45" s="22">
        <f ca="1">IF($B$8="Overall Alert",'Compound Alert'!G181,IF($B$8="Underlying Vulnerability",'Compound Alert'!J181,IF($B$8="Emerging Threat",'Compound Alert'!M181)))</f>
        <v>5</v>
      </c>
      <c r="H45" s="23">
        <f ca="1">IF($B$8="Overall Alert",'Compound Alert'!H181,IF($B$8="Underlying Vulnerability",'Compound Alert'!K181,IF($B$8="Emerging Threat",'Compound Alert'!N181)))</f>
        <v>5</v>
      </c>
      <c r="I45" s="50">
        <f ca="1">ROUNDDOWN(G45,0)</f>
        <v>5</v>
      </c>
      <c r="J45" s="25" t="str">
        <f ca="1">IF(
   $B$8="Overall Alert",IF(
      'Compound Alert'!R181 &gt;= 7, "HIGH",IF(
         'Compound Alert'!R181 &gt;= 5, "MED","LOW")), IF(
            $B$8="Underlying Vulnerability", IF(
               'Compound Alert'!Y181 &gt;= 10, "HIGH",IF(
                  'Compound Alert'!Y181 &gt;= 7, "MED","LOW")),IF(
                     $B$8="Emerging Threat", IF(
                        'Compound Alert'!AF181 &gt;= 10, "HIGH",IF(
                            'Compound Alert'!AF181 &gt;= 7, "MED","LOW")))))</f>
        <v>LOW</v>
      </c>
      <c r="K45" s="25" t="str">
        <f ca="1">IF(
   $B$8="Overall Alert",IF(
      'Compound Alert'!S181 &gt;= 7, "HIGH",IF(
         'Compound Alert'!S181 &gt;= 5, "MED","LOW")), IF(
            $B$8="Underlying Vulnerability", IF(
               'Compound Alert'!Z181 &gt;= 10, "HIGH",IF(
                  'Compound Alert'!Z181 &gt;= 7, "MED","LOW")),IF(
                     $B$8="Emerging Threat", IF(
                        'Compound Alert'!AG181 &gt;= 10, "HIGH",IF(
                            'Compound Alert'!AG181 &gt;= 7, "MED","LOW")))))</f>
        <v>HIGH</v>
      </c>
      <c r="L45" s="25" t="str">
        <f ca="1">IF(
   $B$8="Overall Alert",IF(
      'Compound Alert'!T181 &gt;= 7, "HIGH",IF(
         'Compound Alert'!T181 &gt;= 5, "MED","LOW")), IF(
            $B$8="Underlying Vulnerability", IF(
               'Compound Alert'!AA181 &gt;= 10, "HIGH",IF(
                  'Compound Alert'!AA181 &gt;= 7, "MED","LOW")),IF(
                     $B$8="Emerging Threat", IF(
                        'Compound Alert'!AH181 &gt;= 10, "HIGH",IF(
                            'Compound Alert'!AH181 &gt;= 7, "MED","LOW")))))</f>
        <v>HIGH</v>
      </c>
      <c r="M45" s="25" t="str">
        <f ca="1">IF(
   $B$8="Overall Alert",IF(
      'Compound Alert'!U181 &gt;= 7, "HIGH",IF(
         'Compound Alert'!U181 &gt;= 5, "MED","LOW")), IF(
            $B$8="Underlying Vulnerability", IF(
               'Compound Alert'!AB181 &gt;= 10, "HIGH",IF(
                  'Compound Alert'!AB181 &gt;= 7, "MED","LOW")),IF(
                     $B$8="Emerging Threat", IF(
                        'Compound Alert'!AI181 &gt;= 10, "HIGH",IF(
                            'Compound Alert'!AI181 &gt;= 7, "MED","LOW")))))</f>
        <v>HIGH</v>
      </c>
      <c r="N45" s="25" t="str">
        <f ca="1">IF(
   $B$8="Overall Alert",IF(
      'Compound Alert'!V181 &gt;= 7, "HIGH",IF(
         'Compound Alert'!V181 &gt;= 5, "MED","LOW")), IF(
            $B$8="Underlying Vulnerability", IF(
               'Compound Alert'!AC181 &gt;= 10, "HIGH",IF(
                  'Compound Alert'!AC181 &gt;= 7, "MED","LOW")),IF(
                     $B$8="Emerging Threat", IF(
                        'Compound Alert'!AJ181 &gt;= 10, "HIGH",IF(
                            'Compound Alert'!AJ181 &gt;= 7, "MED","LOW")))))</f>
        <v>HIGH</v>
      </c>
      <c r="O45" s="25" t="str">
        <f ca="1">IF(
   $B$8="Overall Alert",IF(
      'Compound Alert'!W181 &gt;= 7, "HIGH",IF(
         'Compound Alert'!W181 &gt;= 5, "MED","LOW")), IF(
            $B$8="Underlying Vulnerability", IF(
               'Compound Alert'!AD181 &gt;= 10, "HIGH",IF(
                  'Compound Alert'!AD181 &gt;= 7, "MED","LOW")),IF(
                     $B$8="Emerging Threat", IF(
                        'Compound Alert'!AK181 &gt;= 10, "HIGH",IF(
                            'Compound Alert'!AK181 &gt;= 7, "MED","LOW")))))</f>
        <v>HIGH</v>
      </c>
      <c r="P45" s="25"/>
      <c r="Q45" s="26"/>
      <c r="R45" s="26"/>
      <c r="S45" s="21"/>
      <c r="T45" s="21"/>
      <c r="U45" s="21"/>
      <c r="V45" s="21"/>
      <c r="W45" s="21"/>
      <c r="X45" s="21"/>
      <c r="Y45" s="27"/>
      <c r="Z45" s="27"/>
      <c r="AA45" s="27"/>
      <c r="AB45" s="27"/>
      <c r="AC45" s="27"/>
      <c r="AD45" s="27"/>
      <c r="AE45" s="27"/>
      <c r="AF45" s="27"/>
      <c r="AJ45" s="21"/>
      <c r="AK45" s="21"/>
      <c r="AL45" s="21"/>
      <c r="AM45" s="21"/>
      <c r="AN45" s="21"/>
      <c r="AO45" s="21"/>
      <c r="AP45" s="21"/>
      <c r="AQ45" s="21"/>
      <c r="AR45" s="21"/>
      <c r="AS45" s="21"/>
      <c r="AT45" s="21"/>
      <c r="AU45" s="21"/>
      <c r="AV45" s="21"/>
      <c r="AW45" s="21"/>
      <c r="AX45" s="21"/>
    </row>
    <row r="46" spans="1:217" x14ac:dyDescent="0.2">
      <c r="A46" s="63">
        <v>5</v>
      </c>
      <c r="B46" s="20" t="str">
        <f>'Compound Alert'!B19</f>
        <v>Burundi</v>
      </c>
      <c r="C46" s="20" t="str">
        <f>'Compound Alert'!C19</f>
        <v>BDI</v>
      </c>
      <c r="D46" s="20" t="str">
        <f>'Compound Alert'!D19</f>
        <v>SSF           Sub-Saharan Africa</v>
      </c>
      <c r="E46" s="20" t="str">
        <f>'Compound Alert'!E19</f>
        <v>IDA</v>
      </c>
      <c r="F46" s="217">
        <f ca="1">'Compound Alert'!F19</f>
        <v>14</v>
      </c>
      <c r="G46" s="22">
        <f ca="1">IF($B$8="Overall Alert",'Compound Alert'!G19,IF($B$8="Underlying Vulnerability",'Compound Alert'!J19,IF($B$8="Emerging Threat",'Compound Alert'!M19)))</f>
        <v>4.5</v>
      </c>
      <c r="H46" s="23">
        <f ca="1">IF($B$8="Overall Alert",'Compound Alert'!H19,IF($B$8="Underlying Vulnerability",'Compound Alert'!K19,IF($B$8="Emerging Threat",'Compound Alert'!N19)))</f>
        <v>4.5</v>
      </c>
      <c r="I46" s="50">
        <f ca="1">ROUNDDOWN(G46,0)</f>
        <v>4</v>
      </c>
      <c r="J46" s="25" t="str">
        <f ca="1">IF(
   $B$8="Overall Alert",IF(
      'Compound Alert'!R19 &gt;= 7, "HIGH",IF(
         'Compound Alert'!R19 &gt;= 5, "MED","LOW")), IF(
            $B$8="Underlying Vulnerability", IF(
               'Compound Alert'!Y19 &gt;= 10, "HIGH",IF(
                  'Compound Alert'!Y19 &gt;= 7, "MED","LOW")),IF(
                     $B$8="Emerging Threat", IF(
                        'Compound Alert'!AF19 &gt;= 10, "HIGH",IF(
                            'Compound Alert'!AF19 &gt;= 7, "MED","LOW")))))</f>
        <v>HIGH</v>
      </c>
      <c r="K46" s="25" t="str">
        <f ca="1">IF(
   $B$8="Overall Alert",IF(
      'Compound Alert'!S19 &gt;= 7, "HIGH",IF(
         'Compound Alert'!S19 &gt;= 5, "MED","LOW")), IF(
            $B$8="Underlying Vulnerability", IF(
               'Compound Alert'!Z19 &gt;= 10, "HIGH",IF(
                  'Compound Alert'!Z19 &gt;= 7, "MED","LOW")),IF(
                     $B$8="Emerging Threat", IF(
                        'Compound Alert'!AG19 &gt;= 10, "HIGH",IF(
                            'Compound Alert'!AG19 &gt;= 7, "MED","LOW")))))</f>
        <v>HIGH</v>
      </c>
      <c r="L46" s="25" t="str">
        <f ca="1">IF(
   $B$8="Overall Alert",IF(
      'Compound Alert'!T19 &gt;= 7, "HIGH",IF(
         'Compound Alert'!T19 &gt;= 5, "MED","LOW")), IF(
            $B$8="Underlying Vulnerability", IF(
               'Compound Alert'!AA19 &gt;= 10, "HIGH",IF(
                  'Compound Alert'!AA19 &gt;= 7, "MED","LOW")),IF(
                     $B$8="Emerging Threat", IF(
                        'Compound Alert'!AH19 &gt;= 10, "HIGH",IF(
                            'Compound Alert'!AH19 &gt;= 7, "MED","LOW")))))</f>
        <v>HIGH</v>
      </c>
      <c r="M46" s="25" t="str">
        <f ca="1">IF(
   $B$8="Overall Alert",IF(
      'Compound Alert'!U19 &gt;= 7, "HIGH",IF(
         'Compound Alert'!U19 &gt;= 5, "MED","LOW")), IF(
            $B$8="Underlying Vulnerability", IF(
               'Compound Alert'!AB19 &gt;= 10, "HIGH",IF(
                  'Compound Alert'!AB19 &gt;= 7, "MED","LOW")),IF(
                     $B$8="Emerging Threat", IF(
                        'Compound Alert'!AI19 &gt;= 10, "HIGH",IF(
                            'Compound Alert'!AI19 &gt;= 7, "MED","LOW")))))</f>
        <v>HIGH</v>
      </c>
      <c r="N46" s="25" t="str">
        <f ca="1">IF(
   $B$8="Overall Alert",IF(
      'Compound Alert'!V19 &gt;= 7, "HIGH",IF(
         'Compound Alert'!V19 &gt;= 5, "MED","LOW")), IF(
            $B$8="Underlying Vulnerability", IF(
               'Compound Alert'!AC19 &gt;= 10, "HIGH",IF(
                  'Compound Alert'!AC19 &gt;= 7, "MED","LOW")),IF(
                     $B$8="Emerging Threat", IF(
                        'Compound Alert'!AJ19 &gt;= 10, "HIGH",IF(
                            'Compound Alert'!AJ19 &gt;= 7, "MED","LOW")))))</f>
        <v>MED</v>
      </c>
      <c r="O46" s="25" t="str">
        <f ca="1">IF(
   $B$8="Overall Alert",IF(
      'Compound Alert'!W19 &gt;= 7, "HIGH",IF(
         'Compound Alert'!W19 &gt;= 5, "MED","LOW")), IF(
            $B$8="Underlying Vulnerability", IF(
               'Compound Alert'!AD19 &gt;= 10, "HIGH",IF(
                  'Compound Alert'!AD19 &gt;= 7, "MED","LOW")),IF(
                     $B$8="Emerging Threat", IF(
                        'Compound Alert'!AK19 &gt;= 10, "HIGH",IF(
                            'Compound Alert'!AK19 &gt;= 7, "MED","LOW")))))</f>
        <v>LOW</v>
      </c>
      <c r="P46" s="25"/>
      <c r="Q46" s="26"/>
      <c r="R46" s="26"/>
      <c r="S46" s="21"/>
      <c r="T46" s="21"/>
      <c r="U46" s="21"/>
      <c r="V46" s="21"/>
      <c r="W46" s="21"/>
      <c r="X46" s="21"/>
      <c r="Y46" s="27"/>
      <c r="Z46" s="27"/>
      <c r="AA46" s="27"/>
      <c r="AB46" s="27"/>
      <c r="AC46" s="27"/>
      <c r="AD46" s="27"/>
      <c r="AE46" s="27"/>
      <c r="AF46" s="27"/>
      <c r="AJ46" s="21"/>
      <c r="AK46" s="21"/>
      <c r="AL46" s="21"/>
      <c r="AM46" s="21"/>
      <c r="AN46" s="21"/>
      <c r="AO46" s="21"/>
      <c r="AP46" s="21"/>
      <c r="AQ46" s="21"/>
      <c r="AR46" s="21"/>
      <c r="AS46" s="21"/>
      <c r="AT46" s="21"/>
      <c r="AU46" s="21"/>
      <c r="AV46" s="21"/>
      <c r="AW46" s="21"/>
      <c r="AX46" s="21"/>
    </row>
    <row r="47" spans="1:217" x14ac:dyDescent="0.2">
      <c r="A47" s="63">
        <v>6</v>
      </c>
      <c r="B47" s="20" t="str">
        <f>'Compound Alert'!B183</f>
        <v>South Sudan</v>
      </c>
      <c r="C47" s="20" t="str">
        <f>'Compound Alert'!C183</f>
        <v>SSD</v>
      </c>
      <c r="D47" s="20" t="str">
        <f>'Compound Alert'!D183</f>
        <v>SSF           Sub-Saharan Africa</v>
      </c>
      <c r="E47" s="20" t="str">
        <f>'Compound Alert'!E183</f>
        <v>IDA</v>
      </c>
      <c r="F47" s="217">
        <f ca="1">'Compound Alert'!F183</f>
        <v>178</v>
      </c>
      <c r="G47" s="22">
        <f ca="1">IF($B$8="Overall Alert",'Compound Alert'!G183,IF($B$8="Underlying Vulnerability",'Compound Alert'!J183,IF($B$8="Emerging Threat",'Compound Alert'!M183)))</f>
        <v>4</v>
      </c>
      <c r="H47" s="23">
        <f ca="1">IF($B$8="Overall Alert",'Compound Alert'!H183,IF($B$8="Underlying Vulnerability",'Compound Alert'!K183,IF($B$8="Emerging Threat",'Compound Alert'!N183)))</f>
        <v>4</v>
      </c>
      <c r="I47" s="50">
        <f ca="1">ROUNDDOWN(G47,0)</f>
        <v>4</v>
      </c>
      <c r="J47" s="25" t="str">
        <f ca="1">IF(
   $B$8="Overall Alert",IF(
      'Compound Alert'!R183 &gt;= 7, "HIGH",IF(
         'Compound Alert'!R183 &gt;= 5, "MED","LOW")), IF(
            $B$8="Underlying Vulnerability", IF(
               'Compound Alert'!Y183 &gt;= 10, "HIGH",IF(
                  'Compound Alert'!Y183 &gt;= 7, "MED","LOW")),IF(
                     $B$8="Emerging Threat", IF(
                        'Compound Alert'!AF183 &gt;= 10, "HIGH",IF(
                            'Compound Alert'!AF183 &gt;= 7, "MED","LOW")))))</f>
        <v>HIGH</v>
      </c>
      <c r="K47" s="25" t="str">
        <f ca="1">IF(
   $B$8="Overall Alert",IF(
      'Compound Alert'!S183 &gt;= 7, "HIGH",IF(
         'Compound Alert'!S183 &gt;= 5, "MED","LOW")), IF(
            $B$8="Underlying Vulnerability", IF(
               'Compound Alert'!Z183 &gt;= 10, "HIGH",IF(
                  'Compound Alert'!Z183 &gt;= 7, "MED","LOW")),IF(
                     $B$8="Emerging Threat", IF(
                        'Compound Alert'!AG183 &gt;= 10, "HIGH",IF(
                            'Compound Alert'!AG183 &gt;= 7, "MED","LOW")))))</f>
        <v>HIGH</v>
      </c>
      <c r="L47" s="25" t="e">
        <f ca="1">IF(
   $B$8="Overall Alert",IF(
      'Compound Alert'!T183 &gt;= 7, "HIGH",IF(
         'Compound Alert'!T183 &gt;= 5, "MED","LOW")), IF(
            $B$8="Underlying Vulnerability", IF(
               'Compound Alert'!AA183 &gt;= 10, "HIGH",IF(
                  'Compound Alert'!AA183 &gt;= 7, "MED","LOW")),IF(
                     $B$8="Emerging Threat", IF(
                        'Compound Alert'!AH183 &gt;= 10, "HIGH",IF(
                            'Compound Alert'!AH183 &gt;= 7, "MED","LOW")))))</f>
        <v>#N/A</v>
      </c>
      <c r="M47" s="25" t="str">
        <f ca="1">IF(
   $B$8="Overall Alert",IF(
      'Compound Alert'!U183 &gt;= 7, "HIGH",IF(
         'Compound Alert'!U183 &gt;= 5, "MED","LOW")), IF(
            $B$8="Underlying Vulnerability", IF(
               'Compound Alert'!AB183 &gt;= 10, "HIGH",IF(
                  'Compound Alert'!AB183 &gt;= 7, "MED","LOW")),IF(
                     $B$8="Emerging Threat", IF(
                        'Compound Alert'!AI183 &gt;= 10, "HIGH",IF(
                            'Compound Alert'!AI183 &gt;= 7, "MED","LOW")))))</f>
        <v>HIGH</v>
      </c>
      <c r="N47" s="25" t="str">
        <f ca="1">IF(
   $B$8="Overall Alert",IF(
      'Compound Alert'!V183 &gt;= 7, "HIGH",IF(
         'Compound Alert'!V183 &gt;= 5, "MED","LOW")), IF(
            $B$8="Underlying Vulnerability", IF(
               'Compound Alert'!AC183 &gt;= 10, "HIGH",IF(
                  'Compound Alert'!AC183 &gt;= 7, "MED","LOW")),IF(
                     $B$8="Emerging Threat", IF(
                        'Compound Alert'!AJ183 &gt;= 10, "HIGH",IF(
                            'Compound Alert'!AJ183 &gt;= 7, "MED","LOW")))))</f>
        <v>HIGH</v>
      </c>
      <c r="O47" s="25" t="str">
        <f ca="1">IF(
   $B$8="Overall Alert",IF(
      'Compound Alert'!W183 &gt;= 7, "HIGH",IF(
         'Compound Alert'!W183 &gt;= 5, "MED","LOW")), IF(
            $B$8="Underlying Vulnerability", IF(
               'Compound Alert'!AD183 &gt;= 10, "HIGH",IF(
                  'Compound Alert'!AD183 &gt;= 7, "MED","LOW")),IF(
                     $B$8="Emerging Threat", IF(
                        'Compound Alert'!AK183 &gt;= 10, "HIGH",IF(
                            'Compound Alert'!AK183 &gt;= 7, "MED","LOW")))))</f>
        <v>LOW</v>
      </c>
      <c r="P47" s="25"/>
      <c r="Q47" s="26"/>
      <c r="R47" s="26"/>
      <c r="S47" s="21"/>
      <c r="T47" s="21"/>
      <c r="U47" s="21"/>
      <c r="V47" s="21"/>
      <c r="W47" s="21"/>
      <c r="X47" s="21"/>
      <c r="Y47" s="27"/>
      <c r="Z47" s="27"/>
      <c r="AA47" s="27"/>
      <c r="AB47" s="27"/>
      <c r="AC47" s="27"/>
      <c r="AD47" s="27"/>
      <c r="AE47" s="27"/>
      <c r="AF47" s="27"/>
      <c r="AJ47" s="21"/>
      <c r="AK47" s="21"/>
      <c r="AL47" s="21"/>
      <c r="AM47" s="21"/>
      <c r="AN47" s="21"/>
      <c r="AO47" s="21"/>
      <c r="AP47" s="21"/>
      <c r="AQ47" s="21"/>
      <c r="AR47" s="21"/>
      <c r="AS47" s="21"/>
      <c r="AT47" s="21"/>
      <c r="AU47" s="21"/>
      <c r="AV47" s="21"/>
      <c r="AW47" s="21"/>
      <c r="AX47" s="21"/>
    </row>
    <row r="48" spans="1:217" x14ac:dyDescent="0.2">
      <c r="A48" s="63">
        <v>7</v>
      </c>
      <c r="B48" s="20" t="str">
        <f>'Compound Alert'!B223</f>
        <v>Zimbabwe</v>
      </c>
      <c r="C48" s="20" t="str">
        <f>'Compound Alert'!C223</f>
        <v>ZWE</v>
      </c>
      <c r="D48" s="20" t="str">
        <f>'Compound Alert'!D223</f>
        <v>SSF           Sub-Saharan Africa</v>
      </c>
      <c r="E48" s="20" t="str">
        <f>'Compound Alert'!E223</f>
        <v>Blend</v>
      </c>
      <c r="F48" s="217">
        <f>'Compound Alert'!F223</f>
        <v>0</v>
      </c>
      <c r="G48" s="22">
        <f ca="1">IF($B$8="Overall Alert",'Compound Alert'!G223,IF($B$8="Underlying Vulnerability",'Compound Alert'!J223,IF($B$8="Emerging Threat",'Compound Alert'!M223)))</f>
        <v>4</v>
      </c>
      <c r="H48" s="23">
        <f ca="1">IF($B$8="Overall Alert",'Compound Alert'!H223,IF($B$8="Underlying Vulnerability",'Compound Alert'!K223,IF($B$8="Emerging Threat",'Compound Alert'!N223)))</f>
        <v>4</v>
      </c>
      <c r="I48" s="50">
        <f ca="1">ROUNDDOWN(G48,0)</f>
        <v>4</v>
      </c>
      <c r="J48" s="25" t="str">
        <f ca="1">IF(
   $B$8="Overall Alert",IF(
      'Compound Alert'!R223 &gt;= 7, "HIGH",IF(
         'Compound Alert'!R223 &gt;= 5, "MED","LOW")), IF(
            $B$8="Underlying Vulnerability", IF(
               'Compound Alert'!Y223 &gt;= 10, "HIGH",IF(
                  'Compound Alert'!Y223 &gt;= 7, "MED","LOW")),IF(
                     $B$8="Emerging Threat", IF(
                        'Compound Alert'!AF223 &gt;= 10, "HIGH",IF(
                            'Compound Alert'!AF223 &gt;= 7, "MED","LOW")))))</f>
        <v>HIGH</v>
      </c>
      <c r="K48" s="25" t="str">
        <f ca="1">IF(
   $B$8="Overall Alert",IF(
      'Compound Alert'!S223 &gt;= 7, "HIGH",IF(
         'Compound Alert'!S223 &gt;= 5, "MED","LOW")), IF(
            $B$8="Underlying Vulnerability", IF(
               'Compound Alert'!Z223 &gt;= 10, "HIGH",IF(
                  'Compound Alert'!Z223 &gt;= 7, "MED","LOW")),IF(
                     $B$8="Emerging Threat", IF(
                        'Compound Alert'!AG223 &gt;= 10, "HIGH",IF(
                            'Compound Alert'!AG223 &gt;= 7, "MED","LOW")))))</f>
        <v>LOW</v>
      </c>
      <c r="L48" s="25" t="str">
        <f ca="1">IF(
   $B$8="Overall Alert",IF(
      'Compound Alert'!T223 &gt;= 7, "HIGH",IF(
         'Compound Alert'!T223 &gt;= 5, "MED","LOW")), IF(
            $B$8="Underlying Vulnerability", IF(
               'Compound Alert'!AA223 &gt;= 10, "HIGH",IF(
                  'Compound Alert'!AA223 &gt;= 7, "MED","LOW")),IF(
                     $B$8="Emerging Threat", IF(
                        'Compound Alert'!AH223 &gt;= 10, "HIGH",IF(
                            'Compound Alert'!AH223 &gt;= 7, "MED","LOW")))))</f>
        <v>HIGH</v>
      </c>
      <c r="M48" s="25" t="str">
        <f ca="1">IF(
   $B$8="Overall Alert",IF(
      'Compound Alert'!U223 &gt;= 7, "HIGH",IF(
         'Compound Alert'!U223 &gt;= 5, "MED","LOW")), IF(
            $B$8="Underlying Vulnerability", IF(
               'Compound Alert'!AB223 &gt;= 10, "HIGH",IF(
                  'Compound Alert'!AB223 &gt;= 7, "MED","LOW")),IF(
                     $B$8="Emerging Threat", IF(
                        'Compound Alert'!AI223 &gt;= 10, "HIGH",IF(
                            'Compound Alert'!AI223 &gt;= 7, "MED","LOW")))))</f>
        <v>LOW</v>
      </c>
      <c r="N48" s="25" t="str">
        <f ca="1">IF(
   $B$8="Overall Alert",IF(
      'Compound Alert'!V223 &gt;= 7, "HIGH",IF(
         'Compound Alert'!V223 &gt;= 5, "MED","LOW")), IF(
            $B$8="Underlying Vulnerability", IF(
               'Compound Alert'!AC223 &gt;= 10, "HIGH",IF(
                  'Compound Alert'!AC223 &gt;= 7, "MED","LOW")),IF(
                     $B$8="Emerging Threat", IF(
                        'Compound Alert'!AJ223 &gt;= 10, "HIGH",IF(
                            'Compound Alert'!AJ223 &gt;= 7, "MED","LOW")))))</f>
        <v>HIGH</v>
      </c>
      <c r="O48" s="25" t="str">
        <f ca="1">IF(
   $B$8="Overall Alert",IF(
      'Compound Alert'!W223 &gt;= 7, "HIGH",IF(
         'Compound Alert'!W223 &gt;= 5, "MED","LOW")), IF(
            $B$8="Underlying Vulnerability", IF(
               'Compound Alert'!AD223 &gt;= 10, "HIGH",IF(
                  'Compound Alert'!AD223 &gt;= 7, "MED","LOW")),IF(
                     $B$8="Emerging Threat", IF(
                        'Compound Alert'!AK223 &gt;= 10, "HIGH",IF(
                            'Compound Alert'!AK223 &gt;= 7, "MED","LOW")))))</f>
        <v>HIGH</v>
      </c>
      <c r="P48" s="25"/>
      <c r="Q48" s="26"/>
      <c r="R48" s="26"/>
      <c r="S48" s="21"/>
      <c r="T48" s="21"/>
      <c r="U48" s="21"/>
      <c r="V48" s="21"/>
      <c r="W48" s="21"/>
      <c r="X48" s="21"/>
      <c r="Y48" s="27"/>
      <c r="Z48" s="27"/>
      <c r="AA48" s="27"/>
      <c r="AB48" s="27"/>
      <c r="AC48" s="27"/>
      <c r="AD48" s="27"/>
      <c r="AE48" s="27"/>
      <c r="AF48" s="27"/>
      <c r="AJ48" s="21"/>
      <c r="AK48" s="21"/>
      <c r="AL48" s="21"/>
      <c r="AM48" s="21"/>
      <c r="AN48" s="21"/>
      <c r="AO48" s="21"/>
      <c r="AP48" s="21"/>
      <c r="AQ48" s="21"/>
      <c r="AR48" s="21"/>
      <c r="AS48" s="21"/>
      <c r="AT48" s="21"/>
      <c r="AU48" s="21"/>
      <c r="AV48" s="21"/>
      <c r="AW48" s="21"/>
      <c r="AX48" s="21"/>
    </row>
    <row r="49" spans="1:50" x14ac:dyDescent="0.2">
      <c r="A49" s="63">
        <v>8</v>
      </c>
      <c r="B49" s="20" t="str">
        <f>'Compound Alert'!B148</f>
        <v>Nigeria</v>
      </c>
      <c r="C49" s="20" t="str">
        <f>'Compound Alert'!C148</f>
        <v>NGA</v>
      </c>
      <c r="D49" s="20" t="str">
        <f>'Compound Alert'!D148</f>
        <v>SSF           Sub-Saharan Africa</v>
      </c>
      <c r="E49" s="20" t="str">
        <f>'Compound Alert'!E148</f>
        <v>Blend</v>
      </c>
      <c r="F49" s="217">
        <f ca="1">'Compound Alert'!F148</f>
        <v>143</v>
      </c>
      <c r="G49" s="22">
        <f ca="1">IF($B$8="Overall Alert",'Compound Alert'!G148,IF($B$8="Underlying Vulnerability",'Compound Alert'!J148,IF($B$8="Emerging Threat",'Compound Alert'!M148)))</f>
        <v>3.5</v>
      </c>
      <c r="H49" s="23">
        <f ca="1">IF($B$8="Overall Alert",'Compound Alert'!H148,IF($B$8="Underlying Vulnerability",'Compound Alert'!K148,IF($B$8="Emerging Threat",'Compound Alert'!N148)))</f>
        <v>3.5</v>
      </c>
      <c r="I49" s="50">
        <f ca="1">ROUNDDOWN(G49,0)</f>
        <v>3</v>
      </c>
      <c r="J49" s="25" t="str">
        <f ca="1">IF(
   $B$8="Overall Alert",IF(
      'Compound Alert'!R148 &gt;= 7, "HIGH",IF(
         'Compound Alert'!R148 &gt;= 5, "MED","LOW")), IF(
            $B$8="Underlying Vulnerability", IF(
               'Compound Alert'!Y148 &gt;= 10, "HIGH",IF(
                  'Compound Alert'!Y148 &gt;= 7, "MED","LOW")),IF(
                     $B$8="Emerging Threat", IF(
                        'Compound Alert'!AF148 &gt;= 10, "HIGH",IF(
                            'Compound Alert'!AF148 &gt;= 7, "MED","LOW")))))</f>
        <v>HIGH</v>
      </c>
      <c r="K49" s="25" t="str">
        <f ca="1">IF(
   $B$8="Overall Alert",IF(
      'Compound Alert'!S148 &gt;= 7, "HIGH",IF(
         'Compound Alert'!S148 &gt;= 5, "MED","LOW")), IF(
            $B$8="Underlying Vulnerability", IF(
               'Compound Alert'!Z148 &gt;= 10, "HIGH",IF(
                  'Compound Alert'!Z148 &gt;= 7, "MED","LOW")),IF(
                     $B$8="Emerging Threat", IF(
                        'Compound Alert'!AG148 &gt;= 10, "HIGH",IF(
                            'Compound Alert'!AG148 &gt;= 7, "MED","LOW")))))</f>
        <v>HIGH</v>
      </c>
      <c r="L49" s="25" t="str">
        <f ca="1">IF(
   $B$8="Overall Alert",IF(
      'Compound Alert'!T148 &gt;= 7, "HIGH",IF(
         'Compound Alert'!T148 &gt;= 5, "MED","LOW")), IF(
            $B$8="Underlying Vulnerability", IF(
               'Compound Alert'!AA148 &gt;= 10, "HIGH",IF(
                  'Compound Alert'!AA148 &gt;= 7, "MED","LOW")),IF(
                     $B$8="Emerging Threat", IF(
                        'Compound Alert'!AH148 &gt;= 10, "HIGH",IF(
                            'Compound Alert'!AH148 &gt;= 7, "MED","LOW")))))</f>
        <v>HIGH</v>
      </c>
      <c r="M49" s="25" t="str">
        <f ca="1">IF(
   $B$8="Overall Alert",IF(
      'Compound Alert'!U148 &gt;= 7, "HIGH",IF(
         'Compound Alert'!U148 &gt;= 5, "MED","LOW")), IF(
            $B$8="Underlying Vulnerability", IF(
               'Compound Alert'!AB148 &gt;= 10, "HIGH",IF(
                  'Compound Alert'!AB148 &gt;= 7, "MED","LOW")),IF(
                     $B$8="Emerging Threat", IF(
                        'Compound Alert'!AI148 &gt;= 10, "HIGH",IF(
                            'Compound Alert'!AI148 &gt;= 7, "MED","LOW")))))</f>
        <v>LOW</v>
      </c>
      <c r="N49" s="25" t="str">
        <f ca="1">IF(
   $B$8="Overall Alert",IF(
      'Compound Alert'!V148 &gt;= 7, "HIGH",IF(
         'Compound Alert'!V148 &gt;= 5, "MED","LOW")), IF(
            $B$8="Underlying Vulnerability", IF(
               'Compound Alert'!AC148 &gt;= 10, "HIGH",IF(
                  'Compound Alert'!AC148 &gt;= 7, "MED","LOW")),IF(
                     $B$8="Emerging Threat", IF(
                        'Compound Alert'!AJ148 &gt;= 10, "HIGH",IF(
                            'Compound Alert'!AJ148 &gt;= 7, "MED","LOW")))))</f>
        <v>LOW</v>
      </c>
      <c r="O49" s="25" t="str">
        <f ca="1">IF(
   $B$8="Overall Alert",IF(
      'Compound Alert'!W148 &gt;= 7, "HIGH",IF(
         'Compound Alert'!W148 &gt;= 5, "MED","LOW")), IF(
            $B$8="Underlying Vulnerability", IF(
               'Compound Alert'!AD148 &gt;= 10, "HIGH",IF(
                  'Compound Alert'!AD148 &gt;= 7, "MED","LOW")),IF(
                     $B$8="Emerging Threat", IF(
                        'Compound Alert'!AK148 &gt;= 10, "HIGH",IF(
                            'Compound Alert'!AK148 &gt;= 7, "MED","LOW")))))</f>
        <v>MED</v>
      </c>
      <c r="P49" s="25"/>
      <c r="Q49" s="26"/>
      <c r="R49" s="26"/>
      <c r="S49" s="21"/>
      <c r="T49" s="21"/>
      <c r="U49" s="21"/>
      <c r="V49" s="21"/>
      <c r="W49" s="21"/>
      <c r="X49" s="21"/>
      <c r="Y49" s="27"/>
      <c r="Z49" s="27"/>
      <c r="AA49" s="27"/>
      <c r="AB49" s="27"/>
      <c r="AC49" s="27"/>
      <c r="AD49" s="27"/>
      <c r="AE49" s="27"/>
      <c r="AF49" s="27"/>
      <c r="AJ49" s="21"/>
      <c r="AK49" s="21"/>
      <c r="AL49" s="21"/>
      <c r="AM49" s="21"/>
      <c r="AN49" s="21"/>
      <c r="AO49" s="21"/>
      <c r="AP49" s="21"/>
      <c r="AQ49" s="21"/>
      <c r="AR49" s="21"/>
      <c r="AS49" s="21"/>
      <c r="AT49" s="21"/>
      <c r="AU49" s="21"/>
      <c r="AV49" s="21"/>
      <c r="AW49" s="21"/>
      <c r="AX49" s="21"/>
    </row>
    <row r="50" spans="1:50" x14ac:dyDescent="0.2">
      <c r="A50" s="63">
        <v>9</v>
      </c>
      <c r="B50" s="20" t="str">
        <f>'Compound Alert'!B31</f>
        <v>Bolivia</v>
      </c>
      <c r="C50" s="20" t="str">
        <f>'Compound Alert'!C31</f>
        <v>BOL</v>
      </c>
      <c r="D50" s="20" t="str">
        <f>'Compound Alert'!D31</f>
        <v>LCN           Latin America &amp; Caribbean</v>
      </c>
      <c r="E50" s="20" t="str">
        <f>'Compound Alert'!E31</f>
        <v>IBRD</v>
      </c>
      <c r="F50" s="217">
        <f ca="1">'Compound Alert'!F31</f>
        <v>26</v>
      </c>
      <c r="G50" s="22">
        <f ca="1">IF($B$8="Overall Alert",'Compound Alert'!G31,IF($B$8="Underlying Vulnerability",'Compound Alert'!J31,IF($B$8="Emerging Threat",'Compound Alert'!M31)))</f>
        <v>3.5</v>
      </c>
      <c r="H50" s="23">
        <f ca="1">IF($B$8="Overall Alert",'Compound Alert'!H31,IF($B$8="Underlying Vulnerability",'Compound Alert'!K31,IF($B$8="Emerging Threat",'Compound Alert'!N31)))</f>
        <v>3.5</v>
      </c>
      <c r="I50" s="50">
        <f ca="1">ROUNDDOWN(G50,0)</f>
        <v>3</v>
      </c>
      <c r="J50" s="25" t="str">
        <f ca="1">IF(
   $B$8="Overall Alert",IF(
      'Compound Alert'!R31 &gt;= 7, "HIGH",IF(
         'Compound Alert'!R31 &gt;= 5, "MED","LOW")), IF(
            $B$8="Underlying Vulnerability", IF(
               'Compound Alert'!Y31 &gt;= 10, "HIGH",IF(
                  'Compound Alert'!Y31 &gt;= 7, "MED","LOW")),IF(
                     $B$8="Emerging Threat", IF(
                        'Compound Alert'!AF31 &gt;= 10, "HIGH",IF(
                            'Compound Alert'!AF31 &gt;= 7, "MED","LOW")))))</f>
        <v>HIGH</v>
      </c>
      <c r="K50" s="25" t="str">
        <f ca="1">IF(
   $B$8="Overall Alert",IF(
      'Compound Alert'!S31 &gt;= 7, "HIGH",IF(
         'Compound Alert'!S31 &gt;= 5, "MED","LOW")), IF(
            $B$8="Underlying Vulnerability", IF(
               'Compound Alert'!Z31 &gt;= 10, "HIGH",IF(
                  'Compound Alert'!Z31 &gt;= 7, "MED","LOW")),IF(
                     $B$8="Emerging Threat", IF(
                        'Compound Alert'!AG31 &gt;= 10, "HIGH",IF(
                            'Compound Alert'!AG31 &gt;= 7, "MED","LOW")))))</f>
        <v>LOW</v>
      </c>
      <c r="L50" s="25" t="str">
        <f ca="1">IF(
   $B$8="Overall Alert",IF(
      'Compound Alert'!T31 &gt;= 7, "HIGH",IF(
         'Compound Alert'!T31 &gt;= 5, "MED","LOW")), IF(
            $B$8="Underlying Vulnerability", IF(
               'Compound Alert'!AA31 &gt;= 10, "HIGH",IF(
                  'Compound Alert'!AA31 &gt;= 7, "MED","LOW")),IF(
                     $B$8="Emerging Threat", IF(
                        'Compound Alert'!AH31 &gt;= 10, "HIGH",IF(
                            'Compound Alert'!AH31 &gt;= 7, "MED","LOW")))))</f>
        <v>HIGH</v>
      </c>
      <c r="M50" s="25" t="str">
        <f ca="1">IF(
   $B$8="Overall Alert",IF(
      'Compound Alert'!U31 &gt;= 7, "HIGH",IF(
         'Compound Alert'!U31 &gt;= 5, "MED","LOW")), IF(
            $B$8="Underlying Vulnerability", IF(
               'Compound Alert'!AB31 &gt;= 10, "HIGH",IF(
                  'Compound Alert'!AB31 &gt;= 7, "MED","LOW")),IF(
                     $B$8="Emerging Threat", IF(
                        'Compound Alert'!AI31 &gt;= 10, "HIGH",IF(
                            'Compound Alert'!AI31 &gt;= 7, "MED","LOW")))))</f>
        <v>MED</v>
      </c>
      <c r="N50" s="25" t="str">
        <f ca="1">IF(
   $B$8="Overall Alert",IF(
      'Compound Alert'!V31 &gt;= 7, "HIGH",IF(
         'Compound Alert'!V31 &gt;= 5, "MED","LOW")), IF(
            $B$8="Underlying Vulnerability", IF(
               'Compound Alert'!AC31 &gt;= 10, "HIGH",IF(
                  'Compound Alert'!AC31 &gt;= 7, "MED","LOW")),IF(
                     $B$8="Emerging Threat", IF(
                        'Compound Alert'!AJ31 &gt;= 10, "HIGH",IF(
                            'Compound Alert'!AJ31 &gt;= 7, "MED","LOW")))))</f>
        <v>HIGH</v>
      </c>
      <c r="O50" s="25" t="str">
        <f ca="1">IF(
   $B$8="Overall Alert",IF(
      'Compound Alert'!W31 &gt;= 7, "HIGH",IF(
         'Compound Alert'!W31 &gt;= 5, "MED","LOW")), IF(
            $B$8="Underlying Vulnerability", IF(
               'Compound Alert'!AD31 &gt;= 10, "HIGH",IF(
                  'Compound Alert'!AD31 &gt;= 7, "MED","LOW")),IF(
                     $B$8="Emerging Threat", IF(
                        'Compound Alert'!AK31 &gt;= 10, "HIGH",IF(
                            'Compound Alert'!AK31 &gt;= 7, "MED","LOW")))))</f>
        <v>LOW</v>
      </c>
      <c r="P50" s="25"/>
      <c r="Q50" s="26"/>
      <c r="R50" s="26"/>
      <c r="S50" s="21"/>
      <c r="T50" s="21"/>
      <c r="U50" s="21"/>
      <c r="V50" s="21"/>
      <c r="W50" s="21"/>
      <c r="X50" s="21"/>
      <c r="Y50" s="27"/>
      <c r="Z50" s="27"/>
      <c r="AA50" s="27"/>
      <c r="AB50" s="27"/>
      <c r="AC50" s="27"/>
      <c r="AD50" s="27"/>
      <c r="AE50" s="27"/>
      <c r="AF50" s="27"/>
      <c r="AJ50" s="21"/>
      <c r="AK50" s="21"/>
      <c r="AL50" s="21"/>
      <c r="AM50" s="21"/>
      <c r="AN50" s="21"/>
      <c r="AO50" s="21"/>
      <c r="AP50" s="21"/>
      <c r="AQ50" s="21"/>
      <c r="AR50" s="21"/>
      <c r="AS50" s="21"/>
      <c r="AT50" s="21"/>
      <c r="AU50" s="21"/>
      <c r="AV50" s="21"/>
      <c r="AW50" s="21"/>
      <c r="AX50" s="21"/>
    </row>
    <row r="51" spans="1:50" x14ac:dyDescent="0.2">
      <c r="A51" s="63">
        <v>10</v>
      </c>
      <c r="B51" s="20" t="str">
        <f>'Compound Alert'!B143</f>
        <v>Malawi</v>
      </c>
      <c r="C51" s="20" t="str">
        <f>'Compound Alert'!C143</f>
        <v>MWI</v>
      </c>
      <c r="D51" s="20" t="str">
        <f>'Compound Alert'!D143</f>
        <v>SSF           Sub-Saharan Africa</v>
      </c>
      <c r="E51" s="20" t="str">
        <f>'Compound Alert'!E143</f>
        <v>IDA</v>
      </c>
      <c r="F51" s="217">
        <f ca="1">'Compound Alert'!F143</f>
        <v>138</v>
      </c>
      <c r="G51" s="22">
        <f ca="1">IF($B$8="Overall Alert",'Compound Alert'!G143,IF($B$8="Underlying Vulnerability",'Compound Alert'!J143,IF($B$8="Emerging Threat",'Compound Alert'!M143)))</f>
        <v>3.5</v>
      </c>
      <c r="H51" s="23">
        <f ca="1">IF($B$8="Overall Alert",'Compound Alert'!H143,IF($B$8="Underlying Vulnerability",'Compound Alert'!K143,IF($B$8="Emerging Threat",'Compound Alert'!N143)))</f>
        <v>3.5</v>
      </c>
      <c r="I51" s="50">
        <f ca="1">ROUNDDOWN(G51,0)</f>
        <v>3</v>
      </c>
      <c r="J51" s="25" t="str">
        <f ca="1">IF(
   $B$8="Overall Alert",IF(
      'Compound Alert'!R143 &gt;= 7, "HIGH",IF(
         'Compound Alert'!R143 &gt;= 5, "MED","LOW")), IF(
            $B$8="Underlying Vulnerability", IF(
               'Compound Alert'!Y143 &gt;= 10, "HIGH",IF(
                  'Compound Alert'!Y143 &gt;= 7, "MED","LOW")),IF(
                     $B$8="Emerging Threat", IF(
                        'Compound Alert'!AF143 &gt;= 10, "HIGH",IF(
                            'Compound Alert'!AF143 &gt;= 7, "MED","LOW")))))</f>
        <v>LOW</v>
      </c>
      <c r="K51" s="25" t="str">
        <f ca="1">IF(
   $B$8="Overall Alert",IF(
      'Compound Alert'!S143 &gt;= 7, "HIGH",IF(
         'Compound Alert'!S143 &gt;= 5, "MED","LOW")), IF(
            $B$8="Underlying Vulnerability", IF(
               'Compound Alert'!Z143 &gt;= 10, "HIGH",IF(
                  'Compound Alert'!Z143 &gt;= 7, "MED","LOW")),IF(
                     $B$8="Emerging Threat", IF(
                        'Compound Alert'!AG143 &gt;= 10, "HIGH",IF(
                            'Compound Alert'!AG143 &gt;= 7, "MED","LOW")))))</f>
        <v>MED</v>
      </c>
      <c r="L51" s="25" t="str">
        <f ca="1">IF(
   $B$8="Overall Alert",IF(
      'Compound Alert'!T143 &gt;= 7, "HIGH",IF(
         'Compound Alert'!T143 &gt;= 5, "MED","LOW")), IF(
            $B$8="Underlying Vulnerability", IF(
               'Compound Alert'!AA143 &gt;= 10, "HIGH",IF(
                  'Compound Alert'!AA143 &gt;= 7, "MED","LOW")),IF(
                     $B$8="Emerging Threat", IF(
                        'Compound Alert'!AH143 &gt;= 10, "HIGH",IF(
                            'Compound Alert'!AH143 &gt;= 7, "MED","LOW")))))</f>
        <v>HIGH</v>
      </c>
      <c r="M51" s="25" t="str">
        <f ca="1">IF(
   $B$8="Overall Alert",IF(
      'Compound Alert'!U143 &gt;= 7, "HIGH",IF(
         'Compound Alert'!U143 &gt;= 5, "MED","LOW")), IF(
            $B$8="Underlying Vulnerability", IF(
               'Compound Alert'!AB143 &gt;= 10, "HIGH",IF(
                  'Compound Alert'!AB143 &gt;= 7, "MED","LOW")),IF(
                     $B$8="Emerging Threat", IF(
                        'Compound Alert'!AI143 &gt;= 10, "HIGH",IF(
                            'Compound Alert'!AI143 &gt;= 7, "MED","LOW")))))</f>
        <v>HIGH</v>
      </c>
      <c r="N51" s="25" t="str">
        <f ca="1">IF(
   $B$8="Overall Alert",IF(
      'Compound Alert'!V143 &gt;= 7, "HIGH",IF(
         'Compound Alert'!V143 &gt;= 5, "MED","LOW")), IF(
            $B$8="Underlying Vulnerability", IF(
               'Compound Alert'!AC143 &gt;= 10, "HIGH",IF(
                  'Compound Alert'!AC143 &gt;= 7, "MED","LOW")),IF(
                     $B$8="Emerging Threat", IF(
                        'Compound Alert'!AJ143 &gt;= 10, "HIGH",IF(
                            'Compound Alert'!AJ143 &gt;= 7, "MED","LOW")))))</f>
        <v>HIGH</v>
      </c>
      <c r="O51" s="25" t="str">
        <f ca="1">IF(
   $B$8="Overall Alert",IF(
      'Compound Alert'!W143 &gt;= 7, "HIGH",IF(
         'Compound Alert'!W143 &gt;= 5, "MED","LOW")), IF(
            $B$8="Underlying Vulnerability", IF(
               'Compound Alert'!AD143 &gt;= 10, "HIGH",IF(
                  'Compound Alert'!AD143 &gt;= 7, "MED","LOW")),IF(
                     $B$8="Emerging Threat", IF(
                        'Compound Alert'!AK143 &gt;= 10, "HIGH",IF(
                            'Compound Alert'!AK143 &gt;= 7, "MED","LOW")))))</f>
        <v>LOW</v>
      </c>
      <c r="P51" s="25"/>
      <c r="Q51" s="26"/>
      <c r="R51" s="26"/>
      <c r="S51" s="21"/>
      <c r="T51" s="21"/>
      <c r="U51" s="21"/>
      <c r="V51" s="21"/>
      <c r="W51" s="21"/>
      <c r="X51" s="21"/>
      <c r="Y51" s="27"/>
      <c r="Z51" s="27"/>
      <c r="AA51" s="27"/>
      <c r="AB51" s="27"/>
      <c r="AC51" s="27"/>
      <c r="AD51" s="27"/>
      <c r="AE51" s="27"/>
      <c r="AF51" s="27"/>
      <c r="AJ51" s="21"/>
      <c r="AK51" s="21"/>
      <c r="AL51" s="21"/>
      <c r="AM51" s="21"/>
      <c r="AN51" s="21"/>
      <c r="AO51" s="21"/>
      <c r="AP51" s="21"/>
      <c r="AQ51" s="21"/>
      <c r="AR51" s="21"/>
      <c r="AS51" s="21"/>
      <c r="AT51" s="21"/>
      <c r="AU51" s="21"/>
      <c r="AV51" s="21"/>
      <c r="AW51" s="21"/>
      <c r="AX51" s="21"/>
    </row>
    <row r="52" spans="1:50" x14ac:dyDescent="0.2">
      <c r="A52" s="63">
        <v>11</v>
      </c>
      <c r="B52" s="20" t="str">
        <f>'Compound Alert'!B156</f>
        <v>Pakistan</v>
      </c>
      <c r="C52" s="20" t="str">
        <f>'Compound Alert'!C156</f>
        <v>PAK</v>
      </c>
      <c r="D52" s="20" t="str">
        <f>'Compound Alert'!D156</f>
        <v>SAS           South Asia</v>
      </c>
      <c r="E52" s="20" t="str">
        <f>'Compound Alert'!E156</f>
        <v>Blend</v>
      </c>
      <c r="F52" s="217">
        <f ca="1">'Compound Alert'!F156</f>
        <v>151</v>
      </c>
      <c r="G52" s="22">
        <f ca="1">IF($B$8="Overall Alert",'Compound Alert'!G156,IF($B$8="Underlying Vulnerability",'Compound Alert'!J156,IF($B$8="Emerging Threat",'Compound Alert'!M156)))</f>
        <v>3.5</v>
      </c>
      <c r="H52" s="23">
        <f ca="1">IF($B$8="Overall Alert",'Compound Alert'!H156,IF($B$8="Underlying Vulnerability",'Compound Alert'!K156,IF($B$8="Emerging Threat",'Compound Alert'!N156)))</f>
        <v>3.5</v>
      </c>
      <c r="I52" s="50">
        <f ca="1">ROUNDDOWN(G52,0)</f>
        <v>3</v>
      </c>
      <c r="J52" s="25" t="str">
        <f ca="1">IF(
   $B$8="Overall Alert",IF(
      'Compound Alert'!R156 &gt;= 7, "HIGH",IF(
         'Compound Alert'!R156 &gt;= 5, "MED","LOW")), IF(
            $B$8="Underlying Vulnerability", IF(
               'Compound Alert'!Y156 &gt;= 10, "HIGH",IF(
                  'Compound Alert'!Y156 &gt;= 7, "MED","LOW")),IF(
                     $B$8="Emerging Threat", IF(
                        'Compound Alert'!AF156 &gt;= 10, "HIGH",IF(
                            'Compound Alert'!AF156 &gt;= 7, "MED","LOW")))))</f>
        <v>LOW</v>
      </c>
      <c r="K52" s="25" t="str">
        <f ca="1">IF(
   $B$8="Overall Alert",IF(
      'Compound Alert'!S156 &gt;= 7, "HIGH",IF(
         'Compound Alert'!S156 &gt;= 5, "MED","LOW")), IF(
            $B$8="Underlying Vulnerability", IF(
               'Compound Alert'!Z156 &gt;= 10, "HIGH",IF(
                  'Compound Alert'!Z156 &gt;= 7, "MED","LOW")),IF(
                     $B$8="Emerging Threat", IF(
                        'Compound Alert'!AG156 &gt;= 10, "HIGH",IF(
                            'Compound Alert'!AG156 &gt;= 7, "MED","LOW")))))</f>
        <v>HIGH</v>
      </c>
      <c r="L52" s="25" t="str">
        <f ca="1">IF(
   $B$8="Overall Alert",IF(
      'Compound Alert'!T156 &gt;= 7, "HIGH",IF(
         'Compound Alert'!T156 &gt;= 5, "MED","LOW")), IF(
            $B$8="Underlying Vulnerability", IF(
               'Compound Alert'!AA156 &gt;= 10, "HIGH",IF(
                  'Compound Alert'!AA156 &gt;= 7, "MED","LOW")),IF(
                     $B$8="Emerging Threat", IF(
                        'Compound Alert'!AH156 &gt;= 10, "HIGH",IF(
                            'Compound Alert'!AH156 &gt;= 7, "MED","LOW")))))</f>
        <v>HIGH</v>
      </c>
      <c r="M52" s="25" t="str">
        <f ca="1">IF(
   $B$8="Overall Alert",IF(
      'Compound Alert'!U156 &gt;= 7, "HIGH",IF(
         'Compound Alert'!U156 &gt;= 5, "MED","LOW")), IF(
            $B$8="Underlying Vulnerability", IF(
               'Compound Alert'!AB156 &gt;= 10, "HIGH",IF(
                  'Compound Alert'!AB156 &gt;= 7, "MED","LOW")),IF(
                     $B$8="Emerging Threat", IF(
                        'Compound Alert'!AI156 &gt;= 10, "HIGH",IF(
                            'Compound Alert'!AI156 &gt;= 7, "MED","LOW")))))</f>
        <v>LOW</v>
      </c>
      <c r="N52" s="25" t="str">
        <f ca="1">IF(
   $B$8="Overall Alert",IF(
      'Compound Alert'!V156 &gt;= 7, "HIGH",IF(
         'Compound Alert'!V156 &gt;= 5, "MED","LOW")), IF(
            $B$8="Underlying Vulnerability", IF(
               'Compound Alert'!AC156 &gt;= 10, "HIGH",IF(
                  'Compound Alert'!AC156 &gt;= 7, "MED","LOW")),IF(
                     $B$8="Emerging Threat", IF(
                        'Compound Alert'!AJ156 &gt;= 10, "HIGH",IF(
                            'Compound Alert'!AJ156 &gt;= 7, "MED","LOW")))))</f>
        <v>HIGH</v>
      </c>
      <c r="O52" s="25" t="str">
        <f ca="1">IF(
   $B$8="Overall Alert",IF(
      'Compound Alert'!W156 &gt;= 7, "HIGH",IF(
         'Compound Alert'!W156 &gt;= 5, "MED","LOW")), IF(
            $B$8="Underlying Vulnerability", IF(
               'Compound Alert'!AD156 &gt;= 10, "HIGH",IF(
                  'Compound Alert'!AD156 &gt;= 7, "MED","LOW")),IF(
                     $B$8="Emerging Threat", IF(
                        'Compound Alert'!AK156 &gt;= 10, "HIGH",IF(
                            'Compound Alert'!AK156 &gt;= 7, "MED","LOW")))))</f>
        <v>MED</v>
      </c>
      <c r="P52" s="25"/>
      <c r="Q52" s="26"/>
      <c r="R52" s="26"/>
      <c r="S52" s="21"/>
      <c r="T52" s="21"/>
      <c r="U52" s="21"/>
      <c r="V52" s="21"/>
      <c r="W52" s="21"/>
      <c r="X52" s="21"/>
      <c r="Y52" s="27"/>
      <c r="Z52" s="27"/>
      <c r="AA52" s="27"/>
      <c r="AB52" s="27"/>
      <c r="AC52" s="27"/>
      <c r="AD52" s="27"/>
      <c r="AE52" s="27"/>
      <c r="AF52" s="27"/>
      <c r="AJ52" s="21"/>
      <c r="AK52" s="21"/>
      <c r="AL52" s="21"/>
      <c r="AM52" s="21"/>
      <c r="AN52" s="21"/>
      <c r="AO52" s="21"/>
      <c r="AP52" s="21"/>
      <c r="AQ52" s="21"/>
      <c r="AR52" s="21"/>
      <c r="AS52" s="21"/>
      <c r="AT52" s="21"/>
      <c r="AU52" s="21"/>
      <c r="AV52" s="21"/>
      <c r="AW52" s="21"/>
      <c r="AX52" s="21"/>
    </row>
    <row r="53" spans="1:50" x14ac:dyDescent="0.2">
      <c r="A53" s="63">
        <v>12</v>
      </c>
      <c r="B53" s="20" t="str">
        <f>'Compound Alert'!B114</f>
        <v>Lebanon</v>
      </c>
      <c r="C53" s="20" t="str">
        <f>'Compound Alert'!C114</f>
        <v>LBN</v>
      </c>
      <c r="D53" s="20" t="str">
        <f>'Compound Alert'!D114</f>
        <v>MEA           Middle East &amp; North Africa</v>
      </c>
      <c r="E53" s="20" t="str">
        <f>'Compound Alert'!E114</f>
        <v>IBRD</v>
      </c>
      <c r="F53" s="217">
        <f ca="1">'Compound Alert'!F114</f>
        <v>109</v>
      </c>
      <c r="G53" s="22">
        <f ca="1">IF($B$8="Overall Alert",'Compound Alert'!G114,IF($B$8="Underlying Vulnerability",'Compound Alert'!J114,IF($B$8="Emerging Threat",'Compound Alert'!M114)))</f>
        <v>3</v>
      </c>
      <c r="H53" s="23">
        <f ca="1">IF($B$8="Overall Alert",'Compound Alert'!H114,IF($B$8="Underlying Vulnerability",'Compound Alert'!K114,IF($B$8="Emerging Threat",'Compound Alert'!N114)))</f>
        <v>3</v>
      </c>
      <c r="I53" s="50">
        <f ca="1">ROUNDDOWN(G53,0)</f>
        <v>3</v>
      </c>
      <c r="J53" s="25" t="str">
        <f ca="1">IF(
   $B$8="Overall Alert",IF(
      'Compound Alert'!R114 &gt;= 7, "HIGH",IF(
         'Compound Alert'!R114 &gt;= 5, "MED","LOW")), IF(
            $B$8="Underlying Vulnerability", IF(
               'Compound Alert'!Y114 &gt;= 10, "HIGH",IF(
                  'Compound Alert'!Y114 &gt;= 7, "MED","LOW")),IF(
                     $B$8="Emerging Threat", IF(
                        'Compound Alert'!AF114 &gt;= 10, "HIGH",IF(
                            'Compound Alert'!AF114 &gt;= 7, "MED","LOW")))))</f>
        <v>HIGH</v>
      </c>
      <c r="K53" s="25" t="str">
        <f ca="1">IF(
   $B$8="Overall Alert",IF(
      'Compound Alert'!S114 &gt;= 7, "HIGH",IF(
         'Compound Alert'!S114 &gt;= 5, "MED","LOW")), IF(
            $B$8="Underlying Vulnerability", IF(
               'Compound Alert'!Z114 &gt;= 10, "HIGH",IF(
                  'Compound Alert'!Z114 &gt;= 7, "MED","LOW")),IF(
                     $B$8="Emerging Threat", IF(
                        'Compound Alert'!AG114 &gt;= 10, "HIGH",IF(
                            'Compound Alert'!AG114 &gt;= 7, "MED","LOW")))))</f>
        <v>LOW</v>
      </c>
      <c r="L53" s="25" t="str">
        <f ca="1">IF(
   $B$8="Overall Alert",IF(
      'Compound Alert'!T114 &gt;= 7, "HIGH",IF(
         'Compound Alert'!T114 &gt;= 5, "MED","LOW")), IF(
            $B$8="Underlying Vulnerability", IF(
               'Compound Alert'!AA114 &gt;= 10, "HIGH",IF(
                  'Compound Alert'!AA114 &gt;= 7, "MED","LOW")),IF(
                     $B$8="Emerging Threat", IF(
                        'Compound Alert'!AH114 &gt;= 10, "HIGH",IF(
                            'Compound Alert'!AH114 &gt;= 7, "MED","LOW")))))</f>
        <v>HIGH</v>
      </c>
      <c r="M53" s="25" t="str">
        <f ca="1">IF(
   $B$8="Overall Alert",IF(
      'Compound Alert'!U114 &gt;= 7, "HIGH",IF(
         'Compound Alert'!U114 &gt;= 5, "MED","LOW")), IF(
            $B$8="Underlying Vulnerability", IF(
               'Compound Alert'!AB114 &gt;= 10, "HIGH",IF(
                  'Compound Alert'!AB114 &gt;= 7, "MED","LOW")),IF(
                     $B$8="Emerging Threat", IF(
                        'Compound Alert'!AI114 &gt;= 10, "HIGH",IF(
                            'Compound Alert'!AI114 &gt;= 7, "MED","LOW")))))</f>
        <v>LOW</v>
      </c>
      <c r="N53" s="25" t="str">
        <f ca="1">IF(
   $B$8="Overall Alert",IF(
      'Compound Alert'!V114 &gt;= 7, "HIGH",IF(
         'Compound Alert'!V114 &gt;= 5, "MED","LOW")), IF(
            $B$8="Underlying Vulnerability", IF(
               'Compound Alert'!AC114 &gt;= 10, "HIGH",IF(
                  'Compound Alert'!AC114 &gt;= 7, "MED","LOW")),IF(
                     $B$8="Emerging Threat", IF(
                        'Compound Alert'!AJ114 &gt;= 10, "HIGH",IF(
                            'Compound Alert'!AJ114 &gt;= 7, "MED","LOW")))))</f>
        <v>LOW</v>
      </c>
      <c r="O53" s="25" t="str">
        <f ca="1">IF(
   $B$8="Overall Alert",IF(
      'Compound Alert'!W114 &gt;= 7, "HIGH",IF(
         'Compound Alert'!W114 &gt;= 5, "MED","LOW")), IF(
            $B$8="Underlying Vulnerability", IF(
               'Compound Alert'!AD114 &gt;= 10, "HIGH",IF(
                  'Compound Alert'!AD114 &gt;= 7, "MED","LOW")),IF(
                     $B$8="Emerging Threat", IF(
                        'Compound Alert'!AK114 &gt;= 10, "HIGH",IF(
                            'Compound Alert'!AK114 &gt;= 7, "MED","LOW")))))</f>
        <v>HIGH</v>
      </c>
      <c r="P53" s="25"/>
      <c r="Q53" s="26"/>
      <c r="R53" s="26"/>
      <c r="S53" s="21"/>
      <c r="T53" s="21"/>
      <c r="U53" s="21"/>
      <c r="V53" s="21"/>
      <c r="W53" s="21"/>
      <c r="X53" s="21"/>
      <c r="Y53" s="27"/>
      <c r="Z53" s="27"/>
      <c r="AA53" s="27"/>
      <c r="AB53" s="27"/>
      <c r="AC53" s="27"/>
      <c r="AD53" s="27"/>
      <c r="AE53" s="27"/>
      <c r="AF53" s="27"/>
      <c r="AJ53" s="21"/>
      <c r="AK53" s="21"/>
      <c r="AL53" s="21"/>
      <c r="AM53" s="21"/>
      <c r="AN53" s="21"/>
      <c r="AO53" s="21"/>
      <c r="AP53" s="21"/>
      <c r="AQ53" s="21"/>
      <c r="AR53" s="21"/>
      <c r="AS53" s="21"/>
      <c r="AT53" s="21"/>
      <c r="AU53" s="21"/>
      <c r="AV53" s="21"/>
      <c r="AW53" s="21"/>
      <c r="AX53" s="21"/>
    </row>
    <row r="54" spans="1:50" x14ac:dyDescent="0.2">
      <c r="A54" s="63">
        <v>13</v>
      </c>
      <c r="B54" s="20" t="str">
        <f>'Compound Alert'!B106</f>
        <v>Kenya</v>
      </c>
      <c r="C54" s="20" t="str">
        <f>'Compound Alert'!C106</f>
        <v>KEN</v>
      </c>
      <c r="D54" s="20" t="str">
        <f>'Compound Alert'!D106</f>
        <v>SSF           Sub-Saharan Africa</v>
      </c>
      <c r="E54" s="20" t="str">
        <f>'Compound Alert'!E106</f>
        <v>Blend</v>
      </c>
      <c r="F54" s="217">
        <f ca="1">'Compound Alert'!F106</f>
        <v>101</v>
      </c>
      <c r="G54" s="22">
        <f ca="1">IF($B$8="Overall Alert",'Compound Alert'!G106,IF($B$8="Underlying Vulnerability",'Compound Alert'!J106,IF($B$8="Emerging Threat",'Compound Alert'!M106)))</f>
        <v>3</v>
      </c>
      <c r="H54" s="23">
        <f ca="1">IF($B$8="Overall Alert",'Compound Alert'!H106,IF($B$8="Underlying Vulnerability",'Compound Alert'!K106,IF($B$8="Emerging Threat",'Compound Alert'!N106)))</f>
        <v>3</v>
      </c>
      <c r="I54" s="50">
        <f ca="1">ROUNDDOWN(G54,0)</f>
        <v>3</v>
      </c>
      <c r="J54" s="25" t="str">
        <f ca="1">IF(
   $B$8="Overall Alert",IF(
      'Compound Alert'!R106 &gt;= 7, "HIGH",IF(
         'Compound Alert'!R106 &gt;= 5, "MED","LOW")), IF(
            $B$8="Underlying Vulnerability", IF(
               'Compound Alert'!Y106 &gt;= 10, "HIGH",IF(
                  'Compound Alert'!Y106 &gt;= 7, "MED","LOW")),IF(
                     $B$8="Emerging Threat", IF(
                        'Compound Alert'!AF106 &gt;= 10, "HIGH",IF(
                            'Compound Alert'!AF106 &gt;= 7, "MED","LOW")))))</f>
        <v>MED</v>
      </c>
      <c r="K54" s="25" t="str">
        <f ca="1">IF(
   $B$8="Overall Alert",IF(
      'Compound Alert'!S106 &gt;= 7, "HIGH",IF(
         'Compound Alert'!S106 &gt;= 5, "MED","LOW")), IF(
            $B$8="Underlying Vulnerability", IF(
               'Compound Alert'!Z106 &gt;= 10, "HIGH",IF(
                  'Compound Alert'!Z106 &gt;= 7, "MED","LOW")),IF(
                     $B$8="Emerging Threat", IF(
                        'Compound Alert'!AG106 &gt;= 10, "HIGH",IF(
                            'Compound Alert'!AG106 &gt;= 7, "MED","LOW")))))</f>
        <v>HIGH</v>
      </c>
      <c r="L54" s="25" t="str">
        <f ca="1">IF(
   $B$8="Overall Alert",IF(
      'Compound Alert'!T106 &gt;= 7, "HIGH",IF(
         'Compound Alert'!T106 &gt;= 5, "MED","LOW")), IF(
            $B$8="Underlying Vulnerability", IF(
               'Compound Alert'!AA106 &gt;= 10, "HIGH",IF(
                  'Compound Alert'!AA106 &gt;= 7, "MED","LOW")),IF(
                     $B$8="Emerging Threat", IF(
                        'Compound Alert'!AH106 &gt;= 10, "HIGH",IF(
                            'Compound Alert'!AH106 &gt;= 7, "MED","LOW")))))</f>
        <v>LOW</v>
      </c>
      <c r="M54" s="25" t="str">
        <f ca="1">IF(
   $B$8="Overall Alert",IF(
      'Compound Alert'!U106 &gt;= 7, "HIGH",IF(
         'Compound Alert'!U106 &gt;= 5, "MED","LOW")), IF(
            $B$8="Underlying Vulnerability", IF(
               'Compound Alert'!AB106 &gt;= 10, "HIGH",IF(
                  'Compound Alert'!AB106 &gt;= 7, "MED","LOW")),IF(
                     $B$8="Emerging Threat", IF(
                        'Compound Alert'!AI106 &gt;= 10, "HIGH",IF(
                            'Compound Alert'!AI106 &gt;= 7, "MED","LOW")))))</f>
        <v>LOW</v>
      </c>
      <c r="N54" s="25" t="str">
        <f ca="1">IF(
   $B$8="Overall Alert",IF(
      'Compound Alert'!V106 &gt;= 7, "HIGH",IF(
         'Compound Alert'!V106 &gt;= 5, "MED","LOW")), IF(
            $B$8="Underlying Vulnerability", IF(
               'Compound Alert'!AC106 &gt;= 10, "HIGH",IF(
                  'Compound Alert'!AC106 &gt;= 7, "MED","LOW")),IF(
                     $B$8="Emerging Threat", IF(
                        'Compound Alert'!AJ106 &gt;= 10, "HIGH",IF(
                            'Compound Alert'!AJ106 &gt;= 7, "MED","LOW")))))</f>
        <v>HIGH</v>
      </c>
      <c r="O54" s="25" t="str">
        <f ca="1">IF(
   $B$8="Overall Alert",IF(
      'Compound Alert'!W106 &gt;= 7, "HIGH",IF(
         'Compound Alert'!W106 &gt;= 5, "MED","LOW")), IF(
            $B$8="Underlying Vulnerability", IF(
               'Compound Alert'!AD106 &gt;= 10, "HIGH",IF(
                  'Compound Alert'!AD106 &gt;= 7, "MED","LOW")),IF(
                     $B$8="Emerging Threat", IF(
                        'Compound Alert'!AK106 &gt;= 10, "HIGH",IF(
                            'Compound Alert'!AK106 &gt;= 7, "MED","LOW")))))</f>
        <v>MED</v>
      </c>
      <c r="P54" s="25"/>
      <c r="Q54" s="26"/>
      <c r="R54" s="26"/>
      <c r="S54" s="21"/>
      <c r="T54" s="21"/>
      <c r="U54" s="21"/>
      <c r="V54" s="21"/>
      <c r="W54" s="21"/>
      <c r="X54" s="21"/>
      <c r="Y54" s="27"/>
      <c r="Z54" s="27"/>
      <c r="AA54" s="27"/>
      <c r="AB54" s="27"/>
      <c r="AC54" s="27"/>
      <c r="AD54" s="27"/>
      <c r="AE54" s="27"/>
      <c r="AF54" s="27"/>
      <c r="AJ54" s="21"/>
      <c r="AK54" s="21"/>
      <c r="AL54" s="21"/>
      <c r="AM54" s="21"/>
      <c r="AN54" s="21"/>
      <c r="AO54" s="21"/>
      <c r="AP54" s="21"/>
      <c r="AQ54" s="21"/>
      <c r="AR54" s="21"/>
      <c r="AS54" s="21"/>
      <c r="AT54" s="21"/>
      <c r="AU54" s="21"/>
      <c r="AV54" s="21"/>
      <c r="AW54" s="21"/>
      <c r="AX54" s="21"/>
    </row>
    <row r="55" spans="1:50" x14ac:dyDescent="0.2">
      <c r="A55" s="63">
        <v>14</v>
      </c>
      <c r="B55" s="20" t="str">
        <f>'Compound Alert'!B192</f>
        <v>Syrian Arab Republic</v>
      </c>
      <c r="C55" s="20" t="str">
        <f>'Compound Alert'!C192</f>
        <v>SYR</v>
      </c>
      <c r="D55" s="20" t="str">
        <f>'Compound Alert'!D192</f>
        <v>MEA           Middle East &amp; North Africa</v>
      </c>
      <c r="E55" s="20" t="str">
        <f>'Compound Alert'!E192</f>
        <v>IDA</v>
      </c>
      <c r="F55" s="217">
        <f ca="1">'Compound Alert'!F192</f>
        <v>187</v>
      </c>
      <c r="G55" s="22">
        <f ca="1">IF($B$8="Overall Alert",'Compound Alert'!G192,IF($B$8="Underlying Vulnerability",'Compound Alert'!J192,IF($B$8="Emerging Threat",'Compound Alert'!M192)))</f>
        <v>3</v>
      </c>
      <c r="H55" s="23">
        <f ca="1">IF($B$8="Overall Alert",'Compound Alert'!H192,IF($B$8="Underlying Vulnerability",'Compound Alert'!K192,IF($B$8="Emerging Threat",'Compound Alert'!N192)))</f>
        <v>3</v>
      </c>
      <c r="I55" s="50">
        <f ca="1">ROUNDDOWN(G55,0)</f>
        <v>3</v>
      </c>
      <c r="J55" s="25" t="str">
        <f ca="1">IF(
   $B$8="Overall Alert",IF(
      'Compound Alert'!R192 &gt;= 7, "HIGH",IF(
         'Compound Alert'!R192 &gt;= 5, "MED","LOW")), IF(
            $B$8="Underlying Vulnerability", IF(
               'Compound Alert'!Y192 &gt;= 10, "HIGH",IF(
                  'Compound Alert'!Y192 &gt;= 7, "MED","LOW")),IF(
                     $B$8="Emerging Threat", IF(
                        'Compound Alert'!AF192 &gt;= 10, "HIGH",IF(
                            'Compound Alert'!AF192 &gt;= 7, "MED","LOW")))))</f>
        <v>LOW</v>
      </c>
      <c r="K55" s="25" t="str">
        <f ca="1">IF(
   $B$8="Overall Alert",IF(
      'Compound Alert'!S192 &gt;= 7, "HIGH",IF(
         'Compound Alert'!S192 &gt;= 5, "MED","LOW")), IF(
            $B$8="Underlying Vulnerability", IF(
               'Compound Alert'!Z192 &gt;= 10, "HIGH",IF(
                  'Compound Alert'!Z192 &gt;= 7, "MED","LOW")),IF(
                     $B$8="Emerging Threat", IF(
                        'Compound Alert'!AG192 &gt;= 10, "HIGH",IF(
                            'Compound Alert'!AG192 &gt;= 7, "MED","LOW")))))</f>
        <v>HIGH</v>
      </c>
      <c r="L55" s="25" t="str">
        <f ca="1">IF(
   $B$8="Overall Alert",IF(
      'Compound Alert'!T192 &gt;= 7, "HIGH",IF(
         'Compound Alert'!T192 &gt;= 5, "MED","LOW")), IF(
            $B$8="Underlying Vulnerability", IF(
               'Compound Alert'!AA192 &gt;= 10, "HIGH",IF(
                  'Compound Alert'!AA192 &gt;= 7, "MED","LOW")),IF(
                     $B$8="Emerging Threat", IF(
                        'Compound Alert'!AH192 &gt;= 10, "HIGH",IF(
                            'Compound Alert'!AH192 &gt;= 7, "MED","LOW")))))</f>
        <v>HIGH</v>
      </c>
      <c r="M55" s="25" t="str">
        <f ca="1">IF(
   $B$8="Overall Alert",IF(
      'Compound Alert'!U192 &gt;= 7, "HIGH",IF(
         'Compound Alert'!U192 &gt;= 5, "MED","LOW")), IF(
            $B$8="Underlying Vulnerability", IF(
               'Compound Alert'!AB192 &gt;= 10, "HIGH",IF(
                  'Compound Alert'!AB192 &gt;= 7, "MED","LOW")),IF(
                     $B$8="Emerging Threat", IF(
                        'Compound Alert'!AI192 &gt;= 10, "HIGH",IF(
                            'Compound Alert'!AI192 &gt;= 7, "MED","LOW")))))</f>
        <v>LOW</v>
      </c>
      <c r="N55" s="25" t="str">
        <f ca="1">IF(
   $B$8="Overall Alert",IF(
      'Compound Alert'!V192 &gt;= 7, "HIGH",IF(
         'Compound Alert'!V192 &gt;= 5, "MED","LOW")), IF(
            $B$8="Underlying Vulnerability", IF(
               'Compound Alert'!AC192 &gt;= 10, "HIGH",IF(
                  'Compound Alert'!AC192 &gt;= 7, "MED","LOW")),IF(
                     $B$8="Emerging Threat", IF(
                        'Compound Alert'!AJ192 &gt;= 10, "HIGH",IF(
                            'Compound Alert'!AJ192 &gt;= 7, "MED","LOW")))))</f>
        <v>HIGH</v>
      </c>
      <c r="O55" s="25" t="str">
        <f ca="1">IF(
   $B$8="Overall Alert",IF(
      'Compound Alert'!W192 &gt;= 7, "HIGH",IF(
         'Compound Alert'!W192 &gt;= 5, "MED","LOW")), IF(
            $B$8="Underlying Vulnerability", IF(
               'Compound Alert'!AD192 &gt;= 10, "HIGH",IF(
                  'Compound Alert'!AD192 &gt;= 7, "MED","LOW")),IF(
                     $B$8="Emerging Threat", IF(
                        'Compound Alert'!AK192 &gt;= 10, "HIGH",IF(
                            'Compound Alert'!AK192 &gt;= 7, "MED","LOW")))))</f>
        <v>LOW</v>
      </c>
      <c r="P55" s="25"/>
      <c r="Q55" s="26"/>
      <c r="R55" s="26"/>
      <c r="S55" s="21"/>
      <c r="T55" s="21"/>
      <c r="U55" s="21"/>
      <c r="V55" s="21"/>
      <c r="W55" s="21"/>
      <c r="X55" s="21"/>
      <c r="Y55" s="27"/>
      <c r="Z55" s="27"/>
      <c r="AA55" s="27"/>
      <c r="AB55" s="27"/>
      <c r="AC55" s="27"/>
      <c r="AD55" s="27"/>
      <c r="AE55" s="27"/>
      <c r="AF55" s="27"/>
      <c r="AJ55" s="21"/>
      <c r="AK55" s="21"/>
      <c r="AL55" s="21"/>
      <c r="AM55" s="21"/>
      <c r="AN55" s="21"/>
      <c r="AO55" s="21"/>
      <c r="AP55" s="21"/>
      <c r="AQ55" s="21"/>
      <c r="AR55" s="21"/>
      <c r="AS55" s="21"/>
      <c r="AT55" s="21"/>
      <c r="AU55" s="21"/>
      <c r="AV55" s="21"/>
      <c r="AW55" s="21"/>
      <c r="AX55" s="21"/>
    </row>
    <row r="56" spans="1:50" x14ac:dyDescent="0.2">
      <c r="A56" s="63">
        <v>15</v>
      </c>
      <c r="B56" s="20" t="str">
        <f>'Compound Alert'!B45</f>
        <v>Congo, Dem. Rep.</v>
      </c>
      <c r="C56" s="20" t="str">
        <f>'Compound Alert'!C45</f>
        <v>COD</v>
      </c>
      <c r="D56" s="20" t="str">
        <f>'Compound Alert'!D45</f>
        <v>SSF           Sub-Saharan Africa</v>
      </c>
      <c r="E56" s="20" t="str">
        <f>'Compound Alert'!E45</f>
        <v>IDA</v>
      </c>
      <c r="F56" s="217">
        <f ca="1">'Compound Alert'!F45</f>
        <v>40</v>
      </c>
      <c r="G56" s="22">
        <f ca="1">IF($B$8="Overall Alert",'Compound Alert'!G45,IF($B$8="Underlying Vulnerability",'Compound Alert'!J45,IF($B$8="Emerging Threat",'Compound Alert'!M45)))</f>
        <v>3</v>
      </c>
      <c r="H56" s="23">
        <f ca="1">IF($B$8="Overall Alert",'Compound Alert'!H45,IF($B$8="Underlying Vulnerability",'Compound Alert'!K45,IF($B$8="Emerging Threat",'Compound Alert'!N45)))</f>
        <v>3</v>
      </c>
      <c r="I56" s="50">
        <f ca="1">ROUNDDOWN(G56,0)</f>
        <v>3</v>
      </c>
      <c r="J56" s="25" t="str">
        <f ca="1">IF(
   $B$8="Overall Alert",IF(
      'Compound Alert'!R45 &gt;= 7, "HIGH",IF(
         'Compound Alert'!R45 &gt;= 5, "MED","LOW")), IF(
            $B$8="Underlying Vulnerability", IF(
               'Compound Alert'!Y45 &gt;= 10, "HIGH",IF(
                  'Compound Alert'!Y45 &gt;= 7, "MED","LOW")),IF(
                     $B$8="Emerging Threat", IF(
                        'Compound Alert'!AF45 &gt;= 10, "HIGH",IF(
                            'Compound Alert'!AF45 &gt;= 7, "MED","LOW")))))</f>
        <v>HIGH</v>
      </c>
      <c r="K56" s="25" t="str">
        <f ca="1">IF(
   $B$8="Overall Alert",IF(
      'Compound Alert'!S45 &gt;= 7, "HIGH",IF(
         'Compound Alert'!S45 &gt;= 5, "MED","LOW")), IF(
            $B$8="Underlying Vulnerability", IF(
               'Compound Alert'!Z45 &gt;= 10, "HIGH",IF(
                  'Compound Alert'!Z45 &gt;= 7, "MED","LOW")),IF(
                     $B$8="Emerging Threat", IF(
                        'Compound Alert'!AG45 &gt;= 10, "HIGH",IF(
                            'Compound Alert'!AG45 &gt;= 7, "MED","LOW")))))</f>
        <v>HIGH</v>
      </c>
      <c r="L56" s="25" t="str">
        <f ca="1">IF(
   $B$8="Overall Alert",IF(
      'Compound Alert'!T45 &gt;= 7, "HIGH",IF(
         'Compound Alert'!T45 &gt;= 5, "MED","LOW")), IF(
            $B$8="Underlying Vulnerability", IF(
               'Compound Alert'!AA45 &gt;= 10, "HIGH",IF(
                  'Compound Alert'!AA45 &gt;= 7, "MED","LOW")),IF(
                     $B$8="Emerging Threat", IF(
                        'Compound Alert'!AH45 &gt;= 10, "HIGH",IF(
                            'Compound Alert'!AH45 &gt;= 7, "MED","LOW")))))</f>
        <v>HIGH</v>
      </c>
      <c r="M56" s="25" t="str">
        <f ca="1">IF(
   $B$8="Overall Alert",IF(
      'Compound Alert'!U45 &gt;= 7, "HIGH",IF(
         'Compound Alert'!U45 &gt;= 5, "MED","LOW")), IF(
            $B$8="Underlying Vulnerability", IF(
               'Compound Alert'!AB45 &gt;= 10, "HIGH",IF(
                  'Compound Alert'!AB45 &gt;= 7, "MED","LOW")),IF(
                     $B$8="Emerging Threat", IF(
                        'Compound Alert'!AI45 &gt;= 10, "HIGH",IF(
                            'Compound Alert'!AI45 &gt;= 7, "MED","LOW")))))</f>
        <v>LOW</v>
      </c>
      <c r="N56" s="25" t="str">
        <f ca="1">IF(
   $B$8="Overall Alert",IF(
      'Compound Alert'!V45 &gt;= 7, "HIGH",IF(
         'Compound Alert'!V45 &gt;= 5, "MED","LOW")), IF(
            $B$8="Underlying Vulnerability", IF(
               'Compound Alert'!AC45 &gt;= 10, "HIGH",IF(
                  'Compound Alert'!AC45 &gt;= 7, "MED","LOW")),IF(
                     $B$8="Emerging Threat", IF(
                        'Compound Alert'!AJ45 &gt;= 10, "HIGH",IF(
                            'Compound Alert'!AJ45 &gt;= 7, "MED","LOW")))))</f>
        <v>LOW</v>
      </c>
      <c r="O56" s="25" t="str">
        <f ca="1">IF(
   $B$8="Overall Alert",IF(
      'Compound Alert'!W45 &gt;= 7, "HIGH",IF(
         'Compound Alert'!W45 &gt;= 5, "MED","LOW")), IF(
            $B$8="Underlying Vulnerability", IF(
               'Compound Alert'!AD45 &gt;= 10, "HIGH",IF(
                  'Compound Alert'!AD45 &gt;= 7, "MED","LOW")),IF(
                     $B$8="Emerging Threat", IF(
                        'Compound Alert'!AK45 &gt;= 10, "HIGH",IF(
                            'Compound Alert'!AK45 &gt;= 7, "MED","LOW")))))</f>
        <v>LOW</v>
      </c>
      <c r="P56" s="25"/>
      <c r="Q56" s="26"/>
      <c r="R56" s="26"/>
      <c r="S56" s="21"/>
      <c r="T56" s="21"/>
      <c r="U56" s="21"/>
      <c r="V56" s="21"/>
      <c r="W56" s="21"/>
      <c r="X56" s="21"/>
      <c r="Y56" s="27"/>
      <c r="Z56" s="27"/>
      <c r="AA56" s="27"/>
      <c r="AB56" s="27"/>
      <c r="AC56" s="27"/>
      <c r="AD56" s="27"/>
      <c r="AE56" s="27"/>
      <c r="AF56" s="27"/>
      <c r="AJ56" s="21"/>
      <c r="AK56" s="21"/>
      <c r="AL56" s="21"/>
      <c r="AM56" s="21"/>
      <c r="AN56" s="21"/>
      <c r="AO56" s="21"/>
      <c r="AP56" s="21"/>
      <c r="AQ56" s="21"/>
      <c r="AR56" s="21"/>
      <c r="AS56" s="21"/>
      <c r="AT56" s="21"/>
      <c r="AU56" s="21"/>
      <c r="AV56" s="21"/>
      <c r="AW56" s="21"/>
      <c r="AX56" s="21"/>
    </row>
    <row r="57" spans="1:50" x14ac:dyDescent="0.2">
      <c r="A57" s="63">
        <v>16</v>
      </c>
      <c r="B57" s="20" t="str">
        <f>'Compound Alert'!B149</f>
        <v>Nicaragua</v>
      </c>
      <c r="C57" s="20" t="str">
        <f>'Compound Alert'!C149</f>
        <v>NIC</v>
      </c>
      <c r="D57" s="20" t="str">
        <f>'Compound Alert'!D149</f>
        <v>LCN           Latin America &amp; Caribbean</v>
      </c>
      <c r="E57" s="20" t="str">
        <f>'Compound Alert'!E149</f>
        <v>IDA</v>
      </c>
      <c r="F57" s="217">
        <f ca="1">'Compound Alert'!F149</f>
        <v>144</v>
      </c>
      <c r="G57" s="22">
        <f ca="1">IF($B$8="Overall Alert",'Compound Alert'!G149,IF($B$8="Underlying Vulnerability",'Compound Alert'!J149,IF($B$8="Emerging Threat",'Compound Alert'!M149)))</f>
        <v>3</v>
      </c>
      <c r="H57" s="23">
        <f ca="1">IF($B$8="Overall Alert",'Compound Alert'!H149,IF($B$8="Underlying Vulnerability",'Compound Alert'!K149,IF($B$8="Emerging Threat",'Compound Alert'!N149)))</f>
        <v>3</v>
      </c>
      <c r="I57" s="50">
        <f ca="1">ROUNDDOWN(G57,0)</f>
        <v>3</v>
      </c>
      <c r="J57" s="25" t="str">
        <f ca="1">IF(
   $B$8="Overall Alert",IF(
      'Compound Alert'!R149 &gt;= 7, "HIGH",IF(
         'Compound Alert'!R149 &gt;= 5, "MED","LOW")), IF(
            $B$8="Underlying Vulnerability", IF(
               'Compound Alert'!Y149 &gt;= 10, "HIGH",IF(
                  'Compound Alert'!Y149 &gt;= 7, "MED","LOW")),IF(
                     $B$8="Emerging Threat", IF(
                        'Compound Alert'!AF149 &gt;= 10, "HIGH",IF(
                            'Compound Alert'!AF149 &gt;= 7, "MED","LOW")))))</f>
        <v>LOW</v>
      </c>
      <c r="K57" s="25" t="str">
        <f ca="1">IF(
   $B$8="Overall Alert",IF(
      'Compound Alert'!S149 &gt;= 7, "HIGH",IF(
         'Compound Alert'!S149 &gt;= 5, "MED","LOW")), IF(
            $B$8="Underlying Vulnerability", IF(
               'Compound Alert'!Z149 &gt;= 10, "HIGH",IF(
                  'Compound Alert'!Z149 &gt;= 7, "MED","LOW")),IF(
                     $B$8="Emerging Threat", IF(
                        'Compound Alert'!AG149 &gt;= 10, "HIGH",IF(
                            'Compound Alert'!AG149 &gt;= 7, "MED","LOW")))))</f>
        <v>MED</v>
      </c>
      <c r="L57" s="25" t="str">
        <f ca="1">IF(
   $B$8="Overall Alert",IF(
      'Compound Alert'!T149 &gt;= 7, "HIGH",IF(
         'Compound Alert'!T149 &gt;= 5, "MED","LOW")), IF(
            $B$8="Underlying Vulnerability", IF(
               'Compound Alert'!AA149 &gt;= 10, "HIGH",IF(
                  'Compound Alert'!AA149 &gt;= 7, "MED","LOW")),IF(
                     $B$8="Emerging Threat", IF(
                        'Compound Alert'!AH149 &gt;= 10, "HIGH",IF(
                            'Compound Alert'!AH149 &gt;= 7, "MED","LOW")))))</f>
        <v>MED</v>
      </c>
      <c r="M57" s="25" t="str">
        <f ca="1">IF(
   $B$8="Overall Alert",IF(
      'Compound Alert'!U149 &gt;= 7, "HIGH",IF(
         'Compound Alert'!U149 &gt;= 5, "MED","LOW")), IF(
            $B$8="Underlying Vulnerability", IF(
               'Compound Alert'!AB149 &gt;= 10, "HIGH",IF(
                  'Compound Alert'!AB149 &gt;= 7, "MED","LOW")),IF(
                     $B$8="Emerging Threat", IF(
                        'Compound Alert'!AI149 &gt;= 10, "HIGH",IF(
                            'Compound Alert'!AI149 &gt;= 7, "MED","LOW")))))</f>
        <v>HIGH</v>
      </c>
      <c r="N57" s="25" t="str">
        <f ca="1">IF(
   $B$8="Overall Alert",IF(
      'Compound Alert'!V149 &gt;= 7, "HIGH",IF(
         'Compound Alert'!V149 &gt;= 5, "MED","LOW")), IF(
            $B$8="Underlying Vulnerability", IF(
               'Compound Alert'!AC149 &gt;= 10, "HIGH",IF(
                  'Compound Alert'!AC149 &gt;= 7, "MED","LOW")),IF(
                     $B$8="Emerging Threat", IF(
                        'Compound Alert'!AJ149 &gt;= 10, "HIGH",IF(
                            'Compound Alert'!AJ149 &gt;= 7, "MED","LOW")))))</f>
        <v>HIGH</v>
      </c>
      <c r="O57" s="25" t="str">
        <f ca="1">IF(
   $B$8="Overall Alert",IF(
      'Compound Alert'!W149 &gt;= 7, "HIGH",IF(
         'Compound Alert'!W149 &gt;= 5, "MED","LOW")), IF(
            $B$8="Underlying Vulnerability", IF(
               'Compound Alert'!AD149 &gt;= 10, "HIGH",IF(
                  'Compound Alert'!AD149 &gt;= 7, "MED","LOW")),IF(
                     $B$8="Emerging Threat", IF(
                        'Compound Alert'!AK149 &gt;= 10, "HIGH",IF(
                            'Compound Alert'!AK149 &gt;= 7, "MED","LOW")))))</f>
        <v>LOW</v>
      </c>
      <c r="P57" s="25"/>
      <c r="Q57" s="26"/>
      <c r="R57" s="26"/>
      <c r="S57" s="21"/>
      <c r="T57" s="21"/>
      <c r="U57" s="21"/>
      <c r="V57" s="21"/>
      <c r="W57" s="21"/>
      <c r="X57" s="21"/>
      <c r="Y57" s="27"/>
      <c r="Z57" s="27"/>
      <c r="AA57" s="27"/>
      <c r="AB57" s="27"/>
      <c r="AC57" s="27"/>
      <c r="AD57" s="27"/>
      <c r="AE57" s="27"/>
      <c r="AF57" s="27"/>
      <c r="AJ57" s="21"/>
      <c r="AK57" s="21"/>
      <c r="AL57" s="21"/>
      <c r="AM57" s="21"/>
      <c r="AN57" s="21"/>
      <c r="AO57" s="21"/>
      <c r="AP57" s="21"/>
      <c r="AQ57" s="21"/>
      <c r="AR57" s="21"/>
      <c r="AS57" s="21"/>
      <c r="AT57" s="21"/>
      <c r="AU57" s="21"/>
      <c r="AV57" s="21"/>
      <c r="AW57" s="21"/>
      <c r="AX57" s="21"/>
    </row>
    <row r="58" spans="1:50" x14ac:dyDescent="0.2">
      <c r="A58" s="63">
        <v>17</v>
      </c>
      <c r="B58" s="20" t="str">
        <f>'Compound Alert'!B119</f>
        <v>Sri Lanka</v>
      </c>
      <c r="C58" s="20" t="str">
        <f>'Compound Alert'!C119</f>
        <v>LKA</v>
      </c>
      <c r="D58" s="20" t="str">
        <f>'Compound Alert'!D119</f>
        <v>SAS           South Asia</v>
      </c>
      <c r="E58" s="20" t="str">
        <f>'Compound Alert'!E119</f>
        <v>IBRD</v>
      </c>
      <c r="F58" s="217">
        <f ca="1">'Compound Alert'!F119</f>
        <v>114</v>
      </c>
      <c r="G58" s="22">
        <f ca="1">IF($B$8="Overall Alert",'Compound Alert'!G119,IF($B$8="Underlying Vulnerability",'Compound Alert'!J119,IF($B$8="Emerging Threat",'Compound Alert'!M119)))</f>
        <v>2.5</v>
      </c>
      <c r="H58" s="23">
        <f ca="1">IF($B$8="Overall Alert",'Compound Alert'!H119,IF($B$8="Underlying Vulnerability",'Compound Alert'!K119,IF($B$8="Emerging Threat",'Compound Alert'!N119)))</f>
        <v>2.5</v>
      </c>
      <c r="I58" s="50">
        <f ca="1">ROUNDDOWN(G58,0)</f>
        <v>2</v>
      </c>
      <c r="J58" s="25" t="str">
        <f ca="1">IF(
   $B$8="Overall Alert",IF(
      'Compound Alert'!R119 &gt;= 7, "HIGH",IF(
         'Compound Alert'!R119 &gt;= 5, "MED","LOW")), IF(
            $B$8="Underlying Vulnerability", IF(
               'Compound Alert'!Y119 &gt;= 10, "HIGH",IF(
                  'Compound Alert'!Y119 &gt;= 7, "MED","LOW")),IF(
                     $B$8="Emerging Threat", IF(
                        'Compound Alert'!AF119 &gt;= 10, "HIGH",IF(
                            'Compound Alert'!AF119 &gt;= 7, "MED","LOW")))))</f>
        <v>HIGH</v>
      </c>
      <c r="K58" s="25" t="str">
        <f ca="1">IF(
   $B$8="Overall Alert",IF(
      'Compound Alert'!S119 &gt;= 7, "HIGH",IF(
         'Compound Alert'!S119 &gt;= 5, "MED","LOW")), IF(
            $B$8="Underlying Vulnerability", IF(
               'Compound Alert'!Z119 &gt;= 10, "HIGH",IF(
                  'Compound Alert'!Z119 &gt;= 7, "MED","LOW")),IF(
                     $B$8="Emerging Threat", IF(
                        'Compound Alert'!AG119 &gt;= 10, "HIGH",IF(
                            'Compound Alert'!AG119 &gt;= 7, "MED","LOW")))))</f>
        <v>LOW</v>
      </c>
      <c r="L58" s="25" t="str">
        <f ca="1">IF(
   $B$8="Overall Alert",IF(
      'Compound Alert'!T119 &gt;= 7, "HIGH",IF(
         'Compound Alert'!T119 &gt;= 5, "MED","LOW")), IF(
            $B$8="Underlying Vulnerability", IF(
               'Compound Alert'!AA119 &gt;= 10, "HIGH",IF(
                  'Compound Alert'!AA119 &gt;= 7, "MED","LOW")),IF(
                     $B$8="Emerging Threat", IF(
                        'Compound Alert'!AH119 &gt;= 10, "HIGH",IF(
                            'Compound Alert'!AH119 &gt;= 7, "MED","LOW")))))</f>
        <v>HIGH</v>
      </c>
      <c r="M58" s="25" t="str">
        <f ca="1">IF(
   $B$8="Overall Alert",IF(
      'Compound Alert'!U119 &gt;= 7, "HIGH",IF(
         'Compound Alert'!U119 &gt;= 5, "MED","LOW")), IF(
            $B$8="Underlying Vulnerability", IF(
               'Compound Alert'!AB119 &gt;= 10, "HIGH",IF(
                  'Compound Alert'!AB119 &gt;= 7, "MED","LOW")),IF(
                     $B$8="Emerging Threat", IF(
                        'Compound Alert'!AI119 &gt;= 10, "HIGH",IF(
                            'Compound Alert'!AI119 &gt;= 7, "MED","LOW")))))</f>
        <v>MED</v>
      </c>
      <c r="N58" s="25" t="str">
        <f ca="1">IF(
   $B$8="Overall Alert",IF(
      'Compound Alert'!V119 &gt;= 7, "HIGH",IF(
         'Compound Alert'!V119 &gt;= 5, "MED","LOW")), IF(
            $B$8="Underlying Vulnerability", IF(
               'Compound Alert'!AC119 &gt;= 10, "HIGH",IF(
                  'Compound Alert'!AC119 &gt;= 7, "MED","LOW")),IF(
                     $B$8="Emerging Threat", IF(
                        'Compound Alert'!AJ119 &gt;= 10, "HIGH",IF(
                            'Compound Alert'!AJ119 &gt;= 7, "MED","LOW")))))</f>
        <v>LOW</v>
      </c>
      <c r="O58" s="25" t="str">
        <f ca="1">IF(
   $B$8="Overall Alert",IF(
      'Compound Alert'!W119 &gt;= 7, "HIGH",IF(
         'Compound Alert'!W119 &gt;= 5, "MED","LOW")), IF(
            $B$8="Underlying Vulnerability", IF(
               'Compound Alert'!AD119 &gt;= 10, "HIGH",IF(
                  'Compound Alert'!AD119 &gt;= 7, "MED","LOW")),IF(
                     $B$8="Emerging Threat", IF(
                        'Compound Alert'!AK119 &gt;= 10, "HIGH",IF(
                            'Compound Alert'!AK119 &gt;= 7, "MED","LOW")))))</f>
        <v>LOW</v>
      </c>
      <c r="P58" s="25"/>
      <c r="Q58" s="26"/>
      <c r="R58" s="26"/>
      <c r="S58" s="21"/>
      <c r="T58" s="21"/>
      <c r="U58" s="21"/>
      <c r="V58" s="21"/>
      <c r="W58" s="21"/>
      <c r="X58" s="21"/>
      <c r="Y58" s="27"/>
      <c r="Z58" s="27"/>
      <c r="AA58" s="27"/>
      <c r="AB58" s="27"/>
      <c r="AC58" s="27"/>
      <c r="AD58" s="27"/>
      <c r="AE58" s="27"/>
      <c r="AF58" s="27"/>
      <c r="AJ58" s="21"/>
      <c r="AK58" s="21"/>
      <c r="AL58" s="21"/>
      <c r="AM58" s="21"/>
      <c r="AN58" s="21"/>
      <c r="AO58" s="21"/>
      <c r="AP58" s="21"/>
      <c r="AQ58" s="21"/>
      <c r="AR58" s="21"/>
      <c r="AS58" s="21"/>
      <c r="AT58" s="21"/>
      <c r="AU58" s="21"/>
      <c r="AV58" s="21"/>
      <c r="AW58" s="21"/>
      <c r="AX58" s="21"/>
    </row>
    <row r="59" spans="1:50" x14ac:dyDescent="0.2">
      <c r="A59" s="63">
        <v>18</v>
      </c>
      <c r="B59" s="20" t="str">
        <f>'Compound Alert'!B47</f>
        <v>Colombia</v>
      </c>
      <c r="C59" s="20" t="str">
        <f>'Compound Alert'!C47</f>
        <v>COL</v>
      </c>
      <c r="D59" s="20" t="str">
        <f>'Compound Alert'!D47</f>
        <v>LCN           Latin America &amp; Caribbean</v>
      </c>
      <c r="E59" s="20" t="str">
        <f>'Compound Alert'!E47</f>
        <v>IBRD</v>
      </c>
      <c r="F59" s="217">
        <f ca="1">'Compound Alert'!F47</f>
        <v>42</v>
      </c>
      <c r="G59" s="22">
        <f ca="1">IF($B$8="Overall Alert",'Compound Alert'!G47,IF($B$8="Underlying Vulnerability",'Compound Alert'!J47,IF($B$8="Emerging Threat",'Compound Alert'!M47)))</f>
        <v>2.5</v>
      </c>
      <c r="H59" s="23">
        <f ca="1">IF($B$8="Overall Alert",'Compound Alert'!H47,IF($B$8="Underlying Vulnerability",'Compound Alert'!K47,IF($B$8="Emerging Threat",'Compound Alert'!N47)))</f>
        <v>2.5</v>
      </c>
      <c r="I59" s="50">
        <f ca="1">ROUNDDOWN(G59,0)</f>
        <v>2</v>
      </c>
      <c r="J59" s="25" t="str">
        <f ca="1">IF(
   $B$8="Overall Alert",IF(
      'Compound Alert'!R47 &gt;= 7, "HIGH",IF(
         'Compound Alert'!R47 &gt;= 5, "MED","LOW")), IF(
            $B$8="Underlying Vulnerability", IF(
               'Compound Alert'!Y47 &gt;= 10, "HIGH",IF(
                  'Compound Alert'!Y47 &gt;= 7, "MED","LOW")),IF(
                     $B$8="Emerging Threat", IF(
                        'Compound Alert'!AF47 &gt;= 10, "HIGH",IF(
                            'Compound Alert'!AF47 &gt;= 7, "MED","LOW")))))</f>
        <v>LOW</v>
      </c>
      <c r="K59" s="25" t="str">
        <f ca="1">IF(
   $B$8="Overall Alert",IF(
      'Compound Alert'!S47 &gt;= 7, "HIGH",IF(
         'Compound Alert'!S47 &gt;= 5, "MED","LOW")), IF(
            $B$8="Underlying Vulnerability", IF(
               'Compound Alert'!Z47 &gt;= 10, "HIGH",IF(
                  'Compound Alert'!Z47 &gt;= 7, "MED","LOW")),IF(
                     $B$8="Emerging Threat", IF(
                        'Compound Alert'!AG47 &gt;= 10, "HIGH",IF(
                            'Compound Alert'!AG47 &gt;= 7, "MED","LOW")))))</f>
        <v>LOW</v>
      </c>
      <c r="L59" s="25" t="str">
        <f ca="1">IF(
   $B$8="Overall Alert",IF(
      'Compound Alert'!T47 &gt;= 7, "HIGH",IF(
         'Compound Alert'!T47 &gt;= 5, "MED","LOW")), IF(
            $B$8="Underlying Vulnerability", IF(
               'Compound Alert'!AA47 &gt;= 10, "HIGH",IF(
                  'Compound Alert'!AA47 &gt;= 7, "MED","LOW")),IF(
                     $B$8="Emerging Threat", IF(
                        'Compound Alert'!AH47 &gt;= 10, "HIGH",IF(
                            'Compound Alert'!AH47 &gt;= 7, "MED","LOW")))))</f>
        <v>MED</v>
      </c>
      <c r="M59" s="25" t="str">
        <f ca="1">IF(
   $B$8="Overall Alert",IF(
      'Compound Alert'!U47 &gt;= 7, "HIGH",IF(
         'Compound Alert'!U47 &gt;= 5, "MED","LOW")), IF(
            $B$8="Underlying Vulnerability", IF(
               'Compound Alert'!AB47 &gt;= 10, "HIGH",IF(
                  'Compound Alert'!AB47 &gt;= 7, "MED","LOW")),IF(
                     $B$8="Emerging Threat", IF(
                        'Compound Alert'!AI47 &gt;= 10, "HIGH",IF(
                            'Compound Alert'!AI47 &gt;= 7, "MED","LOW")))))</f>
        <v>HIGH</v>
      </c>
      <c r="N59" s="25" t="str">
        <f ca="1">IF(
   $B$8="Overall Alert",IF(
      'Compound Alert'!V47 &gt;= 7, "HIGH",IF(
         'Compound Alert'!V47 &gt;= 5, "MED","LOW")), IF(
            $B$8="Underlying Vulnerability", IF(
               'Compound Alert'!AC47 &gt;= 10, "HIGH",IF(
                  'Compound Alert'!AC47 &gt;= 7, "MED","LOW")),IF(
                     $B$8="Emerging Threat", IF(
                        'Compound Alert'!AJ47 &gt;= 10, "HIGH",IF(
                            'Compound Alert'!AJ47 &gt;= 7, "MED","LOW")))))</f>
        <v>HIGH</v>
      </c>
      <c r="O59" s="25" t="str">
        <f ca="1">IF(
   $B$8="Overall Alert",IF(
      'Compound Alert'!W47 &gt;= 7, "HIGH",IF(
         'Compound Alert'!W47 &gt;= 5, "MED","LOW")), IF(
            $B$8="Underlying Vulnerability", IF(
               'Compound Alert'!AD47 &gt;= 10, "HIGH",IF(
                  'Compound Alert'!AD47 &gt;= 7, "MED","LOW")),IF(
                     $B$8="Emerging Threat", IF(
                        'Compound Alert'!AK47 &gt;= 10, "HIGH",IF(
                            'Compound Alert'!AK47 &gt;= 7, "MED","LOW")))))</f>
        <v>LOW</v>
      </c>
      <c r="P59" s="25"/>
      <c r="Q59" s="26"/>
      <c r="R59" s="26"/>
      <c r="S59" s="21"/>
      <c r="T59" s="21"/>
      <c r="U59" s="21"/>
      <c r="V59" s="21"/>
      <c r="W59" s="21"/>
      <c r="X59" s="21"/>
      <c r="Y59" s="27"/>
      <c r="Z59" s="27"/>
      <c r="AA59" s="27"/>
      <c r="AB59" s="27"/>
      <c r="AC59" s="27"/>
      <c r="AD59" s="27"/>
      <c r="AE59" s="27"/>
      <c r="AF59" s="27"/>
      <c r="AJ59" s="21"/>
      <c r="AK59" s="21"/>
      <c r="AL59" s="21"/>
      <c r="AM59" s="21"/>
      <c r="AN59" s="21"/>
      <c r="AO59" s="21"/>
      <c r="AP59" s="21"/>
      <c r="AQ59" s="21"/>
      <c r="AR59" s="21"/>
      <c r="AS59" s="21"/>
      <c r="AT59" s="21"/>
      <c r="AU59" s="21"/>
      <c r="AV59" s="21"/>
      <c r="AW59" s="21"/>
      <c r="AX59" s="21"/>
    </row>
    <row r="60" spans="1:50" x14ac:dyDescent="0.2">
      <c r="A60" s="63">
        <v>19</v>
      </c>
      <c r="B60" s="20" t="str">
        <f>'Compound Alert'!B126</f>
        <v>Morocco</v>
      </c>
      <c r="C60" s="20" t="str">
        <f>'Compound Alert'!C126</f>
        <v>MAR</v>
      </c>
      <c r="D60" s="20" t="str">
        <f>'Compound Alert'!D126</f>
        <v>MEA           Middle East &amp; North Africa</v>
      </c>
      <c r="E60" s="20" t="str">
        <f>'Compound Alert'!E126</f>
        <v>IBRD</v>
      </c>
      <c r="F60" s="217">
        <f ca="1">'Compound Alert'!F126</f>
        <v>121</v>
      </c>
      <c r="G60" s="22">
        <f ca="1">IF($B$8="Overall Alert",'Compound Alert'!G126,IF($B$8="Underlying Vulnerability",'Compound Alert'!J126,IF($B$8="Emerging Threat",'Compound Alert'!M126)))</f>
        <v>2.5</v>
      </c>
      <c r="H60" s="23">
        <f ca="1">IF($B$8="Overall Alert",'Compound Alert'!H126,IF($B$8="Underlying Vulnerability",'Compound Alert'!K126,IF($B$8="Emerging Threat",'Compound Alert'!N126)))</f>
        <v>2.5</v>
      </c>
      <c r="I60" s="50">
        <f ca="1">ROUNDDOWN(G60,0)</f>
        <v>2</v>
      </c>
      <c r="J60" s="25" t="str">
        <f ca="1">IF(
   $B$8="Overall Alert",IF(
      'Compound Alert'!R126 &gt;= 7, "HIGH",IF(
         'Compound Alert'!R126 &gt;= 5, "MED","LOW")), IF(
            $B$8="Underlying Vulnerability", IF(
               'Compound Alert'!Y126 &gt;= 10, "HIGH",IF(
                  'Compound Alert'!Y126 &gt;= 7, "MED","LOW")),IF(
                     $B$8="Emerging Threat", IF(
                        'Compound Alert'!AF126 &gt;= 10, "HIGH",IF(
                            'Compound Alert'!AF126 &gt;= 7, "MED","LOW")))))</f>
        <v>LOW</v>
      </c>
      <c r="K60" s="25" t="str">
        <f ca="1">IF(
   $B$8="Overall Alert",IF(
      'Compound Alert'!S126 &gt;= 7, "HIGH",IF(
         'Compound Alert'!S126 &gt;= 5, "MED","LOW")), IF(
            $B$8="Underlying Vulnerability", IF(
               'Compound Alert'!Z126 &gt;= 10, "HIGH",IF(
                  'Compound Alert'!Z126 &gt;= 7, "MED","LOW")),IF(
                     $B$8="Emerging Threat", IF(
                        'Compound Alert'!AG126 &gt;= 10, "HIGH",IF(
                            'Compound Alert'!AG126 &gt;= 7, "MED","LOW")))))</f>
        <v>LOW</v>
      </c>
      <c r="L60" s="25" t="str">
        <f ca="1">IF(
   $B$8="Overall Alert",IF(
      'Compound Alert'!T126 &gt;= 7, "HIGH",IF(
         'Compound Alert'!T126 &gt;= 5, "MED","LOW")), IF(
            $B$8="Underlying Vulnerability", IF(
               'Compound Alert'!AA126 &gt;= 10, "HIGH",IF(
                  'Compound Alert'!AA126 &gt;= 7, "MED","LOW")),IF(
                     $B$8="Emerging Threat", IF(
                        'Compound Alert'!AH126 &gt;= 10, "HIGH",IF(
                            'Compound Alert'!AH126 &gt;= 7, "MED","LOW")))))</f>
        <v>MED</v>
      </c>
      <c r="M60" s="25" t="str">
        <f ca="1">IF(
   $B$8="Overall Alert",IF(
      'Compound Alert'!U126 &gt;= 7, "HIGH",IF(
         'Compound Alert'!U126 &gt;= 5, "MED","LOW")), IF(
            $B$8="Underlying Vulnerability", IF(
               'Compound Alert'!AB126 &gt;= 10, "HIGH",IF(
                  'Compound Alert'!AB126 &gt;= 7, "MED","LOW")),IF(
                     $B$8="Emerging Threat", IF(
                        'Compound Alert'!AI126 &gt;= 10, "HIGH",IF(
                            'Compound Alert'!AI126 &gt;= 7, "MED","LOW")))))</f>
        <v>HIGH</v>
      </c>
      <c r="N60" s="25" t="str">
        <f ca="1">IF(
   $B$8="Overall Alert",IF(
      'Compound Alert'!V126 &gt;= 7, "HIGH",IF(
         'Compound Alert'!V126 &gt;= 5, "MED","LOW")), IF(
            $B$8="Underlying Vulnerability", IF(
               'Compound Alert'!AC126 &gt;= 10, "HIGH",IF(
                  'Compound Alert'!AC126 &gt;= 7, "MED","LOW")),IF(
                     $B$8="Emerging Threat", IF(
                        'Compound Alert'!AJ126 &gt;= 10, "HIGH",IF(
                            'Compound Alert'!AJ126 &gt;= 7, "MED","LOW")))))</f>
        <v>HIGH</v>
      </c>
      <c r="O60" s="25" t="str">
        <f ca="1">IF(
   $B$8="Overall Alert",IF(
      'Compound Alert'!W126 &gt;= 7, "HIGH",IF(
         'Compound Alert'!W126 &gt;= 5, "MED","LOW")), IF(
            $B$8="Underlying Vulnerability", IF(
               'Compound Alert'!AD126 &gt;= 10, "HIGH",IF(
                  'Compound Alert'!AD126 &gt;= 7, "MED","LOW")),IF(
                     $B$8="Emerging Threat", IF(
                        'Compound Alert'!AK126 &gt;= 10, "HIGH",IF(
                            'Compound Alert'!AK126 &gt;= 7, "MED","LOW")))))</f>
        <v>LOW</v>
      </c>
      <c r="P60" s="25"/>
      <c r="Q60" s="26"/>
      <c r="R60" s="26"/>
      <c r="S60" s="21"/>
      <c r="T60" s="21"/>
      <c r="U60" s="21"/>
      <c r="V60" s="21"/>
      <c r="W60" s="21"/>
      <c r="X60" s="21"/>
      <c r="Y60" s="27"/>
      <c r="Z60" s="27"/>
      <c r="AA60" s="27"/>
      <c r="AB60" s="27"/>
      <c r="AC60" s="27"/>
      <c r="AD60" s="27"/>
      <c r="AE60" s="27"/>
      <c r="AF60" s="27"/>
      <c r="AJ60" s="21"/>
      <c r="AK60" s="21"/>
      <c r="AL60" s="21"/>
      <c r="AM60" s="21"/>
      <c r="AN60" s="21"/>
      <c r="AO60" s="21"/>
      <c r="AP60" s="21"/>
      <c r="AQ60" s="21"/>
      <c r="AR60" s="21"/>
      <c r="AS60" s="21"/>
      <c r="AT60" s="21"/>
      <c r="AU60" s="21"/>
      <c r="AV60" s="21"/>
      <c r="AW60" s="21"/>
      <c r="AX60" s="21"/>
    </row>
    <row r="61" spans="1:50" x14ac:dyDescent="0.2">
      <c r="A61" s="63">
        <v>20</v>
      </c>
      <c r="B61" s="20" t="str">
        <f>'Compound Alert'!B63</f>
        <v>Egypt, Arab Rep.</v>
      </c>
      <c r="C61" s="20" t="str">
        <f>'Compound Alert'!C63</f>
        <v>EGY</v>
      </c>
      <c r="D61" s="20" t="str">
        <f>'Compound Alert'!D63</f>
        <v>MEA           Middle East &amp; North Africa</v>
      </c>
      <c r="E61" s="20" t="str">
        <f>'Compound Alert'!E63</f>
        <v>IBRD</v>
      </c>
      <c r="F61" s="217">
        <f ca="1">'Compound Alert'!F63</f>
        <v>58</v>
      </c>
      <c r="G61" s="22">
        <f ca="1">IF($B$8="Overall Alert",'Compound Alert'!G63,IF($B$8="Underlying Vulnerability",'Compound Alert'!J63,IF($B$8="Emerging Threat",'Compound Alert'!M63)))</f>
        <v>2.5</v>
      </c>
      <c r="H61" s="23">
        <f ca="1">IF($B$8="Overall Alert",'Compound Alert'!H63,IF($B$8="Underlying Vulnerability",'Compound Alert'!K63,IF($B$8="Emerging Threat",'Compound Alert'!N63)))</f>
        <v>2.5</v>
      </c>
      <c r="I61" s="50">
        <f ca="1">ROUNDDOWN(G61,0)</f>
        <v>2</v>
      </c>
      <c r="J61" s="25" t="str">
        <f ca="1">IF(
   $B$8="Overall Alert",IF(
      'Compound Alert'!R63 &gt;= 7, "HIGH",IF(
         'Compound Alert'!R63 &gt;= 5, "MED","LOW")), IF(
            $B$8="Underlying Vulnerability", IF(
               'Compound Alert'!Y63 &gt;= 10, "HIGH",IF(
                  'Compound Alert'!Y63 &gt;= 7, "MED","LOW")),IF(
                     $B$8="Emerging Threat", IF(
                        'Compound Alert'!AF63 &gt;= 10, "HIGH",IF(
                            'Compound Alert'!AF63 &gt;= 7, "MED","LOW")))))</f>
        <v>LOW</v>
      </c>
      <c r="K61" s="25" t="str">
        <f ca="1">IF(
   $B$8="Overall Alert",IF(
      'Compound Alert'!S63 &gt;= 7, "HIGH",IF(
         'Compound Alert'!S63 &gt;= 5, "MED","LOW")), IF(
            $B$8="Underlying Vulnerability", IF(
               'Compound Alert'!Z63 &gt;= 10, "HIGH",IF(
                  'Compound Alert'!Z63 &gt;= 7, "MED","LOW")),IF(
                     $B$8="Emerging Threat", IF(
                        'Compound Alert'!AG63 &gt;= 10, "HIGH",IF(
                            'Compound Alert'!AG63 &gt;= 7, "MED","LOW")))))</f>
        <v>LOW</v>
      </c>
      <c r="L61" s="25" t="str">
        <f ca="1">IF(
   $B$8="Overall Alert",IF(
      'Compound Alert'!T63 &gt;= 7, "HIGH",IF(
         'Compound Alert'!T63 &gt;= 5, "MED","LOW")), IF(
            $B$8="Underlying Vulnerability", IF(
               'Compound Alert'!AA63 &gt;= 10, "HIGH",IF(
                  'Compound Alert'!AA63 &gt;= 7, "MED","LOW")),IF(
                     $B$8="Emerging Threat", IF(
                        'Compound Alert'!AH63 &gt;= 10, "HIGH",IF(
                            'Compound Alert'!AH63 &gt;= 7, "MED","LOW")))))</f>
        <v>HIGH</v>
      </c>
      <c r="M61" s="25" t="str">
        <f ca="1">IF(
   $B$8="Overall Alert",IF(
      'Compound Alert'!U63 &gt;= 7, "HIGH",IF(
         'Compound Alert'!U63 &gt;= 5, "MED","LOW")), IF(
            $B$8="Underlying Vulnerability", IF(
               'Compound Alert'!AB63 &gt;= 10, "HIGH",IF(
                  'Compound Alert'!AB63 &gt;= 7, "MED","LOW")),IF(
                     $B$8="Emerging Threat", IF(
                        'Compound Alert'!AI63 &gt;= 10, "HIGH",IF(
                            'Compound Alert'!AI63 &gt;= 7, "MED","LOW")))))</f>
        <v>MED</v>
      </c>
      <c r="N61" s="25" t="str">
        <f ca="1">IF(
   $B$8="Overall Alert",IF(
      'Compound Alert'!V63 &gt;= 7, "HIGH",IF(
         'Compound Alert'!V63 &gt;= 5, "MED","LOW")), IF(
            $B$8="Underlying Vulnerability", IF(
               'Compound Alert'!AC63 &gt;= 10, "HIGH",IF(
                  'Compound Alert'!AC63 &gt;= 7, "MED","LOW")),IF(
                     $B$8="Emerging Threat", IF(
                        'Compound Alert'!AJ63 &gt;= 10, "HIGH",IF(
                            'Compound Alert'!AJ63 &gt;= 7, "MED","LOW")))))</f>
        <v>HIGH</v>
      </c>
      <c r="O61" s="25" t="str">
        <f ca="1">IF(
   $B$8="Overall Alert",IF(
      'Compound Alert'!W63 &gt;= 7, "HIGH",IF(
         'Compound Alert'!W63 &gt;= 5, "MED","LOW")), IF(
            $B$8="Underlying Vulnerability", IF(
               'Compound Alert'!AD63 &gt;= 10, "HIGH",IF(
                  'Compound Alert'!AD63 &gt;= 7, "MED","LOW")),IF(
                     $B$8="Emerging Threat", IF(
                        'Compound Alert'!AK63 &gt;= 10, "HIGH",IF(
                            'Compound Alert'!AK63 &gt;= 7, "MED","LOW")))))</f>
        <v>LOW</v>
      </c>
      <c r="P61" s="25"/>
      <c r="Q61" s="26"/>
      <c r="R61" s="26"/>
      <c r="S61" s="21"/>
      <c r="T61" s="21"/>
      <c r="U61" s="21"/>
      <c r="V61" s="21"/>
      <c r="W61" s="21"/>
      <c r="X61" s="21"/>
      <c r="Y61" s="27"/>
      <c r="Z61" s="27"/>
      <c r="AA61" s="27"/>
      <c r="AB61" s="27"/>
      <c r="AC61" s="27"/>
      <c r="AD61" s="27"/>
      <c r="AE61" s="27"/>
      <c r="AF61" s="27"/>
      <c r="AJ61" s="21"/>
      <c r="AK61" s="21"/>
      <c r="AL61" s="21"/>
      <c r="AM61" s="21"/>
      <c r="AN61" s="21"/>
      <c r="AO61" s="21"/>
      <c r="AP61" s="21"/>
      <c r="AQ61" s="21"/>
      <c r="AR61" s="21"/>
      <c r="AS61" s="21"/>
      <c r="AT61" s="21"/>
      <c r="AU61" s="21"/>
      <c r="AV61" s="21"/>
      <c r="AW61" s="21"/>
      <c r="AX61" s="21"/>
    </row>
    <row r="62" spans="1:50" x14ac:dyDescent="0.2">
      <c r="A62" s="63">
        <v>21</v>
      </c>
      <c r="B62" s="20" t="str">
        <f>'Compound Alert'!B202</f>
        <v>Tunisia</v>
      </c>
      <c r="C62" s="20" t="str">
        <f>'Compound Alert'!C202</f>
        <v>TUN</v>
      </c>
      <c r="D62" s="20" t="str">
        <f>'Compound Alert'!D202</f>
        <v>MEA           Middle East &amp; North Africa</v>
      </c>
      <c r="E62" s="20" t="str">
        <f>'Compound Alert'!E202</f>
        <v>IBRD</v>
      </c>
      <c r="F62" s="217">
        <f>'Compound Alert'!F202</f>
        <v>0</v>
      </c>
      <c r="G62" s="22">
        <f ca="1">IF($B$8="Overall Alert",'Compound Alert'!G202,IF($B$8="Underlying Vulnerability",'Compound Alert'!J202,IF($B$8="Emerging Threat",'Compound Alert'!M202)))</f>
        <v>2.5</v>
      </c>
      <c r="H62" s="23">
        <f ca="1">IF($B$8="Overall Alert",'Compound Alert'!H202,IF($B$8="Underlying Vulnerability",'Compound Alert'!K202,IF($B$8="Emerging Threat",'Compound Alert'!N202)))</f>
        <v>2.5</v>
      </c>
      <c r="I62" s="50">
        <f ca="1">ROUNDDOWN(G62,0)</f>
        <v>2</v>
      </c>
      <c r="J62" s="25" t="str">
        <f ca="1">IF(
   $B$8="Overall Alert",IF(
      'Compound Alert'!R202 &gt;= 7, "HIGH",IF(
         'Compound Alert'!R202 &gt;= 5, "MED","LOW")), IF(
            $B$8="Underlying Vulnerability", IF(
               'Compound Alert'!Y202 &gt;= 10, "HIGH",IF(
                  'Compound Alert'!Y202 &gt;= 7, "MED","LOW")),IF(
                     $B$8="Emerging Threat", IF(
                        'Compound Alert'!AF202 &gt;= 10, "HIGH",IF(
                            'Compound Alert'!AF202 &gt;= 7, "MED","LOW")))))</f>
        <v>LOW</v>
      </c>
      <c r="K62" s="25" t="str">
        <f ca="1">IF(
   $B$8="Overall Alert",IF(
      'Compound Alert'!S202 &gt;= 7, "HIGH",IF(
         'Compound Alert'!S202 &gt;= 5, "MED","LOW")), IF(
            $B$8="Underlying Vulnerability", IF(
               'Compound Alert'!Z202 &gt;= 10, "HIGH",IF(
                  'Compound Alert'!Z202 &gt;= 7, "MED","LOW")),IF(
                     $B$8="Emerging Threat", IF(
                        'Compound Alert'!AG202 &gt;= 10, "HIGH",IF(
                            'Compound Alert'!AG202 &gt;= 7, "MED","LOW")))))</f>
        <v>LOW</v>
      </c>
      <c r="L62" s="25" t="str">
        <f ca="1">IF(
   $B$8="Overall Alert",IF(
      'Compound Alert'!T202 &gt;= 7, "HIGH",IF(
         'Compound Alert'!T202 &gt;= 5, "MED","LOW")), IF(
            $B$8="Underlying Vulnerability", IF(
               'Compound Alert'!AA202 &gt;= 10, "HIGH",IF(
                  'Compound Alert'!AA202 &gt;= 7, "MED","LOW")),IF(
                     $B$8="Emerging Threat", IF(
                        'Compound Alert'!AH202 &gt;= 10, "HIGH",IF(
                            'Compound Alert'!AH202 &gt;= 7, "MED","LOW")))))</f>
        <v>HIGH</v>
      </c>
      <c r="M62" s="25" t="str">
        <f ca="1">IF(
   $B$8="Overall Alert",IF(
      'Compound Alert'!U202 &gt;= 7, "HIGH",IF(
         'Compound Alert'!U202 &gt;= 5, "MED","LOW")), IF(
            $B$8="Underlying Vulnerability", IF(
               'Compound Alert'!AB202 &gt;= 10, "HIGH",IF(
                  'Compound Alert'!AB202 &gt;= 7, "MED","LOW")),IF(
                     $B$8="Emerging Threat", IF(
                        'Compound Alert'!AI202 &gt;= 10, "HIGH",IF(
                            'Compound Alert'!AI202 &gt;= 7, "MED","LOW")))))</f>
        <v>MED</v>
      </c>
      <c r="N62" s="25" t="str">
        <f ca="1">IF(
   $B$8="Overall Alert",IF(
      'Compound Alert'!V202 &gt;= 7, "HIGH",IF(
         'Compound Alert'!V202 &gt;= 5, "MED","LOW")), IF(
            $B$8="Underlying Vulnerability", IF(
               'Compound Alert'!AC202 &gt;= 10, "HIGH",IF(
                  'Compound Alert'!AC202 &gt;= 7, "MED","LOW")),IF(
                     $B$8="Emerging Threat", IF(
                        'Compound Alert'!AJ202 &gt;= 10, "HIGH",IF(
                            'Compound Alert'!AJ202 &gt;= 7, "MED","LOW")))))</f>
        <v>HIGH</v>
      </c>
      <c r="O62" s="25" t="str">
        <f ca="1">IF(
   $B$8="Overall Alert",IF(
      'Compound Alert'!W202 &gt;= 7, "HIGH",IF(
         'Compound Alert'!W202 &gt;= 5, "MED","LOW")), IF(
            $B$8="Underlying Vulnerability", IF(
               'Compound Alert'!AD202 &gt;= 10, "HIGH",IF(
                  'Compound Alert'!AD202 &gt;= 7, "MED","LOW")),IF(
                     $B$8="Emerging Threat", IF(
                        'Compound Alert'!AK202 &gt;= 10, "HIGH",IF(
                            'Compound Alert'!AK202 &gt;= 7, "MED","LOW")))))</f>
        <v>LOW</v>
      </c>
      <c r="P62" s="25"/>
      <c r="Q62" s="26"/>
      <c r="R62" s="26"/>
      <c r="S62" s="21"/>
      <c r="T62" s="21"/>
      <c r="U62" s="21"/>
      <c r="V62" s="21"/>
      <c r="W62" s="21"/>
      <c r="X62" s="21"/>
      <c r="Y62" s="27"/>
      <c r="Z62" s="27"/>
      <c r="AA62" s="27"/>
      <c r="AB62" s="27"/>
      <c r="AC62" s="27"/>
      <c r="AD62" s="27"/>
      <c r="AE62" s="27"/>
      <c r="AF62" s="27"/>
      <c r="AJ62" s="21"/>
      <c r="AK62" s="21"/>
      <c r="AL62" s="21"/>
      <c r="AM62" s="21"/>
      <c r="AN62" s="21"/>
      <c r="AO62" s="21"/>
      <c r="AP62" s="21"/>
      <c r="AQ62" s="21"/>
      <c r="AR62" s="21"/>
      <c r="AS62" s="21"/>
      <c r="AT62" s="21"/>
      <c r="AU62" s="21"/>
      <c r="AV62" s="21"/>
      <c r="AW62" s="21"/>
      <c r="AX62" s="21"/>
    </row>
    <row r="63" spans="1:50" x14ac:dyDescent="0.2">
      <c r="A63" s="63">
        <v>22</v>
      </c>
      <c r="B63" s="20" t="str">
        <f>'Compound Alert'!B32</f>
        <v>Brazil</v>
      </c>
      <c r="C63" s="20" t="str">
        <f>'Compound Alert'!C32</f>
        <v>BRA</v>
      </c>
      <c r="D63" s="20" t="str">
        <f>'Compound Alert'!D32</f>
        <v>LCN           Latin America &amp; Caribbean</v>
      </c>
      <c r="E63" s="20" t="str">
        <f>'Compound Alert'!E32</f>
        <v>IBRD</v>
      </c>
      <c r="F63" s="217">
        <f ca="1">'Compound Alert'!F32</f>
        <v>27</v>
      </c>
      <c r="G63" s="22">
        <f ca="1">IF($B$8="Overall Alert",'Compound Alert'!G32,IF($B$8="Underlying Vulnerability",'Compound Alert'!J32,IF($B$8="Emerging Threat",'Compound Alert'!M32)))</f>
        <v>2.5</v>
      </c>
      <c r="H63" s="23">
        <f ca="1">IF($B$8="Overall Alert",'Compound Alert'!H32,IF($B$8="Underlying Vulnerability",'Compound Alert'!K32,IF($B$8="Emerging Threat",'Compound Alert'!N32)))</f>
        <v>2.5</v>
      </c>
      <c r="I63" s="50">
        <f ca="1">ROUNDDOWN(G63,0)</f>
        <v>2</v>
      </c>
      <c r="J63" s="25" t="str">
        <f ca="1">IF(
   $B$8="Overall Alert",IF(
      'Compound Alert'!R32 &gt;= 7, "HIGH",IF(
         'Compound Alert'!R32 &gt;= 5, "MED","LOW")), IF(
            $B$8="Underlying Vulnerability", IF(
               'Compound Alert'!Y32 &gt;= 10, "HIGH",IF(
                  'Compound Alert'!Y32 &gt;= 7, "MED","LOW")),IF(
                     $B$8="Emerging Threat", IF(
                        'Compound Alert'!AF32 &gt;= 10, "HIGH",IF(
                            'Compound Alert'!AF32 &gt;= 7, "MED","LOW")))))</f>
        <v>LOW</v>
      </c>
      <c r="K63" s="25" t="str">
        <f ca="1">IF(
   $B$8="Overall Alert",IF(
      'Compound Alert'!S32 &gt;= 7, "HIGH",IF(
         'Compound Alert'!S32 &gt;= 5, "MED","LOW")), IF(
            $B$8="Underlying Vulnerability", IF(
               'Compound Alert'!Z32 &gt;= 10, "HIGH",IF(
                  'Compound Alert'!Z32 &gt;= 7, "MED","LOW")),IF(
                     $B$8="Emerging Threat", IF(
                        'Compound Alert'!AG32 &gt;= 10, "HIGH",IF(
                            'Compound Alert'!AG32 &gt;= 7, "MED","LOW")))))</f>
        <v>LOW</v>
      </c>
      <c r="L63" s="25" t="str">
        <f ca="1">IF(
   $B$8="Overall Alert",IF(
      'Compound Alert'!T32 &gt;= 7, "HIGH",IF(
         'Compound Alert'!T32 &gt;= 5, "MED","LOW")), IF(
            $B$8="Underlying Vulnerability", IF(
               'Compound Alert'!AA32 &gt;= 10, "HIGH",IF(
                  'Compound Alert'!AA32 &gt;= 7, "MED","LOW")),IF(
                     $B$8="Emerging Threat", IF(
                        'Compound Alert'!AH32 &gt;= 10, "HIGH",IF(
                            'Compound Alert'!AH32 &gt;= 7, "MED","LOW")))))</f>
        <v>HIGH</v>
      </c>
      <c r="M63" s="25" t="str">
        <f ca="1">IF(
   $B$8="Overall Alert",IF(
      'Compound Alert'!U32 &gt;= 7, "HIGH",IF(
         'Compound Alert'!U32 &gt;= 5, "MED","LOW")), IF(
            $B$8="Underlying Vulnerability", IF(
               'Compound Alert'!AB32 &gt;= 10, "HIGH",IF(
                  'Compound Alert'!AB32 &gt;= 7, "MED","LOW")),IF(
                     $B$8="Emerging Threat", IF(
                        'Compound Alert'!AI32 &gt;= 10, "HIGH",IF(
                            'Compound Alert'!AI32 &gt;= 7, "MED","LOW")))))</f>
        <v>MED</v>
      </c>
      <c r="N63" s="25" t="str">
        <f ca="1">IF(
   $B$8="Overall Alert",IF(
      'Compound Alert'!V32 &gt;= 7, "HIGH",IF(
         'Compound Alert'!V32 &gt;= 5, "MED","LOW")), IF(
            $B$8="Underlying Vulnerability", IF(
               'Compound Alert'!AC32 &gt;= 10, "HIGH",IF(
                  'Compound Alert'!AC32 &gt;= 7, "MED","LOW")),IF(
                     $B$8="Emerging Threat", IF(
                        'Compound Alert'!AJ32 &gt;= 10, "HIGH",IF(
                            'Compound Alert'!AJ32 &gt;= 7, "MED","LOW")))))</f>
        <v>HIGH</v>
      </c>
      <c r="O63" s="25" t="str">
        <f ca="1">IF(
   $B$8="Overall Alert",IF(
      'Compound Alert'!W32 &gt;= 7, "HIGH",IF(
         'Compound Alert'!W32 &gt;= 5, "MED","LOW")), IF(
            $B$8="Underlying Vulnerability", IF(
               'Compound Alert'!AD32 &gt;= 10, "HIGH",IF(
                  'Compound Alert'!AD32 &gt;= 7, "MED","LOW")),IF(
                     $B$8="Emerging Threat", IF(
                        'Compound Alert'!AK32 &gt;= 10, "HIGH",IF(
                            'Compound Alert'!AK32 &gt;= 7, "MED","LOW")))))</f>
        <v>LOW</v>
      </c>
      <c r="P63" s="25"/>
      <c r="Q63" s="26"/>
      <c r="R63" s="26"/>
      <c r="S63" s="21"/>
      <c r="T63" s="21"/>
      <c r="U63" s="21"/>
      <c r="V63" s="21"/>
      <c r="W63" s="21"/>
      <c r="X63" s="21"/>
      <c r="Y63" s="27"/>
      <c r="Z63" s="27"/>
      <c r="AA63" s="27"/>
      <c r="AB63" s="27"/>
      <c r="AC63" s="27"/>
      <c r="AD63" s="27"/>
      <c r="AE63" s="27"/>
      <c r="AF63" s="27"/>
      <c r="AJ63" s="21"/>
      <c r="AK63" s="21"/>
      <c r="AL63" s="21"/>
      <c r="AM63" s="21"/>
      <c r="AN63" s="21"/>
      <c r="AO63" s="21"/>
      <c r="AP63" s="21"/>
      <c r="AQ63" s="21"/>
      <c r="AR63" s="21"/>
      <c r="AS63" s="21"/>
      <c r="AT63" s="21"/>
      <c r="AU63" s="21"/>
      <c r="AV63" s="21"/>
      <c r="AW63" s="21"/>
      <c r="AX63" s="21"/>
    </row>
    <row r="64" spans="1:50" x14ac:dyDescent="0.2">
      <c r="A64" s="63">
        <v>23</v>
      </c>
      <c r="B64" s="20" t="str">
        <f>'Compound Alert'!B171</f>
        <v>Russian Federation</v>
      </c>
      <c r="C64" s="20" t="str">
        <f>'Compound Alert'!C171</f>
        <v>RUS</v>
      </c>
      <c r="D64" s="20" t="str">
        <f>'Compound Alert'!D171</f>
        <v>ECS           Europe &amp; Central Asia</v>
      </c>
      <c r="E64" s="20" t="str">
        <f>'Compound Alert'!E171</f>
        <v>IBRD</v>
      </c>
      <c r="F64" s="217">
        <f ca="1">'Compound Alert'!F171</f>
        <v>166</v>
      </c>
      <c r="G64" s="22">
        <f ca="1">IF($B$8="Overall Alert",'Compound Alert'!G171,IF($B$8="Underlying Vulnerability",'Compound Alert'!J171,IF($B$8="Emerging Threat",'Compound Alert'!M171)))</f>
        <v>2.5</v>
      </c>
      <c r="H64" s="23">
        <f ca="1">IF($B$8="Overall Alert",'Compound Alert'!H171,IF($B$8="Underlying Vulnerability",'Compound Alert'!K171,IF($B$8="Emerging Threat",'Compound Alert'!N171)))</f>
        <v>2.5</v>
      </c>
      <c r="I64" s="50">
        <f ca="1">ROUNDDOWN(G64,0)</f>
        <v>2</v>
      </c>
      <c r="J64" s="25" t="str">
        <f ca="1">IF(
   $B$8="Overall Alert",IF(
      'Compound Alert'!R171 &gt;= 7, "HIGH",IF(
         'Compound Alert'!R171 &gt;= 5, "MED","LOW")), IF(
            $B$8="Underlying Vulnerability", IF(
               'Compound Alert'!Y171 &gt;= 10, "HIGH",IF(
                  'Compound Alert'!Y171 &gt;= 7, "MED","LOW")),IF(
                     $B$8="Emerging Threat", IF(
                        'Compound Alert'!AF171 &gt;= 10, "HIGH",IF(
                            'Compound Alert'!AF171 &gt;= 7, "MED","LOW")))))</f>
        <v>LOW</v>
      </c>
      <c r="K64" s="25" t="str">
        <f ca="1">IF(
   $B$8="Overall Alert",IF(
      'Compound Alert'!S171 &gt;= 7, "HIGH",IF(
         'Compound Alert'!S171 &gt;= 5, "MED","LOW")), IF(
            $B$8="Underlying Vulnerability", IF(
               'Compound Alert'!Z171 &gt;= 10, "HIGH",IF(
                  'Compound Alert'!Z171 &gt;= 7, "MED","LOW")),IF(
                     $B$8="Emerging Threat", IF(
                        'Compound Alert'!AG171 &gt;= 10, "HIGH",IF(
                            'Compound Alert'!AG171 &gt;= 7, "MED","LOW")))))</f>
        <v>LOW</v>
      </c>
      <c r="L64" s="25" t="str">
        <f ca="1">IF(
   $B$8="Overall Alert",IF(
      'Compound Alert'!T171 &gt;= 7, "HIGH",IF(
         'Compound Alert'!T171 &gt;= 5, "MED","LOW")), IF(
            $B$8="Underlying Vulnerability", IF(
               'Compound Alert'!AA171 &gt;= 10, "HIGH",IF(
                  'Compound Alert'!AA171 &gt;= 7, "MED","LOW")),IF(
                     $B$8="Emerging Threat", IF(
                        'Compound Alert'!AH171 &gt;= 10, "HIGH",IF(
                            'Compound Alert'!AH171 &gt;= 7, "MED","LOW")))))</f>
        <v>HIGH</v>
      </c>
      <c r="M64" s="25" t="str">
        <f ca="1">IF(
   $B$8="Overall Alert",IF(
      'Compound Alert'!U171 &gt;= 7, "HIGH",IF(
         'Compound Alert'!U171 &gt;= 5, "MED","LOW")), IF(
            $B$8="Underlying Vulnerability", IF(
               'Compound Alert'!AB171 &gt;= 10, "HIGH",IF(
                  'Compound Alert'!AB171 &gt;= 7, "MED","LOW")),IF(
                     $B$8="Emerging Threat", IF(
                        'Compound Alert'!AI171 &gt;= 10, "HIGH",IF(
                            'Compound Alert'!AI171 &gt;= 7, "MED","LOW")))))</f>
        <v>LOW</v>
      </c>
      <c r="N64" s="25" t="str">
        <f ca="1">IF(
   $B$8="Overall Alert",IF(
      'Compound Alert'!V171 &gt;= 7, "HIGH",IF(
         'Compound Alert'!V171 &gt;= 5, "MED","LOW")), IF(
            $B$8="Underlying Vulnerability", IF(
               'Compound Alert'!AC171 &gt;= 10, "HIGH",IF(
                  'Compound Alert'!AC171 &gt;= 7, "MED","LOW")),IF(
                     $B$8="Emerging Threat", IF(
                        'Compound Alert'!AJ171 &gt;= 10, "HIGH",IF(
                            'Compound Alert'!AJ171 &gt;= 7, "MED","LOW")))))</f>
        <v>HIGH</v>
      </c>
      <c r="O64" s="25" t="str">
        <f ca="1">IF(
   $B$8="Overall Alert",IF(
      'Compound Alert'!W171 &gt;= 7, "HIGH",IF(
         'Compound Alert'!W171 &gt;= 5, "MED","LOW")), IF(
            $B$8="Underlying Vulnerability", IF(
               'Compound Alert'!AD171 &gt;= 10, "HIGH",IF(
                  'Compound Alert'!AD171 &gt;= 7, "MED","LOW")),IF(
                     $B$8="Emerging Threat", IF(
                        'Compound Alert'!AK171 &gt;= 10, "HIGH",IF(
                            'Compound Alert'!AK171 &gt;= 7, "MED","LOW")))))</f>
        <v>MED</v>
      </c>
      <c r="P64" s="25"/>
      <c r="Q64" s="26"/>
      <c r="R64" s="26"/>
      <c r="S64" s="21"/>
      <c r="T64" s="21"/>
      <c r="U64" s="21"/>
      <c r="V64" s="21"/>
      <c r="W64" s="21"/>
      <c r="X64" s="21"/>
      <c r="Y64" s="27"/>
      <c r="Z64" s="27"/>
      <c r="AA64" s="27"/>
      <c r="AB64" s="27"/>
      <c r="AC64" s="27"/>
      <c r="AD64" s="27"/>
      <c r="AE64" s="27"/>
      <c r="AF64" s="27"/>
      <c r="AJ64" s="21"/>
      <c r="AK64" s="21"/>
      <c r="AL64" s="21"/>
      <c r="AM64" s="21"/>
      <c r="AN64" s="21"/>
      <c r="AO64" s="21"/>
      <c r="AP64" s="21"/>
      <c r="AQ64" s="21"/>
      <c r="AR64" s="21"/>
      <c r="AS64" s="21"/>
      <c r="AT64" s="21"/>
      <c r="AU64" s="21"/>
      <c r="AV64" s="21"/>
      <c r="AW64" s="21"/>
      <c r="AX64" s="21"/>
    </row>
    <row r="65" spans="1:50" x14ac:dyDescent="0.2">
      <c r="A65" s="63">
        <v>24</v>
      </c>
      <c r="B65" s="20" t="str">
        <f>'Compound Alert'!B136</f>
        <v>Myanmar</v>
      </c>
      <c r="C65" s="20" t="str">
        <f>'Compound Alert'!C136</f>
        <v>MMR</v>
      </c>
      <c r="D65" s="20" t="str">
        <f>'Compound Alert'!D136</f>
        <v>EAS           East Asia &amp; Pacific</v>
      </c>
      <c r="E65" s="20" t="str">
        <f>'Compound Alert'!E136</f>
        <v>IDA</v>
      </c>
      <c r="F65" s="217">
        <f ca="1">'Compound Alert'!F136</f>
        <v>131</v>
      </c>
      <c r="G65" s="22">
        <f ca="1">IF($B$8="Overall Alert",'Compound Alert'!G136,IF($B$8="Underlying Vulnerability",'Compound Alert'!J136,IF($B$8="Emerging Threat",'Compound Alert'!M136)))</f>
        <v>2</v>
      </c>
      <c r="H65" s="23">
        <f ca="1">IF($B$8="Overall Alert",'Compound Alert'!H136,IF($B$8="Underlying Vulnerability",'Compound Alert'!K136,IF($B$8="Emerging Threat",'Compound Alert'!N136)))</f>
        <v>2</v>
      </c>
      <c r="I65" s="50">
        <f ca="1">ROUNDDOWN(G65,0)</f>
        <v>2</v>
      </c>
      <c r="J65" s="25" t="str">
        <f ca="1">IF(
   $B$8="Overall Alert",IF(
      'Compound Alert'!R136 &gt;= 7, "HIGH",IF(
         'Compound Alert'!R136 &gt;= 5, "MED","LOW")), IF(
            $B$8="Underlying Vulnerability", IF(
               'Compound Alert'!Y136 &gt;= 10, "HIGH",IF(
                  'Compound Alert'!Y136 &gt;= 7, "MED","LOW")),IF(
                     $B$8="Emerging Threat", IF(
                        'Compound Alert'!AF136 &gt;= 10, "HIGH",IF(
                            'Compound Alert'!AF136 &gt;= 7, "MED","LOW")))))</f>
        <v>LOW</v>
      </c>
      <c r="K65" s="25" t="str">
        <f ca="1">IF(
   $B$8="Overall Alert",IF(
      'Compound Alert'!S136 &gt;= 7, "HIGH",IF(
         'Compound Alert'!S136 &gt;= 5, "MED","LOW")), IF(
            $B$8="Underlying Vulnerability", IF(
               'Compound Alert'!Z136 &gt;= 10, "HIGH",IF(
                  'Compound Alert'!Z136 &gt;= 7, "MED","LOW")),IF(
                     $B$8="Emerging Threat", IF(
                        'Compound Alert'!AG136 &gt;= 10, "HIGH",IF(
                            'Compound Alert'!AG136 &gt;= 7, "MED","LOW")))))</f>
        <v>MED</v>
      </c>
      <c r="L65" s="25" t="str">
        <f ca="1">IF(
   $B$8="Overall Alert",IF(
      'Compound Alert'!T136 &gt;= 7, "HIGH",IF(
         'Compound Alert'!T136 &gt;= 5, "MED","LOW")), IF(
            $B$8="Underlying Vulnerability", IF(
               'Compound Alert'!AA136 &gt;= 10, "HIGH",IF(
                  'Compound Alert'!AA136 &gt;= 7, "MED","LOW")),IF(
                     $B$8="Emerging Threat", IF(
                        'Compound Alert'!AH136 &gt;= 10, "HIGH",IF(
                            'Compound Alert'!AH136 &gt;= 7, "MED","LOW")))))</f>
        <v>HIGH</v>
      </c>
      <c r="M65" s="25" t="str">
        <f ca="1">IF(
   $B$8="Overall Alert",IF(
      'Compound Alert'!U136 &gt;= 7, "HIGH",IF(
         'Compound Alert'!U136 &gt;= 5, "MED","LOW")), IF(
            $B$8="Underlying Vulnerability", IF(
               'Compound Alert'!AB136 &gt;= 10, "HIGH",IF(
                  'Compound Alert'!AB136 &gt;= 7, "MED","LOW")),IF(
                     $B$8="Emerging Threat", IF(
                        'Compound Alert'!AI136 &gt;= 10, "HIGH",IF(
                            'Compound Alert'!AI136 &gt;= 7, "MED","LOW")))))</f>
        <v>LOW</v>
      </c>
      <c r="N65" s="25" t="str">
        <f ca="1">IF(
   $B$8="Overall Alert",IF(
      'Compound Alert'!V136 &gt;= 7, "HIGH",IF(
         'Compound Alert'!V136 &gt;= 5, "MED","LOW")), IF(
            $B$8="Underlying Vulnerability", IF(
               'Compound Alert'!AC136 &gt;= 10, "HIGH",IF(
                  'Compound Alert'!AC136 &gt;= 7, "MED","LOW")),IF(
                     $B$8="Emerging Threat", IF(
                        'Compound Alert'!AJ136 &gt;= 10, "HIGH",IF(
                            'Compound Alert'!AJ136 &gt;= 7, "MED","LOW")))))</f>
        <v>LOW</v>
      </c>
      <c r="O65" s="25" t="str">
        <f ca="1">IF(
   $B$8="Overall Alert",IF(
      'Compound Alert'!W136 &gt;= 7, "HIGH",IF(
         'Compound Alert'!W136 &gt;= 5, "MED","LOW")), IF(
            $B$8="Underlying Vulnerability", IF(
               'Compound Alert'!AD136 &gt;= 10, "HIGH",IF(
                  'Compound Alert'!AD136 &gt;= 7, "MED","LOW")),IF(
                     $B$8="Emerging Threat", IF(
                        'Compound Alert'!AK136 &gt;= 10, "HIGH",IF(
                            'Compound Alert'!AK136 &gt;= 7, "MED","LOW")))))</f>
        <v>MED</v>
      </c>
      <c r="P65" s="25"/>
      <c r="Q65" s="26"/>
      <c r="R65" s="26"/>
      <c r="S65" s="21"/>
      <c r="T65" s="21"/>
      <c r="U65" s="21"/>
      <c r="V65" s="21"/>
      <c r="W65" s="21"/>
      <c r="X65" s="21"/>
      <c r="Y65" s="27"/>
      <c r="Z65" s="27"/>
      <c r="AA65" s="27"/>
      <c r="AB65" s="27"/>
      <c r="AC65" s="27"/>
      <c r="AD65" s="27"/>
      <c r="AE65" s="27"/>
      <c r="AF65" s="27"/>
      <c r="AJ65" s="21"/>
      <c r="AK65" s="21"/>
      <c r="AL65" s="21"/>
      <c r="AM65" s="21"/>
      <c r="AN65" s="21"/>
      <c r="AO65" s="21"/>
      <c r="AP65" s="21"/>
      <c r="AQ65" s="21"/>
      <c r="AR65" s="21"/>
      <c r="AS65" s="21"/>
      <c r="AT65" s="21"/>
      <c r="AU65" s="21"/>
      <c r="AV65" s="21"/>
      <c r="AW65" s="21"/>
      <c r="AX65" s="21"/>
    </row>
    <row r="66" spans="1:50" x14ac:dyDescent="0.2">
      <c r="A66" s="63">
        <v>25</v>
      </c>
      <c r="B66" s="20" t="str">
        <f>'Compound Alert'!B7</f>
        <v>Afghanistan</v>
      </c>
      <c r="C66" s="20" t="str">
        <f>'Compound Alert'!C7</f>
        <v>AFG</v>
      </c>
      <c r="D66" s="20" t="str">
        <f>'Compound Alert'!D7</f>
        <v>SAS           South Asia</v>
      </c>
      <c r="E66" s="20" t="str">
        <f>'Compound Alert'!E7</f>
        <v>IDA</v>
      </c>
      <c r="F66" s="217">
        <f ca="1">'Compound Alert'!F7</f>
        <v>2</v>
      </c>
      <c r="G66" s="22">
        <f ca="1">IF($B$8="Overall Alert",'Compound Alert'!G7,IF($B$8="Underlying Vulnerability",'Compound Alert'!J7,IF($B$8="Emerging Threat",'Compound Alert'!M7)))</f>
        <v>2</v>
      </c>
      <c r="H66" s="23">
        <f ca="1">IF($B$8="Overall Alert",'Compound Alert'!H7,IF($B$8="Underlying Vulnerability",'Compound Alert'!K7,IF($B$8="Emerging Threat",'Compound Alert'!N7)))</f>
        <v>2</v>
      </c>
      <c r="I66" s="50">
        <f ca="1">ROUNDDOWN(G66,0)</f>
        <v>2</v>
      </c>
      <c r="J66" s="25" t="str">
        <f ca="1">IF(
   $B$8="Overall Alert",IF(
      'Compound Alert'!R7 &gt;= 7, "HIGH",IF(
         'Compound Alert'!R7 &gt;= 5, "MED","LOW")), IF(
            $B$8="Underlying Vulnerability", IF(
               'Compound Alert'!Y7 &gt;= 10, "HIGH",IF(
                  'Compound Alert'!Y7 &gt;= 7, "MED","LOW")),IF(
                     $B$8="Emerging Threat", IF(
                        'Compound Alert'!AF7 &gt;= 10, "HIGH",IF(
                            'Compound Alert'!AF7 &gt;= 7, "MED","LOW")))))</f>
        <v>LOW</v>
      </c>
      <c r="K66" s="25" t="str">
        <f ca="1">IF(
   $B$8="Overall Alert",IF(
      'Compound Alert'!S7 &gt;= 7, "HIGH",IF(
         'Compound Alert'!S7 &gt;= 5, "MED","LOW")), IF(
            $B$8="Underlying Vulnerability", IF(
               'Compound Alert'!Z7 &gt;= 10, "HIGH",IF(
                  'Compound Alert'!Z7 &gt;= 7, "MED","LOW")),IF(
                     $B$8="Emerging Threat", IF(
                        'Compound Alert'!AG7 &gt;= 10, "HIGH",IF(
                            'Compound Alert'!AG7 &gt;= 7, "MED","LOW")))))</f>
        <v>HIGH</v>
      </c>
      <c r="L66" s="25" t="str">
        <f ca="1">IF(
   $B$8="Overall Alert",IF(
      'Compound Alert'!T7 &gt;= 7, "HIGH",IF(
         'Compound Alert'!T7 &gt;= 5, "MED","LOW")), IF(
            $B$8="Underlying Vulnerability", IF(
               'Compound Alert'!AA7 &gt;= 10, "HIGH",IF(
                  'Compound Alert'!AA7 &gt;= 7, "MED","LOW")),IF(
                     $B$8="Emerging Threat", IF(
                        'Compound Alert'!AH7 &gt;= 10, "HIGH",IF(
                            'Compound Alert'!AH7 &gt;= 7, "MED","LOW")))))</f>
        <v>LOW</v>
      </c>
      <c r="M66" s="25" t="str">
        <f ca="1">IF(
   $B$8="Overall Alert",IF(
      'Compound Alert'!U7 &gt;= 7, "HIGH",IF(
         'Compound Alert'!U7 &gt;= 5, "MED","LOW")), IF(
            $B$8="Underlying Vulnerability", IF(
               'Compound Alert'!AB7 &gt;= 10, "HIGH",IF(
                  'Compound Alert'!AB7 &gt;= 7, "MED","LOW")),IF(
                     $B$8="Emerging Threat", IF(
                        'Compound Alert'!AI7 &gt;= 10, "HIGH",IF(
                            'Compound Alert'!AI7 &gt;= 7, "MED","LOW")))))</f>
        <v>LOW</v>
      </c>
      <c r="N66" s="25" t="str">
        <f ca="1">IF(
   $B$8="Overall Alert",IF(
      'Compound Alert'!V7 &gt;= 7, "HIGH",IF(
         'Compound Alert'!V7 &gt;= 5, "MED","LOW")), IF(
            $B$8="Underlying Vulnerability", IF(
               'Compound Alert'!AC7 &gt;= 10, "HIGH",IF(
                  'Compound Alert'!AC7 &gt;= 7, "MED","LOW")),IF(
                     $B$8="Emerging Threat", IF(
                        'Compound Alert'!AJ7 &gt;= 10, "HIGH",IF(
                            'Compound Alert'!AJ7 &gt;= 7, "MED","LOW")))))</f>
        <v>HIGH</v>
      </c>
      <c r="O66" s="25" t="str">
        <f ca="1">IF(
   $B$8="Overall Alert",IF(
      'Compound Alert'!W7 &gt;= 7, "HIGH",IF(
         'Compound Alert'!W7 &gt;= 5, "MED","LOW")), IF(
            $B$8="Underlying Vulnerability", IF(
               'Compound Alert'!AD7 &gt;= 10, "HIGH",IF(
                  'Compound Alert'!AD7 &gt;= 7, "MED","LOW")),IF(
                     $B$8="Emerging Threat", IF(
                        'Compound Alert'!AK7 &gt;= 10, "HIGH",IF(
                            'Compound Alert'!AK7 &gt;= 7, "MED","LOW")))))</f>
        <v>LOW</v>
      </c>
      <c r="P66" s="25"/>
      <c r="Q66" s="26"/>
      <c r="R66" s="26"/>
      <c r="S66" s="21"/>
      <c r="T66" s="21"/>
      <c r="U66" s="21"/>
      <c r="V66" s="21"/>
      <c r="W66" s="21"/>
      <c r="X66" s="21"/>
      <c r="Y66" s="27"/>
      <c r="Z66" s="27"/>
      <c r="AA66" s="27"/>
      <c r="AB66" s="27"/>
      <c r="AC66" s="27"/>
      <c r="AD66" s="27"/>
      <c r="AE66" s="27"/>
      <c r="AF66" s="27"/>
      <c r="AJ66" s="21"/>
      <c r="AK66" s="21"/>
      <c r="AL66" s="21"/>
      <c r="AM66" s="21"/>
      <c r="AN66" s="21"/>
      <c r="AO66" s="21"/>
      <c r="AP66" s="21"/>
      <c r="AQ66" s="21"/>
      <c r="AR66" s="21"/>
      <c r="AS66" s="21"/>
      <c r="AT66" s="21"/>
      <c r="AU66" s="21"/>
      <c r="AV66" s="21"/>
      <c r="AW66" s="21"/>
      <c r="AX66" s="21"/>
    </row>
    <row r="67" spans="1:50" x14ac:dyDescent="0.2">
      <c r="A67" s="63">
        <v>26</v>
      </c>
      <c r="B67" s="20" t="str">
        <f>'Compound Alert'!B140</f>
        <v>Mozambique</v>
      </c>
      <c r="C67" s="20" t="str">
        <f>'Compound Alert'!C140</f>
        <v>MOZ</v>
      </c>
      <c r="D67" s="20" t="str">
        <f>'Compound Alert'!D140</f>
        <v>SSF           Sub-Saharan Africa</v>
      </c>
      <c r="E67" s="20" t="str">
        <f>'Compound Alert'!E140</f>
        <v>IDA</v>
      </c>
      <c r="F67" s="217">
        <f ca="1">'Compound Alert'!F140</f>
        <v>135</v>
      </c>
      <c r="G67" s="22">
        <f ca="1">IF($B$8="Overall Alert",'Compound Alert'!G140,IF($B$8="Underlying Vulnerability",'Compound Alert'!J140,IF($B$8="Emerging Threat",'Compound Alert'!M140)))</f>
        <v>2</v>
      </c>
      <c r="H67" s="23">
        <f ca="1">IF($B$8="Overall Alert",'Compound Alert'!H140,IF($B$8="Underlying Vulnerability",'Compound Alert'!K140,IF($B$8="Emerging Threat",'Compound Alert'!N140)))</f>
        <v>2</v>
      </c>
      <c r="I67" s="50">
        <f ca="1">ROUNDDOWN(G67,0)</f>
        <v>2</v>
      </c>
      <c r="J67" s="25" t="str">
        <f ca="1">IF(
   $B$8="Overall Alert",IF(
      'Compound Alert'!R140 &gt;= 7, "HIGH",IF(
         'Compound Alert'!R140 &gt;= 5, "MED","LOW")), IF(
            $B$8="Underlying Vulnerability", IF(
               'Compound Alert'!Y140 &gt;= 10, "HIGH",IF(
                  'Compound Alert'!Y140 &gt;= 7, "MED","LOW")),IF(
                     $B$8="Emerging Threat", IF(
                        'Compound Alert'!AF140 &gt;= 10, "HIGH",IF(
                            'Compound Alert'!AF140 &gt;= 7, "MED","LOW")))))</f>
        <v>HIGH</v>
      </c>
      <c r="K67" s="25" t="str">
        <f ca="1">IF(
   $B$8="Overall Alert",IF(
      'Compound Alert'!S140 &gt;= 7, "HIGH",IF(
         'Compound Alert'!S140 &gt;= 5, "MED","LOW")), IF(
            $B$8="Underlying Vulnerability", IF(
               'Compound Alert'!Z140 &gt;= 10, "HIGH",IF(
                  'Compound Alert'!Z140 &gt;= 7, "MED","LOW")),IF(
                     $B$8="Emerging Threat", IF(
                        'Compound Alert'!AG140 &gt;= 10, "HIGH",IF(
                            'Compound Alert'!AG140 &gt;= 7, "MED","LOW")))))</f>
        <v>LOW</v>
      </c>
      <c r="L67" s="25" t="str">
        <f ca="1">IF(
   $B$8="Overall Alert",IF(
      'Compound Alert'!T140 &gt;= 7, "HIGH",IF(
         'Compound Alert'!T140 &gt;= 5, "MED","LOW")), IF(
            $B$8="Underlying Vulnerability", IF(
               'Compound Alert'!AA140 &gt;= 10, "HIGH",IF(
                  'Compound Alert'!AA140 &gt;= 7, "MED","LOW")),IF(
                     $B$8="Emerging Threat", IF(
                        'Compound Alert'!AH140 &gt;= 10, "HIGH",IF(
                            'Compound Alert'!AH140 &gt;= 7, "MED","LOW")))))</f>
        <v>HIGH</v>
      </c>
      <c r="M67" s="25" t="str">
        <f ca="1">IF(
   $B$8="Overall Alert",IF(
      'Compound Alert'!U140 &gt;= 7, "HIGH",IF(
         'Compound Alert'!U140 &gt;= 5, "MED","LOW")), IF(
            $B$8="Underlying Vulnerability", IF(
               'Compound Alert'!AB140 &gt;= 10, "HIGH",IF(
                  'Compound Alert'!AB140 &gt;= 7, "MED","LOW")),IF(
                     $B$8="Emerging Threat", IF(
                        'Compound Alert'!AI140 &gt;= 10, "HIGH",IF(
                            'Compound Alert'!AI140 &gt;= 7, "MED","LOW")))))</f>
        <v>LOW</v>
      </c>
      <c r="N67" s="25" t="str">
        <f ca="1">IF(
   $B$8="Overall Alert",IF(
      'Compound Alert'!V140 &gt;= 7, "HIGH",IF(
         'Compound Alert'!V140 &gt;= 5, "MED","LOW")), IF(
            $B$8="Underlying Vulnerability", IF(
               'Compound Alert'!AC140 &gt;= 10, "HIGH",IF(
                  'Compound Alert'!AC140 &gt;= 7, "MED","LOW")),IF(
                     $B$8="Emerging Threat", IF(
                        'Compound Alert'!AJ140 &gt;= 10, "HIGH",IF(
                            'Compound Alert'!AJ140 &gt;= 7, "MED","LOW")))))</f>
        <v>LOW</v>
      </c>
      <c r="O67" s="25" t="str">
        <f ca="1">IF(
   $B$8="Overall Alert",IF(
      'Compound Alert'!W140 &gt;= 7, "HIGH",IF(
         'Compound Alert'!W140 &gt;= 5, "MED","LOW")), IF(
            $B$8="Underlying Vulnerability", IF(
               'Compound Alert'!AD140 &gt;= 10, "HIGH",IF(
                  'Compound Alert'!AD140 &gt;= 7, "MED","LOW")),IF(
                     $B$8="Emerging Threat", IF(
                        'Compound Alert'!AK140 &gt;= 10, "HIGH",IF(
                            'Compound Alert'!AK140 &gt;= 7, "MED","LOW")))))</f>
        <v>LOW</v>
      </c>
      <c r="P67" s="25"/>
      <c r="Q67" s="26"/>
      <c r="R67" s="26"/>
      <c r="S67" s="21"/>
      <c r="T67" s="21"/>
      <c r="U67" s="21"/>
      <c r="V67" s="21"/>
      <c r="W67" s="21"/>
      <c r="X67" s="21"/>
      <c r="Y67" s="27"/>
      <c r="Z67" s="27"/>
      <c r="AA67" s="27"/>
      <c r="AB67" s="27"/>
      <c r="AC67" s="27"/>
      <c r="AD67" s="27"/>
      <c r="AE67" s="27"/>
      <c r="AF67" s="27"/>
      <c r="AJ67" s="21"/>
      <c r="AK67" s="21"/>
      <c r="AL67" s="21"/>
      <c r="AM67" s="21"/>
      <c r="AN67" s="21"/>
      <c r="AO67" s="21"/>
      <c r="AP67" s="21"/>
      <c r="AQ67" s="21"/>
      <c r="AR67" s="21"/>
      <c r="AS67" s="21"/>
      <c r="AT67" s="21"/>
      <c r="AU67" s="21"/>
      <c r="AV67" s="21"/>
      <c r="AW67" s="21"/>
      <c r="AX67" s="21"/>
    </row>
    <row r="68" spans="1:50" x14ac:dyDescent="0.2">
      <c r="A68" s="63">
        <v>27</v>
      </c>
      <c r="B68" s="20" t="str">
        <f>'Compound Alert'!B46</f>
        <v>Congo, Rep.</v>
      </c>
      <c r="C68" s="20" t="str">
        <f>'Compound Alert'!C46</f>
        <v>COG</v>
      </c>
      <c r="D68" s="20" t="str">
        <f>'Compound Alert'!D46</f>
        <v>SSF           Sub-Saharan Africa</v>
      </c>
      <c r="E68" s="20" t="str">
        <f>'Compound Alert'!E46</f>
        <v>Blend</v>
      </c>
      <c r="F68" s="217">
        <f ca="1">'Compound Alert'!F46</f>
        <v>41</v>
      </c>
      <c r="G68" s="22">
        <f ca="1">IF($B$8="Overall Alert",'Compound Alert'!G46,IF($B$8="Underlying Vulnerability",'Compound Alert'!J46,IF($B$8="Emerging Threat",'Compound Alert'!M46)))</f>
        <v>2</v>
      </c>
      <c r="H68" s="23">
        <f ca="1">IF($B$8="Overall Alert",'Compound Alert'!H46,IF($B$8="Underlying Vulnerability",'Compound Alert'!K46,IF($B$8="Emerging Threat",'Compound Alert'!N46)))</f>
        <v>2</v>
      </c>
      <c r="I68" s="50">
        <f ca="1">ROUNDDOWN(G68,0)</f>
        <v>2</v>
      </c>
      <c r="J68" s="25" t="str">
        <f ca="1">IF(
   $B$8="Overall Alert",IF(
      'Compound Alert'!R46 &gt;= 7, "HIGH",IF(
         'Compound Alert'!R46 &gt;= 5, "MED","LOW")), IF(
            $B$8="Underlying Vulnerability", IF(
               'Compound Alert'!Y46 &gt;= 10, "HIGH",IF(
                  'Compound Alert'!Y46 &gt;= 7, "MED","LOW")),IF(
                     $B$8="Emerging Threat", IF(
                        'Compound Alert'!AF46 &gt;= 10, "HIGH",IF(
                            'Compound Alert'!AF46 &gt;= 7, "MED","LOW")))))</f>
        <v>LOW</v>
      </c>
      <c r="K68" s="25" t="str">
        <f ca="1">IF(
   $B$8="Overall Alert",IF(
      'Compound Alert'!S46 &gt;= 7, "HIGH",IF(
         'Compound Alert'!S46 &gt;= 5, "MED","LOW")), IF(
            $B$8="Underlying Vulnerability", IF(
               'Compound Alert'!Z46 &gt;= 10, "HIGH",IF(
                  'Compound Alert'!Z46 &gt;= 7, "MED","LOW")),IF(
                     $B$8="Emerging Threat", IF(
                        'Compound Alert'!AG46 &gt;= 10, "HIGH",IF(
                            'Compound Alert'!AG46 &gt;= 7, "MED","LOW")))))</f>
        <v>MED</v>
      </c>
      <c r="L68" s="25" t="str">
        <f ca="1">IF(
   $B$8="Overall Alert",IF(
      'Compound Alert'!T46 &gt;= 7, "HIGH",IF(
         'Compound Alert'!T46 &gt;= 5, "MED","LOW")), IF(
            $B$8="Underlying Vulnerability", IF(
               'Compound Alert'!AA46 &gt;= 10, "HIGH",IF(
                  'Compound Alert'!AA46 &gt;= 7, "MED","LOW")),IF(
                     $B$8="Emerging Threat", IF(
                        'Compound Alert'!AH46 &gt;= 10, "HIGH",IF(
                            'Compound Alert'!AH46 &gt;= 7, "MED","LOW")))))</f>
        <v>HIGH</v>
      </c>
      <c r="M68" s="25" t="str">
        <f ca="1">IF(
   $B$8="Overall Alert",IF(
      'Compound Alert'!U46 &gt;= 7, "HIGH",IF(
         'Compound Alert'!U46 &gt;= 5, "MED","LOW")), IF(
            $B$8="Underlying Vulnerability", IF(
               'Compound Alert'!AB46 &gt;= 10, "HIGH",IF(
                  'Compound Alert'!AB46 &gt;= 7, "MED","LOW")),IF(
                     $B$8="Emerging Threat", IF(
                        'Compound Alert'!AI46 &gt;= 10, "HIGH",IF(
                            'Compound Alert'!AI46 &gt;= 7, "MED","LOW")))))</f>
        <v>MED</v>
      </c>
      <c r="N68" s="25" t="str">
        <f ca="1">IF(
   $B$8="Overall Alert",IF(
      'Compound Alert'!V46 &gt;= 7, "HIGH",IF(
         'Compound Alert'!V46 &gt;= 5, "MED","LOW")), IF(
            $B$8="Underlying Vulnerability", IF(
               'Compound Alert'!AC46 &gt;= 10, "HIGH",IF(
                  'Compound Alert'!AC46 &gt;= 7, "MED","LOW")),IF(
                     $B$8="Emerging Threat", IF(
                        'Compound Alert'!AJ46 &gt;= 10, "HIGH",IF(
                            'Compound Alert'!AJ46 &gt;= 7, "MED","LOW")))))</f>
        <v>LOW</v>
      </c>
      <c r="O68" s="25" t="str">
        <f ca="1">IF(
   $B$8="Overall Alert",IF(
      'Compound Alert'!W46 &gt;= 7, "HIGH",IF(
         'Compound Alert'!W46 &gt;= 5, "MED","LOW")), IF(
            $B$8="Underlying Vulnerability", IF(
               'Compound Alert'!AD46 &gt;= 10, "HIGH",IF(
                  'Compound Alert'!AD46 &gt;= 7, "MED","LOW")),IF(
                     $B$8="Emerging Threat", IF(
                        'Compound Alert'!AK46 &gt;= 10, "HIGH",IF(
                            'Compound Alert'!AK46 &gt;= 7, "MED","LOW")))))</f>
        <v>LOW</v>
      </c>
      <c r="P68" s="25"/>
      <c r="Q68" s="26"/>
      <c r="R68" s="26"/>
      <c r="S68" s="21"/>
      <c r="T68" s="21"/>
      <c r="U68" s="21"/>
      <c r="V68" s="21"/>
      <c r="W68" s="21"/>
      <c r="X68" s="21"/>
      <c r="Y68" s="27"/>
      <c r="Z68" s="27"/>
      <c r="AA68" s="27"/>
      <c r="AB68" s="27"/>
      <c r="AC68" s="27"/>
      <c r="AD68" s="27"/>
      <c r="AE68" s="27"/>
      <c r="AF68" s="27"/>
      <c r="AJ68" s="21"/>
      <c r="AK68" s="21"/>
      <c r="AL68" s="21"/>
      <c r="AM68" s="21"/>
      <c r="AN68" s="21"/>
      <c r="AO68" s="21"/>
      <c r="AP68" s="21"/>
      <c r="AQ68" s="21"/>
      <c r="AR68" s="21"/>
      <c r="AS68" s="21"/>
      <c r="AT68" s="21"/>
      <c r="AU68" s="21"/>
      <c r="AV68" s="21"/>
      <c r="AW68" s="21"/>
      <c r="AX68" s="21"/>
    </row>
    <row r="69" spans="1:50" x14ac:dyDescent="0.2">
      <c r="A69" s="63">
        <v>28</v>
      </c>
      <c r="B69" s="20" t="str">
        <f>'Compound Alert'!B208</f>
        <v>Ukraine</v>
      </c>
      <c r="C69" s="20" t="str">
        <f>'Compound Alert'!C208</f>
        <v>UKR</v>
      </c>
      <c r="D69" s="20" t="str">
        <f>'Compound Alert'!D208</f>
        <v>ECS           Europe &amp; Central Asia</v>
      </c>
      <c r="E69" s="20" t="str">
        <f>'Compound Alert'!E208</f>
        <v>IBRD</v>
      </c>
      <c r="F69" s="217">
        <f>'Compound Alert'!F208</f>
        <v>0</v>
      </c>
      <c r="G69" s="22">
        <f ca="1">IF($B$8="Overall Alert",'Compound Alert'!G208,IF($B$8="Underlying Vulnerability",'Compound Alert'!J208,IF($B$8="Emerging Threat",'Compound Alert'!M208)))</f>
        <v>2</v>
      </c>
      <c r="H69" s="23">
        <f ca="1">IF($B$8="Overall Alert",'Compound Alert'!H208,IF($B$8="Underlying Vulnerability",'Compound Alert'!K208,IF($B$8="Emerging Threat",'Compound Alert'!N208)))</f>
        <v>2</v>
      </c>
      <c r="I69" s="50">
        <f ca="1">ROUNDDOWN(G69,0)</f>
        <v>2</v>
      </c>
      <c r="J69" s="25" t="str">
        <f ca="1">IF(
   $B$8="Overall Alert",IF(
      'Compound Alert'!R208 &gt;= 7, "HIGH",IF(
         'Compound Alert'!R208 &gt;= 5, "MED","LOW")), IF(
            $B$8="Underlying Vulnerability", IF(
               'Compound Alert'!Y208 &gt;= 10, "HIGH",IF(
                  'Compound Alert'!Y208 &gt;= 7, "MED","LOW")),IF(
                     $B$8="Emerging Threat", IF(
                        'Compound Alert'!AF208 &gt;= 10, "HIGH",IF(
                            'Compound Alert'!AF208 &gt;= 7, "MED","LOW")))))</f>
        <v>LOW</v>
      </c>
      <c r="K69" s="25" t="str">
        <f ca="1">IF(
   $B$8="Overall Alert",IF(
      'Compound Alert'!S208 &gt;= 7, "HIGH",IF(
         'Compound Alert'!S208 &gt;= 5, "MED","LOW")), IF(
            $B$8="Underlying Vulnerability", IF(
               'Compound Alert'!Z208 &gt;= 10, "HIGH",IF(
                  'Compound Alert'!Z208 &gt;= 7, "MED","LOW")),IF(
                     $B$8="Emerging Threat", IF(
                        'Compound Alert'!AG208 &gt;= 10, "HIGH",IF(
                            'Compound Alert'!AG208 &gt;= 7, "MED","LOW")))))</f>
        <v>LOW</v>
      </c>
      <c r="L69" s="25" t="str">
        <f ca="1">IF(
   $B$8="Overall Alert",IF(
      'Compound Alert'!T208 &gt;= 7, "HIGH",IF(
         'Compound Alert'!T208 &gt;= 5, "MED","LOW")), IF(
            $B$8="Underlying Vulnerability", IF(
               'Compound Alert'!AA208 &gt;= 10, "HIGH",IF(
                  'Compound Alert'!AA208 &gt;= 7, "MED","LOW")),IF(
                     $B$8="Emerging Threat", IF(
                        'Compound Alert'!AH208 &gt;= 10, "HIGH",IF(
                            'Compound Alert'!AH208 &gt;= 7, "MED","LOW")))))</f>
        <v>HIGH</v>
      </c>
      <c r="M69" s="25" t="str">
        <f ca="1">IF(
   $B$8="Overall Alert",IF(
      'Compound Alert'!U208 &gt;= 7, "HIGH",IF(
         'Compound Alert'!U208 &gt;= 5, "MED","LOW")), IF(
            $B$8="Underlying Vulnerability", IF(
               'Compound Alert'!AB208 &gt;= 10, "HIGH",IF(
                  'Compound Alert'!AB208 &gt;= 7, "MED","LOW")),IF(
                     $B$8="Emerging Threat", IF(
                        'Compound Alert'!AI208 &gt;= 10, "HIGH",IF(
                            'Compound Alert'!AI208 &gt;= 7, "MED","LOW")))))</f>
        <v>LOW</v>
      </c>
      <c r="N69" s="25" t="str">
        <f ca="1">IF(
   $B$8="Overall Alert",IF(
      'Compound Alert'!V208 &gt;= 7, "HIGH",IF(
         'Compound Alert'!V208 &gt;= 5, "MED","LOW")), IF(
            $B$8="Underlying Vulnerability", IF(
               'Compound Alert'!AC208 &gt;= 10, "HIGH",IF(
                  'Compound Alert'!AC208 &gt;= 7, "MED","LOW")),IF(
                     $B$8="Emerging Threat", IF(
                        'Compound Alert'!AJ208 &gt;= 10, "HIGH",IF(
                            'Compound Alert'!AJ208 &gt;= 7, "MED","LOW")))))</f>
        <v>LOW</v>
      </c>
      <c r="O69" s="25" t="str">
        <f ca="1">IF(
   $B$8="Overall Alert",IF(
      'Compound Alert'!W208 &gt;= 7, "HIGH",IF(
         'Compound Alert'!W208 &gt;= 5, "MED","LOW")), IF(
            $B$8="Underlying Vulnerability", IF(
               'Compound Alert'!AD208 &gt;= 10, "HIGH",IF(
                  'Compound Alert'!AD208 &gt;= 7, "MED","LOW")),IF(
                     $B$8="Emerging Threat", IF(
                        'Compound Alert'!AK208 &gt;= 10, "HIGH",IF(
                            'Compound Alert'!AK208 &gt;= 7, "MED","LOW")))))</f>
        <v>HIGH</v>
      </c>
      <c r="P69" s="25"/>
      <c r="Q69" s="26"/>
      <c r="R69" s="26"/>
      <c r="S69" s="21"/>
      <c r="T69" s="21"/>
      <c r="U69" s="21"/>
      <c r="V69" s="21"/>
      <c r="W69" s="21"/>
      <c r="X69" s="21"/>
      <c r="Y69" s="27"/>
      <c r="Z69" s="27"/>
      <c r="AA69" s="27"/>
      <c r="AB69" s="27"/>
      <c r="AC69" s="27"/>
      <c r="AD69" s="27"/>
      <c r="AE69" s="27"/>
      <c r="AF69" s="27"/>
      <c r="AJ69" s="21"/>
      <c r="AK69" s="21"/>
      <c r="AL69" s="21"/>
      <c r="AM69" s="21"/>
      <c r="AN69" s="21"/>
      <c r="AO69" s="21"/>
      <c r="AP69" s="21"/>
      <c r="AQ69" s="21"/>
      <c r="AR69" s="21"/>
      <c r="AS69" s="21"/>
      <c r="AT69" s="21"/>
      <c r="AU69" s="21"/>
      <c r="AV69" s="21"/>
      <c r="AW69" s="21"/>
      <c r="AX69" s="21"/>
    </row>
    <row r="70" spans="1:50" x14ac:dyDescent="0.2">
      <c r="A70" s="63">
        <v>29</v>
      </c>
      <c r="B70" s="20" t="str">
        <f>'Compound Alert'!B203</f>
        <v>Türkiye</v>
      </c>
      <c r="C70" s="20" t="str">
        <f>'Compound Alert'!C203</f>
        <v>TUR</v>
      </c>
      <c r="D70" s="20" t="str">
        <f>'Compound Alert'!D203</f>
        <v>ECS           Europe &amp; Central Asia</v>
      </c>
      <c r="E70" s="20" t="str">
        <f>'Compound Alert'!E203</f>
        <v>IBRD</v>
      </c>
      <c r="F70" s="217">
        <f>'Compound Alert'!F203</f>
        <v>0</v>
      </c>
      <c r="G70" s="22">
        <f ca="1">IF($B$8="Overall Alert",'Compound Alert'!G203,IF($B$8="Underlying Vulnerability",'Compound Alert'!J203,IF($B$8="Emerging Threat",'Compound Alert'!M203)))</f>
        <v>2</v>
      </c>
      <c r="H70" s="23">
        <f ca="1">IF($B$8="Overall Alert",'Compound Alert'!H203,IF($B$8="Underlying Vulnerability",'Compound Alert'!K203,IF($B$8="Emerging Threat",'Compound Alert'!N203)))</f>
        <v>2</v>
      </c>
      <c r="I70" s="50">
        <f ca="1">ROUNDDOWN(G70,0)</f>
        <v>2</v>
      </c>
      <c r="J70" s="25" t="str">
        <f ca="1">IF(
   $B$8="Overall Alert",IF(
      'Compound Alert'!R203 &gt;= 7, "HIGH",IF(
         'Compound Alert'!R203 &gt;= 5, "MED","LOW")), IF(
            $B$8="Underlying Vulnerability", IF(
               'Compound Alert'!Y203 &gt;= 10, "HIGH",IF(
                  'Compound Alert'!Y203 &gt;= 7, "MED","LOW")),IF(
                     $B$8="Emerging Threat", IF(
                        'Compound Alert'!AF203 &gt;= 10, "HIGH",IF(
                            'Compound Alert'!AF203 &gt;= 7, "MED","LOW")))))</f>
        <v>LOW</v>
      </c>
      <c r="K70" s="25" t="str">
        <f ca="1">IF(
   $B$8="Overall Alert",IF(
      'Compound Alert'!S203 &gt;= 7, "HIGH",IF(
         'Compound Alert'!S203 &gt;= 5, "MED","LOW")), IF(
            $B$8="Underlying Vulnerability", IF(
               'Compound Alert'!Z203 &gt;= 10, "HIGH",IF(
                  'Compound Alert'!Z203 &gt;= 7, "MED","LOW")),IF(
                     $B$8="Emerging Threat", IF(
                        'Compound Alert'!AG203 &gt;= 10, "HIGH",IF(
                            'Compound Alert'!AG203 &gt;= 7, "MED","LOW")))))</f>
        <v>LOW</v>
      </c>
      <c r="L70" s="25" t="str">
        <f ca="1">IF(
   $B$8="Overall Alert",IF(
      'Compound Alert'!T203 &gt;= 7, "HIGH",IF(
         'Compound Alert'!T203 &gt;= 5, "MED","LOW")), IF(
            $B$8="Underlying Vulnerability", IF(
               'Compound Alert'!AA203 &gt;= 10, "HIGH",IF(
                  'Compound Alert'!AA203 &gt;= 7, "MED","LOW")),IF(
                     $B$8="Emerging Threat", IF(
                        'Compound Alert'!AH203 &gt;= 10, "HIGH",IF(
                            'Compound Alert'!AH203 &gt;= 7, "MED","LOW")))))</f>
        <v>HIGH</v>
      </c>
      <c r="M70" s="25" t="str">
        <f ca="1">IF(
   $B$8="Overall Alert",IF(
      'Compound Alert'!U203 &gt;= 7, "HIGH",IF(
         'Compound Alert'!U203 &gt;= 5, "MED","LOW")), IF(
            $B$8="Underlying Vulnerability", IF(
               'Compound Alert'!AB203 &gt;= 10, "HIGH",IF(
                  'Compound Alert'!AB203 &gt;= 7, "MED","LOW")),IF(
                     $B$8="Emerging Threat", IF(
                        'Compound Alert'!AI203 &gt;= 10, "HIGH",IF(
                            'Compound Alert'!AI203 &gt;= 7, "MED","LOW")))))</f>
        <v>LOW</v>
      </c>
      <c r="N70" s="25" t="str">
        <f ca="1">IF(
   $B$8="Overall Alert",IF(
      'Compound Alert'!V203 &gt;= 7, "HIGH",IF(
         'Compound Alert'!V203 &gt;= 5, "MED","LOW")), IF(
            $B$8="Underlying Vulnerability", IF(
               'Compound Alert'!AC203 &gt;= 10, "HIGH",IF(
                  'Compound Alert'!AC203 &gt;= 7, "MED","LOW")),IF(
                     $B$8="Emerging Threat", IF(
                        'Compound Alert'!AJ203 &gt;= 10, "HIGH",IF(
                            'Compound Alert'!AJ203 &gt;= 7, "MED","LOW")))))</f>
        <v>HIGH</v>
      </c>
      <c r="O70" s="25" t="str">
        <f ca="1">IF(
   $B$8="Overall Alert",IF(
      'Compound Alert'!W203 &gt;= 7, "HIGH",IF(
         'Compound Alert'!W203 &gt;= 5, "MED","LOW")), IF(
            $B$8="Underlying Vulnerability", IF(
               'Compound Alert'!AD203 &gt;= 10, "HIGH",IF(
                  'Compound Alert'!AD203 &gt;= 7, "MED","LOW")),IF(
                     $B$8="Emerging Threat", IF(
                        'Compound Alert'!AK203 &gt;= 10, "HIGH",IF(
                            'Compound Alert'!AK203 &gt;= 7, "MED","LOW")))))</f>
        <v>LOW</v>
      </c>
      <c r="P70" s="25"/>
      <c r="Q70" s="26"/>
      <c r="R70" s="26"/>
      <c r="S70" s="21"/>
      <c r="T70" s="21"/>
      <c r="U70" s="21"/>
      <c r="V70" s="21"/>
      <c r="W70" s="21"/>
      <c r="X70" s="21"/>
      <c r="Y70" s="27"/>
      <c r="Z70" s="27"/>
      <c r="AA70" s="27"/>
      <c r="AB70" s="27"/>
      <c r="AC70" s="27"/>
      <c r="AD70" s="27"/>
      <c r="AE70" s="27"/>
      <c r="AF70" s="27"/>
      <c r="AJ70" s="21"/>
      <c r="AK70" s="21"/>
      <c r="AL70" s="21"/>
      <c r="AM70" s="21"/>
      <c r="AN70" s="21"/>
      <c r="AO70" s="21"/>
      <c r="AP70" s="21"/>
      <c r="AQ70" s="21"/>
      <c r="AR70" s="21"/>
      <c r="AS70" s="21"/>
      <c r="AT70" s="21"/>
      <c r="AU70" s="21"/>
      <c r="AV70" s="21"/>
      <c r="AW70" s="21"/>
      <c r="AX70" s="21"/>
    </row>
    <row r="71" spans="1:50" x14ac:dyDescent="0.2">
      <c r="A71" s="63">
        <v>30</v>
      </c>
      <c r="B71" s="20" t="str">
        <f>'Compound Alert'!B22</f>
        <v>Burkina Faso</v>
      </c>
      <c r="C71" s="20" t="str">
        <f>'Compound Alert'!C22</f>
        <v>BFA</v>
      </c>
      <c r="D71" s="20" t="str">
        <f>'Compound Alert'!D22</f>
        <v>SSF           Sub-Saharan Africa</v>
      </c>
      <c r="E71" s="20" t="str">
        <f>'Compound Alert'!E22</f>
        <v>IDA</v>
      </c>
      <c r="F71" s="217">
        <f ca="1">'Compound Alert'!F22</f>
        <v>17</v>
      </c>
      <c r="G71" s="22">
        <f ca="1">IF($B$8="Overall Alert",'Compound Alert'!G22,IF($B$8="Underlying Vulnerability",'Compound Alert'!J22,IF($B$8="Emerging Threat",'Compound Alert'!M22)))</f>
        <v>2</v>
      </c>
      <c r="H71" s="23">
        <f ca="1">IF($B$8="Overall Alert",'Compound Alert'!H22,IF($B$8="Underlying Vulnerability",'Compound Alert'!K22,IF($B$8="Emerging Threat",'Compound Alert'!N22)))</f>
        <v>2</v>
      </c>
      <c r="I71" s="50">
        <f ca="1">ROUNDDOWN(G71,0)</f>
        <v>2</v>
      </c>
      <c r="J71" s="25" t="str">
        <f ca="1">IF(
   $B$8="Overall Alert",IF(
      'Compound Alert'!R22 &gt;= 7, "HIGH",IF(
         'Compound Alert'!R22 &gt;= 5, "MED","LOW")), IF(
            $B$8="Underlying Vulnerability", IF(
               'Compound Alert'!Y22 &gt;= 10, "HIGH",IF(
                  'Compound Alert'!Y22 &gt;= 7, "MED","LOW")),IF(
                     $B$8="Emerging Threat", IF(
                        'Compound Alert'!AF22 &gt;= 10, "HIGH",IF(
                            'Compound Alert'!AF22 &gt;= 7, "MED","LOW")))))</f>
        <v>LOW</v>
      </c>
      <c r="K71" s="25" t="str">
        <f ca="1">IF(
   $B$8="Overall Alert",IF(
      'Compound Alert'!S22 &gt;= 7, "HIGH",IF(
         'Compound Alert'!S22 &gt;= 5, "MED","LOW")), IF(
            $B$8="Underlying Vulnerability", IF(
               'Compound Alert'!Z22 &gt;= 10, "HIGH",IF(
                  'Compound Alert'!Z22 &gt;= 7, "MED","LOW")),IF(
                     $B$8="Emerging Threat", IF(
                        'Compound Alert'!AG22 &gt;= 10, "HIGH",IF(
                            'Compound Alert'!AG22 &gt;= 7, "MED","LOW")))))</f>
        <v>HIGH</v>
      </c>
      <c r="L71" s="25" t="str">
        <f ca="1">IF(
   $B$8="Overall Alert",IF(
      'Compound Alert'!T22 &gt;= 7, "HIGH",IF(
         'Compound Alert'!T22 &gt;= 5, "MED","LOW")), IF(
            $B$8="Underlying Vulnerability", IF(
               'Compound Alert'!AA22 &gt;= 10, "HIGH",IF(
                  'Compound Alert'!AA22 &gt;= 7, "MED","LOW")),IF(
                     $B$8="Emerging Threat", IF(
                        'Compound Alert'!AH22 &gt;= 10, "HIGH",IF(
                            'Compound Alert'!AH22 &gt;= 7, "MED","LOW")))))</f>
        <v>LOW</v>
      </c>
      <c r="M71" s="25" t="str">
        <f ca="1">IF(
   $B$8="Overall Alert",IF(
      'Compound Alert'!U22 &gt;= 7, "HIGH",IF(
         'Compound Alert'!U22 &gt;= 5, "MED","LOW")), IF(
            $B$8="Underlying Vulnerability", IF(
               'Compound Alert'!AB22 &gt;= 10, "HIGH",IF(
                  'Compound Alert'!AB22 &gt;= 7, "MED","LOW")),IF(
                     $B$8="Emerging Threat", IF(
                        'Compound Alert'!AI22 &gt;= 10, "HIGH",IF(
                            'Compound Alert'!AI22 &gt;= 7, "MED","LOW")))))</f>
        <v>LOW</v>
      </c>
      <c r="N71" s="25" t="str">
        <f ca="1">IF(
   $B$8="Overall Alert",IF(
      'Compound Alert'!V22 &gt;= 7, "HIGH",IF(
         'Compound Alert'!V22 &gt;= 5, "MED","LOW")), IF(
            $B$8="Underlying Vulnerability", IF(
               'Compound Alert'!AC22 &gt;= 10, "HIGH",IF(
                  'Compound Alert'!AC22 &gt;= 7, "MED","LOW")),IF(
                     $B$8="Emerging Threat", IF(
                        'Compound Alert'!AJ22 &gt;= 10, "HIGH",IF(
                            'Compound Alert'!AJ22 &gt;= 7, "MED","LOW")))))</f>
        <v>LOW</v>
      </c>
      <c r="O71" s="25" t="str">
        <f ca="1">IF(
   $B$8="Overall Alert",IF(
      'Compound Alert'!W22 &gt;= 7, "HIGH",IF(
         'Compound Alert'!W22 &gt;= 5, "MED","LOW")), IF(
            $B$8="Underlying Vulnerability", IF(
               'Compound Alert'!AD22 &gt;= 10, "HIGH",IF(
                  'Compound Alert'!AD22 &gt;= 7, "MED","LOW")),IF(
                     $B$8="Emerging Threat", IF(
                        'Compound Alert'!AK22 &gt;= 10, "HIGH",IF(
                            'Compound Alert'!AK22 &gt;= 7, "MED","LOW")))))</f>
        <v>HIGH</v>
      </c>
      <c r="P71" s="25"/>
      <c r="Q71" s="26"/>
      <c r="R71" s="26"/>
      <c r="S71" s="21"/>
      <c r="T71" s="21"/>
      <c r="U71" s="21"/>
      <c r="V71" s="21"/>
      <c r="W71" s="21"/>
      <c r="X71" s="21"/>
      <c r="Y71" s="27"/>
      <c r="Z71" s="27"/>
      <c r="AA71" s="27"/>
      <c r="AB71" s="27"/>
      <c r="AC71" s="27"/>
      <c r="AD71" s="27"/>
      <c r="AE71" s="27"/>
      <c r="AF71" s="27"/>
      <c r="AJ71" s="21"/>
      <c r="AK71" s="21"/>
      <c r="AL71" s="21"/>
      <c r="AM71" s="21"/>
      <c r="AN71" s="21"/>
      <c r="AO71" s="21"/>
      <c r="AP71" s="21"/>
      <c r="AQ71" s="21"/>
      <c r="AR71" s="21"/>
      <c r="AS71" s="21"/>
      <c r="AT71" s="21"/>
      <c r="AU71" s="21"/>
      <c r="AV71" s="21"/>
      <c r="AW71" s="21"/>
      <c r="AX71" s="21"/>
    </row>
    <row r="72" spans="1:50" x14ac:dyDescent="0.2">
      <c r="A72" s="63">
        <v>31</v>
      </c>
      <c r="B72" s="20" t="str">
        <f>'Compound Alert'!B12</f>
        <v>Argentina</v>
      </c>
      <c r="C72" s="20" t="str">
        <f>'Compound Alert'!C12</f>
        <v>ARG</v>
      </c>
      <c r="D72" s="20" t="str">
        <f>'Compound Alert'!D12</f>
        <v>LCN           Latin America &amp; Caribbean</v>
      </c>
      <c r="E72" s="20" t="str">
        <f>'Compound Alert'!E12</f>
        <v>IBRD</v>
      </c>
      <c r="F72" s="217">
        <f ca="1">'Compound Alert'!F12</f>
        <v>7</v>
      </c>
      <c r="G72" s="22">
        <f ca="1">IF($B$8="Overall Alert",'Compound Alert'!G12,IF($B$8="Underlying Vulnerability",'Compound Alert'!J12,IF($B$8="Emerging Threat",'Compound Alert'!M12)))</f>
        <v>2</v>
      </c>
      <c r="H72" s="23">
        <f ca="1">IF($B$8="Overall Alert",'Compound Alert'!H12,IF($B$8="Underlying Vulnerability",'Compound Alert'!K12,IF($B$8="Emerging Threat",'Compound Alert'!N12)))</f>
        <v>2</v>
      </c>
      <c r="I72" s="50">
        <f ca="1">ROUNDDOWN(G72,0)</f>
        <v>2</v>
      </c>
      <c r="J72" s="25" t="str">
        <f ca="1">IF(
   $B$8="Overall Alert",IF(
      'Compound Alert'!R12 &gt;= 7, "HIGH",IF(
         'Compound Alert'!R12 &gt;= 5, "MED","LOW")), IF(
            $B$8="Underlying Vulnerability", IF(
               'Compound Alert'!Y12 &gt;= 10, "HIGH",IF(
                  'Compound Alert'!Y12 &gt;= 7, "MED","LOW")),IF(
                     $B$8="Emerging Threat", IF(
                        'Compound Alert'!AF12 &gt;= 10, "HIGH",IF(
                            'Compound Alert'!AF12 &gt;= 7, "MED","LOW")))))</f>
        <v>LOW</v>
      </c>
      <c r="K72" s="25" t="str">
        <f ca="1">IF(
   $B$8="Overall Alert",IF(
      'Compound Alert'!S12 &gt;= 7, "HIGH",IF(
         'Compound Alert'!S12 &gt;= 5, "MED","LOW")), IF(
            $B$8="Underlying Vulnerability", IF(
               'Compound Alert'!Z12 &gt;= 10, "HIGH",IF(
                  'Compound Alert'!Z12 &gt;= 7, "MED","LOW")),IF(
                     $B$8="Emerging Threat", IF(
                        'Compound Alert'!AG12 &gt;= 10, "HIGH",IF(
                            'Compound Alert'!AG12 &gt;= 7, "MED","LOW")))))</f>
        <v>LOW</v>
      </c>
      <c r="L72" s="25" t="str">
        <f ca="1">IF(
   $B$8="Overall Alert",IF(
      'Compound Alert'!T12 &gt;= 7, "HIGH",IF(
         'Compound Alert'!T12 &gt;= 5, "MED","LOW")), IF(
            $B$8="Underlying Vulnerability", IF(
               'Compound Alert'!AA12 &gt;= 10, "HIGH",IF(
                  'Compound Alert'!AA12 &gt;= 7, "MED","LOW")),IF(
                     $B$8="Emerging Threat", IF(
                        'Compound Alert'!AH12 &gt;= 10, "HIGH",IF(
                            'Compound Alert'!AH12 &gt;= 7, "MED","LOW")))))</f>
        <v>HIGH</v>
      </c>
      <c r="M72" s="25" t="str">
        <f ca="1">IF(
   $B$8="Overall Alert",IF(
      'Compound Alert'!U12 &gt;= 7, "HIGH",IF(
         'Compound Alert'!U12 &gt;= 5, "MED","LOW")), IF(
            $B$8="Underlying Vulnerability", IF(
               'Compound Alert'!AB12 &gt;= 10, "HIGH",IF(
                  'Compound Alert'!AB12 &gt;= 7, "MED","LOW")),IF(
                     $B$8="Emerging Threat", IF(
                        'Compound Alert'!AI12 &gt;= 10, "HIGH",IF(
                            'Compound Alert'!AI12 &gt;= 7, "MED","LOW")))))</f>
        <v>LOW</v>
      </c>
      <c r="N72" s="25" t="str">
        <f ca="1">IF(
   $B$8="Overall Alert",IF(
      'Compound Alert'!V12 &gt;= 7, "HIGH",IF(
         'Compound Alert'!V12 &gt;= 5, "MED","LOW")), IF(
            $B$8="Underlying Vulnerability", IF(
               'Compound Alert'!AC12 &gt;= 10, "HIGH",IF(
                  'Compound Alert'!AC12 &gt;= 7, "MED","LOW")),IF(
                     $B$8="Emerging Threat", IF(
                        'Compound Alert'!AJ12 &gt;= 10, "HIGH",IF(
                            'Compound Alert'!AJ12 &gt;= 7, "MED","LOW")))))</f>
        <v>HIGH</v>
      </c>
      <c r="O72" s="25" t="str">
        <f ca="1">IF(
   $B$8="Overall Alert",IF(
      'Compound Alert'!W12 &gt;= 7, "HIGH",IF(
         'Compound Alert'!W12 &gt;= 5, "MED","LOW")), IF(
            $B$8="Underlying Vulnerability", IF(
               'Compound Alert'!AD12 &gt;= 10, "HIGH",IF(
                  'Compound Alert'!AD12 &gt;= 7, "MED","LOW")),IF(
                     $B$8="Emerging Threat", IF(
                        'Compound Alert'!AK12 &gt;= 10, "HIGH",IF(
                            'Compound Alert'!AK12 &gt;= 7, "MED","LOW")))))</f>
        <v>LOW</v>
      </c>
      <c r="P72" s="25"/>
      <c r="Q72" s="26"/>
      <c r="R72" s="26"/>
      <c r="S72" s="21"/>
      <c r="T72" s="21"/>
      <c r="U72" s="21"/>
      <c r="V72" s="21"/>
      <c r="W72" s="21"/>
      <c r="X72" s="21"/>
      <c r="Y72" s="27"/>
      <c r="Z72" s="27"/>
      <c r="AA72" s="27"/>
      <c r="AB72" s="27"/>
      <c r="AC72" s="27"/>
      <c r="AD72" s="27"/>
      <c r="AE72" s="27"/>
      <c r="AF72" s="27"/>
      <c r="AJ72" s="21"/>
      <c r="AK72" s="21"/>
      <c r="AL72" s="21"/>
      <c r="AM72" s="21"/>
      <c r="AN72" s="21"/>
      <c r="AO72" s="21"/>
      <c r="AP72" s="21"/>
      <c r="AQ72" s="21"/>
      <c r="AR72" s="21"/>
      <c r="AS72" s="21"/>
      <c r="AT72" s="21"/>
      <c r="AU72" s="21"/>
      <c r="AV72" s="21"/>
      <c r="AW72" s="21"/>
      <c r="AX72" s="21"/>
    </row>
    <row r="73" spans="1:50" x14ac:dyDescent="0.2">
      <c r="A73" s="63">
        <v>32</v>
      </c>
      <c r="B73" s="20" t="str">
        <f>'Compound Alert'!B78</f>
        <v>Guinea</v>
      </c>
      <c r="C73" s="20" t="str">
        <f>'Compound Alert'!C78</f>
        <v>GIN</v>
      </c>
      <c r="D73" s="20" t="str">
        <f>'Compound Alert'!D78</f>
        <v>SSF           Sub-Saharan Africa</v>
      </c>
      <c r="E73" s="20" t="str">
        <f>'Compound Alert'!E78</f>
        <v>IDA</v>
      </c>
      <c r="F73" s="217">
        <f ca="1">'Compound Alert'!F78</f>
        <v>73</v>
      </c>
      <c r="G73" s="22">
        <f ca="1">IF($B$8="Overall Alert",'Compound Alert'!G78,IF($B$8="Underlying Vulnerability",'Compound Alert'!J78,IF($B$8="Emerging Threat",'Compound Alert'!M78)))</f>
        <v>2</v>
      </c>
      <c r="H73" s="23">
        <f ca="1">IF($B$8="Overall Alert",'Compound Alert'!H78,IF($B$8="Underlying Vulnerability",'Compound Alert'!K78,IF($B$8="Emerging Threat",'Compound Alert'!N78)))</f>
        <v>2</v>
      </c>
      <c r="I73" s="50">
        <f ca="1">ROUNDDOWN(G73,0)</f>
        <v>2</v>
      </c>
      <c r="J73" s="25" t="str">
        <f ca="1">IF(
   $B$8="Overall Alert",IF(
      'Compound Alert'!R78 &gt;= 7, "HIGH",IF(
         'Compound Alert'!R78 &gt;= 5, "MED","LOW")), IF(
            $B$8="Underlying Vulnerability", IF(
               'Compound Alert'!Y78 &gt;= 10, "HIGH",IF(
                  'Compound Alert'!Y78 &gt;= 7, "MED","LOW")),IF(
                     $B$8="Emerging Threat", IF(
                        'Compound Alert'!AF78 &gt;= 10, "HIGH",IF(
                            'Compound Alert'!AF78 &gt;= 7, "MED","LOW")))))</f>
        <v>HIGH</v>
      </c>
      <c r="K73" s="25" t="str">
        <f ca="1">IF(
   $B$8="Overall Alert",IF(
      'Compound Alert'!S78 &gt;= 7, "HIGH",IF(
         'Compound Alert'!S78 &gt;= 5, "MED","LOW")), IF(
            $B$8="Underlying Vulnerability", IF(
               'Compound Alert'!Z78 &gt;= 10, "HIGH",IF(
                  'Compound Alert'!Z78 &gt;= 7, "MED","LOW")),IF(
                     $B$8="Emerging Threat", IF(
                        'Compound Alert'!AG78 &gt;= 10, "HIGH",IF(
                            'Compound Alert'!AG78 &gt;= 7, "MED","LOW")))))</f>
        <v>LOW</v>
      </c>
      <c r="L73" s="25" t="str">
        <f ca="1">IF(
   $B$8="Overall Alert",IF(
      'Compound Alert'!T78 &gt;= 7, "HIGH",IF(
         'Compound Alert'!T78 &gt;= 5, "MED","LOW")), IF(
            $B$8="Underlying Vulnerability", IF(
               'Compound Alert'!AA78 &gt;= 10, "HIGH",IF(
                  'Compound Alert'!AA78 &gt;= 7, "MED","LOW")),IF(
                     $B$8="Emerging Threat", IF(
                        'Compound Alert'!AH78 &gt;= 10, "HIGH",IF(
                            'Compound Alert'!AH78 &gt;= 7, "MED","LOW")))))</f>
        <v>LOW</v>
      </c>
      <c r="M73" s="25" t="str">
        <f ca="1">IF(
   $B$8="Overall Alert",IF(
      'Compound Alert'!U78 &gt;= 7, "HIGH",IF(
         'Compound Alert'!U78 &gt;= 5, "MED","LOW")), IF(
            $B$8="Underlying Vulnerability", IF(
               'Compound Alert'!AB78 &gt;= 10, "HIGH",IF(
                  'Compound Alert'!AB78 &gt;= 7, "MED","LOW")),IF(
                     $B$8="Emerging Threat", IF(
                        'Compound Alert'!AI78 &gt;= 10, "HIGH",IF(
                            'Compound Alert'!AI78 &gt;= 7, "MED","LOW")))))</f>
        <v>LOW</v>
      </c>
      <c r="N73" s="25" t="str">
        <f ca="1">IF(
   $B$8="Overall Alert",IF(
      'Compound Alert'!V78 &gt;= 7, "HIGH",IF(
         'Compound Alert'!V78 &gt;= 5, "MED","LOW")), IF(
            $B$8="Underlying Vulnerability", IF(
               'Compound Alert'!AC78 &gt;= 10, "HIGH",IF(
                  'Compound Alert'!AC78 &gt;= 7, "MED","LOW")),IF(
                     $B$8="Emerging Threat", IF(
                        'Compound Alert'!AJ78 &gt;= 10, "HIGH",IF(
                            'Compound Alert'!AJ78 &gt;= 7, "MED","LOW")))))</f>
        <v>LOW</v>
      </c>
      <c r="O73" s="25" t="str">
        <f ca="1">IF(
   $B$8="Overall Alert",IF(
      'Compound Alert'!W78 &gt;= 7, "HIGH",IF(
         'Compound Alert'!W78 &gt;= 5, "MED","LOW")), IF(
            $B$8="Underlying Vulnerability", IF(
               'Compound Alert'!AD78 &gt;= 10, "HIGH",IF(
                  'Compound Alert'!AD78 &gt;= 7, "MED","LOW")),IF(
                     $B$8="Emerging Threat", IF(
                        'Compound Alert'!AK78 &gt;= 10, "HIGH",IF(
                            'Compound Alert'!AK78 &gt;= 7, "MED","LOW")))))</f>
        <v>HIGH</v>
      </c>
      <c r="P73" s="25"/>
      <c r="Q73" s="26"/>
      <c r="R73" s="26"/>
      <c r="S73" s="21"/>
      <c r="T73" s="21"/>
      <c r="U73" s="21"/>
      <c r="V73" s="21"/>
      <c r="W73" s="21"/>
      <c r="X73" s="21"/>
      <c r="Y73" s="27"/>
      <c r="Z73" s="27"/>
      <c r="AA73" s="27"/>
      <c r="AB73" s="27"/>
      <c r="AC73" s="27"/>
      <c r="AD73" s="27"/>
      <c r="AE73" s="27"/>
      <c r="AF73" s="27"/>
      <c r="AJ73" s="21"/>
      <c r="AK73" s="21"/>
      <c r="AL73" s="21"/>
      <c r="AM73" s="21"/>
      <c r="AN73" s="21"/>
      <c r="AO73" s="21"/>
      <c r="AP73" s="21"/>
      <c r="AQ73" s="21"/>
      <c r="AR73" s="21"/>
      <c r="AS73" s="21"/>
      <c r="AT73" s="21"/>
      <c r="AU73" s="21"/>
      <c r="AV73" s="21"/>
      <c r="AW73" s="21"/>
      <c r="AX73" s="21"/>
    </row>
    <row r="74" spans="1:50" x14ac:dyDescent="0.2">
      <c r="A74" s="63">
        <v>33</v>
      </c>
      <c r="B74" s="20" t="str">
        <f>'Compound Alert'!B89</f>
        <v>Honduras</v>
      </c>
      <c r="C74" s="20" t="str">
        <f>'Compound Alert'!C89</f>
        <v>HND</v>
      </c>
      <c r="D74" s="20" t="str">
        <f>'Compound Alert'!D89</f>
        <v>LCN           Latin America &amp; Caribbean</v>
      </c>
      <c r="E74" s="20" t="str">
        <f>'Compound Alert'!E89</f>
        <v>IDA</v>
      </c>
      <c r="F74" s="217">
        <f ca="1">'Compound Alert'!F89</f>
        <v>84</v>
      </c>
      <c r="G74" s="22">
        <f ca="1">IF($B$8="Overall Alert",'Compound Alert'!G89,IF($B$8="Underlying Vulnerability",'Compound Alert'!J89,IF($B$8="Emerging Threat",'Compound Alert'!M89)))</f>
        <v>2</v>
      </c>
      <c r="H74" s="23">
        <f ca="1">IF($B$8="Overall Alert",'Compound Alert'!H89,IF($B$8="Underlying Vulnerability",'Compound Alert'!K89,IF($B$8="Emerging Threat",'Compound Alert'!N89)))</f>
        <v>2</v>
      </c>
      <c r="I74" s="50">
        <f ca="1">ROUNDDOWN(G74,0)</f>
        <v>2</v>
      </c>
      <c r="J74" s="25" t="str">
        <f ca="1">IF(
   $B$8="Overall Alert",IF(
      'Compound Alert'!R89 &gt;= 7, "HIGH",IF(
         'Compound Alert'!R89 &gt;= 5, "MED","LOW")), IF(
            $B$8="Underlying Vulnerability", IF(
               'Compound Alert'!Y89 &gt;= 10, "HIGH",IF(
                  'Compound Alert'!Y89 &gt;= 7, "MED","LOW")),IF(
                     $B$8="Emerging Threat", IF(
                        'Compound Alert'!AF89 &gt;= 10, "HIGH",IF(
                            'Compound Alert'!AF89 &gt;= 7, "MED","LOW")))))</f>
        <v>LOW</v>
      </c>
      <c r="K74" s="25" t="str">
        <f ca="1">IF(
   $B$8="Overall Alert",IF(
      'Compound Alert'!S89 &gt;= 7, "HIGH",IF(
         'Compound Alert'!S89 &gt;= 5, "MED","LOW")), IF(
            $B$8="Underlying Vulnerability", IF(
               'Compound Alert'!Z89 &gt;= 10, "HIGH",IF(
                  'Compound Alert'!Z89 &gt;= 7, "MED","LOW")),IF(
                     $B$8="Emerging Threat", IF(
                        'Compound Alert'!AG89 &gt;= 10, "HIGH",IF(
                            'Compound Alert'!AG89 &gt;= 7, "MED","LOW")))))</f>
        <v>LOW</v>
      </c>
      <c r="L74" s="25" t="str">
        <f ca="1">IF(
   $B$8="Overall Alert",IF(
      'Compound Alert'!T89 &gt;= 7, "HIGH",IF(
         'Compound Alert'!T89 &gt;= 5, "MED","LOW")), IF(
            $B$8="Underlying Vulnerability", IF(
               'Compound Alert'!AA89 &gt;= 10, "HIGH",IF(
                  'Compound Alert'!AA89 &gt;= 7, "MED","LOW")),IF(
                     $B$8="Emerging Threat", IF(
                        'Compound Alert'!AH89 &gt;= 10, "HIGH",IF(
                            'Compound Alert'!AH89 &gt;= 7, "MED","LOW")))))</f>
        <v>LOW</v>
      </c>
      <c r="M74" s="25" t="str">
        <f ca="1">IF(
   $B$8="Overall Alert",IF(
      'Compound Alert'!U89 &gt;= 7, "HIGH",IF(
         'Compound Alert'!U89 &gt;= 5, "MED","LOW")), IF(
            $B$8="Underlying Vulnerability", IF(
               'Compound Alert'!AB89 &gt;= 10, "HIGH",IF(
                  'Compound Alert'!AB89 &gt;= 7, "MED","LOW")),IF(
                     $B$8="Emerging Threat", IF(
                        'Compound Alert'!AI89 &gt;= 10, "HIGH",IF(
                            'Compound Alert'!AI89 &gt;= 7, "MED","LOW")))))</f>
        <v>MED</v>
      </c>
      <c r="N74" s="25" t="str">
        <f ca="1">IF(
   $B$8="Overall Alert",IF(
      'Compound Alert'!V89 &gt;= 7, "HIGH",IF(
         'Compound Alert'!V89 &gt;= 5, "MED","LOW")), IF(
            $B$8="Underlying Vulnerability", IF(
               'Compound Alert'!AC89 &gt;= 10, "HIGH",IF(
                  'Compound Alert'!AC89 &gt;= 7, "MED","LOW")),IF(
                     $B$8="Emerging Threat", IF(
                        'Compound Alert'!AJ89 &gt;= 10, "HIGH",IF(
                            'Compound Alert'!AJ89 &gt;= 7, "MED","LOW")))))</f>
        <v>HIGH</v>
      </c>
      <c r="O74" s="25" t="str">
        <f ca="1">IF(
   $B$8="Overall Alert",IF(
      'Compound Alert'!W89 &gt;= 7, "HIGH",IF(
         'Compound Alert'!W89 &gt;= 5, "MED","LOW")), IF(
            $B$8="Underlying Vulnerability", IF(
               'Compound Alert'!AD89 &gt;= 10, "HIGH",IF(
                  'Compound Alert'!AD89 &gt;= 7, "MED","LOW")),IF(
                     $B$8="Emerging Threat", IF(
                        'Compound Alert'!AK89 &gt;= 10, "HIGH",IF(
                            'Compound Alert'!AK89 &gt;= 7, "MED","LOW")))))</f>
        <v>MED</v>
      </c>
      <c r="P74" s="25"/>
      <c r="Q74" s="26"/>
      <c r="R74" s="26"/>
      <c r="S74" s="21"/>
      <c r="T74" s="21"/>
      <c r="U74" s="21"/>
      <c r="V74" s="21"/>
      <c r="W74" s="21"/>
      <c r="X74" s="21"/>
      <c r="Y74" s="27"/>
      <c r="Z74" s="27"/>
      <c r="AA74" s="27"/>
      <c r="AB74" s="27"/>
      <c r="AC74" s="27"/>
      <c r="AD74" s="27"/>
      <c r="AE74" s="27"/>
      <c r="AF74" s="27"/>
      <c r="AJ74" s="21"/>
      <c r="AK74" s="21"/>
      <c r="AL74" s="21"/>
      <c r="AM74" s="21"/>
      <c r="AN74" s="21"/>
      <c r="AO74" s="21"/>
      <c r="AP74" s="21"/>
      <c r="AQ74" s="21"/>
      <c r="AR74" s="21"/>
      <c r="AS74" s="21"/>
      <c r="AT74" s="21"/>
      <c r="AU74" s="21"/>
      <c r="AV74" s="21"/>
      <c r="AW74" s="21"/>
      <c r="AX74" s="21"/>
    </row>
    <row r="75" spans="1:50" x14ac:dyDescent="0.2">
      <c r="A75" s="63">
        <v>34</v>
      </c>
      <c r="B75" s="20" t="str">
        <f>'Compound Alert'!B197</f>
        <v>Tajikistan</v>
      </c>
      <c r="C75" s="20" t="str">
        <f>'Compound Alert'!C197</f>
        <v>TJK</v>
      </c>
      <c r="D75" s="20" t="str">
        <f>'Compound Alert'!D197</f>
        <v>ECS           Europe &amp; Central Asia</v>
      </c>
      <c r="E75" s="20" t="str">
        <f>'Compound Alert'!E197</f>
        <v>IDA</v>
      </c>
      <c r="F75" s="217">
        <f>'Compound Alert'!F197</f>
        <v>0</v>
      </c>
      <c r="G75" s="22">
        <f ca="1">IF($B$8="Overall Alert",'Compound Alert'!G197,IF($B$8="Underlying Vulnerability",'Compound Alert'!J197,IF($B$8="Emerging Threat",'Compound Alert'!M197)))</f>
        <v>2</v>
      </c>
      <c r="H75" s="23">
        <f ca="1">IF($B$8="Overall Alert",'Compound Alert'!H197,IF($B$8="Underlying Vulnerability",'Compound Alert'!K197,IF($B$8="Emerging Threat",'Compound Alert'!N197)))</f>
        <v>2</v>
      </c>
      <c r="I75" s="50">
        <f ca="1">ROUNDDOWN(G75,0)</f>
        <v>2</v>
      </c>
      <c r="J75" s="25" t="str">
        <f ca="1">IF(
   $B$8="Overall Alert",IF(
      'Compound Alert'!R197 &gt;= 7, "HIGH",IF(
         'Compound Alert'!R197 &gt;= 5, "MED","LOW")), IF(
            $B$8="Underlying Vulnerability", IF(
               'Compound Alert'!Y197 &gt;= 10, "HIGH",IF(
                  'Compound Alert'!Y197 &gt;= 7, "MED","LOW")),IF(
                     $B$8="Emerging Threat", IF(
                        'Compound Alert'!AF197 &gt;= 10, "HIGH",IF(
                            'Compound Alert'!AF197 &gt;= 7, "MED","LOW")))))</f>
        <v>LOW</v>
      </c>
      <c r="K75" s="25" t="str">
        <f ca="1">IF(
   $B$8="Overall Alert",IF(
      'Compound Alert'!S197 &gt;= 7, "HIGH",IF(
         'Compound Alert'!S197 &gt;= 5, "MED","LOW")), IF(
            $B$8="Underlying Vulnerability", IF(
               'Compound Alert'!Z197 &gt;= 10, "HIGH",IF(
                  'Compound Alert'!Z197 &gt;= 7, "MED","LOW")),IF(
                     $B$8="Emerging Threat", IF(
                        'Compound Alert'!AG197 &gt;= 10, "HIGH",IF(
                            'Compound Alert'!AG197 &gt;= 7, "MED","LOW")))))</f>
        <v>LOW</v>
      </c>
      <c r="L75" s="25" t="str">
        <f ca="1">IF(
   $B$8="Overall Alert",IF(
      'Compound Alert'!T197 &gt;= 7, "HIGH",IF(
         'Compound Alert'!T197 &gt;= 5, "MED","LOW")), IF(
            $B$8="Underlying Vulnerability", IF(
               'Compound Alert'!AA197 &gt;= 10, "HIGH",IF(
                  'Compound Alert'!AA197 &gt;= 7, "MED","LOW")),IF(
                     $B$8="Emerging Threat", IF(
                        'Compound Alert'!AH197 &gt;= 10, "HIGH",IF(
                            'Compound Alert'!AH197 &gt;= 7, "MED","LOW")))))</f>
        <v>HIGH</v>
      </c>
      <c r="M75" s="25" t="str">
        <f ca="1">IF(
   $B$8="Overall Alert",IF(
      'Compound Alert'!U197 &gt;= 7, "HIGH",IF(
         'Compound Alert'!U197 &gt;= 5, "MED","LOW")), IF(
            $B$8="Underlying Vulnerability", IF(
               'Compound Alert'!AB197 &gt;= 10, "HIGH",IF(
                  'Compound Alert'!AB197 &gt;= 7, "MED","LOW")),IF(
                     $B$8="Emerging Threat", IF(
                        'Compound Alert'!AI197 &gt;= 10, "HIGH",IF(
                            'Compound Alert'!AI197 &gt;= 7, "MED","LOW")))))</f>
        <v>LOW</v>
      </c>
      <c r="N75" s="25" t="str">
        <f ca="1">IF(
   $B$8="Overall Alert",IF(
      'Compound Alert'!V197 &gt;= 7, "HIGH",IF(
         'Compound Alert'!V197 &gt;= 5, "MED","LOW")), IF(
            $B$8="Underlying Vulnerability", IF(
               'Compound Alert'!AC197 &gt;= 10, "HIGH",IF(
                  'Compound Alert'!AC197 &gt;= 7, "MED","LOW")),IF(
                     $B$8="Emerging Threat", IF(
                        'Compound Alert'!AJ197 &gt;= 10, "HIGH",IF(
                            'Compound Alert'!AJ197 &gt;= 7, "MED","LOW")))))</f>
        <v>HIGH</v>
      </c>
      <c r="O75" s="25" t="str">
        <f ca="1">IF(
   $B$8="Overall Alert",IF(
      'Compound Alert'!W197 &gt;= 7, "HIGH",IF(
         'Compound Alert'!W197 &gt;= 5, "MED","LOW")), IF(
            $B$8="Underlying Vulnerability", IF(
               'Compound Alert'!AD197 &gt;= 10, "HIGH",IF(
                  'Compound Alert'!AD197 &gt;= 7, "MED","LOW")),IF(
                     $B$8="Emerging Threat", IF(
                        'Compound Alert'!AK197 &gt;= 10, "HIGH",IF(
                            'Compound Alert'!AK197 &gt;= 7, "MED","LOW")))))</f>
        <v>LOW</v>
      </c>
      <c r="P75" s="25"/>
      <c r="Q75" s="26"/>
      <c r="R75" s="26"/>
      <c r="S75" s="21"/>
      <c r="T75" s="21"/>
      <c r="U75" s="21"/>
      <c r="V75" s="21"/>
      <c r="W75" s="21"/>
      <c r="X75" s="21"/>
      <c r="Y75" s="27"/>
      <c r="Z75" s="27"/>
      <c r="AA75" s="27"/>
      <c r="AB75" s="27"/>
      <c r="AC75" s="27"/>
      <c r="AD75" s="27"/>
      <c r="AE75" s="27"/>
      <c r="AF75" s="27"/>
      <c r="AJ75" s="21"/>
      <c r="AK75" s="21"/>
      <c r="AL75" s="21"/>
      <c r="AM75" s="21"/>
      <c r="AN75" s="21"/>
      <c r="AO75" s="21"/>
      <c r="AP75" s="21"/>
      <c r="AQ75" s="21"/>
      <c r="AR75" s="21"/>
      <c r="AS75" s="21"/>
      <c r="AT75" s="21"/>
      <c r="AU75" s="21"/>
      <c r="AV75" s="21"/>
      <c r="AW75" s="21"/>
      <c r="AX75" s="21"/>
    </row>
    <row r="76" spans="1:50" x14ac:dyDescent="0.2">
      <c r="A76" s="63">
        <v>35</v>
      </c>
      <c r="B76" s="20" t="str">
        <f>'Compound Alert'!B220</f>
        <v>Yemen, Rep.</v>
      </c>
      <c r="C76" s="20" t="str">
        <f>'Compound Alert'!C220</f>
        <v>YEM</v>
      </c>
      <c r="D76" s="20" t="str">
        <f>'Compound Alert'!D220</f>
        <v>MEA           Middle East &amp; North Africa</v>
      </c>
      <c r="E76" s="20" t="str">
        <f>'Compound Alert'!E220</f>
        <v>IDA</v>
      </c>
      <c r="F76" s="217">
        <f>'Compound Alert'!F220</f>
        <v>0</v>
      </c>
      <c r="G76" s="22">
        <f ca="1">IF($B$8="Overall Alert",'Compound Alert'!G220,IF($B$8="Underlying Vulnerability",'Compound Alert'!J220,IF($B$8="Emerging Threat",'Compound Alert'!M220)))</f>
        <v>2</v>
      </c>
      <c r="H76" s="23">
        <f ca="1">IF($B$8="Overall Alert",'Compound Alert'!H220,IF($B$8="Underlying Vulnerability",'Compound Alert'!K220,IF($B$8="Emerging Threat",'Compound Alert'!N220)))</f>
        <v>2</v>
      </c>
      <c r="I76" s="50">
        <f ca="1">ROUNDDOWN(G76,0)</f>
        <v>2</v>
      </c>
      <c r="J76" s="25" t="str">
        <f ca="1">IF(
   $B$8="Overall Alert",IF(
      'Compound Alert'!R220 &gt;= 7, "HIGH",IF(
         'Compound Alert'!R220 &gt;= 5, "MED","LOW")), IF(
            $B$8="Underlying Vulnerability", IF(
               'Compound Alert'!Y220 &gt;= 10, "HIGH",IF(
                  'Compound Alert'!Y220 &gt;= 7, "MED","LOW")),IF(
                     $B$8="Emerging Threat", IF(
                        'Compound Alert'!AF220 &gt;= 10, "HIGH",IF(
                            'Compound Alert'!AF220 &gt;= 7, "MED","LOW")))))</f>
        <v>LOW</v>
      </c>
      <c r="K76" s="25" t="str">
        <f ca="1">IF(
   $B$8="Overall Alert",IF(
      'Compound Alert'!S220 &gt;= 7, "HIGH",IF(
         'Compound Alert'!S220 &gt;= 5, "MED","LOW")), IF(
            $B$8="Underlying Vulnerability", IF(
               'Compound Alert'!Z220 &gt;= 10, "HIGH",IF(
                  'Compound Alert'!Z220 &gt;= 7, "MED","LOW")),IF(
                     $B$8="Emerging Threat", IF(
                        'Compound Alert'!AG220 &gt;= 10, "HIGH",IF(
                            'Compound Alert'!AG220 &gt;= 7, "MED","LOW")))))</f>
        <v>HIGH</v>
      </c>
      <c r="L76" s="25" t="str">
        <f ca="1">IF(
   $B$8="Overall Alert",IF(
      'Compound Alert'!T220 &gt;= 7, "HIGH",IF(
         'Compound Alert'!T220 &gt;= 5, "MED","LOW")), IF(
            $B$8="Underlying Vulnerability", IF(
               'Compound Alert'!AA220 &gt;= 10, "HIGH",IF(
                  'Compound Alert'!AA220 &gt;= 7, "MED","LOW")),IF(
                     $B$8="Emerging Threat", IF(
                        'Compound Alert'!AH220 &gt;= 10, "HIGH",IF(
                            'Compound Alert'!AH220 &gt;= 7, "MED","LOW")))))</f>
        <v>HIGH</v>
      </c>
      <c r="M76" s="25" t="str">
        <f ca="1">IF(
   $B$8="Overall Alert",IF(
      'Compound Alert'!U220 &gt;= 7, "HIGH",IF(
         'Compound Alert'!U220 &gt;= 5, "MED","LOW")), IF(
            $B$8="Underlying Vulnerability", IF(
               'Compound Alert'!AB220 &gt;= 10, "HIGH",IF(
                  'Compound Alert'!AB220 &gt;= 7, "MED","LOW")),IF(
                     $B$8="Emerging Threat", IF(
                        'Compound Alert'!AI220 &gt;= 10, "HIGH",IF(
                            'Compound Alert'!AI220 &gt;= 7, "MED","LOW")))))</f>
        <v>LOW</v>
      </c>
      <c r="N76" s="25" t="str">
        <f ca="1">IF(
   $B$8="Overall Alert",IF(
      'Compound Alert'!V220 &gt;= 7, "HIGH",IF(
         'Compound Alert'!V220 &gt;= 5, "MED","LOW")), IF(
            $B$8="Underlying Vulnerability", IF(
               'Compound Alert'!AC220 &gt;= 10, "HIGH",IF(
                  'Compound Alert'!AC220 &gt;= 7, "MED","LOW")),IF(
                     $B$8="Emerging Threat", IF(
                        'Compound Alert'!AJ220 &gt;= 10, "HIGH",IF(
                            'Compound Alert'!AJ220 &gt;= 7, "MED","LOW")))))</f>
        <v>LOW</v>
      </c>
      <c r="O76" s="25" t="str">
        <f ca="1">IF(
   $B$8="Overall Alert",IF(
      'Compound Alert'!W220 &gt;= 7, "HIGH",IF(
         'Compound Alert'!W220 &gt;= 5, "MED","LOW")), IF(
            $B$8="Underlying Vulnerability", IF(
               'Compound Alert'!AD220 &gt;= 10, "HIGH",IF(
                  'Compound Alert'!AD220 &gt;= 7, "MED","LOW")),IF(
                     $B$8="Emerging Threat", IF(
                        'Compound Alert'!AK220 &gt;= 10, "HIGH",IF(
                            'Compound Alert'!AK220 &gt;= 7, "MED","LOW")))))</f>
        <v>LOW</v>
      </c>
      <c r="P76" s="25"/>
      <c r="Q76" s="26"/>
      <c r="R76" s="26"/>
      <c r="S76" s="21"/>
      <c r="T76" s="21"/>
      <c r="U76" s="21"/>
      <c r="V76" s="21"/>
      <c r="W76" s="21"/>
      <c r="X76" s="21"/>
      <c r="Y76" s="27"/>
      <c r="Z76" s="27"/>
      <c r="AA76" s="27"/>
      <c r="AB76" s="27"/>
      <c r="AC76" s="27"/>
      <c r="AD76" s="27"/>
      <c r="AE76" s="27"/>
      <c r="AF76" s="27"/>
      <c r="AJ76" s="21"/>
      <c r="AK76" s="21"/>
      <c r="AL76" s="21"/>
      <c r="AM76" s="21"/>
      <c r="AN76" s="21"/>
      <c r="AO76" s="21"/>
      <c r="AP76" s="21"/>
      <c r="AQ76" s="21"/>
      <c r="AR76" s="21"/>
      <c r="AS76" s="21"/>
      <c r="AT76" s="21"/>
      <c r="AU76" s="21"/>
      <c r="AV76" s="21"/>
      <c r="AW76" s="21"/>
      <c r="AX76" s="21"/>
    </row>
    <row r="77" spans="1:50" x14ac:dyDescent="0.2">
      <c r="A77" s="63">
        <v>36</v>
      </c>
      <c r="B77" s="20" t="str">
        <f>'Compound Alert'!B79</f>
        <v>Gambia, The</v>
      </c>
      <c r="C77" s="20" t="str">
        <f>'Compound Alert'!C79</f>
        <v>GMB</v>
      </c>
      <c r="D77" s="20" t="str">
        <f>'Compound Alert'!D79</f>
        <v>SSF           Sub-Saharan Africa</v>
      </c>
      <c r="E77" s="20" t="str">
        <f>'Compound Alert'!E79</f>
        <v>IDA</v>
      </c>
      <c r="F77" s="217">
        <f ca="1">'Compound Alert'!F79</f>
        <v>74</v>
      </c>
      <c r="G77" s="22">
        <f ca="1">IF($B$8="Overall Alert",'Compound Alert'!G79,IF($B$8="Underlying Vulnerability",'Compound Alert'!J79,IF($B$8="Emerging Threat",'Compound Alert'!M79)))</f>
        <v>2</v>
      </c>
      <c r="H77" s="23">
        <f ca="1">IF($B$8="Overall Alert",'Compound Alert'!H79,IF($B$8="Underlying Vulnerability",'Compound Alert'!K79,IF($B$8="Emerging Threat",'Compound Alert'!N79)))</f>
        <v>2</v>
      </c>
      <c r="I77" s="50">
        <f ca="1">ROUNDDOWN(G77,0)</f>
        <v>2</v>
      </c>
      <c r="J77" s="25" t="str">
        <f ca="1">IF(
   $B$8="Overall Alert",IF(
      'Compound Alert'!R79 &gt;= 7, "HIGH",IF(
         'Compound Alert'!R79 &gt;= 5, "MED","LOW")), IF(
            $B$8="Underlying Vulnerability", IF(
               'Compound Alert'!Y79 &gt;= 10, "HIGH",IF(
                  'Compound Alert'!Y79 &gt;= 7, "MED","LOW")),IF(
                     $B$8="Emerging Threat", IF(
                        'Compound Alert'!AF79 &gt;= 10, "HIGH",IF(
                            'Compound Alert'!AF79 &gt;= 7, "MED","LOW")))))</f>
        <v>LOW</v>
      </c>
      <c r="K77" s="25" t="str">
        <f ca="1">IF(
   $B$8="Overall Alert",IF(
      'Compound Alert'!S79 &gt;= 7, "HIGH",IF(
         'Compound Alert'!S79 &gt;= 5, "MED","LOW")), IF(
            $B$8="Underlying Vulnerability", IF(
               'Compound Alert'!Z79 &gt;= 10, "HIGH",IF(
                  'Compound Alert'!Z79 &gt;= 7, "MED","LOW")),IF(
                     $B$8="Emerging Threat", IF(
                        'Compound Alert'!AG79 &gt;= 10, "HIGH",IF(
                            'Compound Alert'!AG79 &gt;= 7, "MED","LOW")))))</f>
        <v>MED</v>
      </c>
      <c r="L77" s="25" t="str">
        <f ca="1">IF(
   $B$8="Overall Alert",IF(
      'Compound Alert'!T79 &gt;= 7, "HIGH",IF(
         'Compound Alert'!T79 &gt;= 5, "MED","LOW")), IF(
            $B$8="Underlying Vulnerability", IF(
               'Compound Alert'!AA79 &gt;= 10, "HIGH",IF(
                  'Compound Alert'!AA79 &gt;= 7, "MED","LOW")),IF(
                     $B$8="Emerging Threat", IF(
                        'Compound Alert'!AH79 &gt;= 10, "HIGH",IF(
                            'Compound Alert'!AH79 &gt;= 7, "MED","LOW")))))</f>
        <v>HIGH</v>
      </c>
      <c r="M77" s="25" t="str">
        <f ca="1">IF(
   $B$8="Overall Alert",IF(
      'Compound Alert'!U79 &gt;= 7, "HIGH",IF(
         'Compound Alert'!U79 &gt;= 5, "MED","LOW")), IF(
            $B$8="Underlying Vulnerability", IF(
               'Compound Alert'!AB79 &gt;= 10, "HIGH",IF(
                  'Compound Alert'!AB79 &gt;= 7, "MED","LOW")),IF(
                     $B$8="Emerging Threat", IF(
                        'Compound Alert'!AI79 &gt;= 10, "HIGH",IF(
                            'Compound Alert'!AI79 &gt;= 7, "MED","LOW")))))</f>
        <v>LOW</v>
      </c>
      <c r="N77" s="25" t="str">
        <f ca="1">IF(
   $B$8="Overall Alert",IF(
      'Compound Alert'!V79 &gt;= 7, "HIGH",IF(
         'Compound Alert'!V79 &gt;= 5, "MED","LOW")), IF(
            $B$8="Underlying Vulnerability", IF(
               'Compound Alert'!AC79 &gt;= 10, "HIGH",IF(
                  'Compound Alert'!AC79 &gt;= 7, "MED","LOW")),IF(
                     $B$8="Emerging Threat", IF(
                        'Compound Alert'!AJ79 &gt;= 10, "HIGH",IF(
                            'Compound Alert'!AJ79 &gt;= 7, "MED","LOW")))))</f>
        <v>MED</v>
      </c>
      <c r="O77" s="25" t="str">
        <f ca="1">IF(
   $B$8="Overall Alert",IF(
      'Compound Alert'!W79 &gt;= 7, "HIGH",IF(
         'Compound Alert'!W79 &gt;= 5, "MED","LOW")), IF(
            $B$8="Underlying Vulnerability", IF(
               'Compound Alert'!AD79 &gt;= 10, "HIGH",IF(
                  'Compound Alert'!AD79 &gt;= 7, "MED","LOW")),IF(
                     $B$8="Emerging Threat", IF(
                        'Compound Alert'!AK79 &gt;= 10, "HIGH",IF(
                            'Compound Alert'!AK79 &gt;= 7, "MED","LOW")))))</f>
        <v>LOW</v>
      </c>
      <c r="P77" s="25"/>
      <c r="Q77" s="26"/>
      <c r="R77" s="26"/>
      <c r="S77" s="21"/>
      <c r="T77" s="21"/>
      <c r="U77" s="21"/>
      <c r="V77" s="21"/>
      <c r="W77" s="21"/>
      <c r="X77" s="21"/>
      <c r="Y77" s="27"/>
      <c r="Z77" s="27"/>
      <c r="AA77" s="27"/>
      <c r="AB77" s="27"/>
      <c r="AC77" s="27"/>
      <c r="AD77" s="27"/>
      <c r="AE77" s="27"/>
      <c r="AF77" s="27"/>
      <c r="AJ77" s="21"/>
      <c r="AK77" s="21"/>
      <c r="AL77" s="21"/>
      <c r="AM77" s="21"/>
      <c r="AN77" s="21"/>
      <c r="AO77" s="21"/>
      <c r="AP77" s="21"/>
      <c r="AQ77" s="21"/>
      <c r="AR77" s="21"/>
      <c r="AS77" s="21"/>
      <c r="AT77" s="21"/>
      <c r="AU77" s="21"/>
      <c r="AV77" s="21"/>
      <c r="AW77" s="21"/>
      <c r="AX77" s="21"/>
    </row>
    <row r="78" spans="1:50" x14ac:dyDescent="0.2">
      <c r="A78" s="63">
        <v>37</v>
      </c>
      <c r="B78" s="20" t="str">
        <f>'Compound Alert'!B164</f>
        <v>Korea, Dem. People's Rep.</v>
      </c>
      <c r="C78" s="20" t="str">
        <f>'Compound Alert'!C164</f>
        <v>PRK</v>
      </c>
      <c r="D78" s="20" t="str">
        <f>'Compound Alert'!D164</f>
        <v>EAS           East Asia &amp; Pacific</v>
      </c>
      <c r="E78" s="20" t="str">
        <f>'Compound Alert'!E164</f>
        <v>NA</v>
      </c>
      <c r="F78" s="217">
        <f ca="1">'Compound Alert'!F164</f>
        <v>159</v>
      </c>
      <c r="G78" s="22">
        <f ca="1">IF($B$8="Overall Alert",'Compound Alert'!G164,IF($B$8="Underlying Vulnerability",'Compound Alert'!J164,IF($B$8="Emerging Threat",'Compound Alert'!M164)))</f>
        <v>2</v>
      </c>
      <c r="H78" s="23">
        <f ca="1">IF($B$8="Overall Alert",'Compound Alert'!H164,IF($B$8="Underlying Vulnerability",'Compound Alert'!K164,IF($B$8="Emerging Threat",'Compound Alert'!N164)))</f>
        <v>2</v>
      </c>
      <c r="I78" s="50">
        <f ca="1">ROUNDDOWN(G78,0)</f>
        <v>2</v>
      </c>
      <c r="J78" s="25" t="str">
        <f ca="1">IF(
   $B$8="Overall Alert",IF(
      'Compound Alert'!R164 &gt;= 7, "HIGH",IF(
         'Compound Alert'!R164 &gt;= 5, "MED","LOW")), IF(
            $B$8="Underlying Vulnerability", IF(
               'Compound Alert'!Y164 &gt;= 10, "HIGH",IF(
                  'Compound Alert'!Y164 &gt;= 7, "MED","LOW")),IF(
                     $B$8="Emerging Threat", IF(
                        'Compound Alert'!AF164 &gt;= 10, "HIGH",IF(
                            'Compound Alert'!AF164 &gt;= 7, "MED","LOW")))))</f>
        <v>LOW</v>
      </c>
      <c r="K78" s="25" t="str">
        <f ca="1">IF(
   $B$8="Overall Alert",IF(
      'Compound Alert'!S164 &gt;= 7, "HIGH",IF(
         'Compound Alert'!S164 &gt;= 5, "MED","LOW")), IF(
            $B$8="Underlying Vulnerability", IF(
               'Compound Alert'!Z164 &gt;= 10, "HIGH",IF(
                  'Compound Alert'!Z164 &gt;= 7, "MED","LOW")),IF(
                     $B$8="Emerging Threat", IF(
                        'Compound Alert'!AG164 &gt;= 10, "HIGH",IF(
                            'Compound Alert'!AG164 &gt;= 7, "MED","LOW")))))</f>
        <v>LOW</v>
      </c>
      <c r="L78" s="25" t="str">
        <f ca="1">IF(
   $B$8="Overall Alert",IF(
      'Compound Alert'!T164 &gt;= 7, "HIGH",IF(
         'Compound Alert'!T164 &gt;= 5, "MED","LOW")), IF(
            $B$8="Underlying Vulnerability", IF(
               'Compound Alert'!AA164 &gt;= 10, "HIGH",IF(
                  'Compound Alert'!AA164 &gt;= 7, "MED","LOW")),IF(
                     $B$8="Emerging Threat", IF(
                        'Compound Alert'!AH164 &gt;= 10, "HIGH",IF(
                            'Compound Alert'!AH164 &gt;= 7, "MED","LOW")))))</f>
        <v>HIGH</v>
      </c>
      <c r="M78" s="25" t="str">
        <f ca="1">IF(
   $B$8="Overall Alert",IF(
      'Compound Alert'!U164 &gt;= 7, "HIGH",IF(
         'Compound Alert'!U164 &gt;= 5, "MED","LOW")), IF(
            $B$8="Underlying Vulnerability", IF(
               'Compound Alert'!AB164 &gt;= 10, "HIGH",IF(
                  'Compound Alert'!AB164 &gt;= 7, "MED","LOW")),IF(
                     $B$8="Emerging Threat", IF(
                        'Compound Alert'!AI164 &gt;= 10, "HIGH",IF(
                            'Compound Alert'!AI164 &gt;= 7, "MED","LOW")))))</f>
        <v>LOW</v>
      </c>
      <c r="N78" s="25" t="str">
        <f ca="1">IF(
   $B$8="Overall Alert",IF(
      'Compound Alert'!V164 &gt;= 7, "HIGH",IF(
         'Compound Alert'!V164 &gt;= 5, "MED","LOW")), IF(
            $B$8="Underlying Vulnerability", IF(
               'Compound Alert'!AC164 &gt;= 10, "HIGH",IF(
                  'Compound Alert'!AC164 &gt;= 7, "MED","LOW")),IF(
                     $B$8="Emerging Threat", IF(
                        'Compound Alert'!AJ164 &gt;= 10, "HIGH",IF(
                            'Compound Alert'!AJ164 &gt;= 7, "MED","LOW")))))</f>
        <v>HIGH</v>
      </c>
      <c r="O78" s="25" t="str">
        <f ca="1">IF(
   $B$8="Overall Alert",IF(
      'Compound Alert'!W164 &gt;= 7, "HIGH",IF(
         'Compound Alert'!W164 &gt;= 5, "MED","LOW")), IF(
            $B$8="Underlying Vulnerability", IF(
               'Compound Alert'!AD164 &gt;= 10, "HIGH",IF(
                  'Compound Alert'!AD164 &gt;= 7, "MED","LOW")),IF(
                     $B$8="Emerging Threat", IF(
                        'Compound Alert'!AK164 &gt;= 10, "HIGH",IF(
                            'Compound Alert'!AK164 &gt;= 7, "MED","LOW")))))</f>
        <v>LOW</v>
      </c>
      <c r="P78" s="25"/>
      <c r="Q78" s="26"/>
      <c r="R78" s="26"/>
      <c r="S78" s="21"/>
      <c r="T78" s="21"/>
      <c r="U78" s="21"/>
      <c r="V78" s="21"/>
      <c r="W78" s="21"/>
      <c r="X78" s="21"/>
      <c r="Y78" s="27"/>
      <c r="Z78" s="27"/>
      <c r="AA78" s="27"/>
      <c r="AB78" s="27"/>
      <c r="AC78" s="27"/>
      <c r="AD78" s="27"/>
      <c r="AE78" s="27"/>
      <c r="AF78" s="27"/>
      <c r="AJ78" s="21"/>
      <c r="AK78" s="21"/>
      <c r="AL78" s="21"/>
      <c r="AM78" s="21"/>
      <c r="AN78" s="21"/>
      <c r="AO78" s="21"/>
      <c r="AP78" s="21"/>
      <c r="AQ78" s="21"/>
      <c r="AR78" s="21"/>
      <c r="AS78" s="21"/>
      <c r="AT78" s="21"/>
      <c r="AU78" s="21"/>
      <c r="AV78" s="21"/>
      <c r="AW78" s="21"/>
      <c r="AX78" s="21"/>
    </row>
    <row r="79" spans="1:50" x14ac:dyDescent="0.2">
      <c r="A79" s="63">
        <v>38</v>
      </c>
      <c r="B79" s="20" t="str">
        <f>'Compound Alert'!B85</f>
        <v>Guatemala</v>
      </c>
      <c r="C79" s="20" t="str">
        <f>'Compound Alert'!C85</f>
        <v>GTM</v>
      </c>
      <c r="D79" s="20" t="str">
        <f>'Compound Alert'!D85</f>
        <v>LCN           Latin America &amp; Caribbean</v>
      </c>
      <c r="E79" s="20" t="str">
        <f>'Compound Alert'!E85</f>
        <v>IBRD</v>
      </c>
      <c r="F79" s="217">
        <f ca="1">'Compound Alert'!F85</f>
        <v>80</v>
      </c>
      <c r="G79" s="22">
        <f ca="1">IF($B$8="Overall Alert",'Compound Alert'!G85,IF($B$8="Underlying Vulnerability",'Compound Alert'!J85,IF($B$8="Emerging Threat",'Compound Alert'!M85)))</f>
        <v>2</v>
      </c>
      <c r="H79" s="23">
        <f ca="1">IF($B$8="Overall Alert",'Compound Alert'!H85,IF($B$8="Underlying Vulnerability",'Compound Alert'!K85,IF($B$8="Emerging Threat",'Compound Alert'!N85)))</f>
        <v>2</v>
      </c>
      <c r="I79" s="50">
        <f ca="1">ROUNDDOWN(G79,0)</f>
        <v>2</v>
      </c>
      <c r="J79" s="25" t="str">
        <f ca="1">IF(
   $B$8="Overall Alert",IF(
      'Compound Alert'!R85 &gt;= 7, "HIGH",IF(
         'Compound Alert'!R85 &gt;= 5, "MED","LOW")), IF(
            $B$8="Underlying Vulnerability", IF(
               'Compound Alert'!Y85 &gt;= 10, "HIGH",IF(
                  'Compound Alert'!Y85 &gt;= 7, "MED","LOW")),IF(
                     $B$8="Emerging Threat", IF(
                        'Compound Alert'!AF85 &gt;= 10, "HIGH",IF(
                            'Compound Alert'!AF85 &gt;= 7, "MED","LOW")))))</f>
        <v>HIGH</v>
      </c>
      <c r="K79" s="25" t="str">
        <f ca="1">IF(
   $B$8="Overall Alert",IF(
      'Compound Alert'!S85 &gt;= 7, "HIGH",IF(
         'Compound Alert'!S85 &gt;= 5, "MED","LOW")), IF(
            $B$8="Underlying Vulnerability", IF(
               'Compound Alert'!Z85 &gt;= 10, "HIGH",IF(
                  'Compound Alert'!Z85 &gt;= 7, "MED","LOW")),IF(
                     $B$8="Emerging Threat", IF(
                        'Compound Alert'!AG85 &gt;= 10, "HIGH",IF(
                            'Compound Alert'!AG85 &gt;= 7, "MED","LOW")))))</f>
        <v>LOW</v>
      </c>
      <c r="L79" s="25" t="str">
        <f ca="1">IF(
   $B$8="Overall Alert",IF(
      'Compound Alert'!T85 &gt;= 7, "HIGH",IF(
         'Compound Alert'!T85 &gt;= 5, "MED","LOW")), IF(
            $B$8="Underlying Vulnerability", IF(
               'Compound Alert'!AA85 &gt;= 10, "HIGH",IF(
                  'Compound Alert'!AA85 &gt;= 7, "MED","LOW")),IF(
                     $B$8="Emerging Threat", IF(
                        'Compound Alert'!AH85 &gt;= 10, "HIGH",IF(
                            'Compound Alert'!AH85 &gt;= 7, "MED","LOW")))))</f>
        <v>LOW</v>
      </c>
      <c r="M79" s="25" t="str">
        <f ca="1">IF(
   $B$8="Overall Alert",IF(
      'Compound Alert'!U85 &gt;= 7, "HIGH",IF(
         'Compound Alert'!U85 &gt;= 5, "MED","LOW")), IF(
            $B$8="Underlying Vulnerability", IF(
               'Compound Alert'!AB85 &gt;= 10, "HIGH",IF(
                  'Compound Alert'!AB85 &gt;= 7, "MED","LOW")),IF(
                     $B$8="Emerging Threat", IF(
                        'Compound Alert'!AI85 &gt;= 10, "HIGH",IF(
                            'Compound Alert'!AI85 &gt;= 7, "MED","LOW")))))</f>
        <v>LOW</v>
      </c>
      <c r="N79" s="25" t="str">
        <f ca="1">IF(
   $B$8="Overall Alert",IF(
      'Compound Alert'!V85 &gt;= 7, "HIGH",IF(
         'Compound Alert'!V85 &gt;= 5, "MED","LOW")), IF(
            $B$8="Underlying Vulnerability", IF(
               'Compound Alert'!AC85 &gt;= 10, "HIGH",IF(
                  'Compound Alert'!AC85 &gt;= 7, "MED","LOW")),IF(
                     $B$8="Emerging Threat", IF(
                        'Compound Alert'!AJ85 &gt;= 10, "HIGH",IF(
                            'Compound Alert'!AJ85 &gt;= 7, "MED","LOW")))))</f>
        <v>HIGH</v>
      </c>
      <c r="O79" s="25" t="str">
        <f ca="1">IF(
   $B$8="Overall Alert",IF(
      'Compound Alert'!W85 &gt;= 7, "HIGH",IF(
         'Compound Alert'!W85 &gt;= 5, "MED","LOW")), IF(
            $B$8="Underlying Vulnerability", IF(
               'Compound Alert'!AD85 &gt;= 10, "HIGH",IF(
                  'Compound Alert'!AD85 &gt;= 7, "MED","LOW")),IF(
                     $B$8="Emerging Threat", IF(
                        'Compound Alert'!AK85 &gt;= 10, "HIGH",IF(
                            'Compound Alert'!AK85 &gt;= 7, "MED","LOW")))))</f>
        <v>LOW</v>
      </c>
      <c r="P79" s="25"/>
      <c r="Q79" s="26"/>
      <c r="R79" s="26"/>
      <c r="S79" s="21"/>
      <c r="T79" s="21"/>
      <c r="U79" s="21"/>
      <c r="V79" s="21"/>
      <c r="W79" s="21"/>
      <c r="X79" s="21"/>
      <c r="Y79" s="27"/>
      <c r="Z79" s="27"/>
      <c r="AA79" s="27"/>
      <c r="AB79" s="27"/>
      <c r="AC79" s="27"/>
      <c r="AD79" s="27"/>
      <c r="AE79" s="27"/>
      <c r="AF79" s="27"/>
      <c r="AJ79" s="21"/>
      <c r="AK79" s="21"/>
      <c r="AL79" s="21"/>
      <c r="AM79" s="21"/>
      <c r="AN79" s="21"/>
      <c r="AO79" s="21"/>
      <c r="AP79" s="21"/>
      <c r="AQ79" s="21"/>
      <c r="AR79" s="21"/>
      <c r="AS79" s="21"/>
      <c r="AT79" s="21"/>
      <c r="AU79" s="21"/>
      <c r="AV79" s="21"/>
      <c r="AW79" s="21"/>
      <c r="AX79" s="21"/>
    </row>
    <row r="80" spans="1:50" x14ac:dyDescent="0.2">
      <c r="A80" s="63">
        <v>39</v>
      </c>
      <c r="B80" s="20" t="str">
        <f>'Compound Alert'!B213</f>
        <v>Venezuela, RB</v>
      </c>
      <c r="C80" s="20" t="str">
        <f>'Compound Alert'!C213</f>
        <v>VEN</v>
      </c>
      <c r="D80" s="20" t="str">
        <f>'Compound Alert'!D213</f>
        <v>LCN           Latin America &amp; Caribbean</v>
      </c>
      <c r="E80" s="20" t="str">
        <f>'Compound Alert'!E213</f>
        <v>IBRD</v>
      </c>
      <c r="F80" s="217">
        <f>'Compound Alert'!F213</f>
        <v>0</v>
      </c>
      <c r="G80" s="22">
        <f ca="1">IF($B$8="Overall Alert",'Compound Alert'!G213,IF($B$8="Underlying Vulnerability",'Compound Alert'!J213,IF($B$8="Emerging Threat",'Compound Alert'!M213)))</f>
        <v>2</v>
      </c>
      <c r="H80" s="23">
        <f ca="1">IF($B$8="Overall Alert",'Compound Alert'!H213,IF($B$8="Underlying Vulnerability",'Compound Alert'!K213,IF($B$8="Emerging Threat",'Compound Alert'!N213)))</f>
        <v>2</v>
      </c>
      <c r="I80" s="50">
        <f ca="1">ROUNDDOWN(G80,0)</f>
        <v>2</v>
      </c>
      <c r="J80" s="25" t="str">
        <f ca="1">IF(
   $B$8="Overall Alert",IF(
      'Compound Alert'!R213 &gt;= 7, "HIGH",IF(
         'Compound Alert'!R213 &gt;= 5, "MED","LOW")), IF(
            $B$8="Underlying Vulnerability", IF(
               'Compound Alert'!Y213 &gt;= 10, "HIGH",IF(
                  'Compound Alert'!Y213 &gt;= 7, "MED","LOW")),IF(
                     $B$8="Emerging Threat", IF(
                        'Compound Alert'!AF213 &gt;= 10, "HIGH",IF(
                            'Compound Alert'!AF213 &gt;= 7, "MED","LOW")))))</f>
        <v>LOW</v>
      </c>
      <c r="K80" s="25" t="str">
        <f ca="1">IF(
   $B$8="Overall Alert",IF(
      'Compound Alert'!S213 &gt;= 7, "HIGH",IF(
         'Compound Alert'!S213 &gt;= 5, "MED","LOW")), IF(
            $B$8="Underlying Vulnerability", IF(
               'Compound Alert'!Z213 &gt;= 10, "HIGH",IF(
                  'Compound Alert'!Z213 &gt;= 7, "MED","LOW")),IF(
                     $B$8="Emerging Threat", IF(
                        'Compound Alert'!AG213 &gt;= 10, "HIGH",IF(
                            'Compound Alert'!AG213 &gt;= 7, "MED","LOW")))))</f>
        <v>LOW</v>
      </c>
      <c r="L80" s="25" t="str">
        <f ca="1">IF(
   $B$8="Overall Alert",IF(
      'Compound Alert'!T213 &gt;= 7, "HIGH",IF(
         'Compound Alert'!T213 &gt;= 5, "MED","LOW")), IF(
            $B$8="Underlying Vulnerability", IF(
               'Compound Alert'!AA213 &gt;= 10, "HIGH",IF(
                  'Compound Alert'!AA213 &gt;= 7, "MED","LOW")),IF(
                     $B$8="Emerging Threat", IF(
                        'Compound Alert'!AH213 &gt;= 10, "HIGH",IF(
                            'Compound Alert'!AH213 &gt;= 7, "MED","LOW")))))</f>
        <v>HIGH</v>
      </c>
      <c r="M80" s="25" t="str">
        <f ca="1">IF(
   $B$8="Overall Alert",IF(
      'Compound Alert'!U213 &gt;= 7, "HIGH",IF(
         'Compound Alert'!U213 &gt;= 5, "MED","LOW")), IF(
            $B$8="Underlying Vulnerability", IF(
               'Compound Alert'!AB213 &gt;= 10, "HIGH",IF(
                  'Compound Alert'!AB213 &gt;= 7, "MED","LOW")),IF(
                     $B$8="Emerging Threat", IF(
                        'Compound Alert'!AI213 &gt;= 10, "HIGH",IF(
                            'Compound Alert'!AI213 &gt;= 7, "MED","LOW")))))</f>
        <v>LOW</v>
      </c>
      <c r="N80" s="25" t="str">
        <f ca="1">IF(
   $B$8="Overall Alert",IF(
      'Compound Alert'!V213 &gt;= 7, "HIGH",IF(
         'Compound Alert'!V213 &gt;= 5, "MED","LOW")), IF(
            $B$8="Underlying Vulnerability", IF(
               'Compound Alert'!AC213 &gt;= 10, "HIGH",IF(
                  'Compound Alert'!AC213 &gt;= 7, "MED","LOW")),IF(
                     $B$8="Emerging Threat", IF(
                        'Compound Alert'!AJ213 &gt;= 10, "HIGH",IF(
                            'Compound Alert'!AJ213 &gt;= 7, "MED","LOW")))))</f>
        <v>HIGH</v>
      </c>
      <c r="O80" s="25" t="str">
        <f ca="1">IF(
   $B$8="Overall Alert",IF(
      'Compound Alert'!W213 &gt;= 7, "HIGH",IF(
         'Compound Alert'!W213 &gt;= 5, "MED","LOW")), IF(
            $B$8="Underlying Vulnerability", IF(
               'Compound Alert'!AD213 &gt;= 10, "HIGH",IF(
                  'Compound Alert'!AD213 &gt;= 7, "MED","LOW")),IF(
                     $B$8="Emerging Threat", IF(
                        'Compound Alert'!AK213 &gt;= 10, "HIGH",IF(
                            'Compound Alert'!AK213 &gt;= 7, "MED","LOW")))))</f>
        <v>LOW</v>
      </c>
      <c r="P80" s="25"/>
      <c r="Q80" s="26"/>
      <c r="R80" s="26"/>
      <c r="S80" s="21"/>
      <c r="T80" s="21"/>
      <c r="U80" s="21"/>
      <c r="V80" s="21"/>
      <c r="W80" s="21"/>
      <c r="X80" s="21"/>
      <c r="Y80" s="27"/>
      <c r="Z80" s="27"/>
      <c r="AA80" s="27"/>
      <c r="AB80" s="27"/>
      <c r="AC80" s="27"/>
      <c r="AD80" s="27"/>
      <c r="AE80" s="27"/>
      <c r="AF80" s="27"/>
      <c r="AJ80" s="21"/>
      <c r="AK80" s="21"/>
      <c r="AL80" s="21"/>
      <c r="AM80" s="21"/>
      <c r="AN80" s="21"/>
      <c r="AO80" s="21"/>
      <c r="AP80" s="21"/>
      <c r="AQ80" s="21"/>
      <c r="AR80" s="21"/>
      <c r="AS80" s="21"/>
      <c r="AT80" s="21"/>
      <c r="AU80" s="21"/>
      <c r="AV80" s="21"/>
      <c r="AW80" s="21"/>
      <c r="AX80" s="21"/>
    </row>
    <row r="81" spans="1:50" x14ac:dyDescent="0.2">
      <c r="A81" s="63">
        <v>40</v>
      </c>
      <c r="B81" s="20" t="str">
        <f>'Compound Alert'!B134</f>
        <v>Mali</v>
      </c>
      <c r="C81" s="20" t="str">
        <f>'Compound Alert'!C134</f>
        <v>MLI</v>
      </c>
      <c r="D81" s="20" t="str">
        <f>'Compound Alert'!D134</f>
        <v>SSF           Sub-Saharan Africa</v>
      </c>
      <c r="E81" s="20" t="str">
        <f>'Compound Alert'!E134</f>
        <v>IDA</v>
      </c>
      <c r="F81" s="217">
        <f ca="1">'Compound Alert'!F134</f>
        <v>129</v>
      </c>
      <c r="G81" s="22">
        <f ca="1">IF($B$8="Overall Alert",'Compound Alert'!G134,IF($B$8="Underlying Vulnerability",'Compound Alert'!J134,IF($B$8="Emerging Threat",'Compound Alert'!M134)))</f>
        <v>1.5</v>
      </c>
      <c r="H81" s="23">
        <f ca="1">IF($B$8="Overall Alert",'Compound Alert'!H134,IF($B$8="Underlying Vulnerability",'Compound Alert'!K134,IF($B$8="Emerging Threat",'Compound Alert'!N134)))</f>
        <v>1.5</v>
      </c>
      <c r="I81" s="50">
        <f ca="1">ROUNDDOWN(G81,0)</f>
        <v>1</v>
      </c>
      <c r="J81" s="25" t="str">
        <f ca="1">IF(
   $B$8="Overall Alert",IF(
      'Compound Alert'!R134 &gt;= 7, "HIGH",IF(
         'Compound Alert'!R134 &gt;= 5, "MED","LOW")), IF(
            $B$8="Underlying Vulnerability", IF(
               'Compound Alert'!Y134 &gt;= 10, "HIGH",IF(
                  'Compound Alert'!Y134 &gt;= 7, "MED","LOW")),IF(
                     $B$8="Emerging Threat", IF(
                        'Compound Alert'!AF134 &gt;= 10, "HIGH",IF(
                            'Compound Alert'!AF134 &gt;= 7, "MED","LOW")))))</f>
        <v>LOW</v>
      </c>
      <c r="K81" s="25" t="str">
        <f ca="1">IF(
   $B$8="Overall Alert",IF(
      'Compound Alert'!S134 &gt;= 7, "HIGH",IF(
         'Compound Alert'!S134 &gt;= 5, "MED","LOW")), IF(
            $B$8="Underlying Vulnerability", IF(
               'Compound Alert'!Z134 &gt;= 10, "HIGH",IF(
                  'Compound Alert'!Z134 &gt;= 7, "MED","LOW")),IF(
                     $B$8="Emerging Threat", IF(
                        'Compound Alert'!AG134 &gt;= 10, "HIGH",IF(
                            'Compound Alert'!AG134 &gt;= 7, "MED","LOW")))))</f>
        <v>HIGH</v>
      </c>
      <c r="L81" s="25" t="str">
        <f ca="1">IF(
   $B$8="Overall Alert",IF(
      'Compound Alert'!T134 &gt;= 7, "HIGH",IF(
         'Compound Alert'!T134 &gt;= 5, "MED","LOW")), IF(
            $B$8="Underlying Vulnerability", IF(
               'Compound Alert'!AA134 &gt;= 10, "HIGH",IF(
                  'Compound Alert'!AA134 &gt;= 7, "MED","LOW")),IF(
                     $B$8="Emerging Threat", IF(
                        'Compound Alert'!AH134 &gt;= 10, "HIGH",IF(
                            'Compound Alert'!AH134 &gt;= 7, "MED","LOW")))))</f>
        <v>LOW</v>
      </c>
      <c r="M81" s="25" t="str">
        <f ca="1">IF(
   $B$8="Overall Alert",IF(
      'Compound Alert'!U134 &gt;= 7, "HIGH",IF(
         'Compound Alert'!U134 &gt;= 5, "MED","LOW")), IF(
            $B$8="Underlying Vulnerability", IF(
               'Compound Alert'!AB134 &gt;= 10, "HIGH",IF(
                  'Compound Alert'!AB134 &gt;= 7, "MED","LOW")),IF(
                     $B$8="Emerging Threat", IF(
                        'Compound Alert'!AI134 &gt;= 10, "HIGH",IF(
                            'Compound Alert'!AI134 &gt;= 7, "MED","LOW")))))</f>
        <v>MED</v>
      </c>
      <c r="N81" s="25" t="str">
        <f ca="1">IF(
   $B$8="Overall Alert",IF(
      'Compound Alert'!V134 &gt;= 7, "HIGH",IF(
         'Compound Alert'!V134 &gt;= 5, "MED","LOW")), IF(
            $B$8="Underlying Vulnerability", IF(
               'Compound Alert'!AC134 &gt;= 10, "HIGH",IF(
                  'Compound Alert'!AC134 &gt;= 7, "MED","LOW")),IF(
                     $B$8="Emerging Threat", IF(
                        'Compound Alert'!AJ134 &gt;= 10, "HIGH",IF(
                            'Compound Alert'!AJ134 &gt;= 7, "MED","LOW")))))</f>
        <v>LOW</v>
      </c>
      <c r="O81" s="25" t="str">
        <f ca="1">IF(
   $B$8="Overall Alert",IF(
      'Compound Alert'!W134 &gt;= 7, "HIGH",IF(
         'Compound Alert'!W134 &gt;= 5, "MED","LOW")), IF(
            $B$8="Underlying Vulnerability", IF(
               'Compound Alert'!AD134 &gt;= 10, "HIGH",IF(
                  'Compound Alert'!AD134 &gt;= 7, "MED","LOW")),IF(
                     $B$8="Emerging Threat", IF(
                        'Compound Alert'!AK134 &gt;= 10, "HIGH",IF(
                            'Compound Alert'!AK134 &gt;= 7, "MED","LOW")))))</f>
        <v>LOW</v>
      </c>
      <c r="P81" s="25"/>
      <c r="Q81" s="26"/>
      <c r="R81" s="26"/>
      <c r="S81" s="21"/>
      <c r="T81" s="21"/>
      <c r="U81" s="21"/>
      <c r="V81" s="21"/>
      <c r="W81" s="21"/>
      <c r="X81" s="21"/>
      <c r="Y81" s="27"/>
      <c r="Z81" s="27"/>
      <c r="AA81" s="27"/>
      <c r="AB81" s="27"/>
      <c r="AC81" s="27"/>
      <c r="AD81" s="27"/>
      <c r="AE81" s="27"/>
      <c r="AF81" s="27"/>
      <c r="AJ81" s="21"/>
      <c r="AK81" s="21"/>
      <c r="AL81" s="21"/>
      <c r="AM81" s="21"/>
      <c r="AN81" s="21"/>
      <c r="AO81" s="21"/>
      <c r="AP81" s="21"/>
      <c r="AQ81" s="21"/>
      <c r="AR81" s="21"/>
      <c r="AS81" s="21"/>
      <c r="AT81" s="21"/>
      <c r="AU81" s="21"/>
      <c r="AV81" s="21"/>
      <c r="AW81" s="21"/>
      <c r="AX81" s="21"/>
    </row>
    <row r="82" spans="1:50" x14ac:dyDescent="0.2">
      <c r="A82" s="63">
        <v>41</v>
      </c>
      <c r="B82" s="20" t="str">
        <f>'Compound Alert'!B115</f>
        <v>Liberia</v>
      </c>
      <c r="C82" s="20" t="str">
        <f>'Compound Alert'!C115</f>
        <v>LBR</v>
      </c>
      <c r="D82" s="20" t="str">
        <f>'Compound Alert'!D115</f>
        <v>SSF           Sub-Saharan Africa</v>
      </c>
      <c r="E82" s="20" t="str">
        <f>'Compound Alert'!E115</f>
        <v>IDA</v>
      </c>
      <c r="F82" s="217">
        <f ca="1">'Compound Alert'!F115</f>
        <v>110</v>
      </c>
      <c r="G82" s="22">
        <f ca="1">IF($B$8="Overall Alert",'Compound Alert'!G115,IF($B$8="Underlying Vulnerability",'Compound Alert'!J115,IF($B$8="Emerging Threat",'Compound Alert'!M115)))</f>
        <v>1.5</v>
      </c>
      <c r="H82" s="23">
        <f ca="1">IF($B$8="Overall Alert",'Compound Alert'!H115,IF($B$8="Underlying Vulnerability",'Compound Alert'!K115,IF($B$8="Emerging Threat",'Compound Alert'!N115)))</f>
        <v>1.5</v>
      </c>
      <c r="I82" s="50">
        <f ca="1">ROUNDDOWN(G82,0)</f>
        <v>1</v>
      </c>
      <c r="J82" s="25" t="str">
        <f ca="1">IF(
   $B$8="Overall Alert",IF(
      'Compound Alert'!R115 &gt;= 7, "HIGH",IF(
         'Compound Alert'!R115 &gt;= 5, "MED","LOW")), IF(
            $B$8="Underlying Vulnerability", IF(
               'Compound Alert'!Y115 &gt;= 10, "HIGH",IF(
                  'Compound Alert'!Y115 &gt;= 7, "MED","LOW")),IF(
                     $B$8="Emerging Threat", IF(
                        'Compound Alert'!AF115 &gt;= 10, "HIGH",IF(
                            'Compound Alert'!AF115 &gt;= 7, "MED","LOW")))))</f>
        <v>LOW</v>
      </c>
      <c r="K82" s="25" t="str">
        <f ca="1">IF(
   $B$8="Overall Alert",IF(
      'Compound Alert'!S115 &gt;= 7, "HIGH",IF(
         'Compound Alert'!S115 &gt;= 5, "MED","LOW")), IF(
            $B$8="Underlying Vulnerability", IF(
               'Compound Alert'!Z115 &gt;= 10, "HIGH",IF(
                  'Compound Alert'!Z115 &gt;= 7, "MED","LOW")),IF(
                     $B$8="Emerging Threat", IF(
                        'Compound Alert'!AG115 &gt;= 10, "HIGH",IF(
                            'Compound Alert'!AG115 &gt;= 7, "MED","LOW")))))</f>
        <v>MED</v>
      </c>
      <c r="L82" s="25" t="str">
        <f ca="1">IF(
   $B$8="Overall Alert",IF(
      'Compound Alert'!T115 &gt;= 7, "HIGH",IF(
         'Compound Alert'!T115 &gt;= 5, "MED","LOW")), IF(
            $B$8="Underlying Vulnerability", IF(
               'Compound Alert'!AA115 &gt;= 10, "HIGH",IF(
                  'Compound Alert'!AA115 &gt;= 7, "MED","LOW")),IF(
                     $B$8="Emerging Threat", IF(
                        'Compound Alert'!AH115 &gt;= 10, "HIGH",IF(
                            'Compound Alert'!AH115 &gt;= 7, "MED","LOW")))))</f>
        <v>LOW</v>
      </c>
      <c r="M82" s="25" t="str">
        <f ca="1">IF(
   $B$8="Overall Alert",IF(
      'Compound Alert'!U115 &gt;= 7, "HIGH",IF(
         'Compound Alert'!U115 &gt;= 5, "MED","LOW")), IF(
            $B$8="Underlying Vulnerability", IF(
               'Compound Alert'!AB115 &gt;= 10, "HIGH",IF(
                  'Compound Alert'!AB115 &gt;= 7, "MED","LOW")),IF(
                     $B$8="Emerging Threat", IF(
                        'Compound Alert'!AI115 &gt;= 10, "HIGH",IF(
                            'Compound Alert'!AI115 &gt;= 7, "MED","LOW")))))</f>
        <v>HIGH</v>
      </c>
      <c r="N82" s="25" t="str">
        <f ca="1">IF(
   $B$8="Overall Alert",IF(
      'Compound Alert'!V115 &gt;= 7, "HIGH",IF(
         'Compound Alert'!V115 &gt;= 5, "MED","LOW")), IF(
            $B$8="Underlying Vulnerability", IF(
               'Compound Alert'!AC115 &gt;= 10, "HIGH",IF(
                  'Compound Alert'!AC115 &gt;= 7, "MED","LOW")),IF(
                     $B$8="Emerging Threat", IF(
                        'Compound Alert'!AJ115 &gt;= 10, "HIGH",IF(
                            'Compound Alert'!AJ115 &gt;= 7, "MED","LOW")))))</f>
        <v>LOW</v>
      </c>
      <c r="O82" s="25" t="str">
        <f ca="1">IF(
   $B$8="Overall Alert",IF(
      'Compound Alert'!W115 &gt;= 7, "HIGH",IF(
         'Compound Alert'!W115 &gt;= 5, "MED","LOW")), IF(
            $B$8="Underlying Vulnerability", IF(
               'Compound Alert'!AD115 &gt;= 10, "HIGH",IF(
                  'Compound Alert'!AD115 &gt;= 7, "MED","LOW")),IF(
                     $B$8="Emerging Threat", IF(
                        'Compound Alert'!AK115 &gt;= 10, "HIGH",IF(
                            'Compound Alert'!AK115 &gt;= 7, "MED","LOW")))))</f>
        <v>LOW</v>
      </c>
      <c r="P82" s="25"/>
      <c r="Q82" s="26"/>
      <c r="R82" s="26"/>
      <c r="S82" s="21"/>
      <c r="T82" s="21"/>
      <c r="U82" s="21"/>
      <c r="V82" s="21"/>
      <c r="W82" s="21"/>
      <c r="X82" s="21"/>
      <c r="Y82" s="27"/>
      <c r="Z82" s="27"/>
      <c r="AA82" s="27"/>
      <c r="AB82" s="27"/>
      <c r="AC82" s="27"/>
      <c r="AD82" s="27"/>
      <c r="AE82" s="27"/>
      <c r="AF82" s="27"/>
      <c r="AJ82" s="21"/>
      <c r="AK82" s="21"/>
      <c r="AL82" s="21"/>
      <c r="AM82" s="21"/>
      <c r="AN82" s="21"/>
      <c r="AO82" s="21"/>
      <c r="AP82" s="21"/>
      <c r="AQ82" s="21"/>
      <c r="AR82" s="21"/>
      <c r="AS82" s="21"/>
      <c r="AT82" s="21"/>
      <c r="AU82" s="21"/>
      <c r="AV82" s="21"/>
      <c r="AW82" s="21"/>
      <c r="AX82" s="21"/>
    </row>
    <row r="83" spans="1:50" x14ac:dyDescent="0.2">
      <c r="A83" s="63">
        <v>42</v>
      </c>
      <c r="B83" s="20" t="str">
        <f>'Compound Alert'!B44</f>
        <v>Cameroon</v>
      </c>
      <c r="C83" s="20" t="str">
        <f>'Compound Alert'!C44</f>
        <v>CMR</v>
      </c>
      <c r="D83" s="20" t="str">
        <f>'Compound Alert'!D44</f>
        <v>SSF           Sub-Saharan Africa</v>
      </c>
      <c r="E83" s="20" t="str">
        <f>'Compound Alert'!E44</f>
        <v>Blend</v>
      </c>
      <c r="F83" s="217">
        <f ca="1">'Compound Alert'!F44</f>
        <v>39</v>
      </c>
      <c r="G83" s="22">
        <f ca="1">IF($B$8="Overall Alert",'Compound Alert'!G44,IF($B$8="Underlying Vulnerability",'Compound Alert'!J44,IF($B$8="Emerging Threat",'Compound Alert'!M44)))</f>
        <v>1.5</v>
      </c>
      <c r="H83" s="23">
        <f ca="1">IF($B$8="Overall Alert",'Compound Alert'!H44,IF($B$8="Underlying Vulnerability",'Compound Alert'!K44,IF($B$8="Emerging Threat",'Compound Alert'!N44)))</f>
        <v>1.5</v>
      </c>
      <c r="I83" s="50">
        <f ca="1">ROUNDDOWN(G83,0)</f>
        <v>1</v>
      </c>
      <c r="J83" s="25" t="str">
        <f ca="1">IF(
   $B$8="Overall Alert",IF(
      'Compound Alert'!R44 &gt;= 7, "HIGH",IF(
         'Compound Alert'!R44 &gt;= 5, "MED","LOW")), IF(
            $B$8="Underlying Vulnerability", IF(
               'Compound Alert'!Y44 &gt;= 10, "HIGH",IF(
                  'Compound Alert'!Y44 &gt;= 7, "MED","LOW")),IF(
                     $B$8="Emerging Threat", IF(
                        'Compound Alert'!AF44 &gt;= 10, "HIGH",IF(
                            'Compound Alert'!AF44 &gt;= 7, "MED","LOW")))))</f>
        <v>HIGH</v>
      </c>
      <c r="K83" s="25" t="str">
        <f ca="1">IF(
   $B$8="Overall Alert",IF(
      'Compound Alert'!S44 &gt;= 7, "HIGH",IF(
         'Compound Alert'!S44 &gt;= 5, "MED","LOW")), IF(
            $B$8="Underlying Vulnerability", IF(
               'Compound Alert'!Z44 &gt;= 10, "HIGH",IF(
                  'Compound Alert'!Z44 &gt;= 7, "MED","LOW")),IF(
                     $B$8="Emerging Threat", IF(
                        'Compound Alert'!AG44 &gt;= 10, "HIGH",IF(
                            'Compound Alert'!AG44 &gt;= 7, "MED","LOW")))))</f>
        <v>MED</v>
      </c>
      <c r="L83" s="25" t="str">
        <f ca="1">IF(
   $B$8="Overall Alert",IF(
      'Compound Alert'!T44 &gt;= 7, "HIGH",IF(
         'Compound Alert'!T44 &gt;= 5, "MED","LOW")), IF(
            $B$8="Underlying Vulnerability", IF(
               'Compound Alert'!AA44 &gt;= 10, "HIGH",IF(
                  'Compound Alert'!AA44 &gt;= 7, "MED","LOW")),IF(
                     $B$8="Emerging Threat", IF(
                        'Compound Alert'!AH44 &gt;= 10, "HIGH",IF(
                            'Compound Alert'!AH44 &gt;= 7, "MED","LOW")))))</f>
        <v>LOW</v>
      </c>
      <c r="M83" s="25" t="str">
        <f ca="1">IF(
   $B$8="Overall Alert",IF(
      'Compound Alert'!U44 &gt;= 7, "HIGH",IF(
         'Compound Alert'!U44 &gt;= 5, "MED","LOW")), IF(
            $B$8="Underlying Vulnerability", IF(
               'Compound Alert'!AB44 &gt;= 10, "HIGH",IF(
                  'Compound Alert'!AB44 &gt;= 7, "MED","LOW")),IF(
                     $B$8="Emerging Threat", IF(
                        'Compound Alert'!AI44 &gt;= 10, "HIGH",IF(
                            'Compound Alert'!AI44 &gt;= 7, "MED","LOW")))))</f>
        <v>LOW</v>
      </c>
      <c r="N83" s="25" t="str">
        <f ca="1">IF(
   $B$8="Overall Alert",IF(
      'Compound Alert'!V44 &gt;= 7, "HIGH",IF(
         'Compound Alert'!V44 &gt;= 5, "MED","LOW")), IF(
            $B$8="Underlying Vulnerability", IF(
               'Compound Alert'!AC44 &gt;= 10, "HIGH",IF(
                  'Compound Alert'!AC44 &gt;= 7, "MED","LOW")),IF(
                     $B$8="Emerging Threat", IF(
                        'Compound Alert'!AJ44 &gt;= 10, "HIGH",IF(
                            'Compound Alert'!AJ44 &gt;= 7, "MED","LOW")))))</f>
        <v>LOW</v>
      </c>
      <c r="O83" s="25" t="str">
        <f ca="1">IF(
   $B$8="Overall Alert",IF(
      'Compound Alert'!W44 &gt;= 7, "HIGH",IF(
         'Compound Alert'!W44 &gt;= 5, "MED","LOW")), IF(
            $B$8="Underlying Vulnerability", IF(
               'Compound Alert'!AD44 &gt;= 10, "HIGH",IF(
                  'Compound Alert'!AD44 &gt;= 7, "MED","LOW")),IF(
                     $B$8="Emerging Threat", IF(
                        'Compound Alert'!AK44 &gt;= 10, "HIGH",IF(
                            'Compound Alert'!AK44 &gt;= 7, "MED","LOW")))))</f>
        <v>LOW</v>
      </c>
      <c r="P83" s="25"/>
      <c r="Q83" s="26"/>
      <c r="R83" s="26"/>
      <c r="S83" s="21"/>
      <c r="T83" s="21"/>
      <c r="U83" s="21"/>
      <c r="V83" s="21"/>
      <c r="W83" s="21"/>
      <c r="X83" s="21"/>
      <c r="Y83" s="27"/>
      <c r="Z83" s="27"/>
      <c r="AA83" s="27"/>
      <c r="AB83" s="27"/>
      <c r="AC83" s="27"/>
      <c r="AD83" s="27"/>
      <c r="AE83" s="27"/>
      <c r="AF83" s="27"/>
      <c r="AJ83" s="21"/>
      <c r="AK83" s="21"/>
      <c r="AL83" s="21"/>
      <c r="AM83" s="21"/>
      <c r="AN83" s="21"/>
      <c r="AO83" s="21"/>
      <c r="AP83" s="21"/>
      <c r="AQ83" s="21"/>
      <c r="AR83" s="21"/>
      <c r="AS83" s="21"/>
      <c r="AT83" s="21"/>
      <c r="AU83" s="21"/>
      <c r="AV83" s="21"/>
      <c r="AW83" s="21"/>
      <c r="AX83" s="21"/>
    </row>
    <row r="84" spans="1:50" x14ac:dyDescent="0.2">
      <c r="A84" s="63">
        <v>43</v>
      </c>
      <c r="B84" s="20" t="str">
        <f>'Compound Alert'!B69</f>
        <v>Fiji</v>
      </c>
      <c r="C84" s="20" t="str">
        <f>'Compound Alert'!C69</f>
        <v>FJI</v>
      </c>
      <c r="D84" s="20" t="str">
        <f>'Compound Alert'!D69</f>
        <v>EAS           East Asia &amp; Pacific</v>
      </c>
      <c r="E84" s="20" t="str">
        <f>'Compound Alert'!E69</f>
        <v>Blend</v>
      </c>
      <c r="F84" s="217">
        <f ca="1">'Compound Alert'!F69</f>
        <v>64</v>
      </c>
      <c r="G84" s="22">
        <f ca="1">IF($B$8="Overall Alert",'Compound Alert'!G69,IF($B$8="Underlying Vulnerability",'Compound Alert'!J69,IF($B$8="Emerging Threat",'Compound Alert'!M69)))</f>
        <v>1.5</v>
      </c>
      <c r="H84" s="23">
        <f ca="1">IF($B$8="Overall Alert",'Compound Alert'!H69,IF($B$8="Underlying Vulnerability",'Compound Alert'!K69,IF($B$8="Emerging Threat",'Compound Alert'!N69)))</f>
        <v>1.5</v>
      </c>
      <c r="I84" s="50">
        <f ca="1">ROUNDDOWN(G84,0)</f>
        <v>1</v>
      </c>
      <c r="J84" s="25" t="str">
        <f ca="1">IF(
   $B$8="Overall Alert",IF(
      'Compound Alert'!R69 &gt;= 7, "HIGH",IF(
         'Compound Alert'!R69 &gt;= 5, "MED","LOW")), IF(
            $B$8="Underlying Vulnerability", IF(
               'Compound Alert'!Y69 &gt;= 10, "HIGH",IF(
                  'Compound Alert'!Y69 &gt;= 7, "MED","LOW")),IF(
                     $B$8="Emerging Threat", IF(
                        'Compound Alert'!AF69 &gt;= 10, "HIGH",IF(
                            'Compound Alert'!AF69 &gt;= 7, "MED","LOW")))))</f>
        <v>HIGH</v>
      </c>
      <c r="K84" s="25" t="str">
        <f ca="1">IF(
   $B$8="Overall Alert",IF(
      'Compound Alert'!S69 &gt;= 7, "HIGH",IF(
         'Compound Alert'!S69 &gt;= 5, "MED","LOW")), IF(
            $B$8="Underlying Vulnerability", IF(
               'Compound Alert'!Z69 &gt;= 10, "HIGH",IF(
                  'Compound Alert'!Z69 &gt;= 7, "MED","LOW")),IF(
                     $B$8="Emerging Threat", IF(
                        'Compound Alert'!AG69 &gt;= 10, "HIGH",IF(
                            'Compound Alert'!AG69 &gt;= 7, "MED","LOW")))))</f>
        <v>LOW</v>
      </c>
      <c r="L84" s="25" t="str">
        <f ca="1">IF(
   $B$8="Overall Alert",IF(
      'Compound Alert'!T69 &gt;= 7, "HIGH",IF(
         'Compound Alert'!T69 &gt;= 5, "MED","LOW")), IF(
            $B$8="Underlying Vulnerability", IF(
               'Compound Alert'!AA69 &gt;= 10, "HIGH",IF(
                  'Compound Alert'!AA69 &gt;= 7, "MED","LOW")),IF(
                     $B$8="Emerging Threat", IF(
                        'Compound Alert'!AH69 &gt;= 10, "HIGH",IF(
                            'Compound Alert'!AH69 &gt;= 7, "MED","LOW")))))</f>
        <v>MED</v>
      </c>
      <c r="M84" s="25" t="str">
        <f ca="1">IF(
   $B$8="Overall Alert",IF(
      'Compound Alert'!U69 &gt;= 7, "HIGH",IF(
         'Compound Alert'!U69 &gt;= 5, "MED","LOW")), IF(
            $B$8="Underlying Vulnerability", IF(
               'Compound Alert'!AB69 &gt;= 10, "HIGH",IF(
                  'Compound Alert'!AB69 &gt;= 7, "MED","LOW")),IF(
                     $B$8="Emerging Threat", IF(
                        'Compound Alert'!AI69 &gt;= 10, "HIGH",IF(
                            'Compound Alert'!AI69 &gt;= 7, "MED","LOW")))))</f>
        <v>LOW</v>
      </c>
      <c r="N84" s="25" t="str">
        <f ca="1">IF(
   $B$8="Overall Alert",IF(
      'Compound Alert'!V69 &gt;= 7, "HIGH",IF(
         'Compound Alert'!V69 &gt;= 5, "MED","LOW")), IF(
            $B$8="Underlying Vulnerability", IF(
               'Compound Alert'!AC69 &gt;= 10, "HIGH",IF(
                  'Compound Alert'!AC69 &gt;= 7, "MED","LOW")),IF(
                     $B$8="Emerging Threat", IF(
                        'Compound Alert'!AJ69 &gt;= 10, "HIGH",IF(
                            'Compound Alert'!AJ69 &gt;= 7, "MED","LOW")))))</f>
        <v>LOW</v>
      </c>
      <c r="O84" s="25" t="str">
        <f ca="1">IF(
   $B$8="Overall Alert",IF(
      'Compound Alert'!W69 &gt;= 7, "HIGH",IF(
         'Compound Alert'!W69 &gt;= 5, "MED","LOW")), IF(
            $B$8="Underlying Vulnerability", IF(
               'Compound Alert'!AD69 &gt;= 10, "HIGH",IF(
                  'Compound Alert'!AD69 &gt;= 7, "MED","LOW")),IF(
                     $B$8="Emerging Threat", IF(
                        'Compound Alert'!AK69 &gt;= 10, "HIGH",IF(
                            'Compound Alert'!AK69 &gt;= 7, "MED","LOW")))))</f>
        <v>LOW</v>
      </c>
      <c r="P84" s="25"/>
      <c r="Q84" s="26"/>
      <c r="R84" s="26"/>
      <c r="S84" s="21"/>
      <c r="T84" s="21"/>
      <c r="U84" s="21"/>
      <c r="V84" s="21"/>
      <c r="W84" s="21"/>
      <c r="X84" s="21"/>
      <c r="Y84" s="27"/>
      <c r="Z84" s="27"/>
      <c r="AA84" s="27"/>
      <c r="AB84" s="27"/>
      <c r="AC84" s="27"/>
      <c r="AD84" s="27"/>
      <c r="AE84" s="27"/>
      <c r="AF84" s="27"/>
      <c r="AJ84" s="21"/>
      <c r="AK84" s="21"/>
      <c r="AL84" s="21"/>
      <c r="AM84" s="21"/>
      <c r="AN84" s="21"/>
      <c r="AO84" s="21"/>
      <c r="AP84" s="21"/>
      <c r="AQ84" s="21"/>
      <c r="AR84" s="21"/>
      <c r="AS84" s="21"/>
      <c r="AT84" s="21"/>
      <c r="AU84" s="21"/>
      <c r="AV84" s="21"/>
      <c r="AW84" s="21"/>
      <c r="AX84" s="21"/>
    </row>
    <row r="85" spans="1:50" x14ac:dyDescent="0.2">
      <c r="A85" s="63">
        <v>44</v>
      </c>
      <c r="B85" s="20" t="str">
        <f>'Compound Alert'!B8</f>
        <v>Angola</v>
      </c>
      <c r="C85" s="20" t="str">
        <f>'Compound Alert'!C8</f>
        <v>AGO</v>
      </c>
      <c r="D85" s="20" t="str">
        <f>'Compound Alert'!D8</f>
        <v>SSF           Sub-Saharan Africa</v>
      </c>
      <c r="E85" s="20" t="str">
        <f>'Compound Alert'!E8</f>
        <v>IBRD</v>
      </c>
      <c r="F85" s="217">
        <f ca="1">'Compound Alert'!F8</f>
        <v>3</v>
      </c>
      <c r="G85" s="22">
        <f ca="1">IF($B$8="Overall Alert",'Compound Alert'!G8,IF($B$8="Underlying Vulnerability",'Compound Alert'!J8,IF($B$8="Emerging Threat",'Compound Alert'!M8)))</f>
        <v>1.5</v>
      </c>
      <c r="H85" s="23">
        <f ca="1">IF($B$8="Overall Alert",'Compound Alert'!H8,IF($B$8="Underlying Vulnerability",'Compound Alert'!K8,IF($B$8="Emerging Threat",'Compound Alert'!N8)))</f>
        <v>1.5</v>
      </c>
      <c r="I85" s="50">
        <f ca="1">ROUNDDOWN(G85,0)</f>
        <v>1</v>
      </c>
      <c r="J85" s="25" t="str">
        <f ca="1">IF(
   $B$8="Overall Alert",IF(
      'Compound Alert'!R8 &gt;= 7, "HIGH",IF(
         'Compound Alert'!R8 &gt;= 5, "MED","LOW")), IF(
            $B$8="Underlying Vulnerability", IF(
               'Compound Alert'!Y8 &gt;= 10, "HIGH",IF(
                  'Compound Alert'!Y8 &gt;= 7, "MED","LOW")),IF(
                     $B$8="Emerging Threat", IF(
                        'Compound Alert'!AF8 &gt;= 10, "HIGH",IF(
                            'Compound Alert'!AF8 &gt;= 7, "MED","LOW")))))</f>
        <v>LOW</v>
      </c>
      <c r="K85" s="25" t="str">
        <f ca="1">IF(
   $B$8="Overall Alert",IF(
      'Compound Alert'!S8 &gt;= 7, "HIGH",IF(
         'Compound Alert'!S8 &gt;= 5, "MED","LOW")), IF(
            $B$8="Underlying Vulnerability", IF(
               'Compound Alert'!Z8 &gt;= 10, "HIGH",IF(
                  'Compound Alert'!Z8 &gt;= 7, "MED","LOW")),IF(
                     $B$8="Emerging Threat", IF(
                        'Compound Alert'!AG8 &gt;= 10, "HIGH",IF(
                            'Compound Alert'!AG8 &gt;= 7, "MED","LOW")))))</f>
        <v>LOW</v>
      </c>
      <c r="L85" s="25" t="str">
        <f ca="1">IF(
   $B$8="Overall Alert",IF(
      'Compound Alert'!T8 &gt;= 7, "HIGH",IF(
         'Compound Alert'!T8 &gt;= 5, "MED","LOW")), IF(
            $B$8="Underlying Vulnerability", IF(
               'Compound Alert'!AA8 &gt;= 10, "HIGH",IF(
                  'Compound Alert'!AA8 &gt;= 7, "MED","LOW")),IF(
                     $B$8="Emerging Threat", IF(
                        'Compound Alert'!AH8 &gt;= 10, "HIGH",IF(
                            'Compound Alert'!AH8 &gt;= 7, "MED","LOW")))))</f>
        <v>MED</v>
      </c>
      <c r="M85" s="25" t="str">
        <f ca="1">IF(
   $B$8="Overall Alert",IF(
      'Compound Alert'!U8 &gt;= 7, "HIGH",IF(
         'Compound Alert'!U8 &gt;= 5, "MED","LOW")), IF(
            $B$8="Underlying Vulnerability", IF(
               'Compound Alert'!AB8 &gt;= 10, "HIGH",IF(
                  'Compound Alert'!AB8 &gt;= 7, "MED","LOW")),IF(
                     $B$8="Emerging Threat", IF(
                        'Compound Alert'!AI8 &gt;= 10, "HIGH",IF(
                            'Compound Alert'!AI8 &gt;= 7, "MED","LOW")))))</f>
        <v>LOW</v>
      </c>
      <c r="N85" s="25" t="str">
        <f ca="1">IF(
   $B$8="Overall Alert",IF(
      'Compound Alert'!V8 &gt;= 7, "HIGH",IF(
         'Compound Alert'!V8 &gt;= 5, "MED","LOW")), IF(
            $B$8="Underlying Vulnerability", IF(
               'Compound Alert'!AC8 &gt;= 10, "HIGH",IF(
                  'Compound Alert'!AC8 &gt;= 7, "MED","LOW")),IF(
                     $B$8="Emerging Threat", IF(
                        'Compound Alert'!AJ8 &gt;= 10, "HIGH",IF(
                            'Compound Alert'!AJ8 &gt;= 7, "MED","LOW")))))</f>
        <v>MED</v>
      </c>
      <c r="O85" s="25" t="str">
        <f ca="1">IF(
   $B$8="Overall Alert",IF(
      'Compound Alert'!W8 &gt;= 7, "HIGH",IF(
         'Compound Alert'!W8 &gt;= 5, "MED","LOW")), IF(
            $B$8="Underlying Vulnerability", IF(
               'Compound Alert'!AD8 &gt;= 10, "HIGH",IF(
                  'Compound Alert'!AD8 &gt;= 7, "MED","LOW")),IF(
                     $B$8="Emerging Threat", IF(
                        'Compound Alert'!AK8 &gt;= 10, "HIGH",IF(
                            'Compound Alert'!AK8 &gt;= 7, "MED","LOW")))))</f>
        <v>MED</v>
      </c>
      <c r="P85" s="25"/>
      <c r="Q85" s="26"/>
      <c r="R85" s="26"/>
      <c r="S85" s="21"/>
      <c r="T85" s="21"/>
      <c r="U85" s="21"/>
      <c r="V85" s="21"/>
      <c r="W85" s="21"/>
      <c r="X85" s="21"/>
      <c r="Y85" s="27"/>
      <c r="Z85" s="27"/>
      <c r="AA85" s="27"/>
      <c r="AB85" s="27"/>
      <c r="AC85" s="27"/>
      <c r="AD85" s="27"/>
      <c r="AE85" s="27"/>
      <c r="AF85" s="27"/>
      <c r="AJ85" s="21"/>
      <c r="AK85" s="21"/>
      <c r="AL85" s="21"/>
      <c r="AM85" s="21"/>
      <c r="AN85" s="21"/>
      <c r="AO85" s="21"/>
      <c r="AP85" s="21"/>
      <c r="AQ85" s="21"/>
      <c r="AR85" s="21"/>
      <c r="AS85" s="21"/>
      <c r="AT85" s="21"/>
      <c r="AU85" s="21"/>
      <c r="AV85" s="21"/>
      <c r="AW85" s="21"/>
      <c r="AX85" s="21"/>
    </row>
    <row r="86" spans="1:50" x14ac:dyDescent="0.2">
      <c r="A86" s="63">
        <v>45</v>
      </c>
      <c r="B86" s="20" t="str">
        <f>'Compound Alert'!B221</f>
        <v>South Africa</v>
      </c>
      <c r="C86" s="20" t="str">
        <f>'Compound Alert'!C221</f>
        <v>ZAF</v>
      </c>
      <c r="D86" s="20" t="str">
        <f>'Compound Alert'!D221</f>
        <v>SSF           Sub-Saharan Africa</v>
      </c>
      <c r="E86" s="20" t="str">
        <f>'Compound Alert'!E221</f>
        <v>IBRD</v>
      </c>
      <c r="F86" s="217">
        <f>'Compound Alert'!F221</f>
        <v>0</v>
      </c>
      <c r="G86" s="22">
        <f ca="1">IF($B$8="Overall Alert",'Compound Alert'!G221,IF($B$8="Underlying Vulnerability",'Compound Alert'!J221,IF($B$8="Emerging Threat",'Compound Alert'!M221)))</f>
        <v>1.5</v>
      </c>
      <c r="H86" s="23">
        <f ca="1">IF($B$8="Overall Alert",'Compound Alert'!H221,IF($B$8="Underlying Vulnerability",'Compound Alert'!K221,IF($B$8="Emerging Threat",'Compound Alert'!N221)))</f>
        <v>1.5</v>
      </c>
      <c r="I86" s="50">
        <f ca="1">ROUNDDOWN(G86,0)</f>
        <v>1</v>
      </c>
      <c r="J86" s="25" t="str">
        <f ca="1">IF(
   $B$8="Overall Alert",IF(
      'Compound Alert'!R221 &gt;= 7, "HIGH",IF(
         'Compound Alert'!R221 &gt;= 5, "MED","LOW")), IF(
            $B$8="Underlying Vulnerability", IF(
               'Compound Alert'!Y221 &gt;= 10, "HIGH",IF(
                  'Compound Alert'!Y221 &gt;= 7, "MED","LOW")),IF(
                     $B$8="Emerging Threat", IF(
                        'Compound Alert'!AF221 &gt;= 10, "HIGH",IF(
                            'Compound Alert'!AF221 &gt;= 7, "MED","LOW")))))</f>
        <v>LOW</v>
      </c>
      <c r="K86" s="25" t="str">
        <f ca="1">IF(
   $B$8="Overall Alert",IF(
      'Compound Alert'!S221 &gt;= 7, "HIGH",IF(
         'Compound Alert'!S221 &gt;= 5, "MED","LOW")), IF(
            $B$8="Underlying Vulnerability", IF(
               'Compound Alert'!Z221 &gt;= 10, "HIGH",IF(
                  'Compound Alert'!Z221 &gt;= 7, "MED","LOW")),IF(
                     $B$8="Emerging Threat", IF(
                        'Compound Alert'!AG221 &gt;= 10, "HIGH",IF(
                            'Compound Alert'!AG221 &gt;= 7, "MED","LOW")))))</f>
        <v>LOW</v>
      </c>
      <c r="L86" s="25" t="str">
        <f ca="1">IF(
   $B$8="Overall Alert",IF(
      'Compound Alert'!T221 &gt;= 7, "HIGH",IF(
         'Compound Alert'!T221 &gt;= 5, "MED","LOW")), IF(
            $B$8="Underlying Vulnerability", IF(
               'Compound Alert'!AA221 &gt;= 10, "HIGH",IF(
                  'Compound Alert'!AA221 &gt;= 7, "MED","LOW")),IF(
                     $B$8="Emerging Threat", IF(
                        'Compound Alert'!AH221 &gt;= 10, "HIGH",IF(
                            'Compound Alert'!AH221 &gt;= 7, "MED","LOW")))))</f>
        <v>MED</v>
      </c>
      <c r="M86" s="25" t="str">
        <f ca="1">IF(
   $B$8="Overall Alert",IF(
      'Compound Alert'!U221 &gt;= 7, "HIGH",IF(
         'Compound Alert'!U221 &gt;= 5, "MED","LOW")), IF(
            $B$8="Underlying Vulnerability", IF(
               'Compound Alert'!AB221 &gt;= 10, "HIGH",IF(
                  'Compound Alert'!AB221 &gt;= 7, "MED","LOW")),IF(
                     $B$8="Emerging Threat", IF(
                        'Compound Alert'!AI221 &gt;= 10, "HIGH",IF(
                            'Compound Alert'!AI221 &gt;= 7, "MED","LOW")))))</f>
        <v>HIGH</v>
      </c>
      <c r="N86" s="25" t="str">
        <f ca="1">IF(
   $B$8="Overall Alert",IF(
      'Compound Alert'!V221 &gt;= 7, "HIGH",IF(
         'Compound Alert'!V221 &gt;= 5, "MED","LOW")), IF(
            $B$8="Underlying Vulnerability", IF(
               'Compound Alert'!AC221 &gt;= 10, "HIGH",IF(
                  'Compound Alert'!AC221 &gt;= 7, "MED","LOW")),IF(
                     $B$8="Emerging Threat", IF(
                        'Compound Alert'!AJ221 &gt;= 10, "HIGH",IF(
                            'Compound Alert'!AJ221 &gt;= 7, "MED","LOW")))))</f>
        <v>LOW</v>
      </c>
      <c r="O86" s="25" t="str">
        <f ca="1">IF(
   $B$8="Overall Alert",IF(
      'Compound Alert'!W221 &gt;= 7, "HIGH",IF(
         'Compound Alert'!W221 &gt;= 5, "MED","LOW")), IF(
            $B$8="Underlying Vulnerability", IF(
               'Compound Alert'!AD221 &gt;= 10, "HIGH",IF(
                  'Compound Alert'!AD221 &gt;= 7, "MED","LOW")),IF(
                     $B$8="Emerging Threat", IF(
                        'Compound Alert'!AK221 &gt;= 10, "HIGH",IF(
                            'Compound Alert'!AK221 &gt;= 7, "MED","LOW")))))</f>
        <v>LOW</v>
      </c>
      <c r="P86" s="25"/>
      <c r="Q86" s="26"/>
      <c r="R86" s="26"/>
      <c r="S86" s="21"/>
      <c r="T86" s="21"/>
      <c r="U86" s="21"/>
      <c r="V86" s="21"/>
      <c r="W86" s="21"/>
      <c r="X86" s="21"/>
      <c r="Y86" s="27"/>
      <c r="Z86" s="27"/>
      <c r="AA86" s="27"/>
      <c r="AB86" s="27"/>
      <c r="AC86" s="27"/>
      <c r="AD86" s="27"/>
      <c r="AE86" s="27"/>
      <c r="AF86" s="27"/>
      <c r="AJ86" s="21"/>
      <c r="AK86" s="21"/>
      <c r="AL86" s="21"/>
      <c r="AM86" s="21"/>
      <c r="AN86" s="21"/>
      <c r="AO86" s="21"/>
      <c r="AP86" s="21"/>
      <c r="AQ86" s="21"/>
      <c r="AR86" s="21"/>
      <c r="AS86" s="21"/>
      <c r="AT86" s="21"/>
      <c r="AU86" s="21"/>
      <c r="AV86" s="21"/>
      <c r="AW86" s="21"/>
      <c r="AX86" s="21"/>
    </row>
    <row r="87" spans="1:50" x14ac:dyDescent="0.2">
      <c r="A87" s="63">
        <v>46</v>
      </c>
      <c r="B87" s="20" t="str">
        <f>'Compound Alert'!B93</f>
        <v>Indonesia</v>
      </c>
      <c r="C87" s="20" t="str">
        <f>'Compound Alert'!C93</f>
        <v>IDN</v>
      </c>
      <c r="D87" s="20" t="str">
        <f>'Compound Alert'!D93</f>
        <v>EAS           East Asia &amp; Pacific</v>
      </c>
      <c r="E87" s="20" t="str">
        <f>'Compound Alert'!E93</f>
        <v>IBRD</v>
      </c>
      <c r="F87" s="217">
        <f ca="1">'Compound Alert'!F93</f>
        <v>88</v>
      </c>
      <c r="G87" s="22">
        <f ca="1">IF($B$8="Overall Alert",'Compound Alert'!G93,IF($B$8="Underlying Vulnerability",'Compound Alert'!J93,IF($B$8="Emerging Threat",'Compound Alert'!M93)))</f>
        <v>1.5</v>
      </c>
      <c r="H87" s="23">
        <f ca="1">IF($B$8="Overall Alert",'Compound Alert'!H93,IF($B$8="Underlying Vulnerability",'Compound Alert'!K93,IF($B$8="Emerging Threat",'Compound Alert'!N93)))</f>
        <v>1.5</v>
      </c>
      <c r="I87" s="50">
        <f ca="1">ROUNDDOWN(G87,0)</f>
        <v>1</v>
      </c>
      <c r="J87" s="25" t="str">
        <f ca="1">IF(
   $B$8="Overall Alert",IF(
      'Compound Alert'!R93 &gt;= 7, "HIGH",IF(
         'Compound Alert'!R93 &gt;= 5, "MED","LOW")), IF(
            $B$8="Underlying Vulnerability", IF(
               'Compound Alert'!Y93 &gt;= 10, "HIGH",IF(
                  'Compound Alert'!Y93 &gt;= 7, "MED","LOW")),IF(
                     $B$8="Emerging Threat", IF(
                        'Compound Alert'!AF93 &gt;= 10, "HIGH",IF(
                            'Compound Alert'!AF93 &gt;= 7, "MED","LOW")))))</f>
        <v>LOW</v>
      </c>
      <c r="K87" s="25" t="str">
        <f ca="1">IF(
   $B$8="Overall Alert",IF(
      'Compound Alert'!S93 &gt;= 7, "HIGH",IF(
         'Compound Alert'!S93 &gt;= 5, "MED","LOW")), IF(
            $B$8="Underlying Vulnerability", IF(
               'Compound Alert'!Z93 &gt;= 10, "HIGH",IF(
                  'Compound Alert'!Z93 &gt;= 7, "MED","LOW")),IF(
                     $B$8="Emerging Threat", IF(
                        'Compound Alert'!AG93 &gt;= 10, "HIGH",IF(
                            'Compound Alert'!AG93 &gt;= 7, "MED","LOW")))))</f>
        <v>LOW</v>
      </c>
      <c r="L87" s="25" t="str">
        <f ca="1">IF(
   $B$8="Overall Alert",IF(
      'Compound Alert'!T93 &gt;= 7, "HIGH",IF(
         'Compound Alert'!T93 &gt;= 5, "MED","LOW")), IF(
            $B$8="Underlying Vulnerability", IF(
               'Compound Alert'!AA93 &gt;= 10, "HIGH",IF(
                  'Compound Alert'!AA93 &gt;= 7, "MED","LOW")),IF(
                     $B$8="Emerging Threat", IF(
                        'Compound Alert'!AH93 &gt;= 10, "HIGH",IF(
                            'Compound Alert'!AH93 &gt;= 7, "MED","LOW")))))</f>
        <v>MED</v>
      </c>
      <c r="M87" s="25" t="str">
        <f ca="1">IF(
   $B$8="Overall Alert",IF(
      'Compound Alert'!U93 &gt;= 7, "HIGH",IF(
         'Compound Alert'!U93 &gt;= 5, "MED","LOW")), IF(
            $B$8="Underlying Vulnerability", IF(
               'Compound Alert'!AB93 &gt;= 10, "HIGH",IF(
                  'Compound Alert'!AB93 &gt;= 7, "MED","LOW")),IF(
                     $B$8="Emerging Threat", IF(
                        'Compound Alert'!AI93 &gt;= 10, "HIGH",IF(
                            'Compound Alert'!AI93 &gt;= 7, "MED","LOW")))))</f>
        <v>LOW</v>
      </c>
      <c r="N87" s="25" t="str">
        <f ca="1">IF(
   $B$8="Overall Alert",IF(
      'Compound Alert'!V93 &gt;= 7, "HIGH",IF(
         'Compound Alert'!V93 &gt;= 5, "MED","LOW")), IF(
            $B$8="Underlying Vulnerability", IF(
               'Compound Alert'!AC93 &gt;= 10, "HIGH",IF(
                  'Compound Alert'!AC93 &gt;= 7, "MED","LOW")),IF(
                     $B$8="Emerging Threat", IF(
                        'Compound Alert'!AJ93 &gt;= 10, "HIGH",IF(
                            'Compound Alert'!AJ93 &gt;= 7, "MED","LOW")))))</f>
        <v>HIGH</v>
      </c>
      <c r="O87" s="25" t="str">
        <f ca="1">IF(
   $B$8="Overall Alert",IF(
      'Compound Alert'!W93 &gt;= 7, "HIGH",IF(
         'Compound Alert'!W93 &gt;= 5, "MED","LOW")), IF(
            $B$8="Underlying Vulnerability", IF(
               'Compound Alert'!AD93 &gt;= 10, "HIGH",IF(
                  'Compound Alert'!AD93 &gt;= 7, "MED","LOW")),IF(
                     $B$8="Emerging Threat", IF(
                        'Compound Alert'!AK93 &gt;= 10, "HIGH",IF(
                            'Compound Alert'!AK93 &gt;= 7, "MED","LOW")))))</f>
        <v>LOW</v>
      </c>
      <c r="P87" s="25"/>
      <c r="Q87" s="26"/>
      <c r="R87" s="26"/>
      <c r="S87" s="21"/>
      <c r="T87" s="21"/>
      <c r="U87" s="21"/>
      <c r="V87" s="21"/>
      <c r="W87" s="21"/>
      <c r="X87" s="21"/>
      <c r="Y87" s="27"/>
      <c r="Z87" s="27"/>
      <c r="AA87" s="27"/>
      <c r="AB87" s="27"/>
      <c r="AC87" s="27"/>
      <c r="AD87" s="27"/>
      <c r="AE87" s="27"/>
      <c r="AF87" s="27"/>
      <c r="AJ87" s="21"/>
      <c r="AK87" s="21"/>
      <c r="AL87" s="21"/>
      <c r="AM87" s="21"/>
      <c r="AN87" s="21"/>
      <c r="AO87" s="21"/>
      <c r="AP87" s="21"/>
      <c r="AQ87" s="21"/>
      <c r="AR87" s="21"/>
      <c r="AS87" s="21"/>
      <c r="AT87" s="21"/>
      <c r="AU87" s="21"/>
      <c r="AV87" s="21"/>
      <c r="AW87" s="21"/>
      <c r="AX87" s="21"/>
    </row>
    <row r="88" spans="1:50" x14ac:dyDescent="0.2">
      <c r="A88" s="63">
        <v>47</v>
      </c>
      <c r="B88" s="20" t="str">
        <f>'Compound Alert'!B60</f>
        <v>Dominican Republic</v>
      </c>
      <c r="C88" s="20" t="str">
        <f>'Compound Alert'!C60</f>
        <v>DOM</v>
      </c>
      <c r="D88" s="20" t="str">
        <f>'Compound Alert'!D60</f>
        <v>LCN           Latin America &amp; Caribbean</v>
      </c>
      <c r="E88" s="20" t="str">
        <f>'Compound Alert'!E60</f>
        <v>IBRD</v>
      </c>
      <c r="F88" s="217">
        <f ca="1">'Compound Alert'!F60</f>
        <v>55</v>
      </c>
      <c r="G88" s="22">
        <f ca="1">IF($B$8="Overall Alert",'Compound Alert'!G60,IF($B$8="Underlying Vulnerability",'Compound Alert'!J60,IF($B$8="Emerging Threat",'Compound Alert'!M60)))</f>
        <v>1.5</v>
      </c>
      <c r="H88" s="23">
        <f ca="1">IF($B$8="Overall Alert",'Compound Alert'!H60,IF($B$8="Underlying Vulnerability",'Compound Alert'!K60,IF($B$8="Emerging Threat",'Compound Alert'!N60)))</f>
        <v>1.5</v>
      </c>
      <c r="I88" s="50">
        <f ca="1">ROUNDDOWN(G88,0)</f>
        <v>1</v>
      </c>
      <c r="J88" s="25" t="str">
        <f ca="1">IF(
   $B$8="Overall Alert",IF(
      'Compound Alert'!R60 &gt;= 7, "HIGH",IF(
         'Compound Alert'!R60 &gt;= 5, "MED","LOW")), IF(
            $B$8="Underlying Vulnerability", IF(
               'Compound Alert'!Y60 &gt;= 10, "HIGH",IF(
                  'Compound Alert'!Y60 &gt;= 7, "MED","LOW")),IF(
                     $B$8="Emerging Threat", IF(
                        'Compound Alert'!AF60 &gt;= 10, "HIGH",IF(
                            'Compound Alert'!AF60 &gt;= 7, "MED","LOW")))))</f>
        <v>HIGH</v>
      </c>
      <c r="K88" s="25" t="str">
        <f ca="1">IF(
   $B$8="Overall Alert",IF(
      'Compound Alert'!S60 &gt;= 7, "HIGH",IF(
         'Compound Alert'!S60 &gt;= 5, "MED","LOW")), IF(
            $B$8="Underlying Vulnerability", IF(
               'Compound Alert'!Z60 &gt;= 10, "HIGH",IF(
                  'Compound Alert'!Z60 &gt;= 7, "MED","LOW")),IF(
                     $B$8="Emerging Threat", IF(
                        'Compound Alert'!AG60 &gt;= 10, "HIGH",IF(
                            'Compound Alert'!AG60 &gt;= 7, "MED","LOW")))))</f>
        <v>LOW</v>
      </c>
      <c r="L88" s="25" t="str">
        <f ca="1">IF(
   $B$8="Overall Alert",IF(
      'Compound Alert'!T60 &gt;= 7, "HIGH",IF(
         'Compound Alert'!T60 &gt;= 5, "MED","LOW")), IF(
            $B$8="Underlying Vulnerability", IF(
               'Compound Alert'!AA60 &gt;= 10, "HIGH",IF(
                  'Compound Alert'!AA60 &gt;= 7, "MED","LOW")),IF(
                     $B$8="Emerging Threat", IF(
                        'Compound Alert'!AH60 &gt;= 10, "HIGH",IF(
                            'Compound Alert'!AH60 &gt;= 7, "MED","LOW")))))</f>
        <v>LOW</v>
      </c>
      <c r="M88" s="25" t="str">
        <f ca="1">IF(
   $B$8="Overall Alert",IF(
      'Compound Alert'!U60 &gt;= 7, "HIGH",IF(
         'Compound Alert'!U60 &gt;= 5, "MED","LOW")), IF(
            $B$8="Underlying Vulnerability", IF(
               'Compound Alert'!AB60 &gt;= 10, "HIGH",IF(
                  'Compound Alert'!AB60 &gt;= 7, "MED","LOW")),IF(
                     $B$8="Emerging Threat", IF(
                        'Compound Alert'!AI60 &gt;= 10, "HIGH",IF(
                            'Compound Alert'!AI60 &gt;= 7, "MED","LOW")))))</f>
        <v>MED</v>
      </c>
      <c r="N88" s="25" t="str">
        <f ca="1">IF(
   $B$8="Overall Alert",IF(
      'Compound Alert'!V60 &gt;= 7, "HIGH",IF(
         'Compound Alert'!V60 &gt;= 5, "MED","LOW")), IF(
            $B$8="Underlying Vulnerability", IF(
               'Compound Alert'!AC60 &gt;= 10, "HIGH",IF(
                  'Compound Alert'!AC60 &gt;= 7, "MED","LOW")),IF(
                     $B$8="Emerging Threat", IF(
                        'Compound Alert'!AJ60 &gt;= 10, "HIGH",IF(
                            'Compound Alert'!AJ60 &gt;= 7, "MED","LOW")))))</f>
        <v>LOW</v>
      </c>
      <c r="O88" s="25" t="str">
        <f ca="1">IF(
   $B$8="Overall Alert",IF(
      'Compound Alert'!W60 &gt;= 7, "HIGH",IF(
         'Compound Alert'!W60 &gt;= 5, "MED","LOW")), IF(
            $B$8="Underlying Vulnerability", IF(
               'Compound Alert'!AD60 &gt;= 10, "HIGH",IF(
                  'Compound Alert'!AD60 &gt;= 7, "MED","LOW")),IF(
                     $B$8="Emerging Threat", IF(
                        'Compound Alert'!AK60 &gt;= 10, "HIGH",IF(
                            'Compound Alert'!AK60 &gt;= 7, "MED","LOW")))))</f>
        <v>LOW</v>
      </c>
      <c r="P88" s="25"/>
      <c r="Q88" s="26"/>
      <c r="R88" s="26"/>
      <c r="S88" s="21"/>
      <c r="T88" s="21"/>
      <c r="U88" s="21"/>
      <c r="V88" s="21"/>
      <c r="W88" s="21"/>
      <c r="X88" s="21"/>
      <c r="Y88" s="27"/>
      <c r="Z88" s="27"/>
      <c r="AA88" s="27"/>
      <c r="AB88" s="27"/>
      <c r="AC88" s="27"/>
      <c r="AD88" s="27"/>
      <c r="AE88" s="27"/>
      <c r="AF88" s="27"/>
      <c r="AJ88" s="21"/>
      <c r="AK88" s="21"/>
      <c r="AL88" s="21"/>
      <c r="AM88" s="21"/>
      <c r="AN88" s="21"/>
      <c r="AO88" s="21"/>
      <c r="AP88" s="21"/>
      <c r="AQ88" s="21"/>
      <c r="AR88" s="21"/>
      <c r="AS88" s="21"/>
      <c r="AT88" s="21"/>
      <c r="AU88" s="21"/>
      <c r="AV88" s="21"/>
      <c r="AW88" s="21"/>
      <c r="AX88" s="21"/>
    </row>
    <row r="89" spans="1:50" x14ac:dyDescent="0.2">
      <c r="A89" s="63">
        <v>48</v>
      </c>
      <c r="B89" s="20" t="str">
        <f>'Compound Alert'!B113</f>
        <v>Lao PDR</v>
      </c>
      <c r="C89" s="20" t="str">
        <f>'Compound Alert'!C113</f>
        <v>LAO</v>
      </c>
      <c r="D89" s="20" t="str">
        <f>'Compound Alert'!D113</f>
        <v>EAS           East Asia &amp; Pacific</v>
      </c>
      <c r="E89" s="20" t="str">
        <f>'Compound Alert'!E113</f>
        <v>IDA</v>
      </c>
      <c r="F89" s="217">
        <f ca="1">'Compound Alert'!F113</f>
        <v>108</v>
      </c>
      <c r="G89" s="22">
        <f ca="1">IF($B$8="Overall Alert",'Compound Alert'!G113,IF($B$8="Underlying Vulnerability",'Compound Alert'!J113,IF($B$8="Emerging Threat",'Compound Alert'!M113)))</f>
        <v>1.5</v>
      </c>
      <c r="H89" s="23">
        <f ca="1">IF($B$8="Overall Alert",'Compound Alert'!H113,IF($B$8="Underlying Vulnerability",'Compound Alert'!K113,IF($B$8="Emerging Threat",'Compound Alert'!N113)))</f>
        <v>1.5</v>
      </c>
      <c r="I89" s="50">
        <f ca="1">ROUNDDOWN(G89,0)</f>
        <v>1</v>
      </c>
      <c r="J89" s="25" t="str">
        <f ca="1">IF(
   $B$8="Overall Alert",IF(
      'Compound Alert'!R113 &gt;= 7, "HIGH",IF(
         'Compound Alert'!R113 &gt;= 5, "MED","LOW")), IF(
            $B$8="Underlying Vulnerability", IF(
               'Compound Alert'!Y113 &gt;= 10, "HIGH",IF(
                  'Compound Alert'!Y113 &gt;= 7, "MED","LOW")),IF(
                     $B$8="Emerging Threat", IF(
                        'Compound Alert'!AF113 &gt;= 10, "HIGH",IF(
                            'Compound Alert'!AF113 &gt;= 7, "MED","LOW")))))</f>
        <v>LOW</v>
      </c>
      <c r="K89" s="25" t="str">
        <f ca="1">IF(
   $B$8="Overall Alert",IF(
      'Compound Alert'!S113 &gt;= 7, "HIGH",IF(
         'Compound Alert'!S113 &gt;= 5, "MED","LOW")), IF(
            $B$8="Underlying Vulnerability", IF(
               'Compound Alert'!Z113 &gt;= 10, "HIGH",IF(
                  'Compound Alert'!Z113 &gt;= 7, "MED","LOW")),IF(
                     $B$8="Emerging Threat", IF(
                        'Compound Alert'!AG113 &gt;= 10, "HIGH",IF(
                            'Compound Alert'!AG113 &gt;= 7, "MED","LOW")))))</f>
        <v>MED</v>
      </c>
      <c r="L89" s="25" t="str">
        <f ca="1">IF(
   $B$8="Overall Alert",IF(
      'Compound Alert'!T113 &gt;= 7, "HIGH",IF(
         'Compound Alert'!T113 &gt;= 5, "MED","LOW")), IF(
            $B$8="Underlying Vulnerability", IF(
               'Compound Alert'!AA113 &gt;= 10, "HIGH",IF(
                  'Compound Alert'!AA113 &gt;= 7, "MED","LOW")),IF(
                     $B$8="Emerging Threat", IF(
                        'Compound Alert'!AH113 &gt;= 10, "HIGH",IF(
                            'Compound Alert'!AH113 &gt;= 7, "MED","LOW")))))</f>
        <v>HIGH</v>
      </c>
      <c r="M89" s="25" t="str">
        <f ca="1">IF(
   $B$8="Overall Alert",IF(
      'Compound Alert'!U113 &gt;= 7, "HIGH",IF(
         'Compound Alert'!U113 &gt;= 5, "MED","LOW")), IF(
            $B$8="Underlying Vulnerability", IF(
               'Compound Alert'!AB113 &gt;= 10, "HIGH",IF(
                  'Compound Alert'!AB113 &gt;= 7, "MED","LOW")),IF(
                     $B$8="Emerging Threat", IF(
                        'Compound Alert'!AI113 &gt;= 10, "HIGH",IF(
                            'Compound Alert'!AI113 &gt;= 7, "MED","LOW")))))</f>
        <v>LOW</v>
      </c>
      <c r="N89" s="25" t="str">
        <f ca="1">IF(
   $B$8="Overall Alert",IF(
      'Compound Alert'!V113 &gt;= 7, "HIGH",IF(
         'Compound Alert'!V113 &gt;= 5, "MED","LOW")), IF(
            $B$8="Underlying Vulnerability", IF(
               'Compound Alert'!AC113 &gt;= 10, "HIGH",IF(
                  'Compound Alert'!AC113 &gt;= 7, "MED","LOW")),IF(
                     $B$8="Emerging Threat", IF(
                        'Compound Alert'!AJ113 &gt;= 10, "HIGH",IF(
                            'Compound Alert'!AJ113 &gt;= 7, "MED","LOW")))))</f>
        <v>LOW</v>
      </c>
      <c r="O89" s="25" t="str">
        <f ca="1">IF(
   $B$8="Overall Alert",IF(
      'Compound Alert'!W113 &gt;= 7, "HIGH",IF(
         'Compound Alert'!W113 &gt;= 5, "MED","LOW")), IF(
            $B$8="Underlying Vulnerability", IF(
               'Compound Alert'!AD113 &gt;= 10, "HIGH",IF(
                  'Compound Alert'!AD113 &gt;= 7, "MED","LOW")),IF(
                     $B$8="Emerging Threat", IF(
                        'Compound Alert'!AK113 &gt;= 10, "HIGH",IF(
                            'Compound Alert'!AK113 &gt;= 7, "MED","LOW")))))</f>
        <v>LOW</v>
      </c>
      <c r="P89" s="25"/>
      <c r="Q89" s="26"/>
      <c r="R89" s="26"/>
      <c r="S89" s="21"/>
      <c r="T89" s="21"/>
      <c r="U89" s="21"/>
      <c r="V89" s="21"/>
      <c r="W89" s="21"/>
      <c r="X89" s="21"/>
      <c r="Y89" s="27"/>
      <c r="Z89" s="27"/>
      <c r="AA89" s="27"/>
      <c r="AB89" s="27"/>
      <c r="AC89" s="27"/>
      <c r="AD89" s="27"/>
      <c r="AE89" s="27"/>
      <c r="AF89" s="27"/>
      <c r="AJ89" s="21"/>
      <c r="AK89" s="21"/>
      <c r="AL89" s="21"/>
      <c r="AM89" s="21"/>
      <c r="AN89" s="21"/>
      <c r="AO89" s="21"/>
      <c r="AP89" s="21"/>
      <c r="AQ89" s="21"/>
      <c r="AR89" s="21"/>
      <c r="AS89" s="21"/>
      <c r="AT89" s="21"/>
      <c r="AU89" s="21"/>
      <c r="AV89" s="21"/>
      <c r="AW89" s="21"/>
      <c r="AX89" s="21"/>
    </row>
    <row r="90" spans="1:50" x14ac:dyDescent="0.2">
      <c r="A90" s="63">
        <v>49</v>
      </c>
      <c r="B90" s="20" t="str">
        <f>'Compound Alert'!B138</f>
        <v>Mongolia</v>
      </c>
      <c r="C90" s="20" t="str">
        <f>'Compound Alert'!C138</f>
        <v>MNG</v>
      </c>
      <c r="D90" s="20" t="str">
        <f>'Compound Alert'!D138</f>
        <v>EAS           East Asia &amp; Pacific</v>
      </c>
      <c r="E90" s="20" t="str">
        <f>'Compound Alert'!E138</f>
        <v>IBRD</v>
      </c>
      <c r="F90" s="217">
        <f ca="1">'Compound Alert'!F138</f>
        <v>133</v>
      </c>
      <c r="G90" s="22">
        <f ca="1">IF($B$8="Overall Alert",'Compound Alert'!G138,IF($B$8="Underlying Vulnerability",'Compound Alert'!J138,IF($B$8="Emerging Threat",'Compound Alert'!M138)))</f>
        <v>1.5</v>
      </c>
      <c r="H90" s="23">
        <f ca="1">IF($B$8="Overall Alert",'Compound Alert'!H138,IF($B$8="Underlying Vulnerability",'Compound Alert'!K138,IF($B$8="Emerging Threat",'Compound Alert'!N138)))</f>
        <v>1.5</v>
      </c>
      <c r="I90" s="50">
        <f ca="1">ROUNDDOWN(G90,0)</f>
        <v>1</v>
      </c>
      <c r="J90" s="25" t="str">
        <f ca="1">IF(
   $B$8="Overall Alert",IF(
      'Compound Alert'!R138 &gt;= 7, "HIGH",IF(
         'Compound Alert'!R138 &gt;= 5, "MED","LOW")), IF(
            $B$8="Underlying Vulnerability", IF(
               'Compound Alert'!Y138 &gt;= 10, "HIGH",IF(
                  'Compound Alert'!Y138 &gt;= 7, "MED","LOW")),IF(
                     $B$8="Emerging Threat", IF(
                        'Compound Alert'!AF138 &gt;= 10, "HIGH",IF(
                            'Compound Alert'!AF138 &gt;= 7, "MED","LOW")))))</f>
        <v>MED</v>
      </c>
      <c r="K90" s="25" t="str">
        <f ca="1">IF(
   $B$8="Overall Alert",IF(
      'Compound Alert'!S138 &gt;= 7, "HIGH",IF(
         'Compound Alert'!S138 &gt;= 5, "MED","LOW")), IF(
            $B$8="Underlying Vulnerability", IF(
               'Compound Alert'!Z138 &gt;= 10, "HIGH",IF(
                  'Compound Alert'!Z138 &gt;= 7, "MED","LOW")),IF(
                     $B$8="Emerging Threat", IF(
                        'Compound Alert'!AG138 &gt;= 10, "HIGH",IF(
                            'Compound Alert'!AG138 &gt;= 7, "MED","LOW")))))</f>
        <v>LOW</v>
      </c>
      <c r="L90" s="25" t="str">
        <f ca="1">IF(
   $B$8="Overall Alert",IF(
      'Compound Alert'!T138 &gt;= 7, "HIGH",IF(
         'Compound Alert'!T138 &gt;= 5, "MED","LOW")), IF(
            $B$8="Underlying Vulnerability", IF(
               'Compound Alert'!AA138 &gt;= 10, "HIGH",IF(
                  'Compound Alert'!AA138 &gt;= 7, "MED","LOW")),IF(
                     $B$8="Emerging Threat", IF(
                        'Compound Alert'!AH138 &gt;= 10, "HIGH",IF(
                            'Compound Alert'!AH138 &gt;= 7, "MED","LOW")))))</f>
        <v>LOW</v>
      </c>
      <c r="M90" s="25" t="str">
        <f ca="1">IF(
   $B$8="Overall Alert",IF(
      'Compound Alert'!U138 &gt;= 7, "HIGH",IF(
         'Compound Alert'!U138 &gt;= 5, "MED","LOW")), IF(
            $B$8="Underlying Vulnerability", IF(
               'Compound Alert'!AB138 &gt;= 10, "HIGH",IF(
                  'Compound Alert'!AB138 &gt;= 7, "MED","LOW")),IF(
                     $B$8="Emerging Threat", IF(
                        'Compound Alert'!AI138 &gt;= 10, "HIGH",IF(
                            'Compound Alert'!AI138 &gt;= 7, "MED","LOW")))))</f>
        <v>HIGH</v>
      </c>
      <c r="N90" s="25" t="str">
        <f ca="1">IF(
   $B$8="Overall Alert",IF(
      'Compound Alert'!V138 &gt;= 7, "HIGH",IF(
         'Compound Alert'!V138 &gt;= 5, "MED","LOW")), IF(
            $B$8="Underlying Vulnerability", IF(
               'Compound Alert'!AC138 &gt;= 10, "HIGH",IF(
                  'Compound Alert'!AC138 &gt;= 7, "MED","LOW")),IF(
                     $B$8="Emerging Threat", IF(
                        'Compound Alert'!AJ138 &gt;= 10, "HIGH",IF(
                            'Compound Alert'!AJ138 &gt;= 7, "MED","LOW")))))</f>
        <v>LOW</v>
      </c>
      <c r="O90" s="25" t="str">
        <f ca="1">IF(
   $B$8="Overall Alert",IF(
      'Compound Alert'!W138 &gt;= 7, "HIGH",IF(
         'Compound Alert'!W138 &gt;= 5, "MED","LOW")), IF(
            $B$8="Underlying Vulnerability", IF(
               'Compound Alert'!AD138 &gt;= 10, "HIGH",IF(
                  'Compound Alert'!AD138 &gt;= 7, "MED","LOW")),IF(
                     $B$8="Emerging Threat", IF(
                        'Compound Alert'!AK138 &gt;= 10, "HIGH",IF(
                            'Compound Alert'!AK138 &gt;= 7, "MED","LOW")))))</f>
        <v>LOW</v>
      </c>
      <c r="P90" s="25"/>
      <c r="Q90" s="26"/>
      <c r="R90" s="26"/>
      <c r="S90" s="21"/>
      <c r="T90" s="21"/>
      <c r="U90" s="21"/>
      <c r="V90" s="21"/>
      <c r="W90" s="21"/>
      <c r="X90" s="21"/>
      <c r="Y90" s="27"/>
      <c r="Z90" s="27"/>
      <c r="AA90" s="27"/>
      <c r="AB90" s="27"/>
      <c r="AC90" s="27"/>
      <c r="AD90" s="27"/>
      <c r="AE90" s="27"/>
      <c r="AF90" s="27"/>
      <c r="AJ90" s="21"/>
      <c r="AK90" s="21"/>
      <c r="AL90" s="21"/>
      <c r="AM90" s="21"/>
      <c r="AN90" s="21"/>
      <c r="AO90" s="21"/>
      <c r="AP90" s="21"/>
      <c r="AQ90" s="21"/>
      <c r="AR90" s="21"/>
      <c r="AS90" s="21"/>
      <c r="AT90" s="21"/>
      <c r="AU90" s="21"/>
      <c r="AV90" s="21"/>
      <c r="AW90" s="21"/>
      <c r="AX90" s="21"/>
    </row>
    <row r="91" spans="1:50" x14ac:dyDescent="0.2">
      <c r="A91" s="63">
        <v>50</v>
      </c>
      <c r="B91" s="20" t="str">
        <f>'Compound Alert'!B222</f>
        <v>Zambia</v>
      </c>
      <c r="C91" s="20" t="str">
        <f>'Compound Alert'!C222</f>
        <v>ZMB</v>
      </c>
      <c r="D91" s="20" t="str">
        <f>'Compound Alert'!D222</f>
        <v>SSF           Sub-Saharan Africa</v>
      </c>
      <c r="E91" s="20" t="str">
        <f>'Compound Alert'!E222</f>
        <v>IDA</v>
      </c>
      <c r="F91" s="217">
        <f>'Compound Alert'!F222</f>
        <v>0</v>
      </c>
      <c r="G91" s="22">
        <f ca="1">IF($B$8="Overall Alert",'Compound Alert'!G222,IF($B$8="Underlying Vulnerability",'Compound Alert'!J222,IF($B$8="Emerging Threat",'Compound Alert'!M222)))</f>
        <v>1.5</v>
      </c>
      <c r="H91" s="23">
        <f ca="1">IF($B$8="Overall Alert",'Compound Alert'!H222,IF($B$8="Underlying Vulnerability",'Compound Alert'!K222,IF($B$8="Emerging Threat",'Compound Alert'!N222)))</f>
        <v>1.5</v>
      </c>
      <c r="I91" s="50">
        <f ca="1">ROUNDDOWN(G91,0)</f>
        <v>1</v>
      </c>
      <c r="J91" s="25" t="str">
        <f ca="1">IF(
   $B$8="Overall Alert",IF(
      'Compound Alert'!R222 &gt;= 7, "HIGH",IF(
         'Compound Alert'!R222 &gt;= 5, "MED","LOW")), IF(
            $B$8="Underlying Vulnerability", IF(
               'Compound Alert'!Y222 &gt;= 10, "HIGH",IF(
                  'Compound Alert'!Y222 &gt;= 7, "MED","LOW")),IF(
                     $B$8="Emerging Threat", IF(
                        'Compound Alert'!AF222 &gt;= 10, "HIGH",IF(
                            'Compound Alert'!AF222 &gt;= 7, "MED","LOW")))))</f>
        <v>LOW</v>
      </c>
      <c r="K91" s="25" t="str">
        <f ca="1">IF(
   $B$8="Overall Alert",IF(
      'Compound Alert'!S222 &gt;= 7, "HIGH",IF(
         'Compound Alert'!S222 &gt;= 5, "MED","LOW")), IF(
            $B$8="Underlying Vulnerability", IF(
               'Compound Alert'!Z222 &gt;= 10, "HIGH",IF(
                  'Compound Alert'!Z222 &gt;= 7, "MED","LOW")),IF(
                     $B$8="Emerging Threat", IF(
                        'Compound Alert'!AG222 &gt;= 10, "HIGH",IF(
                            'Compound Alert'!AG222 &gt;= 7, "MED","LOW")))))</f>
        <v>LOW</v>
      </c>
      <c r="L91" s="25" t="str">
        <f ca="1">IF(
   $B$8="Overall Alert",IF(
      'Compound Alert'!T222 &gt;= 7, "HIGH",IF(
         'Compound Alert'!T222 &gt;= 5, "MED","LOW")), IF(
            $B$8="Underlying Vulnerability", IF(
               'Compound Alert'!AA222 &gt;= 10, "HIGH",IF(
                  'Compound Alert'!AA222 &gt;= 7, "MED","LOW")),IF(
                     $B$8="Emerging Threat", IF(
                        'Compound Alert'!AH222 &gt;= 10, "HIGH",IF(
                            'Compound Alert'!AH222 &gt;= 7, "MED","LOW")))))</f>
        <v>HIGH</v>
      </c>
      <c r="M91" s="25" t="str">
        <f ca="1">IF(
   $B$8="Overall Alert",IF(
      'Compound Alert'!U222 &gt;= 7, "HIGH",IF(
         'Compound Alert'!U222 &gt;= 5, "MED","LOW")), IF(
            $B$8="Underlying Vulnerability", IF(
               'Compound Alert'!AB222 &gt;= 10, "HIGH",IF(
                  'Compound Alert'!AB222 &gt;= 7, "MED","LOW")),IF(
                     $B$8="Emerging Threat", IF(
                        'Compound Alert'!AI222 &gt;= 10, "HIGH",IF(
                            'Compound Alert'!AI222 &gt;= 7, "MED","LOW")))))</f>
        <v>LOW</v>
      </c>
      <c r="N91" s="25" t="str">
        <f ca="1">IF(
   $B$8="Overall Alert",IF(
      'Compound Alert'!V222 &gt;= 7, "HIGH",IF(
         'Compound Alert'!V222 &gt;= 5, "MED","LOW")), IF(
            $B$8="Underlying Vulnerability", IF(
               'Compound Alert'!AC222 &gt;= 10, "HIGH",IF(
                  'Compound Alert'!AC222 &gt;= 7, "MED","LOW")),IF(
                     $B$8="Emerging Threat", IF(
                        'Compound Alert'!AJ222 &gt;= 10, "HIGH",IF(
                            'Compound Alert'!AJ222 &gt;= 7, "MED","LOW")))))</f>
        <v>MED</v>
      </c>
      <c r="O91" s="25" t="str">
        <f ca="1">IF(
   $B$8="Overall Alert",IF(
      'Compound Alert'!W222 &gt;= 7, "HIGH",IF(
         'Compound Alert'!W222 &gt;= 5, "MED","LOW")), IF(
            $B$8="Underlying Vulnerability", IF(
               'Compound Alert'!AD222 &gt;= 10, "HIGH",IF(
                  'Compound Alert'!AD222 &gt;= 7, "MED","LOW")),IF(
                     $B$8="Emerging Threat", IF(
                        'Compound Alert'!AK222 &gt;= 10, "HIGH",IF(
                            'Compound Alert'!AK222 &gt;= 7, "MED","LOW")))))</f>
        <v>LOW</v>
      </c>
      <c r="P91" s="25"/>
      <c r="Q91" s="26"/>
      <c r="R91" s="26"/>
      <c r="S91" s="21"/>
      <c r="T91" s="21"/>
      <c r="U91" s="21"/>
      <c r="V91" s="21"/>
      <c r="W91" s="21"/>
      <c r="X91" s="21"/>
      <c r="Y91" s="27"/>
      <c r="Z91" s="27"/>
      <c r="AA91" s="27"/>
      <c r="AB91" s="27"/>
      <c r="AC91" s="27"/>
      <c r="AD91" s="27"/>
      <c r="AE91" s="27"/>
      <c r="AF91" s="27"/>
      <c r="AJ91" s="21"/>
      <c r="AK91" s="21"/>
      <c r="AL91" s="21"/>
      <c r="AM91" s="21"/>
      <c r="AN91" s="21"/>
      <c r="AO91" s="21"/>
      <c r="AP91" s="21"/>
      <c r="AQ91" s="21"/>
      <c r="AR91" s="21"/>
      <c r="AS91" s="21"/>
      <c r="AT91" s="21"/>
      <c r="AU91" s="21"/>
      <c r="AV91" s="21"/>
      <c r="AW91" s="21"/>
      <c r="AX91" s="21"/>
    </row>
    <row r="92" spans="1:50" x14ac:dyDescent="0.2">
      <c r="A92" s="63">
        <v>51</v>
      </c>
      <c r="B92" s="20" t="str">
        <f>'Compound Alert'!B207</f>
        <v>Uganda</v>
      </c>
      <c r="C92" s="20" t="str">
        <f>'Compound Alert'!C207</f>
        <v>UGA</v>
      </c>
      <c r="D92" s="20" t="str">
        <f>'Compound Alert'!D207</f>
        <v>SSF           Sub-Saharan Africa</v>
      </c>
      <c r="E92" s="20" t="str">
        <f>'Compound Alert'!E207</f>
        <v>IDA</v>
      </c>
      <c r="F92" s="217">
        <f>'Compound Alert'!F207</f>
        <v>0</v>
      </c>
      <c r="G92" s="22">
        <f ca="1">IF($B$8="Overall Alert",'Compound Alert'!G207,IF($B$8="Underlying Vulnerability",'Compound Alert'!J207,IF($B$8="Emerging Threat",'Compound Alert'!M207)))</f>
        <v>1.5</v>
      </c>
      <c r="H92" s="23">
        <f ca="1">IF($B$8="Overall Alert",'Compound Alert'!H207,IF($B$8="Underlying Vulnerability",'Compound Alert'!K207,IF($B$8="Emerging Threat",'Compound Alert'!N207)))</f>
        <v>1.5</v>
      </c>
      <c r="I92" s="50">
        <f ca="1">ROUNDDOWN(G92,0)</f>
        <v>1</v>
      </c>
      <c r="J92" s="25" t="str">
        <f ca="1">IF(
   $B$8="Overall Alert",IF(
      'Compound Alert'!R207 &gt;= 7, "HIGH",IF(
         'Compound Alert'!R207 &gt;= 5, "MED","LOW")), IF(
            $B$8="Underlying Vulnerability", IF(
               'Compound Alert'!Y207 &gt;= 10, "HIGH",IF(
                  'Compound Alert'!Y207 &gt;= 7, "MED","LOW")),IF(
                     $B$8="Emerging Threat", IF(
                        'Compound Alert'!AF207 &gt;= 10, "HIGH",IF(
                            'Compound Alert'!AF207 &gt;= 7, "MED","LOW")))))</f>
        <v>LOW</v>
      </c>
      <c r="K92" s="25" t="str">
        <f ca="1">IF(
   $B$8="Overall Alert",IF(
      'Compound Alert'!S207 &gt;= 7, "HIGH",IF(
         'Compound Alert'!S207 &gt;= 5, "MED","LOW")), IF(
            $B$8="Underlying Vulnerability", IF(
               'Compound Alert'!Z207 &gt;= 10, "HIGH",IF(
                  'Compound Alert'!Z207 &gt;= 7, "MED","LOW")),IF(
                     $B$8="Emerging Threat", IF(
                        'Compound Alert'!AG207 &gt;= 10, "HIGH",IF(
                            'Compound Alert'!AG207 &gt;= 7, "MED","LOW")))))</f>
        <v>LOW</v>
      </c>
      <c r="L92" s="25" t="str">
        <f ca="1">IF(
   $B$8="Overall Alert",IF(
      'Compound Alert'!T207 &gt;= 7, "HIGH",IF(
         'Compound Alert'!T207 &gt;= 5, "MED","LOW")), IF(
            $B$8="Underlying Vulnerability", IF(
               'Compound Alert'!AA207 &gt;= 10, "HIGH",IF(
                  'Compound Alert'!AA207 &gt;= 7, "MED","LOW")),IF(
                     $B$8="Emerging Threat", IF(
                        'Compound Alert'!AH207 &gt;= 10, "HIGH",IF(
                            'Compound Alert'!AH207 &gt;= 7, "MED","LOW")))))</f>
        <v>HIGH</v>
      </c>
      <c r="M92" s="25" t="str">
        <f ca="1">IF(
   $B$8="Overall Alert",IF(
      'Compound Alert'!U207 &gt;= 7, "HIGH",IF(
         'Compound Alert'!U207 &gt;= 5, "MED","LOW")), IF(
            $B$8="Underlying Vulnerability", IF(
               'Compound Alert'!AB207 &gt;= 10, "HIGH",IF(
                  'Compound Alert'!AB207 &gt;= 7, "MED","LOW")),IF(
                     $B$8="Emerging Threat", IF(
                        'Compound Alert'!AI207 &gt;= 10, "HIGH",IF(
                            'Compound Alert'!AI207 &gt;= 7, "MED","LOW")))))</f>
        <v>LOW</v>
      </c>
      <c r="N92" s="25" t="str">
        <f ca="1">IF(
   $B$8="Overall Alert",IF(
      'Compound Alert'!V207 &gt;= 7, "HIGH",IF(
         'Compound Alert'!V207 &gt;= 5, "MED","LOW")), IF(
            $B$8="Underlying Vulnerability", IF(
               'Compound Alert'!AC207 &gt;= 10, "HIGH",IF(
                  'Compound Alert'!AC207 &gt;= 7, "MED","LOW")),IF(
                     $B$8="Emerging Threat", IF(
                        'Compound Alert'!AJ207 &gt;= 10, "HIGH",IF(
                            'Compound Alert'!AJ207 &gt;= 7, "MED","LOW")))))</f>
        <v>LOW</v>
      </c>
      <c r="O92" s="25" t="str">
        <f ca="1">IF(
   $B$8="Overall Alert",IF(
      'Compound Alert'!W207 &gt;= 7, "HIGH",IF(
         'Compound Alert'!W207 &gt;= 5, "MED","LOW")), IF(
            $B$8="Underlying Vulnerability", IF(
               'Compound Alert'!AD207 &gt;= 10, "HIGH",IF(
                  'Compound Alert'!AD207 &gt;= 7, "MED","LOW")),IF(
                     $B$8="Emerging Threat", IF(
                        'Compound Alert'!AK207 &gt;= 10, "HIGH",IF(
                            'Compound Alert'!AK207 &gt;= 7, "MED","LOW")))))</f>
        <v>MED</v>
      </c>
      <c r="P92" s="25"/>
      <c r="Q92" s="26"/>
      <c r="R92" s="26"/>
      <c r="S92" s="21"/>
      <c r="T92" s="21"/>
      <c r="U92" s="21"/>
      <c r="V92" s="21"/>
      <c r="W92" s="21"/>
      <c r="X92" s="21"/>
      <c r="Y92" s="27"/>
      <c r="Z92" s="27"/>
      <c r="AA92" s="27"/>
      <c r="AB92" s="27"/>
      <c r="AC92" s="27"/>
      <c r="AD92" s="27"/>
      <c r="AE92" s="27"/>
      <c r="AF92" s="27"/>
      <c r="AJ92" s="21"/>
      <c r="AK92" s="21"/>
      <c r="AL92" s="21"/>
      <c r="AM92" s="21"/>
      <c r="AN92" s="21"/>
      <c r="AO92" s="21"/>
      <c r="AP92" s="21"/>
      <c r="AQ92" s="21"/>
      <c r="AR92" s="21"/>
      <c r="AS92" s="21"/>
      <c r="AT92" s="21"/>
      <c r="AU92" s="21"/>
      <c r="AV92" s="21"/>
      <c r="AW92" s="21"/>
      <c r="AX92" s="21"/>
    </row>
    <row r="93" spans="1:50" x14ac:dyDescent="0.2">
      <c r="A93" s="63">
        <v>52</v>
      </c>
      <c r="B93" s="20" t="str">
        <f>'Compound Alert'!B81</f>
        <v>Equatorial Guinea</v>
      </c>
      <c r="C93" s="20" t="str">
        <f>'Compound Alert'!C81</f>
        <v>GNQ</v>
      </c>
      <c r="D93" s="20" t="str">
        <f>'Compound Alert'!D81</f>
        <v>SSF           Sub-Saharan Africa</v>
      </c>
      <c r="E93" s="20" t="str">
        <f>'Compound Alert'!E81</f>
        <v>IBRD</v>
      </c>
      <c r="F93" s="217">
        <f ca="1">'Compound Alert'!F81</f>
        <v>76</v>
      </c>
      <c r="G93" s="22">
        <f ca="1">IF($B$8="Overall Alert",'Compound Alert'!G81,IF($B$8="Underlying Vulnerability",'Compound Alert'!J81,IF($B$8="Emerging Threat",'Compound Alert'!M81)))</f>
        <v>1.5</v>
      </c>
      <c r="H93" s="23">
        <f ca="1">IF($B$8="Overall Alert",'Compound Alert'!H81,IF($B$8="Underlying Vulnerability",'Compound Alert'!K81,IF($B$8="Emerging Threat",'Compound Alert'!N81)))</f>
        <v>1.5</v>
      </c>
      <c r="I93" s="50">
        <f ca="1">ROUNDDOWN(G93,0)</f>
        <v>1</v>
      </c>
      <c r="J93" s="25" t="str">
        <f ca="1">IF(
   $B$8="Overall Alert",IF(
      'Compound Alert'!R81 &gt;= 7, "HIGH",IF(
         'Compound Alert'!R81 &gt;= 5, "MED","LOW")), IF(
            $B$8="Underlying Vulnerability", IF(
               'Compound Alert'!Y81 &gt;= 10, "HIGH",IF(
                  'Compound Alert'!Y81 &gt;= 7, "MED","LOW")),IF(
                     $B$8="Emerging Threat", IF(
                        'Compound Alert'!AF81 &gt;= 10, "HIGH",IF(
                            'Compound Alert'!AF81 &gt;= 7, "MED","LOW")))))</f>
        <v>HIGH</v>
      </c>
      <c r="K93" s="25" t="str">
        <f ca="1">IF(
   $B$8="Overall Alert",IF(
      'Compound Alert'!S81 &gt;= 7, "HIGH",IF(
         'Compound Alert'!S81 &gt;= 5, "MED","LOW")), IF(
            $B$8="Underlying Vulnerability", IF(
               'Compound Alert'!Z81 &gt;= 10, "HIGH",IF(
                  'Compound Alert'!Z81 &gt;= 7, "MED","LOW")),IF(
                     $B$8="Emerging Threat", IF(
                        'Compound Alert'!AG81 &gt;= 10, "HIGH",IF(
                            'Compound Alert'!AG81 &gt;= 7, "MED","LOW")))))</f>
        <v>LOW</v>
      </c>
      <c r="L93" s="25" t="str">
        <f ca="1">IF(
   $B$8="Overall Alert",IF(
      'Compound Alert'!T81 &gt;= 7, "HIGH",IF(
         'Compound Alert'!T81 &gt;= 5, "MED","LOW")), IF(
            $B$8="Underlying Vulnerability", IF(
               'Compound Alert'!AA81 &gt;= 10, "HIGH",IF(
                  'Compound Alert'!AA81 &gt;= 7, "MED","LOW")),IF(
                     $B$8="Emerging Threat", IF(
                        'Compound Alert'!AH81 &gt;= 10, "HIGH",IF(
                            'Compound Alert'!AH81 &gt;= 7, "MED","LOW")))))</f>
        <v>MED</v>
      </c>
      <c r="M93" s="25" t="str">
        <f ca="1">IF(
   $B$8="Overall Alert",IF(
      'Compound Alert'!U81 &gt;= 7, "HIGH",IF(
         'Compound Alert'!U81 &gt;= 5, "MED","LOW")), IF(
            $B$8="Underlying Vulnerability", IF(
               'Compound Alert'!AB81 &gt;= 10, "HIGH",IF(
                  'Compound Alert'!AB81 &gt;= 7, "MED","LOW")),IF(
                     $B$8="Emerging Threat", IF(
                        'Compound Alert'!AI81 &gt;= 10, "HIGH",IF(
                            'Compound Alert'!AI81 &gt;= 7, "MED","LOW")))))</f>
        <v>LOW</v>
      </c>
      <c r="N93" s="25" t="str">
        <f ca="1">IF(
   $B$8="Overall Alert",IF(
      'Compound Alert'!V81 &gt;= 7, "HIGH",IF(
         'Compound Alert'!V81 &gt;= 5, "MED","LOW")), IF(
            $B$8="Underlying Vulnerability", IF(
               'Compound Alert'!AC81 &gt;= 10, "HIGH",IF(
                  'Compound Alert'!AC81 &gt;= 7, "MED","LOW")),IF(
                     $B$8="Emerging Threat", IF(
                        'Compound Alert'!AJ81 &gt;= 10, "HIGH",IF(
                            'Compound Alert'!AJ81 &gt;= 7, "MED","LOW")))))</f>
        <v>LOW</v>
      </c>
      <c r="O93" s="25" t="str">
        <f ca="1">IF(
   $B$8="Overall Alert",IF(
      'Compound Alert'!W81 &gt;= 7, "HIGH",IF(
         'Compound Alert'!W81 &gt;= 5, "MED","LOW")), IF(
            $B$8="Underlying Vulnerability", IF(
               'Compound Alert'!AD81 &gt;= 10, "HIGH",IF(
                  'Compound Alert'!AD81 &gt;= 7, "MED","LOW")),IF(
                     $B$8="Emerging Threat", IF(
                        'Compound Alert'!AK81 &gt;= 10, "HIGH",IF(
                            'Compound Alert'!AK81 &gt;= 7, "MED","LOW")))))</f>
        <v>LOW</v>
      </c>
      <c r="P93" s="25"/>
      <c r="Q93" s="26"/>
      <c r="R93" s="26"/>
      <c r="S93" s="21"/>
      <c r="T93" s="21"/>
      <c r="U93" s="21"/>
      <c r="V93" s="21"/>
      <c r="W93" s="21"/>
      <c r="X93" s="21"/>
      <c r="Y93" s="27"/>
      <c r="Z93" s="27"/>
      <c r="AA93" s="27"/>
      <c r="AB93" s="27"/>
      <c r="AC93" s="27"/>
      <c r="AD93" s="27"/>
      <c r="AE93" s="27"/>
      <c r="AF93" s="27"/>
      <c r="AJ93" s="21"/>
      <c r="AK93" s="21"/>
      <c r="AL93" s="21"/>
      <c r="AM93" s="21"/>
      <c r="AN93" s="21"/>
      <c r="AO93" s="21"/>
      <c r="AP93" s="21"/>
      <c r="AQ93" s="21"/>
      <c r="AR93" s="21"/>
      <c r="AS93" s="21"/>
      <c r="AT93" s="21"/>
      <c r="AU93" s="21"/>
      <c r="AV93" s="21"/>
      <c r="AW93" s="21"/>
      <c r="AX93" s="21"/>
    </row>
    <row r="94" spans="1:50" x14ac:dyDescent="0.2">
      <c r="A94" s="63">
        <v>53</v>
      </c>
      <c r="B94" s="20" t="str">
        <f>'Compound Alert'!B211</f>
        <v>Uzbekistan</v>
      </c>
      <c r="C94" s="20" t="str">
        <f>'Compound Alert'!C211</f>
        <v>UZB</v>
      </c>
      <c r="D94" s="20" t="str">
        <f>'Compound Alert'!D211</f>
        <v>ECS           Europe &amp; Central Asia</v>
      </c>
      <c r="E94" s="20" t="str">
        <f>'Compound Alert'!E211</f>
        <v>Blend</v>
      </c>
      <c r="F94" s="217">
        <f>'Compound Alert'!F211</f>
        <v>0</v>
      </c>
      <c r="G94" s="22">
        <f ca="1">IF($B$8="Overall Alert",'Compound Alert'!G211,IF($B$8="Underlying Vulnerability",'Compound Alert'!J211,IF($B$8="Emerging Threat",'Compound Alert'!M211)))</f>
        <v>1.5</v>
      </c>
      <c r="H94" s="23">
        <f ca="1">IF($B$8="Overall Alert",'Compound Alert'!H211,IF($B$8="Underlying Vulnerability",'Compound Alert'!K211,IF($B$8="Emerging Threat",'Compound Alert'!N211)))</f>
        <v>1.5</v>
      </c>
      <c r="I94" s="50">
        <f ca="1">ROUNDDOWN(G94,0)</f>
        <v>1</v>
      </c>
      <c r="J94" s="25" t="str">
        <f ca="1">IF(
   $B$8="Overall Alert",IF(
      'Compound Alert'!R211 &gt;= 7, "HIGH",IF(
         'Compound Alert'!R211 &gt;= 5, "MED","LOW")), IF(
            $B$8="Underlying Vulnerability", IF(
               'Compound Alert'!Y211 &gt;= 10, "HIGH",IF(
                  'Compound Alert'!Y211 &gt;= 7, "MED","LOW")),IF(
                     $B$8="Emerging Threat", IF(
                        'Compound Alert'!AF211 &gt;= 10, "HIGH",IF(
                            'Compound Alert'!AF211 &gt;= 7, "MED","LOW")))))</f>
        <v>LOW</v>
      </c>
      <c r="K94" s="25" t="str">
        <f ca="1">IF(
   $B$8="Overall Alert",IF(
      'Compound Alert'!S211 &gt;= 7, "HIGH",IF(
         'Compound Alert'!S211 &gt;= 5, "MED","LOW")), IF(
            $B$8="Underlying Vulnerability", IF(
               'Compound Alert'!Z211 &gt;= 10, "HIGH",IF(
                  'Compound Alert'!Z211 &gt;= 7, "MED","LOW")),IF(
                     $B$8="Emerging Threat", IF(
                        'Compound Alert'!AG211 &gt;= 10, "HIGH",IF(
                            'Compound Alert'!AG211 &gt;= 7, "MED","LOW")))))</f>
        <v>LOW</v>
      </c>
      <c r="L94" s="25" t="str">
        <f ca="1">IF(
   $B$8="Overall Alert",IF(
      'Compound Alert'!T211 &gt;= 7, "HIGH",IF(
         'Compound Alert'!T211 &gt;= 5, "MED","LOW")), IF(
            $B$8="Underlying Vulnerability", IF(
               'Compound Alert'!AA211 &gt;= 10, "HIGH",IF(
                  'Compound Alert'!AA211 &gt;= 7, "MED","LOW")),IF(
                     $B$8="Emerging Threat", IF(
                        'Compound Alert'!AH211 &gt;= 10, "HIGH",IF(
                            'Compound Alert'!AH211 &gt;= 7, "MED","LOW")))))</f>
        <v>MED</v>
      </c>
      <c r="M94" s="25" t="str">
        <f ca="1">IF(
   $B$8="Overall Alert",IF(
      'Compound Alert'!U211 &gt;= 7, "HIGH",IF(
         'Compound Alert'!U211 &gt;= 5, "MED","LOW")), IF(
            $B$8="Underlying Vulnerability", IF(
               'Compound Alert'!AB211 &gt;= 10, "HIGH",IF(
                  'Compound Alert'!AB211 &gt;= 7, "MED","LOW")),IF(
                     $B$8="Emerging Threat", IF(
                        'Compound Alert'!AI211 &gt;= 10, "HIGH",IF(
                            'Compound Alert'!AI211 &gt;= 7, "MED","LOW")))))</f>
        <v>LOW</v>
      </c>
      <c r="N94" s="25" t="str">
        <f ca="1">IF(
   $B$8="Overall Alert",IF(
      'Compound Alert'!V211 &gt;= 7, "HIGH",IF(
         'Compound Alert'!V211 &gt;= 5, "MED","LOW")), IF(
            $B$8="Underlying Vulnerability", IF(
               'Compound Alert'!AC211 &gt;= 10, "HIGH",IF(
                  'Compound Alert'!AC211 &gt;= 7, "MED","LOW")),IF(
                     $B$8="Emerging Threat", IF(
                        'Compound Alert'!AJ211 &gt;= 10, "HIGH",IF(
                            'Compound Alert'!AJ211 &gt;= 7, "MED","LOW")))))</f>
        <v>HIGH</v>
      </c>
      <c r="O94" s="25" t="str">
        <f ca="1">IF(
   $B$8="Overall Alert",IF(
      'Compound Alert'!W211 &gt;= 7, "HIGH",IF(
         'Compound Alert'!W211 &gt;= 5, "MED","LOW")), IF(
            $B$8="Underlying Vulnerability", IF(
               'Compound Alert'!AD211 &gt;= 10, "HIGH",IF(
                  'Compound Alert'!AD211 &gt;= 7, "MED","LOW")),IF(
                     $B$8="Emerging Threat", IF(
                        'Compound Alert'!AK211 &gt;= 10, "HIGH",IF(
                            'Compound Alert'!AK211 &gt;= 7, "MED","LOW")))))</f>
        <v>LOW</v>
      </c>
      <c r="P94" s="25"/>
      <c r="Q94" s="26"/>
      <c r="R94" s="26"/>
      <c r="S94" s="21"/>
      <c r="T94" s="21"/>
      <c r="U94" s="21"/>
      <c r="V94" s="21"/>
      <c r="W94" s="21"/>
      <c r="X94" s="21"/>
      <c r="Y94" s="27"/>
      <c r="Z94" s="27"/>
      <c r="AA94" s="27"/>
      <c r="AB94" s="27"/>
      <c r="AC94" s="27"/>
      <c r="AD94" s="27"/>
      <c r="AE94" s="27"/>
      <c r="AF94" s="27"/>
      <c r="AJ94" s="21"/>
      <c r="AK94" s="21"/>
      <c r="AL94" s="21"/>
      <c r="AM94" s="21"/>
      <c r="AN94" s="21"/>
      <c r="AO94" s="21"/>
      <c r="AP94" s="21"/>
      <c r="AQ94" s="21"/>
      <c r="AR94" s="21"/>
      <c r="AS94" s="21"/>
      <c r="AT94" s="21"/>
      <c r="AU94" s="21"/>
      <c r="AV94" s="21"/>
      <c r="AW94" s="21"/>
      <c r="AX94" s="21"/>
    </row>
    <row r="95" spans="1:50" x14ac:dyDescent="0.2">
      <c r="A95" s="63">
        <v>54</v>
      </c>
      <c r="B95" s="20" t="str">
        <f>'Compound Alert'!B50</f>
        <v>Costa Rica</v>
      </c>
      <c r="C95" s="20" t="str">
        <f>'Compound Alert'!C50</f>
        <v>CRI</v>
      </c>
      <c r="D95" s="20" t="str">
        <f>'Compound Alert'!D50</f>
        <v>LCN           Latin America &amp; Caribbean</v>
      </c>
      <c r="E95" s="20" t="str">
        <f>'Compound Alert'!E50</f>
        <v>IBRD</v>
      </c>
      <c r="F95" s="217">
        <f ca="1">'Compound Alert'!F50</f>
        <v>45</v>
      </c>
      <c r="G95" s="22">
        <f ca="1">IF($B$8="Overall Alert",'Compound Alert'!G50,IF($B$8="Underlying Vulnerability",'Compound Alert'!J50,IF($B$8="Emerging Threat",'Compound Alert'!M50)))</f>
        <v>1.5</v>
      </c>
      <c r="H95" s="23">
        <f ca="1">IF($B$8="Overall Alert",'Compound Alert'!H50,IF($B$8="Underlying Vulnerability",'Compound Alert'!K50,IF($B$8="Emerging Threat",'Compound Alert'!N50)))</f>
        <v>1.5</v>
      </c>
      <c r="I95" s="50">
        <f ca="1">ROUNDDOWN(G95,0)</f>
        <v>1</v>
      </c>
      <c r="J95" s="25" t="str">
        <f ca="1">IF(
   $B$8="Overall Alert",IF(
      'Compound Alert'!R50 &gt;= 7, "HIGH",IF(
         'Compound Alert'!R50 &gt;= 5, "MED","LOW")), IF(
            $B$8="Underlying Vulnerability", IF(
               'Compound Alert'!Y50 &gt;= 10, "HIGH",IF(
                  'Compound Alert'!Y50 &gt;= 7, "MED","LOW")),IF(
                     $B$8="Emerging Threat", IF(
                        'Compound Alert'!AF50 &gt;= 10, "HIGH",IF(
                            'Compound Alert'!AF50 &gt;= 7, "MED","LOW")))))</f>
        <v>LOW</v>
      </c>
      <c r="K95" s="25" t="str">
        <f ca="1">IF(
   $B$8="Overall Alert",IF(
      'Compound Alert'!S50 &gt;= 7, "HIGH",IF(
         'Compound Alert'!S50 &gt;= 5, "MED","LOW")), IF(
            $B$8="Underlying Vulnerability", IF(
               'Compound Alert'!Z50 &gt;= 10, "HIGH",IF(
                  'Compound Alert'!Z50 &gt;= 7, "MED","LOW")),IF(
                     $B$8="Emerging Threat", IF(
                        'Compound Alert'!AG50 &gt;= 10, "HIGH",IF(
                            'Compound Alert'!AG50 &gt;= 7, "MED","LOW")))))</f>
        <v>LOW</v>
      </c>
      <c r="L95" s="25" t="str">
        <f ca="1">IF(
   $B$8="Overall Alert",IF(
      'Compound Alert'!T50 &gt;= 7, "HIGH",IF(
         'Compound Alert'!T50 &gt;= 5, "MED","LOW")), IF(
            $B$8="Underlying Vulnerability", IF(
               'Compound Alert'!AA50 &gt;= 10, "HIGH",IF(
                  'Compound Alert'!AA50 &gt;= 7, "MED","LOW")),IF(
                     $B$8="Emerging Threat", IF(
                        'Compound Alert'!AH50 &gt;= 10, "HIGH",IF(
                            'Compound Alert'!AH50 &gt;= 7, "MED","LOW")))))</f>
        <v>LOW</v>
      </c>
      <c r="M95" s="25" t="str">
        <f ca="1">IF(
   $B$8="Overall Alert",IF(
      'Compound Alert'!U50 &gt;= 7, "HIGH",IF(
         'Compound Alert'!U50 &gt;= 5, "MED","LOW")), IF(
            $B$8="Underlying Vulnerability", IF(
               'Compound Alert'!AB50 &gt;= 10, "HIGH",IF(
                  'Compound Alert'!AB50 &gt;= 7, "MED","LOW")),IF(
                     $B$8="Emerging Threat", IF(
                        'Compound Alert'!AI50 &gt;= 10, "HIGH",IF(
                            'Compound Alert'!AI50 &gt;= 7, "MED","LOW")))))</f>
        <v>MED</v>
      </c>
      <c r="N95" s="25" t="str">
        <f ca="1">IF(
   $B$8="Overall Alert",IF(
      'Compound Alert'!V50 &gt;= 7, "HIGH",IF(
         'Compound Alert'!V50 &gt;= 5, "MED","LOW")), IF(
            $B$8="Underlying Vulnerability", IF(
               'Compound Alert'!AC50 &gt;= 10, "HIGH",IF(
                  'Compound Alert'!AC50 &gt;= 7, "MED","LOW")),IF(
                     $B$8="Emerging Threat", IF(
                        'Compound Alert'!AJ50 &gt;= 10, "HIGH",IF(
                            'Compound Alert'!AJ50 &gt;= 7, "MED","LOW")))))</f>
        <v>HIGH</v>
      </c>
      <c r="O95" s="25" t="str">
        <f ca="1">IF(
   $B$8="Overall Alert",IF(
      'Compound Alert'!W50 &gt;= 7, "HIGH",IF(
         'Compound Alert'!W50 &gt;= 5, "MED","LOW")), IF(
            $B$8="Underlying Vulnerability", IF(
               'Compound Alert'!AD50 &gt;= 10, "HIGH",IF(
                  'Compound Alert'!AD50 &gt;= 7, "MED","LOW")),IF(
                     $B$8="Emerging Threat", IF(
                        'Compound Alert'!AK50 &gt;= 10, "HIGH",IF(
                            'Compound Alert'!AK50 &gt;= 7, "MED","LOW")))))</f>
        <v>LOW</v>
      </c>
      <c r="P95" s="25"/>
      <c r="Q95" s="26"/>
      <c r="R95" s="26"/>
      <c r="S95" s="21"/>
      <c r="T95" s="21"/>
      <c r="U95" s="21"/>
      <c r="V95" s="21"/>
      <c r="W95" s="21"/>
      <c r="X95" s="21"/>
      <c r="Y95" s="27"/>
      <c r="Z95" s="27"/>
      <c r="AA95" s="27"/>
      <c r="AB95" s="27"/>
      <c r="AC95" s="27"/>
      <c r="AD95" s="27"/>
      <c r="AE95" s="27"/>
      <c r="AF95" s="27"/>
      <c r="AJ95" s="21"/>
      <c r="AK95" s="21"/>
      <c r="AL95" s="21"/>
      <c r="AM95" s="21"/>
      <c r="AN95" s="21"/>
      <c r="AO95" s="21"/>
      <c r="AP95" s="21"/>
      <c r="AQ95" s="21"/>
      <c r="AR95" s="21"/>
      <c r="AS95" s="21"/>
      <c r="AT95" s="21"/>
      <c r="AU95" s="21"/>
      <c r="AV95" s="21"/>
      <c r="AW95" s="21"/>
      <c r="AX95" s="21"/>
    </row>
    <row r="96" spans="1:50" x14ac:dyDescent="0.2">
      <c r="A96" s="63">
        <v>55</v>
      </c>
      <c r="B96" s="20" t="str">
        <f>'Compound Alert'!B144</f>
        <v>Malaysia</v>
      </c>
      <c r="C96" s="20" t="str">
        <f>'Compound Alert'!C144</f>
        <v>MYS</v>
      </c>
      <c r="D96" s="20" t="str">
        <f>'Compound Alert'!D144</f>
        <v>EAS           East Asia &amp; Pacific</v>
      </c>
      <c r="E96" s="20" t="str">
        <f>'Compound Alert'!E144</f>
        <v>IBRD</v>
      </c>
      <c r="F96" s="217">
        <f ca="1">'Compound Alert'!F144</f>
        <v>139</v>
      </c>
      <c r="G96" s="22">
        <f ca="1">IF($B$8="Overall Alert",'Compound Alert'!G144,IF($B$8="Underlying Vulnerability",'Compound Alert'!J144,IF($B$8="Emerging Threat",'Compound Alert'!M144)))</f>
        <v>1.5</v>
      </c>
      <c r="H96" s="23">
        <f ca="1">IF($B$8="Overall Alert",'Compound Alert'!H144,IF($B$8="Underlying Vulnerability",'Compound Alert'!K144,IF($B$8="Emerging Threat",'Compound Alert'!N144)))</f>
        <v>1.5</v>
      </c>
      <c r="I96" s="50">
        <f ca="1">ROUNDDOWN(G96,0)</f>
        <v>1</v>
      </c>
      <c r="J96" s="25" t="str">
        <f ca="1">IF(
   $B$8="Overall Alert",IF(
      'Compound Alert'!R144 &gt;= 7, "HIGH",IF(
         'Compound Alert'!R144 &gt;= 5, "MED","LOW")), IF(
            $B$8="Underlying Vulnerability", IF(
               'Compound Alert'!Y144 &gt;= 10, "HIGH",IF(
                  'Compound Alert'!Y144 &gt;= 7, "MED","LOW")),IF(
                     $B$8="Emerging Threat", IF(
                        'Compound Alert'!AF144 &gt;= 10, "HIGH",IF(
                            'Compound Alert'!AF144 &gt;= 7, "MED","LOW")))))</f>
        <v>LOW</v>
      </c>
      <c r="K96" s="25" t="str">
        <f ca="1">IF(
   $B$8="Overall Alert",IF(
      'Compound Alert'!S144 &gt;= 7, "HIGH",IF(
         'Compound Alert'!S144 &gt;= 5, "MED","LOW")), IF(
            $B$8="Underlying Vulnerability", IF(
               'Compound Alert'!Z144 &gt;= 10, "HIGH",IF(
                  'Compound Alert'!Z144 &gt;= 7, "MED","LOW")),IF(
                     $B$8="Emerging Threat", IF(
                        'Compound Alert'!AG144 &gt;= 10, "HIGH",IF(
                            'Compound Alert'!AG144 &gt;= 7, "MED","LOW")))))</f>
        <v>LOW</v>
      </c>
      <c r="L96" s="25" t="str">
        <f ca="1">IF(
   $B$8="Overall Alert",IF(
      'Compound Alert'!T144 &gt;= 7, "HIGH",IF(
         'Compound Alert'!T144 &gt;= 5, "MED","LOW")), IF(
            $B$8="Underlying Vulnerability", IF(
               'Compound Alert'!AA144 &gt;= 10, "HIGH",IF(
                  'Compound Alert'!AA144 &gt;= 7, "MED","LOW")),IF(
                     $B$8="Emerging Threat", IF(
                        'Compound Alert'!AH144 &gt;= 10, "HIGH",IF(
                            'Compound Alert'!AH144 &gt;= 7, "MED","LOW")))))</f>
        <v>MED</v>
      </c>
      <c r="M96" s="25" t="str">
        <f ca="1">IF(
   $B$8="Overall Alert",IF(
      'Compound Alert'!U144 &gt;= 7, "HIGH",IF(
         'Compound Alert'!U144 &gt;= 5, "MED","LOW")), IF(
            $B$8="Underlying Vulnerability", IF(
               'Compound Alert'!AB144 &gt;= 10, "HIGH",IF(
                  'Compound Alert'!AB144 &gt;= 7, "MED","LOW")),IF(
                     $B$8="Emerging Threat", IF(
                        'Compound Alert'!AI144 &gt;= 10, "HIGH",IF(
                            'Compound Alert'!AI144 &gt;= 7, "MED","LOW")))))</f>
        <v>LOW</v>
      </c>
      <c r="N96" s="25" t="str">
        <f ca="1">IF(
   $B$8="Overall Alert",IF(
      'Compound Alert'!V144 &gt;= 7, "HIGH",IF(
         'Compound Alert'!V144 &gt;= 5, "MED","LOW")), IF(
            $B$8="Underlying Vulnerability", IF(
               'Compound Alert'!AC144 &gt;= 10, "HIGH",IF(
                  'Compound Alert'!AC144 &gt;= 7, "MED","LOW")),IF(
                     $B$8="Emerging Threat", IF(
                        'Compound Alert'!AJ144 &gt;= 10, "HIGH",IF(
                            'Compound Alert'!AJ144 &gt;= 7, "MED","LOW")))))</f>
        <v>HIGH</v>
      </c>
      <c r="O96" s="25" t="str">
        <f ca="1">IF(
   $B$8="Overall Alert",IF(
      'Compound Alert'!W144 &gt;= 7, "HIGH",IF(
         'Compound Alert'!W144 &gt;= 5, "MED","LOW")), IF(
            $B$8="Underlying Vulnerability", IF(
               'Compound Alert'!AD144 &gt;= 10, "HIGH",IF(
                  'Compound Alert'!AD144 &gt;= 7, "MED","LOW")),IF(
                     $B$8="Emerging Threat", IF(
                        'Compound Alert'!AK144 &gt;= 10, "HIGH",IF(
                            'Compound Alert'!AK144 &gt;= 7, "MED","LOW")))))</f>
        <v>LOW</v>
      </c>
      <c r="P96" s="25"/>
      <c r="Q96" s="26"/>
      <c r="R96" s="26"/>
      <c r="S96" s="21"/>
      <c r="T96" s="21"/>
      <c r="U96" s="21"/>
      <c r="V96" s="21"/>
      <c r="W96" s="21"/>
      <c r="X96" s="21"/>
      <c r="Y96" s="27"/>
      <c r="Z96" s="27"/>
      <c r="AA96" s="27"/>
      <c r="AB96" s="27"/>
      <c r="AC96" s="27"/>
      <c r="AD96" s="27"/>
      <c r="AE96" s="27"/>
      <c r="AF96" s="27"/>
      <c r="AJ96" s="21"/>
      <c r="AK96" s="21"/>
      <c r="AL96" s="21"/>
      <c r="AM96" s="21"/>
      <c r="AN96" s="21"/>
      <c r="AO96" s="21"/>
      <c r="AP96" s="21"/>
      <c r="AQ96" s="21"/>
      <c r="AR96" s="21"/>
      <c r="AS96" s="21"/>
      <c r="AT96" s="21"/>
      <c r="AU96" s="21"/>
      <c r="AV96" s="21"/>
      <c r="AW96" s="21"/>
      <c r="AX96" s="21"/>
    </row>
    <row r="97" spans="1:50" x14ac:dyDescent="0.2">
      <c r="A97" s="63">
        <v>56</v>
      </c>
      <c r="B97" s="20" t="str">
        <f>'Compound Alert'!B42</f>
        <v>China</v>
      </c>
      <c r="C97" s="20" t="str">
        <f>'Compound Alert'!C42</f>
        <v>CHN</v>
      </c>
      <c r="D97" s="20" t="str">
        <f>'Compound Alert'!D42</f>
        <v>EAS           East Asia &amp; Pacific</v>
      </c>
      <c r="E97" s="20" t="str">
        <f>'Compound Alert'!E42</f>
        <v>IBRD</v>
      </c>
      <c r="F97" s="217">
        <f ca="1">'Compound Alert'!F42</f>
        <v>37</v>
      </c>
      <c r="G97" s="22">
        <f ca="1">IF($B$8="Overall Alert",'Compound Alert'!G42,IF($B$8="Underlying Vulnerability",'Compound Alert'!J42,IF($B$8="Emerging Threat",'Compound Alert'!M42)))</f>
        <v>1.5</v>
      </c>
      <c r="H97" s="23">
        <f ca="1">IF($B$8="Overall Alert",'Compound Alert'!H42,IF($B$8="Underlying Vulnerability",'Compound Alert'!K42,IF($B$8="Emerging Threat",'Compound Alert'!N42)))</f>
        <v>1.5</v>
      </c>
      <c r="I97" s="50">
        <f ca="1">ROUNDDOWN(G97,0)</f>
        <v>1</v>
      </c>
      <c r="J97" s="25" t="str">
        <f ca="1">IF(
   $B$8="Overall Alert",IF(
      'Compound Alert'!R42 &gt;= 7, "HIGH",IF(
         'Compound Alert'!R42 &gt;= 5, "MED","LOW")), IF(
            $B$8="Underlying Vulnerability", IF(
               'Compound Alert'!Y42 &gt;= 10, "HIGH",IF(
                  'Compound Alert'!Y42 &gt;= 7, "MED","LOW")),IF(
                     $B$8="Emerging Threat", IF(
                        'Compound Alert'!AF42 &gt;= 10, "HIGH",IF(
                            'Compound Alert'!AF42 &gt;= 7, "MED","LOW")))))</f>
        <v>LOW</v>
      </c>
      <c r="K97" s="25" t="str">
        <f ca="1">IF(
   $B$8="Overall Alert",IF(
      'Compound Alert'!S42 &gt;= 7, "HIGH",IF(
         'Compound Alert'!S42 &gt;= 5, "MED","LOW")), IF(
            $B$8="Underlying Vulnerability", IF(
               'Compound Alert'!Z42 &gt;= 10, "HIGH",IF(
                  'Compound Alert'!Z42 &gt;= 7, "MED","LOW")),IF(
                     $B$8="Emerging Threat", IF(
                        'Compound Alert'!AG42 &gt;= 10, "HIGH",IF(
                            'Compound Alert'!AG42 &gt;= 7, "MED","LOW")))))</f>
        <v>LOW</v>
      </c>
      <c r="L97" s="25" t="str">
        <f ca="1">IF(
   $B$8="Overall Alert",IF(
      'Compound Alert'!T42 &gt;= 7, "HIGH",IF(
         'Compound Alert'!T42 &gt;= 5, "MED","LOW")), IF(
            $B$8="Underlying Vulnerability", IF(
               'Compound Alert'!AA42 &gt;= 10, "HIGH",IF(
                  'Compound Alert'!AA42 &gt;= 7, "MED","LOW")),IF(
                     $B$8="Emerging Threat", IF(
                        'Compound Alert'!AH42 &gt;= 10, "HIGH",IF(
                            'Compound Alert'!AH42 &gt;= 7, "MED","LOW")))))</f>
        <v>MED</v>
      </c>
      <c r="M97" s="25" t="str">
        <f ca="1">IF(
   $B$8="Overall Alert",IF(
      'Compound Alert'!U42 &gt;= 7, "HIGH",IF(
         'Compound Alert'!U42 &gt;= 5, "MED","LOW")), IF(
            $B$8="Underlying Vulnerability", IF(
               'Compound Alert'!AB42 &gt;= 10, "HIGH",IF(
                  'Compound Alert'!AB42 &gt;= 7, "MED","LOW")),IF(
                     $B$8="Emerging Threat", IF(
                        'Compound Alert'!AI42 &gt;= 10, "HIGH",IF(
                            'Compound Alert'!AI42 &gt;= 7, "MED","LOW")))))</f>
        <v>LOW</v>
      </c>
      <c r="N97" s="25" t="str">
        <f ca="1">IF(
   $B$8="Overall Alert",IF(
      'Compound Alert'!V42 &gt;= 7, "HIGH",IF(
         'Compound Alert'!V42 &gt;= 5, "MED","LOW")), IF(
            $B$8="Underlying Vulnerability", IF(
               'Compound Alert'!AC42 &gt;= 10, "HIGH",IF(
                  'Compound Alert'!AC42 &gt;= 7, "MED","LOW")),IF(
                     $B$8="Emerging Threat", IF(
                        'Compound Alert'!AJ42 &gt;= 10, "HIGH",IF(
                            'Compound Alert'!AJ42 &gt;= 7, "MED","LOW")))))</f>
        <v>HIGH</v>
      </c>
      <c r="O97" s="25" t="str">
        <f ca="1">IF(
   $B$8="Overall Alert",IF(
      'Compound Alert'!W42 &gt;= 7, "HIGH",IF(
         'Compound Alert'!W42 &gt;= 5, "MED","LOW")), IF(
            $B$8="Underlying Vulnerability", IF(
               'Compound Alert'!AD42 &gt;= 10, "HIGH",IF(
                  'Compound Alert'!AD42 &gt;= 7, "MED","LOW")),IF(
                     $B$8="Emerging Threat", IF(
                        'Compound Alert'!AK42 &gt;= 10, "HIGH",IF(
                            'Compound Alert'!AK42 &gt;= 7, "MED","LOW")))))</f>
        <v>LOW</v>
      </c>
      <c r="P97" s="25"/>
      <c r="Q97" s="26"/>
      <c r="R97" s="26"/>
      <c r="S97" s="21"/>
      <c r="T97" s="21"/>
      <c r="U97" s="21"/>
      <c r="V97" s="21"/>
      <c r="W97" s="21"/>
      <c r="X97" s="21"/>
      <c r="Y97" s="27"/>
      <c r="Z97" s="27"/>
      <c r="AA97" s="27"/>
      <c r="AB97" s="27"/>
      <c r="AC97" s="27"/>
      <c r="AD97" s="27"/>
      <c r="AE97" s="27"/>
      <c r="AF97" s="27"/>
      <c r="AJ97" s="21"/>
      <c r="AK97" s="21"/>
      <c r="AL97" s="21"/>
      <c r="AM97" s="21"/>
      <c r="AN97" s="21"/>
      <c r="AO97" s="21"/>
      <c r="AP97" s="21"/>
      <c r="AQ97" s="21"/>
      <c r="AR97" s="21"/>
      <c r="AS97" s="21"/>
      <c r="AT97" s="21"/>
      <c r="AU97" s="21"/>
      <c r="AV97" s="21"/>
      <c r="AW97" s="21"/>
      <c r="AX97" s="21"/>
    </row>
    <row r="98" spans="1:50" x14ac:dyDescent="0.2">
      <c r="A98" s="63">
        <v>57</v>
      </c>
      <c r="B98" s="20" t="str">
        <f>'Compound Alert'!B131</f>
        <v>Mexico</v>
      </c>
      <c r="C98" s="20" t="str">
        <f>'Compound Alert'!C131</f>
        <v>MEX</v>
      </c>
      <c r="D98" s="20" t="str">
        <f>'Compound Alert'!D131</f>
        <v>LCN           Latin America &amp; Caribbean</v>
      </c>
      <c r="E98" s="20" t="str">
        <f>'Compound Alert'!E131</f>
        <v>IBRD</v>
      </c>
      <c r="F98" s="217">
        <f ca="1">'Compound Alert'!F131</f>
        <v>126</v>
      </c>
      <c r="G98" s="22">
        <f ca="1">IF($B$8="Overall Alert",'Compound Alert'!G131,IF($B$8="Underlying Vulnerability",'Compound Alert'!J131,IF($B$8="Emerging Threat",'Compound Alert'!M131)))</f>
        <v>1.5</v>
      </c>
      <c r="H98" s="23">
        <f ca="1">IF($B$8="Overall Alert",'Compound Alert'!H131,IF($B$8="Underlying Vulnerability",'Compound Alert'!K131,IF($B$8="Emerging Threat",'Compound Alert'!N131)))</f>
        <v>1.5</v>
      </c>
      <c r="I98" s="50">
        <f ca="1">ROUNDDOWN(G98,0)</f>
        <v>1</v>
      </c>
      <c r="J98" s="25" t="str">
        <f ca="1">IF(
   $B$8="Overall Alert",IF(
      'Compound Alert'!R131 &gt;= 7, "HIGH",IF(
         'Compound Alert'!R131 &gt;= 5, "MED","LOW")), IF(
            $B$8="Underlying Vulnerability", IF(
               'Compound Alert'!Y131 &gt;= 10, "HIGH",IF(
                  'Compound Alert'!Y131 &gt;= 7, "MED","LOW")),IF(
                     $B$8="Emerging Threat", IF(
                        'Compound Alert'!AF131 &gt;= 10, "HIGH",IF(
                            'Compound Alert'!AF131 &gt;= 7, "MED","LOW")))))</f>
        <v>LOW</v>
      </c>
      <c r="K98" s="25" t="str">
        <f ca="1">IF(
   $B$8="Overall Alert",IF(
      'Compound Alert'!S131 &gt;= 7, "HIGH",IF(
         'Compound Alert'!S131 &gt;= 5, "MED","LOW")), IF(
            $B$8="Underlying Vulnerability", IF(
               'Compound Alert'!Z131 &gt;= 10, "HIGH",IF(
                  'Compound Alert'!Z131 &gt;= 7, "MED","LOW")),IF(
                     $B$8="Emerging Threat", IF(
                        'Compound Alert'!AG131 &gt;= 10, "HIGH",IF(
                            'Compound Alert'!AG131 &gt;= 7, "MED","LOW")))))</f>
        <v>LOW</v>
      </c>
      <c r="L98" s="25" t="str">
        <f ca="1">IF(
   $B$8="Overall Alert",IF(
      'Compound Alert'!T131 &gt;= 7, "HIGH",IF(
         'Compound Alert'!T131 &gt;= 5, "MED","LOW")), IF(
            $B$8="Underlying Vulnerability", IF(
               'Compound Alert'!AA131 &gt;= 10, "HIGH",IF(
                  'Compound Alert'!AA131 &gt;= 7, "MED","LOW")),IF(
                     $B$8="Emerging Threat", IF(
                        'Compound Alert'!AH131 &gt;= 10, "HIGH",IF(
                            'Compound Alert'!AH131 &gt;= 7, "MED","LOW")))))</f>
        <v>MED</v>
      </c>
      <c r="M98" s="25" t="str">
        <f ca="1">IF(
   $B$8="Overall Alert",IF(
      'Compound Alert'!U131 &gt;= 7, "HIGH",IF(
         'Compound Alert'!U131 &gt;= 5, "MED","LOW")), IF(
            $B$8="Underlying Vulnerability", IF(
               'Compound Alert'!AB131 &gt;= 10, "HIGH",IF(
                  'Compound Alert'!AB131 &gt;= 7, "MED","LOW")),IF(
                     $B$8="Emerging Threat", IF(
                        'Compound Alert'!AI131 &gt;= 10, "HIGH",IF(
                            'Compound Alert'!AI131 &gt;= 7, "MED","LOW")))))</f>
        <v>LOW</v>
      </c>
      <c r="N98" s="25" t="str">
        <f ca="1">IF(
   $B$8="Overall Alert",IF(
      'Compound Alert'!V131 &gt;= 7, "HIGH",IF(
         'Compound Alert'!V131 &gt;= 5, "MED","LOW")), IF(
            $B$8="Underlying Vulnerability", IF(
               'Compound Alert'!AC131 &gt;= 10, "HIGH",IF(
                  'Compound Alert'!AC131 &gt;= 7, "MED","LOW")),IF(
                     $B$8="Emerging Threat", IF(
                        'Compound Alert'!AJ131 &gt;= 10, "HIGH",IF(
                            'Compound Alert'!AJ131 &gt;= 7, "MED","LOW")))))</f>
        <v>HIGH</v>
      </c>
      <c r="O98" s="25" t="str">
        <f ca="1">IF(
   $B$8="Overall Alert",IF(
      'Compound Alert'!W131 &gt;= 7, "HIGH",IF(
         'Compound Alert'!W131 &gt;= 5, "MED","LOW")), IF(
            $B$8="Underlying Vulnerability", IF(
               'Compound Alert'!AD131 &gt;= 10, "HIGH",IF(
                  'Compound Alert'!AD131 &gt;= 7, "MED","LOW")),IF(
                     $B$8="Emerging Threat", IF(
                        'Compound Alert'!AK131 &gt;= 10, "HIGH",IF(
                            'Compound Alert'!AK131 &gt;= 7, "MED","LOW")))))</f>
        <v>LOW</v>
      </c>
      <c r="P98" s="25"/>
      <c r="Q98" s="26"/>
      <c r="R98" s="26"/>
      <c r="S98" s="21"/>
      <c r="T98" s="21"/>
      <c r="U98" s="21"/>
      <c r="V98" s="21"/>
      <c r="W98" s="21"/>
      <c r="X98" s="21"/>
      <c r="Y98" s="27"/>
      <c r="Z98" s="27"/>
      <c r="AA98" s="27"/>
      <c r="AB98" s="27"/>
      <c r="AC98" s="27"/>
      <c r="AD98" s="27"/>
      <c r="AE98" s="27"/>
      <c r="AF98" s="27"/>
      <c r="AJ98" s="21"/>
      <c r="AK98" s="21"/>
      <c r="AL98" s="21"/>
      <c r="AM98" s="21"/>
      <c r="AN98" s="21"/>
      <c r="AO98" s="21"/>
      <c r="AP98" s="21"/>
      <c r="AQ98" s="21"/>
      <c r="AR98" s="21"/>
      <c r="AS98" s="21"/>
      <c r="AT98" s="21"/>
      <c r="AU98" s="21"/>
      <c r="AV98" s="21"/>
      <c r="AW98" s="21"/>
      <c r="AX98" s="21"/>
    </row>
    <row r="99" spans="1:50" x14ac:dyDescent="0.2">
      <c r="A99" s="63">
        <v>58</v>
      </c>
      <c r="B99" s="20" t="str">
        <f>'Compound Alert'!B167</f>
        <v>West Bank and Gaza</v>
      </c>
      <c r="C99" s="20" t="str">
        <f>'Compound Alert'!C167</f>
        <v>PSE</v>
      </c>
      <c r="D99" s="20" t="str">
        <f>'Compound Alert'!D167</f>
        <v>MEA           Middle East &amp; North Africa</v>
      </c>
      <c r="E99" s="20" t="str">
        <f>'Compound Alert'!E167</f>
        <v>NA</v>
      </c>
      <c r="F99" s="217">
        <f ca="1">'Compound Alert'!F167</f>
        <v>162</v>
      </c>
      <c r="G99" s="22">
        <f ca="1">IF($B$8="Overall Alert",'Compound Alert'!G167,IF($B$8="Underlying Vulnerability",'Compound Alert'!J167,IF($B$8="Emerging Threat",'Compound Alert'!M167)))</f>
        <v>1</v>
      </c>
      <c r="H99" s="23">
        <f ca="1">IF($B$8="Overall Alert",'Compound Alert'!H167,IF($B$8="Underlying Vulnerability",'Compound Alert'!K167,IF($B$8="Emerging Threat",'Compound Alert'!N167)))</f>
        <v>1</v>
      </c>
      <c r="I99" s="50">
        <f ca="1">ROUNDDOWN(G99,0)</f>
        <v>1</v>
      </c>
      <c r="J99" s="25" t="str">
        <f ca="1">IF(
   $B$8="Overall Alert",IF(
      'Compound Alert'!R167 &gt;= 7, "HIGH",IF(
         'Compound Alert'!R167 &gt;= 5, "MED","LOW")), IF(
            $B$8="Underlying Vulnerability", IF(
               'Compound Alert'!Y167 &gt;= 10, "HIGH",IF(
                  'Compound Alert'!Y167 &gt;= 7, "MED","LOW")),IF(
                     $B$8="Emerging Threat", IF(
                        'Compound Alert'!AF167 &gt;= 10, "HIGH",IF(
                            'Compound Alert'!AF167 &gt;= 7, "MED","LOW")))))</f>
        <v>LOW</v>
      </c>
      <c r="K99" s="25" t="str">
        <f ca="1">IF(
   $B$8="Overall Alert",IF(
      'Compound Alert'!S167 &gt;= 7, "HIGH",IF(
         'Compound Alert'!S167 &gt;= 5, "MED","LOW")), IF(
            $B$8="Underlying Vulnerability", IF(
               'Compound Alert'!Z167 &gt;= 10, "HIGH",IF(
                  'Compound Alert'!Z167 &gt;= 7, "MED","LOW")),IF(
                     $B$8="Emerging Threat", IF(
                        'Compound Alert'!AG167 &gt;= 10, "HIGH",IF(
                            'Compound Alert'!AG167 &gt;= 7, "MED","LOW")))))</f>
        <v>LOW</v>
      </c>
      <c r="L99" s="25" t="str">
        <f ca="1">IF(
   $B$8="Overall Alert",IF(
      'Compound Alert'!T167 &gt;= 7, "HIGH",IF(
         'Compound Alert'!T167 &gt;= 5, "MED","LOW")), IF(
            $B$8="Underlying Vulnerability", IF(
               'Compound Alert'!AA167 &gt;= 10, "HIGH",IF(
                  'Compound Alert'!AA167 &gt;= 7, "MED","LOW")),IF(
                     $B$8="Emerging Threat", IF(
                        'Compound Alert'!AH167 &gt;= 10, "HIGH",IF(
                            'Compound Alert'!AH167 &gt;= 7, "MED","LOW")))))</f>
        <v>LOW</v>
      </c>
      <c r="M99" s="25" t="str">
        <f ca="1">IF(
   $B$8="Overall Alert",IF(
      'Compound Alert'!U167 &gt;= 7, "HIGH",IF(
         'Compound Alert'!U167 &gt;= 5, "MED","LOW")), IF(
            $B$8="Underlying Vulnerability", IF(
               'Compound Alert'!AB167 &gt;= 10, "HIGH",IF(
                  'Compound Alert'!AB167 &gt;= 7, "MED","LOW")),IF(
                     $B$8="Emerging Threat", IF(
                        'Compound Alert'!AI167 &gt;= 10, "HIGH",IF(
                            'Compound Alert'!AI167 &gt;= 7, "MED","LOW")))))</f>
        <v>LOW</v>
      </c>
      <c r="N99" s="25" t="str">
        <f ca="1">IF(
   $B$8="Overall Alert",IF(
      'Compound Alert'!V167 &gt;= 7, "HIGH",IF(
         'Compound Alert'!V167 &gt;= 5, "MED","LOW")), IF(
            $B$8="Underlying Vulnerability", IF(
               'Compound Alert'!AC167 &gt;= 10, "HIGH",IF(
                  'Compound Alert'!AC167 &gt;= 7, "MED","LOW")),IF(
                     $B$8="Emerging Threat", IF(
                        'Compound Alert'!AJ167 &gt;= 10, "HIGH",IF(
                            'Compound Alert'!AJ167 &gt;= 7, "MED","LOW")))))</f>
        <v>LOW</v>
      </c>
      <c r="O99" s="25" t="str">
        <f ca="1">IF(
   $B$8="Overall Alert",IF(
      'Compound Alert'!W167 &gt;= 7, "HIGH",IF(
         'Compound Alert'!W167 &gt;= 5, "MED","LOW")), IF(
            $B$8="Underlying Vulnerability", IF(
               'Compound Alert'!AD167 &gt;= 10, "HIGH",IF(
                  'Compound Alert'!AD167 &gt;= 7, "MED","LOW")),IF(
                     $B$8="Emerging Threat", IF(
                        'Compound Alert'!AK167 &gt;= 10, "HIGH",IF(
                            'Compound Alert'!AK167 &gt;= 7, "MED","LOW")))))</f>
        <v>HIGH</v>
      </c>
      <c r="P99" s="25"/>
      <c r="Q99" s="26"/>
      <c r="R99" s="26"/>
      <c r="S99" s="21"/>
      <c r="T99" s="21"/>
      <c r="U99" s="21"/>
      <c r="V99" s="21"/>
      <c r="W99" s="21"/>
      <c r="X99" s="21"/>
      <c r="Y99" s="27"/>
      <c r="Z99" s="27"/>
      <c r="AA99" s="27"/>
      <c r="AB99" s="27"/>
      <c r="AC99" s="27"/>
      <c r="AD99" s="27"/>
      <c r="AE99" s="27"/>
      <c r="AF99" s="27"/>
      <c r="AJ99" s="21"/>
      <c r="AK99" s="21"/>
      <c r="AL99" s="21"/>
      <c r="AM99" s="21"/>
      <c r="AN99" s="21"/>
      <c r="AO99" s="21"/>
      <c r="AP99" s="21"/>
      <c r="AQ99" s="21"/>
      <c r="AR99" s="21"/>
      <c r="AS99" s="21"/>
      <c r="AT99" s="21"/>
      <c r="AU99" s="21"/>
      <c r="AV99" s="21"/>
      <c r="AW99" s="21"/>
      <c r="AX99" s="21"/>
    </row>
    <row r="100" spans="1:50" x14ac:dyDescent="0.2">
      <c r="A100" s="63">
        <v>59</v>
      </c>
      <c r="B100" s="20" t="str">
        <f>'Compound Alert'!B37</f>
        <v>Central African Republic</v>
      </c>
      <c r="C100" s="20" t="str">
        <f>'Compound Alert'!C37</f>
        <v>CAF</v>
      </c>
      <c r="D100" s="20" t="str">
        <f>'Compound Alert'!D37</f>
        <v>SSF           Sub-Saharan Africa</v>
      </c>
      <c r="E100" s="20" t="str">
        <f>'Compound Alert'!E37</f>
        <v>IDA</v>
      </c>
      <c r="F100" s="217">
        <f ca="1">'Compound Alert'!F37</f>
        <v>32</v>
      </c>
      <c r="G100" s="22">
        <f ca="1">IF($B$8="Overall Alert",'Compound Alert'!G37,IF($B$8="Underlying Vulnerability",'Compound Alert'!J37,IF($B$8="Emerging Threat",'Compound Alert'!M37)))</f>
        <v>1</v>
      </c>
      <c r="H100" s="23">
        <f ca="1">IF($B$8="Overall Alert",'Compound Alert'!H37,IF($B$8="Underlying Vulnerability",'Compound Alert'!K37,IF($B$8="Emerging Threat",'Compound Alert'!N37)))</f>
        <v>1</v>
      </c>
      <c r="I100" s="50">
        <f ca="1">ROUNDDOWN(G100,0)</f>
        <v>1</v>
      </c>
      <c r="J100" s="25" t="str">
        <f ca="1">IF(
   $B$8="Overall Alert",IF(
      'Compound Alert'!R37 &gt;= 7, "HIGH",IF(
         'Compound Alert'!R37 &gt;= 5, "MED","LOW")), IF(
            $B$8="Underlying Vulnerability", IF(
               'Compound Alert'!Y37 &gt;= 10, "HIGH",IF(
                  'Compound Alert'!Y37 &gt;= 7, "MED","LOW")),IF(
                     $B$8="Emerging Threat", IF(
                        'Compound Alert'!AF37 &gt;= 10, "HIGH",IF(
                            'Compound Alert'!AF37 &gt;= 7, "MED","LOW")))))</f>
        <v>LOW</v>
      </c>
      <c r="K100" s="25" t="str">
        <f ca="1">IF(
   $B$8="Overall Alert",IF(
      'Compound Alert'!S37 &gt;= 7, "HIGH",IF(
         'Compound Alert'!S37 &gt;= 5, "MED","LOW")), IF(
            $B$8="Underlying Vulnerability", IF(
               'Compound Alert'!Z37 &gt;= 10, "HIGH",IF(
                  'Compound Alert'!Z37 &gt;= 7, "MED","LOW")),IF(
                     $B$8="Emerging Threat", IF(
                        'Compound Alert'!AG37 &gt;= 10, "HIGH",IF(
                            'Compound Alert'!AG37 &gt;= 7, "MED","LOW")))))</f>
        <v>HIGH</v>
      </c>
      <c r="L100" s="25" t="str">
        <f ca="1">IF(
   $B$8="Overall Alert",IF(
      'Compound Alert'!T37 &gt;= 7, "HIGH",IF(
         'Compound Alert'!T37 &gt;= 5, "MED","LOW")), IF(
            $B$8="Underlying Vulnerability", IF(
               'Compound Alert'!AA37 &gt;= 10, "HIGH",IF(
                  'Compound Alert'!AA37 &gt;= 7, "MED","LOW")),IF(
                     $B$8="Emerging Threat", IF(
                        'Compound Alert'!AH37 &gt;= 10, "HIGH",IF(
                            'Compound Alert'!AH37 &gt;= 7, "MED","LOW")))))</f>
        <v>LOW</v>
      </c>
      <c r="M100" s="25" t="str">
        <f ca="1">IF(
   $B$8="Overall Alert",IF(
      'Compound Alert'!U37 &gt;= 7, "HIGH",IF(
         'Compound Alert'!U37 &gt;= 5, "MED","LOW")), IF(
            $B$8="Underlying Vulnerability", IF(
               'Compound Alert'!AB37 &gt;= 10, "HIGH",IF(
                  'Compound Alert'!AB37 &gt;= 7, "MED","LOW")),IF(
                     $B$8="Emerging Threat", IF(
                        'Compound Alert'!AI37 &gt;= 10, "HIGH",IF(
                            'Compound Alert'!AI37 &gt;= 7, "MED","LOW")))))</f>
        <v>LOW</v>
      </c>
      <c r="N100" s="25" t="str">
        <f ca="1">IF(
   $B$8="Overall Alert",IF(
      'Compound Alert'!V37 &gt;= 7, "HIGH",IF(
         'Compound Alert'!V37 &gt;= 5, "MED","LOW")), IF(
            $B$8="Underlying Vulnerability", IF(
               'Compound Alert'!AC37 &gt;= 10, "HIGH",IF(
                  'Compound Alert'!AC37 &gt;= 7, "MED","LOW")),IF(
                     $B$8="Emerging Threat", IF(
                        'Compound Alert'!AJ37 &gt;= 10, "HIGH",IF(
                            'Compound Alert'!AJ37 &gt;= 7, "MED","LOW")))))</f>
        <v>LOW</v>
      </c>
      <c r="O100" s="25" t="str">
        <f ca="1">IF(
   $B$8="Overall Alert",IF(
      'Compound Alert'!W37 &gt;= 7, "HIGH",IF(
         'Compound Alert'!W37 &gt;= 5, "MED","LOW")), IF(
            $B$8="Underlying Vulnerability", IF(
               'Compound Alert'!AD37 &gt;= 10, "HIGH",IF(
                  'Compound Alert'!AD37 &gt;= 7, "MED","LOW")),IF(
                     $B$8="Emerging Threat", IF(
                        'Compound Alert'!AK37 &gt;= 10, "HIGH",IF(
                            'Compound Alert'!AK37 &gt;= 7, "MED","LOW")))))</f>
        <v>LOW</v>
      </c>
      <c r="P100" s="25"/>
      <c r="Q100" s="26"/>
      <c r="R100" s="26"/>
      <c r="S100" s="21"/>
      <c r="T100" s="21"/>
      <c r="U100" s="21"/>
      <c r="V100" s="21"/>
      <c r="W100" s="21"/>
      <c r="X100" s="21"/>
      <c r="Y100" s="27"/>
      <c r="Z100" s="27"/>
      <c r="AA100" s="27"/>
      <c r="AB100" s="27"/>
      <c r="AC100" s="27"/>
      <c r="AD100" s="27"/>
      <c r="AE100" s="27"/>
      <c r="AF100" s="27"/>
      <c r="AJ100" s="21"/>
      <c r="AK100" s="21"/>
      <c r="AL100" s="21"/>
      <c r="AM100" s="21"/>
      <c r="AN100" s="21"/>
      <c r="AO100" s="21"/>
      <c r="AP100" s="21"/>
      <c r="AQ100" s="21"/>
      <c r="AR100" s="21"/>
      <c r="AS100" s="21"/>
      <c r="AT100" s="21"/>
      <c r="AU100" s="21"/>
      <c r="AV100" s="21"/>
      <c r="AW100" s="21"/>
      <c r="AX100" s="21"/>
    </row>
    <row r="101" spans="1:50" x14ac:dyDescent="0.2">
      <c r="A101" s="63">
        <v>60</v>
      </c>
      <c r="B101" s="20" t="str">
        <f>'Compound Alert'!B105</f>
        <v>Kazakhstan</v>
      </c>
      <c r="C101" s="20" t="str">
        <f>'Compound Alert'!C105</f>
        <v>KAZ</v>
      </c>
      <c r="D101" s="20" t="str">
        <f>'Compound Alert'!D105</f>
        <v>ECS           Europe &amp; Central Asia</v>
      </c>
      <c r="E101" s="20" t="str">
        <f>'Compound Alert'!E105</f>
        <v>IBRD</v>
      </c>
      <c r="F101" s="217">
        <f ca="1">'Compound Alert'!F105</f>
        <v>100</v>
      </c>
      <c r="G101" s="22">
        <f ca="1">IF($B$8="Overall Alert",'Compound Alert'!G105,IF($B$8="Underlying Vulnerability",'Compound Alert'!J105,IF($B$8="Emerging Threat",'Compound Alert'!M105)))</f>
        <v>1</v>
      </c>
      <c r="H101" s="23">
        <f ca="1">IF($B$8="Overall Alert",'Compound Alert'!H105,IF($B$8="Underlying Vulnerability",'Compound Alert'!K105,IF($B$8="Emerging Threat",'Compound Alert'!N105)))</f>
        <v>1</v>
      </c>
      <c r="I101" s="50">
        <f ca="1">ROUNDDOWN(G101,0)</f>
        <v>1</v>
      </c>
      <c r="J101" s="25" t="str">
        <f ca="1">IF(
   $B$8="Overall Alert",IF(
      'Compound Alert'!R105 &gt;= 7, "HIGH",IF(
         'Compound Alert'!R105 &gt;= 5, "MED","LOW")), IF(
            $B$8="Underlying Vulnerability", IF(
               'Compound Alert'!Y105 &gt;= 10, "HIGH",IF(
                  'Compound Alert'!Y105 &gt;= 7, "MED","LOW")),IF(
                     $B$8="Emerging Threat", IF(
                        'Compound Alert'!AF105 &gt;= 10, "HIGH",IF(
                            'Compound Alert'!AF105 &gt;= 7, "MED","LOW")))))</f>
        <v>LOW</v>
      </c>
      <c r="K101" s="25" t="str">
        <f ca="1">IF(
   $B$8="Overall Alert",IF(
      'Compound Alert'!S105 &gt;= 7, "HIGH",IF(
         'Compound Alert'!S105 &gt;= 5, "MED","LOW")), IF(
            $B$8="Underlying Vulnerability", IF(
               'Compound Alert'!Z105 &gt;= 10, "HIGH",IF(
                  'Compound Alert'!Z105 &gt;= 7, "MED","LOW")),IF(
                     $B$8="Emerging Threat", IF(
                        'Compound Alert'!AG105 &gt;= 10, "HIGH",IF(
                            'Compound Alert'!AG105 &gt;= 7, "MED","LOW")))))</f>
        <v>LOW</v>
      </c>
      <c r="L101" s="25" t="str">
        <f ca="1">IF(
   $B$8="Overall Alert",IF(
      'Compound Alert'!T105 &gt;= 7, "HIGH",IF(
         'Compound Alert'!T105 &gt;= 5, "MED","LOW")), IF(
            $B$8="Underlying Vulnerability", IF(
               'Compound Alert'!AA105 &gt;= 10, "HIGH",IF(
                  'Compound Alert'!AA105 &gt;= 7, "MED","LOW")),IF(
                     $B$8="Emerging Threat", IF(
                        'Compound Alert'!AH105 &gt;= 10, "HIGH",IF(
                            'Compound Alert'!AH105 &gt;= 7, "MED","LOW")))))</f>
        <v>LOW</v>
      </c>
      <c r="M101" s="25" t="str">
        <f ca="1">IF(
   $B$8="Overall Alert",IF(
      'Compound Alert'!U105 &gt;= 7, "HIGH",IF(
         'Compound Alert'!U105 &gt;= 5, "MED","LOW")), IF(
            $B$8="Underlying Vulnerability", IF(
               'Compound Alert'!AB105 &gt;= 10, "HIGH",IF(
                  'Compound Alert'!AB105 &gt;= 7, "MED","LOW")),IF(
                     $B$8="Emerging Threat", IF(
                        'Compound Alert'!AI105 &gt;= 10, "HIGH",IF(
                            'Compound Alert'!AI105 &gt;= 7, "MED","LOW")))))</f>
        <v>LOW</v>
      </c>
      <c r="N101" s="25" t="str">
        <f ca="1">IF(
   $B$8="Overall Alert",IF(
      'Compound Alert'!V105 &gt;= 7, "HIGH",IF(
         'Compound Alert'!V105 &gt;= 5, "MED","LOW")), IF(
            $B$8="Underlying Vulnerability", IF(
               'Compound Alert'!AC105 &gt;= 10, "HIGH",IF(
                  'Compound Alert'!AC105 &gt;= 7, "MED","LOW")),IF(
                     $B$8="Emerging Threat", IF(
                        'Compound Alert'!AJ105 &gt;= 10, "HIGH",IF(
                            'Compound Alert'!AJ105 &gt;= 7, "MED","LOW")))))</f>
        <v>HIGH</v>
      </c>
      <c r="O101" s="25" t="str">
        <f ca="1">IF(
   $B$8="Overall Alert",IF(
      'Compound Alert'!W105 &gt;= 7, "HIGH",IF(
         'Compound Alert'!W105 &gt;= 5, "MED","LOW")), IF(
            $B$8="Underlying Vulnerability", IF(
               'Compound Alert'!AD105 &gt;= 10, "HIGH",IF(
                  'Compound Alert'!AD105 &gt;= 7, "MED","LOW")),IF(
                     $B$8="Emerging Threat", IF(
                        'Compound Alert'!AK105 &gt;= 10, "HIGH",IF(
                            'Compound Alert'!AK105 &gt;= 7, "MED","LOW")))))</f>
        <v>LOW</v>
      </c>
      <c r="P101" s="25"/>
      <c r="Q101" s="26"/>
      <c r="R101" s="26"/>
      <c r="S101" s="21"/>
      <c r="T101" s="21"/>
      <c r="U101" s="21"/>
      <c r="V101" s="21"/>
      <c r="W101" s="21"/>
      <c r="X101" s="21"/>
      <c r="Y101" s="27"/>
      <c r="Z101" s="27"/>
      <c r="AA101" s="27"/>
      <c r="AB101" s="27"/>
      <c r="AC101" s="27"/>
      <c r="AD101" s="27"/>
      <c r="AE101" s="27"/>
      <c r="AF101" s="27"/>
      <c r="AJ101" s="21"/>
      <c r="AK101" s="21"/>
      <c r="AL101" s="21"/>
      <c r="AM101" s="21"/>
      <c r="AN101" s="21"/>
      <c r="AO101" s="21"/>
      <c r="AP101" s="21"/>
      <c r="AQ101" s="21"/>
      <c r="AR101" s="21"/>
      <c r="AS101" s="21"/>
      <c r="AT101" s="21"/>
      <c r="AU101" s="21"/>
      <c r="AV101" s="21"/>
      <c r="AW101" s="21"/>
      <c r="AX101" s="21"/>
    </row>
    <row r="102" spans="1:50" x14ac:dyDescent="0.2">
      <c r="A102" s="63">
        <v>61</v>
      </c>
      <c r="B102" s="20" t="str">
        <f>'Compound Alert'!B216</f>
        <v>Vietnam</v>
      </c>
      <c r="C102" s="20" t="str">
        <f>'Compound Alert'!C216</f>
        <v>VNM</v>
      </c>
      <c r="D102" s="20" t="str">
        <f>'Compound Alert'!D216</f>
        <v>EAS           East Asia &amp; Pacific</v>
      </c>
      <c r="E102" s="20" t="str">
        <f>'Compound Alert'!E216</f>
        <v>IBRD</v>
      </c>
      <c r="F102" s="217">
        <f>'Compound Alert'!F216</f>
        <v>0</v>
      </c>
      <c r="G102" s="22">
        <f ca="1">IF($B$8="Overall Alert",'Compound Alert'!G216,IF($B$8="Underlying Vulnerability",'Compound Alert'!J216,IF($B$8="Emerging Threat",'Compound Alert'!M216)))</f>
        <v>1</v>
      </c>
      <c r="H102" s="23">
        <f ca="1">IF($B$8="Overall Alert",'Compound Alert'!H216,IF($B$8="Underlying Vulnerability",'Compound Alert'!K216,IF($B$8="Emerging Threat",'Compound Alert'!N216)))</f>
        <v>1</v>
      </c>
      <c r="I102" s="50">
        <f ca="1">ROUNDDOWN(G102,0)</f>
        <v>1</v>
      </c>
      <c r="J102" s="25" t="str">
        <f ca="1">IF(
   $B$8="Overall Alert",IF(
      'Compound Alert'!R216 &gt;= 7, "HIGH",IF(
         'Compound Alert'!R216 &gt;= 5, "MED","LOW")), IF(
            $B$8="Underlying Vulnerability", IF(
               'Compound Alert'!Y216 &gt;= 10, "HIGH",IF(
                  'Compound Alert'!Y216 &gt;= 7, "MED","LOW")),IF(
                     $B$8="Emerging Threat", IF(
                        'Compound Alert'!AF216 &gt;= 10, "HIGH",IF(
                            'Compound Alert'!AF216 &gt;= 7, "MED","LOW")))))</f>
        <v>LOW</v>
      </c>
      <c r="K102" s="25" t="str">
        <f ca="1">IF(
   $B$8="Overall Alert",IF(
      'Compound Alert'!S216 &gt;= 7, "HIGH",IF(
         'Compound Alert'!S216 &gt;= 5, "MED","LOW")), IF(
            $B$8="Underlying Vulnerability", IF(
               'Compound Alert'!Z216 &gt;= 10, "HIGH",IF(
                  'Compound Alert'!Z216 &gt;= 7, "MED","LOW")),IF(
                     $B$8="Emerging Threat", IF(
                        'Compound Alert'!AG216 &gt;= 10, "HIGH",IF(
                            'Compound Alert'!AG216 &gt;= 7, "MED","LOW")))))</f>
        <v>LOW</v>
      </c>
      <c r="L102" s="25" t="str">
        <f ca="1">IF(
   $B$8="Overall Alert",IF(
      'Compound Alert'!T216 &gt;= 7, "HIGH",IF(
         'Compound Alert'!T216 &gt;= 5, "MED","LOW")), IF(
            $B$8="Underlying Vulnerability", IF(
               'Compound Alert'!AA216 &gt;= 10, "HIGH",IF(
                  'Compound Alert'!AA216 &gt;= 7, "MED","LOW")),IF(
                     $B$8="Emerging Threat", IF(
                        'Compound Alert'!AH216 &gt;= 10, "HIGH",IF(
                            'Compound Alert'!AH216 &gt;= 7, "MED","LOW")))))</f>
        <v>MED</v>
      </c>
      <c r="M102" s="25" t="str">
        <f ca="1">IF(
   $B$8="Overall Alert",IF(
      'Compound Alert'!U216 &gt;= 7, "HIGH",IF(
         'Compound Alert'!U216 &gt;= 5, "MED","LOW")), IF(
            $B$8="Underlying Vulnerability", IF(
               'Compound Alert'!AB216 &gt;= 10, "HIGH",IF(
                  'Compound Alert'!AB216 &gt;= 7, "MED","LOW")),IF(
                     $B$8="Emerging Threat", IF(
                        'Compound Alert'!AI216 &gt;= 10, "HIGH",IF(
                            'Compound Alert'!AI216 &gt;= 7, "MED","LOW")))))</f>
        <v>MED</v>
      </c>
      <c r="N102" s="25" t="str">
        <f ca="1">IF(
   $B$8="Overall Alert",IF(
      'Compound Alert'!V216 &gt;= 7, "HIGH",IF(
         'Compound Alert'!V216 &gt;= 5, "MED","LOW")), IF(
            $B$8="Underlying Vulnerability", IF(
               'Compound Alert'!AC216 &gt;= 10, "HIGH",IF(
                  'Compound Alert'!AC216 &gt;= 7, "MED","LOW")),IF(
                     $B$8="Emerging Threat", IF(
                        'Compound Alert'!AJ216 &gt;= 10, "HIGH",IF(
                            'Compound Alert'!AJ216 &gt;= 7, "MED","LOW")))))</f>
        <v>LOW</v>
      </c>
      <c r="O102" s="25" t="str">
        <f ca="1">IF(
   $B$8="Overall Alert",IF(
      'Compound Alert'!W216 &gt;= 7, "HIGH",IF(
         'Compound Alert'!W216 &gt;= 5, "MED","LOW")), IF(
            $B$8="Underlying Vulnerability", IF(
               'Compound Alert'!AD216 &gt;= 10, "HIGH",IF(
                  'Compound Alert'!AD216 &gt;= 7, "MED","LOW")),IF(
                     $B$8="Emerging Threat", IF(
                        'Compound Alert'!AK216 &gt;= 10, "HIGH",IF(
                            'Compound Alert'!AK216 &gt;= 7, "MED","LOW")))))</f>
        <v>LOW</v>
      </c>
      <c r="P102" s="25"/>
      <c r="Q102" s="26"/>
      <c r="R102" s="26"/>
      <c r="S102" s="21"/>
      <c r="T102" s="21"/>
      <c r="U102" s="21"/>
      <c r="V102" s="21"/>
      <c r="W102" s="21"/>
      <c r="X102" s="21"/>
      <c r="Y102" s="27"/>
      <c r="Z102" s="27"/>
      <c r="AA102" s="27"/>
      <c r="AB102" s="27"/>
      <c r="AC102" s="27"/>
      <c r="AD102" s="27"/>
      <c r="AE102" s="27"/>
      <c r="AF102" s="27"/>
      <c r="AJ102" s="21"/>
      <c r="AK102" s="21"/>
      <c r="AL102" s="21"/>
      <c r="AM102" s="21"/>
      <c r="AN102" s="21"/>
      <c r="AO102" s="21"/>
      <c r="AP102" s="21"/>
      <c r="AQ102" s="21"/>
      <c r="AR102" s="21"/>
      <c r="AS102" s="21"/>
      <c r="AT102" s="21"/>
      <c r="AU102" s="21"/>
      <c r="AV102" s="21"/>
      <c r="AW102" s="21"/>
      <c r="AX102" s="21"/>
    </row>
    <row r="103" spans="1:50" x14ac:dyDescent="0.2">
      <c r="A103" s="63">
        <v>62</v>
      </c>
      <c r="B103" s="20" t="str">
        <f>'Compound Alert'!B41</f>
        <v>Chile</v>
      </c>
      <c r="C103" s="20" t="str">
        <f>'Compound Alert'!C41</f>
        <v>CHL</v>
      </c>
      <c r="D103" s="20" t="str">
        <f>'Compound Alert'!D41</f>
        <v>LCN           Latin America &amp; Caribbean</v>
      </c>
      <c r="E103" s="20" t="str">
        <f>'Compound Alert'!E41</f>
        <v>IBRD</v>
      </c>
      <c r="F103" s="217">
        <f ca="1">'Compound Alert'!F41</f>
        <v>36</v>
      </c>
      <c r="G103" s="22">
        <f ca="1">IF($B$8="Overall Alert",'Compound Alert'!G41,IF($B$8="Underlying Vulnerability",'Compound Alert'!J41,IF($B$8="Emerging Threat",'Compound Alert'!M41)))</f>
        <v>1</v>
      </c>
      <c r="H103" s="23">
        <f ca="1">IF($B$8="Overall Alert",'Compound Alert'!H41,IF($B$8="Underlying Vulnerability",'Compound Alert'!K41,IF($B$8="Emerging Threat",'Compound Alert'!N41)))</f>
        <v>1</v>
      </c>
      <c r="I103" s="50">
        <f ca="1">ROUNDDOWN(G103,0)</f>
        <v>1</v>
      </c>
      <c r="J103" s="25" t="str">
        <f ca="1">IF(
   $B$8="Overall Alert",IF(
      'Compound Alert'!R41 &gt;= 7, "HIGH",IF(
         'Compound Alert'!R41 &gt;= 5, "MED","LOW")), IF(
            $B$8="Underlying Vulnerability", IF(
               'Compound Alert'!Y41 &gt;= 10, "HIGH",IF(
                  'Compound Alert'!Y41 &gt;= 7, "MED","LOW")),IF(
                     $B$8="Emerging Threat", IF(
                        'Compound Alert'!AF41 &gt;= 10, "HIGH",IF(
                            'Compound Alert'!AF41 &gt;= 7, "MED","LOW")))))</f>
        <v>LOW</v>
      </c>
      <c r="K103" s="25" t="str">
        <f ca="1">IF(
   $B$8="Overall Alert",IF(
      'Compound Alert'!S41 &gt;= 7, "HIGH",IF(
         'Compound Alert'!S41 &gt;= 5, "MED","LOW")), IF(
            $B$8="Underlying Vulnerability", IF(
               'Compound Alert'!Z41 &gt;= 10, "HIGH",IF(
                  'Compound Alert'!Z41 &gt;= 7, "MED","LOW")),IF(
                     $B$8="Emerging Threat", IF(
                        'Compound Alert'!AG41 &gt;= 10, "HIGH",IF(
                            'Compound Alert'!AG41 &gt;= 7, "MED","LOW")))))</f>
        <v>LOW</v>
      </c>
      <c r="L103" s="25" t="str">
        <f ca="1">IF(
   $B$8="Overall Alert",IF(
      'Compound Alert'!T41 &gt;= 7, "HIGH",IF(
         'Compound Alert'!T41 &gt;= 5, "MED","LOW")), IF(
            $B$8="Underlying Vulnerability", IF(
               'Compound Alert'!AA41 &gt;= 10, "HIGH",IF(
                  'Compound Alert'!AA41 &gt;= 7, "MED","LOW")),IF(
                     $B$8="Emerging Threat", IF(
                        'Compound Alert'!AH41 &gt;= 10, "HIGH",IF(
                            'Compound Alert'!AH41 &gt;= 7, "MED","LOW")))))</f>
        <v>LOW</v>
      </c>
      <c r="M103" s="25" t="str">
        <f ca="1">IF(
   $B$8="Overall Alert",IF(
      'Compound Alert'!U41 &gt;= 7, "HIGH",IF(
         'Compound Alert'!U41 &gt;= 5, "MED","LOW")), IF(
            $B$8="Underlying Vulnerability", IF(
               'Compound Alert'!AB41 &gt;= 10, "HIGH",IF(
                  'Compound Alert'!AB41 &gt;= 7, "MED","LOW")),IF(
                     $B$8="Emerging Threat", IF(
                        'Compound Alert'!AI41 &gt;= 10, "HIGH",IF(
                            'Compound Alert'!AI41 &gt;= 7, "MED","LOW")))))</f>
        <v>LOW</v>
      </c>
      <c r="N103" s="25" t="str">
        <f ca="1">IF(
   $B$8="Overall Alert",IF(
      'Compound Alert'!V41 &gt;= 7, "HIGH",IF(
         'Compound Alert'!V41 &gt;= 5, "MED","LOW")), IF(
            $B$8="Underlying Vulnerability", IF(
               'Compound Alert'!AC41 &gt;= 10, "HIGH",IF(
                  'Compound Alert'!AC41 &gt;= 7, "MED","LOW")),IF(
                     $B$8="Emerging Threat", IF(
                        'Compound Alert'!AJ41 &gt;= 10, "HIGH",IF(
                            'Compound Alert'!AJ41 &gt;= 7, "MED","LOW")))))</f>
        <v>HIGH</v>
      </c>
      <c r="O103" s="25" t="str">
        <f ca="1">IF(
   $B$8="Overall Alert",IF(
      'Compound Alert'!W41 &gt;= 7, "HIGH",IF(
         'Compound Alert'!W41 &gt;= 5, "MED","LOW")), IF(
            $B$8="Underlying Vulnerability", IF(
               'Compound Alert'!AD41 &gt;= 10, "HIGH",IF(
                  'Compound Alert'!AD41 &gt;= 7, "MED","LOW")),IF(
                     $B$8="Emerging Threat", IF(
                        'Compound Alert'!AK41 &gt;= 10, "HIGH",IF(
                            'Compound Alert'!AK41 &gt;= 7, "MED","LOW")))))</f>
        <v>LOW</v>
      </c>
      <c r="P103" s="25"/>
      <c r="Q103" s="26"/>
      <c r="R103" s="26"/>
      <c r="S103" s="21"/>
      <c r="T103" s="21"/>
      <c r="U103" s="21"/>
      <c r="V103" s="21"/>
      <c r="W103" s="21"/>
      <c r="X103" s="21"/>
      <c r="Y103" s="27"/>
      <c r="Z103" s="27"/>
      <c r="AA103" s="27"/>
      <c r="AB103" s="27"/>
      <c r="AC103" s="27"/>
      <c r="AD103" s="27"/>
      <c r="AE103" s="27"/>
      <c r="AF103" s="27"/>
      <c r="AJ103" s="21"/>
      <c r="AK103" s="21"/>
      <c r="AL103" s="21"/>
      <c r="AM103" s="21"/>
      <c r="AN103" s="21"/>
      <c r="AO103" s="21"/>
      <c r="AP103" s="21"/>
      <c r="AQ103" s="21"/>
      <c r="AR103" s="21"/>
      <c r="AS103" s="21"/>
      <c r="AT103" s="21"/>
      <c r="AU103" s="21"/>
      <c r="AV103" s="21"/>
      <c r="AW103" s="21"/>
      <c r="AX103" s="21"/>
    </row>
    <row r="104" spans="1:50" x14ac:dyDescent="0.2">
      <c r="A104" s="63">
        <v>63</v>
      </c>
      <c r="B104" s="20" t="str">
        <f>'Compound Alert'!B172</f>
        <v>Rwanda</v>
      </c>
      <c r="C104" s="20" t="str">
        <f>'Compound Alert'!C172</f>
        <v>RWA</v>
      </c>
      <c r="D104" s="20" t="str">
        <f>'Compound Alert'!D172</f>
        <v>SSF           Sub-Saharan Africa</v>
      </c>
      <c r="E104" s="20" t="str">
        <f>'Compound Alert'!E172</f>
        <v>IDA</v>
      </c>
      <c r="F104" s="217">
        <f ca="1">'Compound Alert'!F172</f>
        <v>167</v>
      </c>
      <c r="G104" s="22">
        <f ca="1">IF($B$8="Overall Alert",'Compound Alert'!G172,IF($B$8="Underlying Vulnerability",'Compound Alert'!J172,IF($B$8="Emerging Threat",'Compound Alert'!M172)))</f>
        <v>1</v>
      </c>
      <c r="H104" s="23">
        <f ca="1">IF($B$8="Overall Alert",'Compound Alert'!H172,IF($B$8="Underlying Vulnerability",'Compound Alert'!K172,IF($B$8="Emerging Threat",'Compound Alert'!N172)))</f>
        <v>1</v>
      </c>
      <c r="I104" s="50">
        <f ca="1">ROUNDDOWN(G104,0)</f>
        <v>1</v>
      </c>
      <c r="J104" s="25" t="str">
        <f ca="1">IF(
   $B$8="Overall Alert",IF(
      'Compound Alert'!R172 &gt;= 7, "HIGH",IF(
         'Compound Alert'!R172 &gt;= 5, "MED","LOW")), IF(
            $B$8="Underlying Vulnerability", IF(
               'Compound Alert'!Y172 &gt;= 10, "HIGH",IF(
                  'Compound Alert'!Y172 &gt;= 7, "MED","LOW")),IF(
                     $B$8="Emerging Threat", IF(
                        'Compound Alert'!AF172 &gt;= 10, "HIGH",IF(
                            'Compound Alert'!AF172 &gt;= 7, "MED","LOW")))))</f>
        <v>LOW</v>
      </c>
      <c r="K104" s="25" t="str">
        <f ca="1">IF(
   $B$8="Overall Alert",IF(
      'Compound Alert'!S172 &gt;= 7, "HIGH",IF(
         'Compound Alert'!S172 &gt;= 5, "MED","LOW")), IF(
            $B$8="Underlying Vulnerability", IF(
               'Compound Alert'!Z172 &gt;= 10, "HIGH",IF(
                  'Compound Alert'!Z172 &gt;= 7, "MED","LOW")),IF(
                     $B$8="Emerging Threat", IF(
                        'Compound Alert'!AG172 &gt;= 10, "HIGH",IF(
                            'Compound Alert'!AG172 &gt;= 7, "MED","LOW")))))</f>
        <v>LOW</v>
      </c>
      <c r="L104" s="25" t="str">
        <f ca="1">IF(
   $B$8="Overall Alert",IF(
      'Compound Alert'!T172 &gt;= 7, "HIGH",IF(
         'Compound Alert'!T172 &gt;= 5, "MED","LOW")), IF(
            $B$8="Underlying Vulnerability", IF(
               'Compound Alert'!AA172 &gt;= 10, "HIGH",IF(
                  'Compound Alert'!AA172 &gt;= 7, "MED","LOW")),IF(
                     $B$8="Emerging Threat", IF(
                        'Compound Alert'!AH172 &gt;= 10, "HIGH",IF(
                            'Compound Alert'!AH172 &gt;= 7, "MED","LOW")))))</f>
        <v>MED</v>
      </c>
      <c r="M104" s="25" t="str">
        <f ca="1">IF(
   $B$8="Overall Alert",IF(
      'Compound Alert'!U172 &gt;= 7, "HIGH",IF(
         'Compound Alert'!U172 &gt;= 5, "MED","LOW")), IF(
            $B$8="Underlying Vulnerability", IF(
               'Compound Alert'!AB172 &gt;= 10, "HIGH",IF(
                  'Compound Alert'!AB172 &gt;= 7, "MED","LOW")),IF(
                     $B$8="Emerging Threat", IF(
                        'Compound Alert'!AI172 &gt;= 10, "HIGH",IF(
                            'Compound Alert'!AI172 &gt;= 7, "MED","LOW")))))</f>
        <v>MED</v>
      </c>
      <c r="N104" s="25" t="str">
        <f ca="1">IF(
   $B$8="Overall Alert",IF(
      'Compound Alert'!V172 &gt;= 7, "HIGH",IF(
         'Compound Alert'!V172 &gt;= 5, "MED","LOW")), IF(
            $B$8="Underlying Vulnerability", IF(
               'Compound Alert'!AC172 &gt;= 10, "HIGH",IF(
                  'Compound Alert'!AC172 &gt;= 7, "MED","LOW")),IF(
                     $B$8="Emerging Threat", IF(
                        'Compound Alert'!AJ172 &gt;= 10, "HIGH",IF(
                            'Compound Alert'!AJ172 &gt;= 7, "MED","LOW")))))</f>
        <v>LOW</v>
      </c>
      <c r="O104" s="25" t="str">
        <f ca="1">IF(
   $B$8="Overall Alert",IF(
      'Compound Alert'!W172 &gt;= 7, "HIGH",IF(
         'Compound Alert'!W172 &gt;= 5, "MED","LOW")), IF(
            $B$8="Underlying Vulnerability", IF(
               'Compound Alert'!AD172 &gt;= 10, "HIGH",IF(
                  'Compound Alert'!AD172 &gt;= 7, "MED","LOW")),IF(
                     $B$8="Emerging Threat", IF(
                        'Compound Alert'!AK172 &gt;= 10, "HIGH",IF(
                            'Compound Alert'!AK172 &gt;= 7, "MED","LOW")))))</f>
        <v>LOW</v>
      </c>
      <c r="P104" s="25"/>
      <c r="Q104" s="26"/>
      <c r="R104" s="26"/>
      <c r="S104" s="21"/>
      <c r="T104" s="21"/>
      <c r="U104" s="21"/>
      <c r="V104" s="21"/>
      <c r="W104" s="21"/>
      <c r="X104" s="21"/>
      <c r="Y104" s="27"/>
      <c r="Z104" s="27"/>
      <c r="AA104" s="27"/>
      <c r="AB104" s="27"/>
      <c r="AC104" s="27"/>
      <c r="AD104" s="27"/>
      <c r="AE104" s="27"/>
      <c r="AF104" s="27"/>
      <c r="AJ104" s="21"/>
      <c r="AK104" s="21"/>
      <c r="AL104" s="21"/>
      <c r="AM104" s="21"/>
      <c r="AN104" s="21"/>
      <c r="AO104" s="21"/>
      <c r="AP104" s="21"/>
      <c r="AQ104" s="21"/>
      <c r="AR104" s="21"/>
      <c r="AS104" s="21"/>
      <c r="AT104" s="21"/>
      <c r="AU104" s="21"/>
      <c r="AV104" s="21"/>
      <c r="AW104" s="21"/>
      <c r="AX104" s="21"/>
    </row>
    <row r="105" spans="1:50" x14ac:dyDescent="0.2">
      <c r="A105" s="63">
        <v>64</v>
      </c>
      <c r="B105" s="20" t="str">
        <f>'Compound Alert'!B206</f>
        <v>Tanzania</v>
      </c>
      <c r="C105" s="20" t="str">
        <f>'Compound Alert'!C206</f>
        <v>TZA</v>
      </c>
      <c r="D105" s="20" t="str">
        <f>'Compound Alert'!D206</f>
        <v>SSF           Sub-Saharan Africa</v>
      </c>
      <c r="E105" s="20" t="str">
        <f>'Compound Alert'!E206</f>
        <v>IDA</v>
      </c>
      <c r="F105" s="217">
        <f>'Compound Alert'!F206</f>
        <v>0</v>
      </c>
      <c r="G105" s="22">
        <f ca="1">IF($B$8="Overall Alert",'Compound Alert'!G206,IF($B$8="Underlying Vulnerability",'Compound Alert'!J206,IF($B$8="Emerging Threat",'Compound Alert'!M206)))</f>
        <v>1</v>
      </c>
      <c r="H105" s="23">
        <f ca="1">IF($B$8="Overall Alert",'Compound Alert'!H206,IF($B$8="Underlying Vulnerability",'Compound Alert'!K206,IF($B$8="Emerging Threat",'Compound Alert'!N206)))</f>
        <v>1</v>
      </c>
      <c r="I105" s="50">
        <f ca="1">ROUNDDOWN(G105,0)</f>
        <v>1</v>
      </c>
      <c r="J105" s="25" t="str">
        <f ca="1">IF(
   $B$8="Overall Alert",IF(
      'Compound Alert'!R206 &gt;= 7, "HIGH",IF(
         'Compound Alert'!R206 &gt;= 5, "MED","LOW")), IF(
            $B$8="Underlying Vulnerability", IF(
               'Compound Alert'!Y206 &gt;= 10, "HIGH",IF(
                  'Compound Alert'!Y206 &gt;= 7, "MED","LOW")),IF(
                     $B$8="Emerging Threat", IF(
                        'Compound Alert'!AF206 &gt;= 10, "HIGH",IF(
                            'Compound Alert'!AF206 &gt;= 7, "MED","LOW")))))</f>
        <v>HIGH</v>
      </c>
      <c r="K105" s="25" t="str">
        <f ca="1">IF(
   $B$8="Overall Alert",IF(
      'Compound Alert'!S206 &gt;= 7, "HIGH",IF(
         'Compound Alert'!S206 &gt;= 5, "MED","LOW")), IF(
            $B$8="Underlying Vulnerability", IF(
               'Compound Alert'!Z206 &gt;= 10, "HIGH",IF(
                  'Compound Alert'!Z206 &gt;= 7, "MED","LOW")),IF(
                     $B$8="Emerging Threat", IF(
                        'Compound Alert'!AG206 &gt;= 10, "HIGH",IF(
                            'Compound Alert'!AG206 &gt;= 7, "MED","LOW")))))</f>
        <v>LOW</v>
      </c>
      <c r="L105" s="25" t="str">
        <f ca="1">IF(
   $B$8="Overall Alert",IF(
      'Compound Alert'!T206 &gt;= 7, "HIGH",IF(
         'Compound Alert'!T206 &gt;= 5, "MED","LOW")), IF(
            $B$8="Underlying Vulnerability", IF(
               'Compound Alert'!AA206 &gt;= 10, "HIGH",IF(
                  'Compound Alert'!AA206 &gt;= 7, "MED","LOW")),IF(
                     $B$8="Emerging Threat", IF(
                        'Compound Alert'!AH206 &gt;= 10, "HIGH",IF(
                            'Compound Alert'!AH206 &gt;= 7, "MED","LOW")))))</f>
        <v>LOW</v>
      </c>
      <c r="M105" s="25" t="str">
        <f ca="1">IF(
   $B$8="Overall Alert",IF(
      'Compound Alert'!U206 &gt;= 7, "HIGH",IF(
         'Compound Alert'!U206 &gt;= 5, "MED","LOW")), IF(
            $B$8="Underlying Vulnerability", IF(
               'Compound Alert'!AB206 &gt;= 10, "HIGH",IF(
                  'Compound Alert'!AB206 &gt;= 7, "MED","LOW")),IF(
                     $B$8="Emerging Threat", IF(
                        'Compound Alert'!AI206 &gt;= 10, "HIGH",IF(
                            'Compound Alert'!AI206 &gt;= 7, "MED","LOW")))))</f>
        <v>LOW</v>
      </c>
      <c r="N105" s="25" t="str">
        <f ca="1">IF(
   $B$8="Overall Alert",IF(
      'Compound Alert'!V206 &gt;= 7, "HIGH",IF(
         'Compound Alert'!V206 &gt;= 5, "MED","LOW")), IF(
            $B$8="Underlying Vulnerability", IF(
               'Compound Alert'!AC206 &gt;= 10, "HIGH",IF(
                  'Compound Alert'!AC206 &gt;= 7, "MED","LOW")),IF(
                     $B$8="Emerging Threat", IF(
                        'Compound Alert'!AJ206 &gt;= 10, "HIGH",IF(
                            'Compound Alert'!AJ206 &gt;= 7, "MED","LOW")))))</f>
        <v>LOW</v>
      </c>
      <c r="O105" s="25" t="str">
        <f ca="1">IF(
   $B$8="Overall Alert",IF(
      'Compound Alert'!W206 &gt;= 7, "HIGH",IF(
         'Compound Alert'!W206 &gt;= 5, "MED","LOW")), IF(
            $B$8="Underlying Vulnerability", IF(
               'Compound Alert'!AD206 &gt;= 10, "HIGH",IF(
                  'Compound Alert'!AD206 &gt;= 7, "MED","LOW")),IF(
                     $B$8="Emerging Threat", IF(
                        'Compound Alert'!AK206 &gt;= 10, "HIGH",IF(
                            'Compound Alert'!AK206 &gt;= 7, "MED","LOW")))))</f>
        <v>LOW</v>
      </c>
      <c r="P105" s="25"/>
      <c r="Q105" s="26"/>
      <c r="R105" s="26"/>
      <c r="S105" s="21"/>
      <c r="T105" s="21"/>
      <c r="U105" s="21"/>
      <c r="V105" s="21"/>
      <c r="W105" s="21"/>
      <c r="X105" s="21"/>
      <c r="Y105" s="27"/>
      <c r="Z105" s="27"/>
      <c r="AA105" s="27"/>
      <c r="AB105" s="27"/>
      <c r="AC105" s="27"/>
      <c r="AD105" s="27"/>
      <c r="AE105" s="27"/>
      <c r="AF105" s="27"/>
      <c r="AJ105" s="21"/>
      <c r="AK105" s="21"/>
      <c r="AL105" s="21"/>
      <c r="AM105" s="21"/>
      <c r="AN105" s="21"/>
      <c r="AO105" s="21"/>
      <c r="AP105" s="21"/>
      <c r="AQ105" s="21"/>
      <c r="AR105" s="21"/>
      <c r="AS105" s="21"/>
      <c r="AT105" s="21"/>
      <c r="AU105" s="21"/>
      <c r="AV105" s="21"/>
      <c r="AW105" s="21"/>
      <c r="AX105" s="21"/>
    </row>
    <row r="106" spans="1:50" x14ac:dyDescent="0.2">
      <c r="A106" s="63">
        <v>65</v>
      </c>
      <c r="B106" s="20" t="str">
        <f>'Compound Alert'!B129</f>
        <v>Madagascar</v>
      </c>
      <c r="C106" s="20" t="str">
        <f>'Compound Alert'!C129</f>
        <v>MDG</v>
      </c>
      <c r="D106" s="20" t="str">
        <f>'Compound Alert'!D129</f>
        <v>SSF           Sub-Saharan Africa</v>
      </c>
      <c r="E106" s="20" t="str">
        <f>'Compound Alert'!E129</f>
        <v>IDA</v>
      </c>
      <c r="F106" s="217">
        <f ca="1">'Compound Alert'!F129</f>
        <v>124</v>
      </c>
      <c r="G106" s="22">
        <f ca="1">IF($B$8="Overall Alert",'Compound Alert'!G129,IF($B$8="Underlying Vulnerability",'Compound Alert'!J129,IF($B$8="Emerging Threat",'Compound Alert'!M129)))</f>
        <v>1</v>
      </c>
      <c r="H106" s="23">
        <f ca="1">IF($B$8="Overall Alert",'Compound Alert'!H129,IF($B$8="Underlying Vulnerability",'Compound Alert'!K129,IF($B$8="Emerging Threat",'Compound Alert'!N129)))</f>
        <v>1</v>
      </c>
      <c r="I106" s="50">
        <f ca="1">ROUNDDOWN(G106,0)</f>
        <v>1</v>
      </c>
      <c r="J106" s="25" t="str">
        <f ca="1">IF(
   $B$8="Overall Alert",IF(
      'Compound Alert'!R129 &gt;= 7, "HIGH",IF(
         'Compound Alert'!R129 &gt;= 5, "MED","LOW")), IF(
            $B$8="Underlying Vulnerability", IF(
               'Compound Alert'!Y129 &gt;= 10, "HIGH",IF(
                  'Compound Alert'!Y129 &gt;= 7, "MED","LOW")),IF(
                     $B$8="Emerging Threat", IF(
                        'Compound Alert'!AF129 &gt;= 10, "HIGH",IF(
                            'Compound Alert'!AF129 &gt;= 7, "MED","LOW")))))</f>
        <v>LOW</v>
      </c>
      <c r="K106" s="25" t="str">
        <f ca="1">IF(
   $B$8="Overall Alert",IF(
      'Compound Alert'!S129 &gt;= 7, "HIGH",IF(
         'Compound Alert'!S129 &gt;= 5, "MED","LOW")), IF(
            $B$8="Underlying Vulnerability", IF(
               'Compound Alert'!Z129 &gt;= 10, "HIGH",IF(
                  'Compound Alert'!Z129 &gt;= 7, "MED","LOW")),IF(
                     $B$8="Emerging Threat", IF(
                        'Compound Alert'!AG129 &gt;= 10, "HIGH",IF(
                            'Compound Alert'!AG129 &gt;= 7, "MED","LOW")))))</f>
        <v>LOW</v>
      </c>
      <c r="L106" s="25" t="str">
        <f ca="1">IF(
   $B$8="Overall Alert",IF(
      'Compound Alert'!T129 &gt;= 7, "HIGH",IF(
         'Compound Alert'!T129 &gt;= 5, "MED","LOW")), IF(
            $B$8="Underlying Vulnerability", IF(
               'Compound Alert'!AA129 &gt;= 10, "HIGH",IF(
                  'Compound Alert'!AA129 &gt;= 7, "MED","LOW")),IF(
                     $B$8="Emerging Threat", IF(
                        'Compound Alert'!AH129 &gt;= 10, "HIGH",IF(
                            'Compound Alert'!AH129 &gt;= 7, "MED","LOW")))))</f>
        <v>MED</v>
      </c>
      <c r="M106" s="25" t="str">
        <f ca="1">IF(
   $B$8="Overall Alert",IF(
      'Compound Alert'!U129 &gt;= 7, "HIGH",IF(
         'Compound Alert'!U129 &gt;= 5, "MED","LOW")), IF(
            $B$8="Underlying Vulnerability", IF(
               'Compound Alert'!AB129 &gt;= 10, "HIGH",IF(
                  'Compound Alert'!AB129 &gt;= 7, "MED","LOW")),IF(
                     $B$8="Emerging Threat", IF(
                        'Compound Alert'!AI129 &gt;= 10, "HIGH",IF(
                            'Compound Alert'!AI129 &gt;= 7, "MED","LOW")))))</f>
        <v>LOW</v>
      </c>
      <c r="N106" s="25" t="str">
        <f ca="1">IF(
   $B$8="Overall Alert",IF(
      'Compound Alert'!V129 &gt;= 7, "HIGH",IF(
         'Compound Alert'!V129 &gt;= 5, "MED","LOW")), IF(
            $B$8="Underlying Vulnerability", IF(
               'Compound Alert'!AC129 &gt;= 10, "HIGH",IF(
                  'Compound Alert'!AC129 &gt;= 7, "MED","LOW")),IF(
                     $B$8="Emerging Threat", IF(
                        'Compound Alert'!AJ129 &gt;= 10, "HIGH",IF(
                            'Compound Alert'!AJ129 &gt;= 7, "MED","LOW")))))</f>
        <v>LOW</v>
      </c>
      <c r="O106" s="25" t="str">
        <f ca="1">IF(
   $B$8="Overall Alert",IF(
      'Compound Alert'!W129 &gt;= 7, "HIGH",IF(
         'Compound Alert'!W129 &gt;= 5, "MED","LOW")), IF(
            $B$8="Underlying Vulnerability", IF(
               'Compound Alert'!AD129 &gt;= 10, "HIGH",IF(
                  'Compound Alert'!AD129 &gt;= 7, "MED","LOW")),IF(
                     $B$8="Emerging Threat", IF(
                        'Compound Alert'!AK129 &gt;= 10, "HIGH",IF(
                            'Compound Alert'!AK129 &gt;= 7, "MED","LOW")))))</f>
        <v>MED</v>
      </c>
      <c r="P106" s="25"/>
      <c r="Q106" s="26"/>
      <c r="R106" s="26"/>
      <c r="S106" s="21"/>
      <c r="T106" s="21"/>
      <c r="U106" s="21"/>
      <c r="V106" s="21"/>
      <c r="W106" s="21"/>
      <c r="X106" s="21"/>
      <c r="Y106" s="27"/>
      <c r="Z106" s="27"/>
      <c r="AA106" s="27"/>
      <c r="AB106" s="27"/>
      <c r="AC106" s="27"/>
      <c r="AD106" s="27"/>
      <c r="AE106" s="27"/>
      <c r="AF106" s="27"/>
      <c r="AJ106" s="21"/>
      <c r="AK106" s="21"/>
      <c r="AL106" s="21"/>
      <c r="AM106" s="21"/>
      <c r="AN106" s="21"/>
      <c r="AO106" s="21"/>
      <c r="AP106" s="21"/>
      <c r="AQ106" s="21"/>
      <c r="AR106" s="21"/>
      <c r="AS106" s="21"/>
      <c r="AT106" s="21"/>
      <c r="AU106" s="21"/>
      <c r="AV106" s="21"/>
      <c r="AW106" s="21"/>
      <c r="AX106" s="21"/>
    </row>
    <row r="107" spans="1:50" x14ac:dyDescent="0.2">
      <c r="A107" s="63">
        <v>66</v>
      </c>
      <c r="B107" s="20" t="str">
        <f>'Compound Alert'!B161</f>
        <v>Papua New Guinea</v>
      </c>
      <c r="C107" s="20" t="str">
        <f>'Compound Alert'!C161</f>
        <v>PNG</v>
      </c>
      <c r="D107" s="20" t="str">
        <f>'Compound Alert'!D161</f>
        <v>EAS           East Asia &amp; Pacific</v>
      </c>
      <c r="E107" s="20" t="str">
        <f>'Compound Alert'!E161</f>
        <v>Blend</v>
      </c>
      <c r="F107" s="217">
        <f ca="1">'Compound Alert'!F161</f>
        <v>156</v>
      </c>
      <c r="G107" s="22">
        <f ca="1">IF($B$8="Overall Alert",'Compound Alert'!G161,IF($B$8="Underlying Vulnerability",'Compound Alert'!J161,IF($B$8="Emerging Threat",'Compound Alert'!M161)))</f>
        <v>1</v>
      </c>
      <c r="H107" s="23">
        <f ca="1">IF($B$8="Overall Alert",'Compound Alert'!H161,IF($B$8="Underlying Vulnerability",'Compound Alert'!K161,IF($B$8="Emerging Threat",'Compound Alert'!N161)))</f>
        <v>1</v>
      </c>
      <c r="I107" s="50">
        <f ca="1">ROUNDDOWN(G107,0)</f>
        <v>1</v>
      </c>
      <c r="J107" s="25" t="str">
        <f ca="1">IF(
   $B$8="Overall Alert",IF(
      'Compound Alert'!R161 &gt;= 7, "HIGH",IF(
         'Compound Alert'!R161 &gt;= 5, "MED","LOW")), IF(
            $B$8="Underlying Vulnerability", IF(
               'Compound Alert'!Y161 &gt;= 10, "HIGH",IF(
                  'Compound Alert'!Y161 &gt;= 7, "MED","LOW")),IF(
                     $B$8="Emerging Threat", IF(
                        'Compound Alert'!AF161 &gt;= 10, "HIGH",IF(
                            'Compound Alert'!AF161 &gt;= 7, "MED","LOW")))))</f>
        <v>LOW</v>
      </c>
      <c r="K107" s="25" t="str">
        <f ca="1">IF(
   $B$8="Overall Alert",IF(
      'Compound Alert'!S161 &gt;= 7, "HIGH",IF(
         'Compound Alert'!S161 &gt;= 5, "MED","LOW")), IF(
            $B$8="Underlying Vulnerability", IF(
               'Compound Alert'!Z161 &gt;= 10, "HIGH",IF(
                  'Compound Alert'!Z161 &gt;= 7, "MED","LOW")),IF(
                     $B$8="Emerging Threat", IF(
                        'Compound Alert'!AG161 &gt;= 10, "HIGH",IF(
                            'Compound Alert'!AG161 &gt;= 7, "MED","LOW")))))</f>
        <v>LOW</v>
      </c>
      <c r="L107" s="25" t="str">
        <f ca="1">IF(
   $B$8="Overall Alert",IF(
      'Compound Alert'!T161 &gt;= 7, "HIGH",IF(
         'Compound Alert'!T161 &gt;= 5, "MED","LOW")), IF(
            $B$8="Underlying Vulnerability", IF(
               'Compound Alert'!AA161 &gt;= 10, "HIGH",IF(
                  'Compound Alert'!AA161 &gt;= 7, "MED","LOW")),IF(
                     $B$8="Emerging Threat", IF(
                        'Compound Alert'!AH161 &gt;= 10, "HIGH",IF(
                            'Compound Alert'!AH161 &gt;= 7, "MED","LOW")))))</f>
        <v>HIGH</v>
      </c>
      <c r="M107" s="25" t="str">
        <f ca="1">IF(
   $B$8="Overall Alert",IF(
      'Compound Alert'!U161 &gt;= 7, "HIGH",IF(
         'Compound Alert'!U161 &gt;= 5, "MED","LOW")), IF(
            $B$8="Underlying Vulnerability", IF(
               'Compound Alert'!AB161 &gt;= 10, "HIGH",IF(
                  'Compound Alert'!AB161 &gt;= 7, "MED","LOW")),IF(
                     $B$8="Emerging Threat", IF(
                        'Compound Alert'!AI161 &gt;= 10, "HIGH",IF(
                            'Compound Alert'!AI161 &gt;= 7, "MED","LOW")))))</f>
        <v>LOW</v>
      </c>
      <c r="N107" s="25" t="str">
        <f ca="1">IF(
   $B$8="Overall Alert",IF(
      'Compound Alert'!V161 &gt;= 7, "HIGH",IF(
         'Compound Alert'!V161 &gt;= 5, "MED","LOW")), IF(
            $B$8="Underlying Vulnerability", IF(
               'Compound Alert'!AC161 &gt;= 10, "HIGH",IF(
                  'Compound Alert'!AC161 &gt;= 7, "MED","LOW")),IF(
                     $B$8="Emerging Threat", IF(
                        'Compound Alert'!AJ161 &gt;= 10, "HIGH",IF(
                            'Compound Alert'!AJ161 &gt;= 7, "MED","LOW")))))</f>
        <v>LOW</v>
      </c>
      <c r="O107" s="25" t="str">
        <f ca="1">IF(
   $B$8="Overall Alert",IF(
      'Compound Alert'!W161 &gt;= 7, "HIGH",IF(
         'Compound Alert'!W161 &gt;= 5, "MED","LOW")), IF(
            $B$8="Underlying Vulnerability", IF(
               'Compound Alert'!AD161 &gt;= 10, "HIGH",IF(
                  'Compound Alert'!AD161 &gt;= 7, "MED","LOW")),IF(
                     $B$8="Emerging Threat", IF(
                        'Compound Alert'!AK161 &gt;= 10, "HIGH",IF(
                            'Compound Alert'!AK161 &gt;= 7, "MED","LOW")))))</f>
        <v>LOW</v>
      </c>
      <c r="P107" s="25"/>
      <c r="Q107" s="26"/>
      <c r="R107" s="26"/>
      <c r="S107" s="21"/>
      <c r="T107" s="21"/>
      <c r="U107" s="21"/>
      <c r="V107" s="21"/>
      <c r="W107" s="21"/>
      <c r="X107" s="21"/>
      <c r="Y107" s="27"/>
      <c r="Z107" s="27"/>
      <c r="AA107" s="27"/>
      <c r="AB107" s="27"/>
      <c r="AC107" s="27"/>
      <c r="AD107" s="27"/>
      <c r="AE107" s="27"/>
      <c r="AF107" s="27"/>
      <c r="AJ107" s="21"/>
      <c r="AK107" s="21"/>
      <c r="AL107" s="21"/>
      <c r="AM107" s="21"/>
      <c r="AN107" s="21"/>
      <c r="AO107" s="21"/>
      <c r="AP107" s="21"/>
      <c r="AQ107" s="21"/>
      <c r="AR107" s="21"/>
      <c r="AS107" s="21"/>
      <c r="AT107" s="21"/>
      <c r="AU107" s="21"/>
      <c r="AV107" s="21"/>
      <c r="AW107" s="21"/>
      <c r="AX107" s="21"/>
    </row>
    <row r="108" spans="1:50" x14ac:dyDescent="0.2">
      <c r="A108" s="63">
        <v>67</v>
      </c>
      <c r="B108" s="20" t="str">
        <f>'Compound Alert'!B178</f>
        <v>Sierra Leone</v>
      </c>
      <c r="C108" s="20" t="str">
        <f>'Compound Alert'!C178</f>
        <v>SLE</v>
      </c>
      <c r="D108" s="20" t="str">
        <f>'Compound Alert'!D178</f>
        <v>SSF           Sub-Saharan Africa</v>
      </c>
      <c r="E108" s="20" t="str">
        <f>'Compound Alert'!E178</f>
        <v>IDA</v>
      </c>
      <c r="F108" s="217">
        <f ca="1">'Compound Alert'!F178</f>
        <v>173</v>
      </c>
      <c r="G108" s="22">
        <f ca="1">IF($B$8="Overall Alert",'Compound Alert'!G178,IF($B$8="Underlying Vulnerability",'Compound Alert'!J178,IF($B$8="Emerging Threat",'Compound Alert'!M178)))</f>
        <v>1</v>
      </c>
      <c r="H108" s="23">
        <f ca="1">IF($B$8="Overall Alert",'Compound Alert'!H178,IF($B$8="Underlying Vulnerability",'Compound Alert'!K178,IF($B$8="Emerging Threat",'Compound Alert'!N178)))</f>
        <v>1</v>
      </c>
      <c r="I108" s="50">
        <f ca="1">ROUNDDOWN(G108,0)</f>
        <v>1</v>
      </c>
      <c r="J108" s="25" t="str">
        <f ca="1">IF(
   $B$8="Overall Alert",IF(
      'Compound Alert'!R178 &gt;= 7, "HIGH",IF(
         'Compound Alert'!R178 &gt;= 5, "MED","LOW")), IF(
            $B$8="Underlying Vulnerability", IF(
               'Compound Alert'!Y178 &gt;= 10, "HIGH",IF(
                  'Compound Alert'!Y178 &gt;= 7, "MED","LOW")),IF(
                     $B$8="Emerging Threat", IF(
                        'Compound Alert'!AF178 &gt;= 10, "HIGH",IF(
                            'Compound Alert'!AF178 &gt;= 7, "MED","LOW")))))</f>
        <v>LOW</v>
      </c>
      <c r="K108" s="25" t="str">
        <f ca="1">IF(
   $B$8="Overall Alert",IF(
      'Compound Alert'!S178 &gt;= 7, "HIGH",IF(
         'Compound Alert'!S178 &gt;= 5, "MED","LOW")), IF(
            $B$8="Underlying Vulnerability", IF(
               'Compound Alert'!Z178 &gt;= 10, "HIGH",IF(
                  'Compound Alert'!Z178 &gt;= 7, "MED","LOW")),IF(
                     $B$8="Emerging Threat", IF(
                        'Compound Alert'!AG178 &gt;= 10, "HIGH",IF(
                            'Compound Alert'!AG178 &gt;= 7, "MED","LOW")))))</f>
        <v>LOW</v>
      </c>
      <c r="L108" s="25" t="str">
        <f ca="1">IF(
   $B$8="Overall Alert",IF(
      'Compound Alert'!T178 &gt;= 7, "HIGH",IF(
         'Compound Alert'!T178 &gt;= 5, "MED","LOW")), IF(
            $B$8="Underlying Vulnerability", IF(
               'Compound Alert'!AA178 &gt;= 10, "HIGH",IF(
                  'Compound Alert'!AA178 &gt;= 7, "MED","LOW")),IF(
                     $B$8="Emerging Threat", IF(
                        'Compound Alert'!AH178 &gt;= 10, "HIGH",IF(
                            'Compound Alert'!AH178 &gt;= 7, "MED","LOW")))))</f>
        <v>HIGH</v>
      </c>
      <c r="M108" s="25" t="str">
        <f ca="1">IF(
   $B$8="Overall Alert",IF(
      'Compound Alert'!U178 &gt;= 7, "HIGH",IF(
         'Compound Alert'!U178 &gt;= 5, "MED","LOW")), IF(
            $B$8="Underlying Vulnerability", IF(
               'Compound Alert'!AB178 &gt;= 10, "HIGH",IF(
                  'Compound Alert'!AB178 &gt;= 7, "MED","LOW")),IF(
                     $B$8="Emerging Threat", IF(
                        'Compound Alert'!AI178 &gt;= 10, "HIGH",IF(
                            'Compound Alert'!AI178 &gt;= 7, "MED","LOW")))))</f>
        <v>LOW</v>
      </c>
      <c r="N108" s="25" t="str">
        <f ca="1">IF(
   $B$8="Overall Alert",IF(
      'Compound Alert'!V178 &gt;= 7, "HIGH",IF(
         'Compound Alert'!V178 &gt;= 5, "MED","LOW")), IF(
            $B$8="Underlying Vulnerability", IF(
               'Compound Alert'!AC178 &gt;= 10, "HIGH",IF(
                  'Compound Alert'!AC178 &gt;= 7, "MED","LOW")),IF(
                     $B$8="Emerging Threat", IF(
                        'Compound Alert'!AJ178 &gt;= 10, "HIGH",IF(
                            'Compound Alert'!AJ178 &gt;= 7, "MED","LOW")))))</f>
        <v>LOW</v>
      </c>
      <c r="O108" s="25" t="str">
        <f ca="1">IF(
   $B$8="Overall Alert",IF(
      'Compound Alert'!W178 &gt;= 7, "HIGH",IF(
         'Compound Alert'!W178 &gt;= 5, "MED","LOW")), IF(
            $B$8="Underlying Vulnerability", IF(
               'Compound Alert'!AD178 &gt;= 10, "HIGH",IF(
                  'Compound Alert'!AD178 &gt;= 7, "MED","LOW")),IF(
                     $B$8="Emerging Threat", IF(
                        'Compound Alert'!AK178 &gt;= 10, "HIGH",IF(
                            'Compound Alert'!AK178 &gt;= 7, "MED","LOW")))))</f>
        <v>LOW</v>
      </c>
      <c r="P108" s="25"/>
      <c r="Q108" s="26"/>
      <c r="R108" s="26"/>
      <c r="S108" s="21"/>
      <c r="T108" s="21"/>
      <c r="U108" s="21"/>
      <c r="V108" s="21"/>
      <c r="W108" s="21"/>
      <c r="X108" s="21"/>
      <c r="Y108" s="27"/>
      <c r="Z108" s="27"/>
      <c r="AA108" s="27"/>
      <c r="AB108" s="27"/>
      <c r="AC108" s="27"/>
      <c r="AD108" s="27"/>
      <c r="AE108" s="27"/>
      <c r="AF108" s="27"/>
      <c r="AJ108" s="21"/>
      <c r="AK108" s="21"/>
      <c r="AL108" s="21"/>
      <c r="AM108" s="21"/>
      <c r="AN108" s="21"/>
      <c r="AO108" s="21"/>
      <c r="AP108" s="21"/>
      <c r="AQ108" s="21"/>
      <c r="AR108" s="21"/>
      <c r="AS108" s="21"/>
      <c r="AT108" s="21"/>
      <c r="AU108" s="21"/>
      <c r="AV108" s="21"/>
      <c r="AW108" s="21"/>
      <c r="AX108" s="21"/>
    </row>
    <row r="109" spans="1:50" x14ac:dyDescent="0.2">
      <c r="A109" s="63">
        <v>68</v>
      </c>
      <c r="B109" s="20" t="str">
        <f>'Compound Alert'!B76</f>
        <v>Ghana</v>
      </c>
      <c r="C109" s="20" t="str">
        <f>'Compound Alert'!C76</f>
        <v>GHA</v>
      </c>
      <c r="D109" s="20" t="str">
        <f>'Compound Alert'!D76</f>
        <v>SSF           Sub-Saharan Africa</v>
      </c>
      <c r="E109" s="20" t="str">
        <f>'Compound Alert'!E76</f>
        <v>IDA</v>
      </c>
      <c r="F109" s="217">
        <f ca="1">'Compound Alert'!F76</f>
        <v>71</v>
      </c>
      <c r="G109" s="22">
        <f ca="1">IF($B$8="Overall Alert",'Compound Alert'!G76,IF($B$8="Underlying Vulnerability",'Compound Alert'!J76,IF($B$8="Emerging Threat",'Compound Alert'!M76)))</f>
        <v>1</v>
      </c>
      <c r="H109" s="23">
        <f ca="1">IF($B$8="Overall Alert",'Compound Alert'!H76,IF($B$8="Underlying Vulnerability",'Compound Alert'!K76,IF($B$8="Emerging Threat",'Compound Alert'!N76)))</f>
        <v>1</v>
      </c>
      <c r="I109" s="50">
        <f ca="1">ROUNDDOWN(G109,0)</f>
        <v>1</v>
      </c>
      <c r="J109" s="25" t="str">
        <f ca="1">IF(
   $B$8="Overall Alert",IF(
      'Compound Alert'!R76 &gt;= 7, "HIGH",IF(
         'Compound Alert'!R76 &gt;= 5, "MED","LOW")), IF(
            $B$8="Underlying Vulnerability", IF(
               'Compound Alert'!Y76 &gt;= 10, "HIGH",IF(
                  'Compound Alert'!Y76 &gt;= 7, "MED","LOW")),IF(
                     $B$8="Emerging Threat", IF(
                        'Compound Alert'!AF76 &gt;= 10, "HIGH",IF(
                            'Compound Alert'!AF76 &gt;= 7, "MED","LOW")))))</f>
        <v>LOW</v>
      </c>
      <c r="K109" s="25" t="str">
        <f ca="1">IF(
   $B$8="Overall Alert",IF(
      'Compound Alert'!S76 &gt;= 7, "HIGH",IF(
         'Compound Alert'!S76 &gt;= 5, "MED","LOW")), IF(
            $B$8="Underlying Vulnerability", IF(
               'Compound Alert'!Z76 &gt;= 10, "HIGH",IF(
                  'Compound Alert'!Z76 &gt;= 7, "MED","LOW")),IF(
                     $B$8="Emerging Threat", IF(
                        'Compound Alert'!AG76 &gt;= 10, "HIGH",IF(
                            'Compound Alert'!AG76 &gt;= 7, "MED","LOW")))))</f>
        <v>LOW</v>
      </c>
      <c r="L109" s="25" t="str">
        <f ca="1">IF(
   $B$8="Overall Alert",IF(
      'Compound Alert'!T76 &gt;= 7, "HIGH",IF(
         'Compound Alert'!T76 &gt;= 5, "MED","LOW")), IF(
            $B$8="Underlying Vulnerability", IF(
               'Compound Alert'!AA76 &gt;= 10, "HIGH",IF(
                  'Compound Alert'!AA76 &gt;= 7, "MED","LOW")),IF(
                     $B$8="Emerging Threat", IF(
                        'Compound Alert'!AH76 &gt;= 10, "HIGH",IF(
                            'Compound Alert'!AH76 &gt;= 7, "MED","LOW")))))</f>
        <v>HIGH</v>
      </c>
      <c r="M109" s="25" t="str">
        <f ca="1">IF(
   $B$8="Overall Alert",IF(
      'Compound Alert'!U76 &gt;= 7, "HIGH",IF(
         'Compound Alert'!U76 &gt;= 5, "MED","LOW")), IF(
            $B$8="Underlying Vulnerability", IF(
               'Compound Alert'!AB76 &gt;= 10, "HIGH",IF(
                  'Compound Alert'!AB76 &gt;= 7, "MED","LOW")),IF(
                     $B$8="Emerging Threat", IF(
                        'Compound Alert'!AI76 &gt;= 10, "HIGH",IF(
                            'Compound Alert'!AI76 &gt;= 7, "MED","LOW")))))</f>
        <v>LOW</v>
      </c>
      <c r="N109" s="25" t="str">
        <f ca="1">IF(
   $B$8="Overall Alert",IF(
      'Compound Alert'!V76 &gt;= 7, "HIGH",IF(
         'Compound Alert'!V76 &gt;= 5, "MED","LOW")), IF(
            $B$8="Underlying Vulnerability", IF(
               'Compound Alert'!AC76 &gt;= 10, "HIGH",IF(
                  'Compound Alert'!AC76 &gt;= 7, "MED","LOW")),IF(
                     $B$8="Emerging Threat", IF(
                        'Compound Alert'!AJ76 &gt;= 10, "HIGH",IF(
                            'Compound Alert'!AJ76 &gt;= 7, "MED","LOW")))))</f>
        <v>LOW</v>
      </c>
      <c r="O109" s="25" t="str">
        <f ca="1">IF(
   $B$8="Overall Alert",IF(
      'Compound Alert'!W76 &gt;= 7, "HIGH",IF(
         'Compound Alert'!W76 &gt;= 5, "MED","LOW")), IF(
            $B$8="Underlying Vulnerability", IF(
               'Compound Alert'!AD76 &gt;= 10, "HIGH",IF(
                  'Compound Alert'!AD76 &gt;= 7, "MED","LOW")),IF(
                     $B$8="Emerging Threat", IF(
                        'Compound Alert'!AK76 &gt;= 10, "HIGH",IF(
                            'Compound Alert'!AK76 &gt;= 7, "MED","LOW")))))</f>
        <v>LOW</v>
      </c>
      <c r="P109" s="25"/>
      <c r="Q109" s="26"/>
      <c r="R109" s="26"/>
      <c r="S109" s="21"/>
      <c r="T109" s="21"/>
      <c r="U109" s="21"/>
      <c r="V109" s="21"/>
      <c r="W109" s="21"/>
      <c r="X109" s="21"/>
      <c r="Y109" s="27"/>
      <c r="Z109" s="27"/>
      <c r="AA109" s="27"/>
      <c r="AB109" s="27"/>
      <c r="AC109" s="27"/>
      <c r="AD109" s="27"/>
      <c r="AE109" s="27"/>
      <c r="AF109" s="27"/>
      <c r="AJ109" s="21"/>
      <c r="AK109" s="21"/>
      <c r="AL109" s="21"/>
      <c r="AM109" s="21"/>
      <c r="AN109" s="21"/>
      <c r="AO109" s="21"/>
      <c r="AP109" s="21"/>
      <c r="AQ109" s="21"/>
      <c r="AR109" s="21"/>
      <c r="AS109" s="21"/>
      <c r="AT109" s="21"/>
      <c r="AU109" s="21"/>
      <c r="AV109" s="21"/>
      <c r="AW109" s="21"/>
      <c r="AX109" s="21"/>
    </row>
    <row r="110" spans="1:50" x14ac:dyDescent="0.2">
      <c r="A110" s="63">
        <v>69</v>
      </c>
      <c r="B110" s="20" t="str">
        <f>'Compound Alert'!B103</f>
        <v>Jordan</v>
      </c>
      <c r="C110" s="20" t="str">
        <f>'Compound Alert'!C103</f>
        <v>JOR</v>
      </c>
      <c r="D110" s="20" t="str">
        <f>'Compound Alert'!D103</f>
        <v>MEA           Middle East &amp; North Africa</v>
      </c>
      <c r="E110" s="20" t="str">
        <f>'Compound Alert'!E103</f>
        <v>IBRD</v>
      </c>
      <c r="F110" s="217">
        <f ca="1">'Compound Alert'!F103</f>
        <v>98</v>
      </c>
      <c r="G110" s="22">
        <f ca="1">IF($B$8="Overall Alert",'Compound Alert'!G103,IF($B$8="Underlying Vulnerability",'Compound Alert'!J103,IF($B$8="Emerging Threat",'Compound Alert'!M103)))</f>
        <v>1</v>
      </c>
      <c r="H110" s="23">
        <f ca="1">IF($B$8="Overall Alert",'Compound Alert'!H103,IF($B$8="Underlying Vulnerability",'Compound Alert'!K103,IF($B$8="Emerging Threat",'Compound Alert'!N103)))</f>
        <v>1</v>
      </c>
      <c r="I110" s="50">
        <f ca="1">ROUNDDOWN(G110,0)</f>
        <v>1</v>
      </c>
      <c r="J110" s="25" t="str">
        <f ca="1">IF(
   $B$8="Overall Alert",IF(
      'Compound Alert'!R103 &gt;= 7, "HIGH",IF(
         'Compound Alert'!R103 &gt;= 5, "MED","LOW")), IF(
            $B$8="Underlying Vulnerability", IF(
               'Compound Alert'!Y103 &gt;= 10, "HIGH",IF(
                  'Compound Alert'!Y103 &gt;= 7, "MED","LOW")),IF(
                     $B$8="Emerging Threat", IF(
                        'Compound Alert'!AF103 &gt;= 10, "HIGH",IF(
                            'Compound Alert'!AF103 &gt;= 7, "MED","LOW")))))</f>
        <v>LOW</v>
      </c>
      <c r="K110" s="25" t="str">
        <f ca="1">IF(
   $B$8="Overall Alert",IF(
      'Compound Alert'!S103 &gt;= 7, "HIGH",IF(
         'Compound Alert'!S103 &gt;= 5, "MED","LOW")), IF(
            $B$8="Underlying Vulnerability", IF(
               'Compound Alert'!Z103 &gt;= 10, "HIGH",IF(
                  'Compound Alert'!Z103 &gt;= 7, "MED","LOW")),IF(
                     $B$8="Emerging Threat", IF(
                        'Compound Alert'!AG103 &gt;= 10, "HIGH",IF(
                            'Compound Alert'!AG103 &gt;= 7, "MED","LOW")))))</f>
        <v>LOW</v>
      </c>
      <c r="L110" s="25" t="str">
        <f ca="1">IF(
   $B$8="Overall Alert",IF(
      'Compound Alert'!T103 &gt;= 7, "HIGH",IF(
         'Compound Alert'!T103 &gt;= 5, "MED","LOW")), IF(
            $B$8="Underlying Vulnerability", IF(
               'Compound Alert'!AA103 &gt;= 10, "HIGH",IF(
                  'Compound Alert'!AA103 &gt;= 7, "MED","LOW")),IF(
                     $B$8="Emerging Threat", IF(
                        'Compound Alert'!AH103 &gt;= 10, "HIGH",IF(
                            'Compound Alert'!AH103 &gt;= 7, "MED","LOW")))))</f>
        <v>LOW</v>
      </c>
      <c r="M110" s="25" t="str">
        <f ca="1">IF(
   $B$8="Overall Alert",IF(
      'Compound Alert'!U103 &gt;= 7, "HIGH",IF(
         'Compound Alert'!U103 &gt;= 5, "MED","LOW")), IF(
            $B$8="Underlying Vulnerability", IF(
               'Compound Alert'!AB103 &gt;= 10, "HIGH",IF(
                  'Compound Alert'!AB103 &gt;= 7, "MED","LOW")),IF(
                     $B$8="Emerging Threat", IF(
                        'Compound Alert'!AI103 &gt;= 10, "HIGH",IF(
                            'Compound Alert'!AI103 &gt;= 7, "MED","LOW")))))</f>
        <v>HIGH</v>
      </c>
      <c r="N110" s="25" t="str">
        <f ca="1">IF(
   $B$8="Overall Alert",IF(
      'Compound Alert'!V103 &gt;= 7, "HIGH",IF(
         'Compound Alert'!V103 &gt;= 5, "MED","LOW")), IF(
            $B$8="Underlying Vulnerability", IF(
               'Compound Alert'!AC103 &gt;= 10, "HIGH",IF(
                  'Compound Alert'!AC103 &gt;= 7, "MED","LOW")),IF(
                     $B$8="Emerging Threat", IF(
                        'Compound Alert'!AJ103 &gt;= 10, "HIGH",IF(
                            'Compound Alert'!AJ103 &gt;= 7, "MED","LOW")))))</f>
        <v>LOW</v>
      </c>
      <c r="O110" s="25" t="str">
        <f ca="1">IF(
   $B$8="Overall Alert",IF(
      'Compound Alert'!W103 &gt;= 7, "HIGH",IF(
         'Compound Alert'!W103 &gt;= 5, "MED","LOW")), IF(
            $B$8="Underlying Vulnerability", IF(
               'Compound Alert'!AD103 &gt;= 10, "HIGH",IF(
                  'Compound Alert'!AD103 &gt;= 7, "MED","LOW")),IF(
                     $B$8="Emerging Threat", IF(
                        'Compound Alert'!AK103 &gt;= 10, "HIGH",IF(
                            'Compound Alert'!AK103 &gt;= 7, "MED","LOW")))))</f>
        <v>LOW</v>
      </c>
      <c r="P110" s="25"/>
      <c r="Q110" s="26"/>
      <c r="R110" s="26"/>
      <c r="S110" s="21"/>
      <c r="T110" s="21"/>
      <c r="U110" s="21"/>
      <c r="V110" s="21"/>
      <c r="W110" s="21"/>
      <c r="X110" s="21"/>
      <c r="Y110" s="27"/>
      <c r="Z110" s="27"/>
      <c r="AA110" s="27"/>
      <c r="AB110" s="27"/>
      <c r="AC110" s="27"/>
      <c r="AD110" s="27"/>
      <c r="AE110" s="27"/>
      <c r="AF110" s="27"/>
      <c r="AJ110" s="21"/>
      <c r="AK110" s="21"/>
      <c r="AL110" s="21"/>
      <c r="AM110" s="21"/>
      <c r="AN110" s="21"/>
      <c r="AO110" s="21"/>
      <c r="AP110" s="21"/>
      <c r="AQ110" s="21"/>
      <c r="AR110" s="21"/>
      <c r="AS110" s="21"/>
      <c r="AT110" s="21"/>
      <c r="AU110" s="21"/>
      <c r="AV110" s="21"/>
      <c r="AW110" s="21"/>
      <c r="AX110" s="21"/>
    </row>
    <row r="111" spans="1:50" x14ac:dyDescent="0.2">
      <c r="A111" s="63">
        <v>70</v>
      </c>
      <c r="B111" s="20" t="str">
        <f>'Compound Alert'!B219</f>
        <v>Kosovo</v>
      </c>
      <c r="C111" s="20" t="str">
        <f>'Compound Alert'!C219</f>
        <v>XKX</v>
      </c>
      <c r="D111" s="20" t="str">
        <f>'Compound Alert'!D219</f>
        <v>ECS           Europe &amp; Central Asia</v>
      </c>
      <c r="E111" s="20" t="str">
        <f>'Compound Alert'!E219</f>
        <v>IDA</v>
      </c>
      <c r="F111" s="217">
        <f>'Compound Alert'!F219</f>
        <v>0</v>
      </c>
      <c r="G111" s="22">
        <f ca="1">IF($B$8="Overall Alert",'Compound Alert'!G219,IF($B$8="Underlying Vulnerability",'Compound Alert'!J219,IF($B$8="Emerging Threat",'Compound Alert'!M219)))</f>
        <v>1</v>
      </c>
      <c r="H111" s="23">
        <f ca="1">IF($B$8="Overall Alert",'Compound Alert'!H219,IF($B$8="Underlying Vulnerability",'Compound Alert'!K219,IF($B$8="Emerging Threat",'Compound Alert'!N219)))</f>
        <v>1</v>
      </c>
      <c r="I111" s="50">
        <f ca="1">ROUNDDOWN(G111,0)</f>
        <v>1</v>
      </c>
      <c r="J111" s="25" t="str">
        <f ca="1">IF(
   $B$8="Overall Alert",IF(
      'Compound Alert'!R219 &gt;= 7, "HIGH",IF(
         'Compound Alert'!R219 &gt;= 5, "MED","LOW")), IF(
            $B$8="Underlying Vulnerability", IF(
               'Compound Alert'!Y219 &gt;= 10, "HIGH",IF(
                  'Compound Alert'!Y219 &gt;= 7, "MED","LOW")),IF(
                     $B$8="Emerging Threat", IF(
                        'Compound Alert'!AF219 &gt;= 10, "HIGH",IF(
                            'Compound Alert'!AF219 &gt;= 7, "MED","LOW")))))</f>
        <v>LOW</v>
      </c>
      <c r="K111" s="25" t="e">
        <f ca="1">IF(
   $B$8="Overall Alert",IF(
      'Compound Alert'!S219 &gt;= 7, "HIGH",IF(
         'Compound Alert'!S219 &gt;= 5, "MED","LOW")), IF(
            $B$8="Underlying Vulnerability", IF(
               'Compound Alert'!Z219 &gt;= 10, "HIGH",IF(
                  'Compound Alert'!Z219 &gt;= 7, "MED","LOW")),IF(
                     $B$8="Emerging Threat", IF(
                        'Compound Alert'!AG219 &gt;= 10, "HIGH",IF(
                            'Compound Alert'!AG219 &gt;= 7, "MED","LOW")))))</f>
        <v>#N/A</v>
      </c>
      <c r="L111" s="25" t="str">
        <f ca="1">IF(
   $B$8="Overall Alert",IF(
      'Compound Alert'!T219 &gt;= 7, "HIGH",IF(
         'Compound Alert'!T219 &gt;= 5, "MED","LOW")), IF(
            $B$8="Underlying Vulnerability", IF(
               'Compound Alert'!AA219 &gt;= 10, "HIGH",IF(
                  'Compound Alert'!AA219 &gt;= 7, "MED","LOW")),IF(
                     $B$8="Emerging Threat", IF(
                        'Compound Alert'!AH219 &gt;= 10, "HIGH",IF(
                            'Compound Alert'!AH219 &gt;= 7, "MED","LOW")))))</f>
        <v>LOW</v>
      </c>
      <c r="M111" s="25" t="e">
        <f ca="1">IF(
   $B$8="Overall Alert",IF(
      'Compound Alert'!U219 &gt;= 7, "HIGH",IF(
         'Compound Alert'!U219 &gt;= 5, "MED","LOW")), IF(
            $B$8="Underlying Vulnerability", IF(
               'Compound Alert'!AB219 &gt;= 10, "HIGH",IF(
                  'Compound Alert'!AB219 &gt;= 7, "MED","LOW")),IF(
                     $B$8="Emerging Threat", IF(
                        'Compound Alert'!AI219 &gt;= 10, "HIGH",IF(
                            'Compound Alert'!AI219 &gt;= 7, "MED","LOW")))))</f>
        <v>#N/A</v>
      </c>
      <c r="N111" s="25" t="str">
        <f ca="1">IF(
   $B$8="Overall Alert",IF(
      'Compound Alert'!V219 &gt;= 7, "HIGH",IF(
         'Compound Alert'!V219 &gt;= 5, "MED","LOW")), IF(
            $B$8="Underlying Vulnerability", IF(
               'Compound Alert'!AC219 &gt;= 10, "HIGH",IF(
                  'Compound Alert'!AC219 &gt;= 7, "MED","LOW")),IF(
                     $B$8="Emerging Threat", IF(
                        'Compound Alert'!AJ219 &gt;= 10, "HIGH",IF(
                            'Compound Alert'!AJ219 &gt;= 7, "MED","LOW")))))</f>
        <v>LOW</v>
      </c>
      <c r="O111" s="25" t="str">
        <f ca="1">IF(
   $B$8="Overall Alert",IF(
      'Compound Alert'!W219 &gt;= 7, "HIGH",IF(
         'Compound Alert'!W219 &gt;= 5, "MED","LOW")), IF(
            $B$8="Underlying Vulnerability", IF(
               'Compound Alert'!AD219 &gt;= 10, "HIGH",IF(
                  'Compound Alert'!AD219 &gt;= 7, "MED","LOW")),IF(
                     $B$8="Emerging Threat", IF(
                        'Compound Alert'!AK219 &gt;= 10, "HIGH",IF(
                            'Compound Alert'!AK219 &gt;= 7, "MED","LOW")))))</f>
        <v>HIGH</v>
      </c>
      <c r="P111" s="25"/>
      <c r="Q111" s="26"/>
      <c r="R111" s="26"/>
      <c r="S111" s="21"/>
      <c r="T111" s="21"/>
      <c r="U111" s="21"/>
      <c r="V111" s="21"/>
      <c r="W111" s="21"/>
      <c r="X111" s="21"/>
      <c r="Y111" s="27"/>
      <c r="Z111" s="27"/>
      <c r="AA111" s="27"/>
      <c r="AB111" s="27"/>
      <c r="AC111" s="27"/>
      <c r="AD111" s="27"/>
      <c r="AE111" s="27"/>
      <c r="AF111" s="27"/>
      <c r="AJ111" s="21"/>
      <c r="AK111" s="21"/>
      <c r="AL111" s="21"/>
      <c r="AM111" s="21"/>
      <c r="AN111" s="21"/>
      <c r="AO111" s="21"/>
      <c r="AP111" s="21"/>
      <c r="AQ111" s="21"/>
      <c r="AR111" s="21"/>
      <c r="AS111" s="21"/>
      <c r="AT111" s="21"/>
      <c r="AU111" s="21"/>
      <c r="AV111" s="21"/>
      <c r="AW111" s="21"/>
      <c r="AX111" s="21"/>
    </row>
    <row r="112" spans="1:50" x14ac:dyDescent="0.2">
      <c r="A112" s="63">
        <v>71</v>
      </c>
      <c r="B112" s="20" t="str">
        <f>'Compound Alert'!B61</f>
        <v>Algeria</v>
      </c>
      <c r="C112" s="20" t="str">
        <f>'Compound Alert'!C61</f>
        <v>DZA</v>
      </c>
      <c r="D112" s="20" t="str">
        <f>'Compound Alert'!D61</f>
        <v>MEA           Middle East &amp; North Africa</v>
      </c>
      <c r="E112" s="20" t="str">
        <f>'Compound Alert'!E61</f>
        <v>IBRD</v>
      </c>
      <c r="F112" s="217">
        <f ca="1">'Compound Alert'!F61</f>
        <v>56</v>
      </c>
      <c r="G112" s="22">
        <f ca="1">IF($B$8="Overall Alert",'Compound Alert'!G61,IF($B$8="Underlying Vulnerability",'Compound Alert'!J61,IF($B$8="Emerging Threat",'Compound Alert'!M61)))</f>
        <v>1</v>
      </c>
      <c r="H112" s="23">
        <f ca="1">IF($B$8="Overall Alert",'Compound Alert'!H61,IF($B$8="Underlying Vulnerability",'Compound Alert'!K61,IF($B$8="Emerging Threat",'Compound Alert'!N61)))</f>
        <v>1</v>
      </c>
      <c r="I112" s="50">
        <f ca="1">ROUNDDOWN(G112,0)</f>
        <v>1</v>
      </c>
      <c r="J112" s="25" t="str">
        <f ca="1">IF(
   $B$8="Overall Alert",IF(
      'Compound Alert'!R61 &gt;= 7, "HIGH",IF(
         'Compound Alert'!R61 &gt;= 5, "MED","LOW")), IF(
            $B$8="Underlying Vulnerability", IF(
               'Compound Alert'!Y61 &gt;= 10, "HIGH",IF(
                  'Compound Alert'!Y61 &gt;= 7, "MED","LOW")),IF(
                     $B$8="Emerging Threat", IF(
                        'Compound Alert'!AF61 &gt;= 10, "HIGH",IF(
                            'Compound Alert'!AF61 &gt;= 7, "MED","LOW")))))</f>
        <v>LOW</v>
      </c>
      <c r="K112" s="25" t="str">
        <f ca="1">IF(
   $B$8="Overall Alert",IF(
      'Compound Alert'!S61 &gt;= 7, "HIGH",IF(
         'Compound Alert'!S61 &gt;= 5, "MED","LOW")), IF(
            $B$8="Underlying Vulnerability", IF(
               'Compound Alert'!Z61 &gt;= 10, "HIGH",IF(
                  'Compound Alert'!Z61 &gt;= 7, "MED","LOW")),IF(
                     $B$8="Emerging Threat", IF(
                        'Compound Alert'!AG61 &gt;= 10, "HIGH",IF(
                            'Compound Alert'!AG61 &gt;= 7, "MED","LOW")))))</f>
        <v>LOW</v>
      </c>
      <c r="L112" s="25" t="str">
        <f ca="1">IF(
   $B$8="Overall Alert",IF(
      'Compound Alert'!T61 &gt;= 7, "HIGH",IF(
         'Compound Alert'!T61 &gt;= 5, "MED","LOW")), IF(
            $B$8="Underlying Vulnerability", IF(
               'Compound Alert'!AA61 &gt;= 10, "HIGH",IF(
                  'Compound Alert'!AA61 &gt;= 7, "MED","LOW")),IF(
                     $B$8="Emerging Threat", IF(
                        'Compound Alert'!AH61 &gt;= 10, "HIGH",IF(
                            'Compound Alert'!AH61 &gt;= 7, "MED","LOW")))))</f>
        <v>LOW</v>
      </c>
      <c r="M112" s="25" t="str">
        <f ca="1">IF(
   $B$8="Overall Alert",IF(
      'Compound Alert'!U61 &gt;= 7, "HIGH",IF(
         'Compound Alert'!U61 &gt;= 5, "MED","LOW")), IF(
            $B$8="Underlying Vulnerability", IF(
               'Compound Alert'!AB61 &gt;= 10, "HIGH",IF(
                  'Compound Alert'!AB61 &gt;= 7, "MED","LOW")),IF(
                     $B$8="Emerging Threat", IF(
                        'Compound Alert'!AI61 &gt;= 10, "HIGH",IF(
                            'Compound Alert'!AI61 &gt;= 7, "MED","LOW")))))</f>
        <v>LOW</v>
      </c>
      <c r="N112" s="25" t="str">
        <f ca="1">IF(
   $B$8="Overall Alert",IF(
      'Compound Alert'!V61 &gt;= 7, "HIGH",IF(
         'Compound Alert'!V61 &gt;= 5, "MED","LOW")), IF(
            $B$8="Underlying Vulnerability", IF(
               'Compound Alert'!AC61 &gt;= 10, "HIGH",IF(
                  'Compound Alert'!AC61 &gt;= 7, "MED","LOW")),IF(
                     $B$8="Emerging Threat", IF(
                        'Compound Alert'!AJ61 &gt;= 10, "HIGH",IF(
                            'Compound Alert'!AJ61 &gt;= 7, "MED","LOW")))))</f>
        <v>HIGH</v>
      </c>
      <c r="O112" s="25" t="str">
        <f ca="1">IF(
   $B$8="Overall Alert",IF(
      'Compound Alert'!W61 &gt;= 7, "HIGH",IF(
         'Compound Alert'!W61 &gt;= 5, "MED","LOW")), IF(
            $B$8="Underlying Vulnerability", IF(
               'Compound Alert'!AD61 &gt;= 10, "HIGH",IF(
                  'Compound Alert'!AD61 &gt;= 7, "MED","LOW")),IF(
                     $B$8="Emerging Threat", IF(
                        'Compound Alert'!AK61 &gt;= 10, "HIGH",IF(
                            'Compound Alert'!AK61 &gt;= 7, "MED","LOW")))))</f>
        <v>LOW</v>
      </c>
      <c r="P112" s="25"/>
      <c r="Q112" s="26"/>
      <c r="R112" s="26"/>
      <c r="S112" s="21"/>
      <c r="T112" s="21"/>
      <c r="U112" s="21"/>
      <c r="V112" s="21"/>
      <c r="W112" s="21"/>
      <c r="X112" s="21"/>
      <c r="Y112" s="27"/>
      <c r="Z112" s="27"/>
      <c r="AA112" s="27"/>
      <c r="AB112" s="27"/>
      <c r="AC112" s="27"/>
      <c r="AD112" s="27"/>
      <c r="AE112" s="27"/>
      <c r="AF112" s="27"/>
      <c r="AJ112" s="21"/>
      <c r="AK112" s="21"/>
      <c r="AL112" s="21"/>
      <c r="AM112" s="21"/>
      <c r="AN112" s="21"/>
      <c r="AO112" s="21"/>
      <c r="AP112" s="21"/>
      <c r="AQ112" s="21"/>
      <c r="AR112" s="21"/>
      <c r="AS112" s="21"/>
      <c r="AT112" s="21"/>
      <c r="AU112" s="21"/>
      <c r="AV112" s="21"/>
      <c r="AW112" s="21"/>
      <c r="AX112" s="21"/>
    </row>
    <row r="113" spans="1:50" x14ac:dyDescent="0.2">
      <c r="A113" s="63">
        <v>72</v>
      </c>
      <c r="B113" s="20" t="str">
        <f>'Compound Alert'!B73</f>
        <v>Gabon</v>
      </c>
      <c r="C113" s="20" t="str">
        <f>'Compound Alert'!C73</f>
        <v>GAB</v>
      </c>
      <c r="D113" s="20" t="str">
        <f>'Compound Alert'!D73</f>
        <v>SSF           Sub-Saharan Africa</v>
      </c>
      <c r="E113" s="20" t="str">
        <f>'Compound Alert'!E73</f>
        <v>IBRD</v>
      </c>
      <c r="F113" s="217">
        <f ca="1">'Compound Alert'!F73</f>
        <v>68</v>
      </c>
      <c r="G113" s="22">
        <f ca="1">IF($B$8="Overall Alert",'Compound Alert'!G73,IF($B$8="Underlying Vulnerability",'Compound Alert'!J73,IF($B$8="Emerging Threat",'Compound Alert'!M73)))</f>
        <v>1</v>
      </c>
      <c r="H113" s="23">
        <f ca="1">IF($B$8="Overall Alert",'Compound Alert'!H73,IF($B$8="Underlying Vulnerability",'Compound Alert'!K73,IF($B$8="Emerging Threat",'Compound Alert'!N73)))</f>
        <v>1</v>
      </c>
      <c r="I113" s="50">
        <f ca="1">ROUNDDOWN(G113,0)</f>
        <v>1</v>
      </c>
      <c r="J113" s="25" t="str">
        <f ca="1">IF(
   $B$8="Overall Alert",IF(
      'Compound Alert'!R73 &gt;= 7, "HIGH",IF(
         'Compound Alert'!R73 &gt;= 5, "MED","LOW")), IF(
            $B$8="Underlying Vulnerability", IF(
               'Compound Alert'!Y73 &gt;= 10, "HIGH",IF(
                  'Compound Alert'!Y73 &gt;= 7, "MED","LOW")),IF(
                     $B$8="Emerging Threat", IF(
                        'Compound Alert'!AF73 &gt;= 10, "HIGH",IF(
                            'Compound Alert'!AF73 &gt;= 7, "MED","LOW")))))</f>
        <v>HIGH</v>
      </c>
      <c r="K113" s="25" t="str">
        <f ca="1">IF(
   $B$8="Overall Alert",IF(
      'Compound Alert'!S73 &gt;= 7, "HIGH",IF(
         'Compound Alert'!S73 &gt;= 5, "MED","LOW")), IF(
            $B$8="Underlying Vulnerability", IF(
               'Compound Alert'!Z73 &gt;= 10, "HIGH",IF(
                  'Compound Alert'!Z73 &gt;= 7, "MED","LOW")),IF(
                     $B$8="Emerging Threat", IF(
                        'Compound Alert'!AG73 &gt;= 10, "HIGH",IF(
                            'Compound Alert'!AG73 &gt;= 7, "MED","LOW")))))</f>
        <v>LOW</v>
      </c>
      <c r="L113" s="25" t="str">
        <f ca="1">IF(
   $B$8="Overall Alert",IF(
      'Compound Alert'!T73 &gt;= 7, "HIGH",IF(
         'Compound Alert'!T73 &gt;= 5, "MED","LOW")), IF(
            $B$8="Underlying Vulnerability", IF(
               'Compound Alert'!AA73 &gt;= 10, "HIGH",IF(
                  'Compound Alert'!AA73 &gt;= 7, "MED","LOW")),IF(
                     $B$8="Emerging Threat", IF(
                        'Compound Alert'!AH73 &gt;= 10, "HIGH",IF(
                            'Compound Alert'!AH73 &gt;= 7, "MED","LOW")))))</f>
        <v>LOW</v>
      </c>
      <c r="M113" s="25" t="str">
        <f ca="1">IF(
   $B$8="Overall Alert",IF(
      'Compound Alert'!U73 &gt;= 7, "HIGH",IF(
         'Compound Alert'!U73 &gt;= 5, "MED","LOW")), IF(
            $B$8="Underlying Vulnerability", IF(
               'Compound Alert'!AB73 &gt;= 10, "HIGH",IF(
                  'Compound Alert'!AB73 &gt;= 7, "MED","LOW")),IF(
                     $B$8="Emerging Threat", IF(
                        'Compound Alert'!AI73 &gt;= 10, "HIGH",IF(
                            'Compound Alert'!AI73 &gt;= 7, "MED","LOW")))))</f>
        <v>LOW</v>
      </c>
      <c r="N113" s="25" t="str">
        <f ca="1">IF(
   $B$8="Overall Alert",IF(
      'Compound Alert'!V73 &gt;= 7, "HIGH",IF(
         'Compound Alert'!V73 &gt;= 5, "MED","LOW")), IF(
            $B$8="Underlying Vulnerability", IF(
               'Compound Alert'!AC73 &gt;= 10, "HIGH",IF(
                  'Compound Alert'!AC73 &gt;= 7, "MED","LOW")),IF(
                     $B$8="Emerging Threat", IF(
                        'Compound Alert'!AJ73 &gt;= 10, "HIGH",IF(
                            'Compound Alert'!AJ73 &gt;= 7, "MED","LOW")))))</f>
        <v>LOW</v>
      </c>
      <c r="O113" s="25" t="str">
        <f ca="1">IF(
   $B$8="Overall Alert",IF(
      'Compound Alert'!W73 &gt;= 7, "HIGH",IF(
         'Compound Alert'!W73 &gt;= 5, "MED","LOW")), IF(
            $B$8="Underlying Vulnerability", IF(
               'Compound Alert'!AD73 &gt;= 10, "HIGH",IF(
                  'Compound Alert'!AD73 &gt;= 7, "MED","LOW")),IF(
                     $B$8="Emerging Threat", IF(
                        'Compound Alert'!AK73 &gt;= 10, "HIGH",IF(
                            'Compound Alert'!AK73 &gt;= 7, "MED","LOW")))))</f>
        <v>LOW</v>
      </c>
      <c r="P113" s="25"/>
      <c r="Q113" s="26"/>
      <c r="R113" s="26"/>
      <c r="S113" s="21"/>
      <c r="T113" s="21"/>
      <c r="U113" s="21"/>
      <c r="V113" s="21"/>
      <c r="W113" s="21"/>
      <c r="X113" s="21"/>
      <c r="Y113" s="27"/>
      <c r="Z113" s="27"/>
      <c r="AA113" s="27"/>
      <c r="AB113" s="27"/>
      <c r="AC113" s="27"/>
      <c r="AD113" s="27"/>
      <c r="AE113" s="27"/>
      <c r="AF113" s="27"/>
      <c r="AJ113" s="21"/>
      <c r="AK113" s="21"/>
      <c r="AL113" s="21"/>
      <c r="AM113" s="21"/>
      <c r="AN113" s="21"/>
      <c r="AO113" s="21"/>
      <c r="AP113" s="21"/>
      <c r="AQ113" s="21"/>
      <c r="AR113" s="21"/>
      <c r="AS113" s="21"/>
      <c r="AT113" s="21"/>
      <c r="AU113" s="21"/>
      <c r="AV113" s="21"/>
      <c r="AW113" s="21"/>
      <c r="AX113" s="21"/>
    </row>
    <row r="114" spans="1:50" x14ac:dyDescent="0.2">
      <c r="A114" s="63">
        <v>73</v>
      </c>
      <c r="B114" s="20" t="str">
        <f>'Compound Alert'!B35</f>
        <v>Bhutan</v>
      </c>
      <c r="C114" s="20" t="str">
        <f>'Compound Alert'!C35</f>
        <v>BTN</v>
      </c>
      <c r="D114" s="20" t="str">
        <f>'Compound Alert'!D35</f>
        <v>SAS           South Asia</v>
      </c>
      <c r="E114" s="20" t="str">
        <f>'Compound Alert'!E35</f>
        <v>IDA</v>
      </c>
      <c r="F114" s="217">
        <f ca="1">'Compound Alert'!F35</f>
        <v>30</v>
      </c>
      <c r="G114" s="22">
        <f ca="1">IF($B$8="Overall Alert",'Compound Alert'!G35,IF($B$8="Underlying Vulnerability",'Compound Alert'!J35,IF($B$8="Emerging Threat",'Compound Alert'!M35)))</f>
        <v>1</v>
      </c>
      <c r="H114" s="23">
        <f ca="1">IF($B$8="Overall Alert",'Compound Alert'!H35,IF($B$8="Underlying Vulnerability",'Compound Alert'!K35,IF($B$8="Emerging Threat",'Compound Alert'!N35)))</f>
        <v>1</v>
      </c>
      <c r="I114" s="50">
        <f ca="1">ROUNDDOWN(G114,0)</f>
        <v>1</v>
      </c>
      <c r="J114" s="25" t="str">
        <f ca="1">IF(
   $B$8="Overall Alert",IF(
      'Compound Alert'!R35 &gt;= 7, "HIGH",IF(
         'Compound Alert'!R35 &gt;= 5, "MED","LOW")), IF(
            $B$8="Underlying Vulnerability", IF(
               'Compound Alert'!Y35 &gt;= 10, "HIGH",IF(
                  'Compound Alert'!Y35 &gt;= 7, "MED","LOW")),IF(
                     $B$8="Emerging Threat", IF(
                        'Compound Alert'!AF35 &gt;= 10, "HIGH",IF(
                            'Compound Alert'!AF35 &gt;= 7, "MED","LOW")))))</f>
        <v>LOW</v>
      </c>
      <c r="K114" s="25" t="str">
        <f ca="1">IF(
   $B$8="Overall Alert",IF(
      'Compound Alert'!S35 &gt;= 7, "HIGH",IF(
         'Compound Alert'!S35 &gt;= 5, "MED","LOW")), IF(
            $B$8="Underlying Vulnerability", IF(
               'Compound Alert'!Z35 &gt;= 10, "HIGH",IF(
                  'Compound Alert'!Z35 &gt;= 7, "MED","LOW")),IF(
                     $B$8="Emerging Threat", IF(
                        'Compound Alert'!AG35 &gt;= 10, "HIGH",IF(
                            'Compound Alert'!AG35 &gt;= 7, "MED","LOW")))))</f>
        <v>LOW</v>
      </c>
      <c r="L114" s="25" t="str">
        <f ca="1">IF(
   $B$8="Overall Alert",IF(
      'Compound Alert'!T35 &gt;= 7, "HIGH",IF(
         'Compound Alert'!T35 &gt;= 5, "MED","LOW")), IF(
            $B$8="Underlying Vulnerability", IF(
               'Compound Alert'!AA35 &gt;= 10, "HIGH",IF(
                  'Compound Alert'!AA35 &gt;= 7, "MED","LOW")),IF(
                     $B$8="Emerging Threat", IF(
                        'Compound Alert'!AH35 &gt;= 10, "HIGH",IF(
                            'Compound Alert'!AH35 &gt;= 7, "MED","LOW")))))</f>
        <v>LOW</v>
      </c>
      <c r="M114" s="25" t="str">
        <f ca="1">IF(
   $B$8="Overall Alert",IF(
      'Compound Alert'!U35 &gt;= 7, "HIGH",IF(
         'Compound Alert'!U35 &gt;= 5, "MED","LOW")), IF(
            $B$8="Underlying Vulnerability", IF(
               'Compound Alert'!AB35 &gt;= 10, "HIGH",IF(
                  'Compound Alert'!AB35 &gt;= 7, "MED","LOW")),IF(
                     $B$8="Emerging Threat", IF(
                        'Compound Alert'!AI35 &gt;= 10, "HIGH",IF(
                            'Compound Alert'!AI35 &gt;= 7, "MED","LOW")))))</f>
        <v>HIGH</v>
      </c>
      <c r="N114" s="25" t="str">
        <f ca="1">IF(
   $B$8="Overall Alert",IF(
      'Compound Alert'!V35 &gt;= 7, "HIGH",IF(
         'Compound Alert'!V35 &gt;= 5, "MED","LOW")), IF(
            $B$8="Underlying Vulnerability", IF(
               'Compound Alert'!AC35 &gt;= 10, "HIGH",IF(
                  'Compound Alert'!AC35 &gt;= 7, "MED","LOW")),IF(
                     $B$8="Emerging Threat", IF(
                        'Compound Alert'!AJ35 &gt;= 10, "HIGH",IF(
                            'Compound Alert'!AJ35 &gt;= 7, "MED","LOW")))))</f>
        <v>LOW</v>
      </c>
      <c r="O114" s="25" t="str">
        <f ca="1">IF(
   $B$8="Overall Alert",IF(
      'Compound Alert'!W35 &gt;= 7, "HIGH",IF(
         'Compound Alert'!W35 &gt;= 5, "MED","LOW")), IF(
            $B$8="Underlying Vulnerability", IF(
               'Compound Alert'!AD35 &gt;= 10, "HIGH",IF(
                  'Compound Alert'!AD35 &gt;= 7, "MED","LOW")),IF(
                     $B$8="Emerging Threat", IF(
                        'Compound Alert'!AK35 &gt;= 10, "HIGH",IF(
                            'Compound Alert'!AK35 &gt;= 7, "MED","LOW")))))</f>
        <v>LOW</v>
      </c>
      <c r="P114" s="25"/>
      <c r="Q114" s="26"/>
      <c r="R114" s="26"/>
      <c r="S114" s="21"/>
      <c r="T114" s="21"/>
      <c r="U114" s="21"/>
      <c r="V114" s="21"/>
      <c r="W114" s="21"/>
      <c r="X114" s="21"/>
      <c r="Y114" s="27"/>
      <c r="Z114" s="27"/>
      <c r="AA114" s="27"/>
      <c r="AB114" s="27"/>
      <c r="AC114" s="27"/>
      <c r="AD114" s="27"/>
      <c r="AE114" s="27"/>
      <c r="AF114" s="27"/>
      <c r="AJ114" s="21"/>
      <c r="AK114" s="21"/>
      <c r="AL114" s="21"/>
      <c r="AM114" s="21"/>
      <c r="AN114" s="21"/>
      <c r="AO114" s="21"/>
      <c r="AP114" s="21"/>
      <c r="AQ114" s="21"/>
      <c r="AR114" s="21"/>
      <c r="AS114" s="21"/>
      <c r="AT114" s="21"/>
      <c r="AU114" s="21"/>
      <c r="AV114" s="21"/>
      <c r="AW114" s="21"/>
      <c r="AX114" s="21"/>
    </row>
    <row r="115" spans="1:50" x14ac:dyDescent="0.2">
      <c r="A115" s="63">
        <v>74</v>
      </c>
      <c r="B115" s="20" t="str">
        <f>'Compound Alert'!B185</f>
        <v>Suriname</v>
      </c>
      <c r="C115" s="20" t="str">
        <f>'Compound Alert'!C185</f>
        <v>SUR</v>
      </c>
      <c r="D115" s="20" t="str">
        <f>'Compound Alert'!D185</f>
        <v>LCN           Latin America &amp; Caribbean</v>
      </c>
      <c r="E115" s="20" t="str">
        <f>'Compound Alert'!E185</f>
        <v>IBRD</v>
      </c>
      <c r="F115" s="217">
        <f ca="1">'Compound Alert'!F185</f>
        <v>180</v>
      </c>
      <c r="G115" s="22">
        <f ca="1">IF($B$8="Overall Alert",'Compound Alert'!G185,IF($B$8="Underlying Vulnerability",'Compound Alert'!J185,IF($B$8="Emerging Threat",'Compound Alert'!M185)))</f>
        <v>1</v>
      </c>
      <c r="H115" s="23">
        <f ca="1">IF($B$8="Overall Alert",'Compound Alert'!H185,IF($B$8="Underlying Vulnerability",'Compound Alert'!K185,IF($B$8="Emerging Threat",'Compound Alert'!N185)))</f>
        <v>1</v>
      </c>
      <c r="I115" s="50">
        <f ca="1">ROUNDDOWN(G115,0)</f>
        <v>1</v>
      </c>
      <c r="J115" s="25" t="str">
        <f ca="1">IF(
   $B$8="Overall Alert",IF(
      'Compound Alert'!R185 &gt;= 7, "HIGH",IF(
         'Compound Alert'!R185 &gt;= 5, "MED","LOW")), IF(
            $B$8="Underlying Vulnerability", IF(
               'Compound Alert'!Y185 &gt;= 10, "HIGH",IF(
                  'Compound Alert'!Y185 &gt;= 7, "MED","LOW")),IF(
                     $B$8="Emerging Threat", IF(
                        'Compound Alert'!AF185 &gt;= 10, "HIGH",IF(
                            'Compound Alert'!AF185 &gt;= 7, "MED","LOW")))))</f>
        <v>LOW</v>
      </c>
      <c r="K115" s="25" t="str">
        <f ca="1">IF(
   $B$8="Overall Alert",IF(
      'Compound Alert'!S185 &gt;= 7, "HIGH",IF(
         'Compound Alert'!S185 &gt;= 5, "MED","LOW")), IF(
            $B$8="Underlying Vulnerability", IF(
               'Compound Alert'!Z185 &gt;= 10, "HIGH",IF(
                  'Compound Alert'!Z185 &gt;= 7, "MED","LOW")),IF(
                     $B$8="Emerging Threat", IF(
                        'Compound Alert'!AG185 &gt;= 10, "HIGH",IF(
                            'Compound Alert'!AG185 &gt;= 7, "MED","LOW")))))</f>
        <v>LOW</v>
      </c>
      <c r="L115" s="25" t="str">
        <f ca="1">IF(
   $B$8="Overall Alert",IF(
      'Compound Alert'!T185 &gt;= 7, "HIGH",IF(
         'Compound Alert'!T185 &gt;= 5, "MED","LOW")), IF(
            $B$8="Underlying Vulnerability", IF(
               'Compound Alert'!AA185 &gt;= 10, "HIGH",IF(
                  'Compound Alert'!AA185 &gt;= 7, "MED","LOW")),IF(
                     $B$8="Emerging Threat", IF(
                        'Compound Alert'!AH185 &gt;= 10, "HIGH",IF(
                            'Compound Alert'!AH185 &gt;= 7, "MED","LOW")))))</f>
        <v>MED</v>
      </c>
      <c r="M115" s="25" t="str">
        <f ca="1">IF(
   $B$8="Overall Alert",IF(
      'Compound Alert'!U185 &gt;= 7, "HIGH",IF(
         'Compound Alert'!U185 &gt;= 5, "MED","LOW")), IF(
            $B$8="Underlying Vulnerability", IF(
               'Compound Alert'!AB185 &gt;= 10, "HIGH",IF(
                  'Compound Alert'!AB185 &gt;= 7, "MED","LOW")),IF(
                     $B$8="Emerging Threat", IF(
                        'Compound Alert'!AI185 &gt;= 10, "HIGH",IF(
                            'Compound Alert'!AI185 &gt;= 7, "MED","LOW")))))</f>
        <v>LOW</v>
      </c>
      <c r="N115" s="25" t="str">
        <f ca="1">IF(
   $B$8="Overall Alert",IF(
      'Compound Alert'!V185 &gt;= 7, "HIGH",IF(
         'Compound Alert'!V185 &gt;= 5, "MED","LOW")), IF(
            $B$8="Underlying Vulnerability", IF(
               'Compound Alert'!AC185 &gt;= 10, "HIGH",IF(
                  'Compound Alert'!AC185 &gt;= 7, "MED","LOW")),IF(
                     $B$8="Emerging Threat", IF(
                        'Compound Alert'!AJ185 &gt;= 10, "HIGH",IF(
                            'Compound Alert'!AJ185 &gt;= 7, "MED","LOW")))))</f>
        <v>MED</v>
      </c>
      <c r="O115" s="25" t="str">
        <f ca="1">IF(
   $B$8="Overall Alert",IF(
      'Compound Alert'!W185 &gt;= 7, "HIGH",IF(
         'Compound Alert'!W185 &gt;= 5, "MED","LOW")), IF(
            $B$8="Underlying Vulnerability", IF(
               'Compound Alert'!AD185 &gt;= 10, "HIGH",IF(
                  'Compound Alert'!AD185 &gt;= 7, "MED","LOW")),IF(
                     $B$8="Emerging Threat", IF(
                        'Compound Alert'!AK185 &gt;= 10, "HIGH",IF(
                            'Compound Alert'!AK185 &gt;= 7, "MED","LOW")))))</f>
        <v>LOW</v>
      </c>
      <c r="P115" s="25"/>
      <c r="Q115" s="26"/>
      <c r="R115" s="26"/>
      <c r="S115" s="21"/>
      <c r="T115" s="21"/>
      <c r="U115" s="21"/>
      <c r="V115" s="21"/>
      <c r="W115" s="21"/>
      <c r="X115" s="21"/>
      <c r="Y115" s="27"/>
      <c r="Z115" s="27"/>
      <c r="AA115" s="27"/>
      <c r="AB115" s="27"/>
      <c r="AC115" s="27"/>
      <c r="AD115" s="27"/>
      <c r="AE115" s="27"/>
      <c r="AF115" s="27"/>
      <c r="AJ115" s="21"/>
      <c r="AK115" s="21"/>
      <c r="AL115" s="21"/>
      <c r="AM115" s="21"/>
      <c r="AN115" s="21"/>
      <c r="AO115" s="21"/>
      <c r="AP115" s="21"/>
      <c r="AQ115" s="21"/>
      <c r="AR115" s="21"/>
      <c r="AS115" s="21"/>
      <c r="AT115" s="21"/>
      <c r="AU115" s="21"/>
      <c r="AV115" s="21"/>
      <c r="AW115" s="21"/>
      <c r="AX115" s="21"/>
    </row>
    <row r="116" spans="1:50" x14ac:dyDescent="0.2">
      <c r="A116" s="63">
        <v>75</v>
      </c>
      <c r="B116" s="20" t="str">
        <f>'Compound Alert'!B72</f>
        <v>Micronesia, Fed. Sts.</v>
      </c>
      <c r="C116" s="20" t="str">
        <f>'Compound Alert'!C72</f>
        <v>FSM</v>
      </c>
      <c r="D116" s="20" t="str">
        <f>'Compound Alert'!D72</f>
        <v>EAS           East Asia &amp; Pacific</v>
      </c>
      <c r="E116" s="20" t="str">
        <f>'Compound Alert'!E72</f>
        <v>IDA</v>
      </c>
      <c r="F116" s="217">
        <f ca="1">'Compound Alert'!F72</f>
        <v>67</v>
      </c>
      <c r="G116" s="22">
        <f ca="1">IF($B$8="Overall Alert",'Compound Alert'!G72,IF($B$8="Underlying Vulnerability",'Compound Alert'!J72,IF($B$8="Emerging Threat",'Compound Alert'!M72)))</f>
        <v>1</v>
      </c>
      <c r="H116" s="23">
        <f ca="1">IF($B$8="Overall Alert",'Compound Alert'!H72,IF($B$8="Underlying Vulnerability",'Compound Alert'!K72,IF($B$8="Emerging Threat",'Compound Alert'!N72)))</f>
        <v>1</v>
      </c>
      <c r="I116" s="50">
        <f ca="1">ROUNDDOWN(G116,0)</f>
        <v>1</v>
      </c>
      <c r="J116" s="25" t="str">
        <f ca="1">IF(
   $B$8="Overall Alert",IF(
      'Compound Alert'!R72 &gt;= 7, "HIGH",IF(
         'Compound Alert'!R72 &gt;= 5, "MED","LOW")), IF(
            $B$8="Underlying Vulnerability", IF(
               'Compound Alert'!Y72 &gt;= 10, "HIGH",IF(
                  'Compound Alert'!Y72 &gt;= 7, "MED","LOW")),IF(
                     $B$8="Emerging Threat", IF(
                        'Compound Alert'!AF72 &gt;= 10, "HIGH",IF(
                            'Compound Alert'!AF72 &gt;= 7, "MED","LOW")))))</f>
        <v>LOW</v>
      </c>
      <c r="K116" s="25" t="e">
        <f ca="1">IF(
   $B$8="Overall Alert",IF(
      'Compound Alert'!S72 &gt;= 7, "HIGH",IF(
         'Compound Alert'!S72 &gt;= 5, "MED","LOW")), IF(
            $B$8="Underlying Vulnerability", IF(
               'Compound Alert'!Z72 &gt;= 10, "HIGH",IF(
                  'Compound Alert'!Z72 &gt;= 7, "MED","LOW")),IF(
                     $B$8="Emerging Threat", IF(
                        'Compound Alert'!AG72 &gt;= 10, "HIGH",IF(
                            'Compound Alert'!AG72 &gt;= 7, "MED","LOW")))))</f>
        <v>#N/A</v>
      </c>
      <c r="L116" s="25" t="e">
        <f ca="1">IF(
   $B$8="Overall Alert",IF(
      'Compound Alert'!T72 &gt;= 7, "HIGH",IF(
         'Compound Alert'!T72 &gt;= 5, "MED","LOW")), IF(
            $B$8="Underlying Vulnerability", IF(
               'Compound Alert'!AA72 &gt;= 10, "HIGH",IF(
                  'Compound Alert'!AA72 &gt;= 7, "MED","LOW")),IF(
                     $B$8="Emerging Threat", IF(
                        'Compound Alert'!AH72 &gt;= 10, "HIGH",IF(
                            'Compound Alert'!AH72 &gt;= 7, "MED","LOW")))))</f>
        <v>#N/A</v>
      </c>
      <c r="M116" s="25" t="str">
        <f ca="1">IF(
   $B$8="Overall Alert",IF(
      'Compound Alert'!U72 &gt;= 7, "HIGH",IF(
         'Compound Alert'!U72 &gt;= 5, "MED","LOW")), IF(
            $B$8="Underlying Vulnerability", IF(
               'Compound Alert'!AB72 &gt;= 10, "HIGH",IF(
                  'Compound Alert'!AB72 &gt;= 7, "MED","LOW")),IF(
                     $B$8="Emerging Threat", IF(
                        'Compound Alert'!AI72 &gt;= 10, "HIGH",IF(
                            'Compound Alert'!AI72 &gt;= 7, "MED","LOW")))))</f>
        <v>LOW</v>
      </c>
      <c r="N116" s="25" t="str">
        <f ca="1">IF(
   $B$8="Overall Alert",IF(
      'Compound Alert'!V72 &gt;= 7, "HIGH",IF(
         'Compound Alert'!V72 &gt;= 5, "MED","LOW")), IF(
            $B$8="Underlying Vulnerability", IF(
               'Compound Alert'!AC72 &gt;= 10, "HIGH",IF(
                  'Compound Alert'!AC72 &gt;= 7, "MED","LOW")),IF(
                     $B$8="Emerging Threat", IF(
                        'Compound Alert'!AJ72 &gt;= 10, "HIGH",IF(
                            'Compound Alert'!AJ72 &gt;= 7, "MED","LOW")))))</f>
        <v>HIGH</v>
      </c>
      <c r="O116" s="25" t="str">
        <f ca="1">IF(
   $B$8="Overall Alert",IF(
      'Compound Alert'!W72 &gt;= 7, "HIGH",IF(
         'Compound Alert'!W72 &gt;= 5, "MED","LOW")), IF(
            $B$8="Underlying Vulnerability", IF(
               'Compound Alert'!AD72 &gt;= 10, "HIGH",IF(
                  'Compound Alert'!AD72 &gt;= 7, "MED","LOW")),IF(
                     $B$8="Emerging Threat", IF(
                        'Compound Alert'!AK72 &gt;= 10, "HIGH",IF(
                            'Compound Alert'!AK72 &gt;= 7, "MED","LOW")))))</f>
        <v>LOW</v>
      </c>
      <c r="P116" s="25"/>
      <c r="Q116" s="26"/>
      <c r="R116" s="26"/>
      <c r="S116" s="21"/>
      <c r="T116" s="21"/>
      <c r="U116" s="21"/>
      <c r="V116" s="21"/>
      <c r="W116" s="21"/>
      <c r="X116" s="21"/>
      <c r="Y116" s="27"/>
      <c r="Z116" s="27"/>
      <c r="AA116" s="27"/>
      <c r="AB116" s="27"/>
      <c r="AC116" s="27"/>
      <c r="AD116" s="27"/>
      <c r="AE116" s="27"/>
      <c r="AF116" s="27"/>
      <c r="AJ116" s="21"/>
      <c r="AK116" s="21"/>
      <c r="AL116" s="21"/>
      <c r="AM116" s="21"/>
      <c r="AN116" s="21"/>
      <c r="AO116" s="21"/>
      <c r="AP116" s="21"/>
      <c r="AQ116" s="21"/>
      <c r="AR116" s="21"/>
      <c r="AS116" s="21"/>
      <c r="AT116" s="21"/>
      <c r="AU116" s="21"/>
      <c r="AV116" s="21"/>
      <c r="AW116" s="21"/>
      <c r="AX116" s="21"/>
    </row>
    <row r="117" spans="1:50" x14ac:dyDescent="0.2">
      <c r="A117" s="63">
        <v>76</v>
      </c>
      <c r="B117" s="20" t="str">
        <f>'Compound Alert'!B179</f>
        <v>El Salvador</v>
      </c>
      <c r="C117" s="20" t="str">
        <f>'Compound Alert'!C179</f>
        <v>SLV</v>
      </c>
      <c r="D117" s="20" t="str">
        <f>'Compound Alert'!D179</f>
        <v>LCN           Latin America &amp; Caribbean</v>
      </c>
      <c r="E117" s="20" t="str">
        <f>'Compound Alert'!E179</f>
        <v>IBRD</v>
      </c>
      <c r="F117" s="217">
        <f ca="1">'Compound Alert'!F179</f>
        <v>174</v>
      </c>
      <c r="G117" s="22">
        <f ca="1">IF($B$8="Overall Alert",'Compound Alert'!G179,IF($B$8="Underlying Vulnerability",'Compound Alert'!J179,IF($B$8="Emerging Threat",'Compound Alert'!M179)))</f>
        <v>1</v>
      </c>
      <c r="H117" s="23">
        <f ca="1">IF($B$8="Overall Alert",'Compound Alert'!H179,IF($B$8="Underlying Vulnerability",'Compound Alert'!K179,IF($B$8="Emerging Threat",'Compound Alert'!N179)))</f>
        <v>1</v>
      </c>
      <c r="I117" s="50">
        <f ca="1">ROUNDDOWN(G117,0)</f>
        <v>1</v>
      </c>
      <c r="J117" s="25" t="str">
        <f ca="1">IF(
   $B$8="Overall Alert",IF(
      'Compound Alert'!R179 &gt;= 7, "HIGH",IF(
         'Compound Alert'!R179 &gt;= 5, "MED","LOW")), IF(
            $B$8="Underlying Vulnerability", IF(
               'Compound Alert'!Y179 &gt;= 10, "HIGH",IF(
                  'Compound Alert'!Y179 &gt;= 7, "MED","LOW")),IF(
                     $B$8="Emerging Threat", IF(
                        'Compound Alert'!AF179 &gt;= 10, "HIGH",IF(
                            'Compound Alert'!AF179 &gt;= 7, "MED","LOW")))))</f>
        <v>LOW</v>
      </c>
      <c r="K117" s="25" t="str">
        <f ca="1">IF(
   $B$8="Overall Alert",IF(
      'Compound Alert'!S179 &gt;= 7, "HIGH",IF(
         'Compound Alert'!S179 &gt;= 5, "MED","LOW")), IF(
            $B$8="Underlying Vulnerability", IF(
               'Compound Alert'!Z179 &gt;= 10, "HIGH",IF(
                  'Compound Alert'!Z179 &gt;= 7, "MED","LOW")),IF(
                     $B$8="Emerging Threat", IF(
                        'Compound Alert'!AG179 &gt;= 10, "HIGH",IF(
                            'Compound Alert'!AG179 &gt;= 7, "MED","LOW")))))</f>
        <v>LOW</v>
      </c>
      <c r="L117" s="25" t="str">
        <f ca="1">IF(
   $B$8="Overall Alert",IF(
      'Compound Alert'!T179 &gt;= 7, "HIGH",IF(
         'Compound Alert'!T179 &gt;= 5, "MED","LOW")), IF(
            $B$8="Underlying Vulnerability", IF(
               'Compound Alert'!AA179 &gt;= 10, "HIGH",IF(
                  'Compound Alert'!AA179 &gt;= 7, "MED","LOW")),IF(
                     $B$8="Emerging Threat", IF(
                        'Compound Alert'!AH179 &gt;= 10, "HIGH",IF(
                            'Compound Alert'!AH179 &gt;= 7, "MED","LOW")))))</f>
        <v>LOW</v>
      </c>
      <c r="M117" s="25" t="str">
        <f ca="1">IF(
   $B$8="Overall Alert",IF(
      'Compound Alert'!U179 &gt;= 7, "HIGH",IF(
         'Compound Alert'!U179 &gt;= 5, "MED","LOW")), IF(
            $B$8="Underlying Vulnerability", IF(
               'Compound Alert'!AB179 &gt;= 10, "HIGH",IF(
                  'Compound Alert'!AB179 &gt;= 7, "MED","LOW")),IF(
                     $B$8="Emerging Threat", IF(
                        'Compound Alert'!AI179 &gt;= 10, "HIGH",IF(
                            'Compound Alert'!AI179 &gt;= 7, "MED","LOW")))))</f>
        <v>LOW</v>
      </c>
      <c r="N117" s="25" t="str">
        <f ca="1">IF(
   $B$8="Overall Alert",IF(
      'Compound Alert'!V179 &gt;= 7, "HIGH",IF(
         'Compound Alert'!V179 &gt;= 5, "MED","LOW")), IF(
            $B$8="Underlying Vulnerability", IF(
               'Compound Alert'!AC179 &gt;= 10, "HIGH",IF(
                  'Compound Alert'!AC179 &gt;= 7, "MED","LOW")),IF(
                     $B$8="Emerging Threat", IF(
                        'Compound Alert'!AJ179 &gt;= 10, "HIGH",IF(
                            'Compound Alert'!AJ179 &gt;= 7, "MED","LOW")))))</f>
        <v>HIGH</v>
      </c>
      <c r="O117" s="25" t="str">
        <f ca="1">IF(
   $B$8="Overall Alert",IF(
      'Compound Alert'!W179 &gt;= 7, "HIGH",IF(
         'Compound Alert'!W179 &gt;= 5, "MED","LOW")), IF(
            $B$8="Underlying Vulnerability", IF(
               'Compound Alert'!AD179 &gt;= 10, "HIGH",IF(
                  'Compound Alert'!AD179 &gt;= 7, "MED","LOW")),IF(
                     $B$8="Emerging Threat", IF(
                        'Compound Alert'!AK179 &gt;= 10, "HIGH",IF(
                            'Compound Alert'!AK179 &gt;= 7, "MED","LOW")))))</f>
        <v>LOW</v>
      </c>
      <c r="P117" s="25"/>
      <c r="Q117" s="26"/>
      <c r="R117" s="26"/>
      <c r="S117" s="21"/>
      <c r="T117" s="21"/>
      <c r="U117" s="21"/>
      <c r="V117" s="21"/>
      <c r="W117" s="21"/>
      <c r="X117" s="21"/>
      <c r="Y117" s="27"/>
      <c r="Z117" s="27"/>
      <c r="AA117" s="27"/>
      <c r="AB117" s="27"/>
      <c r="AC117" s="27"/>
      <c r="AD117" s="27"/>
      <c r="AE117" s="27"/>
      <c r="AF117" s="27"/>
      <c r="AJ117" s="21"/>
      <c r="AK117" s="21"/>
      <c r="AL117" s="21"/>
      <c r="AM117" s="21"/>
      <c r="AN117" s="21"/>
      <c r="AO117" s="21"/>
      <c r="AP117" s="21"/>
      <c r="AQ117" s="21"/>
      <c r="AR117" s="21"/>
      <c r="AS117" s="21"/>
      <c r="AT117" s="21"/>
      <c r="AU117" s="21"/>
      <c r="AV117" s="21"/>
      <c r="AW117" s="21"/>
      <c r="AX117" s="21"/>
    </row>
    <row r="118" spans="1:50" x14ac:dyDescent="0.2">
      <c r="A118" s="63">
        <v>77</v>
      </c>
      <c r="B118" s="20" t="str">
        <f>'Compound Alert'!B177</f>
        <v>Solomon Islands</v>
      </c>
      <c r="C118" s="20" t="str">
        <f>'Compound Alert'!C177</f>
        <v>SLB</v>
      </c>
      <c r="D118" s="20" t="str">
        <f>'Compound Alert'!D177</f>
        <v>EAS           East Asia &amp; Pacific</v>
      </c>
      <c r="E118" s="20" t="str">
        <f>'Compound Alert'!E177</f>
        <v>IDA</v>
      </c>
      <c r="F118" s="217">
        <f ca="1">'Compound Alert'!F177</f>
        <v>172</v>
      </c>
      <c r="G118" s="22">
        <f ca="1">IF($B$8="Overall Alert",'Compound Alert'!G177,IF($B$8="Underlying Vulnerability",'Compound Alert'!J177,IF($B$8="Emerging Threat",'Compound Alert'!M177)))</f>
        <v>1</v>
      </c>
      <c r="H118" s="23">
        <f ca="1">IF($B$8="Overall Alert",'Compound Alert'!H177,IF($B$8="Underlying Vulnerability",'Compound Alert'!K177,IF($B$8="Emerging Threat",'Compound Alert'!N177)))</f>
        <v>1</v>
      </c>
      <c r="I118" s="50">
        <f ca="1">ROUNDDOWN(G118,0)</f>
        <v>1</v>
      </c>
      <c r="J118" s="25" t="str">
        <f ca="1">IF(
   $B$8="Overall Alert",IF(
      'Compound Alert'!R177 &gt;= 7, "HIGH",IF(
         'Compound Alert'!R177 &gt;= 5, "MED","LOW")), IF(
            $B$8="Underlying Vulnerability", IF(
               'Compound Alert'!Y177 &gt;= 10, "HIGH",IF(
                  'Compound Alert'!Y177 &gt;= 7, "MED","LOW")),IF(
                     $B$8="Emerging Threat", IF(
                        'Compound Alert'!AF177 &gt;= 10, "HIGH",IF(
                            'Compound Alert'!AF177 &gt;= 7, "MED","LOW")))))</f>
        <v>LOW</v>
      </c>
      <c r="K118" s="25" t="str">
        <f ca="1">IF(
   $B$8="Overall Alert",IF(
      'Compound Alert'!S177 &gt;= 7, "HIGH",IF(
         'Compound Alert'!S177 &gt;= 5, "MED","LOW")), IF(
            $B$8="Underlying Vulnerability", IF(
               'Compound Alert'!Z177 &gt;= 10, "HIGH",IF(
                  'Compound Alert'!Z177 &gt;= 7, "MED","LOW")),IF(
                     $B$8="Emerging Threat", IF(
                        'Compound Alert'!AG177 &gt;= 10, "HIGH",IF(
                            'Compound Alert'!AG177 &gt;= 7, "MED","LOW")))))</f>
        <v>LOW</v>
      </c>
      <c r="L118" s="25" t="e">
        <f ca="1">IF(
   $B$8="Overall Alert",IF(
      'Compound Alert'!T177 &gt;= 7, "HIGH",IF(
         'Compound Alert'!T177 &gt;= 5, "MED","LOW")), IF(
            $B$8="Underlying Vulnerability", IF(
               'Compound Alert'!AA177 &gt;= 10, "HIGH",IF(
                  'Compound Alert'!AA177 &gt;= 7, "MED","LOW")),IF(
                     $B$8="Emerging Threat", IF(
                        'Compound Alert'!AH177 &gt;= 10, "HIGH",IF(
                            'Compound Alert'!AH177 &gt;= 7, "MED","LOW")))))</f>
        <v>#N/A</v>
      </c>
      <c r="M118" s="25" t="str">
        <f ca="1">IF(
   $B$8="Overall Alert",IF(
      'Compound Alert'!U177 &gt;= 7, "HIGH",IF(
         'Compound Alert'!U177 &gt;= 5, "MED","LOW")), IF(
            $B$8="Underlying Vulnerability", IF(
               'Compound Alert'!AB177 &gt;= 10, "HIGH",IF(
                  'Compound Alert'!AB177 &gt;= 7, "MED","LOW")),IF(
                     $B$8="Emerging Threat", IF(
                        'Compound Alert'!AI177 &gt;= 10, "HIGH",IF(
                            'Compound Alert'!AI177 &gt;= 7, "MED","LOW")))))</f>
        <v>LOW</v>
      </c>
      <c r="N118" s="25" t="str">
        <f ca="1">IF(
   $B$8="Overall Alert",IF(
      'Compound Alert'!V177 &gt;= 7, "HIGH",IF(
         'Compound Alert'!V177 &gt;= 5, "MED","LOW")), IF(
            $B$8="Underlying Vulnerability", IF(
               'Compound Alert'!AC177 &gt;= 10, "HIGH",IF(
                  'Compound Alert'!AC177 &gt;= 7, "MED","LOW")),IF(
                     $B$8="Emerging Threat", IF(
                        'Compound Alert'!AJ177 &gt;= 10, "HIGH",IF(
                            'Compound Alert'!AJ177 &gt;= 7, "MED","LOW")))))</f>
        <v>HIGH</v>
      </c>
      <c r="O118" s="25" t="str">
        <f ca="1">IF(
   $B$8="Overall Alert",IF(
      'Compound Alert'!W177 &gt;= 7, "HIGH",IF(
         'Compound Alert'!W177 &gt;= 5, "MED","LOW")), IF(
            $B$8="Underlying Vulnerability", IF(
               'Compound Alert'!AD177 &gt;= 10, "HIGH",IF(
                  'Compound Alert'!AD177 &gt;= 7, "MED","LOW")),IF(
                     $B$8="Emerging Threat", IF(
                        'Compound Alert'!AK177 &gt;= 10, "HIGH",IF(
                            'Compound Alert'!AK177 &gt;= 7, "MED","LOW")))))</f>
        <v>LOW</v>
      </c>
      <c r="P118" s="25"/>
      <c r="Q118" s="26"/>
      <c r="R118" s="26"/>
      <c r="S118" s="21"/>
      <c r="T118" s="21"/>
      <c r="U118" s="21"/>
      <c r="V118" s="21"/>
      <c r="W118" s="21"/>
      <c r="X118" s="21"/>
      <c r="Y118" s="27"/>
      <c r="Z118" s="27"/>
      <c r="AA118" s="27"/>
      <c r="AB118" s="27"/>
      <c r="AC118" s="27"/>
      <c r="AD118" s="27"/>
      <c r="AE118" s="27"/>
      <c r="AF118" s="27"/>
      <c r="AJ118" s="21"/>
      <c r="AK118" s="21"/>
      <c r="AL118" s="21"/>
      <c r="AM118" s="21"/>
      <c r="AN118" s="21"/>
      <c r="AO118" s="21"/>
      <c r="AP118" s="21"/>
      <c r="AQ118" s="21"/>
      <c r="AR118" s="21"/>
      <c r="AS118" s="21"/>
      <c r="AT118" s="21"/>
      <c r="AU118" s="21"/>
      <c r="AV118" s="21"/>
      <c r="AW118" s="21"/>
      <c r="AX118" s="21"/>
    </row>
    <row r="119" spans="1:50" x14ac:dyDescent="0.2">
      <c r="A119" s="63">
        <v>78</v>
      </c>
      <c r="B119" s="20" t="str">
        <f>'Compound Alert'!B107</f>
        <v>Kyrgyz Republic</v>
      </c>
      <c r="C119" s="20" t="str">
        <f>'Compound Alert'!C107</f>
        <v>KGZ</v>
      </c>
      <c r="D119" s="20" t="str">
        <f>'Compound Alert'!D107</f>
        <v>ECS           Europe &amp; Central Asia</v>
      </c>
      <c r="E119" s="20" t="str">
        <f>'Compound Alert'!E107</f>
        <v>IDA</v>
      </c>
      <c r="F119" s="217">
        <f ca="1">'Compound Alert'!F107</f>
        <v>102</v>
      </c>
      <c r="G119" s="22">
        <f ca="1">IF($B$8="Overall Alert",'Compound Alert'!G107,IF($B$8="Underlying Vulnerability",'Compound Alert'!J107,IF($B$8="Emerging Threat",'Compound Alert'!M107)))</f>
        <v>1</v>
      </c>
      <c r="H119" s="23">
        <f ca="1">IF($B$8="Overall Alert",'Compound Alert'!H107,IF($B$8="Underlying Vulnerability",'Compound Alert'!K107,IF($B$8="Emerging Threat",'Compound Alert'!N107)))</f>
        <v>1</v>
      </c>
      <c r="I119" s="50">
        <f ca="1">ROUNDDOWN(G119,0)</f>
        <v>1</v>
      </c>
      <c r="J119" s="25" t="str">
        <f ca="1">IF(
   $B$8="Overall Alert",IF(
      'Compound Alert'!R107 &gt;= 7, "HIGH",IF(
         'Compound Alert'!R107 &gt;= 5, "MED","LOW")), IF(
            $B$8="Underlying Vulnerability", IF(
               'Compound Alert'!Y107 &gt;= 10, "HIGH",IF(
                  'Compound Alert'!Y107 &gt;= 7, "MED","LOW")),IF(
                     $B$8="Emerging Threat", IF(
                        'Compound Alert'!AF107 &gt;= 10, "HIGH",IF(
                            'Compound Alert'!AF107 &gt;= 7, "MED","LOW")))))</f>
        <v>LOW</v>
      </c>
      <c r="K119" s="25" t="str">
        <f ca="1">IF(
   $B$8="Overall Alert",IF(
      'Compound Alert'!S107 &gt;= 7, "HIGH",IF(
         'Compound Alert'!S107 &gt;= 5, "MED","LOW")), IF(
            $B$8="Underlying Vulnerability", IF(
               'Compound Alert'!Z107 &gt;= 10, "HIGH",IF(
                  'Compound Alert'!Z107 &gt;= 7, "MED","LOW")),IF(
                     $B$8="Emerging Threat", IF(
                        'Compound Alert'!AG107 &gt;= 10, "HIGH",IF(
                            'Compound Alert'!AG107 &gt;= 7, "MED","LOW")))))</f>
        <v>LOW</v>
      </c>
      <c r="L119" s="25" t="str">
        <f ca="1">IF(
   $B$8="Overall Alert",IF(
      'Compound Alert'!T107 &gt;= 7, "HIGH",IF(
         'Compound Alert'!T107 &gt;= 5, "MED","LOW")), IF(
            $B$8="Underlying Vulnerability", IF(
               'Compound Alert'!AA107 &gt;= 10, "HIGH",IF(
                  'Compound Alert'!AA107 &gt;= 7, "MED","LOW")),IF(
                     $B$8="Emerging Threat", IF(
                        'Compound Alert'!AH107 &gt;= 10, "HIGH",IF(
                            'Compound Alert'!AH107 &gt;= 7, "MED","LOW")))))</f>
        <v>LOW</v>
      </c>
      <c r="M119" s="25" t="str">
        <f ca="1">IF(
   $B$8="Overall Alert",IF(
      'Compound Alert'!U107 &gt;= 7, "HIGH",IF(
         'Compound Alert'!U107 &gt;= 5, "MED","LOW")), IF(
            $B$8="Underlying Vulnerability", IF(
               'Compound Alert'!AB107 &gt;= 10, "HIGH",IF(
                  'Compound Alert'!AB107 &gt;= 7, "MED","LOW")),IF(
                     $B$8="Emerging Threat", IF(
                        'Compound Alert'!AI107 &gt;= 10, "HIGH",IF(
                            'Compound Alert'!AI107 &gt;= 7, "MED","LOW")))))</f>
        <v>LOW</v>
      </c>
      <c r="N119" s="25" t="str">
        <f ca="1">IF(
   $B$8="Overall Alert",IF(
      'Compound Alert'!V107 &gt;= 7, "HIGH",IF(
         'Compound Alert'!V107 &gt;= 5, "MED","LOW")), IF(
            $B$8="Underlying Vulnerability", IF(
               'Compound Alert'!AC107 &gt;= 10, "HIGH",IF(
                  'Compound Alert'!AC107 &gt;= 7, "MED","LOW")),IF(
                     $B$8="Emerging Threat", IF(
                        'Compound Alert'!AJ107 &gt;= 10, "HIGH",IF(
                            'Compound Alert'!AJ107 &gt;= 7, "MED","LOW")))))</f>
        <v>HIGH</v>
      </c>
      <c r="O119" s="25" t="str">
        <f ca="1">IF(
   $B$8="Overall Alert",IF(
      'Compound Alert'!W107 &gt;= 7, "HIGH",IF(
         'Compound Alert'!W107 &gt;= 5, "MED","LOW")), IF(
            $B$8="Underlying Vulnerability", IF(
               'Compound Alert'!AD107 &gt;= 10, "HIGH",IF(
                  'Compound Alert'!AD107 &gt;= 7, "MED","LOW")),IF(
                     $B$8="Emerging Threat", IF(
                        'Compound Alert'!AK107 &gt;= 10, "HIGH",IF(
                            'Compound Alert'!AK107 &gt;= 7, "MED","LOW")))))</f>
        <v>LOW</v>
      </c>
      <c r="P119" s="25"/>
      <c r="Q119" s="26"/>
      <c r="R119" s="26"/>
      <c r="S119" s="21"/>
      <c r="T119" s="21"/>
      <c r="U119" s="21"/>
      <c r="V119" s="21"/>
      <c r="W119" s="21"/>
      <c r="X119" s="21"/>
      <c r="Y119" s="27"/>
      <c r="Z119" s="27"/>
      <c r="AA119" s="27"/>
      <c r="AB119" s="27"/>
      <c r="AC119" s="27"/>
      <c r="AD119" s="27"/>
      <c r="AE119" s="27"/>
      <c r="AF119" s="27"/>
      <c r="AJ119" s="21"/>
      <c r="AK119" s="21"/>
      <c r="AL119" s="21"/>
      <c r="AM119" s="21"/>
      <c r="AN119" s="21"/>
      <c r="AO119" s="21"/>
      <c r="AP119" s="21"/>
      <c r="AQ119" s="21"/>
      <c r="AR119" s="21"/>
      <c r="AS119" s="21"/>
      <c r="AT119" s="21"/>
      <c r="AU119" s="21"/>
      <c r="AV119" s="21"/>
      <c r="AW119" s="21"/>
      <c r="AX119" s="21"/>
    </row>
    <row r="120" spans="1:50" x14ac:dyDescent="0.2">
      <c r="A120" s="63">
        <v>79</v>
      </c>
      <c r="B120" s="20" t="str">
        <f>'Compound Alert'!B6</f>
        <v>Aruba</v>
      </c>
      <c r="C120" s="20" t="str">
        <f>'Compound Alert'!C6</f>
        <v>ABW</v>
      </c>
      <c r="D120" s="20" t="str">
        <f>'Compound Alert'!D6</f>
        <v>LCN           Latin America &amp; Caribbean</v>
      </c>
      <c r="E120" s="20" t="str">
        <f>'Compound Alert'!E6</f>
        <v>NA</v>
      </c>
      <c r="F120" s="217">
        <f ca="1">'Compound Alert'!F6</f>
        <v>1</v>
      </c>
      <c r="G120" s="22">
        <f ca="1">IF($B$8="Overall Alert",'Compound Alert'!G6,IF($B$8="Underlying Vulnerability",'Compound Alert'!J6,IF($B$8="Emerging Threat",'Compound Alert'!M6)))</f>
        <v>1</v>
      </c>
      <c r="H120" s="23">
        <f ca="1">IF($B$8="Overall Alert",'Compound Alert'!H6,IF($B$8="Underlying Vulnerability",'Compound Alert'!K6,IF($B$8="Emerging Threat",'Compound Alert'!N6)))</f>
        <v>1</v>
      </c>
      <c r="I120" s="50">
        <f ca="1">ROUNDDOWN(G120,0)</f>
        <v>1</v>
      </c>
      <c r="J120" s="25" t="str">
        <f ca="1">IF(
   $B$8="Overall Alert",IF(
      'Compound Alert'!R6 &gt;= 7, "HIGH",IF(
         'Compound Alert'!R6 &gt;= 5, "MED","LOW")), IF(
            $B$8="Underlying Vulnerability", IF(
               'Compound Alert'!Y6 &gt;= 10, "HIGH",IF(
                  'Compound Alert'!Y6 &gt;= 7, "MED","LOW")),IF(
                     $B$8="Emerging Threat", IF(
                        'Compound Alert'!AF6 &gt;= 10, "HIGH",IF(
                            'Compound Alert'!AF6 &gt;= 7, "MED","LOW")))))</f>
        <v>LOW</v>
      </c>
      <c r="K120" s="25" t="e">
        <f ca="1">IF(
   $B$8="Overall Alert",IF(
      'Compound Alert'!S6 &gt;= 7, "HIGH",IF(
         'Compound Alert'!S6 &gt;= 5, "MED","LOW")), IF(
            $B$8="Underlying Vulnerability", IF(
               'Compound Alert'!Z6 &gt;= 10, "HIGH",IF(
                  'Compound Alert'!Z6 &gt;= 7, "MED","LOW")),IF(
                     $B$8="Emerging Threat", IF(
                        'Compound Alert'!AG6 &gt;= 10, "HIGH",IF(
                            'Compound Alert'!AG6 &gt;= 7, "MED","LOW")))))</f>
        <v>#N/A</v>
      </c>
      <c r="L120" s="25" t="str">
        <f ca="1">IF(
   $B$8="Overall Alert",IF(
      'Compound Alert'!T6 &gt;= 7, "HIGH",IF(
         'Compound Alert'!T6 &gt;= 5, "MED","LOW")), IF(
            $B$8="Underlying Vulnerability", IF(
               'Compound Alert'!AA6 &gt;= 10, "HIGH",IF(
                  'Compound Alert'!AA6 &gt;= 7, "MED","LOW")),IF(
                     $B$8="Emerging Threat", IF(
                        'Compound Alert'!AH6 &gt;= 10, "HIGH",IF(
                            'Compound Alert'!AH6 &gt;= 7, "MED","LOW")))))</f>
        <v>LOW</v>
      </c>
      <c r="M120" s="25" t="str">
        <f ca="1">IF(
   $B$8="Overall Alert",IF(
      'Compound Alert'!U6 &gt;= 7, "HIGH",IF(
         'Compound Alert'!U6 &gt;= 5, "MED","LOW")), IF(
            $B$8="Underlying Vulnerability", IF(
               'Compound Alert'!AB6 &gt;= 10, "HIGH",IF(
                  'Compound Alert'!AB6 &gt;= 7, "MED","LOW")),IF(
                     $B$8="Emerging Threat", IF(
                        'Compound Alert'!AI6 &gt;= 10, "HIGH",IF(
                            'Compound Alert'!AI6 &gt;= 7, "MED","LOW")))))</f>
        <v>LOW</v>
      </c>
      <c r="N120" s="25" t="str">
        <f ca="1">IF(
   $B$8="Overall Alert",IF(
      'Compound Alert'!V6 &gt;= 7, "HIGH",IF(
         'Compound Alert'!V6 &gt;= 5, "MED","LOW")), IF(
            $B$8="Underlying Vulnerability", IF(
               'Compound Alert'!AC6 &gt;= 10, "HIGH",IF(
                  'Compound Alert'!AC6 &gt;= 7, "MED","LOW")),IF(
                     $B$8="Emerging Threat", IF(
                        'Compound Alert'!AJ6 &gt;= 10, "HIGH",IF(
                            'Compound Alert'!AJ6 &gt;= 7, "MED","LOW")))))</f>
        <v>HIGH</v>
      </c>
      <c r="O120" s="25" t="str">
        <f ca="1">IF(
   $B$8="Overall Alert",IF(
      'Compound Alert'!W6 &gt;= 7, "HIGH",IF(
         'Compound Alert'!W6 &gt;= 5, "MED","LOW")), IF(
            $B$8="Underlying Vulnerability", IF(
               'Compound Alert'!AD6 &gt;= 10, "HIGH",IF(
                  'Compound Alert'!AD6 &gt;= 7, "MED","LOW")),IF(
                     $B$8="Emerging Threat", IF(
                        'Compound Alert'!AK6 &gt;= 10, "HIGH",IF(
                            'Compound Alert'!AK6 &gt;= 7, "MED","LOW")))))</f>
        <v>LOW</v>
      </c>
      <c r="P120" s="25"/>
      <c r="Q120" s="26"/>
      <c r="R120" s="26"/>
      <c r="S120" s="21"/>
      <c r="T120" s="21"/>
      <c r="U120" s="21"/>
      <c r="V120" s="21"/>
      <c r="W120" s="21"/>
      <c r="X120" s="21"/>
      <c r="Y120" s="27"/>
      <c r="Z120" s="27"/>
      <c r="AA120" s="27"/>
      <c r="AB120" s="27"/>
      <c r="AC120" s="27"/>
      <c r="AD120" s="27"/>
      <c r="AE120" s="27"/>
      <c r="AF120" s="27"/>
      <c r="AJ120" s="21"/>
      <c r="AK120" s="21"/>
      <c r="AL120" s="21"/>
      <c r="AM120" s="21"/>
      <c r="AN120" s="21"/>
      <c r="AO120" s="21"/>
      <c r="AP120" s="21"/>
      <c r="AQ120" s="21"/>
      <c r="AR120" s="21"/>
      <c r="AS120" s="21"/>
      <c r="AT120" s="21"/>
      <c r="AU120" s="21"/>
      <c r="AV120" s="21"/>
      <c r="AW120" s="21"/>
      <c r="AX120" s="21"/>
    </row>
    <row r="121" spans="1:50" x14ac:dyDescent="0.2">
      <c r="A121" s="63">
        <v>80</v>
      </c>
      <c r="B121" s="20" t="str">
        <f>'Compound Alert'!B51</f>
        <v>Cuba</v>
      </c>
      <c r="C121" s="20" t="str">
        <f>'Compound Alert'!C51</f>
        <v>CUB</v>
      </c>
      <c r="D121" s="20" t="str">
        <f>'Compound Alert'!D51</f>
        <v>LCN           Latin America &amp; Caribbean</v>
      </c>
      <c r="E121" s="20" t="str">
        <f>'Compound Alert'!E51</f>
        <v>NA</v>
      </c>
      <c r="F121" s="217">
        <f ca="1">'Compound Alert'!F51</f>
        <v>46</v>
      </c>
      <c r="G121" s="22">
        <f ca="1">IF($B$8="Overall Alert",'Compound Alert'!G51,IF($B$8="Underlying Vulnerability",'Compound Alert'!J51,IF($B$8="Emerging Threat",'Compound Alert'!M51)))</f>
        <v>1</v>
      </c>
      <c r="H121" s="23">
        <f ca="1">IF($B$8="Overall Alert",'Compound Alert'!H51,IF($B$8="Underlying Vulnerability",'Compound Alert'!K51,IF($B$8="Emerging Threat",'Compound Alert'!N51)))</f>
        <v>1</v>
      </c>
      <c r="I121" s="50">
        <f ca="1">ROUNDDOWN(G121,0)</f>
        <v>1</v>
      </c>
      <c r="J121" s="25" t="str">
        <f ca="1">IF(
   $B$8="Overall Alert",IF(
      'Compound Alert'!R51 &gt;= 7, "HIGH",IF(
         'Compound Alert'!R51 &gt;= 5, "MED","LOW")), IF(
            $B$8="Underlying Vulnerability", IF(
               'Compound Alert'!Y51 &gt;= 10, "HIGH",IF(
                  'Compound Alert'!Y51 &gt;= 7, "MED","LOW")),IF(
                     $B$8="Emerging Threat", IF(
                        'Compound Alert'!AF51 &gt;= 10, "HIGH",IF(
                            'Compound Alert'!AF51 &gt;= 7, "MED","LOW")))))</f>
        <v>LOW</v>
      </c>
      <c r="K121" s="25" t="str">
        <f ca="1">IF(
   $B$8="Overall Alert",IF(
      'Compound Alert'!S51 &gt;= 7, "HIGH",IF(
         'Compound Alert'!S51 &gt;= 5, "MED","LOW")), IF(
            $B$8="Underlying Vulnerability", IF(
               'Compound Alert'!Z51 &gt;= 10, "HIGH",IF(
                  'Compound Alert'!Z51 &gt;= 7, "MED","LOW")),IF(
                     $B$8="Emerging Threat", IF(
                        'Compound Alert'!AG51 &gt;= 10, "HIGH",IF(
                            'Compound Alert'!AG51 &gt;= 7, "MED","LOW")))))</f>
        <v>LOW</v>
      </c>
      <c r="L121" s="25" t="str">
        <f ca="1">IF(
   $B$8="Overall Alert",IF(
      'Compound Alert'!T51 &gt;= 7, "HIGH",IF(
         'Compound Alert'!T51 &gt;= 5, "MED","LOW")), IF(
            $B$8="Underlying Vulnerability", IF(
               'Compound Alert'!AA51 &gt;= 10, "HIGH",IF(
                  'Compound Alert'!AA51 &gt;= 7, "MED","LOW")),IF(
                     $B$8="Emerging Threat", IF(
                        'Compound Alert'!AH51 &gt;= 10, "HIGH",IF(
                            'Compound Alert'!AH51 &gt;= 7, "MED","LOW")))))</f>
        <v>HIGH</v>
      </c>
      <c r="M121" s="25" t="str">
        <f ca="1">IF(
   $B$8="Overall Alert",IF(
      'Compound Alert'!U51 &gt;= 7, "HIGH",IF(
         'Compound Alert'!U51 &gt;= 5, "MED","LOW")), IF(
            $B$8="Underlying Vulnerability", IF(
               'Compound Alert'!AB51 &gt;= 10, "HIGH",IF(
                  'Compound Alert'!AB51 &gt;= 7, "MED","LOW")),IF(
                     $B$8="Emerging Threat", IF(
                        'Compound Alert'!AI51 &gt;= 10, "HIGH",IF(
                            'Compound Alert'!AI51 &gt;= 7, "MED","LOW")))))</f>
        <v>LOW</v>
      </c>
      <c r="N121" s="25" t="str">
        <f ca="1">IF(
   $B$8="Overall Alert",IF(
      'Compound Alert'!V51 &gt;= 7, "HIGH",IF(
         'Compound Alert'!V51 &gt;= 5, "MED","LOW")), IF(
            $B$8="Underlying Vulnerability", IF(
               'Compound Alert'!AC51 &gt;= 10, "HIGH",IF(
                  'Compound Alert'!AC51 &gt;= 7, "MED","LOW")),IF(
                     $B$8="Emerging Threat", IF(
                        'Compound Alert'!AJ51 &gt;= 10, "HIGH",IF(
                            'Compound Alert'!AJ51 &gt;= 7, "MED","LOW")))))</f>
        <v>LOW</v>
      </c>
      <c r="O121" s="25" t="str">
        <f ca="1">IF(
   $B$8="Overall Alert",IF(
      'Compound Alert'!W51 &gt;= 7, "HIGH",IF(
         'Compound Alert'!W51 &gt;= 5, "MED","LOW")), IF(
            $B$8="Underlying Vulnerability", IF(
               'Compound Alert'!AD51 &gt;= 10, "HIGH",IF(
                  'Compound Alert'!AD51 &gt;= 7, "MED","LOW")),IF(
                     $B$8="Emerging Threat", IF(
                        'Compound Alert'!AK51 &gt;= 10, "HIGH",IF(
                            'Compound Alert'!AK51 &gt;= 7, "MED","LOW")))))</f>
        <v>LOW</v>
      </c>
      <c r="P121" s="25"/>
      <c r="Q121" s="26"/>
      <c r="R121" s="26"/>
      <c r="S121" s="21"/>
      <c r="T121" s="21"/>
      <c r="U121" s="21"/>
      <c r="V121" s="21"/>
      <c r="W121" s="21"/>
      <c r="X121" s="21"/>
      <c r="Y121" s="27"/>
      <c r="Z121" s="27"/>
      <c r="AA121" s="27"/>
      <c r="AB121" s="27"/>
      <c r="AC121" s="27"/>
      <c r="AD121" s="27"/>
      <c r="AE121" s="27"/>
      <c r="AF121" s="27"/>
      <c r="AJ121" s="21"/>
      <c r="AK121" s="21"/>
      <c r="AL121" s="21"/>
      <c r="AM121" s="21"/>
      <c r="AN121" s="21"/>
      <c r="AO121" s="21"/>
      <c r="AP121" s="21"/>
      <c r="AQ121" s="21"/>
      <c r="AR121" s="21"/>
      <c r="AS121" s="21"/>
      <c r="AT121" s="21"/>
      <c r="AU121" s="21"/>
      <c r="AV121" s="21"/>
      <c r="AW121" s="21"/>
      <c r="AX121" s="21"/>
    </row>
    <row r="122" spans="1:50" x14ac:dyDescent="0.2">
      <c r="A122" s="63">
        <v>81</v>
      </c>
      <c r="B122" s="20" t="str">
        <f>'Compound Alert'!B198</f>
        <v>Turkmenistan</v>
      </c>
      <c r="C122" s="20" t="str">
        <f>'Compound Alert'!C198</f>
        <v>TKM</v>
      </c>
      <c r="D122" s="20" t="str">
        <f>'Compound Alert'!D198</f>
        <v>ECS           Europe &amp; Central Asia</v>
      </c>
      <c r="E122" s="20" t="str">
        <f>'Compound Alert'!E198</f>
        <v>IBRD</v>
      </c>
      <c r="F122" s="217">
        <f>'Compound Alert'!F198</f>
        <v>0</v>
      </c>
      <c r="G122" s="22">
        <f ca="1">IF($B$8="Overall Alert",'Compound Alert'!G198,IF($B$8="Underlying Vulnerability",'Compound Alert'!J198,IF($B$8="Emerging Threat",'Compound Alert'!M198)))</f>
        <v>1</v>
      </c>
      <c r="H122" s="23">
        <f ca="1">IF($B$8="Overall Alert",'Compound Alert'!H198,IF($B$8="Underlying Vulnerability",'Compound Alert'!K198,IF($B$8="Emerging Threat",'Compound Alert'!N198)))</f>
        <v>1</v>
      </c>
      <c r="I122" s="50">
        <f ca="1">ROUNDDOWN(G122,0)</f>
        <v>1</v>
      </c>
      <c r="J122" s="25" t="str">
        <f ca="1">IF(
   $B$8="Overall Alert",IF(
      'Compound Alert'!R198 &gt;= 7, "HIGH",IF(
         'Compound Alert'!R198 &gt;= 5, "MED","LOW")), IF(
            $B$8="Underlying Vulnerability", IF(
               'Compound Alert'!Y198 &gt;= 10, "HIGH",IF(
                  'Compound Alert'!Y198 &gt;= 7, "MED","LOW")),IF(
                     $B$8="Emerging Threat", IF(
                        'Compound Alert'!AF198 &gt;= 10, "HIGH",IF(
                            'Compound Alert'!AF198 &gt;= 7, "MED","LOW")))))</f>
        <v>LOW</v>
      </c>
      <c r="K122" s="25" t="str">
        <f ca="1">IF(
   $B$8="Overall Alert",IF(
      'Compound Alert'!S198 &gt;= 7, "HIGH",IF(
         'Compound Alert'!S198 &gt;= 5, "MED","LOW")), IF(
            $B$8="Underlying Vulnerability", IF(
               'Compound Alert'!Z198 &gt;= 10, "HIGH",IF(
                  'Compound Alert'!Z198 &gt;= 7, "MED","LOW")),IF(
                     $B$8="Emerging Threat", IF(
                        'Compound Alert'!AG198 &gt;= 10, "HIGH",IF(
                            'Compound Alert'!AG198 &gt;= 7, "MED","LOW")))))</f>
        <v>LOW</v>
      </c>
      <c r="L122" s="25" t="str">
        <f ca="1">IF(
   $B$8="Overall Alert",IF(
      'Compound Alert'!T198 &gt;= 7, "HIGH",IF(
         'Compound Alert'!T198 &gt;= 5, "MED","LOW")), IF(
            $B$8="Underlying Vulnerability", IF(
               'Compound Alert'!AA198 &gt;= 10, "HIGH",IF(
                  'Compound Alert'!AA198 &gt;= 7, "MED","LOW")),IF(
                     $B$8="Emerging Threat", IF(
                        'Compound Alert'!AH198 &gt;= 10, "HIGH",IF(
                            'Compound Alert'!AH198 &gt;= 7, "MED","LOW")))))</f>
        <v>MED</v>
      </c>
      <c r="M122" s="25" t="str">
        <f ca="1">IF(
   $B$8="Overall Alert",IF(
      'Compound Alert'!U198 &gt;= 7, "HIGH",IF(
         'Compound Alert'!U198 &gt;= 5, "MED","LOW")), IF(
            $B$8="Underlying Vulnerability", IF(
               'Compound Alert'!AB198 &gt;= 10, "HIGH",IF(
                  'Compound Alert'!AB198 &gt;= 7, "MED","LOW")),IF(
                     $B$8="Emerging Threat", IF(
                        'Compound Alert'!AI198 &gt;= 10, "HIGH",IF(
                            'Compound Alert'!AI198 &gt;= 7, "MED","LOW")))))</f>
        <v>LOW</v>
      </c>
      <c r="N122" s="25" t="str">
        <f ca="1">IF(
   $B$8="Overall Alert",IF(
      'Compound Alert'!V198 &gt;= 7, "HIGH",IF(
         'Compound Alert'!V198 &gt;= 5, "MED","LOW")), IF(
            $B$8="Underlying Vulnerability", IF(
               'Compound Alert'!AC198 &gt;= 10, "HIGH",IF(
                  'Compound Alert'!AC198 &gt;= 7, "MED","LOW")),IF(
                     $B$8="Emerging Threat", IF(
                        'Compound Alert'!AJ198 &gt;= 10, "HIGH",IF(
                            'Compound Alert'!AJ198 &gt;= 7, "MED","LOW")))))</f>
        <v>MED</v>
      </c>
      <c r="O122" s="25" t="str">
        <f ca="1">IF(
   $B$8="Overall Alert",IF(
      'Compound Alert'!W198 &gt;= 7, "HIGH",IF(
         'Compound Alert'!W198 &gt;= 5, "MED","LOW")), IF(
            $B$8="Underlying Vulnerability", IF(
               'Compound Alert'!AD198 &gt;= 10, "HIGH",IF(
                  'Compound Alert'!AD198 &gt;= 7, "MED","LOW")),IF(
                     $B$8="Emerging Threat", IF(
                        'Compound Alert'!AK198 &gt;= 10, "HIGH",IF(
                            'Compound Alert'!AK198 &gt;= 7, "MED","LOW")))))</f>
        <v>LOW</v>
      </c>
      <c r="P122" s="25"/>
      <c r="Q122" s="26"/>
      <c r="R122" s="26"/>
      <c r="S122" s="21"/>
      <c r="T122" s="21"/>
      <c r="U122" s="21"/>
      <c r="V122" s="21"/>
      <c r="W122" s="21"/>
      <c r="X122" s="21"/>
      <c r="Y122" s="27"/>
      <c r="Z122" s="27"/>
      <c r="AA122" s="27"/>
      <c r="AB122" s="27"/>
      <c r="AC122" s="27"/>
      <c r="AD122" s="27"/>
      <c r="AE122" s="27"/>
      <c r="AF122" s="27"/>
      <c r="AJ122" s="21"/>
      <c r="AK122" s="21"/>
      <c r="AL122" s="21"/>
      <c r="AM122" s="21"/>
      <c r="AN122" s="21"/>
      <c r="AO122" s="21"/>
      <c r="AP122" s="21"/>
      <c r="AQ122" s="21"/>
      <c r="AR122" s="21"/>
      <c r="AS122" s="21"/>
      <c r="AT122" s="21"/>
      <c r="AU122" s="21"/>
      <c r="AV122" s="21"/>
      <c r="AW122" s="21"/>
      <c r="AX122" s="21"/>
    </row>
    <row r="123" spans="1:50" x14ac:dyDescent="0.2">
      <c r="A123" s="63">
        <v>82</v>
      </c>
      <c r="B123" s="20" t="str">
        <f>'Compound Alert'!B141</f>
        <v>Mauritania</v>
      </c>
      <c r="C123" s="20" t="str">
        <f>'Compound Alert'!C141</f>
        <v>MRT</v>
      </c>
      <c r="D123" s="20" t="str">
        <f>'Compound Alert'!D141</f>
        <v>SSF           Sub-Saharan Africa</v>
      </c>
      <c r="E123" s="20" t="str">
        <f>'Compound Alert'!E141</f>
        <v>IDA</v>
      </c>
      <c r="F123" s="217">
        <f ca="1">'Compound Alert'!F141</f>
        <v>136</v>
      </c>
      <c r="G123" s="22">
        <f ca="1">IF($B$8="Overall Alert",'Compound Alert'!G141,IF($B$8="Underlying Vulnerability",'Compound Alert'!J141,IF($B$8="Emerging Threat",'Compound Alert'!M141)))</f>
        <v>1</v>
      </c>
      <c r="H123" s="23">
        <f ca="1">IF($B$8="Overall Alert",'Compound Alert'!H141,IF($B$8="Underlying Vulnerability",'Compound Alert'!K141,IF($B$8="Emerging Threat",'Compound Alert'!N141)))</f>
        <v>1</v>
      </c>
      <c r="I123" s="50">
        <f ca="1">ROUNDDOWN(G123,0)</f>
        <v>1</v>
      </c>
      <c r="J123" s="25" t="str">
        <f ca="1">IF(
   $B$8="Overall Alert",IF(
      'Compound Alert'!R141 &gt;= 7, "HIGH",IF(
         'Compound Alert'!R141 &gt;= 5, "MED","LOW")), IF(
            $B$8="Underlying Vulnerability", IF(
               'Compound Alert'!Y141 &gt;= 10, "HIGH",IF(
                  'Compound Alert'!Y141 &gt;= 7, "MED","LOW")),IF(
                     $B$8="Emerging Threat", IF(
                        'Compound Alert'!AF141 &gt;= 10, "HIGH",IF(
                            'Compound Alert'!AF141 &gt;= 7, "MED","LOW")))))</f>
        <v>LOW</v>
      </c>
      <c r="K123" s="25" t="str">
        <f ca="1">IF(
   $B$8="Overall Alert",IF(
      'Compound Alert'!S141 &gt;= 7, "HIGH",IF(
         'Compound Alert'!S141 &gt;= 5, "MED","LOW")), IF(
            $B$8="Underlying Vulnerability", IF(
               'Compound Alert'!Z141 &gt;= 10, "HIGH",IF(
                  'Compound Alert'!Z141 &gt;= 7, "MED","LOW")),IF(
                     $B$8="Emerging Threat", IF(
                        'Compound Alert'!AG141 &gt;= 10, "HIGH",IF(
                            'Compound Alert'!AG141 &gt;= 7, "MED","LOW")))))</f>
        <v>LOW</v>
      </c>
      <c r="L123" s="25" t="str">
        <f ca="1">IF(
   $B$8="Overall Alert",IF(
      'Compound Alert'!T141 &gt;= 7, "HIGH",IF(
         'Compound Alert'!T141 &gt;= 5, "MED","LOW")), IF(
            $B$8="Underlying Vulnerability", IF(
               'Compound Alert'!AA141 &gt;= 10, "HIGH",IF(
                  'Compound Alert'!AA141 &gt;= 7, "MED","LOW")),IF(
                     $B$8="Emerging Threat", IF(
                        'Compound Alert'!AH141 &gt;= 10, "HIGH",IF(
                            'Compound Alert'!AH141 &gt;= 7, "MED","LOW")))))</f>
        <v>LOW</v>
      </c>
      <c r="M123" s="25" t="str">
        <f ca="1">IF(
   $B$8="Overall Alert",IF(
      'Compound Alert'!U141 &gt;= 7, "HIGH",IF(
         'Compound Alert'!U141 &gt;= 5, "MED","LOW")), IF(
            $B$8="Underlying Vulnerability", IF(
               'Compound Alert'!AB141 &gt;= 10, "HIGH",IF(
                  'Compound Alert'!AB141 &gt;= 7, "MED","LOW")),IF(
                     $B$8="Emerging Threat", IF(
                        'Compound Alert'!AI141 &gt;= 10, "HIGH",IF(
                            'Compound Alert'!AI141 &gt;= 7, "MED","LOW")))))</f>
        <v>LOW</v>
      </c>
      <c r="N123" s="25" t="str">
        <f ca="1">IF(
   $B$8="Overall Alert",IF(
      'Compound Alert'!V141 &gt;= 7, "HIGH",IF(
         'Compound Alert'!V141 &gt;= 5, "MED","LOW")), IF(
            $B$8="Underlying Vulnerability", IF(
               'Compound Alert'!AC141 &gt;= 10, "HIGH",IF(
                  'Compound Alert'!AC141 &gt;= 7, "MED","LOW")),IF(
                     $B$8="Emerging Threat", IF(
                        'Compound Alert'!AJ141 &gt;= 10, "HIGH",IF(
                            'Compound Alert'!AJ141 &gt;= 7, "MED","LOW")))))</f>
        <v>HIGH</v>
      </c>
      <c r="O123" s="25" t="str">
        <f ca="1">IF(
   $B$8="Overall Alert",IF(
      'Compound Alert'!W141 &gt;= 7, "HIGH",IF(
         'Compound Alert'!W141 &gt;= 5, "MED","LOW")), IF(
            $B$8="Underlying Vulnerability", IF(
               'Compound Alert'!AD141 &gt;= 10, "HIGH",IF(
                  'Compound Alert'!AD141 &gt;= 7, "MED","LOW")),IF(
                     $B$8="Emerging Threat", IF(
                        'Compound Alert'!AK141 &gt;= 10, "HIGH",IF(
                            'Compound Alert'!AK141 &gt;= 7, "MED","LOW")))))</f>
        <v>LOW</v>
      </c>
      <c r="P123" s="25"/>
      <c r="Q123" s="26"/>
      <c r="R123" s="26"/>
      <c r="S123" s="21"/>
      <c r="T123" s="21"/>
      <c r="U123" s="21"/>
      <c r="V123" s="21"/>
      <c r="W123" s="21"/>
      <c r="X123" s="21"/>
      <c r="Y123" s="27"/>
      <c r="Z123" s="27"/>
      <c r="AA123" s="27"/>
      <c r="AB123" s="27"/>
      <c r="AC123" s="27"/>
      <c r="AD123" s="27"/>
      <c r="AE123" s="27"/>
      <c r="AF123" s="27"/>
      <c r="AJ123" s="21"/>
      <c r="AK123" s="21"/>
      <c r="AL123" s="21"/>
      <c r="AM123" s="21"/>
      <c r="AN123" s="21"/>
      <c r="AO123" s="21"/>
      <c r="AP123" s="21"/>
      <c r="AQ123" s="21"/>
      <c r="AR123" s="21"/>
      <c r="AS123" s="21"/>
      <c r="AT123" s="21"/>
      <c r="AU123" s="21"/>
      <c r="AV123" s="21"/>
      <c r="AW123" s="21"/>
      <c r="AX123" s="21"/>
    </row>
    <row r="124" spans="1:50" x14ac:dyDescent="0.2">
      <c r="A124" s="63">
        <v>83</v>
      </c>
      <c r="B124" s="20" t="str">
        <f>'Compound Alert'!B147</f>
        <v>Niger</v>
      </c>
      <c r="C124" s="20" t="str">
        <f>'Compound Alert'!C147</f>
        <v>NER</v>
      </c>
      <c r="D124" s="20" t="str">
        <f>'Compound Alert'!D147</f>
        <v>SSF           Sub-Saharan Africa</v>
      </c>
      <c r="E124" s="20" t="str">
        <f>'Compound Alert'!E147</f>
        <v>IDA</v>
      </c>
      <c r="F124" s="217">
        <f ca="1">'Compound Alert'!F147</f>
        <v>142</v>
      </c>
      <c r="G124" s="22">
        <f ca="1">IF($B$8="Overall Alert",'Compound Alert'!G147,IF($B$8="Underlying Vulnerability",'Compound Alert'!J147,IF($B$8="Emerging Threat",'Compound Alert'!M147)))</f>
        <v>1</v>
      </c>
      <c r="H124" s="23">
        <f ca="1">IF($B$8="Overall Alert",'Compound Alert'!H147,IF($B$8="Underlying Vulnerability",'Compound Alert'!K147,IF($B$8="Emerging Threat",'Compound Alert'!N147)))</f>
        <v>1</v>
      </c>
      <c r="I124" s="50">
        <f ca="1">ROUNDDOWN(G124,0)</f>
        <v>1</v>
      </c>
      <c r="J124" s="25" t="str">
        <f ca="1">IF(
   $B$8="Overall Alert",IF(
      'Compound Alert'!R147 &gt;= 7, "HIGH",IF(
         'Compound Alert'!R147 &gt;= 5, "MED","LOW")), IF(
            $B$8="Underlying Vulnerability", IF(
               'Compound Alert'!Y147 &gt;= 10, "HIGH",IF(
                  'Compound Alert'!Y147 &gt;= 7, "MED","LOW")),IF(
                     $B$8="Emerging Threat", IF(
                        'Compound Alert'!AF147 &gt;= 10, "HIGH",IF(
                            'Compound Alert'!AF147 &gt;= 7, "MED","LOW")))))</f>
        <v>LOW</v>
      </c>
      <c r="K124" s="25" t="str">
        <f ca="1">IF(
   $B$8="Overall Alert",IF(
      'Compound Alert'!S147 &gt;= 7, "HIGH",IF(
         'Compound Alert'!S147 &gt;= 5, "MED","LOW")), IF(
            $B$8="Underlying Vulnerability", IF(
               'Compound Alert'!Z147 &gt;= 10, "HIGH",IF(
                  'Compound Alert'!Z147 &gt;= 7, "MED","LOW")),IF(
                     $B$8="Emerging Threat", IF(
                        'Compound Alert'!AG147 &gt;= 10, "HIGH",IF(
                            'Compound Alert'!AG147 &gt;= 7, "MED","LOW")))))</f>
        <v>LOW</v>
      </c>
      <c r="L124" s="25" t="str">
        <f ca="1">IF(
   $B$8="Overall Alert",IF(
      'Compound Alert'!T147 &gt;= 7, "HIGH",IF(
         'Compound Alert'!T147 &gt;= 5, "MED","LOW")), IF(
            $B$8="Underlying Vulnerability", IF(
               'Compound Alert'!AA147 &gt;= 10, "HIGH",IF(
                  'Compound Alert'!AA147 &gt;= 7, "MED","LOW")),IF(
                     $B$8="Emerging Threat", IF(
                        'Compound Alert'!AH147 &gt;= 10, "HIGH",IF(
                            'Compound Alert'!AH147 &gt;= 7, "MED","LOW")))))</f>
        <v>LOW</v>
      </c>
      <c r="M124" s="25" t="str">
        <f ca="1">IF(
   $B$8="Overall Alert",IF(
      'Compound Alert'!U147 &gt;= 7, "HIGH",IF(
         'Compound Alert'!U147 &gt;= 5, "MED","LOW")), IF(
            $B$8="Underlying Vulnerability", IF(
               'Compound Alert'!AB147 &gt;= 10, "HIGH",IF(
                  'Compound Alert'!AB147 &gt;= 7, "MED","LOW")),IF(
                     $B$8="Emerging Threat", IF(
                        'Compound Alert'!AI147 &gt;= 10, "HIGH",IF(
                            'Compound Alert'!AI147 &gt;= 7, "MED","LOW")))))</f>
        <v>LOW</v>
      </c>
      <c r="N124" s="25" t="str">
        <f ca="1">IF(
   $B$8="Overall Alert",IF(
      'Compound Alert'!V147 &gt;= 7, "HIGH",IF(
         'Compound Alert'!V147 &gt;= 5, "MED","LOW")), IF(
            $B$8="Underlying Vulnerability", IF(
               'Compound Alert'!AC147 &gt;= 10, "HIGH",IF(
                  'Compound Alert'!AC147 &gt;= 7, "MED","LOW")),IF(
                     $B$8="Emerging Threat", IF(
                        'Compound Alert'!AJ147 &gt;= 10, "HIGH",IF(
                            'Compound Alert'!AJ147 &gt;= 7, "MED","LOW")))))</f>
        <v>HIGH</v>
      </c>
      <c r="O124" s="25" t="str">
        <f ca="1">IF(
   $B$8="Overall Alert",IF(
      'Compound Alert'!W147 &gt;= 7, "HIGH",IF(
         'Compound Alert'!W147 &gt;= 5, "MED","LOW")), IF(
            $B$8="Underlying Vulnerability", IF(
               'Compound Alert'!AD147 &gt;= 10, "HIGH",IF(
                  'Compound Alert'!AD147 &gt;= 7, "MED","LOW")),IF(
                     $B$8="Emerging Threat", IF(
                        'Compound Alert'!AK147 &gt;= 10, "HIGH",IF(
                            'Compound Alert'!AK147 &gt;= 7, "MED","LOW")))))</f>
        <v>LOW</v>
      </c>
      <c r="P124" s="25"/>
      <c r="Q124" s="26"/>
      <c r="R124" s="26"/>
      <c r="S124" s="21"/>
      <c r="T124" s="21"/>
      <c r="U124" s="21"/>
      <c r="V124" s="21"/>
      <c r="W124" s="21"/>
      <c r="X124" s="21"/>
      <c r="Y124" s="27"/>
      <c r="Z124" s="27"/>
      <c r="AA124" s="27"/>
      <c r="AB124" s="27"/>
      <c r="AC124" s="27"/>
      <c r="AD124" s="27"/>
      <c r="AE124" s="27"/>
      <c r="AF124" s="27"/>
      <c r="AJ124" s="21"/>
      <c r="AK124" s="21"/>
      <c r="AL124" s="21"/>
      <c r="AM124" s="21"/>
      <c r="AN124" s="21"/>
      <c r="AO124" s="21"/>
      <c r="AP124" s="21"/>
      <c r="AQ124" s="21"/>
      <c r="AR124" s="21"/>
      <c r="AS124" s="21"/>
      <c r="AT124" s="21"/>
      <c r="AU124" s="21"/>
      <c r="AV124" s="21"/>
      <c r="AW124" s="21"/>
      <c r="AX124" s="21"/>
    </row>
    <row r="125" spans="1:50" x14ac:dyDescent="0.2">
      <c r="A125" s="63">
        <v>84</v>
      </c>
      <c r="B125" s="20" t="str">
        <f>'Compound Alert'!B157</f>
        <v>Panama</v>
      </c>
      <c r="C125" s="20" t="str">
        <f>'Compound Alert'!C157</f>
        <v>PAN</v>
      </c>
      <c r="D125" s="20" t="str">
        <f>'Compound Alert'!D157</f>
        <v>LCN           Latin America &amp; Caribbean</v>
      </c>
      <c r="E125" s="20" t="str">
        <f>'Compound Alert'!E157</f>
        <v>IBRD</v>
      </c>
      <c r="F125" s="217">
        <f ca="1">'Compound Alert'!F157</f>
        <v>152</v>
      </c>
      <c r="G125" s="22">
        <f ca="1">IF($B$8="Overall Alert",'Compound Alert'!G157,IF($B$8="Underlying Vulnerability",'Compound Alert'!J157,IF($B$8="Emerging Threat",'Compound Alert'!M157)))</f>
        <v>1</v>
      </c>
      <c r="H125" s="23">
        <f ca="1">IF($B$8="Overall Alert",'Compound Alert'!H157,IF($B$8="Underlying Vulnerability",'Compound Alert'!K157,IF($B$8="Emerging Threat",'Compound Alert'!N157)))</f>
        <v>1</v>
      </c>
      <c r="I125" s="50">
        <f ca="1">ROUNDDOWN(G125,0)</f>
        <v>1</v>
      </c>
      <c r="J125" s="25" t="str">
        <f ca="1">IF(
   $B$8="Overall Alert",IF(
      'Compound Alert'!R157 &gt;= 7, "HIGH",IF(
         'Compound Alert'!R157 &gt;= 5, "MED","LOW")), IF(
            $B$8="Underlying Vulnerability", IF(
               'Compound Alert'!Y157 &gt;= 10, "HIGH",IF(
                  'Compound Alert'!Y157 &gt;= 7, "MED","LOW")),IF(
                     $B$8="Emerging Threat", IF(
                        'Compound Alert'!AF157 &gt;= 10, "HIGH",IF(
                            'Compound Alert'!AF157 &gt;= 7, "MED","LOW")))))</f>
        <v>LOW</v>
      </c>
      <c r="K125" s="25" t="str">
        <f ca="1">IF(
   $B$8="Overall Alert",IF(
      'Compound Alert'!S157 &gt;= 7, "HIGH",IF(
         'Compound Alert'!S157 &gt;= 5, "MED","LOW")), IF(
            $B$8="Underlying Vulnerability", IF(
               'Compound Alert'!Z157 &gt;= 10, "HIGH",IF(
                  'Compound Alert'!Z157 &gt;= 7, "MED","LOW")),IF(
                     $B$8="Emerging Threat", IF(
                        'Compound Alert'!AG157 &gt;= 10, "HIGH",IF(
                            'Compound Alert'!AG157 &gt;= 7, "MED","LOW")))))</f>
        <v>LOW</v>
      </c>
      <c r="L125" s="25" t="str">
        <f ca="1">IF(
   $B$8="Overall Alert",IF(
      'Compound Alert'!T157 &gt;= 7, "HIGH",IF(
         'Compound Alert'!T157 &gt;= 5, "MED","LOW")), IF(
            $B$8="Underlying Vulnerability", IF(
               'Compound Alert'!AA157 &gt;= 10, "HIGH",IF(
                  'Compound Alert'!AA157 &gt;= 7, "MED","LOW")),IF(
                     $B$8="Emerging Threat", IF(
                        'Compound Alert'!AH157 &gt;= 10, "HIGH",IF(
                            'Compound Alert'!AH157 &gt;= 7, "MED","LOW")))))</f>
        <v>LOW</v>
      </c>
      <c r="M125" s="25" t="str">
        <f ca="1">IF(
   $B$8="Overall Alert",IF(
      'Compound Alert'!U157 &gt;= 7, "HIGH",IF(
         'Compound Alert'!U157 &gt;= 5, "MED","LOW")), IF(
            $B$8="Underlying Vulnerability", IF(
               'Compound Alert'!AB157 &gt;= 10, "HIGH",IF(
                  'Compound Alert'!AB157 &gt;= 7, "MED","LOW")),IF(
                     $B$8="Emerging Threat", IF(
                        'Compound Alert'!AI157 &gt;= 10, "HIGH",IF(
                            'Compound Alert'!AI157 &gt;= 7, "MED","LOW")))))</f>
        <v>LOW</v>
      </c>
      <c r="N125" s="25" t="str">
        <f ca="1">IF(
   $B$8="Overall Alert",IF(
      'Compound Alert'!V157 &gt;= 7, "HIGH",IF(
         'Compound Alert'!V157 &gt;= 5, "MED","LOW")), IF(
            $B$8="Underlying Vulnerability", IF(
               'Compound Alert'!AC157 &gt;= 10, "HIGH",IF(
                  'Compound Alert'!AC157 &gt;= 7, "MED","LOW")),IF(
                     $B$8="Emerging Threat", IF(
                        'Compound Alert'!AJ157 &gt;= 10, "HIGH",IF(
                            'Compound Alert'!AJ157 &gt;= 7, "MED","LOW")))))</f>
        <v>HIGH</v>
      </c>
      <c r="O125" s="25" t="str">
        <f ca="1">IF(
   $B$8="Overall Alert",IF(
      'Compound Alert'!W157 &gt;= 7, "HIGH",IF(
         'Compound Alert'!W157 &gt;= 5, "MED","LOW")), IF(
            $B$8="Underlying Vulnerability", IF(
               'Compound Alert'!AD157 &gt;= 10, "HIGH",IF(
                  'Compound Alert'!AD157 &gt;= 7, "MED","LOW")),IF(
                     $B$8="Emerging Threat", IF(
                        'Compound Alert'!AK157 &gt;= 10, "HIGH",IF(
                            'Compound Alert'!AK157 &gt;= 7, "MED","LOW")))))</f>
        <v>LOW</v>
      </c>
      <c r="P125" s="25"/>
      <c r="Q125" s="26"/>
      <c r="R125" s="26"/>
      <c r="S125" s="21"/>
      <c r="T125" s="21"/>
      <c r="U125" s="21"/>
      <c r="V125" s="21"/>
      <c r="W125" s="21"/>
      <c r="X125" s="21"/>
      <c r="Y125" s="27"/>
      <c r="Z125" s="27"/>
      <c r="AA125" s="27"/>
      <c r="AB125" s="27"/>
      <c r="AC125" s="27"/>
      <c r="AD125" s="27"/>
      <c r="AE125" s="27"/>
      <c r="AF125" s="27"/>
      <c r="AJ125" s="21"/>
      <c r="AK125" s="21"/>
      <c r="AL125" s="21"/>
      <c r="AM125" s="21"/>
      <c r="AN125" s="21"/>
      <c r="AO125" s="21"/>
      <c r="AP125" s="21"/>
      <c r="AQ125" s="21"/>
      <c r="AR125" s="21"/>
      <c r="AS125" s="21"/>
      <c r="AT125" s="21"/>
      <c r="AU125" s="21"/>
      <c r="AV125" s="21"/>
      <c r="AW125" s="21"/>
      <c r="AX125" s="21"/>
    </row>
    <row r="126" spans="1:50" x14ac:dyDescent="0.2">
      <c r="A126" s="63">
        <v>85</v>
      </c>
      <c r="B126" s="20" t="str">
        <f>'Compound Alert'!B104</f>
        <v>Japan</v>
      </c>
      <c r="C126" s="20" t="str">
        <f>'Compound Alert'!C104</f>
        <v>JPN</v>
      </c>
      <c r="D126" s="20" t="str">
        <f>'Compound Alert'!D104</f>
        <v>EAS           East Asia &amp; Pacific</v>
      </c>
      <c r="E126" s="20" t="str">
        <f>'Compound Alert'!E104</f>
        <v>NA</v>
      </c>
      <c r="F126" s="217">
        <f ca="1">'Compound Alert'!F104</f>
        <v>99</v>
      </c>
      <c r="G126" s="22">
        <f ca="1">IF($B$8="Overall Alert",'Compound Alert'!G104,IF($B$8="Underlying Vulnerability",'Compound Alert'!J104,IF($B$8="Emerging Threat",'Compound Alert'!M104)))</f>
        <v>1</v>
      </c>
      <c r="H126" s="23">
        <f ca="1">IF($B$8="Overall Alert",'Compound Alert'!H104,IF($B$8="Underlying Vulnerability",'Compound Alert'!K104,IF($B$8="Emerging Threat",'Compound Alert'!N104)))</f>
        <v>1</v>
      </c>
      <c r="I126" s="50">
        <f ca="1">ROUNDDOWN(G126,0)</f>
        <v>1</v>
      </c>
      <c r="J126" s="25" t="str">
        <f ca="1">IF(
   $B$8="Overall Alert",IF(
      'Compound Alert'!R104 &gt;= 7, "HIGH",IF(
         'Compound Alert'!R104 &gt;= 5, "MED","LOW")), IF(
            $B$8="Underlying Vulnerability", IF(
               'Compound Alert'!Y104 &gt;= 10, "HIGH",IF(
                  'Compound Alert'!Y104 &gt;= 7, "MED","LOW")),IF(
                     $B$8="Emerging Threat", IF(
                        'Compound Alert'!AF104 &gt;= 10, "HIGH",IF(
                            'Compound Alert'!AF104 &gt;= 7, "MED","LOW")))))</f>
        <v>LOW</v>
      </c>
      <c r="K126" s="25" t="str">
        <f ca="1">IF(
   $B$8="Overall Alert",IF(
      'Compound Alert'!S104 &gt;= 7, "HIGH",IF(
         'Compound Alert'!S104 &gt;= 5, "MED","LOW")), IF(
            $B$8="Underlying Vulnerability", IF(
               'Compound Alert'!Z104 &gt;= 10, "HIGH",IF(
                  'Compound Alert'!Z104 &gt;= 7, "MED","LOW")),IF(
                     $B$8="Emerging Threat", IF(
                        'Compound Alert'!AG104 &gt;= 10, "HIGH",IF(
                            'Compound Alert'!AG104 &gt;= 7, "MED","LOW")))))</f>
        <v>LOW</v>
      </c>
      <c r="L126" s="25" t="str">
        <f ca="1">IF(
   $B$8="Overall Alert",IF(
      'Compound Alert'!T104 &gt;= 7, "HIGH",IF(
         'Compound Alert'!T104 &gt;= 5, "MED","LOW")), IF(
            $B$8="Underlying Vulnerability", IF(
               'Compound Alert'!AA104 &gt;= 10, "HIGH",IF(
                  'Compound Alert'!AA104 &gt;= 7, "MED","LOW")),IF(
                     $B$8="Emerging Threat", IF(
                        'Compound Alert'!AH104 &gt;= 10, "HIGH",IF(
                            'Compound Alert'!AH104 &gt;= 7, "MED","LOW")))))</f>
        <v>LOW</v>
      </c>
      <c r="M126" s="25" t="str">
        <f ca="1">IF(
   $B$8="Overall Alert",IF(
      'Compound Alert'!U104 &gt;= 7, "HIGH",IF(
         'Compound Alert'!U104 &gt;= 5, "MED","LOW")), IF(
            $B$8="Underlying Vulnerability", IF(
               'Compound Alert'!AB104 &gt;= 10, "HIGH",IF(
                  'Compound Alert'!AB104 &gt;= 7, "MED","LOW")),IF(
                     $B$8="Emerging Threat", IF(
                        'Compound Alert'!AI104 &gt;= 10, "HIGH",IF(
                            'Compound Alert'!AI104 &gt;= 7, "MED","LOW")))))</f>
        <v>LOW</v>
      </c>
      <c r="N126" s="25" t="str">
        <f ca="1">IF(
   $B$8="Overall Alert",IF(
      'Compound Alert'!V104 &gt;= 7, "HIGH",IF(
         'Compound Alert'!V104 &gt;= 5, "MED","LOW")), IF(
            $B$8="Underlying Vulnerability", IF(
               'Compound Alert'!AC104 &gt;= 10, "HIGH",IF(
                  'Compound Alert'!AC104 &gt;= 7, "MED","LOW")),IF(
                     $B$8="Emerging Threat", IF(
                        'Compound Alert'!AJ104 &gt;= 10, "HIGH",IF(
                            'Compound Alert'!AJ104 &gt;= 7, "MED","LOW")))))</f>
        <v>HIGH</v>
      </c>
      <c r="O126" s="25" t="str">
        <f ca="1">IF(
   $B$8="Overall Alert",IF(
      'Compound Alert'!W104 &gt;= 7, "HIGH",IF(
         'Compound Alert'!W104 &gt;= 5, "MED","LOW")), IF(
            $B$8="Underlying Vulnerability", IF(
               'Compound Alert'!AD104 &gt;= 10, "HIGH",IF(
                  'Compound Alert'!AD104 &gt;= 7, "MED","LOW")),IF(
                     $B$8="Emerging Threat", IF(
                        'Compound Alert'!AK104 &gt;= 10, "HIGH",IF(
                            'Compound Alert'!AK104 &gt;= 7, "MED","LOW")))))</f>
        <v>LOW</v>
      </c>
      <c r="P126" s="25"/>
      <c r="Q126" s="26"/>
      <c r="R126" s="26"/>
      <c r="S126" s="21"/>
      <c r="T126" s="21"/>
      <c r="U126" s="21"/>
      <c r="V126" s="21"/>
      <c r="W126" s="21"/>
      <c r="X126" s="21"/>
      <c r="Y126" s="27"/>
      <c r="Z126" s="27"/>
      <c r="AA126" s="27"/>
      <c r="AB126" s="27"/>
      <c r="AC126" s="27"/>
      <c r="AD126" s="27"/>
      <c r="AE126" s="27"/>
      <c r="AF126" s="27"/>
      <c r="AJ126" s="21"/>
      <c r="AK126" s="21"/>
      <c r="AL126" s="21"/>
      <c r="AM126" s="21"/>
      <c r="AN126" s="21"/>
      <c r="AO126" s="21"/>
      <c r="AP126" s="21"/>
      <c r="AQ126" s="21"/>
      <c r="AR126" s="21"/>
      <c r="AS126" s="21"/>
      <c r="AT126" s="21"/>
      <c r="AU126" s="21"/>
      <c r="AV126" s="21"/>
      <c r="AW126" s="21"/>
      <c r="AX126" s="21"/>
    </row>
    <row r="127" spans="1:50" x14ac:dyDescent="0.2">
      <c r="A127" s="63">
        <v>86</v>
      </c>
      <c r="B127" s="20" t="str">
        <f>'Compound Alert'!B29</f>
        <v>Belize</v>
      </c>
      <c r="C127" s="20" t="str">
        <f>'Compound Alert'!C29</f>
        <v>BLZ</v>
      </c>
      <c r="D127" s="20" t="str">
        <f>'Compound Alert'!D29</f>
        <v>LCN           Latin America &amp; Caribbean</v>
      </c>
      <c r="E127" s="20" t="str">
        <f>'Compound Alert'!E29</f>
        <v>IBRD</v>
      </c>
      <c r="F127" s="217">
        <f ca="1">'Compound Alert'!F29</f>
        <v>24</v>
      </c>
      <c r="G127" s="22">
        <f ca="1">IF($B$8="Overall Alert",'Compound Alert'!G29,IF($B$8="Underlying Vulnerability",'Compound Alert'!J29,IF($B$8="Emerging Threat",'Compound Alert'!M29)))</f>
        <v>1</v>
      </c>
      <c r="H127" s="23">
        <f ca="1">IF($B$8="Overall Alert",'Compound Alert'!H29,IF($B$8="Underlying Vulnerability",'Compound Alert'!K29,IF($B$8="Emerging Threat",'Compound Alert'!N29)))</f>
        <v>1</v>
      </c>
      <c r="I127" s="50">
        <f ca="1">ROUNDDOWN(G127,0)</f>
        <v>1</v>
      </c>
      <c r="J127" s="25" t="str">
        <f ca="1">IF(
   $B$8="Overall Alert",IF(
      'Compound Alert'!R29 &gt;= 7, "HIGH",IF(
         'Compound Alert'!R29 &gt;= 5, "MED","LOW")), IF(
            $B$8="Underlying Vulnerability", IF(
               'Compound Alert'!Y29 &gt;= 10, "HIGH",IF(
                  'Compound Alert'!Y29 &gt;= 7, "MED","LOW")),IF(
                     $B$8="Emerging Threat", IF(
                        'Compound Alert'!AF29 &gt;= 10, "HIGH",IF(
                            'Compound Alert'!AF29 &gt;= 7, "MED","LOW")))))</f>
        <v>LOW</v>
      </c>
      <c r="K127" s="25" t="str">
        <f ca="1">IF(
   $B$8="Overall Alert",IF(
      'Compound Alert'!S29 &gt;= 7, "HIGH",IF(
         'Compound Alert'!S29 &gt;= 5, "MED","LOW")), IF(
            $B$8="Underlying Vulnerability", IF(
               'Compound Alert'!Z29 &gt;= 10, "HIGH",IF(
                  'Compound Alert'!Z29 &gt;= 7, "MED","LOW")),IF(
                     $B$8="Emerging Threat", IF(
                        'Compound Alert'!AG29 &gt;= 10, "HIGH",IF(
                            'Compound Alert'!AG29 &gt;= 7, "MED","LOW")))))</f>
        <v>LOW</v>
      </c>
      <c r="L127" s="25" t="str">
        <f ca="1">IF(
   $B$8="Overall Alert",IF(
      'Compound Alert'!T29 &gt;= 7, "HIGH",IF(
         'Compound Alert'!T29 &gt;= 5, "MED","LOW")), IF(
            $B$8="Underlying Vulnerability", IF(
               'Compound Alert'!AA29 &gt;= 10, "HIGH",IF(
                  'Compound Alert'!AA29 &gt;= 7, "MED","LOW")),IF(
                     $B$8="Emerging Threat", IF(
                        'Compound Alert'!AH29 &gt;= 10, "HIGH",IF(
                            'Compound Alert'!AH29 &gt;= 7, "MED","LOW")))))</f>
        <v>LOW</v>
      </c>
      <c r="M127" s="25" t="str">
        <f ca="1">IF(
   $B$8="Overall Alert",IF(
      'Compound Alert'!U29 &gt;= 7, "HIGH",IF(
         'Compound Alert'!U29 &gt;= 5, "MED","LOW")), IF(
            $B$8="Underlying Vulnerability", IF(
               'Compound Alert'!AB29 &gt;= 10, "HIGH",IF(
                  'Compound Alert'!AB29 &gt;= 7, "MED","LOW")),IF(
                     $B$8="Emerging Threat", IF(
                        'Compound Alert'!AI29 &gt;= 10, "HIGH",IF(
                            'Compound Alert'!AI29 &gt;= 7, "MED","LOW")))))</f>
        <v>LOW</v>
      </c>
      <c r="N127" s="25" t="str">
        <f ca="1">IF(
   $B$8="Overall Alert",IF(
      'Compound Alert'!V29 &gt;= 7, "HIGH",IF(
         'Compound Alert'!V29 &gt;= 5, "MED","LOW")), IF(
            $B$8="Underlying Vulnerability", IF(
               'Compound Alert'!AC29 &gt;= 10, "HIGH",IF(
                  'Compound Alert'!AC29 &gt;= 7, "MED","LOW")),IF(
                     $B$8="Emerging Threat", IF(
                        'Compound Alert'!AJ29 &gt;= 10, "HIGH",IF(
                            'Compound Alert'!AJ29 &gt;= 7, "MED","LOW")))))</f>
        <v>HIGH</v>
      </c>
      <c r="O127" s="25" t="str">
        <f ca="1">IF(
   $B$8="Overall Alert",IF(
      'Compound Alert'!W29 &gt;= 7, "HIGH",IF(
         'Compound Alert'!W29 &gt;= 5, "MED","LOW")), IF(
            $B$8="Underlying Vulnerability", IF(
               'Compound Alert'!AD29 &gt;= 10, "HIGH",IF(
                  'Compound Alert'!AD29 &gt;= 7, "MED","LOW")),IF(
                     $B$8="Emerging Threat", IF(
                        'Compound Alert'!AK29 &gt;= 10, "HIGH",IF(
                            'Compound Alert'!AK29 &gt;= 7, "MED","LOW")))))</f>
        <v>LOW</v>
      </c>
      <c r="P127" s="25"/>
      <c r="Q127" s="26"/>
      <c r="R127" s="26"/>
      <c r="S127" s="21"/>
      <c r="T127" s="21"/>
      <c r="U127" s="21"/>
      <c r="V127" s="21"/>
      <c r="W127" s="21"/>
      <c r="X127" s="21"/>
      <c r="Y127" s="27"/>
      <c r="Z127" s="27"/>
      <c r="AA127" s="27"/>
      <c r="AB127" s="27"/>
      <c r="AC127" s="27"/>
      <c r="AD127" s="27"/>
      <c r="AE127" s="27"/>
      <c r="AF127" s="27"/>
      <c r="AJ127" s="21"/>
      <c r="AK127" s="21"/>
      <c r="AL127" s="21"/>
      <c r="AM127" s="21"/>
      <c r="AN127" s="21"/>
      <c r="AO127" s="21"/>
      <c r="AP127" s="21"/>
      <c r="AQ127" s="21"/>
      <c r="AR127" s="21"/>
      <c r="AS127" s="21"/>
      <c r="AT127" s="21"/>
      <c r="AU127" s="21"/>
      <c r="AV127" s="21"/>
      <c r="AW127" s="21"/>
      <c r="AX127" s="21"/>
    </row>
    <row r="128" spans="1:50" x14ac:dyDescent="0.2">
      <c r="A128" s="63">
        <v>87</v>
      </c>
      <c r="B128" s="20" t="str">
        <f>'Compound Alert'!B16</f>
        <v>Australia</v>
      </c>
      <c r="C128" s="20" t="str">
        <f>'Compound Alert'!C16</f>
        <v>AUS</v>
      </c>
      <c r="D128" s="20" t="str">
        <f>'Compound Alert'!D16</f>
        <v>EAS           East Asia &amp; Pacific</v>
      </c>
      <c r="E128" s="20" t="str">
        <f>'Compound Alert'!E16</f>
        <v>NA</v>
      </c>
      <c r="F128" s="217">
        <f ca="1">'Compound Alert'!F16</f>
        <v>11</v>
      </c>
      <c r="G128" s="22">
        <f ca="1">IF($B$8="Overall Alert",'Compound Alert'!G16,IF($B$8="Underlying Vulnerability",'Compound Alert'!J16,IF($B$8="Emerging Threat",'Compound Alert'!M16)))</f>
        <v>1</v>
      </c>
      <c r="H128" s="23">
        <f ca="1">IF($B$8="Overall Alert",'Compound Alert'!H16,IF($B$8="Underlying Vulnerability",'Compound Alert'!K16,IF($B$8="Emerging Threat",'Compound Alert'!N16)))</f>
        <v>1</v>
      </c>
      <c r="I128" s="50">
        <f ca="1">ROUNDDOWN(G128,0)</f>
        <v>1</v>
      </c>
      <c r="J128" s="25" t="str">
        <f ca="1">IF(
   $B$8="Overall Alert",IF(
      'Compound Alert'!R16 &gt;= 7, "HIGH",IF(
         'Compound Alert'!R16 &gt;= 5, "MED","LOW")), IF(
            $B$8="Underlying Vulnerability", IF(
               'Compound Alert'!Y16 &gt;= 10, "HIGH",IF(
                  'Compound Alert'!Y16 &gt;= 7, "MED","LOW")),IF(
                     $B$8="Emerging Threat", IF(
                        'Compound Alert'!AF16 &gt;= 10, "HIGH",IF(
                            'Compound Alert'!AF16 &gt;= 7, "MED","LOW")))))</f>
        <v>LOW</v>
      </c>
      <c r="K128" s="25" t="str">
        <f ca="1">IF(
   $B$8="Overall Alert",IF(
      'Compound Alert'!S16 &gt;= 7, "HIGH",IF(
         'Compound Alert'!S16 &gt;= 5, "MED","LOW")), IF(
            $B$8="Underlying Vulnerability", IF(
               'Compound Alert'!Z16 &gt;= 10, "HIGH",IF(
                  'Compound Alert'!Z16 &gt;= 7, "MED","LOW")),IF(
                     $B$8="Emerging Threat", IF(
                        'Compound Alert'!AG16 &gt;= 10, "HIGH",IF(
                            'Compound Alert'!AG16 &gt;= 7, "MED","LOW")))))</f>
        <v>LOW</v>
      </c>
      <c r="L128" s="25" t="str">
        <f ca="1">IF(
   $B$8="Overall Alert",IF(
      'Compound Alert'!T16 &gt;= 7, "HIGH",IF(
         'Compound Alert'!T16 &gt;= 5, "MED","LOW")), IF(
            $B$8="Underlying Vulnerability", IF(
               'Compound Alert'!AA16 &gt;= 10, "HIGH",IF(
                  'Compound Alert'!AA16 &gt;= 7, "MED","LOW")),IF(
                     $B$8="Emerging Threat", IF(
                        'Compound Alert'!AH16 &gt;= 10, "HIGH",IF(
                            'Compound Alert'!AH16 &gt;= 7, "MED","LOW")))))</f>
        <v>LOW</v>
      </c>
      <c r="M128" s="25" t="str">
        <f ca="1">IF(
   $B$8="Overall Alert",IF(
      'Compound Alert'!U16 &gt;= 7, "HIGH",IF(
         'Compound Alert'!U16 &gt;= 5, "MED","LOW")), IF(
            $B$8="Underlying Vulnerability", IF(
               'Compound Alert'!AB16 &gt;= 10, "HIGH",IF(
                  'Compound Alert'!AB16 &gt;= 7, "MED","LOW")),IF(
                     $B$8="Emerging Threat", IF(
                        'Compound Alert'!AI16 &gt;= 10, "HIGH",IF(
                            'Compound Alert'!AI16 &gt;= 7, "MED","LOW")))))</f>
        <v>LOW</v>
      </c>
      <c r="N128" s="25" t="str">
        <f ca="1">IF(
   $B$8="Overall Alert",IF(
      'Compound Alert'!V16 &gt;= 7, "HIGH",IF(
         'Compound Alert'!V16 &gt;= 5, "MED","LOW")), IF(
            $B$8="Underlying Vulnerability", IF(
               'Compound Alert'!AC16 &gt;= 10, "HIGH",IF(
                  'Compound Alert'!AC16 &gt;= 7, "MED","LOW")),IF(
                     $B$8="Emerging Threat", IF(
                        'Compound Alert'!AJ16 &gt;= 10, "HIGH",IF(
                            'Compound Alert'!AJ16 &gt;= 7, "MED","LOW")))))</f>
        <v>HIGH</v>
      </c>
      <c r="O128" s="25" t="str">
        <f ca="1">IF(
   $B$8="Overall Alert",IF(
      'Compound Alert'!W16 &gt;= 7, "HIGH",IF(
         'Compound Alert'!W16 &gt;= 5, "MED","LOW")), IF(
            $B$8="Underlying Vulnerability", IF(
               'Compound Alert'!AD16 &gt;= 10, "HIGH",IF(
                  'Compound Alert'!AD16 &gt;= 7, "MED","LOW")),IF(
                     $B$8="Emerging Threat", IF(
                        'Compound Alert'!AK16 &gt;= 10, "HIGH",IF(
                            'Compound Alert'!AK16 &gt;= 7, "MED","LOW")))))</f>
        <v>LOW</v>
      </c>
      <c r="P128" s="25"/>
      <c r="Q128" s="26"/>
      <c r="R128" s="26"/>
      <c r="S128" s="21"/>
      <c r="T128" s="21"/>
      <c r="U128" s="21"/>
      <c r="V128" s="21"/>
      <c r="W128" s="21"/>
      <c r="X128" s="21"/>
      <c r="Y128" s="27"/>
      <c r="Z128" s="27"/>
      <c r="AA128" s="27"/>
      <c r="AB128" s="27"/>
      <c r="AC128" s="27"/>
      <c r="AD128" s="27"/>
      <c r="AE128" s="27"/>
      <c r="AF128" s="27"/>
      <c r="AJ128" s="21"/>
      <c r="AK128" s="21"/>
      <c r="AL128" s="21"/>
      <c r="AM128" s="21"/>
      <c r="AN128" s="21"/>
      <c r="AO128" s="21"/>
      <c r="AP128" s="21"/>
      <c r="AQ128" s="21"/>
      <c r="AR128" s="21"/>
      <c r="AS128" s="21"/>
      <c r="AT128" s="21"/>
      <c r="AU128" s="21"/>
      <c r="AV128" s="21"/>
      <c r="AW128" s="21"/>
      <c r="AX128" s="21"/>
    </row>
    <row r="129" spans="1:50" x14ac:dyDescent="0.2">
      <c r="A129" s="63">
        <v>88</v>
      </c>
      <c r="B129" s="20" t="str">
        <f>'Compound Alert'!B152</f>
        <v>Nepal</v>
      </c>
      <c r="C129" s="20" t="str">
        <f>'Compound Alert'!C152</f>
        <v>NPL</v>
      </c>
      <c r="D129" s="20" t="str">
        <f>'Compound Alert'!D152</f>
        <v>SAS           South Asia</v>
      </c>
      <c r="E129" s="20" t="str">
        <f>'Compound Alert'!E152</f>
        <v>IDA</v>
      </c>
      <c r="F129" s="217">
        <f ca="1">'Compound Alert'!F152</f>
        <v>147</v>
      </c>
      <c r="G129" s="22">
        <f ca="1">IF($B$8="Overall Alert",'Compound Alert'!G152,IF($B$8="Underlying Vulnerability",'Compound Alert'!J152,IF($B$8="Emerging Threat",'Compound Alert'!M152)))</f>
        <v>1</v>
      </c>
      <c r="H129" s="23">
        <f ca="1">IF($B$8="Overall Alert",'Compound Alert'!H152,IF($B$8="Underlying Vulnerability",'Compound Alert'!K152,IF($B$8="Emerging Threat",'Compound Alert'!N152)))</f>
        <v>1</v>
      </c>
      <c r="I129" s="50">
        <f ca="1">ROUNDDOWN(G129,0)</f>
        <v>1</v>
      </c>
      <c r="J129" s="25" t="str">
        <f ca="1">IF(
   $B$8="Overall Alert",IF(
      'Compound Alert'!R152 &gt;= 7, "HIGH",IF(
         'Compound Alert'!R152 &gt;= 5, "MED","LOW")), IF(
            $B$8="Underlying Vulnerability", IF(
               'Compound Alert'!Y152 &gt;= 10, "HIGH",IF(
                  'Compound Alert'!Y152 &gt;= 7, "MED","LOW")),IF(
                     $B$8="Emerging Threat", IF(
                        'Compound Alert'!AF152 &gt;= 10, "HIGH",IF(
                            'Compound Alert'!AF152 &gt;= 7, "MED","LOW")))))</f>
        <v>HIGH</v>
      </c>
      <c r="K129" s="25" t="str">
        <f ca="1">IF(
   $B$8="Overall Alert",IF(
      'Compound Alert'!S152 &gt;= 7, "HIGH",IF(
         'Compound Alert'!S152 &gt;= 5, "MED","LOW")), IF(
            $B$8="Underlying Vulnerability", IF(
               'Compound Alert'!Z152 &gt;= 10, "HIGH",IF(
                  'Compound Alert'!Z152 &gt;= 7, "MED","LOW")),IF(
                     $B$8="Emerging Threat", IF(
                        'Compound Alert'!AG152 &gt;= 10, "HIGH",IF(
                            'Compound Alert'!AG152 &gt;= 7, "MED","LOW")))))</f>
        <v>LOW</v>
      </c>
      <c r="L129" s="25" t="str">
        <f ca="1">IF(
   $B$8="Overall Alert",IF(
      'Compound Alert'!T152 &gt;= 7, "HIGH",IF(
         'Compound Alert'!T152 &gt;= 5, "MED","LOW")), IF(
            $B$8="Underlying Vulnerability", IF(
               'Compound Alert'!AA152 &gt;= 10, "HIGH",IF(
                  'Compound Alert'!AA152 &gt;= 7, "MED","LOW")),IF(
                     $B$8="Emerging Threat", IF(
                        'Compound Alert'!AH152 &gt;= 10, "HIGH",IF(
                            'Compound Alert'!AH152 &gt;= 7, "MED","LOW")))))</f>
        <v>LOW</v>
      </c>
      <c r="M129" s="25" t="str">
        <f ca="1">IF(
   $B$8="Overall Alert",IF(
      'Compound Alert'!U152 &gt;= 7, "HIGH",IF(
         'Compound Alert'!U152 &gt;= 5, "MED","LOW")), IF(
            $B$8="Underlying Vulnerability", IF(
               'Compound Alert'!AB152 &gt;= 10, "HIGH",IF(
                  'Compound Alert'!AB152 &gt;= 7, "MED","LOW")),IF(
                     $B$8="Emerging Threat", IF(
                        'Compound Alert'!AI152 &gt;= 10, "HIGH",IF(
                            'Compound Alert'!AI152 &gt;= 7, "MED","LOW")))))</f>
        <v>LOW</v>
      </c>
      <c r="N129" s="25" t="str">
        <f ca="1">IF(
   $B$8="Overall Alert",IF(
      'Compound Alert'!V152 &gt;= 7, "HIGH",IF(
         'Compound Alert'!V152 &gt;= 5, "MED","LOW")), IF(
            $B$8="Underlying Vulnerability", IF(
               'Compound Alert'!AC152 &gt;= 10, "HIGH",IF(
                  'Compound Alert'!AC152 &gt;= 7, "MED","LOW")),IF(
                     $B$8="Emerging Threat", IF(
                        'Compound Alert'!AJ152 &gt;= 10, "HIGH",IF(
                            'Compound Alert'!AJ152 &gt;= 7, "MED","LOW")))))</f>
        <v>LOW</v>
      </c>
      <c r="O129" s="25" t="str">
        <f ca="1">IF(
   $B$8="Overall Alert",IF(
      'Compound Alert'!W152 &gt;= 7, "HIGH",IF(
         'Compound Alert'!W152 &gt;= 5, "MED","LOW")), IF(
            $B$8="Underlying Vulnerability", IF(
               'Compound Alert'!AD152 &gt;= 10, "HIGH",IF(
                  'Compound Alert'!AD152 &gt;= 7, "MED","LOW")),IF(
                     $B$8="Emerging Threat", IF(
                        'Compound Alert'!AK152 &gt;= 10, "HIGH",IF(
                            'Compound Alert'!AK152 &gt;= 7, "MED","LOW")))))</f>
        <v>LOW</v>
      </c>
      <c r="P129" s="25"/>
      <c r="Q129" s="26"/>
      <c r="R129" s="26"/>
      <c r="S129" s="21"/>
      <c r="T129" s="21"/>
      <c r="U129" s="21"/>
      <c r="V129" s="21"/>
      <c r="W129" s="21"/>
      <c r="X129" s="21"/>
      <c r="Y129" s="27"/>
      <c r="Z129" s="27"/>
      <c r="AA129" s="27"/>
      <c r="AB129" s="27"/>
      <c r="AC129" s="27"/>
      <c r="AD129" s="27"/>
      <c r="AE129" s="27"/>
      <c r="AF129" s="27"/>
      <c r="AJ129" s="21"/>
      <c r="AK129" s="21"/>
      <c r="AL129" s="21"/>
      <c r="AM129" s="21"/>
      <c r="AN129" s="21"/>
      <c r="AO129" s="21"/>
      <c r="AP129" s="21"/>
      <c r="AQ129" s="21"/>
      <c r="AR129" s="21"/>
      <c r="AS129" s="21"/>
      <c r="AT129" s="21"/>
      <c r="AU129" s="21"/>
      <c r="AV129" s="21"/>
      <c r="AW129" s="21"/>
      <c r="AX129" s="21"/>
    </row>
    <row r="130" spans="1:50" x14ac:dyDescent="0.2">
      <c r="A130" s="63">
        <v>89</v>
      </c>
      <c r="B130" s="20" t="str">
        <f>'Compound Alert'!B168</f>
        <v>French Polynesia</v>
      </c>
      <c r="C130" s="20" t="str">
        <f>'Compound Alert'!C168</f>
        <v>PYF</v>
      </c>
      <c r="D130" s="20" t="str">
        <f>'Compound Alert'!D168</f>
        <v>EAS           East Asia &amp; Pacific</v>
      </c>
      <c r="E130" s="20" t="str">
        <f>'Compound Alert'!E168</f>
        <v>NA</v>
      </c>
      <c r="F130" s="217">
        <f ca="1">'Compound Alert'!F168</f>
        <v>163</v>
      </c>
      <c r="G130" s="22">
        <f ca="1">IF($B$8="Overall Alert",'Compound Alert'!G168,IF($B$8="Underlying Vulnerability",'Compound Alert'!J168,IF($B$8="Emerging Threat",'Compound Alert'!M168)))</f>
        <v>1</v>
      </c>
      <c r="H130" s="23">
        <f ca="1">IF($B$8="Overall Alert",'Compound Alert'!H168,IF($B$8="Underlying Vulnerability",'Compound Alert'!K168,IF($B$8="Emerging Threat",'Compound Alert'!N168)))</f>
        <v>1</v>
      </c>
      <c r="I130" s="50">
        <f ca="1">ROUNDDOWN(G130,0)</f>
        <v>1</v>
      </c>
      <c r="J130" s="25" t="str">
        <f ca="1">IF(
   $B$8="Overall Alert",IF(
      'Compound Alert'!R168 &gt;= 7, "HIGH",IF(
         'Compound Alert'!R168 &gt;= 5, "MED","LOW")), IF(
            $B$8="Underlying Vulnerability", IF(
               'Compound Alert'!Y168 &gt;= 10, "HIGH",IF(
                  'Compound Alert'!Y168 &gt;= 7, "MED","LOW")),IF(
                     $B$8="Emerging Threat", IF(
                        'Compound Alert'!AF168 &gt;= 10, "HIGH",IF(
                            'Compound Alert'!AF168 &gt;= 7, "MED","LOW")))))</f>
        <v>LOW</v>
      </c>
      <c r="K130" s="25" t="e">
        <f ca="1">IF(
   $B$8="Overall Alert",IF(
      'Compound Alert'!S168 &gt;= 7, "HIGH",IF(
         'Compound Alert'!S168 &gt;= 5, "MED","LOW")), IF(
            $B$8="Underlying Vulnerability", IF(
               'Compound Alert'!Z168 &gt;= 10, "HIGH",IF(
                  'Compound Alert'!Z168 &gt;= 7, "MED","LOW")),IF(
                     $B$8="Emerging Threat", IF(
                        'Compound Alert'!AG168 &gt;= 10, "HIGH",IF(
                            'Compound Alert'!AG168 &gt;= 7, "MED","LOW")))))</f>
        <v>#N/A</v>
      </c>
      <c r="L130" s="25" t="e">
        <f ca="1">IF(
   $B$8="Overall Alert",IF(
      'Compound Alert'!T168 &gt;= 7, "HIGH",IF(
         'Compound Alert'!T168 &gt;= 5, "MED","LOW")), IF(
            $B$8="Underlying Vulnerability", IF(
               'Compound Alert'!AA168 &gt;= 10, "HIGH",IF(
                  'Compound Alert'!AA168 &gt;= 7, "MED","LOW")),IF(
                     $B$8="Emerging Threat", IF(
                        'Compound Alert'!AH168 &gt;= 10, "HIGH",IF(
                            'Compound Alert'!AH168 &gt;= 7, "MED","LOW")))))</f>
        <v>#N/A</v>
      </c>
      <c r="M130" s="25" t="e">
        <f ca="1">IF(
   $B$8="Overall Alert",IF(
      'Compound Alert'!U168 &gt;= 7, "HIGH",IF(
         'Compound Alert'!U168 &gt;= 5, "MED","LOW")), IF(
            $B$8="Underlying Vulnerability", IF(
               'Compound Alert'!AB168 &gt;= 10, "HIGH",IF(
                  'Compound Alert'!AB168 &gt;= 7, "MED","LOW")),IF(
                     $B$8="Emerging Threat", IF(
                        'Compound Alert'!AI168 &gt;= 10, "HIGH",IF(
                            'Compound Alert'!AI168 &gt;= 7, "MED","LOW")))))</f>
        <v>#N/A</v>
      </c>
      <c r="N130" s="25" t="str">
        <f ca="1">IF(
   $B$8="Overall Alert",IF(
      'Compound Alert'!V168 &gt;= 7, "HIGH",IF(
         'Compound Alert'!V168 &gt;= 5, "MED","LOW")), IF(
            $B$8="Underlying Vulnerability", IF(
               'Compound Alert'!AC168 &gt;= 10, "HIGH",IF(
                  'Compound Alert'!AC168 &gt;= 7, "MED","LOW")),IF(
                     $B$8="Emerging Threat", IF(
                        'Compound Alert'!AJ168 &gt;= 10, "HIGH",IF(
                            'Compound Alert'!AJ168 &gt;= 7, "MED","LOW")))))</f>
        <v>HIGH</v>
      </c>
      <c r="O130" s="25" t="str">
        <f ca="1">IF(
   $B$8="Overall Alert",IF(
      'Compound Alert'!W168 &gt;= 7, "HIGH",IF(
         'Compound Alert'!W168 &gt;= 5, "MED","LOW")), IF(
            $B$8="Underlying Vulnerability", IF(
               'Compound Alert'!AD168 &gt;= 10, "HIGH",IF(
                  'Compound Alert'!AD168 &gt;= 7, "MED","LOW")),IF(
                     $B$8="Emerging Threat", IF(
                        'Compound Alert'!AK168 &gt;= 10, "HIGH",IF(
                            'Compound Alert'!AK168 &gt;= 7, "MED","LOW")))))</f>
        <v>LOW</v>
      </c>
      <c r="P130" s="25"/>
      <c r="Q130" s="26"/>
      <c r="R130" s="26"/>
      <c r="S130" s="21"/>
      <c r="T130" s="21"/>
      <c r="U130" s="21"/>
      <c r="V130" s="21"/>
      <c r="W130" s="21"/>
      <c r="X130" s="21"/>
      <c r="Y130" s="27"/>
      <c r="Z130" s="27"/>
      <c r="AA130" s="27"/>
      <c r="AB130" s="27"/>
      <c r="AC130" s="27"/>
      <c r="AD130" s="27"/>
      <c r="AE130" s="27"/>
      <c r="AF130" s="27"/>
      <c r="AJ130" s="21"/>
      <c r="AK130" s="21"/>
      <c r="AL130" s="21"/>
      <c r="AM130" s="21"/>
      <c r="AN130" s="21"/>
      <c r="AO130" s="21"/>
      <c r="AP130" s="21"/>
      <c r="AQ130" s="21"/>
      <c r="AR130" s="21"/>
      <c r="AS130" s="21"/>
      <c r="AT130" s="21"/>
      <c r="AU130" s="21"/>
      <c r="AV130" s="21"/>
      <c r="AW130" s="21"/>
      <c r="AX130" s="21"/>
    </row>
    <row r="131" spans="1:50" x14ac:dyDescent="0.2">
      <c r="A131" s="63">
        <v>90</v>
      </c>
      <c r="B131" s="20" t="str">
        <f>'Compound Alert'!B175</f>
        <v>Senegal</v>
      </c>
      <c r="C131" s="20" t="str">
        <f>'Compound Alert'!C175</f>
        <v>SEN</v>
      </c>
      <c r="D131" s="20" t="str">
        <f>'Compound Alert'!D175</f>
        <v>SSF           Sub-Saharan Africa</v>
      </c>
      <c r="E131" s="20" t="str">
        <f>'Compound Alert'!E175</f>
        <v>IDA</v>
      </c>
      <c r="F131" s="217">
        <f ca="1">'Compound Alert'!F175</f>
        <v>170</v>
      </c>
      <c r="G131" s="22">
        <f ca="1">IF($B$8="Overall Alert",'Compound Alert'!G175,IF($B$8="Underlying Vulnerability",'Compound Alert'!J175,IF($B$8="Emerging Threat",'Compound Alert'!M175)))</f>
        <v>1</v>
      </c>
      <c r="H131" s="23">
        <f ca="1">IF($B$8="Overall Alert",'Compound Alert'!H175,IF($B$8="Underlying Vulnerability",'Compound Alert'!K175,IF($B$8="Emerging Threat",'Compound Alert'!N175)))</f>
        <v>1</v>
      </c>
      <c r="I131" s="50">
        <f ca="1">ROUNDDOWN(G131,0)</f>
        <v>1</v>
      </c>
      <c r="J131" s="25" t="str">
        <f ca="1">IF(
   $B$8="Overall Alert",IF(
      'Compound Alert'!R175 &gt;= 7, "HIGH",IF(
         'Compound Alert'!R175 &gt;= 5, "MED","LOW")), IF(
            $B$8="Underlying Vulnerability", IF(
               'Compound Alert'!Y175 &gt;= 10, "HIGH",IF(
                  'Compound Alert'!Y175 &gt;= 7, "MED","LOW")),IF(
                     $B$8="Emerging Threat", IF(
                        'Compound Alert'!AF175 &gt;= 10, "HIGH",IF(
                            'Compound Alert'!AF175 &gt;= 7, "MED","LOW")))))</f>
        <v>LOW</v>
      </c>
      <c r="K131" s="25" t="str">
        <f ca="1">IF(
   $B$8="Overall Alert",IF(
      'Compound Alert'!S175 &gt;= 7, "HIGH",IF(
         'Compound Alert'!S175 &gt;= 5, "MED","LOW")), IF(
            $B$8="Underlying Vulnerability", IF(
               'Compound Alert'!Z175 &gt;= 10, "HIGH",IF(
                  'Compound Alert'!Z175 &gt;= 7, "MED","LOW")),IF(
                     $B$8="Emerging Threat", IF(
                        'Compound Alert'!AG175 &gt;= 10, "HIGH",IF(
                            'Compound Alert'!AG175 &gt;= 7, "MED","LOW")))))</f>
        <v>LOW</v>
      </c>
      <c r="L131" s="25" t="str">
        <f ca="1">IF(
   $B$8="Overall Alert",IF(
      'Compound Alert'!T175 &gt;= 7, "HIGH",IF(
         'Compound Alert'!T175 &gt;= 5, "MED","LOW")), IF(
            $B$8="Underlying Vulnerability", IF(
               'Compound Alert'!AA175 &gt;= 10, "HIGH",IF(
                  'Compound Alert'!AA175 &gt;= 7, "MED","LOW")),IF(
                     $B$8="Emerging Threat", IF(
                        'Compound Alert'!AH175 &gt;= 10, "HIGH",IF(
                            'Compound Alert'!AH175 &gt;= 7, "MED","LOW")))))</f>
        <v>LOW</v>
      </c>
      <c r="M131" s="25" t="str">
        <f ca="1">IF(
   $B$8="Overall Alert",IF(
      'Compound Alert'!U175 &gt;= 7, "HIGH",IF(
         'Compound Alert'!U175 &gt;= 5, "MED","LOW")), IF(
            $B$8="Underlying Vulnerability", IF(
               'Compound Alert'!AB175 &gt;= 10, "HIGH",IF(
                  'Compound Alert'!AB175 &gt;= 7, "MED","LOW")),IF(
                     $B$8="Emerging Threat", IF(
                        'Compound Alert'!AI175 &gt;= 10, "HIGH",IF(
                            'Compound Alert'!AI175 &gt;= 7, "MED","LOW")))))</f>
        <v>LOW</v>
      </c>
      <c r="N131" s="25" t="str">
        <f ca="1">IF(
   $B$8="Overall Alert",IF(
      'Compound Alert'!V175 &gt;= 7, "HIGH",IF(
         'Compound Alert'!V175 &gt;= 5, "MED","LOW")), IF(
            $B$8="Underlying Vulnerability", IF(
               'Compound Alert'!AC175 &gt;= 10, "HIGH",IF(
                  'Compound Alert'!AC175 &gt;= 7, "MED","LOW")),IF(
                     $B$8="Emerging Threat", IF(
                        'Compound Alert'!AJ175 &gt;= 10, "HIGH",IF(
                            'Compound Alert'!AJ175 &gt;= 7, "MED","LOW")))))</f>
        <v>HIGH</v>
      </c>
      <c r="O131" s="25" t="str">
        <f ca="1">IF(
   $B$8="Overall Alert",IF(
      'Compound Alert'!W175 &gt;= 7, "HIGH",IF(
         'Compound Alert'!W175 &gt;= 5, "MED","LOW")), IF(
            $B$8="Underlying Vulnerability", IF(
               'Compound Alert'!AD175 &gt;= 10, "HIGH",IF(
                  'Compound Alert'!AD175 &gt;= 7, "MED","LOW")),IF(
                     $B$8="Emerging Threat", IF(
                        'Compound Alert'!AK175 &gt;= 10, "HIGH",IF(
                            'Compound Alert'!AK175 &gt;= 7, "MED","LOW")))))</f>
        <v>LOW</v>
      </c>
      <c r="P131" s="25"/>
      <c r="Q131" s="26"/>
      <c r="R131" s="26"/>
      <c r="S131" s="21"/>
      <c r="T131" s="21"/>
      <c r="U131" s="21"/>
      <c r="V131" s="21"/>
      <c r="W131" s="21"/>
      <c r="X131" s="21"/>
      <c r="Y131" s="27"/>
      <c r="Z131" s="27"/>
      <c r="AA131" s="27"/>
      <c r="AB131" s="27"/>
      <c r="AC131" s="27"/>
      <c r="AD131" s="27"/>
      <c r="AE131" s="27"/>
      <c r="AF131" s="27"/>
      <c r="AJ131" s="21"/>
      <c r="AK131" s="21"/>
      <c r="AL131" s="21"/>
      <c r="AM131" s="21"/>
      <c r="AN131" s="21"/>
      <c r="AO131" s="21"/>
      <c r="AP131" s="21"/>
      <c r="AQ131" s="21"/>
      <c r="AR131" s="21"/>
      <c r="AS131" s="21"/>
      <c r="AT131" s="21"/>
      <c r="AU131" s="21"/>
      <c r="AV131" s="21"/>
      <c r="AW131" s="21"/>
      <c r="AX131" s="21"/>
    </row>
    <row r="132" spans="1:50" x14ac:dyDescent="0.2">
      <c r="A132" s="63">
        <v>91</v>
      </c>
      <c r="B132" s="20" t="str">
        <f>'Compound Alert'!B97</f>
        <v>Iran, Islamic Rep.</v>
      </c>
      <c r="C132" s="20" t="str">
        <f>'Compound Alert'!C97</f>
        <v>IRN</v>
      </c>
      <c r="D132" s="20" t="str">
        <f>'Compound Alert'!D97</f>
        <v>MEA           Middle East &amp; North Africa</v>
      </c>
      <c r="E132" s="20" t="str">
        <f>'Compound Alert'!E97</f>
        <v>IBRD</v>
      </c>
      <c r="F132" s="217">
        <f ca="1">'Compound Alert'!F97</f>
        <v>92</v>
      </c>
      <c r="G132" s="22">
        <f ca="1">IF($B$8="Overall Alert",'Compound Alert'!G97,IF($B$8="Underlying Vulnerability",'Compound Alert'!J97,IF($B$8="Emerging Threat",'Compound Alert'!M97)))</f>
        <v>1</v>
      </c>
      <c r="H132" s="23">
        <f ca="1">IF($B$8="Overall Alert",'Compound Alert'!H97,IF($B$8="Underlying Vulnerability",'Compound Alert'!K97,IF($B$8="Emerging Threat",'Compound Alert'!N97)))</f>
        <v>1</v>
      </c>
      <c r="I132" s="50">
        <f ca="1">ROUNDDOWN(G132,0)</f>
        <v>1</v>
      </c>
      <c r="J132" s="25" t="str">
        <f ca="1">IF(
   $B$8="Overall Alert",IF(
      'Compound Alert'!R97 &gt;= 7, "HIGH",IF(
         'Compound Alert'!R97 &gt;= 5, "MED","LOW")), IF(
            $B$8="Underlying Vulnerability", IF(
               'Compound Alert'!Y97 &gt;= 10, "HIGH",IF(
                  'Compound Alert'!Y97 &gt;= 7, "MED","LOW")),IF(
                     $B$8="Emerging Threat", IF(
                        'Compound Alert'!AF97 &gt;= 10, "HIGH",IF(
                            'Compound Alert'!AF97 &gt;= 7, "MED","LOW")))))</f>
        <v>LOW</v>
      </c>
      <c r="K132" s="25" t="str">
        <f ca="1">IF(
   $B$8="Overall Alert",IF(
      'Compound Alert'!S97 &gt;= 7, "HIGH",IF(
         'Compound Alert'!S97 &gt;= 5, "MED","LOW")), IF(
            $B$8="Underlying Vulnerability", IF(
               'Compound Alert'!Z97 &gt;= 10, "HIGH",IF(
                  'Compound Alert'!Z97 &gt;= 7, "MED","LOW")),IF(
                     $B$8="Emerging Threat", IF(
                        'Compound Alert'!AG97 &gt;= 10, "HIGH",IF(
                            'Compound Alert'!AG97 &gt;= 7, "MED","LOW")))))</f>
        <v>LOW</v>
      </c>
      <c r="L132" s="25" t="str">
        <f ca="1">IF(
   $B$8="Overall Alert",IF(
      'Compound Alert'!T97 &gt;= 7, "HIGH",IF(
         'Compound Alert'!T97 &gt;= 5, "MED","LOW")), IF(
            $B$8="Underlying Vulnerability", IF(
               'Compound Alert'!AA97 &gt;= 10, "HIGH",IF(
                  'Compound Alert'!AA97 &gt;= 7, "MED","LOW")),IF(
                     $B$8="Emerging Threat", IF(
                        'Compound Alert'!AH97 &gt;= 10, "HIGH",IF(
                            'Compound Alert'!AH97 &gt;= 7, "MED","LOW")))))</f>
        <v>LOW</v>
      </c>
      <c r="M132" s="25" t="str">
        <f ca="1">IF(
   $B$8="Overall Alert",IF(
      'Compound Alert'!U97 &gt;= 7, "HIGH",IF(
         'Compound Alert'!U97 &gt;= 5, "MED","LOW")), IF(
            $B$8="Underlying Vulnerability", IF(
               'Compound Alert'!AB97 &gt;= 10, "HIGH",IF(
                  'Compound Alert'!AB97 &gt;= 7, "MED","LOW")),IF(
                     $B$8="Emerging Threat", IF(
                        'Compound Alert'!AI97 &gt;= 10, "HIGH",IF(
                            'Compound Alert'!AI97 &gt;= 7, "MED","LOW")))))</f>
        <v>LOW</v>
      </c>
      <c r="N132" s="25" t="str">
        <f ca="1">IF(
   $B$8="Overall Alert",IF(
      'Compound Alert'!V97 &gt;= 7, "HIGH",IF(
         'Compound Alert'!V97 &gt;= 5, "MED","LOW")), IF(
            $B$8="Underlying Vulnerability", IF(
               'Compound Alert'!AC97 &gt;= 10, "HIGH",IF(
                  'Compound Alert'!AC97 &gt;= 7, "MED","LOW")),IF(
                     $B$8="Emerging Threat", IF(
                        'Compound Alert'!AJ97 &gt;= 10, "HIGH",IF(
                            'Compound Alert'!AJ97 &gt;= 7, "MED","LOW")))))</f>
        <v>HIGH</v>
      </c>
      <c r="O132" s="25" t="str">
        <f ca="1">IF(
   $B$8="Overall Alert",IF(
      'Compound Alert'!W97 &gt;= 7, "HIGH",IF(
         'Compound Alert'!W97 &gt;= 5, "MED","LOW")), IF(
            $B$8="Underlying Vulnerability", IF(
               'Compound Alert'!AD97 &gt;= 10, "HIGH",IF(
                  'Compound Alert'!AD97 &gt;= 7, "MED","LOW")),IF(
                     $B$8="Emerging Threat", IF(
                        'Compound Alert'!AK97 &gt;= 10, "HIGH",IF(
                            'Compound Alert'!AK97 &gt;= 7, "MED","LOW")))))</f>
        <v>LOW</v>
      </c>
      <c r="P132" s="25"/>
      <c r="Q132" s="26"/>
      <c r="R132" s="26"/>
      <c r="S132" s="21"/>
      <c r="T132" s="21"/>
      <c r="U132" s="21"/>
      <c r="V132" s="21"/>
      <c r="W132" s="21"/>
      <c r="X132" s="21"/>
      <c r="Y132" s="27"/>
      <c r="Z132" s="27"/>
      <c r="AA132" s="27"/>
      <c r="AB132" s="27"/>
      <c r="AC132" s="27"/>
      <c r="AD132" s="27"/>
      <c r="AE132" s="27"/>
      <c r="AF132" s="27"/>
      <c r="AJ132" s="21"/>
      <c r="AK132" s="21"/>
      <c r="AL132" s="21"/>
      <c r="AM132" s="21"/>
      <c r="AN132" s="21"/>
      <c r="AO132" s="21"/>
      <c r="AP132" s="21"/>
      <c r="AQ132" s="21"/>
      <c r="AR132" s="21"/>
      <c r="AS132" s="21"/>
      <c r="AT132" s="21"/>
      <c r="AU132" s="21"/>
      <c r="AV132" s="21"/>
      <c r="AW132" s="21"/>
      <c r="AX132" s="21"/>
    </row>
    <row r="133" spans="1:50" x14ac:dyDescent="0.2">
      <c r="A133" s="63">
        <v>92</v>
      </c>
      <c r="B133" s="20" t="str">
        <f>'Compound Alert'!B184</f>
        <v>São Tomé and Príncipe</v>
      </c>
      <c r="C133" s="20" t="str">
        <f>'Compound Alert'!C184</f>
        <v>STP</v>
      </c>
      <c r="D133" s="20" t="str">
        <f>'Compound Alert'!D184</f>
        <v>SSF           Sub-Saharan Africa</v>
      </c>
      <c r="E133" s="20" t="str">
        <f>'Compound Alert'!E184</f>
        <v>IDA</v>
      </c>
      <c r="F133" s="217">
        <f ca="1">'Compound Alert'!F184</f>
        <v>179</v>
      </c>
      <c r="G133" s="22">
        <f ca="1">IF($B$8="Overall Alert",'Compound Alert'!G184,IF($B$8="Underlying Vulnerability",'Compound Alert'!J184,IF($B$8="Emerging Threat",'Compound Alert'!M184)))</f>
        <v>1</v>
      </c>
      <c r="H133" s="23">
        <f ca="1">IF($B$8="Overall Alert",'Compound Alert'!H184,IF($B$8="Underlying Vulnerability",'Compound Alert'!K184,IF($B$8="Emerging Threat",'Compound Alert'!N184)))</f>
        <v>1</v>
      </c>
      <c r="I133" s="50">
        <f ca="1">ROUNDDOWN(G133,0)</f>
        <v>1</v>
      </c>
      <c r="J133" s="25" t="str">
        <f ca="1">IF(
   $B$8="Overall Alert",IF(
      'Compound Alert'!R184 &gt;= 7, "HIGH",IF(
         'Compound Alert'!R184 &gt;= 5, "MED","LOW")), IF(
            $B$8="Underlying Vulnerability", IF(
               'Compound Alert'!Y184 &gt;= 10, "HIGH",IF(
                  'Compound Alert'!Y184 &gt;= 7, "MED","LOW")),IF(
                     $B$8="Emerging Threat", IF(
                        'Compound Alert'!AF184 &gt;= 10, "HIGH",IF(
                            'Compound Alert'!AF184 &gt;= 7, "MED","LOW")))))</f>
        <v>LOW</v>
      </c>
      <c r="K133" s="25" t="str">
        <f ca="1">IF(
   $B$8="Overall Alert",IF(
      'Compound Alert'!S184 &gt;= 7, "HIGH",IF(
         'Compound Alert'!S184 &gt;= 5, "MED","LOW")), IF(
            $B$8="Underlying Vulnerability", IF(
               'Compound Alert'!Z184 &gt;= 10, "HIGH",IF(
                  'Compound Alert'!Z184 &gt;= 7, "MED","LOW")),IF(
                     $B$8="Emerging Threat", IF(
                        'Compound Alert'!AG184 &gt;= 10, "HIGH",IF(
                            'Compound Alert'!AG184 &gt;= 7, "MED","LOW")))))</f>
        <v>LOW</v>
      </c>
      <c r="L133" s="25" t="str">
        <f ca="1">IF(
   $B$8="Overall Alert",IF(
      'Compound Alert'!T184 &gt;= 7, "HIGH",IF(
         'Compound Alert'!T184 &gt;= 5, "MED","LOW")), IF(
            $B$8="Underlying Vulnerability", IF(
               'Compound Alert'!AA184 &gt;= 10, "HIGH",IF(
                  'Compound Alert'!AA184 &gt;= 7, "MED","LOW")),IF(
                     $B$8="Emerging Threat", IF(
                        'Compound Alert'!AH184 &gt;= 10, "HIGH",IF(
                            'Compound Alert'!AH184 &gt;= 7, "MED","LOW")))))</f>
        <v>LOW</v>
      </c>
      <c r="M133" s="25" t="str">
        <f ca="1">IF(
   $B$8="Overall Alert",IF(
      'Compound Alert'!U184 &gt;= 7, "HIGH",IF(
         'Compound Alert'!U184 &gt;= 5, "MED","LOW")), IF(
            $B$8="Underlying Vulnerability", IF(
               'Compound Alert'!AB184 &gt;= 10, "HIGH",IF(
                  'Compound Alert'!AB184 &gt;= 7, "MED","LOW")),IF(
                     $B$8="Emerging Threat", IF(
                        'Compound Alert'!AI184 &gt;= 10, "HIGH",IF(
                            'Compound Alert'!AI184 &gt;= 7, "MED","LOW")))))</f>
        <v>LOW</v>
      </c>
      <c r="N133" s="25" t="str">
        <f ca="1">IF(
   $B$8="Overall Alert",IF(
      'Compound Alert'!V184 &gt;= 7, "HIGH",IF(
         'Compound Alert'!V184 &gt;= 5, "MED","LOW")), IF(
            $B$8="Underlying Vulnerability", IF(
               'Compound Alert'!AC184 &gt;= 10, "HIGH",IF(
                  'Compound Alert'!AC184 &gt;= 7, "MED","LOW")),IF(
                     $B$8="Emerging Threat", IF(
                        'Compound Alert'!AJ184 &gt;= 10, "HIGH",IF(
                            'Compound Alert'!AJ184 &gt;= 7, "MED","LOW")))))</f>
        <v>LOW</v>
      </c>
      <c r="O133" s="25" t="str">
        <f ca="1">IF(
   $B$8="Overall Alert",IF(
      'Compound Alert'!W184 &gt;= 7, "HIGH",IF(
         'Compound Alert'!W184 &gt;= 5, "MED","LOW")), IF(
            $B$8="Underlying Vulnerability", IF(
               'Compound Alert'!AD184 &gt;= 10, "HIGH",IF(
                  'Compound Alert'!AD184 &gt;= 7, "MED","LOW")),IF(
                     $B$8="Emerging Threat", IF(
                        'Compound Alert'!AK184 &gt;= 10, "HIGH",IF(
                            'Compound Alert'!AK184 &gt;= 7, "MED","LOW")))))</f>
        <v>HIGH</v>
      </c>
      <c r="P133" s="25"/>
      <c r="Q133" s="26"/>
      <c r="R133" s="26"/>
      <c r="S133" s="21"/>
      <c r="T133" s="21"/>
      <c r="U133" s="21"/>
      <c r="V133" s="21"/>
      <c r="W133" s="21"/>
      <c r="X133" s="21"/>
      <c r="Y133" s="27"/>
      <c r="Z133" s="27"/>
      <c r="AA133" s="27"/>
      <c r="AB133" s="27"/>
      <c r="AC133" s="27"/>
      <c r="AD133" s="27"/>
      <c r="AE133" s="27"/>
      <c r="AF133" s="27"/>
      <c r="AJ133" s="21"/>
      <c r="AK133" s="21"/>
      <c r="AL133" s="21"/>
      <c r="AM133" s="21"/>
      <c r="AN133" s="21"/>
      <c r="AO133" s="21"/>
      <c r="AP133" s="21"/>
      <c r="AQ133" s="21"/>
      <c r="AR133" s="21"/>
      <c r="AS133" s="21"/>
      <c r="AT133" s="21"/>
      <c r="AU133" s="21"/>
      <c r="AV133" s="21"/>
      <c r="AW133" s="21"/>
      <c r="AX133" s="21"/>
    </row>
    <row r="134" spans="1:50" x14ac:dyDescent="0.2">
      <c r="A134" s="63">
        <v>93</v>
      </c>
      <c r="B134" s="20" t="str">
        <f>'Compound Alert'!B23</f>
        <v>Bangladesh</v>
      </c>
      <c r="C134" s="20" t="str">
        <f>'Compound Alert'!C23</f>
        <v>BGD</v>
      </c>
      <c r="D134" s="20" t="str">
        <f>'Compound Alert'!D23</f>
        <v>SAS           South Asia</v>
      </c>
      <c r="E134" s="20" t="str">
        <f>'Compound Alert'!E23</f>
        <v>IDA</v>
      </c>
      <c r="F134" s="217">
        <f ca="1">'Compound Alert'!F23</f>
        <v>18</v>
      </c>
      <c r="G134" s="22">
        <f ca="1">IF($B$8="Overall Alert",'Compound Alert'!G23,IF($B$8="Underlying Vulnerability",'Compound Alert'!J23,IF($B$8="Emerging Threat",'Compound Alert'!M23)))</f>
        <v>0.5</v>
      </c>
      <c r="H134" s="23">
        <f ca="1">IF($B$8="Overall Alert",'Compound Alert'!H23,IF($B$8="Underlying Vulnerability",'Compound Alert'!K23,IF($B$8="Emerging Threat",'Compound Alert'!N23)))</f>
        <v>0.5</v>
      </c>
      <c r="I134" s="50">
        <f ca="1">ROUNDDOWN(G134,0)</f>
        <v>0</v>
      </c>
      <c r="J134" s="25" t="str">
        <f ca="1">IF(
   $B$8="Overall Alert",IF(
      'Compound Alert'!R23 &gt;= 7, "HIGH",IF(
         'Compound Alert'!R23 &gt;= 5, "MED","LOW")), IF(
            $B$8="Underlying Vulnerability", IF(
               'Compound Alert'!Y23 &gt;= 10, "HIGH",IF(
                  'Compound Alert'!Y23 &gt;= 7, "MED","LOW")),IF(
                     $B$8="Emerging Threat", IF(
                        'Compound Alert'!AF23 &gt;= 10, "HIGH",IF(
                            'Compound Alert'!AF23 &gt;= 7, "MED","LOW")))))</f>
        <v>LOW</v>
      </c>
      <c r="K134" s="25" t="str">
        <f ca="1">IF(
   $B$8="Overall Alert",IF(
      'Compound Alert'!S23 &gt;= 7, "HIGH",IF(
         'Compound Alert'!S23 &gt;= 5, "MED","LOW")), IF(
            $B$8="Underlying Vulnerability", IF(
               'Compound Alert'!Z23 &gt;= 10, "HIGH",IF(
                  'Compound Alert'!Z23 &gt;= 7, "MED","LOW")),IF(
                     $B$8="Emerging Threat", IF(
                        'Compound Alert'!AG23 &gt;= 10, "HIGH",IF(
                            'Compound Alert'!AG23 &gt;= 7, "MED","LOW")))))</f>
        <v>LOW</v>
      </c>
      <c r="L134" s="25" t="str">
        <f ca="1">IF(
   $B$8="Overall Alert",IF(
      'Compound Alert'!T23 &gt;= 7, "HIGH",IF(
         'Compound Alert'!T23 &gt;= 5, "MED","LOW")), IF(
            $B$8="Underlying Vulnerability", IF(
               'Compound Alert'!AA23 &gt;= 10, "HIGH",IF(
                  'Compound Alert'!AA23 &gt;= 7, "MED","LOW")),IF(
                     $B$8="Emerging Threat", IF(
                        'Compound Alert'!AH23 &gt;= 10, "HIGH",IF(
                            'Compound Alert'!AH23 &gt;= 7, "MED","LOW")))))</f>
        <v>MED</v>
      </c>
      <c r="M134" s="25" t="str">
        <f ca="1">IF(
   $B$8="Overall Alert",IF(
      'Compound Alert'!U23 &gt;= 7, "HIGH",IF(
         'Compound Alert'!U23 &gt;= 5, "MED","LOW")), IF(
            $B$8="Underlying Vulnerability", IF(
               'Compound Alert'!AB23 &gt;= 10, "HIGH",IF(
                  'Compound Alert'!AB23 &gt;= 7, "MED","LOW")),IF(
                     $B$8="Emerging Threat", IF(
                        'Compound Alert'!AI23 &gt;= 10, "HIGH",IF(
                            'Compound Alert'!AI23 &gt;= 7, "MED","LOW")))))</f>
        <v>LOW</v>
      </c>
      <c r="N134" s="25" t="str">
        <f ca="1">IF(
   $B$8="Overall Alert",IF(
      'Compound Alert'!V23 &gt;= 7, "HIGH",IF(
         'Compound Alert'!V23 &gt;= 5, "MED","LOW")), IF(
            $B$8="Underlying Vulnerability", IF(
               'Compound Alert'!AC23 &gt;= 10, "HIGH",IF(
                  'Compound Alert'!AC23 &gt;= 7, "MED","LOW")),IF(
                     $B$8="Emerging Threat", IF(
                        'Compound Alert'!AJ23 &gt;= 10, "HIGH",IF(
                            'Compound Alert'!AJ23 &gt;= 7, "MED","LOW")))))</f>
        <v>LOW</v>
      </c>
      <c r="O134" s="25" t="str">
        <f ca="1">IF(
   $B$8="Overall Alert",IF(
      'Compound Alert'!W23 &gt;= 7, "HIGH",IF(
         'Compound Alert'!W23 &gt;= 5, "MED","LOW")), IF(
            $B$8="Underlying Vulnerability", IF(
               'Compound Alert'!AD23 &gt;= 10, "HIGH",IF(
                  'Compound Alert'!AD23 &gt;= 7, "MED","LOW")),IF(
                     $B$8="Emerging Threat", IF(
                        'Compound Alert'!AK23 &gt;= 10, "HIGH",IF(
                            'Compound Alert'!AK23 &gt;= 7, "MED","LOW")))))</f>
        <v>LOW</v>
      </c>
      <c r="P134" s="25"/>
      <c r="Q134" s="26"/>
      <c r="R134" s="26"/>
      <c r="S134" s="21"/>
      <c r="T134" s="21"/>
      <c r="U134" s="21"/>
      <c r="V134" s="21"/>
      <c r="W134" s="21"/>
      <c r="X134" s="21"/>
      <c r="Y134" s="27"/>
      <c r="Z134" s="27"/>
      <c r="AA134" s="27"/>
      <c r="AB134" s="27"/>
      <c r="AC134" s="27"/>
      <c r="AD134" s="27"/>
      <c r="AE134" s="27"/>
      <c r="AF134" s="27"/>
      <c r="AJ134" s="21"/>
      <c r="AK134" s="21"/>
      <c r="AL134" s="21"/>
      <c r="AM134" s="21"/>
      <c r="AN134" s="21"/>
      <c r="AO134" s="21"/>
      <c r="AP134" s="21"/>
      <c r="AQ134" s="21"/>
      <c r="AR134" s="21"/>
      <c r="AS134" s="21"/>
      <c r="AT134" s="21"/>
      <c r="AU134" s="21"/>
      <c r="AV134" s="21"/>
      <c r="AW134" s="21"/>
      <c r="AX134" s="21"/>
    </row>
    <row r="135" spans="1:50" x14ac:dyDescent="0.2">
      <c r="A135" s="63">
        <v>94</v>
      </c>
      <c r="B135" s="20" t="str">
        <f>'Compound Alert'!B95</f>
        <v>India</v>
      </c>
      <c r="C135" s="20" t="str">
        <f>'Compound Alert'!C95</f>
        <v>IND</v>
      </c>
      <c r="D135" s="20" t="str">
        <f>'Compound Alert'!D95</f>
        <v>SAS           South Asia</v>
      </c>
      <c r="E135" s="20" t="str">
        <f>'Compound Alert'!E95</f>
        <v>IBRD</v>
      </c>
      <c r="F135" s="217">
        <f ca="1">'Compound Alert'!F95</f>
        <v>90</v>
      </c>
      <c r="G135" s="22">
        <f ca="1">IF($B$8="Overall Alert",'Compound Alert'!G95,IF($B$8="Underlying Vulnerability",'Compound Alert'!J95,IF($B$8="Emerging Threat",'Compound Alert'!M95)))</f>
        <v>0.5</v>
      </c>
      <c r="H135" s="23">
        <f ca="1">IF($B$8="Overall Alert",'Compound Alert'!H95,IF($B$8="Underlying Vulnerability",'Compound Alert'!K95,IF($B$8="Emerging Threat",'Compound Alert'!N95)))</f>
        <v>0.5</v>
      </c>
      <c r="I135" s="50">
        <f ca="1">ROUNDDOWN(G135,0)</f>
        <v>0</v>
      </c>
      <c r="J135" s="25" t="str">
        <f ca="1">IF(
   $B$8="Overall Alert",IF(
      'Compound Alert'!R95 &gt;= 7, "HIGH",IF(
         'Compound Alert'!R95 &gt;= 5, "MED","LOW")), IF(
            $B$8="Underlying Vulnerability", IF(
               'Compound Alert'!Y95 &gt;= 10, "HIGH",IF(
                  'Compound Alert'!Y95 &gt;= 7, "MED","LOW")),IF(
                     $B$8="Emerging Threat", IF(
                        'Compound Alert'!AF95 &gt;= 10, "HIGH",IF(
                            'Compound Alert'!AF95 &gt;= 7, "MED","LOW")))))</f>
        <v>LOW</v>
      </c>
      <c r="K135" s="25" t="str">
        <f ca="1">IF(
   $B$8="Overall Alert",IF(
      'Compound Alert'!S95 &gt;= 7, "HIGH",IF(
         'Compound Alert'!S95 &gt;= 5, "MED","LOW")), IF(
            $B$8="Underlying Vulnerability", IF(
               'Compound Alert'!Z95 &gt;= 10, "HIGH",IF(
                  'Compound Alert'!Z95 &gt;= 7, "MED","LOW")),IF(
                     $B$8="Emerging Threat", IF(
                        'Compound Alert'!AG95 &gt;= 10, "HIGH",IF(
                            'Compound Alert'!AG95 &gt;= 7, "MED","LOW")))))</f>
        <v>LOW</v>
      </c>
      <c r="L135" s="25" t="str">
        <f ca="1">IF(
   $B$8="Overall Alert",IF(
      'Compound Alert'!T95 &gt;= 7, "HIGH",IF(
         'Compound Alert'!T95 &gt;= 5, "MED","LOW")), IF(
            $B$8="Underlying Vulnerability", IF(
               'Compound Alert'!AA95 &gt;= 10, "HIGH",IF(
                  'Compound Alert'!AA95 &gt;= 7, "MED","LOW")),IF(
                     $B$8="Emerging Threat", IF(
                        'Compound Alert'!AH95 &gt;= 10, "HIGH",IF(
                            'Compound Alert'!AH95 &gt;= 7, "MED","LOW")))))</f>
        <v>MED</v>
      </c>
      <c r="M135" s="25" t="str">
        <f ca="1">IF(
   $B$8="Overall Alert",IF(
      'Compound Alert'!U95 &gt;= 7, "HIGH",IF(
         'Compound Alert'!U95 &gt;= 5, "MED","LOW")), IF(
            $B$8="Underlying Vulnerability", IF(
               'Compound Alert'!AB95 &gt;= 10, "HIGH",IF(
                  'Compound Alert'!AB95 &gt;= 7, "MED","LOW")),IF(
                     $B$8="Emerging Threat", IF(
                        'Compound Alert'!AI95 &gt;= 10, "HIGH",IF(
                            'Compound Alert'!AI95 &gt;= 7, "MED","LOW")))))</f>
        <v>LOW</v>
      </c>
      <c r="N135" s="25" t="str">
        <f ca="1">IF(
   $B$8="Overall Alert",IF(
      'Compound Alert'!V95 &gt;= 7, "HIGH",IF(
         'Compound Alert'!V95 &gt;= 5, "MED","LOW")), IF(
            $B$8="Underlying Vulnerability", IF(
               'Compound Alert'!AC95 &gt;= 10, "HIGH",IF(
                  'Compound Alert'!AC95 &gt;= 7, "MED","LOW")),IF(
                     $B$8="Emerging Threat", IF(
                        'Compound Alert'!AJ95 &gt;= 10, "HIGH",IF(
                            'Compound Alert'!AJ95 &gt;= 7, "MED","LOW")))))</f>
        <v>LOW</v>
      </c>
      <c r="O135" s="25" t="str">
        <f ca="1">IF(
   $B$8="Overall Alert",IF(
      'Compound Alert'!W95 &gt;= 7, "HIGH",IF(
         'Compound Alert'!W95 &gt;= 5, "MED","LOW")), IF(
            $B$8="Underlying Vulnerability", IF(
               'Compound Alert'!AD95 &gt;= 10, "HIGH",IF(
                  'Compound Alert'!AD95 &gt;= 7, "MED","LOW")),IF(
                     $B$8="Emerging Threat", IF(
                        'Compound Alert'!AK95 &gt;= 10, "HIGH",IF(
                            'Compound Alert'!AK95 &gt;= 7, "MED","LOW")))))</f>
        <v>LOW</v>
      </c>
      <c r="P135" s="25"/>
      <c r="Q135" s="26"/>
      <c r="R135" s="26"/>
      <c r="S135" s="21"/>
      <c r="T135" s="21"/>
      <c r="U135" s="21"/>
      <c r="V135" s="21"/>
      <c r="W135" s="21"/>
      <c r="X135" s="21"/>
      <c r="Y135" s="27"/>
      <c r="Z135" s="27"/>
      <c r="AA135" s="27"/>
      <c r="AB135" s="27"/>
      <c r="AC135" s="27"/>
      <c r="AD135" s="27"/>
      <c r="AE135" s="27"/>
      <c r="AF135" s="27"/>
      <c r="AJ135" s="21"/>
      <c r="AK135" s="21"/>
      <c r="AL135" s="21"/>
      <c r="AM135" s="21"/>
      <c r="AN135" s="21"/>
      <c r="AO135" s="21"/>
      <c r="AP135" s="21"/>
      <c r="AQ135" s="21"/>
      <c r="AR135" s="21"/>
      <c r="AS135" s="21"/>
      <c r="AT135" s="21"/>
      <c r="AU135" s="21"/>
      <c r="AV135" s="21"/>
      <c r="AW135" s="21"/>
      <c r="AX135" s="21"/>
    </row>
    <row r="136" spans="1:50" x14ac:dyDescent="0.2">
      <c r="A136" s="63">
        <v>95</v>
      </c>
      <c r="B136" s="20" t="str">
        <f>'Compound Alert'!B194</f>
        <v>Chad</v>
      </c>
      <c r="C136" s="20" t="str">
        <f>'Compound Alert'!C194</f>
        <v>TCD</v>
      </c>
      <c r="D136" s="20" t="str">
        <f>'Compound Alert'!D194</f>
        <v>SSF           Sub-Saharan Africa</v>
      </c>
      <c r="E136" s="20" t="str">
        <f>'Compound Alert'!E194</f>
        <v>IDA</v>
      </c>
      <c r="F136" s="217">
        <f ca="1">'Compound Alert'!F194</f>
        <v>189</v>
      </c>
      <c r="G136" s="22">
        <f ca="1">IF($B$8="Overall Alert",'Compound Alert'!G194,IF($B$8="Underlying Vulnerability",'Compound Alert'!J194,IF($B$8="Emerging Threat",'Compound Alert'!M194)))</f>
        <v>0.5</v>
      </c>
      <c r="H136" s="23">
        <f ca="1">IF($B$8="Overall Alert",'Compound Alert'!H194,IF($B$8="Underlying Vulnerability",'Compound Alert'!K194,IF($B$8="Emerging Threat",'Compound Alert'!N194)))</f>
        <v>0.5</v>
      </c>
      <c r="I136" s="50">
        <f ca="1">ROUNDDOWN(G136,0)</f>
        <v>0</v>
      </c>
      <c r="J136" s="25" t="str">
        <f ca="1">IF(
   $B$8="Overall Alert",IF(
      'Compound Alert'!R194 &gt;= 7, "HIGH",IF(
         'Compound Alert'!R194 &gt;= 5, "MED","LOW")), IF(
            $B$8="Underlying Vulnerability", IF(
               'Compound Alert'!Y194 &gt;= 10, "HIGH",IF(
                  'Compound Alert'!Y194 &gt;= 7, "MED","LOW")),IF(
                     $B$8="Emerging Threat", IF(
                        'Compound Alert'!AF194 &gt;= 10, "HIGH",IF(
                            'Compound Alert'!AF194 &gt;= 7, "MED","LOW")))))</f>
        <v>LOW</v>
      </c>
      <c r="K136" s="25" t="str">
        <f ca="1">IF(
   $B$8="Overall Alert",IF(
      'Compound Alert'!S194 &gt;= 7, "HIGH",IF(
         'Compound Alert'!S194 &gt;= 5, "MED","LOW")), IF(
            $B$8="Underlying Vulnerability", IF(
               'Compound Alert'!Z194 &gt;= 10, "HIGH",IF(
                  'Compound Alert'!Z194 &gt;= 7, "MED","LOW")),IF(
                     $B$8="Emerging Threat", IF(
                        'Compound Alert'!AG194 &gt;= 10, "HIGH",IF(
                            'Compound Alert'!AG194 &gt;= 7, "MED","LOW")))))</f>
        <v>LOW</v>
      </c>
      <c r="L136" s="25" t="str">
        <f ca="1">IF(
   $B$8="Overall Alert",IF(
      'Compound Alert'!T194 &gt;= 7, "HIGH",IF(
         'Compound Alert'!T194 &gt;= 5, "MED","LOW")), IF(
            $B$8="Underlying Vulnerability", IF(
               'Compound Alert'!AA194 &gt;= 10, "HIGH",IF(
                  'Compound Alert'!AA194 &gt;= 7, "MED","LOW")),IF(
                     $B$8="Emerging Threat", IF(
                        'Compound Alert'!AH194 &gt;= 10, "HIGH",IF(
                            'Compound Alert'!AH194 &gt;= 7, "MED","LOW")))))</f>
        <v>LOW</v>
      </c>
      <c r="M136" s="25" t="str">
        <f ca="1">IF(
   $B$8="Overall Alert",IF(
      'Compound Alert'!U194 &gt;= 7, "HIGH",IF(
         'Compound Alert'!U194 &gt;= 5, "MED","LOW")), IF(
            $B$8="Underlying Vulnerability", IF(
               'Compound Alert'!AB194 &gt;= 10, "HIGH",IF(
                  'Compound Alert'!AB194 &gt;= 7, "MED","LOW")),IF(
                     $B$8="Emerging Threat", IF(
                        'Compound Alert'!AI194 &gt;= 10, "HIGH",IF(
                            'Compound Alert'!AI194 &gt;= 7, "MED","LOW")))))</f>
        <v>LOW</v>
      </c>
      <c r="N136" s="25" t="str">
        <f ca="1">IF(
   $B$8="Overall Alert",IF(
      'Compound Alert'!V194 &gt;= 7, "HIGH",IF(
         'Compound Alert'!V194 &gt;= 5, "MED","LOW")), IF(
            $B$8="Underlying Vulnerability", IF(
               'Compound Alert'!AC194 &gt;= 10, "HIGH",IF(
                  'Compound Alert'!AC194 &gt;= 7, "MED","LOW")),IF(
                     $B$8="Emerging Threat", IF(
                        'Compound Alert'!AJ194 &gt;= 10, "HIGH",IF(
                            'Compound Alert'!AJ194 &gt;= 7, "MED","LOW")))))</f>
        <v>LOW</v>
      </c>
      <c r="O136" s="25" t="str">
        <f ca="1">IF(
   $B$8="Overall Alert",IF(
      'Compound Alert'!W194 &gt;= 7, "HIGH",IF(
         'Compound Alert'!W194 &gt;= 5, "MED","LOW")), IF(
            $B$8="Underlying Vulnerability", IF(
               'Compound Alert'!AD194 &gt;= 10, "HIGH",IF(
                  'Compound Alert'!AD194 &gt;= 7, "MED","LOW")),IF(
                     $B$8="Emerging Threat", IF(
                        'Compound Alert'!AK194 &gt;= 10, "HIGH",IF(
                            'Compound Alert'!AK194 &gt;= 7, "MED","LOW")))))</f>
        <v>MED</v>
      </c>
      <c r="P136" s="25"/>
      <c r="Q136" s="26"/>
      <c r="R136" s="26"/>
      <c r="S136" s="21"/>
      <c r="T136" s="21"/>
      <c r="U136" s="21"/>
      <c r="V136" s="21"/>
      <c r="W136" s="21"/>
      <c r="X136" s="21"/>
      <c r="Y136" s="27"/>
      <c r="Z136" s="27"/>
      <c r="AA136" s="27"/>
      <c r="AB136" s="27"/>
      <c r="AC136" s="27"/>
      <c r="AD136" s="27"/>
      <c r="AE136" s="27"/>
      <c r="AF136" s="27"/>
      <c r="AJ136" s="21"/>
      <c r="AK136" s="21"/>
      <c r="AL136" s="21"/>
      <c r="AM136" s="21"/>
      <c r="AN136" s="21"/>
      <c r="AO136" s="21"/>
      <c r="AP136" s="21"/>
      <c r="AQ136" s="21"/>
      <c r="AR136" s="21"/>
      <c r="AS136" s="21"/>
      <c r="AT136" s="21"/>
      <c r="AU136" s="21"/>
      <c r="AV136" s="21"/>
      <c r="AW136" s="21"/>
      <c r="AX136" s="21"/>
    </row>
    <row r="137" spans="1:50" x14ac:dyDescent="0.2">
      <c r="A137" s="63">
        <v>96</v>
      </c>
      <c r="B137" s="20" t="str">
        <f>'Compound Alert'!B116</f>
        <v>Libya</v>
      </c>
      <c r="C137" s="20" t="str">
        <f>'Compound Alert'!C116</f>
        <v>LBY</v>
      </c>
      <c r="D137" s="20" t="str">
        <f>'Compound Alert'!D116</f>
        <v>MEA           Middle East &amp; North Africa</v>
      </c>
      <c r="E137" s="20" t="str">
        <f>'Compound Alert'!E116</f>
        <v>IBRD</v>
      </c>
      <c r="F137" s="217">
        <f ca="1">'Compound Alert'!F116</f>
        <v>111</v>
      </c>
      <c r="G137" s="22">
        <f ca="1">IF($B$8="Overall Alert",'Compound Alert'!G116,IF($B$8="Underlying Vulnerability",'Compound Alert'!J116,IF($B$8="Emerging Threat",'Compound Alert'!M116)))</f>
        <v>0.5</v>
      </c>
      <c r="H137" s="23">
        <f ca="1">IF($B$8="Overall Alert",'Compound Alert'!H116,IF($B$8="Underlying Vulnerability",'Compound Alert'!K116,IF($B$8="Emerging Threat",'Compound Alert'!N116)))</f>
        <v>0.5</v>
      </c>
      <c r="I137" s="50">
        <f ca="1">ROUNDDOWN(G137,0)</f>
        <v>0</v>
      </c>
      <c r="J137" s="25" t="str">
        <f ca="1">IF(
   $B$8="Overall Alert",IF(
      'Compound Alert'!R116 &gt;= 7, "HIGH",IF(
         'Compound Alert'!R116 &gt;= 5, "MED","LOW")), IF(
            $B$8="Underlying Vulnerability", IF(
               'Compound Alert'!Y116 &gt;= 10, "HIGH",IF(
                  'Compound Alert'!Y116 &gt;= 7, "MED","LOW")),IF(
                     $B$8="Emerging Threat", IF(
                        'Compound Alert'!AF116 &gt;= 10, "HIGH",IF(
                            'Compound Alert'!AF116 &gt;= 7, "MED","LOW")))))</f>
        <v>LOW</v>
      </c>
      <c r="K137" s="25" t="str">
        <f ca="1">IF(
   $B$8="Overall Alert",IF(
      'Compound Alert'!S116 &gt;= 7, "HIGH",IF(
         'Compound Alert'!S116 &gt;= 5, "MED","LOW")), IF(
            $B$8="Underlying Vulnerability", IF(
               'Compound Alert'!Z116 &gt;= 10, "HIGH",IF(
                  'Compound Alert'!Z116 &gt;= 7, "MED","LOW")),IF(
                     $B$8="Emerging Threat", IF(
                        'Compound Alert'!AG116 &gt;= 10, "HIGH",IF(
                            'Compound Alert'!AG116 &gt;= 7, "MED","LOW")))))</f>
        <v>LOW</v>
      </c>
      <c r="L137" s="25" t="str">
        <f ca="1">IF(
   $B$8="Overall Alert",IF(
      'Compound Alert'!T116 &gt;= 7, "HIGH",IF(
         'Compound Alert'!T116 &gt;= 5, "MED","LOW")), IF(
            $B$8="Underlying Vulnerability", IF(
               'Compound Alert'!AA116 &gt;= 10, "HIGH",IF(
                  'Compound Alert'!AA116 &gt;= 7, "MED","LOW")),IF(
                     $B$8="Emerging Threat", IF(
                        'Compound Alert'!AH116 &gt;= 10, "HIGH",IF(
                            'Compound Alert'!AH116 &gt;= 7, "MED","LOW")))))</f>
        <v>LOW</v>
      </c>
      <c r="M137" s="25" t="str">
        <f ca="1">IF(
   $B$8="Overall Alert",IF(
      'Compound Alert'!U116 &gt;= 7, "HIGH",IF(
         'Compound Alert'!U116 &gt;= 5, "MED","LOW")), IF(
            $B$8="Underlying Vulnerability", IF(
               'Compound Alert'!AB116 &gt;= 10, "HIGH",IF(
                  'Compound Alert'!AB116 &gt;= 7, "MED","LOW")),IF(
                     $B$8="Emerging Threat", IF(
                        'Compound Alert'!AI116 &gt;= 10, "HIGH",IF(
                            'Compound Alert'!AI116 &gt;= 7, "MED","LOW")))))</f>
        <v>LOW</v>
      </c>
      <c r="N137" s="25" t="str">
        <f ca="1">IF(
   $B$8="Overall Alert",IF(
      'Compound Alert'!V116 &gt;= 7, "HIGH",IF(
         'Compound Alert'!V116 &gt;= 5, "MED","LOW")), IF(
            $B$8="Underlying Vulnerability", IF(
               'Compound Alert'!AC116 &gt;= 10, "HIGH",IF(
                  'Compound Alert'!AC116 &gt;= 7, "MED","LOW")),IF(
                     $B$8="Emerging Threat", IF(
                        'Compound Alert'!AJ116 &gt;= 10, "HIGH",IF(
                            'Compound Alert'!AJ116 &gt;= 7, "MED","LOW")))))</f>
        <v>MED</v>
      </c>
      <c r="O137" s="25" t="str">
        <f ca="1">IF(
   $B$8="Overall Alert",IF(
      'Compound Alert'!W116 &gt;= 7, "HIGH",IF(
         'Compound Alert'!W116 &gt;= 5, "MED","LOW")), IF(
            $B$8="Underlying Vulnerability", IF(
               'Compound Alert'!AD116 &gt;= 10, "HIGH",IF(
                  'Compound Alert'!AD116 &gt;= 7, "MED","LOW")),IF(
                     $B$8="Emerging Threat", IF(
                        'Compound Alert'!AK116 &gt;= 10, "HIGH",IF(
                            'Compound Alert'!AK116 &gt;= 7, "MED","LOW")))))</f>
        <v>LOW</v>
      </c>
      <c r="P137" s="25"/>
      <c r="Q137" s="26"/>
      <c r="R137" s="26"/>
      <c r="S137" s="21"/>
      <c r="T137" s="21"/>
      <c r="U137" s="21"/>
      <c r="V137" s="21"/>
      <c r="W137" s="21"/>
      <c r="X137" s="21"/>
      <c r="Y137" s="27"/>
      <c r="Z137" s="27"/>
      <c r="AA137" s="27"/>
      <c r="AB137" s="27"/>
      <c r="AC137" s="27"/>
      <c r="AD137" s="27"/>
      <c r="AE137" s="27"/>
      <c r="AF137" s="27"/>
      <c r="AJ137" s="21"/>
      <c r="AK137" s="21"/>
      <c r="AL137" s="21"/>
      <c r="AM137" s="21"/>
      <c r="AN137" s="21"/>
      <c r="AO137" s="21"/>
      <c r="AP137" s="21"/>
      <c r="AQ137" s="21"/>
      <c r="AR137" s="21"/>
      <c r="AS137" s="21"/>
      <c r="AT137" s="21"/>
      <c r="AU137" s="21"/>
      <c r="AV137" s="21"/>
      <c r="AW137" s="21"/>
      <c r="AX137" s="21"/>
    </row>
    <row r="138" spans="1:50" x14ac:dyDescent="0.2">
      <c r="A138" s="63">
        <v>97</v>
      </c>
      <c r="B138" s="20" t="str">
        <f>'Compound Alert'!B48</f>
        <v>Comoros</v>
      </c>
      <c r="C138" s="20" t="str">
        <f>'Compound Alert'!C48</f>
        <v>COM</v>
      </c>
      <c r="D138" s="20" t="str">
        <f>'Compound Alert'!D48</f>
        <v>SSF           Sub-Saharan Africa</v>
      </c>
      <c r="E138" s="20" t="str">
        <f>'Compound Alert'!E48</f>
        <v>IDA</v>
      </c>
      <c r="F138" s="217">
        <f ca="1">'Compound Alert'!F48</f>
        <v>43</v>
      </c>
      <c r="G138" s="22">
        <f ca="1">IF($B$8="Overall Alert",'Compound Alert'!G48,IF($B$8="Underlying Vulnerability",'Compound Alert'!J48,IF($B$8="Emerging Threat",'Compound Alert'!M48)))</f>
        <v>0.5</v>
      </c>
      <c r="H138" s="23">
        <f ca="1">IF($B$8="Overall Alert",'Compound Alert'!H48,IF($B$8="Underlying Vulnerability",'Compound Alert'!K48,IF($B$8="Emerging Threat",'Compound Alert'!N48)))</f>
        <v>0.5</v>
      </c>
      <c r="I138" s="50">
        <f ca="1">ROUNDDOWN(G138,0)</f>
        <v>0</v>
      </c>
      <c r="J138" s="25" t="str">
        <f ca="1">IF(
   $B$8="Overall Alert",IF(
      'Compound Alert'!R48 &gt;= 7, "HIGH",IF(
         'Compound Alert'!R48 &gt;= 5, "MED","LOW")), IF(
            $B$8="Underlying Vulnerability", IF(
               'Compound Alert'!Y48 &gt;= 10, "HIGH",IF(
                  'Compound Alert'!Y48 &gt;= 7, "MED","LOW")),IF(
                     $B$8="Emerging Threat", IF(
                        'Compound Alert'!AF48 &gt;= 10, "HIGH",IF(
                            'Compound Alert'!AF48 &gt;= 7, "MED","LOW")))))</f>
        <v>LOW</v>
      </c>
      <c r="K138" s="25" t="str">
        <f ca="1">IF(
   $B$8="Overall Alert",IF(
      'Compound Alert'!S48 &gt;= 7, "HIGH",IF(
         'Compound Alert'!S48 &gt;= 5, "MED","LOW")), IF(
            $B$8="Underlying Vulnerability", IF(
               'Compound Alert'!Z48 &gt;= 10, "HIGH",IF(
                  'Compound Alert'!Z48 &gt;= 7, "MED","LOW")),IF(
                     $B$8="Emerging Threat", IF(
                        'Compound Alert'!AG48 &gt;= 10, "HIGH",IF(
                            'Compound Alert'!AG48 &gt;= 7, "MED","LOW")))))</f>
        <v>LOW</v>
      </c>
      <c r="L138" s="25" t="e">
        <f ca="1">IF(
   $B$8="Overall Alert",IF(
      'Compound Alert'!T48 &gt;= 7, "HIGH",IF(
         'Compound Alert'!T48 &gt;= 5, "MED","LOW")), IF(
            $B$8="Underlying Vulnerability", IF(
               'Compound Alert'!AA48 &gt;= 10, "HIGH",IF(
                  'Compound Alert'!AA48 &gt;= 7, "MED","LOW")),IF(
                     $B$8="Emerging Threat", IF(
                        'Compound Alert'!AH48 &gt;= 10, "HIGH",IF(
                            'Compound Alert'!AH48 &gt;= 7, "MED","LOW")))))</f>
        <v>#N/A</v>
      </c>
      <c r="M138" s="25" t="str">
        <f ca="1">IF(
   $B$8="Overall Alert",IF(
      'Compound Alert'!U48 &gt;= 7, "HIGH",IF(
         'Compound Alert'!U48 &gt;= 5, "MED","LOW")), IF(
            $B$8="Underlying Vulnerability", IF(
               'Compound Alert'!AB48 &gt;= 10, "HIGH",IF(
                  'Compound Alert'!AB48 &gt;= 7, "MED","LOW")),IF(
                     $B$8="Emerging Threat", IF(
                        'Compound Alert'!AI48 &gt;= 10, "HIGH",IF(
                            'Compound Alert'!AI48 &gt;= 7, "MED","LOW")))))</f>
        <v>MED</v>
      </c>
      <c r="N138" s="25" t="str">
        <f ca="1">IF(
   $B$8="Overall Alert",IF(
      'Compound Alert'!V48 &gt;= 7, "HIGH",IF(
         'Compound Alert'!V48 &gt;= 5, "MED","LOW")), IF(
            $B$8="Underlying Vulnerability", IF(
               'Compound Alert'!AC48 &gt;= 10, "HIGH",IF(
                  'Compound Alert'!AC48 &gt;= 7, "MED","LOW")),IF(
                     $B$8="Emerging Threat", IF(
                        'Compound Alert'!AJ48 &gt;= 10, "HIGH",IF(
                            'Compound Alert'!AJ48 &gt;= 7, "MED","LOW")))))</f>
        <v>LOW</v>
      </c>
      <c r="O138" s="25" t="str">
        <f ca="1">IF(
   $B$8="Overall Alert",IF(
      'Compound Alert'!W48 &gt;= 7, "HIGH",IF(
         'Compound Alert'!W48 &gt;= 5, "MED","LOW")), IF(
            $B$8="Underlying Vulnerability", IF(
               'Compound Alert'!AD48 &gt;= 10, "HIGH",IF(
                  'Compound Alert'!AD48 &gt;= 7, "MED","LOW")),IF(
                     $B$8="Emerging Threat", IF(
                        'Compound Alert'!AK48 &gt;= 10, "HIGH",IF(
                            'Compound Alert'!AK48 &gt;= 7, "MED","LOW")))))</f>
        <v>LOW</v>
      </c>
      <c r="P138" s="25"/>
      <c r="Q138" s="26"/>
      <c r="R138" s="26"/>
      <c r="S138" s="21"/>
      <c r="T138" s="21"/>
      <c r="U138" s="21"/>
      <c r="V138" s="21"/>
      <c r="W138" s="21"/>
      <c r="X138" s="21"/>
      <c r="Y138" s="27"/>
      <c r="Z138" s="27"/>
      <c r="AA138" s="27"/>
      <c r="AB138" s="27"/>
      <c r="AC138" s="27"/>
      <c r="AD138" s="27"/>
      <c r="AE138" s="27"/>
      <c r="AF138" s="27"/>
      <c r="AJ138" s="21"/>
      <c r="AK138" s="21"/>
      <c r="AL138" s="21"/>
      <c r="AM138" s="21"/>
      <c r="AN138" s="21"/>
      <c r="AO138" s="21"/>
      <c r="AP138" s="21"/>
      <c r="AQ138" s="21"/>
      <c r="AR138" s="21"/>
      <c r="AS138" s="21"/>
      <c r="AT138" s="21"/>
      <c r="AU138" s="21"/>
      <c r="AV138" s="21"/>
      <c r="AW138" s="21"/>
      <c r="AX138" s="21"/>
    </row>
    <row r="139" spans="1:50" x14ac:dyDescent="0.2">
      <c r="A139" s="63">
        <v>98</v>
      </c>
      <c r="B139" s="20" t="str">
        <f>'Compound Alert'!B43</f>
        <v>Côte d’Ivoire</v>
      </c>
      <c r="C139" s="20" t="str">
        <f>'Compound Alert'!C43</f>
        <v>CIV</v>
      </c>
      <c r="D139" s="20" t="str">
        <f>'Compound Alert'!D43</f>
        <v>SSF           Sub-Saharan Africa</v>
      </c>
      <c r="E139" s="20" t="str">
        <f>'Compound Alert'!E43</f>
        <v>IDA</v>
      </c>
      <c r="F139" s="217">
        <f ca="1">'Compound Alert'!F43</f>
        <v>38</v>
      </c>
      <c r="G139" s="22">
        <f ca="1">IF($B$8="Overall Alert",'Compound Alert'!G43,IF($B$8="Underlying Vulnerability",'Compound Alert'!J43,IF($B$8="Emerging Threat",'Compound Alert'!M43)))</f>
        <v>0.5</v>
      </c>
      <c r="H139" s="23">
        <f ca="1">IF($B$8="Overall Alert",'Compound Alert'!H43,IF($B$8="Underlying Vulnerability",'Compound Alert'!K43,IF($B$8="Emerging Threat",'Compound Alert'!N43)))</f>
        <v>0.5</v>
      </c>
      <c r="I139" s="50">
        <f ca="1">ROUNDDOWN(G139,0)</f>
        <v>0</v>
      </c>
      <c r="J139" s="25" t="str">
        <f ca="1">IF(
   $B$8="Overall Alert",IF(
      'Compound Alert'!R43 &gt;= 7, "HIGH",IF(
         'Compound Alert'!R43 &gt;= 5, "MED","LOW")), IF(
            $B$8="Underlying Vulnerability", IF(
               'Compound Alert'!Y43 &gt;= 10, "HIGH",IF(
                  'Compound Alert'!Y43 &gt;= 7, "MED","LOW")),IF(
                     $B$8="Emerging Threat", IF(
                        'Compound Alert'!AF43 &gt;= 10, "HIGH",IF(
                            'Compound Alert'!AF43 &gt;= 7, "MED","LOW")))))</f>
        <v>LOW</v>
      </c>
      <c r="K139" s="25" t="str">
        <f ca="1">IF(
   $B$8="Overall Alert",IF(
      'Compound Alert'!S43 &gt;= 7, "HIGH",IF(
         'Compound Alert'!S43 &gt;= 5, "MED","LOW")), IF(
            $B$8="Underlying Vulnerability", IF(
               'Compound Alert'!Z43 &gt;= 10, "HIGH",IF(
                  'Compound Alert'!Z43 &gt;= 7, "MED","LOW")),IF(
                     $B$8="Emerging Threat", IF(
                        'Compound Alert'!AG43 &gt;= 10, "HIGH",IF(
                            'Compound Alert'!AG43 &gt;= 7, "MED","LOW")))))</f>
        <v>LOW</v>
      </c>
      <c r="L139" s="25" t="str">
        <f ca="1">IF(
   $B$8="Overall Alert",IF(
      'Compound Alert'!T43 &gt;= 7, "HIGH",IF(
         'Compound Alert'!T43 &gt;= 5, "MED","LOW")), IF(
            $B$8="Underlying Vulnerability", IF(
               'Compound Alert'!AA43 &gt;= 10, "HIGH",IF(
                  'Compound Alert'!AA43 &gt;= 7, "MED","LOW")),IF(
                     $B$8="Emerging Threat", IF(
                        'Compound Alert'!AH43 &gt;= 10, "HIGH",IF(
                            'Compound Alert'!AH43 &gt;= 7, "MED","LOW")))))</f>
        <v>MED</v>
      </c>
      <c r="M139" s="25" t="str">
        <f ca="1">IF(
   $B$8="Overall Alert",IF(
      'Compound Alert'!U43 &gt;= 7, "HIGH",IF(
         'Compound Alert'!U43 &gt;= 5, "MED","LOW")), IF(
            $B$8="Underlying Vulnerability", IF(
               'Compound Alert'!AB43 &gt;= 10, "HIGH",IF(
                  'Compound Alert'!AB43 &gt;= 7, "MED","LOW")),IF(
                     $B$8="Emerging Threat", IF(
                        'Compound Alert'!AI43 &gt;= 10, "HIGH",IF(
                            'Compound Alert'!AI43 &gt;= 7, "MED","LOW")))))</f>
        <v>LOW</v>
      </c>
      <c r="N139" s="25" t="str">
        <f ca="1">IF(
   $B$8="Overall Alert",IF(
      'Compound Alert'!V43 &gt;= 7, "HIGH",IF(
         'Compound Alert'!V43 &gt;= 5, "MED","LOW")), IF(
            $B$8="Underlying Vulnerability", IF(
               'Compound Alert'!AC43 &gt;= 10, "HIGH",IF(
                  'Compound Alert'!AC43 &gt;= 7, "MED","LOW")),IF(
                     $B$8="Emerging Threat", IF(
                        'Compound Alert'!AJ43 &gt;= 10, "HIGH",IF(
                            'Compound Alert'!AJ43 &gt;= 7, "MED","LOW")))))</f>
        <v>LOW</v>
      </c>
      <c r="O139" s="25" t="str">
        <f ca="1">IF(
   $B$8="Overall Alert",IF(
      'Compound Alert'!W43 &gt;= 7, "HIGH",IF(
         'Compound Alert'!W43 &gt;= 5, "MED","LOW")), IF(
            $B$8="Underlying Vulnerability", IF(
               'Compound Alert'!AD43 &gt;= 10, "HIGH",IF(
                  'Compound Alert'!AD43 &gt;= 7, "MED","LOW")),IF(
                     $B$8="Emerging Threat", IF(
                        'Compound Alert'!AK43 &gt;= 10, "HIGH",IF(
                            'Compound Alert'!AK43 &gt;= 7, "MED","LOW")))))</f>
        <v>LOW</v>
      </c>
      <c r="P139" s="25"/>
      <c r="Q139" s="26"/>
      <c r="R139" s="26"/>
      <c r="S139" s="21"/>
      <c r="T139" s="21"/>
      <c r="U139" s="21"/>
      <c r="V139" s="21"/>
      <c r="W139" s="21"/>
      <c r="X139" s="21"/>
      <c r="Y139" s="27"/>
      <c r="Z139" s="27"/>
      <c r="AA139" s="27"/>
      <c r="AB139" s="27"/>
      <c r="AC139" s="27"/>
      <c r="AD139" s="27"/>
      <c r="AE139" s="27"/>
      <c r="AF139" s="27"/>
      <c r="AJ139" s="21"/>
      <c r="AK139" s="21"/>
      <c r="AL139" s="21"/>
      <c r="AM139" s="21"/>
      <c r="AN139" s="21"/>
      <c r="AO139" s="21"/>
      <c r="AP139" s="21"/>
      <c r="AQ139" s="21"/>
      <c r="AR139" s="21"/>
      <c r="AS139" s="21"/>
      <c r="AT139" s="21"/>
      <c r="AU139" s="21"/>
      <c r="AV139" s="21"/>
      <c r="AW139" s="21"/>
      <c r="AX139" s="21"/>
    </row>
    <row r="140" spans="1:50" x14ac:dyDescent="0.2">
      <c r="A140" s="63">
        <v>99</v>
      </c>
      <c r="B140" s="20" t="str">
        <f>'Compound Alert'!B158</f>
        <v>Peru</v>
      </c>
      <c r="C140" s="20" t="str">
        <f>'Compound Alert'!C158</f>
        <v>PER</v>
      </c>
      <c r="D140" s="20" t="str">
        <f>'Compound Alert'!D158</f>
        <v>LCN           Latin America &amp; Caribbean</v>
      </c>
      <c r="E140" s="20" t="str">
        <f>'Compound Alert'!E158</f>
        <v>IBRD</v>
      </c>
      <c r="F140" s="217">
        <f ca="1">'Compound Alert'!F158</f>
        <v>153</v>
      </c>
      <c r="G140" s="22">
        <f ca="1">IF($B$8="Overall Alert",'Compound Alert'!G158,IF($B$8="Underlying Vulnerability",'Compound Alert'!J158,IF($B$8="Emerging Threat",'Compound Alert'!M158)))</f>
        <v>0.5</v>
      </c>
      <c r="H140" s="23">
        <f ca="1">IF($B$8="Overall Alert",'Compound Alert'!H158,IF($B$8="Underlying Vulnerability",'Compound Alert'!K158,IF($B$8="Emerging Threat",'Compound Alert'!N158)))</f>
        <v>0.5</v>
      </c>
      <c r="I140" s="50">
        <f ca="1">ROUNDDOWN(G140,0)</f>
        <v>0</v>
      </c>
      <c r="J140" s="25" t="str">
        <f ca="1">IF(
   $B$8="Overall Alert",IF(
      'Compound Alert'!R158 &gt;= 7, "HIGH",IF(
         'Compound Alert'!R158 &gt;= 5, "MED","LOW")), IF(
            $B$8="Underlying Vulnerability", IF(
               'Compound Alert'!Y158 &gt;= 10, "HIGH",IF(
                  'Compound Alert'!Y158 &gt;= 7, "MED","LOW")),IF(
                     $B$8="Emerging Threat", IF(
                        'Compound Alert'!AF158 &gt;= 10, "HIGH",IF(
                            'Compound Alert'!AF158 &gt;= 7, "MED","LOW")))))</f>
        <v>LOW</v>
      </c>
      <c r="K140" s="25" t="str">
        <f ca="1">IF(
   $B$8="Overall Alert",IF(
      'Compound Alert'!S158 &gt;= 7, "HIGH",IF(
         'Compound Alert'!S158 &gt;= 5, "MED","LOW")), IF(
            $B$8="Underlying Vulnerability", IF(
               'Compound Alert'!Z158 &gt;= 10, "HIGH",IF(
                  'Compound Alert'!Z158 &gt;= 7, "MED","LOW")),IF(
                     $B$8="Emerging Threat", IF(
                        'Compound Alert'!AG158 &gt;= 10, "HIGH",IF(
                            'Compound Alert'!AG158 &gt;= 7, "MED","LOW")))))</f>
        <v>LOW</v>
      </c>
      <c r="L140" s="25" t="str">
        <f ca="1">IF(
   $B$8="Overall Alert",IF(
      'Compound Alert'!T158 &gt;= 7, "HIGH",IF(
         'Compound Alert'!T158 &gt;= 5, "MED","LOW")), IF(
            $B$8="Underlying Vulnerability", IF(
               'Compound Alert'!AA158 &gt;= 10, "HIGH",IF(
                  'Compound Alert'!AA158 &gt;= 7, "MED","LOW")),IF(
                     $B$8="Emerging Threat", IF(
                        'Compound Alert'!AH158 &gt;= 10, "HIGH",IF(
                            'Compound Alert'!AH158 &gt;= 7, "MED","LOW")))))</f>
        <v>MED</v>
      </c>
      <c r="M140" s="25" t="str">
        <f ca="1">IF(
   $B$8="Overall Alert",IF(
      'Compound Alert'!U158 &gt;= 7, "HIGH",IF(
         'Compound Alert'!U158 &gt;= 5, "MED","LOW")), IF(
            $B$8="Underlying Vulnerability", IF(
               'Compound Alert'!AB158 &gt;= 10, "HIGH",IF(
                  'Compound Alert'!AB158 &gt;= 7, "MED","LOW")),IF(
                     $B$8="Emerging Threat", IF(
                        'Compound Alert'!AI158 &gt;= 10, "HIGH",IF(
                            'Compound Alert'!AI158 &gt;= 7, "MED","LOW")))))</f>
        <v>LOW</v>
      </c>
      <c r="N140" s="25" t="str">
        <f ca="1">IF(
   $B$8="Overall Alert",IF(
      'Compound Alert'!V158 &gt;= 7, "HIGH",IF(
         'Compound Alert'!V158 &gt;= 5, "MED","LOW")), IF(
            $B$8="Underlying Vulnerability", IF(
               'Compound Alert'!AC158 &gt;= 10, "HIGH",IF(
                  'Compound Alert'!AC158 &gt;= 7, "MED","LOW")),IF(
                     $B$8="Emerging Threat", IF(
                        'Compound Alert'!AJ158 &gt;= 10, "HIGH",IF(
                            'Compound Alert'!AJ158 &gt;= 7, "MED","LOW")))))</f>
        <v>LOW</v>
      </c>
      <c r="O140" s="25" t="str">
        <f ca="1">IF(
   $B$8="Overall Alert",IF(
      'Compound Alert'!W158 &gt;= 7, "HIGH",IF(
         'Compound Alert'!W158 &gt;= 5, "MED","LOW")), IF(
            $B$8="Underlying Vulnerability", IF(
               'Compound Alert'!AD158 &gt;= 10, "HIGH",IF(
                  'Compound Alert'!AD158 &gt;= 7, "MED","LOW")),IF(
                     $B$8="Emerging Threat", IF(
                        'Compound Alert'!AK158 &gt;= 10, "HIGH",IF(
                            'Compound Alert'!AK158 &gt;= 7, "MED","LOW")))))</f>
        <v>LOW</v>
      </c>
      <c r="P140" s="25"/>
      <c r="Q140" s="26"/>
      <c r="R140" s="26"/>
      <c r="S140" s="21"/>
      <c r="T140" s="21"/>
      <c r="U140" s="21"/>
      <c r="V140" s="21"/>
      <c r="W140" s="21"/>
      <c r="X140" s="21"/>
      <c r="Y140" s="27"/>
      <c r="Z140" s="27"/>
      <c r="AA140" s="27"/>
      <c r="AB140" s="27"/>
      <c r="AC140" s="27"/>
      <c r="AD140" s="27"/>
      <c r="AE140" s="27"/>
      <c r="AF140" s="27"/>
      <c r="AJ140" s="21"/>
      <c r="AK140" s="21"/>
      <c r="AL140" s="21"/>
      <c r="AM140" s="21"/>
      <c r="AN140" s="21"/>
      <c r="AO140" s="21"/>
      <c r="AP140" s="21"/>
      <c r="AQ140" s="21"/>
      <c r="AR140" s="21"/>
      <c r="AS140" s="21"/>
      <c r="AT140" s="21"/>
      <c r="AU140" s="21"/>
      <c r="AV140" s="21"/>
      <c r="AW140" s="21"/>
      <c r="AX140" s="21"/>
    </row>
    <row r="141" spans="1:50" x14ac:dyDescent="0.2">
      <c r="A141" s="63">
        <v>100</v>
      </c>
      <c r="B141" s="20" t="str">
        <f>'Compound Alert'!B196</f>
        <v>Thailand</v>
      </c>
      <c r="C141" s="20" t="str">
        <f>'Compound Alert'!C196</f>
        <v>THA</v>
      </c>
      <c r="D141" s="20" t="str">
        <f>'Compound Alert'!D196</f>
        <v>EAS           East Asia &amp; Pacific</v>
      </c>
      <c r="E141" s="20" t="str">
        <f>'Compound Alert'!E196</f>
        <v>IBRD</v>
      </c>
      <c r="F141" s="217">
        <f>'Compound Alert'!F196</f>
        <v>0</v>
      </c>
      <c r="G141" s="22">
        <f ca="1">IF($B$8="Overall Alert",'Compound Alert'!G196,IF($B$8="Underlying Vulnerability",'Compound Alert'!J196,IF($B$8="Emerging Threat",'Compound Alert'!M196)))</f>
        <v>0.5</v>
      </c>
      <c r="H141" s="23">
        <f ca="1">IF($B$8="Overall Alert",'Compound Alert'!H196,IF($B$8="Underlying Vulnerability",'Compound Alert'!K196,IF($B$8="Emerging Threat",'Compound Alert'!N196)))</f>
        <v>0.5</v>
      </c>
      <c r="I141" s="50">
        <f ca="1">ROUNDDOWN(G141,0)</f>
        <v>0</v>
      </c>
      <c r="J141" s="25" t="str">
        <f ca="1">IF(
   $B$8="Overall Alert",IF(
      'Compound Alert'!R196 &gt;= 7, "HIGH",IF(
         'Compound Alert'!R196 &gt;= 5, "MED","LOW")), IF(
            $B$8="Underlying Vulnerability", IF(
               'Compound Alert'!Y196 &gt;= 10, "HIGH",IF(
                  'Compound Alert'!Y196 &gt;= 7, "MED","LOW")),IF(
                     $B$8="Emerging Threat", IF(
                        'Compound Alert'!AF196 &gt;= 10, "HIGH",IF(
                            'Compound Alert'!AF196 &gt;= 7, "MED","LOW")))))</f>
        <v>LOW</v>
      </c>
      <c r="K141" s="25" t="str">
        <f ca="1">IF(
   $B$8="Overall Alert",IF(
      'Compound Alert'!S196 &gt;= 7, "HIGH",IF(
         'Compound Alert'!S196 &gt;= 5, "MED","LOW")), IF(
            $B$8="Underlying Vulnerability", IF(
               'Compound Alert'!Z196 &gt;= 10, "HIGH",IF(
                  'Compound Alert'!Z196 &gt;= 7, "MED","LOW")),IF(
                     $B$8="Emerging Threat", IF(
                        'Compound Alert'!AG196 &gt;= 10, "HIGH",IF(
                            'Compound Alert'!AG196 &gt;= 7, "MED","LOW")))))</f>
        <v>LOW</v>
      </c>
      <c r="L141" s="25" t="str">
        <f ca="1">IF(
   $B$8="Overall Alert",IF(
      'Compound Alert'!T196 &gt;= 7, "HIGH",IF(
         'Compound Alert'!T196 &gt;= 5, "MED","LOW")), IF(
            $B$8="Underlying Vulnerability", IF(
               'Compound Alert'!AA196 &gt;= 10, "HIGH",IF(
                  'Compound Alert'!AA196 &gt;= 7, "MED","LOW")),IF(
                     $B$8="Emerging Threat", IF(
                        'Compound Alert'!AH196 &gt;= 10, "HIGH",IF(
                            'Compound Alert'!AH196 &gt;= 7, "MED","LOW")))))</f>
        <v>MED</v>
      </c>
      <c r="M141" s="25" t="str">
        <f ca="1">IF(
   $B$8="Overall Alert",IF(
      'Compound Alert'!U196 &gt;= 7, "HIGH",IF(
         'Compound Alert'!U196 &gt;= 5, "MED","LOW")), IF(
            $B$8="Underlying Vulnerability", IF(
               'Compound Alert'!AB196 &gt;= 10, "HIGH",IF(
                  'Compound Alert'!AB196 &gt;= 7, "MED","LOW")),IF(
                     $B$8="Emerging Threat", IF(
                        'Compound Alert'!AI196 &gt;= 10, "HIGH",IF(
                            'Compound Alert'!AI196 &gt;= 7, "MED","LOW")))))</f>
        <v>LOW</v>
      </c>
      <c r="N141" s="25" t="str">
        <f ca="1">IF(
   $B$8="Overall Alert",IF(
      'Compound Alert'!V196 &gt;= 7, "HIGH",IF(
         'Compound Alert'!V196 &gt;= 5, "MED","LOW")), IF(
            $B$8="Underlying Vulnerability", IF(
               'Compound Alert'!AC196 &gt;= 10, "HIGH",IF(
                  'Compound Alert'!AC196 &gt;= 7, "MED","LOW")),IF(
                     $B$8="Emerging Threat", IF(
                        'Compound Alert'!AJ196 &gt;= 10, "HIGH",IF(
                            'Compound Alert'!AJ196 &gt;= 7, "MED","LOW")))))</f>
        <v>LOW</v>
      </c>
      <c r="O141" s="25" t="str">
        <f ca="1">IF(
   $B$8="Overall Alert",IF(
      'Compound Alert'!W196 &gt;= 7, "HIGH",IF(
         'Compound Alert'!W196 &gt;= 5, "MED","LOW")), IF(
            $B$8="Underlying Vulnerability", IF(
               'Compound Alert'!AD196 &gt;= 10, "HIGH",IF(
                  'Compound Alert'!AD196 &gt;= 7, "MED","LOW")),IF(
                     $B$8="Emerging Threat", IF(
                        'Compound Alert'!AK196 &gt;= 10, "HIGH",IF(
                            'Compound Alert'!AK196 &gt;= 7, "MED","LOW")))))</f>
        <v>LOW</v>
      </c>
      <c r="P141" s="25"/>
      <c r="Q141" s="26"/>
      <c r="R141" s="26"/>
      <c r="S141" s="21"/>
      <c r="T141" s="21"/>
      <c r="U141" s="21"/>
      <c r="V141" s="21"/>
      <c r="W141" s="21"/>
      <c r="X141" s="21"/>
      <c r="Y141" s="27"/>
      <c r="Z141" s="27"/>
      <c r="AA141" s="27"/>
      <c r="AB141" s="27"/>
      <c r="AC141" s="27"/>
      <c r="AD141" s="27"/>
      <c r="AE141" s="27"/>
      <c r="AF141" s="27"/>
      <c r="AJ141" s="21"/>
      <c r="AK141" s="21"/>
      <c r="AL141" s="21"/>
      <c r="AM141" s="21"/>
      <c r="AN141" s="21"/>
      <c r="AO141" s="21"/>
      <c r="AP141" s="21"/>
      <c r="AQ141" s="21"/>
      <c r="AR141" s="21"/>
      <c r="AS141" s="21"/>
      <c r="AT141" s="21"/>
      <c r="AU141" s="21"/>
      <c r="AV141" s="21"/>
      <c r="AW141" s="21"/>
      <c r="AX141" s="21"/>
    </row>
    <row r="142" spans="1:50" x14ac:dyDescent="0.2">
      <c r="A142" s="63">
        <v>101</v>
      </c>
      <c r="B142" s="20" t="str">
        <f>'Compound Alert'!B173</f>
        <v>Saudi Arabia</v>
      </c>
      <c r="C142" s="20" t="str">
        <f>'Compound Alert'!C173</f>
        <v>SAU</v>
      </c>
      <c r="D142" s="20" t="str">
        <f>'Compound Alert'!D173</f>
        <v>MEA           Middle East &amp; North Africa</v>
      </c>
      <c r="E142" s="20" t="str">
        <f>'Compound Alert'!E173</f>
        <v>NA</v>
      </c>
      <c r="F142" s="217">
        <f ca="1">'Compound Alert'!F173</f>
        <v>168</v>
      </c>
      <c r="G142" s="22">
        <f ca="1">IF($B$8="Overall Alert",'Compound Alert'!G173,IF($B$8="Underlying Vulnerability",'Compound Alert'!J173,IF($B$8="Emerging Threat",'Compound Alert'!M173)))</f>
        <v>0.5</v>
      </c>
      <c r="H142" s="23">
        <f ca="1">IF($B$8="Overall Alert",'Compound Alert'!H173,IF($B$8="Underlying Vulnerability",'Compound Alert'!K173,IF($B$8="Emerging Threat",'Compound Alert'!N173)))</f>
        <v>0.5</v>
      </c>
      <c r="I142" s="50">
        <f ca="1">ROUNDDOWN(G142,0)</f>
        <v>0</v>
      </c>
      <c r="J142" s="25" t="str">
        <f ca="1">IF(
   $B$8="Overall Alert",IF(
      'Compound Alert'!R173 &gt;= 7, "HIGH",IF(
         'Compound Alert'!R173 &gt;= 5, "MED","LOW")), IF(
            $B$8="Underlying Vulnerability", IF(
               'Compound Alert'!Y173 &gt;= 10, "HIGH",IF(
                  'Compound Alert'!Y173 &gt;= 7, "MED","LOW")),IF(
                     $B$8="Emerging Threat", IF(
                        'Compound Alert'!AF173 &gt;= 10, "HIGH",IF(
                            'Compound Alert'!AF173 &gt;= 7, "MED","LOW")))))</f>
        <v>LOW</v>
      </c>
      <c r="K142" s="25" t="str">
        <f ca="1">IF(
   $B$8="Overall Alert",IF(
      'Compound Alert'!S173 &gt;= 7, "HIGH",IF(
         'Compound Alert'!S173 &gt;= 5, "MED","LOW")), IF(
            $B$8="Underlying Vulnerability", IF(
               'Compound Alert'!Z173 &gt;= 10, "HIGH",IF(
                  'Compound Alert'!Z173 &gt;= 7, "MED","LOW")),IF(
                     $B$8="Emerging Threat", IF(
                        'Compound Alert'!AG173 &gt;= 10, "HIGH",IF(
                            'Compound Alert'!AG173 &gt;= 7, "MED","LOW")))))</f>
        <v>LOW</v>
      </c>
      <c r="L142" s="25" t="str">
        <f ca="1">IF(
   $B$8="Overall Alert",IF(
      'Compound Alert'!T173 &gt;= 7, "HIGH",IF(
         'Compound Alert'!T173 &gt;= 5, "MED","LOW")), IF(
            $B$8="Underlying Vulnerability", IF(
               'Compound Alert'!AA173 &gt;= 10, "HIGH",IF(
                  'Compound Alert'!AA173 &gt;= 7, "MED","LOW")),IF(
                     $B$8="Emerging Threat", IF(
                        'Compound Alert'!AH173 &gt;= 10, "HIGH",IF(
                            'Compound Alert'!AH173 &gt;= 7, "MED","LOW")))))</f>
        <v>MED</v>
      </c>
      <c r="M142" s="25" t="str">
        <f ca="1">IF(
   $B$8="Overall Alert",IF(
      'Compound Alert'!U173 &gt;= 7, "HIGH",IF(
         'Compound Alert'!U173 &gt;= 5, "MED","LOW")), IF(
            $B$8="Underlying Vulnerability", IF(
               'Compound Alert'!AB173 &gt;= 10, "HIGH",IF(
                  'Compound Alert'!AB173 &gt;= 7, "MED","LOW")),IF(
                     $B$8="Emerging Threat", IF(
                        'Compound Alert'!AI173 &gt;= 10, "HIGH",IF(
                            'Compound Alert'!AI173 &gt;= 7, "MED","LOW")))))</f>
        <v>LOW</v>
      </c>
      <c r="N142" s="25" t="str">
        <f ca="1">IF(
   $B$8="Overall Alert",IF(
      'Compound Alert'!V173 &gt;= 7, "HIGH",IF(
         'Compound Alert'!V173 &gt;= 5, "MED","LOW")), IF(
            $B$8="Underlying Vulnerability", IF(
               'Compound Alert'!AC173 &gt;= 10, "HIGH",IF(
                  'Compound Alert'!AC173 &gt;= 7, "MED","LOW")),IF(
                     $B$8="Emerging Threat", IF(
                        'Compound Alert'!AJ173 &gt;= 10, "HIGH",IF(
                            'Compound Alert'!AJ173 &gt;= 7, "MED","LOW")))))</f>
        <v>LOW</v>
      </c>
      <c r="O142" s="25" t="str">
        <f ca="1">IF(
   $B$8="Overall Alert",IF(
      'Compound Alert'!W173 &gt;= 7, "HIGH",IF(
         'Compound Alert'!W173 &gt;= 5, "MED","LOW")), IF(
            $B$8="Underlying Vulnerability", IF(
               'Compound Alert'!AD173 &gt;= 10, "HIGH",IF(
                  'Compound Alert'!AD173 &gt;= 7, "MED","LOW")),IF(
                     $B$8="Emerging Threat", IF(
                        'Compound Alert'!AK173 &gt;= 10, "HIGH",IF(
                            'Compound Alert'!AK173 &gt;= 7, "MED","LOW")))))</f>
        <v>LOW</v>
      </c>
      <c r="P142" s="25"/>
      <c r="Q142" s="26"/>
      <c r="R142" s="26"/>
      <c r="S142" s="21"/>
      <c r="T142" s="21"/>
      <c r="U142" s="21"/>
      <c r="V142" s="21"/>
      <c r="W142" s="21"/>
      <c r="X142" s="21"/>
      <c r="Y142" s="27"/>
      <c r="Z142" s="27"/>
      <c r="AA142" s="27"/>
      <c r="AB142" s="27"/>
      <c r="AC142" s="27"/>
      <c r="AD142" s="27"/>
      <c r="AE142" s="27"/>
      <c r="AF142" s="27"/>
      <c r="AJ142" s="21"/>
      <c r="AK142" s="21"/>
      <c r="AL142" s="21"/>
      <c r="AM142" s="21"/>
      <c r="AN142" s="21"/>
      <c r="AO142" s="21"/>
      <c r="AP142" s="21"/>
      <c r="AQ142" s="21"/>
      <c r="AR142" s="21"/>
      <c r="AS142" s="21"/>
      <c r="AT142" s="21"/>
      <c r="AU142" s="21"/>
      <c r="AV142" s="21"/>
      <c r="AW142" s="21"/>
      <c r="AX142" s="21"/>
    </row>
    <row r="143" spans="1:50" x14ac:dyDescent="0.2">
      <c r="A143" s="63">
        <v>102</v>
      </c>
      <c r="B143" s="20" t="str">
        <f>'Compound Alert'!B205</f>
        <v>Taiwan, China</v>
      </c>
      <c r="C143" s="20" t="str">
        <f>'Compound Alert'!C205</f>
        <v>TWN</v>
      </c>
      <c r="D143" s="20" t="str">
        <f>'Compound Alert'!D205</f>
        <v>EAS           East Asia &amp; Pacific</v>
      </c>
      <c r="E143" s="20" t="str">
        <f>'Compound Alert'!E205</f>
        <v>NA</v>
      </c>
      <c r="F143" s="217">
        <f>'Compound Alert'!F205</f>
        <v>0</v>
      </c>
      <c r="G143" s="22">
        <f ca="1">IF($B$8="Overall Alert",'Compound Alert'!G205,IF($B$8="Underlying Vulnerability",'Compound Alert'!J205,IF($B$8="Emerging Threat",'Compound Alert'!M205)))</f>
        <v>0.5</v>
      </c>
      <c r="H143" s="23">
        <f ca="1">IF($B$8="Overall Alert",'Compound Alert'!H205,IF($B$8="Underlying Vulnerability",'Compound Alert'!K205,IF($B$8="Emerging Threat",'Compound Alert'!N205)))</f>
        <v>0.5</v>
      </c>
      <c r="I143" s="50">
        <f ca="1">ROUNDDOWN(G143,0)</f>
        <v>0</v>
      </c>
      <c r="J143" s="25" t="str">
        <f ca="1">IF(
   $B$8="Overall Alert",IF(
      'Compound Alert'!R205 &gt;= 7, "HIGH",IF(
         'Compound Alert'!R205 &gt;= 5, "MED","LOW")), IF(
            $B$8="Underlying Vulnerability", IF(
               'Compound Alert'!Y205 &gt;= 10, "HIGH",IF(
                  'Compound Alert'!Y205 &gt;= 7, "MED","LOW")),IF(
                     $B$8="Emerging Threat", IF(
                        'Compound Alert'!AF205 &gt;= 10, "HIGH",IF(
                            'Compound Alert'!AF205 &gt;= 7, "MED","LOW")))))</f>
        <v>LOW</v>
      </c>
      <c r="K143" s="25" t="e">
        <f ca="1">IF(
   $B$8="Overall Alert",IF(
      'Compound Alert'!S205 &gt;= 7, "HIGH",IF(
         'Compound Alert'!S205 &gt;= 5, "MED","LOW")), IF(
            $B$8="Underlying Vulnerability", IF(
               'Compound Alert'!Z205 &gt;= 10, "HIGH",IF(
                  'Compound Alert'!Z205 &gt;= 7, "MED","LOW")),IF(
                     $B$8="Emerging Threat", IF(
                        'Compound Alert'!AG205 &gt;= 10, "HIGH",IF(
                            'Compound Alert'!AG205 &gt;= 7, "MED","LOW")))))</f>
        <v>#N/A</v>
      </c>
      <c r="L143" s="25" t="str">
        <f ca="1">IF(
   $B$8="Overall Alert",IF(
      'Compound Alert'!T205 &gt;= 7, "HIGH",IF(
         'Compound Alert'!T205 &gt;= 5, "MED","LOW")), IF(
            $B$8="Underlying Vulnerability", IF(
               'Compound Alert'!AA205 &gt;= 10, "HIGH",IF(
                  'Compound Alert'!AA205 &gt;= 7, "MED","LOW")),IF(
                     $B$8="Emerging Threat", IF(
                        'Compound Alert'!AH205 &gt;= 10, "HIGH",IF(
                            'Compound Alert'!AH205 &gt;= 7, "MED","LOW")))))</f>
        <v>MED</v>
      </c>
      <c r="M143" s="25" t="str">
        <f ca="1">IF(
   $B$8="Overall Alert",IF(
      'Compound Alert'!U205 &gt;= 7, "HIGH",IF(
         'Compound Alert'!U205 &gt;= 5, "MED","LOW")), IF(
            $B$8="Underlying Vulnerability", IF(
               'Compound Alert'!AB205 &gt;= 10, "HIGH",IF(
                  'Compound Alert'!AB205 &gt;= 7, "MED","LOW")),IF(
                     $B$8="Emerging Threat", IF(
                        'Compound Alert'!AI205 &gt;= 10, "HIGH",IF(
                            'Compound Alert'!AI205 &gt;= 7, "MED","LOW")))))</f>
        <v>LOW</v>
      </c>
      <c r="N143" s="25" t="str">
        <f ca="1">IF(
   $B$8="Overall Alert",IF(
      'Compound Alert'!V205 &gt;= 7, "HIGH",IF(
         'Compound Alert'!V205 &gt;= 5, "MED","LOW")), IF(
            $B$8="Underlying Vulnerability", IF(
               'Compound Alert'!AC205 &gt;= 10, "HIGH",IF(
                  'Compound Alert'!AC205 &gt;= 7, "MED","LOW")),IF(
                     $B$8="Emerging Threat", IF(
                        'Compound Alert'!AJ205 &gt;= 10, "HIGH",IF(
                            'Compound Alert'!AJ205 &gt;= 7, "MED","LOW")))))</f>
        <v>LOW</v>
      </c>
      <c r="O143" s="25" t="str">
        <f ca="1">IF(
   $B$8="Overall Alert",IF(
      'Compound Alert'!W205 &gt;= 7, "HIGH",IF(
         'Compound Alert'!W205 &gt;= 5, "MED","LOW")), IF(
            $B$8="Underlying Vulnerability", IF(
               'Compound Alert'!AD205 &gt;= 10, "HIGH",IF(
                  'Compound Alert'!AD205 &gt;= 7, "MED","LOW")),IF(
                     $B$8="Emerging Threat", IF(
                        'Compound Alert'!AK205 &gt;= 10, "HIGH",IF(
                            'Compound Alert'!AK205 &gt;= 7, "MED","LOW")))))</f>
        <v>LOW</v>
      </c>
      <c r="P143" s="25"/>
      <c r="Q143" s="26"/>
      <c r="R143" s="26"/>
      <c r="S143" s="21"/>
      <c r="T143" s="21"/>
      <c r="U143" s="21"/>
      <c r="V143" s="21"/>
      <c r="W143" s="21"/>
      <c r="X143" s="21"/>
      <c r="Y143" s="27"/>
      <c r="Z143" s="27"/>
      <c r="AA143" s="27"/>
      <c r="AB143" s="27"/>
      <c r="AC143" s="27"/>
      <c r="AD143" s="27"/>
      <c r="AE143" s="27"/>
      <c r="AF143" s="27"/>
      <c r="AJ143" s="21"/>
      <c r="AK143" s="21"/>
      <c r="AL143" s="21"/>
      <c r="AM143" s="21"/>
      <c r="AN143" s="21"/>
      <c r="AO143" s="21"/>
      <c r="AP143" s="21"/>
      <c r="AQ143" s="21"/>
      <c r="AR143" s="21"/>
      <c r="AS143" s="21"/>
      <c r="AT143" s="21"/>
      <c r="AU143" s="21"/>
      <c r="AV143" s="21"/>
      <c r="AW143" s="21"/>
      <c r="AX143" s="21"/>
    </row>
    <row r="144" spans="1:50" x14ac:dyDescent="0.2">
      <c r="A144" s="63">
        <v>103</v>
      </c>
      <c r="B144" s="20" t="str">
        <f>'Compound Alert'!B166</f>
        <v>Paraguay</v>
      </c>
      <c r="C144" s="20" t="str">
        <f>'Compound Alert'!C166</f>
        <v>PRY</v>
      </c>
      <c r="D144" s="20" t="str">
        <f>'Compound Alert'!D166</f>
        <v>LCN           Latin America &amp; Caribbean</v>
      </c>
      <c r="E144" s="20" t="str">
        <f>'Compound Alert'!E166</f>
        <v>IBRD</v>
      </c>
      <c r="F144" s="217">
        <f ca="1">'Compound Alert'!F166</f>
        <v>161</v>
      </c>
      <c r="G144" s="22">
        <f ca="1">IF($B$8="Overall Alert",'Compound Alert'!G166,IF($B$8="Underlying Vulnerability",'Compound Alert'!J166,IF($B$8="Emerging Threat",'Compound Alert'!M166)))</f>
        <v>0.5</v>
      </c>
      <c r="H144" s="23">
        <f ca="1">IF($B$8="Overall Alert",'Compound Alert'!H166,IF($B$8="Underlying Vulnerability",'Compound Alert'!K166,IF($B$8="Emerging Threat",'Compound Alert'!N166)))</f>
        <v>0.5</v>
      </c>
      <c r="I144" s="50">
        <f ca="1">ROUNDDOWN(G144,0)</f>
        <v>0</v>
      </c>
      <c r="J144" s="25" t="str">
        <f ca="1">IF(
   $B$8="Overall Alert",IF(
      'Compound Alert'!R166 &gt;= 7, "HIGH",IF(
         'Compound Alert'!R166 &gt;= 5, "MED","LOW")), IF(
            $B$8="Underlying Vulnerability", IF(
               'Compound Alert'!Y166 &gt;= 10, "HIGH",IF(
                  'Compound Alert'!Y166 &gt;= 7, "MED","LOW")),IF(
                     $B$8="Emerging Threat", IF(
                        'Compound Alert'!AF166 &gt;= 10, "HIGH",IF(
                            'Compound Alert'!AF166 &gt;= 7, "MED","LOW")))))</f>
        <v>LOW</v>
      </c>
      <c r="K144" s="25" t="str">
        <f ca="1">IF(
   $B$8="Overall Alert",IF(
      'Compound Alert'!S166 &gt;= 7, "HIGH",IF(
         'Compound Alert'!S166 &gt;= 5, "MED","LOW")), IF(
            $B$8="Underlying Vulnerability", IF(
               'Compound Alert'!Z166 &gt;= 10, "HIGH",IF(
                  'Compound Alert'!Z166 &gt;= 7, "MED","LOW")),IF(
                     $B$8="Emerging Threat", IF(
                        'Compound Alert'!AG166 &gt;= 10, "HIGH",IF(
                            'Compound Alert'!AG166 &gt;= 7, "MED","LOW")))))</f>
        <v>LOW</v>
      </c>
      <c r="L144" s="25" t="str">
        <f ca="1">IF(
   $B$8="Overall Alert",IF(
      'Compound Alert'!T166 &gt;= 7, "HIGH",IF(
         'Compound Alert'!T166 &gt;= 5, "MED","LOW")), IF(
            $B$8="Underlying Vulnerability", IF(
               'Compound Alert'!AA166 &gt;= 10, "HIGH",IF(
                  'Compound Alert'!AA166 &gt;= 7, "MED","LOW")),IF(
                     $B$8="Emerging Threat", IF(
                        'Compound Alert'!AH166 &gt;= 10, "HIGH",IF(
                            'Compound Alert'!AH166 &gt;= 7, "MED","LOW")))))</f>
        <v>LOW</v>
      </c>
      <c r="M144" s="25" t="str">
        <f ca="1">IF(
   $B$8="Overall Alert",IF(
      'Compound Alert'!U166 &gt;= 7, "HIGH",IF(
         'Compound Alert'!U166 &gt;= 5, "MED","LOW")), IF(
            $B$8="Underlying Vulnerability", IF(
               'Compound Alert'!AB166 &gt;= 10, "HIGH",IF(
                  'Compound Alert'!AB166 &gt;= 7, "MED","LOW")),IF(
                     $B$8="Emerging Threat", IF(
                        'Compound Alert'!AI166 &gt;= 10, "HIGH",IF(
                            'Compound Alert'!AI166 &gt;= 7, "MED","LOW")))))</f>
        <v>LOW</v>
      </c>
      <c r="N144" s="25" t="str">
        <f ca="1">IF(
   $B$8="Overall Alert",IF(
      'Compound Alert'!V166 &gt;= 7, "HIGH",IF(
         'Compound Alert'!V166 &gt;= 5, "MED","LOW")), IF(
            $B$8="Underlying Vulnerability", IF(
               'Compound Alert'!AC166 &gt;= 10, "HIGH",IF(
                  'Compound Alert'!AC166 &gt;= 7, "MED","LOW")),IF(
                     $B$8="Emerging Threat", IF(
                        'Compound Alert'!AJ166 &gt;= 10, "HIGH",IF(
                            'Compound Alert'!AJ166 &gt;= 7, "MED","LOW")))))</f>
        <v>MED</v>
      </c>
      <c r="O144" s="25" t="str">
        <f ca="1">IF(
   $B$8="Overall Alert",IF(
      'Compound Alert'!W166 &gt;= 7, "HIGH",IF(
         'Compound Alert'!W166 &gt;= 5, "MED","LOW")), IF(
            $B$8="Underlying Vulnerability", IF(
               'Compound Alert'!AD166 &gt;= 10, "HIGH",IF(
                  'Compound Alert'!AD166 &gt;= 7, "MED","LOW")),IF(
                     $B$8="Emerging Threat", IF(
                        'Compound Alert'!AK166 &gt;= 10, "HIGH",IF(
                            'Compound Alert'!AK166 &gt;= 7, "MED","LOW")))))</f>
        <v>LOW</v>
      </c>
      <c r="P144" s="25"/>
      <c r="Q144" s="26"/>
      <c r="R144" s="26"/>
      <c r="S144" s="21"/>
      <c r="T144" s="21"/>
      <c r="U144" s="21"/>
      <c r="V144" s="21"/>
      <c r="W144" s="21"/>
      <c r="X144" s="21"/>
      <c r="Y144" s="27"/>
      <c r="Z144" s="27"/>
      <c r="AA144" s="27"/>
      <c r="AB144" s="27"/>
      <c r="AC144" s="27"/>
      <c r="AD144" s="27"/>
      <c r="AE144" s="27"/>
      <c r="AF144" s="27"/>
      <c r="AJ144" s="21"/>
      <c r="AK144" s="21"/>
      <c r="AL144" s="21"/>
      <c r="AM144" s="21"/>
      <c r="AN144" s="21"/>
      <c r="AO144" s="21"/>
      <c r="AP144" s="21"/>
      <c r="AQ144" s="21"/>
      <c r="AR144" s="21"/>
      <c r="AS144" s="21"/>
      <c r="AT144" s="21"/>
      <c r="AU144" s="21"/>
      <c r="AV144" s="21"/>
      <c r="AW144" s="21"/>
      <c r="AX144" s="21"/>
    </row>
    <row r="145" spans="1:50" x14ac:dyDescent="0.2">
      <c r="A145" s="63">
        <v>104</v>
      </c>
      <c r="B145" s="20" t="str">
        <f>'Compound Alert'!B75</f>
        <v>Georgia</v>
      </c>
      <c r="C145" s="20" t="str">
        <f>'Compound Alert'!C75</f>
        <v>GEO</v>
      </c>
      <c r="D145" s="20" t="str">
        <f>'Compound Alert'!D75</f>
        <v>ECS           Europe &amp; Central Asia</v>
      </c>
      <c r="E145" s="20" t="str">
        <f>'Compound Alert'!E75</f>
        <v>IBRD</v>
      </c>
      <c r="F145" s="217">
        <f ca="1">'Compound Alert'!F75</f>
        <v>70</v>
      </c>
      <c r="G145" s="22">
        <f ca="1">IF($B$8="Overall Alert",'Compound Alert'!G75,IF($B$8="Underlying Vulnerability",'Compound Alert'!J75,IF($B$8="Emerging Threat",'Compound Alert'!M75)))</f>
        <v>0.5</v>
      </c>
      <c r="H145" s="23">
        <f ca="1">IF($B$8="Overall Alert",'Compound Alert'!H75,IF($B$8="Underlying Vulnerability",'Compound Alert'!K75,IF($B$8="Emerging Threat",'Compound Alert'!N75)))</f>
        <v>0.5</v>
      </c>
      <c r="I145" s="50">
        <f ca="1">ROUNDDOWN(G145,0)</f>
        <v>0</v>
      </c>
      <c r="J145" s="25" t="str">
        <f ca="1">IF(
   $B$8="Overall Alert",IF(
      'Compound Alert'!R75 &gt;= 7, "HIGH",IF(
         'Compound Alert'!R75 &gt;= 5, "MED","LOW")), IF(
            $B$8="Underlying Vulnerability", IF(
               'Compound Alert'!Y75 &gt;= 10, "HIGH",IF(
                  'Compound Alert'!Y75 &gt;= 7, "MED","LOW")),IF(
                     $B$8="Emerging Threat", IF(
                        'Compound Alert'!AF75 &gt;= 10, "HIGH",IF(
                            'Compound Alert'!AF75 &gt;= 7, "MED","LOW")))))</f>
        <v>LOW</v>
      </c>
      <c r="K145" s="25" t="str">
        <f ca="1">IF(
   $B$8="Overall Alert",IF(
      'Compound Alert'!S75 &gt;= 7, "HIGH",IF(
         'Compound Alert'!S75 &gt;= 5, "MED","LOW")), IF(
            $B$8="Underlying Vulnerability", IF(
               'Compound Alert'!Z75 &gt;= 10, "HIGH",IF(
                  'Compound Alert'!Z75 &gt;= 7, "MED","LOW")),IF(
                     $B$8="Emerging Threat", IF(
                        'Compound Alert'!AG75 &gt;= 10, "HIGH",IF(
                            'Compound Alert'!AG75 &gt;= 7, "MED","LOW")))))</f>
        <v>LOW</v>
      </c>
      <c r="L145" s="25" t="str">
        <f ca="1">IF(
   $B$8="Overall Alert",IF(
      'Compound Alert'!T75 &gt;= 7, "HIGH",IF(
         'Compound Alert'!T75 &gt;= 5, "MED","LOW")), IF(
            $B$8="Underlying Vulnerability", IF(
               'Compound Alert'!AA75 &gt;= 10, "HIGH",IF(
                  'Compound Alert'!AA75 &gt;= 7, "MED","LOW")),IF(
                     $B$8="Emerging Threat", IF(
                        'Compound Alert'!AH75 &gt;= 10, "HIGH",IF(
                            'Compound Alert'!AH75 &gt;= 7, "MED","LOW")))))</f>
        <v>LOW</v>
      </c>
      <c r="M145" s="25" t="str">
        <f ca="1">IF(
   $B$8="Overall Alert",IF(
      'Compound Alert'!U75 &gt;= 7, "HIGH",IF(
         'Compound Alert'!U75 &gt;= 5, "MED","LOW")), IF(
            $B$8="Underlying Vulnerability", IF(
               'Compound Alert'!AB75 &gt;= 10, "HIGH",IF(
                  'Compound Alert'!AB75 &gt;= 7, "MED","LOW")),IF(
                     $B$8="Emerging Threat", IF(
                        'Compound Alert'!AI75 &gt;= 10, "HIGH",IF(
                            'Compound Alert'!AI75 &gt;= 7, "MED","LOW")))))</f>
        <v>MED</v>
      </c>
      <c r="N145" s="25" t="str">
        <f ca="1">IF(
   $B$8="Overall Alert",IF(
      'Compound Alert'!V75 &gt;= 7, "HIGH",IF(
         'Compound Alert'!V75 &gt;= 5, "MED","LOW")), IF(
            $B$8="Underlying Vulnerability", IF(
               'Compound Alert'!AC75 &gt;= 10, "HIGH",IF(
                  'Compound Alert'!AC75 &gt;= 7, "MED","LOW")),IF(
                     $B$8="Emerging Threat", IF(
                        'Compound Alert'!AJ75 &gt;= 10, "HIGH",IF(
                            'Compound Alert'!AJ75 &gt;= 7, "MED","LOW")))))</f>
        <v>LOW</v>
      </c>
      <c r="O145" s="25" t="str">
        <f ca="1">IF(
   $B$8="Overall Alert",IF(
      'Compound Alert'!W75 &gt;= 7, "HIGH",IF(
         'Compound Alert'!W75 &gt;= 5, "MED","LOW")), IF(
            $B$8="Underlying Vulnerability", IF(
               'Compound Alert'!AD75 &gt;= 10, "HIGH",IF(
                  'Compound Alert'!AD75 &gt;= 7, "MED","LOW")),IF(
                     $B$8="Emerging Threat", IF(
                        'Compound Alert'!AK75 &gt;= 10, "HIGH",IF(
                            'Compound Alert'!AK75 &gt;= 7, "MED","LOW")))))</f>
        <v>LOW</v>
      </c>
      <c r="P145" s="25"/>
      <c r="Q145" s="26"/>
      <c r="R145" s="26"/>
      <c r="S145" s="21"/>
      <c r="T145" s="21"/>
      <c r="U145" s="21"/>
      <c r="V145" s="21"/>
      <c r="W145" s="21"/>
      <c r="X145" s="21"/>
      <c r="Y145" s="27"/>
      <c r="Z145" s="27"/>
      <c r="AA145" s="27"/>
      <c r="AB145" s="27"/>
      <c r="AC145" s="27"/>
      <c r="AD145" s="27"/>
      <c r="AE145" s="27"/>
      <c r="AF145" s="27"/>
      <c r="AJ145" s="21"/>
      <c r="AK145" s="21"/>
      <c r="AL145" s="21"/>
      <c r="AM145" s="21"/>
      <c r="AN145" s="21"/>
      <c r="AO145" s="21"/>
      <c r="AP145" s="21"/>
      <c r="AQ145" s="21"/>
      <c r="AR145" s="21"/>
      <c r="AS145" s="21"/>
      <c r="AT145" s="21"/>
      <c r="AU145" s="21"/>
      <c r="AV145" s="21"/>
      <c r="AW145" s="21"/>
      <c r="AX145" s="21"/>
    </row>
    <row r="146" spans="1:50" x14ac:dyDescent="0.2">
      <c r="A146" s="63">
        <v>105</v>
      </c>
      <c r="B146" s="20" t="str">
        <f>'Compound Alert'!B189</f>
        <v>Eswatini</v>
      </c>
      <c r="C146" s="20" t="str">
        <f>'Compound Alert'!C189</f>
        <v>SWZ</v>
      </c>
      <c r="D146" s="20" t="str">
        <f>'Compound Alert'!D189</f>
        <v>SSF           Sub-Saharan Africa</v>
      </c>
      <c r="E146" s="20" t="str">
        <f>'Compound Alert'!E189</f>
        <v>IBRD</v>
      </c>
      <c r="F146" s="217">
        <f ca="1">'Compound Alert'!F189</f>
        <v>184</v>
      </c>
      <c r="G146" s="22">
        <f ca="1">IF($B$8="Overall Alert",'Compound Alert'!G189,IF($B$8="Underlying Vulnerability",'Compound Alert'!J189,IF($B$8="Emerging Threat",'Compound Alert'!M189)))</f>
        <v>0.5</v>
      </c>
      <c r="H146" s="23">
        <f ca="1">IF($B$8="Overall Alert",'Compound Alert'!H189,IF($B$8="Underlying Vulnerability",'Compound Alert'!K189,IF($B$8="Emerging Threat",'Compound Alert'!N189)))</f>
        <v>0.5</v>
      </c>
      <c r="I146" s="50">
        <f ca="1">ROUNDDOWN(G146,0)</f>
        <v>0</v>
      </c>
      <c r="J146" s="25" t="str">
        <f ca="1">IF(
   $B$8="Overall Alert",IF(
      'Compound Alert'!R189 &gt;= 7, "HIGH",IF(
         'Compound Alert'!R189 &gt;= 5, "MED","LOW")), IF(
            $B$8="Underlying Vulnerability", IF(
               'Compound Alert'!Y189 &gt;= 10, "HIGH",IF(
                  'Compound Alert'!Y189 &gt;= 7, "MED","LOW")),IF(
                     $B$8="Emerging Threat", IF(
                        'Compound Alert'!AF189 &gt;= 10, "HIGH",IF(
                            'Compound Alert'!AF189 &gt;= 7, "MED","LOW")))))</f>
        <v>LOW</v>
      </c>
      <c r="K146" s="25" t="str">
        <f ca="1">IF(
   $B$8="Overall Alert",IF(
      'Compound Alert'!S189 &gt;= 7, "HIGH",IF(
         'Compound Alert'!S189 &gt;= 5, "MED","LOW")), IF(
            $B$8="Underlying Vulnerability", IF(
               'Compound Alert'!Z189 &gt;= 10, "HIGH",IF(
                  'Compound Alert'!Z189 &gt;= 7, "MED","LOW")),IF(
                     $B$8="Emerging Threat", IF(
                        'Compound Alert'!AG189 &gt;= 10, "HIGH",IF(
                            'Compound Alert'!AG189 &gt;= 7, "MED","LOW")))))</f>
        <v>LOW</v>
      </c>
      <c r="L146" s="25" t="str">
        <f ca="1">IF(
   $B$8="Overall Alert",IF(
      'Compound Alert'!T189 &gt;= 7, "HIGH",IF(
         'Compound Alert'!T189 &gt;= 5, "MED","LOW")), IF(
            $B$8="Underlying Vulnerability", IF(
               'Compound Alert'!AA189 &gt;= 10, "HIGH",IF(
                  'Compound Alert'!AA189 &gt;= 7, "MED","LOW")),IF(
                     $B$8="Emerging Threat", IF(
                        'Compound Alert'!AH189 &gt;= 10, "HIGH",IF(
                            'Compound Alert'!AH189 &gt;= 7, "MED","LOW")))))</f>
        <v>MED</v>
      </c>
      <c r="M146" s="25" t="str">
        <f ca="1">IF(
   $B$8="Overall Alert",IF(
      'Compound Alert'!U189 &gt;= 7, "HIGH",IF(
         'Compound Alert'!U189 &gt;= 5, "MED","LOW")), IF(
            $B$8="Underlying Vulnerability", IF(
               'Compound Alert'!AB189 &gt;= 10, "HIGH",IF(
                  'Compound Alert'!AB189 &gt;= 7, "MED","LOW")),IF(
                     $B$8="Emerging Threat", IF(
                        'Compound Alert'!AI189 &gt;= 10, "HIGH",IF(
                            'Compound Alert'!AI189 &gt;= 7, "MED","LOW")))))</f>
        <v>LOW</v>
      </c>
      <c r="N146" s="25" t="str">
        <f ca="1">IF(
   $B$8="Overall Alert",IF(
      'Compound Alert'!V189 &gt;= 7, "HIGH",IF(
         'Compound Alert'!V189 &gt;= 5, "MED","LOW")), IF(
            $B$8="Underlying Vulnerability", IF(
               'Compound Alert'!AC189 &gt;= 10, "HIGH",IF(
                  'Compound Alert'!AC189 &gt;= 7, "MED","LOW")),IF(
                     $B$8="Emerging Threat", IF(
                        'Compound Alert'!AJ189 &gt;= 10, "HIGH",IF(
                            'Compound Alert'!AJ189 &gt;= 7, "MED","LOW")))))</f>
        <v>LOW</v>
      </c>
      <c r="O146" s="25" t="str">
        <f ca="1">IF(
   $B$8="Overall Alert",IF(
      'Compound Alert'!W189 &gt;= 7, "HIGH",IF(
         'Compound Alert'!W189 &gt;= 5, "MED","LOW")), IF(
            $B$8="Underlying Vulnerability", IF(
               'Compound Alert'!AD189 &gt;= 10, "HIGH",IF(
                  'Compound Alert'!AD189 &gt;= 7, "MED","LOW")),IF(
                     $B$8="Emerging Threat", IF(
                        'Compound Alert'!AK189 &gt;= 10, "HIGH",IF(
                            'Compound Alert'!AK189 &gt;= 7, "MED","LOW")))))</f>
        <v>LOW</v>
      </c>
      <c r="P146" s="25"/>
      <c r="Q146" s="26"/>
      <c r="R146" s="26"/>
      <c r="S146" s="21"/>
      <c r="T146" s="21"/>
      <c r="U146" s="21"/>
      <c r="V146" s="21"/>
      <c r="W146" s="21"/>
      <c r="X146" s="21"/>
      <c r="Y146" s="27"/>
      <c r="Z146" s="27"/>
      <c r="AA146" s="27"/>
      <c r="AB146" s="27"/>
      <c r="AC146" s="27"/>
      <c r="AD146" s="27"/>
      <c r="AE146" s="27"/>
      <c r="AF146" s="27"/>
      <c r="AJ146" s="21"/>
      <c r="AK146" s="21"/>
      <c r="AL146" s="21"/>
      <c r="AM146" s="21"/>
      <c r="AN146" s="21"/>
      <c r="AO146" s="21"/>
      <c r="AP146" s="21"/>
      <c r="AQ146" s="21"/>
      <c r="AR146" s="21"/>
      <c r="AS146" s="21"/>
      <c r="AT146" s="21"/>
      <c r="AU146" s="21"/>
      <c r="AV146" s="21"/>
      <c r="AW146" s="21"/>
      <c r="AX146" s="21"/>
    </row>
    <row r="147" spans="1:50" x14ac:dyDescent="0.2">
      <c r="A147" s="63">
        <v>106</v>
      </c>
      <c r="B147" s="20" t="str">
        <f>'Compound Alert'!B27</f>
        <v>Bosnia and Herzegovina</v>
      </c>
      <c r="C147" s="20" t="str">
        <f>'Compound Alert'!C27</f>
        <v>BIH</v>
      </c>
      <c r="D147" s="20" t="str">
        <f>'Compound Alert'!D27</f>
        <v>ECS           Europe &amp; Central Asia</v>
      </c>
      <c r="E147" s="20" t="str">
        <f>'Compound Alert'!E27</f>
        <v>IBRD</v>
      </c>
      <c r="F147" s="217">
        <f ca="1">'Compound Alert'!F27</f>
        <v>22</v>
      </c>
      <c r="G147" s="22">
        <f ca="1">IF($B$8="Overall Alert",'Compound Alert'!G27,IF($B$8="Underlying Vulnerability",'Compound Alert'!J27,IF($B$8="Emerging Threat",'Compound Alert'!M27)))</f>
        <v>0.5</v>
      </c>
      <c r="H147" s="23">
        <f ca="1">IF($B$8="Overall Alert",'Compound Alert'!H27,IF($B$8="Underlying Vulnerability",'Compound Alert'!K27,IF($B$8="Emerging Threat",'Compound Alert'!N27)))</f>
        <v>0.5</v>
      </c>
      <c r="I147" s="50">
        <f ca="1">ROUNDDOWN(G147,0)</f>
        <v>0</v>
      </c>
      <c r="J147" s="25" t="str">
        <f ca="1">IF(
   $B$8="Overall Alert",IF(
      'Compound Alert'!R27 &gt;= 7, "HIGH",IF(
         'Compound Alert'!R27 &gt;= 5, "MED","LOW")), IF(
            $B$8="Underlying Vulnerability", IF(
               'Compound Alert'!Y27 &gt;= 10, "HIGH",IF(
                  'Compound Alert'!Y27 &gt;= 7, "MED","LOW")),IF(
                     $B$8="Emerging Threat", IF(
                        'Compound Alert'!AF27 &gt;= 10, "HIGH",IF(
                            'Compound Alert'!AF27 &gt;= 7, "MED","LOW")))))</f>
        <v>LOW</v>
      </c>
      <c r="K147" s="25" t="str">
        <f ca="1">IF(
   $B$8="Overall Alert",IF(
      'Compound Alert'!S27 &gt;= 7, "HIGH",IF(
         'Compound Alert'!S27 &gt;= 5, "MED","LOW")), IF(
            $B$8="Underlying Vulnerability", IF(
               'Compound Alert'!Z27 &gt;= 10, "HIGH",IF(
                  'Compound Alert'!Z27 &gt;= 7, "MED","LOW")),IF(
                     $B$8="Emerging Threat", IF(
                        'Compound Alert'!AG27 &gt;= 10, "HIGH",IF(
                            'Compound Alert'!AG27 &gt;= 7, "MED","LOW")))))</f>
        <v>LOW</v>
      </c>
      <c r="L147" s="25" t="str">
        <f ca="1">IF(
   $B$8="Overall Alert",IF(
      'Compound Alert'!T27 &gt;= 7, "HIGH",IF(
         'Compound Alert'!T27 &gt;= 5, "MED","LOW")), IF(
            $B$8="Underlying Vulnerability", IF(
               'Compound Alert'!AA27 &gt;= 10, "HIGH",IF(
                  'Compound Alert'!AA27 &gt;= 7, "MED","LOW")),IF(
                     $B$8="Emerging Threat", IF(
                        'Compound Alert'!AH27 &gt;= 10, "HIGH",IF(
                            'Compound Alert'!AH27 &gt;= 7, "MED","LOW")))))</f>
        <v>LOW</v>
      </c>
      <c r="M147" s="25" t="str">
        <f ca="1">IF(
   $B$8="Overall Alert",IF(
      'Compound Alert'!U27 &gt;= 7, "HIGH",IF(
         'Compound Alert'!U27 &gt;= 5, "MED","LOW")), IF(
            $B$8="Underlying Vulnerability", IF(
               'Compound Alert'!AB27 &gt;= 10, "HIGH",IF(
                  'Compound Alert'!AB27 &gt;= 7, "MED","LOW")),IF(
                     $B$8="Emerging Threat", IF(
                        'Compound Alert'!AI27 &gt;= 10, "HIGH",IF(
                            'Compound Alert'!AI27 &gt;= 7, "MED","LOW")))))</f>
        <v>MED</v>
      </c>
      <c r="N147" s="25" t="str">
        <f ca="1">IF(
   $B$8="Overall Alert",IF(
      'Compound Alert'!V27 &gt;= 7, "HIGH",IF(
         'Compound Alert'!V27 &gt;= 5, "MED","LOW")), IF(
            $B$8="Underlying Vulnerability", IF(
               'Compound Alert'!AC27 &gt;= 10, "HIGH",IF(
                  'Compound Alert'!AC27 &gt;= 7, "MED","LOW")),IF(
                     $B$8="Emerging Threat", IF(
                        'Compound Alert'!AJ27 &gt;= 10, "HIGH",IF(
                            'Compound Alert'!AJ27 &gt;= 7, "MED","LOW")))))</f>
        <v>LOW</v>
      </c>
      <c r="O147" s="25" t="str">
        <f ca="1">IF(
   $B$8="Overall Alert",IF(
      'Compound Alert'!W27 &gt;= 7, "HIGH",IF(
         'Compound Alert'!W27 &gt;= 5, "MED","LOW")), IF(
            $B$8="Underlying Vulnerability", IF(
               'Compound Alert'!AD27 &gt;= 10, "HIGH",IF(
                  'Compound Alert'!AD27 &gt;= 7, "MED","LOW")),IF(
                     $B$8="Emerging Threat", IF(
                        'Compound Alert'!AK27 &gt;= 10, "HIGH",IF(
                            'Compound Alert'!AK27 &gt;= 7, "MED","LOW")))))</f>
        <v>LOW</v>
      </c>
      <c r="P147" s="25"/>
      <c r="Q147" s="26"/>
      <c r="R147" s="26"/>
      <c r="S147" s="21"/>
      <c r="T147" s="21"/>
      <c r="U147" s="21"/>
      <c r="V147" s="21"/>
      <c r="W147" s="21"/>
      <c r="X147" s="21"/>
      <c r="Y147" s="27"/>
      <c r="Z147" s="27"/>
      <c r="AA147" s="27"/>
      <c r="AB147" s="27"/>
      <c r="AC147" s="27"/>
      <c r="AD147" s="27"/>
      <c r="AE147" s="27"/>
      <c r="AF147" s="27"/>
      <c r="AJ147" s="21"/>
      <c r="AK147" s="21"/>
      <c r="AL147" s="21"/>
      <c r="AM147" s="21"/>
      <c r="AN147" s="21"/>
      <c r="AO147" s="21"/>
      <c r="AP147" s="21"/>
      <c r="AQ147" s="21"/>
      <c r="AR147" s="21"/>
      <c r="AS147" s="21"/>
      <c r="AT147" s="21"/>
      <c r="AU147" s="21"/>
      <c r="AV147" s="21"/>
      <c r="AW147" s="21"/>
      <c r="AX147" s="21"/>
    </row>
    <row r="148" spans="1:50" x14ac:dyDescent="0.2">
      <c r="A148" s="63">
        <v>107</v>
      </c>
      <c r="B148" s="20" t="str">
        <f>'Compound Alert'!B64</f>
        <v>Eritrea</v>
      </c>
      <c r="C148" s="20" t="str">
        <f>'Compound Alert'!C64</f>
        <v>ERI</v>
      </c>
      <c r="D148" s="20" t="str">
        <f>'Compound Alert'!D64</f>
        <v>SSF           Sub-Saharan Africa</v>
      </c>
      <c r="E148" s="20" t="str">
        <f>'Compound Alert'!E64</f>
        <v>IDA</v>
      </c>
      <c r="F148" s="217">
        <f ca="1">'Compound Alert'!F64</f>
        <v>59</v>
      </c>
      <c r="G148" s="22">
        <f ca="1">IF($B$8="Overall Alert",'Compound Alert'!G64,IF($B$8="Underlying Vulnerability",'Compound Alert'!J64,IF($B$8="Emerging Threat",'Compound Alert'!M64)))</f>
        <v>0.5</v>
      </c>
      <c r="H148" s="23">
        <f ca="1">IF($B$8="Overall Alert",'Compound Alert'!H64,IF($B$8="Underlying Vulnerability",'Compound Alert'!K64,IF($B$8="Emerging Threat",'Compound Alert'!N64)))</f>
        <v>0.5</v>
      </c>
      <c r="I148" s="50">
        <f ca="1">ROUNDDOWN(G148,0)</f>
        <v>0</v>
      </c>
      <c r="J148" s="25" t="str">
        <f ca="1">IF(
   $B$8="Overall Alert",IF(
      'Compound Alert'!R64 &gt;= 7, "HIGH",IF(
         'Compound Alert'!R64 &gt;= 5, "MED","LOW")), IF(
            $B$8="Underlying Vulnerability", IF(
               'Compound Alert'!Y64 &gt;= 10, "HIGH",IF(
                  'Compound Alert'!Y64 &gt;= 7, "MED","LOW")),IF(
                     $B$8="Emerging Threat", IF(
                        'Compound Alert'!AF64 &gt;= 10, "HIGH",IF(
                            'Compound Alert'!AF64 &gt;= 7, "MED","LOW")))))</f>
        <v>LOW</v>
      </c>
      <c r="K148" s="25" t="str">
        <f ca="1">IF(
   $B$8="Overall Alert",IF(
      'Compound Alert'!S64 &gt;= 7, "HIGH",IF(
         'Compound Alert'!S64 &gt;= 5, "MED","LOW")), IF(
            $B$8="Underlying Vulnerability", IF(
               'Compound Alert'!Z64 &gt;= 10, "HIGH",IF(
                  'Compound Alert'!Z64 &gt;= 7, "MED","LOW")),IF(
                     $B$8="Emerging Threat", IF(
                        'Compound Alert'!AG64 &gt;= 10, "HIGH",IF(
                            'Compound Alert'!AG64 &gt;= 7, "MED","LOW")))))</f>
        <v>LOW</v>
      </c>
      <c r="L148" s="25" t="str">
        <f ca="1">IF(
   $B$8="Overall Alert",IF(
      'Compound Alert'!T64 &gt;= 7, "HIGH",IF(
         'Compound Alert'!T64 &gt;= 5, "MED","LOW")), IF(
            $B$8="Underlying Vulnerability", IF(
               'Compound Alert'!AA64 &gt;= 10, "HIGH",IF(
                  'Compound Alert'!AA64 &gt;= 7, "MED","LOW")),IF(
                     $B$8="Emerging Threat", IF(
                        'Compound Alert'!AH64 &gt;= 10, "HIGH",IF(
                            'Compound Alert'!AH64 &gt;= 7, "MED","LOW")))))</f>
        <v>MED</v>
      </c>
      <c r="M148" s="25" t="str">
        <f ca="1">IF(
   $B$8="Overall Alert",IF(
      'Compound Alert'!U64 &gt;= 7, "HIGH",IF(
         'Compound Alert'!U64 &gt;= 5, "MED","LOW")), IF(
            $B$8="Underlying Vulnerability", IF(
               'Compound Alert'!AB64 &gt;= 10, "HIGH",IF(
                  'Compound Alert'!AB64 &gt;= 7, "MED","LOW")),IF(
                     $B$8="Emerging Threat", IF(
                        'Compound Alert'!AI64 &gt;= 10, "HIGH",IF(
                            'Compound Alert'!AI64 &gt;= 7, "MED","LOW")))))</f>
        <v>LOW</v>
      </c>
      <c r="N148" s="25" t="str">
        <f ca="1">IF(
   $B$8="Overall Alert",IF(
      'Compound Alert'!V64 &gt;= 7, "HIGH",IF(
         'Compound Alert'!V64 &gt;= 5, "MED","LOW")), IF(
            $B$8="Underlying Vulnerability", IF(
               'Compound Alert'!AC64 &gt;= 10, "HIGH",IF(
                  'Compound Alert'!AC64 &gt;= 7, "MED","LOW")),IF(
                     $B$8="Emerging Threat", IF(
                        'Compound Alert'!AJ64 &gt;= 10, "HIGH",IF(
                            'Compound Alert'!AJ64 &gt;= 7, "MED","LOW")))))</f>
        <v>LOW</v>
      </c>
      <c r="O148" s="25" t="str">
        <f ca="1">IF(
   $B$8="Overall Alert",IF(
      'Compound Alert'!W64 &gt;= 7, "HIGH",IF(
         'Compound Alert'!W64 &gt;= 5, "MED","LOW")), IF(
            $B$8="Underlying Vulnerability", IF(
               'Compound Alert'!AD64 &gt;= 10, "HIGH",IF(
                  'Compound Alert'!AD64 &gt;= 7, "MED","LOW")),IF(
                     $B$8="Emerging Threat", IF(
                        'Compound Alert'!AK64 &gt;= 10, "HIGH",IF(
                            'Compound Alert'!AK64 &gt;= 7, "MED","LOW")))))</f>
        <v>LOW</v>
      </c>
      <c r="P148" s="25"/>
      <c r="Q148" s="26"/>
      <c r="R148" s="26"/>
      <c r="S148" s="21"/>
      <c r="T148" s="21"/>
      <c r="U148" s="21"/>
      <c r="V148" s="21"/>
      <c r="W148" s="21"/>
      <c r="X148" s="21"/>
      <c r="Y148" s="27"/>
      <c r="Z148" s="27"/>
      <c r="AA148" s="27"/>
      <c r="AB148" s="27"/>
      <c r="AC148" s="27"/>
      <c r="AD148" s="27"/>
      <c r="AE148" s="27"/>
      <c r="AF148" s="27"/>
      <c r="AJ148" s="21"/>
      <c r="AK148" s="21"/>
      <c r="AL148" s="21"/>
      <c r="AM148" s="21"/>
      <c r="AN148" s="21"/>
      <c r="AO148" s="21"/>
      <c r="AP148" s="21"/>
      <c r="AQ148" s="21"/>
      <c r="AR148" s="21"/>
      <c r="AS148" s="21"/>
      <c r="AT148" s="21"/>
      <c r="AU148" s="21"/>
      <c r="AV148" s="21"/>
      <c r="AW148" s="21"/>
      <c r="AX148" s="21"/>
    </row>
    <row r="149" spans="1:50" x14ac:dyDescent="0.2">
      <c r="A149" s="63">
        <v>108</v>
      </c>
      <c r="B149" s="20" t="str">
        <f>'Compound Alert'!B92</f>
        <v>Hungary</v>
      </c>
      <c r="C149" s="20" t="str">
        <f>'Compound Alert'!C92</f>
        <v>HUN</v>
      </c>
      <c r="D149" s="20" t="str">
        <f>'Compound Alert'!D92</f>
        <v>ECS           Europe &amp; Central Asia</v>
      </c>
      <c r="E149" s="20" t="str">
        <f>'Compound Alert'!E92</f>
        <v>NA</v>
      </c>
      <c r="F149" s="217">
        <f ca="1">'Compound Alert'!F92</f>
        <v>87</v>
      </c>
      <c r="G149" s="22">
        <f ca="1">IF($B$8="Overall Alert",'Compound Alert'!G92,IF($B$8="Underlying Vulnerability",'Compound Alert'!J92,IF($B$8="Emerging Threat",'Compound Alert'!M92)))</f>
        <v>0.5</v>
      </c>
      <c r="H149" s="23">
        <f ca="1">IF($B$8="Overall Alert",'Compound Alert'!H92,IF($B$8="Underlying Vulnerability",'Compound Alert'!K92,IF($B$8="Emerging Threat",'Compound Alert'!N92)))</f>
        <v>0.5</v>
      </c>
      <c r="I149" s="50">
        <f ca="1">ROUNDDOWN(G149,0)</f>
        <v>0</v>
      </c>
      <c r="J149" s="25" t="str">
        <f ca="1">IF(
   $B$8="Overall Alert",IF(
      'Compound Alert'!R92 &gt;= 7, "HIGH",IF(
         'Compound Alert'!R92 &gt;= 5, "MED","LOW")), IF(
            $B$8="Underlying Vulnerability", IF(
               'Compound Alert'!Y92 &gt;= 10, "HIGH",IF(
                  'Compound Alert'!Y92 &gt;= 7, "MED","LOW")),IF(
                     $B$8="Emerging Threat", IF(
                        'Compound Alert'!AF92 &gt;= 10, "HIGH",IF(
                            'Compound Alert'!AF92 &gt;= 7, "MED","LOW")))))</f>
        <v>LOW</v>
      </c>
      <c r="K149" s="25" t="str">
        <f ca="1">IF(
   $B$8="Overall Alert",IF(
      'Compound Alert'!S92 &gt;= 7, "HIGH",IF(
         'Compound Alert'!S92 &gt;= 5, "MED","LOW")), IF(
            $B$8="Underlying Vulnerability", IF(
               'Compound Alert'!Z92 &gt;= 10, "HIGH",IF(
                  'Compound Alert'!Z92 &gt;= 7, "MED","LOW")),IF(
                     $B$8="Emerging Threat", IF(
                        'Compound Alert'!AG92 &gt;= 10, "HIGH",IF(
                            'Compound Alert'!AG92 &gt;= 7, "MED","LOW")))))</f>
        <v>LOW</v>
      </c>
      <c r="L149" s="25" t="str">
        <f ca="1">IF(
   $B$8="Overall Alert",IF(
      'Compound Alert'!T92 &gt;= 7, "HIGH",IF(
         'Compound Alert'!T92 &gt;= 5, "MED","LOW")), IF(
            $B$8="Underlying Vulnerability", IF(
               'Compound Alert'!AA92 &gt;= 10, "HIGH",IF(
                  'Compound Alert'!AA92 &gt;= 7, "MED","LOW")),IF(
                     $B$8="Emerging Threat", IF(
                        'Compound Alert'!AH92 &gt;= 10, "HIGH",IF(
                            'Compound Alert'!AH92 &gt;= 7, "MED","LOW")))))</f>
        <v>MED</v>
      </c>
      <c r="M149" s="25" t="str">
        <f ca="1">IF(
   $B$8="Overall Alert",IF(
      'Compound Alert'!U92 &gt;= 7, "HIGH",IF(
         'Compound Alert'!U92 &gt;= 5, "MED","LOW")), IF(
            $B$8="Underlying Vulnerability", IF(
               'Compound Alert'!AB92 &gt;= 10, "HIGH",IF(
                  'Compound Alert'!AB92 &gt;= 7, "MED","LOW")),IF(
                     $B$8="Emerging Threat", IF(
                        'Compound Alert'!AI92 &gt;= 10, "HIGH",IF(
                            'Compound Alert'!AI92 &gt;= 7, "MED","LOW")))))</f>
        <v>LOW</v>
      </c>
      <c r="N149" s="25" t="str">
        <f ca="1">IF(
   $B$8="Overall Alert",IF(
      'Compound Alert'!V92 &gt;= 7, "HIGH",IF(
         'Compound Alert'!V92 &gt;= 5, "MED","LOW")), IF(
            $B$8="Underlying Vulnerability", IF(
               'Compound Alert'!AC92 &gt;= 10, "HIGH",IF(
                  'Compound Alert'!AC92 &gt;= 7, "MED","LOW")),IF(
                     $B$8="Emerging Threat", IF(
                        'Compound Alert'!AJ92 &gt;= 10, "HIGH",IF(
                            'Compound Alert'!AJ92 &gt;= 7, "MED","LOW")))))</f>
        <v>LOW</v>
      </c>
      <c r="O149" s="25" t="str">
        <f ca="1">IF(
   $B$8="Overall Alert",IF(
      'Compound Alert'!W92 &gt;= 7, "HIGH",IF(
         'Compound Alert'!W92 &gt;= 5, "MED","LOW")), IF(
            $B$8="Underlying Vulnerability", IF(
               'Compound Alert'!AD92 &gt;= 10, "HIGH",IF(
                  'Compound Alert'!AD92 &gt;= 7, "MED","LOW")),IF(
                     $B$8="Emerging Threat", IF(
                        'Compound Alert'!AK92 &gt;= 10, "HIGH",IF(
                            'Compound Alert'!AK92 &gt;= 7, "MED","LOW")))))</f>
        <v>LOW</v>
      </c>
      <c r="P149" s="25"/>
      <c r="Q149" s="26"/>
      <c r="R149" s="26"/>
      <c r="S149" s="21"/>
      <c r="T149" s="21"/>
      <c r="U149" s="21"/>
      <c r="V149" s="21"/>
      <c r="W149" s="21"/>
      <c r="X149" s="21"/>
      <c r="Y149" s="27"/>
      <c r="Z149" s="27"/>
      <c r="AA149" s="27"/>
      <c r="AB149" s="27"/>
      <c r="AC149" s="27"/>
      <c r="AD149" s="27"/>
      <c r="AE149" s="27"/>
      <c r="AF149" s="27"/>
      <c r="AJ149" s="21"/>
      <c r="AK149" s="21"/>
      <c r="AL149" s="21"/>
      <c r="AM149" s="21"/>
      <c r="AN149" s="21"/>
      <c r="AO149" s="21"/>
      <c r="AP149" s="21"/>
      <c r="AQ149" s="21"/>
      <c r="AR149" s="21"/>
      <c r="AS149" s="21"/>
      <c r="AT149" s="21"/>
      <c r="AU149" s="21"/>
      <c r="AV149" s="21"/>
      <c r="AW149" s="21"/>
      <c r="AX149" s="21"/>
    </row>
    <row r="150" spans="1:50" x14ac:dyDescent="0.2">
      <c r="A150" s="63">
        <v>109</v>
      </c>
      <c r="B150" s="20" t="str">
        <f>'Compound Alert'!B209</f>
        <v>Uruguay</v>
      </c>
      <c r="C150" s="20" t="str">
        <f>'Compound Alert'!C209</f>
        <v>URY</v>
      </c>
      <c r="D150" s="20" t="str">
        <f>'Compound Alert'!D209</f>
        <v>LCN           Latin America &amp; Caribbean</v>
      </c>
      <c r="E150" s="20" t="str">
        <f>'Compound Alert'!E209</f>
        <v>IBRD</v>
      </c>
      <c r="F150" s="217">
        <f>'Compound Alert'!F209</f>
        <v>0</v>
      </c>
      <c r="G150" s="22">
        <f ca="1">IF($B$8="Overall Alert",'Compound Alert'!G209,IF($B$8="Underlying Vulnerability",'Compound Alert'!J209,IF($B$8="Emerging Threat",'Compound Alert'!M209)))</f>
        <v>0.5</v>
      </c>
      <c r="H150" s="23">
        <f ca="1">IF($B$8="Overall Alert",'Compound Alert'!H209,IF($B$8="Underlying Vulnerability",'Compound Alert'!K209,IF($B$8="Emerging Threat",'Compound Alert'!N209)))</f>
        <v>0.5</v>
      </c>
      <c r="I150" s="50">
        <f ca="1">ROUNDDOWN(G150,0)</f>
        <v>0</v>
      </c>
      <c r="J150" s="25" t="str">
        <f ca="1">IF(
   $B$8="Overall Alert",IF(
      'Compound Alert'!R209 &gt;= 7, "HIGH",IF(
         'Compound Alert'!R209 &gt;= 5, "MED","LOW")), IF(
            $B$8="Underlying Vulnerability", IF(
               'Compound Alert'!Y209 &gt;= 10, "HIGH",IF(
                  'Compound Alert'!Y209 &gt;= 7, "MED","LOW")),IF(
                     $B$8="Emerging Threat", IF(
                        'Compound Alert'!AF209 &gt;= 10, "HIGH",IF(
                            'Compound Alert'!AF209 &gt;= 7, "MED","LOW")))))</f>
        <v>LOW</v>
      </c>
      <c r="K150" s="25" t="str">
        <f ca="1">IF(
   $B$8="Overall Alert",IF(
      'Compound Alert'!S209 &gt;= 7, "HIGH",IF(
         'Compound Alert'!S209 &gt;= 5, "MED","LOW")), IF(
            $B$8="Underlying Vulnerability", IF(
               'Compound Alert'!Z209 &gt;= 10, "HIGH",IF(
                  'Compound Alert'!Z209 &gt;= 7, "MED","LOW")),IF(
                     $B$8="Emerging Threat", IF(
                        'Compound Alert'!AG209 &gt;= 10, "HIGH",IF(
                            'Compound Alert'!AG209 &gt;= 7, "MED","LOW")))))</f>
        <v>LOW</v>
      </c>
      <c r="L150" s="25" t="str">
        <f ca="1">IF(
   $B$8="Overall Alert",IF(
      'Compound Alert'!T209 &gt;= 7, "HIGH",IF(
         'Compound Alert'!T209 &gt;= 5, "MED","LOW")), IF(
            $B$8="Underlying Vulnerability", IF(
               'Compound Alert'!AA209 &gt;= 10, "HIGH",IF(
                  'Compound Alert'!AA209 &gt;= 7, "MED","LOW")),IF(
                     $B$8="Emerging Threat", IF(
                        'Compound Alert'!AH209 &gt;= 10, "HIGH",IF(
                            'Compound Alert'!AH209 &gt;= 7, "MED","LOW")))))</f>
        <v>MED</v>
      </c>
      <c r="M150" s="25" t="str">
        <f ca="1">IF(
   $B$8="Overall Alert",IF(
      'Compound Alert'!U209 &gt;= 7, "HIGH",IF(
         'Compound Alert'!U209 &gt;= 5, "MED","LOW")), IF(
            $B$8="Underlying Vulnerability", IF(
               'Compound Alert'!AB209 &gt;= 10, "HIGH",IF(
                  'Compound Alert'!AB209 &gt;= 7, "MED","LOW")),IF(
                     $B$8="Emerging Threat", IF(
                        'Compound Alert'!AI209 &gt;= 10, "HIGH",IF(
                            'Compound Alert'!AI209 &gt;= 7, "MED","LOW")))))</f>
        <v>LOW</v>
      </c>
      <c r="N150" s="25" t="str">
        <f ca="1">IF(
   $B$8="Overall Alert",IF(
      'Compound Alert'!V209 &gt;= 7, "HIGH",IF(
         'Compound Alert'!V209 &gt;= 5, "MED","LOW")), IF(
            $B$8="Underlying Vulnerability", IF(
               'Compound Alert'!AC209 &gt;= 10, "HIGH",IF(
                  'Compound Alert'!AC209 &gt;= 7, "MED","LOW")),IF(
                     $B$8="Emerging Threat", IF(
                        'Compound Alert'!AJ209 &gt;= 10, "HIGH",IF(
                            'Compound Alert'!AJ209 &gt;= 7, "MED","LOW")))))</f>
        <v>LOW</v>
      </c>
      <c r="O150" s="25" t="str">
        <f ca="1">IF(
   $B$8="Overall Alert",IF(
      'Compound Alert'!W209 &gt;= 7, "HIGH",IF(
         'Compound Alert'!W209 &gt;= 5, "MED","LOW")), IF(
            $B$8="Underlying Vulnerability", IF(
               'Compound Alert'!AD209 &gt;= 10, "HIGH",IF(
                  'Compound Alert'!AD209 &gt;= 7, "MED","LOW")),IF(
                     $B$8="Emerging Threat", IF(
                        'Compound Alert'!AK209 &gt;= 10, "HIGH",IF(
                            'Compound Alert'!AK209 &gt;= 7, "MED","LOW")))))</f>
        <v>LOW</v>
      </c>
      <c r="P150" s="25"/>
      <c r="Q150" s="26"/>
      <c r="R150" s="26"/>
      <c r="S150" s="21"/>
      <c r="T150" s="21"/>
      <c r="U150" s="21"/>
      <c r="V150" s="21"/>
      <c r="W150" s="21"/>
      <c r="X150" s="21"/>
      <c r="Y150" s="27"/>
      <c r="Z150" s="27"/>
      <c r="AA150" s="27"/>
      <c r="AB150" s="27"/>
      <c r="AC150" s="27"/>
      <c r="AD150" s="27"/>
      <c r="AE150" s="27"/>
      <c r="AF150" s="27"/>
      <c r="AJ150" s="21"/>
      <c r="AK150" s="21"/>
      <c r="AL150" s="21"/>
      <c r="AM150" s="21"/>
      <c r="AN150" s="21"/>
      <c r="AO150" s="21"/>
      <c r="AP150" s="21"/>
      <c r="AQ150" s="21"/>
      <c r="AR150" s="21"/>
      <c r="AS150" s="21"/>
      <c r="AT150" s="21"/>
      <c r="AU150" s="21"/>
      <c r="AV150" s="21"/>
      <c r="AW150" s="21"/>
      <c r="AX150" s="21"/>
    </row>
    <row r="151" spans="1:50" x14ac:dyDescent="0.2">
      <c r="A151" s="63">
        <v>110</v>
      </c>
      <c r="B151" s="20" t="str">
        <f>'Compound Alert'!B80</f>
        <v>Guinea-Bissau</v>
      </c>
      <c r="C151" s="20" t="str">
        <f>'Compound Alert'!C80</f>
        <v>GNB</v>
      </c>
      <c r="D151" s="20" t="str">
        <f>'Compound Alert'!D80</f>
        <v>SSF           Sub-Saharan Africa</v>
      </c>
      <c r="E151" s="20" t="str">
        <f>'Compound Alert'!E80</f>
        <v>IDA</v>
      </c>
      <c r="F151" s="217">
        <f ca="1">'Compound Alert'!F80</f>
        <v>75</v>
      </c>
      <c r="G151" s="22">
        <f ca="1">IF($B$8="Overall Alert",'Compound Alert'!G80,IF($B$8="Underlying Vulnerability",'Compound Alert'!J80,IF($B$8="Emerging Threat",'Compound Alert'!M80)))</f>
        <v>0.5</v>
      </c>
      <c r="H151" s="23">
        <f ca="1">IF($B$8="Overall Alert",'Compound Alert'!H80,IF($B$8="Underlying Vulnerability",'Compound Alert'!K80,IF($B$8="Emerging Threat",'Compound Alert'!N80)))</f>
        <v>0.5</v>
      </c>
      <c r="I151" s="50">
        <f ca="1">ROUNDDOWN(G151,0)</f>
        <v>0</v>
      </c>
      <c r="J151" s="25" t="str">
        <f ca="1">IF(
   $B$8="Overall Alert",IF(
      'Compound Alert'!R80 &gt;= 7, "HIGH",IF(
         'Compound Alert'!R80 &gt;= 5, "MED","LOW")), IF(
            $B$8="Underlying Vulnerability", IF(
               'Compound Alert'!Y80 &gt;= 10, "HIGH",IF(
                  'Compound Alert'!Y80 &gt;= 7, "MED","LOW")),IF(
                     $B$8="Emerging Threat", IF(
                        'Compound Alert'!AF80 &gt;= 10, "HIGH",IF(
                            'Compound Alert'!AF80 &gt;= 7, "MED","LOW")))))</f>
        <v>LOW</v>
      </c>
      <c r="K151" s="25" t="str">
        <f ca="1">IF(
   $B$8="Overall Alert",IF(
      'Compound Alert'!S80 &gt;= 7, "HIGH",IF(
         'Compound Alert'!S80 &gt;= 5, "MED","LOW")), IF(
            $B$8="Underlying Vulnerability", IF(
               'Compound Alert'!Z80 &gt;= 10, "HIGH",IF(
                  'Compound Alert'!Z80 &gt;= 7, "MED","LOW")),IF(
                     $B$8="Emerging Threat", IF(
                        'Compound Alert'!AG80 &gt;= 10, "HIGH",IF(
                            'Compound Alert'!AG80 &gt;= 7, "MED","LOW")))))</f>
        <v>MED</v>
      </c>
      <c r="L151" s="25" t="e">
        <f ca="1">IF(
   $B$8="Overall Alert",IF(
      'Compound Alert'!T80 &gt;= 7, "HIGH",IF(
         'Compound Alert'!T80 &gt;= 5, "MED","LOW")), IF(
            $B$8="Underlying Vulnerability", IF(
               'Compound Alert'!AA80 &gt;= 10, "HIGH",IF(
                  'Compound Alert'!AA80 &gt;= 7, "MED","LOW")),IF(
                     $B$8="Emerging Threat", IF(
                        'Compound Alert'!AH80 &gt;= 10, "HIGH",IF(
                            'Compound Alert'!AH80 &gt;= 7, "MED","LOW")))))</f>
        <v>#N/A</v>
      </c>
      <c r="M151" s="25" t="str">
        <f ca="1">IF(
   $B$8="Overall Alert",IF(
      'Compound Alert'!U80 &gt;= 7, "HIGH",IF(
         'Compound Alert'!U80 &gt;= 5, "MED","LOW")), IF(
            $B$8="Underlying Vulnerability", IF(
               'Compound Alert'!AB80 &gt;= 10, "HIGH",IF(
                  'Compound Alert'!AB80 &gt;= 7, "MED","LOW")),IF(
                     $B$8="Emerging Threat", IF(
                        'Compound Alert'!AI80 &gt;= 10, "HIGH",IF(
                            'Compound Alert'!AI80 &gt;= 7, "MED","LOW")))))</f>
        <v>LOW</v>
      </c>
      <c r="N151" s="25" t="str">
        <f ca="1">IF(
   $B$8="Overall Alert",IF(
      'Compound Alert'!V80 &gt;= 7, "HIGH",IF(
         'Compound Alert'!V80 &gt;= 5, "MED","LOW")), IF(
            $B$8="Underlying Vulnerability", IF(
               'Compound Alert'!AC80 &gt;= 10, "HIGH",IF(
                  'Compound Alert'!AC80 &gt;= 7, "MED","LOW")),IF(
                     $B$8="Emerging Threat", IF(
                        'Compound Alert'!AJ80 &gt;= 10, "HIGH",IF(
                            'Compound Alert'!AJ80 &gt;= 7, "MED","LOW")))))</f>
        <v>LOW</v>
      </c>
      <c r="O151" s="25" t="str">
        <f ca="1">IF(
   $B$8="Overall Alert",IF(
      'Compound Alert'!W80 &gt;= 7, "HIGH",IF(
         'Compound Alert'!W80 &gt;= 5, "MED","LOW")), IF(
            $B$8="Underlying Vulnerability", IF(
               'Compound Alert'!AD80 &gt;= 10, "HIGH",IF(
                  'Compound Alert'!AD80 &gt;= 7, "MED","LOW")),IF(
                     $B$8="Emerging Threat", IF(
                        'Compound Alert'!AK80 &gt;= 10, "HIGH",IF(
                            'Compound Alert'!AK80 &gt;= 7, "MED","LOW")))))</f>
        <v>LOW</v>
      </c>
      <c r="P151" s="25"/>
      <c r="Q151" s="26"/>
      <c r="R151" s="26"/>
      <c r="S151" s="21"/>
      <c r="T151" s="21"/>
      <c r="U151" s="21"/>
      <c r="V151" s="21"/>
      <c r="W151" s="21"/>
      <c r="X151" s="21"/>
      <c r="Y151" s="27"/>
      <c r="Z151" s="27"/>
      <c r="AA151" s="27"/>
      <c r="AB151" s="27"/>
      <c r="AC151" s="27"/>
      <c r="AD151" s="27"/>
      <c r="AE151" s="27"/>
      <c r="AF151" s="27"/>
      <c r="AJ151" s="21"/>
      <c r="AK151" s="21"/>
      <c r="AL151" s="21"/>
      <c r="AM151" s="21"/>
      <c r="AN151" s="21"/>
      <c r="AO151" s="21"/>
      <c r="AP151" s="21"/>
      <c r="AQ151" s="21"/>
      <c r="AR151" s="21"/>
      <c r="AS151" s="21"/>
      <c r="AT151" s="21"/>
      <c r="AU151" s="21"/>
      <c r="AV151" s="21"/>
      <c r="AW151" s="21"/>
      <c r="AX151" s="21"/>
    </row>
    <row r="152" spans="1:50" x14ac:dyDescent="0.2">
      <c r="A152" s="63">
        <v>111</v>
      </c>
      <c r="B152" s="20" t="str">
        <f>'Compound Alert'!B109</f>
        <v>Kiribati</v>
      </c>
      <c r="C152" s="20" t="str">
        <f>'Compound Alert'!C109</f>
        <v>KIR</v>
      </c>
      <c r="D152" s="20" t="str">
        <f>'Compound Alert'!D109</f>
        <v>EAS           East Asia &amp; Pacific</v>
      </c>
      <c r="E152" s="20" t="str">
        <f>'Compound Alert'!E109</f>
        <v>IDA</v>
      </c>
      <c r="F152" s="217">
        <f ca="1">'Compound Alert'!F109</f>
        <v>104</v>
      </c>
      <c r="G152" s="22">
        <f ca="1">IF($B$8="Overall Alert",'Compound Alert'!G109,IF($B$8="Underlying Vulnerability",'Compound Alert'!J109,IF($B$8="Emerging Threat",'Compound Alert'!M109)))</f>
        <v>0.5</v>
      </c>
      <c r="H152" s="23">
        <f ca="1">IF($B$8="Overall Alert",'Compound Alert'!H109,IF($B$8="Underlying Vulnerability",'Compound Alert'!K109,IF($B$8="Emerging Threat",'Compound Alert'!N109)))</f>
        <v>0.5</v>
      </c>
      <c r="I152" s="50">
        <f ca="1">ROUNDDOWN(G152,0)</f>
        <v>0</v>
      </c>
      <c r="J152" s="25" t="str">
        <f ca="1">IF(
   $B$8="Overall Alert",IF(
      'Compound Alert'!R109 &gt;= 7, "HIGH",IF(
         'Compound Alert'!R109 &gt;= 5, "MED","LOW")), IF(
            $B$8="Underlying Vulnerability", IF(
               'Compound Alert'!Y109 &gt;= 10, "HIGH",IF(
                  'Compound Alert'!Y109 &gt;= 7, "MED","LOW")),IF(
                     $B$8="Emerging Threat", IF(
                        'Compound Alert'!AF109 &gt;= 10, "HIGH",IF(
                            'Compound Alert'!AF109 &gt;= 7, "MED","LOW")))))</f>
        <v>LOW</v>
      </c>
      <c r="K152" s="25" t="str">
        <f ca="1">IF(
   $B$8="Overall Alert",IF(
      'Compound Alert'!S109 &gt;= 7, "HIGH",IF(
         'Compound Alert'!S109 &gt;= 5, "MED","LOW")), IF(
            $B$8="Underlying Vulnerability", IF(
               'Compound Alert'!Z109 &gt;= 10, "HIGH",IF(
                  'Compound Alert'!Z109 &gt;= 7, "MED","LOW")),IF(
                     $B$8="Emerging Threat", IF(
                        'Compound Alert'!AG109 &gt;= 10, "HIGH",IF(
                            'Compound Alert'!AG109 &gt;= 7, "MED","LOW")))))</f>
        <v>LOW</v>
      </c>
      <c r="L152" s="25" t="e">
        <f ca="1">IF(
   $B$8="Overall Alert",IF(
      'Compound Alert'!T109 &gt;= 7, "HIGH",IF(
         'Compound Alert'!T109 &gt;= 5, "MED","LOW")), IF(
            $B$8="Underlying Vulnerability", IF(
               'Compound Alert'!AA109 &gt;= 10, "HIGH",IF(
                  'Compound Alert'!AA109 &gt;= 7, "MED","LOW")),IF(
                     $B$8="Emerging Threat", IF(
                        'Compound Alert'!AH109 &gt;= 10, "HIGH",IF(
                            'Compound Alert'!AH109 &gt;= 7, "MED","LOW")))))</f>
        <v>#N/A</v>
      </c>
      <c r="M152" s="25" t="str">
        <f ca="1">IF(
   $B$8="Overall Alert",IF(
      'Compound Alert'!U109 &gt;= 7, "HIGH",IF(
         'Compound Alert'!U109 &gt;= 5, "MED","LOW")), IF(
            $B$8="Underlying Vulnerability", IF(
               'Compound Alert'!AB109 &gt;= 10, "HIGH",IF(
                  'Compound Alert'!AB109 &gt;= 7, "MED","LOW")),IF(
                     $B$8="Emerging Threat", IF(
                        'Compound Alert'!AI109 &gt;= 10, "HIGH",IF(
                            'Compound Alert'!AI109 &gt;= 7, "MED","LOW")))))</f>
        <v>LOW</v>
      </c>
      <c r="N152" s="25" t="str">
        <f ca="1">IF(
   $B$8="Overall Alert",IF(
      'Compound Alert'!V109 &gt;= 7, "HIGH",IF(
         'Compound Alert'!V109 &gt;= 5, "MED","LOW")), IF(
            $B$8="Underlying Vulnerability", IF(
               'Compound Alert'!AC109 &gt;= 10, "HIGH",IF(
                  'Compound Alert'!AC109 &gt;= 7, "MED","LOW")),IF(
                     $B$8="Emerging Threat", IF(
                        'Compound Alert'!AJ109 &gt;= 10, "HIGH",IF(
                            'Compound Alert'!AJ109 &gt;= 7, "MED","LOW")))))</f>
        <v>MED</v>
      </c>
      <c r="O152" s="25" t="str">
        <f ca="1">IF(
   $B$8="Overall Alert",IF(
      'Compound Alert'!W109 &gt;= 7, "HIGH",IF(
         'Compound Alert'!W109 &gt;= 5, "MED","LOW")), IF(
            $B$8="Underlying Vulnerability", IF(
               'Compound Alert'!AD109 &gt;= 10, "HIGH",IF(
                  'Compound Alert'!AD109 &gt;= 7, "MED","LOW")),IF(
                     $B$8="Emerging Threat", IF(
                        'Compound Alert'!AK109 &gt;= 10, "HIGH",IF(
                            'Compound Alert'!AK109 &gt;= 7, "MED","LOW")))))</f>
        <v>LOW</v>
      </c>
      <c r="P152" s="25"/>
      <c r="Q152" s="26"/>
      <c r="R152" s="26"/>
      <c r="S152" s="21"/>
      <c r="T152" s="21"/>
      <c r="U152" s="21"/>
      <c r="V152" s="21"/>
      <c r="W152" s="21"/>
      <c r="X152" s="21"/>
      <c r="Y152" s="27"/>
      <c r="Z152" s="27"/>
      <c r="AA152" s="27"/>
      <c r="AB152" s="27"/>
      <c r="AC152" s="27"/>
      <c r="AD152" s="27"/>
      <c r="AE152" s="27"/>
      <c r="AF152" s="27"/>
      <c r="AJ152" s="21"/>
      <c r="AK152" s="21"/>
      <c r="AL152" s="21"/>
      <c r="AM152" s="21"/>
      <c r="AN152" s="21"/>
      <c r="AO152" s="21"/>
      <c r="AP152" s="21"/>
      <c r="AQ152" s="21"/>
      <c r="AR152" s="21"/>
      <c r="AS152" s="21"/>
      <c r="AT152" s="21"/>
      <c r="AU152" s="21"/>
      <c r="AV152" s="21"/>
      <c r="AW152" s="21"/>
      <c r="AX152" s="21"/>
    </row>
    <row r="153" spans="1:50" x14ac:dyDescent="0.2">
      <c r="A153" s="63">
        <v>112</v>
      </c>
      <c r="B153" s="20" t="str">
        <f>'Compound Alert'!B153</f>
        <v>Nauru</v>
      </c>
      <c r="C153" s="20" t="str">
        <f>'Compound Alert'!C153</f>
        <v>NRU</v>
      </c>
      <c r="D153" s="20" t="str">
        <f>'Compound Alert'!D153</f>
        <v>EAS           East Asia &amp; Pacific</v>
      </c>
      <c r="E153" s="20" t="str">
        <f>'Compound Alert'!E153</f>
        <v>IBRD</v>
      </c>
      <c r="F153" s="217">
        <f ca="1">'Compound Alert'!F153</f>
        <v>148</v>
      </c>
      <c r="G153" s="22">
        <f ca="1">IF($B$8="Overall Alert",'Compound Alert'!G153,IF($B$8="Underlying Vulnerability",'Compound Alert'!J153,IF($B$8="Emerging Threat",'Compound Alert'!M153)))</f>
        <v>0.5</v>
      </c>
      <c r="H153" s="23">
        <f ca="1">IF($B$8="Overall Alert",'Compound Alert'!H153,IF($B$8="Underlying Vulnerability",'Compound Alert'!K153,IF($B$8="Emerging Threat",'Compound Alert'!N153)))</f>
        <v>0.5</v>
      </c>
      <c r="I153" s="50">
        <f ca="1">ROUNDDOWN(G153,0)</f>
        <v>0</v>
      </c>
      <c r="J153" s="25" t="str">
        <f ca="1">IF(
   $B$8="Overall Alert",IF(
      'Compound Alert'!R153 &gt;= 7, "HIGH",IF(
         'Compound Alert'!R153 &gt;= 5, "MED","LOW")), IF(
            $B$8="Underlying Vulnerability", IF(
               'Compound Alert'!Y153 &gt;= 10, "HIGH",IF(
                  'Compound Alert'!Y153 &gt;= 7, "MED","LOW")),IF(
                     $B$8="Emerging Threat", IF(
                        'Compound Alert'!AF153 &gt;= 10, "HIGH",IF(
                            'Compound Alert'!AF153 &gt;= 7, "MED","LOW")))))</f>
        <v>LOW</v>
      </c>
      <c r="K153" s="25" t="e">
        <f ca="1">IF(
   $B$8="Overall Alert",IF(
      'Compound Alert'!S153 &gt;= 7, "HIGH",IF(
         'Compound Alert'!S153 &gt;= 5, "MED","LOW")), IF(
            $B$8="Underlying Vulnerability", IF(
               'Compound Alert'!Z153 &gt;= 10, "HIGH",IF(
                  'Compound Alert'!Z153 &gt;= 7, "MED","LOW")),IF(
                     $B$8="Emerging Threat", IF(
                        'Compound Alert'!AG153 &gt;= 10, "HIGH",IF(
                            'Compound Alert'!AG153 &gt;= 7, "MED","LOW")))))</f>
        <v>#N/A</v>
      </c>
      <c r="L153" s="25" t="e">
        <f ca="1">IF(
   $B$8="Overall Alert",IF(
      'Compound Alert'!T153 &gt;= 7, "HIGH",IF(
         'Compound Alert'!T153 &gt;= 5, "MED","LOW")), IF(
            $B$8="Underlying Vulnerability", IF(
               'Compound Alert'!AA153 &gt;= 10, "HIGH",IF(
                  'Compound Alert'!AA153 &gt;= 7, "MED","LOW")),IF(
                     $B$8="Emerging Threat", IF(
                        'Compound Alert'!AH153 &gt;= 10, "HIGH",IF(
                            'Compound Alert'!AH153 &gt;= 7, "MED","LOW")))))</f>
        <v>#N/A</v>
      </c>
      <c r="M153" s="25" t="str">
        <f ca="1">IF(
   $B$8="Overall Alert",IF(
      'Compound Alert'!U153 &gt;= 7, "HIGH",IF(
         'Compound Alert'!U153 &gt;= 5, "MED","LOW")), IF(
            $B$8="Underlying Vulnerability", IF(
               'Compound Alert'!AB153 &gt;= 10, "HIGH",IF(
                  'Compound Alert'!AB153 &gt;= 7, "MED","LOW")),IF(
                     $B$8="Emerging Threat", IF(
                        'Compound Alert'!AI153 &gt;= 10, "HIGH",IF(
                            'Compound Alert'!AI153 &gt;= 7, "MED","LOW")))))</f>
        <v>LOW</v>
      </c>
      <c r="N153" s="25" t="str">
        <f ca="1">IF(
   $B$8="Overall Alert",IF(
      'Compound Alert'!V153 &gt;= 7, "HIGH",IF(
         'Compound Alert'!V153 &gt;= 5, "MED","LOW")), IF(
            $B$8="Underlying Vulnerability", IF(
               'Compound Alert'!AC153 &gt;= 10, "HIGH",IF(
                  'Compound Alert'!AC153 &gt;= 7, "MED","LOW")),IF(
                     $B$8="Emerging Threat", IF(
                        'Compound Alert'!AJ153 &gt;= 10, "HIGH",IF(
                            'Compound Alert'!AJ153 &gt;= 7, "MED","LOW")))))</f>
        <v>MED</v>
      </c>
      <c r="O153" s="25" t="str">
        <f ca="1">IF(
   $B$8="Overall Alert",IF(
      'Compound Alert'!W153 &gt;= 7, "HIGH",IF(
         'Compound Alert'!W153 &gt;= 5, "MED","LOW")), IF(
            $B$8="Underlying Vulnerability", IF(
               'Compound Alert'!AD153 &gt;= 10, "HIGH",IF(
                  'Compound Alert'!AD153 &gt;= 7, "MED","LOW")),IF(
                     $B$8="Emerging Threat", IF(
                        'Compound Alert'!AK153 &gt;= 10, "HIGH",IF(
                            'Compound Alert'!AK153 &gt;= 7, "MED","LOW")))))</f>
        <v>LOW</v>
      </c>
      <c r="P153" s="25"/>
      <c r="Q153" s="26"/>
      <c r="R153" s="26"/>
      <c r="S153" s="21"/>
      <c r="T153" s="21"/>
      <c r="U153" s="21"/>
      <c r="V153" s="21"/>
      <c r="W153" s="21"/>
      <c r="X153" s="21"/>
      <c r="Y153" s="27"/>
      <c r="Z153" s="27"/>
      <c r="AA153" s="27"/>
      <c r="AB153" s="27"/>
      <c r="AC153" s="27"/>
      <c r="AD153" s="27"/>
      <c r="AE153" s="27"/>
      <c r="AF153" s="27"/>
      <c r="AJ153" s="21"/>
      <c r="AK153" s="21"/>
      <c r="AL153" s="21"/>
      <c r="AM153" s="21"/>
      <c r="AN153" s="21"/>
      <c r="AO153" s="21"/>
      <c r="AP153" s="21"/>
      <c r="AQ153" s="21"/>
      <c r="AR153" s="21"/>
      <c r="AS153" s="21"/>
      <c r="AT153" s="21"/>
      <c r="AU153" s="21"/>
      <c r="AV153" s="21"/>
      <c r="AW153" s="21"/>
      <c r="AX153" s="21"/>
    </row>
    <row r="154" spans="1:50" x14ac:dyDescent="0.2">
      <c r="A154" s="63">
        <v>113</v>
      </c>
      <c r="B154" s="20" t="str">
        <f>'Compound Alert'!B87</f>
        <v>Guyana</v>
      </c>
      <c r="C154" s="20" t="str">
        <f>'Compound Alert'!C87</f>
        <v>GUY</v>
      </c>
      <c r="D154" s="20" t="str">
        <f>'Compound Alert'!D87</f>
        <v>LCN           Latin America &amp; Caribbean</v>
      </c>
      <c r="E154" s="20" t="str">
        <f>'Compound Alert'!E87</f>
        <v>IDA</v>
      </c>
      <c r="F154" s="217">
        <f ca="1">'Compound Alert'!F87</f>
        <v>82</v>
      </c>
      <c r="G154" s="22">
        <f ca="1">IF($B$8="Overall Alert",'Compound Alert'!G87,IF($B$8="Underlying Vulnerability",'Compound Alert'!J87,IF($B$8="Emerging Threat",'Compound Alert'!M87)))</f>
        <v>0.5</v>
      </c>
      <c r="H154" s="23">
        <f ca="1">IF($B$8="Overall Alert",'Compound Alert'!H87,IF($B$8="Underlying Vulnerability",'Compound Alert'!K87,IF($B$8="Emerging Threat",'Compound Alert'!N87)))</f>
        <v>0.5</v>
      </c>
      <c r="I154" s="50">
        <f ca="1">ROUNDDOWN(G154,0)</f>
        <v>0</v>
      </c>
      <c r="J154" s="25" t="str">
        <f ca="1">IF(
   $B$8="Overall Alert",IF(
      'Compound Alert'!R87 &gt;= 7, "HIGH",IF(
         'Compound Alert'!R87 &gt;= 5, "MED","LOW")), IF(
            $B$8="Underlying Vulnerability", IF(
               'Compound Alert'!Y87 &gt;= 10, "HIGH",IF(
                  'Compound Alert'!Y87 &gt;= 7, "MED","LOW")),IF(
                     $B$8="Emerging Threat", IF(
                        'Compound Alert'!AF87 &gt;= 10, "HIGH",IF(
                            'Compound Alert'!AF87 &gt;= 7, "MED","LOW")))))</f>
        <v>LOW</v>
      </c>
      <c r="K154" s="25" t="str">
        <f ca="1">IF(
   $B$8="Overall Alert",IF(
      'Compound Alert'!S87 &gt;= 7, "HIGH",IF(
         'Compound Alert'!S87 &gt;= 5, "MED","LOW")), IF(
            $B$8="Underlying Vulnerability", IF(
               'Compound Alert'!Z87 &gt;= 10, "HIGH",IF(
                  'Compound Alert'!Z87 &gt;= 7, "MED","LOW")),IF(
                     $B$8="Emerging Threat", IF(
                        'Compound Alert'!AG87 &gt;= 10, "HIGH",IF(
                            'Compound Alert'!AG87 &gt;= 7, "MED","LOW")))))</f>
        <v>LOW</v>
      </c>
      <c r="L154" s="25" t="str">
        <f ca="1">IF(
   $B$8="Overall Alert",IF(
      'Compound Alert'!T87 &gt;= 7, "HIGH",IF(
         'Compound Alert'!T87 &gt;= 5, "MED","LOW")), IF(
            $B$8="Underlying Vulnerability", IF(
               'Compound Alert'!AA87 &gt;= 10, "HIGH",IF(
                  'Compound Alert'!AA87 &gt;= 7, "MED","LOW")),IF(
                     $B$8="Emerging Threat", IF(
                        'Compound Alert'!AH87 &gt;= 10, "HIGH",IF(
                            'Compound Alert'!AH87 &gt;= 7, "MED","LOW")))))</f>
        <v>LOW</v>
      </c>
      <c r="M154" s="25" t="str">
        <f ca="1">IF(
   $B$8="Overall Alert",IF(
      'Compound Alert'!U87 &gt;= 7, "HIGH",IF(
         'Compound Alert'!U87 &gt;= 5, "MED","LOW")), IF(
            $B$8="Underlying Vulnerability", IF(
               'Compound Alert'!AB87 &gt;= 10, "HIGH",IF(
                  'Compound Alert'!AB87 &gt;= 7, "MED","LOW")),IF(
                     $B$8="Emerging Threat", IF(
                        'Compound Alert'!AI87 &gt;= 10, "HIGH",IF(
                            'Compound Alert'!AI87 &gt;= 7, "MED","LOW")))))</f>
        <v>LOW</v>
      </c>
      <c r="N154" s="25" t="str">
        <f ca="1">IF(
   $B$8="Overall Alert",IF(
      'Compound Alert'!V87 &gt;= 7, "HIGH",IF(
         'Compound Alert'!V87 &gt;= 5, "MED","LOW")), IF(
            $B$8="Underlying Vulnerability", IF(
               'Compound Alert'!AC87 &gt;= 10, "HIGH",IF(
                  'Compound Alert'!AC87 &gt;= 7, "MED","LOW")),IF(
                     $B$8="Emerging Threat", IF(
                        'Compound Alert'!AJ87 &gt;= 10, "HIGH",IF(
                            'Compound Alert'!AJ87 &gt;= 7, "MED","LOW")))))</f>
        <v>MED</v>
      </c>
      <c r="O154" s="25" t="str">
        <f ca="1">IF(
   $B$8="Overall Alert",IF(
      'Compound Alert'!W87 &gt;= 7, "HIGH",IF(
         'Compound Alert'!W87 &gt;= 5, "MED","LOW")), IF(
            $B$8="Underlying Vulnerability", IF(
               'Compound Alert'!AD87 &gt;= 10, "HIGH",IF(
                  'Compound Alert'!AD87 &gt;= 7, "MED","LOW")),IF(
                     $B$8="Emerging Threat", IF(
                        'Compound Alert'!AK87 &gt;= 10, "HIGH",IF(
                            'Compound Alert'!AK87 &gt;= 7, "MED","LOW")))))</f>
        <v>LOW</v>
      </c>
      <c r="P154" s="25"/>
      <c r="Q154" s="26"/>
      <c r="R154" s="26"/>
      <c r="S154" s="21"/>
      <c r="T154" s="21"/>
      <c r="U154" s="21"/>
      <c r="V154" s="21"/>
      <c r="W154" s="21"/>
      <c r="X154" s="21"/>
      <c r="Y154" s="27"/>
      <c r="Z154" s="27"/>
      <c r="AA154" s="27"/>
      <c r="AB154" s="27"/>
      <c r="AC154" s="27"/>
      <c r="AD154" s="27"/>
      <c r="AE154" s="27"/>
      <c r="AF154" s="27"/>
      <c r="AJ154" s="21"/>
      <c r="AK154" s="21"/>
      <c r="AL154" s="21"/>
      <c r="AM154" s="21"/>
      <c r="AN154" s="21"/>
      <c r="AO154" s="21"/>
      <c r="AP154" s="21"/>
      <c r="AQ154" s="21"/>
      <c r="AR154" s="21"/>
      <c r="AS154" s="21"/>
      <c r="AT154" s="21"/>
      <c r="AU154" s="21"/>
      <c r="AV154" s="21"/>
      <c r="AW154" s="21"/>
      <c r="AX154" s="21"/>
    </row>
    <row r="155" spans="1:50" x14ac:dyDescent="0.2">
      <c r="A155" s="63">
        <v>114</v>
      </c>
      <c r="B155" s="20" t="str">
        <f>'Compound Alert'!B21</f>
        <v>Benin</v>
      </c>
      <c r="C155" s="20" t="str">
        <f>'Compound Alert'!C21</f>
        <v>BEN</v>
      </c>
      <c r="D155" s="20" t="str">
        <f>'Compound Alert'!D21</f>
        <v>SSF           Sub-Saharan Africa</v>
      </c>
      <c r="E155" s="20" t="str">
        <f>'Compound Alert'!E21</f>
        <v>IDA</v>
      </c>
      <c r="F155" s="217">
        <f ca="1">'Compound Alert'!F21</f>
        <v>16</v>
      </c>
      <c r="G155" s="22">
        <f ca="1">IF($B$8="Overall Alert",'Compound Alert'!G21,IF($B$8="Underlying Vulnerability",'Compound Alert'!J21,IF($B$8="Emerging Threat",'Compound Alert'!M21)))</f>
        <v>0.5</v>
      </c>
      <c r="H155" s="23">
        <f ca="1">IF($B$8="Overall Alert",'Compound Alert'!H21,IF($B$8="Underlying Vulnerability",'Compound Alert'!K21,IF($B$8="Emerging Threat",'Compound Alert'!N21)))</f>
        <v>0.5</v>
      </c>
      <c r="I155" s="50">
        <f ca="1">ROUNDDOWN(G155,0)</f>
        <v>0</v>
      </c>
      <c r="J155" s="25" t="str">
        <f ca="1">IF(
   $B$8="Overall Alert",IF(
      'Compound Alert'!R21 &gt;= 7, "HIGH",IF(
         'Compound Alert'!R21 &gt;= 5, "MED","LOW")), IF(
            $B$8="Underlying Vulnerability", IF(
               'Compound Alert'!Y21 &gt;= 10, "HIGH",IF(
                  'Compound Alert'!Y21 &gt;= 7, "MED","LOW")),IF(
                     $B$8="Emerging Threat", IF(
                        'Compound Alert'!AF21 &gt;= 10, "HIGH",IF(
                            'Compound Alert'!AF21 &gt;= 7, "MED","LOW")))))</f>
        <v>LOW</v>
      </c>
      <c r="K155" s="25" t="str">
        <f ca="1">IF(
   $B$8="Overall Alert",IF(
      'Compound Alert'!S21 &gt;= 7, "HIGH",IF(
         'Compound Alert'!S21 &gt;= 5, "MED","LOW")), IF(
            $B$8="Underlying Vulnerability", IF(
               'Compound Alert'!Z21 &gt;= 10, "HIGH",IF(
                  'Compound Alert'!Z21 &gt;= 7, "MED","LOW")),IF(
                     $B$8="Emerging Threat", IF(
                        'Compound Alert'!AG21 &gt;= 10, "HIGH",IF(
                            'Compound Alert'!AG21 &gt;= 7, "MED","LOW")))))</f>
        <v>LOW</v>
      </c>
      <c r="L155" s="25" t="str">
        <f ca="1">IF(
   $B$8="Overall Alert",IF(
      'Compound Alert'!T21 &gt;= 7, "HIGH",IF(
         'Compound Alert'!T21 &gt;= 5, "MED","LOW")), IF(
            $B$8="Underlying Vulnerability", IF(
               'Compound Alert'!AA21 &gt;= 10, "HIGH",IF(
                  'Compound Alert'!AA21 &gt;= 7, "MED","LOW")),IF(
                     $B$8="Emerging Threat", IF(
                        'Compound Alert'!AH21 &gt;= 10, "HIGH",IF(
                            'Compound Alert'!AH21 &gt;= 7, "MED","LOW")))))</f>
        <v>LOW</v>
      </c>
      <c r="M155" s="25" t="str">
        <f ca="1">IF(
   $B$8="Overall Alert",IF(
      'Compound Alert'!U21 &gt;= 7, "HIGH",IF(
         'Compound Alert'!U21 &gt;= 5, "MED","LOW")), IF(
            $B$8="Underlying Vulnerability", IF(
               'Compound Alert'!AB21 &gt;= 10, "HIGH",IF(
                  'Compound Alert'!AB21 &gt;= 7, "MED","LOW")),IF(
                     $B$8="Emerging Threat", IF(
                        'Compound Alert'!AI21 &gt;= 10, "HIGH",IF(
                            'Compound Alert'!AI21 &gt;= 7, "MED","LOW")))))</f>
        <v>LOW</v>
      </c>
      <c r="N155" s="25" t="str">
        <f ca="1">IF(
   $B$8="Overall Alert",IF(
      'Compound Alert'!V21 &gt;= 7, "HIGH",IF(
         'Compound Alert'!V21 &gt;= 5, "MED","LOW")), IF(
            $B$8="Underlying Vulnerability", IF(
               'Compound Alert'!AC21 &gt;= 10, "HIGH",IF(
                  'Compound Alert'!AC21 &gt;= 7, "MED","LOW")),IF(
                     $B$8="Emerging Threat", IF(
                        'Compound Alert'!AJ21 &gt;= 10, "HIGH",IF(
                            'Compound Alert'!AJ21 &gt;= 7, "MED","LOW")))))</f>
        <v>LOW</v>
      </c>
      <c r="O155" s="25" t="str">
        <f ca="1">IF(
   $B$8="Overall Alert",IF(
      'Compound Alert'!W21 &gt;= 7, "HIGH",IF(
         'Compound Alert'!W21 &gt;= 5, "MED","LOW")), IF(
            $B$8="Underlying Vulnerability", IF(
               'Compound Alert'!AD21 &gt;= 10, "HIGH",IF(
                  'Compound Alert'!AD21 &gt;= 7, "MED","LOW")),IF(
                     $B$8="Emerging Threat", IF(
                        'Compound Alert'!AK21 &gt;= 10, "HIGH",IF(
                            'Compound Alert'!AK21 &gt;= 7, "MED","LOW")))))</f>
        <v>MED</v>
      </c>
      <c r="P155" s="25"/>
      <c r="Q155" s="26"/>
      <c r="R155" s="26"/>
      <c r="S155" s="21"/>
      <c r="T155" s="21"/>
      <c r="U155" s="21"/>
      <c r="V155" s="21"/>
      <c r="W155" s="21"/>
      <c r="X155" s="21"/>
      <c r="Y155" s="27"/>
      <c r="Z155" s="27"/>
      <c r="AA155" s="27"/>
      <c r="AB155" s="27"/>
      <c r="AC155" s="27"/>
      <c r="AD155" s="27"/>
      <c r="AE155" s="27"/>
      <c r="AF155" s="27"/>
      <c r="AJ155" s="21"/>
      <c r="AK155" s="21"/>
      <c r="AL155" s="21"/>
      <c r="AM155" s="21"/>
      <c r="AN155" s="21"/>
      <c r="AO155" s="21"/>
      <c r="AP155" s="21"/>
      <c r="AQ155" s="21"/>
      <c r="AR155" s="21"/>
      <c r="AS155" s="21"/>
      <c r="AT155" s="21"/>
      <c r="AU155" s="21"/>
      <c r="AV155" s="21"/>
      <c r="AW155" s="21"/>
      <c r="AX155" s="21"/>
    </row>
    <row r="156" spans="1:50" x14ac:dyDescent="0.2">
      <c r="A156" s="63">
        <v>115</v>
      </c>
      <c r="B156" s="20" t="str">
        <f>'Compound Alert'!B201</f>
        <v>Trinidad and Tobago</v>
      </c>
      <c r="C156" s="20" t="str">
        <f>'Compound Alert'!C201</f>
        <v>TTO</v>
      </c>
      <c r="D156" s="20" t="str">
        <f>'Compound Alert'!D201</f>
        <v>LCN           Latin America &amp; Caribbean</v>
      </c>
      <c r="E156" s="20" t="str">
        <f>'Compound Alert'!E201</f>
        <v>IBRD</v>
      </c>
      <c r="F156" s="217">
        <f>'Compound Alert'!F201</f>
        <v>0</v>
      </c>
      <c r="G156" s="22">
        <f ca="1">IF($B$8="Overall Alert",'Compound Alert'!G201,IF($B$8="Underlying Vulnerability",'Compound Alert'!J201,IF($B$8="Emerging Threat",'Compound Alert'!M201)))</f>
        <v>0.5</v>
      </c>
      <c r="H156" s="23">
        <f ca="1">IF($B$8="Overall Alert",'Compound Alert'!H201,IF($B$8="Underlying Vulnerability",'Compound Alert'!K201,IF($B$8="Emerging Threat",'Compound Alert'!N201)))</f>
        <v>0.5</v>
      </c>
      <c r="I156" s="50">
        <f ca="1">ROUNDDOWN(G156,0)</f>
        <v>0</v>
      </c>
      <c r="J156" s="25" t="str">
        <f ca="1">IF(
   $B$8="Overall Alert",IF(
      'Compound Alert'!R201 &gt;= 7, "HIGH",IF(
         'Compound Alert'!R201 &gt;= 5, "MED","LOW")), IF(
            $B$8="Underlying Vulnerability", IF(
               'Compound Alert'!Y201 &gt;= 10, "HIGH",IF(
                  'Compound Alert'!Y201 &gt;= 7, "MED","LOW")),IF(
                     $B$8="Emerging Threat", IF(
                        'Compound Alert'!AF201 &gt;= 10, "HIGH",IF(
                            'Compound Alert'!AF201 &gt;= 7, "MED","LOW")))))</f>
        <v>LOW</v>
      </c>
      <c r="K156" s="25" t="str">
        <f ca="1">IF(
   $B$8="Overall Alert",IF(
      'Compound Alert'!S201 &gt;= 7, "HIGH",IF(
         'Compound Alert'!S201 &gt;= 5, "MED","LOW")), IF(
            $B$8="Underlying Vulnerability", IF(
               'Compound Alert'!Z201 &gt;= 10, "HIGH",IF(
                  'Compound Alert'!Z201 &gt;= 7, "MED","LOW")),IF(
                     $B$8="Emerging Threat", IF(
                        'Compound Alert'!AG201 &gt;= 10, "HIGH",IF(
                            'Compound Alert'!AG201 &gt;= 7, "MED","LOW")))))</f>
        <v>LOW</v>
      </c>
      <c r="L156" s="25" t="str">
        <f ca="1">IF(
   $B$8="Overall Alert",IF(
      'Compound Alert'!T201 &gt;= 7, "HIGH",IF(
         'Compound Alert'!T201 &gt;= 5, "MED","LOW")), IF(
            $B$8="Underlying Vulnerability", IF(
               'Compound Alert'!AA201 &gt;= 10, "HIGH",IF(
                  'Compound Alert'!AA201 &gt;= 7, "MED","LOW")),IF(
                     $B$8="Emerging Threat", IF(
                        'Compound Alert'!AH201 &gt;= 10, "HIGH",IF(
                            'Compound Alert'!AH201 &gt;= 7, "MED","LOW")))))</f>
        <v>LOW</v>
      </c>
      <c r="M156" s="25" t="str">
        <f ca="1">IF(
   $B$8="Overall Alert",IF(
      'Compound Alert'!U201 &gt;= 7, "HIGH",IF(
         'Compound Alert'!U201 &gt;= 5, "MED","LOW")), IF(
            $B$8="Underlying Vulnerability", IF(
               'Compound Alert'!AB201 &gt;= 10, "HIGH",IF(
                  'Compound Alert'!AB201 &gt;= 7, "MED","LOW")),IF(
                     $B$8="Emerging Threat", IF(
                        'Compound Alert'!AI201 &gt;= 10, "HIGH",IF(
                            'Compound Alert'!AI201 &gt;= 7, "MED","LOW")))))</f>
        <v>LOW</v>
      </c>
      <c r="N156" s="25" t="str">
        <f ca="1">IF(
   $B$8="Overall Alert",IF(
      'Compound Alert'!V201 &gt;= 7, "HIGH",IF(
         'Compound Alert'!V201 &gt;= 5, "MED","LOW")), IF(
            $B$8="Underlying Vulnerability", IF(
               'Compound Alert'!AC201 &gt;= 10, "HIGH",IF(
                  'Compound Alert'!AC201 &gt;= 7, "MED","LOW")),IF(
                     $B$8="Emerging Threat", IF(
                        'Compound Alert'!AJ201 &gt;= 10, "HIGH",IF(
                            'Compound Alert'!AJ201 &gt;= 7, "MED","LOW")))))</f>
        <v>MED</v>
      </c>
      <c r="O156" s="25" t="str">
        <f ca="1">IF(
   $B$8="Overall Alert",IF(
      'Compound Alert'!W201 &gt;= 7, "HIGH",IF(
         'Compound Alert'!W201 &gt;= 5, "MED","LOW")), IF(
            $B$8="Underlying Vulnerability", IF(
               'Compound Alert'!AD201 &gt;= 10, "HIGH",IF(
                  'Compound Alert'!AD201 &gt;= 7, "MED","LOW")),IF(
                     $B$8="Emerging Threat", IF(
                        'Compound Alert'!AK201 &gt;= 10, "HIGH",IF(
                            'Compound Alert'!AK201 &gt;= 7, "MED","LOW")))))</f>
        <v>LOW</v>
      </c>
      <c r="P156" s="25"/>
      <c r="Q156" s="26"/>
      <c r="R156" s="26"/>
      <c r="S156" s="21"/>
      <c r="T156" s="21"/>
      <c r="U156" s="21"/>
      <c r="V156" s="21"/>
      <c r="W156" s="21"/>
      <c r="X156" s="21"/>
      <c r="Y156" s="27"/>
      <c r="Z156" s="27"/>
      <c r="AA156" s="27"/>
      <c r="AB156" s="27"/>
      <c r="AC156" s="27"/>
      <c r="AD156" s="27"/>
      <c r="AE156" s="27"/>
      <c r="AF156" s="27"/>
      <c r="AJ156" s="21"/>
      <c r="AK156" s="21"/>
      <c r="AL156" s="21"/>
      <c r="AM156" s="21"/>
      <c r="AN156" s="21"/>
      <c r="AO156" s="21"/>
      <c r="AP156" s="21"/>
      <c r="AQ156" s="21"/>
      <c r="AR156" s="21"/>
      <c r="AS156" s="21"/>
      <c r="AT156" s="21"/>
      <c r="AU156" s="21"/>
      <c r="AV156" s="21"/>
      <c r="AW156" s="21"/>
      <c r="AX156" s="21"/>
    </row>
    <row r="157" spans="1:50" x14ac:dyDescent="0.2">
      <c r="A157" s="63">
        <v>116</v>
      </c>
      <c r="B157" s="20" t="str">
        <f>'Compound Alert'!B212</f>
        <v>St. Vincent and the Grenadines</v>
      </c>
      <c r="C157" s="20" t="str">
        <f>'Compound Alert'!C212</f>
        <v>VCT</v>
      </c>
      <c r="D157" s="20" t="str">
        <f>'Compound Alert'!D212</f>
        <v>LCN           Latin America &amp; Caribbean</v>
      </c>
      <c r="E157" s="20" t="str">
        <f>'Compound Alert'!E212</f>
        <v>Blend</v>
      </c>
      <c r="F157" s="217">
        <f>'Compound Alert'!F212</f>
        <v>0</v>
      </c>
      <c r="G157" s="22">
        <f ca="1">IF($B$8="Overall Alert",'Compound Alert'!G212,IF($B$8="Underlying Vulnerability",'Compound Alert'!J212,IF($B$8="Emerging Threat",'Compound Alert'!M212)))</f>
        <v>0.5</v>
      </c>
      <c r="H157" s="23">
        <f ca="1">IF($B$8="Overall Alert",'Compound Alert'!H212,IF($B$8="Underlying Vulnerability",'Compound Alert'!K212,IF($B$8="Emerging Threat",'Compound Alert'!N212)))</f>
        <v>0.5</v>
      </c>
      <c r="I157" s="50">
        <f ca="1">ROUNDDOWN(G157,0)</f>
        <v>0</v>
      </c>
      <c r="J157" s="25" t="str">
        <f ca="1">IF(
   $B$8="Overall Alert",IF(
      'Compound Alert'!R212 &gt;= 7, "HIGH",IF(
         'Compound Alert'!R212 &gt;= 5, "MED","LOW")), IF(
            $B$8="Underlying Vulnerability", IF(
               'Compound Alert'!Y212 &gt;= 10, "HIGH",IF(
                  'Compound Alert'!Y212 &gt;= 7, "MED","LOW")),IF(
                     $B$8="Emerging Threat", IF(
                        'Compound Alert'!AF212 &gt;= 10, "HIGH",IF(
                            'Compound Alert'!AF212 &gt;= 7, "MED","LOW")))))</f>
        <v>LOW</v>
      </c>
      <c r="K157" s="25" t="str">
        <f ca="1">IF(
   $B$8="Overall Alert",IF(
      'Compound Alert'!S212 &gt;= 7, "HIGH",IF(
         'Compound Alert'!S212 &gt;= 5, "MED","LOW")), IF(
            $B$8="Underlying Vulnerability", IF(
               'Compound Alert'!Z212 &gt;= 10, "HIGH",IF(
                  'Compound Alert'!Z212 &gt;= 7, "MED","LOW")),IF(
                     $B$8="Emerging Threat", IF(
                        'Compound Alert'!AG212 &gt;= 10, "HIGH",IF(
                            'Compound Alert'!AG212 &gt;= 7, "MED","LOW")))))</f>
        <v>LOW</v>
      </c>
      <c r="L157" s="25" t="e">
        <f ca="1">IF(
   $B$8="Overall Alert",IF(
      'Compound Alert'!T212 &gt;= 7, "HIGH",IF(
         'Compound Alert'!T212 &gt;= 5, "MED","LOW")), IF(
            $B$8="Underlying Vulnerability", IF(
               'Compound Alert'!AA212 &gt;= 10, "HIGH",IF(
                  'Compound Alert'!AA212 &gt;= 7, "MED","LOW")),IF(
                     $B$8="Emerging Threat", IF(
                        'Compound Alert'!AH212 &gt;= 10, "HIGH",IF(
                            'Compound Alert'!AH212 &gt;= 7, "MED","LOW")))))</f>
        <v>#N/A</v>
      </c>
      <c r="M157" s="25" t="str">
        <f ca="1">IF(
   $B$8="Overall Alert",IF(
      'Compound Alert'!U212 &gt;= 7, "HIGH",IF(
         'Compound Alert'!U212 &gt;= 5, "MED","LOW")), IF(
            $B$8="Underlying Vulnerability", IF(
               'Compound Alert'!AB212 &gt;= 10, "HIGH",IF(
                  'Compound Alert'!AB212 &gt;= 7, "MED","LOW")),IF(
                     $B$8="Emerging Threat", IF(
                        'Compound Alert'!AI212 &gt;= 10, "HIGH",IF(
                            'Compound Alert'!AI212 &gt;= 7, "MED","LOW")))))</f>
        <v>LOW</v>
      </c>
      <c r="N157" s="25" t="str">
        <f ca="1">IF(
   $B$8="Overall Alert",IF(
      'Compound Alert'!V212 &gt;= 7, "HIGH",IF(
         'Compound Alert'!V212 &gt;= 5, "MED","LOW")), IF(
            $B$8="Underlying Vulnerability", IF(
               'Compound Alert'!AC212 &gt;= 10, "HIGH",IF(
                  'Compound Alert'!AC212 &gt;= 7, "MED","LOW")),IF(
                     $B$8="Emerging Threat", IF(
                        'Compound Alert'!AJ212 &gt;= 10, "HIGH",IF(
                            'Compound Alert'!AJ212 &gt;= 7, "MED","LOW")))))</f>
        <v>MED</v>
      </c>
      <c r="O157" s="25" t="str">
        <f ca="1">IF(
   $B$8="Overall Alert",IF(
      'Compound Alert'!W212 &gt;= 7, "HIGH",IF(
         'Compound Alert'!W212 &gt;= 5, "MED","LOW")), IF(
            $B$8="Underlying Vulnerability", IF(
               'Compound Alert'!AD212 &gt;= 10, "HIGH",IF(
                  'Compound Alert'!AD212 &gt;= 7, "MED","LOW")),IF(
                     $B$8="Emerging Threat", IF(
                        'Compound Alert'!AK212 &gt;= 10, "HIGH",IF(
                            'Compound Alert'!AK212 &gt;= 7, "MED","LOW")))))</f>
        <v>LOW</v>
      </c>
      <c r="P157" s="25"/>
      <c r="Q157" s="26"/>
      <c r="R157" s="26"/>
      <c r="S157" s="21"/>
      <c r="T157" s="21"/>
      <c r="U157" s="21"/>
      <c r="V157" s="21"/>
      <c r="W157" s="21"/>
      <c r="X157" s="21"/>
      <c r="Y157" s="27"/>
      <c r="Z157" s="27"/>
      <c r="AA157" s="27"/>
      <c r="AB157" s="27"/>
      <c r="AC157" s="27"/>
      <c r="AD157" s="27"/>
      <c r="AE157" s="27"/>
      <c r="AF157" s="27"/>
      <c r="AJ157" s="21"/>
      <c r="AK157" s="21"/>
      <c r="AL157" s="21"/>
      <c r="AM157" s="21"/>
      <c r="AN157" s="21"/>
      <c r="AO157" s="21"/>
      <c r="AP157" s="21"/>
      <c r="AQ157" s="21"/>
      <c r="AR157" s="21"/>
      <c r="AS157" s="21"/>
      <c r="AT157" s="21"/>
      <c r="AU157" s="21"/>
      <c r="AV157" s="21"/>
      <c r="AW157" s="21"/>
      <c r="AX157" s="21"/>
    </row>
    <row r="158" spans="1:50" x14ac:dyDescent="0.2">
      <c r="A158" s="63">
        <v>117</v>
      </c>
      <c r="B158" s="20" t="str">
        <f>'Compound Alert'!B34</f>
        <v>Brunei Darussalam</v>
      </c>
      <c r="C158" s="20" t="str">
        <f>'Compound Alert'!C34</f>
        <v>BRN</v>
      </c>
      <c r="D158" s="20" t="str">
        <f>'Compound Alert'!D34</f>
        <v>EAS           East Asia &amp; Pacific</v>
      </c>
      <c r="E158" s="20" t="str">
        <f>'Compound Alert'!E34</f>
        <v>NA</v>
      </c>
      <c r="F158" s="217">
        <f ca="1">'Compound Alert'!F34</f>
        <v>29</v>
      </c>
      <c r="G158" s="22">
        <f ca="1">IF($B$8="Overall Alert",'Compound Alert'!G34,IF($B$8="Underlying Vulnerability",'Compound Alert'!J34,IF($B$8="Emerging Threat",'Compound Alert'!M34)))</f>
        <v>0.5</v>
      </c>
      <c r="H158" s="23">
        <f ca="1">IF($B$8="Overall Alert",'Compound Alert'!H34,IF($B$8="Underlying Vulnerability",'Compound Alert'!K34,IF($B$8="Emerging Threat",'Compound Alert'!N34)))</f>
        <v>0.5</v>
      </c>
      <c r="I158" s="50">
        <f ca="1">ROUNDDOWN(G158,0)</f>
        <v>0</v>
      </c>
      <c r="J158" s="25" t="str">
        <f ca="1">IF(
   $B$8="Overall Alert",IF(
      'Compound Alert'!R34 &gt;= 7, "HIGH",IF(
         'Compound Alert'!R34 &gt;= 5, "MED","LOW")), IF(
            $B$8="Underlying Vulnerability", IF(
               'Compound Alert'!Y34 &gt;= 10, "HIGH",IF(
                  'Compound Alert'!Y34 &gt;= 7, "MED","LOW")),IF(
                     $B$8="Emerging Threat", IF(
                        'Compound Alert'!AF34 &gt;= 10, "HIGH",IF(
                            'Compound Alert'!AF34 &gt;= 7, "MED","LOW")))))</f>
        <v>LOW</v>
      </c>
      <c r="K158" s="25" t="str">
        <f ca="1">IF(
   $B$8="Overall Alert",IF(
      'Compound Alert'!S34 &gt;= 7, "HIGH",IF(
         'Compound Alert'!S34 &gt;= 5, "MED","LOW")), IF(
            $B$8="Underlying Vulnerability", IF(
               'Compound Alert'!Z34 &gt;= 10, "HIGH",IF(
                  'Compound Alert'!Z34 &gt;= 7, "MED","LOW")),IF(
                     $B$8="Emerging Threat", IF(
                        'Compound Alert'!AG34 &gt;= 10, "HIGH",IF(
                            'Compound Alert'!AG34 &gt;= 7, "MED","LOW")))))</f>
        <v>LOW</v>
      </c>
      <c r="L158" s="25" t="str">
        <f ca="1">IF(
   $B$8="Overall Alert",IF(
      'Compound Alert'!T34 &gt;= 7, "HIGH",IF(
         'Compound Alert'!T34 &gt;= 5, "MED","LOW")), IF(
            $B$8="Underlying Vulnerability", IF(
               'Compound Alert'!AA34 &gt;= 10, "HIGH",IF(
                  'Compound Alert'!AA34 &gt;= 7, "MED","LOW")),IF(
                     $B$8="Emerging Threat", IF(
                        'Compound Alert'!AH34 &gt;= 10, "HIGH",IF(
                            'Compound Alert'!AH34 &gt;= 7, "MED","LOW")))))</f>
        <v>LOW</v>
      </c>
      <c r="M158" s="25" t="str">
        <f ca="1">IF(
   $B$8="Overall Alert",IF(
      'Compound Alert'!U34 &gt;= 7, "HIGH",IF(
         'Compound Alert'!U34 &gt;= 5, "MED","LOW")), IF(
            $B$8="Underlying Vulnerability", IF(
               'Compound Alert'!AB34 &gt;= 10, "HIGH",IF(
                  'Compound Alert'!AB34 &gt;= 7, "MED","LOW")),IF(
                     $B$8="Emerging Threat", IF(
                        'Compound Alert'!AI34 &gt;= 10, "HIGH",IF(
                            'Compound Alert'!AI34 &gt;= 7, "MED","LOW")))))</f>
        <v>LOW</v>
      </c>
      <c r="N158" s="25" t="str">
        <f ca="1">IF(
   $B$8="Overall Alert",IF(
      'Compound Alert'!V34 &gt;= 7, "HIGH",IF(
         'Compound Alert'!V34 &gt;= 5, "MED","LOW")), IF(
            $B$8="Underlying Vulnerability", IF(
               'Compound Alert'!AC34 &gt;= 10, "HIGH",IF(
                  'Compound Alert'!AC34 &gt;= 7, "MED","LOW")),IF(
                     $B$8="Emerging Threat", IF(
                        'Compound Alert'!AJ34 &gt;= 10, "HIGH",IF(
                            'Compound Alert'!AJ34 &gt;= 7, "MED","LOW")))))</f>
        <v>MED</v>
      </c>
      <c r="O158" s="25" t="str">
        <f ca="1">IF(
   $B$8="Overall Alert",IF(
      'Compound Alert'!W34 &gt;= 7, "HIGH",IF(
         'Compound Alert'!W34 &gt;= 5, "MED","LOW")), IF(
            $B$8="Underlying Vulnerability", IF(
               'Compound Alert'!AD34 &gt;= 10, "HIGH",IF(
                  'Compound Alert'!AD34 &gt;= 7, "MED","LOW")),IF(
                     $B$8="Emerging Threat", IF(
                        'Compound Alert'!AK34 &gt;= 10, "HIGH",IF(
                            'Compound Alert'!AK34 &gt;= 7, "MED","LOW")))))</f>
        <v>LOW</v>
      </c>
      <c r="P158" s="25"/>
      <c r="Q158" s="26"/>
      <c r="R158" s="26"/>
      <c r="S158" s="21"/>
      <c r="T158" s="21"/>
      <c r="U158" s="21"/>
      <c r="V158" s="21"/>
      <c r="W158" s="21"/>
      <c r="X158" s="21"/>
      <c r="Y158" s="27"/>
      <c r="Z158" s="27"/>
      <c r="AA158" s="27"/>
      <c r="AB158" s="27"/>
      <c r="AC158" s="27"/>
      <c r="AD158" s="27"/>
      <c r="AE158" s="27"/>
      <c r="AF158" s="27"/>
      <c r="AJ158" s="21"/>
      <c r="AK158" s="21"/>
      <c r="AL158" s="21"/>
      <c r="AM158" s="21"/>
      <c r="AN158" s="21"/>
      <c r="AO158" s="21"/>
      <c r="AP158" s="21"/>
      <c r="AQ158" s="21"/>
      <c r="AR158" s="21"/>
      <c r="AS158" s="21"/>
      <c r="AT158" s="21"/>
      <c r="AU158" s="21"/>
      <c r="AV158" s="21"/>
      <c r="AW158" s="21"/>
      <c r="AX158" s="21"/>
    </row>
    <row r="159" spans="1:50" x14ac:dyDescent="0.2">
      <c r="A159" s="63">
        <v>118</v>
      </c>
      <c r="B159" s="20" t="str">
        <f>'Compound Alert'!B11</f>
        <v>United Arab Emirates</v>
      </c>
      <c r="C159" s="20" t="str">
        <f>'Compound Alert'!C11</f>
        <v>ARE</v>
      </c>
      <c r="D159" s="20" t="str">
        <f>'Compound Alert'!D11</f>
        <v>MEA           Middle East &amp; North Africa</v>
      </c>
      <c r="E159" s="20" t="str">
        <f>'Compound Alert'!E11</f>
        <v>NA</v>
      </c>
      <c r="F159" s="217">
        <f ca="1">'Compound Alert'!F11</f>
        <v>6</v>
      </c>
      <c r="G159" s="22">
        <f ca="1">IF($B$8="Overall Alert",'Compound Alert'!G11,IF($B$8="Underlying Vulnerability",'Compound Alert'!J11,IF($B$8="Emerging Threat",'Compound Alert'!M11)))</f>
        <v>0.5</v>
      </c>
      <c r="H159" s="23">
        <f ca="1">IF($B$8="Overall Alert",'Compound Alert'!H11,IF($B$8="Underlying Vulnerability",'Compound Alert'!K11,IF($B$8="Emerging Threat",'Compound Alert'!N11)))</f>
        <v>0.5</v>
      </c>
      <c r="I159" s="50">
        <f ca="1">ROUNDDOWN(G159,0)</f>
        <v>0</v>
      </c>
      <c r="J159" s="25" t="str">
        <f ca="1">IF(
   $B$8="Overall Alert",IF(
      'Compound Alert'!R11 &gt;= 7, "HIGH",IF(
         'Compound Alert'!R11 &gt;= 5, "MED","LOW")), IF(
            $B$8="Underlying Vulnerability", IF(
               'Compound Alert'!Y11 &gt;= 10, "HIGH",IF(
                  'Compound Alert'!Y11 &gt;= 7, "MED","LOW")),IF(
                     $B$8="Emerging Threat", IF(
                        'Compound Alert'!AF11 &gt;= 10, "HIGH",IF(
                            'Compound Alert'!AF11 &gt;= 7, "MED","LOW")))))</f>
        <v>MED</v>
      </c>
      <c r="K159" s="25" t="str">
        <f ca="1">IF(
   $B$8="Overall Alert",IF(
      'Compound Alert'!S11 &gt;= 7, "HIGH",IF(
         'Compound Alert'!S11 &gt;= 5, "MED","LOW")), IF(
            $B$8="Underlying Vulnerability", IF(
               'Compound Alert'!Z11 &gt;= 10, "HIGH",IF(
                  'Compound Alert'!Z11 &gt;= 7, "MED","LOW")),IF(
                     $B$8="Emerging Threat", IF(
                        'Compound Alert'!AG11 &gt;= 10, "HIGH",IF(
                            'Compound Alert'!AG11 &gt;= 7, "MED","LOW")))))</f>
        <v>LOW</v>
      </c>
      <c r="L159" s="25" t="str">
        <f ca="1">IF(
   $B$8="Overall Alert",IF(
      'Compound Alert'!T11 &gt;= 7, "HIGH",IF(
         'Compound Alert'!T11 &gt;= 5, "MED","LOW")), IF(
            $B$8="Underlying Vulnerability", IF(
               'Compound Alert'!AA11 &gt;= 10, "HIGH",IF(
                  'Compound Alert'!AA11 &gt;= 7, "MED","LOW")),IF(
                     $B$8="Emerging Threat", IF(
                        'Compound Alert'!AH11 &gt;= 10, "HIGH",IF(
                            'Compound Alert'!AH11 &gt;= 7, "MED","LOW")))))</f>
        <v>LOW</v>
      </c>
      <c r="M159" s="25" t="str">
        <f ca="1">IF(
   $B$8="Overall Alert",IF(
      'Compound Alert'!U11 &gt;= 7, "HIGH",IF(
         'Compound Alert'!U11 &gt;= 5, "MED","LOW")), IF(
            $B$8="Underlying Vulnerability", IF(
               'Compound Alert'!AB11 &gt;= 10, "HIGH",IF(
                  'Compound Alert'!AB11 &gt;= 7, "MED","LOW")),IF(
                     $B$8="Emerging Threat", IF(
                        'Compound Alert'!AI11 &gt;= 10, "HIGH",IF(
                            'Compound Alert'!AI11 &gt;= 7, "MED","LOW")))))</f>
        <v>LOW</v>
      </c>
      <c r="N159" s="25" t="str">
        <f ca="1">IF(
   $B$8="Overall Alert",IF(
      'Compound Alert'!V11 &gt;= 7, "HIGH",IF(
         'Compound Alert'!V11 &gt;= 5, "MED","LOW")), IF(
            $B$8="Underlying Vulnerability", IF(
               'Compound Alert'!AC11 &gt;= 10, "HIGH",IF(
                  'Compound Alert'!AC11 &gt;= 7, "MED","LOW")),IF(
                     $B$8="Emerging Threat", IF(
                        'Compound Alert'!AJ11 &gt;= 10, "HIGH",IF(
                            'Compound Alert'!AJ11 &gt;= 7, "MED","LOW")))))</f>
        <v>LOW</v>
      </c>
      <c r="O159" s="25" t="str">
        <f ca="1">IF(
   $B$8="Overall Alert",IF(
      'Compound Alert'!W11 &gt;= 7, "HIGH",IF(
         'Compound Alert'!W11 &gt;= 5, "MED","LOW")), IF(
            $B$8="Underlying Vulnerability", IF(
               'Compound Alert'!AD11 &gt;= 10, "HIGH",IF(
                  'Compound Alert'!AD11 &gt;= 7, "MED","LOW")),IF(
                     $B$8="Emerging Threat", IF(
                        'Compound Alert'!AK11 &gt;= 10, "HIGH",IF(
                            'Compound Alert'!AK11 &gt;= 7, "MED","LOW")))))</f>
        <v>LOW</v>
      </c>
      <c r="P159" s="25"/>
      <c r="Q159" s="26"/>
      <c r="R159" s="26"/>
      <c r="S159" s="21"/>
      <c r="T159" s="21"/>
      <c r="U159" s="21"/>
      <c r="V159" s="21"/>
      <c r="W159" s="21"/>
      <c r="X159" s="21"/>
      <c r="Y159" s="27"/>
      <c r="Z159" s="27"/>
      <c r="AA159" s="27"/>
      <c r="AB159" s="27"/>
      <c r="AC159" s="27"/>
      <c r="AD159" s="27"/>
      <c r="AE159" s="27"/>
      <c r="AF159" s="27"/>
      <c r="AJ159" s="21"/>
      <c r="AK159" s="21"/>
      <c r="AL159" s="21"/>
      <c r="AM159" s="21"/>
      <c r="AN159" s="21"/>
      <c r="AO159" s="21"/>
      <c r="AP159" s="21"/>
      <c r="AQ159" s="21"/>
      <c r="AR159" s="21"/>
      <c r="AS159" s="21"/>
      <c r="AT159" s="21"/>
      <c r="AU159" s="21"/>
      <c r="AV159" s="21"/>
      <c r="AW159" s="21"/>
      <c r="AX159" s="21"/>
    </row>
    <row r="160" spans="1:50" x14ac:dyDescent="0.2">
      <c r="A160" s="63">
        <v>119</v>
      </c>
      <c r="B160" s="20" t="str">
        <f>'Compound Alert'!B159</f>
        <v>Philippines</v>
      </c>
      <c r="C160" s="20" t="str">
        <f>'Compound Alert'!C159</f>
        <v>PHL</v>
      </c>
      <c r="D160" s="20" t="str">
        <f>'Compound Alert'!D159</f>
        <v>EAS           East Asia &amp; Pacific</v>
      </c>
      <c r="E160" s="20" t="str">
        <f>'Compound Alert'!E159</f>
        <v>IBRD</v>
      </c>
      <c r="F160" s="217">
        <f ca="1">'Compound Alert'!F159</f>
        <v>154</v>
      </c>
      <c r="G160" s="22">
        <f ca="1">IF($B$8="Overall Alert",'Compound Alert'!G159,IF($B$8="Underlying Vulnerability",'Compound Alert'!J159,IF($B$8="Emerging Threat",'Compound Alert'!M159)))</f>
        <v>0</v>
      </c>
      <c r="H160" s="23">
        <f ca="1">IF($B$8="Overall Alert",'Compound Alert'!H159,IF($B$8="Underlying Vulnerability",'Compound Alert'!K159,IF($B$8="Emerging Threat",'Compound Alert'!N159)))</f>
        <v>0</v>
      </c>
      <c r="I160" s="50">
        <f ca="1">ROUNDDOWN(G160,0)</f>
        <v>0</v>
      </c>
      <c r="J160" s="25" t="str">
        <f ca="1">IF(
   $B$8="Overall Alert",IF(
      'Compound Alert'!R159 &gt;= 7, "HIGH",IF(
         'Compound Alert'!R159 &gt;= 5, "MED","LOW")), IF(
            $B$8="Underlying Vulnerability", IF(
               'Compound Alert'!Y159 &gt;= 10, "HIGH",IF(
                  'Compound Alert'!Y159 &gt;= 7, "MED","LOW")),IF(
                     $B$8="Emerging Threat", IF(
                        'Compound Alert'!AF159 &gt;= 10, "HIGH",IF(
                            'Compound Alert'!AF159 &gt;= 7, "MED","LOW")))))</f>
        <v>LOW</v>
      </c>
      <c r="K160" s="25" t="str">
        <f ca="1">IF(
   $B$8="Overall Alert",IF(
      'Compound Alert'!S159 &gt;= 7, "HIGH",IF(
         'Compound Alert'!S159 &gt;= 5, "MED","LOW")), IF(
            $B$8="Underlying Vulnerability", IF(
               'Compound Alert'!Z159 &gt;= 10, "HIGH",IF(
                  'Compound Alert'!Z159 &gt;= 7, "MED","LOW")),IF(
                     $B$8="Emerging Threat", IF(
                        'Compound Alert'!AG159 &gt;= 10, "HIGH",IF(
                            'Compound Alert'!AG159 &gt;= 7, "MED","LOW")))))</f>
        <v>LOW</v>
      </c>
      <c r="L160" s="25" t="str">
        <f ca="1">IF(
   $B$8="Overall Alert",IF(
      'Compound Alert'!T159 &gt;= 7, "HIGH",IF(
         'Compound Alert'!T159 &gt;= 5, "MED","LOW")), IF(
            $B$8="Underlying Vulnerability", IF(
               'Compound Alert'!AA159 &gt;= 10, "HIGH",IF(
                  'Compound Alert'!AA159 &gt;= 7, "MED","LOW")),IF(
                     $B$8="Emerging Threat", IF(
                        'Compound Alert'!AH159 &gt;= 10, "HIGH",IF(
                            'Compound Alert'!AH159 &gt;= 7, "MED","LOW")))))</f>
        <v>LOW</v>
      </c>
      <c r="M160" s="25" t="str">
        <f ca="1">IF(
   $B$8="Overall Alert",IF(
      'Compound Alert'!U159 &gt;= 7, "HIGH",IF(
         'Compound Alert'!U159 &gt;= 5, "MED","LOW")), IF(
            $B$8="Underlying Vulnerability", IF(
               'Compound Alert'!AB159 &gt;= 10, "HIGH",IF(
                  'Compound Alert'!AB159 &gt;= 7, "MED","LOW")),IF(
                     $B$8="Emerging Threat", IF(
                        'Compound Alert'!AI159 &gt;= 10, "HIGH",IF(
                            'Compound Alert'!AI159 &gt;= 7, "MED","LOW")))))</f>
        <v>LOW</v>
      </c>
      <c r="N160" s="25" t="str">
        <f ca="1">IF(
   $B$8="Overall Alert",IF(
      'Compound Alert'!V159 &gt;= 7, "HIGH",IF(
         'Compound Alert'!V159 &gt;= 5, "MED","LOW")), IF(
            $B$8="Underlying Vulnerability", IF(
               'Compound Alert'!AC159 &gt;= 10, "HIGH",IF(
                  'Compound Alert'!AC159 &gt;= 7, "MED","LOW")),IF(
                     $B$8="Emerging Threat", IF(
                        'Compound Alert'!AJ159 &gt;= 10, "HIGH",IF(
                            'Compound Alert'!AJ159 &gt;= 7, "MED","LOW")))))</f>
        <v>LOW</v>
      </c>
      <c r="O160" s="25" t="str">
        <f ca="1">IF(
   $B$8="Overall Alert",IF(
      'Compound Alert'!W159 &gt;= 7, "HIGH",IF(
         'Compound Alert'!W159 &gt;= 5, "MED","LOW")), IF(
            $B$8="Underlying Vulnerability", IF(
               'Compound Alert'!AD159 &gt;= 10, "HIGH",IF(
                  'Compound Alert'!AD159 &gt;= 7, "MED","LOW")),IF(
                     $B$8="Emerging Threat", IF(
                        'Compound Alert'!AK159 &gt;= 10, "HIGH",IF(
                            'Compound Alert'!AK159 &gt;= 7, "MED","LOW")))))</f>
        <v>LOW</v>
      </c>
      <c r="P160" s="25"/>
      <c r="Q160" s="26"/>
      <c r="R160" s="26"/>
      <c r="S160" s="21"/>
      <c r="T160" s="21"/>
      <c r="U160" s="21"/>
      <c r="V160" s="21"/>
      <c r="W160" s="21"/>
      <c r="X160" s="21"/>
      <c r="Y160" s="27"/>
      <c r="Z160" s="27"/>
      <c r="AA160" s="27"/>
      <c r="AB160" s="27"/>
      <c r="AC160" s="27"/>
      <c r="AD160" s="27"/>
      <c r="AE160" s="27"/>
      <c r="AF160" s="27"/>
      <c r="AJ160" s="21"/>
      <c r="AK160" s="21"/>
      <c r="AL160" s="21"/>
      <c r="AM160" s="21"/>
      <c r="AN160" s="21"/>
      <c r="AO160" s="21"/>
      <c r="AP160" s="21"/>
      <c r="AQ160" s="21"/>
      <c r="AR160" s="21"/>
      <c r="AS160" s="21"/>
      <c r="AT160" s="21"/>
      <c r="AU160" s="21"/>
      <c r="AV160" s="21"/>
      <c r="AW160" s="21"/>
      <c r="AX160" s="21"/>
    </row>
    <row r="161" spans="1:50" x14ac:dyDescent="0.2">
      <c r="A161" s="63">
        <v>120</v>
      </c>
      <c r="B161" s="20" t="str">
        <f>'Compound Alert'!B84</f>
        <v>Greenland</v>
      </c>
      <c r="C161" s="20" t="str">
        <f>'Compound Alert'!C84</f>
        <v>GRL</v>
      </c>
      <c r="D161" s="20" t="str">
        <f>'Compound Alert'!D84</f>
        <v>ECS           Europe &amp; Central Asia</v>
      </c>
      <c r="E161" s="20" t="str">
        <f>'Compound Alert'!E84</f>
        <v>NA</v>
      </c>
      <c r="F161" s="217">
        <f ca="1">'Compound Alert'!F84</f>
        <v>79</v>
      </c>
      <c r="G161" s="22">
        <f ca="1">IF($B$8="Overall Alert",'Compound Alert'!G84,IF($B$8="Underlying Vulnerability",'Compound Alert'!J84,IF($B$8="Emerging Threat",'Compound Alert'!M84)))</f>
        <v>0</v>
      </c>
      <c r="H161" s="23">
        <f ca="1">IF($B$8="Overall Alert",'Compound Alert'!H84,IF($B$8="Underlying Vulnerability",'Compound Alert'!K84,IF($B$8="Emerging Threat",'Compound Alert'!N84)))</f>
        <v>0</v>
      </c>
      <c r="I161" s="50">
        <f ca="1">ROUNDDOWN(G161,0)</f>
        <v>0</v>
      </c>
      <c r="J161" s="25" t="str">
        <f ca="1">IF(
   $B$8="Overall Alert",IF(
      'Compound Alert'!R84 &gt;= 7, "HIGH",IF(
         'Compound Alert'!R84 &gt;= 5, "MED","LOW")), IF(
            $B$8="Underlying Vulnerability", IF(
               'Compound Alert'!Y84 &gt;= 10, "HIGH",IF(
                  'Compound Alert'!Y84 &gt;= 7, "MED","LOW")),IF(
                     $B$8="Emerging Threat", IF(
                        'Compound Alert'!AF84 &gt;= 10, "HIGH",IF(
                            'Compound Alert'!AF84 &gt;= 7, "MED","LOW")))))</f>
        <v>LOW</v>
      </c>
      <c r="K161" s="25" t="e">
        <f ca="1">IF(
   $B$8="Overall Alert",IF(
      'Compound Alert'!S84 &gt;= 7, "HIGH",IF(
         'Compound Alert'!S84 &gt;= 5, "MED","LOW")), IF(
            $B$8="Underlying Vulnerability", IF(
               'Compound Alert'!Z84 &gt;= 10, "HIGH",IF(
                  'Compound Alert'!Z84 &gt;= 7, "MED","LOW")),IF(
                     $B$8="Emerging Threat", IF(
                        'Compound Alert'!AG84 &gt;= 10, "HIGH",IF(
                            'Compound Alert'!AG84 &gt;= 7, "MED","LOW")))))</f>
        <v>#N/A</v>
      </c>
      <c r="L161" s="25" t="str">
        <f ca="1">IF(
   $B$8="Overall Alert",IF(
      'Compound Alert'!T84 &gt;= 7, "HIGH",IF(
         'Compound Alert'!T84 &gt;= 5, "MED","LOW")), IF(
            $B$8="Underlying Vulnerability", IF(
               'Compound Alert'!AA84 &gt;= 10, "HIGH",IF(
                  'Compound Alert'!AA84 &gt;= 7, "MED","LOW")),IF(
                     $B$8="Emerging Threat", IF(
                        'Compound Alert'!AH84 &gt;= 10, "HIGH",IF(
                            'Compound Alert'!AH84 &gt;= 7, "MED","LOW")))))</f>
        <v>LOW</v>
      </c>
      <c r="M161" s="25" t="e">
        <f ca="1">IF(
   $B$8="Overall Alert",IF(
      'Compound Alert'!U84 &gt;= 7, "HIGH",IF(
         'Compound Alert'!U84 &gt;= 5, "MED","LOW")), IF(
            $B$8="Underlying Vulnerability", IF(
               'Compound Alert'!AB84 &gt;= 10, "HIGH",IF(
                  'Compound Alert'!AB84 &gt;= 7, "MED","LOW")),IF(
                     $B$8="Emerging Threat", IF(
                        'Compound Alert'!AI84 &gt;= 10, "HIGH",IF(
                            'Compound Alert'!AI84 &gt;= 7, "MED","LOW")))))</f>
        <v>#N/A</v>
      </c>
      <c r="N161" s="25" t="str">
        <f ca="1">IF(
   $B$8="Overall Alert",IF(
      'Compound Alert'!V84 &gt;= 7, "HIGH",IF(
         'Compound Alert'!V84 &gt;= 5, "MED","LOW")), IF(
            $B$8="Underlying Vulnerability", IF(
               'Compound Alert'!AC84 &gt;= 10, "HIGH",IF(
                  'Compound Alert'!AC84 &gt;= 7, "MED","LOW")),IF(
                     $B$8="Emerging Threat", IF(
                        'Compound Alert'!AJ84 &gt;= 10, "HIGH",IF(
                            'Compound Alert'!AJ84 &gt;= 7, "MED","LOW")))))</f>
        <v>LOW</v>
      </c>
      <c r="O161" s="25" t="str">
        <f ca="1">IF(
   $B$8="Overall Alert",IF(
      'Compound Alert'!W84 &gt;= 7, "HIGH",IF(
         'Compound Alert'!W84 &gt;= 5, "MED","LOW")), IF(
            $B$8="Underlying Vulnerability", IF(
               'Compound Alert'!AD84 &gt;= 10, "HIGH",IF(
                  'Compound Alert'!AD84 &gt;= 7, "MED","LOW")),IF(
                     $B$8="Emerging Threat", IF(
                        'Compound Alert'!AK84 &gt;= 10, "HIGH",IF(
                            'Compound Alert'!AK84 &gt;= 7, "MED","LOW")))))</f>
        <v>LOW</v>
      </c>
      <c r="P161" s="25"/>
      <c r="Q161" s="26"/>
      <c r="R161" s="26"/>
      <c r="S161" s="21"/>
      <c r="T161" s="21"/>
      <c r="U161" s="21"/>
      <c r="V161" s="21"/>
      <c r="W161" s="21"/>
      <c r="X161" s="21"/>
      <c r="Y161" s="27"/>
      <c r="Z161" s="27"/>
      <c r="AA161" s="27"/>
      <c r="AB161" s="27"/>
      <c r="AC161" s="27"/>
      <c r="AD161" s="27"/>
      <c r="AE161" s="27"/>
      <c r="AF161" s="27"/>
      <c r="AJ161" s="21"/>
      <c r="AK161" s="21"/>
      <c r="AL161" s="21"/>
      <c r="AM161" s="21"/>
      <c r="AN161" s="21"/>
      <c r="AO161" s="21"/>
      <c r="AP161" s="21"/>
      <c r="AQ161" s="21"/>
      <c r="AR161" s="21"/>
      <c r="AS161" s="21"/>
      <c r="AT161" s="21"/>
      <c r="AU161" s="21"/>
      <c r="AV161" s="21"/>
      <c r="AW161" s="21"/>
      <c r="AX161" s="21"/>
    </row>
    <row r="162" spans="1:50" x14ac:dyDescent="0.2">
      <c r="A162" s="63">
        <v>121</v>
      </c>
      <c r="B162" s="20" t="str">
        <f>'Compound Alert'!B163</f>
        <v>Puerto Rico</v>
      </c>
      <c r="C162" s="20" t="str">
        <f>'Compound Alert'!C163</f>
        <v>PRI</v>
      </c>
      <c r="D162" s="20" t="str">
        <f>'Compound Alert'!D163</f>
        <v>LCN           Latin America &amp; Caribbean</v>
      </c>
      <c r="E162" s="20" t="str">
        <f>'Compound Alert'!E163</f>
        <v>NA</v>
      </c>
      <c r="F162" s="217">
        <f ca="1">'Compound Alert'!F163</f>
        <v>158</v>
      </c>
      <c r="G162" s="22">
        <f ca="1">IF($B$8="Overall Alert",'Compound Alert'!G163,IF($B$8="Underlying Vulnerability",'Compound Alert'!J163,IF($B$8="Emerging Threat",'Compound Alert'!M163)))</f>
        <v>0</v>
      </c>
      <c r="H162" s="23">
        <f ca="1">IF($B$8="Overall Alert",'Compound Alert'!H163,IF($B$8="Underlying Vulnerability",'Compound Alert'!K163,IF($B$8="Emerging Threat",'Compound Alert'!N163)))</f>
        <v>0</v>
      </c>
      <c r="I162" s="50">
        <f ca="1">ROUNDDOWN(G162,0)</f>
        <v>0</v>
      </c>
      <c r="J162" s="25" t="str">
        <f ca="1">IF(
   $B$8="Overall Alert",IF(
      'Compound Alert'!R163 &gt;= 7, "HIGH",IF(
         'Compound Alert'!R163 &gt;= 5, "MED","LOW")), IF(
            $B$8="Underlying Vulnerability", IF(
               'Compound Alert'!Y163 &gt;= 10, "HIGH",IF(
                  'Compound Alert'!Y163 &gt;= 7, "MED","LOW")),IF(
                     $B$8="Emerging Threat", IF(
                        'Compound Alert'!AF163 &gt;= 10, "HIGH",IF(
                            'Compound Alert'!AF163 &gt;= 7, "MED","LOW")))))</f>
        <v>LOW</v>
      </c>
      <c r="K162" s="25" t="str">
        <f ca="1">IF(
   $B$8="Overall Alert",IF(
      'Compound Alert'!S163 &gt;= 7, "HIGH",IF(
         'Compound Alert'!S163 &gt;= 5, "MED","LOW")), IF(
            $B$8="Underlying Vulnerability", IF(
               'Compound Alert'!Z163 &gt;= 10, "HIGH",IF(
                  'Compound Alert'!Z163 &gt;= 7, "MED","LOW")),IF(
                     $B$8="Emerging Threat", IF(
                        'Compound Alert'!AG163 &gt;= 10, "HIGH",IF(
                            'Compound Alert'!AG163 &gt;= 7, "MED","LOW")))))</f>
        <v>LOW</v>
      </c>
      <c r="L162" s="25" t="str">
        <f ca="1">IF(
   $B$8="Overall Alert",IF(
      'Compound Alert'!T163 &gt;= 7, "HIGH",IF(
         'Compound Alert'!T163 &gt;= 5, "MED","LOW")), IF(
            $B$8="Underlying Vulnerability", IF(
               'Compound Alert'!AA163 &gt;= 10, "HIGH",IF(
                  'Compound Alert'!AA163 &gt;= 7, "MED","LOW")),IF(
                     $B$8="Emerging Threat", IF(
                        'Compound Alert'!AH163 &gt;= 10, "HIGH",IF(
                            'Compound Alert'!AH163 &gt;= 7, "MED","LOW")))))</f>
        <v>LOW</v>
      </c>
      <c r="M162" s="25" t="str">
        <f ca="1">IF(
   $B$8="Overall Alert",IF(
      'Compound Alert'!U163 &gt;= 7, "HIGH",IF(
         'Compound Alert'!U163 &gt;= 5, "MED","LOW")), IF(
            $B$8="Underlying Vulnerability", IF(
               'Compound Alert'!AB163 &gt;= 10, "HIGH",IF(
                  'Compound Alert'!AB163 &gt;= 7, "MED","LOW")),IF(
                     $B$8="Emerging Threat", IF(
                        'Compound Alert'!AI163 &gt;= 10, "HIGH",IF(
                            'Compound Alert'!AI163 &gt;= 7, "MED","LOW")))))</f>
        <v>LOW</v>
      </c>
      <c r="N162" s="25" t="str">
        <f ca="1">IF(
   $B$8="Overall Alert",IF(
      'Compound Alert'!V163 &gt;= 7, "HIGH",IF(
         'Compound Alert'!V163 &gt;= 5, "MED","LOW")), IF(
            $B$8="Underlying Vulnerability", IF(
               'Compound Alert'!AC163 &gt;= 10, "HIGH",IF(
                  'Compound Alert'!AC163 &gt;= 7, "MED","LOW")),IF(
                     $B$8="Emerging Threat", IF(
                        'Compound Alert'!AJ163 &gt;= 10, "HIGH",IF(
                            'Compound Alert'!AJ163 &gt;= 7, "MED","LOW")))))</f>
        <v>LOW</v>
      </c>
      <c r="O162" s="25" t="str">
        <f ca="1">IF(
   $B$8="Overall Alert",IF(
      'Compound Alert'!W163 &gt;= 7, "HIGH",IF(
         'Compound Alert'!W163 &gt;= 5, "MED","LOW")), IF(
            $B$8="Underlying Vulnerability", IF(
               'Compound Alert'!AD163 &gt;= 10, "HIGH",IF(
                  'Compound Alert'!AD163 &gt;= 7, "MED","LOW")),IF(
                     $B$8="Emerging Threat", IF(
                        'Compound Alert'!AK163 &gt;= 10, "HIGH",IF(
                            'Compound Alert'!AK163 &gt;= 7, "MED","LOW")))))</f>
        <v>LOW</v>
      </c>
      <c r="P162" s="25"/>
      <c r="Q162" s="26"/>
      <c r="R162" s="26"/>
      <c r="S162" s="21"/>
      <c r="T162" s="21"/>
      <c r="U162" s="21"/>
      <c r="V162" s="21"/>
      <c r="W162" s="21"/>
      <c r="X162" s="21"/>
      <c r="Y162" s="27"/>
      <c r="Z162" s="27"/>
      <c r="AA162" s="27"/>
      <c r="AB162" s="27"/>
      <c r="AC162" s="27"/>
      <c r="AD162" s="27"/>
      <c r="AE162" s="27"/>
      <c r="AF162" s="27"/>
      <c r="AJ162" s="21"/>
      <c r="AK162" s="21"/>
      <c r="AL162" s="21"/>
      <c r="AM162" s="21"/>
      <c r="AN162" s="21"/>
      <c r="AO162" s="21"/>
      <c r="AP162" s="21"/>
      <c r="AQ162" s="21"/>
      <c r="AR162" s="21"/>
      <c r="AS162" s="21"/>
      <c r="AT162" s="21"/>
      <c r="AU162" s="21"/>
      <c r="AV162" s="21"/>
      <c r="AW162" s="21"/>
      <c r="AX162" s="21"/>
    </row>
    <row r="163" spans="1:50" x14ac:dyDescent="0.2">
      <c r="A163" s="63">
        <v>122</v>
      </c>
      <c r="B163" s="20" t="str">
        <f>'Compound Alert'!B195</f>
        <v>Togo</v>
      </c>
      <c r="C163" s="20" t="str">
        <f>'Compound Alert'!C195</f>
        <v>TGO</v>
      </c>
      <c r="D163" s="20" t="str">
        <f>'Compound Alert'!D195</f>
        <v>SSF           Sub-Saharan Africa</v>
      </c>
      <c r="E163" s="20" t="str">
        <f>'Compound Alert'!E195</f>
        <v>IDA</v>
      </c>
      <c r="F163" s="217">
        <f ca="1">'Compound Alert'!F195</f>
        <v>190</v>
      </c>
      <c r="G163" s="22">
        <f ca="1">IF($B$8="Overall Alert",'Compound Alert'!G195,IF($B$8="Underlying Vulnerability",'Compound Alert'!J195,IF($B$8="Emerging Threat",'Compound Alert'!M195)))</f>
        <v>0</v>
      </c>
      <c r="H163" s="23">
        <f ca="1">IF($B$8="Overall Alert",'Compound Alert'!H195,IF($B$8="Underlying Vulnerability",'Compound Alert'!K195,IF($B$8="Emerging Threat",'Compound Alert'!N195)))</f>
        <v>0</v>
      </c>
      <c r="I163" s="50">
        <f ca="1">ROUNDDOWN(G163,0)</f>
        <v>0</v>
      </c>
      <c r="J163" s="25" t="str">
        <f ca="1">IF(
   $B$8="Overall Alert",IF(
      'Compound Alert'!R195 &gt;= 7, "HIGH",IF(
         'Compound Alert'!R195 &gt;= 5, "MED","LOW")), IF(
            $B$8="Underlying Vulnerability", IF(
               'Compound Alert'!Y195 &gt;= 10, "HIGH",IF(
                  'Compound Alert'!Y195 &gt;= 7, "MED","LOW")),IF(
                     $B$8="Emerging Threat", IF(
                        'Compound Alert'!AF195 &gt;= 10, "HIGH",IF(
                            'Compound Alert'!AF195 &gt;= 7, "MED","LOW")))))</f>
        <v>LOW</v>
      </c>
      <c r="K163" s="25" t="str">
        <f ca="1">IF(
   $B$8="Overall Alert",IF(
      'Compound Alert'!S195 &gt;= 7, "HIGH",IF(
         'Compound Alert'!S195 &gt;= 5, "MED","LOW")), IF(
            $B$8="Underlying Vulnerability", IF(
               'Compound Alert'!Z195 &gt;= 10, "HIGH",IF(
                  'Compound Alert'!Z195 &gt;= 7, "MED","LOW")),IF(
                     $B$8="Emerging Threat", IF(
                        'Compound Alert'!AG195 &gt;= 10, "HIGH",IF(
                            'Compound Alert'!AG195 &gt;= 7, "MED","LOW")))))</f>
        <v>LOW</v>
      </c>
      <c r="L163" s="25" t="str">
        <f ca="1">IF(
   $B$8="Overall Alert",IF(
      'Compound Alert'!T195 &gt;= 7, "HIGH",IF(
         'Compound Alert'!T195 &gt;= 5, "MED","LOW")), IF(
            $B$8="Underlying Vulnerability", IF(
               'Compound Alert'!AA195 &gt;= 10, "HIGH",IF(
                  'Compound Alert'!AA195 &gt;= 7, "MED","LOW")),IF(
                     $B$8="Emerging Threat", IF(
                        'Compound Alert'!AH195 &gt;= 10, "HIGH",IF(
                            'Compound Alert'!AH195 &gt;= 7, "MED","LOW")))))</f>
        <v>LOW</v>
      </c>
      <c r="M163" s="25" t="str">
        <f ca="1">IF(
   $B$8="Overall Alert",IF(
      'Compound Alert'!U195 &gt;= 7, "HIGH",IF(
         'Compound Alert'!U195 &gt;= 5, "MED","LOW")), IF(
            $B$8="Underlying Vulnerability", IF(
               'Compound Alert'!AB195 &gt;= 10, "HIGH",IF(
                  'Compound Alert'!AB195 &gt;= 7, "MED","LOW")),IF(
                     $B$8="Emerging Threat", IF(
                        'Compound Alert'!AI195 &gt;= 10, "HIGH",IF(
                            'Compound Alert'!AI195 &gt;= 7, "MED","LOW")))))</f>
        <v>LOW</v>
      </c>
      <c r="N163" s="25" t="str">
        <f ca="1">IF(
   $B$8="Overall Alert",IF(
      'Compound Alert'!V195 &gt;= 7, "HIGH",IF(
         'Compound Alert'!V195 &gt;= 5, "MED","LOW")), IF(
            $B$8="Underlying Vulnerability", IF(
               'Compound Alert'!AC195 &gt;= 10, "HIGH",IF(
                  'Compound Alert'!AC195 &gt;= 7, "MED","LOW")),IF(
                     $B$8="Emerging Threat", IF(
                        'Compound Alert'!AJ195 &gt;= 10, "HIGH",IF(
                            'Compound Alert'!AJ195 &gt;= 7, "MED","LOW")))))</f>
        <v>LOW</v>
      </c>
      <c r="O163" s="25" t="str">
        <f ca="1">IF(
   $B$8="Overall Alert",IF(
      'Compound Alert'!W195 &gt;= 7, "HIGH",IF(
         'Compound Alert'!W195 &gt;= 5, "MED","LOW")), IF(
            $B$8="Underlying Vulnerability", IF(
               'Compound Alert'!AD195 &gt;= 10, "HIGH",IF(
                  'Compound Alert'!AD195 &gt;= 7, "MED","LOW")),IF(
                     $B$8="Emerging Threat", IF(
                        'Compound Alert'!AK195 &gt;= 10, "HIGH",IF(
                            'Compound Alert'!AK195 &gt;= 7, "MED","LOW")))))</f>
        <v>LOW</v>
      </c>
      <c r="P163" s="25"/>
      <c r="Q163" s="26"/>
      <c r="R163" s="26"/>
      <c r="S163" s="21"/>
      <c r="T163" s="21"/>
      <c r="U163" s="21"/>
      <c r="V163" s="21"/>
      <c r="W163" s="21"/>
      <c r="X163" s="21"/>
      <c r="Y163" s="27"/>
      <c r="Z163" s="27"/>
      <c r="AA163" s="27"/>
      <c r="AB163" s="27"/>
      <c r="AC163" s="27"/>
      <c r="AD163" s="27"/>
      <c r="AE163" s="27"/>
      <c r="AF163" s="27"/>
      <c r="AJ163" s="21"/>
      <c r="AK163" s="21"/>
      <c r="AL163" s="21"/>
      <c r="AM163" s="21"/>
      <c r="AN163" s="21"/>
      <c r="AO163" s="21"/>
      <c r="AP163" s="21"/>
      <c r="AQ163" s="21"/>
      <c r="AR163" s="21"/>
      <c r="AS163" s="21"/>
      <c r="AT163" s="21"/>
      <c r="AU163" s="21"/>
      <c r="AV163" s="21"/>
      <c r="AW163" s="21"/>
      <c r="AX163" s="21"/>
    </row>
    <row r="164" spans="1:50" x14ac:dyDescent="0.2">
      <c r="A164" s="63">
        <v>123</v>
      </c>
      <c r="B164" s="20" t="str">
        <f>'Compound Alert'!B65</f>
        <v>Spain</v>
      </c>
      <c r="C164" s="20" t="str">
        <f>'Compound Alert'!C65</f>
        <v>ESP</v>
      </c>
      <c r="D164" s="20" t="str">
        <f>'Compound Alert'!D65</f>
        <v>ECS           Europe &amp; Central Asia</v>
      </c>
      <c r="E164" s="20" t="str">
        <f>'Compound Alert'!E65</f>
        <v>NA</v>
      </c>
      <c r="F164" s="217">
        <f ca="1">'Compound Alert'!F65</f>
        <v>60</v>
      </c>
      <c r="G164" s="22">
        <f ca="1">IF($B$8="Overall Alert",'Compound Alert'!G65,IF($B$8="Underlying Vulnerability",'Compound Alert'!J65,IF($B$8="Emerging Threat",'Compound Alert'!M65)))</f>
        <v>0</v>
      </c>
      <c r="H164" s="23">
        <f ca="1">IF($B$8="Overall Alert",'Compound Alert'!H65,IF($B$8="Underlying Vulnerability",'Compound Alert'!K65,IF($B$8="Emerging Threat",'Compound Alert'!N65)))</f>
        <v>0</v>
      </c>
      <c r="I164" s="50">
        <f ca="1">ROUNDDOWN(G164,0)</f>
        <v>0</v>
      </c>
      <c r="J164" s="25" t="str">
        <f ca="1">IF(
   $B$8="Overall Alert",IF(
      'Compound Alert'!R65 &gt;= 7, "HIGH",IF(
         'Compound Alert'!R65 &gt;= 5, "MED","LOW")), IF(
            $B$8="Underlying Vulnerability", IF(
               'Compound Alert'!Y65 &gt;= 10, "HIGH",IF(
                  'Compound Alert'!Y65 &gt;= 7, "MED","LOW")),IF(
                     $B$8="Emerging Threat", IF(
                        'Compound Alert'!AF65 &gt;= 10, "HIGH",IF(
                            'Compound Alert'!AF65 &gt;= 7, "MED","LOW")))))</f>
        <v>LOW</v>
      </c>
      <c r="K164" s="25" t="str">
        <f ca="1">IF(
   $B$8="Overall Alert",IF(
      'Compound Alert'!S65 &gt;= 7, "HIGH",IF(
         'Compound Alert'!S65 &gt;= 5, "MED","LOW")), IF(
            $B$8="Underlying Vulnerability", IF(
               'Compound Alert'!Z65 &gt;= 10, "HIGH",IF(
                  'Compound Alert'!Z65 &gt;= 7, "MED","LOW")),IF(
                     $B$8="Emerging Threat", IF(
                        'Compound Alert'!AG65 &gt;= 10, "HIGH",IF(
                            'Compound Alert'!AG65 &gt;= 7, "MED","LOW")))))</f>
        <v>LOW</v>
      </c>
      <c r="L164" s="25" t="str">
        <f ca="1">IF(
   $B$8="Overall Alert",IF(
      'Compound Alert'!T65 &gt;= 7, "HIGH",IF(
         'Compound Alert'!T65 &gt;= 5, "MED","LOW")), IF(
            $B$8="Underlying Vulnerability", IF(
               'Compound Alert'!AA65 &gt;= 10, "HIGH",IF(
                  'Compound Alert'!AA65 &gt;= 7, "MED","LOW")),IF(
                     $B$8="Emerging Threat", IF(
                        'Compound Alert'!AH65 &gt;= 10, "HIGH",IF(
                            'Compound Alert'!AH65 &gt;= 7, "MED","LOW")))))</f>
        <v>LOW</v>
      </c>
      <c r="M164" s="25" t="str">
        <f ca="1">IF(
   $B$8="Overall Alert",IF(
      'Compound Alert'!U65 &gt;= 7, "HIGH",IF(
         'Compound Alert'!U65 &gt;= 5, "MED","LOW")), IF(
            $B$8="Underlying Vulnerability", IF(
               'Compound Alert'!AB65 &gt;= 10, "HIGH",IF(
                  'Compound Alert'!AB65 &gt;= 7, "MED","LOW")),IF(
                     $B$8="Emerging Threat", IF(
                        'Compound Alert'!AI65 &gt;= 10, "HIGH",IF(
                            'Compound Alert'!AI65 &gt;= 7, "MED","LOW")))))</f>
        <v>LOW</v>
      </c>
      <c r="N164" s="25" t="str">
        <f ca="1">IF(
   $B$8="Overall Alert",IF(
      'Compound Alert'!V65 &gt;= 7, "HIGH",IF(
         'Compound Alert'!V65 &gt;= 5, "MED","LOW")), IF(
            $B$8="Underlying Vulnerability", IF(
               'Compound Alert'!AC65 &gt;= 10, "HIGH",IF(
                  'Compound Alert'!AC65 &gt;= 7, "MED","LOW")),IF(
                     $B$8="Emerging Threat", IF(
                        'Compound Alert'!AJ65 &gt;= 10, "HIGH",IF(
                            'Compound Alert'!AJ65 &gt;= 7, "MED","LOW")))))</f>
        <v>LOW</v>
      </c>
      <c r="O164" s="25" t="str">
        <f ca="1">IF(
   $B$8="Overall Alert",IF(
      'Compound Alert'!W65 &gt;= 7, "HIGH",IF(
         'Compound Alert'!W65 &gt;= 5, "MED","LOW")), IF(
            $B$8="Underlying Vulnerability", IF(
               'Compound Alert'!AD65 &gt;= 10, "HIGH",IF(
                  'Compound Alert'!AD65 &gt;= 7, "MED","LOW")),IF(
                     $B$8="Emerging Threat", IF(
                        'Compound Alert'!AK65 &gt;= 10, "HIGH",IF(
                            'Compound Alert'!AK65 &gt;= 7, "MED","LOW")))))</f>
        <v>LOW</v>
      </c>
      <c r="P164" s="25"/>
      <c r="Q164" s="26"/>
      <c r="R164" s="26"/>
      <c r="S164" s="21"/>
      <c r="T164" s="21"/>
      <c r="U164" s="21"/>
      <c r="V164" s="21"/>
      <c r="W164" s="21"/>
      <c r="X164" s="21"/>
      <c r="Y164" s="27"/>
      <c r="Z164" s="27"/>
      <c r="AA164" s="27"/>
      <c r="AB164" s="27"/>
      <c r="AC164" s="27"/>
      <c r="AD164" s="27"/>
      <c r="AE164" s="27"/>
      <c r="AF164" s="27"/>
      <c r="AJ164" s="21"/>
      <c r="AK164" s="21"/>
      <c r="AL164" s="21"/>
      <c r="AM164" s="21"/>
      <c r="AN164" s="21"/>
      <c r="AO164" s="21"/>
      <c r="AP164" s="21"/>
      <c r="AQ164" s="21"/>
      <c r="AR164" s="21"/>
      <c r="AS164" s="21"/>
      <c r="AT164" s="21"/>
      <c r="AU164" s="21"/>
      <c r="AV164" s="21"/>
      <c r="AW164" s="21"/>
      <c r="AX164" s="21"/>
    </row>
    <row r="165" spans="1:50" x14ac:dyDescent="0.2">
      <c r="A165" s="63">
        <v>124</v>
      </c>
      <c r="B165" s="20" t="str">
        <f>'Compound Alert'!B58</f>
        <v>Dominica</v>
      </c>
      <c r="C165" s="20" t="str">
        <f>'Compound Alert'!C58</f>
        <v>DMA</v>
      </c>
      <c r="D165" s="20" t="str">
        <f>'Compound Alert'!D58</f>
        <v>LCN           Latin America &amp; Caribbean</v>
      </c>
      <c r="E165" s="20" t="str">
        <f>'Compound Alert'!E58</f>
        <v>Blend</v>
      </c>
      <c r="F165" s="217">
        <f ca="1">'Compound Alert'!F58</f>
        <v>53</v>
      </c>
      <c r="G165" s="22">
        <f ca="1">IF($B$8="Overall Alert",'Compound Alert'!G58,IF($B$8="Underlying Vulnerability",'Compound Alert'!J58,IF($B$8="Emerging Threat",'Compound Alert'!M58)))</f>
        <v>0</v>
      </c>
      <c r="H165" s="23">
        <f ca="1">IF($B$8="Overall Alert",'Compound Alert'!H58,IF($B$8="Underlying Vulnerability",'Compound Alert'!K58,IF($B$8="Emerging Threat",'Compound Alert'!N58)))</f>
        <v>0</v>
      </c>
      <c r="I165" s="50">
        <f ca="1">ROUNDDOWN(G165,0)</f>
        <v>0</v>
      </c>
      <c r="J165" s="25" t="str">
        <f ca="1">IF(
   $B$8="Overall Alert",IF(
      'Compound Alert'!R58 &gt;= 7, "HIGH",IF(
         'Compound Alert'!R58 &gt;= 5, "MED","LOW")), IF(
            $B$8="Underlying Vulnerability", IF(
               'Compound Alert'!Y58 &gt;= 10, "HIGH",IF(
                  'Compound Alert'!Y58 &gt;= 7, "MED","LOW")),IF(
                     $B$8="Emerging Threat", IF(
                        'Compound Alert'!AF58 &gt;= 10, "HIGH",IF(
                            'Compound Alert'!AF58 &gt;= 7, "MED","LOW")))))</f>
        <v>LOW</v>
      </c>
      <c r="K165" s="25" t="str">
        <f ca="1">IF(
   $B$8="Overall Alert",IF(
      'Compound Alert'!S58 &gt;= 7, "HIGH",IF(
         'Compound Alert'!S58 &gt;= 5, "MED","LOW")), IF(
            $B$8="Underlying Vulnerability", IF(
               'Compound Alert'!Z58 &gt;= 10, "HIGH",IF(
                  'Compound Alert'!Z58 &gt;= 7, "MED","LOW")),IF(
                     $B$8="Emerging Threat", IF(
                        'Compound Alert'!AG58 &gt;= 10, "HIGH",IF(
                            'Compound Alert'!AG58 &gt;= 7, "MED","LOW")))))</f>
        <v>LOW</v>
      </c>
      <c r="L165" s="25" t="e">
        <f ca="1">IF(
   $B$8="Overall Alert",IF(
      'Compound Alert'!T58 &gt;= 7, "HIGH",IF(
         'Compound Alert'!T58 &gt;= 5, "MED","LOW")), IF(
            $B$8="Underlying Vulnerability", IF(
               'Compound Alert'!AA58 &gt;= 10, "HIGH",IF(
                  'Compound Alert'!AA58 &gt;= 7, "MED","LOW")),IF(
                     $B$8="Emerging Threat", IF(
                        'Compound Alert'!AH58 &gt;= 10, "HIGH",IF(
                            'Compound Alert'!AH58 &gt;= 7, "MED","LOW")))))</f>
        <v>#N/A</v>
      </c>
      <c r="M165" s="25" t="str">
        <f ca="1">IF(
   $B$8="Overall Alert",IF(
      'Compound Alert'!U58 &gt;= 7, "HIGH",IF(
         'Compound Alert'!U58 &gt;= 5, "MED","LOW")), IF(
            $B$8="Underlying Vulnerability", IF(
               'Compound Alert'!AB58 &gt;= 10, "HIGH",IF(
                  'Compound Alert'!AB58 &gt;= 7, "MED","LOW")),IF(
                     $B$8="Emerging Threat", IF(
                        'Compound Alert'!AI58 &gt;= 10, "HIGH",IF(
                            'Compound Alert'!AI58 &gt;= 7, "MED","LOW")))))</f>
        <v>LOW</v>
      </c>
      <c r="N165" s="25" t="str">
        <f ca="1">IF(
   $B$8="Overall Alert",IF(
      'Compound Alert'!V58 &gt;= 7, "HIGH",IF(
         'Compound Alert'!V58 &gt;= 5, "MED","LOW")), IF(
            $B$8="Underlying Vulnerability", IF(
               'Compound Alert'!AC58 &gt;= 10, "HIGH",IF(
                  'Compound Alert'!AC58 &gt;= 7, "MED","LOW")),IF(
                     $B$8="Emerging Threat", IF(
                        'Compound Alert'!AJ58 &gt;= 10, "HIGH",IF(
                            'Compound Alert'!AJ58 &gt;= 7, "MED","LOW")))))</f>
        <v>LOW</v>
      </c>
      <c r="O165" s="25" t="str">
        <f ca="1">IF(
   $B$8="Overall Alert",IF(
      'Compound Alert'!W58 &gt;= 7, "HIGH",IF(
         'Compound Alert'!W58 &gt;= 5, "MED","LOW")), IF(
            $B$8="Underlying Vulnerability", IF(
               'Compound Alert'!AD58 &gt;= 10, "HIGH",IF(
                  'Compound Alert'!AD58 &gt;= 7, "MED","LOW")),IF(
                     $B$8="Emerging Threat", IF(
                        'Compound Alert'!AK58 &gt;= 10, "HIGH",IF(
                            'Compound Alert'!AK58 &gt;= 7, "MED","LOW")))))</f>
        <v>LOW</v>
      </c>
      <c r="P165" s="25"/>
      <c r="Q165" s="26"/>
      <c r="R165" s="26"/>
      <c r="S165" s="21"/>
      <c r="T165" s="21"/>
      <c r="U165" s="21"/>
      <c r="V165" s="21"/>
      <c r="W165" s="21"/>
      <c r="X165" s="21"/>
      <c r="Y165" s="27"/>
      <c r="Z165" s="27"/>
      <c r="AA165" s="27"/>
      <c r="AB165" s="27"/>
      <c r="AC165" s="27"/>
      <c r="AD165" s="27"/>
      <c r="AE165" s="27"/>
      <c r="AF165" s="27"/>
      <c r="AJ165" s="21"/>
      <c r="AK165" s="21"/>
      <c r="AL165" s="21"/>
      <c r="AM165" s="21"/>
      <c r="AN165" s="21"/>
      <c r="AO165" s="21"/>
      <c r="AP165" s="21"/>
      <c r="AQ165" s="21"/>
      <c r="AR165" s="21"/>
      <c r="AS165" s="21"/>
      <c r="AT165" s="21"/>
      <c r="AU165" s="21"/>
      <c r="AV165" s="21"/>
      <c r="AW165" s="21"/>
      <c r="AX165" s="21"/>
    </row>
    <row r="166" spans="1:50" x14ac:dyDescent="0.2">
      <c r="A166" s="63">
        <v>125</v>
      </c>
      <c r="B166" s="20" t="str">
        <f>'Compound Alert'!B14</f>
        <v>American Samoa</v>
      </c>
      <c r="C166" s="20" t="str">
        <f>'Compound Alert'!C14</f>
        <v>ASM</v>
      </c>
      <c r="D166" s="20" t="str">
        <f>'Compound Alert'!D14</f>
        <v>EAS           East Asia &amp; Pacific</v>
      </c>
      <c r="E166" s="20" t="str">
        <f>'Compound Alert'!E14</f>
        <v>NA</v>
      </c>
      <c r="F166" s="217">
        <f ca="1">'Compound Alert'!F14</f>
        <v>9</v>
      </c>
      <c r="G166" s="22">
        <f ca="1">IF($B$8="Overall Alert",'Compound Alert'!G14,IF($B$8="Underlying Vulnerability",'Compound Alert'!J14,IF($B$8="Emerging Threat",'Compound Alert'!M14)))</f>
        <v>0</v>
      </c>
      <c r="H166" s="23">
        <f ca="1">IF($B$8="Overall Alert",'Compound Alert'!H14,IF($B$8="Underlying Vulnerability",'Compound Alert'!K14,IF($B$8="Emerging Threat",'Compound Alert'!N14)))</f>
        <v>0</v>
      </c>
      <c r="I166" s="50">
        <f ca="1">ROUNDDOWN(G166,0)</f>
        <v>0</v>
      </c>
      <c r="J166" s="25" t="str">
        <f ca="1">IF(
   $B$8="Overall Alert",IF(
      'Compound Alert'!R14 &gt;= 7, "HIGH",IF(
         'Compound Alert'!R14 &gt;= 5, "MED","LOW")), IF(
            $B$8="Underlying Vulnerability", IF(
               'Compound Alert'!Y14 &gt;= 10, "HIGH",IF(
                  'Compound Alert'!Y14 &gt;= 7, "MED","LOW")),IF(
                     $B$8="Emerging Threat", IF(
                        'Compound Alert'!AF14 &gt;= 10, "HIGH",IF(
                            'Compound Alert'!AF14 &gt;= 7, "MED","LOW")))))</f>
        <v>LOW</v>
      </c>
      <c r="K166" s="25" t="e">
        <f ca="1">IF(
   $B$8="Overall Alert",IF(
      'Compound Alert'!S14 &gt;= 7, "HIGH",IF(
         'Compound Alert'!S14 &gt;= 5, "MED","LOW")), IF(
            $B$8="Underlying Vulnerability", IF(
               'Compound Alert'!Z14 &gt;= 10, "HIGH",IF(
                  'Compound Alert'!Z14 &gt;= 7, "MED","LOW")),IF(
                     $B$8="Emerging Threat", IF(
                        'Compound Alert'!AG14 &gt;= 10, "HIGH",IF(
                            'Compound Alert'!AG14 &gt;= 7, "MED","LOW")))))</f>
        <v>#N/A</v>
      </c>
      <c r="L166" s="25" t="e">
        <f ca="1">IF(
   $B$8="Overall Alert",IF(
      'Compound Alert'!T14 &gt;= 7, "HIGH",IF(
         'Compound Alert'!T14 &gt;= 5, "MED","LOW")), IF(
            $B$8="Underlying Vulnerability", IF(
               'Compound Alert'!AA14 &gt;= 10, "HIGH",IF(
                  'Compound Alert'!AA14 &gt;= 7, "MED","LOW")),IF(
                     $B$8="Emerging Threat", IF(
                        'Compound Alert'!AH14 &gt;= 10, "HIGH",IF(
                            'Compound Alert'!AH14 &gt;= 7, "MED","LOW")))))</f>
        <v>#N/A</v>
      </c>
      <c r="M166" s="25" t="e">
        <f ca="1">IF(
   $B$8="Overall Alert",IF(
      'Compound Alert'!U14 &gt;= 7, "HIGH",IF(
         'Compound Alert'!U14 &gt;= 5, "MED","LOW")), IF(
            $B$8="Underlying Vulnerability", IF(
               'Compound Alert'!AB14 &gt;= 10, "HIGH",IF(
                  'Compound Alert'!AB14 &gt;= 7, "MED","LOW")),IF(
                     $B$8="Emerging Threat", IF(
                        'Compound Alert'!AI14 &gt;= 10, "HIGH",IF(
                            'Compound Alert'!AI14 &gt;= 7, "MED","LOW")))))</f>
        <v>#N/A</v>
      </c>
      <c r="N166" s="25" t="str">
        <f ca="1">IF(
   $B$8="Overall Alert",IF(
      'Compound Alert'!V14 &gt;= 7, "HIGH",IF(
         'Compound Alert'!V14 &gt;= 5, "MED","LOW")), IF(
            $B$8="Underlying Vulnerability", IF(
               'Compound Alert'!AC14 &gt;= 10, "HIGH",IF(
                  'Compound Alert'!AC14 &gt;= 7, "MED","LOW")),IF(
                     $B$8="Emerging Threat", IF(
                        'Compound Alert'!AJ14 &gt;= 10, "HIGH",IF(
                            'Compound Alert'!AJ14 &gt;= 7, "MED","LOW")))))</f>
        <v>LOW</v>
      </c>
      <c r="O166" s="25" t="str">
        <f ca="1">IF(
   $B$8="Overall Alert",IF(
      'Compound Alert'!W14 &gt;= 7, "HIGH",IF(
         'Compound Alert'!W14 &gt;= 5, "MED","LOW")), IF(
            $B$8="Underlying Vulnerability", IF(
               'Compound Alert'!AD14 &gt;= 10, "HIGH",IF(
                  'Compound Alert'!AD14 &gt;= 7, "MED","LOW")),IF(
                     $B$8="Emerging Threat", IF(
                        'Compound Alert'!AK14 &gt;= 10, "HIGH",IF(
                            'Compound Alert'!AK14 &gt;= 7, "MED","LOW")))))</f>
        <v>LOW</v>
      </c>
      <c r="P166" s="25"/>
      <c r="Q166" s="26"/>
      <c r="R166" s="26"/>
      <c r="S166" s="21"/>
      <c r="T166" s="21"/>
      <c r="U166" s="21"/>
      <c r="V166" s="21"/>
      <c r="W166" s="21"/>
      <c r="X166" s="21"/>
      <c r="Y166" s="27"/>
      <c r="Z166" s="27"/>
      <c r="AA166" s="27"/>
      <c r="AB166" s="27"/>
      <c r="AC166" s="27"/>
      <c r="AD166" s="27"/>
      <c r="AE166" s="27"/>
      <c r="AF166" s="27"/>
      <c r="AJ166" s="21"/>
      <c r="AK166" s="21"/>
      <c r="AL166" s="21"/>
      <c r="AM166" s="21"/>
      <c r="AN166" s="21"/>
      <c r="AO166" s="21"/>
      <c r="AP166" s="21"/>
      <c r="AQ166" s="21"/>
      <c r="AR166" s="21"/>
      <c r="AS166" s="21"/>
      <c r="AT166" s="21"/>
      <c r="AU166" s="21"/>
      <c r="AV166" s="21"/>
      <c r="AW166" s="21"/>
      <c r="AX166" s="21"/>
    </row>
    <row r="167" spans="1:50" x14ac:dyDescent="0.2">
      <c r="A167" s="63">
        <v>126</v>
      </c>
      <c r="B167" s="20" t="str">
        <f>'Compound Alert'!B125</f>
        <v>St. Martin (French part)</v>
      </c>
      <c r="C167" s="20" t="str">
        <f>'Compound Alert'!C125</f>
        <v>MAF</v>
      </c>
      <c r="D167" s="20" t="str">
        <f>'Compound Alert'!D125</f>
        <v>LCN           Latin America &amp; Caribbean</v>
      </c>
      <c r="E167" s="20" t="str">
        <f>'Compound Alert'!E125</f>
        <v>NA</v>
      </c>
      <c r="F167" s="217">
        <f ca="1">'Compound Alert'!F125</f>
        <v>120</v>
      </c>
      <c r="G167" s="22">
        <f ca="1">IF($B$8="Overall Alert",'Compound Alert'!G125,IF($B$8="Underlying Vulnerability",'Compound Alert'!J125,IF($B$8="Emerging Threat",'Compound Alert'!M125)))</f>
        <v>0</v>
      </c>
      <c r="H167" s="23">
        <f ca="1">IF($B$8="Overall Alert",'Compound Alert'!H125,IF($B$8="Underlying Vulnerability",'Compound Alert'!K125,IF($B$8="Emerging Threat",'Compound Alert'!N125)))</f>
        <v>0</v>
      </c>
      <c r="I167" s="50">
        <f ca="1">ROUNDDOWN(G167,0)</f>
        <v>0</v>
      </c>
      <c r="J167" s="25" t="str">
        <f ca="1">IF(
   $B$8="Overall Alert",IF(
      'Compound Alert'!R125 &gt;= 7, "HIGH",IF(
         'Compound Alert'!R125 &gt;= 5, "MED","LOW")), IF(
            $B$8="Underlying Vulnerability", IF(
               'Compound Alert'!Y125 &gt;= 10, "HIGH",IF(
                  'Compound Alert'!Y125 &gt;= 7, "MED","LOW")),IF(
                     $B$8="Emerging Threat", IF(
                        'Compound Alert'!AF125 &gt;= 10, "HIGH",IF(
                            'Compound Alert'!AF125 &gt;= 7, "MED","LOW")))))</f>
        <v>LOW</v>
      </c>
      <c r="K167" s="25" t="e">
        <f ca="1">IF(
   $B$8="Overall Alert",IF(
      'Compound Alert'!S125 &gt;= 7, "HIGH",IF(
         'Compound Alert'!S125 &gt;= 5, "MED","LOW")), IF(
            $B$8="Underlying Vulnerability", IF(
               'Compound Alert'!Z125 &gt;= 10, "HIGH",IF(
                  'Compound Alert'!Z125 &gt;= 7, "MED","LOW")),IF(
                     $B$8="Emerging Threat", IF(
                        'Compound Alert'!AG125 &gt;= 10, "HIGH",IF(
                            'Compound Alert'!AG125 &gt;= 7, "MED","LOW")))))</f>
        <v>#N/A</v>
      </c>
      <c r="L167" s="25" t="e">
        <f ca="1">IF(
   $B$8="Overall Alert",IF(
      'Compound Alert'!T125 &gt;= 7, "HIGH",IF(
         'Compound Alert'!T125 &gt;= 5, "MED","LOW")), IF(
            $B$8="Underlying Vulnerability", IF(
               'Compound Alert'!AA125 &gt;= 10, "HIGH",IF(
                  'Compound Alert'!AA125 &gt;= 7, "MED","LOW")),IF(
                     $B$8="Emerging Threat", IF(
                        'Compound Alert'!AH125 &gt;= 10, "HIGH",IF(
                            'Compound Alert'!AH125 &gt;= 7, "MED","LOW")))))</f>
        <v>#N/A</v>
      </c>
      <c r="M167" s="25" t="e">
        <f ca="1">IF(
   $B$8="Overall Alert",IF(
      'Compound Alert'!U125 &gt;= 7, "HIGH",IF(
         'Compound Alert'!U125 &gt;= 5, "MED","LOW")), IF(
            $B$8="Underlying Vulnerability", IF(
               'Compound Alert'!AB125 &gt;= 10, "HIGH",IF(
                  'Compound Alert'!AB125 &gt;= 7, "MED","LOW")),IF(
                     $B$8="Emerging Threat", IF(
                        'Compound Alert'!AI125 &gt;= 10, "HIGH",IF(
                            'Compound Alert'!AI125 &gt;= 7, "MED","LOW")))))</f>
        <v>#N/A</v>
      </c>
      <c r="N167" s="25" t="str">
        <f ca="1">IF(
   $B$8="Overall Alert",IF(
      'Compound Alert'!V125 &gt;= 7, "HIGH",IF(
         'Compound Alert'!V125 &gt;= 5, "MED","LOW")), IF(
            $B$8="Underlying Vulnerability", IF(
               'Compound Alert'!AC125 &gt;= 10, "HIGH",IF(
                  'Compound Alert'!AC125 &gt;= 7, "MED","LOW")),IF(
                     $B$8="Emerging Threat", IF(
                        'Compound Alert'!AJ125 &gt;= 10, "HIGH",IF(
                            'Compound Alert'!AJ125 &gt;= 7, "MED","LOW")))))</f>
        <v>LOW</v>
      </c>
      <c r="O167" s="25" t="str">
        <f ca="1">IF(
   $B$8="Overall Alert",IF(
      'Compound Alert'!W125 &gt;= 7, "HIGH",IF(
         'Compound Alert'!W125 &gt;= 5, "MED","LOW")), IF(
            $B$8="Underlying Vulnerability", IF(
               'Compound Alert'!AD125 &gt;= 10, "HIGH",IF(
                  'Compound Alert'!AD125 &gt;= 7, "MED","LOW")),IF(
                     $B$8="Emerging Threat", IF(
                        'Compound Alert'!AK125 &gt;= 10, "HIGH",IF(
                            'Compound Alert'!AK125 &gt;= 7, "MED","LOW")))))</f>
        <v>LOW</v>
      </c>
      <c r="P167" s="25"/>
      <c r="Q167" s="26"/>
      <c r="R167" s="26"/>
      <c r="S167" s="21"/>
      <c r="T167" s="21"/>
      <c r="U167" s="21"/>
      <c r="V167" s="21"/>
      <c r="W167" s="21"/>
      <c r="X167" s="21"/>
      <c r="Y167" s="27"/>
      <c r="Z167" s="27"/>
      <c r="AA167" s="27"/>
      <c r="AB167" s="27"/>
      <c r="AC167" s="27"/>
      <c r="AD167" s="27"/>
      <c r="AE167" s="27"/>
      <c r="AF167" s="27"/>
      <c r="AJ167" s="21"/>
      <c r="AK167" s="21"/>
      <c r="AL167" s="21"/>
      <c r="AM167" s="21"/>
      <c r="AN167" s="21"/>
      <c r="AO167" s="21"/>
      <c r="AP167" s="21"/>
      <c r="AQ167" s="21"/>
      <c r="AR167" s="21"/>
      <c r="AS167" s="21"/>
      <c r="AT167" s="21"/>
      <c r="AU167" s="21"/>
      <c r="AV167" s="21"/>
      <c r="AW167" s="21"/>
      <c r="AX167" s="21"/>
    </row>
    <row r="168" spans="1:50" x14ac:dyDescent="0.2">
      <c r="A168" s="63">
        <v>127</v>
      </c>
      <c r="B168" s="20" t="str">
        <f>'Compound Alert'!B214</f>
        <v>British Virgin Islands</v>
      </c>
      <c r="C168" s="20" t="str">
        <f>'Compound Alert'!C214</f>
        <v>VGB</v>
      </c>
      <c r="D168" s="20" t="str">
        <f>'Compound Alert'!D214</f>
        <v>LCN           Latin America &amp; Caribbean</v>
      </c>
      <c r="E168" s="20" t="str">
        <f>'Compound Alert'!E214</f>
        <v>NA</v>
      </c>
      <c r="F168" s="217">
        <f>'Compound Alert'!F214</f>
        <v>0</v>
      </c>
      <c r="G168" s="22">
        <f ca="1">IF($B$8="Overall Alert",'Compound Alert'!G214,IF($B$8="Underlying Vulnerability",'Compound Alert'!J214,IF($B$8="Emerging Threat",'Compound Alert'!M214)))</f>
        <v>0</v>
      </c>
      <c r="H168" s="23">
        <f ca="1">IF($B$8="Overall Alert",'Compound Alert'!H214,IF($B$8="Underlying Vulnerability",'Compound Alert'!K214,IF($B$8="Emerging Threat",'Compound Alert'!N214)))</f>
        <v>0</v>
      </c>
      <c r="I168" s="50">
        <f ca="1">ROUNDDOWN(G168,0)</f>
        <v>0</v>
      </c>
      <c r="J168" s="25" t="str">
        <f ca="1">IF(
   $B$8="Overall Alert",IF(
      'Compound Alert'!R214 &gt;= 7, "HIGH",IF(
         'Compound Alert'!R214 &gt;= 5, "MED","LOW")), IF(
            $B$8="Underlying Vulnerability", IF(
               'Compound Alert'!Y214 &gt;= 10, "HIGH",IF(
                  'Compound Alert'!Y214 &gt;= 7, "MED","LOW")),IF(
                     $B$8="Emerging Threat", IF(
                        'Compound Alert'!AF214 &gt;= 10, "HIGH",IF(
                            'Compound Alert'!AF214 &gt;= 7, "MED","LOW")))))</f>
        <v>LOW</v>
      </c>
      <c r="K168" s="25" t="e">
        <f ca="1">IF(
   $B$8="Overall Alert",IF(
      'Compound Alert'!S214 &gt;= 7, "HIGH",IF(
         'Compound Alert'!S214 &gt;= 5, "MED","LOW")), IF(
            $B$8="Underlying Vulnerability", IF(
               'Compound Alert'!Z214 &gt;= 10, "HIGH",IF(
                  'Compound Alert'!Z214 &gt;= 7, "MED","LOW")),IF(
                     $B$8="Emerging Threat", IF(
                        'Compound Alert'!AG214 &gt;= 10, "HIGH",IF(
                            'Compound Alert'!AG214 &gt;= 7, "MED","LOW")))))</f>
        <v>#N/A</v>
      </c>
      <c r="L168" s="25" t="e">
        <f ca="1">IF(
   $B$8="Overall Alert",IF(
      'Compound Alert'!T214 &gt;= 7, "HIGH",IF(
         'Compound Alert'!T214 &gt;= 5, "MED","LOW")), IF(
            $B$8="Underlying Vulnerability", IF(
               'Compound Alert'!AA214 &gt;= 10, "HIGH",IF(
                  'Compound Alert'!AA214 &gt;= 7, "MED","LOW")),IF(
                     $B$8="Emerging Threat", IF(
                        'Compound Alert'!AH214 &gt;= 10, "HIGH",IF(
                            'Compound Alert'!AH214 &gt;= 7, "MED","LOW")))))</f>
        <v>#N/A</v>
      </c>
      <c r="M168" s="25" t="e">
        <f ca="1">IF(
   $B$8="Overall Alert",IF(
      'Compound Alert'!U214 &gt;= 7, "HIGH",IF(
         'Compound Alert'!U214 &gt;= 5, "MED","LOW")), IF(
            $B$8="Underlying Vulnerability", IF(
               'Compound Alert'!AB214 &gt;= 10, "HIGH",IF(
                  'Compound Alert'!AB214 &gt;= 7, "MED","LOW")),IF(
                     $B$8="Emerging Threat", IF(
                        'Compound Alert'!AI214 &gt;= 10, "HIGH",IF(
                            'Compound Alert'!AI214 &gt;= 7, "MED","LOW")))))</f>
        <v>#N/A</v>
      </c>
      <c r="N168" s="25" t="str">
        <f ca="1">IF(
   $B$8="Overall Alert",IF(
      'Compound Alert'!V214 &gt;= 7, "HIGH",IF(
         'Compound Alert'!V214 &gt;= 5, "MED","LOW")), IF(
            $B$8="Underlying Vulnerability", IF(
               'Compound Alert'!AC214 &gt;= 10, "HIGH",IF(
                  'Compound Alert'!AC214 &gt;= 7, "MED","LOW")),IF(
                     $B$8="Emerging Threat", IF(
                        'Compound Alert'!AJ214 &gt;= 10, "HIGH",IF(
                            'Compound Alert'!AJ214 &gt;= 7, "MED","LOW")))))</f>
        <v>LOW</v>
      </c>
      <c r="O168" s="25" t="str">
        <f ca="1">IF(
   $B$8="Overall Alert",IF(
      'Compound Alert'!W214 &gt;= 7, "HIGH",IF(
         'Compound Alert'!W214 &gt;= 5, "MED","LOW")), IF(
            $B$8="Underlying Vulnerability", IF(
               'Compound Alert'!AD214 &gt;= 10, "HIGH",IF(
                  'Compound Alert'!AD214 &gt;= 7, "MED","LOW")),IF(
                     $B$8="Emerging Threat", IF(
                        'Compound Alert'!AK214 &gt;= 10, "HIGH",IF(
                            'Compound Alert'!AK214 &gt;= 7, "MED","LOW")))))</f>
        <v>LOW</v>
      </c>
      <c r="P168" s="25"/>
      <c r="Q168" s="26"/>
      <c r="R168" s="26"/>
      <c r="S168" s="21"/>
      <c r="T168" s="21"/>
      <c r="U168" s="21"/>
      <c r="V168" s="21"/>
      <c r="W168" s="21"/>
      <c r="X168" s="21"/>
      <c r="Y168" s="27"/>
      <c r="Z168" s="27"/>
      <c r="AA168" s="27"/>
      <c r="AB168" s="27"/>
      <c r="AC168" s="27"/>
      <c r="AD168" s="27"/>
      <c r="AE168" s="27"/>
      <c r="AF168" s="27"/>
      <c r="AJ168" s="21"/>
      <c r="AK168" s="21"/>
      <c r="AL168" s="21"/>
      <c r="AM168" s="21"/>
      <c r="AN168" s="21"/>
      <c r="AO168" s="21"/>
      <c r="AP168" s="21"/>
      <c r="AQ168" s="21"/>
      <c r="AR168" s="21"/>
      <c r="AS168" s="21"/>
      <c r="AT168" s="21"/>
      <c r="AU168" s="21"/>
      <c r="AV168" s="21"/>
      <c r="AW168" s="21"/>
      <c r="AX168" s="21"/>
    </row>
    <row r="169" spans="1:50" x14ac:dyDescent="0.2">
      <c r="A169" s="63">
        <v>128</v>
      </c>
      <c r="B169" s="20" t="str">
        <f>'Compound Alert'!B215</f>
        <v>Virgin Islands (U.S.)</v>
      </c>
      <c r="C169" s="20" t="str">
        <f>'Compound Alert'!C215</f>
        <v>VIR</v>
      </c>
      <c r="D169" s="20" t="str">
        <f>'Compound Alert'!D215</f>
        <v>LCN           Latin America &amp; Caribbean</v>
      </c>
      <c r="E169" s="20" t="str">
        <f>'Compound Alert'!E215</f>
        <v>NA</v>
      </c>
      <c r="F169" s="217">
        <f>'Compound Alert'!F215</f>
        <v>0</v>
      </c>
      <c r="G169" s="22">
        <f ca="1">IF($B$8="Overall Alert",'Compound Alert'!G215,IF($B$8="Underlying Vulnerability",'Compound Alert'!J215,IF($B$8="Emerging Threat",'Compound Alert'!M215)))</f>
        <v>0</v>
      </c>
      <c r="H169" s="23">
        <f ca="1">IF($B$8="Overall Alert",'Compound Alert'!H215,IF($B$8="Underlying Vulnerability",'Compound Alert'!K215,IF($B$8="Emerging Threat",'Compound Alert'!N215)))</f>
        <v>0</v>
      </c>
      <c r="I169" s="50">
        <f ca="1">ROUNDDOWN(G169,0)</f>
        <v>0</v>
      </c>
      <c r="J169" s="25" t="str">
        <f ca="1">IF(
   $B$8="Overall Alert",IF(
      'Compound Alert'!R215 &gt;= 7, "HIGH",IF(
         'Compound Alert'!R215 &gt;= 5, "MED","LOW")), IF(
            $B$8="Underlying Vulnerability", IF(
               'Compound Alert'!Y215 &gt;= 10, "HIGH",IF(
                  'Compound Alert'!Y215 &gt;= 7, "MED","LOW")),IF(
                     $B$8="Emerging Threat", IF(
                        'Compound Alert'!AF215 &gt;= 10, "HIGH",IF(
                            'Compound Alert'!AF215 &gt;= 7, "MED","LOW")))))</f>
        <v>LOW</v>
      </c>
      <c r="K169" s="25" t="e">
        <f ca="1">IF(
   $B$8="Overall Alert",IF(
      'Compound Alert'!S215 &gt;= 7, "HIGH",IF(
         'Compound Alert'!S215 &gt;= 5, "MED","LOW")), IF(
            $B$8="Underlying Vulnerability", IF(
               'Compound Alert'!Z215 &gt;= 10, "HIGH",IF(
                  'Compound Alert'!Z215 &gt;= 7, "MED","LOW")),IF(
                     $B$8="Emerging Threat", IF(
                        'Compound Alert'!AG215 &gt;= 10, "HIGH",IF(
                            'Compound Alert'!AG215 &gt;= 7, "MED","LOW")))))</f>
        <v>#N/A</v>
      </c>
      <c r="L169" s="25" t="e">
        <f ca="1">IF(
   $B$8="Overall Alert",IF(
      'Compound Alert'!T215 &gt;= 7, "HIGH",IF(
         'Compound Alert'!T215 &gt;= 5, "MED","LOW")), IF(
            $B$8="Underlying Vulnerability", IF(
               'Compound Alert'!AA215 &gt;= 10, "HIGH",IF(
                  'Compound Alert'!AA215 &gt;= 7, "MED","LOW")),IF(
                     $B$8="Emerging Threat", IF(
                        'Compound Alert'!AH215 &gt;= 10, "HIGH",IF(
                            'Compound Alert'!AH215 &gt;= 7, "MED","LOW")))))</f>
        <v>#N/A</v>
      </c>
      <c r="M169" s="25" t="e">
        <f ca="1">IF(
   $B$8="Overall Alert",IF(
      'Compound Alert'!U215 &gt;= 7, "HIGH",IF(
         'Compound Alert'!U215 &gt;= 5, "MED","LOW")), IF(
            $B$8="Underlying Vulnerability", IF(
               'Compound Alert'!AB215 &gt;= 10, "HIGH",IF(
                  'Compound Alert'!AB215 &gt;= 7, "MED","LOW")),IF(
                     $B$8="Emerging Threat", IF(
                        'Compound Alert'!AI215 &gt;= 10, "HIGH",IF(
                            'Compound Alert'!AI215 &gt;= 7, "MED","LOW")))))</f>
        <v>#N/A</v>
      </c>
      <c r="N169" s="25" t="str">
        <f ca="1">IF(
   $B$8="Overall Alert",IF(
      'Compound Alert'!V215 &gt;= 7, "HIGH",IF(
         'Compound Alert'!V215 &gt;= 5, "MED","LOW")), IF(
            $B$8="Underlying Vulnerability", IF(
               'Compound Alert'!AC215 &gt;= 10, "HIGH",IF(
                  'Compound Alert'!AC215 &gt;= 7, "MED","LOW")),IF(
                     $B$8="Emerging Threat", IF(
                        'Compound Alert'!AJ215 &gt;= 10, "HIGH",IF(
                            'Compound Alert'!AJ215 &gt;= 7, "MED","LOW")))))</f>
        <v>LOW</v>
      </c>
      <c r="O169" s="25" t="str">
        <f ca="1">IF(
   $B$8="Overall Alert",IF(
      'Compound Alert'!W215 &gt;= 7, "HIGH",IF(
         'Compound Alert'!W215 &gt;= 5, "MED","LOW")), IF(
            $B$8="Underlying Vulnerability", IF(
               'Compound Alert'!AD215 &gt;= 10, "HIGH",IF(
                  'Compound Alert'!AD215 &gt;= 7, "MED","LOW")),IF(
                     $B$8="Emerging Threat", IF(
                        'Compound Alert'!AK215 &gt;= 10, "HIGH",IF(
                            'Compound Alert'!AK215 &gt;= 7, "MED","LOW")))))</f>
        <v>LOW</v>
      </c>
      <c r="P169" s="25"/>
      <c r="Q169" s="26"/>
      <c r="R169" s="26"/>
      <c r="S169" s="21"/>
      <c r="T169" s="21"/>
      <c r="U169" s="21"/>
      <c r="V169" s="21"/>
      <c r="W169" s="21"/>
      <c r="X169" s="21"/>
      <c r="Y169" s="27"/>
      <c r="Z169" s="27"/>
      <c r="AA169" s="27"/>
      <c r="AB169" s="27"/>
      <c r="AC169" s="27"/>
      <c r="AD169" s="27"/>
      <c r="AE169" s="27"/>
      <c r="AF169" s="27"/>
      <c r="AJ169" s="21"/>
      <c r="AK169" s="21"/>
      <c r="AL169" s="21"/>
      <c r="AM169" s="21"/>
      <c r="AN169" s="21"/>
      <c r="AO169" s="21"/>
      <c r="AP169" s="21"/>
      <c r="AQ169" s="21"/>
      <c r="AR169" s="21"/>
      <c r="AS169" s="21"/>
      <c r="AT169" s="21"/>
      <c r="AU169" s="21"/>
      <c r="AV169" s="21"/>
      <c r="AW169" s="21"/>
      <c r="AX169" s="21"/>
    </row>
    <row r="170" spans="1:50" x14ac:dyDescent="0.2">
      <c r="A170" s="63">
        <v>129</v>
      </c>
      <c r="B170" s="20" t="str">
        <f>'Compound Alert'!B128</f>
        <v>Moldova</v>
      </c>
      <c r="C170" s="20" t="str">
        <f>'Compound Alert'!C128</f>
        <v>MDA</v>
      </c>
      <c r="D170" s="20" t="str">
        <f>'Compound Alert'!D128</f>
        <v>ECS           Europe &amp; Central Asia</v>
      </c>
      <c r="E170" s="20" t="str">
        <f>'Compound Alert'!E128</f>
        <v>IBRD</v>
      </c>
      <c r="F170" s="217">
        <f ca="1">'Compound Alert'!F128</f>
        <v>123</v>
      </c>
      <c r="G170" s="22">
        <f ca="1">IF($B$8="Overall Alert",'Compound Alert'!G128,IF($B$8="Underlying Vulnerability",'Compound Alert'!J128,IF($B$8="Emerging Threat",'Compound Alert'!M128)))</f>
        <v>0</v>
      </c>
      <c r="H170" s="23">
        <f ca="1">IF($B$8="Overall Alert",'Compound Alert'!H128,IF($B$8="Underlying Vulnerability",'Compound Alert'!K128,IF($B$8="Emerging Threat",'Compound Alert'!N128)))</f>
        <v>0</v>
      </c>
      <c r="I170" s="50">
        <f ca="1">ROUNDDOWN(G170,0)</f>
        <v>0</v>
      </c>
      <c r="J170" s="25" t="str">
        <f ca="1">IF(
   $B$8="Overall Alert",IF(
      'Compound Alert'!R128 &gt;= 7, "HIGH",IF(
         'Compound Alert'!R128 &gt;= 5, "MED","LOW")), IF(
            $B$8="Underlying Vulnerability", IF(
               'Compound Alert'!Y128 &gt;= 10, "HIGH",IF(
                  'Compound Alert'!Y128 &gt;= 7, "MED","LOW")),IF(
                     $B$8="Emerging Threat", IF(
                        'Compound Alert'!AF128 &gt;= 10, "HIGH",IF(
                            'Compound Alert'!AF128 &gt;= 7, "MED","LOW")))))</f>
        <v>LOW</v>
      </c>
      <c r="K170" s="25" t="str">
        <f ca="1">IF(
   $B$8="Overall Alert",IF(
      'Compound Alert'!S128 &gt;= 7, "HIGH",IF(
         'Compound Alert'!S128 &gt;= 5, "MED","LOW")), IF(
            $B$8="Underlying Vulnerability", IF(
               'Compound Alert'!Z128 &gt;= 10, "HIGH",IF(
                  'Compound Alert'!Z128 &gt;= 7, "MED","LOW")),IF(
                     $B$8="Emerging Threat", IF(
                        'Compound Alert'!AG128 &gt;= 10, "HIGH",IF(
                            'Compound Alert'!AG128 &gt;= 7, "MED","LOW")))))</f>
        <v>LOW</v>
      </c>
      <c r="L170" s="25" t="str">
        <f ca="1">IF(
   $B$8="Overall Alert",IF(
      'Compound Alert'!T128 &gt;= 7, "HIGH",IF(
         'Compound Alert'!T128 &gt;= 5, "MED","LOW")), IF(
            $B$8="Underlying Vulnerability", IF(
               'Compound Alert'!AA128 &gt;= 10, "HIGH",IF(
                  'Compound Alert'!AA128 &gt;= 7, "MED","LOW")),IF(
                     $B$8="Emerging Threat", IF(
                        'Compound Alert'!AH128 &gt;= 10, "HIGH",IF(
                            'Compound Alert'!AH128 &gt;= 7, "MED","LOW")))))</f>
        <v>LOW</v>
      </c>
      <c r="M170" s="25" t="str">
        <f ca="1">IF(
   $B$8="Overall Alert",IF(
      'Compound Alert'!U128 &gt;= 7, "HIGH",IF(
         'Compound Alert'!U128 &gt;= 5, "MED","LOW")), IF(
            $B$8="Underlying Vulnerability", IF(
               'Compound Alert'!AB128 &gt;= 10, "HIGH",IF(
                  'Compound Alert'!AB128 &gt;= 7, "MED","LOW")),IF(
                     $B$8="Emerging Threat", IF(
                        'Compound Alert'!AI128 &gt;= 10, "HIGH",IF(
                            'Compound Alert'!AI128 &gt;= 7, "MED","LOW")))))</f>
        <v>LOW</v>
      </c>
      <c r="N170" s="25" t="str">
        <f ca="1">IF(
   $B$8="Overall Alert",IF(
      'Compound Alert'!V128 &gt;= 7, "HIGH",IF(
         'Compound Alert'!V128 &gt;= 5, "MED","LOW")), IF(
            $B$8="Underlying Vulnerability", IF(
               'Compound Alert'!AC128 &gt;= 10, "HIGH",IF(
                  'Compound Alert'!AC128 &gt;= 7, "MED","LOW")),IF(
                     $B$8="Emerging Threat", IF(
                        'Compound Alert'!AJ128 &gt;= 10, "HIGH",IF(
                            'Compound Alert'!AJ128 &gt;= 7, "MED","LOW")))))</f>
        <v>LOW</v>
      </c>
      <c r="O170" s="25" t="str">
        <f ca="1">IF(
   $B$8="Overall Alert",IF(
      'Compound Alert'!W128 &gt;= 7, "HIGH",IF(
         'Compound Alert'!W128 &gt;= 5, "MED","LOW")), IF(
            $B$8="Underlying Vulnerability", IF(
               'Compound Alert'!AD128 &gt;= 10, "HIGH",IF(
                  'Compound Alert'!AD128 &gt;= 7, "MED","LOW")),IF(
                     $B$8="Emerging Threat", IF(
                        'Compound Alert'!AK128 &gt;= 10, "HIGH",IF(
                            'Compound Alert'!AK128 &gt;= 7, "MED","LOW")))))</f>
        <v>LOW</v>
      </c>
      <c r="P170" s="25"/>
      <c r="Q170" s="26"/>
      <c r="R170" s="26"/>
      <c r="S170" s="21"/>
      <c r="T170" s="21"/>
      <c r="U170" s="21"/>
      <c r="V170" s="21"/>
      <c r="W170" s="21"/>
      <c r="X170" s="21"/>
      <c r="Y170" s="27"/>
      <c r="Z170" s="27"/>
      <c r="AA170" s="27"/>
      <c r="AB170" s="27"/>
      <c r="AC170" s="27"/>
      <c r="AD170" s="27"/>
      <c r="AE170" s="27"/>
      <c r="AF170" s="27"/>
      <c r="AJ170" s="21"/>
      <c r="AK170" s="21"/>
      <c r="AL170" s="21"/>
      <c r="AM170" s="21"/>
      <c r="AN170" s="21"/>
      <c r="AO170" s="21"/>
      <c r="AP170" s="21"/>
      <c r="AQ170" s="21"/>
      <c r="AR170" s="21"/>
      <c r="AS170" s="21"/>
      <c r="AT170" s="21"/>
      <c r="AU170" s="21"/>
      <c r="AV170" s="21"/>
      <c r="AW170" s="21"/>
      <c r="AX170" s="21"/>
    </row>
    <row r="171" spans="1:50" x14ac:dyDescent="0.2">
      <c r="A171" s="63">
        <v>130</v>
      </c>
      <c r="B171" s="20" t="str">
        <f>'Compound Alert'!B28</f>
        <v>Belarus</v>
      </c>
      <c r="C171" s="20" t="str">
        <f>'Compound Alert'!C28</f>
        <v>BLR</v>
      </c>
      <c r="D171" s="20" t="str">
        <f>'Compound Alert'!D28</f>
        <v>ECS           Europe &amp; Central Asia</v>
      </c>
      <c r="E171" s="20" t="str">
        <f>'Compound Alert'!E28</f>
        <v>IBRD</v>
      </c>
      <c r="F171" s="217">
        <f ca="1">'Compound Alert'!F28</f>
        <v>23</v>
      </c>
      <c r="G171" s="22">
        <f ca="1">IF($B$8="Overall Alert",'Compound Alert'!G28,IF($B$8="Underlying Vulnerability",'Compound Alert'!J28,IF($B$8="Emerging Threat",'Compound Alert'!M28)))</f>
        <v>0</v>
      </c>
      <c r="H171" s="23">
        <f ca="1">IF($B$8="Overall Alert",'Compound Alert'!H28,IF($B$8="Underlying Vulnerability",'Compound Alert'!K28,IF($B$8="Emerging Threat",'Compound Alert'!N28)))</f>
        <v>0</v>
      </c>
      <c r="I171" s="50">
        <f ca="1">ROUNDDOWN(G171,0)</f>
        <v>0</v>
      </c>
      <c r="J171" s="25" t="str">
        <f ca="1">IF(
   $B$8="Overall Alert",IF(
      'Compound Alert'!R28 &gt;= 7, "HIGH",IF(
         'Compound Alert'!R28 &gt;= 5, "MED","LOW")), IF(
            $B$8="Underlying Vulnerability", IF(
               'Compound Alert'!Y28 &gt;= 10, "HIGH",IF(
                  'Compound Alert'!Y28 &gt;= 7, "MED","LOW")),IF(
                     $B$8="Emerging Threat", IF(
                        'Compound Alert'!AF28 &gt;= 10, "HIGH",IF(
                            'Compound Alert'!AF28 &gt;= 7, "MED","LOW")))))</f>
        <v>LOW</v>
      </c>
      <c r="K171" s="25" t="str">
        <f ca="1">IF(
   $B$8="Overall Alert",IF(
      'Compound Alert'!S28 &gt;= 7, "HIGH",IF(
         'Compound Alert'!S28 &gt;= 5, "MED","LOW")), IF(
            $B$8="Underlying Vulnerability", IF(
               'Compound Alert'!Z28 &gt;= 10, "HIGH",IF(
                  'Compound Alert'!Z28 &gt;= 7, "MED","LOW")),IF(
                     $B$8="Emerging Threat", IF(
                        'Compound Alert'!AG28 &gt;= 10, "HIGH",IF(
                            'Compound Alert'!AG28 &gt;= 7, "MED","LOW")))))</f>
        <v>LOW</v>
      </c>
      <c r="L171" s="25" t="str">
        <f ca="1">IF(
   $B$8="Overall Alert",IF(
      'Compound Alert'!T28 &gt;= 7, "HIGH",IF(
         'Compound Alert'!T28 &gt;= 5, "MED","LOW")), IF(
            $B$8="Underlying Vulnerability", IF(
               'Compound Alert'!AA28 &gt;= 10, "HIGH",IF(
                  'Compound Alert'!AA28 &gt;= 7, "MED","LOW")),IF(
                     $B$8="Emerging Threat", IF(
                        'Compound Alert'!AH28 &gt;= 10, "HIGH",IF(
                            'Compound Alert'!AH28 &gt;= 7, "MED","LOW")))))</f>
        <v>LOW</v>
      </c>
      <c r="M171" s="25" t="str">
        <f ca="1">IF(
   $B$8="Overall Alert",IF(
      'Compound Alert'!U28 &gt;= 7, "HIGH",IF(
         'Compound Alert'!U28 &gt;= 5, "MED","LOW")), IF(
            $B$8="Underlying Vulnerability", IF(
               'Compound Alert'!AB28 &gt;= 10, "HIGH",IF(
                  'Compound Alert'!AB28 &gt;= 7, "MED","LOW")),IF(
                     $B$8="Emerging Threat", IF(
                        'Compound Alert'!AI28 &gt;= 10, "HIGH",IF(
                            'Compound Alert'!AI28 &gt;= 7, "MED","LOW")))))</f>
        <v>LOW</v>
      </c>
      <c r="N171" s="25" t="str">
        <f ca="1">IF(
   $B$8="Overall Alert",IF(
      'Compound Alert'!V28 &gt;= 7, "HIGH",IF(
         'Compound Alert'!V28 &gt;= 5, "MED","LOW")), IF(
            $B$8="Underlying Vulnerability", IF(
               'Compound Alert'!AC28 &gt;= 10, "HIGH",IF(
                  'Compound Alert'!AC28 &gt;= 7, "MED","LOW")),IF(
                     $B$8="Emerging Threat", IF(
                        'Compound Alert'!AJ28 &gt;= 10, "HIGH",IF(
                            'Compound Alert'!AJ28 &gt;= 7, "MED","LOW")))))</f>
        <v>LOW</v>
      </c>
      <c r="O171" s="25" t="str">
        <f ca="1">IF(
   $B$8="Overall Alert",IF(
      'Compound Alert'!W28 &gt;= 7, "HIGH",IF(
         'Compound Alert'!W28 &gt;= 5, "MED","LOW")), IF(
            $B$8="Underlying Vulnerability", IF(
               'Compound Alert'!AD28 &gt;= 10, "HIGH",IF(
                  'Compound Alert'!AD28 &gt;= 7, "MED","LOW")),IF(
                     $B$8="Emerging Threat", IF(
                        'Compound Alert'!AK28 &gt;= 10, "HIGH",IF(
                            'Compound Alert'!AK28 &gt;= 7, "MED","LOW")))))</f>
        <v>LOW</v>
      </c>
      <c r="P171" s="25"/>
      <c r="Q171" s="26"/>
      <c r="R171" s="26"/>
      <c r="S171" s="21"/>
      <c r="T171" s="21"/>
      <c r="U171" s="21"/>
      <c r="V171" s="21"/>
      <c r="W171" s="21"/>
      <c r="X171" s="21"/>
      <c r="Y171" s="27"/>
      <c r="Z171" s="27"/>
      <c r="AA171" s="27"/>
      <c r="AB171" s="27"/>
      <c r="AC171" s="27"/>
      <c r="AD171" s="27"/>
      <c r="AE171" s="27"/>
      <c r="AF171" s="27"/>
      <c r="AJ171" s="21"/>
      <c r="AK171" s="21"/>
      <c r="AL171" s="21"/>
      <c r="AM171" s="21"/>
      <c r="AN171" s="21"/>
      <c r="AO171" s="21"/>
      <c r="AP171" s="21"/>
      <c r="AQ171" s="21"/>
      <c r="AR171" s="21"/>
      <c r="AS171" s="21"/>
      <c r="AT171" s="21"/>
      <c r="AU171" s="21"/>
      <c r="AV171" s="21"/>
      <c r="AW171" s="21"/>
      <c r="AX171" s="21"/>
    </row>
    <row r="172" spans="1:50" x14ac:dyDescent="0.2">
      <c r="A172" s="63">
        <v>131</v>
      </c>
      <c r="B172" s="20" t="str">
        <f>'Compound Alert'!B182</f>
        <v>Serbia</v>
      </c>
      <c r="C172" s="20" t="str">
        <f>'Compound Alert'!C182</f>
        <v>SRB</v>
      </c>
      <c r="D172" s="20" t="str">
        <f>'Compound Alert'!D182</f>
        <v>ECS           Europe &amp; Central Asia</v>
      </c>
      <c r="E172" s="20" t="str">
        <f>'Compound Alert'!E182</f>
        <v>IBRD</v>
      </c>
      <c r="F172" s="217">
        <f ca="1">'Compound Alert'!F182</f>
        <v>177</v>
      </c>
      <c r="G172" s="22">
        <f ca="1">IF($B$8="Overall Alert",'Compound Alert'!G182,IF($B$8="Underlying Vulnerability",'Compound Alert'!J182,IF($B$8="Emerging Threat",'Compound Alert'!M182)))</f>
        <v>0</v>
      </c>
      <c r="H172" s="23">
        <f ca="1">IF($B$8="Overall Alert",'Compound Alert'!H182,IF($B$8="Underlying Vulnerability",'Compound Alert'!K182,IF($B$8="Emerging Threat",'Compound Alert'!N182)))</f>
        <v>0</v>
      </c>
      <c r="I172" s="50">
        <f ca="1">ROUNDDOWN(G172,0)</f>
        <v>0</v>
      </c>
      <c r="J172" s="25" t="str">
        <f ca="1">IF(
   $B$8="Overall Alert",IF(
      'Compound Alert'!R182 &gt;= 7, "HIGH",IF(
         'Compound Alert'!R182 &gt;= 5, "MED","LOW")), IF(
            $B$8="Underlying Vulnerability", IF(
               'Compound Alert'!Y182 &gt;= 10, "HIGH",IF(
                  'Compound Alert'!Y182 &gt;= 7, "MED","LOW")),IF(
                     $B$8="Emerging Threat", IF(
                        'Compound Alert'!AF182 &gt;= 10, "HIGH",IF(
                            'Compound Alert'!AF182 &gt;= 7, "MED","LOW")))))</f>
        <v>LOW</v>
      </c>
      <c r="K172" s="25" t="str">
        <f ca="1">IF(
   $B$8="Overall Alert",IF(
      'Compound Alert'!S182 &gt;= 7, "HIGH",IF(
         'Compound Alert'!S182 &gt;= 5, "MED","LOW")), IF(
            $B$8="Underlying Vulnerability", IF(
               'Compound Alert'!Z182 &gt;= 10, "HIGH",IF(
                  'Compound Alert'!Z182 &gt;= 7, "MED","LOW")),IF(
                     $B$8="Emerging Threat", IF(
                        'Compound Alert'!AG182 &gt;= 10, "HIGH",IF(
                            'Compound Alert'!AG182 &gt;= 7, "MED","LOW")))))</f>
        <v>LOW</v>
      </c>
      <c r="L172" s="25" t="str">
        <f ca="1">IF(
   $B$8="Overall Alert",IF(
      'Compound Alert'!T182 &gt;= 7, "HIGH",IF(
         'Compound Alert'!T182 &gt;= 5, "MED","LOW")), IF(
            $B$8="Underlying Vulnerability", IF(
               'Compound Alert'!AA182 &gt;= 10, "HIGH",IF(
                  'Compound Alert'!AA182 &gt;= 7, "MED","LOW")),IF(
                     $B$8="Emerging Threat", IF(
                        'Compound Alert'!AH182 &gt;= 10, "HIGH",IF(
                            'Compound Alert'!AH182 &gt;= 7, "MED","LOW")))))</f>
        <v>LOW</v>
      </c>
      <c r="M172" s="25" t="str">
        <f ca="1">IF(
   $B$8="Overall Alert",IF(
      'Compound Alert'!U182 &gt;= 7, "HIGH",IF(
         'Compound Alert'!U182 &gt;= 5, "MED","LOW")), IF(
            $B$8="Underlying Vulnerability", IF(
               'Compound Alert'!AB182 &gt;= 10, "HIGH",IF(
                  'Compound Alert'!AB182 &gt;= 7, "MED","LOW")),IF(
                     $B$8="Emerging Threat", IF(
                        'Compound Alert'!AI182 &gt;= 10, "HIGH",IF(
                            'Compound Alert'!AI182 &gt;= 7, "MED","LOW")))))</f>
        <v>LOW</v>
      </c>
      <c r="N172" s="25" t="str">
        <f ca="1">IF(
   $B$8="Overall Alert",IF(
      'Compound Alert'!V182 &gt;= 7, "HIGH",IF(
         'Compound Alert'!V182 &gt;= 5, "MED","LOW")), IF(
            $B$8="Underlying Vulnerability", IF(
               'Compound Alert'!AC182 &gt;= 10, "HIGH",IF(
                  'Compound Alert'!AC182 &gt;= 7, "MED","LOW")),IF(
                     $B$8="Emerging Threat", IF(
                        'Compound Alert'!AJ182 &gt;= 10, "HIGH",IF(
                            'Compound Alert'!AJ182 &gt;= 7, "MED","LOW")))))</f>
        <v>LOW</v>
      </c>
      <c r="O172" s="25" t="str">
        <f ca="1">IF(
   $B$8="Overall Alert",IF(
      'Compound Alert'!W182 &gt;= 7, "HIGH",IF(
         'Compound Alert'!W182 &gt;= 5, "MED","LOW")), IF(
            $B$8="Underlying Vulnerability", IF(
               'Compound Alert'!AD182 &gt;= 10, "HIGH",IF(
                  'Compound Alert'!AD182 &gt;= 7, "MED","LOW")),IF(
                     $B$8="Emerging Threat", IF(
                        'Compound Alert'!AK182 &gt;= 10, "HIGH",IF(
                            'Compound Alert'!AK182 &gt;= 7, "MED","LOW")))))</f>
        <v>LOW</v>
      </c>
      <c r="P172" s="25"/>
      <c r="Q172" s="26"/>
      <c r="R172" s="26"/>
      <c r="S172" s="21"/>
      <c r="T172" s="21"/>
      <c r="U172" s="21"/>
      <c r="V172" s="21"/>
      <c r="W172" s="21"/>
      <c r="X172" s="21"/>
      <c r="Y172" s="27"/>
      <c r="Z172" s="27"/>
      <c r="AA172" s="27"/>
      <c r="AB172" s="27"/>
      <c r="AC172" s="27"/>
      <c r="AD172" s="27"/>
      <c r="AE172" s="27"/>
      <c r="AF172" s="27"/>
      <c r="AJ172" s="21"/>
      <c r="AK172" s="21"/>
      <c r="AL172" s="21"/>
      <c r="AM172" s="21"/>
      <c r="AN172" s="21"/>
      <c r="AO172" s="21"/>
      <c r="AP172" s="21"/>
      <c r="AQ172" s="21"/>
      <c r="AR172" s="21"/>
      <c r="AS172" s="21"/>
      <c r="AT172" s="21"/>
      <c r="AU172" s="21"/>
      <c r="AV172" s="21"/>
      <c r="AW172" s="21"/>
      <c r="AX172" s="21"/>
    </row>
    <row r="173" spans="1:50" x14ac:dyDescent="0.2">
      <c r="A173" s="63">
        <v>132</v>
      </c>
      <c r="B173" s="20" t="str">
        <f>'Compound Alert'!B18</f>
        <v>Azerbaijan</v>
      </c>
      <c r="C173" s="20" t="str">
        <f>'Compound Alert'!C18</f>
        <v>AZE</v>
      </c>
      <c r="D173" s="20" t="str">
        <f>'Compound Alert'!D18</f>
        <v>ECS           Europe &amp; Central Asia</v>
      </c>
      <c r="E173" s="20" t="str">
        <f>'Compound Alert'!E18</f>
        <v>IBRD</v>
      </c>
      <c r="F173" s="217">
        <f ca="1">'Compound Alert'!F18</f>
        <v>13</v>
      </c>
      <c r="G173" s="22">
        <f ca="1">IF($B$8="Overall Alert",'Compound Alert'!G18,IF($B$8="Underlying Vulnerability",'Compound Alert'!J18,IF($B$8="Emerging Threat",'Compound Alert'!M18)))</f>
        <v>0</v>
      </c>
      <c r="H173" s="23">
        <f ca="1">IF($B$8="Overall Alert",'Compound Alert'!H18,IF($B$8="Underlying Vulnerability",'Compound Alert'!K18,IF($B$8="Emerging Threat",'Compound Alert'!N18)))</f>
        <v>0</v>
      </c>
      <c r="I173" s="50">
        <f ca="1">ROUNDDOWN(G173,0)</f>
        <v>0</v>
      </c>
      <c r="J173" s="25" t="str">
        <f ca="1">IF(
   $B$8="Overall Alert",IF(
      'Compound Alert'!R18 &gt;= 7, "HIGH",IF(
         'Compound Alert'!R18 &gt;= 5, "MED","LOW")), IF(
            $B$8="Underlying Vulnerability", IF(
               'Compound Alert'!Y18 &gt;= 10, "HIGH",IF(
                  'Compound Alert'!Y18 &gt;= 7, "MED","LOW")),IF(
                     $B$8="Emerging Threat", IF(
                        'Compound Alert'!AF18 &gt;= 10, "HIGH",IF(
                            'Compound Alert'!AF18 &gt;= 7, "MED","LOW")))))</f>
        <v>LOW</v>
      </c>
      <c r="K173" s="25" t="str">
        <f ca="1">IF(
   $B$8="Overall Alert",IF(
      'Compound Alert'!S18 &gt;= 7, "HIGH",IF(
         'Compound Alert'!S18 &gt;= 5, "MED","LOW")), IF(
            $B$8="Underlying Vulnerability", IF(
               'Compound Alert'!Z18 &gt;= 10, "HIGH",IF(
                  'Compound Alert'!Z18 &gt;= 7, "MED","LOW")),IF(
                     $B$8="Emerging Threat", IF(
                        'Compound Alert'!AG18 &gt;= 10, "HIGH",IF(
                            'Compound Alert'!AG18 &gt;= 7, "MED","LOW")))))</f>
        <v>LOW</v>
      </c>
      <c r="L173" s="25" t="str">
        <f ca="1">IF(
   $B$8="Overall Alert",IF(
      'Compound Alert'!T18 &gt;= 7, "HIGH",IF(
         'Compound Alert'!T18 &gt;= 5, "MED","LOW")), IF(
            $B$8="Underlying Vulnerability", IF(
               'Compound Alert'!AA18 &gt;= 10, "HIGH",IF(
                  'Compound Alert'!AA18 &gt;= 7, "MED","LOW")),IF(
                     $B$8="Emerging Threat", IF(
                        'Compound Alert'!AH18 &gt;= 10, "HIGH",IF(
                            'Compound Alert'!AH18 &gt;= 7, "MED","LOW")))))</f>
        <v>LOW</v>
      </c>
      <c r="M173" s="25" t="str">
        <f ca="1">IF(
   $B$8="Overall Alert",IF(
      'Compound Alert'!U18 &gt;= 7, "HIGH",IF(
         'Compound Alert'!U18 &gt;= 5, "MED","LOW")), IF(
            $B$8="Underlying Vulnerability", IF(
               'Compound Alert'!AB18 &gt;= 10, "HIGH",IF(
                  'Compound Alert'!AB18 &gt;= 7, "MED","LOW")),IF(
                     $B$8="Emerging Threat", IF(
                        'Compound Alert'!AI18 &gt;= 10, "HIGH",IF(
                            'Compound Alert'!AI18 &gt;= 7, "MED","LOW")))))</f>
        <v>LOW</v>
      </c>
      <c r="N173" s="25" t="str">
        <f ca="1">IF(
   $B$8="Overall Alert",IF(
      'Compound Alert'!V18 &gt;= 7, "HIGH",IF(
         'Compound Alert'!V18 &gt;= 5, "MED","LOW")), IF(
            $B$8="Underlying Vulnerability", IF(
               'Compound Alert'!AC18 &gt;= 10, "HIGH",IF(
                  'Compound Alert'!AC18 &gt;= 7, "MED","LOW")),IF(
                     $B$8="Emerging Threat", IF(
                        'Compound Alert'!AJ18 &gt;= 10, "HIGH",IF(
                            'Compound Alert'!AJ18 &gt;= 7, "MED","LOW")))))</f>
        <v>LOW</v>
      </c>
      <c r="O173" s="25" t="str">
        <f ca="1">IF(
   $B$8="Overall Alert",IF(
      'Compound Alert'!W18 &gt;= 7, "HIGH",IF(
         'Compound Alert'!W18 &gt;= 5, "MED","LOW")), IF(
            $B$8="Underlying Vulnerability", IF(
               'Compound Alert'!AD18 &gt;= 10, "HIGH",IF(
                  'Compound Alert'!AD18 &gt;= 7, "MED","LOW")),IF(
                     $B$8="Emerging Threat", IF(
                        'Compound Alert'!AK18 &gt;= 10, "HIGH",IF(
                            'Compound Alert'!AK18 &gt;= 7, "MED","LOW")))))</f>
        <v>LOW</v>
      </c>
      <c r="P173" s="25"/>
      <c r="Q173" s="26"/>
      <c r="R173" s="26"/>
      <c r="S173" s="21"/>
      <c r="T173" s="21"/>
      <c r="U173" s="21"/>
      <c r="V173" s="21"/>
      <c r="W173" s="21"/>
      <c r="X173" s="21"/>
      <c r="Y173" s="27"/>
      <c r="Z173" s="27"/>
      <c r="AA173" s="27"/>
      <c r="AB173" s="27"/>
      <c r="AC173" s="27"/>
      <c r="AD173" s="27"/>
      <c r="AE173" s="27"/>
      <c r="AF173" s="27"/>
      <c r="AJ173" s="21"/>
      <c r="AK173" s="21"/>
      <c r="AL173" s="21"/>
      <c r="AM173" s="21"/>
      <c r="AN173" s="21"/>
      <c r="AO173" s="21"/>
      <c r="AP173" s="21"/>
      <c r="AQ173" s="21"/>
      <c r="AR173" s="21"/>
      <c r="AS173" s="21"/>
      <c r="AT173" s="21"/>
      <c r="AU173" s="21"/>
      <c r="AV173" s="21"/>
      <c r="AW173" s="21"/>
      <c r="AX173" s="21"/>
    </row>
    <row r="174" spans="1:50" x14ac:dyDescent="0.2">
      <c r="A174" s="63">
        <v>133</v>
      </c>
      <c r="B174" s="20" t="str">
        <f>'Compound Alert'!B165</f>
        <v>Portugal</v>
      </c>
      <c r="C174" s="20" t="str">
        <f>'Compound Alert'!C165</f>
        <v>PRT</v>
      </c>
      <c r="D174" s="20" t="str">
        <f>'Compound Alert'!D165</f>
        <v>ECS           Europe &amp; Central Asia</v>
      </c>
      <c r="E174" s="20" t="str">
        <f>'Compound Alert'!E165</f>
        <v>NA</v>
      </c>
      <c r="F174" s="217">
        <f ca="1">'Compound Alert'!F165</f>
        <v>160</v>
      </c>
      <c r="G174" s="22">
        <f ca="1">IF($B$8="Overall Alert",'Compound Alert'!G165,IF($B$8="Underlying Vulnerability",'Compound Alert'!J165,IF($B$8="Emerging Threat",'Compound Alert'!M165)))</f>
        <v>0</v>
      </c>
      <c r="H174" s="23">
        <f ca="1">IF($B$8="Overall Alert",'Compound Alert'!H165,IF($B$8="Underlying Vulnerability",'Compound Alert'!K165,IF($B$8="Emerging Threat",'Compound Alert'!N165)))</f>
        <v>0</v>
      </c>
      <c r="I174" s="50">
        <f ca="1">ROUNDDOWN(G174,0)</f>
        <v>0</v>
      </c>
      <c r="J174" s="25" t="str">
        <f ca="1">IF(
   $B$8="Overall Alert",IF(
      'Compound Alert'!R165 &gt;= 7, "HIGH",IF(
         'Compound Alert'!R165 &gt;= 5, "MED","LOW")), IF(
            $B$8="Underlying Vulnerability", IF(
               'Compound Alert'!Y165 &gt;= 10, "HIGH",IF(
                  'Compound Alert'!Y165 &gt;= 7, "MED","LOW")),IF(
                     $B$8="Emerging Threat", IF(
                        'Compound Alert'!AF165 &gt;= 10, "HIGH",IF(
                            'Compound Alert'!AF165 &gt;= 7, "MED","LOW")))))</f>
        <v>LOW</v>
      </c>
      <c r="K174" s="25" t="str">
        <f ca="1">IF(
   $B$8="Overall Alert",IF(
      'Compound Alert'!S165 &gt;= 7, "HIGH",IF(
         'Compound Alert'!S165 &gt;= 5, "MED","LOW")), IF(
            $B$8="Underlying Vulnerability", IF(
               'Compound Alert'!Z165 &gt;= 10, "HIGH",IF(
                  'Compound Alert'!Z165 &gt;= 7, "MED","LOW")),IF(
                     $B$8="Emerging Threat", IF(
                        'Compound Alert'!AG165 &gt;= 10, "HIGH",IF(
                            'Compound Alert'!AG165 &gt;= 7, "MED","LOW")))))</f>
        <v>LOW</v>
      </c>
      <c r="L174" s="25" t="str">
        <f ca="1">IF(
   $B$8="Overall Alert",IF(
      'Compound Alert'!T165 &gt;= 7, "HIGH",IF(
         'Compound Alert'!T165 &gt;= 5, "MED","LOW")), IF(
            $B$8="Underlying Vulnerability", IF(
               'Compound Alert'!AA165 &gt;= 10, "HIGH",IF(
                  'Compound Alert'!AA165 &gt;= 7, "MED","LOW")),IF(
                     $B$8="Emerging Threat", IF(
                        'Compound Alert'!AH165 &gt;= 10, "HIGH",IF(
                            'Compound Alert'!AH165 &gt;= 7, "MED","LOW")))))</f>
        <v>LOW</v>
      </c>
      <c r="M174" s="25" t="str">
        <f ca="1">IF(
   $B$8="Overall Alert",IF(
      'Compound Alert'!U165 &gt;= 7, "HIGH",IF(
         'Compound Alert'!U165 &gt;= 5, "MED","LOW")), IF(
            $B$8="Underlying Vulnerability", IF(
               'Compound Alert'!AB165 &gt;= 10, "HIGH",IF(
                  'Compound Alert'!AB165 &gt;= 7, "MED","LOW")),IF(
                     $B$8="Emerging Threat", IF(
                        'Compound Alert'!AI165 &gt;= 10, "HIGH",IF(
                            'Compound Alert'!AI165 &gt;= 7, "MED","LOW")))))</f>
        <v>LOW</v>
      </c>
      <c r="N174" s="25" t="str">
        <f ca="1">IF(
   $B$8="Overall Alert",IF(
      'Compound Alert'!V165 &gt;= 7, "HIGH",IF(
         'Compound Alert'!V165 &gt;= 5, "MED","LOW")), IF(
            $B$8="Underlying Vulnerability", IF(
               'Compound Alert'!AC165 &gt;= 10, "HIGH",IF(
                  'Compound Alert'!AC165 &gt;= 7, "MED","LOW")),IF(
                     $B$8="Emerging Threat", IF(
                        'Compound Alert'!AJ165 &gt;= 10, "HIGH",IF(
                            'Compound Alert'!AJ165 &gt;= 7, "MED","LOW")))))</f>
        <v>LOW</v>
      </c>
      <c r="O174" s="25" t="str">
        <f ca="1">IF(
   $B$8="Overall Alert",IF(
      'Compound Alert'!W165 &gt;= 7, "HIGH",IF(
         'Compound Alert'!W165 &gt;= 5, "MED","LOW")), IF(
            $B$8="Underlying Vulnerability", IF(
               'Compound Alert'!AD165 &gt;= 10, "HIGH",IF(
                  'Compound Alert'!AD165 &gt;= 7, "MED","LOW")),IF(
                     $B$8="Emerging Threat", IF(
                        'Compound Alert'!AK165 &gt;= 10, "HIGH",IF(
                            'Compound Alert'!AK165 &gt;= 7, "MED","LOW")))))</f>
        <v>LOW</v>
      </c>
      <c r="P174" s="25"/>
      <c r="Q174" s="26"/>
      <c r="R174" s="26"/>
      <c r="S174" s="21"/>
      <c r="T174" s="21"/>
      <c r="U174" s="21"/>
      <c r="V174" s="21"/>
      <c r="W174" s="21"/>
      <c r="X174" s="21"/>
      <c r="Y174" s="27"/>
      <c r="Z174" s="27"/>
      <c r="AA174" s="27"/>
      <c r="AB174" s="27"/>
      <c r="AC174" s="27"/>
      <c r="AD174" s="27"/>
      <c r="AE174" s="27"/>
      <c r="AF174" s="27"/>
      <c r="AJ174" s="21"/>
      <c r="AK174" s="21"/>
      <c r="AL174" s="21"/>
      <c r="AM174" s="21"/>
      <c r="AN174" s="21"/>
      <c r="AO174" s="21"/>
      <c r="AP174" s="21"/>
      <c r="AQ174" s="21"/>
      <c r="AR174" s="21"/>
      <c r="AS174" s="21"/>
      <c r="AT174" s="21"/>
      <c r="AU174" s="21"/>
      <c r="AV174" s="21"/>
      <c r="AW174" s="21"/>
      <c r="AX174" s="21"/>
    </row>
    <row r="175" spans="1:50" x14ac:dyDescent="0.2">
      <c r="A175" s="63">
        <v>134</v>
      </c>
      <c r="B175" s="20" t="str">
        <f>'Compound Alert'!B218</f>
        <v>Samoa</v>
      </c>
      <c r="C175" s="20" t="str">
        <f>'Compound Alert'!C218</f>
        <v>WSM</v>
      </c>
      <c r="D175" s="20" t="str">
        <f>'Compound Alert'!D218</f>
        <v>EAS           East Asia &amp; Pacific</v>
      </c>
      <c r="E175" s="20" t="str">
        <f>'Compound Alert'!E218</f>
        <v>IDA</v>
      </c>
      <c r="F175" s="217">
        <f>'Compound Alert'!F218</f>
        <v>0</v>
      </c>
      <c r="G175" s="22">
        <f ca="1">IF($B$8="Overall Alert",'Compound Alert'!G218,IF($B$8="Underlying Vulnerability",'Compound Alert'!J218,IF($B$8="Emerging Threat",'Compound Alert'!M218)))</f>
        <v>0</v>
      </c>
      <c r="H175" s="23">
        <f ca="1">IF($B$8="Overall Alert",'Compound Alert'!H218,IF($B$8="Underlying Vulnerability",'Compound Alert'!K218,IF($B$8="Emerging Threat",'Compound Alert'!N218)))</f>
        <v>0</v>
      </c>
      <c r="I175" s="50">
        <f ca="1">ROUNDDOWN(G175,0)</f>
        <v>0</v>
      </c>
      <c r="J175" s="25" t="str">
        <f ca="1">IF(
   $B$8="Overall Alert",IF(
      'Compound Alert'!R218 &gt;= 7, "HIGH",IF(
         'Compound Alert'!R218 &gt;= 5, "MED","LOW")), IF(
            $B$8="Underlying Vulnerability", IF(
               'Compound Alert'!Y218 &gt;= 10, "HIGH",IF(
                  'Compound Alert'!Y218 &gt;= 7, "MED","LOW")),IF(
                     $B$8="Emerging Threat", IF(
                        'Compound Alert'!AF218 &gt;= 10, "HIGH",IF(
                            'Compound Alert'!AF218 &gt;= 7, "MED","LOW")))))</f>
        <v>LOW</v>
      </c>
      <c r="K175" s="25" t="str">
        <f ca="1">IF(
   $B$8="Overall Alert",IF(
      'Compound Alert'!S218 &gt;= 7, "HIGH",IF(
         'Compound Alert'!S218 &gt;= 5, "MED","LOW")), IF(
            $B$8="Underlying Vulnerability", IF(
               'Compound Alert'!Z218 &gt;= 10, "HIGH",IF(
                  'Compound Alert'!Z218 &gt;= 7, "MED","LOW")),IF(
                     $B$8="Emerging Threat", IF(
                        'Compound Alert'!AG218 &gt;= 10, "HIGH",IF(
                            'Compound Alert'!AG218 &gt;= 7, "MED","LOW")))))</f>
        <v>LOW</v>
      </c>
      <c r="L175" s="25" t="e">
        <f ca="1">IF(
   $B$8="Overall Alert",IF(
      'Compound Alert'!T218 &gt;= 7, "HIGH",IF(
         'Compound Alert'!T218 &gt;= 5, "MED","LOW")), IF(
            $B$8="Underlying Vulnerability", IF(
               'Compound Alert'!AA218 &gt;= 10, "HIGH",IF(
                  'Compound Alert'!AA218 &gt;= 7, "MED","LOW")),IF(
                     $B$8="Emerging Threat", IF(
                        'Compound Alert'!AH218 &gt;= 10, "HIGH",IF(
                            'Compound Alert'!AH218 &gt;= 7, "MED","LOW")))))</f>
        <v>#N/A</v>
      </c>
      <c r="M175" s="25" t="str">
        <f ca="1">IF(
   $B$8="Overall Alert",IF(
      'Compound Alert'!U218 &gt;= 7, "HIGH",IF(
         'Compound Alert'!U218 &gt;= 5, "MED","LOW")), IF(
            $B$8="Underlying Vulnerability", IF(
               'Compound Alert'!AB218 &gt;= 10, "HIGH",IF(
                  'Compound Alert'!AB218 &gt;= 7, "MED","LOW")),IF(
                     $B$8="Emerging Threat", IF(
                        'Compound Alert'!AI218 &gt;= 10, "HIGH",IF(
                            'Compound Alert'!AI218 &gt;= 7, "MED","LOW")))))</f>
        <v>LOW</v>
      </c>
      <c r="N175" s="25" t="str">
        <f ca="1">IF(
   $B$8="Overall Alert",IF(
      'Compound Alert'!V218 &gt;= 7, "HIGH",IF(
         'Compound Alert'!V218 &gt;= 5, "MED","LOW")), IF(
            $B$8="Underlying Vulnerability", IF(
               'Compound Alert'!AC218 &gt;= 10, "HIGH",IF(
                  'Compound Alert'!AC218 &gt;= 7, "MED","LOW")),IF(
                     $B$8="Emerging Threat", IF(
                        'Compound Alert'!AJ218 &gt;= 10, "HIGH",IF(
                            'Compound Alert'!AJ218 &gt;= 7, "MED","LOW")))))</f>
        <v>LOW</v>
      </c>
      <c r="O175" s="25" t="str">
        <f ca="1">IF(
   $B$8="Overall Alert",IF(
      'Compound Alert'!W218 &gt;= 7, "HIGH",IF(
         'Compound Alert'!W218 &gt;= 5, "MED","LOW")), IF(
            $B$8="Underlying Vulnerability", IF(
               'Compound Alert'!AD218 &gt;= 10, "HIGH",IF(
                  'Compound Alert'!AD218 &gt;= 7, "MED","LOW")),IF(
                     $B$8="Emerging Threat", IF(
                        'Compound Alert'!AK218 &gt;= 10, "HIGH",IF(
                            'Compound Alert'!AK218 &gt;= 7, "MED","LOW")))))</f>
        <v>LOW</v>
      </c>
      <c r="P175" s="25"/>
      <c r="Q175" s="26"/>
      <c r="R175" s="26"/>
      <c r="S175" s="21"/>
      <c r="T175" s="21"/>
      <c r="U175" s="21"/>
      <c r="V175" s="21"/>
      <c r="W175" s="21"/>
      <c r="X175" s="21"/>
      <c r="Y175" s="27"/>
      <c r="Z175" s="27"/>
      <c r="AA175" s="27"/>
      <c r="AB175" s="27"/>
      <c r="AC175" s="27"/>
      <c r="AD175" s="27"/>
      <c r="AE175" s="27"/>
      <c r="AF175" s="27"/>
      <c r="AJ175" s="21"/>
      <c r="AK175" s="21"/>
      <c r="AL175" s="21"/>
      <c r="AM175" s="21"/>
      <c r="AN175" s="21"/>
      <c r="AO175" s="21"/>
      <c r="AP175" s="21"/>
      <c r="AQ175" s="21"/>
      <c r="AR175" s="21"/>
      <c r="AS175" s="21"/>
      <c r="AT175" s="21"/>
      <c r="AU175" s="21"/>
      <c r="AV175" s="21"/>
      <c r="AW175" s="21"/>
      <c r="AX175" s="21"/>
    </row>
    <row r="176" spans="1:50" x14ac:dyDescent="0.2">
      <c r="A176" s="63">
        <v>135</v>
      </c>
      <c r="B176" s="20" t="str">
        <f>'Compound Alert'!B15</f>
        <v>Antigua and Barbuda</v>
      </c>
      <c r="C176" s="20" t="str">
        <f>'Compound Alert'!C15</f>
        <v>ATG</v>
      </c>
      <c r="D176" s="20" t="str">
        <f>'Compound Alert'!D15</f>
        <v>LCN           Latin America &amp; Caribbean</v>
      </c>
      <c r="E176" s="20" t="str">
        <f>'Compound Alert'!E15</f>
        <v>IBRD</v>
      </c>
      <c r="F176" s="217">
        <f ca="1">'Compound Alert'!F15</f>
        <v>10</v>
      </c>
      <c r="G176" s="22">
        <f ca="1">IF($B$8="Overall Alert",'Compound Alert'!G15,IF($B$8="Underlying Vulnerability",'Compound Alert'!J15,IF($B$8="Emerging Threat",'Compound Alert'!M15)))</f>
        <v>0</v>
      </c>
      <c r="H176" s="23">
        <f ca="1">IF($B$8="Overall Alert",'Compound Alert'!H15,IF($B$8="Underlying Vulnerability",'Compound Alert'!K15,IF($B$8="Emerging Threat",'Compound Alert'!N15)))</f>
        <v>0</v>
      </c>
      <c r="I176" s="50">
        <f ca="1">ROUNDDOWN(G176,0)</f>
        <v>0</v>
      </c>
      <c r="J176" s="25" t="str">
        <f ca="1">IF(
   $B$8="Overall Alert",IF(
      'Compound Alert'!R15 &gt;= 7, "HIGH",IF(
         'Compound Alert'!R15 &gt;= 5, "MED","LOW")), IF(
            $B$8="Underlying Vulnerability", IF(
               'Compound Alert'!Y15 &gt;= 10, "HIGH",IF(
                  'Compound Alert'!Y15 &gt;= 7, "MED","LOW")),IF(
                     $B$8="Emerging Threat", IF(
                        'Compound Alert'!AF15 &gt;= 10, "HIGH",IF(
                            'Compound Alert'!AF15 &gt;= 7, "MED","LOW")))))</f>
        <v>LOW</v>
      </c>
      <c r="K176" s="25" t="e">
        <f ca="1">IF(
   $B$8="Overall Alert",IF(
      'Compound Alert'!S15 &gt;= 7, "HIGH",IF(
         'Compound Alert'!S15 &gt;= 5, "MED","LOW")), IF(
            $B$8="Underlying Vulnerability", IF(
               'Compound Alert'!Z15 &gt;= 10, "HIGH",IF(
                  'Compound Alert'!Z15 &gt;= 7, "MED","LOW")),IF(
                     $B$8="Emerging Threat", IF(
                        'Compound Alert'!AG15 &gt;= 10, "HIGH",IF(
                            'Compound Alert'!AG15 &gt;= 7, "MED","LOW")))))</f>
        <v>#N/A</v>
      </c>
      <c r="L176" s="25" t="e">
        <f ca="1">IF(
   $B$8="Overall Alert",IF(
      'Compound Alert'!T15 &gt;= 7, "HIGH",IF(
         'Compound Alert'!T15 &gt;= 5, "MED","LOW")), IF(
            $B$8="Underlying Vulnerability", IF(
               'Compound Alert'!AA15 &gt;= 10, "HIGH",IF(
                  'Compound Alert'!AA15 &gt;= 7, "MED","LOW")),IF(
                     $B$8="Emerging Threat", IF(
                        'Compound Alert'!AH15 &gt;= 10, "HIGH",IF(
                            'Compound Alert'!AH15 &gt;= 7, "MED","LOW")))))</f>
        <v>#N/A</v>
      </c>
      <c r="M176" s="25" t="str">
        <f ca="1">IF(
   $B$8="Overall Alert",IF(
      'Compound Alert'!U15 &gt;= 7, "HIGH",IF(
         'Compound Alert'!U15 &gt;= 5, "MED","LOW")), IF(
            $B$8="Underlying Vulnerability", IF(
               'Compound Alert'!AB15 &gt;= 10, "HIGH",IF(
                  'Compound Alert'!AB15 &gt;= 7, "MED","LOW")),IF(
                     $B$8="Emerging Threat", IF(
                        'Compound Alert'!AI15 &gt;= 10, "HIGH",IF(
                            'Compound Alert'!AI15 &gt;= 7, "MED","LOW")))))</f>
        <v>LOW</v>
      </c>
      <c r="N176" s="25" t="str">
        <f ca="1">IF(
   $B$8="Overall Alert",IF(
      'Compound Alert'!V15 &gt;= 7, "HIGH",IF(
         'Compound Alert'!V15 &gt;= 5, "MED","LOW")), IF(
            $B$8="Underlying Vulnerability", IF(
               'Compound Alert'!AC15 &gt;= 10, "HIGH",IF(
                  'Compound Alert'!AC15 &gt;= 7, "MED","LOW")),IF(
                     $B$8="Emerging Threat", IF(
                        'Compound Alert'!AJ15 &gt;= 10, "HIGH",IF(
                            'Compound Alert'!AJ15 &gt;= 7, "MED","LOW")))))</f>
        <v>LOW</v>
      </c>
      <c r="O176" s="25" t="str">
        <f ca="1">IF(
   $B$8="Overall Alert",IF(
      'Compound Alert'!W15 &gt;= 7, "HIGH",IF(
         'Compound Alert'!W15 &gt;= 5, "MED","LOW")), IF(
            $B$8="Underlying Vulnerability", IF(
               'Compound Alert'!AD15 &gt;= 10, "HIGH",IF(
                  'Compound Alert'!AD15 &gt;= 7, "MED","LOW")),IF(
                     $B$8="Emerging Threat", IF(
                        'Compound Alert'!AK15 &gt;= 10, "HIGH",IF(
                            'Compound Alert'!AK15 &gt;= 7, "MED","LOW")))))</f>
        <v>LOW</v>
      </c>
      <c r="P176" s="25"/>
      <c r="Q176" s="26"/>
      <c r="R176" s="26"/>
      <c r="S176" s="21"/>
      <c r="T176" s="21"/>
      <c r="U176" s="21"/>
      <c r="V176" s="21"/>
      <c r="W176" s="21"/>
      <c r="X176" s="21"/>
      <c r="Y176" s="27"/>
      <c r="Z176" s="27"/>
      <c r="AA176" s="27"/>
      <c r="AB176" s="27"/>
      <c r="AC176" s="27"/>
      <c r="AD176" s="27"/>
      <c r="AE176" s="27"/>
      <c r="AF176" s="27"/>
      <c r="AJ176" s="21"/>
      <c r="AK176" s="21"/>
      <c r="AL176" s="21"/>
      <c r="AM176" s="21"/>
      <c r="AN176" s="21"/>
      <c r="AO176" s="21"/>
      <c r="AP176" s="21"/>
      <c r="AQ176" s="21"/>
      <c r="AR176" s="21"/>
      <c r="AS176" s="21"/>
      <c r="AT176" s="21"/>
      <c r="AU176" s="21"/>
      <c r="AV176" s="21"/>
      <c r="AW176" s="21"/>
      <c r="AX176" s="21"/>
    </row>
    <row r="177" spans="1:50" x14ac:dyDescent="0.2">
      <c r="A177" s="63">
        <v>136</v>
      </c>
      <c r="B177" s="20" t="str">
        <f>'Compound Alert'!B110</f>
        <v>St. Kitts and Nevis</v>
      </c>
      <c r="C177" s="20" t="str">
        <f>'Compound Alert'!C110</f>
        <v>KNA</v>
      </c>
      <c r="D177" s="20" t="str">
        <f>'Compound Alert'!D110</f>
        <v>LCN           Latin America &amp; Caribbean</v>
      </c>
      <c r="E177" s="20" t="str">
        <f>'Compound Alert'!E110</f>
        <v>IBRD</v>
      </c>
      <c r="F177" s="217">
        <f ca="1">'Compound Alert'!F110</f>
        <v>105</v>
      </c>
      <c r="G177" s="22">
        <f ca="1">IF($B$8="Overall Alert",'Compound Alert'!G110,IF($B$8="Underlying Vulnerability",'Compound Alert'!J110,IF($B$8="Emerging Threat",'Compound Alert'!M110)))</f>
        <v>0</v>
      </c>
      <c r="H177" s="23">
        <f ca="1">IF($B$8="Overall Alert",'Compound Alert'!H110,IF($B$8="Underlying Vulnerability",'Compound Alert'!K110,IF($B$8="Emerging Threat",'Compound Alert'!N110)))</f>
        <v>0</v>
      </c>
      <c r="I177" s="50">
        <f ca="1">ROUNDDOWN(G177,0)</f>
        <v>0</v>
      </c>
      <c r="J177" s="25" t="str">
        <f ca="1">IF(
   $B$8="Overall Alert",IF(
      'Compound Alert'!R110 &gt;= 7, "HIGH",IF(
         'Compound Alert'!R110 &gt;= 5, "MED","LOW")), IF(
            $B$8="Underlying Vulnerability", IF(
               'Compound Alert'!Y110 &gt;= 10, "HIGH",IF(
                  'Compound Alert'!Y110 &gt;= 7, "MED","LOW")),IF(
                     $B$8="Emerging Threat", IF(
                        'Compound Alert'!AF110 &gt;= 10, "HIGH",IF(
                            'Compound Alert'!AF110 &gt;= 7, "MED","LOW")))))</f>
        <v>LOW</v>
      </c>
      <c r="K177" s="25" t="str">
        <f ca="1">IF(
   $B$8="Overall Alert",IF(
      'Compound Alert'!S110 &gt;= 7, "HIGH",IF(
         'Compound Alert'!S110 &gt;= 5, "MED","LOW")), IF(
            $B$8="Underlying Vulnerability", IF(
               'Compound Alert'!Z110 &gt;= 10, "HIGH",IF(
                  'Compound Alert'!Z110 &gt;= 7, "MED","LOW")),IF(
                     $B$8="Emerging Threat", IF(
                        'Compound Alert'!AG110 &gt;= 10, "HIGH",IF(
                            'Compound Alert'!AG110 &gt;= 7, "MED","LOW")))))</f>
        <v>LOW</v>
      </c>
      <c r="L177" s="25" t="e">
        <f ca="1">IF(
   $B$8="Overall Alert",IF(
      'Compound Alert'!T110 &gt;= 7, "HIGH",IF(
         'Compound Alert'!T110 &gt;= 5, "MED","LOW")), IF(
            $B$8="Underlying Vulnerability", IF(
               'Compound Alert'!AA110 &gt;= 10, "HIGH",IF(
                  'Compound Alert'!AA110 &gt;= 7, "MED","LOW")),IF(
                     $B$8="Emerging Threat", IF(
                        'Compound Alert'!AH110 &gt;= 10, "HIGH",IF(
                            'Compound Alert'!AH110 &gt;= 7, "MED","LOW")))))</f>
        <v>#N/A</v>
      </c>
      <c r="M177" s="25" t="str">
        <f ca="1">IF(
   $B$8="Overall Alert",IF(
      'Compound Alert'!U110 &gt;= 7, "HIGH",IF(
         'Compound Alert'!U110 &gt;= 5, "MED","LOW")), IF(
            $B$8="Underlying Vulnerability", IF(
               'Compound Alert'!AB110 &gt;= 10, "HIGH",IF(
                  'Compound Alert'!AB110 &gt;= 7, "MED","LOW")),IF(
                     $B$8="Emerging Threat", IF(
                        'Compound Alert'!AI110 &gt;= 10, "HIGH",IF(
                            'Compound Alert'!AI110 &gt;= 7, "MED","LOW")))))</f>
        <v>LOW</v>
      </c>
      <c r="N177" s="25" t="str">
        <f ca="1">IF(
   $B$8="Overall Alert",IF(
      'Compound Alert'!V110 &gt;= 7, "HIGH",IF(
         'Compound Alert'!V110 &gt;= 5, "MED","LOW")), IF(
            $B$8="Underlying Vulnerability", IF(
               'Compound Alert'!AC110 &gt;= 10, "HIGH",IF(
                  'Compound Alert'!AC110 &gt;= 7, "MED","LOW")),IF(
                     $B$8="Emerging Threat", IF(
                        'Compound Alert'!AJ110 &gt;= 10, "HIGH",IF(
                            'Compound Alert'!AJ110 &gt;= 7, "MED","LOW")))))</f>
        <v>LOW</v>
      </c>
      <c r="O177" s="25" t="str">
        <f ca="1">IF(
   $B$8="Overall Alert",IF(
      'Compound Alert'!W110 &gt;= 7, "HIGH",IF(
         'Compound Alert'!W110 &gt;= 5, "MED","LOW")), IF(
            $B$8="Underlying Vulnerability", IF(
               'Compound Alert'!AD110 &gt;= 10, "HIGH",IF(
                  'Compound Alert'!AD110 &gt;= 7, "MED","LOW")),IF(
                     $B$8="Emerging Threat", IF(
                        'Compound Alert'!AK110 &gt;= 10, "HIGH",IF(
                            'Compound Alert'!AK110 &gt;= 7, "MED","LOW")))))</f>
        <v>LOW</v>
      </c>
      <c r="P177" s="25"/>
      <c r="Q177" s="26"/>
      <c r="R177" s="26"/>
      <c r="S177" s="21"/>
      <c r="T177" s="21"/>
      <c r="U177" s="21"/>
      <c r="V177" s="21"/>
      <c r="W177" s="21"/>
      <c r="X177" s="21"/>
      <c r="Y177" s="27"/>
      <c r="Z177" s="27"/>
      <c r="AA177" s="27"/>
      <c r="AB177" s="27"/>
      <c r="AC177" s="27"/>
      <c r="AD177" s="27"/>
      <c r="AE177" s="27"/>
      <c r="AF177" s="27"/>
      <c r="AJ177" s="21"/>
      <c r="AK177" s="21"/>
      <c r="AL177" s="21"/>
      <c r="AM177" s="21"/>
      <c r="AN177" s="21"/>
      <c r="AO177" s="21"/>
      <c r="AP177" s="21"/>
      <c r="AQ177" s="21"/>
      <c r="AR177" s="21"/>
      <c r="AS177" s="21"/>
      <c r="AT177" s="21"/>
      <c r="AU177" s="21"/>
      <c r="AV177" s="21"/>
      <c r="AW177" s="21"/>
      <c r="AX177" s="21"/>
    </row>
    <row r="178" spans="1:50" x14ac:dyDescent="0.2">
      <c r="A178" s="63">
        <v>137</v>
      </c>
      <c r="B178" s="20" t="str">
        <f>'Compound Alert'!B151</f>
        <v>Norway</v>
      </c>
      <c r="C178" s="20" t="str">
        <f>'Compound Alert'!C151</f>
        <v>NOR</v>
      </c>
      <c r="D178" s="20" t="str">
        <f>'Compound Alert'!D151</f>
        <v>ECS           Europe &amp; Central Asia</v>
      </c>
      <c r="E178" s="20" t="str">
        <f>'Compound Alert'!E151</f>
        <v>NA</v>
      </c>
      <c r="F178" s="217">
        <f ca="1">'Compound Alert'!F151</f>
        <v>146</v>
      </c>
      <c r="G178" s="22">
        <f ca="1">IF($B$8="Overall Alert",'Compound Alert'!G151,IF($B$8="Underlying Vulnerability",'Compound Alert'!J151,IF($B$8="Emerging Threat",'Compound Alert'!M151)))</f>
        <v>0</v>
      </c>
      <c r="H178" s="23">
        <f ca="1">IF($B$8="Overall Alert",'Compound Alert'!H151,IF($B$8="Underlying Vulnerability",'Compound Alert'!K151,IF($B$8="Emerging Threat",'Compound Alert'!N151)))</f>
        <v>0</v>
      </c>
      <c r="I178" s="50">
        <f ca="1">ROUNDDOWN(G178,0)</f>
        <v>0</v>
      </c>
      <c r="J178" s="25" t="str">
        <f ca="1">IF(
   $B$8="Overall Alert",IF(
      'Compound Alert'!R151 &gt;= 7, "HIGH",IF(
         'Compound Alert'!R151 &gt;= 5, "MED","LOW")), IF(
            $B$8="Underlying Vulnerability", IF(
               'Compound Alert'!Y151 &gt;= 10, "HIGH",IF(
                  'Compound Alert'!Y151 &gt;= 7, "MED","LOW")),IF(
                     $B$8="Emerging Threat", IF(
                        'Compound Alert'!AF151 &gt;= 10, "HIGH",IF(
                            'Compound Alert'!AF151 &gt;= 7, "MED","LOW")))))</f>
        <v>LOW</v>
      </c>
      <c r="K178" s="25" t="str">
        <f ca="1">IF(
   $B$8="Overall Alert",IF(
      'Compound Alert'!S151 &gt;= 7, "HIGH",IF(
         'Compound Alert'!S151 &gt;= 5, "MED","LOW")), IF(
            $B$8="Underlying Vulnerability", IF(
               'Compound Alert'!Z151 &gt;= 10, "HIGH",IF(
                  'Compound Alert'!Z151 &gt;= 7, "MED","LOW")),IF(
                     $B$8="Emerging Threat", IF(
                        'Compound Alert'!AG151 &gt;= 10, "HIGH",IF(
                            'Compound Alert'!AG151 &gt;= 7, "MED","LOW")))))</f>
        <v>LOW</v>
      </c>
      <c r="L178" s="25" t="str">
        <f ca="1">IF(
   $B$8="Overall Alert",IF(
      'Compound Alert'!T151 &gt;= 7, "HIGH",IF(
         'Compound Alert'!T151 &gt;= 5, "MED","LOW")), IF(
            $B$8="Underlying Vulnerability", IF(
               'Compound Alert'!AA151 &gt;= 10, "HIGH",IF(
                  'Compound Alert'!AA151 &gt;= 7, "MED","LOW")),IF(
                     $B$8="Emerging Threat", IF(
                        'Compound Alert'!AH151 &gt;= 10, "HIGH",IF(
                            'Compound Alert'!AH151 &gt;= 7, "MED","LOW")))))</f>
        <v>LOW</v>
      </c>
      <c r="M178" s="25" t="str">
        <f ca="1">IF(
   $B$8="Overall Alert",IF(
      'Compound Alert'!U151 &gt;= 7, "HIGH",IF(
         'Compound Alert'!U151 &gt;= 5, "MED","LOW")), IF(
            $B$8="Underlying Vulnerability", IF(
               'Compound Alert'!AB151 &gt;= 10, "HIGH",IF(
                  'Compound Alert'!AB151 &gt;= 7, "MED","LOW")),IF(
                     $B$8="Emerging Threat", IF(
                        'Compound Alert'!AI151 &gt;= 10, "HIGH",IF(
                            'Compound Alert'!AI151 &gt;= 7, "MED","LOW")))))</f>
        <v>LOW</v>
      </c>
      <c r="N178" s="25" t="str">
        <f ca="1">IF(
   $B$8="Overall Alert",IF(
      'Compound Alert'!V151 &gt;= 7, "HIGH",IF(
         'Compound Alert'!V151 &gt;= 5, "MED","LOW")), IF(
            $B$8="Underlying Vulnerability", IF(
               'Compound Alert'!AC151 &gt;= 10, "HIGH",IF(
                  'Compound Alert'!AC151 &gt;= 7, "MED","LOW")),IF(
                     $B$8="Emerging Threat", IF(
                        'Compound Alert'!AJ151 &gt;= 10, "HIGH",IF(
                            'Compound Alert'!AJ151 &gt;= 7, "MED","LOW")))))</f>
        <v>LOW</v>
      </c>
      <c r="O178" s="25" t="str">
        <f ca="1">IF(
   $B$8="Overall Alert",IF(
      'Compound Alert'!W151 &gt;= 7, "HIGH",IF(
         'Compound Alert'!W151 &gt;= 5, "MED","LOW")), IF(
            $B$8="Underlying Vulnerability", IF(
               'Compound Alert'!AD151 &gt;= 10, "HIGH",IF(
                  'Compound Alert'!AD151 &gt;= 7, "MED","LOW")),IF(
                     $B$8="Emerging Threat", IF(
                        'Compound Alert'!AK151 &gt;= 10, "HIGH",IF(
                            'Compound Alert'!AK151 &gt;= 7, "MED","LOW")))))</f>
        <v>LOW</v>
      </c>
      <c r="P178" s="25"/>
      <c r="Q178" s="26"/>
      <c r="R178" s="26"/>
      <c r="S178" s="21"/>
      <c r="T178" s="21"/>
      <c r="U178" s="21"/>
      <c r="V178" s="21"/>
      <c r="W178" s="21"/>
      <c r="X178" s="21"/>
      <c r="Y178" s="27"/>
      <c r="Z178" s="27"/>
      <c r="AA178" s="27"/>
      <c r="AB178" s="27"/>
      <c r="AC178" s="27"/>
      <c r="AD178" s="27"/>
      <c r="AE178" s="27"/>
      <c r="AF178" s="27"/>
      <c r="AJ178" s="21"/>
      <c r="AK178" s="21"/>
      <c r="AL178" s="21"/>
      <c r="AM178" s="21"/>
      <c r="AN178" s="21"/>
      <c r="AO178" s="21"/>
      <c r="AP178" s="21"/>
      <c r="AQ178" s="21"/>
      <c r="AR178" s="21"/>
      <c r="AS178" s="21"/>
      <c r="AT178" s="21"/>
      <c r="AU178" s="21"/>
      <c r="AV178" s="21"/>
      <c r="AW178" s="21"/>
      <c r="AX178" s="21"/>
    </row>
    <row r="179" spans="1:50" x14ac:dyDescent="0.2">
      <c r="A179" s="63">
        <v>138</v>
      </c>
      <c r="B179" s="20" t="str">
        <f>'Compound Alert'!B36</f>
        <v>Botswana</v>
      </c>
      <c r="C179" s="20" t="str">
        <f>'Compound Alert'!C36</f>
        <v>BWA</v>
      </c>
      <c r="D179" s="20" t="str">
        <f>'Compound Alert'!D36</f>
        <v>SSF           Sub-Saharan Africa</v>
      </c>
      <c r="E179" s="20" t="str">
        <f>'Compound Alert'!E36</f>
        <v>IBRD</v>
      </c>
      <c r="F179" s="217">
        <f ca="1">'Compound Alert'!F36</f>
        <v>31</v>
      </c>
      <c r="G179" s="22">
        <f ca="1">IF($B$8="Overall Alert",'Compound Alert'!G36,IF($B$8="Underlying Vulnerability",'Compound Alert'!J36,IF($B$8="Emerging Threat",'Compound Alert'!M36)))</f>
        <v>0</v>
      </c>
      <c r="H179" s="23">
        <f ca="1">IF($B$8="Overall Alert",'Compound Alert'!H36,IF($B$8="Underlying Vulnerability",'Compound Alert'!K36,IF($B$8="Emerging Threat",'Compound Alert'!N36)))</f>
        <v>0</v>
      </c>
      <c r="I179" s="50">
        <f ca="1">ROUNDDOWN(G179,0)</f>
        <v>0</v>
      </c>
      <c r="J179" s="25" t="str">
        <f ca="1">IF(
   $B$8="Overall Alert",IF(
      'Compound Alert'!R36 &gt;= 7, "HIGH",IF(
         'Compound Alert'!R36 &gt;= 5, "MED","LOW")), IF(
            $B$8="Underlying Vulnerability", IF(
               'Compound Alert'!Y36 &gt;= 10, "HIGH",IF(
                  'Compound Alert'!Y36 &gt;= 7, "MED","LOW")),IF(
                     $B$8="Emerging Threat", IF(
                        'Compound Alert'!AF36 &gt;= 10, "HIGH",IF(
                            'Compound Alert'!AF36 &gt;= 7, "MED","LOW")))))</f>
        <v>LOW</v>
      </c>
      <c r="K179" s="25" t="str">
        <f ca="1">IF(
   $B$8="Overall Alert",IF(
      'Compound Alert'!S36 &gt;= 7, "HIGH",IF(
         'Compound Alert'!S36 &gt;= 5, "MED","LOW")), IF(
            $B$8="Underlying Vulnerability", IF(
               'Compound Alert'!Z36 &gt;= 10, "HIGH",IF(
                  'Compound Alert'!Z36 &gt;= 7, "MED","LOW")),IF(
                     $B$8="Emerging Threat", IF(
                        'Compound Alert'!AG36 &gt;= 10, "HIGH",IF(
                            'Compound Alert'!AG36 &gt;= 7, "MED","LOW")))))</f>
        <v>LOW</v>
      </c>
      <c r="L179" s="25" t="str">
        <f ca="1">IF(
   $B$8="Overall Alert",IF(
      'Compound Alert'!T36 &gt;= 7, "HIGH",IF(
         'Compound Alert'!T36 &gt;= 5, "MED","LOW")), IF(
            $B$8="Underlying Vulnerability", IF(
               'Compound Alert'!AA36 &gt;= 10, "HIGH",IF(
                  'Compound Alert'!AA36 &gt;= 7, "MED","LOW")),IF(
                     $B$8="Emerging Threat", IF(
                        'Compound Alert'!AH36 &gt;= 10, "HIGH",IF(
                            'Compound Alert'!AH36 &gt;= 7, "MED","LOW")))))</f>
        <v>LOW</v>
      </c>
      <c r="M179" s="25" t="str">
        <f ca="1">IF(
   $B$8="Overall Alert",IF(
      'Compound Alert'!U36 &gt;= 7, "HIGH",IF(
         'Compound Alert'!U36 &gt;= 5, "MED","LOW")), IF(
            $B$8="Underlying Vulnerability", IF(
               'Compound Alert'!AB36 &gt;= 10, "HIGH",IF(
                  'Compound Alert'!AB36 &gt;= 7, "MED","LOW")),IF(
                     $B$8="Emerging Threat", IF(
                        'Compound Alert'!AI36 &gt;= 10, "HIGH",IF(
                            'Compound Alert'!AI36 &gt;= 7, "MED","LOW")))))</f>
        <v>LOW</v>
      </c>
      <c r="N179" s="25" t="str">
        <f ca="1">IF(
   $B$8="Overall Alert",IF(
      'Compound Alert'!V36 &gt;= 7, "HIGH",IF(
         'Compound Alert'!V36 &gt;= 5, "MED","LOW")), IF(
            $B$8="Underlying Vulnerability", IF(
               'Compound Alert'!AC36 &gt;= 10, "HIGH",IF(
                  'Compound Alert'!AC36 &gt;= 7, "MED","LOW")),IF(
                     $B$8="Emerging Threat", IF(
                        'Compound Alert'!AJ36 &gt;= 10, "HIGH",IF(
                            'Compound Alert'!AJ36 &gt;= 7, "MED","LOW")))))</f>
        <v>LOW</v>
      </c>
      <c r="O179" s="25" t="str">
        <f ca="1">IF(
   $B$8="Overall Alert",IF(
      'Compound Alert'!W36 &gt;= 7, "HIGH",IF(
         'Compound Alert'!W36 &gt;= 5, "MED","LOW")), IF(
            $B$8="Underlying Vulnerability", IF(
               'Compound Alert'!AD36 &gt;= 10, "HIGH",IF(
                  'Compound Alert'!AD36 &gt;= 7, "MED","LOW")),IF(
                     $B$8="Emerging Threat", IF(
                        'Compound Alert'!AK36 &gt;= 10, "HIGH",IF(
                            'Compound Alert'!AK36 &gt;= 7, "MED","LOW")))))</f>
        <v>LOW</v>
      </c>
      <c r="P179" s="25"/>
      <c r="Q179" s="26"/>
      <c r="R179" s="26"/>
      <c r="S179" s="21"/>
      <c r="T179" s="21"/>
      <c r="U179" s="21"/>
      <c r="V179" s="21"/>
      <c r="W179" s="21"/>
      <c r="X179" s="21"/>
      <c r="Y179" s="27"/>
      <c r="Z179" s="27"/>
      <c r="AA179" s="27"/>
      <c r="AB179" s="27"/>
      <c r="AC179" s="27"/>
      <c r="AD179" s="27"/>
      <c r="AE179" s="27"/>
      <c r="AF179" s="27"/>
      <c r="AJ179" s="21"/>
      <c r="AK179" s="21"/>
      <c r="AL179" s="21"/>
      <c r="AM179" s="21"/>
      <c r="AN179" s="21"/>
      <c r="AO179" s="21"/>
      <c r="AP179" s="21"/>
      <c r="AQ179" s="21"/>
      <c r="AR179" s="21"/>
      <c r="AS179" s="21"/>
      <c r="AT179" s="21"/>
      <c r="AU179" s="21"/>
      <c r="AV179" s="21"/>
      <c r="AW179" s="21"/>
      <c r="AX179" s="21"/>
    </row>
    <row r="180" spans="1:50" x14ac:dyDescent="0.2">
      <c r="A180" s="63">
        <v>139</v>
      </c>
      <c r="B180" s="20" t="str">
        <f>'Compound Alert'!B82</f>
        <v>Greece</v>
      </c>
      <c r="C180" s="20" t="str">
        <f>'Compound Alert'!C82</f>
        <v>GRC</v>
      </c>
      <c r="D180" s="20" t="str">
        <f>'Compound Alert'!D82</f>
        <v>ECS           Europe &amp; Central Asia</v>
      </c>
      <c r="E180" s="20" t="str">
        <f>'Compound Alert'!E82</f>
        <v>NA</v>
      </c>
      <c r="F180" s="217">
        <f ca="1">'Compound Alert'!F82</f>
        <v>77</v>
      </c>
      <c r="G180" s="22">
        <f ca="1">IF($B$8="Overall Alert",'Compound Alert'!G82,IF($B$8="Underlying Vulnerability",'Compound Alert'!J82,IF($B$8="Emerging Threat",'Compound Alert'!M82)))</f>
        <v>0</v>
      </c>
      <c r="H180" s="23">
        <f ca="1">IF($B$8="Overall Alert",'Compound Alert'!H82,IF($B$8="Underlying Vulnerability",'Compound Alert'!K82,IF($B$8="Emerging Threat",'Compound Alert'!N82)))</f>
        <v>0</v>
      </c>
      <c r="I180" s="50">
        <f ca="1">ROUNDDOWN(G180,0)</f>
        <v>0</v>
      </c>
      <c r="J180" s="25" t="str">
        <f ca="1">IF(
   $B$8="Overall Alert",IF(
      'Compound Alert'!R82 &gt;= 7, "HIGH",IF(
         'Compound Alert'!R82 &gt;= 5, "MED","LOW")), IF(
            $B$8="Underlying Vulnerability", IF(
               'Compound Alert'!Y82 &gt;= 10, "HIGH",IF(
                  'Compound Alert'!Y82 &gt;= 7, "MED","LOW")),IF(
                     $B$8="Emerging Threat", IF(
                        'Compound Alert'!AF82 &gt;= 10, "HIGH",IF(
                            'Compound Alert'!AF82 &gt;= 7, "MED","LOW")))))</f>
        <v>LOW</v>
      </c>
      <c r="K180" s="25" t="str">
        <f ca="1">IF(
   $B$8="Overall Alert",IF(
      'Compound Alert'!S82 &gt;= 7, "HIGH",IF(
         'Compound Alert'!S82 &gt;= 5, "MED","LOW")), IF(
            $B$8="Underlying Vulnerability", IF(
               'Compound Alert'!Z82 &gt;= 10, "HIGH",IF(
                  'Compound Alert'!Z82 &gt;= 7, "MED","LOW")),IF(
                     $B$8="Emerging Threat", IF(
                        'Compound Alert'!AG82 &gt;= 10, "HIGH",IF(
                            'Compound Alert'!AG82 &gt;= 7, "MED","LOW")))))</f>
        <v>LOW</v>
      </c>
      <c r="L180" s="25" t="str">
        <f ca="1">IF(
   $B$8="Overall Alert",IF(
      'Compound Alert'!T82 &gt;= 7, "HIGH",IF(
         'Compound Alert'!T82 &gt;= 5, "MED","LOW")), IF(
            $B$8="Underlying Vulnerability", IF(
               'Compound Alert'!AA82 &gt;= 10, "HIGH",IF(
                  'Compound Alert'!AA82 &gt;= 7, "MED","LOW")),IF(
                     $B$8="Emerging Threat", IF(
                        'Compound Alert'!AH82 &gt;= 10, "HIGH",IF(
                            'Compound Alert'!AH82 &gt;= 7, "MED","LOW")))))</f>
        <v>LOW</v>
      </c>
      <c r="M180" s="25" t="str">
        <f ca="1">IF(
   $B$8="Overall Alert",IF(
      'Compound Alert'!U82 &gt;= 7, "HIGH",IF(
         'Compound Alert'!U82 &gt;= 5, "MED","LOW")), IF(
            $B$8="Underlying Vulnerability", IF(
               'Compound Alert'!AB82 &gt;= 10, "HIGH",IF(
                  'Compound Alert'!AB82 &gt;= 7, "MED","LOW")),IF(
                     $B$8="Emerging Threat", IF(
                        'Compound Alert'!AI82 &gt;= 10, "HIGH",IF(
                            'Compound Alert'!AI82 &gt;= 7, "MED","LOW")))))</f>
        <v>LOW</v>
      </c>
      <c r="N180" s="25" t="str">
        <f ca="1">IF(
   $B$8="Overall Alert",IF(
      'Compound Alert'!V82 &gt;= 7, "HIGH",IF(
         'Compound Alert'!V82 &gt;= 5, "MED","LOW")), IF(
            $B$8="Underlying Vulnerability", IF(
               'Compound Alert'!AC82 &gt;= 10, "HIGH",IF(
                  'Compound Alert'!AC82 &gt;= 7, "MED","LOW")),IF(
                     $B$8="Emerging Threat", IF(
                        'Compound Alert'!AJ82 &gt;= 10, "HIGH",IF(
                            'Compound Alert'!AJ82 &gt;= 7, "MED","LOW")))))</f>
        <v>LOW</v>
      </c>
      <c r="O180" s="25" t="str">
        <f ca="1">IF(
   $B$8="Overall Alert",IF(
      'Compound Alert'!W82 &gt;= 7, "HIGH",IF(
         'Compound Alert'!W82 &gt;= 5, "MED","LOW")), IF(
            $B$8="Underlying Vulnerability", IF(
               'Compound Alert'!AD82 &gt;= 10, "HIGH",IF(
                  'Compound Alert'!AD82 &gt;= 7, "MED","LOW")),IF(
                     $B$8="Emerging Threat", IF(
                        'Compound Alert'!AK82 &gt;= 10, "HIGH",IF(
                            'Compound Alert'!AK82 &gt;= 7, "MED","LOW")))))</f>
        <v>LOW</v>
      </c>
      <c r="P180" s="25"/>
      <c r="Q180" s="26"/>
      <c r="R180" s="26"/>
      <c r="S180" s="21"/>
      <c r="T180" s="21"/>
      <c r="U180" s="21"/>
      <c r="V180" s="21"/>
      <c r="W180" s="21"/>
      <c r="X180" s="21"/>
      <c r="Y180" s="27"/>
      <c r="Z180" s="27"/>
      <c r="AA180" s="27"/>
      <c r="AB180" s="27"/>
      <c r="AC180" s="27"/>
      <c r="AD180" s="27"/>
      <c r="AE180" s="27"/>
      <c r="AF180" s="27"/>
      <c r="AJ180" s="21"/>
      <c r="AK180" s="21"/>
      <c r="AL180" s="21"/>
      <c r="AM180" s="21"/>
      <c r="AN180" s="21"/>
      <c r="AO180" s="21"/>
      <c r="AP180" s="21"/>
      <c r="AQ180" s="21"/>
      <c r="AR180" s="21"/>
      <c r="AS180" s="21"/>
      <c r="AT180" s="21"/>
      <c r="AU180" s="21"/>
      <c r="AV180" s="21"/>
      <c r="AW180" s="21"/>
      <c r="AX180" s="21"/>
    </row>
    <row r="181" spans="1:50" x14ac:dyDescent="0.2">
      <c r="A181" s="63">
        <v>140</v>
      </c>
      <c r="B181" s="20" t="str">
        <f>'Compound Alert'!B39</f>
        <v>Switzerland</v>
      </c>
      <c r="C181" s="20" t="str">
        <f>'Compound Alert'!C39</f>
        <v>CHE</v>
      </c>
      <c r="D181" s="20" t="str">
        <f>'Compound Alert'!D39</f>
        <v>ECS           Europe &amp; Central Asia</v>
      </c>
      <c r="E181" s="20" t="str">
        <f>'Compound Alert'!E39</f>
        <v>NA</v>
      </c>
      <c r="F181" s="217">
        <f ca="1">'Compound Alert'!F39</f>
        <v>34</v>
      </c>
      <c r="G181" s="22">
        <f ca="1">IF($B$8="Overall Alert",'Compound Alert'!G39,IF($B$8="Underlying Vulnerability",'Compound Alert'!J39,IF($B$8="Emerging Threat",'Compound Alert'!M39)))</f>
        <v>0</v>
      </c>
      <c r="H181" s="23">
        <f ca="1">IF($B$8="Overall Alert",'Compound Alert'!H39,IF($B$8="Underlying Vulnerability",'Compound Alert'!K39,IF($B$8="Emerging Threat",'Compound Alert'!N39)))</f>
        <v>0</v>
      </c>
      <c r="I181" s="50">
        <f ca="1">ROUNDDOWN(G181,0)</f>
        <v>0</v>
      </c>
      <c r="J181" s="25" t="str">
        <f ca="1">IF(
   $B$8="Overall Alert",IF(
      'Compound Alert'!R39 &gt;= 7, "HIGH",IF(
         'Compound Alert'!R39 &gt;= 5, "MED","LOW")), IF(
            $B$8="Underlying Vulnerability", IF(
               'Compound Alert'!Y39 &gt;= 10, "HIGH",IF(
                  'Compound Alert'!Y39 &gt;= 7, "MED","LOW")),IF(
                     $B$8="Emerging Threat", IF(
                        'Compound Alert'!AF39 &gt;= 10, "HIGH",IF(
                            'Compound Alert'!AF39 &gt;= 7, "MED","LOW")))))</f>
        <v>LOW</v>
      </c>
      <c r="K181" s="25" t="str">
        <f ca="1">IF(
   $B$8="Overall Alert",IF(
      'Compound Alert'!S39 &gt;= 7, "HIGH",IF(
         'Compound Alert'!S39 &gt;= 5, "MED","LOW")), IF(
            $B$8="Underlying Vulnerability", IF(
               'Compound Alert'!Z39 &gt;= 10, "HIGH",IF(
                  'Compound Alert'!Z39 &gt;= 7, "MED","LOW")),IF(
                     $B$8="Emerging Threat", IF(
                        'Compound Alert'!AG39 &gt;= 10, "HIGH",IF(
                            'Compound Alert'!AG39 &gt;= 7, "MED","LOW")))))</f>
        <v>LOW</v>
      </c>
      <c r="L181" s="25" t="str">
        <f ca="1">IF(
   $B$8="Overall Alert",IF(
      'Compound Alert'!T39 &gt;= 7, "HIGH",IF(
         'Compound Alert'!T39 &gt;= 5, "MED","LOW")), IF(
            $B$8="Underlying Vulnerability", IF(
               'Compound Alert'!AA39 &gt;= 10, "HIGH",IF(
                  'Compound Alert'!AA39 &gt;= 7, "MED","LOW")),IF(
                     $B$8="Emerging Threat", IF(
                        'Compound Alert'!AH39 &gt;= 10, "HIGH",IF(
                            'Compound Alert'!AH39 &gt;= 7, "MED","LOW")))))</f>
        <v>LOW</v>
      </c>
      <c r="M181" s="25" t="str">
        <f ca="1">IF(
   $B$8="Overall Alert",IF(
      'Compound Alert'!U39 &gt;= 7, "HIGH",IF(
         'Compound Alert'!U39 &gt;= 5, "MED","LOW")), IF(
            $B$8="Underlying Vulnerability", IF(
               'Compound Alert'!AB39 &gt;= 10, "HIGH",IF(
                  'Compound Alert'!AB39 &gt;= 7, "MED","LOW")),IF(
                     $B$8="Emerging Threat", IF(
                        'Compound Alert'!AI39 &gt;= 10, "HIGH",IF(
                            'Compound Alert'!AI39 &gt;= 7, "MED","LOW")))))</f>
        <v>LOW</v>
      </c>
      <c r="N181" s="25" t="str">
        <f ca="1">IF(
   $B$8="Overall Alert",IF(
      'Compound Alert'!V39 &gt;= 7, "HIGH",IF(
         'Compound Alert'!V39 &gt;= 5, "MED","LOW")), IF(
            $B$8="Underlying Vulnerability", IF(
               'Compound Alert'!AC39 &gt;= 10, "HIGH",IF(
                  'Compound Alert'!AC39 &gt;= 7, "MED","LOW")),IF(
                     $B$8="Emerging Threat", IF(
                        'Compound Alert'!AJ39 &gt;= 10, "HIGH",IF(
                            'Compound Alert'!AJ39 &gt;= 7, "MED","LOW")))))</f>
        <v>LOW</v>
      </c>
      <c r="O181" s="25" t="str">
        <f ca="1">IF(
   $B$8="Overall Alert",IF(
      'Compound Alert'!W39 &gt;= 7, "HIGH",IF(
         'Compound Alert'!W39 &gt;= 5, "MED","LOW")), IF(
            $B$8="Underlying Vulnerability", IF(
               'Compound Alert'!AD39 &gt;= 10, "HIGH",IF(
                  'Compound Alert'!AD39 &gt;= 7, "MED","LOW")),IF(
                     $B$8="Emerging Threat", IF(
                        'Compound Alert'!AK39 &gt;= 10, "HIGH",IF(
                            'Compound Alert'!AK39 &gt;= 7, "MED","LOW")))))</f>
        <v>LOW</v>
      </c>
      <c r="P181" s="25"/>
      <c r="Q181" s="26"/>
      <c r="R181" s="26"/>
      <c r="S181" s="21"/>
      <c r="T181" s="21"/>
      <c r="U181" s="21"/>
      <c r="V181" s="21"/>
      <c r="W181" s="21"/>
      <c r="X181" s="21"/>
      <c r="Y181" s="27"/>
      <c r="Z181" s="27"/>
      <c r="AA181" s="27"/>
      <c r="AB181" s="27"/>
      <c r="AC181" s="27"/>
      <c r="AD181" s="27"/>
      <c r="AE181" s="27"/>
      <c r="AF181" s="27"/>
      <c r="AJ181" s="21"/>
      <c r="AK181" s="21"/>
      <c r="AL181" s="21"/>
      <c r="AM181" s="21"/>
      <c r="AN181" s="21"/>
      <c r="AO181" s="21"/>
      <c r="AP181" s="21"/>
      <c r="AQ181" s="21"/>
      <c r="AR181" s="21"/>
      <c r="AS181" s="21"/>
      <c r="AT181" s="21"/>
      <c r="AU181" s="21"/>
      <c r="AV181" s="21"/>
      <c r="AW181" s="21"/>
      <c r="AX181" s="21"/>
    </row>
    <row r="182" spans="1:50" x14ac:dyDescent="0.2">
      <c r="A182" s="63">
        <v>141</v>
      </c>
      <c r="B182" s="20" t="str">
        <f>'Compound Alert'!B70</f>
        <v>France</v>
      </c>
      <c r="C182" s="20" t="str">
        <f>'Compound Alert'!C70</f>
        <v>FRA</v>
      </c>
      <c r="D182" s="20" t="str">
        <f>'Compound Alert'!D70</f>
        <v>ECS           Europe &amp; Central Asia</v>
      </c>
      <c r="E182" s="20" t="str">
        <f>'Compound Alert'!E70</f>
        <v>NA</v>
      </c>
      <c r="F182" s="217">
        <f ca="1">'Compound Alert'!F70</f>
        <v>65</v>
      </c>
      <c r="G182" s="22">
        <f ca="1">IF($B$8="Overall Alert",'Compound Alert'!G70,IF($B$8="Underlying Vulnerability",'Compound Alert'!J70,IF($B$8="Emerging Threat",'Compound Alert'!M70)))</f>
        <v>0</v>
      </c>
      <c r="H182" s="23">
        <f ca="1">IF($B$8="Overall Alert",'Compound Alert'!H70,IF($B$8="Underlying Vulnerability",'Compound Alert'!K70,IF($B$8="Emerging Threat",'Compound Alert'!N70)))</f>
        <v>0</v>
      </c>
      <c r="I182" s="50">
        <f ca="1">ROUNDDOWN(G182,0)</f>
        <v>0</v>
      </c>
      <c r="J182" s="25" t="str">
        <f ca="1">IF(
   $B$8="Overall Alert",IF(
      'Compound Alert'!R70 &gt;= 7, "HIGH",IF(
         'Compound Alert'!R70 &gt;= 5, "MED","LOW")), IF(
            $B$8="Underlying Vulnerability", IF(
               'Compound Alert'!Y70 &gt;= 10, "HIGH",IF(
                  'Compound Alert'!Y70 &gt;= 7, "MED","LOW")),IF(
                     $B$8="Emerging Threat", IF(
                        'Compound Alert'!AF70 &gt;= 10, "HIGH",IF(
                            'Compound Alert'!AF70 &gt;= 7, "MED","LOW")))))</f>
        <v>LOW</v>
      </c>
      <c r="K182" s="25" t="str">
        <f ca="1">IF(
   $B$8="Overall Alert",IF(
      'Compound Alert'!S70 &gt;= 7, "HIGH",IF(
         'Compound Alert'!S70 &gt;= 5, "MED","LOW")), IF(
            $B$8="Underlying Vulnerability", IF(
               'Compound Alert'!Z70 &gt;= 10, "HIGH",IF(
                  'Compound Alert'!Z70 &gt;= 7, "MED","LOW")),IF(
                     $B$8="Emerging Threat", IF(
                        'Compound Alert'!AG70 &gt;= 10, "HIGH",IF(
                            'Compound Alert'!AG70 &gt;= 7, "MED","LOW")))))</f>
        <v>LOW</v>
      </c>
      <c r="L182" s="25" t="str">
        <f ca="1">IF(
   $B$8="Overall Alert",IF(
      'Compound Alert'!T70 &gt;= 7, "HIGH",IF(
         'Compound Alert'!T70 &gt;= 5, "MED","LOW")), IF(
            $B$8="Underlying Vulnerability", IF(
               'Compound Alert'!AA70 &gt;= 10, "HIGH",IF(
                  'Compound Alert'!AA70 &gt;= 7, "MED","LOW")),IF(
                     $B$8="Emerging Threat", IF(
                        'Compound Alert'!AH70 &gt;= 10, "HIGH",IF(
                            'Compound Alert'!AH70 &gt;= 7, "MED","LOW")))))</f>
        <v>LOW</v>
      </c>
      <c r="M182" s="25" t="str">
        <f ca="1">IF(
   $B$8="Overall Alert",IF(
      'Compound Alert'!U70 &gt;= 7, "HIGH",IF(
         'Compound Alert'!U70 &gt;= 5, "MED","LOW")), IF(
            $B$8="Underlying Vulnerability", IF(
               'Compound Alert'!AB70 &gt;= 10, "HIGH",IF(
                  'Compound Alert'!AB70 &gt;= 7, "MED","LOW")),IF(
                     $B$8="Emerging Threat", IF(
                        'Compound Alert'!AI70 &gt;= 10, "HIGH",IF(
                            'Compound Alert'!AI70 &gt;= 7, "MED","LOW")))))</f>
        <v>LOW</v>
      </c>
      <c r="N182" s="25" t="str">
        <f ca="1">IF(
   $B$8="Overall Alert",IF(
      'Compound Alert'!V70 &gt;= 7, "HIGH",IF(
         'Compound Alert'!V70 &gt;= 5, "MED","LOW")), IF(
            $B$8="Underlying Vulnerability", IF(
               'Compound Alert'!AC70 &gt;= 10, "HIGH",IF(
                  'Compound Alert'!AC70 &gt;= 7, "MED","LOW")),IF(
                     $B$8="Emerging Threat", IF(
                        'Compound Alert'!AJ70 &gt;= 10, "HIGH",IF(
                            'Compound Alert'!AJ70 &gt;= 7, "MED","LOW")))))</f>
        <v>LOW</v>
      </c>
      <c r="O182" s="25" t="str">
        <f ca="1">IF(
   $B$8="Overall Alert",IF(
      'Compound Alert'!W70 &gt;= 7, "HIGH",IF(
         'Compound Alert'!W70 &gt;= 5, "MED","LOW")), IF(
            $B$8="Underlying Vulnerability", IF(
               'Compound Alert'!AD70 &gt;= 10, "HIGH",IF(
                  'Compound Alert'!AD70 &gt;= 7, "MED","LOW")),IF(
                     $B$8="Emerging Threat", IF(
                        'Compound Alert'!AK70 &gt;= 10, "HIGH",IF(
                            'Compound Alert'!AK70 &gt;= 7, "MED","LOW")))))</f>
        <v>LOW</v>
      </c>
      <c r="P182" s="25"/>
      <c r="Q182" s="26"/>
      <c r="R182" s="26"/>
      <c r="S182" s="21"/>
      <c r="T182" s="21"/>
      <c r="U182" s="21"/>
      <c r="V182" s="21"/>
      <c r="W182" s="21"/>
      <c r="X182" s="21"/>
      <c r="Y182" s="27"/>
      <c r="Z182" s="27"/>
      <c r="AA182" s="27"/>
      <c r="AB182" s="27"/>
      <c r="AC182" s="27"/>
      <c r="AD182" s="27"/>
      <c r="AE182" s="27"/>
      <c r="AF182" s="27"/>
      <c r="AJ182" s="21"/>
      <c r="AK182" s="21"/>
      <c r="AL182" s="21"/>
      <c r="AM182" s="21"/>
      <c r="AN182" s="21"/>
      <c r="AO182" s="21"/>
      <c r="AP182" s="21"/>
      <c r="AQ182" s="21"/>
      <c r="AR182" s="21"/>
      <c r="AS182" s="21"/>
      <c r="AT182" s="21"/>
      <c r="AU182" s="21"/>
      <c r="AV182" s="21"/>
      <c r="AW182" s="21"/>
      <c r="AX182" s="21"/>
    </row>
    <row r="183" spans="1:50" x14ac:dyDescent="0.2">
      <c r="A183" s="63">
        <v>142</v>
      </c>
      <c r="B183" s="20" t="str">
        <f>'Compound Alert'!B74</f>
        <v>United Kingdom</v>
      </c>
      <c r="C183" s="20" t="str">
        <f>'Compound Alert'!C74</f>
        <v>GBR</v>
      </c>
      <c r="D183" s="20" t="str">
        <f>'Compound Alert'!D74</f>
        <v>ECS           Europe &amp; Central Asia</v>
      </c>
      <c r="E183" s="20" t="str">
        <f>'Compound Alert'!E74</f>
        <v>NA</v>
      </c>
      <c r="F183" s="217">
        <f ca="1">'Compound Alert'!F74</f>
        <v>69</v>
      </c>
      <c r="G183" s="22">
        <f ca="1">IF($B$8="Overall Alert",'Compound Alert'!G74,IF($B$8="Underlying Vulnerability",'Compound Alert'!J74,IF($B$8="Emerging Threat",'Compound Alert'!M74)))</f>
        <v>0</v>
      </c>
      <c r="H183" s="23">
        <f ca="1">IF($B$8="Overall Alert",'Compound Alert'!H74,IF($B$8="Underlying Vulnerability",'Compound Alert'!K74,IF($B$8="Emerging Threat",'Compound Alert'!N74)))</f>
        <v>0</v>
      </c>
      <c r="I183" s="50">
        <f ca="1">ROUNDDOWN(G183,0)</f>
        <v>0</v>
      </c>
      <c r="J183" s="25" t="str">
        <f ca="1">IF(
   $B$8="Overall Alert",IF(
      'Compound Alert'!R74 &gt;= 7, "HIGH",IF(
         'Compound Alert'!R74 &gt;= 5, "MED","LOW")), IF(
            $B$8="Underlying Vulnerability", IF(
               'Compound Alert'!Y74 &gt;= 10, "HIGH",IF(
                  'Compound Alert'!Y74 &gt;= 7, "MED","LOW")),IF(
                     $B$8="Emerging Threat", IF(
                        'Compound Alert'!AF74 &gt;= 10, "HIGH",IF(
                            'Compound Alert'!AF74 &gt;= 7, "MED","LOW")))))</f>
        <v>LOW</v>
      </c>
      <c r="K183" s="25" t="str">
        <f ca="1">IF(
   $B$8="Overall Alert",IF(
      'Compound Alert'!S74 &gt;= 7, "HIGH",IF(
         'Compound Alert'!S74 &gt;= 5, "MED","LOW")), IF(
            $B$8="Underlying Vulnerability", IF(
               'Compound Alert'!Z74 &gt;= 10, "HIGH",IF(
                  'Compound Alert'!Z74 &gt;= 7, "MED","LOW")),IF(
                     $B$8="Emerging Threat", IF(
                        'Compound Alert'!AG74 &gt;= 10, "HIGH",IF(
                            'Compound Alert'!AG74 &gt;= 7, "MED","LOW")))))</f>
        <v>LOW</v>
      </c>
      <c r="L183" s="25" t="str">
        <f ca="1">IF(
   $B$8="Overall Alert",IF(
      'Compound Alert'!T74 &gt;= 7, "HIGH",IF(
         'Compound Alert'!T74 &gt;= 5, "MED","LOW")), IF(
            $B$8="Underlying Vulnerability", IF(
               'Compound Alert'!AA74 &gt;= 10, "HIGH",IF(
                  'Compound Alert'!AA74 &gt;= 7, "MED","LOW")),IF(
                     $B$8="Emerging Threat", IF(
                        'Compound Alert'!AH74 &gt;= 10, "HIGH",IF(
                            'Compound Alert'!AH74 &gt;= 7, "MED","LOW")))))</f>
        <v>LOW</v>
      </c>
      <c r="M183" s="25" t="str">
        <f ca="1">IF(
   $B$8="Overall Alert",IF(
      'Compound Alert'!U74 &gt;= 7, "HIGH",IF(
         'Compound Alert'!U74 &gt;= 5, "MED","LOW")), IF(
            $B$8="Underlying Vulnerability", IF(
               'Compound Alert'!AB74 &gt;= 10, "HIGH",IF(
                  'Compound Alert'!AB74 &gt;= 7, "MED","LOW")),IF(
                     $B$8="Emerging Threat", IF(
                        'Compound Alert'!AI74 &gt;= 10, "HIGH",IF(
                            'Compound Alert'!AI74 &gt;= 7, "MED","LOW")))))</f>
        <v>LOW</v>
      </c>
      <c r="N183" s="25" t="str">
        <f ca="1">IF(
   $B$8="Overall Alert",IF(
      'Compound Alert'!V74 &gt;= 7, "HIGH",IF(
         'Compound Alert'!V74 &gt;= 5, "MED","LOW")), IF(
            $B$8="Underlying Vulnerability", IF(
               'Compound Alert'!AC74 &gt;= 10, "HIGH",IF(
                  'Compound Alert'!AC74 &gt;= 7, "MED","LOW")),IF(
                     $B$8="Emerging Threat", IF(
                        'Compound Alert'!AJ74 &gt;= 10, "HIGH",IF(
                            'Compound Alert'!AJ74 &gt;= 7, "MED","LOW")))))</f>
        <v>LOW</v>
      </c>
      <c r="O183" s="25" t="str">
        <f ca="1">IF(
   $B$8="Overall Alert",IF(
      'Compound Alert'!W74 &gt;= 7, "HIGH",IF(
         'Compound Alert'!W74 &gt;= 5, "MED","LOW")), IF(
            $B$8="Underlying Vulnerability", IF(
               'Compound Alert'!AD74 &gt;= 10, "HIGH",IF(
                  'Compound Alert'!AD74 &gt;= 7, "MED","LOW")),IF(
                     $B$8="Emerging Threat", IF(
                        'Compound Alert'!AK74 &gt;= 10, "HIGH",IF(
                            'Compound Alert'!AK74 &gt;= 7, "MED","LOW")))))</f>
        <v>LOW</v>
      </c>
      <c r="P183" s="25"/>
      <c r="Q183" s="26"/>
      <c r="R183" s="26"/>
      <c r="S183" s="21"/>
      <c r="T183" s="21"/>
      <c r="U183" s="21"/>
      <c r="V183" s="21"/>
      <c r="W183" s="21"/>
      <c r="X183" s="21"/>
      <c r="Y183" s="27"/>
      <c r="Z183" s="27"/>
      <c r="AA183" s="27"/>
      <c r="AB183" s="27"/>
      <c r="AC183" s="27"/>
      <c r="AD183" s="27"/>
      <c r="AE183" s="27"/>
      <c r="AF183" s="27"/>
      <c r="AJ183" s="21"/>
      <c r="AK183" s="21"/>
      <c r="AL183" s="21"/>
      <c r="AM183" s="21"/>
      <c r="AN183" s="21"/>
      <c r="AO183" s="21"/>
      <c r="AP183" s="21"/>
      <c r="AQ183" s="21"/>
      <c r="AR183" s="21"/>
      <c r="AS183" s="21"/>
      <c r="AT183" s="21"/>
      <c r="AU183" s="21"/>
      <c r="AV183" s="21"/>
      <c r="AW183" s="21"/>
      <c r="AX183" s="21"/>
    </row>
    <row r="184" spans="1:50" x14ac:dyDescent="0.2">
      <c r="A184" s="63">
        <v>143</v>
      </c>
      <c r="B184" s="20" t="str">
        <f>'Compound Alert'!B90</f>
        <v>Croatia</v>
      </c>
      <c r="C184" s="20" t="str">
        <f>'Compound Alert'!C90</f>
        <v>HRV</v>
      </c>
      <c r="D184" s="20" t="str">
        <f>'Compound Alert'!D90</f>
        <v>ECS           Europe &amp; Central Asia</v>
      </c>
      <c r="E184" s="20" t="str">
        <f>'Compound Alert'!E90</f>
        <v>IBRD</v>
      </c>
      <c r="F184" s="217">
        <f ca="1">'Compound Alert'!F90</f>
        <v>85</v>
      </c>
      <c r="G184" s="22">
        <f ca="1">IF($B$8="Overall Alert",'Compound Alert'!G90,IF($B$8="Underlying Vulnerability",'Compound Alert'!J90,IF($B$8="Emerging Threat",'Compound Alert'!M90)))</f>
        <v>0</v>
      </c>
      <c r="H184" s="23">
        <f ca="1">IF($B$8="Overall Alert",'Compound Alert'!H90,IF($B$8="Underlying Vulnerability",'Compound Alert'!K90,IF($B$8="Emerging Threat",'Compound Alert'!N90)))</f>
        <v>0</v>
      </c>
      <c r="I184" s="50">
        <f ca="1">ROUNDDOWN(G184,0)</f>
        <v>0</v>
      </c>
      <c r="J184" s="25" t="str">
        <f ca="1">IF(
   $B$8="Overall Alert",IF(
      'Compound Alert'!R90 &gt;= 7, "HIGH",IF(
         'Compound Alert'!R90 &gt;= 5, "MED","LOW")), IF(
            $B$8="Underlying Vulnerability", IF(
               'Compound Alert'!Y90 &gt;= 10, "HIGH",IF(
                  'Compound Alert'!Y90 &gt;= 7, "MED","LOW")),IF(
                     $B$8="Emerging Threat", IF(
                        'Compound Alert'!AF90 &gt;= 10, "HIGH",IF(
                            'Compound Alert'!AF90 &gt;= 7, "MED","LOW")))))</f>
        <v>LOW</v>
      </c>
      <c r="K184" s="25" t="str">
        <f ca="1">IF(
   $B$8="Overall Alert",IF(
      'Compound Alert'!S90 &gt;= 7, "HIGH",IF(
         'Compound Alert'!S90 &gt;= 5, "MED","LOW")), IF(
            $B$8="Underlying Vulnerability", IF(
               'Compound Alert'!Z90 &gt;= 10, "HIGH",IF(
                  'Compound Alert'!Z90 &gt;= 7, "MED","LOW")),IF(
                     $B$8="Emerging Threat", IF(
                        'Compound Alert'!AG90 &gt;= 10, "HIGH",IF(
                            'Compound Alert'!AG90 &gt;= 7, "MED","LOW")))))</f>
        <v>LOW</v>
      </c>
      <c r="L184" s="25" t="str">
        <f ca="1">IF(
   $B$8="Overall Alert",IF(
      'Compound Alert'!T90 &gt;= 7, "HIGH",IF(
         'Compound Alert'!T90 &gt;= 5, "MED","LOW")), IF(
            $B$8="Underlying Vulnerability", IF(
               'Compound Alert'!AA90 &gt;= 10, "HIGH",IF(
                  'Compound Alert'!AA90 &gt;= 7, "MED","LOW")),IF(
                     $B$8="Emerging Threat", IF(
                        'Compound Alert'!AH90 &gt;= 10, "HIGH",IF(
                            'Compound Alert'!AH90 &gt;= 7, "MED","LOW")))))</f>
        <v>LOW</v>
      </c>
      <c r="M184" s="25" t="str">
        <f ca="1">IF(
   $B$8="Overall Alert",IF(
      'Compound Alert'!U90 &gt;= 7, "HIGH",IF(
         'Compound Alert'!U90 &gt;= 5, "MED","LOW")), IF(
            $B$8="Underlying Vulnerability", IF(
               'Compound Alert'!AB90 &gt;= 10, "HIGH",IF(
                  'Compound Alert'!AB90 &gt;= 7, "MED","LOW")),IF(
                     $B$8="Emerging Threat", IF(
                        'Compound Alert'!AI90 &gt;= 10, "HIGH",IF(
                            'Compound Alert'!AI90 &gt;= 7, "MED","LOW")))))</f>
        <v>LOW</v>
      </c>
      <c r="N184" s="25" t="str">
        <f ca="1">IF(
   $B$8="Overall Alert",IF(
      'Compound Alert'!V90 &gt;= 7, "HIGH",IF(
         'Compound Alert'!V90 &gt;= 5, "MED","LOW")), IF(
            $B$8="Underlying Vulnerability", IF(
               'Compound Alert'!AC90 &gt;= 10, "HIGH",IF(
                  'Compound Alert'!AC90 &gt;= 7, "MED","LOW")),IF(
                     $B$8="Emerging Threat", IF(
                        'Compound Alert'!AJ90 &gt;= 10, "HIGH",IF(
                            'Compound Alert'!AJ90 &gt;= 7, "MED","LOW")))))</f>
        <v>LOW</v>
      </c>
      <c r="O184" s="25" t="str">
        <f ca="1">IF(
   $B$8="Overall Alert",IF(
      'Compound Alert'!W90 &gt;= 7, "HIGH",IF(
         'Compound Alert'!W90 &gt;= 5, "MED","LOW")), IF(
            $B$8="Underlying Vulnerability", IF(
               'Compound Alert'!AD90 &gt;= 10, "HIGH",IF(
                  'Compound Alert'!AD90 &gt;= 7, "MED","LOW")),IF(
                     $B$8="Emerging Threat", IF(
                        'Compound Alert'!AK90 &gt;= 10, "HIGH",IF(
                            'Compound Alert'!AK90 &gt;= 7, "MED","LOW")))))</f>
        <v>LOW</v>
      </c>
      <c r="P184" s="25"/>
      <c r="Q184" s="26"/>
      <c r="R184" s="26"/>
      <c r="S184" s="21"/>
      <c r="T184" s="21"/>
      <c r="U184" s="21"/>
      <c r="V184" s="21"/>
      <c r="W184" s="21"/>
      <c r="X184" s="21"/>
      <c r="Y184" s="27"/>
      <c r="Z184" s="27"/>
      <c r="AA184" s="27"/>
      <c r="AB184" s="27"/>
      <c r="AC184" s="27"/>
      <c r="AD184" s="27"/>
      <c r="AE184" s="27"/>
      <c r="AF184" s="27"/>
      <c r="AJ184" s="21"/>
      <c r="AK184" s="21"/>
      <c r="AL184" s="21"/>
      <c r="AM184" s="21"/>
      <c r="AN184" s="21"/>
      <c r="AO184" s="21"/>
      <c r="AP184" s="21"/>
      <c r="AQ184" s="21"/>
      <c r="AR184" s="21"/>
      <c r="AS184" s="21"/>
      <c r="AT184" s="21"/>
      <c r="AU184" s="21"/>
      <c r="AV184" s="21"/>
      <c r="AW184" s="21"/>
      <c r="AX184" s="21"/>
    </row>
    <row r="185" spans="1:50" x14ac:dyDescent="0.2">
      <c r="A185" s="63">
        <v>144</v>
      </c>
      <c r="B185" s="20" t="str">
        <f>'Compound Alert'!B122</f>
        <v>Luxembourg</v>
      </c>
      <c r="C185" s="20" t="str">
        <f>'Compound Alert'!C122</f>
        <v>LUX</v>
      </c>
      <c r="D185" s="20" t="str">
        <f>'Compound Alert'!D122</f>
        <v>ECS           Europe &amp; Central Asia</v>
      </c>
      <c r="E185" s="20" t="str">
        <f>'Compound Alert'!E122</f>
        <v>NA</v>
      </c>
      <c r="F185" s="217">
        <f ca="1">'Compound Alert'!F122</f>
        <v>117</v>
      </c>
      <c r="G185" s="22">
        <f ca="1">IF($B$8="Overall Alert",'Compound Alert'!G122,IF($B$8="Underlying Vulnerability",'Compound Alert'!J122,IF($B$8="Emerging Threat",'Compound Alert'!M122)))</f>
        <v>0</v>
      </c>
      <c r="H185" s="23">
        <f ca="1">IF($B$8="Overall Alert",'Compound Alert'!H122,IF($B$8="Underlying Vulnerability",'Compound Alert'!K122,IF($B$8="Emerging Threat",'Compound Alert'!N122)))</f>
        <v>0</v>
      </c>
      <c r="I185" s="50">
        <f ca="1">ROUNDDOWN(G185,0)</f>
        <v>0</v>
      </c>
      <c r="J185" s="25" t="str">
        <f ca="1">IF(
   $B$8="Overall Alert",IF(
      'Compound Alert'!R122 &gt;= 7, "HIGH",IF(
         'Compound Alert'!R122 &gt;= 5, "MED","LOW")), IF(
            $B$8="Underlying Vulnerability", IF(
               'Compound Alert'!Y122 &gt;= 10, "HIGH",IF(
                  'Compound Alert'!Y122 &gt;= 7, "MED","LOW")),IF(
                     $B$8="Emerging Threat", IF(
                        'Compound Alert'!AF122 &gt;= 10, "HIGH",IF(
                            'Compound Alert'!AF122 &gt;= 7, "MED","LOW")))))</f>
        <v>LOW</v>
      </c>
      <c r="K185" s="25" t="str">
        <f ca="1">IF(
   $B$8="Overall Alert",IF(
      'Compound Alert'!S122 &gt;= 7, "HIGH",IF(
         'Compound Alert'!S122 &gt;= 5, "MED","LOW")), IF(
            $B$8="Underlying Vulnerability", IF(
               'Compound Alert'!Z122 &gt;= 10, "HIGH",IF(
                  'Compound Alert'!Z122 &gt;= 7, "MED","LOW")),IF(
                     $B$8="Emerging Threat", IF(
                        'Compound Alert'!AG122 &gt;= 10, "HIGH",IF(
                            'Compound Alert'!AG122 &gt;= 7, "MED","LOW")))))</f>
        <v>LOW</v>
      </c>
      <c r="L185" s="25" t="str">
        <f ca="1">IF(
   $B$8="Overall Alert",IF(
      'Compound Alert'!T122 &gt;= 7, "HIGH",IF(
         'Compound Alert'!T122 &gt;= 5, "MED","LOW")), IF(
            $B$8="Underlying Vulnerability", IF(
               'Compound Alert'!AA122 &gt;= 10, "HIGH",IF(
                  'Compound Alert'!AA122 &gt;= 7, "MED","LOW")),IF(
                     $B$8="Emerging Threat", IF(
                        'Compound Alert'!AH122 &gt;= 10, "HIGH",IF(
                            'Compound Alert'!AH122 &gt;= 7, "MED","LOW")))))</f>
        <v>LOW</v>
      </c>
      <c r="M185" s="25" t="str">
        <f ca="1">IF(
   $B$8="Overall Alert",IF(
      'Compound Alert'!U122 &gt;= 7, "HIGH",IF(
         'Compound Alert'!U122 &gt;= 5, "MED","LOW")), IF(
            $B$8="Underlying Vulnerability", IF(
               'Compound Alert'!AB122 &gt;= 10, "HIGH",IF(
                  'Compound Alert'!AB122 &gt;= 7, "MED","LOW")),IF(
                     $B$8="Emerging Threat", IF(
                        'Compound Alert'!AI122 &gt;= 10, "HIGH",IF(
                            'Compound Alert'!AI122 &gt;= 7, "MED","LOW")))))</f>
        <v>LOW</v>
      </c>
      <c r="N185" s="25" t="str">
        <f ca="1">IF(
   $B$8="Overall Alert",IF(
      'Compound Alert'!V122 &gt;= 7, "HIGH",IF(
         'Compound Alert'!V122 &gt;= 5, "MED","LOW")), IF(
            $B$8="Underlying Vulnerability", IF(
               'Compound Alert'!AC122 &gt;= 10, "HIGH",IF(
                  'Compound Alert'!AC122 &gt;= 7, "MED","LOW")),IF(
                     $B$8="Emerging Threat", IF(
                        'Compound Alert'!AJ122 &gt;= 10, "HIGH",IF(
                            'Compound Alert'!AJ122 &gt;= 7, "MED","LOW")))))</f>
        <v>LOW</v>
      </c>
      <c r="O185" s="25" t="str">
        <f ca="1">IF(
   $B$8="Overall Alert",IF(
      'Compound Alert'!W122 &gt;= 7, "HIGH",IF(
         'Compound Alert'!W122 &gt;= 5, "MED","LOW")), IF(
            $B$8="Underlying Vulnerability", IF(
               'Compound Alert'!AD122 &gt;= 10, "HIGH",IF(
                  'Compound Alert'!AD122 &gt;= 7, "MED","LOW")),IF(
                     $B$8="Emerging Threat", IF(
                        'Compound Alert'!AK122 &gt;= 10, "HIGH",IF(
                            'Compound Alert'!AK122 &gt;= 7, "MED","LOW")))))</f>
        <v>LOW</v>
      </c>
      <c r="P185" s="25"/>
      <c r="Q185" s="26"/>
      <c r="R185" s="26"/>
      <c r="S185" s="21"/>
      <c r="T185" s="21"/>
      <c r="U185" s="21"/>
      <c r="V185" s="21"/>
      <c r="W185" s="21"/>
      <c r="X185" s="21"/>
      <c r="Y185" s="27"/>
      <c r="Z185" s="27"/>
      <c r="AA185" s="27"/>
      <c r="AB185" s="27"/>
      <c r="AC185" s="27"/>
      <c r="AD185" s="27"/>
      <c r="AE185" s="27"/>
      <c r="AF185" s="27"/>
      <c r="AJ185" s="21"/>
      <c r="AK185" s="21"/>
      <c r="AL185" s="21"/>
      <c r="AM185" s="21"/>
      <c r="AN185" s="21"/>
      <c r="AO185" s="21"/>
      <c r="AP185" s="21"/>
      <c r="AQ185" s="21"/>
      <c r="AR185" s="21"/>
      <c r="AS185" s="21"/>
      <c r="AT185" s="21"/>
      <c r="AU185" s="21"/>
      <c r="AV185" s="21"/>
      <c r="AW185" s="21"/>
      <c r="AX185" s="21"/>
    </row>
    <row r="186" spans="1:50" x14ac:dyDescent="0.2">
      <c r="A186" s="63">
        <v>145</v>
      </c>
      <c r="B186" s="20" t="str">
        <f>'Compound Alert'!B176</f>
        <v>Singapore</v>
      </c>
      <c r="C186" s="20" t="str">
        <f>'Compound Alert'!C176</f>
        <v>SGP</v>
      </c>
      <c r="D186" s="20" t="str">
        <f>'Compound Alert'!D176</f>
        <v>EAS           East Asia &amp; Pacific</v>
      </c>
      <c r="E186" s="20" t="str">
        <f>'Compound Alert'!E176</f>
        <v>NA</v>
      </c>
      <c r="F186" s="217">
        <f ca="1">'Compound Alert'!F176</f>
        <v>171</v>
      </c>
      <c r="G186" s="22">
        <f ca="1">IF($B$8="Overall Alert",'Compound Alert'!G176,IF($B$8="Underlying Vulnerability",'Compound Alert'!J176,IF($B$8="Emerging Threat",'Compound Alert'!M176)))</f>
        <v>0</v>
      </c>
      <c r="H186" s="23">
        <f ca="1">IF($B$8="Overall Alert",'Compound Alert'!H176,IF($B$8="Underlying Vulnerability",'Compound Alert'!K176,IF($B$8="Emerging Threat",'Compound Alert'!N176)))</f>
        <v>0</v>
      </c>
      <c r="I186" s="50">
        <f ca="1">ROUNDDOWN(G186,0)</f>
        <v>0</v>
      </c>
      <c r="J186" s="25" t="str">
        <f ca="1">IF(
   $B$8="Overall Alert",IF(
      'Compound Alert'!R176 &gt;= 7, "HIGH",IF(
         'Compound Alert'!R176 &gt;= 5, "MED","LOW")), IF(
            $B$8="Underlying Vulnerability", IF(
               'Compound Alert'!Y176 &gt;= 10, "HIGH",IF(
                  'Compound Alert'!Y176 &gt;= 7, "MED","LOW")),IF(
                     $B$8="Emerging Threat", IF(
                        'Compound Alert'!AF176 &gt;= 10, "HIGH",IF(
                            'Compound Alert'!AF176 &gt;= 7, "MED","LOW")))))</f>
        <v>LOW</v>
      </c>
      <c r="K186" s="25" t="str">
        <f ca="1">IF(
   $B$8="Overall Alert",IF(
      'Compound Alert'!S176 &gt;= 7, "HIGH",IF(
         'Compound Alert'!S176 &gt;= 5, "MED","LOW")), IF(
            $B$8="Underlying Vulnerability", IF(
               'Compound Alert'!Z176 &gt;= 10, "HIGH",IF(
                  'Compound Alert'!Z176 &gt;= 7, "MED","LOW")),IF(
                     $B$8="Emerging Threat", IF(
                        'Compound Alert'!AG176 &gt;= 10, "HIGH",IF(
                            'Compound Alert'!AG176 &gt;= 7, "MED","LOW")))))</f>
        <v>LOW</v>
      </c>
      <c r="L186" s="25" t="str">
        <f ca="1">IF(
   $B$8="Overall Alert",IF(
      'Compound Alert'!T176 &gt;= 7, "HIGH",IF(
         'Compound Alert'!T176 &gt;= 5, "MED","LOW")), IF(
            $B$8="Underlying Vulnerability", IF(
               'Compound Alert'!AA176 &gt;= 10, "HIGH",IF(
                  'Compound Alert'!AA176 &gt;= 7, "MED","LOW")),IF(
                     $B$8="Emerging Threat", IF(
                        'Compound Alert'!AH176 &gt;= 10, "HIGH",IF(
                            'Compound Alert'!AH176 &gt;= 7, "MED","LOW")))))</f>
        <v>LOW</v>
      </c>
      <c r="M186" s="25" t="str">
        <f ca="1">IF(
   $B$8="Overall Alert",IF(
      'Compound Alert'!U176 &gt;= 7, "HIGH",IF(
         'Compound Alert'!U176 &gt;= 5, "MED","LOW")), IF(
            $B$8="Underlying Vulnerability", IF(
               'Compound Alert'!AB176 &gt;= 10, "HIGH",IF(
                  'Compound Alert'!AB176 &gt;= 7, "MED","LOW")),IF(
                     $B$8="Emerging Threat", IF(
                        'Compound Alert'!AI176 &gt;= 10, "HIGH",IF(
                            'Compound Alert'!AI176 &gt;= 7, "MED","LOW")))))</f>
        <v>LOW</v>
      </c>
      <c r="N186" s="25" t="str">
        <f ca="1">IF(
   $B$8="Overall Alert",IF(
      'Compound Alert'!V176 &gt;= 7, "HIGH",IF(
         'Compound Alert'!V176 &gt;= 5, "MED","LOW")), IF(
            $B$8="Underlying Vulnerability", IF(
               'Compound Alert'!AC176 &gt;= 10, "HIGH",IF(
                  'Compound Alert'!AC176 &gt;= 7, "MED","LOW")),IF(
                     $B$8="Emerging Threat", IF(
                        'Compound Alert'!AJ176 &gt;= 10, "HIGH",IF(
                            'Compound Alert'!AJ176 &gt;= 7, "MED","LOW")))))</f>
        <v>LOW</v>
      </c>
      <c r="O186" s="25" t="str">
        <f ca="1">IF(
   $B$8="Overall Alert",IF(
      'Compound Alert'!W176 &gt;= 7, "HIGH",IF(
         'Compound Alert'!W176 &gt;= 5, "MED","LOW")), IF(
            $B$8="Underlying Vulnerability", IF(
               'Compound Alert'!AD176 &gt;= 10, "HIGH",IF(
                  'Compound Alert'!AD176 &gt;= 7, "MED","LOW")),IF(
                     $B$8="Emerging Threat", IF(
                        'Compound Alert'!AK176 &gt;= 10, "HIGH",IF(
                            'Compound Alert'!AK176 &gt;= 7, "MED","LOW")))))</f>
        <v>LOW</v>
      </c>
      <c r="P186" s="25"/>
      <c r="Q186" s="26"/>
      <c r="R186" s="26"/>
      <c r="S186" s="21"/>
      <c r="T186" s="21"/>
      <c r="U186" s="21"/>
      <c r="V186" s="21"/>
      <c r="W186" s="21"/>
      <c r="X186" s="21"/>
      <c r="Y186" s="27"/>
      <c r="Z186" s="27"/>
      <c r="AA186" s="27"/>
      <c r="AB186" s="27"/>
      <c r="AC186" s="27"/>
      <c r="AD186" s="27"/>
      <c r="AE186" s="27"/>
      <c r="AF186" s="27"/>
      <c r="AJ186" s="21"/>
      <c r="AK186" s="21"/>
      <c r="AL186" s="21"/>
      <c r="AM186" s="21"/>
      <c r="AN186" s="21"/>
      <c r="AO186" s="21"/>
      <c r="AP186" s="21"/>
      <c r="AQ186" s="21"/>
      <c r="AR186" s="21"/>
      <c r="AS186" s="21"/>
      <c r="AT186" s="21"/>
      <c r="AU186" s="21"/>
      <c r="AV186" s="21"/>
      <c r="AW186" s="21"/>
      <c r="AX186" s="21"/>
    </row>
    <row r="187" spans="1:50" x14ac:dyDescent="0.2">
      <c r="A187" s="63">
        <v>146</v>
      </c>
      <c r="B187" s="20" t="str">
        <f>'Compound Alert'!B154</f>
        <v>New Zealand</v>
      </c>
      <c r="C187" s="20" t="str">
        <f>'Compound Alert'!C154</f>
        <v>NZL</v>
      </c>
      <c r="D187" s="20" t="str">
        <f>'Compound Alert'!D154</f>
        <v>EAS           East Asia &amp; Pacific</v>
      </c>
      <c r="E187" s="20" t="str">
        <f>'Compound Alert'!E154</f>
        <v>NA</v>
      </c>
      <c r="F187" s="217">
        <f ca="1">'Compound Alert'!F154</f>
        <v>149</v>
      </c>
      <c r="G187" s="22">
        <f ca="1">IF($B$8="Overall Alert",'Compound Alert'!G154,IF($B$8="Underlying Vulnerability",'Compound Alert'!J154,IF($B$8="Emerging Threat",'Compound Alert'!M154)))</f>
        <v>0</v>
      </c>
      <c r="H187" s="23">
        <f ca="1">IF($B$8="Overall Alert",'Compound Alert'!H154,IF($B$8="Underlying Vulnerability",'Compound Alert'!K154,IF($B$8="Emerging Threat",'Compound Alert'!N154)))</f>
        <v>0</v>
      </c>
      <c r="I187" s="50">
        <f ca="1">ROUNDDOWN(G187,0)</f>
        <v>0</v>
      </c>
      <c r="J187" s="25" t="str">
        <f ca="1">IF(
   $B$8="Overall Alert",IF(
      'Compound Alert'!R154 &gt;= 7, "HIGH",IF(
         'Compound Alert'!R154 &gt;= 5, "MED","LOW")), IF(
            $B$8="Underlying Vulnerability", IF(
               'Compound Alert'!Y154 &gt;= 10, "HIGH",IF(
                  'Compound Alert'!Y154 &gt;= 7, "MED","LOW")),IF(
                     $B$8="Emerging Threat", IF(
                        'Compound Alert'!AF154 &gt;= 10, "HIGH",IF(
                            'Compound Alert'!AF154 &gt;= 7, "MED","LOW")))))</f>
        <v>LOW</v>
      </c>
      <c r="K187" s="25" t="str">
        <f ca="1">IF(
   $B$8="Overall Alert",IF(
      'Compound Alert'!S154 &gt;= 7, "HIGH",IF(
         'Compound Alert'!S154 &gt;= 5, "MED","LOW")), IF(
            $B$8="Underlying Vulnerability", IF(
               'Compound Alert'!Z154 &gt;= 10, "HIGH",IF(
                  'Compound Alert'!Z154 &gt;= 7, "MED","LOW")),IF(
                     $B$8="Emerging Threat", IF(
                        'Compound Alert'!AG154 &gt;= 10, "HIGH",IF(
                            'Compound Alert'!AG154 &gt;= 7, "MED","LOW")))))</f>
        <v>LOW</v>
      </c>
      <c r="L187" s="25" t="str">
        <f ca="1">IF(
   $B$8="Overall Alert",IF(
      'Compound Alert'!T154 &gt;= 7, "HIGH",IF(
         'Compound Alert'!T154 &gt;= 5, "MED","LOW")), IF(
            $B$8="Underlying Vulnerability", IF(
               'Compound Alert'!AA154 &gt;= 10, "HIGH",IF(
                  'Compound Alert'!AA154 &gt;= 7, "MED","LOW")),IF(
                     $B$8="Emerging Threat", IF(
                        'Compound Alert'!AH154 &gt;= 10, "HIGH",IF(
                            'Compound Alert'!AH154 &gt;= 7, "MED","LOW")))))</f>
        <v>LOW</v>
      </c>
      <c r="M187" s="25" t="str">
        <f ca="1">IF(
   $B$8="Overall Alert",IF(
      'Compound Alert'!U154 &gt;= 7, "HIGH",IF(
         'Compound Alert'!U154 &gt;= 5, "MED","LOW")), IF(
            $B$8="Underlying Vulnerability", IF(
               'Compound Alert'!AB154 &gt;= 10, "HIGH",IF(
                  'Compound Alert'!AB154 &gt;= 7, "MED","LOW")),IF(
                     $B$8="Emerging Threat", IF(
                        'Compound Alert'!AI154 &gt;= 10, "HIGH",IF(
                            'Compound Alert'!AI154 &gt;= 7, "MED","LOW")))))</f>
        <v>LOW</v>
      </c>
      <c r="N187" s="25" t="str">
        <f ca="1">IF(
   $B$8="Overall Alert",IF(
      'Compound Alert'!V154 &gt;= 7, "HIGH",IF(
         'Compound Alert'!V154 &gt;= 5, "MED","LOW")), IF(
            $B$8="Underlying Vulnerability", IF(
               'Compound Alert'!AC154 &gt;= 10, "HIGH",IF(
                  'Compound Alert'!AC154 &gt;= 7, "MED","LOW")),IF(
                     $B$8="Emerging Threat", IF(
                        'Compound Alert'!AJ154 &gt;= 10, "HIGH",IF(
                            'Compound Alert'!AJ154 &gt;= 7, "MED","LOW")))))</f>
        <v>LOW</v>
      </c>
      <c r="O187" s="25" t="str">
        <f ca="1">IF(
   $B$8="Overall Alert",IF(
      'Compound Alert'!W154 &gt;= 7, "HIGH",IF(
         'Compound Alert'!W154 &gt;= 5, "MED","LOW")), IF(
            $B$8="Underlying Vulnerability", IF(
               'Compound Alert'!AD154 &gt;= 10, "HIGH",IF(
                  'Compound Alert'!AD154 &gt;= 7, "MED","LOW")),IF(
                     $B$8="Emerging Threat", IF(
                        'Compound Alert'!AK154 &gt;= 10, "HIGH",IF(
                            'Compound Alert'!AK154 &gt;= 7, "MED","LOW")))))</f>
        <v>LOW</v>
      </c>
      <c r="P187" s="25"/>
      <c r="Q187" s="26"/>
      <c r="R187" s="26"/>
      <c r="S187" s="21"/>
      <c r="T187" s="21"/>
      <c r="U187" s="21"/>
      <c r="V187" s="21"/>
      <c r="W187" s="21"/>
      <c r="X187" s="21"/>
      <c r="Y187" s="27"/>
      <c r="Z187" s="27"/>
      <c r="AA187" s="27"/>
      <c r="AB187" s="27"/>
      <c r="AC187" s="27"/>
      <c r="AD187" s="27"/>
      <c r="AE187" s="27"/>
      <c r="AF187" s="27"/>
      <c r="AJ187" s="21"/>
      <c r="AK187" s="21"/>
      <c r="AL187" s="21"/>
      <c r="AM187" s="21"/>
      <c r="AN187" s="21"/>
      <c r="AO187" s="21"/>
      <c r="AP187" s="21"/>
      <c r="AQ187" s="21"/>
      <c r="AR187" s="21"/>
      <c r="AS187" s="21"/>
      <c r="AT187" s="21"/>
      <c r="AU187" s="21"/>
      <c r="AV187" s="21"/>
      <c r="AW187" s="21"/>
      <c r="AX187" s="21"/>
    </row>
    <row r="188" spans="1:50" x14ac:dyDescent="0.2">
      <c r="A188" s="63">
        <v>147</v>
      </c>
      <c r="B188" s="20" t="str">
        <f>'Compound Alert'!B187</f>
        <v>Slovenia</v>
      </c>
      <c r="C188" s="20" t="str">
        <f>'Compound Alert'!C187</f>
        <v>SVN</v>
      </c>
      <c r="D188" s="20" t="str">
        <f>'Compound Alert'!D187</f>
        <v>ECS           Europe &amp; Central Asia</v>
      </c>
      <c r="E188" s="20" t="str">
        <f>'Compound Alert'!E187</f>
        <v>NA</v>
      </c>
      <c r="F188" s="217">
        <f ca="1">'Compound Alert'!F187</f>
        <v>182</v>
      </c>
      <c r="G188" s="22">
        <f ca="1">IF($B$8="Overall Alert",'Compound Alert'!G187,IF($B$8="Underlying Vulnerability",'Compound Alert'!J187,IF($B$8="Emerging Threat",'Compound Alert'!M187)))</f>
        <v>0</v>
      </c>
      <c r="H188" s="23">
        <f ca="1">IF($B$8="Overall Alert",'Compound Alert'!H187,IF($B$8="Underlying Vulnerability",'Compound Alert'!K187,IF($B$8="Emerging Threat",'Compound Alert'!N187)))</f>
        <v>0</v>
      </c>
      <c r="I188" s="50">
        <f ca="1">ROUNDDOWN(G188,0)</f>
        <v>0</v>
      </c>
      <c r="J188" s="25" t="str">
        <f ca="1">IF(
   $B$8="Overall Alert",IF(
      'Compound Alert'!R187 &gt;= 7, "HIGH",IF(
         'Compound Alert'!R187 &gt;= 5, "MED","LOW")), IF(
            $B$8="Underlying Vulnerability", IF(
               'Compound Alert'!Y187 &gt;= 10, "HIGH",IF(
                  'Compound Alert'!Y187 &gt;= 7, "MED","LOW")),IF(
                     $B$8="Emerging Threat", IF(
                        'Compound Alert'!AF187 &gt;= 10, "HIGH",IF(
                            'Compound Alert'!AF187 &gt;= 7, "MED","LOW")))))</f>
        <v>LOW</v>
      </c>
      <c r="K188" s="25" t="str">
        <f ca="1">IF(
   $B$8="Overall Alert",IF(
      'Compound Alert'!S187 &gt;= 7, "HIGH",IF(
         'Compound Alert'!S187 &gt;= 5, "MED","LOW")), IF(
            $B$8="Underlying Vulnerability", IF(
               'Compound Alert'!Z187 &gt;= 10, "HIGH",IF(
                  'Compound Alert'!Z187 &gt;= 7, "MED","LOW")),IF(
                     $B$8="Emerging Threat", IF(
                        'Compound Alert'!AG187 &gt;= 10, "HIGH",IF(
                            'Compound Alert'!AG187 &gt;= 7, "MED","LOW")))))</f>
        <v>LOW</v>
      </c>
      <c r="L188" s="25" t="str">
        <f ca="1">IF(
   $B$8="Overall Alert",IF(
      'Compound Alert'!T187 &gt;= 7, "HIGH",IF(
         'Compound Alert'!T187 &gt;= 5, "MED","LOW")), IF(
            $B$8="Underlying Vulnerability", IF(
               'Compound Alert'!AA187 &gt;= 10, "HIGH",IF(
                  'Compound Alert'!AA187 &gt;= 7, "MED","LOW")),IF(
                     $B$8="Emerging Threat", IF(
                        'Compound Alert'!AH187 &gt;= 10, "HIGH",IF(
                            'Compound Alert'!AH187 &gt;= 7, "MED","LOW")))))</f>
        <v>LOW</v>
      </c>
      <c r="M188" s="25" t="str">
        <f ca="1">IF(
   $B$8="Overall Alert",IF(
      'Compound Alert'!U187 &gt;= 7, "HIGH",IF(
         'Compound Alert'!U187 &gt;= 5, "MED","LOW")), IF(
            $B$8="Underlying Vulnerability", IF(
               'Compound Alert'!AB187 &gt;= 10, "HIGH",IF(
                  'Compound Alert'!AB187 &gt;= 7, "MED","LOW")),IF(
                     $B$8="Emerging Threat", IF(
                        'Compound Alert'!AI187 &gt;= 10, "HIGH",IF(
                            'Compound Alert'!AI187 &gt;= 7, "MED","LOW")))))</f>
        <v>LOW</v>
      </c>
      <c r="N188" s="25" t="str">
        <f ca="1">IF(
   $B$8="Overall Alert",IF(
      'Compound Alert'!V187 &gt;= 7, "HIGH",IF(
         'Compound Alert'!V187 &gt;= 5, "MED","LOW")), IF(
            $B$8="Underlying Vulnerability", IF(
               'Compound Alert'!AC187 &gt;= 10, "HIGH",IF(
                  'Compound Alert'!AC187 &gt;= 7, "MED","LOW")),IF(
                     $B$8="Emerging Threat", IF(
                        'Compound Alert'!AJ187 &gt;= 10, "HIGH",IF(
                            'Compound Alert'!AJ187 &gt;= 7, "MED","LOW")))))</f>
        <v>LOW</v>
      </c>
      <c r="O188" s="25" t="str">
        <f ca="1">IF(
   $B$8="Overall Alert",IF(
      'Compound Alert'!W187 &gt;= 7, "HIGH",IF(
         'Compound Alert'!W187 &gt;= 5, "MED","LOW")), IF(
            $B$8="Underlying Vulnerability", IF(
               'Compound Alert'!AD187 &gt;= 10, "HIGH",IF(
                  'Compound Alert'!AD187 &gt;= 7, "MED","LOW")),IF(
                     $B$8="Emerging Threat", IF(
                        'Compound Alert'!AK187 &gt;= 10, "HIGH",IF(
                            'Compound Alert'!AK187 &gt;= 7, "MED","LOW")))))</f>
        <v>LOW</v>
      </c>
      <c r="P188" s="25"/>
      <c r="Q188" s="26"/>
      <c r="R188" s="26"/>
      <c r="S188" s="21"/>
      <c r="T188" s="21"/>
      <c r="U188" s="21"/>
      <c r="V188" s="21"/>
      <c r="W188" s="21"/>
      <c r="X188" s="21"/>
      <c r="Y188" s="27"/>
      <c r="Z188" s="27"/>
      <c r="AA188" s="27"/>
      <c r="AB188" s="27"/>
      <c r="AC188" s="27"/>
      <c r="AD188" s="27"/>
      <c r="AE188" s="27"/>
      <c r="AF188" s="27"/>
      <c r="AJ188" s="21"/>
      <c r="AK188" s="21"/>
      <c r="AL188" s="21"/>
      <c r="AM188" s="21"/>
      <c r="AN188" s="21"/>
      <c r="AO188" s="21"/>
      <c r="AP188" s="21"/>
      <c r="AQ188" s="21"/>
      <c r="AR188" s="21"/>
      <c r="AS188" s="21"/>
      <c r="AT188" s="21"/>
      <c r="AU188" s="21"/>
      <c r="AV188" s="21"/>
      <c r="AW188" s="21"/>
      <c r="AX188" s="21"/>
    </row>
    <row r="189" spans="1:50" x14ac:dyDescent="0.2">
      <c r="A189" s="63">
        <v>148</v>
      </c>
      <c r="B189" s="20" t="str">
        <f>'Compound Alert'!B66</f>
        <v>Estonia</v>
      </c>
      <c r="C189" s="20" t="str">
        <f>'Compound Alert'!C66</f>
        <v>EST</v>
      </c>
      <c r="D189" s="20" t="str">
        <f>'Compound Alert'!D66</f>
        <v>ECS           Europe &amp; Central Asia</v>
      </c>
      <c r="E189" s="20" t="str">
        <f>'Compound Alert'!E66</f>
        <v>NA</v>
      </c>
      <c r="F189" s="217">
        <f ca="1">'Compound Alert'!F66</f>
        <v>61</v>
      </c>
      <c r="G189" s="22">
        <f ca="1">IF($B$8="Overall Alert",'Compound Alert'!G66,IF($B$8="Underlying Vulnerability",'Compound Alert'!J66,IF($B$8="Emerging Threat",'Compound Alert'!M66)))</f>
        <v>0</v>
      </c>
      <c r="H189" s="23">
        <f ca="1">IF($B$8="Overall Alert",'Compound Alert'!H66,IF($B$8="Underlying Vulnerability",'Compound Alert'!K66,IF($B$8="Emerging Threat",'Compound Alert'!N66)))</f>
        <v>0</v>
      </c>
      <c r="I189" s="50">
        <f ca="1">ROUNDDOWN(G189,0)</f>
        <v>0</v>
      </c>
      <c r="J189" s="25" t="str">
        <f ca="1">IF(
   $B$8="Overall Alert",IF(
      'Compound Alert'!R66 &gt;= 7, "HIGH",IF(
         'Compound Alert'!R66 &gt;= 5, "MED","LOW")), IF(
            $B$8="Underlying Vulnerability", IF(
               'Compound Alert'!Y66 &gt;= 10, "HIGH",IF(
                  'Compound Alert'!Y66 &gt;= 7, "MED","LOW")),IF(
                     $B$8="Emerging Threat", IF(
                        'Compound Alert'!AF66 &gt;= 10, "HIGH",IF(
                            'Compound Alert'!AF66 &gt;= 7, "MED","LOW")))))</f>
        <v>LOW</v>
      </c>
      <c r="K189" s="25" t="str">
        <f ca="1">IF(
   $B$8="Overall Alert",IF(
      'Compound Alert'!S66 &gt;= 7, "HIGH",IF(
         'Compound Alert'!S66 &gt;= 5, "MED","LOW")), IF(
            $B$8="Underlying Vulnerability", IF(
               'Compound Alert'!Z66 &gt;= 10, "HIGH",IF(
                  'Compound Alert'!Z66 &gt;= 7, "MED","LOW")),IF(
                     $B$8="Emerging Threat", IF(
                        'Compound Alert'!AG66 &gt;= 10, "HIGH",IF(
                            'Compound Alert'!AG66 &gt;= 7, "MED","LOW")))))</f>
        <v>LOW</v>
      </c>
      <c r="L189" s="25" t="str">
        <f ca="1">IF(
   $B$8="Overall Alert",IF(
      'Compound Alert'!T66 &gt;= 7, "HIGH",IF(
         'Compound Alert'!T66 &gt;= 5, "MED","LOW")), IF(
            $B$8="Underlying Vulnerability", IF(
               'Compound Alert'!AA66 &gt;= 10, "HIGH",IF(
                  'Compound Alert'!AA66 &gt;= 7, "MED","LOW")),IF(
                     $B$8="Emerging Threat", IF(
                        'Compound Alert'!AH66 &gt;= 10, "HIGH",IF(
                            'Compound Alert'!AH66 &gt;= 7, "MED","LOW")))))</f>
        <v>LOW</v>
      </c>
      <c r="M189" s="25" t="str">
        <f ca="1">IF(
   $B$8="Overall Alert",IF(
      'Compound Alert'!U66 &gt;= 7, "HIGH",IF(
         'Compound Alert'!U66 &gt;= 5, "MED","LOW")), IF(
            $B$8="Underlying Vulnerability", IF(
               'Compound Alert'!AB66 &gt;= 10, "HIGH",IF(
                  'Compound Alert'!AB66 &gt;= 7, "MED","LOW")),IF(
                     $B$8="Emerging Threat", IF(
                        'Compound Alert'!AI66 &gt;= 10, "HIGH",IF(
                            'Compound Alert'!AI66 &gt;= 7, "MED","LOW")))))</f>
        <v>LOW</v>
      </c>
      <c r="N189" s="25" t="str">
        <f ca="1">IF(
   $B$8="Overall Alert",IF(
      'Compound Alert'!V66 &gt;= 7, "HIGH",IF(
         'Compound Alert'!V66 &gt;= 5, "MED","LOW")), IF(
            $B$8="Underlying Vulnerability", IF(
               'Compound Alert'!AC66 &gt;= 10, "HIGH",IF(
                  'Compound Alert'!AC66 &gt;= 7, "MED","LOW")),IF(
                     $B$8="Emerging Threat", IF(
                        'Compound Alert'!AJ66 &gt;= 10, "HIGH",IF(
                            'Compound Alert'!AJ66 &gt;= 7, "MED","LOW")))))</f>
        <v>LOW</v>
      </c>
      <c r="O189" s="25" t="str">
        <f ca="1">IF(
   $B$8="Overall Alert",IF(
      'Compound Alert'!W66 &gt;= 7, "HIGH",IF(
         'Compound Alert'!W66 &gt;= 5, "MED","LOW")), IF(
            $B$8="Underlying Vulnerability", IF(
               'Compound Alert'!AD66 &gt;= 10, "HIGH",IF(
                  'Compound Alert'!AD66 &gt;= 7, "MED","LOW")),IF(
                     $B$8="Emerging Threat", IF(
                        'Compound Alert'!AK66 &gt;= 10, "HIGH",IF(
                            'Compound Alert'!AK66 &gt;= 7, "MED","LOW")))))</f>
        <v>LOW</v>
      </c>
      <c r="P189" s="25"/>
      <c r="Q189" s="26"/>
      <c r="R189" s="26"/>
      <c r="S189" s="21"/>
      <c r="T189" s="21"/>
      <c r="U189" s="21"/>
      <c r="V189" s="21"/>
      <c r="W189" s="21"/>
      <c r="X189" s="21"/>
      <c r="Y189" s="27"/>
      <c r="Z189" s="27"/>
      <c r="AA189" s="27"/>
      <c r="AB189" s="27"/>
      <c r="AC189" s="27"/>
      <c r="AD189" s="27"/>
      <c r="AE189" s="27"/>
      <c r="AF189" s="27"/>
      <c r="AJ189" s="21"/>
      <c r="AK189" s="21"/>
      <c r="AL189" s="21"/>
      <c r="AM189" s="21"/>
      <c r="AN189" s="21"/>
      <c r="AO189" s="21"/>
      <c r="AP189" s="21"/>
      <c r="AQ189" s="21"/>
      <c r="AR189" s="21"/>
      <c r="AS189" s="21"/>
      <c r="AT189" s="21"/>
      <c r="AU189" s="21"/>
      <c r="AV189" s="21"/>
      <c r="AW189" s="21"/>
      <c r="AX189" s="21"/>
    </row>
    <row r="190" spans="1:50" x14ac:dyDescent="0.2">
      <c r="A190" s="63">
        <v>149</v>
      </c>
      <c r="B190" s="20" t="str">
        <f>'Compound Alert'!B62</f>
        <v>Ecuador</v>
      </c>
      <c r="C190" s="20" t="str">
        <f>'Compound Alert'!C62</f>
        <v>ECU</v>
      </c>
      <c r="D190" s="20" t="str">
        <f>'Compound Alert'!D62</f>
        <v>LCN           Latin America &amp; Caribbean</v>
      </c>
      <c r="E190" s="20" t="str">
        <f>'Compound Alert'!E62</f>
        <v>IBRD</v>
      </c>
      <c r="F190" s="217">
        <f ca="1">'Compound Alert'!F62</f>
        <v>57</v>
      </c>
      <c r="G190" s="22">
        <f ca="1">IF($B$8="Overall Alert",'Compound Alert'!G62,IF($B$8="Underlying Vulnerability",'Compound Alert'!J62,IF($B$8="Emerging Threat",'Compound Alert'!M62)))</f>
        <v>0</v>
      </c>
      <c r="H190" s="23">
        <f ca="1">IF($B$8="Overall Alert",'Compound Alert'!H62,IF($B$8="Underlying Vulnerability",'Compound Alert'!K62,IF($B$8="Emerging Threat",'Compound Alert'!N62)))</f>
        <v>0</v>
      </c>
      <c r="I190" s="50">
        <f ca="1">ROUNDDOWN(G190,0)</f>
        <v>0</v>
      </c>
      <c r="J190" s="25" t="str">
        <f ca="1">IF(
   $B$8="Overall Alert",IF(
      'Compound Alert'!R62 &gt;= 7, "HIGH",IF(
         'Compound Alert'!R62 &gt;= 5, "MED","LOW")), IF(
            $B$8="Underlying Vulnerability", IF(
               'Compound Alert'!Y62 &gt;= 10, "HIGH",IF(
                  'Compound Alert'!Y62 &gt;= 7, "MED","LOW")),IF(
                     $B$8="Emerging Threat", IF(
                        'Compound Alert'!AF62 &gt;= 10, "HIGH",IF(
                            'Compound Alert'!AF62 &gt;= 7, "MED","LOW")))))</f>
        <v>LOW</v>
      </c>
      <c r="K190" s="25" t="str">
        <f ca="1">IF(
   $B$8="Overall Alert",IF(
      'Compound Alert'!S62 &gt;= 7, "HIGH",IF(
         'Compound Alert'!S62 &gt;= 5, "MED","LOW")), IF(
            $B$8="Underlying Vulnerability", IF(
               'Compound Alert'!Z62 &gt;= 10, "HIGH",IF(
                  'Compound Alert'!Z62 &gt;= 7, "MED","LOW")),IF(
                     $B$8="Emerging Threat", IF(
                        'Compound Alert'!AG62 &gt;= 10, "HIGH",IF(
                            'Compound Alert'!AG62 &gt;= 7, "MED","LOW")))))</f>
        <v>LOW</v>
      </c>
      <c r="L190" s="25" t="str">
        <f ca="1">IF(
   $B$8="Overall Alert",IF(
      'Compound Alert'!T62 &gt;= 7, "HIGH",IF(
         'Compound Alert'!T62 &gt;= 5, "MED","LOW")), IF(
            $B$8="Underlying Vulnerability", IF(
               'Compound Alert'!AA62 &gt;= 10, "HIGH",IF(
                  'Compound Alert'!AA62 &gt;= 7, "MED","LOW")),IF(
                     $B$8="Emerging Threat", IF(
                        'Compound Alert'!AH62 &gt;= 10, "HIGH",IF(
                            'Compound Alert'!AH62 &gt;= 7, "MED","LOW")))))</f>
        <v>LOW</v>
      </c>
      <c r="M190" s="25" t="str">
        <f ca="1">IF(
   $B$8="Overall Alert",IF(
      'Compound Alert'!U62 &gt;= 7, "HIGH",IF(
         'Compound Alert'!U62 &gt;= 5, "MED","LOW")), IF(
            $B$8="Underlying Vulnerability", IF(
               'Compound Alert'!AB62 &gt;= 10, "HIGH",IF(
                  'Compound Alert'!AB62 &gt;= 7, "MED","LOW")),IF(
                     $B$8="Emerging Threat", IF(
                        'Compound Alert'!AI62 &gt;= 10, "HIGH",IF(
                            'Compound Alert'!AI62 &gt;= 7, "MED","LOW")))))</f>
        <v>LOW</v>
      </c>
      <c r="N190" s="25" t="str">
        <f ca="1">IF(
   $B$8="Overall Alert",IF(
      'Compound Alert'!V62 &gt;= 7, "HIGH",IF(
         'Compound Alert'!V62 &gt;= 5, "MED","LOW")), IF(
            $B$8="Underlying Vulnerability", IF(
               'Compound Alert'!AC62 &gt;= 10, "HIGH",IF(
                  'Compound Alert'!AC62 &gt;= 7, "MED","LOW")),IF(
                     $B$8="Emerging Threat", IF(
                        'Compound Alert'!AJ62 &gt;= 10, "HIGH",IF(
                            'Compound Alert'!AJ62 &gt;= 7, "MED","LOW")))))</f>
        <v>LOW</v>
      </c>
      <c r="O190" s="25" t="str">
        <f ca="1">IF(
   $B$8="Overall Alert",IF(
      'Compound Alert'!W62 &gt;= 7, "HIGH",IF(
         'Compound Alert'!W62 &gt;= 5, "MED","LOW")), IF(
            $B$8="Underlying Vulnerability", IF(
               'Compound Alert'!AD62 &gt;= 10, "HIGH",IF(
                  'Compound Alert'!AD62 &gt;= 7, "MED","LOW")),IF(
                     $B$8="Emerging Threat", IF(
                        'Compound Alert'!AK62 &gt;= 10, "HIGH",IF(
                            'Compound Alert'!AK62 &gt;= 7, "MED","LOW")))))</f>
        <v>LOW</v>
      </c>
      <c r="P190" s="25"/>
      <c r="Q190" s="26"/>
      <c r="R190" s="26"/>
      <c r="S190" s="21"/>
      <c r="T190" s="21"/>
      <c r="U190" s="21"/>
      <c r="V190" s="21"/>
      <c r="W190" s="21"/>
      <c r="X190" s="21"/>
      <c r="Y190" s="27"/>
      <c r="Z190" s="27"/>
      <c r="AA190" s="27"/>
      <c r="AB190" s="27"/>
      <c r="AC190" s="27"/>
      <c r="AD190" s="27"/>
      <c r="AE190" s="27"/>
      <c r="AF190" s="27"/>
      <c r="AJ190" s="21"/>
      <c r="AK190" s="21"/>
      <c r="AL190" s="21"/>
      <c r="AM190" s="21"/>
      <c r="AN190" s="21"/>
      <c r="AO190" s="21"/>
      <c r="AP190" s="21"/>
      <c r="AQ190" s="21"/>
      <c r="AR190" s="21"/>
      <c r="AS190" s="21"/>
      <c r="AT190" s="21"/>
      <c r="AU190" s="21"/>
      <c r="AV190" s="21"/>
      <c r="AW190" s="21"/>
      <c r="AX190" s="21"/>
    </row>
    <row r="191" spans="1:50" x14ac:dyDescent="0.2">
      <c r="A191" s="63">
        <v>150</v>
      </c>
      <c r="B191" s="20" t="str">
        <f>'Compound Alert'!B142</f>
        <v>Mauritius</v>
      </c>
      <c r="C191" s="20" t="str">
        <f>'Compound Alert'!C142</f>
        <v>MUS</v>
      </c>
      <c r="D191" s="20" t="str">
        <f>'Compound Alert'!D142</f>
        <v>SSF           Sub-Saharan Africa</v>
      </c>
      <c r="E191" s="20" t="str">
        <f>'Compound Alert'!E142</f>
        <v>IBRD</v>
      </c>
      <c r="F191" s="217">
        <f ca="1">'Compound Alert'!F142</f>
        <v>137</v>
      </c>
      <c r="G191" s="22">
        <f ca="1">IF($B$8="Overall Alert",'Compound Alert'!G142,IF($B$8="Underlying Vulnerability",'Compound Alert'!J142,IF($B$8="Emerging Threat",'Compound Alert'!M142)))</f>
        <v>0</v>
      </c>
      <c r="H191" s="23">
        <f ca="1">IF($B$8="Overall Alert",'Compound Alert'!H142,IF($B$8="Underlying Vulnerability",'Compound Alert'!K142,IF($B$8="Emerging Threat",'Compound Alert'!N142)))</f>
        <v>0</v>
      </c>
      <c r="I191" s="50">
        <f ca="1">ROUNDDOWN(G191,0)</f>
        <v>0</v>
      </c>
      <c r="J191" s="25" t="str">
        <f ca="1">IF(
   $B$8="Overall Alert",IF(
      'Compound Alert'!R142 &gt;= 7, "HIGH",IF(
         'Compound Alert'!R142 &gt;= 5, "MED","LOW")), IF(
            $B$8="Underlying Vulnerability", IF(
               'Compound Alert'!Y142 &gt;= 10, "HIGH",IF(
                  'Compound Alert'!Y142 &gt;= 7, "MED","LOW")),IF(
                     $B$8="Emerging Threat", IF(
                        'Compound Alert'!AF142 &gt;= 10, "HIGH",IF(
                            'Compound Alert'!AF142 &gt;= 7, "MED","LOW")))))</f>
        <v>LOW</v>
      </c>
      <c r="K191" s="25" t="str">
        <f ca="1">IF(
   $B$8="Overall Alert",IF(
      'Compound Alert'!S142 &gt;= 7, "HIGH",IF(
         'Compound Alert'!S142 &gt;= 5, "MED","LOW")), IF(
            $B$8="Underlying Vulnerability", IF(
               'Compound Alert'!Z142 &gt;= 10, "HIGH",IF(
                  'Compound Alert'!Z142 &gt;= 7, "MED","LOW")),IF(
                     $B$8="Emerging Threat", IF(
                        'Compound Alert'!AG142 &gt;= 10, "HIGH",IF(
                            'Compound Alert'!AG142 &gt;= 7, "MED","LOW")))))</f>
        <v>LOW</v>
      </c>
      <c r="L191" s="25" t="str">
        <f ca="1">IF(
   $B$8="Overall Alert",IF(
      'Compound Alert'!T142 &gt;= 7, "HIGH",IF(
         'Compound Alert'!T142 &gt;= 5, "MED","LOW")), IF(
            $B$8="Underlying Vulnerability", IF(
               'Compound Alert'!AA142 &gt;= 10, "HIGH",IF(
                  'Compound Alert'!AA142 &gt;= 7, "MED","LOW")),IF(
                     $B$8="Emerging Threat", IF(
                        'Compound Alert'!AH142 &gt;= 10, "HIGH",IF(
                            'Compound Alert'!AH142 &gt;= 7, "MED","LOW")))))</f>
        <v>LOW</v>
      </c>
      <c r="M191" s="25" t="str">
        <f ca="1">IF(
   $B$8="Overall Alert",IF(
      'Compound Alert'!U142 &gt;= 7, "HIGH",IF(
         'Compound Alert'!U142 &gt;= 5, "MED","LOW")), IF(
            $B$8="Underlying Vulnerability", IF(
               'Compound Alert'!AB142 &gt;= 10, "HIGH",IF(
                  'Compound Alert'!AB142 &gt;= 7, "MED","LOW")),IF(
                     $B$8="Emerging Threat", IF(
                        'Compound Alert'!AI142 &gt;= 10, "HIGH",IF(
                            'Compound Alert'!AI142 &gt;= 7, "MED","LOW")))))</f>
        <v>LOW</v>
      </c>
      <c r="N191" s="25" t="str">
        <f ca="1">IF(
   $B$8="Overall Alert",IF(
      'Compound Alert'!V142 &gt;= 7, "HIGH",IF(
         'Compound Alert'!V142 &gt;= 5, "MED","LOW")), IF(
            $B$8="Underlying Vulnerability", IF(
               'Compound Alert'!AC142 &gt;= 10, "HIGH",IF(
                  'Compound Alert'!AC142 &gt;= 7, "MED","LOW")),IF(
                     $B$8="Emerging Threat", IF(
                        'Compound Alert'!AJ142 &gt;= 10, "HIGH",IF(
                            'Compound Alert'!AJ142 &gt;= 7, "MED","LOW")))))</f>
        <v>LOW</v>
      </c>
      <c r="O191" s="25" t="str">
        <f ca="1">IF(
   $B$8="Overall Alert",IF(
      'Compound Alert'!W142 &gt;= 7, "HIGH",IF(
         'Compound Alert'!W142 &gt;= 5, "MED","LOW")), IF(
            $B$8="Underlying Vulnerability", IF(
               'Compound Alert'!AD142 &gt;= 10, "HIGH",IF(
                  'Compound Alert'!AD142 &gt;= 7, "MED","LOW")),IF(
                     $B$8="Emerging Threat", IF(
                        'Compound Alert'!AK142 &gt;= 10, "HIGH",IF(
                            'Compound Alert'!AK142 &gt;= 7, "MED","LOW")))))</f>
        <v>LOW</v>
      </c>
      <c r="P191" s="25"/>
      <c r="Q191" s="26"/>
      <c r="R191" s="26"/>
      <c r="S191" s="21"/>
      <c r="T191" s="21"/>
      <c r="U191" s="21"/>
      <c r="V191" s="21"/>
      <c r="W191" s="21"/>
      <c r="X191" s="21"/>
      <c r="Y191" s="27"/>
      <c r="Z191" s="27"/>
      <c r="AA191" s="27"/>
      <c r="AB191" s="27"/>
      <c r="AC191" s="27"/>
      <c r="AD191" s="27"/>
      <c r="AE191" s="27"/>
      <c r="AF191" s="27"/>
      <c r="AJ191" s="21"/>
      <c r="AK191" s="21"/>
      <c r="AL191" s="21"/>
      <c r="AM191" s="21"/>
      <c r="AN191" s="21"/>
      <c r="AO191" s="21"/>
      <c r="AP191" s="21"/>
      <c r="AQ191" s="21"/>
      <c r="AR191" s="21"/>
      <c r="AS191" s="21"/>
      <c r="AT191" s="21"/>
      <c r="AU191" s="21"/>
      <c r="AV191" s="21"/>
      <c r="AW191" s="21"/>
      <c r="AX191" s="21"/>
    </row>
    <row r="192" spans="1:50" x14ac:dyDescent="0.2">
      <c r="A192" s="63">
        <v>151</v>
      </c>
      <c r="B192" s="20" t="str">
        <f>'Compound Alert'!B108</f>
        <v>Cambodia</v>
      </c>
      <c r="C192" s="20" t="str">
        <f>'Compound Alert'!C108</f>
        <v>KHM</v>
      </c>
      <c r="D192" s="20" t="str">
        <f>'Compound Alert'!D108</f>
        <v>EAS           East Asia &amp; Pacific</v>
      </c>
      <c r="E192" s="20" t="str">
        <f>'Compound Alert'!E108</f>
        <v>IDA</v>
      </c>
      <c r="F192" s="217">
        <f ca="1">'Compound Alert'!F108</f>
        <v>103</v>
      </c>
      <c r="G192" s="22">
        <f ca="1">IF($B$8="Overall Alert",'Compound Alert'!G108,IF($B$8="Underlying Vulnerability",'Compound Alert'!J108,IF($B$8="Emerging Threat",'Compound Alert'!M108)))</f>
        <v>0</v>
      </c>
      <c r="H192" s="23">
        <f ca="1">IF($B$8="Overall Alert",'Compound Alert'!H108,IF($B$8="Underlying Vulnerability",'Compound Alert'!K108,IF($B$8="Emerging Threat",'Compound Alert'!N108)))</f>
        <v>0</v>
      </c>
      <c r="I192" s="50">
        <f ca="1">ROUNDDOWN(G192,0)</f>
        <v>0</v>
      </c>
      <c r="J192" s="25" t="str">
        <f ca="1">IF(
   $B$8="Overall Alert",IF(
      'Compound Alert'!R108 &gt;= 7, "HIGH",IF(
         'Compound Alert'!R108 &gt;= 5, "MED","LOW")), IF(
            $B$8="Underlying Vulnerability", IF(
               'Compound Alert'!Y108 &gt;= 10, "HIGH",IF(
                  'Compound Alert'!Y108 &gt;= 7, "MED","LOW")),IF(
                     $B$8="Emerging Threat", IF(
                        'Compound Alert'!AF108 &gt;= 10, "HIGH",IF(
                            'Compound Alert'!AF108 &gt;= 7, "MED","LOW")))))</f>
        <v>LOW</v>
      </c>
      <c r="K192" s="25" t="str">
        <f ca="1">IF(
   $B$8="Overall Alert",IF(
      'Compound Alert'!S108 &gt;= 7, "HIGH",IF(
         'Compound Alert'!S108 &gt;= 5, "MED","LOW")), IF(
            $B$8="Underlying Vulnerability", IF(
               'Compound Alert'!Z108 &gt;= 10, "HIGH",IF(
                  'Compound Alert'!Z108 &gt;= 7, "MED","LOW")),IF(
                     $B$8="Emerging Threat", IF(
                        'Compound Alert'!AG108 &gt;= 10, "HIGH",IF(
                            'Compound Alert'!AG108 &gt;= 7, "MED","LOW")))))</f>
        <v>LOW</v>
      </c>
      <c r="L192" s="25" t="str">
        <f ca="1">IF(
   $B$8="Overall Alert",IF(
      'Compound Alert'!T108 &gt;= 7, "HIGH",IF(
         'Compound Alert'!T108 &gt;= 5, "MED","LOW")), IF(
            $B$8="Underlying Vulnerability", IF(
               'Compound Alert'!AA108 &gt;= 10, "HIGH",IF(
                  'Compound Alert'!AA108 &gt;= 7, "MED","LOW")),IF(
                     $B$8="Emerging Threat", IF(
                        'Compound Alert'!AH108 &gt;= 10, "HIGH",IF(
                            'Compound Alert'!AH108 &gt;= 7, "MED","LOW")))))</f>
        <v>LOW</v>
      </c>
      <c r="M192" s="25" t="str">
        <f ca="1">IF(
   $B$8="Overall Alert",IF(
      'Compound Alert'!U108 &gt;= 7, "HIGH",IF(
         'Compound Alert'!U108 &gt;= 5, "MED","LOW")), IF(
            $B$8="Underlying Vulnerability", IF(
               'Compound Alert'!AB108 &gt;= 10, "HIGH",IF(
                  'Compound Alert'!AB108 &gt;= 7, "MED","LOW")),IF(
                     $B$8="Emerging Threat", IF(
                        'Compound Alert'!AI108 &gt;= 10, "HIGH",IF(
                            'Compound Alert'!AI108 &gt;= 7, "MED","LOW")))))</f>
        <v>LOW</v>
      </c>
      <c r="N192" s="25" t="str">
        <f ca="1">IF(
   $B$8="Overall Alert",IF(
      'Compound Alert'!V108 &gt;= 7, "HIGH",IF(
         'Compound Alert'!V108 &gt;= 5, "MED","LOW")), IF(
            $B$8="Underlying Vulnerability", IF(
               'Compound Alert'!AC108 &gt;= 10, "HIGH",IF(
                  'Compound Alert'!AC108 &gt;= 7, "MED","LOW")),IF(
                     $B$8="Emerging Threat", IF(
                        'Compound Alert'!AJ108 &gt;= 10, "HIGH",IF(
                            'Compound Alert'!AJ108 &gt;= 7, "MED","LOW")))))</f>
        <v>LOW</v>
      </c>
      <c r="O192" s="25" t="str">
        <f ca="1">IF(
   $B$8="Overall Alert",IF(
      'Compound Alert'!W108 &gt;= 7, "HIGH",IF(
         'Compound Alert'!W108 &gt;= 5, "MED","LOW")), IF(
            $B$8="Underlying Vulnerability", IF(
               'Compound Alert'!AD108 &gt;= 10, "HIGH",IF(
                  'Compound Alert'!AD108 &gt;= 7, "MED","LOW")),IF(
                     $B$8="Emerging Threat", IF(
                        'Compound Alert'!AK108 &gt;= 10, "HIGH",IF(
                            'Compound Alert'!AK108 &gt;= 7, "MED","LOW")))))</f>
        <v>LOW</v>
      </c>
      <c r="P192" s="25"/>
      <c r="Q192" s="26"/>
      <c r="R192" s="26"/>
      <c r="S192" s="21"/>
      <c r="T192" s="21"/>
      <c r="U192" s="21"/>
      <c r="V192" s="21"/>
      <c r="W192" s="21"/>
      <c r="X192" s="21"/>
      <c r="Y192" s="27"/>
      <c r="Z192" s="27"/>
      <c r="AA192" s="27"/>
      <c r="AB192" s="27"/>
      <c r="AC192" s="27"/>
      <c r="AD192" s="27"/>
      <c r="AE192" s="27"/>
      <c r="AF192" s="27"/>
      <c r="AJ192" s="21"/>
      <c r="AK192" s="21"/>
      <c r="AL192" s="21"/>
      <c r="AM192" s="21"/>
      <c r="AN192" s="21"/>
      <c r="AO192" s="21"/>
      <c r="AP192" s="21"/>
      <c r="AQ192" s="21"/>
      <c r="AR192" s="21"/>
      <c r="AS192" s="21"/>
      <c r="AT192" s="21"/>
      <c r="AU192" s="21"/>
      <c r="AV192" s="21"/>
      <c r="AW192" s="21"/>
      <c r="AX192" s="21"/>
    </row>
    <row r="193" spans="1:50" x14ac:dyDescent="0.2">
      <c r="A193" s="63">
        <v>152</v>
      </c>
      <c r="B193" s="20" t="str">
        <f>'Compound Alert'!B204</f>
        <v>Tuvalu</v>
      </c>
      <c r="C193" s="20" t="str">
        <f>'Compound Alert'!C204</f>
        <v>TUV</v>
      </c>
      <c r="D193" s="20" t="str">
        <f>'Compound Alert'!D204</f>
        <v>EAS           East Asia &amp; Pacific</v>
      </c>
      <c r="E193" s="20" t="str">
        <f>'Compound Alert'!E204</f>
        <v>IDA</v>
      </c>
      <c r="F193" s="217">
        <f>'Compound Alert'!F204</f>
        <v>0</v>
      </c>
      <c r="G193" s="22">
        <f ca="1">IF($B$8="Overall Alert",'Compound Alert'!G204,IF($B$8="Underlying Vulnerability",'Compound Alert'!J204,IF($B$8="Emerging Threat",'Compound Alert'!M204)))</f>
        <v>0</v>
      </c>
      <c r="H193" s="23">
        <f ca="1">IF($B$8="Overall Alert",'Compound Alert'!H204,IF($B$8="Underlying Vulnerability",'Compound Alert'!K204,IF($B$8="Emerging Threat",'Compound Alert'!N204)))</f>
        <v>0</v>
      </c>
      <c r="I193" s="50">
        <f ca="1">ROUNDDOWN(G193,0)</f>
        <v>0</v>
      </c>
      <c r="J193" s="25" t="str">
        <f ca="1">IF(
   $B$8="Overall Alert",IF(
      'Compound Alert'!R204 &gt;= 7, "HIGH",IF(
         'Compound Alert'!R204 &gt;= 5, "MED","LOW")), IF(
            $B$8="Underlying Vulnerability", IF(
               'Compound Alert'!Y204 &gt;= 10, "HIGH",IF(
                  'Compound Alert'!Y204 &gt;= 7, "MED","LOW")),IF(
                     $B$8="Emerging Threat", IF(
                        'Compound Alert'!AF204 &gt;= 10, "HIGH",IF(
                            'Compound Alert'!AF204 &gt;= 7, "MED","LOW")))))</f>
        <v>LOW</v>
      </c>
      <c r="K193" s="25" t="e">
        <f ca="1">IF(
   $B$8="Overall Alert",IF(
      'Compound Alert'!S204 &gt;= 7, "HIGH",IF(
         'Compound Alert'!S204 &gt;= 5, "MED","LOW")), IF(
            $B$8="Underlying Vulnerability", IF(
               'Compound Alert'!Z204 &gt;= 10, "HIGH",IF(
                  'Compound Alert'!Z204 &gt;= 7, "MED","LOW")),IF(
                     $B$8="Emerging Threat", IF(
                        'Compound Alert'!AG204 &gt;= 10, "HIGH",IF(
                            'Compound Alert'!AG204 &gt;= 7, "MED","LOW")))))</f>
        <v>#N/A</v>
      </c>
      <c r="L193" s="25" t="e">
        <f ca="1">IF(
   $B$8="Overall Alert",IF(
      'Compound Alert'!T204 &gt;= 7, "HIGH",IF(
         'Compound Alert'!T204 &gt;= 5, "MED","LOW")), IF(
            $B$8="Underlying Vulnerability", IF(
               'Compound Alert'!AA204 &gt;= 10, "HIGH",IF(
                  'Compound Alert'!AA204 &gt;= 7, "MED","LOW")),IF(
                     $B$8="Emerging Threat", IF(
                        'Compound Alert'!AH204 &gt;= 10, "HIGH",IF(
                            'Compound Alert'!AH204 &gt;= 7, "MED","LOW")))))</f>
        <v>#N/A</v>
      </c>
      <c r="M193" s="25" t="str">
        <f ca="1">IF(
   $B$8="Overall Alert",IF(
      'Compound Alert'!U204 &gt;= 7, "HIGH",IF(
         'Compound Alert'!U204 &gt;= 5, "MED","LOW")), IF(
            $B$8="Underlying Vulnerability", IF(
               'Compound Alert'!AB204 &gt;= 10, "HIGH",IF(
                  'Compound Alert'!AB204 &gt;= 7, "MED","LOW")),IF(
                     $B$8="Emerging Threat", IF(
                        'Compound Alert'!AI204 &gt;= 10, "HIGH",IF(
                            'Compound Alert'!AI204 &gt;= 7, "MED","LOW")))))</f>
        <v>LOW</v>
      </c>
      <c r="N193" s="25" t="str">
        <f ca="1">IF(
   $B$8="Overall Alert",IF(
      'Compound Alert'!V204 &gt;= 7, "HIGH",IF(
         'Compound Alert'!V204 &gt;= 5, "MED","LOW")), IF(
            $B$8="Underlying Vulnerability", IF(
               'Compound Alert'!AC204 &gt;= 10, "HIGH",IF(
                  'Compound Alert'!AC204 &gt;= 7, "MED","LOW")),IF(
                     $B$8="Emerging Threat", IF(
                        'Compound Alert'!AJ204 &gt;= 10, "HIGH",IF(
                            'Compound Alert'!AJ204 &gt;= 7, "MED","LOW")))))</f>
        <v>LOW</v>
      </c>
      <c r="O193" s="25" t="str">
        <f ca="1">IF(
   $B$8="Overall Alert",IF(
      'Compound Alert'!W204 &gt;= 7, "HIGH",IF(
         'Compound Alert'!W204 &gt;= 5, "MED","LOW")), IF(
            $B$8="Underlying Vulnerability", IF(
               'Compound Alert'!AD204 &gt;= 10, "HIGH",IF(
                  'Compound Alert'!AD204 &gt;= 7, "MED","LOW")),IF(
                     $B$8="Emerging Threat", IF(
                        'Compound Alert'!AK204 &gt;= 10, "HIGH",IF(
                            'Compound Alert'!AK204 &gt;= 7, "MED","LOW")))))</f>
        <v>LOW</v>
      </c>
      <c r="P193" s="25"/>
      <c r="Q193" s="26"/>
      <c r="R193" s="26"/>
      <c r="S193" s="21"/>
      <c r="T193" s="21"/>
      <c r="U193" s="21"/>
      <c r="V193" s="21"/>
      <c r="W193" s="21"/>
      <c r="X193" s="21"/>
      <c r="Y193" s="27"/>
      <c r="Z193" s="27"/>
      <c r="AA193" s="27"/>
      <c r="AB193" s="27"/>
      <c r="AC193" s="27"/>
      <c r="AD193" s="27"/>
      <c r="AE193" s="27"/>
      <c r="AF193" s="27"/>
      <c r="AJ193" s="21"/>
      <c r="AK193" s="21"/>
      <c r="AL193" s="21"/>
      <c r="AM193" s="21"/>
      <c r="AN193" s="21"/>
      <c r="AO193" s="21"/>
      <c r="AP193" s="21"/>
      <c r="AQ193" s="21"/>
      <c r="AR193" s="21"/>
      <c r="AS193" s="21"/>
      <c r="AT193" s="21"/>
      <c r="AU193" s="21"/>
      <c r="AV193" s="21"/>
      <c r="AW193" s="21"/>
      <c r="AX193" s="21"/>
    </row>
    <row r="194" spans="1:50" x14ac:dyDescent="0.2">
      <c r="A194" s="63">
        <v>153</v>
      </c>
      <c r="B194" s="20" t="str">
        <f>'Compound Alert'!B191</f>
        <v>Seychelles</v>
      </c>
      <c r="C194" s="20" t="str">
        <f>'Compound Alert'!C191</f>
        <v>SYC</v>
      </c>
      <c r="D194" s="20" t="str">
        <f>'Compound Alert'!D191</f>
        <v>SSF           Sub-Saharan Africa</v>
      </c>
      <c r="E194" s="20" t="str">
        <f>'Compound Alert'!E191</f>
        <v>IBRD</v>
      </c>
      <c r="F194" s="217">
        <f ca="1">'Compound Alert'!F191</f>
        <v>186</v>
      </c>
      <c r="G194" s="22">
        <f ca="1">IF($B$8="Overall Alert",'Compound Alert'!G191,IF($B$8="Underlying Vulnerability",'Compound Alert'!J191,IF($B$8="Emerging Threat",'Compound Alert'!M191)))</f>
        <v>0</v>
      </c>
      <c r="H194" s="23">
        <f ca="1">IF($B$8="Overall Alert",'Compound Alert'!H191,IF($B$8="Underlying Vulnerability",'Compound Alert'!K191,IF($B$8="Emerging Threat",'Compound Alert'!N191)))</f>
        <v>0</v>
      </c>
      <c r="I194" s="50">
        <f ca="1">ROUNDDOWN(G194,0)</f>
        <v>0</v>
      </c>
      <c r="J194" s="25" t="str">
        <f ca="1">IF(
   $B$8="Overall Alert",IF(
      'Compound Alert'!R191 &gt;= 7, "HIGH",IF(
         'Compound Alert'!R191 &gt;= 5, "MED","LOW")), IF(
            $B$8="Underlying Vulnerability", IF(
               'Compound Alert'!Y191 &gt;= 10, "HIGH",IF(
                  'Compound Alert'!Y191 &gt;= 7, "MED","LOW")),IF(
                     $B$8="Emerging Threat", IF(
                        'Compound Alert'!AF191 &gt;= 10, "HIGH",IF(
                            'Compound Alert'!AF191 &gt;= 7, "MED","LOW")))))</f>
        <v>LOW</v>
      </c>
      <c r="K194" s="25" t="str">
        <f ca="1">IF(
   $B$8="Overall Alert",IF(
      'Compound Alert'!S191 &gt;= 7, "HIGH",IF(
         'Compound Alert'!S191 &gt;= 5, "MED","LOW")), IF(
            $B$8="Underlying Vulnerability", IF(
               'Compound Alert'!Z191 &gt;= 10, "HIGH",IF(
                  'Compound Alert'!Z191 &gt;= 7, "MED","LOW")),IF(
                     $B$8="Emerging Threat", IF(
                        'Compound Alert'!AG191 &gt;= 10, "HIGH",IF(
                            'Compound Alert'!AG191 &gt;= 7, "MED","LOW")))))</f>
        <v>LOW</v>
      </c>
      <c r="L194" s="25" t="str">
        <f ca="1">IF(
   $B$8="Overall Alert",IF(
      'Compound Alert'!T191 &gt;= 7, "HIGH",IF(
         'Compound Alert'!T191 &gt;= 5, "MED","LOW")), IF(
            $B$8="Underlying Vulnerability", IF(
               'Compound Alert'!AA191 &gt;= 10, "HIGH",IF(
                  'Compound Alert'!AA191 &gt;= 7, "MED","LOW")),IF(
                     $B$8="Emerging Threat", IF(
                        'Compound Alert'!AH191 &gt;= 10, "HIGH",IF(
                            'Compound Alert'!AH191 &gt;= 7, "MED","LOW")))))</f>
        <v>LOW</v>
      </c>
      <c r="M194" s="25" t="str">
        <f ca="1">IF(
   $B$8="Overall Alert",IF(
      'Compound Alert'!U191 &gt;= 7, "HIGH",IF(
         'Compound Alert'!U191 &gt;= 5, "MED","LOW")), IF(
            $B$8="Underlying Vulnerability", IF(
               'Compound Alert'!AB191 &gt;= 10, "HIGH",IF(
                  'Compound Alert'!AB191 &gt;= 7, "MED","LOW")),IF(
                     $B$8="Emerging Threat", IF(
                        'Compound Alert'!AI191 &gt;= 10, "HIGH",IF(
                            'Compound Alert'!AI191 &gt;= 7, "MED","LOW")))))</f>
        <v>LOW</v>
      </c>
      <c r="N194" s="25" t="str">
        <f ca="1">IF(
   $B$8="Overall Alert",IF(
      'Compound Alert'!V191 &gt;= 7, "HIGH",IF(
         'Compound Alert'!V191 &gt;= 5, "MED","LOW")), IF(
            $B$8="Underlying Vulnerability", IF(
               'Compound Alert'!AC191 &gt;= 10, "HIGH",IF(
                  'Compound Alert'!AC191 &gt;= 7, "MED","LOW")),IF(
                     $B$8="Emerging Threat", IF(
                        'Compound Alert'!AJ191 &gt;= 10, "HIGH",IF(
                            'Compound Alert'!AJ191 &gt;= 7, "MED","LOW")))))</f>
        <v>LOW</v>
      </c>
      <c r="O194" s="25" t="str">
        <f ca="1">IF(
   $B$8="Overall Alert",IF(
      'Compound Alert'!W191 &gt;= 7, "HIGH",IF(
         'Compound Alert'!W191 &gt;= 5, "MED","LOW")), IF(
            $B$8="Underlying Vulnerability", IF(
               'Compound Alert'!AD191 &gt;= 10, "HIGH",IF(
                  'Compound Alert'!AD191 &gt;= 7, "MED","LOW")),IF(
                     $B$8="Emerging Threat", IF(
                        'Compound Alert'!AK191 &gt;= 10, "HIGH",IF(
                            'Compound Alert'!AK191 &gt;= 7, "MED","LOW")))))</f>
        <v>LOW</v>
      </c>
      <c r="P194" s="25"/>
      <c r="Q194" s="26"/>
      <c r="R194" s="26"/>
      <c r="S194" s="21"/>
      <c r="T194" s="21"/>
      <c r="U194" s="21"/>
      <c r="V194" s="21"/>
      <c r="W194" s="21"/>
      <c r="X194" s="21"/>
      <c r="Y194" s="27"/>
      <c r="Z194" s="27"/>
      <c r="AA194" s="27"/>
      <c r="AB194" s="27"/>
      <c r="AC194" s="27"/>
      <c r="AD194" s="27"/>
      <c r="AE194" s="27"/>
      <c r="AF194" s="27"/>
      <c r="AJ194" s="21"/>
      <c r="AK194" s="21"/>
      <c r="AL194" s="21"/>
      <c r="AM194" s="21"/>
      <c r="AN194" s="21"/>
      <c r="AO194" s="21"/>
      <c r="AP194" s="21"/>
      <c r="AQ194" s="21"/>
      <c r="AR194" s="21"/>
      <c r="AS194" s="21"/>
      <c r="AT194" s="21"/>
      <c r="AU194" s="21"/>
      <c r="AV194" s="21"/>
      <c r="AW194" s="21"/>
      <c r="AX194" s="21"/>
    </row>
    <row r="195" spans="1:50" x14ac:dyDescent="0.2">
      <c r="A195" s="63">
        <v>154</v>
      </c>
      <c r="B195" s="20" t="str">
        <f>'Compound Alert'!B98</f>
        <v>Iraq</v>
      </c>
      <c r="C195" s="20" t="str">
        <f>'Compound Alert'!C98</f>
        <v>IRQ</v>
      </c>
      <c r="D195" s="20" t="str">
        <f>'Compound Alert'!D98</f>
        <v>MEA           Middle East &amp; North Africa</v>
      </c>
      <c r="E195" s="20" t="str">
        <f>'Compound Alert'!E98</f>
        <v>IBRD</v>
      </c>
      <c r="F195" s="217">
        <f ca="1">'Compound Alert'!F98</f>
        <v>93</v>
      </c>
      <c r="G195" s="22">
        <f ca="1">IF($B$8="Overall Alert",'Compound Alert'!G98,IF($B$8="Underlying Vulnerability",'Compound Alert'!J98,IF($B$8="Emerging Threat",'Compound Alert'!M98)))</f>
        <v>0</v>
      </c>
      <c r="H195" s="23">
        <f ca="1">IF($B$8="Overall Alert",'Compound Alert'!H98,IF($B$8="Underlying Vulnerability",'Compound Alert'!K98,IF($B$8="Emerging Threat",'Compound Alert'!N98)))</f>
        <v>0</v>
      </c>
      <c r="I195" s="50">
        <f ca="1">ROUNDDOWN(G195,0)</f>
        <v>0</v>
      </c>
      <c r="J195" s="25" t="str">
        <f ca="1">IF(
   $B$8="Overall Alert",IF(
      'Compound Alert'!R98 &gt;= 7, "HIGH",IF(
         'Compound Alert'!R98 &gt;= 5, "MED","LOW")), IF(
            $B$8="Underlying Vulnerability", IF(
               'Compound Alert'!Y98 &gt;= 10, "HIGH",IF(
                  'Compound Alert'!Y98 &gt;= 7, "MED","LOW")),IF(
                     $B$8="Emerging Threat", IF(
                        'Compound Alert'!AF98 &gt;= 10, "HIGH",IF(
                            'Compound Alert'!AF98 &gt;= 7, "MED","LOW")))))</f>
        <v>LOW</v>
      </c>
      <c r="K195" s="25" t="str">
        <f ca="1">IF(
   $B$8="Overall Alert",IF(
      'Compound Alert'!S98 &gt;= 7, "HIGH",IF(
         'Compound Alert'!S98 &gt;= 5, "MED","LOW")), IF(
            $B$8="Underlying Vulnerability", IF(
               'Compound Alert'!Z98 &gt;= 10, "HIGH",IF(
                  'Compound Alert'!Z98 &gt;= 7, "MED","LOW")),IF(
                     $B$8="Emerging Threat", IF(
                        'Compound Alert'!AG98 &gt;= 10, "HIGH",IF(
                            'Compound Alert'!AG98 &gt;= 7, "MED","LOW")))))</f>
        <v>LOW</v>
      </c>
      <c r="L195" s="25" t="str">
        <f ca="1">IF(
   $B$8="Overall Alert",IF(
      'Compound Alert'!T98 &gt;= 7, "HIGH",IF(
         'Compound Alert'!T98 &gt;= 5, "MED","LOW")), IF(
            $B$8="Underlying Vulnerability", IF(
               'Compound Alert'!AA98 &gt;= 10, "HIGH",IF(
                  'Compound Alert'!AA98 &gt;= 7, "MED","LOW")),IF(
                     $B$8="Emerging Threat", IF(
                        'Compound Alert'!AH98 &gt;= 10, "HIGH",IF(
                            'Compound Alert'!AH98 &gt;= 7, "MED","LOW")))))</f>
        <v>LOW</v>
      </c>
      <c r="M195" s="25" t="str">
        <f ca="1">IF(
   $B$8="Overall Alert",IF(
      'Compound Alert'!U98 &gt;= 7, "HIGH",IF(
         'Compound Alert'!U98 &gt;= 5, "MED","LOW")), IF(
            $B$8="Underlying Vulnerability", IF(
               'Compound Alert'!AB98 &gt;= 10, "HIGH",IF(
                  'Compound Alert'!AB98 &gt;= 7, "MED","LOW")),IF(
                     $B$8="Emerging Threat", IF(
                        'Compound Alert'!AI98 &gt;= 10, "HIGH",IF(
                            'Compound Alert'!AI98 &gt;= 7, "MED","LOW")))))</f>
        <v>LOW</v>
      </c>
      <c r="N195" s="25" t="str">
        <f ca="1">IF(
   $B$8="Overall Alert",IF(
      'Compound Alert'!V98 &gt;= 7, "HIGH",IF(
         'Compound Alert'!V98 &gt;= 5, "MED","LOW")), IF(
            $B$8="Underlying Vulnerability", IF(
               'Compound Alert'!AC98 &gt;= 10, "HIGH",IF(
                  'Compound Alert'!AC98 &gt;= 7, "MED","LOW")),IF(
                     $B$8="Emerging Threat", IF(
                        'Compound Alert'!AJ98 &gt;= 10, "HIGH",IF(
                            'Compound Alert'!AJ98 &gt;= 7, "MED","LOW")))))</f>
        <v>LOW</v>
      </c>
      <c r="O195" s="25" t="str">
        <f ca="1">IF(
   $B$8="Overall Alert",IF(
      'Compound Alert'!W98 &gt;= 7, "HIGH",IF(
         'Compound Alert'!W98 &gt;= 5, "MED","LOW")), IF(
            $B$8="Underlying Vulnerability", IF(
               'Compound Alert'!AD98 &gt;= 10, "HIGH",IF(
                  'Compound Alert'!AD98 &gt;= 7, "MED","LOW")),IF(
                     $B$8="Emerging Threat", IF(
                        'Compound Alert'!AK98 &gt;= 10, "HIGH",IF(
                            'Compound Alert'!AK98 &gt;= 7, "MED","LOW")))))</f>
        <v>LOW</v>
      </c>
      <c r="P195" s="25"/>
      <c r="Q195" s="26"/>
      <c r="R195" s="26"/>
      <c r="S195" s="21"/>
      <c r="T195" s="21"/>
      <c r="U195" s="21"/>
      <c r="V195" s="21"/>
      <c r="W195" s="21"/>
      <c r="X195" s="21"/>
      <c r="Y195" s="27"/>
      <c r="Z195" s="27"/>
      <c r="AA195" s="27"/>
      <c r="AB195" s="27"/>
      <c r="AC195" s="27"/>
      <c r="AD195" s="27"/>
      <c r="AE195" s="27"/>
      <c r="AF195" s="27"/>
      <c r="AJ195" s="21"/>
      <c r="AK195" s="21"/>
      <c r="AL195" s="21"/>
      <c r="AM195" s="21"/>
      <c r="AN195" s="21"/>
      <c r="AO195" s="21"/>
      <c r="AP195" s="21"/>
      <c r="AQ195" s="21"/>
      <c r="AR195" s="21"/>
      <c r="AS195" s="21"/>
      <c r="AT195" s="21"/>
      <c r="AU195" s="21"/>
      <c r="AV195" s="21"/>
      <c r="AW195" s="21"/>
      <c r="AX195" s="21"/>
    </row>
    <row r="196" spans="1:50" x14ac:dyDescent="0.2">
      <c r="A196" s="63">
        <v>155</v>
      </c>
      <c r="B196" s="20" t="str">
        <f>'Compound Alert'!B155</f>
        <v>Oman</v>
      </c>
      <c r="C196" s="20" t="str">
        <f>'Compound Alert'!C155</f>
        <v>OMN</v>
      </c>
      <c r="D196" s="20" t="str">
        <f>'Compound Alert'!D155</f>
        <v>MEA           Middle East &amp; North Africa</v>
      </c>
      <c r="E196" s="20" t="str">
        <f>'Compound Alert'!E155</f>
        <v>NA</v>
      </c>
      <c r="F196" s="217">
        <f ca="1">'Compound Alert'!F155</f>
        <v>150</v>
      </c>
      <c r="G196" s="22">
        <f ca="1">IF($B$8="Overall Alert",'Compound Alert'!G155,IF($B$8="Underlying Vulnerability",'Compound Alert'!J155,IF($B$8="Emerging Threat",'Compound Alert'!M155)))</f>
        <v>0</v>
      </c>
      <c r="H196" s="23">
        <f ca="1">IF($B$8="Overall Alert",'Compound Alert'!H155,IF($B$8="Underlying Vulnerability",'Compound Alert'!K155,IF($B$8="Emerging Threat",'Compound Alert'!N155)))</f>
        <v>0</v>
      </c>
      <c r="I196" s="50">
        <f ca="1">ROUNDDOWN(G196,0)</f>
        <v>0</v>
      </c>
      <c r="J196" s="25" t="str">
        <f ca="1">IF(
   $B$8="Overall Alert",IF(
      'Compound Alert'!R155 &gt;= 7, "HIGH",IF(
         'Compound Alert'!R155 &gt;= 5, "MED","LOW")), IF(
            $B$8="Underlying Vulnerability", IF(
               'Compound Alert'!Y155 &gt;= 10, "HIGH",IF(
                  'Compound Alert'!Y155 &gt;= 7, "MED","LOW")),IF(
                     $B$8="Emerging Threat", IF(
                        'Compound Alert'!AF155 &gt;= 10, "HIGH",IF(
                            'Compound Alert'!AF155 &gt;= 7, "MED","LOW")))))</f>
        <v>LOW</v>
      </c>
      <c r="K196" s="25" t="str">
        <f ca="1">IF(
   $B$8="Overall Alert",IF(
      'Compound Alert'!S155 &gt;= 7, "HIGH",IF(
         'Compound Alert'!S155 &gt;= 5, "MED","LOW")), IF(
            $B$8="Underlying Vulnerability", IF(
               'Compound Alert'!Z155 &gt;= 10, "HIGH",IF(
                  'Compound Alert'!Z155 &gt;= 7, "MED","LOW")),IF(
                     $B$8="Emerging Threat", IF(
                        'Compound Alert'!AG155 &gt;= 10, "HIGH",IF(
                            'Compound Alert'!AG155 &gt;= 7, "MED","LOW")))))</f>
        <v>LOW</v>
      </c>
      <c r="L196" s="25" t="str">
        <f ca="1">IF(
   $B$8="Overall Alert",IF(
      'Compound Alert'!T155 &gt;= 7, "HIGH",IF(
         'Compound Alert'!T155 &gt;= 5, "MED","LOW")), IF(
            $B$8="Underlying Vulnerability", IF(
               'Compound Alert'!AA155 &gt;= 10, "HIGH",IF(
                  'Compound Alert'!AA155 &gt;= 7, "MED","LOW")),IF(
                     $B$8="Emerging Threat", IF(
                        'Compound Alert'!AH155 &gt;= 10, "HIGH",IF(
                            'Compound Alert'!AH155 &gt;= 7, "MED","LOW")))))</f>
        <v>LOW</v>
      </c>
      <c r="M196" s="25" t="str">
        <f ca="1">IF(
   $B$8="Overall Alert",IF(
      'Compound Alert'!U155 &gt;= 7, "HIGH",IF(
         'Compound Alert'!U155 &gt;= 5, "MED","LOW")), IF(
            $B$8="Underlying Vulnerability", IF(
               'Compound Alert'!AB155 &gt;= 10, "HIGH",IF(
                  'Compound Alert'!AB155 &gt;= 7, "MED","LOW")),IF(
                     $B$8="Emerging Threat", IF(
                        'Compound Alert'!AI155 &gt;= 10, "HIGH",IF(
                            'Compound Alert'!AI155 &gt;= 7, "MED","LOW")))))</f>
        <v>LOW</v>
      </c>
      <c r="N196" s="25" t="str">
        <f ca="1">IF(
   $B$8="Overall Alert",IF(
      'Compound Alert'!V155 &gt;= 7, "HIGH",IF(
         'Compound Alert'!V155 &gt;= 5, "MED","LOW")), IF(
            $B$8="Underlying Vulnerability", IF(
               'Compound Alert'!AC155 &gt;= 10, "HIGH",IF(
                  'Compound Alert'!AC155 &gt;= 7, "MED","LOW")),IF(
                     $B$8="Emerging Threat", IF(
                        'Compound Alert'!AJ155 &gt;= 10, "HIGH",IF(
                            'Compound Alert'!AJ155 &gt;= 7, "MED","LOW")))))</f>
        <v>LOW</v>
      </c>
      <c r="O196" s="25" t="str">
        <f ca="1">IF(
   $B$8="Overall Alert",IF(
      'Compound Alert'!W155 &gt;= 7, "HIGH",IF(
         'Compound Alert'!W155 &gt;= 5, "MED","LOW")), IF(
            $B$8="Underlying Vulnerability", IF(
               'Compound Alert'!AD155 &gt;= 10, "HIGH",IF(
                  'Compound Alert'!AD155 &gt;= 7, "MED","LOW")),IF(
                     $B$8="Emerging Threat", IF(
                        'Compound Alert'!AK155 &gt;= 10, "HIGH",IF(
                            'Compound Alert'!AK155 &gt;= 7, "MED","LOW")))))</f>
        <v>LOW</v>
      </c>
      <c r="P196" s="25"/>
      <c r="Q196" s="26"/>
      <c r="R196" s="26"/>
      <c r="S196" s="21"/>
      <c r="T196" s="21"/>
      <c r="U196" s="21"/>
      <c r="V196" s="21"/>
      <c r="W196" s="21"/>
      <c r="X196" s="21"/>
      <c r="Y196" s="27"/>
      <c r="Z196" s="27"/>
      <c r="AA196" s="27"/>
      <c r="AB196" s="27"/>
      <c r="AC196" s="27"/>
      <c r="AD196" s="27"/>
      <c r="AE196" s="27"/>
      <c r="AF196" s="27"/>
      <c r="AJ196" s="21"/>
      <c r="AK196" s="21"/>
      <c r="AL196" s="21"/>
      <c r="AM196" s="21"/>
      <c r="AN196" s="21"/>
      <c r="AO196" s="21"/>
      <c r="AP196" s="21"/>
      <c r="AQ196" s="21"/>
      <c r="AR196" s="21"/>
      <c r="AS196" s="21"/>
      <c r="AT196" s="21"/>
      <c r="AU196" s="21"/>
      <c r="AV196" s="21"/>
      <c r="AW196" s="21"/>
      <c r="AX196" s="21"/>
    </row>
    <row r="197" spans="1:50" x14ac:dyDescent="0.2">
      <c r="A197" s="63">
        <v>156</v>
      </c>
      <c r="B197" s="20" t="str">
        <f>'Compound Alert'!B217</f>
        <v>Vanuatu</v>
      </c>
      <c r="C197" s="20" t="str">
        <f>'Compound Alert'!C217</f>
        <v>VUT</v>
      </c>
      <c r="D197" s="20" t="str">
        <f>'Compound Alert'!D217</f>
        <v>EAS           East Asia &amp; Pacific</v>
      </c>
      <c r="E197" s="20" t="str">
        <f>'Compound Alert'!E217</f>
        <v>IDA</v>
      </c>
      <c r="F197" s="217">
        <f>'Compound Alert'!F217</f>
        <v>0</v>
      </c>
      <c r="G197" s="22">
        <f ca="1">IF($B$8="Overall Alert",'Compound Alert'!G217,IF($B$8="Underlying Vulnerability",'Compound Alert'!J217,IF($B$8="Emerging Threat",'Compound Alert'!M217)))</f>
        <v>0</v>
      </c>
      <c r="H197" s="23">
        <f ca="1">IF($B$8="Overall Alert",'Compound Alert'!H217,IF($B$8="Underlying Vulnerability",'Compound Alert'!K217,IF($B$8="Emerging Threat",'Compound Alert'!N217)))</f>
        <v>0</v>
      </c>
      <c r="I197" s="50">
        <f ca="1">ROUNDDOWN(G197,0)</f>
        <v>0</v>
      </c>
      <c r="J197" s="25" t="str">
        <f ca="1">IF(
   $B$8="Overall Alert",IF(
      'Compound Alert'!R217 &gt;= 7, "HIGH",IF(
         'Compound Alert'!R217 &gt;= 5, "MED","LOW")), IF(
            $B$8="Underlying Vulnerability", IF(
               'Compound Alert'!Y217 &gt;= 10, "HIGH",IF(
                  'Compound Alert'!Y217 &gt;= 7, "MED","LOW")),IF(
                     $B$8="Emerging Threat", IF(
                        'Compound Alert'!AF217 &gt;= 10, "HIGH",IF(
                            'Compound Alert'!AF217 &gt;= 7, "MED","LOW")))))</f>
        <v>LOW</v>
      </c>
      <c r="K197" s="25" t="str">
        <f ca="1">IF(
   $B$8="Overall Alert",IF(
      'Compound Alert'!S217 &gt;= 7, "HIGH",IF(
         'Compound Alert'!S217 &gt;= 5, "MED","LOW")), IF(
            $B$8="Underlying Vulnerability", IF(
               'Compound Alert'!Z217 &gt;= 10, "HIGH",IF(
                  'Compound Alert'!Z217 &gt;= 7, "MED","LOW")),IF(
                     $B$8="Emerging Threat", IF(
                        'Compound Alert'!AG217 &gt;= 10, "HIGH",IF(
                            'Compound Alert'!AG217 &gt;= 7, "MED","LOW")))))</f>
        <v>LOW</v>
      </c>
      <c r="L197" s="25" t="e">
        <f ca="1">IF(
   $B$8="Overall Alert",IF(
      'Compound Alert'!T217 &gt;= 7, "HIGH",IF(
         'Compound Alert'!T217 &gt;= 5, "MED","LOW")), IF(
            $B$8="Underlying Vulnerability", IF(
               'Compound Alert'!AA217 &gt;= 10, "HIGH",IF(
                  'Compound Alert'!AA217 &gt;= 7, "MED","LOW")),IF(
                     $B$8="Emerging Threat", IF(
                        'Compound Alert'!AH217 &gt;= 10, "HIGH",IF(
                            'Compound Alert'!AH217 &gt;= 7, "MED","LOW")))))</f>
        <v>#N/A</v>
      </c>
      <c r="M197" s="25" t="str">
        <f ca="1">IF(
   $B$8="Overall Alert",IF(
      'Compound Alert'!U217 &gt;= 7, "HIGH",IF(
         'Compound Alert'!U217 &gt;= 5, "MED","LOW")), IF(
            $B$8="Underlying Vulnerability", IF(
               'Compound Alert'!AB217 &gt;= 10, "HIGH",IF(
                  'Compound Alert'!AB217 &gt;= 7, "MED","LOW")),IF(
                     $B$8="Emerging Threat", IF(
                        'Compound Alert'!AI217 &gt;= 10, "HIGH",IF(
                            'Compound Alert'!AI217 &gt;= 7, "MED","LOW")))))</f>
        <v>LOW</v>
      </c>
      <c r="N197" s="25" t="str">
        <f ca="1">IF(
   $B$8="Overall Alert",IF(
      'Compound Alert'!V217 &gt;= 7, "HIGH",IF(
         'Compound Alert'!V217 &gt;= 5, "MED","LOW")), IF(
            $B$8="Underlying Vulnerability", IF(
               'Compound Alert'!AC217 &gt;= 10, "HIGH",IF(
                  'Compound Alert'!AC217 &gt;= 7, "MED","LOW")),IF(
                     $B$8="Emerging Threat", IF(
                        'Compound Alert'!AJ217 &gt;= 10, "HIGH",IF(
                            'Compound Alert'!AJ217 &gt;= 7, "MED","LOW")))))</f>
        <v>LOW</v>
      </c>
      <c r="O197" s="25" t="str">
        <f ca="1">IF(
   $B$8="Overall Alert",IF(
      'Compound Alert'!W217 &gt;= 7, "HIGH",IF(
         'Compound Alert'!W217 &gt;= 5, "MED","LOW")), IF(
            $B$8="Underlying Vulnerability", IF(
               'Compound Alert'!AD217 &gt;= 10, "HIGH",IF(
                  'Compound Alert'!AD217 &gt;= 7, "MED","LOW")),IF(
                     $B$8="Emerging Threat", IF(
                        'Compound Alert'!AK217 &gt;= 10, "HIGH",IF(
                            'Compound Alert'!AK217 &gt;= 7, "MED","LOW")))))</f>
        <v>LOW</v>
      </c>
      <c r="P197" s="25"/>
      <c r="Q197" s="26"/>
      <c r="R197" s="26"/>
      <c r="S197" s="21"/>
      <c r="T197" s="21"/>
      <c r="U197" s="21"/>
      <c r="V197" s="21"/>
      <c r="W197" s="21"/>
      <c r="X197" s="21"/>
      <c r="Y197" s="27"/>
      <c r="Z197" s="27"/>
      <c r="AA197" s="27"/>
      <c r="AB197" s="27"/>
      <c r="AC197" s="27"/>
      <c r="AD197" s="27"/>
      <c r="AE197" s="27"/>
      <c r="AF197" s="27"/>
      <c r="AJ197" s="21"/>
      <c r="AK197" s="21"/>
      <c r="AL197" s="21"/>
      <c r="AM197" s="21"/>
      <c r="AN197" s="21"/>
      <c r="AO197" s="21"/>
      <c r="AP197" s="21"/>
      <c r="AQ197" s="21"/>
      <c r="AR197" s="21"/>
      <c r="AS197" s="21"/>
      <c r="AT197" s="21"/>
      <c r="AU197" s="21"/>
      <c r="AV197" s="21"/>
      <c r="AW197" s="21"/>
      <c r="AX197" s="21"/>
    </row>
    <row r="198" spans="1:50" x14ac:dyDescent="0.2">
      <c r="A198" s="63">
        <v>157</v>
      </c>
      <c r="B198" s="20" t="str">
        <f>'Compound Alert'!B13</f>
        <v>Armenia</v>
      </c>
      <c r="C198" s="20" t="str">
        <f>'Compound Alert'!C13</f>
        <v>ARM</v>
      </c>
      <c r="D198" s="20" t="str">
        <f>'Compound Alert'!D13</f>
        <v>ECS           Europe &amp; Central Asia</v>
      </c>
      <c r="E198" s="20" t="str">
        <f>'Compound Alert'!E13</f>
        <v>IBRD</v>
      </c>
      <c r="F198" s="217">
        <f ca="1">'Compound Alert'!F13</f>
        <v>8</v>
      </c>
      <c r="G198" s="22">
        <f ca="1">IF($B$8="Overall Alert",'Compound Alert'!G13,IF($B$8="Underlying Vulnerability",'Compound Alert'!J13,IF($B$8="Emerging Threat",'Compound Alert'!M13)))</f>
        <v>0</v>
      </c>
      <c r="H198" s="23">
        <f ca="1">IF($B$8="Overall Alert",'Compound Alert'!H13,IF($B$8="Underlying Vulnerability",'Compound Alert'!K13,IF($B$8="Emerging Threat",'Compound Alert'!N13)))</f>
        <v>0</v>
      </c>
      <c r="I198" s="50">
        <f ca="1">ROUNDDOWN(G198,0)</f>
        <v>0</v>
      </c>
      <c r="J198" s="25" t="str">
        <f ca="1">IF(
   $B$8="Overall Alert",IF(
      'Compound Alert'!R13 &gt;= 7, "HIGH",IF(
         'Compound Alert'!R13 &gt;= 5, "MED","LOW")), IF(
            $B$8="Underlying Vulnerability", IF(
               'Compound Alert'!Y13 &gt;= 10, "HIGH",IF(
                  'Compound Alert'!Y13 &gt;= 7, "MED","LOW")),IF(
                     $B$8="Emerging Threat", IF(
                        'Compound Alert'!AF13 &gt;= 10, "HIGH",IF(
                            'Compound Alert'!AF13 &gt;= 7, "MED","LOW")))))</f>
        <v>LOW</v>
      </c>
      <c r="K198" s="25" t="str">
        <f ca="1">IF(
   $B$8="Overall Alert",IF(
      'Compound Alert'!S13 &gt;= 7, "HIGH",IF(
         'Compound Alert'!S13 &gt;= 5, "MED","LOW")), IF(
            $B$8="Underlying Vulnerability", IF(
               'Compound Alert'!Z13 &gt;= 10, "HIGH",IF(
                  'Compound Alert'!Z13 &gt;= 7, "MED","LOW")),IF(
                     $B$8="Emerging Threat", IF(
                        'Compound Alert'!AG13 &gt;= 10, "HIGH",IF(
                            'Compound Alert'!AG13 &gt;= 7, "MED","LOW")))))</f>
        <v>LOW</v>
      </c>
      <c r="L198" s="25" t="str">
        <f ca="1">IF(
   $B$8="Overall Alert",IF(
      'Compound Alert'!T13 &gt;= 7, "HIGH",IF(
         'Compound Alert'!T13 &gt;= 5, "MED","LOW")), IF(
            $B$8="Underlying Vulnerability", IF(
               'Compound Alert'!AA13 &gt;= 10, "HIGH",IF(
                  'Compound Alert'!AA13 &gt;= 7, "MED","LOW")),IF(
                     $B$8="Emerging Threat", IF(
                        'Compound Alert'!AH13 &gt;= 10, "HIGH",IF(
                            'Compound Alert'!AH13 &gt;= 7, "MED","LOW")))))</f>
        <v>LOW</v>
      </c>
      <c r="M198" s="25" t="str">
        <f ca="1">IF(
   $B$8="Overall Alert",IF(
      'Compound Alert'!U13 &gt;= 7, "HIGH",IF(
         'Compound Alert'!U13 &gt;= 5, "MED","LOW")), IF(
            $B$8="Underlying Vulnerability", IF(
               'Compound Alert'!AB13 &gt;= 10, "HIGH",IF(
                  'Compound Alert'!AB13 &gt;= 7, "MED","LOW")),IF(
                     $B$8="Emerging Threat", IF(
                        'Compound Alert'!AI13 &gt;= 10, "HIGH",IF(
                            'Compound Alert'!AI13 &gt;= 7, "MED","LOW")))))</f>
        <v>LOW</v>
      </c>
      <c r="N198" s="25" t="str">
        <f ca="1">IF(
   $B$8="Overall Alert",IF(
      'Compound Alert'!V13 &gt;= 7, "HIGH",IF(
         'Compound Alert'!V13 &gt;= 5, "MED","LOW")), IF(
            $B$8="Underlying Vulnerability", IF(
               'Compound Alert'!AC13 &gt;= 10, "HIGH",IF(
                  'Compound Alert'!AC13 &gt;= 7, "MED","LOW")),IF(
                     $B$8="Emerging Threat", IF(
                        'Compound Alert'!AJ13 &gt;= 10, "HIGH",IF(
                            'Compound Alert'!AJ13 &gt;= 7, "MED","LOW")))))</f>
        <v>LOW</v>
      </c>
      <c r="O198" s="25" t="str">
        <f ca="1">IF(
   $B$8="Overall Alert",IF(
      'Compound Alert'!W13 &gt;= 7, "HIGH",IF(
         'Compound Alert'!W13 &gt;= 5, "MED","LOW")), IF(
            $B$8="Underlying Vulnerability", IF(
               'Compound Alert'!AD13 &gt;= 10, "HIGH",IF(
                  'Compound Alert'!AD13 &gt;= 7, "MED","LOW")),IF(
                     $B$8="Emerging Threat", IF(
                        'Compound Alert'!AK13 &gt;= 10, "HIGH",IF(
                            'Compound Alert'!AK13 &gt;= 7, "MED","LOW")))))</f>
        <v>LOW</v>
      </c>
      <c r="P198" s="25"/>
      <c r="Q198" s="26"/>
      <c r="R198" s="26"/>
      <c r="S198" s="21"/>
      <c r="T198" s="21"/>
      <c r="U198" s="21"/>
      <c r="V198" s="21"/>
      <c r="W198" s="21"/>
      <c r="X198" s="21"/>
      <c r="Y198" s="27"/>
      <c r="Z198" s="27"/>
      <c r="AA198" s="27"/>
      <c r="AB198" s="27"/>
      <c r="AC198" s="27"/>
      <c r="AD198" s="27"/>
      <c r="AE198" s="27"/>
      <c r="AF198" s="27"/>
      <c r="AJ198" s="21"/>
      <c r="AK198" s="21"/>
      <c r="AL198" s="21"/>
      <c r="AM198" s="21"/>
      <c r="AN198" s="21"/>
      <c r="AO198" s="21"/>
      <c r="AP198" s="21"/>
      <c r="AQ198" s="21"/>
      <c r="AR198" s="21"/>
      <c r="AS198" s="21"/>
      <c r="AT198" s="21"/>
      <c r="AU198" s="21"/>
      <c r="AV198" s="21"/>
      <c r="AW198" s="21"/>
      <c r="AX198" s="21"/>
    </row>
    <row r="199" spans="1:50" x14ac:dyDescent="0.2">
      <c r="A199" s="63">
        <v>158</v>
      </c>
      <c r="B199" s="20" t="str">
        <f>'Compound Alert'!B117</f>
        <v>St. Lucia</v>
      </c>
      <c r="C199" s="20" t="str">
        <f>'Compound Alert'!C117</f>
        <v>LCA</v>
      </c>
      <c r="D199" s="20" t="str">
        <f>'Compound Alert'!D117</f>
        <v>LCN           Latin America &amp; Caribbean</v>
      </c>
      <c r="E199" s="20" t="str">
        <f>'Compound Alert'!E117</f>
        <v>Blend</v>
      </c>
      <c r="F199" s="217">
        <f ca="1">'Compound Alert'!F117</f>
        <v>112</v>
      </c>
      <c r="G199" s="22">
        <f ca="1">IF($B$8="Overall Alert",'Compound Alert'!G117,IF($B$8="Underlying Vulnerability",'Compound Alert'!J117,IF($B$8="Emerging Threat",'Compound Alert'!M117)))</f>
        <v>0</v>
      </c>
      <c r="H199" s="23">
        <f ca="1">IF($B$8="Overall Alert",'Compound Alert'!H117,IF($B$8="Underlying Vulnerability",'Compound Alert'!K117,IF($B$8="Emerging Threat",'Compound Alert'!N117)))</f>
        <v>0</v>
      </c>
      <c r="I199" s="50">
        <f ca="1">ROUNDDOWN(G199,0)</f>
        <v>0</v>
      </c>
      <c r="J199" s="25" t="str">
        <f ca="1">IF(
   $B$8="Overall Alert",IF(
      'Compound Alert'!R117 &gt;= 7, "HIGH",IF(
         'Compound Alert'!R117 &gt;= 5, "MED","LOW")), IF(
            $B$8="Underlying Vulnerability", IF(
               'Compound Alert'!Y117 &gt;= 10, "HIGH",IF(
                  'Compound Alert'!Y117 &gt;= 7, "MED","LOW")),IF(
                     $B$8="Emerging Threat", IF(
                        'Compound Alert'!AF117 &gt;= 10, "HIGH",IF(
                            'Compound Alert'!AF117 &gt;= 7, "MED","LOW")))))</f>
        <v>LOW</v>
      </c>
      <c r="K199" s="25" t="e">
        <f ca="1">IF(
   $B$8="Overall Alert",IF(
      'Compound Alert'!S117 &gt;= 7, "HIGH",IF(
         'Compound Alert'!S117 &gt;= 5, "MED","LOW")), IF(
            $B$8="Underlying Vulnerability", IF(
               'Compound Alert'!Z117 &gt;= 10, "HIGH",IF(
                  'Compound Alert'!Z117 &gt;= 7, "MED","LOW")),IF(
                     $B$8="Emerging Threat", IF(
                        'Compound Alert'!AG117 &gt;= 10, "HIGH",IF(
                            'Compound Alert'!AG117 &gt;= 7, "MED","LOW")))))</f>
        <v>#N/A</v>
      </c>
      <c r="L199" s="25" t="e">
        <f ca="1">IF(
   $B$8="Overall Alert",IF(
      'Compound Alert'!T117 &gt;= 7, "HIGH",IF(
         'Compound Alert'!T117 &gt;= 5, "MED","LOW")), IF(
            $B$8="Underlying Vulnerability", IF(
               'Compound Alert'!AA117 &gt;= 10, "HIGH",IF(
                  'Compound Alert'!AA117 &gt;= 7, "MED","LOW")),IF(
                     $B$8="Emerging Threat", IF(
                        'Compound Alert'!AH117 &gt;= 10, "HIGH",IF(
                            'Compound Alert'!AH117 &gt;= 7, "MED","LOW")))))</f>
        <v>#N/A</v>
      </c>
      <c r="M199" s="25" t="str">
        <f ca="1">IF(
   $B$8="Overall Alert",IF(
      'Compound Alert'!U117 &gt;= 7, "HIGH",IF(
         'Compound Alert'!U117 &gt;= 5, "MED","LOW")), IF(
            $B$8="Underlying Vulnerability", IF(
               'Compound Alert'!AB117 &gt;= 10, "HIGH",IF(
                  'Compound Alert'!AB117 &gt;= 7, "MED","LOW")),IF(
                     $B$8="Emerging Threat", IF(
                        'Compound Alert'!AI117 &gt;= 10, "HIGH",IF(
                            'Compound Alert'!AI117 &gt;= 7, "MED","LOW")))))</f>
        <v>LOW</v>
      </c>
      <c r="N199" s="25" t="str">
        <f ca="1">IF(
   $B$8="Overall Alert",IF(
      'Compound Alert'!V117 &gt;= 7, "HIGH",IF(
         'Compound Alert'!V117 &gt;= 5, "MED","LOW")), IF(
            $B$8="Underlying Vulnerability", IF(
               'Compound Alert'!AC117 &gt;= 10, "HIGH",IF(
                  'Compound Alert'!AC117 &gt;= 7, "MED","LOW")),IF(
                     $B$8="Emerging Threat", IF(
                        'Compound Alert'!AJ117 &gt;= 10, "HIGH",IF(
                            'Compound Alert'!AJ117 &gt;= 7, "MED","LOW")))))</f>
        <v>LOW</v>
      </c>
      <c r="O199" s="25" t="str">
        <f ca="1">IF(
   $B$8="Overall Alert",IF(
      'Compound Alert'!W117 &gt;= 7, "HIGH",IF(
         'Compound Alert'!W117 &gt;= 5, "MED","LOW")), IF(
            $B$8="Underlying Vulnerability", IF(
               'Compound Alert'!AD117 &gt;= 10, "HIGH",IF(
                  'Compound Alert'!AD117 &gt;= 7, "MED","LOW")),IF(
                     $B$8="Emerging Threat", IF(
                        'Compound Alert'!AK117 &gt;= 10, "HIGH",IF(
                            'Compound Alert'!AK117 &gt;= 7, "MED","LOW")))))</f>
        <v>LOW</v>
      </c>
      <c r="P199" s="25"/>
      <c r="Q199" s="26"/>
      <c r="R199" s="26"/>
      <c r="S199" s="21"/>
      <c r="T199" s="21"/>
      <c r="U199" s="21"/>
      <c r="V199" s="21"/>
      <c r="W199" s="21"/>
      <c r="X199" s="21"/>
      <c r="Y199" s="27"/>
      <c r="Z199" s="27"/>
      <c r="AA199" s="27"/>
      <c r="AB199" s="27"/>
      <c r="AC199" s="27"/>
      <c r="AD199" s="27"/>
      <c r="AE199" s="27"/>
      <c r="AF199" s="27"/>
      <c r="AJ199" s="21"/>
      <c r="AK199" s="21"/>
      <c r="AL199" s="21"/>
      <c r="AM199" s="21"/>
      <c r="AN199" s="21"/>
      <c r="AO199" s="21"/>
      <c r="AP199" s="21"/>
      <c r="AQ199" s="21"/>
      <c r="AR199" s="21"/>
      <c r="AS199" s="21"/>
      <c r="AT199" s="21"/>
      <c r="AU199" s="21"/>
      <c r="AV199" s="21"/>
      <c r="AW199" s="21"/>
      <c r="AX199" s="21"/>
    </row>
    <row r="200" spans="1:50" x14ac:dyDescent="0.2">
      <c r="A200" s="63">
        <v>159</v>
      </c>
      <c r="B200" s="20" t="str">
        <f>'Compound Alert'!B111</f>
        <v>Korea, Rep.</v>
      </c>
      <c r="C200" s="20" t="str">
        <f>'Compound Alert'!C111</f>
        <v>KOR</v>
      </c>
      <c r="D200" s="20" t="str">
        <f>'Compound Alert'!D111</f>
        <v>EAS           East Asia &amp; Pacific</v>
      </c>
      <c r="E200" s="20" t="str">
        <f>'Compound Alert'!E111</f>
        <v>NA</v>
      </c>
      <c r="F200" s="217">
        <f ca="1">'Compound Alert'!F111</f>
        <v>106</v>
      </c>
      <c r="G200" s="22">
        <f ca="1">IF($B$8="Overall Alert",'Compound Alert'!G111,IF($B$8="Underlying Vulnerability",'Compound Alert'!J111,IF($B$8="Emerging Threat",'Compound Alert'!M111)))</f>
        <v>0</v>
      </c>
      <c r="H200" s="23">
        <f ca="1">IF($B$8="Overall Alert",'Compound Alert'!H111,IF($B$8="Underlying Vulnerability",'Compound Alert'!K111,IF($B$8="Emerging Threat",'Compound Alert'!N111)))</f>
        <v>0</v>
      </c>
      <c r="I200" s="50">
        <f ca="1">ROUNDDOWN(G200,0)</f>
        <v>0</v>
      </c>
      <c r="J200" s="25" t="str">
        <f ca="1">IF(
   $B$8="Overall Alert",IF(
      'Compound Alert'!R111 &gt;= 7, "HIGH",IF(
         'Compound Alert'!R111 &gt;= 5, "MED","LOW")), IF(
            $B$8="Underlying Vulnerability", IF(
               'Compound Alert'!Y111 &gt;= 10, "HIGH",IF(
                  'Compound Alert'!Y111 &gt;= 7, "MED","LOW")),IF(
                     $B$8="Emerging Threat", IF(
                        'Compound Alert'!AF111 &gt;= 10, "HIGH",IF(
                            'Compound Alert'!AF111 &gt;= 7, "MED","LOW")))))</f>
        <v>LOW</v>
      </c>
      <c r="K200" s="25" t="str">
        <f ca="1">IF(
   $B$8="Overall Alert",IF(
      'Compound Alert'!S111 &gt;= 7, "HIGH",IF(
         'Compound Alert'!S111 &gt;= 5, "MED","LOW")), IF(
            $B$8="Underlying Vulnerability", IF(
               'Compound Alert'!Z111 &gt;= 10, "HIGH",IF(
                  'Compound Alert'!Z111 &gt;= 7, "MED","LOW")),IF(
                     $B$8="Emerging Threat", IF(
                        'Compound Alert'!AG111 &gt;= 10, "HIGH",IF(
                            'Compound Alert'!AG111 &gt;= 7, "MED","LOW")))))</f>
        <v>LOW</v>
      </c>
      <c r="L200" s="25" t="str">
        <f ca="1">IF(
   $B$8="Overall Alert",IF(
      'Compound Alert'!T111 &gt;= 7, "HIGH",IF(
         'Compound Alert'!T111 &gt;= 5, "MED","LOW")), IF(
            $B$8="Underlying Vulnerability", IF(
               'Compound Alert'!AA111 &gt;= 10, "HIGH",IF(
                  'Compound Alert'!AA111 &gt;= 7, "MED","LOW")),IF(
                     $B$8="Emerging Threat", IF(
                        'Compound Alert'!AH111 &gt;= 10, "HIGH",IF(
                            'Compound Alert'!AH111 &gt;= 7, "MED","LOW")))))</f>
        <v>LOW</v>
      </c>
      <c r="M200" s="25" t="str">
        <f ca="1">IF(
   $B$8="Overall Alert",IF(
      'Compound Alert'!U111 &gt;= 7, "HIGH",IF(
         'Compound Alert'!U111 &gt;= 5, "MED","LOW")), IF(
            $B$8="Underlying Vulnerability", IF(
               'Compound Alert'!AB111 &gt;= 10, "HIGH",IF(
                  'Compound Alert'!AB111 &gt;= 7, "MED","LOW")),IF(
                     $B$8="Emerging Threat", IF(
                        'Compound Alert'!AI111 &gt;= 10, "HIGH",IF(
                            'Compound Alert'!AI111 &gt;= 7, "MED","LOW")))))</f>
        <v>LOW</v>
      </c>
      <c r="N200" s="25" t="str">
        <f ca="1">IF(
   $B$8="Overall Alert",IF(
      'Compound Alert'!V111 &gt;= 7, "HIGH",IF(
         'Compound Alert'!V111 &gt;= 5, "MED","LOW")), IF(
            $B$8="Underlying Vulnerability", IF(
               'Compound Alert'!AC111 &gt;= 10, "HIGH",IF(
                  'Compound Alert'!AC111 &gt;= 7, "MED","LOW")),IF(
                     $B$8="Emerging Threat", IF(
                        'Compound Alert'!AJ111 &gt;= 10, "HIGH",IF(
                            'Compound Alert'!AJ111 &gt;= 7, "MED","LOW")))))</f>
        <v>LOW</v>
      </c>
      <c r="O200" s="25" t="str">
        <f ca="1">IF(
   $B$8="Overall Alert",IF(
      'Compound Alert'!W111 &gt;= 7, "HIGH",IF(
         'Compound Alert'!W111 &gt;= 5, "MED","LOW")), IF(
            $B$8="Underlying Vulnerability", IF(
               'Compound Alert'!AD111 &gt;= 10, "HIGH",IF(
                  'Compound Alert'!AD111 &gt;= 7, "MED","LOW")),IF(
                     $B$8="Emerging Threat", IF(
                        'Compound Alert'!AK111 &gt;= 10, "HIGH",IF(
                            'Compound Alert'!AK111 &gt;= 7, "MED","LOW")))))</f>
        <v>LOW</v>
      </c>
      <c r="P200" s="25"/>
      <c r="Q200" s="26"/>
      <c r="R200" s="26"/>
      <c r="S200" s="21"/>
      <c r="T200" s="21"/>
      <c r="U200" s="21"/>
      <c r="V200" s="21"/>
      <c r="W200" s="21"/>
      <c r="X200" s="21"/>
      <c r="Y200" s="27"/>
      <c r="Z200" s="27"/>
      <c r="AA200" s="27"/>
      <c r="AB200" s="27"/>
      <c r="AC200" s="27"/>
      <c r="AD200" s="27"/>
      <c r="AE200" s="27"/>
      <c r="AF200" s="27"/>
      <c r="AJ200" s="21"/>
      <c r="AK200" s="21"/>
      <c r="AL200" s="21"/>
      <c r="AM200" s="21"/>
      <c r="AN200" s="21"/>
      <c r="AO200" s="21"/>
      <c r="AP200" s="21"/>
      <c r="AQ200" s="21"/>
      <c r="AR200" s="21"/>
      <c r="AS200" s="21"/>
      <c r="AT200" s="21"/>
      <c r="AU200" s="21"/>
      <c r="AV200" s="21"/>
      <c r="AW200" s="21"/>
      <c r="AX200" s="21"/>
    </row>
    <row r="201" spans="1:50" x14ac:dyDescent="0.2">
      <c r="A201" s="63">
        <v>160</v>
      </c>
      <c r="B201" s="20" t="str">
        <f>'Compound Alert'!B200</f>
        <v>Tonga</v>
      </c>
      <c r="C201" s="20" t="str">
        <f>'Compound Alert'!C200</f>
        <v>TON</v>
      </c>
      <c r="D201" s="20" t="str">
        <f>'Compound Alert'!D200</f>
        <v>EAS           East Asia &amp; Pacific</v>
      </c>
      <c r="E201" s="20" t="str">
        <f>'Compound Alert'!E200</f>
        <v>IDA</v>
      </c>
      <c r="F201" s="217">
        <f>'Compound Alert'!F200</f>
        <v>0</v>
      </c>
      <c r="G201" s="22">
        <f ca="1">IF($B$8="Overall Alert",'Compound Alert'!G200,IF($B$8="Underlying Vulnerability",'Compound Alert'!J200,IF($B$8="Emerging Threat",'Compound Alert'!M200)))</f>
        <v>0</v>
      </c>
      <c r="H201" s="23">
        <f ca="1">IF($B$8="Overall Alert",'Compound Alert'!H200,IF($B$8="Underlying Vulnerability",'Compound Alert'!K200,IF($B$8="Emerging Threat",'Compound Alert'!N200)))</f>
        <v>0</v>
      </c>
      <c r="I201" s="50">
        <f ca="1">ROUNDDOWN(G201,0)</f>
        <v>0</v>
      </c>
      <c r="J201" s="25" t="str">
        <f ca="1">IF(
   $B$8="Overall Alert",IF(
      'Compound Alert'!R200 &gt;= 7, "HIGH",IF(
         'Compound Alert'!R200 &gt;= 5, "MED","LOW")), IF(
            $B$8="Underlying Vulnerability", IF(
               'Compound Alert'!Y200 &gt;= 10, "HIGH",IF(
                  'Compound Alert'!Y200 &gt;= 7, "MED","LOW")),IF(
                     $B$8="Emerging Threat", IF(
                        'Compound Alert'!AF200 &gt;= 10, "HIGH",IF(
                            'Compound Alert'!AF200 &gt;= 7, "MED","LOW")))))</f>
        <v>LOW</v>
      </c>
      <c r="K201" s="25" t="str">
        <f ca="1">IF(
   $B$8="Overall Alert",IF(
      'Compound Alert'!S200 &gt;= 7, "HIGH",IF(
         'Compound Alert'!S200 &gt;= 5, "MED","LOW")), IF(
            $B$8="Underlying Vulnerability", IF(
               'Compound Alert'!Z200 &gt;= 10, "HIGH",IF(
                  'Compound Alert'!Z200 &gt;= 7, "MED","LOW")),IF(
                     $B$8="Emerging Threat", IF(
                        'Compound Alert'!AG200 &gt;= 10, "HIGH",IF(
                            'Compound Alert'!AG200 &gt;= 7, "MED","LOW")))))</f>
        <v>LOW</v>
      </c>
      <c r="L201" s="25" t="e">
        <f ca="1">IF(
   $B$8="Overall Alert",IF(
      'Compound Alert'!T200 &gt;= 7, "HIGH",IF(
         'Compound Alert'!T200 &gt;= 5, "MED","LOW")), IF(
            $B$8="Underlying Vulnerability", IF(
               'Compound Alert'!AA200 &gt;= 10, "HIGH",IF(
                  'Compound Alert'!AA200 &gt;= 7, "MED","LOW")),IF(
                     $B$8="Emerging Threat", IF(
                        'Compound Alert'!AH200 &gt;= 10, "HIGH",IF(
                            'Compound Alert'!AH200 &gt;= 7, "MED","LOW")))))</f>
        <v>#N/A</v>
      </c>
      <c r="M201" s="25" t="str">
        <f ca="1">IF(
   $B$8="Overall Alert",IF(
      'Compound Alert'!U200 &gt;= 7, "HIGH",IF(
         'Compound Alert'!U200 &gt;= 5, "MED","LOW")), IF(
            $B$8="Underlying Vulnerability", IF(
               'Compound Alert'!AB200 &gt;= 10, "HIGH",IF(
                  'Compound Alert'!AB200 &gt;= 7, "MED","LOW")),IF(
                     $B$8="Emerging Threat", IF(
                        'Compound Alert'!AI200 &gt;= 10, "HIGH",IF(
                            'Compound Alert'!AI200 &gt;= 7, "MED","LOW")))))</f>
        <v>LOW</v>
      </c>
      <c r="N201" s="25" t="str">
        <f ca="1">IF(
   $B$8="Overall Alert",IF(
      'Compound Alert'!V200 &gt;= 7, "HIGH",IF(
         'Compound Alert'!V200 &gt;= 5, "MED","LOW")), IF(
            $B$8="Underlying Vulnerability", IF(
               'Compound Alert'!AC200 &gt;= 10, "HIGH",IF(
                  'Compound Alert'!AC200 &gt;= 7, "MED","LOW")),IF(
                     $B$8="Emerging Threat", IF(
                        'Compound Alert'!AJ200 &gt;= 10, "HIGH",IF(
                            'Compound Alert'!AJ200 &gt;= 7, "MED","LOW")))))</f>
        <v>LOW</v>
      </c>
      <c r="O201" s="25" t="str">
        <f ca="1">IF(
   $B$8="Overall Alert",IF(
      'Compound Alert'!W200 &gt;= 7, "HIGH",IF(
         'Compound Alert'!W200 &gt;= 5, "MED","LOW")), IF(
            $B$8="Underlying Vulnerability", IF(
               'Compound Alert'!AD200 &gt;= 10, "HIGH",IF(
                  'Compound Alert'!AD200 &gt;= 7, "MED","LOW")),IF(
                     $B$8="Emerging Threat", IF(
                        'Compound Alert'!AK200 &gt;= 10, "HIGH",IF(
                            'Compound Alert'!AK200 &gt;= 7, "MED","LOW")))))</f>
        <v>LOW</v>
      </c>
      <c r="P201" s="25"/>
      <c r="Q201" s="26"/>
      <c r="R201" s="26"/>
      <c r="S201" s="21"/>
      <c r="T201" s="21"/>
      <c r="U201" s="21"/>
      <c r="V201" s="21"/>
      <c r="W201" s="21"/>
      <c r="X201" s="21"/>
      <c r="Y201" s="27"/>
      <c r="Z201" s="27"/>
      <c r="AA201" s="27"/>
      <c r="AB201" s="27"/>
      <c r="AC201" s="27"/>
      <c r="AD201" s="27"/>
      <c r="AE201" s="27"/>
      <c r="AF201" s="27"/>
      <c r="AJ201" s="21"/>
      <c r="AK201" s="21"/>
      <c r="AL201" s="21"/>
      <c r="AM201" s="21"/>
      <c r="AN201" s="21"/>
      <c r="AO201" s="21"/>
      <c r="AP201" s="21"/>
      <c r="AQ201" s="21"/>
      <c r="AR201" s="21"/>
      <c r="AS201" s="21"/>
      <c r="AT201" s="21"/>
      <c r="AU201" s="21"/>
      <c r="AV201" s="21"/>
      <c r="AW201" s="21"/>
      <c r="AX201" s="21"/>
    </row>
    <row r="202" spans="1:50" x14ac:dyDescent="0.2">
      <c r="A202" s="63">
        <v>161</v>
      </c>
      <c r="B202" s="20" t="str">
        <f>'Compound Alert'!B9</f>
        <v>Albania</v>
      </c>
      <c r="C202" s="20" t="str">
        <f>'Compound Alert'!C9</f>
        <v>ALB</v>
      </c>
      <c r="D202" s="20" t="str">
        <f>'Compound Alert'!D9</f>
        <v>ECS           Europe &amp; Central Asia</v>
      </c>
      <c r="E202" s="20" t="str">
        <f>'Compound Alert'!E9</f>
        <v>IBRD</v>
      </c>
      <c r="F202" s="217">
        <f ca="1">'Compound Alert'!F9</f>
        <v>4</v>
      </c>
      <c r="G202" s="22">
        <f ca="1">IF($B$8="Overall Alert",'Compound Alert'!G9,IF($B$8="Underlying Vulnerability",'Compound Alert'!J9,IF($B$8="Emerging Threat",'Compound Alert'!M9)))</f>
        <v>0</v>
      </c>
      <c r="H202" s="23">
        <f ca="1">IF($B$8="Overall Alert",'Compound Alert'!H9,IF($B$8="Underlying Vulnerability",'Compound Alert'!K9,IF($B$8="Emerging Threat",'Compound Alert'!N9)))</f>
        <v>0</v>
      </c>
      <c r="I202" s="50">
        <f ca="1">ROUNDDOWN(G202,0)</f>
        <v>0</v>
      </c>
      <c r="J202" s="25" t="str">
        <f ca="1">IF(
   $B$8="Overall Alert",IF(
      'Compound Alert'!R9 &gt;= 7, "HIGH",IF(
         'Compound Alert'!R9 &gt;= 5, "MED","LOW")), IF(
            $B$8="Underlying Vulnerability", IF(
               'Compound Alert'!Y9 &gt;= 10, "HIGH",IF(
                  'Compound Alert'!Y9 &gt;= 7, "MED","LOW")),IF(
                     $B$8="Emerging Threat", IF(
                        'Compound Alert'!AF9 &gt;= 10, "HIGH",IF(
                            'Compound Alert'!AF9 &gt;= 7, "MED","LOW")))))</f>
        <v>LOW</v>
      </c>
      <c r="K202" s="25" t="str">
        <f ca="1">IF(
   $B$8="Overall Alert",IF(
      'Compound Alert'!S9 &gt;= 7, "HIGH",IF(
         'Compound Alert'!S9 &gt;= 5, "MED","LOW")), IF(
            $B$8="Underlying Vulnerability", IF(
               'Compound Alert'!Z9 &gt;= 10, "HIGH",IF(
                  'Compound Alert'!Z9 &gt;= 7, "MED","LOW")),IF(
                     $B$8="Emerging Threat", IF(
                        'Compound Alert'!AG9 &gt;= 10, "HIGH",IF(
                            'Compound Alert'!AG9 &gt;= 7, "MED","LOW")))))</f>
        <v>LOW</v>
      </c>
      <c r="L202" s="25" t="str">
        <f ca="1">IF(
   $B$8="Overall Alert",IF(
      'Compound Alert'!T9 &gt;= 7, "HIGH",IF(
         'Compound Alert'!T9 &gt;= 5, "MED","LOW")), IF(
            $B$8="Underlying Vulnerability", IF(
               'Compound Alert'!AA9 &gt;= 10, "HIGH",IF(
                  'Compound Alert'!AA9 &gt;= 7, "MED","LOW")),IF(
                     $B$8="Emerging Threat", IF(
                        'Compound Alert'!AH9 &gt;= 10, "HIGH",IF(
                            'Compound Alert'!AH9 &gt;= 7, "MED","LOW")))))</f>
        <v>LOW</v>
      </c>
      <c r="M202" s="25" t="str">
        <f ca="1">IF(
   $B$8="Overall Alert",IF(
      'Compound Alert'!U9 &gt;= 7, "HIGH",IF(
         'Compound Alert'!U9 &gt;= 5, "MED","LOW")), IF(
            $B$8="Underlying Vulnerability", IF(
               'Compound Alert'!AB9 &gt;= 10, "HIGH",IF(
                  'Compound Alert'!AB9 &gt;= 7, "MED","LOW")),IF(
                     $B$8="Emerging Threat", IF(
                        'Compound Alert'!AI9 &gt;= 10, "HIGH",IF(
                            'Compound Alert'!AI9 &gt;= 7, "MED","LOW")))))</f>
        <v>LOW</v>
      </c>
      <c r="N202" s="25" t="str">
        <f ca="1">IF(
   $B$8="Overall Alert",IF(
      'Compound Alert'!V9 &gt;= 7, "HIGH",IF(
         'Compound Alert'!V9 &gt;= 5, "MED","LOW")), IF(
            $B$8="Underlying Vulnerability", IF(
               'Compound Alert'!AC9 &gt;= 10, "HIGH",IF(
                  'Compound Alert'!AC9 &gt;= 7, "MED","LOW")),IF(
                     $B$8="Emerging Threat", IF(
                        'Compound Alert'!AJ9 &gt;= 10, "HIGH",IF(
                            'Compound Alert'!AJ9 &gt;= 7, "MED","LOW")))))</f>
        <v>LOW</v>
      </c>
      <c r="O202" s="25" t="str">
        <f ca="1">IF(
   $B$8="Overall Alert",IF(
      'Compound Alert'!W9 &gt;= 7, "HIGH",IF(
         'Compound Alert'!W9 &gt;= 5, "MED","LOW")), IF(
            $B$8="Underlying Vulnerability", IF(
               'Compound Alert'!AD9 &gt;= 10, "HIGH",IF(
                  'Compound Alert'!AD9 &gt;= 7, "MED","LOW")),IF(
                     $B$8="Emerging Threat", IF(
                        'Compound Alert'!AK9 &gt;= 10, "HIGH",IF(
                            'Compound Alert'!AK9 &gt;= 7, "MED","LOW")))))</f>
        <v>LOW</v>
      </c>
      <c r="P202" s="25"/>
      <c r="Q202" s="26"/>
      <c r="R202" s="26"/>
      <c r="S202" s="21"/>
      <c r="T202" s="21"/>
      <c r="U202" s="21"/>
      <c r="V202" s="21"/>
      <c r="W202" s="21"/>
      <c r="X202" s="21"/>
      <c r="Y202" s="27"/>
      <c r="Z202" s="27"/>
      <c r="AA202" s="27"/>
      <c r="AB202" s="27"/>
      <c r="AC202" s="27"/>
      <c r="AD202" s="27"/>
      <c r="AE202" s="27"/>
      <c r="AF202" s="27"/>
      <c r="AJ202" s="21"/>
      <c r="AK202" s="21"/>
      <c r="AL202" s="21"/>
      <c r="AM202" s="21"/>
      <c r="AN202" s="21"/>
      <c r="AO202" s="21"/>
      <c r="AP202" s="21"/>
      <c r="AQ202" s="21"/>
      <c r="AR202" s="21"/>
      <c r="AS202" s="21"/>
      <c r="AT202" s="21"/>
      <c r="AU202" s="21"/>
      <c r="AV202" s="21"/>
      <c r="AW202" s="21"/>
      <c r="AX202" s="21"/>
    </row>
    <row r="203" spans="1:50" x14ac:dyDescent="0.2">
      <c r="A203" s="63">
        <v>162</v>
      </c>
      <c r="B203" s="20" t="str">
        <f>'Compound Alert'!B160</f>
        <v>Palau</v>
      </c>
      <c r="C203" s="20" t="str">
        <f>'Compound Alert'!C160</f>
        <v>PLW</v>
      </c>
      <c r="D203" s="20" t="str">
        <f>'Compound Alert'!D160</f>
        <v>EAS           East Asia &amp; Pacific</v>
      </c>
      <c r="E203" s="20" t="str">
        <f>'Compound Alert'!E160</f>
        <v>IBRD</v>
      </c>
      <c r="F203" s="217">
        <f ca="1">'Compound Alert'!F160</f>
        <v>155</v>
      </c>
      <c r="G203" s="22">
        <f ca="1">IF($B$8="Overall Alert",'Compound Alert'!G160,IF($B$8="Underlying Vulnerability",'Compound Alert'!J160,IF($B$8="Emerging Threat",'Compound Alert'!M160)))</f>
        <v>0</v>
      </c>
      <c r="H203" s="23">
        <f ca="1">IF($B$8="Overall Alert",'Compound Alert'!H160,IF($B$8="Underlying Vulnerability",'Compound Alert'!K160,IF($B$8="Emerging Threat",'Compound Alert'!N160)))</f>
        <v>0</v>
      </c>
      <c r="I203" s="50">
        <f ca="1">ROUNDDOWN(G203,0)</f>
        <v>0</v>
      </c>
      <c r="J203" s="25" t="str">
        <f ca="1">IF(
   $B$8="Overall Alert",IF(
      'Compound Alert'!R160 &gt;= 7, "HIGH",IF(
         'Compound Alert'!R160 &gt;= 5, "MED","LOW")), IF(
            $B$8="Underlying Vulnerability", IF(
               'Compound Alert'!Y160 &gt;= 10, "HIGH",IF(
                  'Compound Alert'!Y160 &gt;= 7, "MED","LOW")),IF(
                     $B$8="Emerging Threat", IF(
                        'Compound Alert'!AF160 &gt;= 10, "HIGH",IF(
                            'Compound Alert'!AF160 &gt;= 7, "MED","LOW")))))</f>
        <v>LOW</v>
      </c>
      <c r="K203" s="25" t="e">
        <f ca="1">IF(
   $B$8="Overall Alert",IF(
      'Compound Alert'!S160 &gt;= 7, "HIGH",IF(
         'Compound Alert'!S160 &gt;= 5, "MED","LOW")), IF(
            $B$8="Underlying Vulnerability", IF(
               'Compound Alert'!Z160 &gt;= 10, "HIGH",IF(
                  'Compound Alert'!Z160 &gt;= 7, "MED","LOW")),IF(
                     $B$8="Emerging Threat", IF(
                        'Compound Alert'!AG160 &gt;= 10, "HIGH",IF(
                            'Compound Alert'!AG160 &gt;= 7, "MED","LOW")))))</f>
        <v>#N/A</v>
      </c>
      <c r="L203" s="25" t="e">
        <f ca="1">IF(
   $B$8="Overall Alert",IF(
      'Compound Alert'!T160 &gt;= 7, "HIGH",IF(
         'Compound Alert'!T160 &gt;= 5, "MED","LOW")), IF(
            $B$8="Underlying Vulnerability", IF(
               'Compound Alert'!AA160 &gt;= 10, "HIGH",IF(
                  'Compound Alert'!AA160 &gt;= 7, "MED","LOW")),IF(
                     $B$8="Emerging Threat", IF(
                        'Compound Alert'!AH160 &gt;= 10, "HIGH",IF(
                            'Compound Alert'!AH160 &gt;= 7, "MED","LOW")))))</f>
        <v>#N/A</v>
      </c>
      <c r="M203" s="25" t="str">
        <f ca="1">IF(
   $B$8="Overall Alert",IF(
      'Compound Alert'!U160 &gt;= 7, "HIGH",IF(
         'Compound Alert'!U160 &gt;= 5, "MED","LOW")), IF(
            $B$8="Underlying Vulnerability", IF(
               'Compound Alert'!AB160 &gt;= 10, "HIGH",IF(
                  'Compound Alert'!AB160 &gt;= 7, "MED","LOW")),IF(
                     $B$8="Emerging Threat", IF(
                        'Compound Alert'!AI160 &gt;= 10, "HIGH",IF(
                            'Compound Alert'!AI160 &gt;= 7, "MED","LOW")))))</f>
        <v>LOW</v>
      </c>
      <c r="N203" s="25" t="str">
        <f ca="1">IF(
   $B$8="Overall Alert",IF(
      'Compound Alert'!V160 &gt;= 7, "HIGH",IF(
         'Compound Alert'!V160 &gt;= 5, "MED","LOW")), IF(
            $B$8="Underlying Vulnerability", IF(
               'Compound Alert'!AC160 &gt;= 10, "HIGH",IF(
                  'Compound Alert'!AC160 &gt;= 7, "MED","LOW")),IF(
                     $B$8="Emerging Threat", IF(
                        'Compound Alert'!AJ160 &gt;= 10, "HIGH",IF(
                            'Compound Alert'!AJ160 &gt;= 7, "MED","LOW")))))</f>
        <v>LOW</v>
      </c>
      <c r="O203" s="25" t="str">
        <f ca="1">IF(
   $B$8="Overall Alert",IF(
      'Compound Alert'!W160 &gt;= 7, "HIGH",IF(
         'Compound Alert'!W160 &gt;= 5, "MED","LOW")), IF(
            $B$8="Underlying Vulnerability", IF(
               'Compound Alert'!AD160 &gt;= 10, "HIGH",IF(
                  'Compound Alert'!AD160 &gt;= 7, "MED","LOW")),IF(
                     $B$8="Emerging Threat", IF(
                        'Compound Alert'!AK160 &gt;= 10, "HIGH",IF(
                            'Compound Alert'!AK160 &gt;= 7, "MED","LOW")))))</f>
        <v>LOW</v>
      </c>
      <c r="P203" s="25"/>
      <c r="Q203" s="26"/>
      <c r="R203" s="26"/>
      <c r="S203" s="21"/>
      <c r="T203" s="21"/>
      <c r="U203" s="21"/>
      <c r="V203" s="21"/>
      <c r="W203" s="21"/>
      <c r="X203" s="21"/>
      <c r="Y203" s="27"/>
      <c r="Z203" s="27"/>
      <c r="AA203" s="27"/>
      <c r="AB203" s="27"/>
      <c r="AC203" s="27"/>
      <c r="AD203" s="27"/>
      <c r="AE203" s="27"/>
      <c r="AF203" s="27"/>
      <c r="AJ203" s="21"/>
      <c r="AK203" s="21"/>
      <c r="AL203" s="21"/>
      <c r="AM203" s="21"/>
      <c r="AN203" s="21"/>
      <c r="AO203" s="21"/>
      <c r="AP203" s="21"/>
      <c r="AQ203" s="21"/>
      <c r="AR203" s="21"/>
      <c r="AS203" s="21"/>
      <c r="AT203" s="21"/>
      <c r="AU203" s="21"/>
      <c r="AV203" s="21"/>
      <c r="AW203" s="21"/>
      <c r="AX203" s="21"/>
    </row>
    <row r="204" spans="1:50" x14ac:dyDescent="0.2">
      <c r="A204" s="63">
        <v>163</v>
      </c>
      <c r="B204" s="20" t="str">
        <f>'Compound Alert'!B120</f>
        <v>Lesotho</v>
      </c>
      <c r="C204" s="20" t="str">
        <f>'Compound Alert'!C120</f>
        <v>LSO</v>
      </c>
      <c r="D204" s="20" t="str">
        <f>'Compound Alert'!D120</f>
        <v>SSF           Sub-Saharan Africa</v>
      </c>
      <c r="E204" s="20" t="str">
        <f>'Compound Alert'!E120</f>
        <v>IDA</v>
      </c>
      <c r="F204" s="217">
        <f ca="1">'Compound Alert'!F120</f>
        <v>115</v>
      </c>
      <c r="G204" s="22">
        <f ca="1">IF($B$8="Overall Alert",'Compound Alert'!G120,IF($B$8="Underlying Vulnerability",'Compound Alert'!J120,IF($B$8="Emerging Threat",'Compound Alert'!M120)))</f>
        <v>0</v>
      </c>
      <c r="H204" s="23">
        <f ca="1">IF($B$8="Overall Alert",'Compound Alert'!H120,IF($B$8="Underlying Vulnerability",'Compound Alert'!K120,IF($B$8="Emerging Threat",'Compound Alert'!N120)))</f>
        <v>0</v>
      </c>
      <c r="I204" s="50">
        <f ca="1">ROUNDDOWN(G204,0)</f>
        <v>0</v>
      </c>
      <c r="J204" s="25" t="str">
        <f ca="1">IF(
   $B$8="Overall Alert",IF(
      'Compound Alert'!R120 &gt;= 7, "HIGH",IF(
         'Compound Alert'!R120 &gt;= 5, "MED","LOW")), IF(
            $B$8="Underlying Vulnerability", IF(
               'Compound Alert'!Y120 &gt;= 10, "HIGH",IF(
                  'Compound Alert'!Y120 &gt;= 7, "MED","LOW")),IF(
                     $B$8="Emerging Threat", IF(
                        'Compound Alert'!AF120 &gt;= 10, "HIGH",IF(
                            'Compound Alert'!AF120 &gt;= 7, "MED","LOW")))))</f>
        <v>LOW</v>
      </c>
      <c r="K204" s="25" t="str">
        <f ca="1">IF(
   $B$8="Overall Alert",IF(
      'Compound Alert'!S120 &gt;= 7, "HIGH",IF(
         'Compound Alert'!S120 &gt;= 5, "MED","LOW")), IF(
            $B$8="Underlying Vulnerability", IF(
               'Compound Alert'!Z120 &gt;= 10, "HIGH",IF(
                  'Compound Alert'!Z120 &gt;= 7, "MED","LOW")),IF(
                     $B$8="Emerging Threat", IF(
                        'Compound Alert'!AG120 &gt;= 10, "HIGH",IF(
                            'Compound Alert'!AG120 &gt;= 7, "MED","LOW")))))</f>
        <v>LOW</v>
      </c>
      <c r="L204" s="25" t="str">
        <f ca="1">IF(
   $B$8="Overall Alert",IF(
      'Compound Alert'!T120 &gt;= 7, "HIGH",IF(
         'Compound Alert'!T120 &gt;= 5, "MED","LOW")), IF(
            $B$8="Underlying Vulnerability", IF(
               'Compound Alert'!AA120 &gt;= 10, "HIGH",IF(
                  'Compound Alert'!AA120 &gt;= 7, "MED","LOW")),IF(
                     $B$8="Emerging Threat", IF(
                        'Compound Alert'!AH120 &gt;= 10, "HIGH",IF(
                            'Compound Alert'!AH120 &gt;= 7, "MED","LOW")))))</f>
        <v>LOW</v>
      </c>
      <c r="M204" s="25" t="str">
        <f ca="1">IF(
   $B$8="Overall Alert",IF(
      'Compound Alert'!U120 &gt;= 7, "HIGH",IF(
         'Compound Alert'!U120 &gt;= 5, "MED","LOW")), IF(
            $B$8="Underlying Vulnerability", IF(
               'Compound Alert'!AB120 &gt;= 10, "HIGH",IF(
                  'Compound Alert'!AB120 &gt;= 7, "MED","LOW")),IF(
                     $B$8="Emerging Threat", IF(
                        'Compound Alert'!AI120 &gt;= 10, "HIGH",IF(
                            'Compound Alert'!AI120 &gt;= 7, "MED","LOW")))))</f>
        <v>LOW</v>
      </c>
      <c r="N204" s="25" t="str">
        <f ca="1">IF(
   $B$8="Overall Alert",IF(
      'Compound Alert'!V120 &gt;= 7, "HIGH",IF(
         'Compound Alert'!V120 &gt;= 5, "MED","LOW")), IF(
            $B$8="Underlying Vulnerability", IF(
               'Compound Alert'!AC120 &gt;= 10, "HIGH",IF(
                  'Compound Alert'!AC120 &gt;= 7, "MED","LOW")),IF(
                     $B$8="Emerging Threat", IF(
                        'Compound Alert'!AJ120 &gt;= 10, "HIGH",IF(
                            'Compound Alert'!AJ120 &gt;= 7, "MED","LOW")))))</f>
        <v>LOW</v>
      </c>
      <c r="O204" s="25" t="str">
        <f ca="1">IF(
   $B$8="Overall Alert",IF(
      'Compound Alert'!W120 &gt;= 7, "HIGH",IF(
         'Compound Alert'!W120 &gt;= 5, "MED","LOW")), IF(
            $B$8="Underlying Vulnerability", IF(
               'Compound Alert'!AD120 &gt;= 10, "HIGH",IF(
                  'Compound Alert'!AD120 &gt;= 7, "MED","LOW")),IF(
                     $B$8="Emerging Threat", IF(
                        'Compound Alert'!AK120 &gt;= 10, "HIGH",IF(
                            'Compound Alert'!AK120 &gt;= 7, "MED","LOW")))))</f>
        <v>LOW</v>
      </c>
      <c r="P204" s="25"/>
      <c r="Q204" s="26"/>
      <c r="R204" s="26"/>
      <c r="S204" s="21"/>
      <c r="T204" s="21"/>
      <c r="U204" s="21"/>
      <c r="V204" s="21"/>
      <c r="W204" s="21"/>
      <c r="X204" s="21"/>
      <c r="Y204" s="27"/>
      <c r="Z204" s="27"/>
      <c r="AA204" s="27"/>
      <c r="AB204" s="27"/>
      <c r="AC204" s="27"/>
      <c r="AD204" s="27"/>
      <c r="AE204" s="27"/>
      <c r="AF204" s="27"/>
      <c r="AJ204" s="21"/>
      <c r="AK204" s="21"/>
      <c r="AL204" s="21"/>
      <c r="AM204" s="21"/>
      <c r="AN204" s="21"/>
      <c r="AO204" s="21"/>
      <c r="AP204" s="21"/>
      <c r="AQ204" s="21"/>
      <c r="AR204" s="21"/>
      <c r="AS204" s="21"/>
      <c r="AT204" s="21"/>
      <c r="AU204" s="21"/>
      <c r="AV204" s="21"/>
      <c r="AW204" s="21"/>
      <c r="AX204" s="21"/>
    </row>
    <row r="205" spans="1:50" x14ac:dyDescent="0.2">
      <c r="A205" s="63">
        <v>164</v>
      </c>
      <c r="B205" s="20" t="str">
        <f>'Compound Alert'!B199</f>
        <v>Timor-Leste</v>
      </c>
      <c r="C205" s="20" t="str">
        <f>'Compound Alert'!C199</f>
        <v>TLS</v>
      </c>
      <c r="D205" s="20" t="str">
        <f>'Compound Alert'!D199</f>
        <v>EAS           East Asia &amp; Pacific</v>
      </c>
      <c r="E205" s="20" t="str">
        <f>'Compound Alert'!E199</f>
        <v>Blend</v>
      </c>
      <c r="F205" s="217">
        <f>'Compound Alert'!F199</f>
        <v>0</v>
      </c>
      <c r="G205" s="22">
        <f ca="1">IF($B$8="Overall Alert",'Compound Alert'!G199,IF($B$8="Underlying Vulnerability",'Compound Alert'!J199,IF($B$8="Emerging Threat",'Compound Alert'!M199)))</f>
        <v>0</v>
      </c>
      <c r="H205" s="23">
        <f ca="1">IF($B$8="Overall Alert",'Compound Alert'!H199,IF($B$8="Underlying Vulnerability",'Compound Alert'!K199,IF($B$8="Emerging Threat",'Compound Alert'!N199)))</f>
        <v>0</v>
      </c>
      <c r="I205" s="50">
        <f ca="1">ROUNDDOWN(G205,0)</f>
        <v>0</v>
      </c>
      <c r="J205" s="25" t="str">
        <f ca="1">IF(
   $B$8="Overall Alert",IF(
      'Compound Alert'!R199 &gt;= 7, "HIGH",IF(
         'Compound Alert'!R199 &gt;= 5, "MED","LOW")), IF(
            $B$8="Underlying Vulnerability", IF(
               'Compound Alert'!Y199 &gt;= 10, "HIGH",IF(
                  'Compound Alert'!Y199 &gt;= 7, "MED","LOW")),IF(
                     $B$8="Emerging Threat", IF(
                        'Compound Alert'!AF199 &gt;= 10, "HIGH",IF(
                            'Compound Alert'!AF199 &gt;= 7, "MED","LOW")))))</f>
        <v>LOW</v>
      </c>
      <c r="K205" s="25" t="str">
        <f ca="1">IF(
   $B$8="Overall Alert",IF(
      'Compound Alert'!S199 &gt;= 7, "HIGH",IF(
         'Compound Alert'!S199 &gt;= 5, "MED","LOW")), IF(
            $B$8="Underlying Vulnerability", IF(
               'Compound Alert'!Z199 &gt;= 10, "HIGH",IF(
                  'Compound Alert'!Z199 &gt;= 7, "MED","LOW")),IF(
                     $B$8="Emerging Threat", IF(
                        'Compound Alert'!AG199 &gt;= 10, "HIGH",IF(
                            'Compound Alert'!AG199 &gt;= 7, "MED","LOW")))))</f>
        <v>LOW</v>
      </c>
      <c r="L205" s="25" t="str">
        <f ca="1">IF(
   $B$8="Overall Alert",IF(
      'Compound Alert'!T199 &gt;= 7, "HIGH",IF(
         'Compound Alert'!T199 &gt;= 5, "MED","LOW")), IF(
            $B$8="Underlying Vulnerability", IF(
               'Compound Alert'!AA199 &gt;= 10, "HIGH",IF(
                  'Compound Alert'!AA199 &gt;= 7, "MED","LOW")),IF(
                     $B$8="Emerging Threat", IF(
                        'Compound Alert'!AH199 &gt;= 10, "HIGH",IF(
                            'Compound Alert'!AH199 &gt;= 7, "MED","LOW")))))</f>
        <v>LOW</v>
      </c>
      <c r="M205" s="25" t="str">
        <f ca="1">IF(
   $B$8="Overall Alert",IF(
      'Compound Alert'!U199 &gt;= 7, "HIGH",IF(
         'Compound Alert'!U199 &gt;= 5, "MED","LOW")), IF(
            $B$8="Underlying Vulnerability", IF(
               'Compound Alert'!AB199 &gt;= 10, "HIGH",IF(
                  'Compound Alert'!AB199 &gt;= 7, "MED","LOW")),IF(
                     $B$8="Emerging Threat", IF(
                        'Compound Alert'!AI199 &gt;= 10, "HIGH",IF(
                            'Compound Alert'!AI199 &gt;= 7, "MED","LOW")))))</f>
        <v>LOW</v>
      </c>
      <c r="N205" s="25" t="str">
        <f ca="1">IF(
   $B$8="Overall Alert",IF(
      'Compound Alert'!V199 &gt;= 7, "HIGH",IF(
         'Compound Alert'!V199 &gt;= 5, "MED","LOW")), IF(
            $B$8="Underlying Vulnerability", IF(
               'Compound Alert'!AC199 &gt;= 10, "HIGH",IF(
                  'Compound Alert'!AC199 &gt;= 7, "MED","LOW")),IF(
                     $B$8="Emerging Threat", IF(
                        'Compound Alert'!AJ199 &gt;= 10, "HIGH",IF(
                            'Compound Alert'!AJ199 &gt;= 7, "MED","LOW")))))</f>
        <v>LOW</v>
      </c>
      <c r="O205" s="25" t="str">
        <f ca="1">IF(
   $B$8="Overall Alert",IF(
      'Compound Alert'!W199 &gt;= 7, "HIGH",IF(
         'Compound Alert'!W199 &gt;= 5, "MED","LOW")), IF(
            $B$8="Underlying Vulnerability", IF(
               'Compound Alert'!AD199 &gt;= 10, "HIGH",IF(
                  'Compound Alert'!AD199 &gt;= 7, "MED","LOW")),IF(
                     $B$8="Emerging Threat", IF(
                        'Compound Alert'!AK199 &gt;= 10, "HIGH",IF(
                            'Compound Alert'!AK199 &gt;= 7, "MED","LOW")))))</f>
        <v>LOW</v>
      </c>
      <c r="P205" s="25"/>
      <c r="Q205" s="26"/>
      <c r="R205" s="26"/>
      <c r="S205" s="21"/>
      <c r="T205" s="21"/>
      <c r="U205" s="21"/>
      <c r="V205" s="21"/>
      <c r="W205" s="21"/>
      <c r="X205" s="21"/>
      <c r="Y205" s="27"/>
      <c r="Z205" s="27"/>
      <c r="AA205" s="27"/>
      <c r="AB205" s="27"/>
      <c r="AC205" s="27"/>
      <c r="AD205" s="27"/>
      <c r="AE205" s="27"/>
      <c r="AF205" s="27"/>
      <c r="AJ205" s="21"/>
      <c r="AK205" s="21"/>
      <c r="AL205" s="21"/>
      <c r="AM205" s="21"/>
      <c r="AN205" s="21"/>
      <c r="AO205" s="21"/>
      <c r="AP205" s="21"/>
      <c r="AQ205" s="21"/>
      <c r="AR205" s="21"/>
      <c r="AS205" s="21"/>
      <c r="AT205" s="21"/>
      <c r="AU205" s="21"/>
      <c r="AV205" s="21"/>
      <c r="AW205" s="21"/>
      <c r="AX205" s="21"/>
    </row>
    <row r="206" spans="1:50" x14ac:dyDescent="0.2">
      <c r="A206" s="63">
        <v>165</v>
      </c>
      <c r="B206" s="20" t="str">
        <f>'Compound Alert'!B99</f>
        <v>Iceland</v>
      </c>
      <c r="C206" s="20" t="str">
        <f>'Compound Alert'!C99</f>
        <v>ISL</v>
      </c>
      <c r="D206" s="20" t="str">
        <f>'Compound Alert'!D99</f>
        <v>ECS           Europe &amp; Central Asia</v>
      </c>
      <c r="E206" s="20" t="str">
        <f>'Compound Alert'!E99</f>
        <v>NA</v>
      </c>
      <c r="F206" s="217">
        <f ca="1">'Compound Alert'!F99</f>
        <v>94</v>
      </c>
      <c r="G206" s="22">
        <f ca="1">IF($B$8="Overall Alert",'Compound Alert'!G99,IF($B$8="Underlying Vulnerability",'Compound Alert'!J99,IF($B$8="Emerging Threat",'Compound Alert'!M99)))</f>
        <v>0</v>
      </c>
      <c r="H206" s="23">
        <f ca="1">IF($B$8="Overall Alert",'Compound Alert'!H99,IF($B$8="Underlying Vulnerability",'Compound Alert'!K99,IF($B$8="Emerging Threat",'Compound Alert'!N99)))</f>
        <v>0</v>
      </c>
      <c r="I206" s="50">
        <f ca="1">ROUNDDOWN(G206,0)</f>
        <v>0</v>
      </c>
      <c r="J206" s="25" t="str">
        <f ca="1">IF(
   $B$8="Overall Alert",IF(
      'Compound Alert'!R99 &gt;= 7, "HIGH",IF(
         'Compound Alert'!R99 &gt;= 5, "MED","LOW")), IF(
            $B$8="Underlying Vulnerability", IF(
               'Compound Alert'!Y99 &gt;= 10, "HIGH",IF(
                  'Compound Alert'!Y99 &gt;= 7, "MED","LOW")),IF(
                     $B$8="Emerging Threat", IF(
                        'Compound Alert'!AF99 &gt;= 10, "HIGH",IF(
                            'Compound Alert'!AF99 &gt;= 7, "MED","LOW")))))</f>
        <v>LOW</v>
      </c>
      <c r="K206" s="25" t="str">
        <f ca="1">IF(
   $B$8="Overall Alert",IF(
      'Compound Alert'!S99 &gt;= 7, "HIGH",IF(
         'Compound Alert'!S99 &gt;= 5, "MED","LOW")), IF(
            $B$8="Underlying Vulnerability", IF(
               'Compound Alert'!Z99 &gt;= 10, "HIGH",IF(
                  'Compound Alert'!Z99 &gt;= 7, "MED","LOW")),IF(
                     $B$8="Emerging Threat", IF(
                        'Compound Alert'!AG99 &gt;= 10, "HIGH",IF(
                            'Compound Alert'!AG99 &gt;= 7, "MED","LOW")))))</f>
        <v>LOW</v>
      </c>
      <c r="L206" s="25" t="str">
        <f ca="1">IF(
   $B$8="Overall Alert",IF(
      'Compound Alert'!T99 &gt;= 7, "HIGH",IF(
         'Compound Alert'!T99 &gt;= 5, "MED","LOW")), IF(
            $B$8="Underlying Vulnerability", IF(
               'Compound Alert'!AA99 &gt;= 10, "HIGH",IF(
                  'Compound Alert'!AA99 &gt;= 7, "MED","LOW")),IF(
                     $B$8="Emerging Threat", IF(
                        'Compound Alert'!AH99 &gt;= 10, "HIGH",IF(
                            'Compound Alert'!AH99 &gt;= 7, "MED","LOW")))))</f>
        <v>LOW</v>
      </c>
      <c r="M206" s="25" t="str">
        <f ca="1">IF(
   $B$8="Overall Alert",IF(
      'Compound Alert'!U99 &gt;= 7, "HIGH",IF(
         'Compound Alert'!U99 &gt;= 5, "MED","LOW")), IF(
            $B$8="Underlying Vulnerability", IF(
               'Compound Alert'!AB99 &gt;= 10, "HIGH",IF(
                  'Compound Alert'!AB99 &gt;= 7, "MED","LOW")),IF(
                     $B$8="Emerging Threat", IF(
                        'Compound Alert'!AI99 &gt;= 10, "HIGH",IF(
                            'Compound Alert'!AI99 &gt;= 7, "MED","LOW")))))</f>
        <v>LOW</v>
      </c>
      <c r="N206" s="25" t="str">
        <f ca="1">IF(
   $B$8="Overall Alert",IF(
      'Compound Alert'!V99 &gt;= 7, "HIGH",IF(
         'Compound Alert'!V99 &gt;= 5, "MED","LOW")), IF(
            $B$8="Underlying Vulnerability", IF(
               'Compound Alert'!AC99 &gt;= 10, "HIGH",IF(
                  'Compound Alert'!AC99 &gt;= 7, "MED","LOW")),IF(
                     $B$8="Emerging Threat", IF(
                        'Compound Alert'!AJ99 &gt;= 10, "HIGH",IF(
                            'Compound Alert'!AJ99 &gt;= 7, "MED","LOW")))))</f>
        <v>LOW</v>
      </c>
      <c r="O206" s="25" t="str">
        <f ca="1">IF(
   $B$8="Overall Alert",IF(
      'Compound Alert'!W99 &gt;= 7, "HIGH",IF(
         'Compound Alert'!W99 &gt;= 5, "MED","LOW")), IF(
            $B$8="Underlying Vulnerability", IF(
               'Compound Alert'!AD99 &gt;= 10, "HIGH",IF(
                  'Compound Alert'!AD99 &gt;= 7, "MED","LOW")),IF(
                     $B$8="Emerging Threat", IF(
                        'Compound Alert'!AK99 &gt;= 10, "HIGH",IF(
                            'Compound Alert'!AK99 &gt;= 7, "MED","LOW")))))</f>
        <v>LOW</v>
      </c>
      <c r="P206" s="25"/>
      <c r="Q206" s="26"/>
      <c r="R206" s="26"/>
      <c r="S206" s="21"/>
      <c r="T206" s="21"/>
      <c r="U206" s="21"/>
      <c r="V206" s="21"/>
      <c r="W206" s="21"/>
      <c r="X206" s="21"/>
      <c r="Y206" s="27"/>
      <c r="Z206" s="27"/>
      <c r="AA206" s="27"/>
      <c r="AB206" s="27"/>
      <c r="AC206" s="27"/>
      <c r="AD206" s="27"/>
      <c r="AE206" s="27"/>
      <c r="AF206" s="27"/>
      <c r="AJ206" s="21"/>
      <c r="AK206" s="21"/>
      <c r="AL206" s="21"/>
      <c r="AM206" s="21"/>
      <c r="AN206" s="21"/>
      <c r="AO206" s="21"/>
      <c r="AP206" s="21"/>
      <c r="AQ206" s="21"/>
      <c r="AR206" s="21"/>
      <c r="AS206" s="21"/>
      <c r="AT206" s="21"/>
      <c r="AU206" s="21"/>
      <c r="AV206" s="21"/>
      <c r="AW206" s="21"/>
      <c r="AX206" s="21"/>
    </row>
    <row r="207" spans="1:50" x14ac:dyDescent="0.2">
      <c r="A207" s="63">
        <v>166</v>
      </c>
      <c r="B207" s="20" t="str">
        <f>'Compound Alert'!B102</f>
        <v>Jamaica</v>
      </c>
      <c r="C207" s="20" t="str">
        <f>'Compound Alert'!C102</f>
        <v>JAM</v>
      </c>
      <c r="D207" s="20" t="str">
        <f>'Compound Alert'!D102</f>
        <v>LCN           Latin America &amp; Caribbean</v>
      </c>
      <c r="E207" s="20" t="str">
        <f>'Compound Alert'!E102</f>
        <v>IBRD</v>
      </c>
      <c r="F207" s="217">
        <f ca="1">'Compound Alert'!F102</f>
        <v>97</v>
      </c>
      <c r="G207" s="22">
        <f ca="1">IF($B$8="Overall Alert",'Compound Alert'!G102,IF($B$8="Underlying Vulnerability",'Compound Alert'!J102,IF($B$8="Emerging Threat",'Compound Alert'!M102)))</f>
        <v>0</v>
      </c>
      <c r="H207" s="23">
        <f ca="1">IF($B$8="Overall Alert",'Compound Alert'!H102,IF($B$8="Underlying Vulnerability",'Compound Alert'!K102,IF($B$8="Emerging Threat",'Compound Alert'!N102)))</f>
        <v>0</v>
      </c>
      <c r="I207" s="50">
        <f ca="1">ROUNDDOWN(G207,0)</f>
        <v>0</v>
      </c>
      <c r="J207" s="25" t="str">
        <f ca="1">IF(
   $B$8="Overall Alert",IF(
      'Compound Alert'!R102 &gt;= 7, "HIGH",IF(
         'Compound Alert'!R102 &gt;= 5, "MED","LOW")), IF(
            $B$8="Underlying Vulnerability", IF(
               'Compound Alert'!Y102 &gt;= 10, "HIGH",IF(
                  'Compound Alert'!Y102 &gt;= 7, "MED","LOW")),IF(
                     $B$8="Emerging Threat", IF(
                        'Compound Alert'!AF102 &gt;= 10, "HIGH",IF(
                            'Compound Alert'!AF102 &gt;= 7, "MED","LOW")))))</f>
        <v>LOW</v>
      </c>
      <c r="K207" s="25" t="str">
        <f ca="1">IF(
   $B$8="Overall Alert",IF(
      'Compound Alert'!S102 &gt;= 7, "HIGH",IF(
         'Compound Alert'!S102 &gt;= 5, "MED","LOW")), IF(
            $B$8="Underlying Vulnerability", IF(
               'Compound Alert'!Z102 &gt;= 10, "HIGH",IF(
                  'Compound Alert'!Z102 &gt;= 7, "MED","LOW")),IF(
                     $B$8="Emerging Threat", IF(
                        'Compound Alert'!AG102 &gt;= 10, "HIGH",IF(
                            'Compound Alert'!AG102 &gt;= 7, "MED","LOW")))))</f>
        <v>LOW</v>
      </c>
      <c r="L207" s="25" t="str">
        <f ca="1">IF(
   $B$8="Overall Alert",IF(
      'Compound Alert'!T102 &gt;= 7, "HIGH",IF(
         'Compound Alert'!T102 &gt;= 5, "MED","LOW")), IF(
            $B$8="Underlying Vulnerability", IF(
               'Compound Alert'!AA102 &gt;= 10, "HIGH",IF(
                  'Compound Alert'!AA102 &gt;= 7, "MED","LOW")),IF(
                     $B$8="Emerging Threat", IF(
                        'Compound Alert'!AH102 &gt;= 10, "HIGH",IF(
                            'Compound Alert'!AH102 &gt;= 7, "MED","LOW")))))</f>
        <v>LOW</v>
      </c>
      <c r="M207" s="25" t="str">
        <f ca="1">IF(
   $B$8="Overall Alert",IF(
      'Compound Alert'!U102 &gt;= 7, "HIGH",IF(
         'Compound Alert'!U102 &gt;= 5, "MED","LOW")), IF(
            $B$8="Underlying Vulnerability", IF(
               'Compound Alert'!AB102 &gt;= 10, "HIGH",IF(
                  'Compound Alert'!AB102 &gt;= 7, "MED","LOW")),IF(
                     $B$8="Emerging Threat", IF(
                        'Compound Alert'!AI102 &gt;= 10, "HIGH",IF(
                            'Compound Alert'!AI102 &gt;= 7, "MED","LOW")))))</f>
        <v>LOW</v>
      </c>
      <c r="N207" s="25" t="str">
        <f ca="1">IF(
   $B$8="Overall Alert",IF(
      'Compound Alert'!V102 &gt;= 7, "HIGH",IF(
         'Compound Alert'!V102 &gt;= 5, "MED","LOW")), IF(
            $B$8="Underlying Vulnerability", IF(
               'Compound Alert'!AC102 &gt;= 10, "HIGH",IF(
                  'Compound Alert'!AC102 &gt;= 7, "MED","LOW")),IF(
                     $B$8="Emerging Threat", IF(
                        'Compound Alert'!AJ102 &gt;= 10, "HIGH",IF(
                            'Compound Alert'!AJ102 &gt;= 7, "MED","LOW")))))</f>
        <v>LOW</v>
      </c>
      <c r="O207" s="25" t="str">
        <f ca="1">IF(
   $B$8="Overall Alert",IF(
      'Compound Alert'!W102 &gt;= 7, "HIGH",IF(
         'Compound Alert'!W102 &gt;= 5, "MED","LOW")), IF(
            $B$8="Underlying Vulnerability", IF(
               'Compound Alert'!AD102 &gt;= 10, "HIGH",IF(
                  'Compound Alert'!AD102 &gt;= 7, "MED","LOW")),IF(
                     $B$8="Emerging Threat", IF(
                        'Compound Alert'!AK102 &gt;= 10, "HIGH",IF(
                            'Compound Alert'!AK102 &gt;= 7, "MED","LOW")))))</f>
        <v>LOW</v>
      </c>
      <c r="P207" s="25"/>
      <c r="Q207" s="26"/>
      <c r="R207" s="26"/>
      <c r="S207" s="21"/>
      <c r="T207" s="21"/>
      <c r="U207" s="21"/>
      <c r="V207" s="21"/>
      <c r="W207" s="21"/>
      <c r="X207" s="21"/>
      <c r="Y207" s="27"/>
      <c r="Z207" s="27"/>
      <c r="AA207" s="27"/>
      <c r="AB207" s="27"/>
      <c r="AC207" s="27"/>
      <c r="AD207" s="27"/>
      <c r="AE207" s="27"/>
      <c r="AF207" s="27"/>
      <c r="AJ207" s="21"/>
      <c r="AK207" s="21"/>
      <c r="AL207" s="21"/>
      <c r="AM207" s="21"/>
      <c r="AN207" s="21"/>
      <c r="AO207" s="21"/>
      <c r="AP207" s="21"/>
      <c r="AQ207" s="21"/>
      <c r="AR207" s="21"/>
      <c r="AS207" s="21"/>
      <c r="AT207" s="21"/>
      <c r="AU207" s="21"/>
      <c r="AV207" s="21"/>
      <c r="AW207" s="21"/>
      <c r="AX207" s="21"/>
    </row>
    <row r="208" spans="1:50" x14ac:dyDescent="0.2">
      <c r="A208" s="63">
        <v>167</v>
      </c>
      <c r="B208" s="20" t="str">
        <f>'Compound Alert'!B133</f>
        <v>North Macedonia</v>
      </c>
      <c r="C208" s="20" t="str">
        <f>'Compound Alert'!C133</f>
        <v>MKD</v>
      </c>
      <c r="D208" s="20" t="str">
        <f>'Compound Alert'!D133</f>
        <v>ECS           Europe &amp; Central Asia</v>
      </c>
      <c r="E208" s="20" t="str">
        <f>'Compound Alert'!E133</f>
        <v>IBRD</v>
      </c>
      <c r="F208" s="217">
        <f ca="1">'Compound Alert'!F133</f>
        <v>128</v>
      </c>
      <c r="G208" s="22">
        <f ca="1">IF($B$8="Overall Alert",'Compound Alert'!G133,IF($B$8="Underlying Vulnerability",'Compound Alert'!J133,IF($B$8="Emerging Threat",'Compound Alert'!M133)))</f>
        <v>0</v>
      </c>
      <c r="H208" s="23">
        <f ca="1">IF($B$8="Overall Alert",'Compound Alert'!H133,IF($B$8="Underlying Vulnerability",'Compound Alert'!K133,IF($B$8="Emerging Threat",'Compound Alert'!N133)))</f>
        <v>0</v>
      </c>
      <c r="I208" s="50">
        <f ca="1">ROUNDDOWN(G208,0)</f>
        <v>0</v>
      </c>
      <c r="J208" s="25" t="str">
        <f ca="1">IF(
   $B$8="Overall Alert",IF(
      'Compound Alert'!R133 &gt;= 7, "HIGH",IF(
         'Compound Alert'!R133 &gt;= 5, "MED","LOW")), IF(
            $B$8="Underlying Vulnerability", IF(
               'Compound Alert'!Y133 &gt;= 10, "HIGH",IF(
                  'Compound Alert'!Y133 &gt;= 7, "MED","LOW")),IF(
                     $B$8="Emerging Threat", IF(
                        'Compound Alert'!AF133 &gt;= 10, "HIGH",IF(
                            'Compound Alert'!AF133 &gt;= 7, "MED","LOW")))))</f>
        <v>LOW</v>
      </c>
      <c r="K208" s="25" t="str">
        <f ca="1">IF(
   $B$8="Overall Alert",IF(
      'Compound Alert'!S133 &gt;= 7, "HIGH",IF(
         'Compound Alert'!S133 &gt;= 5, "MED","LOW")), IF(
            $B$8="Underlying Vulnerability", IF(
               'Compound Alert'!Z133 &gt;= 10, "HIGH",IF(
                  'Compound Alert'!Z133 &gt;= 7, "MED","LOW")),IF(
                     $B$8="Emerging Threat", IF(
                        'Compound Alert'!AG133 &gt;= 10, "HIGH",IF(
                            'Compound Alert'!AG133 &gt;= 7, "MED","LOW")))))</f>
        <v>LOW</v>
      </c>
      <c r="L208" s="25" t="str">
        <f ca="1">IF(
   $B$8="Overall Alert",IF(
      'Compound Alert'!T133 &gt;= 7, "HIGH",IF(
         'Compound Alert'!T133 &gt;= 5, "MED","LOW")), IF(
            $B$8="Underlying Vulnerability", IF(
               'Compound Alert'!AA133 &gt;= 10, "HIGH",IF(
                  'Compound Alert'!AA133 &gt;= 7, "MED","LOW")),IF(
                     $B$8="Emerging Threat", IF(
                        'Compound Alert'!AH133 &gt;= 10, "HIGH",IF(
                            'Compound Alert'!AH133 &gt;= 7, "MED","LOW")))))</f>
        <v>LOW</v>
      </c>
      <c r="M208" s="25" t="str">
        <f ca="1">IF(
   $B$8="Overall Alert",IF(
      'Compound Alert'!U133 &gt;= 7, "HIGH",IF(
         'Compound Alert'!U133 &gt;= 5, "MED","LOW")), IF(
            $B$8="Underlying Vulnerability", IF(
               'Compound Alert'!AB133 &gt;= 10, "HIGH",IF(
                  'Compound Alert'!AB133 &gt;= 7, "MED","LOW")),IF(
                     $B$8="Emerging Threat", IF(
                        'Compound Alert'!AI133 &gt;= 10, "HIGH",IF(
                            'Compound Alert'!AI133 &gt;= 7, "MED","LOW")))))</f>
        <v>LOW</v>
      </c>
      <c r="N208" s="25" t="str">
        <f ca="1">IF(
   $B$8="Overall Alert",IF(
      'Compound Alert'!V133 &gt;= 7, "HIGH",IF(
         'Compound Alert'!V133 &gt;= 5, "MED","LOW")), IF(
            $B$8="Underlying Vulnerability", IF(
               'Compound Alert'!AC133 &gt;= 10, "HIGH",IF(
                  'Compound Alert'!AC133 &gt;= 7, "MED","LOW")),IF(
                     $B$8="Emerging Threat", IF(
                        'Compound Alert'!AJ133 &gt;= 10, "HIGH",IF(
                            'Compound Alert'!AJ133 &gt;= 7, "MED","LOW")))))</f>
        <v>LOW</v>
      </c>
      <c r="O208" s="25" t="str">
        <f ca="1">IF(
   $B$8="Overall Alert",IF(
      'Compound Alert'!W133 &gt;= 7, "HIGH",IF(
         'Compound Alert'!W133 &gt;= 5, "MED","LOW")), IF(
            $B$8="Underlying Vulnerability", IF(
               'Compound Alert'!AD133 &gt;= 10, "HIGH",IF(
                  'Compound Alert'!AD133 &gt;= 7, "MED","LOW")),IF(
                     $B$8="Emerging Threat", IF(
                        'Compound Alert'!AK133 &gt;= 10, "HIGH",IF(
                            'Compound Alert'!AK133 &gt;= 7, "MED","LOW")))))</f>
        <v>LOW</v>
      </c>
      <c r="P208" s="25"/>
      <c r="Q208" s="26"/>
      <c r="R208" s="26"/>
      <c r="S208" s="21"/>
      <c r="T208" s="21"/>
      <c r="U208" s="21"/>
      <c r="V208" s="21"/>
      <c r="W208" s="21"/>
      <c r="X208" s="21"/>
      <c r="Y208" s="27"/>
      <c r="Z208" s="27"/>
      <c r="AA208" s="27"/>
      <c r="AB208" s="27"/>
      <c r="AC208" s="27"/>
      <c r="AD208" s="27"/>
      <c r="AE208" s="27"/>
      <c r="AF208" s="27"/>
      <c r="AJ208" s="21"/>
      <c r="AK208" s="21"/>
      <c r="AL208" s="21"/>
      <c r="AM208" s="21"/>
      <c r="AN208" s="21"/>
      <c r="AO208" s="21"/>
      <c r="AP208" s="21"/>
      <c r="AQ208" s="21"/>
      <c r="AR208" s="21"/>
      <c r="AS208" s="21"/>
      <c r="AT208" s="21"/>
      <c r="AU208" s="21"/>
      <c r="AV208" s="21"/>
      <c r="AW208" s="21"/>
      <c r="AX208" s="21"/>
    </row>
    <row r="209" spans="1:50" x14ac:dyDescent="0.2">
      <c r="A209" s="63">
        <v>168</v>
      </c>
      <c r="B209" s="20" t="str">
        <f>'Compound Alert'!B162</f>
        <v>Poland</v>
      </c>
      <c r="C209" s="20" t="str">
        <f>'Compound Alert'!C162</f>
        <v>POL</v>
      </c>
      <c r="D209" s="20" t="str">
        <f>'Compound Alert'!D162</f>
        <v>ECS           Europe &amp; Central Asia</v>
      </c>
      <c r="E209" s="20" t="str">
        <f>'Compound Alert'!E162</f>
        <v>IBRD</v>
      </c>
      <c r="F209" s="217">
        <f ca="1">'Compound Alert'!F162</f>
        <v>157</v>
      </c>
      <c r="G209" s="22">
        <f ca="1">IF($B$8="Overall Alert",'Compound Alert'!G162,IF($B$8="Underlying Vulnerability",'Compound Alert'!J162,IF($B$8="Emerging Threat",'Compound Alert'!M162)))</f>
        <v>0</v>
      </c>
      <c r="H209" s="23">
        <f ca="1">IF($B$8="Overall Alert",'Compound Alert'!H162,IF($B$8="Underlying Vulnerability",'Compound Alert'!K162,IF($B$8="Emerging Threat",'Compound Alert'!N162)))</f>
        <v>0</v>
      </c>
      <c r="I209" s="50">
        <f ca="1">ROUNDDOWN(G209,0)</f>
        <v>0</v>
      </c>
      <c r="J209" s="25" t="str">
        <f ca="1">IF(
   $B$8="Overall Alert",IF(
      'Compound Alert'!R162 &gt;= 7, "HIGH",IF(
         'Compound Alert'!R162 &gt;= 5, "MED","LOW")), IF(
            $B$8="Underlying Vulnerability", IF(
               'Compound Alert'!Y162 &gt;= 10, "HIGH",IF(
                  'Compound Alert'!Y162 &gt;= 7, "MED","LOW")),IF(
                     $B$8="Emerging Threat", IF(
                        'Compound Alert'!AF162 &gt;= 10, "HIGH",IF(
                            'Compound Alert'!AF162 &gt;= 7, "MED","LOW")))))</f>
        <v>LOW</v>
      </c>
      <c r="K209" s="25" t="str">
        <f ca="1">IF(
   $B$8="Overall Alert",IF(
      'Compound Alert'!S162 &gt;= 7, "HIGH",IF(
         'Compound Alert'!S162 &gt;= 5, "MED","LOW")), IF(
            $B$8="Underlying Vulnerability", IF(
               'Compound Alert'!Z162 &gt;= 10, "HIGH",IF(
                  'Compound Alert'!Z162 &gt;= 7, "MED","LOW")),IF(
                     $B$8="Emerging Threat", IF(
                        'Compound Alert'!AG162 &gt;= 10, "HIGH",IF(
                            'Compound Alert'!AG162 &gt;= 7, "MED","LOW")))))</f>
        <v>LOW</v>
      </c>
      <c r="L209" s="25" t="str">
        <f ca="1">IF(
   $B$8="Overall Alert",IF(
      'Compound Alert'!T162 &gt;= 7, "HIGH",IF(
         'Compound Alert'!T162 &gt;= 5, "MED","LOW")), IF(
            $B$8="Underlying Vulnerability", IF(
               'Compound Alert'!AA162 &gt;= 10, "HIGH",IF(
                  'Compound Alert'!AA162 &gt;= 7, "MED","LOW")),IF(
                     $B$8="Emerging Threat", IF(
                        'Compound Alert'!AH162 &gt;= 10, "HIGH",IF(
                            'Compound Alert'!AH162 &gt;= 7, "MED","LOW")))))</f>
        <v>LOW</v>
      </c>
      <c r="M209" s="25" t="str">
        <f ca="1">IF(
   $B$8="Overall Alert",IF(
      'Compound Alert'!U162 &gt;= 7, "HIGH",IF(
         'Compound Alert'!U162 &gt;= 5, "MED","LOW")), IF(
            $B$8="Underlying Vulnerability", IF(
               'Compound Alert'!AB162 &gt;= 10, "HIGH",IF(
                  'Compound Alert'!AB162 &gt;= 7, "MED","LOW")),IF(
                     $B$8="Emerging Threat", IF(
                        'Compound Alert'!AI162 &gt;= 10, "HIGH",IF(
                            'Compound Alert'!AI162 &gt;= 7, "MED","LOW")))))</f>
        <v>LOW</v>
      </c>
      <c r="N209" s="25" t="str">
        <f ca="1">IF(
   $B$8="Overall Alert",IF(
      'Compound Alert'!V162 &gt;= 7, "HIGH",IF(
         'Compound Alert'!V162 &gt;= 5, "MED","LOW")), IF(
            $B$8="Underlying Vulnerability", IF(
               'Compound Alert'!AC162 &gt;= 10, "HIGH",IF(
                  'Compound Alert'!AC162 &gt;= 7, "MED","LOW")),IF(
                     $B$8="Emerging Threat", IF(
                        'Compound Alert'!AJ162 &gt;= 10, "HIGH",IF(
                            'Compound Alert'!AJ162 &gt;= 7, "MED","LOW")))))</f>
        <v>LOW</v>
      </c>
      <c r="O209" s="25" t="str">
        <f ca="1">IF(
   $B$8="Overall Alert",IF(
      'Compound Alert'!W162 &gt;= 7, "HIGH",IF(
         'Compound Alert'!W162 &gt;= 5, "MED","LOW")), IF(
            $B$8="Underlying Vulnerability", IF(
               'Compound Alert'!AD162 &gt;= 10, "HIGH",IF(
                  'Compound Alert'!AD162 &gt;= 7, "MED","LOW")),IF(
                     $B$8="Emerging Threat", IF(
                        'Compound Alert'!AK162 &gt;= 10, "HIGH",IF(
                            'Compound Alert'!AK162 &gt;= 7, "MED","LOW")))))</f>
        <v>LOW</v>
      </c>
      <c r="P209" s="25"/>
      <c r="Q209" s="26"/>
      <c r="R209" s="26"/>
      <c r="S209" s="21"/>
      <c r="T209" s="21"/>
      <c r="U209" s="21"/>
      <c r="V209" s="21"/>
      <c r="W209" s="21"/>
      <c r="X209" s="21"/>
      <c r="Y209" s="27"/>
      <c r="Z209" s="27"/>
      <c r="AA209" s="27"/>
      <c r="AB209" s="27"/>
      <c r="AC209" s="27"/>
      <c r="AD209" s="27"/>
      <c r="AE209" s="27"/>
      <c r="AF209" s="27"/>
      <c r="AJ209" s="21"/>
      <c r="AK209" s="21"/>
      <c r="AL209" s="21"/>
      <c r="AM209" s="21"/>
      <c r="AN209" s="21"/>
      <c r="AO209" s="21"/>
      <c r="AP209" s="21"/>
      <c r="AQ209" s="21"/>
      <c r="AR209" s="21"/>
      <c r="AS209" s="21"/>
      <c r="AT209" s="21"/>
      <c r="AU209" s="21"/>
      <c r="AV209" s="21"/>
      <c r="AW209" s="21"/>
      <c r="AX209" s="21"/>
    </row>
    <row r="210" spans="1:50" x14ac:dyDescent="0.2">
      <c r="A210" s="63">
        <v>169</v>
      </c>
      <c r="B210" s="20" t="str">
        <f>'Compound Alert'!B170</f>
        <v>Romania</v>
      </c>
      <c r="C210" s="20" t="str">
        <f>'Compound Alert'!C170</f>
        <v>ROU</v>
      </c>
      <c r="D210" s="20" t="str">
        <f>'Compound Alert'!D170</f>
        <v>ECS           Europe &amp; Central Asia</v>
      </c>
      <c r="E210" s="20" t="str">
        <f>'Compound Alert'!E170</f>
        <v>IBRD</v>
      </c>
      <c r="F210" s="217">
        <f ca="1">'Compound Alert'!F170</f>
        <v>165</v>
      </c>
      <c r="G210" s="22">
        <f ca="1">IF($B$8="Overall Alert",'Compound Alert'!G170,IF($B$8="Underlying Vulnerability",'Compound Alert'!J170,IF($B$8="Emerging Threat",'Compound Alert'!M170)))</f>
        <v>0</v>
      </c>
      <c r="H210" s="23">
        <f ca="1">IF($B$8="Overall Alert",'Compound Alert'!H170,IF($B$8="Underlying Vulnerability",'Compound Alert'!K170,IF($B$8="Emerging Threat",'Compound Alert'!N170)))</f>
        <v>0</v>
      </c>
      <c r="I210" s="50">
        <f ca="1">ROUNDDOWN(G210,0)</f>
        <v>0</v>
      </c>
      <c r="J210" s="25" t="str">
        <f ca="1">IF(
   $B$8="Overall Alert",IF(
      'Compound Alert'!R170 &gt;= 7, "HIGH",IF(
         'Compound Alert'!R170 &gt;= 5, "MED","LOW")), IF(
            $B$8="Underlying Vulnerability", IF(
               'Compound Alert'!Y170 &gt;= 10, "HIGH",IF(
                  'Compound Alert'!Y170 &gt;= 7, "MED","LOW")),IF(
                     $B$8="Emerging Threat", IF(
                        'Compound Alert'!AF170 &gt;= 10, "HIGH",IF(
                            'Compound Alert'!AF170 &gt;= 7, "MED","LOW")))))</f>
        <v>LOW</v>
      </c>
      <c r="K210" s="25" t="str">
        <f ca="1">IF(
   $B$8="Overall Alert",IF(
      'Compound Alert'!S170 &gt;= 7, "HIGH",IF(
         'Compound Alert'!S170 &gt;= 5, "MED","LOW")), IF(
            $B$8="Underlying Vulnerability", IF(
               'Compound Alert'!Z170 &gt;= 10, "HIGH",IF(
                  'Compound Alert'!Z170 &gt;= 7, "MED","LOW")),IF(
                     $B$8="Emerging Threat", IF(
                        'Compound Alert'!AG170 &gt;= 10, "HIGH",IF(
                            'Compound Alert'!AG170 &gt;= 7, "MED","LOW")))))</f>
        <v>LOW</v>
      </c>
      <c r="L210" s="25" t="str">
        <f ca="1">IF(
   $B$8="Overall Alert",IF(
      'Compound Alert'!T170 &gt;= 7, "HIGH",IF(
         'Compound Alert'!T170 &gt;= 5, "MED","LOW")), IF(
            $B$8="Underlying Vulnerability", IF(
               'Compound Alert'!AA170 &gt;= 10, "HIGH",IF(
                  'Compound Alert'!AA170 &gt;= 7, "MED","LOW")),IF(
                     $B$8="Emerging Threat", IF(
                        'Compound Alert'!AH170 &gt;= 10, "HIGH",IF(
                            'Compound Alert'!AH170 &gt;= 7, "MED","LOW")))))</f>
        <v>LOW</v>
      </c>
      <c r="M210" s="25" t="str">
        <f ca="1">IF(
   $B$8="Overall Alert",IF(
      'Compound Alert'!U170 &gt;= 7, "HIGH",IF(
         'Compound Alert'!U170 &gt;= 5, "MED","LOW")), IF(
            $B$8="Underlying Vulnerability", IF(
               'Compound Alert'!AB170 &gt;= 10, "HIGH",IF(
                  'Compound Alert'!AB170 &gt;= 7, "MED","LOW")),IF(
                     $B$8="Emerging Threat", IF(
                        'Compound Alert'!AI170 &gt;= 10, "HIGH",IF(
                            'Compound Alert'!AI170 &gt;= 7, "MED","LOW")))))</f>
        <v>LOW</v>
      </c>
      <c r="N210" s="25" t="str">
        <f ca="1">IF(
   $B$8="Overall Alert",IF(
      'Compound Alert'!V170 &gt;= 7, "HIGH",IF(
         'Compound Alert'!V170 &gt;= 5, "MED","LOW")), IF(
            $B$8="Underlying Vulnerability", IF(
               'Compound Alert'!AC170 &gt;= 10, "HIGH",IF(
                  'Compound Alert'!AC170 &gt;= 7, "MED","LOW")),IF(
                     $B$8="Emerging Threat", IF(
                        'Compound Alert'!AJ170 &gt;= 10, "HIGH",IF(
                            'Compound Alert'!AJ170 &gt;= 7, "MED","LOW")))))</f>
        <v>LOW</v>
      </c>
      <c r="O210" s="25" t="str">
        <f ca="1">IF(
   $B$8="Overall Alert",IF(
      'Compound Alert'!W170 &gt;= 7, "HIGH",IF(
         'Compound Alert'!W170 &gt;= 5, "MED","LOW")), IF(
            $B$8="Underlying Vulnerability", IF(
               'Compound Alert'!AD170 &gt;= 10, "HIGH",IF(
                  'Compound Alert'!AD170 &gt;= 7, "MED","LOW")),IF(
                     $B$8="Emerging Threat", IF(
                        'Compound Alert'!AK170 &gt;= 10, "HIGH",IF(
                            'Compound Alert'!AK170 &gt;= 7, "MED","LOW")))))</f>
        <v>LOW</v>
      </c>
      <c r="P210" s="25"/>
      <c r="Q210" s="26"/>
      <c r="R210" s="26"/>
      <c r="S210" s="21"/>
      <c r="T210" s="21"/>
      <c r="U210" s="21"/>
      <c r="V210" s="21"/>
      <c r="W210" s="21"/>
      <c r="X210" s="21"/>
      <c r="Y210" s="27"/>
      <c r="Z210" s="27"/>
      <c r="AA210" s="27"/>
      <c r="AB210" s="27"/>
      <c r="AC210" s="27"/>
      <c r="AD210" s="27"/>
      <c r="AE210" s="27"/>
      <c r="AF210" s="27"/>
      <c r="AJ210" s="21"/>
      <c r="AK210" s="21"/>
      <c r="AL210" s="21"/>
      <c r="AM210" s="21"/>
      <c r="AN210" s="21"/>
      <c r="AO210" s="21"/>
      <c r="AP210" s="21"/>
      <c r="AQ210" s="21"/>
      <c r="AR210" s="21"/>
      <c r="AS210" s="21"/>
      <c r="AT210" s="21"/>
      <c r="AU210" s="21"/>
      <c r="AV210" s="21"/>
      <c r="AW210" s="21"/>
      <c r="AX210" s="21"/>
    </row>
    <row r="211" spans="1:50" x14ac:dyDescent="0.2">
      <c r="A211" s="63">
        <v>170</v>
      </c>
      <c r="B211" s="20" t="str">
        <f>'Compound Alert'!B186</f>
        <v>Slovak Republic</v>
      </c>
      <c r="C211" s="20" t="str">
        <f>'Compound Alert'!C186</f>
        <v>SVK</v>
      </c>
      <c r="D211" s="20" t="str">
        <f>'Compound Alert'!D186</f>
        <v>ECS           Europe &amp; Central Asia</v>
      </c>
      <c r="E211" s="20" t="str">
        <f>'Compound Alert'!E186</f>
        <v>NA</v>
      </c>
      <c r="F211" s="217">
        <f ca="1">'Compound Alert'!F186</f>
        <v>181</v>
      </c>
      <c r="G211" s="22">
        <f ca="1">IF($B$8="Overall Alert",'Compound Alert'!G186,IF($B$8="Underlying Vulnerability",'Compound Alert'!J186,IF($B$8="Emerging Threat",'Compound Alert'!M186)))</f>
        <v>0</v>
      </c>
      <c r="H211" s="23">
        <f ca="1">IF($B$8="Overall Alert",'Compound Alert'!H186,IF($B$8="Underlying Vulnerability",'Compound Alert'!K186,IF($B$8="Emerging Threat",'Compound Alert'!N186)))</f>
        <v>0</v>
      </c>
      <c r="I211" s="50">
        <f ca="1">ROUNDDOWN(G211,0)</f>
        <v>0</v>
      </c>
      <c r="J211" s="25" t="str">
        <f ca="1">IF(
   $B$8="Overall Alert",IF(
      'Compound Alert'!R186 &gt;= 7, "HIGH",IF(
         'Compound Alert'!R186 &gt;= 5, "MED","LOW")), IF(
            $B$8="Underlying Vulnerability", IF(
               'Compound Alert'!Y186 &gt;= 10, "HIGH",IF(
                  'Compound Alert'!Y186 &gt;= 7, "MED","LOW")),IF(
                     $B$8="Emerging Threat", IF(
                        'Compound Alert'!AF186 &gt;= 10, "HIGH",IF(
                            'Compound Alert'!AF186 &gt;= 7, "MED","LOW")))))</f>
        <v>LOW</v>
      </c>
      <c r="K211" s="25" t="str">
        <f ca="1">IF(
   $B$8="Overall Alert",IF(
      'Compound Alert'!S186 &gt;= 7, "HIGH",IF(
         'Compound Alert'!S186 &gt;= 5, "MED","LOW")), IF(
            $B$8="Underlying Vulnerability", IF(
               'Compound Alert'!Z186 &gt;= 10, "HIGH",IF(
                  'Compound Alert'!Z186 &gt;= 7, "MED","LOW")),IF(
                     $B$8="Emerging Threat", IF(
                        'Compound Alert'!AG186 &gt;= 10, "HIGH",IF(
                            'Compound Alert'!AG186 &gt;= 7, "MED","LOW")))))</f>
        <v>LOW</v>
      </c>
      <c r="L211" s="25" t="str">
        <f ca="1">IF(
   $B$8="Overall Alert",IF(
      'Compound Alert'!T186 &gt;= 7, "HIGH",IF(
         'Compound Alert'!T186 &gt;= 5, "MED","LOW")), IF(
            $B$8="Underlying Vulnerability", IF(
               'Compound Alert'!AA186 &gt;= 10, "HIGH",IF(
                  'Compound Alert'!AA186 &gt;= 7, "MED","LOW")),IF(
                     $B$8="Emerging Threat", IF(
                        'Compound Alert'!AH186 &gt;= 10, "HIGH",IF(
                            'Compound Alert'!AH186 &gt;= 7, "MED","LOW")))))</f>
        <v>LOW</v>
      </c>
      <c r="M211" s="25" t="str">
        <f ca="1">IF(
   $B$8="Overall Alert",IF(
      'Compound Alert'!U186 &gt;= 7, "HIGH",IF(
         'Compound Alert'!U186 &gt;= 5, "MED","LOW")), IF(
            $B$8="Underlying Vulnerability", IF(
               'Compound Alert'!AB186 &gt;= 10, "HIGH",IF(
                  'Compound Alert'!AB186 &gt;= 7, "MED","LOW")),IF(
                     $B$8="Emerging Threat", IF(
                        'Compound Alert'!AI186 &gt;= 10, "HIGH",IF(
                            'Compound Alert'!AI186 &gt;= 7, "MED","LOW")))))</f>
        <v>LOW</v>
      </c>
      <c r="N211" s="25" t="str">
        <f ca="1">IF(
   $B$8="Overall Alert",IF(
      'Compound Alert'!V186 &gt;= 7, "HIGH",IF(
         'Compound Alert'!V186 &gt;= 5, "MED","LOW")), IF(
            $B$8="Underlying Vulnerability", IF(
               'Compound Alert'!AC186 &gt;= 10, "HIGH",IF(
                  'Compound Alert'!AC186 &gt;= 7, "MED","LOW")),IF(
                     $B$8="Emerging Threat", IF(
                        'Compound Alert'!AJ186 &gt;= 10, "HIGH",IF(
                            'Compound Alert'!AJ186 &gt;= 7, "MED","LOW")))))</f>
        <v>LOW</v>
      </c>
      <c r="O211" s="25" t="str">
        <f ca="1">IF(
   $B$8="Overall Alert",IF(
      'Compound Alert'!W186 &gt;= 7, "HIGH",IF(
         'Compound Alert'!W186 &gt;= 5, "MED","LOW")), IF(
            $B$8="Underlying Vulnerability", IF(
               'Compound Alert'!AD186 &gt;= 10, "HIGH",IF(
                  'Compound Alert'!AD186 &gt;= 7, "MED","LOW")),IF(
                     $B$8="Emerging Threat", IF(
                        'Compound Alert'!AK186 &gt;= 10, "HIGH",IF(
                            'Compound Alert'!AK186 &gt;= 7, "MED","LOW")))))</f>
        <v>LOW</v>
      </c>
      <c r="P211" s="25"/>
      <c r="Q211" s="26"/>
      <c r="R211" s="26"/>
      <c r="S211" s="21"/>
      <c r="T211" s="21"/>
      <c r="U211" s="21"/>
      <c r="V211" s="21"/>
      <c r="W211" s="21"/>
      <c r="X211" s="21"/>
      <c r="Y211" s="27"/>
      <c r="Z211" s="27"/>
      <c r="AA211" s="27"/>
      <c r="AB211" s="27"/>
      <c r="AC211" s="27"/>
      <c r="AD211" s="27"/>
      <c r="AE211" s="27"/>
      <c r="AF211" s="27"/>
      <c r="AJ211" s="21"/>
      <c r="AK211" s="21"/>
      <c r="AL211" s="21"/>
      <c r="AM211" s="21"/>
      <c r="AN211" s="21"/>
      <c r="AO211" s="21"/>
      <c r="AP211" s="21"/>
      <c r="AQ211" s="21"/>
      <c r="AR211" s="21"/>
      <c r="AS211" s="21"/>
      <c r="AT211" s="21"/>
      <c r="AU211" s="21"/>
      <c r="AV211" s="21"/>
      <c r="AW211" s="21"/>
      <c r="AX211" s="21"/>
    </row>
    <row r="212" spans="1:50" x14ac:dyDescent="0.2">
      <c r="A212" s="63">
        <v>171</v>
      </c>
      <c r="B212" s="20" t="str">
        <f>'Compound Alert'!B100</f>
        <v>Israel</v>
      </c>
      <c r="C212" s="20" t="str">
        <f>'Compound Alert'!C100</f>
        <v>ISR</v>
      </c>
      <c r="D212" s="20" t="str">
        <f>'Compound Alert'!D100</f>
        <v>MEA           Middle East &amp; North Africa</v>
      </c>
      <c r="E212" s="20" t="str">
        <f>'Compound Alert'!E100</f>
        <v>NA</v>
      </c>
      <c r="F212" s="217">
        <f ca="1">'Compound Alert'!F100</f>
        <v>95</v>
      </c>
      <c r="G212" s="22">
        <f ca="1">IF($B$8="Overall Alert",'Compound Alert'!G100,IF($B$8="Underlying Vulnerability",'Compound Alert'!J100,IF($B$8="Emerging Threat",'Compound Alert'!M100)))</f>
        <v>0</v>
      </c>
      <c r="H212" s="23">
        <f ca="1">IF($B$8="Overall Alert",'Compound Alert'!H100,IF($B$8="Underlying Vulnerability",'Compound Alert'!K100,IF($B$8="Emerging Threat",'Compound Alert'!N100)))</f>
        <v>0</v>
      </c>
      <c r="I212" s="50">
        <f ca="1">ROUNDDOWN(G212,0)</f>
        <v>0</v>
      </c>
      <c r="J212" s="25" t="str">
        <f ca="1">IF(
   $B$8="Overall Alert",IF(
      'Compound Alert'!R100 &gt;= 7, "HIGH",IF(
         'Compound Alert'!R100 &gt;= 5, "MED","LOW")), IF(
            $B$8="Underlying Vulnerability", IF(
               'Compound Alert'!Y100 &gt;= 10, "HIGH",IF(
                  'Compound Alert'!Y100 &gt;= 7, "MED","LOW")),IF(
                     $B$8="Emerging Threat", IF(
                        'Compound Alert'!AF100 &gt;= 10, "HIGH",IF(
                            'Compound Alert'!AF100 &gt;= 7, "MED","LOW")))))</f>
        <v>LOW</v>
      </c>
      <c r="K212" s="25" t="str">
        <f ca="1">IF(
   $B$8="Overall Alert",IF(
      'Compound Alert'!S100 &gt;= 7, "HIGH",IF(
         'Compound Alert'!S100 &gt;= 5, "MED","LOW")), IF(
            $B$8="Underlying Vulnerability", IF(
               'Compound Alert'!Z100 &gt;= 10, "HIGH",IF(
                  'Compound Alert'!Z100 &gt;= 7, "MED","LOW")),IF(
                     $B$8="Emerging Threat", IF(
                        'Compound Alert'!AG100 &gt;= 10, "HIGH",IF(
                            'Compound Alert'!AG100 &gt;= 7, "MED","LOW")))))</f>
        <v>LOW</v>
      </c>
      <c r="L212" s="25" t="str">
        <f ca="1">IF(
   $B$8="Overall Alert",IF(
      'Compound Alert'!T100 &gt;= 7, "HIGH",IF(
         'Compound Alert'!T100 &gt;= 5, "MED","LOW")), IF(
            $B$8="Underlying Vulnerability", IF(
               'Compound Alert'!AA100 &gt;= 10, "HIGH",IF(
                  'Compound Alert'!AA100 &gt;= 7, "MED","LOW")),IF(
                     $B$8="Emerging Threat", IF(
                        'Compound Alert'!AH100 &gt;= 10, "HIGH",IF(
                            'Compound Alert'!AH100 &gt;= 7, "MED","LOW")))))</f>
        <v>LOW</v>
      </c>
      <c r="M212" s="25" t="str">
        <f ca="1">IF(
   $B$8="Overall Alert",IF(
      'Compound Alert'!U100 &gt;= 7, "HIGH",IF(
         'Compound Alert'!U100 &gt;= 5, "MED","LOW")), IF(
            $B$8="Underlying Vulnerability", IF(
               'Compound Alert'!AB100 &gt;= 10, "HIGH",IF(
                  'Compound Alert'!AB100 &gt;= 7, "MED","LOW")),IF(
                     $B$8="Emerging Threat", IF(
                        'Compound Alert'!AI100 &gt;= 10, "HIGH",IF(
                            'Compound Alert'!AI100 &gt;= 7, "MED","LOW")))))</f>
        <v>LOW</v>
      </c>
      <c r="N212" s="25" t="str">
        <f ca="1">IF(
   $B$8="Overall Alert",IF(
      'Compound Alert'!V100 &gt;= 7, "HIGH",IF(
         'Compound Alert'!V100 &gt;= 5, "MED","LOW")), IF(
            $B$8="Underlying Vulnerability", IF(
               'Compound Alert'!AC100 &gt;= 10, "HIGH",IF(
                  'Compound Alert'!AC100 &gt;= 7, "MED","LOW")),IF(
                     $B$8="Emerging Threat", IF(
                        'Compound Alert'!AJ100 &gt;= 10, "HIGH",IF(
                            'Compound Alert'!AJ100 &gt;= 7, "MED","LOW")))))</f>
        <v>LOW</v>
      </c>
      <c r="O212" s="25" t="str">
        <f ca="1">IF(
   $B$8="Overall Alert",IF(
      'Compound Alert'!W100 &gt;= 7, "HIGH",IF(
         'Compound Alert'!W100 &gt;= 5, "MED","LOW")), IF(
            $B$8="Underlying Vulnerability", IF(
               'Compound Alert'!AD100 &gt;= 10, "HIGH",IF(
                  'Compound Alert'!AD100 &gt;= 7, "MED","LOW")),IF(
                     $B$8="Emerging Threat", IF(
                        'Compound Alert'!AK100 &gt;= 10, "HIGH",IF(
                            'Compound Alert'!AK100 &gt;= 7, "MED","LOW")))))</f>
        <v>LOW</v>
      </c>
      <c r="P212" s="25"/>
      <c r="Q212" s="26"/>
      <c r="R212" s="26"/>
      <c r="S212" s="21"/>
      <c r="T212" s="21"/>
      <c r="U212" s="21"/>
      <c r="V212" s="21"/>
      <c r="W212" s="21"/>
      <c r="X212" s="21"/>
      <c r="Y212" s="27"/>
      <c r="Z212" s="27"/>
      <c r="AA212" s="27"/>
      <c r="AB212" s="27"/>
      <c r="AC212" s="27"/>
      <c r="AD212" s="27"/>
      <c r="AE212" s="27"/>
      <c r="AF212" s="27"/>
      <c r="AJ212" s="21"/>
      <c r="AK212" s="21"/>
      <c r="AL212" s="21"/>
      <c r="AM212" s="21"/>
      <c r="AN212" s="21"/>
      <c r="AO212" s="21"/>
      <c r="AP212" s="21"/>
      <c r="AQ212" s="21"/>
      <c r="AR212" s="21"/>
      <c r="AS212" s="21"/>
      <c r="AT212" s="21"/>
      <c r="AU212" s="21"/>
      <c r="AV212" s="21"/>
      <c r="AW212" s="21"/>
      <c r="AX212" s="21"/>
    </row>
    <row r="213" spans="1:50" x14ac:dyDescent="0.2">
      <c r="A213" s="63">
        <v>172</v>
      </c>
      <c r="B213" s="20" t="str">
        <f>'Compound Alert'!B54</f>
        <v>Cyprus</v>
      </c>
      <c r="C213" s="20" t="str">
        <f>'Compound Alert'!C54</f>
        <v>CYP</v>
      </c>
      <c r="D213" s="20" t="str">
        <f>'Compound Alert'!D54</f>
        <v>ECS           Europe &amp; Central Asia</v>
      </c>
      <c r="E213" s="20" t="str">
        <f>'Compound Alert'!E54</f>
        <v>NA</v>
      </c>
      <c r="F213" s="217">
        <f ca="1">'Compound Alert'!F54</f>
        <v>49</v>
      </c>
      <c r="G213" s="22">
        <f ca="1">IF($B$8="Overall Alert",'Compound Alert'!G54,IF($B$8="Underlying Vulnerability",'Compound Alert'!J54,IF($B$8="Emerging Threat",'Compound Alert'!M54)))</f>
        <v>0</v>
      </c>
      <c r="H213" s="23">
        <f ca="1">IF($B$8="Overall Alert",'Compound Alert'!H54,IF($B$8="Underlying Vulnerability",'Compound Alert'!K54,IF($B$8="Emerging Threat",'Compound Alert'!N54)))</f>
        <v>0</v>
      </c>
      <c r="I213" s="50">
        <f ca="1">ROUNDDOWN(G213,0)</f>
        <v>0</v>
      </c>
      <c r="J213" s="25" t="str">
        <f ca="1">IF(
   $B$8="Overall Alert",IF(
      'Compound Alert'!R54 &gt;= 7, "HIGH",IF(
         'Compound Alert'!R54 &gt;= 5, "MED","LOW")), IF(
            $B$8="Underlying Vulnerability", IF(
               'Compound Alert'!Y54 &gt;= 10, "HIGH",IF(
                  'Compound Alert'!Y54 &gt;= 7, "MED","LOW")),IF(
                     $B$8="Emerging Threat", IF(
                        'Compound Alert'!AF54 &gt;= 10, "HIGH",IF(
                            'Compound Alert'!AF54 &gt;= 7, "MED","LOW")))))</f>
        <v>LOW</v>
      </c>
      <c r="K213" s="25" t="str">
        <f ca="1">IF(
   $B$8="Overall Alert",IF(
      'Compound Alert'!S54 &gt;= 7, "HIGH",IF(
         'Compound Alert'!S54 &gt;= 5, "MED","LOW")), IF(
            $B$8="Underlying Vulnerability", IF(
               'Compound Alert'!Z54 &gt;= 10, "HIGH",IF(
                  'Compound Alert'!Z54 &gt;= 7, "MED","LOW")),IF(
                     $B$8="Emerging Threat", IF(
                        'Compound Alert'!AG54 &gt;= 10, "HIGH",IF(
                            'Compound Alert'!AG54 &gt;= 7, "MED","LOW")))))</f>
        <v>LOW</v>
      </c>
      <c r="L213" s="25" t="str">
        <f ca="1">IF(
   $B$8="Overall Alert",IF(
      'Compound Alert'!T54 &gt;= 7, "HIGH",IF(
         'Compound Alert'!T54 &gt;= 5, "MED","LOW")), IF(
            $B$8="Underlying Vulnerability", IF(
               'Compound Alert'!AA54 &gt;= 10, "HIGH",IF(
                  'Compound Alert'!AA54 &gt;= 7, "MED","LOW")),IF(
                     $B$8="Emerging Threat", IF(
                        'Compound Alert'!AH54 &gt;= 10, "HIGH",IF(
                            'Compound Alert'!AH54 &gt;= 7, "MED","LOW")))))</f>
        <v>LOW</v>
      </c>
      <c r="M213" s="25" t="str">
        <f ca="1">IF(
   $B$8="Overall Alert",IF(
      'Compound Alert'!U54 &gt;= 7, "HIGH",IF(
         'Compound Alert'!U54 &gt;= 5, "MED","LOW")), IF(
            $B$8="Underlying Vulnerability", IF(
               'Compound Alert'!AB54 &gt;= 10, "HIGH",IF(
                  'Compound Alert'!AB54 &gt;= 7, "MED","LOW")),IF(
                     $B$8="Emerging Threat", IF(
                        'Compound Alert'!AI54 &gt;= 10, "HIGH",IF(
                            'Compound Alert'!AI54 &gt;= 7, "MED","LOW")))))</f>
        <v>LOW</v>
      </c>
      <c r="N213" s="25" t="str">
        <f ca="1">IF(
   $B$8="Overall Alert",IF(
      'Compound Alert'!V54 &gt;= 7, "HIGH",IF(
         'Compound Alert'!V54 &gt;= 5, "MED","LOW")), IF(
            $B$8="Underlying Vulnerability", IF(
               'Compound Alert'!AC54 &gt;= 10, "HIGH",IF(
                  'Compound Alert'!AC54 &gt;= 7, "MED","LOW")),IF(
                     $B$8="Emerging Threat", IF(
                        'Compound Alert'!AJ54 &gt;= 10, "HIGH",IF(
                            'Compound Alert'!AJ54 &gt;= 7, "MED","LOW")))))</f>
        <v>LOW</v>
      </c>
      <c r="O213" s="25" t="str">
        <f ca="1">IF(
   $B$8="Overall Alert",IF(
      'Compound Alert'!W54 &gt;= 7, "HIGH",IF(
         'Compound Alert'!W54 &gt;= 5, "MED","LOW")), IF(
            $B$8="Underlying Vulnerability", IF(
               'Compound Alert'!AD54 &gt;= 10, "HIGH",IF(
                  'Compound Alert'!AD54 &gt;= 7, "MED","LOW")),IF(
                     $B$8="Emerging Threat", IF(
                        'Compound Alert'!AK54 &gt;= 10, "HIGH",IF(
                            'Compound Alert'!AK54 &gt;= 7, "MED","LOW")))))</f>
        <v>LOW</v>
      </c>
      <c r="P213" s="25"/>
      <c r="Q213" s="26"/>
      <c r="R213" s="26"/>
      <c r="S213" s="21"/>
      <c r="T213" s="21"/>
      <c r="U213" s="21"/>
      <c r="V213" s="21"/>
      <c r="W213" s="21"/>
      <c r="X213" s="21"/>
      <c r="Y213" s="27"/>
      <c r="Z213" s="27"/>
      <c r="AA213" s="27"/>
      <c r="AB213" s="27"/>
      <c r="AC213" s="27"/>
      <c r="AD213" s="27"/>
      <c r="AE213" s="27"/>
      <c r="AF213" s="27"/>
      <c r="AJ213" s="21"/>
      <c r="AK213" s="21"/>
      <c r="AL213" s="21"/>
      <c r="AM213" s="21"/>
      <c r="AN213" s="21"/>
      <c r="AO213" s="21"/>
      <c r="AP213" s="21"/>
      <c r="AQ213" s="21"/>
      <c r="AR213" s="21"/>
      <c r="AS213" s="21"/>
      <c r="AT213" s="21"/>
      <c r="AU213" s="21"/>
      <c r="AV213" s="21"/>
      <c r="AW213" s="21"/>
      <c r="AX213" s="21"/>
    </row>
    <row r="214" spans="1:50" x14ac:dyDescent="0.2">
      <c r="A214" s="63">
        <v>173</v>
      </c>
      <c r="B214" s="20" t="str">
        <f>'Compound Alert'!B210</f>
        <v>United States</v>
      </c>
      <c r="C214" s="20" t="str">
        <f>'Compound Alert'!C210</f>
        <v>USA</v>
      </c>
      <c r="D214" s="20" t="str">
        <f>'Compound Alert'!D210</f>
        <v>NAC           North America</v>
      </c>
      <c r="E214" s="20" t="str">
        <f>'Compound Alert'!E210</f>
        <v>NA</v>
      </c>
      <c r="F214" s="217">
        <f>'Compound Alert'!F210</f>
        <v>0</v>
      </c>
      <c r="G214" s="22">
        <f ca="1">IF($B$8="Overall Alert",'Compound Alert'!G210,IF($B$8="Underlying Vulnerability",'Compound Alert'!J210,IF($B$8="Emerging Threat",'Compound Alert'!M210)))</f>
        <v>0</v>
      </c>
      <c r="H214" s="23">
        <f ca="1">IF($B$8="Overall Alert",'Compound Alert'!H210,IF($B$8="Underlying Vulnerability",'Compound Alert'!K210,IF($B$8="Emerging Threat",'Compound Alert'!N210)))</f>
        <v>0</v>
      </c>
      <c r="I214" s="50">
        <f ca="1">ROUNDDOWN(G214,0)</f>
        <v>0</v>
      </c>
      <c r="J214" s="25" t="str">
        <f ca="1">IF(
   $B$8="Overall Alert",IF(
      'Compound Alert'!R210 &gt;= 7, "HIGH",IF(
         'Compound Alert'!R210 &gt;= 5, "MED","LOW")), IF(
            $B$8="Underlying Vulnerability", IF(
               'Compound Alert'!Y210 &gt;= 10, "HIGH",IF(
                  'Compound Alert'!Y210 &gt;= 7, "MED","LOW")),IF(
                     $B$8="Emerging Threat", IF(
                        'Compound Alert'!AF210 &gt;= 10, "HIGH",IF(
                            'Compound Alert'!AF210 &gt;= 7, "MED","LOW")))))</f>
        <v>LOW</v>
      </c>
      <c r="K214" s="25" t="str">
        <f ca="1">IF(
   $B$8="Overall Alert",IF(
      'Compound Alert'!S210 &gt;= 7, "HIGH",IF(
         'Compound Alert'!S210 &gt;= 5, "MED","LOW")), IF(
            $B$8="Underlying Vulnerability", IF(
               'Compound Alert'!Z210 &gt;= 10, "HIGH",IF(
                  'Compound Alert'!Z210 &gt;= 7, "MED","LOW")),IF(
                     $B$8="Emerging Threat", IF(
                        'Compound Alert'!AG210 &gt;= 10, "HIGH",IF(
                            'Compound Alert'!AG210 &gt;= 7, "MED","LOW")))))</f>
        <v>LOW</v>
      </c>
      <c r="L214" s="25" t="str">
        <f ca="1">IF(
   $B$8="Overall Alert",IF(
      'Compound Alert'!T210 &gt;= 7, "HIGH",IF(
         'Compound Alert'!T210 &gt;= 5, "MED","LOW")), IF(
            $B$8="Underlying Vulnerability", IF(
               'Compound Alert'!AA210 &gt;= 10, "HIGH",IF(
                  'Compound Alert'!AA210 &gt;= 7, "MED","LOW")),IF(
                     $B$8="Emerging Threat", IF(
                        'Compound Alert'!AH210 &gt;= 10, "HIGH",IF(
                            'Compound Alert'!AH210 &gt;= 7, "MED","LOW")))))</f>
        <v>LOW</v>
      </c>
      <c r="M214" s="25" t="str">
        <f ca="1">IF(
   $B$8="Overall Alert",IF(
      'Compound Alert'!U210 &gt;= 7, "HIGH",IF(
         'Compound Alert'!U210 &gt;= 5, "MED","LOW")), IF(
            $B$8="Underlying Vulnerability", IF(
               'Compound Alert'!AB210 &gt;= 10, "HIGH",IF(
                  'Compound Alert'!AB210 &gt;= 7, "MED","LOW")),IF(
                     $B$8="Emerging Threat", IF(
                        'Compound Alert'!AI210 &gt;= 10, "HIGH",IF(
                            'Compound Alert'!AI210 &gt;= 7, "MED","LOW")))))</f>
        <v>LOW</v>
      </c>
      <c r="N214" s="25" t="str">
        <f ca="1">IF(
   $B$8="Overall Alert",IF(
      'Compound Alert'!V210 &gt;= 7, "HIGH",IF(
         'Compound Alert'!V210 &gt;= 5, "MED","LOW")), IF(
            $B$8="Underlying Vulnerability", IF(
               'Compound Alert'!AC210 &gt;= 10, "HIGH",IF(
                  'Compound Alert'!AC210 &gt;= 7, "MED","LOW")),IF(
                     $B$8="Emerging Threat", IF(
                        'Compound Alert'!AJ210 &gt;= 10, "HIGH",IF(
                            'Compound Alert'!AJ210 &gt;= 7, "MED","LOW")))))</f>
        <v>LOW</v>
      </c>
      <c r="O214" s="25" t="str">
        <f ca="1">IF(
   $B$8="Overall Alert",IF(
      'Compound Alert'!W210 &gt;= 7, "HIGH",IF(
         'Compound Alert'!W210 &gt;= 5, "MED","LOW")), IF(
            $B$8="Underlying Vulnerability", IF(
               'Compound Alert'!AD210 &gt;= 10, "HIGH",IF(
                  'Compound Alert'!AD210 &gt;= 7, "MED","LOW")),IF(
                     $B$8="Emerging Threat", IF(
                        'Compound Alert'!AK210 &gt;= 10, "HIGH",IF(
                            'Compound Alert'!AK210 &gt;= 7, "MED","LOW")))))</f>
        <v>LOW</v>
      </c>
      <c r="P214" s="25"/>
      <c r="Q214" s="26"/>
      <c r="R214" s="26"/>
      <c r="S214" s="21"/>
      <c r="T214" s="21"/>
      <c r="U214" s="21"/>
      <c r="V214" s="21"/>
      <c r="W214" s="21"/>
      <c r="X214" s="21"/>
      <c r="Y214" s="27"/>
      <c r="Z214" s="27"/>
      <c r="AA214" s="27"/>
      <c r="AB214" s="27"/>
      <c r="AC214" s="27"/>
      <c r="AD214" s="27"/>
      <c r="AE214" s="27"/>
      <c r="AF214" s="27"/>
      <c r="AJ214" s="21"/>
      <c r="AK214" s="21"/>
      <c r="AL214" s="21"/>
      <c r="AM214" s="21"/>
      <c r="AN214" s="21"/>
      <c r="AO214" s="21"/>
      <c r="AP214" s="21"/>
      <c r="AQ214" s="21"/>
      <c r="AR214" s="21"/>
      <c r="AS214" s="21"/>
      <c r="AT214" s="21"/>
      <c r="AU214" s="21"/>
      <c r="AV214" s="21"/>
      <c r="AW214" s="21"/>
      <c r="AX214" s="21"/>
    </row>
    <row r="215" spans="1:50" x14ac:dyDescent="0.2">
      <c r="A215" s="63">
        <v>174</v>
      </c>
      <c r="B215" s="20" t="str">
        <f>'Compound Alert'!B130</f>
        <v>Maldives</v>
      </c>
      <c r="C215" s="20" t="str">
        <f>'Compound Alert'!C130</f>
        <v>MDV</v>
      </c>
      <c r="D215" s="20" t="str">
        <f>'Compound Alert'!D130</f>
        <v>SAS           South Asia</v>
      </c>
      <c r="E215" s="20" t="str">
        <f>'Compound Alert'!E130</f>
        <v>IDA</v>
      </c>
      <c r="F215" s="217">
        <f ca="1">'Compound Alert'!F130</f>
        <v>125</v>
      </c>
      <c r="G215" s="22">
        <f ca="1">IF($B$8="Overall Alert",'Compound Alert'!G130,IF($B$8="Underlying Vulnerability",'Compound Alert'!J130,IF($B$8="Emerging Threat",'Compound Alert'!M130)))</f>
        <v>0</v>
      </c>
      <c r="H215" s="23">
        <f ca="1">IF($B$8="Overall Alert",'Compound Alert'!H130,IF($B$8="Underlying Vulnerability",'Compound Alert'!K130,IF($B$8="Emerging Threat",'Compound Alert'!N130)))</f>
        <v>0</v>
      </c>
      <c r="I215" s="50">
        <f ca="1">ROUNDDOWN(G215,0)</f>
        <v>0</v>
      </c>
      <c r="J215" s="25" t="str">
        <f ca="1">IF(
   $B$8="Overall Alert",IF(
      'Compound Alert'!R130 &gt;= 7, "HIGH",IF(
         'Compound Alert'!R130 &gt;= 5, "MED","LOW")), IF(
            $B$8="Underlying Vulnerability", IF(
               'Compound Alert'!Y130 &gt;= 10, "HIGH",IF(
                  'Compound Alert'!Y130 &gt;= 7, "MED","LOW")),IF(
                     $B$8="Emerging Threat", IF(
                        'Compound Alert'!AF130 &gt;= 10, "HIGH",IF(
                            'Compound Alert'!AF130 &gt;= 7, "MED","LOW")))))</f>
        <v>LOW</v>
      </c>
      <c r="K215" s="25" t="str">
        <f ca="1">IF(
   $B$8="Overall Alert",IF(
      'Compound Alert'!S130 &gt;= 7, "HIGH",IF(
         'Compound Alert'!S130 &gt;= 5, "MED","LOW")), IF(
            $B$8="Underlying Vulnerability", IF(
               'Compound Alert'!Z130 &gt;= 10, "HIGH",IF(
                  'Compound Alert'!Z130 &gt;= 7, "MED","LOW")),IF(
                     $B$8="Emerging Threat", IF(
                        'Compound Alert'!AG130 &gt;= 10, "HIGH",IF(
                            'Compound Alert'!AG130 &gt;= 7, "MED","LOW")))))</f>
        <v>LOW</v>
      </c>
      <c r="L215" s="25" t="e">
        <f ca="1">IF(
   $B$8="Overall Alert",IF(
      'Compound Alert'!T130 &gt;= 7, "HIGH",IF(
         'Compound Alert'!T130 &gt;= 5, "MED","LOW")), IF(
            $B$8="Underlying Vulnerability", IF(
               'Compound Alert'!AA130 &gt;= 10, "HIGH",IF(
                  'Compound Alert'!AA130 &gt;= 7, "MED","LOW")),IF(
                     $B$8="Emerging Threat", IF(
                        'Compound Alert'!AH130 &gt;= 10, "HIGH",IF(
                            'Compound Alert'!AH130 &gt;= 7, "MED","LOW")))))</f>
        <v>#N/A</v>
      </c>
      <c r="M215" s="25" t="str">
        <f ca="1">IF(
   $B$8="Overall Alert",IF(
      'Compound Alert'!U130 &gt;= 7, "HIGH",IF(
         'Compound Alert'!U130 &gt;= 5, "MED","LOW")), IF(
            $B$8="Underlying Vulnerability", IF(
               'Compound Alert'!AB130 &gt;= 10, "HIGH",IF(
                  'Compound Alert'!AB130 &gt;= 7, "MED","LOW")),IF(
                     $B$8="Emerging Threat", IF(
                        'Compound Alert'!AI130 &gt;= 10, "HIGH",IF(
                            'Compound Alert'!AI130 &gt;= 7, "MED","LOW")))))</f>
        <v>LOW</v>
      </c>
      <c r="N215" s="25" t="str">
        <f ca="1">IF(
   $B$8="Overall Alert",IF(
      'Compound Alert'!V130 &gt;= 7, "HIGH",IF(
         'Compound Alert'!V130 &gt;= 5, "MED","LOW")), IF(
            $B$8="Underlying Vulnerability", IF(
               'Compound Alert'!AC130 &gt;= 10, "HIGH",IF(
                  'Compound Alert'!AC130 &gt;= 7, "MED","LOW")),IF(
                     $B$8="Emerging Threat", IF(
                        'Compound Alert'!AJ130 &gt;= 10, "HIGH",IF(
                            'Compound Alert'!AJ130 &gt;= 7, "MED","LOW")))))</f>
        <v>LOW</v>
      </c>
      <c r="O215" s="25" t="str">
        <f ca="1">IF(
   $B$8="Overall Alert",IF(
      'Compound Alert'!W130 &gt;= 7, "HIGH",IF(
         'Compound Alert'!W130 &gt;= 5, "MED","LOW")), IF(
            $B$8="Underlying Vulnerability", IF(
               'Compound Alert'!AD130 &gt;= 10, "HIGH",IF(
                  'Compound Alert'!AD130 &gt;= 7, "MED","LOW")),IF(
                     $B$8="Emerging Threat", IF(
                        'Compound Alert'!AK130 &gt;= 10, "HIGH",IF(
                            'Compound Alert'!AK130 &gt;= 7, "MED","LOW")))))</f>
        <v>LOW</v>
      </c>
      <c r="P215" s="25"/>
      <c r="Q215" s="26"/>
      <c r="R215" s="26"/>
      <c r="S215" s="21"/>
      <c r="T215" s="21"/>
      <c r="U215" s="21"/>
      <c r="V215" s="21"/>
      <c r="W215" s="21"/>
      <c r="X215" s="21"/>
      <c r="Y215" s="27"/>
      <c r="Z215" s="27"/>
      <c r="AA215" s="27"/>
      <c r="AB215" s="27"/>
      <c r="AC215" s="27"/>
      <c r="AD215" s="27"/>
      <c r="AE215" s="27"/>
      <c r="AF215" s="27"/>
      <c r="AJ215" s="21"/>
      <c r="AK215" s="21"/>
      <c r="AL215" s="21"/>
      <c r="AM215" s="21"/>
      <c r="AN215" s="21"/>
      <c r="AO215" s="21"/>
      <c r="AP215" s="21"/>
      <c r="AQ215" s="21"/>
      <c r="AR215" s="21"/>
      <c r="AS215" s="21"/>
      <c r="AT215" s="21"/>
      <c r="AU215" s="21"/>
      <c r="AV215" s="21"/>
      <c r="AW215" s="21"/>
      <c r="AX215" s="21"/>
    </row>
    <row r="216" spans="1:50" x14ac:dyDescent="0.2">
      <c r="A216" s="63">
        <v>175</v>
      </c>
      <c r="B216" s="20" t="str">
        <f>'Compound Alert'!B10</f>
        <v>Andorra</v>
      </c>
      <c r="C216" s="20" t="str">
        <f>'Compound Alert'!C10</f>
        <v>AND</v>
      </c>
      <c r="D216" s="20" t="str">
        <f>'Compound Alert'!D10</f>
        <v>ECS           Europe &amp; Central Asia</v>
      </c>
      <c r="E216" s="20" t="str">
        <f>'Compound Alert'!E10</f>
        <v>NA</v>
      </c>
      <c r="F216" s="217">
        <f ca="1">'Compound Alert'!F10</f>
        <v>5</v>
      </c>
      <c r="G216" s="22">
        <f ca="1">IF($B$8="Overall Alert",'Compound Alert'!G10,IF($B$8="Underlying Vulnerability",'Compound Alert'!J10,IF($B$8="Emerging Threat",'Compound Alert'!M10)))</f>
        <v>0</v>
      </c>
      <c r="H216" s="23">
        <f ca="1">IF($B$8="Overall Alert",'Compound Alert'!H10,IF($B$8="Underlying Vulnerability",'Compound Alert'!K10,IF($B$8="Emerging Threat",'Compound Alert'!N10)))</f>
        <v>0</v>
      </c>
      <c r="I216" s="50">
        <f ca="1">ROUNDDOWN(G216,0)</f>
        <v>0</v>
      </c>
      <c r="J216" s="25" t="str">
        <f ca="1">IF(
   $B$8="Overall Alert",IF(
      'Compound Alert'!R10 &gt;= 7, "HIGH",IF(
         'Compound Alert'!R10 &gt;= 5, "MED","LOW")), IF(
            $B$8="Underlying Vulnerability", IF(
               'Compound Alert'!Y10 &gt;= 10, "HIGH",IF(
                  'Compound Alert'!Y10 &gt;= 7, "MED","LOW")),IF(
                     $B$8="Emerging Threat", IF(
                        'Compound Alert'!AF10 &gt;= 10, "HIGH",IF(
                            'Compound Alert'!AF10 &gt;= 7, "MED","LOW")))))</f>
        <v>LOW</v>
      </c>
      <c r="K216" s="25" t="e">
        <f ca="1">IF(
   $B$8="Overall Alert",IF(
      'Compound Alert'!S10 &gt;= 7, "HIGH",IF(
         'Compound Alert'!S10 &gt;= 5, "MED","LOW")), IF(
            $B$8="Underlying Vulnerability", IF(
               'Compound Alert'!Z10 &gt;= 10, "HIGH",IF(
                  'Compound Alert'!Z10 &gt;= 7, "MED","LOW")),IF(
                     $B$8="Emerging Threat", IF(
                        'Compound Alert'!AG10 &gt;= 10, "HIGH",IF(
                            'Compound Alert'!AG10 &gt;= 7, "MED","LOW")))))</f>
        <v>#N/A</v>
      </c>
      <c r="L216" s="25" t="e">
        <f ca="1">IF(
   $B$8="Overall Alert",IF(
      'Compound Alert'!T10 &gt;= 7, "HIGH",IF(
         'Compound Alert'!T10 &gt;= 5, "MED","LOW")), IF(
            $B$8="Underlying Vulnerability", IF(
               'Compound Alert'!AA10 &gt;= 10, "HIGH",IF(
                  'Compound Alert'!AA10 &gt;= 7, "MED","LOW")),IF(
                     $B$8="Emerging Threat", IF(
                        'Compound Alert'!AH10 &gt;= 10, "HIGH",IF(
                            'Compound Alert'!AH10 &gt;= 7, "MED","LOW")))))</f>
        <v>#N/A</v>
      </c>
      <c r="M216" s="25" t="str">
        <f ca="1">IF(
   $B$8="Overall Alert",IF(
      'Compound Alert'!U10 &gt;= 7, "HIGH",IF(
         'Compound Alert'!U10 &gt;= 5, "MED","LOW")), IF(
            $B$8="Underlying Vulnerability", IF(
               'Compound Alert'!AB10 &gt;= 10, "HIGH",IF(
                  'Compound Alert'!AB10 &gt;= 7, "MED","LOW")),IF(
                     $B$8="Emerging Threat", IF(
                        'Compound Alert'!AI10 &gt;= 10, "HIGH",IF(
                            'Compound Alert'!AI10 &gt;= 7, "MED","LOW")))))</f>
        <v>LOW</v>
      </c>
      <c r="N216" s="25" t="str">
        <f ca="1">IF(
   $B$8="Overall Alert",IF(
      'Compound Alert'!V10 &gt;= 7, "HIGH",IF(
         'Compound Alert'!V10 &gt;= 5, "MED","LOW")), IF(
            $B$8="Underlying Vulnerability", IF(
               'Compound Alert'!AC10 &gt;= 10, "HIGH",IF(
                  'Compound Alert'!AC10 &gt;= 7, "MED","LOW")),IF(
                     $B$8="Emerging Threat", IF(
                        'Compound Alert'!AJ10 &gt;= 10, "HIGH",IF(
                            'Compound Alert'!AJ10 &gt;= 7, "MED","LOW")))))</f>
        <v>LOW</v>
      </c>
      <c r="O216" s="25" t="str">
        <f ca="1">IF(
   $B$8="Overall Alert",IF(
      'Compound Alert'!W10 &gt;= 7, "HIGH",IF(
         'Compound Alert'!W10 &gt;= 5, "MED","LOW")), IF(
            $B$8="Underlying Vulnerability", IF(
               'Compound Alert'!AD10 &gt;= 10, "HIGH",IF(
                  'Compound Alert'!AD10 &gt;= 7, "MED","LOW")),IF(
                     $B$8="Emerging Threat", IF(
                        'Compound Alert'!AK10 &gt;= 10, "HIGH",IF(
                            'Compound Alert'!AK10 &gt;= 7, "MED","LOW")))))</f>
        <v>LOW</v>
      </c>
      <c r="P216" s="25"/>
      <c r="Q216" s="26"/>
      <c r="R216" s="26"/>
      <c r="S216" s="21"/>
      <c r="T216" s="21"/>
      <c r="U216" s="21"/>
      <c r="V216" s="21"/>
      <c r="W216" s="21"/>
      <c r="X216" s="21"/>
      <c r="Y216" s="27"/>
      <c r="Z216" s="27"/>
      <c r="AA216" s="27"/>
      <c r="AB216" s="27"/>
      <c r="AC216" s="27"/>
      <c r="AD216" s="27"/>
      <c r="AE216" s="27"/>
      <c r="AF216" s="27"/>
      <c r="AJ216" s="21"/>
      <c r="AK216" s="21"/>
      <c r="AL216" s="21"/>
      <c r="AM216" s="21"/>
      <c r="AN216" s="21"/>
      <c r="AO216" s="21"/>
      <c r="AP216" s="21"/>
      <c r="AQ216" s="21"/>
      <c r="AR216" s="21"/>
      <c r="AS216" s="21"/>
      <c r="AT216" s="21"/>
      <c r="AU216" s="21"/>
      <c r="AV216" s="21"/>
      <c r="AW216" s="21"/>
      <c r="AX216" s="21"/>
    </row>
    <row r="217" spans="1:50" x14ac:dyDescent="0.2">
      <c r="A217" s="63">
        <v>176</v>
      </c>
      <c r="B217" s="20" t="str">
        <f>'Compound Alert'!B17</f>
        <v>Austria</v>
      </c>
      <c r="C217" s="20" t="str">
        <f>'Compound Alert'!C17</f>
        <v>AUT</v>
      </c>
      <c r="D217" s="20" t="str">
        <f>'Compound Alert'!D17</f>
        <v>ECS           Europe &amp; Central Asia</v>
      </c>
      <c r="E217" s="20" t="str">
        <f>'Compound Alert'!E17</f>
        <v>NA</v>
      </c>
      <c r="F217" s="217">
        <f ca="1">'Compound Alert'!F17</f>
        <v>12</v>
      </c>
      <c r="G217" s="22">
        <f ca="1">IF($B$8="Overall Alert",'Compound Alert'!G17,IF($B$8="Underlying Vulnerability",'Compound Alert'!J17,IF($B$8="Emerging Threat",'Compound Alert'!M17)))</f>
        <v>0</v>
      </c>
      <c r="H217" s="23">
        <f ca="1">IF($B$8="Overall Alert",'Compound Alert'!H17,IF($B$8="Underlying Vulnerability",'Compound Alert'!K17,IF($B$8="Emerging Threat",'Compound Alert'!N17)))</f>
        <v>0</v>
      </c>
      <c r="I217" s="50">
        <f ca="1">ROUNDDOWN(G217,0)</f>
        <v>0</v>
      </c>
      <c r="J217" s="25" t="str">
        <f ca="1">IF(
   $B$8="Overall Alert",IF(
      'Compound Alert'!R17 &gt;= 7, "HIGH",IF(
         'Compound Alert'!R17 &gt;= 5, "MED","LOW")), IF(
            $B$8="Underlying Vulnerability", IF(
               'Compound Alert'!Y17 &gt;= 10, "HIGH",IF(
                  'Compound Alert'!Y17 &gt;= 7, "MED","LOW")),IF(
                     $B$8="Emerging Threat", IF(
                        'Compound Alert'!AF17 &gt;= 10, "HIGH",IF(
                            'Compound Alert'!AF17 &gt;= 7, "MED","LOW")))))</f>
        <v>LOW</v>
      </c>
      <c r="K217" s="25" t="str">
        <f ca="1">IF(
   $B$8="Overall Alert",IF(
      'Compound Alert'!S17 &gt;= 7, "HIGH",IF(
         'Compound Alert'!S17 &gt;= 5, "MED","LOW")), IF(
            $B$8="Underlying Vulnerability", IF(
               'Compound Alert'!Z17 &gt;= 10, "HIGH",IF(
                  'Compound Alert'!Z17 &gt;= 7, "MED","LOW")),IF(
                     $B$8="Emerging Threat", IF(
                        'Compound Alert'!AG17 &gt;= 10, "HIGH",IF(
                            'Compound Alert'!AG17 &gt;= 7, "MED","LOW")))))</f>
        <v>LOW</v>
      </c>
      <c r="L217" s="25" t="str">
        <f ca="1">IF(
   $B$8="Overall Alert",IF(
      'Compound Alert'!T17 &gt;= 7, "HIGH",IF(
         'Compound Alert'!T17 &gt;= 5, "MED","LOW")), IF(
            $B$8="Underlying Vulnerability", IF(
               'Compound Alert'!AA17 &gt;= 10, "HIGH",IF(
                  'Compound Alert'!AA17 &gt;= 7, "MED","LOW")),IF(
                     $B$8="Emerging Threat", IF(
                        'Compound Alert'!AH17 &gt;= 10, "HIGH",IF(
                            'Compound Alert'!AH17 &gt;= 7, "MED","LOW")))))</f>
        <v>LOW</v>
      </c>
      <c r="M217" s="25" t="str">
        <f ca="1">IF(
   $B$8="Overall Alert",IF(
      'Compound Alert'!U17 &gt;= 7, "HIGH",IF(
         'Compound Alert'!U17 &gt;= 5, "MED","LOW")), IF(
            $B$8="Underlying Vulnerability", IF(
               'Compound Alert'!AB17 &gt;= 10, "HIGH",IF(
                  'Compound Alert'!AB17 &gt;= 7, "MED","LOW")),IF(
                     $B$8="Emerging Threat", IF(
                        'Compound Alert'!AI17 &gt;= 10, "HIGH",IF(
                            'Compound Alert'!AI17 &gt;= 7, "MED","LOW")))))</f>
        <v>LOW</v>
      </c>
      <c r="N217" s="25" t="str">
        <f ca="1">IF(
   $B$8="Overall Alert",IF(
      'Compound Alert'!V17 &gt;= 7, "HIGH",IF(
         'Compound Alert'!V17 &gt;= 5, "MED","LOW")), IF(
            $B$8="Underlying Vulnerability", IF(
               'Compound Alert'!AC17 &gt;= 10, "HIGH",IF(
                  'Compound Alert'!AC17 &gt;= 7, "MED","LOW")),IF(
                     $B$8="Emerging Threat", IF(
                        'Compound Alert'!AJ17 &gt;= 10, "HIGH",IF(
                            'Compound Alert'!AJ17 &gt;= 7, "MED","LOW")))))</f>
        <v>LOW</v>
      </c>
      <c r="O217" s="25" t="str">
        <f ca="1">IF(
   $B$8="Overall Alert",IF(
      'Compound Alert'!W17 &gt;= 7, "HIGH",IF(
         'Compound Alert'!W17 &gt;= 5, "MED","LOW")), IF(
            $B$8="Underlying Vulnerability", IF(
               'Compound Alert'!AD17 &gt;= 10, "HIGH",IF(
                  'Compound Alert'!AD17 &gt;= 7, "MED","LOW")),IF(
                     $B$8="Emerging Threat", IF(
                        'Compound Alert'!AK17 &gt;= 10, "HIGH",IF(
                            'Compound Alert'!AK17 &gt;= 7, "MED","LOW")))))</f>
        <v>LOW</v>
      </c>
      <c r="P217" s="25"/>
      <c r="Q217" s="26"/>
      <c r="R217" s="26"/>
      <c r="S217" s="21"/>
      <c r="T217" s="21"/>
      <c r="U217" s="21"/>
      <c r="V217" s="21"/>
      <c r="W217" s="21"/>
      <c r="X217" s="21"/>
      <c r="Y217" s="27"/>
      <c r="Z217" s="27"/>
      <c r="AA217" s="27"/>
      <c r="AB217" s="27"/>
      <c r="AC217" s="27"/>
      <c r="AD217" s="27"/>
      <c r="AE217" s="27"/>
      <c r="AF217" s="27"/>
      <c r="AJ217" s="21"/>
      <c r="AK217" s="21"/>
      <c r="AL217" s="21"/>
      <c r="AM217" s="21"/>
      <c r="AN217" s="21"/>
      <c r="AO217" s="21"/>
      <c r="AP217" s="21"/>
      <c r="AQ217" s="21"/>
      <c r="AR217" s="21"/>
      <c r="AS217" s="21"/>
      <c r="AT217" s="21"/>
      <c r="AU217" s="21"/>
      <c r="AV217" s="21"/>
      <c r="AW217" s="21"/>
      <c r="AX217" s="21"/>
    </row>
    <row r="218" spans="1:50" x14ac:dyDescent="0.2">
      <c r="A218" s="63">
        <v>177</v>
      </c>
      <c r="B218" s="20" t="str">
        <f>'Compound Alert'!B20</f>
        <v>Belgium</v>
      </c>
      <c r="C218" s="20" t="str">
        <f>'Compound Alert'!C20</f>
        <v>BEL</v>
      </c>
      <c r="D218" s="20" t="str">
        <f>'Compound Alert'!D20</f>
        <v>ECS           Europe &amp; Central Asia</v>
      </c>
      <c r="E218" s="20" t="str">
        <f>'Compound Alert'!E20</f>
        <v>NA</v>
      </c>
      <c r="F218" s="217">
        <f ca="1">'Compound Alert'!F20</f>
        <v>15</v>
      </c>
      <c r="G218" s="22">
        <f ca="1">IF($B$8="Overall Alert",'Compound Alert'!G20,IF($B$8="Underlying Vulnerability",'Compound Alert'!J20,IF($B$8="Emerging Threat",'Compound Alert'!M20)))</f>
        <v>0</v>
      </c>
      <c r="H218" s="23">
        <f ca="1">IF($B$8="Overall Alert",'Compound Alert'!H20,IF($B$8="Underlying Vulnerability",'Compound Alert'!K20,IF($B$8="Emerging Threat",'Compound Alert'!N20)))</f>
        <v>0</v>
      </c>
      <c r="I218" s="50">
        <f ca="1">ROUNDDOWN(G218,0)</f>
        <v>0</v>
      </c>
      <c r="J218" s="25" t="str">
        <f ca="1">IF(
   $B$8="Overall Alert",IF(
      'Compound Alert'!R20 &gt;= 7, "HIGH",IF(
         'Compound Alert'!R20 &gt;= 5, "MED","LOW")), IF(
            $B$8="Underlying Vulnerability", IF(
               'Compound Alert'!Y20 &gt;= 10, "HIGH",IF(
                  'Compound Alert'!Y20 &gt;= 7, "MED","LOW")),IF(
                     $B$8="Emerging Threat", IF(
                        'Compound Alert'!AF20 &gt;= 10, "HIGH",IF(
                            'Compound Alert'!AF20 &gt;= 7, "MED","LOW")))))</f>
        <v>LOW</v>
      </c>
      <c r="K218" s="25" t="str">
        <f ca="1">IF(
   $B$8="Overall Alert",IF(
      'Compound Alert'!S20 &gt;= 7, "HIGH",IF(
         'Compound Alert'!S20 &gt;= 5, "MED","LOW")), IF(
            $B$8="Underlying Vulnerability", IF(
               'Compound Alert'!Z20 &gt;= 10, "HIGH",IF(
                  'Compound Alert'!Z20 &gt;= 7, "MED","LOW")),IF(
                     $B$8="Emerging Threat", IF(
                        'Compound Alert'!AG20 &gt;= 10, "HIGH",IF(
                            'Compound Alert'!AG20 &gt;= 7, "MED","LOW")))))</f>
        <v>LOW</v>
      </c>
      <c r="L218" s="25" t="str">
        <f ca="1">IF(
   $B$8="Overall Alert",IF(
      'Compound Alert'!T20 &gt;= 7, "HIGH",IF(
         'Compound Alert'!T20 &gt;= 5, "MED","LOW")), IF(
            $B$8="Underlying Vulnerability", IF(
               'Compound Alert'!AA20 &gt;= 10, "HIGH",IF(
                  'Compound Alert'!AA20 &gt;= 7, "MED","LOW")),IF(
                     $B$8="Emerging Threat", IF(
                        'Compound Alert'!AH20 &gt;= 10, "HIGH",IF(
                            'Compound Alert'!AH20 &gt;= 7, "MED","LOW")))))</f>
        <v>LOW</v>
      </c>
      <c r="M218" s="25" t="str">
        <f ca="1">IF(
   $B$8="Overall Alert",IF(
      'Compound Alert'!U20 &gt;= 7, "HIGH",IF(
         'Compound Alert'!U20 &gt;= 5, "MED","LOW")), IF(
            $B$8="Underlying Vulnerability", IF(
               'Compound Alert'!AB20 &gt;= 10, "HIGH",IF(
                  'Compound Alert'!AB20 &gt;= 7, "MED","LOW")),IF(
                     $B$8="Emerging Threat", IF(
                        'Compound Alert'!AI20 &gt;= 10, "HIGH",IF(
                            'Compound Alert'!AI20 &gt;= 7, "MED","LOW")))))</f>
        <v>LOW</v>
      </c>
      <c r="N218" s="25" t="str">
        <f ca="1">IF(
   $B$8="Overall Alert",IF(
      'Compound Alert'!V20 &gt;= 7, "HIGH",IF(
         'Compound Alert'!V20 &gt;= 5, "MED","LOW")), IF(
            $B$8="Underlying Vulnerability", IF(
               'Compound Alert'!AC20 &gt;= 10, "HIGH",IF(
                  'Compound Alert'!AC20 &gt;= 7, "MED","LOW")),IF(
                     $B$8="Emerging Threat", IF(
                        'Compound Alert'!AJ20 &gt;= 10, "HIGH",IF(
                            'Compound Alert'!AJ20 &gt;= 7, "MED","LOW")))))</f>
        <v>LOW</v>
      </c>
      <c r="O218" s="25" t="str">
        <f ca="1">IF(
   $B$8="Overall Alert",IF(
      'Compound Alert'!W20 &gt;= 7, "HIGH",IF(
         'Compound Alert'!W20 &gt;= 5, "MED","LOW")), IF(
            $B$8="Underlying Vulnerability", IF(
               'Compound Alert'!AD20 &gt;= 10, "HIGH",IF(
                  'Compound Alert'!AD20 &gt;= 7, "MED","LOW")),IF(
                     $B$8="Emerging Threat", IF(
                        'Compound Alert'!AK20 &gt;= 10, "HIGH",IF(
                            'Compound Alert'!AK20 &gt;= 7, "MED","LOW")))))</f>
        <v>LOW</v>
      </c>
      <c r="P218" s="25"/>
      <c r="Q218" s="26"/>
      <c r="R218" s="26"/>
      <c r="S218" s="21"/>
      <c r="T218" s="21"/>
      <c r="U218" s="21"/>
      <c r="V218" s="21"/>
      <c r="W218" s="21"/>
      <c r="X218" s="21"/>
      <c r="Y218" s="27"/>
      <c r="Z218" s="27"/>
      <c r="AA218" s="27"/>
      <c r="AB218" s="27"/>
      <c r="AC218" s="27"/>
      <c r="AD218" s="27"/>
      <c r="AE218" s="27"/>
      <c r="AF218" s="27"/>
      <c r="AJ218" s="21"/>
      <c r="AK218" s="21"/>
      <c r="AL218" s="21"/>
      <c r="AM218" s="21"/>
      <c r="AN218" s="21"/>
      <c r="AO218" s="21"/>
      <c r="AP218" s="21"/>
      <c r="AQ218" s="21"/>
      <c r="AR218" s="21"/>
      <c r="AS218" s="21"/>
      <c r="AT218" s="21"/>
      <c r="AU218" s="21"/>
      <c r="AV218" s="21"/>
      <c r="AW218" s="21"/>
      <c r="AX218" s="21"/>
    </row>
    <row r="219" spans="1:50" x14ac:dyDescent="0.2">
      <c r="A219" s="63">
        <v>178</v>
      </c>
      <c r="B219" s="20" t="str">
        <f>'Compound Alert'!B24</f>
        <v>Bulgaria</v>
      </c>
      <c r="C219" s="20" t="str">
        <f>'Compound Alert'!C24</f>
        <v>BGR</v>
      </c>
      <c r="D219" s="20" t="str">
        <f>'Compound Alert'!D24</f>
        <v>ECS           Europe &amp; Central Asia</v>
      </c>
      <c r="E219" s="20" t="str">
        <f>'Compound Alert'!E24</f>
        <v>IBRD</v>
      </c>
      <c r="F219" s="217">
        <f ca="1">'Compound Alert'!F24</f>
        <v>19</v>
      </c>
      <c r="G219" s="22">
        <f ca="1">IF($B$8="Overall Alert",'Compound Alert'!G24,IF($B$8="Underlying Vulnerability",'Compound Alert'!J24,IF($B$8="Emerging Threat",'Compound Alert'!M24)))</f>
        <v>0</v>
      </c>
      <c r="H219" s="23">
        <f ca="1">IF($B$8="Overall Alert",'Compound Alert'!H24,IF($B$8="Underlying Vulnerability",'Compound Alert'!K24,IF($B$8="Emerging Threat",'Compound Alert'!N24)))</f>
        <v>0</v>
      </c>
      <c r="I219" s="50">
        <f ca="1">ROUNDDOWN(G219,0)</f>
        <v>0</v>
      </c>
      <c r="J219" s="25" t="str">
        <f ca="1">IF(
   $B$8="Overall Alert",IF(
      'Compound Alert'!R24 &gt;= 7, "HIGH",IF(
         'Compound Alert'!R24 &gt;= 5, "MED","LOW")), IF(
            $B$8="Underlying Vulnerability", IF(
               'Compound Alert'!Y24 &gt;= 10, "HIGH",IF(
                  'Compound Alert'!Y24 &gt;= 7, "MED","LOW")),IF(
                     $B$8="Emerging Threat", IF(
                        'Compound Alert'!AF24 &gt;= 10, "HIGH",IF(
                            'Compound Alert'!AF24 &gt;= 7, "MED","LOW")))))</f>
        <v>LOW</v>
      </c>
      <c r="K219" s="25" t="str">
        <f ca="1">IF(
   $B$8="Overall Alert",IF(
      'Compound Alert'!S24 &gt;= 7, "HIGH",IF(
         'Compound Alert'!S24 &gt;= 5, "MED","LOW")), IF(
            $B$8="Underlying Vulnerability", IF(
               'Compound Alert'!Z24 &gt;= 10, "HIGH",IF(
                  'Compound Alert'!Z24 &gt;= 7, "MED","LOW")),IF(
                     $B$8="Emerging Threat", IF(
                        'Compound Alert'!AG24 &gt;= 10, "HIGH",IF(
                            'Compound Alert'!AG24 &gt;= 7, "MED","LOW")))))</f>
        <v>LOW</v>
      </c>
      <c r="L219" s="25" t="str">
        <f ca="1">IF(
   $B$8="Overall Alert",IF(
      'Compound Alert'!T24 &gt;= 7, "HIGH",IF(
         'Compound Alert'!T24 &gt;= 5, "MED","LOW")), IF(
            $B$8="Underlying Vulnerability", IF(
               'Compound Alert'!AA24 &gt;= 10, "HIGH",IF(
                  'Compound Alert'!AA24 &gt;= 7, "MED","LOW")),IF(
                     $B$8="Emerging Threat", IF(
                        'Compound Alert'!AH24 &gt;= 10, "HIGH",IF(
                            'Compound Alert'!AH24 &gt;= 7, "MED","LOW")))))</f>
        <v>LOW</v>
      </c>
      <c r="M219" s="25" t="str">
        <f ca="1">IF(
   $B$8="Overall Alert",IF(
      'Compound Alert'!U24 &gt;= 7, "HIGH",IF(
         'Compound Alert'!U24 &gt;= 5, "MED","LOW")), IF(
            $B$8="Underlying Vulnerability", IF(
               'Compound Alert'!AB24 &gt;= 10, "HIGH",IF(
                  'Compound Alert'!AB24 &gt;= 7, "MED","LOW")),IF(
                     $B$8="Emerging Threat", IF(
                        'Compound Alert'!AI24 &gt;= 10, "HIGH",IF(
                            'Compound Alert'!AI24 &gt;= 7, "MED","LOW")))))</f>
        <v>LOW</v>
      </c>
      <c r="N219" s="25" t="str">
        <f ca="1">IF(
   $B$8="Overall Alert",IF(
      'Compound Alert'!V24 &gt;= 7, "HIGH",IF(
         'Compound Alert'!V24 &gt;= 5, "MED","LOW")), IF(
            $B$8="Underlying Vulnerability", IF(
               'Compound Alert'!AC24 &gt;= 10, "HIGH",IF(
                  'Compound Alert'!AC24 &gt;= 7, "MED","LOW")),IF(
                     $B$8="Emerging Threat", IF(
                        'Compound Alert'!AJ24 &gt;= 10, "HIGH",IF(
                            'Compound Alert'!AJ24 &gt;= 7, "MED","LOW")))))</f>
        <v>LOW</v>
      </c>
      <c r="O219" s="25" t="str">
        <f ca="1">IF(
   $B$8="Overall Alert",IF(
      'Compound Alert'!W24 &gt;= 7, "HIGH",IF(
         'Compound Alert'!W24 &gt;= 5, "MED","LOW")), IF(
            $B$8="Underlying Vulnerability", IF(
               'Compound Alert'!AD24 &gt;= 10, "HIGH",IF(
                  'Compound Alert'!AD24 &gt;= 7, "MED","LOW")),IF(
                     $B$8="Emerging Threat", IF(
                        'Compound Alert'!AK24 &gt;= 10, "HIGH",IF(
                            'Compound Alert'!AK24 &gt;= 7, "MED","LOW")))))</f>
        <v>LOW</v>
      </c>
      <c r="P219" s="25"/>
      <c r="Q219" s="26"/>
      <c r="R219" s="26"/>
      <c r="S219" s="21"/>
      <c r="T219" s="21"/>
      <c r="U219" s="21"/>
      <c r="V219" s="21"/>
      <c r="W219" s="21"/>
      <c r="X219" s="21"/>
      <c r="Y219" s="27"/>
      <c r="Z219" s="27"/>
      <c r="AA219" s="27"/>
      <c r="AB219" s="27"/>
      <c r="AC219" s="27"/>
      <c r="AD219" s="27"/>
      <c r="AE219" s="27"/>
      <c r="AF219" s="27"/>
      <c r="AJ219" s="21"/>
      <c r="AK219" s="21"/>
      <c r="AL219" s="21"/>
      <c r="AM219" s="21"/>
      <c r="AN219" s="21"/>
      <c r="AO219" s="21"/>
      <c r="AP219" s="21"/>
      <c r="AQ219" s="21"/>
      <c r="AR219" s="21"/>
      <c r="AS219" s="21"/>
      <c r="AT219" s="21"/>
      <c r="AU219" s="21"/>
      <c r="AV219" s="21"/>
      <c r="AW219" s="21"/>
      <c r="AX219" s="21"/>
    </row>
    <row r="220" spans="1:50" x14ac:dyDescent="0.2">
      <c r="A220" s="63">
        <v>179</v>
      </c>
      <c r="B220" s="20" t="str">
        <f>'Compound Alert'!B25</f>
        <v>Bahrain</v>
      </c>
      <c r="C220" s="20" t="str">
        <f>'Compound Alert'!C25</f>
        <v>BHR</v>
      </c>
      <c r="D220" s="20" t="str">
        <f>'Compound Alert'!D25</f>
        <v>MEA           Middle East &amp; North Africa</v>
      </c>
      <c r="E220" s="20" t="str">
        <f>'Compound Alert'!E25</f>
        <v>NA</v>
      </c>
      <c r="F220" s="217">
        <f ca="1">'Compound Alert'!F25</f>
        <v>20</v>
      </c>
      <c r="G220" s="22">
        <f ca="1">IF($B$8="Overall Alert",'Compound Alert'!G25,IF($B$8="Underlying Vulnerability",'Compound Alert'!J25,IF($B$8="Emerging Threat",'Compound Alert'!M25)))</f>
        <v>0</v>
      </c>
      <c r="H220" s="23">
        <f ca="1">IF($B$8="Overall Alert",'Compound Alert'!H25,IF($B$8="Underlying Vulnerability",'Compound Alert'!K25,IF($B$8="Emerging Threat",'Compound Alert'!N25)))</f>
        <v>0</v>
      </c>
      <c r="I220" s="50">
        <f ca="1">ROUNDDOWN(G220,0)</f>
        <v>0</v>
      </c>
      <c r="J220" s="25" t="str">
        <f ca="1">IF(
   $B$8="Overall Alert",IF(
      'Compound Alert'!R25 &gt;= 7, "HIGH",IF(
         'Compound Alert'!R25 &gt;= 5, "MED","LOW")), IF(
            $B$8="Underlying Vulnerability", IF(
               'Compound Alert'!Y25 &gt;= 10, "HIGH",IF(
                  'Compound Alert'!Y25 &gt;= 7, "MED","LOW")),IF(
                     $B$8="Emerging Threat", IF(
                        'Compound Alert'!AF25 &gt;= 10, "HIGH",IF(
                            'Compound Alert'!AF25 &gt;= 7, "MED","LOW")))))</f>
        <v>LOW</v>
      </c>
      <c r="K220" s="25" t="str">
        <f ca="1">IF(
   $B$8="Overall Alert",IF(
      'Compound Alert'!S25 &gt;= 7, "HIGH",IF(
         'Compound Alert'!S25 &gt;= 5, "MED","LOW")), IF(
            $B$8="Underlying Vulnerability", IF(
               'Compound Alert'!Z25 &gt;= 10, "HIGH",IF(
                  'Compound Alert'!Z25 &gt;= 7, "MED","LOW")),IF(
                     $B$8="Emerging Threat", IF(
                        'Compound Alert'!AG25 &gt;= 10, "HIGH",IF(
                            'Compound Alert'!AG25 &gt;= 7, "MED","LOW")))))</f>
        <v>LOW</v>
      </c>
      <c r="L220" s="25" t="str">
        <f ca="1">IF(
   $B$8="Overall Alert",IF(
      'Compound Alert'!T25 &gt;= 7, "HIGH",IF(
         'Compound Alert'!T25 &gt;= 5, "MED","LOW")), IF(
            $B$8="Underlying Vulnerability", IF(
               'Compound Alert'!AA25 &gt;= 10, "HIGH",IF(
                  'Compound Alert'!AA25 &gt;= 7, "MED","LOW")),IF(
                     $B$8="Emerging Threat", IF(
                        'Compound Alert'!AH25 &gt;= 10, "HIGH",IF(
                            'Compound Alert'!AH25 &gt;= 7, "MED","LOW")))))</f>
        <v>LOW</v>
      </c>
      <c r="M220" s="25" t="str">
        <f ca="1">IF(
   $B$8="Overall Alert",IF(
      'Compound Alert'!U25 &gt;= 7, "HIGH",IF(
         'Compound Alert'!U25 &gt;= 5, "MED","LOW")), IF(
            $B$8="Underlying Vulnerability", IF(
               'Compound Alert'!AB25 &gt;= 10, "HIGH",IF(
                  'Compound Alert'!AB25 &gt;= 7, "MED","LOW")),IF(
                     $B$8="Emerging Threat", IF(
                        'Compound Alert'!AI25 &gt;= 10, "HIGH",IF(
                            'Compound Alert'!AI25 &gt;= 7, "MED","LOW")))))</f>
        <v>LOW</v>
      </c>
      <c r="N220" s="25" t="str">
        <f ca="1">IF(
   $B$8="Overall Alert",IF(
      'Compound Alert'!V25 &gt;= 7, "HIGH",IF(
         'Compound Alert'!V25 &gt;= 5, "MED","LOW")), IF(
            $B$8="Underlying Vulnerability", IF(
               'Compound Alert'!AC25 &gt;= 10, "HIGH",IF(
                  'Compound Alert'!AC25 &gt;= 7, "MED","LOW")),IF(
                     $B$8="Emerging Threat", IF(
                        'Compound Alert'!AJ25 &gt;= 10, "HIGH",IF(
                            'Compound Alert'!AJ25 &gt;= 7, "MED","LOW")))))</f>
        <v>LOW</v>
      </c>
      <c r="O220" s="25" t="str">
        <f ca="1">IF(
   $B$8="Overall Alert",IF(
      'Compound Alert'!W25 &gt;= 7, "HIGH",IF(
         'Compound Alert'!W25 &gt;= 5, "MED","LOW")), IF(
            $B$8="Underlying Vulnerability", IF(
               'Compound Alert'!AD25 &gt;= 10, "HIGH",IF(
                  'Compound Alert'!AD25 &gt;= 7, "MED","LOW")),IF(
                     $B$8="Emerging Threat", IF(
                        'Compound Alert'!AK25 &gt;= 10, "HIGH",IF(
                            'Compound Alert'!AK25 &gt;= 7, "MED","LOW")))))</f>
        <v>LOW</v>
      </c>
      <c r="P220" s="25"/>
      <c r="Q220" s="26"/>
      <c r="R220" s="26"/>
      <c r="S220" s="21"/>
      <c r="T220" s="21"/>
      <c r="U220" s="21"/>
      <c r="V220" s="21"/>
      <c r="W220" s="21"/>
      <c r="X220" s="21"/>
      <c r="Y220" s="27"/>
      <c r="Z220" s="27"/>
      <c r="AA220" s="27"/>
      <c r="AB220" s="27"/>
      <c r="AC220" s="27"/>
      <c r="AD220" s="27"/>
      <c r="AE220" s="27"/>
      <c r="AF220" s="27"/>
      <c r="AJ220" s="21"/>
      <c r="AK220" s="21"/>
      <c r="AL220" s="21"/>
      <c r="AM220" s="21"/>
      <c r="AN220" s="21"/>
      <c r="AO220" s="21"/>
      <c r="AP220" s="21"/>
      <c r="AQ220" s="21"/>
      <c r="AR220" s="21"/>
      <c r="AS220" s="21"/>
      <c r="AT220" s="21"/>
      <c r="AU220" s="21"/>
      <c r="AV220" s="21"/>
      <c r="AW220" s="21"/>
      <c r="AX220" s="21"/>
    </row>
    <row r="221" spans="1:50" x14ac:dyDescent="0.2">
      <c r="A221" s="63">
        <v>180</v>
      </c>
      <c r="B221" s="20" t="str">
        <f>'Compound Alert'!B26</f>
        <v>Bahamas, The</v>
      </c>
      <c r="C221" s="20" t="str">
        <f>'Compound Alert'!C26</f>
        <v>BHS</v>
      </c>
      <c r="D221" s="20" t="str">
        <f>'Compound Alert'!D26</f>
        <v>LCN           Latin America &amp; Caribbean</v>
      </c>
      <c r="E221" s="20" t="str">
        <f>'Compound Alert'!E26</f>
        <v>NA</v>
      </c>
      <c r="F221" s="217">
        <f ca="1">'Compound Alert'!F26</f>
        <v>21</v>
      </c>
      <c r="G221" s="22">
        <f ca="1">IF($B$8="Overall Alert",'Compound Alert'!G26,IF($B$8="Underlying Vulnerability",'Compound Alert'!J26,IF($B$8="Emerging Threat",'Compound Alert'!M26)))</f>
        <v>0</v>
      </c>
      <c r="H221" s="23">
        <f ca="1">IF($B$8="Overall Alert",'Compound Alert'!H26,IF($B$8="Underlying Vulnerability",'Compound Alert'!K26,IF($B$8="Emerging Threat",'Compound Alert'!N26)))</f>
        <v>0</v>
      </c>
      <c r="I221" s="50">
        <f ca="1">ROUNDDOWN(G221,0)</f>
        <v>0</v>
      </c>
      <c r="J221" s="25" t="str">
        <f ca="1">IF(
   $B$8="Overall Alert",IF(
      'Compound Alert'!R26 &gt;= 7, "HIGH",IF(
         'Compound Alert'!R26 &gt;= 5, "MED","LOW")), IF(
            $B$8="Underlying Vulnerability", IF(
               'Compound Alert'!Y26 &gt;= 10, "HIGH",IF(
                  'Compound Alert'!Y26 &gt;= 7, "MED","LOW")),IF(
                     $B$8="Emerging Threat", IF(
                        'Compound Alert'!AF26 &gt;= 10, "HIGH",IF(
                            'Compound Alert'!AF26 &gt;= 7, "MED","LOW")))))</f>
        <v>LOW</v>
      </c>
      <c r="K221" s="25" t="str">
        <f ca="1">IF(
   $B$8="Overall Alert",IF(
      'Compound Alert'!S26 &gt;= 7, "HIGH",IF(
         'Compound Alert'!S26 &gt;= 5, "MED","LOW")), IF(
            $B$8="Underlying Vulnerability", IF(
               'Compound Alert'!Z26 &gt;= 10, "HIGH",IF(
                  'Compound Alert'!Z26 &gt;= 7, "MED","LOW")),IF(
                     $B$8="Emerging Threat", IF(
                        'Compound Alert'!AG26 &gt;= 10, "HIGH",IF(
                            'Compound Alert'!AG26 &gt;= 7, "MED","LOW")))))</f>
        <v>LOW</v>
      </c>
      <c r="L221" s="25" t="str">
        <f ca="1">IF(
   $B$8="Overall Alert",IF(
      'Compound Alert'!T26 &gt;= 7, "HIGH",IF(
         'Compound Alert'!T26 &gt;= 5, "MED","LOW")), IF(
            $B$8="Underlying Vulnerability", IF(
               'Compound Alert'!AA26 &gt;= 10, "HIGH",IF(
                  'Compound Alert'!AA26 &gt;= 7, "MED","LOW")),IF(
                     $B$8="Emerging Threat", IF(
                        'Compound Alert'!AH26 &gt;= 10, "HIGH",IF(
                            'Compound Alert'!AH26 &gt;= 7, "MED","LOW")))))</f>
        <v>LOW</v>
      </c>
      <c r="M221" s="25" t="str">
        <f ca="1">IF(
   $B$8="Overall Alert",IF(
      'Compound Alert'!U26 &gt;= 7, "HIGH",IF(
         'Compound Alert'!U26 &gt;= 5, "MED","LOW")), IF(
            $B$8="Underlying Vulnerability", IF(
               'Compound Alert'!AB26 &gt;= 10, "HIGH",IF(
                  'Compound Alert'!AB26 &gt;= 7, "MED","LOW")),IF(
                     $B$8="Emerging Threat", IF(
                        'Compound Alert'!AI26 &gt;= 10, "HIGH",IF(
                            'Compound Alert'!AI26 &gt;= 7, "MED","LOW")))))</f>
        <v>LOW</v>
      </c>
      <c r="N221" s="25" t="str">
        <f ca="1">IF(
   $B$8="Overall Alert",IF(
      'Compound Alert'!V26 &gt;= 7, "HIGH",IF(
         'Compound Alert'!V26 &gt;= 5, "MED","LOW")), IF(
            $B$8="Underlying Vulnerability", IF(
               'Compound Alert'!AC26 &gt;= 10, "HIGH",IF(
                  'Compound Alert'!AC26 &gt;= 7, "MED","LOW")),IF(
                     $B$8="Emerging Threat", IF(
                        'Compound Alert'!AJ26 &gt;= 10, "HIGH",IF(
                            'Compound Alert'!AJ26 &gt;= 7, "MED","LOW")))))</f>
        <v>LOW</v>
      </c>
      <c r="O221" s="25" t="str">
        <f ca="1">IF(
   $B$8="Overall Alert",IF(
      'Compound Alert'!W26 &gt;= 7, "HIGH",IF(
         'Compound Alert'!W26 &gt;= 5, "MED","LOW")), IF(
            $B$8="Underlying Vulnerability", IF(
               'Compound Alert'!AD26 &gt;= 10, "HIGH",IF(
                  'Compound Alert'!AD26 &gt;= 7, "MED","LOW")),IF(
                     $B$8="Emerging Threat", IF(
                        'Compound Alert'!AK26 &gt;= 10, "HIGH",IF(
                            'Compound Alert'!AK26 &gt;= 7, "MED","LOW")))))</f>
        <v>LOW</v>
      </c>
      <c r="P221" s="25"/>
      <c r="Q221" s="26"/>
      <c r="R221" s="26"/>
      <c r="S221" s="21"/>
      <c r="T221" s="21"/>
      <c r="U221" s="21"/>
      <c r="V221" s="21"/>
      <c r="W221" s="21"/>
      <c r="X221" s="21"/>
      <c r="Y221" s="27"/>
      <c r="Z221" s="27"/>
      <c r="AA221" s="27"/>
      <c r="AB221" s="27"/>
      <c r="AC221" s="27"/>
      <c r="AD221" s="27"/>
      <c r="AE221" s="27"/>
      <c r="AF221" s="27"/>
      <c r="AJ221" s="21"/>
      <c r="AK221" s="21"/>
      <c r="AL221" s="21"/>
      <c r="AM221" s="21"/>
      <c r="AN221" s="21"/>
      <c r="AO221" s="21"/>
      <c r="AP221" s="21"/>
      <c r="AQ221" s="21"/>
      <c r="AR221" s="21"/>
      <c r="AS221" s="21"/>
      <c r="AT221" s="21"/>
      <c r="AU221" s="21"/>
      <c r="AV221" s="21"/>
      <c r="AW221" s="21"/>
      <c r="AX221" s="21"/>
    </row>
    <row r="222" spans="1:50" x14ac:dyDescent="0.2">
      <c r="A222" s="63">
        <v>181</v>
      </c>
      <c r="B222" s="20" t="str">
        <f>'Compound Alert'!B30</f>
        <v>Bermuda</v>
      </c>
      <c r="C222" s="20" t="str">
        <f>'Compound Alert'!C30</f>
        <v>BMU</v>
      </c>
      <c r="D222" s="20" t="str">
        <f>'Compound Alert'!D30</f>
        <v>NAC           North America</v>
      </c>
      <c r="E222" s="20" t="str">
        <f>'Compound Alert'!E30</f>
        <v>NA</v>
      </c>
      <c r="F222" s="217">
        <f ca="1">'Compound Alert'!F30</f>
        <v>25</v>
      </c>
      <c r="G222" s="22">
        <f ca="1">IF($B$8="Overall Alert",'Compound Alert'!G30,IF($B$8="Underlying Vulnerability",'Compound Alert'!J30,IF($B$8="Emerging Threat",'Compound Alert'!M30)))</f>
        <v>0</v>
      </c>
      <c r="H222" s="23">
        <f ca="1">IF($B$8="Overall Alert",'Compound Alert'!H30,IF($B$8="Underlying Vulnerability",'Compound Alert'!K30,IF($B$8="Emerging Threat",'Compound Alert'!N30)))</f>
        <v>0</v>
      </c>
      <c r="I222" s="50">
        <f ca="1">ROUNDDOWN(G222,0)</f>
        <v>0</v>
      </c>
      <c r="J222" s="25" t="str">
        <f ca="1">IF(
   $B$8="Overall Alert",IF(
      'Compound Alert'!R30 &gt;= 7, "HIGH",IF(
         'Compound Alert'!R30 &gt;= 5, "MED","LOW")), IF(
            $B$8="Underlying Vulnerability", IF(
               'Compound Alert'!Y30 &gt;= 10, "HIGH",IF(
                  'Compound Alert'!Y30 &gt;= 7, "MED","LOW")),IF(
                     $B$8="Emerging Threat", IF(
                        'Compound Alert'!AF30 &gt;= 10, "HIGH",IF(
                            'Compound Alert'!AF30 &gt;= 7, "MED","LOW")))))</f>
        <v>LOW</v>
      </c>
      <c r="K222" s="25" t="e">
        <f ca="1">IF(
   $B$8="Overall Alert",IF(
      'Compound Alert'!S30 &gt;= 7, "HIGH",IF(
         'Compound Alert'!S30 &gt;= 5, "MED","LOW")), IF(
            $B$8="Underlying Vulnerability", IF(
               'Compound Alert'!Z30 &gt;= 10, "HIGH",IF(
                  'Compound Alert'!Z30 &gt;= 7, "MED","LOW")),IF(
                     $B$8="Emerging Threat", IF(
                        'Compound Alert'!AG30 &gt;= 10, "HIGH",IF(
                            'Compound Alert'!AG30 &gt;= 7, "MED","LOW")))))</f>
        <v>#N/A</v>
      </c>
      <c r="L222" s="25" t="e">
        <f ca="1">IF(
   $B$8="Overall Alert",IF(
      'Compound Alert'!T30 &gt;= 7, "HIGH",IF(
         'Compound Alert'!T30 &gt;= 5, "MED","LOW")), IF(
            $B$8="Underlying Vulnerability", IF(
               'Compound Alert'!AA30 &gt;= 10, "HIGH",IF(
                  'Compound Alert'!AA30 &gt;= 7, "MED","LOW")),IF(
                     $B$8="Emerging Threat", IF(
                        'Compound Alert'!AH30 &gt;= 10, "HIGH",IF(
                            'Compound Alert'!AH30 &gt;= 7, "MED","LOW")))))</f>
        <v>#N/A</v>
      </c>
      <c r="M222" s="25" t="e">
        <f ca="1">IF(
   $B$8="Overall Alert",IF(
      'Compound Alert'!U30 &gt;= 7, "HIGH",IF(
         'Compound Alert'!U30 &gt;= 5, "MED","LOW")), IF(
            $B$8="Underlying Vulnerability", IF(
               'Compound Alert'!AB30 &gt;= 10, "HIGH",IF(
                  'Compound Alert'!AB30 &gt;= 7, "MED","LOW")),IF(
                     $B$8="Emerging Threat", IF(
                        'Compound Alert'!AI30 &gt;= 10, "HIGH",IF(
                            'Compound Alert'!AI30 &gt;= 7, "MED","LOW")))))</f>
        <v>#N/A</v>
      </c>
      <c r="N222" s="25" t="str">
        <f ca="1">IF(
   $B$8="Overall Alert",IF(
      'Compound Alert'!V30 &gt;= 7, "HIGH",IF(
         'Compound Alert'!V30 &gt;= 5, "MED","LOW")), IF(
            $B$8="Underlying Vulnerability", IF(
               'Compound Alert'!AC30 &gt;= 10, "HIGH",IF(
                  'Compound Alert'!AC30 &gt;= 7, "MED","LOW")),IF(
                     $B$8="Emerging Threat", IF(
                        'Compound Alert'!AJ30 &gt;= 10, "HIGH",IF(
                            'Compound Alert'!AJ30 &gt;= 7, "MED","LOW")))))</f>
        <v>LOW</v>
      </c>
      <c r="O222" s="25" t="str">
        <f ca="1">IF(
   $B$8="Overall Alert",IF(
      'Compound Alert'!W30 &gt;= 7, "HIGH",IF(
         'Compound Alert'!W30 &gt;= 5, "MED","LOW")), IF(
            $B$8="Underlying Vulnerability", IF(
               'Compound Alert'!AD30 &gt;= 10, "HIGH",IF(
                  'Compound Alert'!AD30 &gt;= 7, "MED","LOW")),IF(
                     $B$8="Emerging Threat", IF(
                        'Compound Alert'!AK30 &gt;= 10, "HIGH",IF(
                            'Compound Alert'!AK30 &gt;= 7, "MED","LOW")))))</f>
        <v>LOW</v>
      </c>
      <c r="P222" s="25"/>
      <c r="Q222" s="26"/>
      <c r="R222" s="26"/>
      <c r="S222" s="21"/>
      <c r="T222" s="21"/>
      <c r="U222" s="21"/>
      <c r="V222" s="21"/>
      <c r="W222" s="21"/>
      <c r="X222" s="21"/>
      <c r="Y222" s="27"/>
      <c r="Z222" s="27"/>
      <c r="AA222" s="27"/>
      <c r="AB222" s="27"/>
      <c r="AC222" s="27"/>
      <c r="AD222" s="27"/>
      <c r="AE222" s="27"/>
      <c r="AF222" s="27"/>
      <c r="AJ222" s="21"/>
      <c r="AK222" s="21"/>
      <c r="AL222" s="21"/>
      <c r="AM222" s="21"/>
      <c r="AN222" s="21"/>
      <c r="AO222" s="21"/>
      <c r="AP222" s="21"/>
      <c r="AQ222" s="21"/>
      <c r="AR222" s="21"/>
      <c r="AS222" s="21"/>
      <c r="AT222" s="21"/>
      <c r="AU222" s="21"/>
      <c r="AV222" s="21"/>
      <c r="AW222" s="21"/>
      <c r="AX222" s="21"/>
    </row>
    <row r="223" spans="1:50" x14ac:dyDescent="0.2">
      <c r="A223" s="63">
        <v>182</v>
      </c>
      <c r="B223" s="20" t="str">
        <f>'Compound Alert'!B33</f>
        <v>Barbados</v>
      </c>
      <c r="C223" s="20" t="str">
        <f>'Compound Alert'!C33</f>
        <v>BRB</v>
      </c>
      <c r="D223" s="20" t="str">
        <f>'Compound Alert'!D33</f>
        <v>LCN           Latin America &amp; Caribbean</v>
      </c>
      <c r="E223" s="20" t="str">
        <f>'Compound Alert'!E33</f>
        <v>NA</v>
      </c>
      <c r="F223" s="217">
        <f ca="1">'Compound Alert'!F33</f>
        <v>28</v>
      </c>
      <c r="G223" s="22">
        <f ca="1">IF($B$8="Overall Alert",'Compound Alert'!G33,IF($B$8="Underlying Vulnerability",'Compound Alert'!J33,IF($B$8="Emerging Threat",'Compound Alert'!M33)))</f>
        <v>0</v>
      </c>
      <c r="H223" s="23">
        <f ca="1">IF($B$8="Overall Alert",'Compound Alert'!H33,IF($B$8="Underlying Vulnerability",'Compound Alert'!K33,IF($B$8="Emerging Threat",'Compound Alert'!N33)))</f>
        <v>0</v>
      </c>
      <c r="I223" s="50">
        <f ca="1">ROUNDDOWN(G223,0)</f>
        <v>0</v>
      </c>
      <c r="J223" s="25" t="str">
        <f ca="1">IF(
   $B$8="Overall Alert",IF(
      'Compound Alert'!R33 &gt;= 7, "HIGH",IF(
         'Compound Alert'!R33 &gt;= 5, "MED","LOW")), IF(
            $B$8="Underlying Vulnerability", IF(
               'Compound Alert'!Y33 &gt;= 10, "HIGH",IF(
                  'Compound Alert'!Y33 &gt;= 7, "MED","LOW")),IF(
                     $B$8="Emerging Threat", IF(
                        'Compound Alert'!AF33 &gt;= 10, "HIGH",IF(
                            'Compound Alert'!AF33 &gt;= 7, "MED","LOW")))))</f>
        <v>LOW</v>
      </c>
      <c r="K223" s="25" t="str">
        <f ca="1">IF(
   $B$8="Overall Alert",IF(
      'Compound Alert'!S33 &gt;= 7, "HIGH",IF(
         'Compound Alert'!S33 &gt;= 5, "MED","LOW")), IF(
            $B$8="Underlying Vulnerability", IF(
               'Compound Alert'!Z33 &gt;= 10, "HIGH",IF(
                  'Compound Alert'!Z33 &gt;= 7, "MED","LOW")),IF(
                     $B$8="Emerging Threat", IF(
                        'Compound Alert'!AG33 &gt;= 10, "HIGH",IF(
                            'Compound Alert'!AG33 &gt;= 7, "MED","LOW")))))</f>
        <v>LOW</v>
      </c>
      <c r="L223" s="25" t="str">
        <f ca="1">IF(
   $B$8="Overall Alert",IF(
      'Compound Alert'!T33 &gt;= 7, "HIGH",IF(
         'Compound Alert'!T33 &gt;= 5, "MED","LOW")), IF(
            $B$8="Underlying Vulnerability", IF(
               'Compound Alert'!AA33 &gt;= 10, "HIGH",IF(
                  'Compound Alert'!AA33 &gt;= 7, "MED","LOW")),IF(
                     $B$8="Emerging Threat", IF(
                        'Compound Alert'!AH33 &gt;= 10, "HIGH",IF(
                            'Compound Alert'!AH33 &gt;= 7, "MED","LOW")))))</f>
        <v>LOW</v>
      </c>
      <c r="M223" s="25" t="str">
        <f ca="1">IF(
   $B$8="Overall Alert",IF(
      'Compound Alert'!U33 &gt;= 7, "HIGH",IF(
         'Compound Alert'!U33 &gt;= 5, "MED","LOW")), IF(
            $B$8="Underlying Vulnerability", IF(
               'Compound Alert'!AB33 &gt;= 10, "HIGH",IF(
                  'Compound Alert'!AB33 &gt;= 7, "MED","LOW")),IF(
                     $B$8="Emerging Threat", IF(
                        'Compound Alert'!AI33 &gt;= 10, "HIGH",IF(
                            'Compound Alert'!AI33 &gt;= 7, "MED","LOW")))))</f>
        <v>LOW</v>
      </c>
      <c r="N223" s="25" t="str">
        <f ca="1">IF(
   $B$8="Overall Alert",IF(
      'Compound Alert'!V33 &gt;= 7, "HIGH",IF(
         'Compound Alert'!V33 &gt;= 5, "MED","LOW")), IF(
            $B$8="Underlying Vulnerability", IF(
               'Compound Alert'!AC33 &gt;= 10, "HIGH",IF(
                  'Compound Alert'!AC33 &gt;= 7, "MED","LOW")),IF(
                     $B$8="Emerging Threat", IF(
                        'Compound Alert'!AJ33 &gt;= 10, "HIGH",IF(
                            'Compound Alert'!AJ33 &gt;= 7, "MED","LOW")))))</f>
        <v>LOW</v>
      </c>
      <c r="O223" s="25" t="str">
        <f ca="1">IF(
   $B$8="Overall Alert",IF(
      'Compound Alert'!W33 &gt;= 7, "HIGH",IF(
         'Compound Alert'!W33 &gt;= 5, "MED","LOW")), IF(
            $B$8="Underlying Vulnerability", IF(
               'Compound Alert'!AD33 &gt;= 10, "HIGH",IF(
                  'Compound Alert'!AD33 &gt;= 7, "MED","LOW")),IF(
                     $B$8="Emerging Threat", IF(
                        'Compound Alert'!AK33 &gt;= 10, "HIGH",IF(
                            'Compound Alert'!AK33 &gt;= 7, "MED","LOW")))))</f>
        <v>LOW</v>
      </c>
      <c r="P223" s="25"/>
      <c r="Q223" s="26"/>
      <c r="R223" s="26"/>
      <c r="S223" s="21"/>
      <c r="T223" s="21"/>
      <c r="U223" s="21"/>
      <c r="V223" s="21"/>
      <c r="W223" s="21"/>
      <c r="X223" s="21"/>
      <c r="Y223" s="27"/>
      <c r="Z223" s="27"/>
      <c r="AA223" s="27"/>
      <c r="AB223" s="27"/>
      <c r="AC223" s="27"/>
      <c r="AD223" s="27"/>
      <c r="AE223" s="27"/>
      <c r="AF223" s="27"/>
      <c r="AJ223" s="21"/>
      <c r="AK223" s="21"/>
      <c r="AL223" s="21"/>
      <c r="AM223" s="21"/>
      <c r="AN223" s="21"/>
      <c r="AO223" s="21"/>
      <c r="AP223" s="21"/>
      <c r="AQ223" s="21"/>
      <c r="AR223" s="21"/>
      <c r="AS223" s="21"/>
      <c r="AT223" s="21"/>
      <c r="AU223" s="21"/>
      <c r="AV223" s="21"/>
      <c r="AW223" s="21"/>
      <c r="AX223" s="21"/>
    </row>
    <row r="224" spans="1:50" x14ac:dyDescent="0.2">
      <c r="A224" s="63">
        <v>183</v>
      </c>
      <c r="B224" s="20" t="str">
        <f>'Compound Alert'!B38</f>
        <v>Canada</v>
      </c>
      <c r="C224" s="20" t="str">
        <f>'Compound Alert'!C38</f>
        <v>CAN</v>
      </c>
      <c r="D224" s="20" t="str">
        <f>'Compound Alert'!D38</f>
        <v>NAC           North America</v>
      </c>
      <c r="E224" s="20" t="str">
        <f>'Compound Alert'!E38</f>
        <v>NA</v>
      </c>
      <c r="F224" s="217">
        <f ca="1">'Compound Alert'!F38</f>
        <v>33</v>
      </c>
      <c r="G224" s="22">
        <f ca="1">IF($B$8="Overall Alert",'Compound Alert'!G38,IF($B$8="Underlying Vulnerability",'Compound Alert'!J38,IF($B$8="Emerging Threat",'Compound Alert'!M38)))</f>
        <v>0</v>
      </c>
      <c r="H224" s="23">
        <f ca="1">IF($B$8="Overall Alert",'Compound Alert'!H38,IF($B$8="Underlying Vulnerability",'Compound Alert'!K38,IF($B$8="Emerging Threat",'Compound Alert'!N38)))</f>
        <v>0</v>
      </c>
      <c r="I224" s="50">
        <f ca="1">ROUNDDOWN(G224,0)</f>
        <v>0</v>
      </c>
      <c r="J224" s="25" t="str">
        <f ca="1">IF(
   $B$8="Overall Alert",IF(
      'Compound Alert'!R38 &gt;= 7, "HIGH",IF(
         'Compound Alert'!R38 &gt;= 5, "MED","LOW")), IF(
            $B$8="Underlying Vulnerability", IF(
               'Compound Alert'!Y38 &gt;= 10, "HIGH",IF(
                  'Compound Alert'!Y38 &gt;= 7, "MED","LOW")),IF(
                     $B$8="Emerging Threat", IF(
                        'Compound Alert'!AF38 &gt;= 10, "HIGH",IF(
                            'Compound Alert'!AF38 &gt;= 7, "MED","LOW")))))</f>
        <v>LOW</v>
      </c>
      <c r="K224" s="25" t="str">
        <f ca="1">IF(
   $B$8="Overall Alert",IF(
      'Compound Alert'!S38 &gt;= 7, "HIGH",IF(
         'Compound Alert'!S38 &gt;= 5, "MED","LOW")), IF(
            $B$8="Underlying Vulnerability", IF(
               'Compound Alert'!Z38 &gt;= 10, "HIGH",IF(
                  'Compound Alert'!Z38 &gt;= 7, "MED","LOW")),IF(
                     $B$8="Emerging Threat", IF(
                        'Compound Alert'!AG38 &gt;= 10, "HIGH",IF(
                            'Compound Alert'!AG38 &gt;= 7, "MED","LOW")))))</f>
        <v>LOW</v>
      </c>
      <c r="L224" s="25" t="str">
        <f ca="1">IF(
   $B$8="Overall Alert",IF(
      'Compound Alert'!T38 &gt;= 7, "HIGH",IF(
         'Compound Alert'!T38 &gt;= 5, "MED","LOW")), IF(
            $B$8="Underlying Vulnerability", IF(
               'Compound Alert'!AA38 &gt;= 10, "HIGH",IF(
                  'Compound Alert'!AA38 &gt;= 7, "MED","LOW")),IF(
                     $B$8="Emerging Threat", IF(
                        'Compound Alert'!AH38 &gt;= 10, "HIGH",IF(
                            'Compound Alert'!AH38 &gt;= 7, "MED","LOW")))))</f>
        <v>LOW</v>
      </c>
      <c r="M224" s="25" t="str">
        <f ca="1">IF(
   $B$8="Overall Alert",IF(
      'Compound Alert'!U38 &gt;= 7, "HIGH",IF(
         'Compound Alert'!U38 &gt;= 5, "MED","LOW")), IF(
            $B$8="Underlying Vulnerability", IF(
               'Compound Alert'!AB38 &gt;= 10, "HIGH",IF(
                  'Compound Alert'!AB38 &gt;= 7, "MED","LOW")),IF(
                     $B$8="Emerging Threat", IF(
                        'Compound Alert'!AI38 &gt;= 10, "HIGH",IF(
                            'Compound Alert'!AI38 &gt;= 7, "MED","LOW")))))</f>
        <v>LOW</v>
      </c>
      <c r="N224" s="25" t="str">
        <f ca="1">IF(
   $B$8="Overall Alert",IF(
      'Compound Alert'!V38 &gt;= 7, "HIGH",IF(
         'Compound Alert'!V38 &gt;= 5, "MED","LOW")), IF(
            $B$8="Underlying Vulnerability", IF(
               'Compound Alert'!AC38 &gt;= 10, "HIGH",IF(
                  'Compound Alert'!AC38 &gt;= 7, "MED","LOW")),IF(
                     $B$8="Emerging Threat", IF(
                        'Compound Alert'!AJ38 &gt;= 10, "HIGH",IF(
                            'Compound Alert'!AJ38 &gt;= 7, "MED","LOW")))))</f>
        <v>LOW</v>
      </c>
      <c r="O224" s="25" t="str">
        <f ca="1">IF(
   $B$8="Overall Alert",IF(
      'Compound Alert'!W38 &gt;= 7, "HIGH",IF(
         'Compound Alert'!W38 &gt;= 5, "MED","LOW")), IF(
            $B$8="Underlying Vulnerability", IF(
               'Compound Alert'!AD38 &gt;= 10, "HIGH",IF(
                  'Compound Alert'!AD38 &gt;= 7, "MED","LOW")),IF(
                     $B$8="Emerging Threat", IF(
                        'Compound Alert'!AK38 &gt;= 10, "HIGH",IF(
                            'Compound Alert'!AK38 &gt;= 7, "MED","LOW")))))</f>
        <v>LOW</v>
      </c>
      <c r="P224" s="25"/>
      <c r="Q224" s="26"/>
      <c r="R224" s="26"/>
      <c r="S224" s="21"/>
      <c r="T224" s="21"/>
      <c r="U224" s="21"/>
      <c r="V224" s="21"/>
      <c r="W224" s="21"/>
      <c r="X224" s="21"/>
      <c r="Y224" s="27"/>
      <c r="Z224" s="27"/>
      <c r="AA224" s="27"/>
      <c r="AB224" s="27"/>
      <c r="AC224" s="27"/>
      <c r="AD224" s="27"/>
      <c r="AE224" s="27"/>
      <c r="AF224" s="27"/>
      <c r="AJ224" s="21"/>
      <c r="AK224" s="21"/>
      <c r="AL224" s="21"/>
      <c r="AM224" s="21"/>
      <c r="AN224" s="21"/>
      <c r="AO224" s="21"/>
      <c r="AP224" s="21"/>
      <c r="AQ224" s="21"/>
      <c r="AR224" s="21"/>
      <c r="AS224" s="21"/>
      <c r="AT224" s="21"/>
      <c r="AU224" s="21"/>
      <c r="AV224" s="21"/>
      <c r="AW224" s="21"/>
      <c r="AX224" s="21"/>
    </row>
    <row r="225" spans="1:50" x14ac:dyDescent="0.2">
      <c r="A225" s="63">
        <v>184</v>
      </c>
      <c r="B225" s="20" t="str">
        <f>'Compound Alert'!B40</f>
        <v>Channel Islands</v>
      </c>
      <c r="C225" s="20" t="str">
        <f>'Compound Alert'!C40</f>
        <v>CHI</v>
      </c>
      <c r="D225" s="20" t="str">
        <f>'Compound Alert'!D40</f>
        <v>ECS           Europe &amp; Central Asia</v>
      </c>
      <c r="E225" s="20" t="str">
        <f>'Compound Alert'!E40</f>
        <v>NA</v>
      </c>
      <c r="F225" s="217">
        <f ca="1">'Compound Alert'!F40</f>
        <v>35</v>
      </c>
      <c r="G225" s="22">
        <f ca="1">IF($B$8="Overall Alert",'Compound Alert'!G40,IF($B$8="Underlying Vulnerability",'Compound Alert'!J40,IF($B$8="Emerging Threat",'Compound Alert'!M40)))</f>
        <v>0</v>
      </c>
      <c r="H225" s="23">
        <f ca="1">IF($B$8="Overall Alert",'Compound Alert'!H40,IF($B$8="Underlying Vulnerability",'Compound Alert'!K40,IF($B$8="Emerging Threat",'Compound Alert'!N40)))</f>
        <v>0</v>
      </c>
      <c r="I225" s="50">
        <f ca="1">ROUNDDOWN(G225,0)</f>
        <v>0</v>
      </c>
      <c r="J225" s="25" t="str">
        <f ca="1">IF(
   $B$8="Overall Alert",IF(
      'Compound Alert'!R40 &gt;= 7, "HIGH",IF(
         'Compound Alert'!R40 &gt;= 5, "MED","LOW")), IF(
            $B$8="Underlying Vulnerability", IF(
               'Compound Alert'!Y40 &gt;= 10, "HIGH",IF(
                  'Compound Alert'!Y40 &gt;= 7, "MED","LOW")),IF(
                     $B$8="Emerging Threat", IF(
                        'Compound Alert'!AF40 &gt;= 10, "HIGH",IF(
                            'Compound Alert'!AF40 &gt;= 7, "MED","LOW")))))</f>
        <v>LOW</v>
      </c>
      <c r="K225" s="25" t="e">
        <f ca="1">IF(
   $B$8="Overall Alert",IF(
      'Compound Alert'!S40 &gt;= 7, "HIGH",IF(
         'Compound Alert'!S40 &gt;= 5, "MED","LOW")), IF(
            $B$8="Underlying Vulnerability", IF(
               'Compound Alert'!Z40 &gt;= 10, "HIGH",IF(
                  'Compound Alert'!Z40 &gt;= 7, "MED","LOW")),IF(
                     $B$8="Emerging Threat", IF(
                        'Compound Alert'!AG40 &gt;= 10, "HIGH",IF(
                            'Compound Alert'!AG40 &gt;= 7, "MED","LOW")))))</f>
        <v>#N/A</v>
      </c>
      <c r="L225" s="25" t="e">
        <f ca="1">IF(
   $B$8="Overall Alert",IF(
      'Compound Alert'!T40 &gt;= 7, "HIGH",IF(
         'Compound Alert'!T40 &gt;= 5, "MED","LOW")), IF(
            $B$8="Underlying Vulnerability", IF(
               'Compound Alert'!AA40 &gt;= 10, "HIGH",IF(
                  'Compound Alert'!AA40 &gt;= 7, "MED","LOW")),IF(
                     $B$8="Emerging Threat", IF(
                        'Compound Alert'!AH40 &gt;= 10, "HIGH",IF(
                            'Compound Alert'!AH40 &gt;= 7, "MED","LOW")))))</f>
        <v>#N/A</v>
      </c>
      <c r="M225" s="25" t="e">
        <f ca="1">IF(
   $B$8="Overall Alert",IF(
      'Compound Alert'!U40 &gt;= 7, "HIGH",IF(
         'Compound Alert'!U40 &gt;= 5, "MED","LOW")), IF(
            $B$8="Underlying Vulnerability", IF(
               'Compound Alert'!AB40 &gt;= 10, "HIGH",IF(
                  'Compound Alert'!AB40 &gt;= 7, "MED","LOW")),IF(
                     $B$8="Emerging Threat", IF(
                        'Compound Alert'!AI40 &gt;= 10, "HIGH",IF(
                            'Compound Alert'!AI40 &gt;= 7, "MED","LOW")))))</f>
        <v>#N/A</v>
      </c>
      <c r="N225" s="25" t="str">
        <f ca="1">IF(
   $B$8="Overall Alert",IF(
      'Compound Alert'!V40 &gt;= 7, "HIGH",IF(
         'Compound Alert'!V40 &gt;= 5, "MED","LOW")), IF(
            $B$8="Underlying Vulnerability", IF(
               'Compound Alert'!AC40 &gt;= 10, "HIGH",IF(
                  'Compound Alert'!AC40 &gt;= 7, "MED","LOW")),IF(
                     $B$8="Emerging Threat", IF(
                        'Compound Alert'!AJ40 &gt;= 10, "HIGH",IF(
                            'Compound Alert'!AJ40 &gt;= 7, "MED","LOW")))))</f>
        <v>LOW</v>
      </c>
      <c r="O225" s="25" t="str">
        <f ca="1">IF(
   $B$8="Overall Alert",IF(
      'Compound Alert'!W40 &gt;= 7, "HIGH",IF(
         'Compound Alert'!W40 &gt;= 5, "MED","LOW")), IF(
            $B$8="Underlying Vulnerability", IF(
               'Compound Alert'!AD40 &gt;= 10, "HIGH",IF(
                  'Compound Alert'!AD40 &gt;= 7, "MED","LOW")),IF(
                     $B$8="Emerging Threat", IF(
                        'Compound Alert'!AK40 &gt;= 10, "HIGH",IF(
                            'Compound Alert'!AK40 &gt;= 7, "MED","LOW")))))</f>
        <v>LOW</v>
      </c>
      <c r="P225" s="25"/>
      <c r="Q225" s="26"/>
      <c r="R225" s="26"/>
      <c r="S225" s="21"/>
      <c r="T225" s="21"/>
      <c r="U225" s="21"/>
      <c r="V225" s="21"/>
      <c r="W225" s="21"/>
      <c r="X225" s="21"/>
      <c r="Y225" s="27"/>
      <c r="Z225" s="27"/>
      <c r="AA225" s="27"/>
      <c r="AB225" s="27"/>
      <c r="AC225" s="27"/>
      <c r="AD225" s="27"/>
      <c r="AE225" s="27"/>
      <c r="AF225" s="27"/>
      <c r="AJ225" s="21"/>
      <c r="AK225" s="21"/>
      <c r="AL225" s="21"/>
      <c r="AM225" s="21"/>
      <c r="AN225" s="21"/>
      <c r="AO225" s="21"/>
      <c r="AP225" s="21"/>
      <c r="AQ225" s="21"/>
      <c r="AR225" s="21"/>
      <c r="AS225" s="21"/>
      <c r="AT225" s="21"/>
      <c r="AU225" s="21"/>
      <c r="AV225" s="21"/>
      <c r="AW225" s="21"/>
      <c r="AX225" s="21"/>
    </row>
    <row r="226" spans="1:50" x14ac:dyDescent="0.2">
      <c r="A226" s="63">
        <v>185</v>
      </c>
      <c r="B226" s="20" t="str">
        <f>'Compound Alert'!B49</f>
        <v>Cabo Verde</v>
      </c>
      <c r="C226" s="20" t="str">
        <f>'Compound Alert'!C49</f>
        <v>CPV</v>
      </c>
      <c r="D226" s="20" t="str">
        <f>'Compound Alert'!D49</f>
        <v>SSF           Sub-Saharan Africa</v>
      </c>
      <c r="E226" s="20" t="str">
        <f>'Compound Alert'!E49</f>
        <v>Blend</v>
      </c>
      <c r="F226" s="217">
        <f ca="1">'Compound Alert'!F49</f>
        <v>44</v>
      </c>
      <c r="G226" s="22">
        <f ca="1">IF($B$8="Overall Alert",'Compound Alert'!G49,IF($B$8="Underlying Vulnerability",'Compound Alert'!J49,IF($B$8="Emerging Threat",'Compound Alert'!M49)))</f>
        <v>0</v>
      </c>
      <c r="H226" s="23">
        <f ca="1">IF($B$8="Overall Alert",'Compound Alert'!H49,IF($B$8="Underlying Vulnerability",'Compound Alert'!K49,IF($B$8="Emerging Threat",'Compound Alert'!N49)))</f>
        <v>0</v>
      </c>
      <c r="I226" s="50">
        <f ca="1">ROUNDDOWN(G226,0)</f>
        <v>0</v>
      </c>
      <c r="J226" s="25" t="str">
        <f ca="1">IF(
   $B$8="Overall Alert",IF(
      'Compound Alert'!R49 &gt;= 7, "HIGH",IF(
         'Compound Alert'!R49 &gt;= 5, "MED","LOW")), IF(
            $B$8="Underlying Vulnerability", IF(
               'Compound Alert'!Y49 &gt;= 10, "HIGH",IF(
                  'Compound Alert'!Y49 &gt;= 7, "MED","LOW")),IF(
                     $B$8="Emerging Threat", IF(
                        'Compound Alert'!AF49 &gt;= 10, "HIGH",IF(
                            'Compound Alert'!AF49 &gt;= 7, "MED","LOW")))))</f>
        <v>LOW</v>
      </c>
      <c r="K226" s="25" t="str">
        <f ca="1">IF(
   $B$8="Overall Alert",IF(
      'Compound Alert'!S49 &gt;= 7, "HIGH",IF(
         'Compound Alert'!S49 &gt;= 5, "MED","LOW")), IF(
            $B$8="Underlying Vulnerability", IF(
               'Compound Alert'!Z49 &gt;= 10, "HIGH",IF(
                  'Compound Alert'!Z49 &gt;= 7, "MED","LOW")),IF(
                     $B$8="Emerging Threat", IF(
                        'Compound Alert'!AG49 &gt;= 10, "HIGH",IF(
                            'Compound Alert'!AG49 &gt;= 7, "MED","LOW")))))</f>
        <v>LOW</v>
      </c>
      <c r="L226" s="25" t="str">
        <f ca="1">IF(
   $B$8="Overall Alert",IF(
      'Compound Alert'!T49 &gt;= 7, "HIGH",IF(
         'Compound Alert'!T49 &gt;= 5, "MED","LOW")), IF(
            $B$8="Underlying Vulnerability", IF(
               'Compound Alert'!AA49 &gt;= 10, "HIGH",IF(
                  'Compound Alert'!AA49 &gt;= 7, "MED","LOW")),IF(
                     $B$8="Emerging Threat", IF(
                        'Compound Alert'!AH49 &gt;= 10, "HIGH",IF(
                            'Compound Alert'!AH49 &gt;= 7, "MED","LOW")))))</f>
        <v>LOW</v>
      </c>
      <c r="M226" s="25" t="str">
        <f ca="1">IF(
   $B$8="Overall Alert",IF(
      'Compound Alert'!U49 &gt;= 7, "HIGH",IF(
         'Compound Alert'!U49 &gt;= 5, "MED","LOW")), IF(
            $B$8="Underlying Vulnerability", IF(
               'Compound Alert'!AB49 &gt;= 10, "HIGH",IF(
                  'Compound Alert'!AB49 &gt;= 7, "MED","LOW")),IF(
                     $B$8="Emerging Threat", IF(
                        'Compound Alert'!AI49 &gt;= 10, "HIGH",IF(
                            'Compound Alert'!AI49 &gt;= 7, "MED","LOW")))))</f>
        <v>LOW</v>
      </c>
      <c r="N226" s="25" t="str">
        <f ca="1">IF(
   $B$8="Overall Alert",IF(
      'Compound Alert'!V49 &gt;= 7, "HIGH",IF(
         'Compound Alert'!V49 &gt;= 5, "MED","LOW")), IF(
            $B$8="Underlying Vulnerability", IF(
               'Compound Alert'!AC49 &gt;= 10, "HIGH",IF(
                  'Compound Alert'!AC49 &gt;= 7, "MED","LOW")),IF(
                     $B$8="Emerging Threat", IF(
                        'Compound Alert'!AJ49 &gt;= 10, "HIGH",IF(
                            'Compound Alert'!AJ49 &gt;= 7, "MED","LOW")))))</f>
        <v>LOW</v>
      </c>
      <c r="O226" s="25" t="str">
        <f ca="1">IF(
   $B$8="Overall Alert",IF(
      'Compound Alert'!W49 &gt;= 7, "HIGH",IF(
         'Compound Alert'!W49 &gt;= 5, "MED","LOW")), IF(
            $B$8="Underlying Vulnerability", IF(
               'Compound Alert'!AD49 &gt;= 10, "HIGH",IF(
                  'Compound Alert'!AD49 &gt;= 7, "MED","LOW")),IF(
                     $B$8="Emerging Threat", IF(
                        'Compound Alert'!AK49 &gt;= 10, "HIGH",IF(
                            'Compound Alert'!AK49 &gt;= 7, "MED","LOW")))))</f>
        <v>LOW</v>
      </c>
      <c r="P226" s="25"/>
      <c r="Q226" s="26"/>
      <c r="R226" s="26"/>
      <c r="S226" s="21"/>
      <c r="T226" s="21"/>
      <c r="U226" s="21"/>
      <c r="V226" s="21"/>
      <c r="W226" s="21"/>
      <c r="X226" s="21"/>
      <c r="Y226" s="27"/>
      <c r="Z226" s="27"/>
      <c r="AA226" s="27"/>
      <c r="AB226" s="27"/>
      <c r="AC226" s="27"/>
      <c r="AD226" s="27"/>
      <c r="AE226" s="27"/>
      <c r="AF226" s="27"/>
      <c r="AJ226" s="21"/>
      <c r="AK226" s="21"/>
      <c r="AL226" s="21"/>
      <c r="AM226" s="21"/>
      <c r="AN226" s="21"/>
      <c r="AO226" s="21"/>
      <c r="AP226" s="21"/>
      <c r="AQ226" s="21"/>
      <c r="AR226" s="21"/>
      <c r="AS226" s="21"/>
      <c r="AT226" s="21"/>
      <c r="AU226" s="21"/>
      <c r="AV226" s="21"/>
      <c r="AW226" s="21"/>
      <c r="AX226" s="21"/>
    </row>
    <row r="227" spans="1:50" x14ac:dyDescent="0.2">
      <c r="A227" s="63">
        <v>186</v>
      </c>
      <c r="B227" s="20" t="str">
        <f>'Compound Alert'!B52</f>
        <v>Curaçao</v>
      </c>
      <c r="C227" s="20" t="str">
        <f>'Compound Alert'!C52</f>
        <v>CUW</v>
      </c>
      <c r="D227" s="20" t="str">
        <f>'Compound Alert'!D52</f>
        <v>LCN           Latin America &amp; Caribbean</v>
      </c>
      <c r="E227" s="20" t="str">
        <f>'Compound Alert'!E52</f>
        <v>NA</v>
      </c>
      <c r="F227" s="217">
        <f ca="1">'Compound Alert'!F52</f>
        <v>47</v>
      </c>
      <c r="G227" s="22">
        <f ca="1">IF($B$8="Overall Alert",'Compound Alert'!G52,IF($B$8="Underlying Vulnerability",'Compound Alert'!J52,IF($B$8="Emerging Threat",'Compound Alert'!M52)))</f>
        <v>0</v>
      </c>
      <c r="H227" s="23">
        <f ca="1">IF($B$8="Overall Alert",'Compound Alert'!H52,IF($B$8="Underlying Vulnerability",'Compound Alert'!K52,IF($B$8="Emerging Threat",'Compound Alert'!N52)))</f>
        <v>0</v>
      </c>
      <c r="I227" s="50">
        <f ca="1">ROUNDDOWN(G227,0)</f>
        <v>0</v>
      </c>
      <c r="J227" s="25" t="str">
        <f ca="1">IF(
   $B$8="Overall Alert",IF(
      'Compound Alert'!R52 &gt;= 7, "HIGH",IF(
         'Compound Alert'!R52 &gt;= 5, "MED","LOW")), IF(
            $B$8="Underlying Vulnerability", IF(
               'Compound Alert'!Y52 &gt;= 10, "HIGH",IF(
                  'Compound Alert'!Y52 &gt;= 7, "MED","LOW")),IF(
                     $B$8="Emerging Threat", IF(
                        'Compound Alert'!AF52 &gt;= 10, "HIGH",IF(
                            'Compound Alert'!AF52 &gt;= 7, "MED","LOW")))))</f>
        <v>LOW</v>
      </c>
      <c r="K227" s="25" t="e">
        <f ca="1">IF(
   $B$8="Overall Alert",IF(
      'Compound Alert'!S52 &gt;= 7, "HIGH",IF(
         'Compound Alert'!S52 &gt;= 5, "MED","LOW")), IF(
            $B$8="Underlying Vulnerability", IF(
               'Compound Alert'!Z52 &gt;= 10, "HIGH",IF(
                  'Compound Alert'!Z52 &gt;= 7, "MED","LOW")),IF(
                     $B$8="Emerging Threat", IF(
                        'Compound Alert'!AG52 &gt;= 10, "HIGH",IF(
                            'Compound Alert'!AG52 &gt;= 7, "MED","LOW")))))</f>
        <v>#N/A</v>
      </c>
      <c r="L227" s="25" t="e">
        <f ca="1">IF(
   $B$8="Overall Alert",IF(
      'Compound Alert'!T52 &gt;= 7, "HIGH",IF(
         'Compound Alert'!T52 &gt;= 5, "MED","LOW")), IF(
            $B$8="Underlying Vulnerability", IF(
               'Compound Alert'!AA52 &gt;= 10, "HIGH",IF(
                  'Compound Alert'!AA52 &gt;= 7, "MED","LOW")),IF(
                     $B$8="Emerging Threat", IF(
                        'Compound Alert'!AH52 &gt;= 10, "HIGH",IF(
                            'Compound Alert'!AH52 &gt;= 7, "MED","LOW")))))</f>
        <v>#N/A</v>
      </c>
      <c r="M227" s="25" t="e">
        <f ca="1">IF(
   $B$8="Overall Alert",IF(
      'Compound Alert'!U52 &gt;= 7, "HIGH",IF(
         'Compound Alert'!U52 &gt;= 5, "MED","LOW")), IF(
            $B$8="Underlying Vulnerability", IF(
               'Compound Alert'!AB52 &gt;= 10, "HIGH",IF(
                  'Compound Alert'!AB52 &gt;= 7, "MED","LOW")),IF(
                     $B$8="Emerging Threat", IF(
                        'Compound Alert'!AI52 &gt;= 10, "HIGH",IF(
                            'Compound Alert'!AI52 &gt;= 7, "MED","LOW")))))</f>
        <v>#N/A</v>
      </c>
      <c r="N227" s="25" t="str">
        <f ca="1">IF(
   $B$8="Overall Alert",IF(
      'Compound Alert'!V52 &gt;= 7, "HIGH",IF(
         'Compound Alert'!V52 &gt;= 5, "MED","LOW")), IF(
            $B$8="Underlying Vulnerability", IF(
               'Compound Alert'!AC52 &gt;= 10, "HIGH",IF(
                  'Compound Alert'!AC52 &gt;= 7, "MED","LOW")),IF(
                     $B$8="Emerging Threat", IF(
                        'Compound Alert'!AJ52 &gt;= 10, "HIGH",IF(
                            'Compound Alert'!AJ52 &gt;= 7, "MED","LOW")))))</f>
        <v>LOW</v>
      </c>
      <c r="O227" s="25" t="str">
        <f ca="1">IF(
   $B$8="Overall Alert",IF(
      'Compound Alert'!W52 &gt;= 7, "HIGH",IF(
         'Compound Alert'!W52 &gt;= 5, "MED","LOW")), IF(
            $B$8="Underlying Vulnerability", IF(
               'Compound Alert'!AD52 &gt;= 10, "HIGH",IF(
                  'Compound Alert'!AD52 &gt;= 7, "MED","LOW")),IF(
                     $B$8="Emerging Threat", IF(
                        'Compound Alert'!AK52 &gt;= 10, "HIGH",IF(
                            'Compound Alert'!AK52 &gt;= 7, "MED","LOW")))))</f>
        <v>LOW</v>
      </c>
      <c r="P227" s="25"/>
      <c r="Q227" s="26"/>
      <c r="R227" s="26"/>
      <c r="S227" s="21"/>
      <c r="T227" s="21"/>
      <c r="U227" s="21"/>
      <c r="V227" s="21"/>
      <c r="W227" s="21"/>
      <c r="X227" s="21"/>
      <c r="Y227" s="27"/>
      <c r="Z227" s="27"/>
      <c r="AA227" s="27"/>
      <c r="AB227" s="27"/>
      <c r="AC227" s="27"/>
      <c r="AD227" s="27"/>
      <c r="AE227" s="27"/>
      <c r="AF227" s="27"/>
      <c r="AJ227" s="21"/>
      <c r="AK227" s="21"/>
      <c r="AL227" s="21"/>
      <c r="AM227" s="21"/>
      <c r="AN227" s="21"/>
      <c r="AO227" s="21"/>
      <c r="AP227" s="21"/>
      <c r="AQ227" s="21"/>
      <c r="AR227" s="21"/>
      <c r="AS227" s="21"/>
      <c r="AT227" s="21"/>
      <c r="AU227" s="21"/>
      <c r="AV227" s="21"/>
      <c r="AW227" s="21"/>
      <c r="AX227" s="21"/>
    </row>
    <row r="228" spans="1:50" x14ac:dyDescent="0.2">
      <c r="A228" s="63">
        <v>187</v>
      </c>
      <c r="B228" s="20" t="str">
        <f>'Compound Alert'!B53</f>
        <v>Cayman Islands</v>
      </c>
      <c r="C228" s="20" t="str">
        <f>'Compound Alert'!C53</f>
        <v>CYM</v>
      </c>
      <c r="D228" s="20" t="str">
        <f>'Compound Alert'!D53</f>
        <v>LCN           Latin America &amp; Caribbean</v>
      </c>
      <c r="E228" s="20" t="str">
        <f>'Compound Alert'!E53</f>
        <v>NA</v>
      </c>
      <c r="F228" s="217">
        <f ca="1">'Compound Alert'!F53</f>
        <v>48</v>
      </c>
      <c r="G228" s="22">
        <f ca="1">IF($B$8="Overall Alert",'Compound Alert'!G53,IF($B$8="Underlying Vulnerability",'Compound Alert'!J53,IF($B$8="Emerging Threat",'Compound Alert'!M53)))</f>
        <v>0</v>
      </c>
      <c r="H228" s="23">
        <f ca="1">IF($B$8="Overall Alert",'Compound Alert'!H53,IF($B$8="Underlying Vulnerability",'Compound Alert'!K53,IF($B$8="Emerging Threat",'Compound Alert'!N53)))</f>
        <v>0</v>
      </c>
      <c r="I228" s="50">
        <f ca="1">ROUNDDOWN(G228,0)</f>
        <v>0</v>
      </c>
      <c r="J228" s="25" t="str">
        <f ca="1">IF(
   $B$8="Overall Alert",IF(
      'Compound Alert'!R53 &gt;= 7, "HIGH",IF(
         'Compound Alert'!R53 &gt;= 5, "MED","LOW")), IF(
            $B$8="Underlying Vulnerability", IF(
               'Compound Alert'!Y53 &gt;= 10, "HIGH",IF(
                  'Compound Alert'!Y53 &gt;= 7, "MED","LOW")),IF(
                     $B$8="Emerging Threat", IF(
                        'Compound Alert'!AF53 &gt;= 10, "HIGH",IF(
                            'Compound Alert'!AF53 &gt;= 7, "MED","LOW")))))</f>
        <v>LOW</v>
      </c>
      <c r="K228" s="25" t="e">
        <f ca="1">IF(
   $B$8="Overall Alert",IF(
      'Compound Alert'!S53 &gt;= 7, "HIGH",IF(
         'Compound Alert'!S53 &gt;= 5, "MED","LOW")), IF(
            $B$8="Underlying Vulnerability", IF(
               'Compound Alert'!Z53 &gt;= 10, "HIGH",IF(
                  'Compound Alert'!Z53 &gt;= 7, "MED","LOW")),IF(
                     $B$8="Emerging Threat", IF(
                        'Compound Alert'!AG53 &gt;= 10, "HIGH",IF(
                            'Compound Alert'!AG53 &gt;= 7, "MED","LOW")))))</f>
        <v>#N/A</v>
      </c>
      <c r="L228" s="25" t="str">
        <f ca="1">IF(
   $B$8="Overall Alert",IF(
      'Compound Alert'!T53 &gt;= 7, "HIGH",IF(
         'Compound Alert'!T53 &gt;= 5, "MED","LOW")), IF(
            $B$8="Underlying Vulnerability", IF(
               'Compound Alert'!AA53 &gt;= 10, "HIGH",IF(
                  'Compound Alert'!AA53 &gt;= 7, "MED","LOW")),IF(
                     $B$8="Emerging Threat", IF(
                        'Compound Alert'!AH53 &gt;= 10, "HIGH",IF(
                            'Compound Alert'!AH53 &gt;= 7, "MED","LOW")))))</f>
        <v>LOW</v>
      </c>
      <c r="M228" s="25" t="e">
        <f ca="1">IF(
   $B$8="Overall Alert",IF(
      'Compound Alert'!U53 &gt;= 7, "HIGH",IF(
         'Compound Alert'!U53 &gt;= 5, "MED","LOW")), IF(
            $B$8="Underlying Vulnerability", IF(
               'Compound Alert'!AB53 &gt;= 10, "HIGH",IF(
                  'Compound Alert'!AB53 &gt;= 7, "MED","LOW")),IF(
                     $B$8="Emerging Threat", IF(
                        'Compound Alert'!AI53 &gt;= 10, "HIGH",IF(
                            'Compound Alert'!AI53 &gt;= 7, "MED","LOW")))))</f>
        <v>#N/A</v>
      </c>
      <c r="N228" s="25" t="str">
        <f ca="1">IF(
   $B$8="Overall Alert",IF(
      'Compound Alert'!V53 &gt;= 7, "HIGH",IF(
         'Compound Alert'!V53 &gt;= 5, "MED","LOW")), IF(
            $B$8="Underlying Vulnerability", IF(
               'Compound Alert'!AC53 &gt;= 10, "HIGH",IF(
                  'Compound Alert'!AC53 &gt;= 7, "MED","LOW")),IF(
                     $B$8="Emerging Threat", IF(
                        'Compound Alert'!AJ53 &gt;= 10, "HIGH",IF(
                            'Compound Alert'!AJ53 &gt;= 7, "MED","LOW")))))</f>
        <v>LOW</v>
      </c>
      <c r="O228" s="25" t="str">
        <f ca="1">IF(
   $B$8="Overall Alert",IF(
      'Compound Alert'!W53 &gt;= 7, "HIGH",IF(
         'Compound Alert'!W53 &gt;= 5, "MED","LOW")), IF(
            $B$8="Underlying Vulnerability", IF(
               'Compound Alert'!AD53 &gt;= 10, "HIGH",IF(
                  'Compound Alert'!AD53 &gt;= 7, "MED","LOW")),IF(
                     $B$8="Emerging Threat", IF(
                        'Compound Alert'!AK53 &gt;= 10, "HIGH",IF(
                            'Compound Alert'!AK53 &gt;= 7, "MED","LOW")))))</f>
        <v>LOW</v>
      </c>
      <c r="P228" s="25"/>
      <c r="Q228" s="26"/>
      <c r="R228" s="26"/>
      <c r="S228" s="21"/>
      <c r="T228" s="21"/>
      <c r="U228" s="21"/>
      <c r="V228" s="21"/>
      <c r="W228" s="21"/>
      <c r="X228" s="21"/>
      <c r="Y228" s="27"/>
      <c r="Z228" s="27"/>
      <c r="AA228" s="27"/>
      <c r="AB228" s="27"/>
      <c r="AC228" s="27"/>
      <c r="AD228" s="27"/>
      <c r="AE228" s="27"/>
      <c r="AF228" s="27"/>
      <c r="AJ228" s="21"/>
      <c r="AK228" s="21"/>
      <c r="AL228" s="21"/>
      <c r="AM228" s="21"/>
      <c r="AN228" s="21"/>
      <c r="AO228" s="21"/>
      <c r="AP228" s="21"/>
      <c r="AQ228" s="21"/>
      <c r="AR228" s="21"/>
      <c r="AS228" s="21"/>
      <c r="AT228" s="21"/>
      <c r="AU228" s="21"/>
      <c r="AV228" s="21"/>
      <c r="AW228" s="21"/>
      <c r="AX228" s="21"/>
    </row>
    <row r="229" spans="1:50" x14ac:dyDescent="0.2">
      <c r="A229" s="63">
        <v>188</v>
      </c>
      <c r="B229" s="20" t="str">
        <f>'Compound Alert'!B55</f>
        <v>Czech Republic</v>
      </c>
      <c r="C229" s="20" t="str">
        <f>'Compound Alert'!C55</f>
        <v>CZE</v>
      </c>
      <c r="D229" s="20" t="str">
        <f>'Compound Alert'!D55</f>
        <v>ECS           Europe &amp; Central Asia</v>
      </c>
      <c r="E229" s="20" t="str">
        <f>'Compound Alert'!E55</f>
        <v>NA</v>
      </c>
      <c r="F229" s="217">
        <f ca="1">'Compound Alert'!F55</f>
        <v>50</v>
      </c>
      <c r="G229" s="22">
        <f ca="1">IF($B$8="Overall Alert",'Compound Alert'!G55,IF($B$8="Underlying Vulnerability",'Compound Alert'!J55,IF($B$8="Emerging Threat",'Compound Alert'!M55)))</f>
        <v>0</v>
      </c>
      <c r="H229" s="23">
        <f ca="1">IF($B$8="Overall Alert",'Compound Alert'!H55,IF($B$8="Underlying Vulnerability",'Compound Alert'!K55,IF($B$8="Emerging Threat",'Compound Alert'!N55)))</f>
        <v>0</v>
      </c>
      <c r="I229" s="50">
        <f ca="1">ROUNDDOWN(G229,0)</f>
        <v>0</v>
      </c>
      <c r="J229" s="25" t="str">
        <f ca="1">IF(
   $B$8="Overall Alert",IF(
      'Compound Alert'!R55 &gt;= 7, "HIGH",IF(
         'Compound Alert'!R55 &gt;= 5, "MED","LOW")), IF(
            $B$8="Underlying Vulnerability", IF(
               'Compound Alert'!Y55 &gt;= 10, "HIGH",IF(
                  'Compound Alert'!Y55 &gt;= 7, "MED","LOW")),IF(
                     $B$8="Emerging Threat", IF(
                        'Compound Alert'!AF55 &gt;= 10, "HIGH",IF(
                            'Compound Alert'!AF55 &gt;= 7, "MED","LOW")))))</f>
        <v>LOW</v>
      </c>
      <c r="K229" s="25" t="str">
        <f ca="1">IF(
   $B$8="Overall Alert",IF(
      'Compound Alert'!S55 &gt;= 7, "HIGH",IF(
         'Compound Alert'!S55 &gt;= 5, "MED","LOW")), IF(
            $B$8="Underlying Vulnerability", IF(
               'Compound Alert'!Z55 &gt;= 10, "HIGH",IF(
                  'Compound Alert'!Z55 &gt;= 7, "MED","LOW")),IF(
                     $B$8="Emerging Threat", IF(
                        'Compound Alert'!AG55 &gt;= 10, "HIGH",IF(
                            'Compound Alert'!AG55 &gt;= 7, "MED","LOW")))))</f>
        <v>LOW</v>
      </c>
      <c r="L229" s="25" t="str">
        <f ca="1">IF(
   $B$8="Overall Alert",IF(
      'Compound Alert'!T55 &gt;= 7, "HIGH",IF(
         'Compound Alert'!T55 &gt;= 5, "MED","LOW")), IF(
            $B$8="Underlying Vulnerability", IF(
               'Compound Alert'!AA55 &gt;= 10, "HIGH",IF(
                  'Compound Alert'!AA55 &gt;= 7, "MED","LOW")),IF(
                     $B$8="Emerging Threat", IF(
                        'Compound Alert'!AH55 &gt;= 10, "HIGH",IF(
                            'Compound Alert'!AH55 &gt;= 7, "MED","LOW")))))</f>
        <v>LOW</v>
      </c>
      <c r="M229" s="25" t="str">
        <f ca="1">IF(
   $B$8="Overall Alert",IF(
      'Compound Alert'!U55 &gt;= 7, "HIGH",IF(
         'Compound Alert'!U55 &gt;= 5, "MED","LOW")), IF(
            $B$8="Underlying Vulnerability", IF(
               'Compound Alert'!AB55 &gt;= 10, "HIGH",IF(
                  'Compound Alert'!AB55 &gt;= 7, "MED","LOW")),IF(
                     $B$8="Emerging Threat", IF(
                        'Compound Alert'!AI55 &gt;= 10, "HIGH",IF(
                            'Compound Alert'!AI55 &gt;= 7, "MED","LOW")))))</f>
        <v>LOW</v>
      </c>
      <c r="N229" s="25" t="str">
        <f ca="1">IF(
   $B$8="Overall Alert",IF(
      'Compound Alert'!V55 &gt;= 7, "HIGH",IF(
         'Compound Alert'!V55 &gt;= 5, "MED","LOW")), IF(
            $B$8="Underlying Vulnerability", IF(
               'Compound Alert'!AC55 &gt;= 10, "HIGH",IF(
                  'Compound Alert'!AC55 &gt;= 7, "MED","LOW")),IF(
                     $B$8="Emerging Threat", IF(
                        'Compound Alert'!AJ55 &gt;= 10, "HIGH",IF(
                            'Compound Alert'!AJ55 &gt;= 7, "MED","LOW")))))</f>
        <v>LOW</v>
      </c>
      <c r="O229" s="25" t="str">
        <f ca="1">IF(
   $B$8="Overall Alert",IF(
      'Compound Alert'!W55 &gt;= 7, "HIGH",IF(
         'Compound Alert'!W55 &gt;= 5, "MED","LOW")), IF(
            $B$8="Underlying Vulnerability", IF(
               'Compound Alert'!AD55 &gt;= 10, "HIGH",IF(
                  'Compound Alert'!AD55 &gt;= 7, "MED","LOW")),IF(
                     $B$8="Emerging Threat", IF(
                        'Compound Alert'!AK55 &gt;= 10, "HIGH",IF(
                            'Compound Alert'!AK55 &gt;= 7, "MED","LOW")))))</f>
        <v>LOW</v>
      </c>
      <c r="P229" s="25"/>
      <c r="Q229" s="26"/>
      <c r="R229" s="26"/>
      <c r="S229" s="21"/>
      <c r="T229" s="21"/>
      <c r="U229" s="21"/>
      <c r="V229" s="21"/>
      <c r="W229" s="21"/>
      <c r="X229" s="21"/>
      <c r="Y229" s="27"/>
      <c r="Z229" s="27"/>
      <c r="AA229" s="27"/>
      <c r="AB229" s="27"/>
      <c r="AC229" s="27"/>
      <c r="AD229" s="27"/>
      <c r="AE229" s="27"/>
      <c r="AF229" s="27"/>
      <c r="AJ229" s="21"/>
      <c r="AK229" s="21"/>
      <c r="AL229" s="21"/>
      <c r="AM229" s="21"/>
      <c r="AN229" s="21"/>
      <c r="AO229" s="21"/>
      <c r="AP229" s="21"/>
      <c r="AQ229" s="21"/>
      <c r="AR229" s="21"/>
      <c r="AS229" s="21"/>
      <c r="AT229" s="21"/>
      <c r="AU229" s="21"/>
      <c r="AV229" s="21"/>
      <c r="AW229" s="21"/>
      <c r="AX229" s="21"/>
    </row>
    <row r="230" spans="1:50" x14ac:dyDescent="0.2">
      <c r="A230" s="63">
        <v>189</v>
      </c>
      <c r="B230" s="20" t="str">
        <f>'Compound Alert'!B56</f>
        <v>Germany</v>
      </c>
      <c r="C230" s="20" t="str">
        <f>'Compound Alert'!C56</f>
        <v>DEU</v>
      </c>
      <c r="D230" s="20" t="str">
        <f>'Compound Alert'!D56</f>
        <v>ECS           Europe &amp; Central Asia</v>
      </c>
      <c r="E230" s="20" t="str">
        <f>'Compound Alert'!E56</f>
        <v>NA</v>
      </c>
      <c r="F230" s="217">
        <f ca="1">'Compound Alert'!F56</f>
        <v>51</v>
      </c>
      <c r="G230" s="22">
        <f ca="1">IF($B$8="Overall Alert",'Compound Alert'!G56,IF($B$8="Underlying Vulnerability",'Compound Alert'!J56,IF($B$8="Emerging Threat",'Compound Alert'!M56)))</f>
        <v>0</v>
      </c>
      <c r="H230" s="23">
        <f ca="1">IF($B$8="Overall Alert",'Compound Alert'!H56,IF($B$8="Underlying Vulnerability",'Compound Alert'!K56,IF($B$8="Emerging Threat",'Compound Alert'!N56)))</f>
        <v>0</v>
      </c>
      <c r="I230" s="50">
        <f ca="1">ROUNDDOWN(G230,0)</f>
        <v>0</v>
      </c>
      <c r="J230" s="25" t="str">
        <f ca="1">IF(
   $B$8="Overall Alert",IF(
      'Compound Alert'!R56 &gt;= 7, "HIGH",IF(
         'Compound Alert'!R56 &gt;= 5, "MED","LOW")), IF(
            $B$8="Underlying Vulnerability", IF(
               'Compound Alert'!Y56 &gt;= 10, "HIGH",IF(
                  'Compound Alert'!Y56 &gt;= 7, "MED","LOW")),IF(
                     $B$8="Emerging Threat", IF(
                        'Compound Alert'!AF56 &gt;= 10, "HIGH",IF(
                            'Compound Alert'!AF56 &gt;= 7, "MED","LOW")))))</f>
        <v>LOW</v>
      </c>
      <c r="K230" s="25" t="str">
        <f ca="1">IF(
   $B$8="Overall Alert",IF(
      'Compound Alert'!S56 &gt;= 7, "HIGH",IF(
         'Compound Alert'!S56 &gt;= 5, "MED","LOW")), IF(
            $B$8="Underlying Vulnerability", IF(
               'Compound Alert'!Z56 &gt;= 10, "HIGH",IF(
                  'Compound Alert'!Z56 &gt;= 7, "MED","LOW")),IF(
                     $B$8="Emerging Threat", IF(
                        'Compound Alert'!AG56 &gt;= 10, "HIGH",IF(
                            'Compound Alert'!AG56 &gt;= 7, "MED","LOW")))))</f>
        <v>LOW</v>
      </c>
      <c r="L230" s="25" t="str">
        <f ca="1">IF(
   $B$8="Overall Alert",IF(
      'Compound Alert'!T56 &gt;= 7, "HIGH",IF(
         'Compound Alert'!T56 &gt;= 5, "MED","LOW")), IF(
            $B$8="Underlying Vulnerability", IF(
               'Compound Alert'!AA56 &gt;= 10, "HIGH",IF(
                  'Compound Alert'!AA56 &gt;= 7, "MED","LOW")),IF(
                     $B$8="Emerging Threat", IF(
                        'Compound Alert'!AH56 &gt;= 10, "HIGH",IF(
                            'Compound Alert'!AH56 &gt;= 7, "MED","LOW")))))</f>
        <v>LOW</v>
      </c>
      <c r="M230" s="25" t="str">
        <f ca="1">IF(
   $B$8="Overall Alert",IF(
      'Compound Alert'!U56 &gt;= 7, "HIGH",IF(
         'Compound Alert'!U56 &gt;= 5, "MED","LOW")), IF(
            $B$8="Underlying Vulnerability", IF(
               'Compound Alert'!AB56 &gt;= 10, "HIGH",IF(
                  'Compound Alert'!AB56 &gt;= 7, "MED","LOW")),IF(
                     $B$8="Emerging Threat", IF(
                        'Compound Alert'!AI56 &gt;= 10, "HIGH",IF(
                            'Compound Alert'!AI56 &gt;= 7, "MED","LOW")))))</f>
        <v>LOW</v>
      </c>
      <c r="N230" s="25" t="str">
        <f ca="1">IF(
   $B$8="Overall Alert",IF(
      'Compound Alert'!V56 &gt;= 7, "HIGH",IF(
         'Compound Alert'!V56 &gt;= 5, "MED","LOW")), IF(
            $B$8="Underlying Vulnerability", IF(
               'Compound Alert'!AC56 &gt;= 10, "HIGH",IF(
                  'Compound Alert'!AC56 &gt;= 7, "MED","LOW")),IF(
                     $B$8="Emerging Threat", IF(
                        'Compound Alert'!AJ56 &gt;= 10, "HIGH",IF(
                            'Compound Alert'!AJ56 &gt;= 7, "MED","LOW")))))</f>
        <v>LOW</v>
      </c>
      <c r="O230" s="25" t="str">
        <f ca="1">IF(
   $B$8="Overall Alert",IF(
      'Compound Alert'!W56 &gt;= 7, "HIGH",IF(
         'Compound Alert'!W56 &gt;= 5, "MED","LOW")), IF(
            $B$8="Underlying Vulnerability", IF(
               'Compound Alert'!AD56 &gt;= 10, "HIGH",IF(
                  'Compound Alert'!AD56 &gt;= 7, "MED","LOW")),IF(
                     $B$8="Emerging Threat", IF(
                        'Compound Alert'!AK56 &gt;= 10, "HIGH",IF(
                            'Compound Alert'!AK56 &gt;= 7, "MED","LOW")))))</f>
        <v>LOW</v>
      </c>
      <c r="P230" s="25"/>
      <c r="Q230" s="26"/>
      <c r="R230" s="26"/>
      <c r="S230" s="21"/>
      <c r="T230" s="21"/>
      <c r="U230" s="21"/>
      <c r="V230" s="21"/>
      <c r="W230" s="21"/>
      <c r="X230" s="21"/>
      <c r="Y230" s="27"/>
      <c r="Z230" s="27"/>
      <c r="AA230" s="27"/>
      <c r="AB230" s="27"/>
      <c r="AC230" s="27"/>
      <c r="AD230" s="27"/>
      <c r="AE230" s="27"/>
      <c r="AF230" s="27"/>
      <c r="AJ230" s="21"/>
      <c r="AK230" s="21"/>
      <c r="AL230" s="21"/>
      <c r="AM230" s="21"/>
      <c r="AN230" s="21"/>
      <c r="AO230" s="21"/>
      <c r="AP230" s="21"/>
      <c r="AQ230" s="21"/>
      <c r="AR230" s="21"/>
      <c r="AS230" s="21"/>
      <c r="AT230" s="21"/>
      <c r="AU230" s="21"/>
      <c r="AV230" s="21"/>
      <c r="AW230" s="21"/>
      <c r="AX230" s="21"/>
    </row>
    <row r="231" spans="1:50" x14ac:dyDescent="0.2">
      <c r="A231" s="63">
        <v>190</v>
      </c>
      <c r="B231" s="20" t="str">
        <f>'Compound Alert'!B57</f>
        <v>Djibouti</v>
      </c>
      <c r="C231" s="20" t="str">
        <f>'Compound Alert'!C57</f>
        <v>DJI</v>
      </c>
      <c r="D231" s="20" t="str">
        <f>'Compound Alert'!D57</f>
        <v>MEA           Middle East &amp; North Africa</v>
      </c>
      <c r="E231" s="20" t="str">
        <f>'Compound Alert'!E57</f>
        <v>IDA</v>
      </c>
      <c r="F231" s="217">
        <f ca="1">'Compound Alert'!F57</f>
        <v>52</v>
      </c>
      <c r="G231" s="22">
        <f ca="1">IF($B$8="Overall Alert",'Compound Alert'!G57,IF($B$8="Underlying Vulnerability",'Compound Alert'!J57,IF($B$8="Emerging Threat",'Compound Alert'!M57)))</f>
        <v>0</v>
      </c>
      <c r="H231" s="23">
        <f ca="1">IF($B$8="Overall Alert",'Compound Alert'!H57,IF($B$8="Underlying Vulnerability",'Compound Alert'!K57,IF($B$8="Emerging Threat",'Compound Alert'!N57)))</f>
        <v>0</v>
      </c>
      <c r="I231" s="50">
        <f ca="1">ROUNDDOWN(G231,0)</f>
        <v>0</v>
      </c>
      <c r="J231" s="25" t="str">
        <f ca="1">IF(
   $B$8="Overall Alert",IF(
      'Compound Alert'!R57 &gt;= 7, "HIGH",IF(
         'Compound Alert'!R57 &gt;= 5, "MED","LOW")), IF(
            $B$8="Underlying Vulnerability", IF(
               'Compound Alert'!Y57 &gt;= 10, "HIGH",IF(
                  'Compound Alert'!Y57 &gt;= 7, "MED","LOW")),IF(
                     $B$8="Emerging Threat", IF(
                        'Compound Alert'!AF57 &gt;= 10, "HIGH",IF(
                            'Compound Alert'!AF57 &gt;= 7, "MED","LOW")))))</f>
        <v>LOW</v>
      </c>
      <c r="K231" s="25" t="str">
        <f ca="1">IF(
   $B$8="Overall Alert",IF(
      'Compound Alert'!S57 &gt;= 7, "HIGH",IF(
         'Compound Alert'!S57 &gt;= 5, "MED","LOW")), IF(
            $B$8="Underlying Vulnerability", IF(
               'Compound Alert'!Z57 &gt;= 10, "HIGH",IF(
                  'Compound Alert'!Z57 &gt;= 7, "MED","LOW")),IF(
                     $B$8="Emerging Threat", IF(
                        'Compound Alert'!AG57 &gt;= 10, "HIGH",IF(
                            'Compound Alert'!AG57 &gt;= 7, "MED","LOW")))))</f>
        <v>LOW</v>
      </c>
      <c r="L231" s="25" t="str">
        <f ca="1">IF(
   $B$8="Overall Alert",IF(
      'Compound Alert'!T57 &gt;= 7, "HIGH",IF(
         'Compound Alert'!T57 &gt;= 5, "MED","LOW")), IF(
            $B$8="Underlying Vulnerability", IF(
               'Compound Alert'!AA57 &gt;= 10, "HIGH",IF(
                  'Compound Alert'!AA57 &gt;= 7, "MED","LOW")),IF(
                     $B$8="Emerging Threat", IF(
                        'Compound Alert'!AH57 &gt;= 10, "HIGH",IF(
                            'Compound Alert'!AH57 &gt;= 7, "MED","LOW")))))</f>
        <v>LOW</v>
      </c>
      <c r="M231" s="25" t="str">
        <f ca="1">IF(
   $B$8="Overall Alert",IF(
      'Compound Alert'!U57 &gt;= 7, "HIGH",IF(
         'Compound Alert'!U57 &gt;= 5, "MED","LOW")), IF(
            $B$8="Underlying Vulnerability", IF(
               'Compound Alert'!AB57 &gt;= 10, "HIGH",IF(
                  'Compound Alert'!AB57 &gt;= 7, "MED","LOW")),IF(
                     $B$8="Emerging Threat", IF(
                        'Compound Alert'!AI57 &gt;= 10, "HIGH",IF(
                            'Compound Alert'!AI57 &gt;= 7, "MED","LOW")))))</f>
        <v>LOW</v>
      </c>
      <c r="N231" s="25" t="str">
        <f ca="1">IF(
   $B$8="Overall Alert",IF(
      'Compound Alert'!V57 &gt;= 7, "HIGH",IF(
         'Compound Alert'!V57 &gt;= 5, "MED","LOW")), IF(
            $B$8="Underlying Vulnerability", IF(
               'Compound Alert'!AC57 &gt;= 10, "HIGH",IF(
                  'Compound Alert'!AC57 &gt;= 7, "MED","LOW")),IF(
                     $B$8="Emerging Threat", IF(
                        'Compound Alert'!AJ57 &gt;= 10, "HIGH",IF(
                            'Compound Alert'!AJ57 &gt;= 7, "MED","LOW")))))</f>
        <v>LOW</v>
      </c>
      <c r="O231" s="25" t="str">
        <f ca="1">IF(
   $B$8="Overall Alert",IF(
      'Compound Alert'!W57 &gt;= 7, "HIGH",IF(
         'Compound Alert'!W57 &gt;= 5, "MED","LOW")), IF(
            $B$8="Underlying Vulnerability", IF(
               'Compound Alert'!AD57 &gt;= 10, "HIGH",IF(
                  'Compound Alert'!AD57 &gt;= 7, "MED","LOW")),IF(
                     $B$8="Emerging Threat", IF(
                        'Compound Alert'!AK57 &gt;= 10, "HIGH",IF(
                            'Compound Alert'!AK57 &gt;= 7, "MED","LOW")))))</f>
        <v>LOW</v>
      </c>
      <c r="P231" s="25"/>
      <c r="Q231" s="26"/>
      <c r="R231" s="26"/>
      <c r="S231" s="21"/>
      <c r="T231" s="21"/>
      <c r="U231" s="21"/>
      <c r="V231" s="21"/>
      <c r="W231" s="21"/>
      <c r="X231" s="21"/>
      <c r="Y231" s="27"/>
      <c r="Z231" s="27"/>
      <c r="AA231" s="27"/>
      <c r="AB231" s="27"/>
      <c r="AC231" s="27"/>
      <c r="AD231" s="27"/>
      <c r="AE231" s="27"/>
      <c r="AF231" s="27"/>
      <c r="AJ231" s="21"/>
      <c r="AK231" s="21"/>
      <c r="AL231" s="21"/>
      <c r="AM231" s="21"/>
      <c r="AN231" s="21"/>
      <c r="AO231" s="21"/>
      <c r="AP231" s="21"/>
      <c r="AQ231" s="21"/>
      <c r="AR231" s="21"/>
      <c r="AS231" s="21"/>
      <c r="AT231" s="21"/>
      <c r="AU231" s="21"/>
      <c r="AV231" s="21"/>
      <c r="AW231" s="21"/>
      <c r="AX231" s="21"/>
    </row>
    <row r="232" spans="1:50" x14ac:dyDescent="0.2">
      <c r="A232" s="63">
        <v>191</v>
      </c>
      <c r="B232" s="20" t="str">
        <f>'Compound Alert'!B59</f>
        <v>Denmark</v>
      </c>
      <c r="C232" s="20" t="str">
        <f>'Compound Alert'!C59</f>
        <v>DNK</v>
      </c>
      <c r="D232" s="20" t="str">
        <f>'Compound Alert'!D59</f>
        <v>ECS           Europe &amp; Central Asia</v>
      </c>
      <c r="E232" s="20" t="str">
        <f>'Compound Alert'!E59</f>
        <v>NA</v>
      </c>
      <c r="F232" s="217">
        <f ca="1">'Compound Alert'!F59</f>
        <v>54</v>
      </c>
      <c r="G232" s="22">
        <f ca="1">IF($B$8="Overall Alert",'Compound Alert'!G59,IF($B$8="Underlying Vulnerability",'Compound Alert'!J59,IF($B$8="Emerging Threat",'Compound Alert'!M59)))</f>
        <v>0</v>
      </c>
      <c r="H232" s="23">
        <f ca="1">IF($B$8="Overall Alert",'Compound Alert'!H59,IF($B$8="Underlying Vulnerability",'Compound Alert'!K59,IF($B$8="Emerging Threat",'Compound Alert'!N59)))</f>
        <v>0</v>
      </c>
      <c r="I232" s="50">
        <f ca="1">ROUNDDOWN(G232,0)</f>
        <v>0</v>
      </c>
      <c r="J232" s="25" t="str">
        <f ca="1">IF(
   $B$8="Overall Alert",IF(
      'Compound Alert'!R59 &gt;= 7, "HIGH",IF(
         'Compound Alert'!R59 &gt;= 5, "MED","LOW")), IF(
            $B$8="Underlying Vulnerability", IF(
               'Compound Alert'!Y59 &gt;= 10, "HIGH",IF(
                  'Compound Alert'!Y59 &gt;= 7, "MED","LOW")),IF(
                     $B$8="Emerging Threat", IF(
                        'Compound Alert'!AF59 &gt;= 10, "HIGH",IF(
                            'Compound Alert'!AF59 &gt;= 7, "MED","LOW")))))</f>
        <v>LOW</v>
      </c>
      <c r="K232" s="25" t="str">
        <f ca="1">IF(
   $B$8="Overall Alert",IF(
      'Compound Alert'!S59 &gt;= 7, "HIGH",IF(
         'Compound Alert'!S59 &gt;= 5, "MED","LOW")), IF(
            $B$8="Underlying Vulnerability", IF(
               'Compound Alert'!Z59 &gt;= 10, "HIGH",IF(
                  'Compound Alert'!Z59 &gt;= 7, "MED","LOW")),IF(
                     $B$8="Emerging Threat", IF(
                        'Compound Alert'!AG59 &gt;= 10, "HIGH",IF(
                            'Compound Alert'!AG59 &gt;= 7, "MED","LOW")))))</f>
        <v>LOW</v>
      </c>
      <c r="L232" s="25" t="str">
        <f ca="1">IF(
   $B$8="Overall Alert",IF(
      'Compound Alert'!T59 &gt;= 7, "HIGH",IF(
         'Compound Alert'!T59 &gt;= 5, "MED","LOW")), IF(
            $B$8="Underlying Vulnerability", IF(
               'Compound Alert'!AA59 &gt;= 10, "HIGH",IF(
                  'Compound Alert'!AA59 &gt;= 7, "MED","LOW")),IF(
                     $B$8="Emerging Threat", IF(
                        'Compound Alert'!AH59 &gt;= 10, "HIGH",IF(
                            'Compound Alert'!AH59 &gt;= 7, "MED","LOW")))))</f>
        <v>LOW</v>
      </c>
      <c r="M232" s="25" t="str">
        <f ca="1">IF(
   $B$8="Overall Alert",IF(
      'Compound Alert'!U59 &gt;= 7, "HIGH",IF(
         'Compound Alert'!U59 &gt;= 5, "MED","LOW")), IF(
            $B$8="Underlying Vulnerability", IF(
               'Compound Alert'!AB59 &gt;= 10, "HIGH",IF(
                  'Compound Alert'!AB59 &gt;= 7, "MED","LOW")),IF(
                     $B$8="Emerging Threat", IF(
                        'Compound Alert'!AI59 &gt;= 10, "HIGH",IF(
                            'Compound Alert'!AI59 &gt;= 7, "MED","LOW")))))</f>
        <v>LOW</v>
      </c>
      <c r="N232" s="25" t="str">
        <f ca="1">IF(
   $B$8="Overall Alert",IF(
      'Compound Alert'!V59 &gt;= 7, "HIGH",IF(
         'Compound Alert'!V59 &gt;= 5, "MED","LOW")), IF(
            $B$8="Underlying Vulnerability", IF(
               'Compound Alert'!AC59 &gt;= 10, "HIGH",IF(
                  'Compound Alert'!AC59 &gt;= 7, "MED","LOW")),IF(
                     $B$8="Emerging Threat", IF(
                        'Compound Alert'!AJ59 &gt;= 10, "HIGH",IF(
                            'Compound Alert'!AJ59 &gt;= 7, "MED","LOW")))))</f>
        <v>LOW</v>
      </c>
      <c r="O232" s="25" t="str">
        <f ca="1">IF(
   $B$8="Overall Alert",IF(
      'Compound Alert'!W59 &gt;= 7, "HIGH",IF(
         'Compound Alert'!W59 &gt;= 5, "MED","LOW")), IF(
            $B$8="Underlying Vulnerability", IF(
               'Compound Alert'!AD59 &gt;= 10, "HIGH",IF(
                  'Compound Alert'!AD59 &gt;= 7, "MED","LOW")),IF(
                     $B$8="Emerging Threat", IF(
                        'Compound Alert'!AK59 &gt;= 10, "HIGH",IF(
                            'Compound Alert'!AK59 &gt;= 7, "MED","LOW")))))</f>
        <v>LOW</v>
      </c>
      <c r="Y232" s="27"/>
      <c r="Z232" s="27"/>
      <c r="AA232" s="27"/>
      <c r="AB232" s="27"/>
      <c r="AC232" s="27"/>
      <c r="AD232" s="27"/>
      <c r="AE232" s="27"/>
      <c r="AF232" s="27"/>
    </row>
    <row r="233" spans="1:50" x14ac:dyDescent="0.2">
      <c r="A233" s="63">
        <v>192</v>
      </c>
      <c r="B233" s="20" t="str">
        <f>'Compound Alert'!B68</f>
        <v>Finland</v>
      </c>
      <c r="C233" s="20" t="str">
        <f>'Compound Alert'!C68</f>
        <v>FIN</v>
      </c>
      <c r="D233" s="20" t="str">
        <f>'Compound Alert'!D68</f>
        <v>ECS           Europe &amp; Central Asia</v>
      </c>
      <c r="E233" s="20" t="str">
        <f>'Compound Alert'!E68</f>
        <v>NA</v>
      </c>
      <c r="F233" s="217">
        <f ca="1">'Compound Alert'!F68</f>
        <v>63</v>
      </c>
      <c r="G233" s="22">
        <f ca="1">IF($B$8="Overall Alert",'Compound Alert'!G68,IF($B$8="Underlying Vulnerability",'Compound Alert'!J68,IF($B$8="Emerging Threat",'Compound Alert'!M68)))</f>
        <v>0</v>
      </c>
      <c r="H233" s="23">
        <f ca="1">IF($B$8="Overall Alert",'Compound Alert'!H68,IF($B$8="Underlying Vulnerability",'Compound Alert'!K68,IF($B$8="Emerging Threat",'Compound Alert'!N68)))</f>
        <v>0</v>
      </c>
      <c r="I233" s="50">
        <f ca="1">ROUNDDOWN(G233,0)</f>
        <v>0</v>
      </c>
      <c r="J233" s="25" t="str">
        <f ca="1">IF(
   $B$8="Overall Alert",IF(
      'Compound Alert'!R68 &gt;= 7, "HIGH",IF(
         'Compound Alert'!R68 &gt;= 5, "MED","LOW")), IF(
            $B$8="Underlying Vulnerability", IF(
               'Compound Alert'!Y68 &gt;= 10, "HIGH",IF(
                  'Compound Alert'!Y68 &gt;= 7, "MED","LOW")),IF(
                     $B$8="Emerging Threat", IF(
                        'Compound Alert'!AF68 &gt;= 10, "HIGH",IF(
                            'Compound Alert'!AF68 &gt;= 7, "MED","LOW")))))</f>
        <v>LOW</v>
      </c>
      <c r="K233" s="25" t="str">
        <f ca="1">IF(
   $B$8="Overall Alert",IF(
      'Compound Alert'!S68 &gt;= 7, "HIGH",IF(
         'Compound Alert'!S68 &gt;= 5, "MED","LOW")), IF(
            $B$8="Underlying Vulnerability", IF(
               'Compound Alert'!Z68 &gt;= 10, "HIGH",IF(
                  'Compound Alert'!Z68 &gt;= 7, "MED","LOW")),IF(
                     $B$8="Emerging Threat", IF(
                        'Compound Alert'!AG68 &gt;= 10, "HIGH",IF(
                            'Compound Alert'!AG68 &gt;= 7, "MED","LOW")))))</f>
        <v>LOW</v>
      </c>
      <c r="L233" s="25" t="str">
        <f ca="1">IF(
   $B$8="Overall Alert",IF(
      'Compound Alert'!T68 &gt;= 7, "HIGH",IF(
         'Compound Alert'!T68 &gt;= 5, "MED","LOW")), IF(
            $B$8="Underlying Vulnerability", IF(
               'Compound Alert'!AA68 &gt;= 10, "HIGH",IF(
                  'Compound Alert'!AA68 &gt;= 7, "MED","LOW")),IF(
                     $B$8="Emerging Threat", IF(
                        'Compound Alert'!AH68 &gt;= 10, "HIGH",IF(
                            'Compound Alert'!AH68 &gt;= 7, "MED","LOW")))))</f>
        <v>LOW</v>
      </c>
      <c r="M233" s="25" t="str">
        <f ca="1">IF(
   $B$8="Overall Alert",IF(
      'Compound Alert'!U68 &gt;= 7, "HIGH",IF(
         'Compound Alert'!U68 &gt;= 5, "MED","LOW")), IF(
            $B$8="Underlying Vulnerability", IF(
               'Compound Alert'!AB68 &gt;= 10, "HIGH",IF(
                  'Compound Alert'!AB68 &gt;= 7, "MED","LOW")),IF(
                     $B$8="Emerging Threat", IF(
                        'Compound Alert'!AI68 &gt;= 10, "HIGH",IF(
                            'Compound Alert'!AI68 &gt;= 7, "MED","LOW")))))</f>
        <v>LOW</v>
      </c>
      <c r="N233" s="25" t="str">
        <f ca="1">IF(
   $B$8="Overall Alert",IF(
      'Compound Alert'!V68 &gt;= 7, "HIGH",IF(
         'Compound Alert'!V68 &gt;= 5, "MED","LOW")), IF(
            $B$8="Underlying Vulnerability", IF(
               'Compound Alert'!AC68 &gt;= 10, "HIGH",IF(
                  'Compound Alert'!AC68 &gt;= 7, "MED","LOW")),IF(
                     $B$8="Emerging Threat", IF(
                        'Compound Alert'!AJ68 &gt;= 10, "HIGH",IF(
                            'Compound Alert'!AJ68 &gt;= 7, "MED","LOW")))))</f>
        <v>LOW</v>
      </c>
      <c r="O233" s="25" t="str">
        <f ca="1">IF(
   $B$8="Overall Alert",IF(
      'Compound Alert'!W68 &gt;= 7, "HIGH",IF(
         'Compound Alert'!W68 &gt;= 5, "MED","LOW")), IF(
            $B$8="Underlying Vulnerability", IF(
               'Compound Alert'!AD68 &gt;= 10, "HIGH",IF(
                  'Compound Alert'!AD68 &gt;= 7, "MED","LOW")),IF(
                     $B$8="Emerging Threat", IF(
                        'Compound Alert'!AK68 &gt;= 10, "HIGH",IF(
                            'Compound Alert'!AK68 &gt;= 7, "MED","LOW")))))</f>
        <v>LOW</v>
      </c>
      <c r="Y233" s="27"/>
      <c r="Z233" s="27"/>
      <c r="AA233" s="27"/>
      <c r="AB233" s="27"/>
      <c r="AC233" s="27"/>
      <c r="AD233" s="27"/>
      <c r="AE233" s="27"/>
      <c r="AF233" s="27"/>
    </row>
    <row r="234" spans="1:50" x14ac:dyDescent="0.2">
      <c r="A234" s="63">
        <v>193</v>
      </c>
      <c r="B234" s="20" t="str">
        <f>'Compound Alert'!B71</f>
        <v>Faroe Islands</v>
      </c>
      <c r="C234" s="20" t="str">
        <f>'Compound Alert'!C71</f>
        <v>FRO</v>
      </c>
      <c r="D234" s="20" t="str">
        <f>'Compound Alert'!D71</f>
        <v>ECS           Europe &amp; Central Asia</v>
      </c>
      <c r="E234" s="20" t="str">
        <f>'Compound Alert'!E71</f>
        <v>NA</v>
      </c>
      <c r="F234" s="217">
        <f ca="1">'Compound Alert'!F71</f>
        <v>66</v>
      </c>
      <c r="G234" s="22">
        <f ca="1">IF($B$8="Overall Alert",'Compound Alert'!G71,IF($B$8="Underlying Vulnerability",'Compound Alert'!J71,IF($B$8="Emerging Threat",'Compound Alert'!M71)))</f>
        <v>0</v>
      </c>
      <c r="H234" s="23">
        <f ca="1">IF($B$8="Overall Alert",'Compound Alert'!H71,IF($B$8="Underlying Vulnerability",'Compound Alert'!K71,IF($B$8="Emerging Threat",'Compound Alert'!N71)))</f>
        <v>0</v>
      </c>
      <c r="I234" s="50">
        <f ca="1">ROUNDDOWN(G234,0)</f>
        <v>0</v>
      </c>
      <c r="J234" s="25" t="str">
        <f ca="1">IF(
   $B$8="Overall Alert",IF(
      'Compound Alert'!R71 &gt;= 7, "HIGH",IF(
         'Compound Alert'!R71 &gt;= 5, "MED","LOW")), IF(
            $B$8="Underlying Vulnerability", IF(
               'Compound Alert'!Y71 &gt;= 10, "HIGH",IF(
                  'Compound Alert'!Y71 &gt;= 7, "MED","LOW")),IF(
                     $B$8="Emerging Threat", IF(
                        'Compound Alert'!AF71 &gt;= 10, "HIGH",IF(
                            'Compound Alert'!AF71 &gt;= 7, "MED","LOW")))))</f>
        <v>LOW</v>
      </c>
      <c r="K234" s="25" t="e">
        <f ca="1">IF(
   $B$8="Overall Alert",IF(
      'Compound Alert'!S71 &gt;= 7, "HIGH",IF(
         'Compound Alert'!S71 &gt;= 5, "MED","LOW")), IF(
            $B$8="Underlying Vulnerability", IF(
               'Compound Alert'!Z71 &gt;= 10, "HIGH",IF(
                  'Compound Alert'!Z71 &gt;= 7, "MED","LOW")),IF(
                     $B$8="Emerging Threat", IF(
                        'Compound Alert'!AG71 &gt;= 10, "HIGH",IF(
                            'Compound Alert'!AG71 &gt;= 7, "MED","LOW")))))</f>
        <v>#N/A</v>
      </c>
      <c r="L234" s="25" t="e">
        <f ca="1">IF(
   $B$8="Overall Alert",IF(
      'Compound Alert'!T71 &gt;= 7, "HIGH",IF(
         'Compound Alert'!T71 &gt;= 5, "MED","LOW")), IF(
            $B$8="Underlying Vulnerability", IF(
               'Compound Alert'!AA71 &gt;= 10, "HIGH",IF(
                  'Compound Alert'!AA71 &gt;= 7, "MED","LOW")),IF(
                     $B$8="Emerging Threat", IF(
                        'Compound Alert'!AH71 &gt;= 10, "HIGH",IF(
                            'Compound Alert'!AH71 &gt;= 7, "MED","LOW")))))</f>
        <v>#N/A</v>
      </c>
      <c r="M234" s="25" t="e">
        <f ca="1">IF(
   $B$8="Overall Alert",IF(
      'Compound Alert'!U71 &gt;= 7, "HIGH",IF(
         'Compound Alert'!U71 &gt;= 5, "MED","LOW")), IF(
            $B$8="Underlying Vulnerability", IF(
               'Compound Alert'!AB71 &gt;= 10, "HIGH",IF(
                  'Compound Alert'!AB71 &gt;= 7, "MED","LOW")),IF(
                     $B$8="Emerging Threat", IF(
                        'Compound Alert'!AI71 &gt;= 10, "HIGH",IF(
                            'Compound Alert'!AI71 &gt;= 7, "MED","LOW")))))</f>
        <v>#N/A</v>
      </c>
      <c r="N234" s="25" t="str">
        <f ca="1">IF(
   $B$8="Overall Alert",IF(
      'Compound Alert'!V71 &gt;= 7, "HIGH",IF(
         'Compound Alert'!V71 &gt;= 5, "MED","LOW")), IF(
            $B$8="Underlying Vulnerability", IF(
               'Compound Alert'!AC71 &gt;= 10, "HIGH",IF(
                  'Compound Alert'!AC71 &gt;= 7, "MED","LOW")),IF(
                     $B$8="Emerging Threat", IF(
                        'Compound Alert'!AJ71 &gt;= 10, "HIGH",IF(
                            'Compound Alert'!AJ71 &gt;= 7, "MED","LOW")))))</f>
        <v>LOW</v>
      </c>
      <c r="O234" s="25" t="str">
        <f ca="1">IF(
   $B$8="Overall Alert",IF(
      'Compound Alert'!W71 &gt;= 7, "HIGH",IF(
         'Compound Alert'!W71 &gt;= 5, "MED","LOW")), IF(
            $B$8="Underlying Vulnerability", IF(
               'Compound Alert'!AD71 &gt;= 10, "HIGH",IF(
                  'Compound Alert'!AD71 &gt;= 7, "MED","LOW")),IF(
                     $B$8="Emerging Threat", IF(
                        'Compound Alert'!AK71 &gt;= 10, "HIGH",IF(
                            'Compound Alert'!AK71 &gt;= 7, "MED","LOW")))))</f>
        <v>LOW</v>
      </c>
      <c r="Y234" s="27"/>
      <c r="Z234" s="27"/>
      <c r="AA234" s="27"/>
      <c r="AB234" s="27"/>
      <c r="AC234" s="27"/>
      <c r="AD234" s="27"/>
      <c r="AE234" s="27"/>
      <c r="AF234" s="27"/>
    </row>
    <row r="235" spans="1:50" x14ac:dyDescent="0.2">
      <c r="A235" s="63">
        <v>194</v>
      </c>
      <c r="B235" s="20" t="str">
        <f>'Compound Alert'!B77</f>
        <v>Gibraltar</v>
      </c>
      <c r="C235" s="20" t="str">
        <f>'Compound Alert'!C77</f>
        <v>GIB</v>
      </c>
      <c r="D235" s="20" t="str">
        <f>'Compound Alert'!D77</f>
        <v>ECS           Europe &amp; Central Asia</v>
      </c>
      <c r="E235" s="20" t="str">
        <f>'Compound Alert'!E77</f>
        <v>NA</v>
      </c>
      <c r="F235" s="217">
        <f ca="1">'Compound Alert'!F77</f>
        <v>72</v>
      </c>
      <c r="G235" s="22">
        <f ca="1">IF($B$8="Overall Alert",'Compound Alert'!G77,IF($B$8="Underlying Vulnerability",'Compound Alert'!J77,IF($B$8="Emerging Threat",'Compound Alert'!M77)))</f>
        <v>0</v>
      </c>
      <c r="H235" s="23">
        <f ca="1">IF($B$8="Overall Alert",'Compound Alert'!H77,IF($B$8="Underlying Vulnerability",'Compound Alert'!K77,IF($B$8="Emerging Threat",'Compound Alert'!N77)))</f>
        <v>0</v>
      </c>
      <c r="I235" s="50">
        <f ca="1">ROUNDDOWN(G235,0)</f>
        <v>0</v>
      </c>
      <c r="J235" s="25" t="str">
        <f ca="1">IF(
   $B$8="Overall Alert",IF(
      'Compound Alert'!R77 &gt;= 7, "HIGH",IF(
         'Compound Alert'!R77 &gt;= 5, "MED","LOW")), IF(
            $B$8="Underlying Vulnerability", IF(
               'Compound Alert'!Y77 &gt;= 10, "HIGH",IF(
                  'Compound Alert'!Y77 &gt;= 7, "MED","LOW")),IF(
                     $B$8="Emerging Threat", IF(
                        'Compound Alert'!AF77 &gt;= 10, "HIGH",IF(
                            'Compound Alert'!AF77 &gt;= 7, "MED","LOW")))))</f>
        <v>LOW</v>
      </c>
      <c r="K235" s="25" t="e">
        <f ca="1">IF(
   $B$8="Overall Alert",IF(
      'Compound Alert'!S77 &gt;= 7, "HIGH",IF(
         'Compound Alert'!S77 &gt;= 5, "MED","LOW")), IF(
            $B$8="Underlying Vulnerability", IF(
               'Compound Alert'!Z77 &gt;= 10, "HIGH",IF(
                  'Compound Alert'!Z77 &gt;= 7, "MED","LOW")),IF(
                     $B$8="Emerging Threat", IF(
                        'Compound Alert'!AG77 &gt;= 10, "HIGH",IF(
                            'Compound Alert'!AG77 &gt;= 7, "MED","LOW")))))</f>
        <v>#N/A</v>
      </c>
      <c r="L235" s="25" t="e">
        <f ca="1">IF(
   $B$8="Overall Alert",IF(
      'Compound Alert'!T77 &gt;= 7, "HIGH",IF(
         'Compound Alert'!T77 &gt;= 5, "MED","LOW")), IF(
            $B$8="Underlying Vulnerability", IF(
               'Compound Alert'!AA77 &gt;= 10, "HIGH",IF(
                  'Compound Alert'!AA77 &gt;= 7, "MED","LOW")),IF(
                     $B$8="Emerging Threat", IF(
                        'Compound Alert'!AH77 &gt;= 10, "HIGH",IF(
                            'Compound Alert'!AH77 &gt;= 7, "MED","LOW")))))</f>
        <v>#N/A</v>
      </c>
      <c r="M235" s="25" t="e">
        <f ca="1">IF(
   $B$8="Overall Alert",IF(
      'Compound Alert'!U77 &gt;= 7, "HIGH",IF(
         'Compound Alert'!U77 &gt;= 5, "MED","LOW")), IF(
            $B$8="Underlying Vulnerability", IF(
               'Compound Alert'!AB77 &gt;= 10, "HIGH",IF(
                  'Compound Alert'!AB77 &gt;= 7, "MED","LOW")),IF(
                     $B$8="Emerging Threat", IF(
                        'Compound Alert'!AI77 &gt;= 10, "HIGH",IF(
                            'Compound Alert'!AI77 &gt;= 7, "MED","LOW")))))</f>
        <v>#N/A</v>
      </c>
      <c r="N235" s="25" t="str">
        <f ca="1">IF(
   $B$8="Overall Alert",IF(
      'Compound Alert'!V77 &gt;= 7, "HIGH",IF(
         'Compound Alert'!V77 &gt;= 5, "MED","LOW")), IF(
            $B$8="Underlying Vulnerability", IF(
               'Compound Alert'!AC77 &gt;= 10, "HIGH",IF(
                  'Compound Alert'!AC77 &gt;= 7, "MED","LOW")),IF(
                     $B$8="Emerging Threat", IF(
                        'Compound Alert'!AJ77 &gt;= 10, "HIGH",IF(
                            'Compound Alert'!AJ77 &gt;= 7, "MED","LOW")))))</f>
        <v>LOW</v>
      </c>
      <c r="O235" s="25" t="str">
        <f ca="1">IF(
   $B$8="Overall Alert",IF(
      'Compound Alert'!W77 &gt;= 7, "HIGH",IF(
         'Compound Alert'!W77 &gt;= 5, "MED","LOW")), IF(
            $B$8="Underlying Vulnerability", IF(
               'Compound Alert'!AD77 &gt;= 10, "HIGH",IF(
                  'Compound Alert'!AD77 &gt;= 7, "MED","LOW")),IF(
                     $B$8="Emerging Threat", IF(
                        'Compound Alert'!AK77 &gt;= 10, "HIGH",IF(
                            'Compound Alert'!AK77 &gt;= 7, "MED","LOW")))))</f>
        <v>LOW</v>
      </c>
    </row>
    <row r="236" spans="1:50" x14ac:dyDescent="0.2">
      <c r="A236" s="63">
        <v>195</v>
      </c>
      <c r="B236" s="20" t="str">
        <f>'Compound Alert'!B83</f>
        <v>Grenada</v>
      </c>
      <c r="C236" s="20" t="str">
        <f>'Compound Alert'!C83</f>
        <v>GRD</v>
      </c>
      <c r="D236" s="20" t="str">
        <f>'Compound Alert'!D83</f>
        <v>LCN           Latin America &amp; Caribbean</v>
      </c>
      <c r="E236" s="20" t="str">
        <f>'Compound Alert'!E83</f>
        <v>Blend</v>
      </c>
      <c r="F236" s="217">
        <f ca="1">'Compound Alert'!F83</f>
        <v>78</v>
      </c>
      <c r="G236" s="22">
        <f ca="1">IF($B$8="Overall Alert",'Compound Alert'!G83,IF($B$8="Underlying Vulnerability",'Compound Alert'!J83,IF($B$8="Emerging Threat",'Compound Alert'!M83)))</f>
        <v>0</v>
      </c>
      <c r="H236" s="23">
        <f ca="1">IF($B$8="Overall Alert",'Compound Alert'!H83,IF($B$8="Underlying Vulnerability",'Compound Alert'!K83,IF($B$8="Emerging Threat",'Compound Alert'!N83)))</f>
        <v>0</v>
      </c>
      <c r="I236" s="50">
        <f ca="1">ROUNDDOWN(G236,0)</f>
        <v>0</v>
      </c>
      <c r="J236" s="25" t="str">
        <f ca="1">IF(
   $B$8="Overall Alert",IF(
      'Compound Alert'!R83 &gt;= 7, "HIGH",IF(
         'Compound Alert'!R83 &gt;= 5, "MED","LOW")), IF(
            $B$8="Underlying Vulnerability", IF(
               'Compound Alert'!Y83 &gt;= 10, "HIGH",IF(
                  'Compound Alert'!Y83 &gt;= 7, "MED","LOW")),IF(
                     $B$8="Emerging Threat", IF(
                        'Compound Alert'!AF83 &gt;= 10, "HIGH",IF(
                            'Compound Alert'!AF83 &gt;= 7, "MED","LOW")))))</f>
        <v>LOW</v>
      </c>
      <c r="K236" s="25" t="e">
        <f ca="1">IF(
   $B$8="Overall Alert",IF(
      'Compound Alert'!S83 &gt;= 7, "HIGH",IF(
         'Compound Alert'!S83 &gt;= 5, "MED","LOW")), IF(
            $B$8="Underlying Vulnerability", IF(
               'Compound Alert'!Z83 &gt;= 10, "HIGH",IF(
                  'Compound Alert'!Z83 &gt;= 7, "MED","LOW")),IF(
                     $B$8="Emerging Threat", IF(
                        'Compound Alert'!AG83 &gt;= 10, "HIGH",IF(
                            'Compound Alert'!AG83 &gt;= 7, "MED","LOW")))))</f>
        <v>#N/A</v>
      </c>
      <c r="L236" s="25" t="e">
        <f ca="1">IF(
   $B$8="Overall Alert",IF(
      'Compound Alert'!T83 &gt;= 7, "HIGH",IF(
         'Compound Alert'!T83 &gt;= 5, "MED","LOW")), IF(
            $B$8="Underlying Vulnerability", IF(
               'Compound Alert'!AA83 &gt;= 10, "HIGH",IF(
                  'Compound Alert'!AA83 &gt;= 7, "MED","LOW")),IF(
                     $B$8="Emerging Threat", IF(
                        'Compound Alert'!AH83 &gt;= 10, "HIGH",IF(
                            'Compound Alert'!AH83 &gt;= 7, "MED","LOW")))))</f>
        <v>#N/A</v>
      </c>
      <c r="M236" s="25" t="str">
        <f ca="1">IF(
   $B$8="Overall Alert",IF(
      'Compound Alert'!U83 &gt;= 7, "HIGH",IF(
         'Compound Alert'!U83 &gt;= 5, "MED","LOW")), IF(
            $B$8="Underlying Vulnerability", IF(
               'Compound Alert'!AB83 &gt;= 10, "HIGH",IF(
                  'Compound Alert'!AB83 &gt;= 7, "MED","LOW")),IF(
                     $B$8="Emerging Threat", IF(
                        'Compound Alert'!AI83 &gt;= 10, "HIGH",IF(
                            'Compound Alert'!AI83 &gt;= 7, "MED","LOW")))))</f>
        <v>LOW</v>
      </c>
      <c r="N236" s="25" t="str">
        <f ca="1">IF(
   $B$8="Overall Alert",IF(
      'Compound Alert'!V83 &gt;= 7, "HIGH",IF(
         'Compound Alert'!V83 &gt;= 5, "MED","LOW")), IF(
            $B$8="Underlying Vulnerability", IF(
               'Compound Alert'!AC83 &gt;= 10, "HIGH",IF(
                  'Compound Alert'!AC83 &gt;= 7, "MED","LOW")),IF(
                     $B$8="Emerging Threat", IF(
                        'Compound Alert'!AJ83 &gt;= 10, "HIGH",IF(
                            'Compound Alert'!AJ83 &gt;= 7, "MED","LOW")))))</f>
        <v>LOW</v>
      </c>
      <c r="O236" s="25" t="str">
        <f ca="1">IF(
   $B$8="Overall Alert",IF(
      'Compound Alert'!W83 &gt;= 7, "HIGH",IF(
         'Compound Alert'!W83 &gt;= 5, "MED","LOW")), IF(
            $B$8="Underlying Vulnerability", IF(
               'Compound Alert'!AD83 &gt;= 10, "HIGH",IF(
                  'Compound Alert'!AD83 &gt;= 7, "MED","LOW")),IF(
                     $B$8="Emerging Threat", IF(
                        'Compound Alert'!AK83 &gt;= 10, "HIGH",IF(
                            'Compound Alert'!AK83 &gt;= 7, "MED","LOW")))))</f>
        <v>LOW</v>
      </c>
    </row>
    <row r="237" spans="1:50" x14ac:dyDescent="0.2">
      <c r="A237" s="63">
        <v>196</v>
      </c>
      <c r="B237" s="20" t="str">
        <f>'Compound Alert'!B86</f>
        <v>Guam</v>
      </c>
      <c r="C237" s="20" t="str">
        <f>'Compound Alert'!C86</f>
        <v>GUM</v>
      </c>
      <c r="D237" s="20" t="str">
        <f>'Compound Alert'!D86</f>
        <v>EAS           East Asia &amp; Pacific</v>
      </c>
      <c r="E237" s="20" t="str">
        <f>'Compound Alert'!E86</f>
        <v>NA</v>
      </c>
      <c r="F237" s="217">
        <f ca="1">'Compound Alert'!F86</f>
        <v>81</v>
      </c>
      <c r="G237" s="22">
        <f ca="1">IF($B$8="Overall Alert",'Compound Alert'!G86,IF($B$8="Underlying Vulnerability",'Compound Alert'!J86,IF($B$8="Emerging Threat",'Compound Alert'!M86)))</f>
        <v>0</v>
      </c>
      <c r="H237" s="23">
        <f ca="1">IF($B$8="Overall Alert",'Compound Alert'!H86,IF($B$8="Underlying Vulnerability",'Compound Alert'!K86,IF($B$8="Emerging Threat",'Compound Alert'!N86)))</f>
        <v>0</v>
      </c>
      <c r="I237" s="50">
        <f ca="1">ROUNDDOWN(G237,0)</f>
        <v>0</v>
      </c>
      <c r="J237" s="25" t="str">
        <f ca="1">IF(
   $B$8="Overall Alert",IF(
      'Compound Alert'!R86 &gt;= 7, "HIGH",IF(
         'Compound Alert'!R86 &gt;= 5, "MED","LOW")), IF(
            $B$8="Underlying Vulnerability", IF(
               'Compound Alert'!Y86 &gt;= 10, "HIGH",IF(
                  'Compound Alert'!Y86 &gt;= 7, "MED","LOW")),IF(
                     $B$8="Emerging Threat", IF(
                        'Compound Alert'!AF86 &gt;= 10, "HIGH",IF(
                            'Compound Alert'!AF86 &gt;= 7, "MED","LOW")))))</f>
        <v>LOW</v>
      </c>
      <c r="K237" s="25" t="e">
        <f ca="1">IF(
   $B$8="Overall Alert",IF(
      'Compound Alert'!S86 &gt;= 7, "HIGH",IF(
         'Compound Alert'!S86 &gt;= 5, "MED","LOW")), IF(
            $B$8="Underlying Vulnerability", IF(
               'Compound Alert'!Z86 &gt;= 10, "HIGH",IF(
                  'Compound Alert'!Z86 &gt;= 7, "MED","LOW")),IF(
                     $B$8="Emerging Threat", IF(
                        'Compound Alert'!AG86 &gt;= 10, "HIGH",IF(
                            'Compound Alert'!AG86 &gt;= 7, "MED","LOW")))))</f>
        <v>#N/A</v>
      </c>
      <c r="L237" s="25" t="e">
        <f ca="1">IF(
   $B$8="Overall Alert",IF(
      'Compound Alert'!T86 &gt;= 7, "HIGH",IF(
         'Compound Alert'!T86 &gt;= 5, "MED","LOW")), IF(
            $B$8="Underlying Vulnerability", IF(
               'Compound Alert'!AA86 &gt;= 10, "HIGH",IF(
                  'Compound Alert'!AA86 &gt;= 7, "MED","LOW")),IF(
                     $B$8="Emerging Threat", IF(
                        'Compound Alert'!AH86 &gt;= 10, "HIGH",IF(
                            'Compound Alert'!AH86 &gt;= 7, "MED","LOW")))))</f>
        <v>#N/A</v>
      </c>
      <c r="M237" s="25" t="e">
        <f ca="1">IF(
   $B$8="Overall Alert",IF(
      'Compound Alert'!U86 &gt;= 7, "HIGH",IF(
         'Compound Alert'!U86 &gt;= 5, "MED","LOW")), IF(
            $B$8="Underlying Vulnerability", IF(
               'Compound Alert'!AB86 &gt;= 10, "HIGH",IF(
                  'Compound Alert'!AB86 &gt;= 7, "MED","LOW")),IF(
                     $B$8="Emerging Threat", IF(
                        'Compound Alert'!AI86 &gt;= 10, "HIGH",IF(
                            'Compound Alert'!AI86 &gt;= 7, "MED","LOW")))))</f>
        <v>#N/A</v>
      </c>
      <c r="N237" s="25" t="str">
        <f ca="1">IF(
   $B$8="Overall Alert",IF(
      'Compound Alert'!V86 &gt;= 7, "HIGH",IF(
         'Compound Alert'!V86 &gt;= 5, "MED","LOW")), IF(
            $B$8="Underlying Vulnerability", IF(
               'Compound Alert'!AC86 &gt;= 10, "HIGH",IF(
                  'Compound Alert'!AC86 &gt;= 7, "MED","LOW")),IF(
                     $B$8="Emerging Threat", IF(
                        'Compound Alert'!AJ86 &gt;= 10, "HIGH",IF(
                            'Compound Alert'!AJ86 &gt;= 7, "MED","LOW")))))</f>
        <v>LOW</v>
      </c>
      <c r="O237" s="25" t="str">
        <f ca="1">IF(
   $B$8="Overall Alert",IF(
      'Compound Alert'!W86 &gt;= 7, "HIGH",IF(
         'Compound Alert'!W86 &gt;= 5, "MED","LOW")), IF(
            $B$8="Underlying Vulnerability", IF(
               'Compound Alert'!AD86 &gt;= 10, "HIGH",IF(
                  'Compound Alert'!AD86 &gt;= 7, "MED","LOW")),IF(
                     $B$8="Emerging Threat", IF(
                        'Compound Alert'!AK86 &gt;= 10, "HIGH",IF(
                            'Compound Alert'!AK86 &gt;= 7, "MED","LOW")))))</f>
        <v>LOW</v>
      </c>
    </row>
    <row r="238" spans="1:50" x14ac:dyDescent="0.2">
      <c r="A238" s="63">
        <v>197</v>
      </c>
      <c r="B238" s="20" t="str">
        <f>'Compound Alert'!B88</f>
        <v>Hong Kong SAR, China</v>
      </c>
      <c r="C238" s="20" t="str">
        <f>'Compound Alert'!C88</f>
        <v>HKG</v>
      </c>
      <c r="D238" s="20" t="str">
        <f>'Compound Alert'!D88</f>
        <v>EAS           East Asia &amp; Pacific</v>
      </c>
      <c r="E238" s="20" t="str">
        <f>'Compound Alert'!E88</f>
        <v>NA</v>
      </c>
      <c r="F238" s="217">
        <f ca="1">'Compound Alert'!F88</f>
        <v>83</v>
      </c>
      <c r="G238" s="22">
        <f ca="1">IF($B$8="Overall Alert",'Compound Alert'!G88,IF($B$8="Underlying Vulnerability",'Compound Alert'!J88,IF($B$8="Emerging Threat",'Compound Alert'!M88)))</f>
        <v>0</v>
      </c>
      <c r="H238" s="23">
        <f ca="1">IF($B$8="Overall Alert",'Compound Alert'!H88,IF($B$8="Underlying Vulnerability",'Compound Alert'!K88,IF($B$8="Emerging Threat",'Compound Alert'!N88)))</f>
        <v>0</v>
      </c>
      <c r="I238" s="50">
        <f ca="1">ROUNDDOWN(G238,0)</f>
        <v>0</v>
      </c>
      <c r="J238" s="25" t="str">
        <f ca="1">IF(
   $B$8="Overall Alert",IF(
      'Compound Alert'!R88 &gt;= 7, "HIGH",IF(
         'Compound Alert'!R88 &gt;= 5, "MED","LOW")), IF(
            $B$8="Underlying Vulnerability", IF(
               'Compound Alert'!Y88 &gt;= 10, "HIGH",IF(
                  'Compound Alert'!Y88 &gt;= 7, "MED","LOW")),IF(
                     $B$8="Emerging Threat", IF(
                        'Compound Alert'!AF88 &gt;= 10, "HIGH",IF(
                            'Compound Alert'!AF88 &gt;= 7, "MED","LOW")))))</f>
        <v>LOW</v>
      </c>
      <c r="K238" s="25" t="str">
        <f ca="1">IF(
   $B$8="Overall Alert",IF(
      'Compound Alert'!S88 &gt;= 7, "HIGH",IF(
         'Compound Alert'!S88 &gt;= 5, "MED","LOW")), IF(
            $B$8="Underlying Vulnerability", IF(
               'Compound Alert'!Z88 &gt;= 10, "HIGH",IF(
                  'Compound Alert'!Z88 &gt;= 7, "MED","LOW")),IF(
                     $B$8="Emerging Threat", IF(
                        'Compound Alert'!AG88 &gt;= 10, "HIGH",IF(
                            'Compound Alert'!AG88 &gt;= 7, "MED","LOW")))))</f>
        <v>LOW</v>
      </c>
      <c r="L238" s="25" t="str">
        <f ca="1">IF(
   $B$8="Overall Alert",IF(
      'Compound Alert'!T88 &gt;= 7, "HIGH",IF(
         'Compound Alert'!T88 &gt;= 5, "MED","LOW")), IF(
            $B$8="Underlying Vulnerability", IF(
               'Compound Alert'!AA88 &gt;= 10, "HIGH",IF(
                  'Compound Alert'!AA88 &gt;= 7, "MED","LOW")),IF(
                     $B$8="Emerging Threat", IF(
                        'Compound Alert'!AH88 &gt;= 10, "HIGH",IF(
                            'Compound Alert'!AH88 &gt;= 7, "MED","LOW")))))</f>
        <v>LOW</v>
      </c>
      <c r="M238" s="25" t="str">
        <f ca="1">IF(
   $B$8="Overall Alert",IF(
      'Compound Alert'!U88 &gt;= 7, "HIGH",IF(
         'Compound Alert'!U88 &gt;= 5, "MED","LOW")), IF(
            $B$8="Underlying Vulnerability", IF(
               'Compound Alert'!AB88 &gt;= 10, "HIGH",IF(
                  'Compound Alert'!AB88 &gt;= 7, "MED","LOW")),IF(
                     $B$8="Emerging Threat", IF(
                        'Compound Alert'!AI88 &gt;= 10, "HIGH",IF(
                            'Compound Alert'!AI88 &gt;= 7, "MED","LOW")))))</f>
        <v>LOW</v>
      </c>
      <c r="N238" s="25" t="str">
        <f ca="1">IF(
   $B$8="Overall Alert",IF(
      'Compound Alert'!V88 &gt;= 7, "HIGH",IF(
         'Compound Alert'!V88 &gt;= 5, "MED","LOW")), IF(
            $B$8="Underlying Vulnerability", IF(
               'Compound Alert'!AC88 &gt;= 10, "HIGH",IF(
                  'Compound Alert'!AC88 &gt;= 7, "MED","LOW")),IF(
                     $B$8="Emerging Threat", IF(
                        'Compound Alert'!AJ88 &gt;= 10, "HIGH",IF(
                            'Compound Alert'!AJ88 &gt;= 7, "MED","LOW")))))</f>
        <v>LOW</v>
      </c>
      <c r="O238" s="25" t="str">
        <f ca="1">IF(
   $B$8="Overall Alert",IF(
      'Compound Alert'!W88 &gt;= 7, "HIGH",IF(
         'Compound Alert'!W88 &gt;= 5, "MED","LOW")), IF(
            $B$8="Underlying Vulnerability", IF(
               'Compound Alert'!AD88 &gt;= 10, "HIGH",IF(
                  'Compound Alert'!AD88 &gt;= 7, "MED","LOW")),IF(
                     $B$8="Emerging Threat", IF(
                        'Compound Alert'!AK88 &gt;= 10, "HIGH",IF(
                            'Compound Alert'!AK88 &gt;= 7, "MED","LOW")))))</f>
        <v>LOW</v>
      </c>
    </row>
    <row r="239" spans="1:50" x14ac:dyDescent="0.2">
      <c r="A239" s="63">
        <v>198</v>
      </c>
      <c r="B239" s="20" t="str">
        <f>'Compound Alert'!B94</f>
        <v>Isle of Man</v>
      </c>
      <c r="C239" s="20" t="str">
        <f>'Compound Alert'!C94</f>
        <v>IMN</v>
      </c>
      <c r="D239" s="20" t="str">
        <f>'Compound Alert'!D94</f>
        <v>ECS           Europe &amp; Central Asia</v>
      </c>
      <c r="E239" s="20" t="str">
        <f>'Compound Alert'!E94</f>
        <v>NA</v>
      </c>
      <c r="F239" s="217">
        <f ca="1">'Compound Alert'!F94</f>
        <v>89</v>
      </c>
      <c r="G239" s="22">
        <f ca="1">IF($B$8="Overall Alert",'Compound Alert'!G94,IF($B$8="Underlying Vulnerability",'Compound Alert'!J94,IF($B$8="Emerging Threat",'Compound Alert'!M94)))</f>
        <v>0</v>
      </c>
      <c r="H239" s="23">
        <f ca="1">IF($B$8="Overall Alert",'Compound Alert'!H94,IF($B$8="Underlying Vulnerability",'Compound Alert'!K94,IF($B$8="Emerging Threat",'Compound Alert'!N94)))</f>
        <v>0</v>
      </c>
      <c r="I239" s="50">
        <f ca="1">ROUNDDOWN(G239,0)</f>
        <v>0</v>
      </c>
      <c r="J239" s="25" t="str">
        <f ca="1">IF(
   $B$8="Overall Alert",IF(
      'Compound Alert'!R94 &gt;= 7, "HIGH",IF(
         'Compound Alert'!R94 &gt;= 5, "MED","LOW")), IF(
            $B$8="Underlying Vulnerability", IF(
               'Compound Alert'!Y94 &gt;= 10, "HIGH",IF(
                  'Compound Alert'!Y94 &gt;= 7, "MED","LOW")),IF(
                     $B$8="Emerging Threat", IF(
                        'Compound Alert'!AF94 &gt;= 10, "HIGH",IF(
                            'Compound Alert'!AF94 &gt;= 7, "MED","LOW")))))</f>
        <v>LOW</v>
      </c>
      <c r="K239" s="25" t="e">
        <f ca="1">IF(
   $B$8="Overall Alert",IF(
      'Compound Alert'!S94 &gt;= 7, "HIGH",IF(
         'Compound Alert'!S94 &gt;= 5, "MED","LOW")), IF(
            $B$8="Underlying Vulnerability", IF(
               'Compound Alert'!Z94 &gt;= 10, "HIGH",IF(
                  'Compound Alert'!Z94 &gt;= 7, "MED","LOW")),IF(
                     $B$8="Emerging Threat", IF(
                        'Compound Alert'!AG94 &gt;= 10, "HIGH",IF(
                            'Compound Alert'!AG94 &gt;= 7, "MED","LOW")))))</f>
        <v>#N/A</v>
      </c>
      <c r="L239" s="25" t="e">
        <f ca="1">IF(
   $B$8="Overall Alert",IF(
      'Compound Alert'!T94 &gt;= 7, "HIGH",IF(
         'Compound Alert'!T94 &gt;= 5, "MED","LOW")), IF(
            $B$8="Underlying Vulnerability", IF(
               'Compound Alert'!AA94 &gt;= 10, "HIGH",IF(
                  'Compound Alert'!AA94 &gt;= 7, "MED","LOW")),IF(
                     $B$8="Emerging Threat", IF(
                        'Compound Alert'!AH94 &gt;= 10, "HIGH",IF(
                            'Compound Alert'!AH94 &gt;= 7, "MED","LOW")))))</f>
        <v>#N/A</v>
      </c>
      <c r="M239" s="25" t="e">
        <f ca="1">IF(
   $B$8="Overall Alert",IF(
      'Compound Alert'!U94 &gt;= 7, "HIGH",IF(
         'Compound Alert'!U94 &gt;= 5, "MED","LOW")), IF(
            $B$8="Underlying Vulnerability", IF(
               'Compound Alert'!AB94 &gt;= 10, "HIGH",IF(
                  'Compound Alert'!AB94 &gt;= 7, "MED","LOW")),IF(
                     $B$8="Emerging Threat", IF(
                        'Compound Alert'!AI94 &gt;= 10, "HIGH",IF(
                            'Compound Alert'!AI94 &gt;= 7, "MED","LOW")))))</f>
        <v>#N/A</v>
      </c>
      <c r="N239" s="25" t="str">
        <f ca="1">IF(
   $B$8="Overall Alert",IF(
      'Compound Alert'!V94 &gt;= 7, "HIGH",IF(
         'Compound Alert'!V94 &gt;= 5, "MED","LOW")), IF(
            $B$8="Underlying Vulnerability", IF(
               'Compound Alert'!AC94 &gt;= 10, "HIGH",IF(
                  'Compound Alert'!AC94 &gt;= 7, "MED","LOW")),IF(
                     $B$8="Emerging Threat", IF(
                        'Compound Alert'!AJ94 &gt;= 10, "HIGH",IF(
                            'Compound Alert'!AJ94 &gt;= 7, "MED","LOW")))))</f>
        <v>LOW</v>
      </c>
      <c r="O239" s="25" t="str">
        <f ca="1">IF(
   $B$8="Overall Alert",IF(
      'Compound Alert'!W94 &gt;= 7, "HIGH",IF(
         'Compound Alert'!W94 &gt;= 5, "MED","LOW")), IF(
            $B$8="Underlying Vulnerability", IF(
               'Compound Alert'!AD94 &gt;= 10, "HIGH",IF(
                  'Compound Alert'!AD94 &gt;= 7, "MED","LOW")),IF(
                     $B$8="Emerging Threat", IF(
                        'Compound Alert'!AK94 &gt;= 10, "HIGH",IF(
                            'Compound Alert'!AK94 &gt;= 7, "MED","LOW")))))</f>
        <v>LOW</v>
      </c>
    </row>
    <row r="240" spans="1:50" x14ac:dyDescent="0.2">
      <c r="A240" s="63">
        <v>199</v>
      </c>
      <c r="B240" s="20" t="str">
        <f>'Compound Alert'!B96</f>
        <v>Ireland</v>
      </c>
      <c r="C240" s="20" t="str">
        <f>'Compound Alert'!C96</f>
        <v>IRL</v>
      </c>
      <c r="D240" s="20" t="str">
        <f>'Compound Alert'!D96</f>
        <v>ECS           Europe &amp; Central Asia</v>
      </c>
      <c r="E240" s="20" t="str">
        <f>'Compound Alert'!E96</f>
        <v>NA</v>
      </c>
      <c r="F240" s="217">
        <f ca="1">'Compound Alert'!F96</f>
        <v>91</v>
      </c>
      <c r="G240" s="22">
        <f ca="1">IF($B$8="Overall Alert",'Compound Alert'!G96,IF($B$8="Underlying Vulnerability",'Compound Alert'!J96,IF($B$8="Emerging Threat",'Compound Alert'!M96)))</f>
        <v>0</v>
      </c>
      <c r="H240" s="23">
        <f ca="1">IF($B$8="Overall Alert",'Compound Alert'!H96,IF($B$8="Underlying Vulnerability",'Compound Alert'!K96,IF($B$8="Emerging Threat",'Compound Alert'!N96)))</f>
        <v>0</v>
      </c>
      <c r="I240" s="50">
        <f ca="1">ROUNDDOWN(G240,0)</f>
        <v>0</v>
      </c>
      <c r="J240" s="25" t="str">
        <f ca="1">IF(
   $B$8="Overall Alert",IF(
      'Compound Alert'!R96 &gt;= 7, "HIGH",IF(
         'Compound Alert'!R96 &gt;= 5, "MED","LOW")), IF(
            $B$8="Underlying Vulnerability", IF(
               'Compound Alert'!Y96 &gt;= 10, "HIGH",IF(
                  'Compound Alert'!Y96 &gt;= 7, "MED","LOW")),IF(
                     $B$8="Emerging Threat", IF(
                        'Compound Alert'!AF96 &gt;= 10, "HIGH",IF(
                            'Compound Alert'!AF96 &gt;= 7, "MED","LOW")))))</f>
        <v>LOW</v>
      </c>
      <c r="K240" s="25" t="str">
        <f ca="1">IF(
   $B$8="Overall Alert",IF(
      'Compound Alert'!S96 &gt;= 7, "HIGH",IF(
         'Compound Alert'!S96 &gt;= 5, "MED","LOW")), IF(
            $B$8="Underlying Vulnerability", IF(
               'Compound Alert'!Z96 &gt;= 10, "HIGH",IF(
                  'Compound Alert'!Z96 &gt;= 7, "MED","LOW")),IF(
                     $B$8="Emerging Threat", IF(
                        'Compound Alert'!AG96 &gt;= 10, "HIGH",IF(
                            'Compound Alert'!AG96 &gt;= 7, "MED","LOW")))))</f>
        <v>LOW</v>
      </c>
      <c r="L240" s="25" t="str">
        <f ca="1">IF(
   $B$8="Overall Alert",IF(
      'Compound Alert'!T96 &gt;= 7, "HIGH",IF(
         'Compound Alert'!T96 &gt;= 5, "MED","LOW")), IF(
            $B$8="Underlying Vulnerability", IF(
               'Compound Alert'!AA96 &gt;= 10, "HIGH",IF(
                  'Compound Alert'!AA96 &gt;= 7, "MED","LOW")),IF(
                     $B$8="Emerging Threat", IF(
                        'Compound Alert'!AH96 &gt;= 10, "HIGH",IF(
                            'Compound Alert'!AH96 &gt;= 7, "MED","LOW")))))</f>
        <v>LOW</v>
      </c>
      <c r="M240" s="25" t="str">
        <f ca="1">IF(
   $B$8="Overall Alert",IF(
      'Compound Alert'!U96 &gt;= 7, "HIGH",IF(
         'Compound Alert'!U96 &gt;= 5, "MED","LOW")), IF(
            $B$8="Underlying Vulnerability", IF(
               'Compound Alert'!AB96 &gt;= 10, "HIGH",IF(
                  'Compound Alert'!AB96 &gt;= 7, "MED","LOW")),IF(
                     $B$8="Emerging Threat", IF(
                        'Compound Alert'!AI96 &gt;= 10, "HIGH",IF(
                            'Compound Alert'!AI96 &gt;= 7, "MED","LOW")))))</f>
        <v>LOW</v>
      </c>
      <c r="N240" s="25" t="str">
        <f ca="1">IF(
   $B$8="Overall Alert",IF(
      'Compound Alert'!V96 &gt;= 7, "HIGH",IF(
         'Compound Alert'!V96 &gt;= 5, "MED","LOW")), IF(
            $B$8="Underlying Vulnerability", IF(
               'Compound Alert'!AC96 &gt;= 10, "HIGH",IF(
                  'Compound Alert'!AC96 &gt;= 7, "MED","LOW")),IF(
                     $B$8="Emerging Threat", IF(
                        'Compound Alert'!AJ96 &gt;= 10, "HIGH",IF(
                            'Compound Alert'!AJ96 &gt;= 7, "MED","LOW")))))</f>
        <v>LOW</v>
      </c>
      <c r="O240" s="25" t="str">
        <f ca="1">IF(
   $B$8="Overall Alert",IF(
      'Compound Alert'!W96 &gt;= 7, "HIGH",IF(
         'Compound Alert'!W96 &gt;= 5, "MED","LOW")), IF(
            $B$8="Underlying Vulnerability", IF(
               'Compound Alert'!AD96 &gt;= 10, "HIGH",IF(
                  'Compound Alert'!AD96 &gt;= 7, "MED","LOW")),IF(
                     $B$8="Emerging Threat", IF(
                        'Compound Alert'!AK96 &gt;= 10, "HIGH",IF(
                            'Compound Alert'!AK96 &gt;= 7, "MED","LOW")))))</f>
        <v>LOW</v>
      </c>
    </row>
    <row r="241" spans="1:15" x14ac:dyDescent="0.2">
      <c r="A241" s="63">
        <v>200</v>
      </c>
      <c r="B241" s="20" t="str">
        <f>'Compound Alert'!B101</f>
        <v>Italy</v>
      </c>
      <c r="C241" s="20" t="str">
        <f>'Compound Alert'!C101</f>
        <v>ITA</v>
      </c>
      <c r="D241" s="20" t="str">
        <f>'Compound Alert'!D101</f>
        <v>ECS           Europe &amp; Central Asia</v>
      </c>
      <c r="E241" s="20" t="str">
        <f>'Compound Alert'!E101</f>
        <v>NA</v>
      </c>
      <c r="F241" s="217">
        <f ca="1">'Compound Alert'!F101</f>
        <v>96</v>
      </c>
      <c r="G241" s="22">
        <f ca="1">IF($B$8="Overall Alert",'Compound Alert'!G101,IF($B$8="Underlying Vulnerability",'Compound Alert'!J101,IF($B$8="Emerging Threat",'Compound Alert'!M101)))</f>
        <v>0</v>
      </c>
      <c r="H241" s="23">
        <f ca="1">IF($B$8="Overall Alert",'Compound Alert'!H101,IF($B$8="Underlying Vulnerability",'Compound Alert'!K101,IF($B$8="Emerging Threat",'Compound Alert'!N101)))</f>
        <v>0</v>
      </c>
      <c r="I241" s="50">
        <f ca="1">ROUNDDOWN(G241,0)</f>
        <v>0</v>
      </c>
      <c r="J241" s="25" t="str">
        <f ca="1">IF(
   $B$8="Overall Alert",IF(
      'Compound Alert'!R101 &gt;= 7, "HIGH",IF(
         'Compound Alert'!R101 &gt;= 5, "MED","LOW")), IF(
            $B$8="Underlying Vulnerability", IF(
               'Compound Alert'!Y101 &gt;= 10, "HIGH",IF(
                  'Compound Alert'!Y101 &gt;= 7, "MED","LOW")),IF(
                     $B$8="Emerging Threat", IF(
                        'Compound Alert'!AF101 &gt;= 10, "HIGH",IF(
                            'Compound Alert'!AF101 &gt;= 7, "MED","LOW")))))</f>
        <v>LOW</v>
      </c>
      <c r="K241" s="25" t="str">
        <f ca="1">IF(
   $B$8="Overall Alert",IF(
      'Compound Alert'!S101 &gt;= 7, "HIGH",IF(
         'Compound Alert'!S101 &gt;= 5, "MED","LOW")), IF(
            $B$8="Underlying Vulnerability", IF(
               'Compound Alert'!Z101 &gt;= 10, "HIGH",IF(
                  'Compound Alert'!Z101 &gt;= 7, "MED","LOW")),IF(
                     $B$8="Emerging Threat", IF(
                        'Compound Alert'!AG101 &gt;= 10, "HIGH",IF(
                            'Compound Alert'!AG101 &gt;= 7, "MED","LOW")))))</f>
        <v>LOW</v>
      </c>
      <c r="L241" s="25" t="str">
        <f ca="1">IF(
   $B$8="Overall Alert",IF(
      'Compound Alert'!T101 &gt;= 7, "HIGH",IF(
         'Compound Alert'!T101 &gt;= 5, "MED","LOW")), IF(
            $B$8="Underlying Vulnerability", IF(
               'Compound Alert'!AA101 &gt;= 10, "HIGH",IF(
                  'Compound Alert'!AA101 &gt;= 7, "MED","LOW")),IF(
                     $B$8="Emerging Threat", IF(
                        'Compound Alert'!AH101 &gt;= 10, "HIGH",IF(
                            'Compound Alert'!AH101 &gt;= 7, "MED","LOW")))))</f>
        <v>LOW</v>
      </c>
      <c r="M241" s="25" t="str">
        <f ca="1">IF(
   $B$8="Overall Alert",IF(
      'Compound Alert'!U101 &gt;= 7, "HIGH",IF(
         'Compound Alert'!U101 &gt;= 5, "MED","LOW")), IF(
            $B$8="Underlying Vulnerability", IF(
               'Compound Alert'!AB101 &gt;= 10, "HIGH",IF(
                  'Compound Alert'!AB101 &gt;= 7, "MED","LOW")),IF(
                     $B$8="Emerging Threat", IF(
                        'Compound Alert'!AI101 &gt;= 10, "HIGH",IF(
                            'Compound Alert'!AI101 &gt;= 7, "MED","LOW")))))</f>
        <v>LOW</v>
      </c>
      <c r="N241" s="25" t="str">
        <f ca="1">IF(
   $B$8="Overall Alert",IF(
      'Compound Alert'!V101 &gt;= 7, "HIGH",IF(
         'Compound Alert'!V101 &gt;= 5, "MED","LOW")), IF(
            $B$8="Underlying Vulnerability", IF(
               'Compound Alert'!AC101 &gt;= 10, "HIGH",IF(
                  'Compound Alert'!AC101 &gt;= 7, "MED","LOW")),IF(
                     $B$8="Emerging Threat", IF(
                        'Compound Alert'!AJ101 &gt;= 10, "HIGH",IF(
                            'Compound Alert'!AJ101 &gt;= 7, "MED","LOW")))))</f>
        <v>LOW</v>
      </c>
      <c r="O241" s="25" t="str">
        <f ca="1">IF(
   $B$8="Overall Alert",IF(
      'Compound Alert'!W101 &gt;= 7, "HIGH",IF(
         'Compound Alert'!W101 &gt;= 5, "MED","LOW")), IF(
            $B$8="Underlying Vulnerability", IF(
               'Compound Alert'!AD101 &gt;= 10, "HIGH",IF(
                  'Compound Alert'!AD101 &gt;= 7, "MED","LOW")),IF(
                     $B$8="Emerging Threat", IF(
                        'Compound Alert'!AK101 &gt;= 10, "HIGH",IF(
                            'Compound Alert'!AK101 &gt;= 7, "MED","LOW")))))</f>
        <v>LOW</v>
      </c>
    </row>
    <row r="242" spans="1:15" x14ac:dyDescent="0.2">
      <c r="A242" s="63">
        <v>201</v>
      </c>
      <c r="B242" s="20" t="str">
        <f>'Compound Alert'!B112</f>
        <v>Kuwait</v>
      </c>
      <c r="C242" s="20" t="str">
        <f>'Compound Alert'!C112</f>
        <v>KWT</v>
      </c>
      <c r="D242" s="20" t="str">
        <f>'Compound Alert'!D112</f>
        <v>MEA           Middle East &amp; North Africa</v>
      </c>
      <c r="E242" s="20" t="str">
        <f>'Compound Alert'!E112</f>
        <v>NA</v>
      </c>
      <c r="F242" s="217">
        <f ca="1">'Compound Alert'!F112</f>
        <v>107</v>
      </c>
      <c r="G242" s="22">
        <f ca="1">IF($B$8="Overall Alert",'Compound Alert'!G112,IF($B$8="Underlying Vulnerability",'Compound Alert'!J112,IF($B$8="Emerging Threat",'Compound Alert'!M112)))</f>
        <v>0</v>
      </c>
      <c r="H242" s="23">
        <f ca="1">IF($B$8="Overall Alert",'Compound Alert'!H112,IF($B$8="Underlying Vulnerability",'Compound Alert'!K112,IF($B$8="Emerging Threat",'Compound Alert'!N112)))</f>
        <v>0</v>
      </c>
      <c r="I242" s="50">
        <f ca="1">ROUNDDOWN(G242,0)</f>
        <v>0</v>
      </c>
      <c r="J242" s="25" t="str">
        <f ca="1">IF(
   $B$8="Overall Alert",IF(
      'Compound Alert'!R112 &gt;= 7, "HIGH",IF(
         'Compound Alert'!R112 &gt;= 5, "MED","LOW")), IF(
            $B$8="Underlying Vulnerability", IF(
               'Compound Alert'!Y112 &gt;= 10, "HIGH",IF(
                  'Compound Alert'!Y112 &gt;= 7, "MED","LOW")),IF(
                     $B$8="Emerging Threat", IF(
                        'Compound Alert'!AF112 &gt;= 10, "HIGH",IF(
                            'Compound Alert'!AF112 &gt;= 7, "MED","LOW")))))</f>
        <v>LOW</v>
      </c>
      <c r="K242" s="25" t="str">
        <f ca="1">IF(
   $B$8="Overall Alert",IF(
      'Compound Alert'!S112 &gt;= 7, "HIGH",IF(
         'Compound Alert'!S112 &gt;= 5, "MED","LOW")), IF(
            $B$8="Underlying Vulnerability", IF(
               'Compound Alert'!Z112 &gt;= 10, "HIGH",IF(
                  'Compound Alert'!Z112 &gt;= 7, "MED","LOW")),IF(
                     $B$8="Emerging Threat", IF(
                        'Compound Alert'!AG112 &gt;= 10, "HIGH",IF(
                            'Compound Alert'!AG112 &gt;= 7, "MED","LOW")))))</f>
        <v>LOW</v>
      </c>
      <c r="L242" s="25" t="str">
        <f ca="1">IF(
   $B$8="Overall Alert",IF(
      'Compound Alert'!T112 &gt;= 7, "HIGH",IF(
         'Compound Alert'!T112 &gt;= 5, "MED","LOW")), IF(
            $B$8="Underlying Vulnerability", IF(
               'Compound Alert'!AA112 &gt;= 10, "HIGH",IF(
                  'Compound Alert'!AA112 &gt;= 7, "MED","LOW")),IF(
                     $B$8="Emerging Threat", IF(
                        'Compound Alert'!AH112 &gt;= 10, "HIGH",IF(
                            'Compound Alert'!AH112 &gt;= 7, "MED","LOW")))))</f>
        <v>LOW</v>
      </c>
      <c r="M242" s="25" t="str">
        <f ca="1">IF(
   $B$8="Overall Alert",IF(
      'Compound Alert'!U112 &gt;= 7, "HIGH",IF(
         'Compound Alert'!U112 &gt;= 5, "MED","LOW")), IF(
            $B$8="Underlying Vulnerability", IF(
               'Compound Alert'!AB112 &gt;= 10, "HIGH",IF(
                  'Compound Alert'!AB112 &gt;= 7, "MED","LOW")),IF(
                     $B$8="Emerging Threat", IF(
                        'Compound Alert'!AI112 &gt;= 10, "HIGH",IF(
                            'Compound Alert'!AI112 &gt;= 7, "MED","LOW")))))</f>
        <v>LOW</v>
      </c>
      <c r="N242" s="25" t="str">
        <f ca="1">IF(
   $B$8="Overall Alert",IF(
      'Compound Alert'!V112 &gt;= 7, "HIGH",IF(
         'Compound Alert'!V112 &gt;= 5, "MED","LOW")), IF(
            $B$8="Underlying Vulnerability", IF(
               'Compound Alert'!AC112 &gt;= 10, "HIGH",IF(
                  'Compound Alert'!AC112 &gt;= 7, "MED","LOW")),IF(
                     $B$8="Emerging Threat", IF(
                        'Compound Alert'!AJ112 &gt;= 10, "HIGH",IF(
                            'Compound Alert'!AJ112 &gt;= 7, "MED","LOW")))))</f>
        <v>LOW</v>
      </c>
      <c r="O242" s="25" t="str">
        <f ca="1">IF(
   $B$8="Overall Alert",IF(
      'Compound Alert'!W112 &gt;= 7, "HIGH",IF(
         'Compound Alert'!W112 &gt;= 5, "MED","LOW")), IF(
            $B$8="Underlying Vulnerability", IF(
               'Compound Alert'!AD112 &gt;= 10, "HIGH",IF(
                  'Compound Alert'!AD112 &gt;= 7, "MED","LOW")),IF(
                     $B$8="Emerging Threat", IF(
                        'Compound Alert'!AK112 &gt;= 10, "HIGH",IF(
                            'Compound Alert'!AK112 &gt;= 7, "MED","LOW")))))</f>
        <v>LOW</v>
      </c>
    </row>
    <row r="243" spans="1:15" x14ac:dyDescent="0.2">
      <c r="A243" s="63">
        <v>202</v>
      </c>
      <c r="B243" s="20" t="str">
        <f>'Compound Alert'!B118</f>
        <v>Liechtenstein</v>
      </c>
      <c r="C243" s="20" t="str">
        <f>'Compound Alert'!C118</f>
        <v>LIE</v>
      </c>
      <c r="D243" s="20" t="str">
        <f>'Compound Alert'!D118</f>
        <v>ECS           Europe &amp; Central Asia</v>
      </c>
      <c r="E243" s="20" t="str">
        <f>'Compound Alert'!E118</f>
        <v>NA</v>
      </c>
      <c r="F243" s="217">
        <f ca="1">'Compound Alert'!F118</f>
        <v>113</v>
      </c>
      <c r="G243" s="22">
        <f ca="1">IF($B$8="Overall Alert",'Compound Alert'!G118,IF($B$8="Underlying Vulnerability",'Compound Alert'!J118,IF($B$8="Emerging Threat",'Compound Alert'!M118)))</f>
        <v>0</v>
      </c>
      <c r="H243" s="23">
        <f ca="1">IF($B$8="Overall Alert",'Compound Alert'!H118,IF($B$8="Underlying Vulnerability",'Compound Alert'!K118,IF($B$8="Emerging Threat",'Compound Alert'!N118)))</f>
        <v>0</v>
      </c>
      <c r="I243" s="50">
        <f ca="1">ROUNDDOWN(G243,0)</f>
        <v>0</v>
      </c>
      <c r="J243" s="25" t="str">
        <f ca="1">IF(
   $B$8="Overall Alert",IF(
      'Compound Alert'!R118 &gt;= 7, "HIGH",IF(
         'Compound Alert'!R118 &gt;= 5, "MED","LOW")), IF(
            $B$8="Underlying Vulnerability", IF(
               'Compound Alert'!Y118 &gt;= 10, "HIGH",IF(
                  'Compound Alert'!Y118 &gt;= 7, "MED","LOW")),IF(
                     $B$8="Emerging Threat", IF(
                        'Compound Alert'!AF118 &gt;= 10, "HIGH",IF(
                            'Compound Alert'!AF118 &gt;= 7, "MED","LOW")))))</f>
        <v>LOW</v>
      </c>
      <c r="K243" s="25" t="e">
        <f ca="1">IF(
   $B$8="Overall Alert",IF(
      'Compound Alert'!S118 &gt;= 7, "HIGH",IF(
         'Compound Alert'!S118 &gt;= 5, "MED","LOW")), IF(
            $B$8="Underlying Vulnerability", IF(
               'Compound Alert'!Z118 &gt;= 10, "HIGH",IF(
                  'Compound Alert'!Z118 &gt;= 7, "MED","LOW")),IF(
                     $B$8="Emerging Threat", IF(
                        'Compound Alert'!AG118 &gt;= 10, "HIGH",IF(
                            'Compound Alert'!AG118 &gt;= 7, "MED","LOW")))))</f>
        <v>#N/A</v>
      </c>
      <c r="L243" s="25" t="str">
        <f ca="1">IF(
   $B$8="Overall Alert",IF(
      'Compound Alert'!T118 &gt;= 7, "HIGH",IF(
         'Compound Alert'!T118 &gt;= 5, "MED","LOW")), IF(
            $B$8="Underlying Vulnerability", IF(
               'Compound Alert'!AA118 &gt;= 10, "HIGH",IF(
                  'Compound Alert'!AA118 &gt;= 7, "MED","LOW")),IF(
                     $B$8="Emerging Threat", IF(
                        'Compound Alert'!AH118 &gt;= 10, "HIGH",IF(
                            'Compound Alert'!AH118 &gt;= 7, "MED","LOW")))))</f>
        <v>LOW</v>
      </c>
      <c r="M243" s="25" t="str">
        <f ca="1">IF(
   $B$8="Overall Alert",IF(
      'Compound Alert'!U118 &gt;= 7, "HIGH",IF(
         'Compound Alert'!U118 &gt;= 5, "MED","LOW")), IF(
            $B$8="Underlying Vulnerability", IF(
               'Compound Alert'!AB118 &gt;= 10, "HIGH",IF(
                  'Compound Alert'!AB118 &gt;= 7, "MED","LOW")),IF(
                     $B$8="Emerging Threat", IF(
                        'Compound Alert'!AI118 &gt;= 10, "HIGH",IF(
                            'Compound Alert'!AI118 &gt;= 7, "MED","LOW")))))</f>
        <v>LOW</v>
      </c>
      <c r="N243" s="25" t="str">
        <f ca="1">IF(
   $B$8="Overall Alert",IF(
      'Compound Alert'!V118 &gt;= 7, "HIGH",IF(
         'Compound Alert'!V118 &gt;= 5, "MED","LOW")), IF(
            $B$8="Underlying Vulnerability", IF(
               'Compound Alert'!AC118 &gt;= 10, "HIGH",IF(
                  'Compound Alert'!AC118 &gt;= 7, "MED","LOW")),IF(
                     $B$8="Emerging Threat", IF(
                        'Compound Alert'!AJ118 &gt;= 10, "HIGH",IF(
                            'Compound Alert'!AJ118 &gt;= 7, "MED","LOW")))))</f>
        <v>LOW</v>
      </c>
      <c r="O243" s="25" t="str">
        <f ca="1">IF(
   $B$8="Overall Alert",IF(
      'Compound Alert'!W118 &gt;= 7, "HIGH",IF(
         'Compound Alert'!W118 &gt;= 5, "MED","LOW")), IF(
            $B$8="Underlying Vulnerability", IF(
               'Compound Alert'!AD118 &gt;= 10, "HIGH",IF(
                  'Compound Alert'!AD118 &gt;= 7, "MED","LOW")),IF(
                     $B$8="Emerging Threat", IF(
                        'Compound Alert'!AK118 &gt;= 10, "HIGH",IF(
                            'Compound Alert'!AK118 &gt;= 7, "MED","LOW")))))</f>
        <v>LOW</v>
      </c>
    </row>
    <row r="244" spans="1:15" x14ac:dyDescent="0.2">
      <c r="A244" s="63">
        <v>203</v>
      </c>
      <c r="B244" s="20" t="str">
        <f>'Compound Alert'!B121</f>
        <v>Lithuania</v>
      </c>
      <c r="C244" s="20" t="str">
        <f>'Compound Alert'!C121</f>
        <v>LTU</v>
      </c>
      <c r="D244" s="20" t="str">
        <f>'Compound Alert'!D121</f>
        <v>ECS           Europe &amp; Central Asia</v>
      </c>
      <c r="E244" s="20" t="str">
        <f>'Compound Alert'!E121</f>
        <v>NA</v>
      </c>
      <c r="F244" s="217">
        <f ca="1">'Compound Alert'!F121</f>
        <v>116</v>
      </c>
      <c r="G244" s="22">
        <f ca="1">IF($B$8="Overall Alert",'Compound Alert'!G121,IF($B$8="Underlying Vulnerability",'Compound Alert'!J121,IF($B$8="Emerging Threat",'Compound Alert'!M121)))</f>
        <v>0</v>
      </c>
      <c r="H244" s="23">
        <f ca="1">IF($B$8="Overall Alert",'Compound Alert'!H121,IF($B$8="Underlying Vulnerability",'Compound Alert'!K121,IF($B$8="Emerging Threat",'Compound Alert'!N121)))</f>
        <v>0</v>
      </c>
      <c r="I244" s="50">
        <f ca="1">ROUNDDOWN(G244,0)</f>
        <v>0</v>
      </c>
      <c r="J244" s="25" t="str">
        <f ca="1">IF(
   $B$8="Overall Alert",IF(
      'Compound Alert'!R121 &gt;= 7, "HIGH",IF(
         'Compound Alert'!R121 &gt;= 5, "MED","LOW")), IF(
            $B$8="Underlying Vulnerability", IF(
               'Compound Alert'!Y121 &gt;= 10, "HIGH",IF(
                  'Compound Alert'!Y121 &gt;= 7, "MED","LOW")),IF(
                     $B$8="Emerging Threat", IF(
                        'Compound Alert'!AF121 &gt;= 10, "HIGH",IF(
                            'Compound Alert'!AF121 &gt;= 7, "MED","LOW")))))</f>
        <v>LOW</v>
      </c>
      <c r="K244" s="25" t="str">
        <f ca="1">IF(
   $B$8="Overall Alert",IF(
      'Compound Alert'!S121 &gt;= 7, "HIGH",IF(
         'Compound Alert'!S121 &gt;= 5, "MED","LOW")), IF(
            $B$8="Underlying Vulnerability", IF(
               'Compound Alert'!Z121 &gt;= 10, "HIGH",IF(
                  'Compound Alert'!Z121 &gt;= 7, "MED","LOW")),IF(
                     $B$8="Emerging Threat", IF(
                        'Compound Alert'!AG121 &gt;= 10, "HIGH",IF(
                            'Compound Alert'!AG121 &gt;= 7, "MED","LOW")))))</f>
        <v>LOW</v>
      </c>
      <c r="L244" s="25" t="str">
        <f ca="1">IF(
   $B$8="Overall Alert",IF(
      'Compound Alert'!T121 &gt;= 7, "HIGH",IF(
         'Compound Alert'!T121 &gt;= 5, "MED","LOW")), IF(
            $B$8="Underlying Vulnerability", IF(
               'Compound Alert'!AA121 &gt;= 10, "HIGH",IF(
                  'Compound Alert'!AA121 &gt;= 7, "MED","LOW")),IF(
                     $B$8="Emerging Threat", IF(
                        'Compound Alert'!AH121 &gt;= 10, "HIGH",IF(
                            'Compound Alert'!AH121 &gt;= 7, "MED","LOW")))))</f>
        <v>LOW</v>
      </c>
      <c r="M244" s="25" t="str">
        <f ca="1">IF(
   $B$8="Overall Alert",IF(
      'Compound Alert'!U121 &gt;= 7, "HIGH",IF(
         'Compound Alert'!U121 &gt;= 5, "MED","LOW")), IF(
            $B$8="Underlying Vulnerability", IF(
               'Compound Alert'!AB121 &gt;= 10, "HIGH",IF(
                  'Compound Alert'!AB121 &gt;= 7, "MED","LOW")),IF(
                     $B$8="Emerging Threat", IF(
                        'Compound Alert'!AI121 &gt;= 10, "HIGH",IF(
                            'Compound Alert'!AI121 &gt;= 7, "MED","LOW")))))</f>
        <v>LOW</v>
      </c>
      <c r="N244" s="25" t="str">
        <f ca="1">IF(
   $B$8="Overall Alert",IF(
      'Compound Alert'!V121 &gt;= 7, "HIGH",IF(
         'Compound Alert'!V121 &gt;= 5, "MED","LOW")), IF(
            $B$8="Underlying Vulnerability", IF(
               'Compound Alert'!AC121 &gt;= 10, "HIGH",IF(
                  'Compound Alert'!AC121 &gt;= 7, "MED","LOW")),IF(
                     $B$8="Emerging Threat", IF(
                        'Compound Alert'!AJ121 &gt;= 10, "HIGH",IF(
                            'Compound Alert'!AJ121 &gt;= 7, "MED","LOW")))))</f>
        <v>LOW</v>
      </c>
      <c r="O244" s="25" t="str">
        <f ca="1">IF(
   $B$8="Overall Alert",IF(
      'Compound Alert'!W121 &gt;= 7, "HIGH",IF(
         'Compound Alert'!W121 &gt;= 5, "MED","LOW")), IF(
            $B$8="Underlying Vulnerability", IF(
               'Compound Alert'!AD121 &gt;= 10, "HIGH",IF(
                  'Compound Alert'!AD121 &gt;= 7, "MED","LOW")),IF(
                     $B$8="Emerging Threat", IF(
                        'Compound Alert'!AK121 &gt;= 10, "HIGH",IF(
                            'Compound Alert'!AK121 &gt;= 7, "MED","LOW")))))</f>
        <v>LOW</v>
      </c>
    </row>
    <row r="245" spans="1:15" x14ac:dyDescent="0.2">
      <c r="A245" s="63">
        <v>204</v>
      </c>
      <c r="B245" s="20" t="str">
        <f>'Compound Alert'!B123</f>
        <v>Latvia</v>
      </c>
      <c r="C245" s="20" t="str">
        <f>'Compound Alert'!C123</f>
        <v>LVA</v>
      </c>
      <c r="D245" s="20" t="str">
        <f>'Compound Alert'!D123</f>
        <v>ECS           Europe &amp; Central Asia</v>
      </c>
      <c r="E245" s="20" t="str">
        <f>'Compound Alert'!E123</f>
        <v>NA</v>
      </c>
      <c r="F245" s="217">
        <f ca="1">'Compound Alert'!F123</f>
        <v>118</v>
      </c>
      <c r="G245" s="22">
        <f ca="1">IF($B$8="Overall Alert",'Compound Alert'!G123,IF($B$8="Underlying Vulnerability",'Compound Alert'!J123,IF($B$8="Emerging Threat",'Compound Alert'!M123)))</f>
        <v>0</v>
      </c>
      <c r="H245" s="23">
        <f ca="1">IF($B$8="Overall Alert",'Compound Alert'!H123,IF($B$8="Underlying Vulnerability",'Compound Alert'!K123,IF($B$8="Emerging Threat",'Compound Alert'!N123)))</f>
        <v>0</v>
      </c>
      <c r="I245" s="50">
        <f ca="1">ROUNDDOWN(G245,0)</f>
        <v>0</v>
      </c>
      <c r="J245" s="25" t="str">
        <f ca="1">IF(
   $B$8="Overall Alert",IF(
      'Compound Alert'!R123 &gt;= 7, "HIGH",IF(
         'Compound Alert'!R123 &gt;= 5, "MED","LOW")), IF(
            $B$8="Underlying Vulnerability", IF(
               'Compound Alert'!Y123 &gt;= 10, "HIGH",IF(
                  'Compound Alert'!Y123 &gt;= 7, "MED","LOW")),IF(
                     $B$8="Emerging Threat", IF(
                        'Compound Alert'!AF123 &gt;= 10, "HIGH",IF(
                            'Compound Alert'!AF123 &gt;= 7, "MED","LOW")))))</f>
        <v>LOW</v>
      </c>
      <c r="K245" s="25" t="str">
        <f ca="1">IF(
   $B$8="Overall Alert",IF(
      'Compound Alert'!S123 &gt;= 7, "HIGH",IF(
         'Compound Alert'!S123 &gt;= 5, "MED","LOW")), IF(
            $B$8="Underlying Vulnerability", IF(
               'Compound Alert'!Z123 &gt;= 10, "HIGH",IF(
                  'Compound Alert'!Z123 &gt;= 7, "MED","LOW")),IF(
                     $B$8="Emerging Threat", IF(
                        'Compound Alert'!AG123 &gt;= 10, "HIGH",IF(
                            'Compound Alert'!AG123 &gt;= 7, "MED","LOW")))))</f>
        <v>LOW</v>
      </c>
      <c r="L245" s="25" t="str">
        <f ca="1">IF(
   $B$8="Overall Alert",IF(
      'Compound Alert'!T123 &gt;= 7, "HIGH",IF(
         'Compound Alert'!T123 &gt;= 5, "MED","LOW")), IF(
            $B$8="Underlying Vulnerability", IF(
               'Compound Alert'!AA123 &gt;= 10, "HIGH",IF(
                  'Compound Alert'!AA123 &gt;= 7, "MED","LOW")),IF(
                     $B$8="Emerging Threat", IF(
                        'Compound Alert'!AH123 &gt;= 10, "HIGH",IF(
                            'Compound Alert'!AH123 &gt;= 7, "MED","LOW")))))</f>
        <v>LOW</v>
      </c>
      <c r="M245" s="25" t="str">
        <f ca="1">IF(
   $B$8="Overall Alert",IF(
      'Compound Alert'!U123 &gt;= 7, "HIGH",IF(
         'Compound Alert'!U123 &gt;= 5, "MED","LOW")), IF(
            $B$8="Underlying Vulnerability", IF(
               'Compound Alert'!AB123 &gt;= 10, "HIGH",IF(
                  'Compound Alert'!AB123 &gt;= 7, "MED","LOW")),IF(
                     $B$8="Emerging Threat", IF(
                        'Compound Alert'!AI123 &gt;= 10, "HIGH",IF(
                            'Compound Alert'!AI123 &gt;= 7, "MED","LOW")))))</f>
        <v>LOW</v>
      </c>
      <c r="N245" s="25" t="str">
        <f ca="1">IF(
   $B$8="Overall Alert",IF(
      'Compound Alert'!V123 &gt;= 7, "HIGH",IF(
         'Compound Alert'!V123 &gt;= 5, "MED","LOW")), IF(
            $B$8="Underlying Vulnerability", IF(
               'Compound Alert'!AC123 &gt;= 10, "HIGH",IF(
                  'Compound Alert'!AC123 &gt;= 7, "MED","LOW")),IF(
                     $B$8="Emerging Threat", IF(
                        'Compound Alert'!AJ123 &gt;= 10, "HIGH",IF(
                            'Compound Alert'!AJ123 &gt;= 7, "MED","LOW")))))</f>
        <v>LOW</v>
      </c>
      <c r="O245" s="25" t="str">
        <f ca="1">IF(
   $B$8="Overall Alert",IF(
      'Compound Alert'!W123 &gt;= 7, "HIGH",IF(
         'Compound Alert'!W123 &gt;= 5, "MED","LOW")), IF(
            $B$8="Underlying Vulnerability", IF(
               'Compound Alert'!AD123 &gt;= 10, "HIGH",IF(
                  'Compound Alert'!AD123 &gt;= 7, "MED","LOW")),IF(
                     $B$8="Emerging Threat", IF(
                        'Compound Alert'!AK123 &gt;= 10, "HIGH",IF(
                            'Compound Alert'!AK123 &gt;= 7, "MED","LOW")))))</f>
        <v>LOW</v>
      </c>
    </row>
    <row r="246" spans="1:15" x14ac:dyDescent="0.2">
      <c r="A246" s="63">
        <v>205</v>
      </c>
      <c r="B246" s="20" t="str">
        <f>'Compound Alert'!B124</f>
        <v>Macao SAR, China</v>
      </c>
      <c r="C246" s="20" t="str">
        <f>'Compound Alert'!C124</f>
        <v>MAC</v>
      </c>
      <c r="D246" s="20" t="str">
        <f>'Compound Alert'!D124</f>
        <v>EAS           East Asia &amp; Pacific</v>
      </c>
      <c r="E246" s="20" t="str">
        <f>'Compound Alert'!E124</f>
        <v>NA</v>
      </c>
      <c r="F246" s="217">
        <f ca="1">'Compound Alert'!F124</f>
        <v>119</v>
      </c>
      <c r="G246" s="22">
        <f ca="1">IF($B$8="Overall Alert",'Compound Alert'!G124,IF($B$8="Underlying Vulnerability",'Compound Alert'!J124,IF($B$8="Emerging Threat",'Compound Alert'!M124)))</f>
        <v>0</v>
      </c>
      <c r="H246" s="23">
        <f ca="1">IF($B$8="Overall Alert",'Compound Alert'!H124,IF($B$8="Underlying Vulnerability",'Compound Alert'!K124,IF($B$8="Emerging Threat",'Compound Alert'!N124)))</f>
        <v>0</v>
      </c>
      <c r="I246" s="50">
        <f ca="1">ROUNDDOWN(G246,0)</f>
        <v>0</v>
      </c>
      <c r="J246" s="25" t="str">
        <f ca="1">IF(
   $B$8="Overall Alert",IF(
      'Compound Alert'!R124 &gt;= 7, "HIGH",IF(
         'Compound Alert'!R124 &gt;= 5, "MED","LOW")), IF(
            $B$8="Underlying Vulnerability", IF(
               'Compound Alert'!Y124 &gt;= 10, "HIGH",IF(
                  'Compound Alert'!Y124 &gt;= 7, "MED","LOW")),IF(
                     $B$8="Emerging Threat", IF(
                        'Compound Alert'!AF124 &gt;= 10, "HIGH",IF(
                            'Compound Alert'!AF124 &gt;= 7, "MED","LOW")))))</f>
        <v>LOW</v>
      </c>
      <c r="K246" s="25" t="str">
        <f ca="1">IF(
   $B$8="Overall Alert",IF(
      'Compound Alert'!S124 &gt;= 7, "HIGH",IF(
         'Compound Alert'!S124 &gt;= 5, "MED","LOW")), IF(
            $B$8="Underlying Vulnerability", IF(
               'Compound Alert'!Z124 &gt;= 10, "HIGH",IF(
                  'Compound Alert'!Z124 &gt;= 7, "MED","LOW")),IF(
                     $B$8="Emerging Threat", IF(
                        'Compound Alert'!AG124 &gt;= 10, "HIGH",IF(
                            'Compound Alert'!AG124 &gt;= 7, "MED","LOW")))))</f>
        <v>LOW</v>
      </c>
      <c r="L246" s="25" t="str">
        <f ca="1">IF(
   $B$8="Overall Alert",IF(
      'Compound Alert'!T124 &gt;= 7, "HIGH",IF(
         'Compound Alert'!T124 &gt;= 5, "MED","LOW")), IF(
            $B$8="Underlying Vulnerability", IF(
               'Compound Alert'!AA124 &gt;= 10, "HIGH",IF(
                  'Compound Alert'!AA124 &gt;= 7, "MED","LOW")),IF(
                     $B$8="Emerging Threat", IF(
                        'Compound Alert'!AH124 &gt;= 10, "HIGH",IF(
                            'Compound Alert'!AH124 &gt;= 7, "MED","LOW")))))</f>
        <v>LOW</v>
      </c>
      <c r="M246" s="25" t="str">
        <f ca="1">IF(
   $B$8="Overall Alert",IF(
      'Compound Alert'!U124 &gt;= 7, "HIGH",IF(
         'Compound Alert'!U124 &gt;= 5, "MED","LOW")), IF(
            $B$8="Underlying Vulnerability", IF(
               'Compound Alert'!AB124 &gt;= 10, "HIGH",IF(
                  'Compound Alert'!AB124 &gt;= 7, "MED","LOW")),IF(
                     $B$8="Emerging Threat", IF(
                        'Compound Alert'!AI124 &gt;= 10, "HIGH",IF(
                            'Compound Alert'!AI124 &gt;= 7, "MED","LOW")))))</f>
        <v>LOW</v>
      </c>
      <c r="N246" s="25" t="str">
        <f ca="1">IF(
   $B$8="Overall Alert",IF(
      'Compound Alert'!V124 &gt;= 7, "HIGH",IF(
         'Compound Alert'!V124 &gt;= 5, "MED","LOW")), IF(
            $B$8="Underlying Vulnerability", IF(
               'Compound Alert'!AC124 &gt;= 10, "HIGH",IF(
                  'Compound Alert'!AC124 &gt;= 7, "MED","LOW")),IF(
                     $B$8="Emerging Threat", IF(
                        'Compound Alert'!AJ124 &gt;= 10, "HIGH",IF(
                            'Compound Alert'!AJ124 &gt;= 7, "MED","LOW")))))</f>
        <v>LOW</v>
      </c>
      <c r="O246" s="25" t="str">
        <f ca="1">IF(
   $B$8="Overall Alert",IF(
      'Compound Alert'!W124 &gt;= 7, "HIGH",IF(
         'Compound Alert'!W124 &gt;= 5, "MED","LOW")), IF(
            $B$8="Underlying Vulnerability", IF(
               'Compound Alert'!AD124 &gt;= 10, "HIGH",IF(
                  'Compound Alert'!AD124 &gt;= 7, "MED","LOW")),IF(
                     $B$8="Emerging Threat", IF(
                        'Compound Alert'!AK124 &gt;= 10, "HIGH",IF(
                            'Compound Alert'!AK124 &gt;= 7, "MED","LOW")))))</f>
        <v>LOW</v>
      </c>
    </row>
    <row r="247" spans="1:15" x14ac:dyDescent="0.2">
      <c r="A247" s="63">
        <v>206</v>
      </c>
      <c r="B247" s="20" t="str">
        <f>'Compound Alert'!B127</f>
        <v>Monaco</v>
      </c>
      <c r="C247" s="20" t="str">
        <f>'Compound Alert'!C127</f>
        <v>MCO</v>
      </c>
      <c r="D247" s="20" t="str">
        <f>'Compound Alert'!D127</f>
        <v>ECS           Europe &amp; Central Asia</v>
      </c>
      <c r="E247" s="20" t="str">
        <f>'Compound Alert'!E127</f>
        <v>NA</v>
      </c>
      <c r="F247" s="217">
        <f ca="1">'Compound Alert'!F127</f>
        <v>122</v>
      </c>
      <c r="G247" s="22">
        <f ca="1">IF($B$8="Overall Alert",'Compound Alert'!G127,IF($B$8="Underlying Vulnerability",'Compound Alert'!J127,IF($B$8="Emerging Threat",'Compound Alert'!M127)))</f>
        <v>0</v>
      </c>
      <c r="H247" s="23">
        <f ca="1">IF($B$8="Overall Alert",'Compound Alert'!H127,IF($B$8="Underlying Vulnerability",'Compound Alert'!K127,IF($B$8="Emerging Threat",'Compound Alert'!N127)))</f>
        <v>0</v>
      </c>
      <c r="I247" s="50">
        <f ca="1">ROUNDDOWN(G247,0)</f>
        <v>0</v>
      </c>
      <c r="J247" s="25" t="str">
        <f ca="1">IF(
   $B$8="Overall Alert",IF(
      'Compound Alert'!R127 &gt;= 7, "HIGH",IF(
         'Compound Alert'!R127 &gt;= 5, "MED","LOW")), IF(
            $B$8="Underlying Vulnerability", IF(
               'Compound Alert'!Y127 &gt;= 10, "HIGH",IF(
                  'Compound Alert'!Y127 &gt;= 7, "MED","LOW")),IF(
                     $B$8="Emerging Threat", IF(
                        'Compound Alert'!AF127 &gt;= 10, "HIGH",IF(
                            'Compound Alert'!AF127 &gt;= 7, "MED","LOW")))))</f>
        <v>LOW</v>
      </c>
      <c r="K247" s="25" t="e">
        <f ca="1">IF(
   $B$8="Overall Alert",IF(
      'Compound Alert'!S127 &gt;= 7, "HIGH",IF(
         'Compound Alert'!S127 &gt;= 5, "MED","LOW")), IF(
            $B$8="Underlying Vulnerability", IF(
               'Compound Alert'!Z127 &gt;= 10, "HIGH",IF(
                  'Compound Alert'!Z127 &gt;= 7, "MED","LOW")),IF(
                     $B$8="Emerging Threat", IF(
                        'Compound Alert'!AG127 &gt;= 10, "HIGH",IF(
                            'Compound Alert'!AG127 &gt;= 7, "MED","LOW")))))</f>
        <v>#N/A</v>
      </c>
      <c r="L247" s="25" t="e">
        <f ca="1">IF(
   $B$8="Overall Alert",IF(
      'Compound Alert'!T127 &gt;= 7, "HIGH",IF(
         'Compound Alert'!T127 &gt;= 5, "MED","LOW")), IF(
            $B$8="Underlying Vulnerability", IF(
               'Compound Alert'!AA127 &gt;= 10, "HIGH",IF(
                  'Compound Alert'!AA127 &gt;= 7, "MED","LOW")),IF(
                     $B$8="Emerging Threat", IF(
                        'Compound Alert'!AH127 &gt;= 10, "HIGH",IF(
                            'Compound Alert'!AH127 &gt;= 7, "MED","LOW")))))</f>
        <v>#N/A</v>
      </c>
      <c r="M247" s="25" t="e">
        <f ca="1">IF(
   $B$8="Overall Alert",IF(
      'Compound Alert'!U127 &gt;= 7, "HIGH",IF(
         'Compound Alert'!U127 &gt;= 5, "MED","LOW")), IF(
            $B$8="Underlying Vulnerability", IF(
               'Compound Alert'!AB127 &gt;= 10, "HIGH",IF(
                  'Compound Alert'!AB127 &gt;= 7, "MED","LOW")),IF(
                     $B$8="Emerging Threat", IF(
                        'Compound Alert'!AI127 &gt;= 10, "HIGH",IF(
                            'Compound Alert'!AI127 &gt;= 7, "MED","LOW")))))</f>
        <v>#N/A</v>
      </c>
      <c r="N247" s="25" t="str">
        <f ca="1">IF(
   $B$8="Overall Alert",IF(
      'Compound Alert'!V127 &gt;= 7, "HIGH",IF(
         'Compound Alert'!V127 &gt;= 5, "MED","LOW")), IF(
            $B$8="Underlying Vulnerability", IF(
               'Compound Alert'!AC127 &gt;= 10, "HIGH",IF(
                  'Compound Alert'!AC127 &gt;= 7, "MED","LOW")),IF(
                     $B$8="Emerging Threat", IF(
                        'Compound Alert'!AJ127 &gt;= 10, "HIGH",IF(
                            'Compound Alert'!AJ127 &gt;= 7, "MED","LOW")))))</f>
        <v>LOW</v>
      </c>
      <c r="O247" s="25" t="str">
        <f ca="1">IF(
   $B$8="Overall Alert",IF(
      'Compound Alert'!W127 &gt;= 7, "HIGH",IF(
         'Compound Alert'!W127 &gt;= 5, "MED","LOW")), IF(
            $B$8="Underlying Vulnerability", IF(
               'Compound Alert'!AD127 &gt;= 10, "HIGH",IF(
                  'Compound Alert'!AD127 &gt;= 7, "MED","LOW")),IF(
                     $B$8="Emerging Threat", IF(
                        'Compound Alert'!AK127 &gt;= 10, "HIGH",IF(
                            'Compound Alert'!AK127 &gt;= 7, "MED","LOW")))))</f>
        <v>LOW</v>
      </c>
    </row>
    <row r="248" spans="1:15" x14ac:dyDescent="0.2">
      <c r="A248" s="63">
        <v>207</v>
      </c>
      <c r="B248" s="20" t="str">
        <f>'Compound Alert'!B132</f>
        <v>Marshall Islands</v>
      </c>
      <c r="C248" s="20" t="str">
        <f>'Compound Alert'!C132</f>
        <v>MHL</v>
      </c>
      <c r="D248" s="20" t="str">
        <f>'Compound Alert'!D132</f>
        <v>EAS           East Asia &amp; Pacific</v>
      </c>
      <c r="E248" s="20" t="str">
        <f>'Compound Alert'!E132</f>
        <v>IDA</v>
      </c>
      <c r="F248" s="217">
        <f ca="1">'Compound Alert'!F132</f>
        <v>127</v>
      </c>
      <c r="G248" s="22">
        <f ca="1">IF($B$8="Overall Alert",'Compound Alert'!G132,IF($B$8="Underlying Vulnerability",'Compound Alert'!J132,IF($B$8="Emerging Threat",'Compound Alert'!M132)))</f>
        <v>0</v>
      </c>
      <c r="H248" s="23">
        <f ca="1">IF($B$8="Overall Alert",'Compound Alert'!H132,IF($B$8="Underlying Vulnerability",'Compound Alert'!K132,IF($B$8="Emerging Threat",'Compound Alert'!N132)))</f>
        <v>0</v>
      </c>
      <c r="I248" s="50">
        <f ca="1">ROUNDDOWN(G248,0)</f>
        <v>0</v>
      </c>
      <c r="J248" s="25" t="str">
        <f ca="1">IF(
   $B$8="Overall Alert",IF(
      'Compound Alert'!R132 &gt;= 7, "HIGH",IF(
         'Compound Alert'!R132 &gt;= 5, "MED","LOW")), IF(
            $B$8="Underlying Vulnerability", IF(
               'Compound Alert'!Y132 &gt;= 10, "HIGH",IF(
                  'Compound Alert'!Y132 &gt;= 7, "MED","LOW")),IF(
                     $B$8="Emerging Threat", IF(
                        'Compound Alert'!AF132 &gt;= 10, "HIGH",IF(
                            'Compound Alert'!AF132 &gt;= 7, "MED","LOW")))))</f>
        <v>LOW</v>
      </c>
      <c r="K248" s="25" t="e">
        <f ca="1">IF(
   $B$8="Overall Alert",IF(
      'Compound Alert'!S132 &gt;= 7, "HIGH",IF(
         'Compound Alert'!S132 &gt;= 5, "MED","LOW")), IF(
            $B$8="Underlying Vulnerability", IF(
               'Compound Alert'!Z132 &gt;= 10, "HIGH",IF(
                  'Compound Alert'!Z132 &gt;= 7, "MED","LOW")),IF(
                     $B$8="Emerging Threat", IF(
                        'Compound Alert'!AG132 &gt;= 10, "HIGH",IF(
                            'Compound Alert'!AG132 &gt;= 7, "MED","LOW")))))</f>
        <v>#N/A</v>
      </c>
      <c r="L248" s="25" t="e">
        <f ca="1">IF(
   $B$8="Overall Alert",IF(
      'Compound Alert'!T132 &gt;= 7, "HIGH",IF(
         'Compound Alert'!T132 &gt;= 5, "MED","LOW")), IF(
            $B$8="Underlying Vulnerability", IF(
               'Compound Alert'!AA132 &gt;= 10, "HIGH",IF(
                  'Compound Alert'!AA132 &gt;= 7, "MED","LOW")),IF(
                     $B$8="Emerging Threat", IF(
                        'Compound Alert'!AH132 &gt;= 10, "HIGH",IF(
                            'Compound Alert'!AH132 &gt;= 7, "MED","LOW")))))</f>
        <v>#N/A</v>
      </c>
      <c r="M248" s="25" t="str">
        <f ca="1">IF(
   $B$8="Overall Alert",IF(
      'Compound Alert'!U132 &gt;= 7, "HIGH",IF(
         'Compound Alert'!U132 &gt;= 5, "MED","LOW")), IF(
            $B$8="Underlying Vulnerability", IF(
               'Compound Alert'!AB132 &gt;= 10, "HIGH",IF(
                  'Compound Alert'!AB132 &gt;= 7, "MED","LOW")),IF(
                     $B$8="Emerging Threat", IF(
                        'Compound Alert'!AI132 &gt;= 10, "HIGH",IF(
                            'Compound Alert'!AI132 &gt;= 7, "MED","LOW")))))</f>
        <v>LOW</v>
      </c>
      <c r="N248" s="25" t="str">
        <f ca="1">IF(
   $B$8="Overall Alert",IF(
      'Compound Alert'!V132 &gt;= 7, "HIGH",IF(
         'Compound Alert'!V132 &gt;= 5, "MED","LOW")), IF(
            $B$8="Underlying Vulnerability", IF(
               'Compound Alert'!AC132 &gt;= 10, "HIGH",IF(
                  'Compound Alert'!AC132 &gt;= 7, "MED","LOW")),IF(
                     $B$8="Emerging Threat", IF(
                        'Compound Alert'!AJ132 &gt;= 10, "HIGH",IF(
                            'Compound Alert'!AJ132 &gt;= 7, "MED","LOW")))))</f>
        <v>LOW</v>
      </c>
      <c r="O248" s="25" t="str">
        <f ca="1">IF(
   $B$8="Overall Alert",IF(
      'Compound Alert'!W132 &gt;= 7, "HIGH",IF(
         'Compound Alert'!W132 &gt;= 5, "MED","LOW")), IF(
            $B$8="Underlying Vulnerability", IF(
               'Compound Alert'!AD132 &gt;= 10, "HIGH",IF(
                  'Compound Alert'!AD132 &gt;= 7, "MED","LOW")),IF(
                     $B$8="Emerging Threat", IF(
                        'Compound Alert'!AK132 &gt;= 10, "HIGH",IF(
                            'Compound Alert'!AK132 &gt;= 7, "MED","LOW")))))</f>
        <v>LOW</v>
      </c>
    </row>
    <row r="249" spans="1:15" x14ac:dyDescent="0.2">
      <c r="A249" s="63">
        <v>208</v>
      </c>
      <c r="B249" s="20" t="str">
        <f>'Compound Alert'!B135</f>
        <v>Malta</v>
      </c>
      <c r="C249" s="20" t="str">
        <f>'Compound Alert'!C135</f>
        <v>MLT</v>
      </c>
      <c r="D249" s="20" t="str">
        <f>'Compound Alert'!D135</f>
        <v>MEA           Middle East &amp; North Africa</v>
      </c>
      <c r="E249" s="20" t="str">
        <f>'Compound Alert'!E135</f>
        <v>NA</v>
      </c>
      <c r="F249" s="217">
        <f ca="1">'Compound Alert'!F135</f>
        <v>130</v>
      </c>
      <c r="G249" s="22">
        <f ca="1">IF($B$8="Overall Alert",'Compound Alert'!G135,IF($B$8="Underlying Vulnerability",'Compound Alert'!J135,IF($B$8="Emerging Threat",'Compound Alert'!M135)))</f>
        <v>0</v>
      </c>
      <c r="H249" s="23">
        <f ca="1">IF($B$8="Overall Alert",'Compound Alert'!H135,IF($B$8="Underlying Vulnerability",'Compound Alert'!K135,IF($B$8="Emerging Threat",'Compound Alert'!N135)))</f>
        <v>0</v>
      </c>
      <c r="I249" s="50">
        <f ca="1">ROUNDDOWN(G249,0)</f>
        <v>0</v>
      </c>
      <c r="J249" s="25" t="str">
        <f ca="1">IF(
   $B$8="Overall Alert",IF(
      'Compound Alert'!R135 &gt;= 7, "HIGH",IF(
         'Compound Alert'!R135 &gt;= 5, "MED","LOW")), IF(
            $B$8="Underlying Vulnerability", IF(
               'Compound Alert'!Y135 &gt;= 10, "HIGH",IF(
                  'Compound Alert'!Y135 &gt;= 7, "MED","LOW")),IF(
                     $B$8="Emerging Threat", IF(
                        'Compound Alert'!AF135 &gt;= 10, "HIGH",IF(
                            'Compound Alert'!AF135 &gt;= 7, "MED","LOW")))))</f>
        <v>LOW</v>
      </c>
      <c r="K249" s="25" t="str">
        <f ca="1">IF(
   $B$8="Overall Alert",IF(
      'Compound Alert'!S135 &gt;= 7, "HIGH",IF(
         'Compound Alert'!S135 &gt;= 5, "MED","LOW")), IF(
            $B$8="Underlying Vulnerability", IF(
               'Compound Alert'!Z135 &gt;= 10, "HIGH",IF(
                  'Compound Alert'!Z135 &gt;= 7, "MED","LOW")),IF(
                     $B$8="Emerging Threat", IF(
                        'Compound Alert'!AG135 &gt;= 10, "HIGH",IF(
                            'Compound Alert'!AG135 &gt;= 7, "MED","LOW")))))</f>
        <v>LOW</v>
      </c>
      <c r="L249" s="25" t="str">
        <f ca="1">IF(
   $B$8="Overall Alert",IF(
      'Compound Alert'!T135 &gt;= 7, "HIGH",IF(
         'Compound Alert'!T135 &gt;= 5, "MED","LOW")), IF(
            $B$8="Underlying Vulnerability", IF(
               'Compound Alert'!AA135 &gt;= 10, "HIGH",IF(
                  'Compound Alert'!AA135 &gt;= 7, "MED","LOW")),IF(
                     $B$8="Emerging Threat", IF(
                        'Compound Alert'!AH135 &gt;= 10, "HIGH",IF(
                            'Compound Alert'!AH135 &gt;= 7, "MED","LOW")))))</f>
        <v>LOW</v>
      </c>
      <c r="M249" s="25" t="str">
        <f ca="1">IF(
   $B$8="Overall Alert",IF(
      'Compound Alert'!U135 &gt;= 7, "HIGH",IF(
         'Compound Alert'!U135 &gt;= 5, "MED","LOW")), IF(
            $B$8="Underlying Vulnerability", IF(
               'Compound Alert'!AB135 &gt;= 10, "HIGH",IF(
                  'Compound Alert'!AB135 &gt;= 7, "MED","LOW")),IF(
                     $B$8="Emerging Threat", IF(
                        'Compound Alert'!AI135 &gt;= 10, "HIGH",IF(
                            'Compound Alert'!AI135 &gt;= 7, "MED","LOW")))))</f>
        <v>LOW</v>
      </c>
      <c r="N249" s="25" t="str">
        <f ca="1">IF(
   $B$8="Overall Alert",IF(
      'Compound Alert'!V135 &gt;= 7, "HIGH",IF(
         'Compound Alert'!V135 &gt;= 5, "MED","LOW")), IF(
            $B$8="Underlying Vulnerability", IF(
               'Compound Alert'!AC135 &gt;= 10, "HIGH",IF(
                  'Compound Alert'!AC135 &gt;= 7, "MED","LOW")),IF(
                     $B$8="Emerging Threat", IF(
                        'Compound Alert'!AJ135 &gt;= 10, "HIGH",IF(
                            'Compound Alert'!AJ135 &gt;= 7, "MED","LOW")))))</f>
        <v>LOW</v>
      </c>
      <c r="O249" s="25" t="str">
        <f ca="1">IF(
   $B$8="Overall Alert",IF(
      'Compound Alert'!W135 &gt;= 7, "HIGH",IF(
         'Compound Alert'!W135 &gt;= 5, "MED","LOW")), IF(
            $B$8="Underlying Vulnerability", IF(
               'Compound Alert'!AD135 &gt;= 10, "HIGH",IF(
                  'Compound Alert'!AD135 &gt;= 7, "MED","LOW")),IF(
                     $B$8="Emerging Threat", IF(
                        'Compound Alert'!AK135 &gt;= 10, "HIGH",IF(
                            'Compound Alert'!AK135 &gt;= 7, "MED","LOW")))))</f>
        <v>LOW</v>
      </c>
    </row>
    <row r="250" spans="1:15" x14ac:dyDescent="0.2">
      <c r="A250" s="63">
        <v>209</v>
      </c>
      <c r="B250" s="20" t="str">
        <f>'Compound Alert'!B137</f>
        <v>Montenegro</v>
      </c>
      <c r="C250" s="20" t="str">
        <f>'Compound Alert'!C137</f>
        <v>MNE</v>
      </c>
      <c r="D250" s="20" t="str">
        <f>'Compound Alert'!D137</f>
        <v>ECS           Europe &amp; Central Asia</v>
      </c>
      <c r="E250" s="20" t="str">
        <f>'Compound Alert'!E137</f>
        <v>IBRD</v>
      </c>
      <c r="F250" s="217">
        <f ca="1">'Compound Alert'!F137</f>
        <v>132</v>
      </c>
      <c r="G250" s="22">
        <f ca="1">IF($B$8="Overall Alert",'Compound Alert'!G137,IF($B$8="Underlying Vulnerability",'Compound Alert'!J137,IF($B$8="Emerging Threat",'Compound Alert'!M137)))</f>
        <v>0</v>
      </c>
      <c r="H250" s="23">
        <f ca="1">IF($B$8="Overall Alert",'Compound Alert'!H137,IF($B$8="Underlying Vulnerability",'Compound Alert'!K137,IF($B$8="Emerging Threat",'Compound Alert'!N137)))</f>
        <v>0</v>
      </c>
      <c r="I250" s="50">
        <f ca="1">ROUNDDOWN(G250,0)</f>
        <v>0</v>
      </c>
      <c r="J250" s="25" t="str">
        <f ca="1">IF(
   $B$8="Overall Alert",IF(
      'Compound Alert'!R137 &gt;= 7, "HIGH",IF(
         'Compound Alert'!R137 &gt;= 5, "MED","LOW")), IF(
            $B$8="Underlying Vulnerability", IF(
               'Compound Alert'!Y137 &gt;= 10, "HIGH",IF(
                  'Compound Alert'!Y137 &gt;= 7, "MED","LOW")),IF(
                     $B$8="Emerging Threat", IF(
                        'Compound Alert'!AF137 &gt;= 10, "HIGH",IF(
                            'Compound Alert'!AF137 &gt;= 7, "MED","LOW")))))</f>
        <v>LOW</v>
      </c>
      <c r="K250" s="25" t="str">
        <f ca="1">IF(
   $B$8="Overall Alert",IF(
      'Compound Alert'!S137 &gt;= 7, "HIGH",IF(
         'Compound Alert'!S137 &gt;= 5, "MED","LOW")), IF(
            $B$8="Underlying Vulnerability", IF(
               'Compound Alert'!Z137 &gt;= 10, "HIGH",IF(
                  'Compound Alert'!Z137 &gt;= 7, "MED","LOW")),IF(
                     $B$8="Emerging Threat", IF(
                        'Compound Alert'!AG137 &gt;= 10, "HIGH",IF(
                            'Compound Alert'!AG137 &gt;= 7, "MED","LOW")))))</f>
        <v>LOW</v>
      </c>
      <c r="L250" s="25" t="str">
        <f ca="1">IF(
   $B$8="Overall Alert",IF(
      'Compound Alert'!T137 &gt;= 7, "HIGH",IF(
         'Compound Alert'!T137 &gt;= 5, "MED","LOW")), IF(
            $B$8="Underlying Vulnerability", IF(
               'Compound Alert'!AA137 &gt;= 10, "HIGH",IF(
                  'Compound Alert'!AA137 &gt;= 7, "MED","LOW")),IF(
                     $B$8="Emerging Threat", IF(
                        'Compound Alert'!AH137 &gt;= 10, "HIGH",IF(
                            'Compound Alert'!AH137 &gt;= 7, "MED","LOW")))))</f>
        <v>LOW</v>
      </c>
      <c r="M250" s="25" t="str">
        <f ca="1">IF(
   $B$8="Overall Alert",IF(
      'Compound Alert'!U137 &gt;= 7, "HIGH",IF(
         'Compound Alert'!U137 &gt;= 5, "MED","LOW")), IF(
            $B$8="Underlying Vulnerability", IF(
               'Compound Alert'!AB137 &gt;= 10, "HIGH",IF(
                  'Compound Alert'!AB137 &gt;= 7, "MED","LOW")),IF(
                     $B$8="Emerging Threat", IF(
                        'Compound Alert'!AI137 &gt;= 10, "HIGH",IF(
                            'Compound Alert'!AI137 &gt;= 7, "MED","LOW")))))</f>
        <v>LOW</v>
      </c>
      <c r="N250" s="25" t="str">
        <f ca="1">IF(
   $B$8="Overall Alert",IF(
      'Compound Alert'!V137 &gt;= 7, "HIGH",IF(
         'Compound Alert'!V137 &gt;= 5, "MED","LOW")), IF(
            $B$8="Underlying Vulnerability", IF(
               'Compound Alert'!AC137 &gt;= 10, "HIGH",IF(
                  'Compound Alert'!AC137 &gt;= 7, "MED","LOW")),IF(
                     $B$8="Emerging Threat", IF(
                        'Compound Alert'!AJ137 &gt;= 10, "HIGH",IF(
                            'Compound Alert'!AJ137 &gt;= 7, "MED","LOW")))))</f>
        <v>LOW</v>
      </c>
      <c r="O250" s="25" t="str">
        <f ca="1">IF(
   $B$8="Overall Alert",IF(
      'Compound Alert'!W137 &gt;= 7, "HIGH",IF(
         'Compound Alert'!W137 &gt;= 5, "MED","LOW")), IF(
            $B$8="Underlying Vulnerability", IF(
               'Compound Alert'!AD137 &gt;= 10, "HIGH",IF(
                  'Compound Alert'!AD137 &gt;= 7, "MED","LOW")),IF(
                     $B$8="Emerging Threat", IF(
                        'Compound Alert'!AK137 &gt;= 10, "HIGH",IF(
                            'Compound Alert'!AK137 &gt;= 7, "MED","LOW")))))</f>
        <v>LOW</v>
      </c>
    </row>
    <row r="251" spans="1:15" x14ac:dyDescent="0.2">
      <c r="A251" s="63">
        <v>210</v>
      </c>
      <c r="B251" s="20" t="str">
        <f>'Compound Alert'!B139</f>
        <v>Northern Mariana Islands</v>
      </c>
      <c r="C251" s="20" t="str">
        <f>'Compound Alert'!C139</f>
        <v>MNP</v>
      </c>
      <c r="D251" s="20" t="str">
        <f>'Compound Alert'!D139</f>
        <v>EAS           East Asia &amp; Pacific</v>
      </c>
      <c r="E251" s="20" t="str">
        <f>'Compound Alert'!E139</f>
        <v>NA</v>
      </c>
      <c r="F251" s="217">
        <f ca="1">'Compound Alert'!F139</f>
        <v>134</v>
      </c>
      <c r="G251" s="22">
        <f ca="1">IF($B$8="Overall Alert",'Compound Alert'!G139,IF($B$8="Underlying Vulnerability",'Compound Alert'!J139,IF($B$8="Emerging Threat",'Compound Alert'!M139)))</f>
        <v>0</v>
      </c>
      <c r="H251" s="23">
        <f ca="1">IF($B$8="Overall Alert",'Compound Alert'!H139,IF($B$8="Underlying Vulnerability",'Compound Alert'!K139,IF($B$8="Emerging Threat",'Compound Alert'!N139)))</f>
        <v>0</v>
      </c>
      <c r="I251" s="50">
        <f ca="1">ROUNDDOWN(G251,0)</f>
        <v>0</v>
      </c>
      <c r="J251" s="25" t="str">
        <f ca="1">IF(
   $B$8="Overall Alert",IF(
      'Compound Alert'!R139 &gt;= 7, "HIGH",IF(
         'Compound Alert'!R139 &gt;= 5, "MED","LOW")), IF(
            $B$8="Underlying Vulnerability", IF(
               'Compound Alert'!Y139 &gt;= 10, "HIGH",IF(
                  'Compound Alert'!Y139 &gt;= 7, "MED","LOW")),IF(
                     $B$8="Emerging Threat", IF(
                        'Compound Alert'!AF139 &gt;= 10, "HIGH",IF(
                            'Compound Alert'!AF139 &gt;= 7, "MED","LOW")))))</f>
        <v>LOW</v>
      </c>
      <c r="K251" s="25" t="e">
        <f ca="1">IF(
   $B$8="Overall Alert",IF(
      'Compound Alert'!S139 &gt;= 7, "HIGH",IF(
         'Compound Alert'!S139 &gt;= 5, "MED","LOW")), IF(
            $B$8="Underlying Vulnerability", IF(
               'Compound Alert'!Z139 &gt;= 10, "HIGH",IF(
                  'Compound Alert'!Z139 &gt;= 7, "MED","LOW")),IF(
                     $B$8="Emerging Threat", IF(
                        'Compound Alert'!AG139 &gt;= 10, "HIGH",IF(
                            'Compound Alert'!AG139 &gt;= 7, "MED","LOW")))))</f>
        <v>#N/A</v>
      </c>
      <c r="L251" s="25" t="e">
        <f ca="1">IF(
   $B$8="Overall Alert",IF(
      'Compound Alert'!T139 &gt;= 7, "HIGH",IF(
         'Compound Alert'!T139 &gt;= 5, "MED","LOW")), IF(
            $B$8="Underlying Vulnerability", IF(
               'Compound Alert'!AA139 &gt;= 10, "HIGH",IF(
                  'Compound Alert'!AA139 &gt;= 7, "MED","LOW")),IF(
                     $B$8="Emerging Threat", IF(
                        'Compound Alert'!AH139 &gt;= 10, "HIGH",IF(
                            'Compound Alert'!AH139 &gt;= 7, "MED","LOW")))))</f>
        <v>#N/A</v>
      </c>
      <c r="M251" s="25" t="e">
        <f ca="1">IF(
   $B$8="Overall Alert",IF(
      'Compound Alert'!U139 &gt;= 7, "HIGH",IF(
         'Compound Alert'!U139 &gt;= 5, "MED","LOW")), IF(
            $B$8="Underlying Vulnerability", IF(
               'Compound Alert'!AB139 &gt;= 10, "HIGH",IF(
                  'Compound Alert'!AB139 &gt;= 7, "MED","LOW")),IF(
                     $B$8="Emerging Threat", IF(
                        'Compound Alert'!AI139 &gt;= 10, "HIGH",IF(
                            'Compound Alert'!AI139 &gt;= 7, "MED","LOW")))))</f>
        <v>#N/A</v>
      </c>
      <c r="N251" s="25" t="str">
        <f ca="1">IF(
   $B$8="Overall Alert",IF(
      'Compound Alert'!V139 &gt;= 7, "HIGH",IF(
         'Compound Alert'!V139 &gt;= 5, "MED","LOW")), IF(
            $B$8="Underlying Vulnerability", IF(
               'Compound Alert'!AC139 &gt;= 10, "HIGH",IF(
                  'Compound Alert'!AC139 &gt;= 7, "MED","LOW")),IF(
                     $B$8="Emerging Threat", IF(
                        'Compound Alert'!AJ139 &gt;= 10, "HIGH",IF(
                            'Compound Alert'!AJ139 &gt;= 7, "MED","LOW")))))</f>
        <v>LOW</v>
      </c>
      <c r="O251" s="25" t="str">
        <f ca="1">IF(
   $B$8="Overall Alert",IF(
      'Compound Alert'!W139 &gt;= 7, "HIGH",IF(
         'Compound Alert'!W139 &gt;= 5, "MED","LOW")), IF(
            $B$8="Underlying Vulnerability", IF(
               'Compound Alert'!AD139 &gt;= 10, "HIGH",IF(
                  'Compound Alert'!AD139 &gt;= 7, "MED","LOW")),IF(
                     $B$8="Emerging Threat", IF(
                        'Compound Alert'!AK139 &gt;= 10, "HIGH",IF(
                            'Compound Alert'!AK139 &gt;= 7, "MED","LOW")))))</f>
        <v>LOW</v>
      </c>
    </row>
    <row r="252" spans="1:15" x14ac:dyDescent="0.2">
      <c r="A252" s="63">
        <v>211</v>
      </c>
      <c r="B252" s="20" t="str">
        <f>'Compound Alert'!B145</f>
        <v>Namibia</v>
      </c>
      <c r="C252" s="20" t="str">
        <f>'Compound Alert'!C145</f>
        <v>NAM</v>
      </c>
      <c r="D252" s="20" t="str">
        <f>'Compound Alert'!D145</f>
        <v>SSF           Sub-Saharan Africa</v>
      </c>
      <c r="E252" s="20" t="str">
        <f>'Compound Alert'!E145</f>
        <v>IBRD</v>
      </c>
      <c r="F252" s="217">
        <f ca="1">'Compound Alert'!F145</f>
        <v>140</v>
      </c>
      <c r="G252" s="22">
        <f ca="1">IF($B$8="Overall Alert",'Compound Alert'!G145,IF($B$8="Underlying Vulnerability",'Compound Alert'!J145,IF($B$8="Emerging Threat",'Compound Alert'!M145)))</f>
        <v>0</v>
      </c>
      <c r="H252" s="23">
        <f ca="1">IF($B$8="Overall Alert",'Compound Alert'!H145,IF($B$8="Underlying Vulnerability",'Compound Alert'!K145,IF($B$8="Emerging Threat",'Compound Alert'!N145)))</f>
        <v>0</v>
      </c>
      <c r="I252" s="50">
        <f ca="1">ROUNDDOWN(G252,0)</f>
        <v>0</v>
      </c>
      <c r="J252" s="25" t="str">
        <f ca="1">IF(
   $B$8="Overall Alert",IF(
      'Compound Alert'!R145 &gt;= 7, "HIGH",IF(
         'Compound Alert'!R145 &gt;= 5, "MED","LOW")), IF(
            $B$8="Underlying Vulnerability", IF(
               'Compound Alert'!Y145 &gt;= 10, "HIGH",IF(
                  'Compound Alert'!Y145 &gt;= 7, "MED","LOW")),IF(
                     $B$8="Emerging Threat", IF(
                        'Compound Alert'!AF145 &gt;= 10, "HIGH",IF(
                            'Compound Alert'!AF145 &gt;= 7, "MED","LOW")))))</f>
        <v>LOW</v>
      </c>
      <c r="K252" s="25" t="str">
        <f ca="1">IF(
   $B$8="Overall Alert",IF(
      'Compound Alert'!S145 &gt;= 7, "HIGH",IF(
         'Compound Alert'!S145 &gt;= 5, "MED","LOW")), IF(
            $B$8="Underlying Vulnerability", IF(
               'Compound Alert'!Z145 &gt;= 10, "HIGH",IF(
                  'Compound Alert'!Z145 &gt;= 7, "MED","LOW")),IF(
                     $B$8="Emerging Threat", IF(
                        'Compound Alert'!AG145 &gt;= 10, "HIGH",IF(
                            'Compound Alert'!AG145 &gt;= 7, "MED","LOW")))))</f>
        <v>LOW</v>
      </c>
      <c r="L252" s="25" t="str">
        <f ca="1">IF(
   $B$8="Overall Alert",IF(
      'Compound Alert'!T145 &gt;= 7, "HIGH",IF(
         'Compound Alert'!T145 &gt;= 5, "MED","LOW")), IF(
            $B$8="Underlying Vulnerability", IF(
               'Compound Alert'!AA145 &gt;= 10, "HIGH",IF(
                  'Compound Alert'!AA145 &gt;= 7, "MED","LOW")),IF(
                     $B$8="Emerging Threat", IF(
                        'Compound Alert'!AH145 &gt;= 10, "HIGH",IF(
                            'Compound Alert'!AH145 &gt;= 7, "MED","LOW")))))</f>
        <v>LOW</v>
      </c>
      <c r="M252" s="25" t="str">
        <f ca="1">IF(
   $B$8="Overall Alert",IF(
      'Compound Alert'!U145 &gt;= 7, "HIGH",IF(
         'Compound Alert'!U145 &gt;= 5, "MED","LOW")), IF(
            $B$8="Underlying Vulnerability", IF(
               'Compound Alert'!AB145 &gt;= 10, "HIGH",IF(
                  'Compound Alert'!AB145 &gt;= 7, "MED","LOW")),IF(
                     $B$8="Emerging Threat", IF(
                        'Compound Alert'!AI145 &gt;= 10, "HIGH",IF(
                            'Compound Alert'!AI145 &gt;= 7, "MED","LOW")))))</f>
        <v>LOW</v>
      </c>
      <c r="N252" s="25" t="str">
        <f ca="1">IF(
   $B$8="Overall Alert",IF(
      'Compound Alert'!V145 &gt;= 7, "HIGH",IF(
         'Compound Alert'!V145 &gt;= 5, "MED","LOW")), IF(
            $B$8="Underlying Vulnerability", IF(
               'Compound Alert'!AC145 &gt;= 10, "HIGH",IF(
                  'Compound Alert'!AC145 &gt;= 7, "MED","LOW")),IF(
                     $B$8="Emerging Threat", IF(
                        'Compound Alert'!AJ145 &gt;= 10, "HIGH",IF(
                            'Compound Alert'!AJ145 &gt;= 7, "MED","LOW")))))</f>
        <v>LOW</v>
      </c>
      <c r="O252" s="25" t="str">
        <f ca="1">IF(
   $B$8="Overall Alert",IF(
      'Compound Alert'!W145 &gt;= 7, "HIGH",IF(
         'Compound Alert'!W145 &gt;= 5, "MED","LOW")), IF(
            $B$8="Underlying Vulnerability", IF(
               'Compound Alert'!AD145 &gt;= 10, "HIGH",IF(
                  'Compound Alert'!AD145 &gt;= 7, "MED","LOW")),IF(
                     $B$8="Emerging Threat", IF(
                        'Compound Alert'!AK145 &gt;= 10, "HIGH",IF(
                            'Compound Alert'!AK145 &gt;= 7, "MED","LOW")))))</f>
        <v>LOW</v>
      </c>
    </row>
    <row r="253" spans="1:15" x14ac:dyDescent="0.2">
      <c r="A253" s="63">
        <v>212</v>
      </c>
      <c r="B253" s="20" t="str">
        <f>'Compound Alert'!B146</f>
        <v>New Caledonia</v>
      </c>
      <c r="C253" s="20" t="str">
        <f>'Compound Alert'!C146</f>
        <v>NCL</v>
      </c>
      <c r="D253" s="20" t="str">
        <f>'Compound Alert'!D146</f>
        <v>EAS           East Asia &amp; Pacific</v>
      </c>
      <c r="E253" s="20" t="str">
        <f>'Compound Alert'!E146</f>
        <v>NA</v>
      </c>
      <c r="F253" s="217">
        <f ca="1">'Compound Alert'!F146</f>
        <v>141</v>
      </c>
      <c r="G253" s="22">
        <f ca="1">IF($B$8="Overall Alert",'Compound Alert'!G146,IF($B$8="Underlying Vulnerability",'Compound Alert'!J146,IF($B$8="Emerging Threat",'Compound Alert'!M146)))</f>
        <v>0</v>
      </c>
      <c r="H253" s="23">
        <f ca="1">IF($B$8="Overall Alert",'Compound Alert'!H146,IF($B$8="Underlying Vulnerability",'Compound Alert'!K146,IF($B$8="Emerging Threat",'Compound Alert'!N146)))</f>
        <v>0</v>
      </c>
      <c r="I253" s="50">
        <f ca="1">ROUNDDOWN(G253,0)</f>
        <v>0</v>
      </c>
      <c r="J253" s="25" t="str">
        <f ca="1">IF(
   $B$8="Overall Alert",IF(
      'Compound Alert'!R146 &gt;= 7, "HIGH",IF(
         'Compound Alert'!R146 &gt;= 5, "MED","LOW")), IF(
            $B$8="Underlying Vulnerability", IF(
               'Compound Alert'!Y146 &gt;= 10, "HIGH",IF(
                  'Compound Alert'!Y146 &gt;= 7, "MED","LOW")),IF(
                     $B$8="Emerging Threat", IF(
                        'Compound Alert'!AF146 &gt;= 10, "HIGH",IF(
                            'Compound Alert'!AF146 &gt;= 7, "MED","LOW")))))</f>
        <v>LOW</v>
      </c>
      <c r="K253" s="25" t="e">
        <f ca="1">IF(
   $B$8="Overall Alert",IF(
      'Compound Alert'!S146 &gt;= 7, "HIGH",IF(
         'Compound Alert'!S146 &gt;= 5, "MED","LOW")), IF(
            $B$8="Underlying Vulnerability", IF(
               'Compound Alert'!Z146 &gt;= 10, "HIGH",IF(
                  'Compound Alert'!Z146 &gt;= 7, "MED","LOW")),IF(
                     $B$8="Emerging Threat", IF(
                        'Compound Alert'!AG146 &gt;= 10, "HIGH",IF(
                            'Compound Alert'!AG146 &gt;= 7, "MED","LOW")))))</f>
        <v>#N/A</v>
      </c>
      <c r="L253" s="25" t="e">
        <f ca="1">IF(
   $B$8="Overall Alert",IF(
      'Compound Alert'!T146 &gt;= 7, "HIGH",IF(
         'Compound Alert'!T146 &gt;= 5, "MED","LOW")), IF(
            $B$8="Underlying Vulnerability", IF(
               'Compound Alert'!AA146 &gt;= 10, "HIGH",IF(
                  'Compound Alert'!AA146 &gt;= 7, "MED","LOW")),IF(
                     $B$8="Emerging Threat", IF(
                        'Compound Alert'!AH146 &gt;= 10, "HIGH",IF(
                            'Compound Alert'!AH146 &gt;= 7, "MED","LOW")))))</f>
        <v>#N/A</v>
      </c>
      <c r="M253" s="25" t="e">
        <f ca="1">IF(
   $B$8="Overall Alert",IF(
      'Compound Alert'!U146 &gt;= 7, "HIGH",IF(
         'Compound Alert'!U146 &gt;= 5, "MED","LOW")), IF(
            $B$8="Underlying Vulnerability", IF(
               'Compound Alert'!AB146 &gt;= 10, "HIGH",IF(
                  'Compound Alert'!AB146 &gt;= 7, "MED","LOW")),IF(
                     $B$8="Emerging Threat", IF(
                        'Compound Alert'!AI146 &gt;= 10, "HIGH",IF(
                            'Compound Alert'!AI146 &gt;= 7, "MED","LOW")))))</f>
        <v>#N/A</v>
      </c>
      <c r="N253" s="25" t="str">
        <f ca="1">IF(
   $B$8="Overall Alert",IF(
      'Compound Alert'!V146 &gt;= 7, "HIGH",IF(
         'Compound Alert'!V146 &gt;= 5, "MED","LOW")), IF(
            $B$8="Underlying Vulnerability", IF(
               'Compound Alert'!AC146 &gt;= 10, "HIGH",IF(
                  'Compound Alert'!AC146 &gt;= 7, "MED","LOW")),IF(
                     $B$8="Emerging Threat", IF(
                        'Compound Alert'!AJ146 &gt;= 10, "HIGH",IF(
                            'Compound Alert'!AJ146 &gt;= 7, "MED","LOW")))))</f>
        <v>LOW</v>
      </c>
      <c r="O253" s="25" t="str">
        <f ca="1">IF(
   $B$8="Overall Alert",IF(
      'Compound Alert'!W146 &gt;= 7, "HIGH",IF(
         'Compound Alert'!W146 &gt;= 5, "MED","LOW")), IF(
            $B$8="Underlying Vulnerability", IF(
               'Compound Alert'!AD146 &gt;= 10, "HIGH",IF(
                  'Compound Alert'!AD146 &gt;= 7, "MED","LOW")),IF(
                     $B$8="Emerging Threat", IF(
                        'Compound Alert'!AK146 &gt;= 10, "HIGH",IF(
                            'Compound Alert'!AK146 &gt;= 7, "MED","LOW")))))</f>
        <v>LOW</v>
      </c>
    </row>
    <row r="254" spans="1:15" x14ac:dyDescent="0.2">
      <c r="A254" s="63">
        <v>213</v>
      </c>
      <c r="B254" s="20" t="str">
        <f>'Compound Alert'!B150</f>
        <v>Netherlands</v>
      </c>
      <c r="C254" s="20" t="str">
        <f>'Compound Alert'!C150</f>
        <v>NLD</v>
      </c>
      <c r="D254" s="20" t="str">
        <f>'Compound Alert'!D150</f>
        <v>ECS           Europe &amp; Central Asia</v>
      </c>
      <c r="E254" s="20" t="str">
        <f>'Compound Alert'!E150</f>
        <v>NA</v>
      </c>
      <c r="F254" s="217">
        <f ca="1">'Compound Alert'!F150</f>
        <v>145</v>
      </c>
      <c r="G254" s="22">
        <f ca="1">IF($B$8="Overall Alert",'Compound Alert'!G150,IF($B$8="Underlying Vulnerability",'Compound Alert'!J150,IF($B$8="Emerging Threat",'Compound Alert'!M150)))</f>
        <v>0</v>
      </c>
      <c r="H254" s="23">
        <f ca="1">IF($B$8="Overall Alert",'Compound Alert'!H150,IF($B$8="Underlying Vulnerability",'Compound Alert'!K150,IF($B$8="Emerging Threat",'Compound Alert'!N150)))</f>
        <v>0</v>
      </c>
      <c r="I254" s="50">
        <f ca="1">ROUNDDOWN(G254,0)</f>
        <v>0</v>
      </c>
      <c r="J254" s="25" t="str">
        <f ca="1">IF(
   $B$8="Overall Alert",IF(
      'Compound Alert'!R150 &gt;= 7, "HIGH",IF(
         'Compound Alert'!R150 &gt;= 5, "MED","LOW")), IF(
            $B$8="Underlying Vulnerability", IF(
               'Compound Alert'!Y150 &gt;= 10, "HIGH",IF(
                  'Compound Alert'!Y150 &gt;= 7, "MED","LOW")),IF(
                     $B$8="Emerging Threat", IF(
                        'Compound Alert'!AF150 &gt;= 10, "HIGH",IF(
                            'Compound Alert'!AF150 &gt;= 7, "MED","LOW")))))</f>
        <v>LOW</v>
      </c>
      <c r="K254" s="25" t="str">
        <f ca="1">IF(
   $B$8="Overall Alert",IF(
      'Compound Alert'!S150 &gt;= 7, "HIGH",IF(
         'Compound Alert'!S150 &gt;= 5, "MED","LOW")), IF(
            $B$8="Underlying Vulnerability", IF(
               'Compound Alert'!Z150 &gt;= 10, "HIGH",IF(
                  'Compound Alert'!Z150 &gt;= 7, "MED","LOW")),IF(
                     $B$8="Emerging Threat", IF(
                        'Compound Alert'!AG150 &gt;= 10, "HIGH",IF(
                            'Compound Alert'!AG150 &gt;= 7, "MED","LOW")))))</f>
        <v>LOW</v>
      </c>
      <c r="L254" s="25" t="str">
        <f ca="1">IF(
   $B$8="Overall Alert",IF(
      'Compound Alert'!T150 &gt;= 7, "HIGH",IF(
         'Compound Alert'!T150 &gt;= 5, "MED","LOW")), IF(
            $B$8="Underlying Vulnerability", IF(
               'Compound Alert'!AA150 &gt;= 10, "HIGH",IF(
                  'Compound Alert'!AA150 &gt;= 7, "MED","LOW")),IF(
                     $B$8="Emerging Threat", IF(
                        'Compound Alert'!AH150 &gt;= 10, "HIGH",IF(
                            'Compound Alert'!AH150 &gt;= 7, "MED","LOW")))))</f>
        <v>LOW</v>
      </c>
      <c r="M254" s="25" t="str">
        <f ca="1">IF(
   $B$8="Overall Alert",IF(
      'Compound Alert'!U150 &gt;= 7, "HIGH",IF(
         'Compound Alert'!U150 &gt;= 5, "MED","LOW")), IF(
            $B$8="Underlying Vulnerability", IF(
               'Compound Alert'!AB150 &gt;= 10, "HIGH",IF(
                  'Compound Alert'!AB150 &gt;= 7, "MED","LOW")),IF(
                     $B$8="Emerging Threat", IF(
                        'Compound Alert'!AI150 &gt;= 10, "HIGH",IF(
                            'Compound Alert'!AI150 &gt;= 7, "MED","LOW")))))</f>
        <v>LOW</v>
      </c>
      <c r="N254" s="25" t="str">
        <f ca="1">IF(
   $B$8="Overall Alert",IF(
      'Compound Alert'!V150 &gt;= 7, "HIGH",IF(
         'Compound Alert'!V150 &gt;= 5, "MED","LOW")), IF(
            $B$8="Underlying Vulnerability", IF(
               'Compound Alert'!AC150 &gt;= 10, "HIGH",IF(
                  'Compound Alert'!AC150 &gt;= 7, "MED","LOW")),IF(
                     $B$8="Emerging Threat", IF(
                        'Compound Alert'!AJ150 &gt;= 10, "HIGH",IF(
                            'Compound Alert'!AJ150 &gt;= 7, "MED","LOW")))))</f>
        <v>LOW</v>
      </c>
      <c r="O254" s="25" t="str">
        <f ca="1">IF(
   $B$8="Overall Alert",IF(
      'Compound Alert'!W150 &gt;= 7, "HIGH",IF(
         'Compound Alert'!W150 &gt;= 5, "MED","LOW")), IF(
            $B$8="Underlying Vulnerability", IF(
               'Compound Alert'!AD150 &gt;= 10, "HIGH",IF(
                  'Compound Alert'!AD150 &gt;= 7, "MED","LOW")),IF(
                     $B$8="Emerging Threat", IF(
                        'Compound Alert'!AK150 &gt;= 10, "HIGH",IF(
                            'Compound Alert'!AK150 &gt;= 7, "MED","LOW")))))</f>
        <v>LOW</v>
      </c>
    </row>
    <row r="255" spans="1:15" x14ac:dyDescent="0.2">
      <c r="A255" s="63">
        <v>214</v>
      </c>
      <c r="B255" s="20" t="str">
        <f>'Compound Alert'!B169</f>
        <v>Qatar</v>
      </c>
      <c r="C255" s="20" t="str">
        <f>'Compound Alert'!C169</f>
        <v>QAT</v>
      </c>
      <c r="D255" s="20" t="str">
        <f>'Compound Alert'!D169</f>
        <v>MEA           Middle East &amp; North Africa</v>
      </c>
      <c r="E255" s="20" t="str">
        <f>'Compound Alert'!E169</f>
        <v>NA</v>
      </c>
      <c r="F255" s="217">
        <f ca="1">'Compound Alert'!F169</f>
        <v>164</v>
      </c>
      <c r="G255" s="22">
        <f ca="1">IF($B$8="Overall Alert",'Compound Alert'!G169,IF($B$8="Underlying Vulnerability",'Compound Alert'!J169,IF($B$8="Emerging Threat",'Compound Alert'!M169)))</f>
        <v>0</v>
      </c>
      <c r="H255" s="23">
        <f ca="1">IF($B$8="Overall Alert",'Compound Alert'!H169,IF($B$8="Underlying Vulnerability",'Compound Alert'!K169,IF($B$8="Emerging Threat",'Compound Alert'!N169)))</f>
        <v>0</v>
      </c>
      <c r="I255" s="50">
        <f ca="1">ROUNDDOWN(G255,0)</f>
        <v>0</v>
      </c>
      <c r="J255" s="25" t="str">
        <f ca="1">IF(
   $B$8="Overall Alert",IF(
      'Compound Alert'!R169 &gt;= 7, "HIGH",IF(
         'Compound Alert'!R169 &gt;= 5, "MED","LOW")), IF(
            $B$8="Underlying Vulnerability", IF(
               'Compound Alert'!Y169 &gt;= 10, "HIGH",IF(
                  'Compound Alert'!Y169 &gt;= 7, "MED","LOW")),IF(
                     $B$8="Emerging Threat", IF(
                        'Compound Alert'!AF169 &gt;= 10, "HIGH",IF(
                            'Compound Alert'!AF169 &gt;= 7, "MED","LOW")))))</f>
        <v>LOW</v>
      </c>
      <c r="K255" s="25" t="str">
        <f ca="1">IF(
   $B$8="Overall Alert",IF(
      'Compound Alert'!S169 &gt;= 7, "HIGH",IF(
         'Compound Alert'!S169 &gt;= 5, "MED","LOW")), IF(
            $B$8="Underlying Vulnerability", IF(
               'Compound Alert'!Z169 &gt;= 10, "HIGH",IF(
                  'Compound Alert'!Z169 &gt;= 7, "MED","LOW")),IF(
                     $B$8="Emerging Threat", IF(
                        'Compound Alert'!AG169 &gt;= 10, "HIGH",IF(
                            'Compound Alert'!AG169 &gt;= 7, "MED","LOW")))))</f>
        <v>LOW</v>
      </c>
      <c r="L255" s="25" t="str">
        <f ca="1">IF(
   $B$8="Overall Alert",IF(
      'Compound Alert'!T169 &gt;= 7, "HIGH",IF(
         'Compound Alert'!T169 &gt;= 5, "MED","LOW")), IF(
            $B$8="Underlying Vulnerability", IF(
               'Compound Alert'!AA169 &gt;= 10, "HIGH",IF(
                  'Compound Alert'!AA169 &gt;= 7, "MED","LOW")),IF(
                     $B$8="Emerging Threat", IF(
                        'Compound Alert'!AH169 &gt;= 10, "HIGH",IF(
                            'Compound Alert'!AH169 &gt;= 7, "MED","LOW")))))</f>
        <v>LOW</v>
      </c>
      <c r="M255" s="25" t="str">
        <f ca="1">IF(
   $B$8="Overall Alert",IF(
      'Compound Alert'!U169 &gt;= 7, "HIGH",IF(
         'Compound Alert'!U169 &gt;= 5, "MED","LOW")), IF(
            $B$8="Underlying Vulnerability", IF(
               'Compound Alert'!AB169 &gt;= 10, "HIGH",IF(
                  'Compound Alert'!AB169 &gt;= 7, "MED","LOW")),IF(
                     $B$8="Emerging Threat", IF(
                        'Compound Alert'!AI169 &gt;= 10, "HIGH",IF(
                            'Compound Alert'!AI169 &gt;= 7, "MED","LOW")))))</f>
        <v>LOW</v>
      </c>
      <c r="N255" s="25" t="str">
        <f ca="1">IF(
   $B$8="Overall Alert",IF(
      'Compound Alert'!V169 &gt;= 7, "HIGH",IF(
         'Compound Alert'!V169 &gt;= 5, "MED","LOW")), IF(
            $B$8="Underlying Vulnerability", IF(
               'Compound Alert'!AC169 &gt;= 10, "HIGH",IF(
                  'Compound Alert'!AC169 &gt;= 7, "MED","LOW")),IF(
                     $B$8="Emerging Threat", IF(
                        'Compound Alert'!AJ169 &gt;= 10, "HIGH",IF(
                            'Compound Alert'!AJ169 &gt;= 7, "MED","LOW")))))</f>
        <v>LOW</v>
      </c>
      <c r="O255" s="25" t="str">
        <f ca="1">IF(
   $B$8="Overall Alert",IF(
      'Compound Alert'!W169 &gt;= 7, "HIGH",IF(
         'Compound Alert'!W169 &gt;= 5, "MED","LOW")), IF(
            $B$8="Underlying Vulnerability", IF(
               'Compound Alert'!AD169 &gt;= 10, "HIGH",IF(
                  'Compound Alert'!AD169 &gt;= 7, "MED","LOW")),IF(
                     $B$8="Emerging Threat", IF(
                        'Compound Alert'!AK169 &gt;= 10, "HIGH",IF(
                            'Compound Alert'!AK169 &gt;= 7, "MED","LOW")))))</f>
        <v>LOW</v>
      </c>
    </row>
    <row r="256" spans="1:15" x14ac:dyDescent="0.2">
      <c r="A256" s="63">
        <v>215</v>
      </c>
      <c r="B256" s="20" t="str">
        <f>'Compound Alert'!B180</f>
        <v>San Marino</v>
      </c>
      <c r="C256" s="20" t="str">
        <f>'Compound Alert'!C180</f>
        <v>SMR</v>
      </c>
      <c r="D256" s="20" t="str">
        <f>'Compound Alert'!D180</f>
        <v>ECS           Europe &amp; Central Asia</v>
      </c>
      <c r="E256" s="20" t="str">
        <f>'Compound Alert'!E180</f>
        <v>NA</v>
      </c>
      <c r="F256" s="217">
        <f ca="1">'Compound Alert'!F180</f>
        <v>175</v>
      </c>
      <c r="G256" s="22">
        <f ca="1">IF($B$8="Overall Alert",'Compound Alert'!G180,IF($B$8="Underlying Vulnerability",'Compound Alert'!J180,IF($B$8="Emerging Threat",'Compound Alert'!M180)))</f>
        <v>0</v>
      </c>
      <c r="H256" s="23">
        <f ca="1">IF($B$8="Overall Alert",'Compound Alert'!H180,IF($B$8="Underlying Vulnerability",'Compound Alert'!K180,IF($B$8="Emerging Threat",'Compound Alert'!N180)))</f>
        <v>0</v>
      </c>
      <c r="I256" s="50">
        <f ca="1">ROUNDDOWN(G256,0)</f>
        <v>0</v>
      </c>
      <c r="J256" s="25" t="str">
        <f ca="1">IF(
   $B$8="Overall Alert",IF(
      'Compound Alert'!R180 &gt;= 7, "HIGH",IF(
         'Compound Alert'!R180 &gt;= 5, "MED","LOW")), IF(
            $B$8="Underlying Vulnerability", IF(
               'Compound Alert'!Y180 &gt;= 10, "HIGH",IF(
                  'Compound Alert'!Y180 &gt;= 7, "MED","LOW")),IF(
                     $B$8="Emerging Threat", IF(
                        'Compound Alert'!AF180 &gt;= 10, "HIGH",IF(
                            'Compound Alert'!AF180 &gt;= 7, "MED","LOW")))))</f>
        <v>LOW</v>
      </c>
      <c r="K256" s="25" t="e">
        <f ca="1">IF(
   $B$8="Overall Alert",IF(
      'Compound Alert'!S180 &gt;= 7, "HIGH",IF(
         'Compound Alert'!S180 &gt;= 5, "MED","LOW")), IF(
            $B$8="Underlying Vulnerability", IF(
               'Compound Alert'!Z180 &gt;= 10, "HIGH",IF(
                  'Compound Alert'!Z180 &gt;= 7, "MED","LOW")),IF(
                     $B$8="Emerging Threat", IF(
                        'Compound Alert'!AG180 &gt;= 10, "HIGH",IF(
                            'Compound Alert'!AG180 &gt;= 7, "MED","LOW")))))</f>
        <v>#N/A</v>
      </c>
      <c r="L256" s="25" t="e">
        <f ca="1">IF(
   $B$8="Overall Alert",IF(
      'Compound Alert'!T180 &gt;= 7, "HIGH",IF(
         'Compound Alert'!T180 &gt;= 5, "MED","LOW")), IF(
            $B$8="Underlying Vulnerability", IF(
               'Compound Alert'!AA180 &gt;= 10, "HIGH",IF(
                  'Compound Alert'!AA180 &gt;= 7, "MED","LOW")),IF(
                     $B$8="Emerging Threat", IF(
                        'Compound Alert'!AH180 &gt;= 10, "HIGH",IF(
                            'Compound Alert'!AH180 &gt;= 7, "MED","LOW")))))</f>
        <v>#N/A</v>
      </c>
      <c r="M256" s="25" t="str">
        <f ca="1">IF(
   $B$8="Overall Alert",IF(
      'Compound Alert'!U180 &gt;= 7, "HIGH",IF(
         'Compound Alert'!U180 &gt;= 5, "MED","LOW")), IF(
            $B$8="Underlying Vulnerability", IF(
               'Compound Alert'!AB180 &gt;= 10, "HIGH",IF(
                  'Compound Alert'!AB180 &gt;= 7, "MED","LOW")),IF(
                     $B$8="Emerging Threat", IF(
                        'Compound Alert'!AI180 &gt;= 10, "HIGH",IF(
                            'Compound Alert'!AI180 &gt;= 7, "MED","LOW")))))</f>
        <v>LOW</v>
      </c>
      <c r="N256" s="25" t="str">
        <f ca="1">IF(
   $B$8="Overall Alert",IF(
      'Compound Alert'!V180 &gt;= 7, "HIGH",IF(
         'Compound Alert'!V180 &gt;= 5, "MED","LOW")), IF(
            $B$8="Underlying Vulnerability", IF(
               'Compound Alert'!AC180 &gt;= 10, "HIGH",IF(
                  'Compound Alert'!AC180 &gt;= 7, "MED","LOW")),IF(
                     $B$8="Emerging Threat", IF(
                        'Compound Alert'!AJ180 &gt;= 10, "HIGH",IF(
                            'Compound Alert'!AJ180 &gt;= 7, "MED","LOW")))))</f>
        <v>LOW</v>
      </c>
      <c r="O256" s="25" t="str">
        <f ca="1">IF(
   $B$8="Overall Alert",IF(
      'Compound Alert'!W180 &gt;= 7, "HIGH",IF(
         'Compound Alert'!W180 &gt;= 5, "MED","LOW")), IF(
            $B$8="Underlying Vulnerability", IF(
               'Compound Alert'!AD180 &gt;= 10, "HIGH",IF(
                  'Compound Alert'!AD180 &gt;= 7, "MED","LOW")),IF(
                     $B$8="Emerging Threat", IF(
                        'Compound Alert'!AK180 &gt;= 10, "HIGH",IF(
                            'Compound Alert'!AK180 &gt;= 7, "MED","LOW")))))</f>
        <v>LOW</v>
      </c>
    </row>
    <row r="257" spans="1:15" x14ac:dyDescent="0.2">
      <c r="A257" s="63">
        <v>216</v>
      </c>
      <c r="B257" s="20" t="str">
        <f>'Compound Alert'!B188</f>
        <v>Sweden</v>
      </c>
      <c r="C257" s="20" t="str">
        <f>'Compound Alert'!C188</f>
        <v>SWE</v>
      </c>
      <c r="D257" s="20" t="str">
        <f>'Compound Alert'!D188</f>
        <v>ECS           Europe &amp; Central Asia</v>
      </c>
      <c r="E257" s="20" t="str">
        <f>'Compound Alert'!E188</f>
        <v>NA</v>
      </c>
      <c r="F257" s="217">
        <f ca="1">'Compound Alert'!F188</f>
        <v>183</v>
      </c>
      <c r="G257" s="22">
        <f ca="1">IF($B$8="Overall Alert",'Compound Alert'!G188,IF($B$8="Underlying Vulnerability",'Compound Alert'!J188,IF($B$8="Emerging Threat",'Compound Alert'!M188)))</f>
        <v>0</v>
      </c>
      <c r="H257" s="23">
        <f ca="1">IF($B$8="Overall Alert",'Compound Alert'!H188,IF($B$8="Underlying Vulnerability",'Compound Alert'!K188,IF($B$8="Emerging Threat",'Compound Alert'!N188)))</f>
        <v>0</v>
      </c>
      <c r="I257" s="50">
        <f ca="1">ROUNDDOWN(G257,0)</f>
        <v>0</v>
      </c>
      <c r="J257" s="25" t="str">
        <f ca="1">IF(
   $B$8="Overall Alert",IF(
      'Compound Alert'!R188 &gt;= 7, "HIGH",IF(
         'Compound Alert'!R188 &gt;= 5, "MED","LOW")), IF(
            $B$8="Underlying Vulnerability", IF(
               'Compound Alert'!Y188 &gt;= 10, "HIGH",IF(
                  'Compound Alert'!Y188 &gt;= 7, "MED","LOW")),IF(
                     $B$8="Emerging Threat", IF(
                        'Compound Alert'!AF188 &gt;= 10, "HIGH",IF(
                            'Compound Alert'!AF188 &gt;= 7, "MED","LOW")))))</f>
        <v>LOW</v>
      </c>
      <c r="K257" s="25" t="str">
        <f ca="1">IF(
   $B$8="Overall Alert",IF(
      'Compound Alert'!S188 &gt;= 7, "HIGH",IF(
         'Compound Alert'!S188 &gt;= 5, "MED","LOW")), IF(
            $B$8="Underlying Vulnerability", IF(
               'Compound Alert'!Z188 &gt;= 10, "HIGH",IF(
                  'Compound Alert'!Z188 &gt;= 7, "MED","LOW")),IF(
                     $B$8="Emerging Threat", IF(
                        'Compound Alert'!AG188 &gt;= 10, "HIGH",IF(
                            'Compound Alert'!AG188 &gt;= 7, "MED","LOW")))))</f>
        <v>LOW</v>
      </c>
      <c r="L257" s="25" t="str">
        <f ca="1">IF(
   $B$8="Overall Alert",IF(
      'Compound Alert'!T188 &gt;= 7, "HIGH",IF(
         'Compound Alert'!T188 &gt;= 5, "MED","LOW")), IF(
            $B$8="Underlying Vulnerability", IF(
               'Compound Alert'!AA188 &gt;= 10, "HIGH",IF(
                  'Compound Alert'!AA188 &gt;= 7, "MED","LOW")),IF(
                     $B$8="Emerging Threat", IF(
                        'Compound Alert'!AH188 &gt;= 10, "HIGH",IF(
                            'Compound Alert'!AH188 &gt;= 7, "MED","LOW")))))</f>
        <v>LOW</v>
      </c>
      <c r="M257" s="25" t="str">
        <f ca="1">IF(
   $B$8="Overall Alert",IF(
      'Compound Alert'!U188 &gt;= 7, "HIGH",IF(
         'Compound Alert'!U188 &gt;= 5, "MED","LOW")), IF(
            $B$8="Underlying Vulnerability", IF(
               'Compound Alert'!AB188 &gt;= 10, "HIGH",IF(
                  'Compound Alert'!AB188 &gt;= 7, "MED","LOW")),IF(
                     $B$8="Emerging Threat", IF(
                        'Compound Alert'!AI188 &gt;= 10, "HIGH",IF(
                            'Compound Alert'!AI188 &gt;= 7, "MED","LOW")))))</f>
        <v>LOW</v>
      </c>
      <c r="N257" s="25" t="str">
        <f ca="1">IF(
   $B$8="Overall Alert",IF(
      'Compound Alert'!V188 &gt;= 7, "HIGH",IF(
         'Compound Alert'!V188 &gt;= 5, "MED","LOW")), IF(
            $B$8="Underlying Vulnerability", IF(
               'Compound Alert'!AC188 &gt;= 10, "HIGH",IF(
                  'Compound Alert'!AC188 &gt;= 7, "MED","LOW")),IF(
                     $B$8="Emerging Threat", IF(
                        'Compound Alert'!AJ188 &gt;= 10, "HIGH",IF(
                            'Compound Alert'!AJ188 &gt;= 7, "MED","LOW")))))</f>
        <v>LOW</v>
      </c>
      <c r="O257" s="25" t="str">
        <f ca="1">IF(
   $B$8="Overall Alert",IF(
      'Compound Alert'!W188 &gt;= 7, "HIGH",IF(
         'Compound Alert'!W188 &gt;= 5, "MED","LOW")), IF(
            $B$8="Underlying Vulnerability", IF(
               'Compound Alert'!AD188 &gt;= 10, "HIGH",IF(
                  'Compound Alert'!AD188 &gt;= 7, "MED","LOW")),IF(
                     $B$8="Emerging Threat", IF(
                        'Compound Alert'!AK188 &gt;= 10, "HIGH",IF(
                            'Compound Alert'!AK188 &gt;= 7, "MED","LOW")))))</f>
        <v>LOW</v>
      </c>
    </row>
    <row r="258" spans="1:15" x14ac:dyDescent="0.2">
      <c r="A258" s="63">
        <v>217</v>
      </c>
      <c r="B258" s="20" t="str">
        <f>'Compound Alert'!B190</f>
        <v>Sint Maarten (Dutch part)</v>
      </c>
      <c r="C258" s="20" t="str">
        <f>'Compound Alert'!C190</f>
        <v>SXM</v>
      </c>
      <c r="D258" s="20" t="str">
        <f>'Compound Alert'!D190</f>
        <v>LCN           Latin America &amp; Caribbean</v>
      </c>
      <c r="E258" s="20" t="str">
        <f>'Compound Alert'!E190</f>
        <v>NA</v>
      </c>
      <c r="F258" s="217">
        <f ca="1">'Compound Alert'!F190</f>
        <v>185</v>
      </c>
      <c r="G258" s="22">
        <f ca="1">IF($B$8="Overall Alert",'Compound Alert'!G190,IF($B$8="Underlying Vulnerability",'Compound Alert'!J190,IF($B$8="Emerging Threat",'Compound Alert'!M190)))</f>
        <v>0</v>
      </c>
      <c r="H258" s="23">
        <f ca="1">IF($B$8="Overall Alert",'Compound Alert'!H190,IF($B$8="Underlying Vulnerability",'Compound Alert'!K190,IF($B$8="Emerging Threat",'Compound Alert'!N190)))</f>
        <v>0</v>
      </c>
      <c r="I258" s="50">
        <f ca="1">ROUNDDOWN(G258,0)</f>
        <v>0</v>
      </c>
      <c r="J258" s="25" t="str">
        <f ca="1">IF(
   $B$8="Overall Alert",IF(
      'Compound Alert'!R190 &gt;= 7, "HIGH",IF(
         'Compound Alert'!R190 &gt;= 5, "MED","LOW")), IF(
            $B$8="Underlying Vulnerability", IF(
               'Compound Alert'!Y190 &gt;= 10, "HIGH",IF(
                  'Compound Alert'!Y190 &gt;= 7, "MED","LOW")),IF(
                     $B$8="Emerging Threat", IF(
                        'Compound Alert'!AF190 &gt;= 10, "HIGH",IF(
                            'Compound Alert'!AF190 &gt;= 7, "MED","LOW")))))</f>
        <v>LOW</v>
      </c>
      <c r="K258" s="25" t="e">
        <f ca="1">IF(
   $B$8="Overall Alert",IF(
      'Compound Alert'!S190 &gt;= 7, "HIGH",IF(
         'Compound Alert'!S190 &gt;= 5, "MED","LOW")), IF(
            $B$8="Underlying Vulnerability", IF(
               'Compound Alert'!Z190 &gt;= 10, "HIGH",IF(
                  'Compound Alert'!Z190 &gt;= 7, "MED","LOW")),IF(
                     $B$8="Emerging Threat", IF(
                        'Compound Alert'!AG190 &gt;= 10, "HIGH",IF(
                            'Compound Alert'!AG190 &gt;= 7, "MED","LOW")))))</f>
        <v>#N/A</v>
      </c>
      <c r="L258" s="25" t="e">
        <f ca="1">IF(
   $B$8="Overall Alert",IF(
      'Compound Alert'!T190 &gt;= 7, "HIGH",IF(
         'Compound Alert'!T190 &gt;= 5, "MED","LOW")), IF(
            $B$8="Underlying Vulnerability", IF(
               'Compound Alert'!AA190 &gt;= 10, "HIGH",IF(
                  'Compound Alert'!AA190 &gt;= 7, "MED","LOW")),IF(
                     $B$8="Emerging Threat", IF(
                        'Compound Alert'!AH190 &gt;= 10, "HIGH",IF(
                            'Compound Alert'!AH190 &gt;= 7, "MED","LOW")))))</f>
        <v>#N/A</v>
      </c>
      <c r="M258" s="25" t="e">
        <f ca="1">IF(
   $B$8="Overall Alert",IF(
      'Compound Alert'!U190 &gt;= 7, "HIGH",IF(
         'Compound Alert'!U190 &gt;= 5, "MED","LOW")), IF(
            $B$8="Underlying Vulnerability", IF(
               'Compound Alert'!AB190 &gt;= 10, "HIGH",IF(
                  'Compound Alert'!AB190 &gt;= 7, "MED","LOW")),IF(
                     $B$8="Emerging Threat", IF(
                        'Compound Alert'!AI190 &gt;= 10, "HIGH",IF(
                            'Compound Alert'!AI190 &gt;= 7, "MED","LOW")))))</f>
        <v>#N/A</v>
      </c>
      <c r="N258" s="25" t="str">
        <f ca="1">IF(
   $B$8="Overall Alert",IF(
      'Compound Alert'!V190 &gt;= 7, "HIGH",IF(
         'Compound Alert'!V190 &gt;= 5, "MED","LOW")), IF(
            $B$8="Underlying Vulnerability", IF(
               'Compound Alert'!AC190 &gt;= 10, "HIGH",IF(
                  'Compound Alert'!AC190 &gt;= 7, "MED","LOW")),IF(
                     $B$8="Emerging Threat", IF(
                        'Compound Alert'!AJ190 &gt;= 10, "HIGH",IF(
                            'Compound Alert'!AJ190 &gt;= 7, "MED","LOW")))))</f>
        <v>LOW</v>
      </c>
      <c r="O258" s="25" t="str">
        <f ca="1">IF(
   $B$8="Overall Alert",IF(
      'Compound Alert'!W190 &gt;= 7, "HIGH",IF(
         'Compound Alert'!W190 &gt;= 5, "MED","LOW")), IF(
            $B$8="Underlying Vulnerability", IF(
               'Compound Alert'!AD190 &gt;= 10, "HIGH",IF(
                  'Compound Alert'!AD190 &gt;= 7, "MED","LOW")),IF(
                     $B$8="Emerging Threat", IF(
                        'Compound Alert'!AK190 &gt;= 10, "HIGH",IF(
                            'Compound Alert'!AK190 &gt;= 7, "MED","LOW")))))</f>
        <v>LOW</v>
      </c>
    </row>
    <row r="259" spans="1:15" x14ac:dyDescent="0.2">
      <c r="A259" s="63">
        <v>218</v>
      </c>
      <c r="B259" s="20" t="str">
        <f>'Compound Alert'!B193</f>
        <v>Turks and Caicos Islands</v>
      </c>
      <c r="C259" s="20" t="str">
        <f>'Compound Alert'!C193</f>
        <v>TCA</v>
      </c>
      <c r="D259" s="20" t="str">
        <f>'Compound Alert'!D193</f>
        <v>LCN           Latin America &amp; Caribbean</v>
      </c>
      <c r="E259" s="20" t="str">
        <f>'Compound Alert'!E193</f>
        <v>NA</v>
      </c>
      <c r="F259" s="217">
        <f ca="1">'Compound Alert'!F193</f>
        <v>188</v>
      </c>
      <c r="G259" s="22">
        <f ca="1">IF($B$8="Overall Alert",'Compound Alert'!G193,IF($B$8="Underlying Vulnerability",'Compound Alert'!J193,IF($B$8="Emerging Threat",'Compound Alert'!M193)))</f>
        <v>0</v>
      </c>
      <c r="H259" s="23">
        <f ca="1">IF($B$8="Overall Alert",'Compound Alert'!H193,IF($B$8="Underlying Vulnerability",'Compound Alert'!K193,IF($B$8="Emerging Threat",'Compound Alert'!N193)))</f>
        <v>0</v>
      </c>
      <c r="I259" s="50">
        <f ca="1">ROUNDDOWN(G259,0)</f>
        <v>0</v>
      </c>
      <c r="J259" s="25" t="str">
        <f ca="1">IF(
   $B$8="Overall Alert",IF(
      'Compound Alert'!R193 &gt;= 7, "HIGH",IF(
         'Compound Alert'!R193 &gt;= 5, "MED","LOW")), IF(
            $B$8="Underlying Vulnerability", IF(
               'Compound Alert'!Y193 &gt;= 10, "HIGH",IF(
                  'Compound Alert'!Y193 &gt;= 7, "MED","LOW")),IF(
                     $B$8="Emerging Threat", IF(
                        'Compound Alert'!AF193 &gt;= 10, "HIGH",IF(
                            'Compound Alert'!AF193 &gt;= 7, "MED","LOW")))))</f>
        <v>LOW</v>
      </c>
      <c r="K259" s="25" t="e">
        <f ca="1">IF(
   $B$8="Overall Alert",IF(
      'Compound Alert'!S193 &gt;= 7, "HIGH",IF(
         'Compound Alert'!S193 &gt;= 5, "MED","LOW")), IF(
            $B$8="Underlying Vulnerability", IF(
               'Compound Alert'!Z193 &gt;= 10, "HIGH",IF(
                  'Compound Alert'!Z193 &gt;= 7, "MED","LOW")),IF(
                     $B$8="Emerging Threat", IF(
                        'Compound Alert'!AG193 &gt;= 10, "HIGH",IF(
                            'Compound Alert'!AG193 &gt;= 7, "MED","LOW")))))</f>
        <v>#N/A</v>
      </c>
      <c r="L259" s="25" t="e">
        <f ca="1">IF(
   $B$8="Overall Alert",IF(
      'Compound Alert'!T193 &gt;= 7, "HIGH",IF(
         'Compound Alert'!T193 &gt;= 5, "MED","LOW")), IF(
            $B$8="Underlying Vulnerability", IF(
               'Compound Alert'!AA193 &gt;= 10, "HIGH",IF(
                  'Compound Alert'!AA193 &gt;= 7, "MED","LOW")),IF(
                     $B$8="Emerging Threat", IF(
                        'Compound Alert'!AH193 &gt;= 10, "HIGH",IF(
                            'Compound Alert'!AH193 &gt;= 7, "MED","LOW")))))</f>
        <v>#N/A</v>
      </c>
      <c r="M259" s="25" t="e">
        <f ca="1">IF(
   $B$8="Overall Alert",IF(
      'Compound Alert'!U193 &gt;= 7, "HIGH",IF(
         'Compound Alert'!U193 &gt;= 5, "MED","LOW")), IF(
            $B$8="Underlying Vulnerability", IF(
               'Compound Alert'!AB193 &gt;= 10, "HIGH",IF(
                  'Compound Alert'!AB193 &gt;= 7, "MED","LOW")),IF(
                     $B$8="Emerging Threat", IF(
                        'Compound Alert'!AI193 &gt;= 10, "HIGH",IF(
                            'Compound Alert'!AI193 &gt;= 7, "MED","LOW")))))</f>
        <v>#N/A</v>
      </c>
      <c r="N259" s="25" t="str">
        <f ca="1">IF(
   $B$8="Overall Alert",IF(
      'Compound Alert'!V193 &gt;= 7, "HIGH",IF(
         'Compound Alert'!V193 &gt;= 5, "MED","LOW")), IF(
            $B$8="Underlying Vulnerability", IF(
               'Compound Alert'!AC193 &gt;= 10, "HIGH",IF(
                  'Compound Alert'!AC193 &gt;= 7, "MED","LOW")),IF(
                     $B$8="Emerging Threat", IF(
                        'Compound Alert'!AJ193 &gt;= 10, "HIGH",IF(
                            'Compound Alert'!AJ193 &gt;= 7, "MED","LOW")))))</f>
        <v>LOW</v>
      </c>
      <c r="O259" s="25" t="str">
        <f ca="1">IF(
   $B$8="Overall Alert",IF(
      'Compound Alert'!W193 &gt;= 7, "HIGH",IF(
         'Compound Alert'!W193 &gt;= 5, "MED","LOW")), IF(
            $B$8="Underlying Vulnerability", IF(
               'Compound Alert'!AD193 &gt;= 10, "HIGH",IF(
                  'Compound Alert'!AD193 &gt;= 7, "MED","LOW")),IF(
                     $B$8="Emerging Threat", IF(
                        'Compound Alert'!AK193 &gt;= 10, "HIGH",IF(
                            'Compound Alert'!AK193 &gt;= 7, "MED","LOW")))))</f>
        <v>LOW</v>
      </c>
    </row>
    <row r="269" spans="1:15" x14ac:dyDescent="0.2">
      <c r="B269" s="28" t="s">
        <v>463</v>
      </c>
      <c r="G269" s="29" t="s">
        <v>464</v>
      </c>
    </row>
    <row r="270" spans="1:15" x14ac:dyDescent="0.2">
      <c r="B270" s="28">
        <v>0</v>
      </c>
      <c r="G270" s="29">
        <f ca="1">COUNTIFS($G$42:$G$259,"&gt;="&amp;B270,$G$42:$G$259,"&lt;"&amp;B271)</f>
        <v>126</v>
      </c>
    </row>
    <row r="271" spans="1:15" x14ac:dyDescent="0.2">
      <c r="B271" s="28">
        <v>1</v>
      </c>
      <c r="G271" s="29">
        <f ca="1">COUNTIFS($G$42:$G$259,"&gt;="&amp;B271,$G$42:$G$259,"&lt;"&amp;B272)</f>
        <v>53</v>
      </c>
    </row>
    <row r="272" spans="1:15" x14ac:dyDescent="0.2">
      <c r="B272" s="28">
        <v>2</v>
      </c>
      <c r="G272" s="29">
        <f ca="1">COUNTIFS($G$42:$G$259,"&gt;="&amp;B272,$G$42:$G$259,"&lt;"&amp;B273)</f>
        <v>23</v>
      </c>
    </row>
    <row r="273" spans="2:7" x14ac:dyDescent="0.2">
      <c r="B273" s="28">
        <v>3</v>
      </c>
      <c r="G273" s="29">
        <f ca="1">COUNTIFS($G$42:$G$259,"&gt;="&amp;B273,$G$42:$G$259,"&lt;"&amp;B274)</f>
        <v>9</v>
      </c>
    </row>
    <row r="274" spans="2:7" x14ac:dyDescent="0.2">
      <c r="B274" s="28">
        <v>4</v>
      </c>
      <c r="G274" s="29">
        <f ca="1">COUNTIFS($G$42:$G$259,"&gt;="&amp;B274,$G$42:$G$259,"&lt;"&amp;B275)</f>
        <v>3</v>
      </c>
    </row>
    <row r="275" spans="2:7" x14ac:dyDescent="0.2">
      <c r="B275" s="28">
        <v>5</v>
      </c>
      <c r="G275" s="29">
        <f ca="1">COUNTIFS($G$42:$G$259,"&gt;="&amp;B275,$G$42:$G$259,"&lt;"&amp;B276)</f>
        <v>3</v>
      </c>
    </row>
    <row r="276" spans="2:7" x14ac:dyDescent="0.2">
      <c r="B276" s="28">
        <v>6</v>
      </c>
      <c r="G276" s="29">
        <f ca="1">COUNTIFS($G$42:$G$259,"&gt;="&amp;B276,$G$42:$G$259,"&lt;"&amp;B277)</f>
        <v>1</v>
      </c>
    </row>
    <row r="277" spans="2:7" x14ac:dyDescent="0.2">
      <c r="B277" s="28">
        <v>7</v>
      </c>
    </row>
  </sheetData>
  <autoFilter ref="B41:O231" xr:uid="{AF15D802-11A7-724C-8F3F-C2A98827DA09}">
    <sortState xmlns:xlrd2="http://schemas.microsoft.com/office/spreadsheetml/2017/richdata2" ref="B42:O259">
      <sortCondition descending="1" ref="G41:G259"/>
    </sortState>
  </autoFilter>
  <dataConsolidate/>
  <mergeCells count="12">
    <mergeCell ref="B8:F8"/>
    <mergeCell ref="J8:N8"/>
    <mergeCell ref="J12:N12"/>
    <mergeCell ref="G40:H40"/>
    <mergeCell ref="B6:G6"/>
    <mergeCell ref="J6:O6"/>
    <mergeCell ref="J11:O11"/>
    <mergeCell ref="J10:O10"/>
    <mergeCell ref="J7:O7"/>
    <mergeCell ref="B11:G11"/>
    <mergeCell ref="B12:F12"/>
    <mergeCell ref="B7:G7"/>
  </mergeCells>
  <conditionalFormatting sqref="G42:G259">
    <cfRule type="dataBar" priority="12">
      <dataBar showValue="0">
        <cfvo type="num" val="0"/>
        <cfvo type="num" val="6"/>
        <color rgb="FFDD2C03"/>
      </dataBar>
      <extLst>
        <ext xmlns:x14="http://schemas.microsoft.com/office/spreadsheetml/2009/9/main" uri="{B025F937-C7B1-47D3-B67F-A62EFF666E3E}">
          <x14:id>{DE06D39C-A4BD-7F46-B69A-1668FC8053C9}</x14:id>
        </ext>
      </extLst>
    </cfRule>
  </conditionalFormatting>
  <conditionalFormatting sqref="H260:H265">
    <cfRule type="dataBar" priority="13">
      <dataBar>
        <cfvo type="min"/>
        <cfvo type="max"/>
        <color rgb="FFFF555A"/>
      </dataBar>
      <extLst>
        <ext xmlns:x14="http://schemas.microsoft.com/office/spreadsheetml/2009/9/main" uri="{B025F937-C7B1-47D3-B67F-A62EFF666E3E}">
          <x14:id>{B03B96EF-4ADD-2B4F-A046-D19C411E6D11}</x14:id>
        </ext>
      </extLst>
    </cfRule>
  </conditionalFormatting>
  <conditionalFormatting sqref="J42:O259">
    <cfRule type="expression" dxfId="330" priority="3">
      <formula>J42=""</formula>
    </cfRule>
    <cfRule type="containsText" dxfId="329" priority="4" operator="containsText" text="LOW">
      <formula>NOT(ISERROR(SEARCH("LOW",J42)))</formula>
    </cfRule>
    <cfRule type="containsText" dxfId="328" priority="5" operator="containsText" text="MED">
      <formula>NOT(ISERROR(SEARCH("MED",J42)))</formula>
    </cfRule>
    <cfRule type="containsText" dxfId="327" priority="6" operator="containsText" text="HIGH">
      <formula>NOT(ISERROR(SEARCH("HIGH",J42)))</formula>
    </cfRule>
  </conditionalFormatting>
  <conditionalFormatting sqref="J41:P41 P42:P231">
    <cfRule type="expression" dxfId="326" priority="14">
      <formula>J41=""</formula>
    </cfRule>
    <cfRule type="containsText" dxfId="325" priority="15" operator="containsText" text="LOW">
      <formula>NOT(ISERROR(SEARCH("LOW",J41)))</formula>
    </cfRule>
    <cfRule type="containsText" dxfId="324" priority="16" operator="containsText" text="MED">
      <formula>NOT(ISERROR(SEARCH("MED",J41)))</formula>
    </cfRule>
    <cfRule type="containsText" dxfId="323" priority="17" operator="containsText" text="HIGH">
      <formula>NOT(ISERROR(SEARCH("HIGH",J41)))</formula>
    </cfRule>
  </conditionalFormatting>
  <conditionalFormatting sqref="Q41:R231">
    <cfRule type="expression" dxfId="322" priority="20">
      <formula>Q41=""</formula>
    </cfRule>
    <cfRule type="cellIs" dxfId="321" priority="21" operator="between">
      <formula>0</formula>
      <formula>0.332</formula>
    </cfRule>
    <cfRule type="cellIs" dxfId="320" priority="22" operator="between">
      <formula>0.333333333333333</formula>
      <formula>0.665</formula>
    </cfRule>
    <cfRule type="cellIs" dxfId="319" priority="23" operator="between">
      <formula>0.666666666666667</formula>
      <formula>1</formula>
    </cfRule>
  </conditionalFormatting>
  <pageMargins left="0.7" right="0.7" top="0.75" bottom="0.75" header="0.3" footer="0.3"/>
  <pageSetup paperSize="9" orientation="portrait" horizontalDpi="300" verticalDpi="300"/>
  <drawing r:id="rId1"/>
  <extLst>
    <ext xmlns:x14="http://schemas.microsoft.com/office/spreadsheetml/2009/9/main" uri="{78C0D931-6437-407d-A8EE-F0AAD7539E65}">
      <x14:conditionalFormattings>
        <x14:conditionalFormatting xmlns:xm="http://schemas.microsoft.com/office/excel/2006/main">
          <x14:cfRule type="dataBar" id="{DE06D39C-A4BD-7F46-B69A-1668FC8053C9}">
            <x14:dataBar minLength="0" maxLength="100" gradient="0" direction="rightToLeft">
              <x14:cfvo type="num">
                <xm:f>0</xm:f>
              </x14:cfvo>
              <x14:cfvo type="num">
                <xm:f>6</xm:f>
              </x14:cfvo>
              <x14:negativeFillColor rgb="FFFF0000"/>
              <x14:axisColor rgb="FF000000"/>
            </x14:dataBar>
          </x14:cfRule>
          <xm:sqref>G42:G259</xm:sqref>
        </x14:conditionalFormatting>
        <x14:conditionalFormatting xmlns:xm="http://schemas.microsoft.com/office/excel/2006/main">
          <x14:cfRule type="dataBar" id="{B03B96EF-4ADD-2B4F-A046-D19C411E6D11}">
            <x14:dataBar minLength="0" maxLength="100" gradient="0">
              <x14:cfvo type="autoMin"/>
              <x14:cfvo type="autoMax"/>
              <x14:negativeFillColor rgb="FFFF0000"/>
              <x14:axisColor rgb="FF000000"/>
            </x14:dataBar>
          </x14:cfRule>
          <xm:sqref>H260:H265</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53A5C4E9-ACDC-E24E-AF80-010E4F8535D5}">
          <x14:formula1>
            <xm:f>Parameters!$B$46:$B$48</xm:f>
          </x14:formula1>
          <xm:sqref>B8:F8</xm:sqref>
        </x14:dataValidation>
        <x14:dataValidation type="list" allowBlank="1" showInputMessage="1" showErrorMessage="1" xr:uid="{A520AB1A-A3C4-444F-8819-461CBB88AD9E}">
          <x14:formula1>
            <xm:f>Parameters!$B$50:$B$51</xm:f>
          </x14:formula1>
          <xm:sqref>J12:N12</xm:sqref>
        </x14:dataValidation>
        <x14:dataValidation type="list" allowBlank="1" showInputMessage="1" showErrorMessage="1" xr:uid="{FD040325-4493-2A42-9C6D-0AF12753634F}">
          <x14:formula1>
            <xm:f>Parameters!$B$15:$B$17</xm:f>
          </x14:formula1>
          <xm:sqref>B12:F12</xm:sqref>
        </x14:dataValidation>
        <x14:dataValidation type="list" allowBlank="1" showInputMessage="1" showErrorMessage="1" xr:uid="{272A9665-91BA-DE4F-B629-677DA86D1BB0}">
          <x14:formula1>
            <xm:f>Parameters!$B$21:$B$27</xm:f>
          </x14:formula1>
          <xm:sqref>J8:N8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F7F86A-B339-3D45-85AF-0370AAB40DA6}">
  <dimension ref="B1:R57"/>
  <sheetViews>
    <sheetView topLeftCell="B2" workbookViewId="0">
      <selection activeCell="E14" sqref="E14"/>
    </sheetView>
  </sheetViews>
  <sheetFormatPr baseColWidth="10" defaultRowHeight="16" x14ac:dyDescent="0.2"/>
  <cols>
    <col min="1" max="1" width="3" style="73" customWidth="1"/>
    <col min="2" max="2" width="9.5703125" style="73" bestFit="1" customWidth="1"/>
    <col min="3" max="3" width="23.42578125" style="73" bestFit="1" customWidth="1"/>
    <col min="4" max="4" width="10.140625" style="227" customWidth="1"/>
    <col min="5" max="5" width="38.140625" style="73" bestFit="1" customWidth="1"/>
    <col min="6" max="6" width="22.42578125" style="75" bestFit="1" customWidth="1"/>
    <col min="7" max="7" width="8.140625" style="75" bestFit="1" customWidth="1"/>
    <col min="8" max="8" width="12" style="236" bestFit="1" customWidth="1"/>
    <col min="9" max="9" width="9.5703125" style="233" hidden="1" customWidth="1"/>
    <col min="10" max="10" width="9" style="234" hidden="1" customWidth="1"/>
    <col min="11" max="11" width="30.28515625" style="78" hidden="1" customWidth="1"/>
    <col min="12" max="12" width="37.42578125" style="78" hidden="1" customWidth="1"/>
    <col min="13" max="13" width="8.5703125" style="76" hidden="1" customWidth="1"/>
    <col min="14" max="14" width="21.85546875" style="78" hidden="1" customWidth="1"/>
    <col min="15" max="15" width="18.85546875" style="78" hidden="1" customWidth="1"/>
    <col min="16" max="16" width="80.5703125" style="78" bestFit="1" customWidth="1"/>
    <col min="17" max="17" width="9.140625" style="78" customWidth="1"/>
    <col min="18" max="18" width="5.7109375" style="78" customWidth="1"/>
    <col min="19" max="16384" width="10.7109375" style="73"/>
  </cols>
  <sheetData>
    <row r="1" spans="2:18" x14ac:dyDescent="0.2">
      <c r="I1" s="75"/>
      <c r="J1" s="78"/>
    </row>
    <row r="2" spans="2:18" x14ac:dyDescent="0.2">
      <c r="B2" s="95" t="s">
        <v>414</v>
      </c>
      <c r="I2" s="276" t="s">
        <v>416</v>
      </c>
      <c r="J2" s="275" t="s">
        <v>421</v>
      </c>
      <c r="K2" s="275"/>
      <c r="L2" s="275"/>
      <c r="M2" s="275"/>
    </row>
    <row r="3" spans="2:18" ht="16" customHeight="1" x14ac:dyDescent="0.2">
      <c r="B3" s="96" t="s">
        <v>415</v>
      </c>
      <c r="I3" s="276"/>
      <c r="J3" s="275"/>
      <c r="K3" s="275"/>
      <c r="L3" s="275"/>
      <c r="M3" s="275"/>
    </row>
    <row r="4" spans="2:18" x14ac:dyDescent="0.2">
      <c r="B4" s="31"/>
      <c r="I4" s="276"/>
      <c r="J4" s="275"/>
      <c r="K4" s="275"/>
      <c r="L4" s="275"/>
      <c r="M4" s="275"/>
    </row>
    <row r="5" spans="2:18" x14ac:dyDescent="0.2">
      <c r="I5" s="75"/>
      <c r="J5" s="78"/>
    </row>
    <row r="6" spans="2:18" ht="18" customHeight="1" thickBot="1" x14ac:dyDescent="0.25">
      <c r="I6" s="274" t="s">
        <v>411</v>
      </c>
      <c r="J6" s="274"/>
      <c r="K6" s="223"/>
      <c r="L6" s="223"/>
    </row>
    <row r="7" spans="2:18" ht="18" thickBot="1" x14ac:dyDescent="0.25">
      <c r="B7" s="225" t="s">
        <v>542</v>
      </c>
      <c r="C7" s="74" t="s">
        <v>543</v>
      </c>
      <c r="D7" s="235" t="s">
        <v>544</v>
      </c>
      <c r="E7" s="74" t="s">
        <v>545</v>
      </c>
      <c r="F7" s="74" t="s">
        <v>546</v>
      </c>
      <c r="G7" s="74" t="s">
        <v>547</v>
      </c>
      <c r="H7" s="237" t="s">
        <v>548</v>
      </c>
      <c r="I7" s="245" t="s">
        <v>549</v>
      </c>
      <c r="J7" s="245" t="s">
        <v>550</v>
      </c>
      <c r="K7" s="224" t="s">
        <v>551</v>
      </c>
      <c r="L7" s="224" t="s">
        <v>552</v>
      </c>
      <c r="M7" s="77" t="s">
        <v>640</v>
      </c>
      <c r="N7" s="77" t="s">
        <v>641</v>
      </c>
      <c r="O7" s="231" t="s">
        <v>642</v>
      </c>
      <c r="P7" s="237" t="s">
        <v>643</v>
      </c>
      <c r="Q7" s="237" t="s">
        <v>553</v>
      </c>
      <c r="R7" s="237" t="s">
        <v>554</v>
      </c>
    </row>
    <row r="8" spans="2:18" ht="17" x14ac:dyDescent="0.2">
      <c r="B8" s="226" t="s">
        <v>549</v>
      </c>
      <c r="C8" s="227" t="s">
        <v>379</v>
      </c>
      <c r="D8" s="227">
        <v>1</v>
      </c>
      <c r="E8" s="227" t="s">
        <v>555</v>
      </c>
      <c r="F8" s="228" t="s">
        <v>556</v>
      </c>
      <c r="G8" s="228" t="s">
        <v>648</v>
      </c>
      <c r="H8" s="238">
        <v>44743</v>
      </c>
      <c r="I8" s="230">
        <v>1</v>
      </c>
      <c r="J8" s="230"/>
      <c r="K8" s="222" t="s">
        <v>506</v>
      </c>
      <c r="L8" s="222" t="s">
        <v>557</v>
      </c>
      <c r="M8" s="222" t="b">
        <v>0</v>
      </c>
      <c r="N8" s="232" t="s">
        <v>644</v>
      </c>
      <c r="O8" s="232" t="s">
        <v>820</v>
      </c>
      <c r="P8" s="232" t="s">
        <v>645</v>
      </c>
      <c r="Q8" s="232" t="b">
        <v>0</v>
      </c>
      <c r="R8" s="232" t="b">
        <v>1</v>
      </c>
    </row>
    <row r="9" spans="2:18" ht="17" x14ac:dyDescent="0.2">
      <c r="B9" s="226" t="s">
        <v>549</v>
      </c>
      <c r="C9" s="227" t="s">
        <v>379</v>
      </c>
      <c r="D9" s="227">
        <v>34</v>
      </c>
      <c r="E9" s="227" t="s">
        <v>646</v>
      </c>
      <c r="F9" s="228" t="s">
        <v>647</v>
      </c>
      <c r="G9" s="228" t="s">
        <v>648</v>
      </c>
      <c r="H9" s="238">
        <v>45092</v>
      </c>
      <c r="I9" s="230">
        <v>1</v>
      </c>
      <c r="J9" s="230"/>
      <c r="K9" s="222" t="s">
        <v>625</v>
      </c>
      <c r="L9" s="222" t="s">
        <v>649</v>
      </c>
      <c r="M9" s="222" t="b">
        <v>0</v>
      </c>
      <c r="N9" s="232" t="s">
        <v>650</v>
      </c>
      <c r="O9" s="232" t="s">
        <v>821</v>
      </c>
      <c r="P9" s="232" t="s">
        <v>651</v>
      </c>
      <c r="Q9" s="232" t="b">
        <v>0</v>
      </c>
      <c r="R9" s="232" t="b">
        <v>1</v>
      </c>
    </row>
    <row r="10" spans="2:18" ht="17" x14ac:dyDescent="0.2">
      <c r="B10" s="226" t="s">
        <v>549</v>
      </c>
      <c r="C10" s="227" t="s">
        <v>372</v>
      </c>
      <c r="D10" s="227">
        <v>2</v>
      </c>
      <c r="E10" s="227" t="s">
        <v>558</v>
      </c>
      <c r="F10" s="228" t="s">
        <v>559</v>
      </c>
      <c r="G10" s="228" t="s">
        <v>560</v>
      </c>
      <c r="H10" s="238">
        <v>44428</v>
      </c>
      <c r="I10" s="230">
        <v>2</v>
      </c>
      <c r="J10" s="230"/>
      <c r="K10" s="222" t="s">
        <v>386</v>
      </c>
      <c r="L10" s="222" t="s">
        <v>561</v>
      </c>
      <c r="M10" s="222" t="b">
        <v>0</v>
      </c>
      <c r="N10" s="232" t="s">
        <v>562</v>
      </c>
      <c r="O10" s="232" t="s">
        <v>822</v>
      </c>
      <c r="P10" s="232" t="s">
        <v>652</v>
      </c>
      <c r="Q10" s="232" t="b">
        <v>1</v>
      </c>
      <c r="R10" s="232" t="b">
        <v>1</v>
      </c>
    </row>
    <row r="11" spans="2:18" ht="17" x14ac:dyDescent="0.2">
      <c r="B11" s="226" t="s">
        <v>549</v>
      </c>
      <c r="C11" s="227" t="s">
        <v>372</v>
      </c>
      <c r="D11" s="227">
        <v>42</v>
      </c>
      <c r="E11" s="227" t="s">
        <v>777</v>
      </c>
      <c r="F11" s="228" t="s">
        <v>567</v>
      </c>
      <c r="G11" s="228" t="s">
        <v>648</v>
      </c>
      <c r="H11" s="238">
        <v>44805</v>
      </c>
      <c r="I11" s="230">
        <v>1</v>
      </c>
      <c r="J11" s="230"/>
      <c r="K11" s="222" t="s">
        <v>775</v>
      </c>
      <c r="L11" s="222" t="s">
        <v>778</v>
      </c>
      <c r="M11" s="222" t="b">
        <v>0</v>
      </c>
      <c r="N11" s="232" t="s">
        <v>779</v>
      </c>
      <c r="O11" s="232" t="s">
        <v>823</v>
      </c>
      <c r="P11" s="232" t="s">
        <v>780</v>
      </c>
      <c r="Q11" s="232" t="b">
        <v>0</v>
      </c>
      <c r="R11" s="232" t="b">
        <v>1</v>
      </c>
    </row>
    <row r="12" spans="2:18" ht="34" x14ac:dyDescent="0.2">
      <c r="B12" s="226" t="s">
        <v>549</v>
      </c>
      <c r="C12" s="227" t="s">
        <v>371</v>
      </c>
      <c r="D12" s="227">
        <v>3</v>
      </c>
      <c r="E12" s="227" t="s">
        <v>563</v>
      </c>
      <c r="F12" s="228" t="s">
        <v>564</v>
      </c>
      <c r="G12" s="228" t="s">
        <v>648</v>
      </c>
      <c r="H12" s="238">
        <v>44546</v>
      </c>
      <c r="I12" s="230">
        <v>1</v>
      </c>
      <c r="J12" s="230"/>
      <c r="K12" s="222" t="s">
        <v>387</v>
      </c>
      <c r="L12" s="222" t="s">
        <v>565</v>
      </c>
      <c r="M12" s="222" t="b">
        <v>0</v>
      </c>
      <c r="N12" s="232" t="s">
        <v>653</v>
      </c>
      <c r="O12" s="232" t="s">
        <v>824</v>
      </c>
      <c r="P12" s="232" t="s">
        <v>654</v>
      </c>
      <c r="Q12" s="232" t="b">
        <v>0</v>
      </c>
      <c r="R12" s="232" t="b">
        <v>1</v>
      </c>
    </row>
    <row r="13" spans="2:18" ht="17" x14ac:dyDescent="0.2">
      <c r="B13" s="226" t="s">
        <v>549</v>
      </c>
      <c r="C13" s="227" t="s">
        <v>373</v>
      </c>
      <c r="D13" s="227">
        <v>5</v>
      </c>
      <c r="E13" s="227" t="s">
        <v>612</v>
      </c>
      <c r="F13" s="228" t="s">
        <v>567</v>
      </c>
      <c r="G13" s="228" t="s">
        <v>568</v>
      </c>
      <c r="H13" s="238">
        <v>45139</v>
      </c>
      <c r="I13" s="230">
        <v>2</v>
      </c>
      <c r="J13" s="230"/>
      <c r="K13" s="222" t="s">
        <v>388</v>
      </c>
      <c r="L13" s="222" t="s">
        <v>569</v>
      </c>
      <c r="M13" s="222" t="b">
        <v>0</v>
      </c>
      <c r="N13" s="232" t="s">
        <v>655</v>
      </c>
      <c r="O13" s="232" t="s">
        <v>825</v>
      </c>
      <c r="P13" s="232" t="s">
        <v>656</v>
      </c>
      <c r="Q13" s="232" t="b">
        <v>1</v>
      </c>
      <c r="R13" s="232" t="b">
        <v>1</v>
      </c>
    </row>
    <row r="14" spans="2:18" ht="17" x14ac:dyDescent="0.2">
      <c r="B14" s="226" t="s">
        <v>549</v>
      </c>
      <c r="C14" s="227" t="s">
        <v>373</v>
      </c>
      <c r="D14" s="227">
        <v>43</v>
      </c>
      <c r="E14" s="227" t="s">
        <v>781</v>
      </c>
      <c r="F14" s="228" t="s">
        <v>556</v>
      </c>
      <c r="G14" s="228" t="s">
        <v>588</v>
      </c>
      <c r="H14" s="238">
        <v>44882</v>
      </c>
      <c r="I14" s="230">
        <v>1</v>
      </c>
      <c r="J14" s="230">
        <v>1</v>
      </c>
      <c r="K14" s="222" t="s">
        <v>618</v>
      </c>
      <c r="L14" s="222" t="s">
        <v>619</v>
      </c>
      <c r="M14" s="222" t="b">
        <v>0</v>
      </c>
      <c r="N14" s="232" t="s">
        <v>682</v>
      </c>
      <c r="O14" s="232" t="s">
        <v>826</v>
      </c>
      <c r="P14" s="232" t="s">
        <v>683</v>
      </c>
      <c r="Q14" s="232" t="b">
        <v>0</v>
      </c>
      <c r="R14" s="232" t="b">
        <v>1</v>
      </c>
    </row>
    <row r="15" spans="2:18" ht="17" x14ac:dyDescent="0.2">
      <c r="B15" s="226" t="s">
        <v>549</v>
      </c>
      <c r="C15" s="227" t="s">
        <v>570</v>
      </c>
      <c r="D15" s="227">
        <v>6</v>
      </c>
      <c r="E15" s="227" t="s">
        <v>571</v>
      </c>
      <c r="F15" s="228" t="s">
        <v>566</v>
      </c>
      <c r="G15" s="228" t="s">
        <v>648</v>
      </c>
      <c r="H15" s="238">
        <v>45016</v>
      </c>
      <c r="I15" s="229">
        <v>1</v>
      </c>
      <c r="J15" s="230"/>
      <c r="K15" s="222" t="s">
        <v>389</v>
      </c>
      <c r="L15" s="222" t="s">
        <v>572</v>
      </c>
      <c r="M15" s="222" t="b">
        <v>0</v>
      </c>
      <c r="N15" s="232" t="s">
        <v>657</v>
      </c>
      <c r="O15" s="232" t="s">
        <v>827</v>
      </c>
      <c r="P15" s="232" t="s">
        <v>658</v>
      </c>
      <c r="Q15" s="232" t="b">
        <v>0</v>
      </c>
      <c r="R15" s="232" t="b">
        <v>1</v>
      </c>
    </row>
    <row r="16" spans="2:18" ht="17" x14ac:dyDescent="0.2">
      <c r="B16" s="226" t="s">
        <v>549</v>
      </c>
      <c r="C16" s="227" t="s">
        <v>390</v>
      </c>
      <c r="D16" s="227">
        <v>7</v>
      </c>
      <c r="E16" s="227" t="s">
        <v>573</v>
      </c>
      <c r="F16" s="228" t="s">
        <v>566</v>
      </c>
      <c r="G16" s="228" t="s">
        <v>648</v>
      </c>
      <c r="H16" s="238">
        <v>45016</v>
      </c>
      <c r="I16" s="229">
        <v>1</v>
      </c>
      <c r="J16" s="230"/>
      <c r="K16" s="222" t="s">
        <v>391</v>
      </c>
      <c r="L16" s="222" t="s">
        <v>574</v>
      </c>
      <c r="M16" s="222" t="b">
        <v>0</v>
      </c>
      <c r="N16" s="232" t="s">
        <v>659</v>
      </c>
      <c r="O16" s="232" t="s">
        <v>827</v>
      </c>
      <c r="P16" s="232" t="s">
        <v>658</v>
      </c>
      <c r="Q16" s="232" t="b">
        <v>0</v>
      </c>
      <c r="R16" s="232" t="b">
        <v>1</v>
      </c>
    </row>
    <row r="17" spans="2:18" ht="17" x14ac:dyDescent="0.2">
      <c r="B17" s="226" t="s">
        <v>575</v>
      </c>
      <c r="C17" s="227" t="s">
        <v>379</v>
      </c>
      <c r="D17" s="227">
        <v>8</v>
      </c>
      <c r="E17" s="227" t="s">
        <v>576</v>
      </c>
      <c r="F17" s="228" t="s">
        <v>577</v>
      </c>
      <c r="G17" s="228" t="s">
        <v>601</v>
      </c>
      <c r="H17" s="238">
        <v>45103</v>
      </c>
      <c r="I17" s="229"/>
      <c r="J17" s="230">
        <v>1</v>
      </c>
      <c r="K17" s="222" t="s">
        <v>413</v>
      </c>
      <c r="L17" s="222" t="s">
        <v>578</v>
      </c>
      <c r="M17" s="222" t="b">
        <v>1</v>
      </c>
      <c r="N17" s="232" t="s">
        <v>579</v>
      </c>
      <c r="O17" s="232" t="s">
        <v>828</v>
      </c>
      <c r="P17" s="232" t="s">
        <v>660</v>
      </c>
      <c r="Q17" s="232" t="b">
        <v>0</v>
      </c>
      <c r="R17" s="232" t="b">
        <v>1</v>
      </c>
    </row>
    <row r="18" spans="2:18" ht="17" x14ac:dyDescent="0.2">
      <c r="B18" s="226" t="s">
        <v>575</v>
      </c>
      <c r="C18" s="227" t="s">
        <v>379</v>
      </c>
      <c r="D18" s="227">
        <v>32</v>
      </c>
      <c r="E18" s="227" t="s">
        <v>580</v>
      </c>
      <c r="F18" s="228" t="s">
        <v>581</v>
      </c>
      <c r="G18" s="228" t="s">
        <v>560</v>
      </c>
      <c r="H18" s="238">
        <v>45103</v>
      </c>
      <c r="I18" s="229"/>
      <c r="J18" s="230">
        <v>1</v>
      </c>
      <c r="K18" s="222" t="s">
        <v>523</v>
      </c>
      <c r="L18" s="222" t="s">
        <v>582</v>
      </c>
      <c r="M18" s="222" t="b">
        <v>1</v>
      </c>
      <c r="N18" s="232" t="s">
        <v>829</v>
      </c>
      <c r="O18" s="232" t="s">
        <v>830</v>
      </c>
      <c r="P18" s="232" t="s">
        <v>661</v>
      </c>
      <c r="Q18" s="232" t="b">
        <v>0</v>
      </c>
      <c r="R18" s="232" t="b">
        <v>1</v>
      </c>
    </row>
    <row r="19" spans="2:18" ht="17" x14ac:dyDescent="0.2">
      <c r="B19" s="226" t="s">
        <v>575</v>
      </c>
      <c r="C19" s="227" t="s">
        <v>379</v>
      </c>
      <c r="D19" s="227">
        <v>36</v>
      </c>
      <c r="E19" s="227" t="s">
        <v>662</v>
      </c>
      <c r="F19" s="228" t="s">
        <v>663</v>
      </c>
      <c r="G19" s="228" t="s">
        <v>560</v>
      </c>
      <c r="H19" s="238">
        <v>45058</v>
      </c>
      <c r="I19" s="229"/>
      <c r="J19" s="230">
        <v>1</v>
      </c>
      <c r="K19" s="222" t="s">
        <v>626</v>
      </c>
      <c r="L19" s="222" t="s">
        <v>796</v>
      </c>
      <c r="M19" s="222" t="b">
        <v>1</v>
      </c>
      <c r="N19" s="232" t="s">
        <v>664</v>
      </c>
      <c r="O19" s="232" t="s">
        <v>831</v>
      </c>
      <c r="P19" s="232" t="s">
        <v>665</v>
      </c>
      <c r="Q19" s="232" t="b">
        <v>0</v>
      </c>
      <c r="R19" s="232" t="b">
        <v>1</v>
      </c>
    </row>
    <row r="20" spans="2:18" ht="17" x14ac:dyDescent="0.2">
      <c r="B20" s="226" t="s">
        <v>575</v>
      </c>
      <c r="C20" s="227" t="s">
        <v>379</v>
      </c>
      <c r="D20" s="227">
        <v>37</v>
      </c>
      <c r="E20" s="227" t="s">
        <v>666</v>
      </c>
      <c r="F20" s="228" t="s">
        <v>567</v>
      </c>
      <c r="G20" s="228" t="s">
        <v>568</v>
      </c>
      <c r="H20" s="238">
        <v>45139</v>
      </c>
      <c r="I20" s="229"/>
      <c r="J20" s="230">
        <v>1</v>
      </c>
      <c r="K20" s="222" t="s">
        <v>860</v>
      </c>
      <c r="L20" s="222" t="s">
        <v>872</v>
      </c>
      <c r="M20" s="222" t="b">
        <v>0</v>
      </c>
      <c r="N20" s="232" t="s">
        <v>667</v>
      </c>
      <c r="O20" s="232" t="s">
        <v>825</v>
      </c>
      <c r="P20" s="232" t="s">
        <v>656</v>
      </c>
      <c r="Q20" s="232" t="b">
        <v>0</v>
      </c>
      <c r="R20" s="232" t="b">
        <v>1</v>
      </c>
    </row>
    <row r="21" spans="2:18" ht="17" x14ac:dyDescent="0.2">
      <c r="B21" s="226" t="s">
        <v>575</v>
      </c>
      <c r="C21" s="227" t="s">
        <v>379</v>
      </c>
      <c r="D21" s="227">
        <v>38</v>
      </c>
      <c r="E21" s="227" t="s">
        <v>668</v>
      </c>
      <c r="F21" s="228" t="s">
        <v>577</v>
      </c>
      <c r="G21" s="228" t="s">
        <v>601</v>
      </c>
      <c r="H21" s="238">
        <v>45103</v>
      </c>
      <c r="I21" s="229"/>
      <c r="J21" s="230">
        <v>1</v>
      </c>
      <c r="K21" s="222" t="s">
        <v>627</v>
      </c>
      <c r="L21" s="222" t="s">
        <v>669</v>
      </c>
      <c r="M21" s="222" t="b">
        <v>1</v>
      </c>
      <c r="N21" s="232" t="s">
        <v>670</v>
      </c>
      <c r="O21" s="232" t="s">
        <v>828</v>
      </c>
      <c r="P21" s="232" t="s">
        <v>660</v>
      </c>
      <c r="Q21" s="232" t="b">
        <v>0</v>
      </c>
      <c r="R21" s="232" t="b">
        <v>1</v>
      </c>
    </row>
    <row r="22" spans="2:18" ht="17" x14ac:dyDescent="0.2">
      <c r="B22" s="226" t="s">
        <v>575</v>
      </c>
      <c r="C22" s="227" t="s">
        <v>372</v>
      </c>
      <c r="D22" s="227">
        <v>11</v>
      </c>
      <c r="E22" s="227" t="s">
        <v>583</v>
      </c>
      <c r="F22" s="228" t="s">
        <v>584</v>
      </c>
      <c r="G22" s="228" t="s">
        <v>560</v>
      </c>
      <c r="H22" s="238">
        <v>45077</v>
      </c>
      <c r="I22" s="229"/>
      <c r="J22" s="229">
        <v>1</v>
      </c>
      <c r="K22" s="222" t="s">
        <v>790</v>
      </c>
      <c r="L22" s="222" t="s">
        <v>795</v>
      </c>
      <c r="M22" s="222" t="b">
        <v>0</v>
      </c>
      <c r="N22" s="232" t="s">
        <v>585</v>
      </c>
      <c r="O22" s="232" t="s">
        <v>832</v>
      </c>
      <c r="P22" s="232" t="s">
        <v>671</v>
      </c>
      <c r="Q22" s="232" t="b">
        <v>0</v>
      </c>
      <c r="R22" s="232" t="b">
        <v>1</v>
      </c>
    </row>
    <row r="23" spans="2:18" ht="17" x14ac:dyDescent="0.2">
      <c r="B23" s="226" t="s">
        <v>575</v>
      </c>
      <c r="C23" s="227" t="s">
        <v>372</v>
      </c>
      <c r="D23" s="227">
        <v>12</v>
      </c>
      <c r="E23" s="227" t="s">
        <v>586</v>
      </c>
      <c r="F23" s="228" t="s">
        <v>587</v>
      </c>
      <c r="G23" s="228" t="s">
        <v>588</v>
      </c>
      <c r="H23" s="238">
        <v>44803</v>
      </c>
      <c r="I23" s="229"/>
      <c r="J23" s="229">
        <v>1</v>
      </c>
      <c r="K23" s="222" t="s">
        <v>438</v>
      </c>
      <c r="L23" s="222" t="s">
        <v>589</v>
      </c>
      <c r="M23" s="222" t="b">
        <v>0</v>
      </c>
      <c r="N23" s="232" t="s">
        <v>672</v>
      </c>
      <c r="O23" s="232" t="s">
        <v>833</v>
      </c>
      <c r="P23" s="232" t="s">
        <v>673</v>
      </c>
      <c r="Q23" s="232" t="b">
        <v>0</v>
      </c>
      <c r="R23" s="232" t="b">
        <v>1</v>
      </c>
    </row>
    <row r="24" spans="2:18" ht="17" x14ac:dyDescent="0.2">
      <c r="B24" s="226" t="s">
        <v>575</v>
      </c>
      <c r="C24" s="227" t="s">
        <v>372</v>
      </c>
      <c r="D24" s="227">
        <v>13</v>
      </c>
      <c r="E24" s="227" t="s">
        <v>624</v>
      </c>
      <c r="F24" s="228" t="s">
        <v>556</v>
      </c>
      <c r="G24" s="228" t="s">
        <v>568</v>
      </c>
      <c r="H24" s="238">
        <v>45138</v>
      </c>
      <c r="I24" s="229"/>
      <c r="J24" s="229">
        <v>1</v>
      </c>
      <c r="K24" s="222" t="s">
        <v>392</v>
      </c>
      <c r="L24" s="222" t="s">
        <v>590</v>
      </c>
      <c r="M24" s="222" t="b">
        <v>0</v>
      </c>
      <c r="N24" s="232" t="s">
        <v>591</v>
      </c>
      <c r="O24" s="232" t="s">
        <v>834</v>
      </c>
      <c r="P24" s="232" t="s">
        <v>674</v>
      </c>
      <c r="Q24" s="232" t="b">
        <v>0</v>
      </c>
      <c r="R24" s="232" t="b">
        <v>1</v>
      </c>
    </row>
    <row r="25" spans="2:18" ht="17" x14ac:dyDescent="0.2">
      <c r="B25" s="226" t="s">
        <v>575</v>
      </c>
      <c r="C25" s="227" t="s">
        <v>371</v>
      </c>
      <c r="D25" s="227">
        <v>21</v>
      </c>
      <c r="E25" s="227" t="s">
        <v>593</v>
      </c>
      <c r="F25" s="228" t="s">
        <v>594</v>
      </c>
      <c r="G25" s="228" t="s">
        <v>560</v>
      </c>
      <c r="H25" s="238">
        <v>45142</v>
      </c>
      <c r="I25" s="229"/>
      <c r="J25" s="229">
        <v>1</v>
      </c>
      <c r="K25" s="222" t="s">
        <v>524</v>
      </c>
      <c r="L25" s="222" t="s">
        <v>595</v>
      </c>
      <c r="M25" s="222" t="b">
        <v>1</v>
      </c>
      <c r="N25" s="232" t="s">
        <v>675</v>
      </c>
      <c r="O25" s="232" t="s">
        <v>835</v>
      </c>
      <c r="P25" s="232" t="s">
        <v>676</v>
      </c>
      <c r="Q25" s="232" t="b">
        <v>0</v>
      </c>
      <c r="R25" s="232" t="b">
        <v>1</v>
      </c>
    </row>
    <row r="26" spans="2:18" ht="17" x14ac:dyDescent="0.2">
      <c r="B26" s="226" t="s">
        <v>575</v>
      </c>
      <c r="C26" s="227" t="s">
        <v>371</v>
      </c>
      <c r="D26" s="227">
        <v>39</v>
      </c>
      <c r="E26" s="227" t="s">
        <v>677</v>
      </c>
      <c r="F26" s="228" t="s">
        <v>678</v>
      </c>
      <c r="G26" s="228" t="s">
        <v>560</v>
      </c>
      <c r="H26" s="238">
        <v>45142</v>
      </c>
      <c r="I26" s="229"/>
      <c r="J26" s="229">
        <v>1</v>
      </c>
      <c r="K26" s="222" t="s">
        <v>630</v>
      </c>
      <c r="L26" s="222" t="s">
        <v>679</v>
      </c>
      <c r="M26" s="222" t="b">
        <v>1</v>
      </c>
      <c r="N26" s="232" t="s">
        <v>680</v>
      </c>
      <c r="O26" s="232" t="s">
        <v>836</v>
      </c>
      <c r="P26" s="232" t="s">
        <v>681</v>
      </c>
      <c r="Q26" s="232" t="b">
        <v>0</v>
      </c>
      <c r="R26" s="232" t="b">
        <v>1</v>
      </c>
    </row>
    <row r="27" spans="2:18" ht="17" x14ac:dyDescent="0.2">
      <c r="B27" s="226" t="s">
        <v>575</v>
      </c>
      <c r="C27" s="227" t="s">
        <v>373</v>
      </c>
      <c r="D27" s="227">
        <v>22</v>
      </c>
      <c r="E27" s="227" t="s">
        <v>613</v>
      </c>
      <c r="F27" s="228" t="s">
        <v>567</v>
      </c>
      <c r="G27" s="228" t="s">
        <v>568</v>
      </c>
      <c r="H27" s="238">
        <v>45139</v>
      </c>
      <c r="I27" s="229"/>
      <c r="J27" s="229">
        <v>2</v>
      </c>
      <c r="K27" s="222" t="s">
        <v>393</v>
      </c>
      <c r="L27" s="222" t="s">
        <v>596</v>
      </c>
      <c r="M27" s="222" t="b">
        <v>0</v>
      </c>
      <c r="N27" s="232" t="s">
        <v>655</v>
      </c>
      <c r="O27" s="232" t="s">
        <v>825</v>
      </c>
      <c r="P27" s="232" t="s">
        <v>656</v>
      </c>
      <c r="Q27" s="232" t="b">
        <v>1</v>
      </c>
      <c r="R27" s="232" t="b">
        <v>1</v>
      </c>
    </row>
    <row r="28" spans="2:18" ht="17" x14ac:dyDescent="0.2">
      <c r="B28" s="226" t="s">
        <v>575</v>
      </c>
      <c r="C28" s="227" t="s">
        <v>373</v>
      </c>
      <c r="D28" s="227">
        <v>33</v>
      </c>
      <c r="E28" s="227" t="s">
        <v>781</v>
      </c>
      <c r="F28" s="228" t="s">
        <v>556</v>
      </c>
      <c r="G28" s="228" t="s">
        <v>588</v>
      </c>
      <c r="H28" s="238">
        <v>44882</v>
      </c>
      <c r="I28" s="229">
        <v>1</v>
      </c>
      <c r="J28" s="230">
        <v>1</v>
      </c>
      <c r="K28" s="222" t="s">
        <v>618</v>
      </c>
      <c r="L28" s="222" t="s">
        <v>619</v>
      </c>
      <c r="M28" s="222" t="b">
        <v>0</v>
      </c>
      <c r="N28" s="232" t="s">
        <v>682</v>
      </c>
      <c r="O28" s="232" t="s">
        <v>837</v>
      </c>
      <c r="P28" s="232" t="s">
        <v>683</v>
      </c>
      <c r="Q28" s="232" t="b">
        <v>0</v>
      </c>
      <c r="R28" s="232" t="b">
        <v>1</v>
      </c>
    </row>
    <row r="29" spans="2:18" ht="34" x14ac:dyDescent="0.2">
      <c r="B29" s="226" t="s">
        <v>575</v>
      </c>
      <c r="C29" s="227" t="s">
        <v>570</v>
      </c>
      <c r="D29" s="227">
        <v>23</v>
      </c>
      <c r="E29" s="227" t="s">
        <v>597</v>
      </c>
      <c r="F29" s="228" t="s">
        <v>598</v>
      </c>
      <c r="G29" s="228" t="s">
        <v>592</v>
      </c>
      <c r="H29" s="238">
        <v>45142</v>
      </c>
      <c r="I29" s="229"/>
      <c r="J29" s="230">
        <v>1</v>
      </c>
      <c r="K29" s="222" t="s">
        <v>395</v>
      </c>
      <c r="L29" s="222" t="s">
        <v>599</v>
      </c>
      <c r="M29" s="222" t="b">
        <v>1</v>
      </c>
      <c r="N29" s="232" t="s">
        <v>684</v>
      </c>
      <c r="O29" s="232" t="s">
        <v>838</v>
      </c>
      <c r="P29" s="232" t="s">
        <v>685</v>
      </c>
      <c r="Q29" s="232" t="b">
        <v>0</v>
      </c>
      <c r="R29" s="232" t="b">
        <v>1</v>
      </c>
    </row>
    <row r="30" spans="2:18" ht="17" x14ac:dyDescent="0.2">
      <c r="B30" s="226" t="s">
        <v>575</v>
      </c>
      <c r="C30" s="227" t="s">
        <v>570</v>
      </c>
      <c r="D30" s="227">
        <v>24</v>
      </c>
      <c r="E30" s="227" t="s">
        <v>600</v>
      </c>
      <c r="F30" s="228" t="s">
        <v>584</v>
      </c>
      <c r="G30" s="228" t="s">
        <v>601</v>
      </c>
      <c r="H30" s="238">
        <v>45097</v>
      </c>
      <c r="I30" s="229"/>
      <c r="J30" s="230">
        <v>1</v>
      </c>
      <c r="K30" s="222" t="s">
        <v>396</v>
      </c>
      <c r="L30" s="222" t="s">
        <v>396</v>
      </c>
      <c r="M30" s="222" t="b">
        <v>0</v>
      </c>
      <c r="N30" s="232" t="s">
        <v>686</v>
      </c>
      <c r="O30" s="232" t="s">
        <v>839</v>
      </c>
      <c r="P30" s="232" t="s">
        <v>687</v>
      </c>
      <c r="Q30" s="232" t="b">
        <v>0</v>
      </c>
      <c r="R30" s="232" t="b">
        <v>1</v>
      </c>
    </row>
    <row r="31" spans="2:18" ht="17" x14ac:dyDescent="0.2">
      <c r="B31" s="226" t="s">
        <v>575</v>
      </c>
      <c r="C31" s="227" t="s">
        <v>570</v>
      </c>
      <c r="D31" s="227">
        <v>25</v>
      </c>
      <c r="E31" s="227" t="s">
        <v>602</v>
      </c>
      <c r="F31" s="228" t="s">
        <v>566</v>
      </c>
      <c r="G31" s="228" t="s">
        <v>592</v>
      </c>
      <c r="H31" s="238">
        <v>45097</v>
      </c>
      <c r="I31" s="229"/>
      <c r="J31" s="230">
        <v>1</v>
      </c>
      <c r="K31" s="222" t="s">
        <v>807</v>
      </c>
      <c r="L31" s="222" t="s">
        <v>809</v>
      </c>
      <c r="M31" s="222" t="b">
        <v>1</v>
      </c>
      <c r="N31" s="232" t="s">
        <v>846</v>
      </c>
      <c r="O31" s="232" t="s">
        <v>847</v>
      </c>
      <c r="P31" s="232" t="s">
        <v>848</v>
      </c>
      <c r="Q31" s="232" t="b">
        <v>0</v>
      </c>
      <c r="R31" s="232" t="b">
        <v>1</v>
      </c>
    </row>
    <row r="32" spans="2:18" ht="34" x14ac:dyDescent="0.2">
      <c r="B32" s="226" t="s">
        <v>575</v>
      </c>
      <c r="C32" s="227" t="s">
        <v>570</v>
      </c>
      <c r="D32" s="227">
        <v>26</v>
      </c>
      <c r="E32" s="227" t="s">
        <v>603</v>
      </c>
      <c r="F32" s="228" t="s">
        <v>604</v>
      </c>
      <c r="G32" s="228" t="s">
        <v>605</v>
      </c>
      <c r="H32" s="238">
        <v>45142</v>
      </c>
      <c r="I32" s="229"/>
      <c r="J32" s="230">
        <v>1</v>
      </c>
      <c r="K32" s="222" t="s">
        <v>394</v>
      </c>
      <c r="L32" s="222" t="s">
        <v>606</v>
      </c>
      <c r="M32" s="222" t="b">
        <v>1</v>
      </c>
      <c r="N32" s="232" t="s">
        <v>688</v>
      </c>
      <c r="O32" s="232" t="s">
        <v>688</v>
      </c>
      <c r="P32" s="232" t="s">
        <v>689</v>
      </c>
      <c r="Q32" s="232" t="b">
        <v>0</v>
      </c>
      <c r="R32" s="232" t="b">
        <v>1</v>
      </c>
    </row>
    <row r="33" spans="2:18" ht="17" x14ac:dyDescent="0.2">
      <c r="B33" s="226" t="s">
        <v>575</v>
      </c>
      <c r="C33" s="227" t="s">
        <v>570</v>
      </c>
      <c r="D33" s="227">
        <v>41</v>
      </c>
      <c r="E33" s="227" t="s">
        <v>690</v>
      </c>
      <c r="F33" s="228" t="s">
        <v>663</v>
      </c>
      <c r="G33" s="228" t="s">
        <v>560</v>
      </c>
      <c r="H33" s="238">
        <v>45058</v>
      </c>
      <c r="I33" s="229"/>
      <c r="J33" s="230">
        <v>1</v>
      </c>
      <c r="K33" s="222" t="s">
        <v>636</v>
      </c>
      <c r="L33" s="222" t="s">
        <v>691</v>
      </c>
      <c r="M33" s="222" t="b">
        <v>1</v>
      </c>
      <c r="N33" s="232" t="s">
        <v>664</v>
      </c>
      <c r="O33" s="232" t="s">
        <v>840</v>
      </c>
      <c r="P33" s="232" t="s">
        <v>665</v>
      </c>
      <c r="Q33" s="232" t="b">
        <v>0</v>
      </c>
      <c r="R33" s="232" t="b">
        <v>1</v>
      </c>
    </row>
    <row r="34" spans="2:18" ht="17" x14ac:dyDescent="0.2">
      <c r="B34" s="226" t="s">
        <v>575</v>
      </c>
      <c r="C34" s="227" t="s">
        <v>390</v>
      </c>
      <c r="D34" s="227">
        <v>27</v>
      </c>
      <c r="E34" s="227" t="s">
        <v>607</v>
      </c>
      <c r="F34" s="228" t="s">
        <v>608</v>
      </c>
      <c r="G34" s="228" t="s">
        <v>588</v>
      </c>
      <c r="H34" s="238">
        <v>45023</v>
      </c>
      <c r="I34" s="229"/>
      <c r="J34" s="230">
        <v>1</v>
      </c>
      <c r="K34" s="222" t="s">
        <v>478</v>
      </c>
      <c r="L34" s="222" t="s">
        <v>609</v>
      </c>
      <c r="M34" s="222" t="b">
        <v>0</v>
      </c>
      <c r="N34" s="232" t="s">
        <v>692</v>
      </c>
      <c r="O34" s="232" t="s">
        <v>841</v>
      </c>
      <c r="P34" s="232" t="s">
        <v>693</v>
      </c>
      <c r="Q34" s="232" t="b">
        <v>0</v>
      </c>
      <c r="R34" s="232" t="b">
        <v>1</v>
      </c>
    </row>
    <row r="35" spans="2:18" ht="17" x14ac:dyDescent="0.2">
      <c r="B35" s="226" t="s">
        <v>575</v>
      </c>
      <c r="C35" s="227" t="s">
        <v>390</v>
      </c>
      <c r="D35" s="227">
        <v>28</v>
      </c>
      <c r="E35" s="227" t="s">
        <v>620</v>
      </c>
      <c r="F35" s="228" t="s">
        <v>556</v>
      </c>
      <c r="G35" s="228" t="s">
        <v>588</v>
      </c>
      <c r="H35" s="238">
        <v>44882</v>
      </c>
      <c r="I35" s="229"/>
      <c r="J35" s="230">
        <v>1</v>
      </c>
      <c r="K35" s="222" t="s">
        <v>439</v>
      </c>
      <c r="L35" s="222" t="s">
        <v>610</v>
      </c>
      <c r="M35" s="222" t="b">
        <v>0</v>
      </c>
      <c r="N35" s="232" t="s">
        <v>682</v>
      </c>
      <c r="O35" s="232" t="s">
        <v>837</v>
      </c>
      <c r="P35" s="232" t="s">
        <v>683</v>
      </c>
      <c r="Q35" s="232" t="b">
        <v>0</v>
      </c>
      <c r="R35" s="232" t="b">
        <v>1</v>
      </c>
    </row>
    <row r="36" spans="2:18" ht="17" x14ac:dyDescent="0.2">
      <c r="B36" s="226" t="s">
        <v>575</v>
      </c>
      <c r="C36" s="227" t="s">
        <v>390</v>
      </c>
      <c r="D36" s="227">
        <v>31</v>
      </c>
      <c r="E36" s="227" t="s">
        <v>816</v>
      </c>
      <c r="F36" s="228" t="s">
        <v>556</v>
      </c>
      <c r="G36" s="228" t="s">
        <v>588</v>
      </c>
      <c r="H36" s="238">
        <v>44869</v>
      </c>
      <c r="I36" s="229"/>
      <c r="J36" s="230">
        <v>1</v>
      </c>
      <c r="K36" s="222" t="s">
        <v>440</v>
      </c>
      <c r="L36" s="222" t="s">
        <v>611</v>
      </c>
      <c r="M36" s="222" t="b">
        <v>0</v>
      </c>
      <c r="N36" s="232" t="s">
        <v>694</v>
      </c>
      <c r="O36" s="232" t="s">
        <v>842</v>
      </c>
      <c r="P36" s="232"/>
      <c r="Q36" s="232" t="b">
        <v>0</v>
      </c>
      <c r="R36" s="232" t="b">
        <v>1</v>
      </c>
    </row>
    <row r="37" spans="2:18" ht="17" x14ac:dyDescent="0.2">
      <c r="B37" s="226" t="s">
        <v>575</v>
      </c>
      <c r="C37" s="227" t="s">
        <v>390</v>
      </c>
      <c r="D37" s="227">
        <v>40</v>
      </c>
      <c r="E37" s="227" t="s">
        <v>695</v>
      </c>
      <c r="F37" s="228" t="s">
        <v>663</v>
      </c>
      <c r="G37" s="228" t="s">
        <v>560</v>
      </c>
      <c r="H37" s="238">
        <v>45058</v>
      </c>
      <c r="I37" s="229"/>
      <c r="J37" s="230">
        <v>1</v>
      </c>
      <c r="K37" s="222" t="s">
        <v>638</v>
      </c>
      <c r="L37" s="222" t="s">
        <v>696</v>
      </c>
      <c r="M37" s="222" t="b">
        <v>1</v>
      </c>
      <c r="N37" s="232" t="s">
        <v>664</v>
      </c>
      <c r="O37" s="232" t="s">
        <v>843</v>
      </c>
      <c r="P37" s="232" t="s">
        <v>665</v>
      </c>
      <c r="Q37" s="232" t="b">
        <v>0</v>
      </c>
      <c r="R37" s="232" t="b">
        <v>1</v>
      </c>
    </row>
    <row r="38" spans="2:18" x14ac:dyDescent="0.2">
      <c r="K38" s="232"/>
      <c r="L38" s="232"/>
      <c r="M38" s="222"/>
      <c r="N38" s="232"/>
      <c r="O38" s="232"/>
      <c r="P38" s="232"/>
      <c r="Q38" s="232"/>
      <c r="R38" s="232"/>
    </row>
    <row r="39" spans="2:18" x14ac:dyDescent="0.2">
      <c r="K39" s="232"/>
      <c r="L39" s="232"/>
      <c r="M39" s="222"/>
      <c r="N39" s="232"/>
      <c r="O39" s="232"/>
      <c r="P39" s="232"/>
      <c r="Q39" s="232"/>
      <c r="R39" s="232"/>
    </row>
    <row r="40" spans="2:18" x14ac:dyDescent="0.2">
      <c r="K40" s="232"/>
      <c r="L40" s="232"/>
      <c r="M40" s="222"/>
      <c r="N40" s="232"/>
      <c r="O40" s="232"/>
      <c r="P40" s="232"/>
      <c r="Q40" s="232"/>
      <c r="R40" s="232"/>
    </row>
    <row r="41" spans="2:18" x14ac:dyDescent="0.2">
      <c r="K41" s="232"/>
      <c r="L41" s="232"/>
      <c r="M41" s="222"/>
      <c r="N41" s="232"/>
      <c r="O41" s="232"/>
      <c r="P41" s="232"/>
      <c r="Q41" s="232"/>
      <c r="R41" s="232"/>
    </row>
    <row r="42" spans="2:18" x14ac:dyDescent="0.2">
      <c r="K42" s="232"/>
      <c r="L42" s="232"/>
      <c r="M42" s="222"/>
      <c r="N42" s="232"/>
      <c r="O42" s="232"/>
      <c r="P42" s="232"/>
      <c r="Q42" s="232"/>
      <c r="R42" s="232"/>
    </row>
    <row r="43" spans="2:18" x14ac:dyDescent="0.2">
      <c r="K43" s="232"/>
      <c r="L43" s="232"/>
      <c r="M43" s="222"/>
      <c r="N43" s="232"/>
      <c r="O43" s="232"/>
      <c r="P43" s="232"/>
      <c r="Q43" s="232"/>
      <c r="R43" s="232"/>
    </row>
    <row r="44" spans="2:18" x14ac:dyDescent="0.2">
      <c r="K44" s="232"/>
      <c r="L44" s="232"/>
      <c r="M44" s="222"/>
      <c r="N44" s="232"/>
      <c r="O44" s="232"/>
      <c r="P44" s="232"/>
      <c r="Q44" s="232"/>
      <c r="R44" s="232"/>
    </row>
    <row r="45" spans="2:18" x14ac:dyDescent="0.2">
      <c r="K45" s="232"/>
      <c r="L45" s="232"/>
      <c r="M45" s="222"/>
      <c r="N45" s="232"/>
      <c r="O45" s="232"/>
      <c r="P45" s="232"/>
      <c r="Q45" s="232"/>
      <c r="R45" s="232"/>
    </row>
    <row r="46" spans="2:18" x14ac:dyDescent="0.2">
      <c r="K46" s="232"/>
      <c r="L46" s="232"/>
      <c r="M46" s="222"/>
      <c r="N46" s="232"/>
      <c r="O46" s="232"/>
      <c r="P46" s="232"/>
      <c r="Q46" s="232"/>
      <c r="R46" s="232"/>
    </row>
    <row r="47" spans="2:18" x14ac:dyDescent="0.2">
      <c r="K47" s="232"/>
      <c r="L47" s="232"/>
      <c r="M47" s="222"/>
      <c r="N47" s="232"/>
      <c r="O47" s="232"/>
      <c r="P47" s="232"/>
      <c r="Q47" s="232"/>
      <c r="R47" s="232"/>
    </row>
    <row r="48" spans="2:18" x14ac:dyDescent="0.2">
      <c r="K48" s="232"/>
      <c r="L48" s="232"/>
      <c r="M48" s="222"/>
      <c r="N48" s="232"/>
      <c r="O48" s="232"/>
      <c r="P48" s="232"/>
      <c r="Q48" s="232"/>
      <c r="R48" s="232"/>
    </row>
    <row r="49" spans="11:18" x14ac:dyDescent="0.2">
      <c r="K49" s="232"/>
      <c r="L49" s="232"/>
      <c r="M49" s="222"/>
      <c r="N49" s="232"/>
      <c r="O49" s="232"/>
      <c r="P49" s="232"/>
      <c r="Q49" s="232"/>
      <c r="R49" s="232"/>
    </row>
    <row r="50" spans="11:18" x14ac:dyDescent="0.2">
      <c r="K50" s="232"/>
      <c r="L50" s="232"/>
      <c r="M50" s="222"/>
      <c r="N50" s="232"/>
      <c r="O50" s="232"/>
      <c r="P50" s="232"/>
      <c r="Q50" s="232"/>
      <c r="R50" s="232"/>
    </row>
    <row r="51" spans="11:18" x14ac:dyDescent="0.2">
      <c r="K51" s="232"/>
      <c r="L51" s="232"/>
      <c r="M51" s="222"/>
      <c r="N51" s="232"/>
      <c r="O51" s="232"/>
      <c r="P51" s="232"/>
      <c r="Q51" s="232"/>
      <c r="R51" s="232"/>
    </row>
    <row r="52" spans="11:18" x14ac:dyDescent="0.2">
      <c r="K52" s="232"/>
      <c r="L52" s="232"/>
      <c r="M52" s="222"/>
      <c r="N52" s="232"/>
      <c r="O52" s="232"/>
      <c r="P52" s="232"/>
      <c r="Q52" s="232"/>
      <c r="R52" s="232"/>
    </row>
    <row r="53" spans="11:18" x14ac:dyDescent="0.2">
      <c r="K53" s="232"/>
      <c r="L53" s="232"/>
      <c r="M53" s="222"/>
      <c r="N53" s="232"/>
      <c r="O53" s="232"/>
      <c r="P53" s="232"/>
      <c r="Q53" s="232"/>
      <c r="R53" s="232"/>
    </row>
    <row r="54" spans="11:18" x14ac:dyDescent="0.2">
      <c r="K54" s="232"/>
      <c r="L54" s="232"/>
      <c r="M54" s="222"/>
      <c r="N54" s="232"/>
      <c r="O54" s="232"/>
      <c r="P54" s="232"/>
      <c r="Q54" s="232"/>
      <c r="R54" s="232"/>
    </row>
    <row r="55" spans="11:18" x14ac:dyDescent="0.2">
      <c r="K55" s="232"/>
      <c r="L55" s="232"/>
      <c r="M55" s="222"/>
      <c r="N55" s="232"/>
      <c r="O55" s="232"/>
      <c r="P55" s="232"/>
      <c r="Q55" s="232"/>
      <c r="R55" s="232"/>
    </row>
    <row r="56" spans="11:18" x14ac:dyDescent="0.2">
      <c r="K56" s="232"/>
      <c r="L56" s="232"/>
      <c r="M56" s="222"/>
      <c r="N56" s="232"/>
      <c r="O56" s="232"/>
      <c r="P56" s="232"/>
      <c r="Q56" s="232"/>
      <c r="R56" s="232"/>
    </row>
    <row r="57" spans="11:18" x14ac:dyDescent="0.2">
      <c r="K57" s="232"/>
      <c r="L57" s="232"/>
      <c r="M57" s="222"/>
      <c r="N57" s="232"/>
      <c r="O57" s="232"/>
      <c r="P57" s="232"/>
      <c r="Q57" s="232"/>
      <c r="R57" s="232"/>
    </row>
  </sheetData>
  <mergeCells count="3">
    <mergeCell ref="I6:J6"/>
    <mergeCell ref="J2:M4"/>
    <mergeCell ref="I2:I4"/>
  </mergeCells>
  <conditionalFormatting sqref="B8:C37">
    <cfRule type="expression" dxfId="13" priority="776">
      <formula>B8=B7</formula>
    </cfRule>
  </conditionalFormatting>
  <conditionalFormatting sqref="B9:R48">
    <cfRule type="expression" dxfId="12" priority="706" stopIfTrue="1">
      <formula>$B9&lt;&gt;$B8</formula>
    </cfRule>
  </conditionalFormatting>
  <conditionalFormatting sqref="C9:R48">
    <cfRule type="expression" dxfId="11" priority="731" stopIfTrue="1">
      <formula>$C9&lt;&gt;$C8</formula>
    </cfRule>
  </conditionalFormatting>
  <conditionalFormatting sqref="D8:R37">
    <cfRule type="expression" dxfId="10" priority="1">
      <formula>$R8=FALSE</formula>
    </cfRule>
  </conditionalFormatting>
  <conditionalFormatting sqref="D9:R48">
    <cfRule type="expression" dxfId="9" priority="795">
      <formula>$D9&lt;&gt;$D8</formula>
    </cfRule>
  </conditionalFormatting>
  <conditionalFormatting sqref="H8:H37">
    <cfRule type="expression" dxfId="8" priority="869">
      <formula>1=1</formula>
    </cfRule>
  </conditionalFormatting>
  <conditionalFormatting sqref="H8:H51">
    <cfRule type="colorScale" priority="652">
      <colorScale>
        <cfvo type="formula" val="TODAY()-180"/>
        <cfvo type="formula" val="TODAY()-90"/>
        <cfvo type="max"/>
        <color rgb="FFFFC2C3"/>
        <color theme="0"/>
        <color rgb="FFFFFEC2"/>
      </colorScale>
    </cfRule>
  </conditionalFormatting>
  <conditionalFormatting sqref="I8:J48">
    <cfRule type="expression" dxfId="7" priority="4">
      <formula>NOT(ISBLANK($E8))</formula>
    </cfRule>
  </conditionalFormatting>
  <dataValidations disablePrompts="1" count="1">
    <dataValidation type="list" allowBlank="1" showInputMessage="1" showErrorMessage="1" sqref="I8:J36" xr:uid="{0CEA5EEF-4BF5-504A-A718-2263BF7EEAD9}">
      <formula1>"0,1,2"</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A223"/>
  <sheetViews>
    <sheetView topLeftCell="B1" zoomScaleNormal="100" workbookViewId="0">
      <pane ySplit="4" topLeftCell="A5" activePane="bottomLeft" state="frozen"/>
      <selection pane="bottomLeft" activeCell="T70" sqref="T70"/>
    </sheetView>
  </sheetViews>
  <sheetFormatPr baseColWidth="10" defaultColWidth="8.7109375" defaultRowHeight="16" x14ac:dyDescent="0.2"/>
  <cols>
    <col min="1" max="1" width="4.42578125" style="62" customWidth="1"/>
    <col min="2" max="2" width="19" style="28" customWidth="1"/>
    <col min="3" max="3" width="8.85546875" style="28" customWidth="1"/>
    <col min="4" max="4" width="6.5703125" style="28" customWidth="1"/>
    <col min="5" max="5" width="8.7109375" style="28" customWidth="1"/>
    <col min="6" max="6" width="2.5703125" style="51" customWidth="1"/>
    <col min="7" max="7" width="6.85546875" style="29" customWidth="1"/>
    <col min="8" max="8" width="3.7109375" style="30" customWidth="1"/>
    <col min="9" max="9" width="2.28515625" style="30" customWidth="1"/>
    <col min="10" max="10" width="6.85546875" style="29" customWidth="1"/>
    <col min="11" max="11" width="3.7109375" style="29" customWidth="1"/>
    <col min="12" max="12" width="2.28515625" style="29" customWidth="1"/>
    <col min="13" max="13" width="6.85546875" style="27" customWidth="1"/>
    <col min="14" max="14" width="3.7109375" style="27" customWidth="1"/>
    <col min="15" max="15" width="2.28515625" style="27" customWidth="1"/>
    <col min="16" max="16" width="3.28515625" style="27" customWidth="1"/>
    <col min="17" max="17" width="2.140625" style="51" customWidth="1"/>
    <col min="18" max="23" width="9.7109375" style="30" customWidth="1"/>
    <col min="24" max="24" width="4.140625" style="55" customWidth="1"/>
    <col min="25" max="27" width="8.7109375" style="30" customWidth="1"/>
    <col min="28" max="28" width="9.7109375" style="30" customWidth="1"/>
    <col min="29" max="30" width="8.7109375" style="30" customWidth="1"/>
    <col min="31" max="31" width="4.140625" style="55" customWidth="1"/>
    <col min="32" max="34" width="8.7109375" style="29" customWidth="1"/>
    <col min="35" max="35" width="9" style="29" customWidth="1"/>
    <col min="36" max="37" width="8.7109375" style="29" customWidth="1"/>
    <col min="38" max="38" width="3.5703125" style="51" customWidth="1"/>
    <col min="39" max="40" width="9.7109375" style="27" customWidth="1"/>
    <col min="41" max="16384" width="8.7109375" style="27"/>
  </cols>
  <sheetData>
    <row r="1" spans="1:53" s="1" customFormat="1" x14ac:dyDescent="0.2">
      <c r="A1" s="44"/>
      <c r="B1" s="43"/>
      <c r="C1" s="2"/>
      <c r="D1" s="2"/>
      <c r="F1" s="44"/>
      <c r="G1" s="4"/>
      <c r="H1" s="3"/>
      <c r="I1" s="3"/>
      <c r="J1" s="4"/>
      <c r="K1" s="4"/>
      <c r="L1" s="4"/>
      <c r="Q1" s="44"/>
      <c r="R1" s="3"/>
      <c r="S1" s="3"/>
      <c r="T1" s="3"/>
      <c r="U1" s="3"/>
      <c r="V1" s="3"/>
      <c r="W1" s="3"/>
      <c r="X1" s="52"/>
      <c r="Y1" s="3"/>
      <c r="Z1" s="3"/>
      <c r="AA1" s="3"/>
      <c r="AB1" s="3"/>
      <c r="AC1" s="3"/>
      <c r="AD1" s="3"/>
      <c r="AE1" s="52"/>
      <c r="AF1" s="2"/>
      <c r="AG1" s="4"/>
      <c r="AH1" s="4"/>
      <c r="AI1" s="4"/>
      <c r="AJ1" s="4"/>
      <c r="AK1" s="4"/>
      <c r="AL1" s="44"/>
      <c r="AM1" s="44">
        <f>MATCH($C7,'Data Reliability'!$E$7:$E$409,0)</f>
        <v>1</v>
      </c>
    </row>
    <row r="2" spans="1:53" s="5" customFormat="1" ht="16" customHeight="1" x14ac:dyDescent="0.2">
      <c r="A2" s="58"/>
      <c r="B2" s="95" t="s">
        <v>418</v>
      </c>
      <c r="C2" s="6"/>
      <c r="D2" s="6"/>
      <c r="E2" s="6"/>
      <c r="F2" s="58"/>
      <c r="G2" s="285" t="s">
        <v>420</v>
      </c>
      <c r="H2" s="285"/>
      <c r="I2" s="285"/>
      <c r="J2" s="285"/>
      <c r="K2" s="285"/>
      <c r="L2" s="285"/>
      <c r="M2" s="285"/>
      <c r="N2" s="285"/>
      <c r="O2" s="286"/>
      <c r="P2" s="114"/>
      <c r="Q2" s="56"/>
      <c r="R2" s="287" t="s">
        <v>363</v>
      </c>
      <c r="S2" s="288"/>
      <c r="T2" s="288"/>
      <c r="U2" s="288"/>
      <c r="V2" s="288"/>
      <c r="W2" s="289"/>
      <c r="X2" s="53"/>
      <c r="Y2" s="287" t="s">
        <v>364</v>
      </c>
      <c r="Z2" s="288"/>
      <c r="AA2" s="288"/>
      <c r="AB2" s="288"/>
      <c r="AC2" s="288"/>
      <c r="AD2" s="289"/>
      <c r="AE2" s="53"/>
      <c r="AF2" s="290" t="s">
        <v>456</v>
      </c>
      <c r="AG2" s="285"/>
      <c r="AH2" s="285"/>
      <c r="AI2" s="285"/>
      <c r="AJ2" s="285"/>
      <c r="AK2" s="286"/>
      <c r="AL2" s="45"/>
      <c r="AM2" s="286" t="s">
        <v>365</v>
      </c>
      <c r="AN2" s="291"/>
    </row>
    <row r="3" spans="1:53" s="7" customFormat="1" ht="58" customHeight="1" x14ac:dyDescent="0.2">
      <c r="A3" s="59"/>
      <c r="B3" s="8"/>
      <c r="C3" s="9"/>
      <c r="D3" s="9"/>
      <c r="E3" s="9"/>
      <c r="F3" s="59"/>
      <c r="G3" s="284" t="s">
        <v>445</v>
      </c>
      <c r="H3" s="284"/>
      <c r="I3" s="284"/>
      <c r="J3" s="284"/>
      <c r="K3" s="284"/>
      <c r="L3" s="284"/>
      <c r="M3" s="284"/>
      <c r="N3" s="284"/>
      <c r="O3" s="284"/>
      <c r="Q3" s="57"/>
      <c r="R3" s="277" t="s">
        <v>366</v>
      </c>
      <c r="S3" s="278"/>
      <c r="T3" s="278"/>
      <c r="U3" s="278"/>
      <c r="V3" s="278"/>
      <c r="W3" s="279"/>
      <c r="X3" s="54"/>
      <c r="Y3" s="277" t="s">
        <v>367</v>
      </c>
      <c r="Z3" s="278"/>
      <c r="AA3" s="278"/>
      <c r="AB3" s="278"/>
      <c r="AC3" s="278"/>
      <c r="AD3" s="279"/>
      <c r="AE3" s="54"/>
      <c r="AF3" s="277" t="s">
        <v>367</v>
      </c>
      <c r="AG3" s="278"/>
      <c r="AH3" s="278"/>
      <c r="AI3" s="278"/>
      <c r="AJ3" s="278"/>
      <c r="AK3" s="279"/>
      <c r="AL3" s="46"/>
      <c r="AM3" s="10"/>
      <c r="AN3" s="10"/>
    </row>
    <row r="4" spans="1:53" s="1" customFormat="1" ht="28" customHeight="1" x14ac:dyDescent="0.2">
      <c r="A4" s="44" t="s">
        <v>400</v>
      </c>
      <c r="B4" s="220" t="s">
        <v>368</v>
      </c>
      <c r="C4" s="221" t="s">
        <v>369</v>
      </c>
      <c r="D4" s="221" t="s">
        <v>427</v>
      </c>
      <c r="E4" s="221" t="s">
        <v>428</v>
      </c>
      <c r="F4" s="60" t="s">
        <v>401</v>
      </c>
      <c r="G4" s="281" t="s">
        <v>4</v>
      </c>
      <c r="H4" s="282"/>
      <c r="I4" s="283"/>
      <c r="J4" s="281" t="s">
        <v>5</v>
      </c>
      <c r="K4" s="282"/>
      <c r="L4" s="283"/>
      <c r="M4" s="280" t="s">
        <v>493</v>
      </c>
      <c r="N4" s="280"/>
      <c r="O4" s="280"/>
      <c r="P4" s="115"/>
      <c r="Q4" s="47" t="s">
        <v>402</v>
      </c>
      <c r="R4" s="14" t="s">
        <v>371</v>
      </c>
      <c r="S4" s="14" t="s">
        <v>372</v>
      </c>
      <c r="T4" s="14" t="s">
        <v>373</v>
      </c>
      <c r="U4" s="14" t="s">
        <v>410</v>
      </c>
      <c r="V4" s="14" t="s">
        <v>375</v>
      </c>
      <c r="W4" s="15" t="s">
        <v>376</v>
      </c>
      <c r="X4" s="47" t="s">
        <v>403</v>
      </c>
      <c r="Y4" s="14" t="s">
        <v>371</v>
      </c>
      <c r="Z4" s="14" t="s">
        <v>372</v>
      </c>
      <c r="AA4" s="14" t="s">
        <v>373</v>
      </c>
      <c r="AB4" s="14" t="s">
        <v>410</v>
      </c>
      <c r="AC4" s="14" t="s">
        <v>375</v>
      </c>
      <c r="AD4" s="15" t="s">
        <v>379</v>
      </c>
      <c r="AE4" s="47" t="s">
        <v>404</v>
      </c>
      <c r="AF4" s="16" t="s">
        <v>371</v>
      </c>
      <c r="AG4" s="16" t="s">
        <v>372</v>
      </c>
      <c r="AH4" s="14" t="s">
        <v>373</v>
      </c>
      <c r="AI4" s="14" t="s">
        <v>410</v>
      </c>
      <c r="AJ4" s="16" t="s">
        <v>375</v>
      </c>
      <c r="AK4" s="17" t="s">
        <v>508</v>
      </c>
      <c r="AL4" s="47" t="s">
        <v>405</v>
      </c>
      <c r="AM4" s="16" t="s">
        <v>5</v>
      </c>
      <c r="AN4" s="16" t="s">
        <v>493</v>
      </c>
      <c r="AO4" s="13"/>
      <c r="AP4" s="13"/>
      <c r="AQ4" s="13"/>
      <c r="AR4" s="13"/>
      <c r="AS4" s="13"/>
      <c r="AT4" s="13"/>
      <c r="AU4" s="13"/>
      <c r="AV4" s="13"/>
      <c r="AW4" s="13"/>
      <c r="AX4" s="13"/>
      <c r="AY4" s="13"/>
      <c r="AZ4" s="13"/>
      <c r="BA4" s="13"/>
    </row>
    <row r="5" spans="1:53" s="19" customFormat="1" x14ac:dyDescent="0.2">
      <c r="A5" s="44" t="s">
        <v>400</v>
      </c>
      <c r="B5" s="64" t="s">
        <v>368</v>
      </c>
      <c r="C5" s="65" t="s">
        <v>369</v>
      </c>
      <c r="D5" s="65"/>
      <c r="E5" s="65"/>
      <c r="F5" s="61" t="s">
        <v>401</v>
      </c>
      <c r="G5" s="66" t="s">
        <v>4</v>
      </c>
      <c r="H5" s="66" t="s">
        <v>407</v>
      </c>
      <c r="I5" s="66"/>
      <c r="J5" s="66" t="s">
        <v>5</v>
      </c>
      <c r="K5" s="67" t="s">
        <v>406</v>
      </c>
      <c r="L5" s="66"/>
      <c r="M5" s="66" t="s">
        <v>370</v>
      </c>
      <c r="N5" s="66"/>
      <c r="O5" s="66" t="s">
        <v>408</v>
      </c>
      <c r="P5" s="66"/>
      <c r="Q5" s="48" t="s">
        <v>402</v>
      </c>
      <c r="R5" s="68" t="s">
        <v>371</v>
      </c>
      <c r="S5" s="68" t="s">
        <v>372</v>
      </c>
      <c r="T5" s="68" t="s">
        <v>373</v>
      </c>
      <c r="U5" s="68" t="s">
        <v>374</v>
      </c>
      <c r="V5" s="68" t="s">
        <v>375</v>
      </c>
      <c r="W5" s="68" t="s">
        <v>376</v>
      </c>
      <c r="X5" s="48" t="s">
        <v>403</v>
      </c>
      <c r="Y5" s="68" t="s">
        <v>371</v>
      </c>
      <c r="Z5" s="68" t="s">
        <v>372</v>
      </c>
      <c r="AA5" s="68" t="s">
        <v>373</v>
      </c>
      <c r="AB5" s="68" t="s">
        <v>374</v>
      </c>
      <c r="AC5" s="68" t="s">
        <v>375</v>
      </c>
      <c r="AD5" s="68" t="s">
        <v>379</v>
      </c>
      <c r="AE5" s="48" t="s">
        <v>404</v>
      </c>
      <c r="AF5" s="48" t="s">
        <v>371</v>
      </c>
      <c r="AG5" s="48" t="s">
        <v>372</v>
      </c>
      <c r="AH5" s="48" t="s">
        <v>374</v>
      </c>
      <c r="AI5" s="48" t="s">
        <v>373</v>
      </c>
      <c r="AJ5" s="48" t="s">
        <v>375</v>
      </c>
      <c r="AK5" s="48" t="s">
        <v>377</v>
      </c>
      <c r="AL5" s="48" t="s">
        <v>405</v>
      </c>
      <c r="AM5" s="48" t="s">
        <v>5</v>
      </c>
      <c r="AN5" s="48" t="s">
        <v>370</v>
      </c>
      <c r="AO5" s="18"/>
      <c r="AP5" s="18"/>
      <c r="AQ5" s="18"/>
      <c r="AR5" s="18"/>
      <c r="AS5" s="18"/>
      <c r="AT5" s="18"/>
      <c r="AU5" s="18"/>
      <c r="AV5" s="18"/>
      <c r="AW5" s="18"/>
      <c r="AX5" s="18"/>
      <c r="AY5" s="18"/>
      <c r="AZ5" s="18"/>
      <c r="BA5" s="18"/>
    </row>
    <row r="6" spans="1:53" x14ac:dyDescent="0.2">
      <c r="A6" s="62">
        <v>59</v>
      </c>
      <c r="B6" s="20" t="s">
        <v>728</v>
      </c>
      <c r="C6" s="20" t="s">
        <v>699</v>
      </c>
      <c r="D6" s="20" t="s">
        <v>435</v>
      </c>
      <c r="E6" s="20" t="s">
        <v>409</v>
      </c>
      <c r="F6" s="206">
        <f ca="1">MATCH($C6,_xlfn.ANCHORARRAY(Health!$C$8),0)</f>
        <v>1</v>
      </c>
      <c r="G6" s="22" cm="1">
        <f t="array" aca="1" ref="G6" ca="1">IF(Parameters!$D$31, SUM(IF(ISNUMBER(R6:W6),(IF(R6:W6&gt;=Parameters!$D$37,1,"")),""))+0.5*(SUM(IF(ISNUMBER(R6:W6),(IF(R6:W6&gt;=Parameters!$D$38,1,"")),""))-SUM(IF(ISNUMBER(R6:W6),(IF(R6:W6&gt;=Parameters!$D$37,1,"")),""))),0) +
   IF(Parameters!$D$32,SUM(IF(ISNUMBER(R6:W6),(IF(R6:W6&gt;=Parameters!$D$41,1,"")),"")),0) +
   IF(Parameters!$D$33,AVERAGE(IF(ISNUMBER(R6:W6),R6:W6)),0) +
   IF(Parameters!$D$34,IF(OR(IF(ISNUMBER(R6:W6),R6:W6)=0),0,GEOMEAN(IF(ISNUMBER(R6:W6),R6:W6))),0)</f>
        <v>1</v>
      </c>
      <c r="H6" s="23">
        <f t="shared" ref="H6:H69" ca="1" si="0">G6</f>
        <v>1</v>
      </c>
      <c r="I6" s="116" t="str">
        <f t="shared" ref="I6:I69" si="1">IF(AVERAGE(AM6:AN6) &gt;= 0.666, "!!", IF(AND(AVERAGE(AM6:AN6) &lt; 0.666,  AVERAGE(AM6:AN6)  &gt;= 0.333), "!", IF(AVERAGE(AM6:AN6) &lt; 0.333, "")))</f>
        <v>!!</v>
      </c>
      <c r="J6" s="22" cm="1">
        <f t="array" aca="1" ref="J6" ca="1">IF(Parameters!$D$31, SUM(IF(ISNUMBER(Y6:AD6),(IF(Y6:AD6&gt;=Parameters!$D$41,1,"")),""))+0.5*(SUM(IF(ISNUMBER(Y6:AD6),(IF(Y6:AD6&gt;=Parameters!$D$42,1,"")),""))-SUM(IF(ISNUMBER(Y6:AD6),(IF(Y6:AD6&gt;=Parameters!$D$41,1,"")),""))),0) +
   IF(Parameters!$D$32,SUM(IF(ISNUMBER(Y6:AD6),(IF(Y6:AD6&gt;=Parameters!$D$41,1,"")),"")),0) +
   IF(Parameters!$D$33,AVERAGE(IF(ISNUMBER(Y6:AD6),Y6:AD6)),0) +
   IF(Parameters!$D$34,IF(OR(IF(ISNUMBER(Y6:AD6),Y6:AD6)=0),0,GEOMEAN(IF(ISNUMBER(Y6:AD6),Y6:AD6))),0)</f>
        <v>0</v>
      </c>
      <c r="K6" s="23">
        <f t="shared" ref="K6:K69" ca="1" si="2">J6</f>
        <v>0</v>
      </c>
      <c r="L6" s="116" t="str">
        <f t="shared" ref="L6:L69" si="3">IF(AM6 &gt;= 0.666, "!!", IF(AND(AM6 &lt; 0.666, AM6  &gt;= 0.333), "!", IF(AM6 &lt; 0.333, "")))</f>
        <v>!!</v>
      </c>
      <c r="M6" s="21" cm="1">
        <f t="array" aca="1" ref="M6" ca="1">IF(Parameters!$D$31, SUM(IF(ISNUMBER(AF6:AK6),(IF(AF6:AK6&gt;=Parameters!$D$41,1,"")),""))+0.5*(SUM(IF(ISNUMBER(AF6:AK6),(IF(AF6:AK6&gt;=Parameters!$D$42,1,"")),""))-SUM(IF(ISNUMBER(AF6:AK6),(IF(AF6:AK6&gt;=Parameters!$D$41,1,"")),""))),0) +
   IF(Parameters!$D$32,SUM(IF(ISNUMBER(AF6:AK6),(IF(AF6:AK6&gt;=Parameters!$D$41,1,"")),"")),0) +
   IF(Parameters!$D$33,AVERAGE(IF(ISNUMBER(AF6:AK6),AF6:AK6)),0) +
   IF(Parameters!$D$34,IF(OR(IF(ISNUMBER(AF6:AK6),AF6:AK6)=0),0,GEOMEAN(IF(ISNUMBER(AF6:AK6),AF6:AK6))),0)</f>
        <v>1</v>
      </c>
      <c r="N6" s="23">
        <f t="shared" ref="N6:N69" ca="1" si="4">M6</f>
        <v>1</v>
      </c>
      <c r="O6" s="116" t="str">
        <f t="shared" ref="O6:O69" si="5">IF(AN6 &gt;= 0.666, "!!", IF(AND(AN6 &lt; 0.666, AN6  &gt;= 0.333), "!", IF(AN6 &lt; 0.333, "")))</f>
        <v>!</v>
      </c>
      <c r="P6" s="24"/>
      <c r="Q6" s="49"/>
      <c r="R6" s="25">
        <f ca="1">IFERROR(INDEX(Health!$G$8:$G$225,MATCH($C6,_xlfn.ANCHORARRAY(Health!$C$8),0)),NA())</f>
        <v>0</v>
      </c>
      <c r="S6" s="25" t="e">
        <f ca="1">IFERROR(INDEX(Food!$G$8:$G$225,MATCH($C6,_xlfn.ANCHORARRAY(Food!$C$8),0)),NA())</f>
        <v>#N/A</v>
      </c>
      <c r="T6" s="25">
        <f ca="1">IFERROR(INDEX(Macro!$G$8:$G$225,MATCH($C6,_xlfn.ANCHORARRAY(Macro!$C$8),0)),NA())</f>
        <v>0</v>
      </c>
      <c r="U6" s="25">
        <f ca="1">IFERROR(INDEX(Socioeconomic!$G$8:$G$225,MATCH($C6,_xlfn.ANCHORARRAY(Socioeconomic!$C$8),0)),NA())</f>
        <v>2.0000000000000102</v>
      </c>
      <c r="V6" s="25">
        <f ca="1">IFERROR(INDEX('Natural Hazard'!$G$8:$G$225,MATCH($C6,_xlfn.ANCHORARRAY('Natural Hazard'!$C$8),0)),NA())</f>
        <v>10</v>
      </c>
      <c r="W6" s="25">
        <f ca="1">IFERROR(INDEX(Conflict!$G$8:$G$225,MATCH($C6,_xlfn.ANCHORARRAY(Conflict!$C$8),0)),NA())</f>
        <v>0</v>
      </c>
      <c r="X6" s="50"/>
      <c r="Y6" s="25" t="e">
        <f ca="1">IFERROR(INDEX(Health!$H$8:$H$225,MATCH($C6,_xlfn.ANCHORARRAY(Health!$C$8),0)),NA())</f>
        <v>#N/A</v>
      </c>
      <c r="Z6" s="25" t="e">
        <f ca="1">IFERROR(INDEX(Food!$H$8:$H$225,MATCH($C6,_xlfn.ANCHORARRAY(Food!$C$8),0)),NA())</f>
        <v>#N/A</v>
      </c>
      <c r="AA6" s="25">
        <f ca="1">IFERROR(INDEX(Macro!$H$8:$H$225,MATCH($C6,_xlfn.ANCHORARRAY(Macro!$C$8),0)),NA())</f>
        <v>0</v>
      </c>
      <c r="AB6" s="25" t="e">
        <f ca="1">IFERROR(INDEX(Socioeconomic!$H$8:$H$225,MATCH($C6,_xlfn.ANCHORARRAY(Socioeconomic!$C$8),0)),NA())</f>
        <v>#N/A</v>
      </c>
      <c r="AC6" s="25" t="e">
        <f ca="1">IFERROR(INDEX('Natural Hazard'!$H$8:$H$225,MATCH($C6,_xlfn.ANCHORARRAY('Natural Hazard'!$C$8),0)),NA())</f>
        <v>#N/A</v>
      </c>
      <c r="AD6" s="25">
        <f ca="1">IFERROR(INDEX(Conflict!$H$8:$H$225,MATCH($C6,_xlfn.ANCHORARRAY(Conflict!$C$8),0)),NA())</f>
        <v>0</v>
      </c>
      <c r="AE6" s="50"/>
      <c r="AF6" s="25">
        <f ca="1">IFERROR(INDEX(Health!$I$8:$I$225,MATCH($C6,_xlfn.ANCHORARRAY(Health!$C$8),0)),NA())</f>
        <v>0</v>
      </c>
      <c r="AG6" s="25" t="e">
        <f ca="1">IFERROR(INDEX(Food!$I$8:$I$225,MATCH($C6,_xlfn.ANCHORARRAY(Food!$C$8),0)),NA())</f>
        <v>#N/A</v>
      </c>
      <c r="AH6" s="25">
        <f ca="1">IFERROR(INDEX(Macro!$I$8:$I$225,MATCH($C6,_xlfn.ANCHORARRAY(Macro!$C$8),0)),NA())</f>
        <v>4.4444444444444402</v>
      </c>
      <c r="AI6" s="25">
        <f ca="1">IFERROR(INDEX(Socioeconomic!$I$8:$I$225,MATCH($C6,_xlfn.ANCHORARRAY(Socioeconomic!$C$8),0)),NA())</f>
        <v>2.0000000000000102</v>
      </c>
      <c r="AJ6" s="25">
        <f ca="1">IFERROR(INDEX('Natural Hazard'!$I$8:$I$225,MATCH($C6,_xlfn.ANCHORARRAY('Natural Hazard'!$C$8),0)),NA())</f>
        <v>10</v>
      </c>
      <c r="AK6" s="25">
        <f ca="1">IFERROR(INDEX(Conflict!$I$8:$I$225,MATCH($C6,_xlfn.ANCHORARRAY(Conflict!$C$8),0)),NA())</f>
        <v>0</v>
      </c>
      <c r="AL6" s="49"/>
      <c r="AM6" s="25">
        <f>IFERROR(INDEX('Data Reliability'!$G$6:$G$409,MATCH($C6,'Data Reliability'!$E$6:$E$409,0)),NA())</f>
        <v>0.91666666666666696</v>
      </c>
      <c r="AN6" s="25">
        <f>IFERROR(INDEX('Data Reliability'!$H$6:$H$409,MATCH($C6,'Data Reliability'!$E$6:$E$409,0)),NA())</f>
        <v>0.625</v>
      </c>
      <c r="AO6" s="21"/>
      <c r="AP6" s="21"/>
      <c r="AQ6" s="21"/>
      <c r="AR6" s="21"/>
      <c r="AS6" s="21"/>
      <c r="AT6" s="21"/>
      <c r="AU6" s="21"/>
      <c r="AV6" s="21"/>
      <c r="AW6" s="21"/>
      <c r="AX6" s="21"/>
      <c r="AY6" s="21"/>
      <c r="AZ6" s="21"/>
      <c r="BA6" s="21"/>
    </row>
    <row r="7" spans="1:53" x14ac:dyDescent="0.2">
      <c r="A7" s="62">
        <v>91</v>
      </c>
      <c r="B7" s="20" t="s">
        <v>6</v>
      </c>
      <c r="C7" s="20" t="s">
        <v>7</v>
      </c>
      <c r="D7" s="20" t="s">
        <v>431</v>
      </c>
      <c r="E7" s="20" t="s">
        <v>429</v>
      </c>
      <c r="F7" s="206">
        <f ca="1">MATCH($C7,_xlfn.ANCHORARRAY(Health!$C$8),0)</f>
        <v>2</v>
      </c>
      <c r="G7" s="22" cm="1">
        <f t="array" aca="1" ref="G7" ca="1">IF(Parameters!$D$31, SUM(IF(ISNUMBER(R7:W7),(IF(R7:W7&gt;=Parameters!$D$37,1,"")),""))+0.5*(SUM(IF(ISNUMBER(R7:W7),(IF(R7:W7&gt;=Parameters!$D$38,1,"")),""))-SUM(IF(ISNUMBER(R7:W7),(IF(R7:W7&gt;=Parameters!$D$37,1,"")),""))),0) +
   IF(Parameters!$D$32,SUM(IF(ISNUMBER(R7:W7),(IF(R7:W7&gt;=Parameters!$D$41,1,"")),"")),0) +
   IF(Parameters!$D$33,AVERAGE(IF(ISNUMBER(R7:W7),R7:W7)),0) +
   IF(Parameters!$D$34,IF(OR(IF(ISNUMBER(R7:W7),R7:W7)=0),0,GEOMEAN(IF(ISNUMBER(R7:W7),R7:W7))),0)</f>
        <v>2</v>
      </c>
      <c r="H7" s="23">
        <f t="shared" ca="1" si="0"/>
        <v>2</v>
      </c>
      <c r="I7" s="116" t="str">
        <f t="shared" si="1"/>
        <v/>
      </c>
      <c r="J7" s="22" cm="1">
        <f t="array" aca="1" ref="J7" ca="1">IF(Parameters!$D$31, SUM(IF(ISNUMBER(Y7:AD7),(IF(Y7:AD7&gt;=Parameters!$D$41,1,"")),""))+0.5*(SUM(IF(ISNUMBER(Y7:AD7),(IF(Y7:AD7&gt;=Parameters!$D$42,1,"")),""))-SUM(IF(ISNUMBER(Y7:AD7),(IF(Y7:AD7&gt;=Parameters!$D$41,1,"")),""))),0) +
   IF(Parameters!$D$32,SUM(IF(ISNUMBER(Y7:AD7),(IF(Y7:AD7&gt;=Parameters!$D$41,1,"")),"")),0) +
   IF(Parameters!$D$33,AVERAGE(IF(ISNUMBER(Y7:AD7),Y7:AD7)),0) +
   IF(Parameters!$D$34,IF(OR(IF(ISNUMBER(Y7:AD7),Y7:AD7)=0),0,GEOMEAN(IF(ISNUMBER(Y7:AD7),Y7:AD7))),0)</f>
        <v>5</v>
      </c>
      <c r="K7" s="23">
        <f t="shared" ca="1" si="2"/>
        <v>5</v>
      </c>
      <c r="L7" s="116" t="str">
        <f t="shared" si="3"/>
        <v/>
      </c>
      <c r="M7" s="21" cm="1">
        <f t="array" aca="1" ref="M7" ca="1">IF(Parameters!$D$31, SUM(IF(ISNUMBER(AF7:AK7),(IF(AF7:AK7&gt;=Parameters!$D$41,1,"")),""))+0.5*(SUM(IF(ISNUMBER(AF7:AK7),(IF(AF7:AK7&gt;=Parameters!$D$42,1,"")),""))-SUM(IF(ISNUMBER(AF7:AK7),(IF(AF7:AK7&gt;=Parameters!$D$41,1,"")),""))),0) +
   IF(Parameters!$D$32,SUM(IF(ISNUMBER(AF7:AK7),(IF(AF7:AK7&gt;=Parameters!$D$41,1,"")),"")),0) +
   IF(Parameters!$D$33,AVERAGE(IF(ISNUMBER(AF7:AK7),AF7:AK7)),0) +
   IF(Parameters!$D$34,IF(OR(IF(ISNUMBER(AF7:AK7),AF7:AK7)=0),0,GEOMEAN(IF(ISNUMBER(AF7:AK7),AF7:AK7))),0)</f>
        <v>2</v>
      </c>
      <c r="N7" s="23">
        <f t="shared" ca="1" si="4"/>
        <v>2</v>
      </c>
      <c r="O7" s="116" t="str">
        <f t="shared" si="5"/>
        <v>!</v>
      </c>
      <c r="P7" s="24"/>
      <c r="Q7" s="49"/>
      <c r="R7" s="25">
        <f ca="1">IFERROR(INDEX(Health!$G$8:$G$225,MATCH($C7,_xlfn.ANCHORARRAY(Health!$C$8),0)),NA())</f>
        <v>0</v>
      </c>
      <c r="S7" s="25">
        <f ca="1">IFERROR(INDEX(Food!$G$8:$G$225,MATCH($C7,_xlfn.ANCHORARRAY(Food!$C$8),0)),NA())</f>
        <v>10</v>
      </c>
      <c r="T7" s="25">
        <f ca="1">IFERROR(INDEX(Macro!$G$8:$G$225,MATCH($C7,_xlfn.ANCHORARRAY(Macro!$C$8),0)),NA())</f>
        <v>0</v>
      </c>
      <c r="U7" s="25">
        <f ca="1">IFERROR(INDEX(Socioeconomic!$G$8:$G$225,MATCH($C7,_xlfn.ANCHORARRAY(Socioeconomic!$C$8),0)),NA())</f>
        <v>0</v>
      </c>
      <c r="V7" s="25">
        <f ca="1">IFERROR(INDEX('Natural Hazard'!$G$8:$G$225,MATCH($C7,_xlfn.ANCHORARRAY('Natural Hazard'!$C$8),0)),NA())</f>
        <v>9.7467943448089631</v>
      </c>
      <c r="W7" s="25">
        <f ca="1">IFERROR(INDEX(Conflict!$G$8:$G$225,MATCH($C7,_xlfn.ANCHORARRAY(Conflict!$C$8),0)),NA())</f>
        <v>0</v>
      </c>
      <c r="X7" s="50"/>
      <c r="Y7" s="25">
        <f ca="1">IFERROR(INDEX(Health!$H$8:$H$225,MATCH($C7,_xlfn.ANCHORARRAY(Health!$C$8),0)),NA())</f>
        <v>7.7784256559766698</v>
      </c>
      <c r="Z7" s="25">
        <f ca="1">IFERROR(INDEX(Food!$H$8:$H$225,MATCH($C7,_xlfn.ANCHORARRAY(Food!$C$8),0)),NA())</f>
        <v>10</v>
      </c>
      <c r="AA7" s="25">
        <f ca="1">IFERROR(INDEX(Macro!$H$8:$H$225,MATCH($C7,_xlfn.ANCHORARRAY(Macro!$C$8),0)),NA())</f>
        <v>10</v>
      </c>
      <c r="AB7" s="25">
        <f ca="1">IFERROR(INDEX(Socioeconomic!$H$8:$H$225,MATCH($C7,_xlfn.ANCHORARRAY(Socioeconomic!$C$8),0)),NA())</f>
        <v>10</v>
      </c>
      <c r="AC7" s="25">
        <f ca="1">IFERROR(INDEX('Natural Hazard'!$H$8:$H$225,MATCH($C7,_xlfn.ANCHORARRAY('Natural Hazard'!$C$8),0)),NA())</f>
        <v>9.5</v>
      </c>
      <c r="AD7" s="25">
        <f ca="1">IFERROR(INDEX(Conflict!$H$8:$H$225,MATCH($C7,_xlfn.ANCHORARRAY(Conflict!$C$8),0)),NA())</f>
        <v>10</v>
      </c>
      <c r="AE7" s="50"/>
      <c r="AF7" s="25">
        <f ca="1">IFERROR(INDEX(Health!$I$8:$I$225,MATCH($C7,_xlfn.ANCHORARRAY(Health!$C$8),0)),NA())</f>
        <v>0</v>
      </c>
      <c r="AG7" s="25">
        <f ca="1">IFERROR(INDEX(Food!$I$8:$I$225,MATCH($C7,_xlfn.ANCHORARRAY(Food!$C$8),0)),NA())</f>
        <v>10</v>
      </c>
      <c r="AH7" s="25">
        <f ca="1">IFERROR(INDEX(Macro!$I$8:$I$225,MATCH($C7,_xlfn.ANCHORARRAY(Macro!$C$8),0)),NA())</f>
        <v>0</v>
      </c>
      <c r="AI7" s="25" t="e">
        <f ca="1">IFERROR(INDEX(Socioeconomic!$I$8:$I$225,MATCH($C7,_xlfn.ANCHORARRAY(Socioeconomic!$C$8),0)),NA())</f>
        <v>#N/A</v>
      </c>
      <c r="AJ7" s="25">
        <f ca="1">IFERROR(INDEX('Natural Hazard'!$I$8:$I$225,MATCH($C7,_xlfn.ANCHORARRAY('Natural Hazard'!$C$8),0)),NA())</f>
        <v>10</v>
      </c>
      <c r="AK7" s="25">
        <f ca="1">IFERROR(INDEX(Conflict!$I$8:$I$225,MATCH($C7,_xlfn.ANCHORARRAY(Conflict!$C$8),0)),NA())</f>
        <v>0</v>
      </c>
      <c r="AL7" s="49"/>
      <c r="AM7" s="25">
        <f>IFERROR(INDEX('Data Reliability'!$G$6:$G$409,MATCH($C7,'Data Reliability'!$E$6:$E$409,0)),NA())</f>
        <v>0.16666666666666699</v>
      </c>
      <c r="AN7" s="25">
        <f>IFERROR(INDEX('Data Reliability'!$H$6:$H$409,MATCH($C7,'Data Reliability'!$E$6:$E$409,0)),NA())</f>
        <v>0.45555555555555599</v>
      </c>
      <c r="AO7" s="21"/>
      <c r="AP7" s="21"/>
      <c r="AQ7" s="21"/>
      <c r="AR7" s="21"/>
      <c r="AS7" s="21"/>
      <c r="AT7" s="21"/>
      <c r="AU7" s="21"/>
      <c r="AV7" s="21"/>
      <c r="AW7" s="21"/>
      <c r="AX7" s="21"/>
      <c r="AY7" s="21"/>
      <c r="AZ7" s="21"/>
      <c r="BA7" s="21"/>
    </row>
    <row r="8" spans="1:53" x14ac:dyDescent="0.2">
      <c r="A8" s="62">
        <v>111</v>
      </c>
      <c r="B8" s="20" t="s">
        <v>8</v>
      </c>
      <c r="C8" s="20" t="s">
        <v>9</v>
      </c>
      <c r="D8" s="20" t="s">
        <v>432</v>
      </c>
      <c r="E8" s="20" t="s">
        <v>430</v>
      </c>
      <c r="F8" s="206">
        <f ca="1">MATCH($C8,_xlfn.ANCHORARRAY(Health!$C$8),0)</f>
        <v>3</v>
      </c>
      <c r="G8" s="22" cm="1">
        <f t="array" aca="1" ref="G8" ca="1">IF(Parameters!$D$31, SUM(IF(ISNUMBER(R8:W8),(IF(R8:W8&gt;=Parameters!$D$37,1,"")),""))+0.5*(SUM(IF(ISNUMBER(R8:W8),(IF(R8:W8&gt;=Parameters!$D$38,1,"")),""))-SUM(IF(ISNUMBER(R8:W8),(IF(R8:W8&gt;=Parameters!$D$37,1,"")),""))),0) +
   IF(Parameters!$D$32,SUM(IF(ISNUMBER(R8:W8),(IF(R8:W8&gt;=Parameters!$D$41,1,"")),"")),0) +
   IF(Parameters!$D$33,AVERAGE(IF(ISNUMBER(R8:W8),R8:W8)),0) +
   IF(Parameters!$D$34,IF(OR(IF(ISNUMBER(R8:W8),R8:W8)=0),0,GEOMEAN(IF(ISNUMBER(R8:W8),R8:W8))),0)</f>
        <v>1.5</v>
      </c>
      <c r="H8" s="23">
        <f t="shared" ca="1" si="0"/>
        <v>1.5</v>
      </c>
      <c r="I8" s="116" t="str">
        <f t="shared" si="1"/>
        <v/>
      </c>
      <c r="J8" s="22" cm="1">
        <f t="array" aca="1" ref="J8" ca="1">IF(Parameters!$D$31, SUM(IF(ISNUMBER(Y8:AD8),(IF(Y8:AD8&gt;=Parameters!$D$41,1,"")),""))+0.5*(SUM(IF(ISNUMBER(Y8:AD8),(IF(Y8:AD8&gt;=Parameters!$D$42,1,"")),""))-SUM(IF(ISNUMBER(Y8:AD8),(IF(Y8:AD8&gt;=Parameters!$D$41,1,"")),""))),0) +
   IF(Parameters!$D$32,SUM(IF(ISNUMBER(Y8:AD8),(IF(Y8:AD8&gt;=Parameters!$D$41,1,"")),"")),0) +
   IF(Parameters!$D$33,AVERAGE(IF(ISNUMBER(Y8:AD8),Y8:AD8)),0) +
   IF(Parameters!$D$34,IF(OR(IF(ISNUMBER(Y8:AD8),Y8:AD8)=0),0,GEOMEAN(IF(ISNUMBER(Y8:AD8),Y8:AD8))),0)</f>
        <v>2</v>
      </c>
      <c r="K8" s="23">
        <f t="shared" ca="1" si="2"/>
        <v>2</v>
      </c>
      <c r="L8" s="116" t="str">
        <f t="shared" si="3"/>
        <v/>
      </c>
      <c r="M8" s="21" cm="1">
        <f t="array" aca="1" ref="M8" ca="1">IF(Parameters!$D$31, SUM(IF(ISNUMBER(AF8:AK8),(IF(AF8:AK8&gt;=Parameters!$D$41,1,"")),""))+0.5*(SUM(IF(ISNUMBER(AF8:AK8),(IF(AF8:AK8&gt;=Parameters!$D$42,1,"")),""))-SUM(IF(ISNUMBER(AF8:AK8),(IF(AF8:AK8&gt;=Parameters!$D$41,1,"")),""))),0) +
   IF(Parameters!$D$32,SUM(IF(ISNUMBER(AF8:AK8),(IF(AF8:AK8&gt;=Parameters!$D$41,1,"")),"")),0) +
   IF(Parameters!$D$33,AVERAGE(IF(ISNUMBER(AF8:AK8),AF8:AK8)),0) +
   IF(Parameters!$D$34,IF(OR(IF(ISNUMBER(AF8:AK8),AF8:AK8)=0),0,GEOMEAN(IF(ISNUMBER(AF8:AK8),AF8:AK8))),0)</f>
        <v>2</v>
      </c>
      <c r="N8" s="23">
        <f t="shared" ca="1" si="4"/>
        <v>2</v>
      </c>
      <c r="O8" s="116" t="str">
        <f t="shared" si="5"/>
        <v>!</v>
      </c>
      <c r="P8" s="24"/>
      <c r="Q8" s="49"/>
      <c r="R8" s="25">
        <f ca="1">IFERROR(INDEX(Health!$G$8:$G$225,MATCH($C8,_xlfn.ANCHORARRAY(Health!$C$8),0)),NA())</f>
        <v>0</v>
      </c>
      <c r="S8" s="25">
        <f ca="1">IFERROR(INDEX(Food!$G$8:$G$225,MATCH($C8,_xlfn.ANCHORARRAY(Food!$C$8),0)),NA())</f>
        <v>0</v>
      </c>
      <c r="T8" s="25">
        <f ca="1">IFERROR(INDEX(Macro!$G$8:$G$225,MATCH($C8,_xlfn.ANCHORARRAY(Macro!$C$8),0)),NA())</f>
        <v>6.9</v>
      </c>
      <c r="U8" s="25">
        <f ca="1">IFERROR(INDEX(Socioeconomic!$G$8:$G$225,MATCH($C8,_xlfn.ANCHORARRAY(Socioeconomic!$C$8),0)),NA())</f>
        <v>4.4392295054284414</v>
      </c>
      <c r="V8" s="25">
        <f ca="1">IFERROR(INDEX('Natural Hazard'!$G$8:$G$225,MATCH($C8,_xlfn.ANCHORARRAY('Natural Hazard'!$C$8),0)),NA())</f>
        <v>5.9160797830996161</v>
      </c>
      <c r="W8" s="25">
        <f ca="1">IFERROR(INDEX(Conflict!$G$8:$G$225,MATCH($C8,_xlfn.ANCHORARRAY(Conflict!$C$8),0)),NA())</f>
        <v>6.2267383309133173</v>
      </c>
      <c r="X8" s="50"/>
      <c r="Y8" s="25">
        <f ca="1">IFERROR(INDEX(Health!$H$8:$H$225,MATCH($C8,_xlfn.ANCHORARRAY(Health!$C$8),0)),NA())</f>
        <v>7.6909620991253602</v>
      </c>
      <c r="Z8" s="25">
        <f ca="1">IFERROR(INDEX(Food!$H$8:$H$225,MATCH($C8,_xlfn.ANCHORARRAY(Food!$C$8),0)),NA())</f>
        <v>9.9536768963520501</v>
      </c>
      <c r="AA8" s="25">
        <f ca="1">IFERROR(INDEX(Macro!$H$8:$H$225,MATCH($C8,_xlfn.ANCHORARRAY(Macro!$C$8),0)),NA())</f>
        <v>7</v>
      </c>
      <c r="AB8" s="25">
        <f ca="1">IFERROR(INDEX(Socioeconomic!$H$8:$H$225,MATCH($C8,_xlfn.ANCHORARRAY(Socioeconomic!$C$8),0)),NA())</f>
        <v>8.1428571428571406</v>
      </c>
      <c r="AC8" s="25">
        <f ca="1">IFERROR(INDEX('Natural Hazard'!$H$8:$H$225,MATCH($C8,_xlfn.ANCHORARRAY('Natural Hazard'!$C$8),0)),NA())</f>
        <v>3.5</v>
      </c>
      <c r="AD8" s="25">
        <f ca="1">IFERROR(INDEX(Conflict!$H$8:$H$225,MATCH($C8,_xlfn.ANCHORARRAY(Conflict!$C$8),0)),NA())</f>
        <v>5.5388957488093098</v>
      </c>
      <c r="AE8" s="50"/>
      <c r="AF8" s="25">
        <f ca="1">IFERROR(INDEX(Health!$I$8:$I$225,MATCH($C8,_xlfn.ANCHORARRAY(Health!$C$8),0)),NA())</f>
        <v>0</v>
      </c>
      <c r="AG8" s="25" t="e">
        <f ca="1">IFERROR(INDEX(Food!$I$8:$I$225,MATCH($C8,_xlfn.ANCHORARRAY(Food!$C$8),0)),NA())</f>
        <v>#N/A</v>
      </c>
      <c r="AH8" s="25">
        <f ca="1">IFERROR(INDEX(Macro!$I$8:$I$225,MATCH($C8,_xlfn.ANCHORARRAY(Macro!$C$8),0)),NA())</f>
        <v>7</v>
      </c>
      <c r="AI8" s="25">
        <f ca="1">IFERROR(INDEX(Socioeconomic!$I$8:$I$225,MATCH($C8,_xlfn.ANCHORARRAY(Socioeconomic!$C$8),0)),NA())</f>
        <v>2.42012824935202</v>
      </c>
      <c r="AJ8" s="25">
        <f ca="1">IFERROR(INDEX('Natural Hazard'!$I$8:$I$225,MATCH($C8,_xlfn.ANCHORARRAY('Natural Hazard'!$C$8),0)),NA())</f>
        <v>10</v>
      </c>
      <c r="AK8" s="25">
        <f ca="1">IFERROR(INDEX(Conflict!$I$8:$I$225,MATCH($C8,_xlfn.ANCHORARRAY(Conflict!$C$8),0)),NA())</f>
        <v>7</v>
      </c>
      <c r="AL8" s="49"/>
      <c r="AM8" s="25">
        <f>IFERROR(INDEX('Data Reliability'!$G$6:$G$409,MATCH($C8,'Data Reliability'!$E$6:$E$409,0)),NA())</f>
        <v>0</v>
      </c>
      <c r="AN8" s="25">
        <f>IFERROR(INDEX('Data Reliability'!$H$6:$H$409,MATCH($C8,'Data Reliability'!$E$6:$E$409,0)),NA())</f>
        <v>0.43333333333333302</v>
      </c>
      <c r="AO8" s="21"/>
      <c r="AP8" s="21"/>
      <c r="AQ8" s="21"/>
      <c r="AR8" s="21"/>
      <c r="AS8" s="21"/>
      <c r="AT8" s="21"/>
      <c r="AU8" s="21"/>
      <c r="AV8" s="21"/>
      <c r="AW8" s="21"/>
      <c r="AX8" s="21"/>
      <c r="AY8" s="21"/>
      <c r="AZ8" s="21"/>
      <c r="BA8" s="21"/>
    </row>
    <row r="9" spans="1:53" x14ac:dyDescent="0.2">
      <c r="A9" s="62">
        <v>130</v>
      </c>
      <c r="B9" s="20" t="s">
        <v>10</v>
      </c>
      <c r="C9" s="20" t="s">
        <v>11</v>
      </c>
      <c r="D9" s="20" t="s">
        <v>433</v>
      </c>
      <c r="E9" s="20" t="s">
        <v>430</v>
      </c>
      <c r="F9" s="206">
        <f ca="1">MATCH($C9,_xlfn.ANCHORARRAY(Health!$C$8),0)</f>
        <v>4</v>
      </c>
      <c r="G9" s="22" cm="1">
        <f t="array" aca="1" ref="G9" ca="1">IF(Parameters!$D$31, SUM(IF(ISNUMBER(R9:W9),(IF(R9:W9&gt;=Parameters!$D$37,1,"")),""))+0.5*(SUM(IF(ISNUMBER(R9:W9),(IF(R9:W9&gt;=Parameters!$D$38,1,"")),""))-SUM(IF(ISNUMBER(R9:W9),(IF(R9:W9&gt;=Parameters!$D$37,1,"")),""))),0) +
   IF(Parameters!$D$32,SUM(IF(ISNUMBER(R9:W9),(IF(R9:W9&gt;=Parameters!$D$41,1,"")),"")),0) +
   IF(Parameters!$D$33,AVERAGE(IF(ISNUMBER(R9:W9),R9:W9)),0) +
   IF(Parameters!$D$34,IF(OR(IF(ISNUMBER(R9:W9),R9:W9)=0),0,GEOMEAN(IF(ISNUMBER(R9:W9),R9:W9))),0)</f>
        <v>0</v>
      </c>
      <c r="H9" s="23">
        <f t="shared" ca="1" si="0"/>
        <v>0</v>
      </c>
      <c r="I9" s="116" t="str">
        <f t="shared" si="1"/>
        <v>!</v>
      </c>
      <c r="J9" s="22" cm="1">
        <f t="array" aca="1" ref="J9" ca="1">IF(Parameters!$D$31, SUM(IF(ISNUMBER(Y9:AD9),(IF(Y9:AD9&gt;=Parameters!$D$41,1,"")),""))+0.5*(SUM(IF(ISNUMBER(Y9:AD9),(IF(Y9:AD9&gt;=Parameters!$D$42,1,"")),""))-SUM(IF(ISNUMBER(Y9:AD9),(IF(Y9:AD9&gt;=Parameters!$D$41,1,"")),""))),0) +
   IF(Parameters!$D$32,SUM(IF(ISNUMBER(Y9:AD9),(IF(Y9:AD9&gt;=Parameters!$D$41,1,"")),"")),0) +
   IF(Parameters!$D$33,AVERAGE(IF(ISNUMBER(Y9:AD9),Y9:AD9)),0) +
   IF(Parameters!$D$34,IF(OR(IF(ISNUMBER(Y9:AD9),Y9:AD9)=0),0,GEOMEAN(IF(ISNUMBER(Y9:AD9),Y9:AD9))),0)</f>
        <v>0.5</v>
      </c>
      <c r="K9" s="23">
        <f t="shared" ca="1" si="2"/>
        <v>0.5</v>
      </c>
      <c r="L9" s="116" t="str">
        <f t="shared" si="3"/>
        <v/>
      </c>
      <c r="M9" s="21" cm="1">
        <f t="array" aca="1" ref="M9" ca="1">IF(Parameters!$D$31, SUM(IF(ISNUMBER(AF9:AK9),(IF(AF9:AK9&gt;=Parameters!$D$41,1,"")),""))+0.5*(SUM(IF(ISNUMBER(AF9:AK9),(IF(AF9:AK9&gt;=Parameters!$D$42,1,"")),""))-SUM(IF(ISNUMBER(AF9:AK9),(IF(AF9:AK9&gt;=Parameters!$D$41,1,"")),""))),0) +
   IF(Parameters!$D$32,SUM(IF(ISNUMBER(AF9:AK9),(IF(AF9:AK9&gt;=Parameters!$D$41,1,"")),"")),0) +
   IF(Parameters!$D$33,AVERAGE(IF(ISNUMBER(AF9:AK9),AF9:AK9)),0) +
   IF(Parameters!$D$34,IF(OR(IF(ISNUMBER(AF9:AK9),AF9:AK9)=0),0,GEOMEAN(IF(ISNUMBER(AF9:AK9),AF9:AK9))),0)</f>
        <v>0</v>
      </c>
      <c r="N9" s="23">
        <f t="shared" ca="1" si="4"/>
        <v>0</v>
      </c>
      <c r="O9" s="116" t="str">
        <f t="shared" si="5"/>
        <v>!</v>
      </c>
      <c r="P9" s="24"/>
      <c r="Q9" s="49"/>
      <c r="R9" s="25">
        <f ca="1">IFERROR(INDEX(Health!$G$8:$G$225,MATCH($C9,_xlfn.ANCHORARRAY(Health!$C$8),0)),NA())</f>
        <v>0</v>
      </c>
      <c r="S9" s="25">
        <f ca="1">IFERROR(INDEX(Food!$G$8:$G$225,MATCH($C9,_xlfn.ANCHORARRAY(Food!$C$8),0)),NA())</f>
        <v>0</v>
      </c>
      <c r="T9" s="25">
        <f ca="1">IFERROR(INDEX(Macro!$G$8:$G$225,MATCH($C9,_xlfn.ANCHORARRAY(Macro!$C$8),0)),NA())</f>
        <v>3.6367997417718034</v>
      </c>
      <c r="U9" s="25">
        <f ca="1">IFERROR(INDEX(Socioeconomic!$G$8:$G$225,MATCH($C9,_xlfn.ANCHORARRAY(Socioeconomic!$C$8),0)),NA())</f>
        <v>0</v>
      </c>
      <c r="V9" s="25">
        <f ca="1">IFERROR(INDEX('Natural Hazard'!$G$8:$G$225,MATCH($C9,_xlfn.ANCHORARRAY('Natural Hazard'!$C$8),0)),NA())</f>
        <v>0</v>
      </c>
      <c r="W9" s="25">
        <f ca="1">IFERROR(INDEX(Conflict!$G$8:$G$225,MATCH($C9,_xlfn.ANCHORARRAY(Conflict!$C$8),0)),NA())</f>
        <v>0</v>
      </c>
      <c r="X9" s="50"/>
      <c r="Y9" s="25">
        <f ca="1">IFERROR(INDEX(Health!$H$8:$H$225,MATCH($C9,_xlfn.ANCHORARRAY(Health!$C$8),0)),NA())</f>
        <v>3.0553935860058301</v>
      </c>
      <c r="Z9" s="25">
        <f ca="1">IFERROR(INDEX(Food!$H$8:$H$225,MATCH($C9,_xlfn.ANCHORARRAY(Food!$C$8),0)),NA())</f>
        <v>3.3971291866028701</v>
      </c>
      <c r="AA9" s="25">
        <f ca="1">IFERROR(INDEX(Macro!$H$8:$H$225,MATCH($C9,_xlfn.ANCHORARRAY(Macro!$C$8),0)),NA())</f>
        <v>3.9613243480808702</v>
      </c>
      <c r="AB9" s="25">
        <f ca="1">IFERROR(INDEX(Socioeconomic!$H$8:$H$225,MATCH($C9,_xlfn.ANCHORARRAY(Socioeconomic!$C$8),0)),NA())</f>
        <v>2.8571428571428501</v>
      </c>
      <c r="AC9" s="25">
        <f ca="1">IFERROR(INDEX('Natural Hazard'!$H$8:$H$225,MATCH($C9,_xlfn.ANCHORARRAY('Natural Hazard'!$C$8),0)),NA())</f>
        <v>9</v>
      </c>
      <c r="AD9" s="25">
        <f ca="1">IFERROR(INDEX(Conflict!$H$8:$H$225,MATCH($C9,_xlfn.ANCHORARRAY(Conflict!$C$8),0)),NA())</f>
        <v>0</v>
      </c>
      <c r="AE9" s="50"/>
      <c r="AF9" s="25">
        <f ca="1">IFERROR(INDEX(Health!$I$8:$I$225,MATCH($C9,_xlfn.ANCHORARRAY(Health!$C$8),0)),NA())</f>
        <v>0</v>
      </c>
      <c r="AG9" s="25" t="e">
        <f ca="1">IFERROR(INDEX(Food!$I$8:$I$225,MATCH($C9,_xlfn.ANCHORARRAY(Food!$C$8),0)),NA())</f>
        <v>#N/A</v>
      </c>
      <c r="AH9" s="25">
        <f ca="1">IFERROR(INDEX(Macro!$I$8:$I$225,MATCH($C9,_xlfn.ANCHORARRAY(Macro!$C$8),0)),NA())</f>
        <v>3.3388612493090002</v>
      </c>
      <c r="AI9" s="25">
        <f ca="1">IFERROR(INDEX(Socioeconomic!$I$8:$I$225,MATCH($C9,_xlfn.ANCHORARRAY(Socioeconomic!$C$8),0)),NA())</f>
        <v>0</v>
      </c>
      <c r="AJ9" s="25">
        <f ca="1">IFERROR(INDEX('Natural Hazard'!$I$8:$I$225,MATCH($C9,_xlfn.ANCHORARRAY('Natural Hazard'!$C$8),0)),NA())</f>
        <v>0</v>
      </c>
      <c r="AK9" s="25">
        <f ca="1">IFERROR(INDEX(Conflict!$I$8:$I$225,MATCH($C9,_xlfn.ANCHORARRAY(Conflict!$C$8),0)),NA())</f>
        <v>0</v>
      </c>
      <c r="AL9" s="49"/>
      <c r="AM9" s="25">
        <f>IFERROR(INDEX('Data Reliability'!$G$6:$G$409,MATCH($C9,'Data Reliability'!$E$6:$E$409,0)),NA())</f>
        <v>0.16666666666666699</v>
      </c>
      <c r="AN9" s="25">
        <f>IFERROR(INDEX('Data Reliability'!$H$6:$H$409,MATCH($C9,'Data Reliability'!$E$6:$E$409,0)),NA())</f>
        <v>0.55000000000000004</v>
      </c>
      <c r="AO9" s="21"/>
      <c r="AP9" s="21"/>
      <c r="AQ9" s="21"/>
      <c r="AR9" s="21"/>
      <c r="AS9" s="21"/>
      <c r="AT9" s="21"/>
      <c r="AU9" s="21"/>
      <c r="AV9" s="21"/>
      <c r="AW9" s="21"/>
      <c r="AX9" s="21"/>
      <c r="AY9" s="21"/>
      <c r="AZ9" s="21"/>
      <c r="BA9" s="21"/>
    </row>
    <row r="10" spans="1:53" x14ac:dyDescent="0.2">
      <c r="A10" s="62">
        <v>137</v>
      </c>
      <c r="B10" s="20" t="s">
        <v>729</v>
      </c>
      <c r="C10" s="20" t="s">
        <v>700</v>
      </c>
      <c r="D10" s="20" t="s">
        <v>433</v>
      </c>
      <c r="E10" s="20" t="s">
        <v>409</v>
      </c>
      <c r="F10" s="206">
        <f ca="1">MATCH($C10,_xlfn.ANCHORARRAY(Health!$C$8),0)</f>
        <v>5</v>
      </c>
      <c r="G10" s="22" cm="1">
        <f t="array" aca="1" ref="G10" ca="1">IF(Parameters!$D$31, SUM(IF(ISNUMBER(R10:W10),(IF(R10:W10&gt;=Parameters!$D$37,1,"")),""))+0.5*(SUM(IF(ISNUMBER(R10:W10),(IF(R10:W10&gt;=Parameters!$D$38,1,"")),""))-SUM(IF(ISNUMBER(R10:W10),(IF(R10:W10&gt;=Parameters!$D$37,1,"")),""))),0) +
   IF(Parameters!$D$32,SUM(IF(ISNUMBER(R10:W10),(IF(R10:W10&gt;=Parameters!$D$41,1,"")),"")),0) +
   IF(Parameters!$D$33,AVERAGE(IF(ISNUMBER(R10:W10),R10:W10)),0) +
   IF(Parameters!$D$34,IF(OR(IF(ISNUMBER(R10:W10),R10:W10)=0),0,GEOMEAN(IF(ISNUMBER(R10:W10),R10:W10))),0)</f>
        <v>0</v>
      </c>
      <c r="H10" s="23">
        <f t="shared" ca="1" si="0"/>
        <v>0</v>
      </c>
      <c r="I10" s="116" t="str">
        <f t="shared" si="1"/>
        <v>!!</v>
      </c>
      <c r="J10" s="22" cm="1">
        <f t="array" aca="1" ref="J10" ca="1">IF(Parameters!$D$31, SUM(IF(ISNUMBER(Y10:AD10),(IF(Y10:AD10&gt;=Parameters!$D$41,1,"")),""))+0.5*(SUM(IF(ISNUMBER(Y10:AD10),(IF(Y10:AD10&gt;=Parameters!$D$42,1,"")),""))-SUM(IF(ISNUMBER(Y10:AD10),(IF(Y10:AD10&gt;=Parameters!$D$41,1,"")),""))),0) +
   IF(Parameters!$D$32,SUM(IF(ISNUMBER(Y10:AD10),(IF(Y10:AD10&gt;=Parameters!$D$41,1,"")),"")),0) +
   IF(Parameters!$D$33,AVERAGE(IF(ISNUMBER(Y10:AD10),Y10:AD10)),0) +
   IF(Parameters!$D$34,IF(OR(IF(ISNUMBER(Y10:AD10),Y10:AD10)=0),0,GEOMEAN(IF(ISNUMBER(Y10:AD10),Y10:AD10))),0)</f>
        <v>0</v>
      </c>
      <c r="K10" s="23">
        <f t="shared" ca="1" si="2"/>
        <v>0</v>
      </c>
      <c r="L10" s="116" t="str">
        <f t="shared" si="3"/>
        <v>!!</v>
      </c>
      <c r="M10" s="21" cm="1">
        <f t="array" aca="1" ref="M10" ca="1">IF(Parameters!$D$31, SUM(IF(ISNUMBER(AF10:AK10),(IF(AF10:AK10&gt;=Parameters!$D$41,1,"")),""))+0.5*(SUM(IF(ISNUMBER(AF10:AK10),(IF(AF10:AK10&gt;=Parameters!$D$42,1,"")),""))-SUM(IF(ISNUMBER(AF10:AK10),(IF(AF10:AK10&gt;=Parameters!$D$41,1,"")),""))),0) +
   IF(Parameters!$D$32,SUM(IF(ISNUMBER(AF10:AK10),(IF(AF10:AK10&gt;=Parameters!$D$41,1,"")),"")),0) +
   IF(Parameters!$D$33,AVERAGE(IF(ISNUMBER(AF10:AK10),AF10:AK10)),0) +
   IF(Parameters!$D$34,IF(OR(IF(ISNUMBER(AF10:AK10),AF10:AK10)=0),0,GEOMEAN(IF(ISNUMBER(AF10:AK10),AF10:AK10))),0)</f>
        <v>0</v>
      </c>
      <c r="N10" s="23">
        <f t="shared" ca="1" si="4"/>
        <v>0</v>
      </c>
      <c r="O10" s="116" t="str">
        <f t="shared" si="5"/>
        <v>!!</v>
      </c>
      <c r="P10" s="24"/>
      <c r="Q10" s="49"/>
      <c r="R10" s="25">
        <f ca="1">IFERROR(INDEX(Health!$G$8:$G$225,MATCH($C10,_xlfn.ANCHORARRAY(Health!$C$8),0)),NA())</f>
        <v>0</v>
      </c>
      <c r="S10" s="25" t="e">
        <f ca="1">IFERROR(INDEX(Food!$G$8:$G$225,MATCH($C10,_xlfn.ANCHORARRAY(Food!$C$8),0)),NA())</f>
        <v>#N/A</v>
      </c>
      <c r="T10" s="25" t="e">
        <f ca="1">IFERROR(INDEX(Macro!$G$8:$G$225,MATCH($C10,_xlfn.ANCHORARRAY(Macro!$C$8),0)),NA())</f>
        <v>#N/A</v>
      </c>
      <c r="U10" s="25">
        <f ca="1">IFERROR(INDEX(Socioeconomic!$G$8:$G$225,MATCH($C10,_xlfn.ANCHORARRAY(Socioeconomic!$C$8),0)),NA())</f>
        <v>0.25</v>
      </c>
      <c r="V10" s="25">
        <f ca="1">IFERROR(INDEX('Natural Hazard'!$G$8:$G$225,MATCH($C10,_xlfn.ANCHORARRAY('Natural Hazard'!$C$8),0)),NA())</f>
        <v>0</v>
      </c>
      <c r="W10" s="25">
        <f ca="1">IFERROR(INDEX(Conflict!$G$8:$G$225,MATCH($C10,_xlfn.ANCHORARRAY(Conflict!$C$8),0)),NA())</f>
        <v>0</v>
      </c>
      <c r="X10" s="50"/>
      <c r="Y10" s="25">
        <f ca="1">IFERROR(INDEX(Health!$H$8:$H$225,MATCH($C10,_xlfn.ANCHORARRAY(Health!$C$8),0)),NA())</f>
        <v>6.0583090379008704</v>
      </c>
      <c r="Z10" s="25" t="e">
        <f ca="1">IFERROR(INDEX(Food!$H$8:$H$225,MATCH($C10,_xlfn.ANCHORARRAY(Food!$C$8),0)),NA())</f>
        <v>#N/A</v>
      </c>
      <c r="AA10" s="25" t="e">
        <f ca="1">IFERROR(INDEX(Macro!$H$8:$H$225,MATCH($C10,_xlfn.ANCHORARRAY(Macro!$C$8),0)),NA())</f>
        <v>#N/A</v>
      </c>
      <c r="AB10" s="25" t="e">
        <f ca="1">IFERROR(INDEX(Socioeconomic!$H$8:$H$225,MATCH($C10,_xlfn.ANCHORARRAY(Socioeconomic!$C$8),0)),NA())</f>
        <v>#N/A</v>
      </c>
      <c r="AC10" s="25" t="e">
        <f ca="1">IFERROR(INDEX('Natural Hazard'!$H$8:$H$225,MATCH($C10,_xlfn.ANCHORARRAY('Natural Hazard'!$C$8),0)),NA())</f>
        <v>#N/A</v>
      </c>
      <c r="AD10" s="25">
        <f ca="1">IFERROR(INDEX(Conflict!$H$8:$H$225,MATCH($C10,_xlfn.ANCHORARRAY(Conflict!$C$8),0)),NA())</f>
        <v>0</v>
      </c>
      <c r="AE10" s="50"/>
      <c r="AF10" s="25">
        <f ca="1">IFERROR(INDEX(Health!$I$8:$I$225,MATCH($C10,_xlfn.ANCHORARRAY(Health!$C$8),0)),NA())</f>
        <v>0</v>
      </c>
      <c r="AG10" s="25" t="e">
        <f ca="1">IFERROR(INDEX(Food!$I$8:$I$225,MATCH($C10,_xlfn.ANCHORARRAY(Food!$C$8),0)),NA())</f>
        <v>#N/A</v>
      </c>
      <c r="AH10" s="25" t="e">
        <f ca="1">IFERROR(INDEX(Macro!$I$8:$I$225,MATCH($C10,_xlfn.ANCHORARRAY(Macro!$C$8),0)),NA())</f>
        <v>#N/A</v>
      </c>
      <c r="AI10" s="25">
        <f ca="1">IFERROR(INDEX(Socioeconomic!$I$8:$I$225,MATCH($C10,_xlfn.ANCHORARRAY(Socioeconomic!$C$8),0)),NA())</f>
        <v>0.25</v>
      </c>
      <c r="AJ10" s="25">
        <f ca="1">IFERROR(INDEX('Natural Hazard'!$I$8:$I$225,MATCH($C10,_xlfn.ANCHORARRAY('Natural Hazard'!$C$8),0)),NA())</f>
        <v>0</v>
      </c>
      <c r="AK10" s="25">
        <f ca="1">IFERROR(INDEX(Conflict!$I$8:$I$225,MATCH($C10,_xlfn.ANCHORARRAY(Conflict!$C$8),0)),NA())</f>
        <v>0</v>
      </c>
      <c r="AL10" s="49"/>
      <c r="AM10" s="25">
        <f>IFERROR(INDEX('Data Reliability'!$G$6:$G$409,MATCH($C10,'Data Reliability'!$E$6:$E$409,0)),NA())</f>
        <v>0.83333333333333304</v>
      </c>
      <c r="AN10" s="25">
        <f>IFERROR(INDEX('Data Reliability'!$H$6:$H$409,MATCH($C10,'Data Reliability'!$E$6:$E$409,0)),NA())</f>
        <v>0.77500000000000002</v>
      </c>
      <c r="AO10" s="21"/>
      <c r="AP10" s="21"/>
      <c r="AQ10" s="21"/>
      <c r="AR10" s="21"/>
      <c r="AS10" s="21"/>
      <c r="AT10" s="21"/>
      <c r="AU10" s="21"/>
      <c r="AV10" s="21"/>
      <c r="AW10" s="21"/>
      <c r="AX10" s="21"/>
      <c r="AY10" s="21"/>
      <c r="AZ10" s="21"/>
      <c r="BA10" s="21"/>
    </row>
    <row r="11" spans="1:53" x14ac:dyDescent="0.2">
      <c r="A11" s="62">
        <v>171</v>
      </c>
      <c r="B11" s="20" t="s">
        <v>12</v>
      </c>
      <c r="C11" s="20" t="s">
        <v>13</v>
      </c>
      <c r="D11" s="20" t="s">
        <v>434</v>
      </c>
      <c r="E11" s="20" t="s">
        <v>409</v>
      </c>
      <c r="F11" s="206">
        <f ca="1">MATCH($C11,_xlfn.ANCHORARRAY(Health!$C$8),0)</f>
        <v>6</v>
      </c>
      <c r="G11" s="22" cm="1">
        <f t="array" aca="1" ref="G11" ca="1">IF(Parameters!$D$31, SUM(IF(ISNUMBER(R11:W11),(IF(R11:W11&gt;=Parameters!$D$37,1,"")),""))+0.5*(SUM(IF(ISNUMBER(R11:W11),(IF(R11:W11&gt;=Parameters!$D$38,1,"")),""))-SUM(IF(ISNUMBER(R11:W11),(IF(R11:W11&gt;=Parameters!$D$37,1,"")),""))),0) +
   IF(Parameters!$D$32,SUM(IF(ISNUMBER(R11:W11),(IF(R11:W11&gt;=Parameters!$D$41,1,"")),"")),0) +
   IF(Parameters!$D$33,AVERAGE(IF(ISNUMBER(R11:W11),R11:W11)),0) +
   IF(Parameters!$D$34,IF(OR(IF(ISNUMBER(R11:W11),R11:W11)=0),0,GEOMEAN(IF(ISNUMBER(R11:W11),R11:W11))),0)</f>
        <v>0.5</v>
      </c>
      <c r="H11" s="23">
        <f t="shared" ca="1" si="0"/>
        <v>0.5</v>
      </c>
      <c r="I11" s="116" t="str">
        <f t="shared" si="1"/>
        <v>!</v>
      </c>
      <c r="J11" s="22" cm="1">
        <f t="array" aca="1" ref="J11" ca="1">IF(Parameters!$D$31, SUM(IF(ISNUMBER(Y11:AD11),(IF(Y11:AD11&gt;=Parameters!$D$41,1,"")),""))+0.5*(SUM(IF(ISNUMBER(Y11:AD11),(IF(Y11:AD11&gt;=Parameters!$D$42,1,"")),""))-SUM(IF(ISNUMBER(Y11:AD11),(IF(Y11:AD11&gt;=Parameters!$D$41,1,"")),""))),0) +
   IF(Parameters!$D$32,SUM(IF(ISNUMBER(Y11:AD11),(IF(Y11:AD11&gt;=Parameters!$D$41,1,"")),"")),0) +
   IF(Parameters!$D$33,AVERAGE(IF(ISNUMBER(Y11:AD11),Y11:AD11)),0) +
   IF(Parameters!$D$34,IF(OR(IF(ISNUMBER(Y11:AD11),Y11:AD11)=0),0,GEOMEAN(IF(ISNUMBER(Y11:AD11),Y11:AD11))),0)</f>
        <v>0</v>
      </c>
      <c r="K11" s="23">
        <f t="shared" ca="1" si="2"/>
        <v>0</v>
      </c>
      <c r="L11" s="116" t="str">
        <f t="shared" si="3"/>
        <v/>
      </c>
      <c r="M11" s="21" cm="1">
        <f t="array" aca="1" ref="M11" ca="1">IF(Parameters!$D$31, SUM(IF(ISNUMBER(AF11:AK11),(IF(AF11:AK11&gt;=Parameters!$D$41,1,"")),""))+0.5*(SUM(IF(ISNUMBER(AF11:AK11),(IF(AF11:AK11&gt;=Parameters!$D$42,1,"")),""))-SUM(IF(ISNUMBER(AF11:AK11),(IF(AF11:AK11&gt;=Parameters!$D$41,1,"")),""))),0) +
   IF(Parameters!$D$32,SUM(IF(ISNUMBER(AF11:AK11),(IF(AF11:AK11&gt;=Parameters!$D$41,1,"")),"")),0) +
   IF(Parameters!$D$33,AVERAGE(IF(ISNUMBER(AF11:AK11),AF11:AK11)),0) +
   IF(Parameters!$D$34,IF(OR(IF(ISNUMBER(AF11:AK11),AF11:AK11)=0),0,GEOMEAN(IF(ISNUMBER(AF11:AK11),AF11:AK11))),0)</f>
        <v>0.5</v>
      </c>
      <c r="N11" s="23">
        <f t="shared" ca="1" si="4"/>
        <v>0.5</v>
      </c>
      <c r="O11" s="116" t="str">
        <f t="shared" si="5"/>
        <v>!!</v>
      </c>
      <c r="P11" s="24"/>
      <c r="Q11" s="49"/>
      <c r="R11" s="25">
        <f ca="1">IFERROR(INDEX(Health!$G$8:$G$225,MATCH($C11,_xlfn.ANCHORARRAY(Health!$C$8),0)),NA())</f>
        <v>5.6928168129060746</v>
      </c>
      <c r="S11" s="25">
        <f ca="1">IFERROR(INDEX(Food!$G$8:$G$225,MATCH($C11,_xlfn.ANCHORARRAY(Food!$C$8),0)),NA())</f>
        <v>0</v>
      </c>
      <c r="T11" s="25">
        <f ca="1">IFERROR(INDEX(Macro!$G$8:$G$225,MATCH($C11,_xlfn.ANCHORARRAY(Macro!$C$8),0)),NA())</f>
        <v>0</v>
      </c>
      <c r="U11" s="25">
        <f ca="1">IFERROR(INDEX(Socioeconomic!$G$8:$G$225,MATCH($C11,_xlfn.ANCHORARRAY(Socioeconomic!$C$8),0)),NA())</f>
        <v>0</v>
      </c>
      <c r="V11" s="25">
        <f ca="1">IFERROR(INDEX('Natural Hazard'!$G$8:$G$225,MATCH($C11,_xlfn.ANCHORARRAY('Natural Hazard'!$C$8),0)),NA())</f>
        <v>0</v>
      </c>
      <c r="W11" s="25">
        <f ca="1">IFERROR(INDEX(Conflict!$G$8:$G$225,MATCH($C11,_xlfn.ANCHORARRAY(Conflict!$C$8),0)),NA())</f>
        <v>0</v>
      </c>
      <c r="X11" s="50"/>
      <c r="Y11" s="25">
        <f ca="1">IFERROR(INDEX(Health!$H$8:$H$225,MATCH($C11,_xlfn.ANCHORARRAY(Health!$C$8),0)),NA())</f>
        <v>4.6297376093294398</v>
      </c>
      <c r="Z11" s="25">
        <f ca="1">IFERROR(INDEX(Food!$H$8:$H$225,MATCH($C11,_xlfn.ANCHORARRAY(Food!$C$8),0)),NA())</f>
        <v>0.83381586566299803</v>
      </c>
      <c r="AA11" s="25">
        <f ca="1">IFERROR(INDEX(Macro!$H$8:$H$225,MATCH($C11,_xlfn.ANCHORARRAY(Macro!$C$8),0)),NA())</f>
        <v>0.94345150893641905</v>
      </c>
      <c r="AB11" s="25">
        <f ca="1">IFERROR(INDEX(Socioeconomic!$H$8:$H$225,MATCH($C11,_xlfn.ANCHORARRAY(Socioeconomic!$C$8),0)),NA())</f>
        <v>0.42857142857142799</v>
      </c>
      <c r="AC11" s="25">
        <f ca="1">IFERROR(INDEX('Natural Hazard'!$H$8:$H$225,MATCH($C11,_xlfn.ANCHORARRAY('Natural Hazard'!$C$8),0)),NA())</f>
        <v>5.3333333333333304</v>
      </c>
      <c r="AD11" s="25">
        <f ca="1">IFERROR(INDEX(Conflict!$H$8:$H$225,MATCH($C11,_xlfn.ANCHORARRAY(Conflict!$C$8),0)),NA())</f>
        <v>0</v>
      </c>
      <c r="AE11" s="50"/>
      <c r="AF11" s="25">
        <f ca="1">IFERROR(INDEX(Health!$I$8:$I$225,MATCH($C11,_xlfn.ANCHORARRAY(Health!$C$8),0)),NA())</f>
        <v>7</v>
      </c>
      <c r="AG11" s="25" t="e">
        <f ca="1">IFERROR(INDEX(Food!$I$8:$I$225,MATCH($C11,_xlfn.ANCHORARRAY(Food!$C$8),0)),NA())</f>
        <v>#N/A</v>
      </c>
      <c r="AH11" s="25">
        <f ca="1">IFERROR(INDEX(Macro!$I$8:$I$225,MATCH($C11,_xlfn.ANCHORARRAY(Macro!$C$8),0)),NA())</f>
        <v>0</v>
      </c>
      <c r="AI11" s="25" t="e">
        <f ca="1">IFERROR(INDEX(Socioeconomic!$I$8:$I$225,MATCH($C11,_xlfn.ANCHORARRAY(Socioeconomic!$C$8),0)),NA())</f>
        <v>#N/A</v>
      </c>
      <c r="AJ11" s="25">
        <f ca="1">IFERROR(INDEX('Natural Hazard'!$I$8:$I$225,MATCH($C11,_xlfn.ANCHORARRAY('Natural Hazard'!$C$8),0)),NA())</f>
        <v>0</v>
      </c>
      <c r="AK11" s="25">
        <f ca="1">IFERROR(INDEX(Conflict!$I$8:$I$225,MATCH($C11,_xlfn.ANCHORARRAY(Conflict!$C$8),0)),NA())</f>
        <v>0</v>
      </c>
      <c r="AL11" s="49"/>
      <c r="AM11" s="25">
        <f>IFERROR(INDEX('Data Reliability'!$G$6:$G$409,MATCH($C11,'Data Reliability'!$E$6:$E$409,0)),NA())</f>
        <v>8.3333333333333301E-2</v>
      </c>
      <c r="AN11" s="25">
        <f>IFERROR(INDEX('Data Reliability'!$H$6:$H$409,MATCH($C11,'Data Reliability'!$E$6:$E$409,0)),NA())</f>
        <v>0.66666666666666696</v>
      </c>
      <c r="AO11" s="21"/>
      <c r="AP11" s="21"/>
      <c r="AQ11" s="21"/>
      <c r="AR11" s="21"/>
      <c r="AS11" s="21"/>
      <c r="AT11" s="21"/>
      <c r="AU11" s="21"/>
      <c r="AV11" s="21"/>
      <c r="AW11" s="21"/>
      <c r="AX11" s="21"/>
      <c r="AY11" s="21"/>
      <c r="AZ11" s="21"/>
      <c r="BA11" s="21"/>
    </row>
    <row r="12" spans="1:53" x14ac:dyDescent="0.2">
      <c r="A12" s="62">
        <v>175</v>
      </c>
      <c r="B12" s="20" t="s">
        <v>14</v>
      </c>
      <c r="C12" s="20" t="s">
        <v>15</v>
      </c>
      <c r="D12" s="20" t="s">
        <v>435</v>
      </c>
      <c r="E12" s="20" t="s">
        <v>430</v>
      </c>
      <c r="F12" s="206">
        <f ca="1">MATCH($C12,_xlfn.ANCHORARRAY(Health!$C$8),0)</f>
        <v>7</v>
      </c>
      <c r="G12" s="22" cm="1">
        <f t="array" aca="1" ref="G12" ca="1">IF(Parameters!$D$31, SUM(IF(ISNUMBER(R12:W12),(IF(R12:W12&gt;=Parameters!$D$37,1,"")),""))+0.5*(SUM(IF(ISNUMBER(R12:W12),(IF(R12:W12&gt;=Parameters!$D$38,1,"")),""))-SUM(IF(ISNUMBER(R12:W12),(IF(R12:W12&gt;=Parameters!$D$37,1,"")),""))),0) +
   IF(Parameters!$D$32,SUM(IF(ISNUMBER(R12:W12),(IF(R12:W12&gt;=Parameters!$D$41,1,"")),"")),0) +
   IF(Parameters!$D$33,AVERAGE(IF(ISNUMBER(R12:W12),R12:W12)),0) +
   IF(Parameters!$D$34,IF(OR(IF(ISNUMBER(R12:W12),R12:W12)=0),0,GEOMEAN(IF(ISNUMBER(R12:W12),R12:W12))),0)</f>
        <v>2</v>
      </c>
      <c r="H12" s="23">
        <f t="shared" ca="1" si="0"/>
        <v>2</v>
      </c>
      <c r="I12" s="116" t="str">
        <f t="shared" si="1"/>
        <v/>
      </c>
      <c r="J12" s="22" cm="1">
        <f t="array" aca="1" ref="J12" ca="1">IF(Parameters!$D$31, SUM(IF(ISNUMBER(Y12:AD12),(IF(Y12:AD12&gt;=Parameters!$D$41,1,"")),""))+0.5*(SUM(IF(ISNUMBER(Y12:AD12),(IF(Y12:AD12&gt;=Parameters!$D$42,1,"")),""))-SUM(IF(ISNUMBER(Y12:AD12),(IF(Y12:AD12&gt;=Parameters!$D$41,1,"")),""))),0) +
   IF(Parameters!$D$32,SUM(IF(ISNUMBER(Y12:AD12),(IF(Y12:AD12&gt;=Parameters!$D$41,1,"")),"")),0) +
   IF(Parameters!$D$33,AVERAGE(IF(ISNUMBER(Y12:AD12),Y12:AD12)),0) +
   IF(Parameters!$D$34,IF(OR(IF(ISNUMBER(Y12:AD12),Y12:AD12)=0),0,GEOMEAN(IF(ISNUMBER(Y12:AD12),Y12:AD12))),0)</f>
        <v>1</v>
      </c>
      <c r="K12" s="23">
        <f t="shared" ca="1" si="2"/>
        <v>1</v>
      </c>
      <c r="L12" s="116" t="str">
        <f t="shared" si="3"/>
        <v/>
      </c>
      <c r="M12" s="21" cm="1">
        <f t="array" aca="1" ref="M12" ca="1">IF(Parameters!$D$31, SUM(IF(ISNUMBER(AF12:AK12),(IF(AF12:AK12&gt;=Parameters!$D$41,1,"")),""))+0.5*(SUM(IF(ISNUMBER(AF12:AK12),(IF(AF12:AK12&gt;=Parameters!$D$42,1,"")),""))-SUM(IF(ISNUMBER(AF12:AK12),(IF(AF12:AK12&gt;=Parameters!$D$41,1,"")),""))),0) +
   IF(Parameters!$D$32,SUM(IF(ISNUMBER(AF12:AK12),(IF(AF12:AK12&gt;=Parameters!$D$41,1,"")),"")),0) +
   IF(Parameters!$D$33,AVERAGE(IF(ISNUMBER(AF12:AK12),AF12:AK12)),0) +
   IF(Parameters!$D$34,IF(OR(IF(ISNUMBER(AF12:AK12),AF12:AK12)=0),0,GEOMEAN(IF(ISNUMBER(AF12:AK12),AF12:AK12))),0)</f>
        <v>2</v>
      </c>
      <c r="N12" s="23">
        <f t="shared" ca="1" si="4"/>
        <v>2</v>
      </c>
      <c r="O12" s="116" t="str">
        <f t="shared" si="5"/>
        <v>!</v>
      </c>
      <c r="P12" s="24"/>
      <c r="Q12" s="49"/>
      <c r="R12" s="25">
        <f ca="1">IFERROR(INDEX(Health!$G$8:$G$225,MATCH($C12,_xlfn.ANCHORARRAY(Health!$C$8),0)),NA())</f>
        <v>0</v>
      </c>
      <c r="S12" s="25">
        <f ca="1">IFERROR(INDEX(Food!$G$8:$G$225,MATCH($C12,_xlfn.ANCHORARRAY(Food!$C$8),0)),NA())</f>
        <v>0</v>
      </c>
      <c r="T12" s="25">
        <f ca="1">IFERROR(INDEX(Macro!$G$8:$G$225,MATCH($C12,_xlfn.ANCHORARRAY(Macro!$C$8),0)),NA())</f>
        <v>10</v>
      </c>
      <c r="U12" s="25">
        <f ca="1">IFERROR(INDEX(Socioeconomic!$G$8:$G$225,MATCH($C12,_xlfn.ANCHORARRAY(Socioeconomic!$C$8),0)),NA())</f>
        <v>1.707127913861672</v>
      </c>
      <c r="V12" s="25">
        <f ca="1">IFERROR(INDEX('Natural Hazard'!$G$8:$G$225,MATCH($C12,_xlfn.ANCHORARRAY('Natural Hazard'!$C$8),0)),NA())</f>
        <v>7.0710678118654755</v>
      </c>
      <c r="W12" s="25">
        <f ca="1">IFERROR(INDEX(Conflict!$G$8:$G$225,MATCH($C12,_xlfn.ANCHORARRAY(Conflict!$C$8),0)),NA())</f>
        <v>0</v>
      </c>
      <c r="X12" s="50"/>
      <c r="Y12" s="25">
        <f ca="1">IFERROR(INDEX(Health!$H$8:$H$225,MATCH($C12,_xlfn.ANCHORARRAY(Health!$C$8),0)),NA())</f>
        <v>0.314868804664724</v>
      </c>
      <c r="Z12" s="25">
        <f ca="1">IFERROR(INDEX(Food!$H$8:$H$225,MATCH($C12,_xlfn.ANCHORARRAY(Food!$C$8),0)),NA())</f>
        <v>3.8448176027793801</v>
      </c>
      <c r="AA12" s="25">
        <f ca="1">IFERROR(INDEX(Macro!$H$8:$H$225,MATCH($C12,_xlfn.ANCHORARRAY(Macro!$C$8),0)),NA())</f>
        <v>10</v>
      </c>
      <c r="AB12" s="25">
        <f ca="1">IFERROR(INDEX(Socioeconomic!$H$8:$H$225,MATCH($C12,_xlfn.ANCHORARRAY(Socioeconomic!$C$8),0)),NA())</f>
        <v>2.4285714285714199</v>
      </c>
      <c r="AC12" s="25">
        <f ca="1">IFERROR(INDEX('Natural Hazard'!$H$8:$H$225,MATCH($C12,_xlfn.ANCHORARRAY('Natural Hazard'!$C$8),0)),NA())</f>
        <v>5</v>
      </c>
      <c r="AD12" s="25">
        <f ca="1">IFERROR(INDEX(Conflict!$H$8:$H$225,MATCH($C12,_xlfn.ANCHORARRAY(Conflict!$C$8),0)),NA())</f>
        <v>0</v>
      </c>
      <c r="AE12" s="50"/>
      <c r="AF12" s="25">
        <f ca="1">IFERROR(INDEX(Health!$I$8:$I$225,MATCH($C12,_xlfn.ANCHORARRAY(Health!$C$8),0)),NA())</f>
        <v>0</v>
      </c>
      <c r="AG12" s="25" t="e">
        <f ca="1">IFERROR(INDEX(Food!$I$8:$I$225,MATCH($C12,_xlfn.ANCHORARRAY(Food!$C$8),0)),NA())</f>
        <v>#N/A</v>
      </c>
      <c r="AH12" s="25">
        <f ca="1">IFERROR(INDEX(Macro!$I$8:$I$225,MATCH($C12,_xlfn.ANCHORARRAY(Macro!$C$8),0)),NA())</f>
        <v>10</v>
      </c>
      <c r="AI12" s="25">
        <f ca="1">IFERROR(INDEX(Socioeconomic!$I$8:$I$225,MATCH($C12,_xlfn.ANCHORARRAY(Socioeconomic!$C$8),0)),NA())</f>
        <v>1.2</v>
      </c>
      <c r="AJ12" s="25">
        <f ca="1">IFERROR(INDEX('Natural Hazard'!$I$8:$I$225,MATCH($C12,_xlfn.ANCHORARRAY('Natural Hazard'!$C$8),0)),NA())</f>
        <v>10</v>
      </c>
      <c r="AK12" s="25">
        <f ca="1">IFERROR(INDEX(Conflict!$I$8:$I$225,MATCH($C12,_xlfn.ANCHORARRAY(Conflict!$C$8),0)),NA())</f>
        <v>0</v>
      </c>
      <c r="AL12" s="49"/>
      <c r="AM12" s="25">
        <f>IFERROR(INDEX('Data Reliability'!$G$6:$G$409,MATCH($C12,'Data Reliability'!$E$6:$E$409,0)),NA())</f>
        <v>0</v>
      </c>
      <c r="AN12" s="25">
        <f>IFERROR(INDEX('Data Reliability'!$H$6:$H$409,MATCH($C12,'Data Reliability'!$E$6:$E$409,0)),NA())</f>
        <v>0.391666666666667</v>
      </c>
      <c r="AO12" s="21"/>
      <c r="AP12" s="21"/>
      <c r="AQ12" s="21"/>
      <c r="AR12" s="21"/>
      <c r="AS12" s="21"/>
      <c r="AT12" s="21"/>
      <c r="AU12" s="21"/>
      <c r="AV12" s="21"/>
      <c r="AW12" s="21"/>
      <c r="AX12" s="21"/>
      <c r="AY12" s="21"/>
      <c r="AZ12" s="21"/>
      <c r="BA12" s="21"/>
    </row>
    <row r="13" spans="1:53" x14ac:dyDescent="0.2">
      <c r="A13" s="62">
        <v>185</v>
      </c>
      <c r="B13" s="20" t="s">
        <v>16</v>
      </c>
      <c r="C13" s="20" t="s">
        <v>17</v>
      </c>
      <c r="D13" s="20" t="s">
        <v>433</v>
      </c>
      <c r="E13" s="20" t="s">
        <v>430</v>
      </c>
      <c r="F13" s="206">
        <f ca="1">MATCH($C13,_xlfn.ANCHORARRAY(Health!$C$8),0)</f>
        <v>8</v>
      </c>
      <c r="G13" s="22" cm="1">
        <f t="array" aca="1" ref="G13" ca="1">IF(Parameters!$D$31, SUM(IF(ISNUMBER(R13:W13),(IF(R13:W13&gt;=Parameters!$D$37,1,"")),""))+0.5*(SUM(IF(ISNUMBER(R13:W13),(IF(R13:W13&gt;=Parameters!$D$38,1,"")),""))-SUM(IF(ISNUMBER(R13:W13),(IF(R13:W13&gt;=Parameters!$D$37,1,"")),""))),0) +
   IF(Parameters!$D$32,SUM(IF(ISNUMBER(R13:W13),(IF(R13:W13&gt;=Parameters!$D$41,1,"")),"")),0) +
   IF(Parameters!$D$33,AVERAGE(IF(ISNUMBER(R13:W13),R13:W13)),0) +
   IF(Parameters!$D$34,IF(OR(IF(ISNUMBER(R13:W13),R13:W13)=0),0,GEOMEAN(IF(ISNUMBER(R13:W13),R13:W13))),0)</f>
        <v>0</v>
      </c>
      <c r="H13" s="23">
        <f t="shared" ca="1" si="0"/>
        <v>0</v>
      </c>
      <c r="I13" s="116" t="str">
        <f t="shared" si="1"/>
        <v>!</v>
      </c>
      <c r="J13" s="22" cm="1">
        <f t="array" aca="1" ref="J13" ca="1">IF(Parameters!$D$31, SUM(IF(ISNUMBER(Y13:AD13),(IF(Y13:AD13&gt;=Parameters!$D$41,1,"")),""))+0.5*(SUM(IF(ISNUMBER(Y13:AD13),(IF(Y13:AD13&gt;=Parameters!$D$42,1,"")),""))-SUM(IF(ISNUMBER(Y13:AD13),(IF(Y13:AD13&gt;=Parameters!$D$41,1,"")),""))),0) +
   IF(Parameters!$D$32,SUM(IF(ISNUMBER(Y13:AD13),(IF(Y13:AD13&gt;=Parameters!$D$41,1,"")),"")),0) +
   IF(Parameters!$D$33,AVERAGE(IF(ISNUMBER(Y13:AD13),Y13:AD13)),0) +
   IF(Parameters!$D$34,IF(OR(IF(ISNUMBER(Y13:AD13),Y13:AD13)=0),0,GEOMEAN(IF(ISNUMBER(Y13:AD13),Y13:AD13))),0)</f>
        <v>0</v>
      </c>
      <c r="K13" s="23">
        <f t="shared" ca="1" si="2"/>
        <v>0</v>
      </c>
      <c r="L13" s="116" t="str">
        <f t="shared" si="3"/>
        <v/>
      </c>
      <c r="M13" s="21" cm="1">
        <f t="array" aca="1" ref="M13" ca="1">IF(Parameters!$D$31, SUM(IF(ISNUMBER(AF13:AK13),(IF(AF13:AK13&gt;=Parameters!$D$41,1,"")),""))+0.5*(SUM(IF(ISNUMBER(AF13:AK13),(IF(AF13:AK13&gt;=Parameters!$D$42,1,"")),""))-SUM(IF(ISNUMBER(AF13:AK13),(IF(AF13:AK13&gt;=Parameters!$D$41,1,"")),""))),0) +
   IF(Parameters!$D$32,SUM(IF(ISNUMBER(AF13:AK13),(IF(AF13:AK13&gt;=Parameters!$D$41,1,"")),"")),0) +
   IF(Parameters!$D$33,AVERAGE(IF(ISNUMBER(AF13:AK13),AF13:AK13)),0) +
   IF(Parameters!$D$34,IF(OR(IF(ISNUMBER(AF13:AK13),AF13:AK13)=0),0,GEOMEAN(IF(ISNUMBER(AF13:AK13),AF13:AK13))),0)</f>
        <v>0</v>
      </c>
      <c r="N13" s="23">
        <f t="shared" ca="1" si="4"/>
        <v>0</v>
      </c>
      <c r="O13" s="116" t="str">
        <f t="shared" si="5"/>
        <v>!</v>
      </c>
      <c r="P13" s="24"/>
      <c r="Q13" s="49"/>
      <c r="R13" s="25">
        <f ca="1">IFERROR(INDEX(Health!$G$8:$G$225,MATCH($C13,_xlfn.ANCHORARRAY(Health!$C$8),0)),NA())</f>
        <v>0</v>
      </c>
      <c r="S13" s="25">
        <f ca="1">IFERROR(INDEX(Food!$G$8:$G$225,MATCH($C13,_xlfn.ANCHORARRAY(Food!$C$8),0)),NA())</f>
        <v>0</v>
      </c>
      <c r="T13" s="25">
        <f ca="1">IFERROR(INDEX(Macro!$G$8:$G$225,MATCH($C13,_xlfn.ANCHORARRAY(Macro!$C$8),0)),NA())</f>
        <v>2.4778932405919334</v>
      </c>
      <c r="U13" s="25">
        <f ca="1">IFERROR(INDEX(Socioeconomic!$G$8:$G$225,MATCH($C13,_xlfn.ANCHORARRAY(Socioeconomic!$C$8),0)),NA())</f>
        <v>0</v>
      </c>
      <c r="V13" s="25">
        <f ca="1">IFERROR(INDEX('Natural Hazard'!$G$8:$G$225,MATCH($C13,_xlfn.ANCHORARRAY('Natural Hazard'!$C$8),0)),NA())</f>
        <v>0</v>
      </c>
      <c r="W13" s="25">
        <f ca="1">IFERROR(INDEX(Conflict!$G$8:$G$225,MATCH($C13,_xlfn.ANCHORARRAY(Conflict!$C$8),0)),NA())</f>
        <v>0</v>
      </c>
      <c r="X13" s="50"/>
      <c r="Y13" s="25">
        <f ca="1">IFERROR(INDEX(Health!$H$8:$H$225,MATCH($C13,_xlfn.ANCHORARRAY(Health!$C$8),0)),NA())</f>
        <v>0</v>
      </c>
      <c r="Z13" s="25">
        <f ca="1">IFERROR(INDEX(Food!$H$8:$H$225,MATCH($C13,_xlfn.ANCHORARRAY(Food!$C$8),0)),NA())</f>
        <v>2.7033492822966498</v>
      </c>
      <c r="AA13" s="25">
        <f ca="1">IFERROR(INDEX(Macro!$H$8:$H$225,MATCH($C13,_xlfn.ANCHORARRAY(Macro!$C$8),0)),NA())</f>
        <v>3.6536771169059499</v>
      </c>
      <c r="AB13" s="25">
        <f ca="1">IFERROR(INDEX(Socioeconomic!$H$8:$H$225,MATCH($C13,_xlfn.ANCHORARRAY(Socioeconomic!$C$8),0)),NA())</f>
        <v>2.71428571428571</v>
      </c>
      <c r="AC13" s="25">
        <f ca="1">IFERROR(INDEX('Natural Hazard'!$H$8:$H$225,MATCH($C13,_xlfn.ANCHORARRAY('Natural Hazard'!$C$8),0)),NA())</f>
        <v>5.8333333333333304</v>
      </c>
      <c r="AD13" s="25">
        <f ca="1">IFERROR(INDEX(Conflict!$H$8:$H$225,MATCH($C13,_xlfn.ANCHORARRAY(Conflict!$C$8),0)),NA())</f>
        <v>1.26124536955371</v>
      </c>
      <c r="AE13" s="50"/>
      <c r="AF13" s="25">
        <f ca="1">IFERROR(INDEX(Health!$I$8:$I$225,MATCH($C13,_xlfn.ANCHORARRAY(Health!$C$8),0)),NA())</f>
        <v>0</v>
      </c>
      <c r="AG13" s="25" t="e">
        <f ca="1">IFERROR(INDEX(Food!$I$8:$I$225,MATCH($C13,_xlfn.ANCHORARRAY(Food!$C$8),0)),NA())</f>
        <v>#N/A</v>
      </c>
      <c r="AH13" s="25">
        <f ca="1">IFERROR(INDEX(Macro!$I$8:$I$225,MATCH($C13,_xlfn.ANCHORARRAY(Macro!$C$8),0)),NA())</f>
        <v>1.6804864566058599</v>
      </c>
      <c r="AI13" s="25">
        <f ca="1">IFERROR(INDEX(Socioeconomic!$I$8:$I$225,MATCH($C13,_xlfn.ANCHORARRAY(Socioeconomic!$C$8),0)),NA())</f>
        <v>0</v>
      </c>
      <c r="AJ13" s="25">
        <f ca="1">IFERROR(INDEX('Natural Hazard'!$I$8:$I$225,MATCH($C13,_xlfn.ANCHORARRAY('Natural Hazard'!$C$8),0)),NA())</f>
        <v>0</v>
      </c>
      <c r="AK13" s="25">
        <f ca="1">IFERROR(INDEX(Conflict!$I$8:$I$225,MATCH($C13,_xlfn.ANCHORARRAY(Conflict!$C$8),0)),NA())</f>
        <v>0</v>
      </c>
      <c r="AL13" s="49"/>
      <c r="AM13" s="25">
        <f>IFERROR(INDEX('Data Reliability'!$G$6:$G$409,MATCH($C13,'Data Reliability'!$E$6:$E$409,0)),NA())</f>
        <v>0.16666666666666699</v>
      </c>
      <c r="AN13" s="25">
        <f>IFERROR(INDEX('Data Reliability'!$H$6:$H$409,MATCH($C13,'Data Reliability'!$E$6:$E$409,0)),NA())</f>
        <v>0.55000000000000004</v>
      </c>
      <c r="AO13" s="21"/>
      <c r="AP13" s="21"/>
      <c r="AQ13" s="21"/>
      <c r="AR13" s="21"/>
      <c r="AS13" s="21"/>
      <c r="AT13" s="21"/>
      <c r="AU13" s="21"/>
      <c r="AV13" s="21"/>
      <c r="AW13" s="21"/>
      <c r="AX13" s="21"/>
      <c r="AY13" s="21"/>
      <c r="AZ13" s="21"/>
      <c r="BA13" s="21"/>
    </row>
    <row r="14" spans="1:53" x14ac:dyDescent="0.2">
      <c r="A14" s="62">
        <v>186</v>
      </c>
      <c r="B14" s="20" t="s">
        <v>730</v>
      </c>
      <c r="C14" s="20" t="s">
        <v>701</v>
      </c>
      <c r="D14" s="20" t="s">
        <v>436</v>
      </c>
      <c r="E14" s="20" t="s">
        <v>409</v>
      </c>
      <c r="F14" s="206">
        <f ca="1">MATCH($C14,_xlfn.ANCHORARRAY(Health!$C$8),0)</f>
        <v>9</v>
      </c>
      <c r="G14" s="22" cm="1">
        <f t="array" aca="1" ref="G14" ca="1">IF(Parameters!$D$31, SUM(IF(ISNUMBER(R14:W14),(IF(R14:W14&gt;=Parameters!$D$37,1,"")),""))+0.5*(SUM(IF(ISNUMBER(R14:W14),(IF(R14:W14&gt;=Parameters!$D$38,1,"")),""))-SUM(IF(ISNUMBER(R14:W14),(IF(R14:W14&gt;=Parameters!$D$37,1,"")),""))),0) +
   IF(Parameters!$D$32,SUM(IF(ISNUMBER(R14:W14),(IF(R14:W14&gt;=Parameters!$D$41,1,"")),"")),0) +
   IF(Parameters!$D$33,AVERAGE(IF(ISNUMBER(R14:W14),R14:W14)),0) +
   IF(Parameters!$D$34,IF(OR(IF(ISNUMBER(R14:W14),R14:W14)=0),0,GEOMEAN(IF(ISNUMBER(R14:W14),R14:W14))),0)</f>
        <v>0</v>
      </c>
      <c r="H14" s="23">
        <f t="shared" ca="1" si="0"/>
        <v>0</v>
      </c>
      <c r="I14" s="116" t="str">
        <f t="shared" si="1"/>
        <v>!!</v>
      </c>
      <c r="J14" s="22" cm="1">
        <f t="array" aca="1" ref="J14" ca="1">IF(Parameters!$D$31, SUM(IF(ISNUMBER(Y14:AD14),(IF(Y14:AD14&gt;=Parameters!$D$41,1,"")),""))+0.5*(SUM(IF(ISNUMBER(Y14:AD14),(IF(Y14:AD14&gt;=Parameters!$D$42,1,"")),""))-SUM(IF(ISNUMBER(Y14:AD14),(IF(Y14:AD14&gt;=Parameters!$D$41,1,"")),""))),0) +
   IF(Parameters!$D$32,SUM(IF(ISNUMBER(Y14:AD14),(IF(Y14:AD14&gt;=Parameters!$D$41,1,"")),"")),0) +
   IF(Parameters!$D$33,AVERAGE(IF(ISNUMBER(Y14:AD14),Y14:AD14)),0) +
   IF(Parameters!$D$34,IF(OR(IF(ISNUMBER(Y14:AD14),Y14:AD14)=0),0,GEOMEAN(IF(ISNUMBER(Y14:AD14),Y14:AD14))),0)</f>
        <v>0</v>
      </c>
      <c r="K14" s="23">
        <f t="shared" ca="1" si="2"/>
        <v>0</v>
      </c>
      <c r="L14" s="116" t="str">
        <f t="shared" si="3"/>
        <v>!!</v>
      </c>
      <c r="M14" s="21" cm="1">
        <f t="array" aca="1" ref="M14" ca="1">IF(Parameters!$D$31, SUM(IF(ISNUMBER(AF14:AK14),(IF(AF14:AK14&gt;=Parameters!$D$41,1,"")),""))+0.5*(SUM(IF(ISNUMBER(AF14:AK14),(IF(AF14:AK14&gt;=Parameters!$D$42,1,"")),""))-SUM(IF(ISNUMBER(AF14:AK14),(IF(AF14:AK14&gt;=Parameters!$D$41,1,"")),""))),0) +
   IF(Parameters!$D$32,SUM(IF(ISNUMBER(AF14:AK14),(IF(AF14:AK14&gt;=Parameters!$D$41,1,"")),"")),0) +
   IF(Parameters!$D$33,AVERAGE(IF(ISNUMBER(AF14:AK14),AF14:AK14)),0) +
   IF(Parameters!$D$34,IF(OR(IF(ISNUMBER(AF14:AK14),AF14:AK14)=0),0,GEOMEAN(IF(ISNUMBER(AF14:AK14),AF14:AK14))),0)</f>
        <v>0</v>
      </c>
      <c r="N14" s="23">
        <f t="shared" ca="1" si="4"/>
        <v>0</v>
      </c>
      <c r="O14" s="116" t="str">
        <f t="shared" si="5"/>
        <v>!!</v>
      </c>
      <c r="P14" s="24"/>
      <c r="Q14" s="49"/>
      <c r="R14" s="25">
        <f ca="1">IFERROR(INDEX(Health!$G$8:$G$225,MATCH($C14,_xlfn.ANCHORARRAY(Health!$C$8),0)),NA())</f>
        <v>0</v>
      </c>
      <c r="S14" s="25" t="e">
        <f ca="1">IFERROR(INDEX(Food!$G$8:$G$225,MATCH($C14,_xlfn.ANCHORARRAY(Food!$C$8),0)),NA())</f>
        <v>#N/A</v>
      </c>
      <c r="T14" s="25" t="e">
        <f ca="1">IFERROR(INDEX(Macro!$G$8:$G$225,MATCH($C14,_xlfn.ANCHORARRAY(Macro!$C$8),0)),NA())</f>
        <v>#N/A</v>
      </c>
      <c r="U14" s="25" t="e">
        <f ca="1">IFERROR(INDEX(Socioeconomic!$G$8:$G$225,MATCH($C14,_xlfn.ANCHORARRAY(Socioeconomic!$C$8),0)),NA())</f>
        <v>#N/A</v>
      </c>
      <c r="V14" s="25">
        <f ca="1">IFERROR(INDEX('Natural Hazard'!$G$8:$G$225,MATCH($C14,_xlfn.ANCHORARRAY('Natural Hazard'!$C$8),0)),NA())</f>
        <v>0</v>
      </c>
      <c r="W14" s="25">
        <f ca="1">IFERROR(INDEX(Conflict!$G$8:$G$225,MATCH($C14,_xlfn.ANCHORARRAY(Conflict!$C$8),0)),NA())</f>
        <v>0</v>
      </c>
      <c r="X14" s="50"/>
      <c r="Y14" s="25" t="e">
        <f ca="1">IFERROR(INDEX(Health!$H$8:$H$225,MATCH($C14,_xlfn.ANCHORARRAY(Health!$C$8),0)),NA())</f>
        <v>#N/A</v>
      </c>
      <c r="Z14" s="25" t="e">
        <f ca="1">IFERROR(INDEX(Food!$H$8:$H$225,MATCH($C14,_xlfn.ANCHORARRAY(Food!$C$8),0)),NA())</f>
        <v>#N/A</v>
      </c>
      <c r="AA14" s="25" t="e">
        <f ca="1">IFERROR(INDEX(Macro!$H$8:$H$225,MATCH($C14,_xlfn.ANCHORARRAY(Macro!$C$8),0)),NA())</f>
        <v>#N/A</v>
      </c>
      <c r="AB14" s="25" t="e">
        <f ca="1">IFERROR(INDEX(Socioeconomic!$H$8:$H$225,MATCH($C14,_xlfn.ANCHORARRAY(Socioeconomic!$C$8),0)),NA())</f>
        <v>#N/A</v>
      </c>
      <c r="AC14" s="25" t="e">
        <f ca="1">IFERROR(INDEX('Natural Hazard'!$H$8:$H$225,MATCH($C14,_xlfn.ANCHORARRAY('Natural Hazard'!$C$8),0)),NA())</f>
        <v>#N/A</v>
      </c>
      <c r="AD14" s="25">
        <f ca="1">IFERROR(INDEX(Conflict!$H$8:$H$225,MATCH($C14,_xlfn.ANCHORARRAY(Conflict!$C$8),0)),NA())</f>
        <v>0</v>
      </c>
      <c r="AE14" s="50"/>
      <c r="AF14" s="25">
        <f ca="1">IFERROR(INDEX(Health!$I$8:$I$225,MATCH($C14,_xlfn.ANCHORARRAY(Health!$C$8),0)),NA())</f>
        <v>0</v>
      </c>
      <c r="AG14" s="25" t="e">
        <f ca="1">IFERROR(INDEX(Food!$I$8:$I$225,MATCH($C14,_xlfn.ANCHORARRAY(Food!$C$8),0)),NA())</f>
        <v>#N/A</v>
      </c>
      <c r="AH14" s="25" t="e">
        <f ca="1">IFERROR(INDEX(Macro!$I$8:$I$225,MATCH($C14,_xlfn.ANCHORARRAY(Macro!$C$8),0)),NA())</f>
        <v>#N/A</v>
      </c>
      <c r="AI14" s="25" t="e">
        <f ca="1">IFERROR(INDEX(Socioeconomic!$I$8:$I$225,MATCH($C14,_xlfn.ANCHORARRAY(Socioeconomic!$C$8),0)),NA())</f>
        <v>#N/A</v>
      </c>
      <c r="AJ14" s="25">
        <f ca="1">IFERROR(INDEX('Natural Hazard'!$I$8:$I$225,MATCH($C14,_xlfn.ANCHORARRAY('Natural Hazard'!$C$8),0)),NA())</f>
        <v>0</v>
      </c>
      <c r="AK14" s="25">
        <f ca="1">IFERROR(INDEX(Conflict!$I$8:$I$225,MATCH($C14,_xlfn.ANCHORARRAY(Conflict!$C$8),0)),NA())</f>
        <v>0</v>
      </c>
      <c r="AL14" s="49"/>
      <c r="AM14" s="25">
        <f>IFERROR(INDEX('Data Reliability'!$G$6:$G$409,MATCH($C14,'Data Reliability'!$E$6:$E$409,0)),NA())</f>
        <v>1</v>
      </c>
      <c r="AN14" s="25">
        <f>IFERROR(INDEX('Data Reliability'!$H$6:$H$409,MATCH($C14,'Data Reliability'!$E$6:$E$409,0)),NA())</f>
        <v>0.81666666666666698</v>
      </c>
      <c r="AO14" s="21"/>
      <c r="AP14" s="21"/>
      <c r="AQ14" s="21"/>
      <c r="AR14" s="21"/>
      <c r="AS14" s="21"/>
      <c r="AT14" s="21"/>
      <c r="AU14" s="21"/>
      <c r="AV14" s="21"/>
      <c r="AW14" s="21"/>
      <c r="AX14" s="21"/>
      <c r="AY14" s="21"/>
      <c r="AZ14" s="21"/>
      <c r="BA14" s="21"/>
    </row>
    <row r="15" spans="1:53" x14ac:dyDescent="0.2">
      <c r="B15" s="28" t="s">
        <v>18</v>
      </c>
      <c r="C15" s="28" t="s">
        <v>19</v>
      </c>
      <c r="D15" s="28" t="s">
        <v>435</v>
      </c>
      <c r="E15" s="28" t="s">
        <v>430</v>
      </c>
      <c r="F15" s="206">
        <f ca="1">MATCH($C15,_xlfn.ANCHORARRAY(Health!$C$8),0)</f>
        <v>10</v>
      </c>
      <c r="G15" s="22" cm="1">
        <f t="array" aca="1" ref="G15" ca="1">IF(Parameters!$D$31, SUM(IF(ISNUMBER(R15:W15),(IF(R15:W15&gt;=Parameters!$D$37,1,"")),""))+0.5*(SUM(IF(ISNUMBER(R15:W15),(IF(R15:W15&gt;=Parameters!$D$38,1,"")),""))-SUM(IF(ISNUMBER(R15:W15),(IF(R15:W15&gt;=Parameters!$D$37,1,"")),""))),0) +
   IF(Parameters!$D$32,SUM(IF(ISNUMBER(R15:W15),(IF(R15:W15&gt;=Parameters!$D$41,1,"")),"")),0) +
   IF(Parameters!$D$33,AVERAGE(IF(ISNUMBER(R15:W15),R15:W15)),0) +
   IF(Parameters!$D$34,IF(OR(IF(ISNUMBER(R15:W15),R15:W15)=0),0,GEOMEAN(IF(ISNUMBER(R15:W15),R15:W15))),0)</f>
        <v>0</v>
      </c>
      <c r="H15" s="23">
        <f t="shared" ca="1" si="0"/>
        <v>0</v>
      </c>
      <c r="I15" s="116" t="str">
        <f t="shared" si="1"/>
        <v>!</v>
      </c>
      <c r="J15" s="22" cm="1">
        <f t="array" aca="1" ref="J15" ca="1">IF(Parameters!$D$31, SUM(IF(ISNUMBER(Y15:AD15),(IF(Y15:AD15&gt;=Parameters!$D$41,1,"")),""))+0.5*(SUM(IF(ISNUMBER(Y15:AD15),(IF(Y15:AD15&gt;=Parameters!$D$42,1,"")),""))-SUM(IF(ISNUMBER(Y15:AD15),(IF(Y15:AD15&gt;=Parameters!$D$41,1,"")),""))),0) +
   IF(Parameters!$D$32,SUM(IF(ISNUMBER(Y15:AD15),(IF(Y15:AD15&gt;=Parameters!$D$41,1,"")),"")),0) +
   IF(Parameters!$D$33,AVERAGE(IF(ISNUMBER(Y15:AD15),Y15:AD15)),0) +
   IF(Parameters!$D$34,IF(OR(IF(ISNUMBER(Y15:AD15),Y15:AD15)=0),0,GEOMEAN(IF(ISNUMBER(Y15:AD15),Y15:AD15))),0)</f>
        <v>0.5</v>
      </c>
      <c r="K15" s="23">
        <f t="shared" ca="1" si="2"/>
        <v>0.5</v>
      </c>
      <c r="L15" s="116" t="str">
        <f t="shared" si="3"/>
        <v>!</v>
      </c>
      <c r="M15" s="21" cm="1">
        <f t="array" aca="1" ref="M15" ca="1">IF(Parameters!$D$31, SUM(IF(ISNUMBER(AF15:AK15),(IF(AF15:AK15&gt;=Parameters!$D$41,1,"")),""))+0.5*(SUM(IF(ISNUMBER(AF15:AK15),(IF(AF15:AK15&gt;=Parameters!$D$42,1,"")),""))-SUM(IF(ISNUMBER(AF15:AK15),(IF(AF15:AK15&gt;=Parameters!$D$41,1,"")),""))),0) +
   IF(Parameters!$D$32,SUM(IF(ISNUMBER(AF15:AK15),(IF(AF15:AK15&gt;=Parameters!$D$41,1,"")),"")),0) +
   IF(Parameters!$D$33,AVERAGE(IF(ISNUMBER(AF15:AK15),AF15:AK15)),0) +
   IF(Parameters!$D$34,IF(OR(IF(ISNUMBER(AF15:AK15),AF15:AK15)=0),0,GEOMEAN(IF(ISNUMBER(AF15:AK15),AF15:AK15))),0)</f>
        <v>0</v>
      </c>
      <c r="N15" s="23">
        <f t="shared" ca="1" si="4"/>
        <v>0</v>
      </c>
      <c r="O15" s="116" t="str">
        <f t="shared" si="5"/>
        <v>!!</v>
      </c>
      <c r="P15" s="24"/>
      <c r="Q15" s="49"/>
      <c r="R15" s="25">
        <f ca="1">IFERROR(INDEX(Health!$G$8:$G$225,MATCH($C15,_xlfn.ANCHORARRAY(Health!$C$8),0)),NA())</f>
        <v>0</v>
      </c>
      <c r="S15" s="25" t="e">
        <f ca="1">IFERROR(INDEX(Food!$G$8:$G$225,MATCH($C15,_xlfn.ANCHORARRAY(Food!$C$8),0)),NA())</f>
        <v>#N/A</v>
      </c>
      <c r="T15" s="25" t="e">
        <f ca="1">IFERROR(INDEX(Macro!$G$8:$G$225,MATCH($C15,_xlfn.ANCHORARRAY(Macro!$C$8),0)),NA())</f>
        <v>#N/A</v>
      </c>
      <c r="U15" s="25">
        <f ca="1">IFERROR(INDEX(Socioeconomic!$G$8:$G$225,MATCH($C15,_xlfn.ANCHORARRAY(Socioeconomic!$C$8),0)),NA())</f>
        <v>0</v>
      </c>
      <c r="V15" s="25">
        <f ca="1">IFERROR(INDEX('Natural Hazard'!$G$8:$G$225,MATCH($C15,_xlfn.ANCHORARRAY('Natural Hazard'!$C$8),0)),NA())</f>
        <v>0</v>
      </c>
      <c r="W15" s="25">
        <f ca="1">IFERROR(INDEX(Conflict!$G$8:$G$225,MATCH($C15,_xlfn.ANCHORARRAY(Conflict!$C$8),0)),NA())</f>
        <v>0</v>
      </c>
      <c r="X15" s="50"/>
      <c r="Y15" s="25">
        <f ca="1">IFERROR(INDEX(Health!$H$8:$H$225,MATCH($C15,_xlfn.ANCHORARRAY(Health!$C$8),0)),NA())</f>
        <v>7.4285714285714199</v>
      </c>
      <c r="Z15" s="25" t="e">
        <f ca="1">IFERROR(INDEX(Food!$H$8:$H$225,MATCH($C15,_xlfn.ANCHORARRAY(Food!$C$8),0)),NA())</f>
        <v>#N/A</v>
      </c>
      <c r="AA15" s="25" t="e">
        <f ca="1">IFERROR(INDEX(Macro!$H$8:$H$225,MATCH($C15,_xlfn.ANCHORARRAY(Macro!$C$8),0)),NA())</f>
        <v>#N/A</v>
      </c>
      <c r="AB15" s="25">
        <f ca="1">IFERROR(INDEX(Socioeconomic!$H$8:$H$225,MATCH($C15,_xlfn.ANCHORARRAY(Socioeconomic!$C$8),0)),NA())</f>
        <v>2.71428571428571</v>
      </c>
      <c r="AC15" s="25">
        <f ca="1">IFERROR(INDEX('Natural Hazard'!$H$8:$H$225,MATCH($C15,_xlfn.ANCHORARRAY('Natural Hazard'!$C$8),0)),NA())</f>
        <v>4.5</v>
      </c>
      <c r="AD15" s="25">
        <f ca="1">IFERROR(INDEX(Conflict!$H$8:$H$225,MATCH($C15,_xlfn.ANCHORARRAY(Conflict!$C$8),0)),NA())</f>
        <v>0</v>
      </c>
      <c r="AE15" s="50"/>
      <c r="AF15" s="25">
        <f ca="1">IFERROR(INDEX(Health!$I$8:$I$225,MATCH($C15,_xlfn.ANCHORARRAY(Health!$C$8),0)),NA())</f>
        <v>0</v>
      </c>
      <c r="AG15" s="25" t="e">
        <f ca="1">IFERROR(INDEX(Food!$I$8:$I$225,MATCH($C15,_xlfn.ANCHORARRAY(Food!$C$8),0)),NA())</f>
        <v>#N/A</v>
      </c>
      <c r="AH15" s="25" t="e">
        <f ca="1">IFERROR(INDEX(Macro!$I$8:$I$225,MATCH($C15,_xlfn.ANCHORARRAY(Macro!$C$8),0)),NA())</f>
        <v>#N/A</v>
      </c>
      <c r="AI15" s="25" t="e">
        <f ca="1">IFERROR(INDEX(Socioeconomic!$I$8:$I$225,MATCH($C15,_xlfn.ANCHORARRAY(Socioeconomic!$C$8),0)),NA())</f>
        <v>#N/A</v>
      </c>
      <c r="AJ15" s="25">
        <f ca="1">IFERROR(INDEX('Natural Hazard'!$I$8:$I$225,MATCH($C15,_xlfn.ANCHORARRAY('Natural Hazard'!$C$8),0)),NA())</f>
        <v>0</v>
      </c>
      <c r="AK15" s="25">
        <f ca="1">IFERROR(INDEX(Conflict!$I$8:$I$225,MATCH($C15,_xlfn.ANCHORARRAY(Conflict!$C$8),0)),NA())</f>
        <v>0</v>
      </c>
      <c r="AL15" s="49"/>
      <c r="AM15" s="25">
        <f>IFERROR(INDEX('Data Reliability'!$G$6:$G$409,MATCH($C15,'Data Reliability'!$E$6:$E$409,0)),NA())</f>
        <v>0.33333333333333298</v>
      </c>
      <c r="AN15" s="25">
        <f>IFERROR(INDEX('Data Reliability'!$H$6:$H$409,MATCH($C15,'Data Reliability'!$E$6:$E$409,0)),NA())</f>
        <v>0.78333333333333299</v>
      </c>
    </row>
    <row r="16" spans="1:53" x14ac:dyDescent="0.2">
      <c r="B16" s="28" t="s">
        <v>20</v>
      </c>
      <c r="C16" s="28" t="s">
        <v>21</v>
      </c>
      <c r="D16" s="28" t="s">
        <v>436</v>
      </c>
      <c r="E16" s="28" t="s">
        <v>409</v>
      </c>
      <c r="F16" s="206">
        <f ca="1">MATCH($C16,_xlfn.ANCHORARRAY(Health!$C$8),0)</f>
        <v>11</v>
      </c>
      <c r="G16" s="22" cm="1">
        <f t="array" aca="1" ref="G16" ca="1">IF(Parameters!$D$31, SUM(IF(ISNUMBER(R16:W16),(IF(R16:W16&gt;=Parameters!$D$37,1,"")),""))+0.5*(SUM(IF(ISNUMBER(R16:W16),(IF(R16:W16&gt;=Parameters!$D$38,1,"")),""))-SUM(IF(ISNUMBER(R16:W16),(IF(R16:W16&gt;=Parameters!$D$37,1,"")),""))),0) +
   IF(Parameters!$D$32,SUM(IF(ISNUMBER(R16:W16),(IF(R16:W16&gt;=Parameters!$D$41,1,"")),"")),0) +
   IF(Parameters!$D$33,AVERAGE(IF(ISNUMBER(R16:W16),R16:W16)),0) +
   IF(Parameters!$D$34,IF(OR(IF(ISNUMBER(R16:W16),R16:W16)=0),0,GEOMEAN(IF(ISNUMBER(R16:W16),R16:W16))),0)</f>
        <v>1</v>
      </c>
      <c r="H16" s="23">
        <f t="shared" ca="1" si="0"/>
        <v>1</v>
      </c>
      <c r="I16" s="116" t="str">
        <f t="shared" si="1"/>
        <v>!</v>
      </c>
      <c r="J16" s="22" cm="1">
        <f t="array" aca="1" ref="J16" ca="1">IF(Parameters!$D$31, SUM(IF(ISNUMBER(Y16:AD16),(IF(Y16:AD16&gt;=Parameters!$D$41,1,"")),""))+0.5*(SUM(IF(ISNUMBER(Y16:AD16),(IF(Y16:AD16&gt;=Parameters!$D$42,1,"")),""))-SUM(IF(ISNUMBER(Y16:AD16),(IF(Y16:AD16&gt;=Parameters!$D$41,1,"")),""))),0) +
   IF(Parameters!$D$32,SUM(IF(ISNUMBER(Y16:AD16),(IF(Y16:AD16&gt;=Parameters!$D$41,1,"")),"")),0) +
   IF(Parameters!$D$33,AVERAGE(IF(ISNUMBER(Y16:AD16),Y16:AD16)),0) +
   IF(Parameters!$D$34,IF(OR(IF(ISNUMBER(Y16:AD16),Y16:AD16)=0),0,GEOMEAN(IF(ISNUMBER(Y16:AD16),Y16:AD16))),0)</f>
        <v>0</v>
      </c>
      <c r="K16" s="23">
        <f t="shared" ca="1" si="2"/>
        <v>0</v>
      </c>
      <c r="L16" s="116" t="str">
        <f t="shared" si="3"/>
        <v/>
      </c>
      <c r="M16" s="21" cm="1">
        <f t="array" aca="1" ref="M16" ca="1">IF(Parameters!$D$31, SUM(IF(ISNUMBER(AF16:AK16),(IF(AF16:AK16&gt;=Parameters!$D$41,1,"")),""))+0.5*(SUM(IF(ISNUMBER(AF16:AK16),(IF(AF16:AK16&gt;=Parameters!$D$42,1,"")),""))-SUM(IF(ISNUMBER(AF16:AK16),(IF(AF16:AK16&gt;=Parameters!$D$41,1,"")),""))),0) +
   IF(Parameters!$D$32,SUM(IF(ISNUMBER(AF16:AK16),(IF(AF16:AK16&gt;=Parameters!$D$41,1,"")),"")),0) +
   IF(Parameters!$D$33,AVERAGE(IF(ISNUMBER(AF16:AK16),AF16:AK16)),0) +
   IF(Parameters!$D$34,IF(OR(IF(ISNUMBER(AF16:AK16),AF16:AK16)=0),0,GEOMEAN(IF(ISNUMBER(AF16:AK16),AF16:AK16))),0)</f>
        <v>1</v>
      </c>
      <c r="N16" s="23">
        <f t="shared" ca="1" si="4"/>
        <v>1</v>
      </c>
      <c r="O16" s="116" t="str">
        <f t="shared" si="5"/>
        <v>!</v>
      </c>
      <c r="P16" s="24"/>
      <c r="Q16" s="49"/>
      <c r="R16" s="25">
        <f ca="1">IFERROR(INDEX(Health!$G$8:$G$225,MATCH($C16,_xlfn.ANCHORARRAY(Health!$C$8),0)),NA())</f>
        <v>0</v>
      </c>
      <c r="S16" s="25">
        <f ca="1">IFERROR(INDEX(Food!$G$8:$G$225,MATCH($C16,_xlfn.ANCHORARRAY(Food!$C$8),0)),NA())</f>
        <v>0</v>
      </c>
      <c r="T16" s="25">
        <f ca="1">IFERROR(INDEX(Macro!$G$8:$G$225,MATCH($C16,_xlfn.ANCHORARRAY(Macro!$C$8),0)),NA())</f>
        <v>0</v>
      </c>
      <c r="U16" s="25">
        <f ca="1">IFERROR(INDEX(Socioeconomic!$G$8:$G$225,MATCH($C16,_xlfn.ANCHORARRAY(Socioeconomic!$C$8),0)),NA())</f>
        <v>0</v>
      </c>
      <c r="V16" s="25">
        <f ca="1">IFERROR(INDEX('Natural Hazard'!$G$8:$G$225,MATCH($C16,_xlfn.ANCHORARRAY('Natural Hazard'!$C$8),0)),NA())</f>
        <v>7.9582242575422129</v>
      </c>
      <c r="W16" s="25">
        <f ca="1">IFERROR(INDEX(Conflict!$G$8:$G$225,MATCH($C16,_xlfn.ANCHORARRAY(Conflict!$C$8),0)),NA())</f>
        <v>0</v>
      </c>
      <c r="X16" s="50"/>
      <c r="Y16" s="25">
        <f ca="1">IFERROR(INDEX(Health!$H$8:$H$225,MATCH($C16,_xlfn.ANCHORARRAY(Health!$C$8),0)),NA())</f>
        <v>0</v>
      </c>
      <c r="Z16" s="25">
        <f ca="1">IFERROR(INDEX(Food!$H$8:$H$225,MATCH($C16,_xlfn.ANCHORARRAY(Food!$C$8),0)),NA())</f>
        <v>0.775911986103066</v>
      </c>
      <c r="AA16" s="25">
        <f ca="1">IFERROR(INDEX(Macro!$H$8:$H$225,MATCH($C16,_xlfn.ANCHORARRAY(Macro!$C$8),0)),NA())</f>
        <v>0</v>
      </c>
      <c r="AB16" s="25">
        <f ca="1">IFERROR(INDEX(Socioeconomic!$H$8:$H$225,MATCH($C16,_xlfn.ANCHORARRAY(Socioeconomic!$C$8),0)),NA())</f>
        <v>0.71428571428571297</v>
      </c>
      <c r="AC16" s="25">
        <f ca="1">IFERROR(INDEX('Natural Hazard'!$H$8:$H$225,MATCH($C16,_xlfn.ANCHORARRAY('Natural Hazard'!$C$8),0)),NA())</f>
        <v>6.3333333333333304</v>
      </c>
      <c r="AD16" s="25">
        <f ca="1">IFERROR(INDEX(Conflict!$H$8:$H$225,MATCH($C16,_xlfn.ANCHORARRAY(Conflict!$C$8),0)),NA())</f>
        <v>0</v>
      </c>
      <c r="AE16" s="50"/>
      <c r="AF16" s="25">
        <f ca="1">IFERROR(INDEX(Health!$I$8:$I$225,MATCH($C16,_xlfn.ANCHORARRAY(Health!$C$8),0)),NA())</f>
        <v>0</v>
      </c>
      <c r="AG16" s="25" t="e">
        <f ca="1">IFERROR(INDEX(Food!$I$8:$I$225,MATCH($C16,_xlfn.ANCHORARRAY(Food!$C$8),0)),NA())</f>
        <v>#N/A</v>
      </c>
      <c r="AH16" s="25">
        <f ca="1">IFERROR(INDEX(Macro!$I$8:$I$225,MATCH($C16,_xlfn.ANCHORARRAY(Macro!$C$8),0)),NA())</f>
        <v>6.4344941956882202</v>
      </c>
      <c r="AI16" s="25">
        <f ca="1">IFERROR(INDEX(Socioeconomic!$I$8:$I$225,MATCH($C16,_xlfn.ANCHORARRAY(Socioeconomic!$C$8),0)),NA())</f>
        <v>0</v>
      </c>
      <c r="AJ16" s="25">
        <f ca="1">IFERROR(INDEX('Natural Hazard'!$I$8:$I$225,MATCH($C16,_xlfn.ANCHORARRAY('Natural Hazard'!$C$8),0)),NA())</f>
        <v>10</v>
      </c>
      <c r="AK16" s="25">
        <f ca="1">IFERROR(INDEX(Conflict!$I$8:$I$225,MATCH($C16,_xlfn.ANCHORARRAY(Conflict!$C$8),0)),NA())</f>
        <v>0</v>
      </c>
      <c r="AL16" s="49"/>
      <c r="AM16" s="25">
        <f>IFERROR(INDEX('Data Reliability'!$G$6:$G$409,MATCH($C16,'Data Reliability'!$E$6:$E$409,0)),NA())</f>
        <v>8.3333333333333301E-2</v>
      </c>
      <c r="AN16" s="25">
        <f>IFERROR(INDEX('Data Reliability'!$H$6:$H$409,MATCH($C16,'Data Reliability'!$E$6:$E$409,0)),NA())</f>
        <v>0.59166666666666701</v>
      </c>
    </row>
    <row r="17" spans="2:40" x14ac:dyDescent="0.2">
      <c r="B17" s="28" t="s">
        <v>22</v>
      </c>
      <c r="C17" s="28" t="s">
        <v>23</v>
      </c>
      <c r="D17" s="28" t="s">
        <v>433</v>
      </c>
      <c r="E17" s="28" t="s">
        <v>409</v>
      </c>
      <c r="F17" s="206">
        <f ca="1">MATCH($C17,_xlfn.ANCHORARRAY(Health!$C$8),0)</f>
        <v>12</v>
      </c>
      <c r="G17" s="22" cm="1">
        <f t="array" aca="1" ref="G17" ca="1">IF(Parameters!$D$31, SUM(IF(ISNUMBER(R17:W17),(IF(R17:W17&gt;=Parameters!$D$37,1,"")),""))+0.5*(SUM(IF(ISNUMBER(R17:W17),(IF(R17:W17&gt;=Parameters!$D$38,1,"")),""))-SUM(IF(ISNUMBER(R17:W17),(IF(R17:W17&gt;=Parameters!$D$37,1,"")),""))),0) +
   IF(Parameters!$D$32,SUM(IF(ISNUMBER(R17:W17),(IF(R17:W17&gt;=Parameters!$D$41,1,"")),"")),0) +
   IF(Parameters!$D$33,AVERAGE(IF(ISNUMBER(R17:W17),R17:W17)),0) +
   IF(Parameters!$D$34,IF(OR(IF(ISNUMBER(R17:W17),R17:W17)=0),0,GEOMEAN(IF(ISNUMBER(R17:W17),R17:W17))),0)</f>
        <v>0</v>
      </c>
      <c r="H17" s="23">
        <f t="shared" ca="1" si="0"/>
        <v>0</v>
      </c>
      <c r="I17" s="116" t="str">
        <f t="shared" si="1"/>
        <v>!</v>
      </c>
      <c r="J17" s="22" cm="1">
        <f t="array" aca="1" ref="J17" ca="1">IF(Parameters!$D$31, SUM(IF(ISNUMBER(Y17:AD17),(IF(Y17:AD17&gt;=Parameters!$D$41,1,"")),""))+0.5*(SUM(IF(ISNUMBER(Y17:AD17),(IF(Y17:AD17&gt;=Parameters!$D$42,1,"")),""))-SUM(IF(ISNUMBER(Y17:AD17),(IF(Y17:AD17&gt;=Parameters!$D$41,1,"")),""))),0) +
   IF(Parameters!$D$32,SUM(IF(ISNUMBER(Y17:AD17),(IF(Y17:AD17&gt;=Parameters!$D$41,1,"")),"")),0) +
   IF(Parameters!$D$33,AVERAGE(IF(ISNUMBER(Y17:AD17),Y17:AD17)),0) +
   IF(Parameters!$D$34,IF(OR(IF(ISNUMBER(Y17:AD17),Y17:AD17)=0),0,GEOMEAN(IF(ISNUMBER(Y17:AD17),Y17:AD17))),0)</f>
        <v>0</v>
      </c>
      <c r="K17" s="23">
        <f t="shared" ca="1" si="2"/>
        <v>0</v>
      </c>
      <c r="L17" s="116" t="str">
        <f t="shared" si="3"/>
        <v/>
      </c>
      <c r="M17" s="21" cm="1">
        <f t="array" aca="1" ref="M17" ca="1">IF(Parameters!$D$31, SUM(IF(ISNUMBER(AF17:AK17),(IF(AF17:AK17&gt;=Parameters!$D$41,1,"")),""))+0.5*(SUM(IF(ISNUMBER(AF17:AK17),(IF(AF17:AK17&gt;=Parameters!$D$42,1,"")),""))-SUM(IF(ISNUMBER(AF17:AK17),(IF(AF17:AK17&gt;=Parameters!$D$41,1,"")),""))),0) +
   IF(Parameters!$D$32,SUM(IF(ISNUMBER(AF17:AK17),(IF(AF17:AK17&gt;=Parameters!$D$41,1,"")),"")),0) +
   IF(Parameters!$D$33,AVERAGE(IF(ISNUMBER(AF17:AK17),AF17:AK17)),0) +
   IF(Parameters!$D$34,IF(OR(IF(ISNUMBER(AF17:AK17),AF17:AK17)=0),0,GEOMEAN(IF(ISNUMBER(AF17:AK17),AF17:AK17))),0)</f>
        <v>0</v>
      </c>
      <c r="N17" s="23">
        <f t="shared" ca="1" si="4"/>
        <v>0</v>
      </c>
      <c r="O17" s="116" t="str">
        <f t="shared" si="5"/>
        <v>!</v>
      </c>
      <c r="P17" s="24"/>
      <c r="Q17" s="49"/>
      <c r="R17" s="25">
        <f ca="1">IFERROR(INDEX(Health!$G$8:$G$225,MATCH($C17,_xlfn.ANCHORARRAY(Health!$C$8),0)),NA())</f>
        <v>0</v>
      </c>
      <c r="S17" s="25">
        <f ca="1">IFERROR(INDEX(Food!$G$8:$G$225,MATCH($C17,_xlfn.ANCHORARRAY(Food!$C$8),0)),NA())</f>
        <v>0</v>
      </c>
      <c r="T17" s="25">
        <f ca="1">IFERROR(INDEX(Macro!$G$8:$G$225,MATCH($C17,_xlfn.ANCHORARRAY(Macro!$C$8),0)),NA())</f>
        <v>1.1086619080568101</v>
      </c>
      <c r="U17" s="25">
        <f ca="1">IFERROR(INDEX(Socioeconomic!$G$8:$G$225,MATCH($C17,_xlfn.ANCHORARRAY(Socioeconomic!$C$8),0)),NA())</f>
        <v>1.7221249332479573</v>
      </c>
      <c r="V17" s="25">
        <f ca="1">IFERROR(INDEX('Natural Hazard'!$G$8:$G$225,MATCH($C17,_xlfn.ANCHORARRAY('Natural Hazard'!$C$8),0)),NA())</f>
        <v>0</v>
      </c>
      <c r="W17" s="25">
        <f ca="1">IFERROR(INDEX(Conflict!$G$8:$G$225,MATCH($C17,_xlfn.ANCHORARRAY(Conflict!$C$8),0)),NA())</f>
        <v>0</v>
      </c>
      <c r="X17" s="50"/>
      <c r="Y17" s="25">
        <f ca="1">IFERROR(INDEX(Health!$H$8:$H$225,MATCH($C17,_xlfn.ANCHORARRAY(Health!$C$8),0)),NA())</f>
        <v>0</v>
      </c>
      <c r="Z17" s="25">
        <f ca="1">IFERROR(INDEX(Food!$H$8:$H$225,MATCH($C17,_xlfn.ANCHORARRAY(Food!$C$8),0)),NA())</f>
        <v>0</v>
      </c>
      <c r="AA17" s="25">
        <f ca="1">IFERROR(INDEX(Macro!$H$8:$H$225,MATCH($C17,_xlfn.ANCHORARRAY(Macro!$C$8),0)),NA())</f>
        <v>1.08995019044828</v>
      </c>
      <c r="AB17" s="25">
        <f ca="1">IFERROR(INDEX(Socioeconomic!$H$8:$H$225,MATCH($C17,_xlfn.ANCHORARRAY(Socioeconomic!$C$8),0)),NA())</f>
        <v>0.42857142857142799</v>
      </c>
      <c r="AC17" s="25">
        <f ca="1">IFERROR(INDEX('Natural Hazard'!$H$8:$H$225,MATCH($C17,_xlfn.ANCHORARRAY('Natural Hazard'!$C$8),0)),NA())</f>
        <v>2.5</v>
      </c>
      <c r="AD17" s="25">
        <f ca="1">IFERROR(INDEX(Conflict!$H$8:$H$225,MATCH($C17,_xlfn.ANCHORARRAY(Conflict!$C$8),0)),NA())</f>
        <v>0</v>
      </c>
      <c r="AE17" s="50"/>
      <c r="AF17" s="25">
        <f ca="1">IFERROR(INDEX(Health!$I$8:$I$225,MATCH($C17,_xlfn.ANCHORARRAY(Health!$C$8),0)),NA())</f>
        <v>0</v>
      </c>
      <c r="AG17" s="25" t="e">
        <f ca="1">IFERROR(INDEX(Food!$I$8:$I$225,MATCH($C17,_xlfn.ANCHORARRAY(Food!$C$8),0)),NA())</f>
        <v>#N/A</v>
      </c>
      <c r="AH17" s="25">
        <f ca="1">IFERROR(INDEX(Macro!$I$8:$I$225,MATCH($C17,_xlfn.ANCHORARRAY(Macro!$C$8),0)),NA())</f>
        <v>1.1276948590381399</v>
      </c>
      <c r="AI17" s="25">
        <f ca="1">IFERROR(INDEX(Socioeconomic!$I$8:$I$225,MATCH($C17,_xlfn.ANCHORARRAY(Socioeconomic!$C$8),0)),NA())</f>
        <v>6.92</v>
      </c>
      <c r="AJ17" s="25">
        <f ca="1">IFERROR(INDEX('Natural Hazard'!$I$8:$I$225,MATCH($C17,_xlfn.ANCHORARRAY('Natural Hazard'!$C$8),0)),NA())</f>
        <v>0</v>
      </c>
      <c r="AK17" s="25">
        <f ca="1">IFERROR(INDEX(Conflict!$I$8:$I$225,MATCH($C17,_xlfn.ANCHORARRAY(Conflict!$C$8),0)),NA())</f>
        <v>0</v>
      </c>
      <c r="AL17" s="49"/>
      <c r="AM17" s="25">
        <f>IFERROR(INDEX('Data Reliability'!$G$6:$G$409,MATCH($C17,'Data Reliability'!$E$6:$E$409,0)),NA())</f>
        <v>8.3333333333333301E-2</v>
      </c>
      <c r="AN17" s="25">
        <f>IFERROR(INDEX('Data Reliability'!$H$6:$H$409,MATCH($C17,'Data Reliability'!$E$6:$E$409,0)),NA())</f>
        <v>0.625</v>
      </c>
    </row>
    <row r="18" spans="2:40" x14ac:dyDescent="0.2">
      <c r="B18" s="28" t="s">
        <v>24</v>
      </c>
      <c r="C18" s="28" t="s">
        <v>25</v>
      </c>
      <c r="D18" s="28" t="s">
        <v>433</v>
      </c>
      <c r="E18" s="28" t="s">
        <v>430</v>
      </c>
      <c r="F18" s="206">
        <f ca="1">MATCH($C18,_xlfn.ANCHORARRAY(Health!$C$8),0)</f>
        <v>13</v>
      </c>
      <c r="G18" s="22" cm="1">
        <f t="array" aca="1" ref="G18" ca="1">IF(Parameters!$D$31, SUM(IF(ISNUMBER(R18:W18),(IF(R18:W18&gt;=Parameters!$D$37,1,"")),""))+0.5*(SUM(IF(ISNUMBER(R18:W18),(IF(R18:W18&gt;=Parameters!$D$38,1,"")),""))-SUM(IF(ISNUMBER(R18:W18),(IF(R18:W18&gt;=Parameters!$D$37,1,"")),""))),0) +
   IF(Parameters!$D$32,SUM(IF(ISNUMBER(R18:W18),(IF(R18:W18&gt;=Parameters!$D$41,1,"")),"")),0) +
   IF(Parameters!$D$33,AVERAGE(IF(ISNUMBER(R18:W18),R18:W18)),0) +
   IF(Parameters!$D$34,IF(OR(IF(ISNUMBER(R18:W18),R18:W18)=0),0,GEOMEAN(IF(ISNUMBER(R18:W18),R18:W18))),0)</f>
        <v>0</v>
      </c>
      <c r="H18" s="23">
        <f t="shared" ca="1" si="0"/>
        <v>0</v>
      </c>
      <c r="I18" s="116" t="str">
        <f t="shared" si="1"/>
        <v/>
      </c>
      <c r="J18" s="22" cm="1">
        <f t="array" aca="1" ref="J18" ca="1">IF(Parameters!$D$31, SUM(IF(ISNUMBER(Y18:AD18),(IF(Y18:AD18&gt;=Parameters!$D$41,1,"")),""))+0.5*(SUM(IF(ISNUMBER(Y18:AD18),(IF(Y18:AD18&gt;=Parameters!$D$42,1,"")),""))-SUM(IF(ISNUMBER(Y18:AD18),(IF(Y18:AD18&gt;=Parameters!$D$41,1,"")),""))),0) +
   IF(Parameters!$D$32,SUM(IF(ISNUMBER(Y18:AD18),(IF(Y18:AD18&gt;=Parameters!$D$41,1,"")),"")),0) +
   IF(Parameters!$D$33,AVERAGE(IF(ISNUMBER(Y18:AD18),Y18:AD18)),0) +
   IF(Parameters!$D$34,IF(OR(IF(ISNUMBER(Y18:AD18),Y18:AD18)=0),0,GEOMEAN(IF(ISNUMBER(Y18:AD18),Y18:AD18))),0)</f>
        <v>0</v>
      </c>
      <c r="K18" s="23">
        <f t="shared" ca="1" si="2"/>
        <v>0</v>
      </c>
      <c r="L18" s="116" t="str">
        <f t="shared" si="3"/>
        <v/>
      </c>
      <c r="M18" s="21" cm="1">
        <f t="array" aca="1" ref="M18" ca="1">IF(Parameters!$D$31, SUM(IF(ISNUMBER(AF18:AK18),(IF(AF18:AK18&gt;=Parameters!$D$41,1,"")),""))+0.5*(SUM(IF(ISNUMBER(AF18:AK18),(IF(AF18:AK18&gt;=Parameters!$D$42,1,"")),""))-SUM(IF(ISNUMBER(AF18:AK18),(IF(AF18:AK18&gt;=Parameters!$D$41,1,"")),""))),0) +
   IF(Parameters!$D$32,SUM(IF(ISNUMBER(AF18:AK18),(IF(AF18:AK18&gt;=Parameters!$D$41,1,"")),"")),0) +
   IF(Parameters!$D$33,AVERAGE(IF(ISNUMBER(AF18:AK18),AF18:AK18)),0) +
   IF(Parameters!$D$34,IF(OR(IF(ISNUMBER(AF18:AK18),AF18:AK18)=0),0,GEOMEAN(IF(ISNUMBER(AF18:AK18),AF18:AK18))),0)</f>
        <v>0</v>
      </c>
      <c r="N18" s="23">
        <f t="shared" ca="1" si="4"/>
        <v>0</v>
      </c>
      <c r="O18" s="116" t="str">
        <f t="shared" si="5"/>
        <v>!</v>
      </c>
      <c r="P18" s="24"/>
      <c r="Q18" s="49"/>
      <c r="R18" s="25">
        <f ca="1">IFERROR(INDEX(Health!$G$8:$G$225,MATCH($C18,_xlfn.ANCHORARRAY(Health!$C$8),0)),NA())</f>
        <v>0</v>
      </c>
      <c r="S18" s="25">
        <f ca="1">IFERROR(INDEX(Food!$G$8:$G$225,MATCH($C18,_xlfn.ANCHORARRAY(Food!$C$8),0)),NA())</f>
        <v>0</v>
      </c>
      <c r="T18" s="25">
        <f ca="1">IFERROR(INDEX(Macro!$G$8:$G$225,MATCH($C18,_xlfn.ANCHORARRAY(Macro!$C$8),0)),NA())</f>
        <v>3.181671667142592</v>
      </c>
      <c r="U18" s="25">
        <f ca="1">IFERROR(INDEX(Socioeconomic!$G$8:$G$225,MATCH($C18,_xlfn.ANCHORARRAY(Socioeconomic!$C$8),0)),NA())</f>
        <v>0</v>
      </c>
      <c r="V18" s="25">
        <f ca="1">IFERROR(INDEX('Natural Hazard'!$G$8:$G$225,MATCH($C18,_xlfn.ANCHORARRAY('Natural Hazard'!$C$8),0)),NA())</f>
        <v>0</v>
      </c>
      <c r="W18" s="25">
        <f ca="1">IFERROR(INDEX(Conflict!$G$8:$G$225,MATCH($C18,_xlfn.ANCHORARRAY(Conflict!$C$8),0)),NA())</f>
        <v>2.9324734008950668</v>
      </c>
      <c r="X18" s="50"/>
      <c r="Y18" s="25">
        <f ca="1">IFERROR(INDEX(Health!$H$8:$H$225,MATCH($C18,_xlfn.ANCHORARRAY(Health!$C$8),0)),NA())</f>
        <v>6.0583090379008704</v>
      </c>
      <c r="Z18" s="25">
        <f ca="1">IFERROR(INDEX(Food!$H$8:$H$225,MATCH($C18,_xlfn.ANCHORARRAY(Food!$C$8),0)),NA())</f>
        <v>5.2924145917776402</v>
      </c>
      <c r="AA18" s="25">
        <f ca="1">IFERROR(INDEX(Macro!$H$8:$H$225,MATCH($C18,_xlfn.ANCHORARRAY(Macro!$C$8),0)),NA())</f>
        <v>3.9466744799296798</v>
      </c>
      <c r="AB18" s="25">
        <f ca="1">IFERROR(INDEX(Socioeconomic!$H$8:$H$225,MATCH($C18,_xlfn.ANCHORARRAY(Socioeconomic!$C$8),0)),NA())</f>
        <v>3.8571428571428501</v>
      </c>
      <c r="AC18" s="25">
        <f ca="1">IFERROR(INDEX('Natural Hazard'!$H$8:$H$225,MATCH($C18,_xlfn.ANCHORARRAY('Natural Hazard'!$C$8),0)),NA())</f>
        <v>6.5</v>
      </c>
      <c r="AD18" s="25">
        <f ca="1">IFERROR(INDEX(Conflict!$H$8:$H$225,MATCH($C18,_xlfn.ANCHORARRAY(Conflict!$C$8),0)),NA())</f>
        <v>2.40783206914799</v>
      </c>
      <c r="AE18" s="50"/>
      <c r="AF18" s="25">
        <f ca="1">IFERROR(INDEX(Health!$I$8:$I$225,MATCH($C18,_xlfn.ANCHORARRAY(Health!$C$8),0)),NA())</f>
        <v>0</v>
      </c>
      <c r="AG18" s="25" t="e">
        <f ca="1">IFERROR(INDEX(Food!$I$8:$I$225,MATCH($C18,_xlfn.ANCHORARRAY(Food!$C$8),0)),NA())</f>
        <v>#N/A</v>
      </c>
      <c r="AH18" s="25">
        <f ca="1">IFERROR(INDEX(Macro!$I$8:$I$225,MATCH($C18,_xlfn.ANCHORARRAY(Macro!$C$8),0)),NA())</f>
        <v>2.5649530127142102</v>
      </c>
      <c r="AI18" s="25">
        <f ca="1">IFERROR(INDEX(Socioeconomic!$I$8:$I$225,MATCH($C18,_xlfn.ANCHORARRAY(Socioeconomic!$C$8),0)),NA())</f>
        <v>0</v>
      </c>
      <c r="AJ18" s="25">
        <f ca="1">IFERROR(INDEX('Natural Hazard'!$I$8:$I$225,MATCH($C18,_xlfn.ANCHORARRAY('Natural Hazard'!$C$8),0)),NA())</f>
        <v>0</v>
      </c>
      <c r="AK18" s="25">
        <f ca="1">IFERROR(INDEX(Conflict!$I$8:$I$225,MATCH($C18,_xlfn.ANCHORARRAY(Conflict!$C$8),0)),NA())</f>
        <v>3.5714285714285601</v>
      </c>
      <c r="AL18" s="49"/>
      <c r="AM18" s="25">
        <f>IFERROR(INDEX('Data Reliability'!$G$6:$G$409,MATCH($C18,'Data Reliability'!$E$6:$E$409,0)),NA())</f>
        <v>8.3333333333333301E-2</v>
      </c>
      <c r="AN18" s="25">
        <f>IFERROR(INDEX('Data Reliability'!$H$6:$H$409,MATCH($C18,'Data Reliability'!$E$6:$E$409,0)),NA())</f>
        <v>0.55000000000000004</v>
      </c>
    </row>
    <row r="19" spans="2:40" x14ac:dyDescent="0.2">
      <c r="B19" s="28" t="s">
        <v>26</v>
      </c>
      <c r="C19" s="28" t="s">
        <v>27</v>
      </c>
      <c r="D19" s="28" t="s">
        <v>432</v>
      </c>
      <c r="E19" s="28" t="s">
        <v>429</v>
      </c>
      <c r="F19" s="206">
        <f ca="1">MATCH($C19,_xlfn.ANCHORARRAY(Health!$C$8),0)</f>
        <v>14</v>
      </c>
      <c r="G19" s="22" cm="1">
        <f t="array" aca="1" ref="G19" ca="1">IF(Parameters!$D$31, SUM(IF(ISNUMBER(R19:W19),(IF(R19:W19&gt;=Parameters!$D$37,1,"")),""))+0.5*(SUM(IF(ISNUMBER(R19:W19),(IF(R19:W19&gt;=Parameters!$D$38,1,"")),""))-SUM(IF(ISNUMBER(R19:W19),(IF(R19:W19&gt;=Parameters!$D$37,1,"")),""))),0) +
   IF(Parameters!$D$32,SUM(IF(ISNUMBER(R19:W19),(IF(R19:W19&gt;=Parameters!$D$41,1,"")),"")),0) +
   IF(Parameters!$D$33,AVERAGE(IF(ISNUMBER(R19:W19),R19:W19)),0) +
   IF(Parameters!$D$34,IF(OR(IF(ISNUMBER(R19:W19),R19:W19)=0),0,GEOMEAN(IF(ISNUMBER(R19:W19),R19:W19))),0)</f>
        <v>4.5</v>
      </c>
      <c r="H19" s="23">
        <f t="shared" ca="1" si="0"/>
        <v>4.5</v>
      </c>
      <c r="I19" s="116" t="str">
        <f t="shared" si="1"/>
        <v/>
      </c>
      <c r="J19" s="22" cm="1">
        <f t="array" aca="1" ref="J19" ca="1">IF(Parameters!$D$31, SUM(IF(ISNUMBER(Y19:AD19),(IF(Y19:AD19&gt;=Parameters!$D$41,1,"")),""))+0.5*(SUM(IF(ISNUMBER(Y19:AD19),(IF(Y19:AD19&gt;=Parameters!$D$42,1,"")),""))-SUM(IF(ISNUMBER(Y19:AD19),(IF(Y19:AD19&gt;=Parameters!$D$41,1,"")),""))),0) +
   IF(Parameters!$D$32,SUM(IF(ISNUMBER(Y19:AD19),(IF(Y19:AD19&gt;=Parameters!$D$41,1,"")),"")),0) +
   IF(Parameters!$D$33,AVERAGE(IF(ISNUMBER(Y19:AD19),Y19:AD19)),0) +
   IF(Parameters!$D$34,IF(OR(IF(ISNUMBER(Y19:AD19),Y19:AD19)=0),0,GEOMEAN(IF(ISNUMBER(Y19:AD19),Y19:AD19))),0)</f>
        <v>4.5</v>
      </c>
      <c r="K19" s="23">
        <f t="shared" ca="1" si="2"/>
        <v>4.5</v>
      </c>
      <c r="L19" s="116" t="str">
        <f t="shared" si="3"/>
        <v/>
      </c>
      <c r="M19" s="21" cm="1">
        <f t="array" aca="1" ref="M19" ca="1">IF(Parameters!$D$31, SUM(IF(ISNUMBER(AF19:AK19),(IF(AF19:AK19&gt;=Parameters!$D$41,1,"")),""))+0.5*(SUM(IF(ISNUMBER(AF19:AK19),(IF(AF19:AK19&gt;=Parameters!$D$42,1,"")),""))-SUM(IF(ISNUMBER(AF19:AK19),(IF(AF19:AK19&gt;=Parameters!$D$41,1,"")),""))),0) +
   IF(Parameters!$D$32,SUM(IF(ISNUMBER(AF19:AK19),(IF(AF19:AK19&gt;=Parameters!$D$41,1,"")),"")),0) +
   IF(Parameters!$D$33,AVERAGE(IF(ISNUMBER(AF19:AK19),AF19:AK19)),0) +
   IF(Parameters!$D$34,IF(OR(IF(ISNUMBER(AF19:AK19),AF19:AK19)=0),0,GEOMEAN(IF(ISNUMBER(AF19:AK19),AF19:AK19))),0)</f>
        <v>4</v>
      </c>
      <c r="N19" s="23">
        <f t="shared" ca="1" si="4"/>
        <v>4</v>
      </c>
      <c r="O19" s="116" t="str">
        <f t="shared" si="5"/>
        <v>!</v>
      </c>
      <c r="P19" s="24"/>
      <c r="Q19" s="49"/>
      <c r="R19" s="25">
        <f ca="1">IFERROR(INDEX(Health!$G$8:$G$225,MATCH($C19,_xlfn.ANCHORARRAY(Health!$C$8),0)),NA())</f>
        <v>9.8649776612296343</v>
      </c>
      <c r="S19" s="25">
        <f ca="1">IFERROR(INDEX(Food!$G$8:$G$225,MATCH($C19,_xlfn.ANCHORARRAY(Food!$C$8),0)),NA())</f>
        <v>7.0710678118654755</v>
      </c>
      <c r="T19" s="25">
        <f ca="1">IFERROR(INDEX(Macro!$G$8:$G$225,MATCH($C19,_xlfn.ANCHORARRAY(Macro!$C$8),0)),NA())</f>
        <v>10</v>
      </c>
      <c r="U19" s="25">
        <f ca="1">IFERROR(INDEX(Socioeconomic!$G$8:$G$225,MATCH($C19,_xlfn.ANCHORARRAY(Socioeconomic!$C$8),0)),NA())</f>
        <v>10</v>
      </c>
      <c r="V19" s="25">
        <f ca="1">IFERROR(INDEX('Natural Hazard'!$G$8:$G$225,MATCH($C19,_xlfn.ANCHORARRAY('Natural Hazard'!$C$8),0)),NA())</f>
        <v>6.5828058860438308</v>
      </c>
      <c r="W19" s="25">
        <f ca="1">IFERROR(INDEX(Conflict!$G$8:$G$225,MATCH($C19,_xlfn.ANCHORARRAY(Conflict!$C$8),0)),NA())</f>
        <v>0</v>
      </c>
      <c r="X19" s="50"/>
      <c r="Y19" s="25">
        <f ca="1">IFERROR(INDEX(Health!$H$8:$H$225,MATCH($C19,_xlfn.ANCHORARRAY(Health!$C$8),0)),NA())</f>
        <v>9.7317784256559694</v>
      </c>
      <c r="Z19" s="25">
        <f ca="1">IFERROR(INDEX(Food!$H$8:$H$225,MATCH($C19,_xlfn.ANCHORARRAY(Food!$C$8),0)),NA())</f>
        <v>10</v>
      </c>
      <c r="AA19" s="25">
        <f ca="1">IFERROR(INDEX(Macro!$H$8:$H$225,MATCH($C19,_xlfn.ANCHORARRAY(Macro!$C$8),0)),NA())</f>
        <v>10</v>
      </c>
      <c r="AB19" s="25">
        <f ca="1">IFERROR(INDEX(Socioeconomic!$H$8:$H$225,MATCH($C19,_xlfn.ANCHORARRAY(Socioeconomic!$C$8),0)),NA())</f>
        <v>10</v>
      </c>
      <c r="AC19" s="25">
        <f ca="1">IFERROR(INDEX('Natural Hazard'!$H$8:$H$225,MATCH($C19,_xlfn.ANCHORARRAY('Natural Hazard'!$C$8),0)),NA())</f>
        <v>4.3333333333333304</v>
      </c>
      <c r="AD19" s="25">
        <f ca="1">IFERROR(INDEX(Conflict!$H$8:$H$225,MATCH($C19,_xlfn.ANCHORARRAY(Conflict!$C$8),0)),NA())</f>
        <v>10</v>
      </c>
      <c r="AE19" s="50"/>
      <c r="AF19" s="25">
        <f ca="1">IFERROR(INDEX(Health!$I$8:$I$225,MATCH($C19,_xlfn.ANCHORARRAY(Health!$C$8),0)),NA())</f>
        <v>10</v>
      </c>
      <c r="AG19" s="25">
        <f ca="1">IFERROR(INDEX(Food!$I$8:$I$225,MATCH($C19,_xlfn.ANCHORARRAY(Food!$C$8),0)),NA())</f>
        <v>5</v>
      </c>
      <c r="AH19" s="25">
        <f ca="1">IFERROR(INDEX(Macro!$I$8:$I$225,MATCH($C19,_xlfn.ANCHORARRAY(Macro!$C$8),0)),NA())</f>
        <v>10</v>
      </c>
      <c r="AI19" s="25">
        <f ca="1">IFERROR(INDEX(Socioeconomic!$I$8:$I$225,MATCH($C19,_xlfn.ANCHORARRAY(Socioeconomic!$C$8),0)),NA())</f>
        <v>10</v>
      </c>
      <c r="AJ19" s="25">
        <f ca="1">IFERROR(INDEX('Natural Hazard'!$I$8:$I$225,MATCH($C19,_xlfn.ANCHORARRAY('Natural Hazard'!$C$8),0)),NA())</f>
        <v>10</v>
      </c>
      <c r="AK19" s="25">
        <f ca="1">IFERROR(INDEX(Conflict!$I$8:$I$225,MATCH($C19,_xlfn.ANCHORARRAY(Conflict!$C$8),0)),NA())</f>
        <v>0</v>
      </c>
      <c r="AL19" s="49"/>
      <c r="AM19" s="25">
        <f>IFERROR(INDEX('Data Reliability'!$G$6:$G$409,MATCH($C19,'Data Reliability'!$E$6:$E$409,0)),NA())</f>
        <v>0</v>
      </c>
      <c r="AN19" s="25">
        <f>IFERROR(INDEX('Data Reliability'!$H$6:$H$409,MATCH($C19,'Data Reliability'!$E$6:$E$409,0)),NA())</f>
        <v>0.33611111111111103</v>
      </c>
    </row>
    <row r="20" spans="2:40" x14ac:dyDescent="0.2">
      <c r="B20" s="28" t="s">
        <v>28</v>
      </c>
      <c r="C20" s="28" t="s">
        <v>29</v>
      </c>
      <c r="D20" s="28" t="s">
        <v>433</v>
      </c>
      <c r="E20" s="28" t="s">
        <v>409</v>
      </c>
      <c r="F20" s="206">
        <f ca="1">MATCH($C20,_xlfn.ANCHORARRAY(Health!$C$8),0)</f>
        <v>15</v>
      </c>
      <c r="G20" s="22" cm="1">
        <f t="array" aca="1" ref="G20" ca="1">IF(Parameters!$D$31, SUM(IF(ISNUMBER(R20:W20),(IF(R20:W20&gt;=Parameters!$D$37,1,"")),""))+0.5*(SUM(IF(ISNUMBER(R20:W20),(IF(R20:W20&gt;=Parameters!$D$38,1,"")),""))-SUM(IF(ISNUMBER(R20:W20),(IF(R20:W20&gt;=Parameters!$D$37,1,"")),""))),0) +
   IF(Parameters!$D$32,SUM(IF(ISNUMBER(R20:W20),(IF(R20:W20&gt;=Parameters!$D$41,1,"")),"")),0) +
   IF(Parameters!$D$33,AVERAGE(IF(ISNUMBER(R20:W20),R20:W20)),0) +
   IF(Parameters!$D$34,IF(OR(IF(ISNUMBER(R20:W20),R20:W20)=0),0,GEOMEAN(IF(ISNUMBER(R20:W20),R20:W20))),0)</f>
        <v>0</v>
      </c>
      <c r="H20" s="23">
        <f t="shared" ca="1" si="0"/>
        <v>0</v>
      </c>
      <c r="I20" s="116" t="str">
        <f t="shared" si="1"/>
        <v>!</v>
      </c>
      <c r="J20" s="22" cm="1">
        <f t="array" aca="1" ref="J20" ca="1">IF(Parameters!$D$31, SUM(IF(ISNUMBER(Y20:AD20),(IF(Y20:AD20&gt;=Parameters!$D$41,1,"")),""))+0.5*(SUM(IF(ISNUMBER(Y20:AD20),(IF(Y20:AD20&gt;=Parameters!$D$42,1,"")),""))-SUM(IF(ISNUMBER(Y20:AD20),(IF(Y20:AD20&gt;=Parameters!$D$41,1,"")),""))),0) +
   IF(Parameters!$D$32,SUM(IF(ISNUMBER(Y20:AD20),(IF(Y20:AD20&gt;=Parameters!$D$41,1,"")),"")),0) +
   IF(Parameters!$D$33,AVERAGE(IF(ISNUMBER(Y20:AD20),Y20:AD20)),0) +
   IF(Parameters!$D$34,IF(OR(IF(ISNUMBER(Y20:AD20),Y20:AD20)=0),0,GEOMEAN(IF(ISNUMBER(Y20:AD20),Y20:AD20))),0)</f>
        <v>0</v>
      </c>
      <c r="K20" s="23">
        <f t="shared" ca="1" si="2"/>
        <v>0</v>
      </c>
      <c r="L20" s="116" t="str">
        <f t="shared" si="3"/>
        <v/>
      </c>
      <c r="M20" s="21" cm="1">
        <f t="array" aca="1" ref="M20" ca="1">IF(Parameters!$D$31, SUM(IF(ISNUMBER(AF20:AK20),(IF(AF20:AK20&gt;=Parameters!$D$41,1,"")),""))+0.5*(SUM(IF(ISNUMBER(AF20:AK20),(IF(AF20:AK20&gt;=Parameters!$D$42,1,"")),""))-SUM(IF(ISNUMBER(AF20:AK20),(IF(AF20:AK20&gt;=Parameters!$D$41,1,"")),""))),0) +
   IF(Parameters!$D$32,SUM(IF(ISNUMBER(AF20:AK20),(IF(AF20:AK20&gt;=Parameters!$D$41,1,"")),"")),0) +
   IF(Parameters!$D$33,AVERAGE(IF(ISNUMBER(AF20:AK20),AF20:AK20)),0) +
   IF(Parameters!$D$34,IF(OR(IF(ISNUMBER(AF20:AK20),AF20:AK20)=0),0,GEOMEAN(IF(ISNUMBER(AF20:AK20),AF20:AK20))),0)</f>
        <v>0</v>
      </c>
      <c r="N20" s="23">
        <f t="shared" ca="1" si="4"/>
        <v>0</v>
      </c>
      <c r="O20" s="116" t="str">
        <f t="shared" si="5"/>
        <v>!</v>
      </c>
      <c r="P20" s="24"/>
      <c r="Q20" s="49"/>
      <c r="R20" s="25">
        <f ca="1">IFERROR(INDEX(Health!$G$8:$G$225,MATCH($C20,_xlfn.ANCHORARRAY(Health!$C$8),0)),NA())</f>
        <v>0</v>
      </c>
      <c r="S20" s="25">
        <f ca="1">IFERROR(INDEX(Food!$G$8:$G$225,MATCH($C20,_xlfn.ANCHORARRAY(Food!$C$8),0)),NA())</f>
        <v>0</v>
      </c>
      <c r="T20" s="25">
        <f ca="1">IFERROR(INDEX(Macro!$G$8:$G$225,MATCH($C20,_xlfn.ANCHORARRAY(Macro!$C$8),0)),NA())</f>
        <v>2.1103459237671691</v>
      </c>
      <c r="U20" s="25">
        <f ca="1">IFERROR(INDEX(Socioeconomic!$G$8:$G$225,MATCH($C20,_xlfn.ANCHORARRAY(Socioeconomic!$C$8),0)),NA())</f>
        <v>1.7108894929664071</v>
      </c>
      <c r="V20" s="25">
        <f ca="1">IFERROR(INDEX('Natural Hazard'!$G$8:$G$225,MATCH($C20,_xlfn.ANCHORARRAY('Natural Hazard'!$C$8),0)),NA())</f>
        <v>0</v>
      </c>
      <c r="W20" s="25">
        <f ca="1">IFERROR(INDEX(Conflict!$G$8:$G$225,MATCH($C20,_xlfn.ANCHORARRAY(Conflict!$C$8),0)),NA())</f>
        <v>0</v>
      </c>
      <c r="X20" s="50"/>
      <c r="Y20" s="25">
        <f ca="1">IFERROR(INDEX(Health!$H$8:$H$225,MATCH($C20,_xlfn.ANCHORARRAY(Health!$C$8),0)),NA())</f>
        <v>0</v>
      </c>
      <c r="Z20" s="25">
        <f ca="1">IFERROR(INDEX(Food!$H$8:$H$225,MATCH($C20,_xlfn.ANCHORARRAY(Food!$C$8),0)),NA())</f>
        <v>0.16792125072379799</v>
      </c>
      <c r="AA20" s="25">
        <f ca="1">IFERROR(INDEX(Macro!$H$8:$H$225,MATCH($C20,_xlfn.ANCHORARRAY(Macro!$C$8),0)),NA())</f>
        <v>1.00205098154116</v>
      </c>
      <c r="AB20" s="25">
        <f ca="1">IFERROR(INDEX(Socioeconomic!$H$8:$H$225,MATCH($C20,_xlfn.ANCHORARRAY(Socioeconomic!$C$8),0)),NA())</f>
        <v>0.42857142857142799</v>
      </c>
      <c r="AC20" s="25">
        <f ca="1">IFERROR(INDEX('Natural Hazard'!$H$8:$H$225,MATCH($C20,_xlfn.ANCHORARRAY('Natural Hazard'!$C$8),0)),NA())</f>
        <v>1.3333333333333299</v>
      </c>
      <c r="AD20" s="25">
        <f ca="1">IFERROR(INDEX(Conflict!$H$8:$H$225,MATCH($C20,_xlfn.ANCHORARRAY(Conflict!$C$8),0)),NA())</f>
        <v>0</v>
      </c>
      <c r="AE20" s="50"/>
      <c r="AF20" s="25">
        <f ca="1">IFERROR(INDEX(Health!$I$8:$I$225,MATCH($C20,_xlfn.ANCHORARRAY(Health!$C$8),0)),NA())</f>
        <v>0</v>
      </c>
      <c r="AG20" s="25" t="e">
        <f ca="1">IFERROR(INDEX(Food!$I$8:$I$225,MATCH($C20,_xlfn.ANCHORARRAY(Food!$C$8),0)),NA())</f>
        <v>#N/A</v>
      </c>
      <c r="AH20" s="25">
        <f ca="1">IFERROR(INDEX(Macro!$I$8:$I$225,MATCH($C20,_xlfn.ANCHORARRAY(Macro!$C$8),0)),NA())</f>
        <v>4.4444444444444402</v>
      </c>
      <c r="AI20" s="25">
        <f ca="1">IFERROR(INDEX(Socioeconomic!$I$8:$I$225,MATCH($C20,_xlfn.ANCHORARRAY(Socioeconomic!$C$8),0)),NA())</f>
        <v>6.8299999999999903</v>
      </c>
      <c r="AJ20" s="25">
        <f ca="1">IFERROR(INDEX('Natural Hazard'!$I$8:$I$225,MATCH($C20,_xlfn.ANCHORARRAY('Natural Hazard'!$C$8),0)),NA())</f>
        <v>0</v>
      </c>
      <c r="AK20" s="25">
        <f ca="1">IFERROR(INDEX(Conflict!$I$8:$I$225,MATCH($C20,_xlfn.ANCHORARRAY(Conflict!$C$8),0)),NA())</f>
        <v>0</v>
      </c>
      <c r="AL20" s="49"/>
      <c r="AM20" s="25">
        <f>IFERROR(INDEX('Data Reliability'!$G$6:$G$409,MATCH($C20,'Data Reliability'!$E$6:$E$409,0)),NA())</f>
        <v>8.3333333333333301E-2</v>
      </c>
      <c r="AN20" s="25">
        <f>IFERROR(INDEX('Data Reliability'!$H$6:$H$409,MATCH($C20,'Data Reliability'!$E$6:$E$409,0)),NA())</f>
        <v>0.59166666666666701</v>
      </c>
    </row>
    <row r="21" spans="2:40" x14ac:dyDescent="0.2">
      <c r="B21" s="28" t="s">
        <v>30</v>
      </c>
      <c r="C21" s="28" t="s">
        <v>31</v>
      </c>
      <c r="D21" s="28" t="s">
        <v>432</v>
      </c>
      <c r="E21" s="28" t="s">
        <v>429</v>
      </c>
      <c r="F21" s="206">
        <f ca="1">MATCH($C21,_xlfn.ANCHORARRAY(Health!$C$8),0)</f>
        <v>16</v>
      </c>
      <c r="G21" s="22" cm="1">
        <f t="array" aca="1" ref="G21" ca="1">IF(Parameters!$D$31, SUM(IF(ISNUMBER(R21:W21),(IF(R21:W21&gt;=Parameters!$D$37,1,"")),""))+0.5*(SUM(IF(ISNUMBER(R21:W21),(IF(R21:W21&gt;=Parameters!$D$38,1,"")),""))-SUM(IF(ISNUMBER(R21:W21),(IF(R21:W21&gt;=Parameters!$D$37,1,"")),""))),0) +
   IF(Parameters!$D$32,SUM(IF(ISNUMBER(R21:W21),(IF(R21:W21&gt;=Parameters!$D$41,1,"")),"")),0) +
   IF(Parameters!$D$33,AVERAGE(IF(ISNUMBER(R21:W21),R21:W21)),0) +
   IF(Parameters!$D$34,IF(OR(IF(ISNUMBER(R21:W21),R21:W21)=0),0,GEOMEAN(IF(ISNUMBER(R21:W21),R21:W21))),0)</f>
        <v>0.5</v>
      </c>
      <c r="H21" s="23">
        <f t="shared" ca="1" si="0"/>
        <v>0.5</v>
      </c>
      <c r="I21" s="116" t="str">
        <f t="shared" si="1"/>
        <v/>
      </c>
      <c r="J21" s="22" cm="1">
        <f t="array" aca="1" ref="J21" ca="1">IF(Parameters!$D$31, SUM(IF(ISNUMBER(Y21:AD21),(IF(Y21:AD21&gt;=Parameters!$D$41,1,"")),""))+0.5*(SUM(IF(ISNUMBER(Y21:AD21),(IF(Y21:AD21&gt;=Parameters!$D$42,1,"")),""))-SUM(IF(ISNUMBER(Y21:AD21),(IF(Y21:AD21&gt;=Parameters!$D$41,1,"")),""))),0) +
   IF(Parameters!$D$32,SUM(IF(ISNUMBER(Y21:AD21),(IF(Y21:AD21&gt;=Parameters!$D$41,1,"")),"")),0) +
   IF(Parameters!$D$33,AVERAGE(IF(ISNUMBER(Y21:AD21),Y21:AD21)),0) +
   IF(Parameters!$D$34,IF(OR(IF(ISNUMBER(Y21:AD21),Y21:AD21)=0),0,GEOMEAN(IF(ISNUMBER(Y21:AD21),Y21:AD21))),0)</f>
        <v>1.5</v>
      </c>
      <c r="K21" s="23">
        <f t="shared" ca="1" si="2"/>
        <v>1.5</v>
      </c>
      <c r="L21" s="116" t="str">
        <f t="shared" si="3"/>
        <v/>
      </c>
      <c r="M21" s="21" cm="1">
        <f t="array" aca="1" ref="M21" ca="1">IF(Parameters!$D$31, SUM(IF(ISNUMBER(AF21:AK21),(IF(AF21:AK21&gt;=Parameters!$D$41,1,"")),""))+0.5*(SUM(IF(ISNUMBER(AF21:AK21),(IF(AF21:AK21&gt;=Parameters!$D$42,1,"")),""))-SUM(IF(ISNUMBER(AF21:AK21),(IF(AF21:AK21&gt;=Parameters!$D$41,1,"")),""))),0) +
   IF(Parameters!$D$32,SUM(IF(ISNUMBER(AF21:AK21),(IF(AF21:AK21&gt;=Parameters!$D$41,1,"")),"")),0) +
   IF(Parameters!$D$33,AVERAGE(IF(ISNUMBER(AF21:AK21),AF21:AK21)),0) +
   IF(Parameters!$D$34,IF(OR(IF(ISNUMBER(AF21:AK21),AF21:AK21)=0),0,GEOMEAN(IF(ISNUMBER(AF21:AK21),AF21:AK21))),0)</f>
        <v>1</v>
      </c>
      <c r="N21" s="23">
        <f t="shared" ca="1" si="4"/>
        <v>1</v>
      </c>
      <c r="O21" s="116" t="str">
        <f t="shared" si="5"/>
        <v>!</v>
      </c>
      <c r="P21" s="24"/>
      <c r="Q21" s="49"/>
      <c r="R21" s="25">
        <f ca="1">IFERROR(INDEX(Health!$G$8:$G$225,MATCH($C21,_xlfn.ANCHORARRAY(Health!$C$8),0)),NA())</f>
        <v>0</v>
      </c>
      <c r="S21" s="25">
        <f ca="1">IFERROR(INDEX(Food!$G$8:$G$225,MATCH($C21,_xlfn.ANCHORARRAY(Food!$C$8),0)),NA())</f>
        <v>0</v>
      </c>
      <c r="T21" s="25">
        <f ca="1">IFERROR(INDEX(Macro!$G$8:$G$225,MATCH($C21,_xlfn.ANCHORARRAY(Macro!$C$8),0)),NA())</f>
        <v>3.9563329281013453</v>
      </c>
      <c r="U21" s="25">
        <f ca="1">IFERROR(INDEX(Socioeconomic!$G$8:$G$225,MATCH($C21,_xlfn.ANCHORARRAY(Socioeconomic!$C$8),0)),NA())</f>
        <v>0</v>
      </c>
      <c r="V21" s="25">
        <f ca="1">IFERROR(INDEX('Natural Hazard'!$G$8:$G$225,MATCH($C21,_xlfn.ANCHORARRAY('Natural Hazard'!$C$8),0)),NA())</f>
        <v>0</v>
      </c>
      <c r="W21" s="25">
        <f ca="1">IFERROR(INDEX(Conflict!$G$8:$G$225,MATCH($C21,_xlfn.ANCHORARRAY(Conflict!$C$8),0)),NA())</f>
        <v>5.0399707682543058</v>
      </c>
      <c r="X21" s="50"/>
      <c r="Y21" s="25">
        <f ca="1">IFERROR(INDEX(Health!$H$8:$H$225,MATCH($C21,_xlfn.ANCHORARRAY(Health!$C$8),0)),NA())</f>
        <v>8.7696793002915392</v>
      </c>
      <c r="Z21" s="25">
        <f ca="1">IFERROR(INDEX(Food!$H$8:$H$225,MATCH($C21,_xlfn.ANCHORARRAY(Food!$C$8),0)),NA())</f>
        <v>8.6797915460335808</v>
      </c>
      <c r="AA21" s="25">
        <f ca="1">IFERROR(INDEX(Macro!$H$8:$H$225,MATCH($C21,_xlfn.ANCHORARRAY(Macro!$C$8),0)),NA())</f>
        <v>3.52182830354527</v>
      </c>
      <c r="AB21" s="25">
        <f ca="1">IFERROR(INDEX(Socioeconomic!$H$8:$H$225,MATCH($C21,_xlfn.ANCHORARRAY(Socioeconomic!$C$8),0)),NA())</f>
        <v>9.1428571428571406</v>
      </c>
      <c r="AC21" s="25">
        <f ca="1">IFERROR(INDEX('Natural Hazard'!$H$8:$H$225,MATCH($C21,_xlfn.ANCHORARRAY('Natural Hazard'!$C$8),0)),NA())</f>
        <v>3.1666666666666599</v>
      </c>
      <c r="AD21" s="25">
        <f ca="1">IFERROR(INDEX(Conflict!$H$8:$H$225,MATCH($C21,_xlfn.ANCHORARRAY(Conflict!$C$8),0)),NA())</f>
        <v>2.5401305344857898</v>
      </c>
      <c r="AE21" s="50"/>
      <c r="AF21" s="25">
        <f ca="1">IFERROR(INDEX(Health!$I$8:$I$225,MATCH($C21,_xlfn.ANCHORARRAY(Health!$C$8),0)),NA())</f>
        <v>0</v>
      </c>
      <c r="AG21" s="25" t="e">
        <f ca="1">IFERROR(INDEX(Food!$I$8:$I$225,MATCH($C21,_xlfn.ANCHORARRAY(Food!$C$8),0)),NA())</f>
        <v>#N/A</v>
      </c>
      <c r="AH21" s="25">
        <f ca="1">IFERROR(INDEX(Macro!$I$8:$I$225,MATCH($C21,_xlfn.ANCHORARRAY(Macro!$C$8),0)),NA())</f>
        <v>4.4444444444444402</v>
      </c>
      <c r="AI21" s="25">
        <f ca="1">IFERROR(INDEX(Socioeconomic!$I$8:$I$225,MATCH($C21,_xlfn.ANCHORARRAY(Socioeconomic!$C$8),0)),NA())</f>
        <v>0</v>
      </c>
      <c r="AJ21" s="25">
        <f ca="1">IFERROR(INDEX('Natural Hazard'!$I$8:$I$225,MATCH($C21,_xlfn.ANCHORARRAY('Natural Hazard'!$C$8),0)),NA())</f>
        <v>0</v>
      </c>
      <c r="AK21" s="25">
        <f ca="1">IFERROR(INDEX(Conflict!$I$8:$I$225,MATCH($C21,_xlfn.ANCHORARRAY(Conflict!$C$8),0)),NA())</f>
        <v>10</v>
      </c>
      <c r="AL21" s="49"/>
      <c r="AM21" s="25">
        <f>IFERROR(INDEX('Data Reliability'!$G$6:$G$409,MATCH($C21,'Data Reliability'!$E$6:$E$409,0)),NA())</f>
        <v>8.3333333333333301E-2</v>
      </c>
      <c r="AN21" s="25">
        <f>IFERROR(INDEX('Data Reliability'!$H$6:$H$409,MATCH($C21,'Data Reliability'!$E$6:$E$409,0)),NA())</f>
        <v>0.55833333333333302</v>
      </c>
    </row>
    <row r="22" spans="2:40" x14ac:dyDescent="0.2">
      <c r="B22" s="28" t="s">
        <v>32</v>
      </c>
      <c r="C22" s="28" t="s">
        <v>33</v>
      </c>
      <c r="D22" s="28" t="s">
        <v>432</v>
      </c>
      <c r="E22" s="28" t="s">
        <v>429</v>
      </c>
      <c r="F22" s="206">
        <f ca="1">MATCH($C22,_xlfn.ANCHORARRAY(Health!$C$8),0)</f>
        <v>17</v>
      </c>
      <c r="G22" s="22" cm="1">
        <f t="array" aca="1" ref="G22" ca="1">IF(Parameters!$D$31, SUM(IF(ISNUMBER(R22:W22),(IF(R22:W22&gt;=Parameters!$D$37,1,"")),""))+0.5*(SUM(IF(ISNUMBER(R22:W22),(IF(R22:W22&gt;=Parameters!$D$38,1,"")),""))-SUM(IF(ISNUMBER(R22:W22),(IF(R22:W22&gt;=Parameters!$D$37,1,"")),""))),0) +
   IF(Parameters!$D$32,SUM(IF(ISNUMBER(R22:W22),(IF(R22:W22&gt;=Parameters!$D$41,1,"")),"")),0) +
   IF(Parameters!$D$33,AVERAGE(IF(ISNUMBER(R22:W22),R22:W22)),0) +
   IF(Parameters!$D$34,IF(OR(IF(ISNUMBER(R22:W22),R22:W22)=0),0,GEOMEAN(IF(ISNUMBER(R22:W22),R22:W22))),0)</f>
        <v>2</v>
      </c>
      <c r="H22" s="23">
        <f t="shared" ca="1" si="0"/>
        <v>2</v>
      </c>
      <c r="I22" s="116" t="str">
        <f t="shared" si="1"/>
        <v/>
      </c>
      <c r="J22" s="22" cm="1">
        <f t="array" aca="1" ref="J22" ca="1">IF(Parameters!$D$31, SUM(IF(ISNUMBER(Y22:AD22),(IF(Y22:AD22&gt;=Parameters!$D$41,1,"")),""))+0.5*(SUM(IF(ISNUMBER(Y22:AD22),(IF(Y22:AD22&gt;=Parameters!$D$42,1,"")),""))-SUM(IF(ISNUMBER(Y22:AD22),(IF(Y22:AD22&gt;=Parameters!$D$41,1,"")),""))),0) +
   IF(Parameters!$D$32,SUM(IF(ISNUMBER(Y22:AD22),(IF(Y22:AD22&gt;=Parameters!$D$41,1,"")),"")),0) +
   IF(Parameters!$D$33,AVERAGE(IF(ISNUMBER(Y22:AD22),Y22:AD22)),0) +
   IF(Parameters!$D$34,IF(OR(IF(ISNUMBER(Y22:AD22),Y22:AD22)=0),0,GEOMEAN(IF(ISNUMBER(Y22:AD22),Y22:AD22))),0)</f>
        <v>2.5</v>
      </c>
      <c r="K22" s="23">
        <f t="shared" ca="1" si="2"/>
        <v>2.5</v>
      </c>
      <c r="L22" s="116" t="str">
        <f t="shared" si="3"/>
        <v/>
      </c>
      <c r="M22" s="21" cm="1">
        <f t="array" aca="1" ref="M22" ca="1">IF(Parameters!$D$31, SUM(IF(ISNUMBER(AF22:AK22),(IF(AF22:AK22&gt;=Parameters!$D$41,1,"")),""))+0.5*(SUM(IF(ISNUMBER(AF22:AK22),(IF(AF22:AK22&gt;=Parameters!$D$42,1,"")),""))-SUM(IF(ISNUMBER(AF22:AK22),(IF(AF22:AK22&gt;=Parameters!$D$41,1,"")),""))),0) +
   IF(Parameters!$D$32,SUM(IF(ISNUMBER(AF22:AK22),(IF(AF22:AK22&gt;=Parameters!$D$41,1,"")),"")),0) +
   IF(Parameters!$D$33,AVERAGE(IF(ISNUMBER(AF22:AK22),AF22:AK22)),0) +
   IF(Parameters!$D$34,IF(OR(IF(ISNUMBER(AF22:AK22),AF22:AK22)=0),0,GEOMEAN(IF(ISNUMBER(AF22:AK22),AF22:AK22))),0)</f>
        <v>2</v>
      </c>
      <c r="N22" s="23">
        <f t="shared" ca="1" si="4"/>
        <v>2</v>
      </c>
      <c r="O22" s="116" t="str">
        <f t="shared" si="5"/>
        <v>!</v>
      </c>
      <c r="P22" s="24"/>
      <c r="Q22" s="49"/>
      <c r="R22" s="25">
        <f ca="1">IFERROR(INDEX(Health!$G$8:$G$225,MATCH($C22,_xlfn.ANCHORARRAY(Health!$C$8),0)),NA())</f>
        <v>0</v>
      </c>
      <c r="S22" s="25">
        <f ca="1">IFERROR(INDEX(Food!$G$8:$G$225,MATCH($C22,_xlfn.ANCHORARRAY(Food!$C$8),0)),NA())</f>
        <v>9.080480410933168</v>
      </c>
      <c r="T22" s="25">
        <f ca="1">IFERROR(INDEX(Macro!$G$8:$G$225,MATCH($C22,_xlfn.ANCHORARRAY(Macro!$C$8),0)),NA())</f>
        <v>1.9845670838557328</v>
      </c>
      <c r="U22" s="25">
        <f ca="1">IFERROR(INDEX(Socioeconomic!$G$8:$G$225,MATCH($C22,_xlfn.ANCHORARRAY(Socioeconomic!$C$8),0)),NA())</f>
        <v>0</v>
      </c>
      <c r="V22" s="25">
        <f ca="1">IFERROR(INDEX('Natural Hazard'!$G$8:$G$225,MATCH($C22,_xlfn.ANCHORARRAY('Natural Hazard'!$C$8),0)),NA())</f>
        <v>0</v>
      </c>
      <c r="W22" s="25">
        <f ca="1">IFERROR(INDEX(Conflict!$G$8:$G$225,MATCH($C22,_xlfn.ANCHORARRAY(Conflict!$C$8),0)),NA())</f>
        <v>10</v>
      </c>
      <c r="X22" s="50"/>
      <c r="Y22" s="25">
        <f ca="1">IFERROR(INDEX(Health!$H$8:$H$225,MATCH($C22,_xlfn.ANCHORARRAY(Health!$C$8),0)),NA())</f>
        <v>7.4868804664723001</v>
      </c>
      <c r="Z22" s="25">
        <f ca="1">IFERROR(INDEX(Food!$H$8:$H$225,MATCH($C22,_xlfn.ANCHORARRAY(Food!$C$8),0)),NA())</f>
        <v>8.2455124493341003</v>
      </c>
      <c r="AA22" s="25">
        <f ca="1">IFERROR(INDEX(Macro!$H$8:$H$225,MATCH($C22,_xlfn.ANCHORARRAY(Macro!$C$8),0)),NA())</f>
        <v>3.4925285672428901</v>
      </c>
      <c r="AB22" s="25">
        <f ca="1">IFERROR(INDEX(Socioeconomic!$H$8:$H$225,MATCH($C22,_xlfn.ANCHORARRAY(Socioeconomic!$C$8),0)),NA())</f>
        <v>9.71428571428571</v>
      </c>
      <c r="AC22" s="25">
        <f ca="1">IFERROR(INDEX('Natural Hazard'!$H$8:$H$225,MATCH($C22,_xlfn.ANCHORARRAY('Natural Hazard'!$C$8),0)),NA())</f>
        <v>4.5</v>
      </c>
      <c r="AD22" s="25">
        <f ca="1">IFERROR(INDEX(Conflict!$H$8:$H$225,MATCH($C22,_xlfn.ANCHORARRAY(Conflict!$C$8),0)),NA())</f>
        <v>10</v>
      </c>
      <c r="AE22" s="50"/>
      <c r="AF22" s="25">
        <f ca="1">IFERROR(INDEX(Health!$I$8:$I$225,MATCH($C22,_xlfn.ANCHORARRAY(Health!$C$8),0)),NA())</f>
        <v>0</v>
      </c>
      <c r="AG22" s="25">
        <f ca="1">IFERROR(INDEX(Food!$I$8:$I$225,MATCH($C22,_xlfn.ANCHORARRAY(Food!$C$8),0)),NA())</f>
        <v>10</v>
      </c>
      <c r="AH22" s="25">
        <f ca="1">IFERROR(INDEX(Macro!$I$8:$I$225,MATCH($C22,_xlfn.ANCHORARRAY(Macro!$C$8),0)),NA())</f>
        <v>1.1276948590381399</v>
      </c>
      <c r="AI22" s="25">
        <f ca="1">IFERROR(INDEX(Socioeconomic!$I$8:$I$225,MATCH($C22,_xlfn.ANCHORARRAY(Socioeconomic!$C$8),0)),NA())</f>
        <v>0</v>
      </c>
      <c r="AJ22" s="25">
        <f ca="1">IFERROR(INDEX('Natural Hazard'!$I$8:$I$225,MATCH($C22,_xlfn.ANCHORARRAY('Natural Hazard'!$C$8),0)),NA())</f>
        <v>0</v>
      </c>
      <c r="AK22" s="25">
        <f ca="1">IFERROR(INDEX(Conflict!$I$8:$I$225,MATCH($C22,_xlfn.ANCHORARRAY(Conflict!$C$8),0)),NA())</f>
        <v>10</v>
      </c>
      <c r="AL22" s="49"/>
      <c r="AM22" s="25">
        <f>IFERROR(INDEX('Data Reliability'!$G$6:$G$409,MATCH($C22,'Data Reliability'!$E$6:$E$409,0)),NA())</f>
        <v>8.3333333333333301E-2</v>
      </c>
      <c r="AN22" s="25">
        <f>IFERROR(INDEX('Data Reliability'!$H$6:$H$409,MATCH($C22,'Data Reliability'!$E$6:$E$409,0)),NA())</f>
        <v>0.44722222222222202</v>
      </c>
    </row>
    <row r="23" spans="2:40" x14ac:dyDescent="0.2">
      <c r="B23" s="28" t="s">
        <v>34</v>
      </c>
      <c r="C23" s="28" t="s">
        <v>35</v>
      </c>
      <c r="D23" s="28" t="s">
        <v>431</v>
      </c>
      <c r="E23" s="28" t="s">
        <v>429</v>
      </c>
      <c r="F23" s="206">
        <f ca="1">MATCH($C23,_xlfn.ANCHORARRAY(Health!$C$8),0)</f>
        <v>18</v>
      </c>
      <c r="G23" s="22" cm="1">
        <f t="array" aca="1" ref="G23" ca="1">IF(Parameters!$D$31, SUM(IF(ISNUMBER(R23:W23),(IF(R23:W23&gt;=Parameters!$D$37,1,"")),""))+0.5*(SUM(IF(ISNUMBER(R23:W23),(IF(R23:W23&gt;=Parameters!$D$38,1,"")),""))-SUM(IF(ISNUMBER(R23:W23),(IF(R23:W23&gt;=Parameters!$D$37,1,"")),""))),0) +
   IF(Parameters!$D$32,SUM(IF(ISNUMBER(R23:W23),(IF(R23:W23&gt;=Parameters!$D$41,1,"")),"")),0) +
   IF(Parameters!$D$33,AVERAGE(IF(ISNUMBER(R23:W23),R23:W23)),0) +
   IF(Parameters!$D$34,IF(OR(IF(ISNUMBER(R23:W23),R23:W23)=0),0,GEOMEAN(IF(ISNUMBER(R23:W23),R23:W23))),0)</f>
        <v>0.5</v>
      </c>
      <c r="H23" s="23">
        <f t="shared" ca="1" si="0"/>
        <v>0.5</v>
      </c>
      <c r="I23" s="116" t="str">
        <f t="shared" si="1"/>
        <v/>
      </c>
      <c r="J23" s="22" cm="1">
        <f t="array" aca="1" ref="J23" ca="1">IF(Parameters!$D$31, SUM(IF(ISNUMBER(Y23:AD23),(IF(Y23:AD23&gt;=Parameters!$D$41,1,"")),""))+0.5*(SUM(IF(ISNUMBER(Y23:AD23),(IF(Y23:AD23&gt;=Parameters!$D$42,1,"")),""))-SUM(IF(ISNUMBER(Y23:AD23),(IF(Y23:AD23&gt;=Parameters!$D$41,1,"")),""))),0) +
   IF(Parameters!$D$32,SUM(IF(ISNUMBER(Y23:AD23),(IF(Y23:AD23&gt;=Parameters!$D$41,1,"")),"")),0) +
   IF(Parameters!$D$33,AVERAGE(IF(ISNUMBER(Y23:AD23),Y23:AD23)),0) +
   IF(Parameters!$D$34,IF(OR(IF(ISNUMBER(Y23:AD23),Y23:AD23)=0),0,GEOMEAN(IF(ISNUMBER(Y23:AD23),Y23:AD23))),0)</f>
        <v>1.5</v>
      </c>
      <c r="K23" s="23">
        <f t="shared" ca="1" si="2"/>
        <v>1.5</v>
      </c>
      <c r="L23" s="116" t="str">
        <f t="shared" si="3"/>
        <v/>
      </c>
      <c r="M23" s="21" cm="1">
        <f t="array" aca="1" ref="M23" ca="1">IF(Parameters!$D$31, SUM(IF(ISNUMBER(AF23:AK23),(IF(AF23:AK23&gt;=Parameters!$D$41,1,"")),""))+0.5*(SUM(IF(ISNUMBER(AF23:AK23),(IF(AF23:AK23&gt;=Parameters!$D$42,1,"")),""))-SUM(IF(ISNUMBER(AF23:AK23),(IF(AF23:AK23&gt;=Parameters!$D$41,1,"")),""))),0) +
   IF(Parameters!$D$32,SUM(IF(ISNUMBER(AF23:AK23),(IF(AF23:AK23&gt;=Parameters!$D$41,1,"")),"")),0) +
   IF(Parameters!$D$33,AVERAGE(IF(ISNUMBER(AF23:AK23),AF23:AK23)),0) +
   IF(Parameters!$D$34,IF(OR(IF(ISNUMBER(AF23:AK23),AF23:AK23)=0),0,GEOMEAN(IF(ISNUMBER(AF23:AK23),AF23:AK23))),0)</f>
        <v>0.5</v>
      </c>
      <c r="N23" s="23">
        <f t="shared" ca="1" si="4"/>
        <v>0.5</v>
      </c>
      <c r="O23" s="116" t="str">
        <f t="shared" si="5"/>
        <v>!</v>
      </c>
      <c r="P23" s="24"/>
      <c r="Q23" s="49"/>
      <c r="R23" s="25">
        <f ca="1">IFERROR(INDEX(Health!$G$8:$G$225,MATCH($C23,_xlfn.ANCHORARRAY(Health!$C$8),0)),NA())</f>
        <v>0</v>
      </c>
      <c r="S23" s="25">
        <f ca="1">IFERROR(INDEX(Food!$G$8:$G$225,MATCH($C23,_xlfn.ANCHORARRAY(Food!$C$8),0)),NA())</f>
        <v>0</v>
      </c>
      <c r="T23" s="25">
        <f ca="1">IFERROR(INDEX(Macro!$G$8:$G$225,MATCH($C23,_xlfn.ANCHORARRAY(Macro!$C$8),0)),NA())</f>
        <v>6.9</v>
      </c>
      <c r="U23" s="25">
        <f ca="1">IFERROR(INDEX(Socioeconomic!$G$8:$G$225,MATCH($C23,_xlfn.ANCHORARRAY(Socioeconomic!$C$8),0)),NA())</f>
        <v>0</v>
      </c>
      <c r="V23" s="25">
        <f ca="1">IFERROR(INDEX('Natural Hazard'!$G$8:$G$225,MATCH($C23,_xlfn.ANCHORARRAY('Natural Hazard'!$C$8),0)),NA())</f>
        <v>0</v>
      </c>
      <c r="W23" s="25">
        <f ca="1">IFERROR(INDEX(Conflict!$G$8:$G$225,MATCH($C23,_xlfn.ANCHORARRAY(Conflict!$C$8),0)),NA())</f>
        <v>0</v>
      </c>
      <c r="X23" s="50"/>
      <c r="Y23" s="25">
        <f ca="1">IFERROR(INDEX(Health!$H$8:$H$225,MATCH($C23,_xlfn.ANCHORARRAY(Health!$C$8),0)),NA())</f>
        <v>5.8250728862973702</v>
      </c>
      <c r="Z23" s="25">
        <f ca="1">IFERROR(INDEX(Food!$H$8:$H$225,MATCH($C23,_xlfn.ANCHORARRAY(Food!$C$8),0)),NA())</f>
        <v>6.9716270990156302</v>
      </c>
      <c r="AA23" s="25">
        <f ca="1">IFERROR(INDEX(Macro!$H$8:$H$225,MATCH($C23,_xlfn.ANCHORARRAY(Macro!$C$8),0)),NA())</f>
        <v>7</v>
      </c>
      <c r="AB23" s="25">
        <f ca="1">IFERROR(INDEX(Socioeconomic!$H$8:$H$225,MATCH($C23,_xlfn.ANCHORARRAY(Socioeconomic!$C$8),0)),NA())</f>
        <v>6.8571428571428497</v>
      </c>
      <c r="AC23" s="25">
        <f ca="1">IFERROR(INDEX('Natural Hazard'!$H$8:$H$225,MATCH($C23,_xlfn.ANCHORARRAY('Natural Hazard'!$C$8),0)),NA())</f>
        <v>10</v>
      </c>
      <c r="AD23" s="25">
        <f ca="1">IFERROR(INDEX(Conflict!$H$8:$H$225,MATCH($C23,_xlfn.ANCHORARRAY(Conflict!$C$8),0)),NA())</f>
        <v>5.1640500970188699</v>
      </c>
      <c r="AE23" s="50"/>
      <c r="AF23" s="25">
        <f ca="1">IFERROR(INDEX(Health!$I$8:$I$225,MATCH($C23,_xlfn.ANCHORARRAY(Health!$C$8),0)),NA())</f>
        <v>0</v>
      </c>
      <c r="AG23" s="25" t="e">
        <f ca="1">IFERROR(INDEX(Food!$I$8:$I$225,MATCH($C23,_xlfn.ANCHORARRAY(Food!$C$8),0)),NA())</f>
        <v>#N/A</v>
      </c>
      <c r="AH23" s="25">
        <f ca="1">IFERROR(INDEX(Macro!$I$8:$I$225,MATCH($C23,_xlfn.ANCHORARRAY(Macro!$C$8),0)),NA())</f>
        <v>7</v>
      </c>
      <c r="AI23" s="25">
        <f ca="1">IFERROR(INDEX(Socioeconomic!$I$8:$I$225,MATCH($C23,_xlfn.ANCHORARRAY(Socioeconomic!$C$8),0)),NA())</f>
        <v>0</v>
      </c>
      <c r="AJ23" s="25">
        <f ca="1">IFERROR(INDEX('Natural Hazard'!$I$8:$I$225,MATCH($C23,_xlfn.ANCHORARRAY('Natural Hazard'!$C$8),0)),NA())</f>
        <v>0</v>
      </c>
      <c r="AK23" s="25">
        <f ca="1">IFERROR(INDEX(Conflict!$I$8:$I$225,MATCH($C23,_xlfn.ANCHORARRAY(Conflict!$C$8),0)),NA())</f>
        <v>0</v>
      </c>
      <c r="AL23" s="49"/>
      <c r="AM23" s="25">
        <f>IFERROR(INDEX('Data Reliability'!$G$6:$G$409,MATCH($C23,'Data Reliability'!$E$6:$E$409,0)),NA())</f>
        <v>0</v>
      </c>
      <c r="AN23" s="25">
        <f>IFERROR(INDEX('Data Reliability'!$H$6:$H$409,MATCH($C23,'Data Reliability'!$E$6:$E$409,0)),NA())</f>
        <v>0.4</v>
      </c>
    </row>
    <row r="24" spans="2:40" x14ac:dyDescent="0.2">
      <c r="B24" s="28" t="s">
        <v>36</v>
      </c>
      <c r="C24" s="28" t="s">
        <v>37</v>
      </c>
      <c r="D24" s="28" t="s">
        <v>433</v>
      </c>
      <c r="E24" s="28" t="s">
        <v>430</v>
      </c>
      <c r="F24" s="206">
        <f ca="1">MATCH($C24,_xlfn.ANCHORARRAY(Health!$C$8),0)</f>
        <v>19</v>
      </c>
      <c r="G24" s="22" cm="1">
        <f t="array" aca="1" ref="G24" ca="1">IF(Parameters!$D$31, SUM(IF(ISNUMBER(R24:W24),(IF(R24:W24&gt;=Parameters!$D$37,1,"")),""))+0.5*(SUM(IF(ISNUMBER(R24:W24),(IF(R24:W24&gt;=Parameters!$D$38,1,"")),""))-SUM(IF(ISNUMBER(R24:W24),(IF(R24:W24&gt;=Parameters!$D$37,1,"")),""))),0) +
   IF(Parameters!$D$32,SUM(IF(ISNUMBER(R24:W24),(IF(R24:W24&gt;=Parameters!$D$41,1,"")),"")),0) +
   IF(Parameters!$D$33,AVERAGE(IF(ISNUMBER(R24:W24),R24:W24)),0) +
   IF(Parameters!$D$34,IF(OR(IF(ISNUMBER(R24:W24),R24:W24)=0),0,GEOMEAN(IF(ISNUMBER(R24:W24),R24:W24))),0)</f>
        <v>0</v>
      </c>
      <c r="H24" s="23">
        <f t="shared" ca="1" si="0"/>
        <v>0</v>
      </c>
      <c r="I24" s="116" t="str">
        <f t="shared" si="1"/>
        <v/>
      </c>
      <c r="J24" s="22" cm="1">
        <f t="array" aca="1" ref="J24" ca="1">IF(Parameters!$D$31, SUM(IF(ISNUMBER(Y24:AD24),(IF(Y24:AD24&gt;=Parameters!$D$41,1,"")),""))+0.5*(SUM(IF(ISNUMBER(Y24:AD24),(IF(Y24:AD24&gt;=Parameters!$D$42,1,"")),""))-SUM(IF(ISNUMBER(Y24:AD24),(IF(Y24:AD24&gt;=Parameters!$D$41,1,"")),""))),0) +
   IF(Parameters!$D$32,SUM(IF(ISNUMBER(Y24:AD24),(IF(Y24:AD24&gt;=Parameters!$D$41,1,"")),"")),0) +
   IF(Parameters!$D$33,AVERAGE(IF(ISNUMBER(Y24:AD24),Y24:AD24)),0) +
   IF(Parameters!$D$34,IF(OR(IF(ISNUMBER(Y24:AD24),Y24:AD24)=0),0,GEOMEAN(IF(ISNUMBER(Y24:AD24),Y24:AD24))),0)</f>
        <v>0</v>
      </c>
      <c r="K24" s="23">
        <f t="shared" ca="1" si="2"/>
        <v>0</v>
      </c>
      <c r="L24" s="116" t="str">
        <f t="shared" si="3"/>
        <v/>
      </c>
      <c r="M24" s="21" cm="1">
        <f t="array" aca="1" ref="M24" ca="1">IF(Parameters!$D$31, SUM(IF(ISNUMBER(AF24:AK24),(IF(AF24:AK24&gt;=Parameters!$D$41,1,"")),""))+0.5*(SUM(IF(ISNUMBER(AF24:AK24),(IF(AF24:AK24&gt;=Parameters!$D$42,1,"")),""))-SUM(IF(ISNUMBER(AF24:AK24),(IF(AF24:AK24&gt;=Parameters!$D$41,1,"")),""))),0) +
   IF(Parameters!$D$32,SUM(IF(ISNUMBER(AF24:AK24),(IF(AF24:AK24&gt;=Parameters!$D$41,1,"")),"")),0) +
   IF(Parameters!$D$33,AVERAGE(IF(ISNUMBER(AF24:AK24),AF24:AK24)),0) +
   IF(Parameters!$D$34,IF(OR(IF(ISNUMBER(AF24:AK24),AF24:AK24)=0),0,GEOMEAN(IF(ISNUMBER(AF24:AK24),AF24:AK24))),0)</f>
        <v>0.5</v>
      </c>
      <c r="N24" s="23">
        <f t="shared" ca="1" si="4"/>
        <v>0.5</v>
      </c>
      <c r="O24" s="116" t="str">
        <f t="shared" si="5"/>
        <v>!</v>
      </c>
      <c r="P24" s="24"/>
      <c r="Q24" s="49"/>
      <c r="R24" s="25">
        <f ca="1">IFERROR(INDEX(Health!$G$8:$G$225,MATCH($C24,_xlfn.ANCHORARRAY(Health!$C$8),0)),NA())</f>
        <v>0</v>
      </c>
      <c r="S24" s="25">
        <f ca="1">IFERROR(INDEX(Food!$G$8:$G$225,MATCH($C24,_xlfn.ANCHORARRAY(Food!$C$8),0)),NA())</f>
        <v>0</v>
      </c>
      <c r="T24" s="25">
        <f ca="1">IFERROR(INDEX(Macro!$G$8:$G$225,MATCH($C24,_xlfn.ANCHORARRAY(Macro!$C$8),0)),NA())</f>
        <v>2.7161330641084698</v>
      </c>
      <c r="U24" s="25">
        <f ca="1">IFERROR(INDEX(Socioeconomic!$G$8:$G$225,MATCH($C24,_xlfn.ANCHORARRAY(Socioeconomic!$C$8),0)),NA())</f>
        <v>1.942384396265872</v>
      </c>
      <c r="V24" s="25">
        <f ca="1">IFERROR(INDEX('Natural Hazard'!$G$8:$G$225,MATCH($C24,_xlfn.ANCHORARRAY('Natural Hazard'!$C$8),0)),NA())</f>
        <v>0</v>
      </c>
      <c r="W24" s="25">
        <f ca="1">IFERROR(INDEX(Conflict!$G$8:$G$225,MATCH($C24,_xlfn.ANCHORARRAY(Conflict!$C$8),0)),NA())</f>
        <v>0</v>
      </c>
      <c r="X24" s="50"/>
      <c r="Y24" s="25">
        <f ca="1">IFERROR(INDEX(Health!$H$8:$H$225,MATCH($C24,_xlfn.ANCHORARRAY(Health!$C$8),0)),NA())</f>
        <v>0</v>
      </c>
      <c r="Z24" s="25">
        <f ca="1">IFERROR(INDEX(Food!$H$8:$H$225,MATCH($C24,_xlfn.ANCHORARRAY(Food!$C$8),0)),NA())</f>
        <v>1.4707585408222299</v>
      </c>
      <c r="AA24" s="25">
        <f ca="1">IFERROR(INDEX(Macro!$H$8:$H$225,MATCH($C24,_xlfn.ANCHORARRAY(Macro!$C$8),0)),NA())</f>
        <v>1.8956929387635499</v>
      </c>
      <c r="AB24" s="25">
        <f ca="1">IFERROR(INDEX(Socioeconomic!$H$8:$H$225,MATCH($C24,_xlfn.ANCHORARRAY(Socioeconomic!$C$8),0)),NA())</f>
        <v>2.71428571428571</v>
      </c>
      <c r="AC24" s="25">
        <f ca="1">IFERROR(INDEX('Natural Hazard'!$H$8:$H$225,MATCH($C24,_xlfn.ANCHORARRAY('Natural Hazard'!$C$8),0)),NA())</f>
        <v>4.3333333333333304</v>
      </c>
      <c r="AD24" s="25">
        <f ca="1">IFERROR(INDEX(Conflict!$H$8:$H$225,MATCH($C24,_xlfn.ANCHORARRAY(Conflict!$C$8),0)),NA())</f>
        <v>0</v>
      </c>
      <c r="AE24" s="50"/>
      <c r="AF24" s="25">
        <f ca="1">IFERROR(INDEX(Health!$I$8:$I$225,MATCH($C24,_xlfn.ANCHORARRAY(Health!$C$8),0)),NA())</f>
        <v>0</v>
      </c>
      <c r="AG24" s="25" t="e">
        <f ca="1">IFERROR(INDEX(Food!$I$8:$I$225,MATCH($C24,_xlfn.ANCHORARRAY(Food!$C$8),0)),NA())</f>
        <v>#N/A</v>
      </c>
      <c r="AH24" s="25">
        <f ca="1">IFERROR(INDEX(Macro!$I$8:$I$225,MATCH($C24,_xlfn.ANCHORARRAY(Macro!$C$8),0)),NA())</f>
        <v>3.89165284687672</v>
      </c>
      <c r="AI24" s="25">
        <f ca="1">IFERROR(INDEX(Socioeconomic!$I$8:$I$225,MATCH($C24,_xlfn.ANCHORARRAY(Socioeconomic!$C$8),0)),NA())</f>
        <v>1.39</v>
      </c>
      <c r="AJ24" s="25">
        <f ca="1">IFERROR(INDEX('Natural Hazard'!$I$8:$I$225,MATCH($C24,_xlfn.ANCHORARRAY('Natural Hazard'!$C$8),0)),NA())</f>
        <v>0</v>
      </c>
      <c r="AK24" s="25">
        <f ca="1">IFERROR(INDEX(Conflict!$I$8:$I$225,MATCH($C24,_xlfn.ANCHORARRAY(Conflict!$C$8),0)),NA())</f>
        <v>7</v>
      </c>
      <c r="AL24" s="49"/>
      <c r="AM24" s="25">
        <f>IFERROR(INDEX('Data Reliability'!$G$6:$G$409,MATCH($C24,'Data Reliability'!$E$6:$E$409,0)),NA())</f>
        <v>8.3333333333333301E-2</v>
      </c>
      <c r="AN24" s="25">
        <f>IFERROR(INDEX('Data Reliability'!$H$6:$H$409,MATCH($C24,'Data Reliability'!$E$6:$E$409,0)),NA())</f>
        <v>0.50833333333333297</v>
      </c>
    </row>
    <row r="25" spans="2:40" x14ac:dyDescent="0.2">
      <c r="B25" s="28" t="s">
        <v>38</v>
      </c>
      <c r="C25" s="28" t="s">
        <v>39</v>
      </c>
      <c r="D25" s="28" t="s">
        <v>434</v>
      </c>
      <c r="E25" s="28" t="s">
        <v>409</v>
      </c>
      <c r="F25" s="206">
        <f ca="1">MATCH($C25,_xlfn.ANCHORARRAY(Health!$C$8),0)</f>
        <v>20</v>
      </c>
      <c r="G25" s="22" cm="1">
        <f t="array" aca="1" ref="G25" ca="1">IF(Parameters!$D$31, SUM(IF(ISNUMBER(R25:W25),(IF(R25:W25&gt;=Parameters!$D$37,1,"")),""))+0.5*(SUM(IF(ISNUMBER(R25:W25),(IF(R25:W25&gt;=Parameters!$D$38,1,"")),""))-SUM(IF(ISNUMBER(R25:W25),(IF(R25:W25&gt;=Parameters!$D$37,1,"")),""))),0) +
   IF(Parameters!$D$32,SUM(IF(ISNUMBER(R25:W25),(IF(R25:W25&gt;=Parameters!$D$41,1,"")),"")),0) +
   IF(Parameters!$D$33,AVERAGE(IF(ISNUMBER(R25:W25),R25:W25)),0) +
   IF(Parameters!$D$34,IF(OR(IF(ISNUMBER(R25:W25),R25:W25)=0),0,GEOMEAN(IF(ISNUMBER(R25:W25),R25:W25))),0)</f>
        <v>0</v>
      </c>
      <c r="H25" s="23">
        <f t="shared" ca="1" si="0"/>
        <v>0</v>
      </c>
      <c r="I25" s="116" t="str">
        <f t="shared" si="1"/>
        <v>!</v>
      </c>
      <c r="J25" s="22" cm="1">
        <f t="array" aca="1" ref="J25" ca="1">IF(Parameters!$D$31, SUM(IF(ISNUMBER(Y25:AD25),(IF(Y25:AD25&gt;=Parameters!$D$41,1,"")),""))+0.5*(SUM(IF(ISNUMBER(Y25:AD25),(IF(Y25:AD25&gt;=Parameters!$D$42,1,"")),""))-SUM(IF(ISNUMBER(Y25:AD25),(IF(Y25:AD25&gt;=Parameters!$D$41,1,"")),""))),0) +
   IF(Parameters!$D$32,SUM(IF(ISNUMBER(Y25:AD25),(IF(Y25:AD25&gt;=Parameters!$D$41,1,"")),"")),0) +
   IF(Parameters!$D$33,AVERAGE(IF(ISNUMBER(Y25:AD25),Y25:AD25)),0) +
   IF(Parameters!$D$34,IF(OR(IF(ISNUMBER(Y25:AD25),Y25:AD25)=0),0,GEOMEAN(IF(ISNUMBER(Y25:AD25),Y25:AD25))),0)</f>
        <v>0</v>
      </c>
      <c r="K25" s="23">
        <f t="shared" ca="1" si="2"/>
        <v>0</v>
      </c>
      <c r="L25" s="116" t="str">
        <f t="shared" si="3"/>
        <v/>
      </c>
      <c r="M25" s="21" cm="1">
        <f t="array" aca="1" ref="M25" ca="1">IF(Parameters!$D$31, SUM(IF(ISNUMBER(AF25:AK25),(IF(AF25:AK25&gt;=Parameters!$D$41,1,"")),""))+0.5*(SUM(IF(ISNUMBER(AF25:AK25),(IF(AF25:AK25&gt;=Parameters!$D$42,1,"")),""))-SUM(IF(ISNUMBER(AF25:AK25),(IF(AF25:AK25&gt;=Parameters!$D$41,1,"")),""))),0) +
   IF(Parameters!$D$32,SUM(IF(ISNUMBER(AF25:AK25),(IF(AF25:AK25&gt;=Parameters!$D$41,1,"")),"")),0) +
   IF(Parameters!$D$33,AVERAGE(IF(ISNUMBER(AF25:AK25),AF25:AK25)),0) +
   IF(Parameters!$D$34,IF(OR(IF(ISNUMBER(AF25:AK25),AF25:AK25)=0),0,GEOMEAN(IF(ISNUMBER(AF25:AK25),AF25:AK25))),0)</f>
        <v>0</v>
      </c>
      <c r="N25" s="23">
        <f t="shared" ca="1" si="4"/>
        <v>0</v>
      </c>
      <c r="O25" s="116" t="str">
        <f t="shared" si="5"/>
        <v>!</v>
      </c>
      <c r="P25" s="24"/>
      <c r="Q25" s="49"/>
      <c r="R25" s="25">
        <f ca="1">IFERROR(INDEX(Health!$G$8:$G$225,MATCH($C25,_xlfn.ANCHORARRAY(Health!$C$8),0)),NA())</f>
        <v>0</v>
      </c>
      <c r="S25" s="25">
        <f ca="1">IFERROR(INDEX(Food!$G$8:$G$225,MATCH($C25,_xlfn.ANCHORARRAY(Food!$C$8),0)),NA())</f>
        <v>0</v>
      </c>
      <c r="T25" s="25">
        <f ca="1">IFERROR(INDEX(Macro!$G$8:$G$225,MATCH($C25,_xlfn.ANCHORARRAY(Macro!$C$8),0)),NA())</f>
        <v>3.7881868665169129</v>
      </c>
      <c r="U25" s="25">
        <f ca="1">IFERROR(INDEX(Socioeconomic!$G$8:$G$225,MATCH($C25,_xlfn.ANCHORARRAY(Socioeconomic!$C$8),0)),NA())</f>
        <v>3.4641016151377477</v>
      </c>
      <c r="V25" s="25">
        <f ca="1">IFERROR(INDEX('Natural Hazard'!$G$8:$G$225,MATCH($C25,_xlfn.ANCHORARRAY('Natural Hazard'!$C$8),0)),NA())</f>
        <v>0</v>
      </c>
      <c r="W25" s="25">
        <f ca="1">IFERROR(INDEX(Conflict!$G$8:$G$225,MATCH($C25,_xlfn.ANCHORARRAY(Conflict!$C$8),0)),NA())</f>
        <v>0</v>
      </c>
      <c r="X25" s="50"/>
      <c r="Y25" s="25">
        <f ca="1">IFERROR(INDEX(Health!$H$8:$H$225,MATCH($C25,_xlfn.ANCHORARRAY(Health!$C$8),0)),NA())</f>
        <v>5.59183673469387</v>
      </c>
      <c r="Z25" s="25">
        <f ca="1">IFERROR(INDEX(Food!$H$8:$H$225,MATCH($C25,_xlfn.ANCHORARRAY(Food!$C$8),0)),NA())</f>
        <v>2.25246091488129</v>
      </c>
      <c r="AA25" s="25">
        <f ca="1">IFERROR(INDEX(Macro!$H$8:$H$225,MATCH($C25,_xlfn.ANCHORARRAY(Macro!$C$8),0)),NA())</f>
        <v>3.2288309405215299</v>
      </c>
      <c r="AB25" s="25">
        <f ca="1">IFERROR(INDEX(Socioeconomic!$H$8:$H$225,MATCH($C25,_xlfn.ANCHORARRAY(Socioeconomic!$C$8),0)),NA())</f>
        <v>1.71428571428571</v>
      </c>
      <c r="AC25" s="25">
        <f ca="1">IFERROR(INDEX('Natural Hazard'!$H$8:$H$225,MATCH($C25,_xlfn.ANCHORARRAY('Natural Hazard'!$C$8),0)),NA())</f>
        <v>0</v>
      </c>
      <c r="AD25" s="25">
        <f ca="1">IFERROR(INDEX(Conflict!$H$8:$H$225,MATCH($C25,_xlfn.ANCHORARRAY(Conflict!$C$8),0)),NA())</f>
        <v>0.73205150820250398</v>
      </c>
      <c r="AE25" s="50"/>
      <c r="AF25" s="25">
        <f ca="1">IFERROR(INDEX(Health!$I$8:$I$225,MATCH($C25,_xlfn.ANCHORARRAY(Health!$C$8),0)),NA())</f>
        <v>0</v>
      </c>
      <c r="AG25" s="25" t="e">
        <f ca="1">IFERROR(INDEX(Food!$I$8:$I$225,MATCH($C25,_xlfn.ANCHORARRAY(Food!$C$8),0)),NA())</f>
        <v>#N/A</v>
      </c>
      <c r="AH25" s="25">
        <f ca="1">IFERROR(INDEX(Macro!$I$8:$I$225,MATCH($C25,_xlfn.ANCHORARRAY(Macro!$C$8),0)),NA())</f>
        <v>4.4444444444444402</v>
      </c>
      <c r="AI25" s="25">
        <f ca="1">IFERROR(INDEX(Socioeconomic!$I$8:$I$225,MATCH($C25,_xlfn.ANCHORARRAY(Socioeconomic!$C$8),0)),NA())</f>
        <v>6.9999999999999902</v>
      </c>
      <c r="AJ25" s="25">
        <f ca="1">IFERROR(INDEX('Natural Hazard'!$I$8:$I$225,MATCH($C25,_xlfn.ANCHORARRAY('Natural Hazard'!$C$8),0)),NA())</f>
        <v>0</v>
      </c>
      <c r="AK25" s="25">
        <f ca="1">IFERROR(INDEX(Conflict!$I$8:$I$225,MATCH($C25,_xlfn.ANCHORARRAY(Conflict!$C$8),0)),NA())</f>
        <v>0</v>
      </c>
      <c r="AL25" s="49"/>
      <c r="AM25" s="25">
        <f>IFERROR(INDEX('Data Reliability'!$G$6:$G$409,MATCH($C25,'Data Reliability'!$E$6:$E$409,0)),NA())</f>
        <v>8.3333333333333301E-2</v>
      </c>
      <c r="AN25" s="25">
        <f>IFERROR(INDEX('Data Reliability'!$H$6:$H$409,MATCH($C25,'Data Reliability'!$E$6:$E$409,0)),NA())</f>
        <v>0.65833333333333299</v>
      </c>
    </row>
    <row r="26" spans="2:40" x14ac:dyDescent="0.2">
      <c r="B26" s="28" t="s">
        <v>731</v>
      </c>
      <c r="C26" s="28" t="s">
        <v>40</v>
      </c>
      <c r="D26" s="28" t="s">
        <v>435</v>
      </c>
      <c r="E26" s="28" t="s">
        <v>409</v>
      </c>
      <c r="F26" s="206">
        <f ca="1">MATCH($C26,_xlfn.ANCHORARRAY(Health!$C$8),0)</f>
        <v>21</v>
      </c>
      <c r="G26" s="22" cm="1">
        <f t="array" aca="1" ref="G26" ca="1">IF(Parameters!$D$31, SUM(IF(ISNUMBER(R26:W26),(IF(R26:W26&gt;=Parameters!$D$37,1,"")),""))+0.5*(SUM(IF(ISNUMBER(R26:W26),(IF(R26:W26&gt;=Parameters!$D$38,1,"")),""))-SUM(IF(ISNUMBER(R26:W26),(IF(R26:W26&gt;=Parameters!$D$37,1,"")),""))),0) +
   IF(Parameters!$D$32,SUM(IF(ISNUMBER(R26:W26),(IF(R26:W26&gt;=Parameters!$D$41,1,"")),"")),0) +
   IF(Parameters!$D$33,AVERAGE(IF(ISNUMBER(R26:W26),R26:W26)),0) +
   IF(Parameters!$D$34,IF(OR(IF(ISNUMBER(R26:W26),R26:W26)=0),0,GEOMEAN(IF(ISNUMBER(R26:W26),R26:W26))),0)</f>
        <v>0</v>
      </c>
      <c r="H26" s="23">
        <f t="shared" ca="1" si="0"/>
        <v>0</v>
      </c>
      <c r="I26" s="116" t="str">
        <f t="shared" si="1"/>
        <v>!</v>
      </c>
      <c r="J26" s="22" cm="1">
        <f t="array" aca="1" ref="J26" ca="1">IF(Parameters!$D$31, SUM(IF(ISNUMBER(Y26:AD26),(IF(Y26:AD26&gt;=Parameters!$D$41,1,"")),""))+0.5*(SUM(IF(ISNUMBER(Y26:AD26),(IF(Y26:AD26&gt;=Parameters!$D$42,1,"")),""))-SUM(IF(ISNUMBER(Y26:AD26),(IF(Y26:AD26&gt;=Parameters!$D$41,1,"")),""))),0) +
   IF(Parameters!$D$32,SUM(IF(ISNUMBER(Y26:AD26),(IF(Y26:AD26&gt;=Parameters!$D$41,1,"")),"")),0) +
   IF(Parameters!$D$33,AVERAGE(IF(ISNUMBER(Y26:AD26),Y26:AD26)),0) +
   IF(Parameters!$D$34,IF(OR(IF(ISNUMBER(Y26:AD26),Y26:AD26)=0),0,GEOMEAN(IF(ISNUMBER(Y26:AD26),Y26:AD26))),0)</f>
        <v>0.5</v>
      </c>
      <c r="K26" s="23">
        <f t="shared" ca="1" si="2"/>
        <v>0.5</v>
      </c>
      <c r="L26" s="116" t="str">
        <f t="shared" si="3"/>
        <v/>
      </c>
      <c r="M26" s="21" cm="1">
        <f t="array" aca="1" ref="M26" ca="1">IF(Parameters!$D$31, SUM(IF(ISNUMBER(AF26:AK26),(IF(AF26:AK26&gt;=Parameters!$D$41,1,"")),""))+0.5*(SUM(IF(ISNUMBER(AF26:AK26),(IF(AF26:AK26&gt;=Parameters!$D$42,1,"")),""))-SUM(IF(ISNUMBER(AF26:AK26),(IF(AF26:AK26&gt;=Parameters!$D$41,1,"")),""))),0) +
   IF(Parameters!$D$32,SUM(IF(ISNUMBER(AF26:AK26),(IF(AF26:AK26&gt;=Parameters!$D$41,1,"")),"")),0) +
   IF(Parameters!$D$33,AVERAGE(IF(ISNUMBER(AF26:AK26),AF26:AK26)),0) +
   IF(Parameters!$D$34,IF(OR(IF(ISNUMBER(AF26:AK26),AF26:AK26)=0),0,GEOMEAN(IF(ISNUMBER(AF26:AK26),AF26:AK26))),0)</f>
        <v>0</v>
      </c>
      <c r="N26" s="23">
        <f t="shared" ca="1" si="4"/>
        <v>0</v>
      </c>
      <c r="O26" s="116" t="str">
        <f t="shared" si="5"/>
        <v>!</v>
      </c>
      <c r="P26" s="24"/>
      <c r="Q26" s="49"/>
      <c r="R26" s="25">
        <f ca="1">IFERROR(INDEX(Health!$G$8:$G$225,MATCH($C26,_xlfn.ANCHORARRAY(Health!$C$8),0)),NA())</f>
        <v>0</v>
      </c>
      <c r="S26" s="25">
        <f ca="1">IFERROR(INDEX(Food!$G$8:$G$225,MATCH($C26,_xlfn.ANCHORARRAY(Food!$C$8),0)),NA())</f>
        <v>0</v>
      </c>
      <c r="T26" s="25">
        <f ca="1">IFERROR(INDEX(Macro!$G$8:$G$225,MATCH($C26,_xlfn.ANCHORARRAY(Macro!$C$8),0)),NA())</f>
        <v>4.1513085992944143</v>
      </c>
      <c r="U26" s="25">
        <f ca="1">IFERROR(INDEX(Socioeconomic!$G$8:$G$225,MATCH($C26,_xlfn.ANCHORARRAY(Socioeconomic!$C$8),0)),NA())</f>
        <v>0</v>
      </c>
      <c r="V26" s="25">
        <f ca="1">IFERROR(INDEX('Natural Hazard'!$G$8:$G$225,MATCH($C26,_xlfn.ANCHORARRAY('Natural Hazard'!$C$8),0)),NA())</f>
        <v>0</v>
      </c>
      <c r="W26" s="25">
        <f ca="1">IFERROR(INDEX(Conflict!$G$8:$G$225,MATCH($C26,_xlfn.ANCHORARRAY(Conflict!$C$8),0)),NA())</f>
        <v>0</v>
      </c>
      <c r="X26" s="50"/>
      <c r="Y26" s="25">
        <f ca="1">IFERROR(INDEX(Health!$H$8:$H$225,MATCH($C26,_xlfn.ANCHORARRAY(Health!$C$8),0)),NA())</f>
        <v>7.3994169096209896</v>
      </c>
      <c r="Z26" s="25">
        <f ca="1">IFERROR(INDEX(Food!$H$8:$H$225,MATCH($C26,_xlfn.ANCHORARRAY(Food!$C$8),0)),NA())</f>
        <v>3.58851674641148</v>
      </c>
      <c r="AA26" s="25">
        <f ca="1">IFERROR(INDEX(Macro!$H$8:$H$225,MATCH($C26,_xlfn.ANCHORARRAY(Macro!$C$8),0)),NA())</f>
        <v>3.44857896278933</v>
      </c>
      <c r="AB26" s="25">
        <f ca="1">IFERROR(INDEX(Socioeconomic!$H$8:$H$225,MATCH($C26,_xlfn.ANCHORARRAY(Socioeconomic!$C$8),0)),NA())</f>
        <v>3.4285714285714199</v>
      </c>
      <c r="AC26" s="25">
        <f ca="1">IFERROR(INDEX('Natural Hazard'!$H$8:$H$225,MATCH($C26,_xlfn.ANCHORARRAY('Natural Hazard'!$C$8),0)),NA())</f>
        <v>4</v>
      </c>
      <c r="AD26" s="25">
        <f ca="1">IFERROR(INDEX(Conflict!$H$8:$H$225,MATCH($C26,_xlfn.ANCHORARRAY(Conflict!$C$8),0)),NA())</f>
        <v>0</v>
      </c>
      <c r="AE26" s="50"/>
      <c r="AF26" s="25">
        <f ca="1">IFERROR(INDEX(Health!$I$8:$I$225,MATCH($C26,_xlfn.ANCHORARRAY(Health!$C$8),0)),NA())</f>
        <v>0</v>
      </c>
      <c r="AG26" s="25" t="e">
        <f ca="1">IFERROR(INDEX(Food!$I$8:$I$225,MATCH($C26,_xlfn.ANCHORARRAY(Food!$C$8),0)),NA())</f>
        <v>#N/A</v>
      </c>
      <c r="AH26" s="25">
        <f ca="1">IFERROR(INDEX(Macro!$I$8:$I$225,MATCH($C26,_xlfn.ANCHORARRAY(Macro!$C$8),0)),NA())</f>
        <v>4.99723604201216</v>
      </c>
      <c r="AI26" s="25">
        <f ca="1">IFERROR(INDEX(Socioeconomic!$I$8:$I$225,MATCH($C26,_xlfn.ANCHORARRAY(Socioeconomic!$C$8),0)),NA())</f>
        <v>0</v>
      </c>
      <c r="AJ26" s="25">
        <f ca="1">IFERROR(INDEX('Natural Hazard'!$I$8:$I$225,MATCH($C26,_xlfn.ANCHORARRAY('Natural Hazard'!$C$8),0)),NA())</f>
        <v>0</v>
      </c>
      <c r="AK26" s="25">
        <f ca="1">IFERROR(INDEX(Conflict!$I$8:$I$225,MATCH($C26,_xlfn.ANCHORARRAY(Conflict!$C$8),0)),NA())</f>
        <v>0</v>
      </c>
      <c r="AL26" s="49"/>
      <c r="AM26" s="25">
        <f>IFERROR(INDEX('Data Reliability'!$G$6:$G$409,MATCH($C26,'Data Reliability'!$E$6:$E$409,0)),NA())</f>
        <v>0.16666666666666699</v>
      </c>
      <c r="AN26" s="25">
        <f>IFERROR(INDEX('Data Reliability'!$H$6:$H$409,MATCH($C26,'Data Reliability'!$E$6:$E$409,0)),NA())</f>
        <v>0.625</v>
      </c>
    </row>
    <row r="27" spans="2:40" x14ac:dyDescent="0.2">
      <c r="B27" s="28" t="s">
        <v>41</v>
      </c>
      <c r="C27" s="28" t="s">
        <v>42</v>
      </c>
      <c r="D27" s="28" t="s">
        <v>433</v>
      </c>
      <c r="E27" s="28" t="s">
        <v>430</v>
      </c>
      <c r="F27" s="206">
        <f ca="1">MATCH($C27,_xlfn.ANCHORARRAY(Health!$C$8),0)</f>
        <v>22</v>
      </c>
      <c r="G27" s="22" cm="1">
        <f t="array" aca="1" ref="G27" ca="1">IF(Parameters!$D$31, SUM(IF(ISNUMBER(R27:W27),(IF(R27:W27&gt;=Parameters!$D$37,1,"")),""))+0.5*(SUM(IF(ISNUMBER(R27:W27),(IF(R27:W27&gt;=Parameters!$D$38,1,"")),""))-SUM(IF(ISNUMBER(R27:W27),(IF(R27:W27&gt;=Parameters!$D$37,1,"")),""))),0) +
   IF(Parameters!$D$32,SUM(IF(ISNUMBER(R27:W27),(IF(R27:W27&gt;=Parameters!$D$41,1,"")),"")),0) +
   IF(Parameters!$D$33,AVERAGE(IF(ISNUMBER(R27:W27),R27:W27)),0) +
   IF(Parameters!$D$34,IF(OR(IF(ISNUMBER(R27:W27),R27:W27)=0),0,GEOMEAN(IF(ISNUMBER(R27:W27),R27:W27))),0)</f>
        <v>0.5</v>
      </c>
      <c r="H27" s="23">
        <f t="shared" ca="1" si="0"/>
        <v>0.5</v>
      </c>
      <c r="I27" s="116" t="str">
        <f t="shared" si="1"/>
        <v>!</v>
      </c>
      <c r="J27" s="22" cm="1">
        <f t="array" aca="1" ref="J27" ca="1">IF(Parameters!$D$31, SUM(IF(ISNUMBER(Y27:AD27),(IF(Y27:AD27&gt;=Parameters!$D$41,1,"")),""))+0.5*(SUM(IF(ISNUMBER(Y27:AD27),(IF(Y27:AD27&gt;=Parameters!$D$42,1,"")),""))-SUM(IF(ISNUMBER(Y27:AD27),(IF(Y27:AD27&gt;=Parameters!$D$41,1,"")),""))),0) +
   IF(Parameters!$D$32,SUM(IF(ISNUMBER(Y27:AD27),(IF(Y27:AD27&gt;=Parameters!$D$41,1,"")),"")),0) +
   IF(Parameters!$D$33,AVERAGE(IF(ISNUMBER(Y27:AD27),Y27:AD27)),0) +
   IF(Parameters!$D$34,IF(OR(IF(ISNUMBER(Y27:AD27),Y27:AD27)=0),0,GEOMEAN(IF(ISNUMBER(Y27:AD27),Y27:AD27))),0)</f>
        <v>0</v>
      </c>
      <c r="K27" s="23">
        <f t="shared" ca="1" si="2"/>
        <v>0</v>
      </c>
      <c r="L27" s="116" t="str">
        <f t="shared" si="3"/>
        <v/>
      </c>
      <c r="M27" s="21" cm="1">
        <f t="array" aca="1" ref="M27" ca="1">IF(Parameters!$D$31, SUM(IF(ISNUMBER(AF27:AK27),(IF(AF27:AK27&gt;=Parameters!$D$41,1,"")),""))+0.5*(SUM(IF(ISNUMBER(AF27:AK27),(IF(AF27:AK27&gt;=Parameters!$D$42,1,"")),""))-SUM(IF(ISNUMBER(AF27:AK27),(IF(AF27:AK27&gt;=Parameters!$D$41,1,"")),""))),0) +
   IF(Parameters!$D$32,SUM(IF(ISNUMBER(AF27:AK27),(IF(AF27:AK27&gt;=Parameters!$D$41,1,"")),"")),0) +
   IF(Parameters!$D$33,AVERAGE(IF(ISNUMBER(AF27:AK27),AF27:AK27)),0) +
   IF(Parameters!$D$34,IF(OR(IF(ISNUMBER(AF27:AK27),AF27:AK27)=0),0,GEOMEAN(IF(ISNUMBER(AF27:AK27),AF27:AK27))),0)</f>
        <v>1</v>
      </c>
      <c r="N27" s="23">
        <f t="shared" ca="1" si="4"/>
        <v>1</v>
      </c>
      <c r="O27" s="116" t="str">
        <f t="shared" si="5"/>
        <v>!</v>
      </c>
      <c r="P27" s="24"/>
      <c r="Q27" s="49"/>
      <c r="R27" s="25">
        <f ca="1">IFERROR(INDEX(Health!$G$8:$G$225,MATCH($C27,_xlfn.ANCHORARRAY(Health!$C$8),0)),NA())</f>
        <v>0</v>
      </c>
      <c r="S27" s="25">
        <f ca="1">IFERROR(INDEX(Food!$G$8:$G$225,MATCH($C27,_xlfn.ANCHORARRAY(Food!$C$8),0)),NA())</f>
        <v>0</v>
      </c>
      <c r="T27" s="25">
        <f ca="1">IFERROR(INDEX(Macro!$G$8:$G$225,MATCH($C27,_xlfn.ANCHORARRAY(Macro!$C$8),0)),NA())</f>
        <v>3.0696402942846253</v>
      </c>
      <c r="U27" s="25">
        <f ca="1">IFERROR(INDEX(Socioeconomic!$G$8:$G$225,MATCH($C27,_xlfn.ANCHORARRAY(Socioeconomic!$C$8),0)),NA())</f>
        <v>6.0944940022004364</v>
      </c>
      <c r="V27" s="25">
        <f ca="1">IFERROR(INDEX('Natural Hazard'!$G$8:$G$225,MATCH($C27,_xlfn.ANCHORARRAY('Natural Hazard'!$C$8),0)),NA())</f>
        <v>0</v>
      </c>
      <c r="W27" s="25">
        <f ca="1">IFERROR(INDEX(Conflict!$G$8:$G$225,MATCH($C27,_xlfn.ANCHORARRAY(Conflict!$C$8),0)),NA())</f>
        <v>2.0352400228123875</v>
      </c>
      <c r="X27" s="50"/>
      <c r="Y27" s="25">
        <f ca="1">IFERROR(INDEX(Health!$H$8:$H$225,MATCH($C27,_xlfn.ANCHORARRAY(Health!$C$8),0)),NA())</f>
        <v>5.8542274052478103</v>
      </c>
      <c r="Z27" s="25">
        <f ca="1">IFERROR(INDEX(Food!$H$8:$H$225,MATCH($C27,_xlfn.ANCHORARRAY(Food!$C$8),0)),NA())</f>
        <v>3.2296650717703299</v>
      </c>
      <c r="AA27" s="25">
        <f ca="1">IFERROR(INDEX(Macro!$H$8:$H$225,MATCH($C27,_xlfn.ANCHORARRAY(Macro!$C$8),0)),NA())</f>
        <v>3.52182830354527</v>
      </c>
      <c r="AB27" s="25">
        <f ca="1">IFERROR(INDEX(Socioeconomic!$H$8:$H$225,MATCH($C27,_xlfn.ANCHORARRAY(Socioeconomic!$C$8),0)),NA())</f>
        <v>3.71428571428571</v>
      </c>
      <c r="AC27" s="25">
        <f ca="1">IFERROR(INDEX('Natural Hazard'!$H$8:$H$225,MATCH($C27,_xlfn.ANCHORARRAY('Natural Hazard'!$C$8),0)),NA())</f>
        <v>5.1666666666666599</v>
      </c>
      <c r="AD27" s="25">
        <f ca="1">IFERROR(INDEX(Conflict!$H$8:$H$225,MATCH($C27,_xlfn.ANCHORARRAY(Conflict!$C$8),0)),NA())</f>
        <v>2.3196330922561201</v>
      </c>
      <c r="AE27" s="50"/>
      <c r="AF27" s="25">
        <f ca="1">IFERROR(INDEX(Health!$I$8:$I$225,MATCH($C27,_xlfn.ANCHORARRAY(Health!$C$8),0)),NA())</f>
        <v>0</v>
      </c>
      <c r="AG27" s="25" t="e">
        <f ca="1">IFERROR(INDEX(Food!$I$8:$I$225,MATCH($C27,_xlfn.ANCHORARRAY(Food!$C$8),0)),NA())</f>
        <v>#N/A</v>
      </c>
      <c r="AH27" s="25">
        <f ca="1">IFERROR(INDEX(Macro!$I$8:$I$225,MATCH($C27,_xlfn.ANCHORARRAY(Macro!$C$8),0)),NA())</f>
        <v>2.6755113322277499</v>
      </c>
      <c r="AI27" s="25">
        <f ca="1">IFERROR(INDEX(Socioeconomic!$I$8:$I$225,MATCH($C27,_xlfn.ANCHORARRAY(Socioeconomic!$C$8),0)),NA())</f>
        <v>10</v>
      </c>
      <c r="AJ27" s="25">
        <f ca="1">IFERROR(INDEX('Natural Hazard'!$I$8:$I$225,MATCH($C27,_xlfn.ANCHORARRAY('Natural Hazard'!$C$8),0)),NA())</f>
        <v>0</v>
      </c>
      <c r="AK27" s="25">
        <f ca="1">IFERROR(INDEX(Conflict!$I$8:$I$225,MATCH($C27,_xlfn.ANCHORARRAY(Conflict!$C$8),0)),NA())</f>
        <v>1.78571428571429</v>
      </c>
      <c r="AL27" s="49"/>
      <c r="AM27" s="25">
        <f>IFERROR(INDEX('Data Reliability'!$G$6:$G$409,MATCH($C27,'Data Reliability'!$E$6:$E$409,0)),NA())</f>
        <v>0.16666666666666699</v>
      </c>
      <c r="AN27" s="25">
        <f>IFERROR(INDEX('Data Reliability'!$H$6:$H$409,MATCH($C27,'Data Reliability'!$E$6:$E$409,0)),NA())</f>
        <v>0.625</v>
      </c>
    </row>
    <row r="28" spans="2:40" x14ac:dyDescent="0.2">
      <c r="B28" s="28" t="s">
        <v>43</v>
      </c>
      <c r="C28" s="28" t="s">
        <v>44</v>
      </c>
      <c r="D28" s="28" t="s">
        <v>433</v>
      </c>
      <c r="E28" s="28" t="s">
        <v>430</v>
      </c>
      <c r="F28" s="206">
        <f ca="1">MATCH($C28,_xlfn.ANCHORARRAY(Health!$C$8),0)</f>
        <v>23</v>
      </c>
      <c r="G28" s="22" cm="1">
        <f t="array" aca="1" ref="G28" ca="1">IF(Parameters!$D$31, SUM(IF(ISNUMBER(R28:W28),(IF(R28:W28&gt;=Parameters!$D$37,1,"")),""))+0.5*(SUM(IF(ISNUMBER(R28:W28),(IF(R28:W28&gt;=Parameters!$D$38,1,"")),""))-SUM(IF(ISNUMBER(R28:W28),(IF(R28:W28&gt;=Parameters!$D$37,1,"")),""))),0) +
   IF(Parameters!$D$32,SUM(IF(ISNUMBER(R28:W28),(IF(R28:W28&gt;=Parameters!$D$41,1,"")),"")),0) +
   IF(Parameters!$D$33,AVERAGE(IF(ISNUMBER(R28:W28),R28:W28)),0) +
   IF(Parameters!$D$34,IF(OR(IF(ISNUMBER(R28:W28),R28:W28)=0),0,GEOMEAN(IF(ISNUMBER(R28:W28),R28:W28))),0)</f>
        <v>0</v>
      </c>
      <c r="H28" s="23">
        <f t="shared" ca="1" si="0"/>
        <v>0</v>
      </c>
      <c r="I28" s="116" t="str">
        <f t="shared" si="1"/>
        <v/>
      </c>
      <c r="J28" s="22" cm="1">
        <f t="array" aca="1" ref="J28" ca="1">IF(Parameters!$D$31, SUM(IF(ISNUMBER(Y28:AD28),(IF(Y28:AD28&gt;=Parameters!$D$41,1,"")),""))+0.5*(SUM(IF(ISNUMBER(Y28:AD28),(IF(Y28:AD28&gt;=Parameters!$D$42,1,"")),""))-SUM(IF(ISNUMBER(Y28:AD28),(IF(Y28:AD28&gt;=Parameters!$D$41,1,"")),""))),0) +
   IF(Parameters!$D$32,SUM(IF(ISNUMBER(Y28:AD28),(IF(Y28:AD28&gt;=Parameters!$D$41,1,"")),"")),0) +
   IF(Parameters!$D$33,AVERAGE(IF(ISNUMBER(Y28:AD28),Y28:AD28)),0) +
   IF(Parameters!$D$34,IF(OR(IF(ISNUMBER(Y28:AD28),Y28:AD28)=0),0,GEOMEAN(IF(ISNUMBER(Y28:AD28),Y28:AD28))),0)</f>
        <v>0.5</v>
      </c>
      <c r="K28" s="23">
        <f t="shared" ca="1" si="2"/>
        <v>0.5</v>
      </c>
      <c r="L28" s="116" t="str">
        <f t="shared" si="3"/>
        <v/>
      </c>
      <c r="M28" s="21" cm="1">
        <f t="array" aca="1" ref="M28" ca="1">IF(Parameters!$D$31, SUM(IF(ISNUMBER(AF28:AK28),(IF(AF28:AK28&gt;=Parameters!$D$41,1,"")),""))+0.5*(SUM(IF(ISNUMBER(AF28:AK28),(IF(AF28:AK28&gt;=Parameters!$D$42,1,"")),""))-SUM(IF(ISNUMBER(AF28:AK28),(IF(AF28:AK28&gt;=Parameters!$D$41,1,"")),""))),0) +
   IF(Parameters!$D$32,SUM(IF(ISNUMBER(AF28:AK28),(IF(AF28:AK28&gt;=Parameters!$D$41,1,"")),"")),0) +
   IF(Parameters!$D$33,AVERAGE(IF(ISNUMBER(AF28:AK28),AF28:AK28)),0) +
   IF(Parameters!$D$34,IF(OR(IF(ISNUMBER(AF28:AK28),AF28:AK28)=0),0,GEOMEAN(IF(ISNUMBER(AF28:AK28),AF28:AK28))),0)</f>
        <v>0</v>
      </c>
      <c r="N28" s="23">
        <f t="shared" ca="1" si="4"/>
        <v>0</v>
      </c>
      <c r="O28" s="116" t="str">
        <f t="shared" si="5"/>
        <v>!</v>
      </c>
      <c r="P28" s="24"/>
      <c r="Q28" s="49"/>
      <c r="R28" s="25">
        <f ca="1">IFERROR(INDEX(Health!$G$8:$G$225,MATCH($C28,_xlfn.ANCHORARRAY(Health!$C$8),0)),NA())</f>
        <v>0</v>
      </c>
      <c r="S28" s="25">
        <f ca="1">IFERROR(INDEX(Food!$G$8:$G$225,MATCH($C28,_xlfn.ANCHORARRAY(Food!$C$8),0)),NA())</f>
        <v>0</v>
      </c>
      <c r="T28" s="25">
        <f ca="1">IFERROR(INDEX(Macro!$G$8:$G$225,MATCH($C28,_xlfn.ANCHORARRAY(Macro!$C$8),0)),NA())</f>
        <v>0</v>
      </c>
      <c r="U28" s="25">
        <f ca="1">IFERROR(INDEX(Socioeconomic!$G$8:$G$225,MATCH($C28,_xlfn.ANCHORARRAY(Socioeconomic!$C$8),0)),NA())</f>
        <v>3.0059464875001147</v>
      </c>
      <c r="V28" s="25">
        <f ca="1">IFERROR(INDEX('Natural Hazard'!$G$8:$G$225,MATCH($C28,_xlfn.ANCHORARRAY('Natural Hazard'!$C$8),0)),NA())</f>
        <v>0</v>
      </c>
      <c r="W28" s="25">
        <f ca="1">IFERROR(INDEX(Conflict!$G$8:$G$225,MATCH($C28,_xlfn.ANCHORARRAY(Conflict!$C$8),0)),NA())</f>
        <v>0</v>
      </c>
      <c r="X28" s="50"/>
      <c r="Y28" s="25">
        <f ca="1">IFERROR(INDEX(Health!$H$8:$H$225,MATCH($C28,_xlfn.ANCHORARRAY(Health!$C$8),0)),NA())</f>
        <v>3.3760932944606399</v>
      </c>
      <c r="Z28" s="25">
        <f ca="1">IFERROR(INDEX(Food!$H$8:$H$225,MATCH($C28,_xlfn.ANCHORARRAY(Food!$C$8),0)),NA())</f>
        <v>3.9316734221192799</v>
      </c>
      <c r="AA28" s="25">
        <f ca="1">IFERROR(INDEX(Macro!$H$8:$H$225,MATCH($C28,_xlfn.ANCHORARRAY(Macro!$C$8),0)),NA())</f>
        <v>9.0594784646938198</v>
      </c>
      <c r="AB28" s="25">
        <f ca="1">IFERROR(INDEX(Socioeconomic!$H$8:$H$225,MATCH($C28,_xlfn.ANCHORARRAY(Socioeconomic!$C$8),0)),NA())</f>
        <v>1.5714285714285701</v>
      </c>
      <c r="AC28" s="25">
        <f ca="1">IFERROR(INDEX('Natural Hazard'!$H$8:$H$225,MATCH($C28,_xlfn.ANCHORARRAY('Natural Hazard'!$C$8),0)),NA())</f>
        <v>2</v>
      </c>
      <c r="AD28" s="25">
        <f ca="1">IFERROR(INDEX(Conflict!$H$8:$H$225,MATCH($C28,_xlfn.ANCHORARRAY(Conflict!$C$8),0)),NA())</f>
        <v>1.79043923090492</v>
      </c>
      <c r="AE28" s="50"/>
      <c r="AF28" s="25">
        <f ca="1">IFERROR(INDEX(Health!$I$8:$I$225,MATCH($C28,_xlfn.ANCHORARRAY(Health!$C$8),0)),NA())</f>
        <v>0</v>
      </c>
      <c r="AG28" s="25" t="e">
        <f ca="1">IFERROR(INDEX(Food!$I$8:$I$225,MATCH($C28,_xlfn.ANCHORARRAY(Food!$C$8),0)),NA())</f>
        <v>#N/A</v>
      </c>
      <c r="AH28" s="25">
        <f ca="1">IFERROR(INDEX(Macro!$I$8:$I$225,MATCH($C28,_xlfn.ANCHORARRAY(Macro!$C$8),0)),NA())</f>
        <v>0</v>
      </c>
      <c r="AI28" s="25">
        <f ca="1">IFERROR(INDEX(Socioeconomic!$I$8:$I$225,MATCH($C28,_xlfn.ANCHORARRAY(Socioeconomic!$C$8),0)),NA())</f>
        <v>5.75</v>
      </c>
      <c r="AJ28" s="25">
        <f ca="1">IFERROR(INDEX('Natural Hazard'!$I$8:$I$225,MATCH($C28,_xlfn.ANCHORARRAY('Natural Hazard'!$C$8),0)),NA())</f>
        <v>0</v>
      </c>
      <c r="AK28" s="25">
        <f ca="1">IFERROR(INDEX(Conflict!$I$8:$I$225,MATCH($C28,_xlfn.ANCHORARRAY(Conflict!$C$8),0)),NA())</f>
        <v>0</v>
      </c>
      <c r="AL28" s="49"/>
      <c r="AM28" s="25">
        <f>IFERROR(INDEX('Data Reliability'!$G$6:$G$409,MATCH($C28,'Data Reliability'!$E$6:$E$409,0)),NA())</f>
        <v>8.3333333333333301E-2</v>
      </c>
      <c r="AN28" s="25">
        <f>IFERROR(INDEX('Data Reliability'!$H$6:$H$409,MATCH($C28,'Data Reliability'!$E$6:$E$409,0)),NA())</f>
        <v>0.55000000000000004</v>
      </c>
    </row>
    <row r="29" spans="2:40" x14ac:dyDescent="0.2">
      <c r="B29" s="28" t="s">
        <v>45</v>
      </c>
      <c r="C29" s="28" t="s">
        <v>46</v>
      </c>
      <c r="D29" s="28" t="s">
        <v>435</v>
      </c>
      <c r="E29" s="28" t="s">
        <v>430</v>
      </c>
      <c r="F29" s="206">
        <f ca="1">MATCH($C29,_xlfn.ANCHORARRAY(Health!$C$8),0)</f>
        <v>24</v>
      </c>
      <c r="G29" s="22" cm="1">
        <f t="array" aca="1" ref="G29" ca="1">IF(Parameters!$D$31, SUM(IF(ISNUMBER(R29:W29),(IF(R29:W29&gt;=Parameters!$D$37,1,"")),""))+0.5*(SUM(IF(ISNUMBER(R29:W29),(IF(R29:W29&gt;=Parameters!$D$38,1,"")),""))-SUM(IF(ISNUMBER(R29:W29),(IF(R29:W29&gt;=Parameters!$D$37,1,"")),""))),0) +
   IF(Parameters!$D$32,SUM(IF(ISNUMBER(R29:W29),(IF(R29:W29&gt;=Parameters!$D$41,1,"")),"")),0) +
   IF(Parameters!$D$33,AVERAGE(IF(ISNUMBER(R29:W29),R29:W29)),0) +
   IF(Parameters!$D$34,IF(OR(IF(ISNUMBER(R29:W29),R29:W29)=0),0,GEOMEAN(IF(ISNUMBER(R29:W29),R29:W29))),0)</f>
        <v>1</v>
      </c>
      <c r="H29" s="23">
        <f t="shared" ca="1" si="0"/>
        <v>1</v>
      </c>
      <c r="I29" s="116" t="str">
        <f t="shared" si="1"/>
        <v>!</v>
      </c>
      <c r="J29" s="22" cm="1">
        <f t="array" aca="1" ref="J29" ca="1">IF(Parameters!$D$31, SUM(IF(ISNUMBER(Y29:AD29),(IF(Y29:AD29&gt;=Parameters!$D$41,1,"")),""))+0.5*(SUM(IF(ISNUMBER(Y29:AD29),(IF(Y29:AD29&gt;=Parameters!$D$42,1,"")),""))-SUM(IF(ISNUMBER(Y29:AD29),(IF(Y29:AD29&gt;=Parameters!$D$41,1,"")),""))),0) +
   IF(Parameters!$D$32,SUM(IF(ISNUMBER(Y29:AD29),(IF(Y29:AD29&gt;=Parameters!$D$41,1,"")),"")),0) +
   IF(Parameters!$D$33,AVERAGE(IF(ISNUMBER(Y29:AD29),Y29:AD29)),0) +
   IF(Parameters!$D$34,IF(OR(IF(ISNUMBER(Y29:AD29),Y29:AD29)=0),0,GEOMEAN(IF(ISNUMBER(Y29:AD29),Y29:AD29))),0)</f>
        <v>1</v>
      </c>
      <c r="K29" s="23">
        <f t="shared" ca="1" si="2"/>
        <v>1</v>
      </c>
      <c r="L29" s="116" t="str">
        <f t="shared" si="3"/>
        <v/>
      </c>
      <c r="M29" s="21" cm="1">
        <f t="array" aca="1" ref="M29" ca="1">IF(Parameters!$D$31, SUM(IF(ISNUMBER(AF29:AK29),(IF(AF29:AK29&gt;=Parameters!$D$41,1,"")),""))+0.5*(SUM(IF(ISNUMBER(AF29:AK29),(IF(AF29:AK29&gt;=Parameters!$D$42,1,"")),""))-SUM(IF(ISNUMBER(AF29:AK29),(IF(AF29:AK29&gt;=Parameters!$D$41,1,"")),""))),0) +
   IF(Parameters!$D$32,SUM(IF(ISNUMBER(AF29:AK29),(IF(AF29:AK29&gt;=Parameters!$D$41,1,"")),"")),0) +
   IF(Parameters!$D$33,AVERAGE(IF(ISNUMBER(AF29:AK29),AF29:AK29)),0) +
   IF(Parameters!$D$34,IF(OR(IF(ISNUMBER(AF29:AK29),AF29:AK29)=0),0,GEOMEAN(IF(ISNUMBER(AF29:AK29),AF29:AK29))),0)</f>
        <v>1</v>
      </c>
      <c r="N29" s="23">
        <f t="shared" ca="1" si="4"/>
        <v>1</v>
      </c>
      <c r="O29" s="116" t="str">
        <f t="shared" si="5"/>
        <v>!</v>
      </c>
      <c r="P29" s="24"/>
      <c r="Q29" s="49"/>
      <c r="R29" s="25">
        <f ca="1">IFERROR(INDEX(Health!$G$8:$G$225,MATCH($C29,_xlfn.ANCHORARRAY(Health!$C$8),0)),NA())</f>
        <v>0</v>
      </c>
      <c r="S29" s="25">
        <f ca="1">IFERROR(INDEX(Food!$G$8:$G$225,MATCH($C29,_xlfn.ANCHORARRAY(Food!$C$8),0)),NA())</f>
        <v>0</v>
      </c>
      <c r="T29" s="25">
        <f ca="1">IFERROR(INDEX(Macro!$G$8:$G$225,MATCH($C29,_xlfn.ANCHORARRAY(Macro!$C$8),0)),NA())</f>
        <v>3.9589521274535162</v>
      </c>
      <c r="U29" s="25">
        <f ca="1">IFERROR(INDEX(Socioeconomic!$G$8:$G$225,MATCH($C29,_xlfn.ANCHORARRAY(Socioeconomic!$C$8),0)),NA())</f>
        <v>0</v>
      </c>
      <c r="V29" s="25">
        <f ca="1">IFERROR(INDEX('Natural Hazard'!$G$8:$G$225,MATCH($C29,_xlfn.ANCHORARRAY('Natural Hazard'!$C$8),0)),NA())</f>
        <v>8.6602540378443873</v>
      </c>
      <c r="W29" s="25">
        <f ca="1">IFERROR(INDEX(Conflict!$G$8:$G$225,MATCH($C29,_xlfn.ANCHORARRAY(Conflict!$C$8),0)),NA())</f>
        <v>0</v>
      </c>
      <c r="X29" s="50"/>
      <c r="Y29" s="25">
        <f ca="1">IFERROR(INDEX(Health!$H$8:$H$225,MATCH($C29,_xlfn.ANCHORARRAY(Health!$C$8),0)),NA())</f>
        <v>7.5160349854227402</v>
      </c>
      <c r="Z29" s="25">
        <f ca="1">IFERROR(INDEX(Food!$H$8:$H$225,MATCH($C29,_xlfn.ANCHORARRAY(Food!$C$8),0)),NA())</f>
        <v>4.6650717703349196</v>
      </c>
      <c r="AA29" s="25">
        <f ca="1">IFERROR(INDEX(Macro!$H$8:$H$225,MATCH($C29,_xlfn.ANCHORARRAY(Macro!$C$8),0)),NA())</f>
        <v>4.8549663053032504</v>
      </c>
      <c r="AB29" s="25">
        <f ca="1">IFERROR(INDEX(Socioeconomic!$H$8:$H$225,MATCH($C29,_xlfn.ANCHORARRAY(Socioeconomic!$C$8),0)),NA())</f>
        <v>5.4285714285714199</v>
      </c>
      <c r="AC29" s="25">
        <f ca="1">IFERROR(INDEX('Natural Hazard'!$H$8:$H$225,MATCH($C29,_xlfn.ANCHORARRAY('Natural Hazard'!$C$8),0)),NA())</f>
        <v>7.5</v>
      </c>
      <c r="AD29" s="25">
        <f ca="1">IFERROR(INDEX(Conflict!$H$8:$H$225,MATCH($C29,_xlfn.ANCHORARRAY(Conflict!$C$8),0)),NA())</f>
        <v>0</v>
      </c>
      <c r="AE29" s="50"/>
      <c r="AF29" s="25">
        <f ca="1">IFERROR(INDEX(Health!$I$8:$I$225,MATCH($C29,_xlfn.ANCHORARRAY(Health!$C$8),0)),NA())</f>
        <v>0</v>
      </c>
      <c r="AG29" s="25" t="e">
        <f ca="1">IFERROR(INDEX(Food!$I$8:$I$225,MATCH($C29,_xlfn.ANCHORARRAY(Food!$C$8),0)),NA())</f>
        <v>#N/A</v>
      </c>
      <c r="AH29" s="25">
        <f ca="1">IFERROR(INDEX(Macro!$I$8:$I$225,MATCH($C29,_xlfn.ANCHORARRAY(Macro!$C$8),0)),NA())</f>
        <v>3.22830292979546</v>
      </c>
      <c r="AI29" s="25">
        <f ca="1">IFERROR(INDEX(Socioeconomic!$I$8:$I$225,MATCH($C29,_xlfn.ANCHORARRAY(Socioeconomic!$C$8),0)),NA())</f>
        <v>0</v>
      </c>
      <c r="AJ29" s="25">
        <f ca="1">IFERROR(INDEX('Natural Hazard'!$I$8:$I$225,MATCH($C29,_xlfn.ANCHORARRAY('Natural Hazard'!$C$8),0)),NA())</f>
        <v>10</v>
      </c>
      <c r="AK29" s="25">
        <f ca="1">IFERROR(INDEX(Conflict!$I$8:$I$225,MATCH($C29,_xlfn.ANCHORARRAY(Conflict!$C$8),0)),NA())</f>
        <v>0</v>
      </c>
      <c r="AL29" s="49"/>
      <c r="AM29" s="25">
        <f>IFERROR(INDEX('Data Reliability'!$G$6:$G$409,MATCH($C29,'Data Reliability'!$E$6:$E$409,0)),NA())</f>
        <v>0.16666666666666699</v>
      </c>
      <c r="AN29" s="25">
        <f>IFERROR(INDEX('Data Reliability'!$H$6:$H$409,MATCH($C29,'Data Reliability'!$E$6:$E$409,0)),NA())</f>
        <v>0.52500000000000002</v>
      </c>
    </row>
    <row r="30" spans="2:40" x14ac:dyDescent="0.2">
      <c r="B30" s="28" t="s">
        <v>732</v>
      </c>
      <c r="C30" s="28" t="s">
        <v>702</v>
      </c>
      <c r="D30" s="28" t="s">
        <v>437</v>
      </c>
      <c r="E30" s="28" t="s">
        <v>409</v>
      </c>
      <c r="F30" s="206">
        <f ca="1">MATCH($C30,_xlfn.ANCHORARRAY(Health!$C$8),0)</f>
        <v>25</v>
      </c>
      <c r="G30" s="22" cm="1">
        <f t="array" aca="1" ref="G30" ca="1">IF(Parameters!$D$31, SUM(IF(ISNUMBER(R30:W30),(IF(R30:W30&gt;=Parameters!$D$37,1,"")),""))+0.5*(SUM(IF(ISNUMBER(R30:W30),(IF(R30:W30&gt;=Parameters!$D$38,1,"")),""))-SUM(IF(ISNUMBER(R30:W30),(IF(R30:W30&gt;=Parameters!$D$37,1,"")),""))),0) +
   IF(Parameters!$D$32,SUM(IF(ISNUMBER(R30:W30),(IF(R30:W30&gt;=Parameters!$D$41,1,"")),"")),0) +
   IF(Parameters!$D$33,AVERAGE(IF(ISNUMBER(R30:W30),R30:W30)),0) +
   IF(Parameters!$D$34,IF(OR(IF(ISNUMBER(R30:W30),R30:W30)=0),0,GEOMEAN(IF(ISNUMBER(R30:W30),R30:W30))),0)</f>
        <v>0</v>
      </c>
      <c r="H30" s="23">
        <f t="shared" ca="1" si="0"/>
        <v>0</v>
      </c>
      <c r="I30" s="116" t="str">
        <f t="shared" si="1"/>
        <v>!!</v>
      </c>
      <c r="J30" s="22" cm="1">
        <f t="array" aca="1" ref="J30" ca="1">IF(Parameters!$D$31, SUM(IF(ISNUMBER(Y30:AD30),(IF(Y30:AD30&gt;=Parameters!$D$41,1,"")),""))+0.5*(SUM(IF(ISNUMBER(Y30:AD30),(IF(Y30:AD30&gt;=Parameters!$D$42,1,"")),""))-SUM(IF(ISNUMBER(Y30:AD30),(IF(Y30:AD30&gt;=Parameters!$D$41,1,"")),""))),0) +
   IF(Parameters!$D$32,SUM(IF(ISNUMBER(Y30:AD30),(IF(Y30:AD30&gt;=Parameters!$D$41,1,"")),"")),0) +
   IF(Parameters!$D$33,AVERAGE(IF(ISNUMBER(Y30:AD30),Y30:AD30)),0) +
   IF(Parameters!$D$34,IF(OR(IF(ISNUMBER(Y30:AD30),Y30:AD30)=0),0,GEOMEAN(IF(ISNUMBER(Y30:AD30),Y30:AD30))),0)</f>
        <v>0</v>
      </c>
      <c r="K30" s="23">
        <f t="shared" ca="1" si="2"/>
        <v>0</v>
      </c>
      <c r="L30" s="116" t="str">
        <f t="shared" si="3"/>
        <v>!!</v>
      </c>
      <c r="M30" s="21" cm="1">
        <f t="array" aca="1" ref="M30" ca="1">IF(Parameters!$D$31, SUM(IF(ISNUMBER(AF30:AK30),(IF(AF30:AK30&gt;=Parameters!$D$41,1,"")),""))+0.5*(SUM(IF(ISNUMBER(AF30:AK30),(IF(AF30:AK30&gt;=Parameters!$D$42,1,"")),""))-SUM(IF(ISNUMBER(AF30:AK30),(IF(AF30:AK30&gt;=Parameters!$D$41,1,"")),""))),0) +
   IF(Parameters!$D$32,SUM(IF(ISNUMBER(AF30:AK30),(IF(AF30:AK30&gt;=Parameters!$D$41,1,"")),"")),0) +
   IF(Parameters!$D$33,AVERAGE(IF(ISNUMBER(AF30:AK30),AF30:AK30)),0) +
   IF(Parameters!$D$34,IF(OR(IF(ISNUMBER(AF30:AK30),AF30:AK30)=0),0,GEOMEAN(IF(ISNUMBER(AF30:AK30),AF30:AK30))),0)</f>
        <v>0</v>
      </c>
      <c r="N30" s="23">
        <f t="shared" ca="1" si="4"/>
        <v>0</v>
      </c>
      <c r="O30" s="116" t="str">
        <f t="shared" si="5"/>
        <v>!!</v>
      </c>
      <c r="P30" s="24"/>
      <c r="Q30" s="49"/>
      <c r="R30" s="25">
        <f ca="1">IFERROR(INDEX(Health!$G$8:$G$225,MATCH($C30,_xlfn.ANCHORARRAY(Health!$C$8),0)),NA())</f>
        <v>0</v>
      </c>
      <c r="S30" s="25" t="e">
        <f ca="1">IFERROR(INDEX(Food!$G$8:$G$225,MATCH($C30,_xlfn.ANCHORARRAY(Food!$C$8),0)),NA())</f>
        <v>#N/A</v>
      </c>
      <c r="T30" s="25" t="e">
        <f ca="1">IFERROR(INDEX(Macro!$G$8:$G$225,MATCH($C30,_xlfn.ANCHORARRAY(Macro!$C$8),0)),NA())</f>
        <v>#N/A</v>
      </c>
      <c r="U30" s="25" t="e">
        <f ca="1">IFERROR(INDEX(Socioeconomic!$G$8:$G$225,MATCH($C30,_xlfn.ANCHORARRAY(Socioeconomic!$C$8),0)),NA())</f>
        <v>#N/A</v>
      </c>
      <c r="V30" s="25">
        <f ca="1">IFERROR(INDEX('Natural Hazard'!$G$8:$G$225,MATCH($C30,_xlfn.ANCHORARRAY('Natural Hazard'!$C$8),0)),NA())</f>
        <v>0</v>
      </c>
      <c r="W30" s="25">
        <f ca="1">IFERROR(INDEX(Conflict!$G$8:$G$225,MATCH($C30,_xlfn.ANCHORARRAY(Conflict!$C$8),0)),NA())</f>
        <v>0</v>
      </c>
      <c r="X30" s="50"/>
      <c r="Y30" s="25" t="e">
        <f ca="1">IFERROR(INDEX(Health!$H$8:$H$225,MATCH($C30,_xlfn.ANCHORARRAY(Health!$C$8),0)),NA())</f>
        <v>#N/A</v>
      </c>
      <c r="Z30" s="25" t="e">
        <f ca="1">IFERROR(INDEX(Food!$H$8:$H$225,MATCH($C30,_xlfn.ANCHORARRAY(Food!$C$8),0)),NA())</f>
        <v>#N/A</v>
      </c>
      <c r="AA30" s="25" t="e">
        <f ca="1">IFERROR(INDEX(Macro!$H$8:$H$225,MATCH($C30,_xlfn.ANCHORARRAY(Macro!$C$8),0)),NA())</f>
        <v>#N/A</v>
      </c>
      <c r="AB30" s="25" t="e">
        <f ca="1">IFERROR(INDEX(Socioeconomic!$H$8:$H$225,MATCH($C30,_xlfn.ANCHORARRAY(Socioeconomic!$C$8),0)),NA())</f>
        <v>#N/A</v>
      </c>
      <c r="AC30" s="25" t="e">
        <f ca="1">IFERROR(INDEX('Natural Hazard'!$H$8:$H$225,MATCH($C30,_xlfn.ANCHORARRAY('Natural Hazard'!$C$8),0)),NA())</f>
        <v>#N/A</v>
      </c>
      <c r="AD30" s="25">
        <f ca="1">IFERROR(INDEX(Conflict!$H$8:$H$225,MATCH($C30,_xlfn.ANCHORARRAY(Conflict!$C$8),0)),NA())</f>
        <v>0</v>
      </c>
      <c r="AE30" s="50"/>
      <c r="AF30" s="25">
        <f ca="1">IFERROR(INDEX(Health!$I$8:$I$225,MATCH($C30,_xlfn.ANCHORARRAY(Health!$C$8),0)),NA())</f>
        <v>0</v>
      </c>
      <c r="AG30" s="25" t="e">
        <f ca="1">IFERROR(INDEX(Food!$I$8:$I$225,MATCH($C30,_xlfn.ANCHORARRAY(Food!$C$8),0)),NA())</f>
        <v>#N/A</v>
      </c>
      <c r="AH30" s="25" t="e">
        <f ca="1">IFERROR(INDEX(Macro!$I$8:$I$225,MATCH($C30,_xlfn.ANCHORARRAY(Macro!$C$8),0)),NA())</f>
        <v>#N/A</v>
      </c>
      <c r="AI30" s="25" t="e">
        <f ca="1">IFERROR(INDEX(Socioeconomic!$I$8:$I$225,MATCH($C30,_xlfn.ANCHORARRAY(Socioeconomic!$C$8),0)),NA())</f>
        <v>#N/A</v>
      </c>
      <c r="AJ30" s="25">
        <f ca="1">IFERROR(INDEX('Natural Hazard'!$I$8:$I$225,MATCH($C30,_xlfn.ANCHORARRAY('Natural Hazard'!$C$8),0)),NA())</f>
        <v>0</v>
      </c>
      <c r="AK30" s="25">
        <f ca="1">IFERROR(INDEX(Conflict!$I$8:$I$225,MATCH($C30,_xlfn.ANCHORARRAY(Conflict!$C$8),0)),NA())</f>
        <v>0</v>
      </c>
      <c r="AL30" s="49"/>
      <c r="AM30" s="25">
        <f>IFERROR(INDEX('Data Reliability'!$G$6:$G$409,MATCH($C30,'Data Reliability'!$E$6:$E$409,0)),NA())</f>
        <v>1</v>
      </c>
      <c r="AN30" s="25">
        <f>IFERROR(INDEX('Data Reliability'!$H$6:$H$409,MATCH($C30,'Data Reliability'!$E$6:$E$409,0)),NA())</f>
        <v>0.81666666666666698</v>
      </c>
    </row>
    <row r="31" spans="2:40" x14ac:dyDescent="0.2">
      <c r="B31" s="28" t="s">
        <v>47</v>
      </c>
      <c r="C31" s="28" t="s">
        <v>48</v>
      </c>
      <c r="D31" s="28" t="s">
        <v>435</v>
      </c>
      <c r="E31" s="28" t="s">
        <v>430</v>
      </c>
      <c r="F31" s="206">
        <f ca="1">MATCH($C31,_xlfn.ANCHORARRAY(Health!$C$8),0)</f>
        <v>26</v>
      </c>
      <c r="G31" s="22" cm="1">
        <f t="array" aca="1" ref="G31" ca="1">IF(Parameters!$D$31, SUM(IF(ISNUMBER(R31:W31),(IF(R31:W31&gt;=Parameters!$D$37,1,"")),""))+0.5*(SUM(IF(ISNUMBER(R31:W31),(IF(R31:W31&gt;=Parameters!$D$38,1,"")),""))-SUM(IF(ISNUMBER(R31:W31),(IF(R31:W31&gt;=Parameters!$D$37,1,"")),""))),0) +
   IF(Parameters!$D$32,SUM(IF(ISNUMBER(R31:W31),(IF(R31:W31&gt;=Parameters!$D$41,1,"")),"")),0) +
   IF(Parameters!$D$33,AVERAGE(IF(ISNUMBER(R31:W31),R31:W31)),0) +
   IF(Parameters!$D$34,IF(OR(IF(ISNUMBER(R31:W31),R31:W31)=0),0,GEOMEAN(IF(ISNUMBER(R31:W31),R31:W31))),0)</f>
        <v>3.5</v>
      </c>
      <c r="H31" s="23">
        <f t="shared" ca="1" si="0"/>
        <v>3.5</v>
      </c>
      <c r="I31" s="116" t="str">
        <f t="shared" si="1"/>
        <v/>
      </c>
      <c r="J31" s="22" cm="1">
        <f t="array" aca="1" ref="J31" ca="1">IF(Parameters!$D$31, SUM(IF(ISNUMBER(Y31:AD31),(IF(Y31:AD31&gt;=Parameters!$D$41,1,"")),""))+0.5*(SUM(IF(ISNUMBER(Y31:AD31),(IF(Y31:AD31&gt;=Parameters!$D$42,1,"")),""))-SUM(IF(ISNUMBER(Y31:AD31),(IF(Y31:AD31&gt;=Parameters!$D$41,1,"")),""))),0) +
   IF(Parameters!$D$32,SUM(IF(ISNUMBER(Y31:AD31),(IF(Y31:AD31&gt;=Parameters!$D$41,1,"")),"")),0) +
   IF(Parameters!$D$33,AVERAGE(IF(ISNUMBER(Y31:AD31),Y31:AD31)),0) +
   IF(Parameters!$D$34,IF(OR(IF(ISNUMBER(Y31:AD31),Y31:AD31)=0),0,GEOMEAN(IF(ISNUMBER(Y31:AD31),Y31:AD31))),0)</f>
        <v>0.5</v>
      </c>
      <c r="K31" s="23">
        <f t="shared" ca="1" si="2"/>
        <v>0.5</v>
      </c>
      <c r="L31" s="116" t="str">
        <f t="shared" si="3"/>
        <v/>
      </c>
      <c r="M31" s="21" cm="1">
        <f t="array" aca="1" ref="M31" ca="1">IF(Parameters!$D$31, SUM(IF(ISNUMBER(AF31:AK31),(IF(AF31:AK31&gt;=Parameters!$D$41,1,"")),""))+0.5*(SUM(IF(ISNUMBER(AF31:AK31),(IF(AF31:AK31&gt;=Parameters!$D$42,1,"")),""))-SUM(IF(ISNUMBER(AF31:AK31),(IF(AF31:AK31&gt;=Parameters!$D$41,1,"")),""))),0) +
   IF(Parameters!$D$32,SUM(IF(ISNUMBER(AF31:AK31),(IF(AF31:AK31&gt;=Parameters!$D$41,1,"")),"")),0) +
   IF(Parameters!$D$33,AVERAGE(IF(ISNUMBER(AF31:AK31),AF31:AK31)),0) +
   IF(Parameters!$D$34,IF(OR(IF(ISNUMBER(AF31:AK31),AF31:AK31)=0),0,GEOMEAN(IF(ISNUMBER(AF31:AK31),AF31:AK31))),0)</f>
        <v>3.5</v>
      </c>
      <c r="N31" s="23">
        <f t="shared" ca="1" si="4"/>
        <v>3.5</v>
      </c>
      <c r="O31" s="116" t="str">
        <f t="shared" si="5"/>
        <v>!</v>
      </c>
      <c r="P31" s="24"/>
      <c r="Q31" s="49"/>
      <c r="R31" s="25">
        <f ca="1">IFERROR(INDEX(Health!$G$8:$G$225,MATCH($C31,_xlfn.ANCHORARRAY(Health!$C$8),0)),NA())</f>
        <v>8.6358126123265659</v>
      </c>
      <c r="S31" s="25">
        <f ca="1">IFERROR(INDEX(Food!$G$8:$G$225,MATCH($C31,_xlfn.ANCHORARRAY(Food!$C$8),0)),NA())</f>
        <v>0</v>
      </c>
      <c r="T31" s="25">
        <f ca="1">IFERROR(INDEX(Macro!$G$8:$G$225,MATCH($C31,_xlfn.ANCHORARRAY(Macro!$C$8),0)),NA())</f>
        <v>7.5042716617378273</v>
      </c>
      <c r="U31" s="25">
        <f ca="1">IFERROR(INDEX(Socioeconomic!$G$8:$G$225,MATCH($C31,_xlfn.ANCHORARRAY(Socioeconomic!$C$8),0)),NA())</f>
        <v>6.9227900928888708</v>
      </c>
      <c r="V31" s="25">
        <f ca="1">IFERROR(INDEX('Natural Hazard'!$G$8:$G$225,MATCH($C31,_xlfn.ANCHORARRAY('Natural Hazard'!$C$8),0)),NA())</f>
        <v>7.8528126595931598</v>
      </c>
      <c r="W31" s="25">
        <f ca="1">IFERROR(INDEX(Conflict!$G$8:$G$225,MATCH($C31,_xlfn.ANCHORARRAY(Conflict!$C$8),0)),NA())</f>
        <v>0</v>
      </c>
      <c r="X31" s="50"/>
      <c r="Y31" s="25">
        <f ca="1">IFERROR(INDEX(Health!$H$8:$H$225,MATCH($C31,_xlfn.ANCHORARRAY(Health!$C$8),0)),NA())</f>
        <v>7.45772594752186</v>
      </c>
      <c r="Z31" s="25">
        <f ca="1">IFERROR(INDEX(Food!$H$8:$H$225,MATCH($C31,_xlfn.ANCHORARRAY(Food!$C$8),0)),NA())</f>
        <v>3.7869137232194499</v>
      </c>
      <c r="AA31" s="25">
        <f ca="1">IFERROR(INDEX(Macro!$H$8:$H$225,MATCH($C31,_xlfn.ANCHORARRAY(Macro!$C$8),0)),NA())</f>
        <v>5.6314093173161401</v>
      </c>
      <c r="AB31" s="25">
        <f ca="1">IFERROR(INDEX(Socioeconomic!$H$8:$H$225,MATCH($C31,_xlfn.ANCHORARRAY(Socioeconomic!$C$8),0)),NA())</f>
        <v>6.2857142857142803</v>
      </c>
      <c r="AC31" s="25">
        <f ca="1">IFERROR(INDEX('Natural Hazard'!$H$8:$H$225,MATCH($C31,_xlfn.ANCHORARRAY('Natural Hazard'!$C$8),0)),NA())</f>
        <v>6.1666666666666599</v>
      </c>
      <c r="AD31" s="25">
        <f ca="1">IFERROR(INDEX(Conflict!$H$8:$H$225,MATCH($C31,_xlfn.ANCHORARRAY(Conflict!$C$8),0)),NA())</f>
        <v>1.9668371846886501</v>
      </c>
      <c r="AE31" s="50"/>
      <c r="AF31" s="25">
        <f ca="1">IFERROR(INDEX(Health!$I$8:$I$225,MATCH($C31,_xlfn.ANCHORARRAY(Health!$C$8),0)),NA())</f>
        <v>10</v>
      </c>
      <c r="AG31" s="25" t="e">
        <f ca="1">IFERROR(INDEX(Food!$I$8:$I$225,MATCH($C31,_xlfn.ANCHORARRAY(Food!$C$8),0)),NA())</f>
        <v>#N/A</v>
      </c>
      <c r="AH31" s="25">
        <f ca="1">IFERROR(INDEX(Macro!$I$8:$I$225,MATCH($C31,_xlfn.ANCHORARRAY(Macro!$C$8),0)),NA())</f>
        <v>10</v>
      </c>
      <c r="AI31" s="25">
        <f ca="1">IFERROR(INDEX(Socioeconomic!$I$8:$I$225,MATCH($C31,_xlfn.ANCHORARRAY(Socioeconomic!$C$8),0)),NA())</f>
        <v>7.6244354248045996</v>
      </c>
      <c r="AJ31" s="25">
        <f ca="1">IFERROR(INDEX('Natural Hazard'!$I$8:$I$225,MATCH($C31,_xlfn.ANCHORARRAY('Natural Hazard'!$C$8),0)),NA())</f>
        <v>10</v>
      </c>
      <c r="AK31" s="25">
        <f ca="1">IFERROR(INDEX(Conflict!$I$8:$I$225,MATCH($C31,_xlfn.ANCHORARRAY(Conflict!$C$8),0)),NA())</f>
        <v>0</v>
      </c>
      <c r="AL31" s="49"/>
      <c r="AM31" s="25">
        <f>IFERROR(INDEX('Data Reliability'!$G$6:$G$409,MATCH($C31,'Data Reliability'!$E$6:$E$409,0)),NA())</f>
        <v>8.3333333333333301E-2</v>
      </c>
      <c r="AN31" s="25">
        <f>IFERROR(INDEX('Data Reliability'!$H$6:$H$409,MATCH($C31,'Data Reliability'!$E$6:$E$409,0)),NA())</f>
        <v>0.43333333333333302</v>
      </c>
    </row>
    <row r="32" spans="2:40" x14ac:dyDescent="0.2">
      <c r="B32" s="28" t="s">
        <v>49</v>
      </c>
      <c r="C32" s="28" t="s">
        <v>50</v>
      </c>
      <c r="D32" s="28" t="s">
        <v>435</v>
      </c>
      <c r="E32" s="28" t="s">
        <v>430</v>
      </c>
      <c r="F32" s="206">
        <f ca="1">MATCH($C32,_xlfn.ANCHORARRAY(Health!$C$8),0)</f>
        <v>27</v>
      </c>
      <c r="G32" s="22" cm="1">
        <f t="array" aca="1" ref="G32" ca="1">IF(Parameters!$D$31, SUM(IF(ISNUMBER(R32:W32),(IF(R32:W32&gt;=Parameters!$D$37,1,"")),""))+0.5*(SUM(IF(ISNUMBER(R32:W32),(IF(R32:W32&gt;=Parameters!$D$38,1,"")),""))-SUM(IF(ISNUMBER(R32:W32),(IF(R32:W32&gt;=Parameters!$D$37,1,"")),""))),0) +
   IF(Parameters!$D$32,SUM(IF(ISNUMBER(R32:W32),(IF(R32:W32&gt;=Parameters!$D$41,1,"")),"")),0) +
   IF(Parameters!$D$33,AVERAGE(IF(ISNUMBER(R32:W32),R32:W32)),0) +
   IF(Parameters!$D$34,IF(OR(IF(ISNUMBER(R32:W32),R32:W32)=0),0,GEOMEAN(IF(ISNUMBER(R32:W32),R32:W32))),0)</f>
        <v>2.5</v>
      </c>
      <c r="H32" s="23">
        <f t="shared" ca="1" si="0"/>
        <v>2.5</v>
      </c>
      <c r="I32" s="116" t="str">
        <f t="shared" si="1"/>
        <v/>
      </c>
      <c r="J32" s="22" cm="1">
        <f t="array" aca="1" ref="J32" ca="1">IF(Parameters!$D$31, SUM(IF(ISNUMBER(Y32:AD32),(IF(Y32:AD32&gt;=Parameters!$D$41,1,"")),""))+0.5*(SUM(IF(ISNUMBER(Y32:AD32),(IF(Y32:AD32&gt;=Parameters!$D$42,1,"")),""))-SUM(IF(ISNUMBER(Y32:AD32),(IF(Y32:AD32&gt;=Parameters!$D$41,1,"")),""))),0) +
   IF(Parameters!$D$32,SUM(IF(ISNUMBER(Y32:AD32),(IF(Y32:AD32&gt;=Parameters!$D$41,1,"")),"")),0) +
   IF(Parameters!$D$33,AVERAGE(IF(ISNUMBER(Y32:AD32),Y32:AD32)),0) +
   IF(Parameters!$D$34,IF(OR(IF(ISNUMBER(Y32:AD32),Y32:AD32)=0),0,GEOMEAN(IF(ISNUMBER(Y32:AD32),Y32:AD32))),0)</f>
        <v>1</v>
      </c>
      <c r="K32" s="23">
        <f t="shared" ca="1" si="2"/>
        <v>1</v>
      </c>
      <c r="L32" s="116" t="str">
        <f t="shared" si="3"/>
        <v/>
      </c>
      <c r="M32" s="21" cm="1">
        <f t="array" aca="1" ref="M32" ca="1">IF(Parameters!$D$31, SUM(IF(ISNUMBER(AF32:AK32),(IF(AF32:AK32&gt;=Parameters!$D$41,1,"")),""))+0.5*(SUM(IF(ISNUMBER(AF32:AK32),(IF(AF32:AK32&gt;=Parameters!$D$42,1,"")),""))-SUM(IF(ISNUMBER(AF32:AK32),(IF(AF32:AK32&gt;=Parameters!$D$41,1,"")),""))),0) +
   IF(Parameters!$D$32,SUM(IF(ISNUMBER(AF32:AK32),(IF(AF32:AK32&gt;=Parameters!$D$41,1,"")),"")),0) +
   IF(Parameters!$D$33,AVERAGE(IF(ISNUMBER(AF32:AK32),AF32:AK32)),0) +
   IF(Parameters!$D$34,IF(OR(IF(ISNUMBER(AF32:AK32),AF32:AK32)=0),0,GEOMEAN(IF(ISNUMBER(AF32:AK32),AF32:AK32))),0)</f>
        <v>3</v>
      </c>
      <c r="N32" s="23">
        <f t="shared" ca="1" si="4"/>
        <v>3</v>
      </c>
      <c r="O32" s="116" t="str">
        <f t="shared" si="5"/>
        <v>!</v>
      </c>
      <c r="P32" s="24"/>
      <c r="Q32" s="49"/>
      <c r="R32" s="25">
        <f ca="1">IFERROR(INDEX(Health!$G$8:$G$225,MATCH($C32,_xlfn.ANCHORARRAY(Health!$C$8),0)),NA())</f>
        <v>2.955451552225306</v>
      </c>
      <c r="S32" s="25">
        <f ca="1">IFERROR(INDEX(Food!$G$8:$G$225,MATCH($C32,_xlfn.ANCHORARRAY(Food!$C$8),0)),NA())</f>
        <v>0</v>
      </c>
      <c r="T32" s="25">
        <f ca="1">IFERROR(INDEX(Macro!$G$8:$G$225,MATCH($C32,_xlfn.ANCHORARRAY(Macro!$C$8),0)),NA())</f>
        <v>10</v>
      </c>
      <c r="U32" s="25">
        <f ca="1">IFERROR(INDEX(Socioeconomic!$G$8:$G$225,MATCH($C32,_xlfn.ANCHORARRAY(Socioeconomic!$C$8),0)),NA())</f>
        <v>5.9160797830996161</v>
      </c>
      <c r="V32" s="25">
        <f ca="1">IFERROR(INDEX('Natural Hazard'!$G$8:$G$225,MATCH($C32,_xlfn.ANCHORARRAY('Natural Hazard'!$C$8),0)),NA())</f>
        <v>7.0710678118654755</v>
      </c>
      <c r="W32" s="25">
        <f ca="1">IFERROR(INDEX(Conflict!$G$8:$G$225,MATCH($C32,_xlfn.ANCHORARRAY(Conflict!$C$8),0)),NA())</f>
        <v>0</v>
      </c>
      <c r="X32" s="50"/>
      <c r="Y32" s="25">
        <f ca="1">IFERROR(INDEX(Health!$H$8:$H$225,MATCH($C32,_xlfn.ANCHORARRAY(Health!$C$8),0)),NA())</f>
        <v>1.24781341107871</v>
      </c>
      <c r="Z32" s="25">
        <f ca="1">IFERROR(INDEX(Food!$H$8:$H$225,MATCH($C32,_xlfn.ANCHORARRAY(Food!$C$8),0)),NA())</f>
        <v>3.7579617834394901</v>
      </c>
      <c r="AA32" s="25">
        <f ca="1">IFERROR(INDEX(Macro!$H$8:$H$225,MATCH($C32,_xlfn.ANCHORARRAY(Macro!$C$8),0)),NA())</f>
        <v>10</v>
      </c>
      <c r="AB32" s="25">
        <f ca="1">IFERROR(INDEX(Socioeconomic!$H$8:$H$225,MATCH($C32,_xlfn.ANCHORARRAY(Socioeconomic!$C$8),0)),NA())</f>
        <v>5</v>
      </c>
      <c r="AC32" s="25">
        <f ca="1">IFERROR(INDEX('Natural Hazard'!$H$8:$H$225,MATCH($C32,_xlfn.ANCHORARRAY('Natural Hazard'!$C$8),0)),NA())</f>
        <v>5</v>
      </c>
      <c r="AD32" s="25">
        <f ca="1">IFERROR(INDEX(Conflict!$H$8:$H$225,MATCH($C32,_xlfn.ANCHORARRAY(Conflict!$C$8),0)),NA())</f>
        <v>2.8047274651613998</v>
      </c>
      <c r="AE32" s="50"/>
      <c r="AF32" s="25">
        <f ca="1">IFERROR(INDEX(Health!$I$8:$I$225,MATCH($C32,_xlfn.ANCHORARRAY(Health!$C$8),0)),NA())</f>
        <v>7</v>
      </c>
      <c r="AG32" s="25" t="e">
        <f ca="1">IFERROR(INDEX(Food!$I$8:$I$225,MATCH($C32,_xlfn.ANCHORARRAY(Food!$C$8),0)),NA())</f>
        <v>#N/A</v>
      </c>
      <c r="AH32" s="25">
        <f ca="1">IFERROR(INDEX(Macro!$I$8:$I$225,MATCH($C32,_xlfn.ANCHORARRAY(Macro!$C$8),0)),NA())</f>
        <v>10</v>
      </c>
      <c r="AI32" s="25">
        <f ca="1">IFERROR(INDEX(Socioeconomic!$I$8:$I$225,MATCH($C32,_xlfn.ANCHORARRAY(Socioeconomic!$C$8),0)),NA())</f>
        <v>7</v>
      </c>
      <c r="AJ32" s="25">
        <f ca="1">IFERROR(INDEX('Natural Hazard'!$I$8:$I$225,MATCH($C32,_xlfn.ANCHORARRAY('Natural Hazard'!$C$8),0)),NA())</f>
        <v>10</v>
      </c>
      <c r="AK32" s="25">
        <f ca="1">IFERROR(INDEX(Conflict!$I$8:$I$225,MATCH($C32,_xlfn.ANCHORARRAY(Conflict!$C$8),0)),NA())</f>
        <v>0</v>
      </c>
      <c r="AL32" s="49"/>
      <c r="AM32" s="25">
        <f>IFERROR(INDEX('Data Reliability'!$G$6:$G$409,MATCH($C32,'Data Reliability'!$E$6:$E$409,0)),NA())</f>
        <v>0</v>
      </c>
      <c r="AN32" s="25">
        <f>IFERROR(INDEX('Data Reliability'!$H$6:$H$409,MATCH($C32,'Data Reliability'!$E$6:$E$409,0)),NA())</f>
        <v>0.358333333333333</v>
      </c>
    </row>
    <row r="33" spans="2:40" x14ac:dyDescent="0.2">
      <c r="B33" s="28" t="s">
        <v>51</v>
      </c>
      <c r="C33" s="28" t="s">
        <v>52</v>
      </c>
      <c r="D33" s="28" t="s">
        <v>435</v>
      </c>
      <c r="E33" s="28" t="s">
        <v>409</v>
      </c>
      <c r="F33" s="206">
        <f ca="1">MATCH($C33,_xlfn.ANCHORARRAY(Health!$C$8),0)</f>
        <v>28</v>
      </c>
      <c r="G33" s="22" cm="1">
        <f t="array" aca="1" ref="G33" ca="1">IF(Parameters!$D$31, SUM(IF(ISNUMBER(R33:W33),(IF(R33:W33&gt;=Parameters!$D$37,1,"")),""))+0.5*(SUM(IF(ISNUMBER(R33:W33),(IF(R33:W33&gt;=Parameters!$D$38,1,"")),""))-SUM(IF(ISNUMBER(R33:W33),(IF(R33:W33&gt;=Parameters!$D$37,1,"")),""))),0) +
   IF(Parameters!$D$32,SUM(IF(ISNUMBER(R33:W33),(IF(R33:W33&gt;=Parameters!$D$41,1,"")),"")),0) +
   IF(Parameters!$D$33,AVERAGE(IF(ISNUMBER(R33:W33),R33:W33)),0) +
   IF(Parameters!$D$34,IF(OR(IF(ISNUMBER(R33:W33),R33:W33)=0),0,GEOMEAN(IF(ISNUMBER(R33:W33),R33:W33))),0)</f>
        <v>0</v>
      </c>
      <c r="H33" s="23">
        <f t="shared" ca="1" si="0"/>
        <v>0</v>
      </c>
      <c r="I33" s="116" t="str">
        <f t="shared" si="1"/>
        <v>!</v>
      </c>
      <c r="J33" s="22" cm="1">
        <f t="array" aca="1" ref="J33" ca="1">IF(Parameters!$D$31, SUM(IF(ISNUMBER(Y33:AD33),(IF(Y33:AD33&gt;=Parameters!$D$41,1,"")),""))+0.5*(SUM(IF(ISNUMBER(Y33:AD33),(IF(Y33:AD33&gt;=Parameters!$D$42,1,"")),""))-SUM(IF(ISNUMBER(Y33:AD33),(IF(Y33:AD33&gt;=Parameters!$D$41,1,"")),""))),0) +
   IF(Parameters!$D$32,SUM(IF(ISNUMBER(Y33:AD33),(IF(Y33:AD33&gt;=Parameters!$D$41,1,"")),"")),0) +
   IF(Parameters!$D$33,AVERAGE(IF(ISNUMBER(Y33:AD33),Y33:AD33)),0) +
   IF(Parameters!$D$34,IF(OR(IF(ISNUMBER(Y33:AD33),Y33:AD33)=0),0,GEOMEAN(IF(ISNUMBER(Y33:AD33),Y33:AD33))),0)</f>
        <v>0</v>
      </c>
      <c r="K33" s="23">
        <f t="shared" ca="1" si="2"/>
        <v>0</v>
      </c>
      <c r="L33" s="116" t="str">
        <f t="shared" si="3"/>
        <v/>
      </c>
      <c r="M33" s="21" cm="1">
        <f t="array" aca="1" ref="M33" ca="1">IF(Parameters!$D$31, SUM(IF(ISNUMBER(AF33:AK33),(IF(AF33:AK33&gt;=Parameters!$D$41,1,"")),""))+0.5*(SUM(IF(ISNUMBER(AF33:AK33),(IF(AF33:AK33&gt;=Parameters!$D$42,1,"")),""))-SUM(IF(ISNUMBER(AF33:AK33),(IF(AF33:AK33&gt;=Parameters!$D$41,1,"")),""))),0) +
   IF(Parameters!$D$32,SUM(IF(ISNUMBER(AF33:AK33),(IF(AF33:AK33&gt;=Parameters!$D$41,1,"")),"")),0) +
   IF(Parameters!$D$33,AVERAGE(IF(ISNUMBER(AF33:AK33),AF33:AK33)),0) +
   IF(Parameters!$D$34,IF(OR(IF(ISNUMBER(AF33:AK33),AF33:AK33)=0),0,GEOMEAN(IF(ISNUMBER(AF33:AK33),AF33:AK33))),0)</f>
        <v>0</v>
      </c>
      <c r="N33" s="23">
        <f t="shared" ca="1" si="4"/>
        <v>0</v>
      </c>
      <c r="O33" s="116" t="str">
        <f t="shared" si="5"/>
        <v>!</v>
      </c>
      <c r="P33" s="24"/>
      <c r="Q33" s="49"/>
      <c r="R33" s="25">
        <f ca="1">IFERROR(INDEX(Health!$G$8:$G$225,MATCH($C33,_xlfn.ANCHORARRAY(Health!$C$8),0)),NA())</f>
        <v>0</v>
      </c>
      <c r="S33" s="25">
        <f ca="1">IFERROR(INDEX(Food!$G$8:$G$225,MATCH($C33,_xlfn.ANCHORARRAY(Food!$C$8),0)),NA())</f>
        <v>0</v>
      </c>
      <c r="T33" s="25">
        <f ca="1">IFERROR(INDEX(Macro!$G$8:$G$225,MATCH($C33,_xlfn.ANCHORARRAY(Macro!$C$8),0)),NA())</f>
        <v>3.143878507901301</v>
      </c>
      <c r="U33" s="25">
        <f ca="1">IFERROR(INDEX(Socioeconomic!$G$8:$G$225,MATCH($C33,_xlfn.ANCHORARRAY(Socioeconomic!$C$8),0)),NA())</f>
        <v>0</v>
      </c>
      <c r="V33" s="25">
        <f ca="1">IFERROR(INDEX('Natural Hazard'!$G$8:$G$225,MATCH($C33,_xlfn.ANCHORARRAY('Natural Hazard'!$C$8),0)),NA())</f>
        <v>0</v>
      </c>
      <c r="W33" s="25">
        <f ca="1">IFERROR(INDEX(Conflict!$G$8:$G$225,MATCH($C33,_xlfn.ANCHORARRAY(Conflict!$C$8),0)),NA())</f>
        <v>0</v>
      </c>
      <c r="X33" s="50"/>
      <c r="Y33" s="25">
        <f ca="1">IFERROR(INDEX(Health!$H$8:$H$225,MATCH($C33,_xlfn.ANCHORARRAY(Health!$C$8),0)),NA())</f>
        <v>6</v>
      </c>
      <c r="Z33" s="25">
        <f ca="1">IFERROR(INDEX(Food!$H$8:$H$225,MATCH($C33,_xlfn.ANCHORARRAY(Food!$C$8),0)),NA())</f>
        <v>1.8181818181818099</v>
      </c>
      <c r="AA33" s="25">
        <f ca="1">IFERROR(INDEX(Macro!$H$8:$H$225,MATCH($C33,_xlfn.ANCHORARRAY(Macro!$C$8),0)),NA())</f>
        <v>3.17023146791679</v>
      </c>
      <c r="AB33" s="25">
        <f ca="1">IFERROR(INDEX(Socioeconomic!$H$8:$H$225,MATCH($C33,_xlfn.ANCHORARRAY(Socioeconomic!$C$8),0)),NA())</f>
        <v>3.2857142857142798</v>
      </c>
      <c r="AC33" s="25">
        <f ca="1">IFERROR(INDEX('Natural Hazard'!$H$8:$H$225,MATCH($C33,_xlfn.ANCHORARRAY('Natural Hazard'!$C$8),0)),NA())</f>
        <v>4.6666666666666599</v>
      </c>
      <c r="AD33" s="25">
        <f ca="1">IFERROR(INDEX(Conflict!$H$8:$H$225,MATCH($C33,_xlfn.ANCHORARRAY(Conflict!$C$8),0)),NA())</f>
        <v>0</v>
      </c>
      <c r="AE33" s="50"/>
      <c r="AF33" s="25">
        <f ca="1">IFERROR(INDEX(Health!$I$8:$I$225,MATCH($C33,_xlfn.ANCHORARRAY(Health!$C$8),0)),NA())</f>
        <v>0</v>
      </c>
      <c r="AG33" s="25" t="e">
        <f ca="1">IFERROR(INDEX(Food!$I$8:$I$225,MATCH($C33,_xlfn.ANCHORARRAY(Food!$C$8),0)),NA())</f>
        <v>#N/A</v>
      </c>
      <c r="AH33" s="25">
        <f ca="1">IFERROR(INDEX(Macro!$I$8:$I$225,MATCH($C33,_xlfn.ANCHORARRAY(Macro!$C$8),0)),NA())</f>
        <v>3.1177446102819202</v>
      </c>
      <c r="AI33" s="25">
        <f ca="1">IFERROR(INDEX(Socioeconomic!$I$8:$I$225,MATCH($C33,_xlfn.ANCHORARRAY(Socioeconomic!$C$8),0)),NA())</f>
        <v>0</v>
      </c>
      <c r="AJ33" s="25">
        <f ca="1">IFERROR(INDEX('Natural Hazard'!$I$8:$I$225,MATCH($C33,_xlfn.ANCHORARRAY('Natural Hazard'!$C$8),0)),NA())</f>
        <v>0</v>
      </c>
      <c r="AK33" s="25">
        <f ca="1">IFERROR(INDEX(Conflict!$I$8:$I$225,MATCH($C33,_xlfn.ANCHORARRAY(Conflict!$C$8),0)),NA())</f>
        <v>0</v>
      </c>
      <c r="AL33" s="49"/>
      <c r="AM33" s="25">
        <f>IFERROR(INDEX('Data Reliability'!$G$6:$G$409,MATCH($C33,'Data Reliability'!$E$6:$E$409,0)),NA())</f>
        <v>0.16666666666666699</v>
      </c>
      <c r="AN33" s="25">
        <f>IFERROR(INDEX('Data Reliability'!$H$6:$H$409,MATCH($C33,'Data Reliability'!$E$6:$E$409,0)),NA())</f>
        <v>0.59166666666666701</v>
      </c>
    </row>
    <row r="34" spans="2:40" x14ac:dyDescent="0.2">
      <c r="B34" s="28" t="s">
        <v>53</v>
      </c>
      <c r="C34" s="28" t="s">
        <v>54</v>
      </c>
      <c r="D34" s="28" t="s">
        <v>436</v>
      </c>
      <c r="E34" s="28" t="s">
        <v>409</v>
      </c>
      <c r="F34" s="206">
        <f ca="1">MATCH($C34,_xlfn.ANCHORARRAY(Health!$C$8),0)</f>
        <v>29</v>
      </c>
      <c r="G34" s="22" cm="1">
        <f t="array" aca="1" ref="G34" ca="1">IF(Parameters!$D$31, SUM(IF(ISNUMBER(R34:W34),(IF(R34:W34&gt;=Parameters!$D$37,1,"")),""))+0.5*(SUM(IF(ISNUMBER(R34:W34),(IF(R34:W34&gt;=Parameters!$D$38,1,"")),""))-SUM(IF(ISNUMBER(R34:W34),(IF(R34:W34&gt;=Parameters!$D$37,1,"")),""))),0) +
   IF(Parameters!$D$32,SUM(IF(ISNUMBER(R34:W34),(IF(R34:W34&gt;=Parameters!$D$41,1,"")),"")),0) +
   IF(Parameters!$D$33,AVERAGE(IF(ISNUMBER(R34:W34),R34:W34)),0) +
   IF(Parameters!$D$34,IF(OR(IF(ISNUMBER(R34:W34),R34:W34)=0),0,GEOMEAN(IF(ISNUMBER(R34:W34),R34:W34))),0)</f>
        <v>0.5</v>
      </c>
      <c r="H34" s="23">
        <f t="shared" ca="1" si="0"/>
        <v>0.5</v>
      </c>
      <c r="I34" s="116" t="str">
        <f t="shared" si="1"/>
        <v>!</v>
      </c>
      <c r="J34" s="22" cm="1">
        <f t="array" aca="1" ref="J34" ca="1">IF(Parameters!$D$31, SUM(IF(ISNUMBER(Y34:AD34),(IF(Y34:AD34&gt;=Parameters!$D$41,1,"")),""))+0.5*(SUM(IF(ISNUMBER(Y34:AD34),(IF(Y34:AD34&gt;=Parameters!$D$42,1,"")),""))-SUM(IF(ISNUMBER(Y34:AD34),(IF(Y34:AD34&gt;=Parameters!$D$41,1,"")),""))),0) +
   IF(Parameters!$D$32,SUM(IF(ISNUMBER(Y34:AD34),(IF(Y34:AD34&gt;=Parameters!$D$41,1,"")),"")),0) +
   IF(Parameters!$D$33,AVERAGE(IF(ISNUMBER(Y34:AD34),Y34:AD34)),0) +
   IF(Parameters!$D$34,IF(OR(IF(ISNUMBER(Y34:AD34),Y34:AD34)=0),0,GEOMEAN(IF(ISNUMBER(Y34:AD34),Y34:AD34))),0)</f>
        <v>0</v>
      </c>
      <c r="K34" s="23">
        <f t="shared" ca="1" si="2"/>
        <v>0</v>
      </c>
      <c r="L34" s="116" t="str">
        <f t="shared" si="3"/>
        <v/>
      </c>
      <c r="M34" s="21" cm="1">
        <f t="array" aca="1" ref="M34" ca="1">IF(Parameters!$D$31, SUM(IF(ISNUMBER(AF34:AK34),(IF(AF34:AK34&gt;=Parameters!$D$41,1,"")),""))+0.5*(SUM(IF(ISNUMBER(AF34:AK34),(IF(AF34:AK34&gt;=Parameters!$D$42,1,"")),""))-SUM(IF(ISNUMBER(AF34:AK34),(IF(AF34:AK34&gt;=Parameters!$D$41,1,"")),""))),0) +
   IF(Parameters!$D$32,SUM(IF(ISNUMBER(AF34:AK34),(IF(AF34:AK34&gt;=Parameters!$D$41,1,"")),"")),0) +
   IF(Parameters!$D$33,AVERAGE(IF(ISNUMBER(AF34:AK34),AF34:AK34)),0) +
   IF(Parameters!$D$34,IF(OR(IF(ISNUMBER(AF34:AK34),AF34:AK34)=0),0,GEOMEAN(IF(ISNUMBER(AF34:AK34),AF34:AK34))),0)</f>
        <v>1</v>
      </c>
      <c r="N34" s="23">
        <f t="shared" ca="1" si="4"/>
        <v>1</v>
      </c>
      <c r="O34" s="116" t="str">
        <f t="shared" si="5"/>
        <v>!</v>
      </c>
      <c r="P34" s="24"/>
      <c r="Q34" s="49"/>
      <c r="R34" s="25">
        <f ca="1">IFERROR(INDEX(Health!$G$8:$G$225,MATCH($C34,_xlfn.ANCHORARRAY(Health!$C$8),0)),NA())</f>
        <v>0</v>
      </c>
      <c r="S34" s="25">
        <f ca="1">IFERROR(INDEX(Food!$G$8:$G$225,MATCH($C34,_xlfn.ANCHORARRAY(Food!$C$8),0)),NA())</f>
        <v>0</v>
      </c>
      <c r="T34" s="25">
        <f ca="1">IFERROR(INDEX(Macro!$G$8:$G$225,MATCH($C34,_xlfn.ANCHORARRAY(Macro!$C$8),0)),NA())</f>
        <v>0</v>
      </c>
      <c r="U34" s="25">
        <f ca="1">IFERROR(INDEX(Socioeconomic!$G$8:$G$225,MATCH($C34,_xlfn.ANCHORARRAY(Socioeconomic!$C$8),0)),NA())</f>
        <v>0</v>
      </c>
      <c r="V34" s="25">
        <f ca="1">IFERROR(INDEX('Natural Hazard'!$G$8:$G$225,MATCH($C34,_xlfn.ANCHORARRAY('Natural Hazard'!$C$8),0)),NA())</f>
        <v>5.4772255750516514</v>
      </c>
      <c r="W34" s="25">
        <f ca="1">IFERROR(INDEX(Conflict!$G$8:$G$225,MATCH($C34,_xlfn.ANCHORARRAY(Conflict!$C$8),0)),NA())</f>
        <v>0</v>
      </c>
      <c r="X34" s="50"/>
      <c r="Y34" s="25">
        <f ca="1">IFERROR(INDEX(Health!$H$8:$H$225,MATCH($C34,_xlfn.ANCHORARRAY(Health!$C$8),0)),NA())</f>
        <v>3.49271137026239</v>
      </c>
      <c r="Z34" s="25">
        <f ca="1">IFERROR(INDEX(Food!$H$8:$H$225,MATCH($C34,_xlfn.ANCHORARRAY(Food!$C$8),0)),NA())</f>
        <v>1.8181818181818099</v>
      </c>
      <c r="AA34" s="25">
        <f ca="1">IFERROR(INDEX(Macro!$H$8:$H$225,MATCH($C34,_xlfn.ANCHORARRAY(Macro!$C$8),0)),NA())</f>
        <v>0</v>
      </c>
      <c r="AB34" s="25">
        <f ca="1">IFERROR(INDEX(Socioeconomic!$H$8:$H$225,MATCH($C34,_xlfn.ANCHORARRAY(Socioeconomic!$C$8),0)),NA())</f>
        <v>2.1428571428571401</v>
      </c>
      <c r="AC34" s="25">
        <f ca="1">IFERROR(INDEX('Natural Hazard'!$H$8:$H$225,MATCH($C34,_xlfn.ANCHORARRAY('Natural Hazard'!$C$8),0)),NA())</f>
        <v>2.9999999999999898</v>
      </c>
      <c r="AD34" s="25">
        <f ca="1">IFERROR(INDEX(Conflict!$H$8:$H$225,MATCH($C34,_xlfn.ANCHORARRAY(Conflict!$C$8),0)),NA())</f>
        <v>0</v>
      </c>
      <c r="AE34" s="50"/>
      <c r="AF34" s="25">
        <f ca="1">IFERROR(INDEX(Health!$I$8:$I$225,MATCH($C34,_xlfn.ANCHORARRAY(Health!$C$8),0)),NA())</f>
        <v>0</v>
      </c>
      <c r="AG34" s="25" t="e">
        <f ca="1">IFERROR(INDEX(Food!$I$8:$I$225,MATCH($C34,_xlfn.ANCHORARRAY(Food!$C$8),0)),NA())</f>
        <v>#N/A</v>
      </c>
      <c r="AH34" s="25">
        <f ca="1">IFERROR(INDEX(Macro!$I$8:$I$225,MATCH($C34,_xlfn.ANCHORARRAY(Macro!$C$8),0)),NA())</f>
        <v>4.4444444444444402</v>
      </c>
      <c r="AI34" s="25">
        <f ca="1">IFERROR(INDEX(Socioeconomic!$I$8:$I$225,MATCH($C34,_xlfn.ANCHORARRAY(Socioeconomic!$C$8),0)),NA())</f>
        <v>0</v>
      </c>
      <c r="AJ34" s="25">
        <f ca="1">IFERROR(INDEX('Natural Hazard'!$I$8:$I$225,MATCH($C34,_xlfn.ANCHORARRAY('Natural Hazard'!$C$8),0)),NA())</f>
        <v>10</v>
      </c>
      <c r="AK34" s="25">
        <f ca="1">IFERROR(INDEX(Conflict!$I$8:$I$225,MATCH($C34,_xlfn.ANCHORARRAY(Conflict!$C$8),0)),NA())</f>
        <v>0</v>
      </c>
      <c r="AL34" s="49"/>
      <c r="AM34" s="25">
        <f>IFERROR(INDEX('Data Reliability'!$G$6:$G$409,MATCH($C34,'Data Reliability'!$E$6:$E$409,0)),NA())</f>
        <v>0.16666666666666699</v>
      </c>
      <c r="AN34" s="25">
        <f>IFERROR(INDEX('Data Reliability'!$H$6:$H$409,MATCH($C34,'Data Reliability'!$E$6:$E$409,0)),NA())</f>
        <v>0.625</v>
      </c>
    </row>
    <row r="35" spans="2:40" x14ac:dyDescent="0.2">
      <c r="B35" s="28" t="s">
        <v>55</v>
      </c>
      <c r="C35" s="28" t="s">
        <v>56</v>
      </c>
      <c r="D35" s="28" t="s">
        <v>431</v>
      </c>
      <c r="E35" s="28" t="s">
        <v>429</v>
      </c>
      <c r="F35" s="206">
        <f ca="1">MATCH($C35,_xlfn.ANCHORARRAY(Health!$C$8),0)</f>
        <v>30</v>
      </c>
      <c r="G35" s="22" cm="1">
        <f t="array" aca="1" ref="G35" ca="1">IF(Parameters!$D$31, SUM(IF(ISNUMBER(R35:W35),(IF(R35:W35&gt;=Parameters!$D$37,1,"")),""))+0.5*(SUM(IF(ISNUMBER(R35:W35),(IF(R35:W35&gt;=Parameters!$D$38,1,"")),""))-SUM(IF(ISNUMBER(R35:W35),(IF(R35:W35&gt;=Parameters!$D$37,1,"")),""))),0) +
   IF(Parameters!$D$32,SUM(IF(ISNUMBER(R35:W35),(IF(R35:W35&gt;=Parameters!$D$41,1,"")),"")),0) +
   IF(Parameters!$D$33,AVERAGE(IF(ISNUMBER(R35:W35),R35:W35)),0) +
   IF(Parameters!$D$34,IF(OR(IF(ISNUMBER(R35:W35),R35:W35)=0),0,GEOMEAN(IF(ISNUMBER(R35:W35),R35:W35))),0)</f>
        <v>1</v>
      </c>
      <c r="H35" s="23">
        <f t="shared" ca="1" si="0"/>
        <v>1</v>
      </c>
      <c r="I35" s="116" t="str">
        <f t="shared" si="1"/>
        <v>!</v>
      </c>
      <c r="J35" s="22" cm="1">
        <f t="array" aca="1" ref="J35" ca="1">IF(Parameters!$D$31, SUM(IF(ISNUMBER(Y35:AD35),(IF(Y35:AD35&gt;=Parameters!$D$41,1,"")),""))+0.5*(SUM(IF(ISNUMBER(Y35:AD35),(IF(Y35:AD35&gt;=Parameters!$D$42,1,"")),""))-SUM(IF(ISNUMBER(Y35:AD35),(IF(Y35:AD35&gt;=Parameters!$D$41,1,"")),""))),0) +
   IF(Parameters!$D$32,SUM(IF(ISNUMBER(Y35:AD35),(IF(Y35:AD35&gt;=Parameters!$D$41,1,"")),"")),0) +
   IF(Parameters!$D$33,AVERAGE(IF(ISNUMBER(Y35:AD35),Y35:AD35)),0) +
   IF(Parameters!$D$34,IF(OR(IF(ISNUMBER(Y35:AD35),Y35:AD35)=0),0,GEOMEAN(IF(ISNUMBER(Y35:AD35),Y35:AD35))),0)</f>
        <v>0.5</v>
      </c>
      <c r="K35" s="23">
        <f t="shared" ca="1" si="2"/>
        <v>0.5</v>
      </c>
      <c r="L35" s="116" t="str">
        <f t="shared" si="3"/>
        <v/>
      </c>
      <c r="M35" s="21" cm="1">
        <f t="array" aca="1" ref="M35" ca="1">IF(Parameters!$D$31, SUM(IF(ISNUMBER(AF35:AK35),(IF(AF35:AK35&gt;=Parameters!$D$41,1,"")),""))+0.5*(SUM(IF(ISNUMBER(AF35:AK35),(IF(AF35:AK35&gt;=Parameters!$D$42,1,"")),""))-SUM(IF(ISNUMBER(AF35:AK35),(IF(AF35:AK35&gt;=Parameters!$D$41,1,"")),""))),0) +
   IF(Parameters!$D$32,SUM(IF(ISNUMBER(AF35:AK35),(IF(AF35:AK35&gt;=Parameters!$D$41,1,"")),"")),0) +
   IF(Parameters!$D$33,AVERAGE(IF(ISNUMBER(AF35:AK35),AF35:AK35)),0) +
   IF(Parameters!$D$34,IF(OR(IF(ISNUMBER(AF35:AK35),AF35:AK35)=0),0,GEOMEAN(IF(ISNUMBER(AF35:AK35),AF35:AK35))),0)</f>
        <v>1</v>
      </c>
      <c r="N35" s="23">
        <f t="shared" ca="1" si="4"/>
        <v>1</v>
      </c>
      <c r="O35" s="116" t="str">
        <f t="shared" si="5"/>
        <v>!</v>
      </c>
      <c r="P35" s="24"/>
      <c r="Q35" s="49"/>
      <c r="R35" s="25">
        <f ca="1">IFERROR(INDEX(Health!$G$8:$G$225,MATCH($C35,_xlfn.ANCHORARRAY(Health!$C$8),0)),NA())</f>
        <v>0</v>
      </c>
      <c r="S35" s="25">
        <f ca="1">IFERROR(INDEX(Food!$G$8:$G$225,MATCH($C35,_xlfn.ANCHORARRAY(Food!$C$8),0)),NA())</f>
        <v>0</v>
      </c>
      <c r="T35" s="25">
        <f ca="1">IFERROR(INDEX(Macro!$G$8:$G$225,MATCH($C35,_xlfn.ANCHORARRAY(Macro!$C$8),0)),NA())</f>
        <v>3.240584560798661</v>
      </c>
      <c r="U35" s="25">
        <f ca="1">IFERROR(INDEX(Socioeconomic!$G$8:$G$225,MATCH($C35,_xlfn.ANCHORARRAY(Socioeconomic!$C$8),0)),NA())</f>
        <v>8.6189160737133417</v>
      </c>
      <c r="V35" s="25">
        <f ca="1">IFERROR(INDEX('Natural Hazard'!$G$8:$G$225,MATCH($C35,_xlfn.ANCHORARRAY('Natural Hazard'!$C$8),0)),NA())</f>
        <v>0</v>
      </c>
      <c r="W35" s="25">
        <f ca="1">IFERROR(INDEX(Conflict!$G$8:$G$225,MATCH($C35,_xlfn.ANCHORARRAY(Conflict!$C$8),0)),NA())</f>
        <v>0</v>
      </c>
      <c r="X35" s="50"/>
      <c r="Y35" s="25">
        <f ca="1">IFERROR(INDEX(Health!$H$8:$H$225,MATCH($C35,_xlfn.ANCHORARRAY(Health!$C$8),0)),NA())</f>
        <v>4.5714285714285703</v>
      </c>
      <c r="Z35" s="25">
        <f ca="1">IFERROR(INDEX(Food!$H$8:$H$225,MATCH($C35,_xlfn.ANCHORARRAY(Food!$C$8),0)),NA())</f>
        <v>6.9856459330143501</v>
      </c>
      <c r="AA35" s="25">
        <f ca="1">IFERROR(INDEX(Macro!$H$8:$H$225,MATCH($C35,_xlfn.ANCHORARRAY(Macro!$C$8),0)),NA())</f>
        <v>2.4230881922062699</v>
      </c>
      <c r="AB35" s="25">
        <f ca="1">IFERROR(INDEX(Socioeconomic!$H$8:$H$225,MATCH($C35,_xlfn.ANCHORARRAY(Socioeconomic!$C$8),0)),NA())</f>
        <v>7.4285714285714199</v>
      </c>
      <c r="AC35" s="25">
        <f ca="1">IFERROR(INDEX('Natural Hazard'!$H$8:$H$225,MATCH($C35,_xlfn.ANCHORARRAY('Natural Hazard'!$C$8),0)),NA())</f>
        <v>4.1666666666666599</v>
      </c>
      <c r="AD35" s="25">
        <f ca="1">IFERROR(INDEX(Conflict!$H$8:$H$225,MATCH($C35,_xlfn.ANCHORARRAY(Conflict!$C$8),0)),NA())</f>
        <v>1.01869818310107</v>
      </c>
      <c r="AE35" s="50"/>
      <c r="AF35" s="25">
        <f ca="1">IFERROR(INDEX(Health!$I$8:$I$225,MATCH($C35,_xlfn.ANCHORARRAY(Health!$C$8),0)),NA())</f>
        <v>0</v>
      </c>
      <c r="AG35" s="25" t="e">
        <f ca="1">IFERROR(INDEX(Food!$I$8:$I$225,MATCH($C35,_xlfn.ANCHORARRAY(Food!$C$8),0)),NA())</f>
        <v>#N/A</v>
      </c>
      <c r="AH35" s="25">
        <f ca="1">IFERROR(INDEX(Macro!$I$8:$I$225,MATCH($C35,_xlfn.ANCHORARRAY(Macro!$C$8),0)),NA())</f>
        <v>4.3338861249309</v>
      </c>
      <c r="AI35" s="25">
        <f ca="1">IFERROR(INDEX(Socioeconomic!$I$8:$I$225,MATCH($C35,_xlfn.ANCHORARRAY(Socioeconomic!$C$8),0)),NA())</f>
        <v>10</v>
      </c>
      <c r="AJ35" s="25">
        <f ca="1">IFERROR(INDEX('Natural Hazard'!$I$8:$I$225,MATCH($C35,_xlfn.ANCHORARRAY('Natural Hazard'!$C$8),0)),NA())</f>
        <v>0</v>
      </c>
      <c r="AK35" s="25">
        <f ca="1">IFERROR(INDEX(Conflict!$I$8:$I$225,MATCH($C35,_xlfn.ANCHORARRAY(Conflict!$C$8),0)),NA())</f>
        <v>0</v>
      </c>
      <c r="AL35" s="49"/>
      <c r="AM35" s="25">
        <f>IFERROR(INDEX('Data Reliability'!$G$6:$G$409,MATCH($C35,'Data Reliability'!$E$6:$E$409,0)),NA())</f>
        <v>0.16666666666666699</v>
      </c>
      <c r="AN35" s="25">
        <f>IFERROR(INDEX('Data Reliability'!$H$6:$H$409,MATCH($C35,'Data Reliability'!$E$6:$E$409,0)),NA())</f>
        <v>0.55000000000000004</v>
      </c>
    </row>
    <row r="36" spans="2:40" x14ac:dyDescent="0.2">
      <c r="B36" s="28" t="s">
        <v>57</v>
      </c>
      <c r="C36" s="28" t="s">
        <v>58</v>
      </c>
      <c r="D36" s="28" t="s">
        <v>432</v>
      </c>
      <c r="E36" s="28" t="s">
        <v>430</v>
      </c>
      <c r="F36" s="206">
        <f ca="1">MATCH($C36,_xlfn.ANCHORARRAY(Health!$C$8),0)</f>
        <v>31</v>
      </c>
      <c r="G36" s="22" cm="1">
        <f t="array" aca="1" ref="G36" ca="1">IF(Parameters!$D$31, SUM(IF(ISNUMBER(R36:W36),(IF(R36:W36&gt;=Parameters!$D$37,1,"")),""))+0.5*(SUM(IF(ISNUMBER(R36:W36),(IF(R36:W36&gt;=Parameters!$D$38,1,"")),""))-SUM(IF(ISNUMBER(R36:W36),(IF(R36:W36&gt;=Parameters!$D$37,1,"")),""))),0) +
   IF(Parameters!$D$32,SUM(IF(ISNUMBER(R36:W36),(IF(R36:W36&gt;=Parameters!$D$41,1,"")),"")),0) +
   IF(Parameters!$D$33,AVERAGE(IF(ISNUMBER(R36:W36),R36:W36)),0) +
   IF(Parameters!$D$34,IF(OR(IF(ISNUMBER(R36:W36),R36:W36)=0),0,GEOMEAN(IF(ISNUMBER(R36:W36),R36:W36))),0)</f>
        <v>0</v>
      </c>
      <c r="H36" s="23">
        <f t="shared" ca="1" si="0"/>
        <v>0</v>
      </c>
      <c r="I36" s="116" t="str">
        <f t="shared" si="1"/>
        <v>!</v>
      </c>
      <c r="J36" s="22" cm="1">
        <f t="array" aca="1" ref="J36" ca="1">IF(Parameters!$D$31, SUM(IF(ISNUMBER(Y36:AD36),(IF(Y36:AD36&gt;=Parameters!$D$41,1,"")),""))+0.5*(SUM(IF(ISNUMBER(Y36:AD36),(IF(Y36:AD36&gt;=Parameters!$D$42,1,"")),""))-SUM(IF(ISNUMBER(Y36:AD36),(IF(Y36:AD36&gt;=Parameters!$D$41,1,"")),""))),0) +
   IF(Parameters!$D$32,SUM(IF(ISNUMBER(Y36:AD36),(IF(Y36:AD36&gt;=Parameters!$D$41,1,"")),"")),0) +
   IF(Parameters!$D$33,AVERAGE(IF(ISNUMBER(Y36:AD36),Y36:AD36)),0) +
   IF(Parameters!$D$34,IF(OR(IF(ISNUMBER(Y36:AD36),Y36:AD36)=0),0,GEOMEAN(IF(ISNUMBER(Y36:AD36),Y36:AD36))),0)</f>
        <v>0.5</v>
      </c>
      <c r="K36" s="23">
        <f t="shared" ca="1" si="2"/>
        <v>0.5</v>
      </c>
      <c r="L36" s="116" t="str">
        <f t="shared" si="3"/>
        <v/>
      </c>
      <c r="M36" s="21" cm="1">
        <f t="array" aca="1" ref="M36" ca="1">IF(Parameters!$D$31, SUM(IF(ISNUMBER(AF36:AK36),(IF(AF36:AK36&gt;=Parameters!$D$41,1,"")),""))+0.5*(SUM(IF(ISNUMBER(AF36:AK36),(IF(AF36:AK36&gt;=Parameters!$D$42,1,"")),""))-SUM(IF(ISNUMBER(AF36:AK36),(IF(AF36:AK36&gt;=Parameters!$D$41,1,"")),""))),0) +
   IF(Parameters!$D$32,SUM(IF(ISNUMBER(AF36:AK36),(IF(AF36:AK36&gt;=Parameters!$D$41,1,"")),"")),0) +
   IF(Parameters!$D$33,AVERAGE(IF(ISNUMBER(AF36:AK36),AF36:AK36)),0) +
   IF(Parameters!$D$34,IF(OR(IF(ISNUMBER(AF36:AK36),AF36:AK36)=0),0,GEOMEAN(IF(ISNUMBER(AF36:AK36),AF36:AK36))),0)</f>
        <v>0</v>
      </c>
      <c r="N36" s="23">
        <f t="shared" ca="1" si="4"/>
        <v>0</v>
      </c>
      <c r="O36" s="116" t="str">
        <f t="shared" si="5"/>
        <v>!</v>
      </c>
      <c r="P36" s="24"/>
      <c r="Q36" s="49"/>
      <c r="R36" s="25">
        <f ca="1">IFERROR(INDEX(Health!$G$8:$G$225,MATCH($C36,_xlfn.ANCHORARRAY(Health!$C$8),0)),NA())</f>
        <v>0</v>
      </c>
      <c r="S36" s="25">
        <f ca="1">IFERROR(INDEX(Food!$G$8:$G$225,MATCH($C36,_xlfn.ANCHORARRAY(Food!$C$8),0)),NA())</f>
        <v>0</v>
      </c>
      <c r="T36" s="25">
        <f ca="1">IFERROR(INDEX(Macro!$G$8:$G$225,MATCH($C36,_xlfn.ANCHORARRAY(Macro!$C$8),0)),NA())</f>
        <v>2.8226910345414762</v>
      </c>
      <c r="U36" s="25">
        <f ca="1">IFERROR(INDEX(Socioeconomic!$G$8:$G$225,MATCH($C36,_xlfn.ANCHORARRAY(Socioeconomic!$C$8),0)),NA())</f>
        <v>0</v>
      </c>
      <c r="V36" s="25">
        <f ca="1">IFERROR(INDEX('Natural Hazard'!$G$8:$G$225,MATCH($C36,_xlfn.ANCHORARRAY('Natural Hazard'!$C$8),0)),NA())</f>
        <v>0</v>
      </c>
      <c r="W36" s="25">
        <f ca="1">IFERROR(INDEX(Conflict!$G$8:$G$225,MATCH($C36,_xlfn.ANCHORARRAY(Conflict!$C$8),0)),NA())</f>
        <v>0</v>
      </c>
      <c r="X36" s="50"/>
      <c r="Y36" s="25">
        <f ca="1">IFERROR(INDEX(Health!$H$8:$H$225,MATCH($C36,_xlfn.ANCHORARRAY(Health!$C$8),0)),NA())</f>
        <v>6.3790087463556802</v>
      </c>
      <c r="Z36" s="25">
        <f ca="1">IFERROR(INDEX(Food!$H$8:$H$225,MATCH($C36,_xlfn.ANCHORARRAY(Food!$C$8),0)),NA())</f>
        <v>7.8112333526346198</v>
      </c>
      <c r="AA36" s="25">
        <f ca="1">IFERROR(INDEX(Macro!$H$8:$H$225,MATCH($C36,_xlfn.ANCHORARRAY(Macro!$C$8),0)),NA())</f>
        <v>1.7491942572516801</v>
      </c>
      <c r="AB36" s="25">
        <f ca="1">IFERROR(INDEX(Socioeconomic!$H$8:$H$225,MATCH($C36,_xlfn.ANCHORARRAY(Socioeconomic!$C$8),0)),NA())</f>
        <v>6.4285714285714199</v>
      </c>
      <c r="AC36" s="25">
        <f ca="1">IFERROR(INDEX('Natural Hazard'!$H$8:$H$225,MATCH($C36,_xlfn.ANCHORARRAY('Natural Hazard'!$C$8),0)),NA())</f>
        <v>2.8333333333333299</v>
      </c>
      <c r="AD36" s="25">
        <f ca="1">IFERROR(INDEX(Conflict!$H$8:$H$225,MATCH($C36,_xlfn.ANCHORARRAY(Conflict!$C$8),0)),NA())</f>
        <v>0</v>
      </c>
      <c r="AE36" s="50"/>
      <c r="AF36" s="25">
        <f ca="1">IFERROR(INDEX(Health!$I$8:$I$225,MATCH($C36,_xlfn.ANCHORARRAY(Health!$C$8),0)),NA())</f>
        <v>0</v>
      </c>
      <c r="AG36" s="25" t="e">
        <f ca="1">IFERROR(INDEX(Food!$I$8:$I$225,MATCH($C36,_xlfn.ANCHORARRAY(Food!$C$8),0)),NA())</f>
        <v>#N/A</v>
      </c>
      <c r="AH36" s="25">
        <f ca="1">IFERROR(INDEX(Macro!$I$8:$I$225,MATCH($C36,_xlfn.ANCHORARRAY(Macro!$C$8),0)),NA())</f>
        <v>4.5550027639579804</v>
      </c>
      <c r="AI36" s="25">
        <f ca="1">IFERROR(INDEX(Socioeconomic!$I$8:$I$225,MATCH($C36,_xlfn.ANCHORARRAY(Socioeconomic!$C$8),0)),NA())</f>
        <v>0</v>
      </c>
      <c r="AJ36" s="25">
        <f ca="1">IFERROR(INDEX('Natural Hazard'!$I$8:$I$225,MATCH($C36,_xlfn.ANCHORARRAY('Natural Hazard'!$C$8),0)),NA())</f>
        <v>0</v>
      </c>
      <c r="AK36" s="25">
        <f ca="1">IFERROR(INDEX(Conflict!$I$8:$I$225,MATCH($C36,_xlfn.ANCHORARRAY(Conflict!$C$8),0)),NA())</f>
        <v>0</v>
      </c>
      <c r="AL36" s="49"/>
      <c r="AM36" s="25">
        <f>IFERROR(INDEX('Data Reliability'!$G$6:$G$409,MATCH($C36,'Data Reliability'!$E$6:$E$409,0)),NA())</f>
        <v>8.3333333333333301E-2</v>
      </c>
      <c r="AN36" s="25">
        <f>IFERROR(INDEX('Data Reliability'!$H$6:$H$409,MATCH($C36,'Data Reliability'!$E$6:$E$409,0)),NA())</f>
        <v>0.59166666666666701</v>
      </c>
    </row>
    <row r="37" spans="2:40" x14ac:dyDescent="0.2">
      <c r="B37" s="28" t="s">
        <v>59</v>
      </c>
      <c r="C37" s="28" t="s">
        <v>60</v>
      </c>
      <c r="D37" s="28" t="s">
        <v>432</v>
      </c>
      <c r="E37" s="28" t="s">
        <v>429</v>
      </c>
      <c r="F37" s="206">
        <f ca="1">MATCH($C37,_xlfn.ANCHORARRAY(Health!$C$8),0)</f>
        <v>32</v>
      </c>
      <c r="G37" s="22" cm="1">
        <f t="array" aca="1" ref="G37" ca="1">IF(Parameters!$D$31, SUM(IF(ISNUMBER(R37:W37),(IF(R37:W37&gt;=Parameters!$D$37,1,"")),""))+0.5*(SUM(IF(ISNUMBER(R37:W37),(IF(R37:W37&gt;=Parameters!$D$38,1,"")),""))-SUM(IF(ISNUMBER(R37:W37),(IF(R37:W37&gt;=Parameters!$D$37,1,"")),""))),0) +
   IF(Parameters!$D$32,SUM(IF(ISNUMBER(R37:W37),(IF(R37:W37&gt;=Parameters!$D$41,1,"")),"")),0) +
   IF(Parameters!$D$33,AVERAGE(IF(ISNUMBER(R37:W37),R37:W37)),0) +
   IF(Parameters!$D$34,IF(OR(IF(ISNUMBER(R37:W37),R37:W37)=0),0,GEOMEAN(IF(ISNUMBER(R37:W37),R37:W37))),0)</f>
        <v>1</v>
      </c>
      <c r="H37" s="23">
        <f t="shared" ca="1" si="0"/>
        <v>1</v>
      </c>
      <c r="I37" s="116" t="str">
        <f t="shared" si="1"/>
        <v/>
      </c>
      <c r="J37" s="22" cm="1">
        <f t="array" aca="1" ref="J37" ca="1">IF(Parameters!$D$31, SUM(IF(ISNUMBER(Y37:AD37),(IF(Y37:AD37&gt;=Parameters!$D$41,1,"")),""))+0.5*(SUM(IF(ISNUMBER(Y37:AD37),(IF(Y37:AD37&gt;=Parameters!$D$42,1,"")),""))-SUM(IF(ISNUMBER(Y37:AD37),(IF(Y37:AD37&gt;=Parameters!$D$41,1,"")),""))),0) +
   IF(Parameters!$D$32,SUM(IF(ISNUMBER(Y37:AD37),(IF(Y37:AD37&gt;=Parameters!$D$41,1,"")),"")),0) +
   IF(Parameters!$D$33,AVERAGE(IF(ISNUMBER(Y37:AD37),Y37:AD37)),0) +
   IF(Parameters!$D$34,IF(OR(IF(ISNUMBER(Y37:AD37),Y37:AD37)=0),0,GEOMEAN(IF(ISNUMBER(Y37:AD37),Y37:AD37))),0)</f>
        <v>4</v>
      </c>
      <c r="K37" s="23">
        <f t="shared" ca="1" si="2"/>
        <v>4</v>
      </c>
      <c r="L37" s="116" t="str">
        <f t="shared" si="3"/>
        <v/>
      </c>
      <c r="M37" s="21" cm="1">
        <f t="array" aca="1" ref="M37" ca="1">IF(Parameters!$D$31, SUM(IF(ISNUMBER(AF37:AK37),(IF(AF37:AK37&gt;=Parameters!$D$41,1,"")),""))+0.5*(SUM(IF(ISNUMBER(AF37:AK37),(IF(AF37:AK37&gt;=Parameters!$D$42,1,"")),""))-SUM(IF(ISNUMBER(AF37:AK37),(IF(AF37:AK37&gt;=Parameters!$D$41,1,"")),""))),0) +
   IF(Parameters!$D$32,SUM(IF(ISNUMBER(AF37:AK37),(IF(AF37:AK37&gt;=Parameters!$D$41,1,"")),"")),0) +
   IF(Parameters!$D$33,AVERAGE(IF(ISNUMBER(AF37:AK37),AF37:AK37)),0) +
   IF(Parameters!$D$34,IF(OR(IF(ISNUMBER(AF37:AK37),AF37:AK37)=0),0,GEOMEAN(IF(ISNUMBER(AF37:AK37),AF37:AK37))),0)</f>
        <v>0.5</v>
      </c>
      <c r="N37" s="23">
        <f t="shared" ca="1" si="4"/>
        <v>0.5</v>
      </c>
      <c r="O37" s="116" t="str">
        <f t="shared" si="5"/>
        <v>!</v>
      </c>
      <c r="P37" s="24"/>
      <c r="Q37" s="49"/>
      <c r="R37" s="25">
        <f ca="1">IFERROR(INDEX(Health!$G$8:$G$225,MATCH($C37,_xlfn.ANCHORARRAY(Health!$C$8),0)),NA())</f>
        <v>0</v>
      </c>
      <c r="S37" s="25">
        <f ca="1">IFERROR(INDEX(Food!$G$8:$G$225,MATCH($C37,_xlfn.ANCHORARRAY(Food!$C$8),0)),NA())</f>
        <v>8.3666002653407556</v>
      </c>
      <c r="T37" s="25">
        <f ca="1">IFERROR(INDEX(Macro!$G$8:$G$225,MATCH($C37,_xlfn.ANCHORARRAY(Macro!$C$8),0)),NA())</f>
        <v>2.4333056179372994</v>
      </c>
      <c r="U37" s="25">
        <f ca="1">IFERROR(INDEX(Socioeconomic!$G$8:$G$225,MATCH($C37,_xlfn.ANCHORARRAY(Socioeconomic!$C$8),0)),NA())</f>
        <v>4.7746589833515021</v>
      </c>
      <c r="V37" s="25">
        <f ca="1">IFERROR(INDEX('Natural Hazard'!$G$8:$G$225,MATCH($C37,_xlfn.ANCHORARRAY('Natural Hazard'!$C$8),0)),NA())</f>
        <v>0</v>
      </c>
      <c r="W37" s="25">
        <f ca="1">IFERROR(INDEX(Conflict!$G$8:$G$225,MATCH($C37,_xlfn.ANCHORARRAY(Conflict!$C$8),0)),NA())</f>
        <v>0</v>
      </c>
      <c r="X37" s="50"/>
      <c r="Y37" s="25">
        <f ca="1">IFERROR(INDEX(Health!$H$8:$H$225,MATCH($C37,_xlfn.ANCHORARRAY(Health!$C$8),0)),NA())</f>
        <v>10</v>
      </c>
      <c r="Z37" s="25">
        <f ca="1">IFERROR(INDEX(Food!$H$8:$H$225,MATCH($C37,_xlfn.ANCHORARRAY(Food!$C$8),0)),NA())</f>
        <v>10</v>
      </c>
      <c r="AA37" s="25">
        <f ca="1">IFERROR(INDEX(Macro!$H$8:$H$225,MATCH($C37,_xlfn.ANCHORARRAY(Macro!$C$8),0)),NA())</f>
        <v>5.25051274538529</v>
      </c>
      <c r="AB37" s="25">
        <f ca="1">IFERROR(INDEX(Socioeconomic!$H$8:$H$225,MATCH($C37,_xlfn.ANCHORARRAY(Socioeconomic!$C$8),0)),NA())</f>
        <v>10</v>
      </c>
      <c r="AC37" s="25">
        <f ca="1">IFERROR(INDEX('Natural Hazard'!$H$8:$H$225,MATCH($C37,_xlfn.ANCHORARRAY('Natural Hazard'!$C$8),0)),NA())</f>
        <v>3.5</v>
      </c>
      <c r="AD37" s="25">
        <f ca="1">IFERROR(INDEX(Conflict!$H$8:$H$225,MATCH($C37,_xlfn.ANCHORARRAY(Conflict!$C$8),0)),NA())</f>
        <v>10</v>
      </c>
      <c r="AE37" s="50"/>
      <c r="AF37" s="25">
        <f ca="1">IFERROR(INDEX(Health!$I$8:$I$225,MATCH($C37,_xlfn.ANCHORARRAY(Health!$C$8),0)),NA())</f>
        <v>0</v>
      </c>
      <c r="AG37" s="25">
        <f ca="1">IFERROR(INDEX(Food!$I$8:$I$225,MATCH($C37,_xlfn.ANCHORARRAY(Food!$C$8),0)),NA())</f>
        <v>7</v>
      </c>
      <c r="AH37" s="25">
        <f ca="1">IFERROR(INDEX(Macro!$I$8:$I$225,MATCH($C37,_xlfn.ANCHORARRAY(Macro!$C$8),0)),NA())</f>
        <v>1.1276948590381399</v>
      </c>
      <c r="AI37" s="25">
        <f ca="1">IFERROR(INDEX(Socioeconomic!$I$8:$I$225,MATCH($C37,_xlfn.ANCHORARRAY(Socioeconomic!$C$8),0)),NA())</f>
        <v>2.2797368407299201</v>
      </c>
      <c r="AJ37" s="25">
        <f ca="1">IFERROR(INDEX('Natural Hazard'!$I$8:$I$225,MATCH($C37,_xlfn.ANCHORARRAY('Natural Hazard'!$C$8),0)),NA())</f>
        <v>0</v>
      </c>
      <c r="AK37" s="25">
        <f ca="1">IFERROR(INDEX(Conflict!$I$8:$I$225,MATCH($C37,_xlfn.ANCHORARRAY(Conflict!$C$8),0)),NA())</f>
        <v>0</v>
      </c>
      <c r="AL37" s="49"/>
      <c r="AM37" s="25">
        <f>IFERROR(INDEX('Data Reliability'!$G$6:$G$409,MATCH($C37,'Data Reliability'!$E$6:$E$409,0)),NA())</f>
        <v>0.16666666666666699</v>
      </c>
      <c r="AN37" s="25">
        <f>IFERROR(INDEX('Data Reliability'!$H$6:$H$409,MATCH($C37,'Data Reliability'!$E$6:$E$409,0)),NA())</f>
        <v>0.48055555555555601</v>
      </c>
    </row>
    <row r="38" spans="2:40" x14ac:dyDescent="0.2">
      <c r="B38" s="28" t="s">
        <v>61</v>
      </c>
      <c r="C38" s="28" t="s">
        <v>62</v>
      </c>
      <c r="D38" s="28" t="s">
        <v>437</v>
      </c>
      <c r="E38" s="28" t="s">
        <v>409</v>
      </c>
      <c r="F38" s="206">
        <f ca="1">MATCH($C38,_xlfn.ANCHORARRAY(Health!$C$8),0)</f>
        <v>33</v>
      </c>
      <c r="G38" s="22" cm="1">
        <f t="array" aca="1" ref="G38" ca="1">IF(Parameters!$D$31, SUM(IF(ISNUMBER(R38:W38),(IF(R38:W38&gt;=Parameters!$D$37,1,"")),""))+0.5*(SUM(IF(ISNUMBER(R38:W38),(IF(R38:W38&gt;=Parameters!$D$38,1,"")),""))-SUM(IF(ISNUMBER(R38:W38),(IF(R38:W38&gt;=Parameters!$D$37,1,"")),""))),0) +
   IF(Parameters!$D$32,SUM(IF(ISNUMBER(R38:W38),(IF(R38:W38&gt;=Parameters!$D$41,1,"")),"")),0) +
   IF(Parameters!$D$33,AVERAGE(IF(ISNUMBER(R38:W38),R38:W38)),0) +
   IF(Parameters!$D$34,IF(OR(IF(ISNUMBER(R38:W38),R38:W38)=0),0,GEOMEAN(IF(ISNUMBER(R38:W38),R38:W38))),0)</f>
        <v>0</v>
      </c>
      <c r="H38" s="23">
        <f t="shared" ca="1" si="0"/>
        <v>0</v>
      </c>
      <c r="I38" s="116" t="str">
        <f t="shared" si="1"/>
        <v/>
      </c>
      <c r="J38" s="22" cm="1">
        <f t="array" aca="1" ref="J38" ca="1">IF(Parameters!$D$31, SUM(IF(ISNUMBER(Y38:AD38),(IF(Y38:AD38&gt;=Parameters!$D$41,1,"")),""))+0.5*(SUM(IF(ISNUMBER(Y38:AD38),(IF(Y38:AD38&gt;=Parameters!$D$42,1,"")),""))-SUM(IF(ISNUMBER(Y38:AD38),(IF(Y38:AD38&gt;=Parameters!$D$41,1,"")),""))),0) +
   IF(Parameters!$D$32,SUM(IF(ISNUMBER(Y38:AD38),(IF(Y38:AD38&gt;=Parameters!$D$41,1,"")),"")),0) +
   IF(Parameters!$D$33,AVERAGE(IF(ISNUMBER(Y38:AD38),Y38:AD38)),0) +
   IF(Parameters!$D$34,IF(OR(IF(ISNUMBER(Y38:AD38),Y38:AD38)=0),0,GEOMEAN(IF(ISNUMBER(Y38:AD38),Y38:AD38))),0)</f>
        <v>0</v>
      </c>
      <c r="K38" s="23">
        <f t="shared" ca="1" si="2"/>
        <v>0</v>
      </c>
      <c r="L38" s="116" t="str">
        <f t="shared" si="3"/>
        <v/>
      </c>
      <c r="M38" s="21" cm="1">
        <f t="array" aca="1" ref="M38" ca="1">IF(Parameters!$D$31, SUM(IF(ISNUMBER(AF38:AK38),(IF(AF38:AK38&gt;=Parameters!$D$41,1,"")),""))+0.5*(SUM(IF(ISNUMBER(AF38:AK38),(IF(AF38:AK38&gt;=Parameters!$D$42,1,"")),""))-SUM(IF(ISNUMBER(AF38:AK38),(IF(AF38:AK38&gt;=Parameters!$D$41,1,"")),""))),0) +
   IF(Parameters!$D$32,SUM(IF(ISNUMBER(AF38:AK38),(IF(AF38:AK38&gt;=Parameters!$D$41,1,"")),"")),0) +
   IF(Parameters!$D$33,AVERAGE(IF(ISNUMBER(AF38:AK38),AF38:AK38)),0) +
   IF(Parameters!$D$34,IF(OR(IF(ISNUMBER(AF38:AK38),AF38:AK38)=0),0,GEOMEAN(IF(ISNUMBER(AF38:AK38),AF38:AK38))),0)</f>
        <v>0.5</v>
      </c>
      <c r="N38" s="23">
        <f t="shared" ca="1" si="4"/>
        <v>0.5</v>
      </c>
      <c r="O38" s="116" t="str">
        <f t="shared" si="5"/>
        <v>!</v>
      </c>
      <c r="P38" s="24"/>
      <c r="Q38" s="49"/>
      <c r="R38" s="25">
        <f ca="1">IFERROR(INDEX(Health!$G$8:$G$225,MATCH($C38,_xlfn.ANCHORARRAY(Health!$C$8),0)),NA())</f>
        <v>0</v>
      </c>
      <c r="S38" s="25">
        <f ca="1">IFERROR(INDEX(Food!$G$8:$G$225,MATCH($C38,_xlfn.ANCHORARRAY(Food!$C$8),0)),NA())</f>
        <v>0</v>
      </c>
      <c r="T38" s="25">
        <f ca="1">IFERROR(INDEX(Macro!$G$8:$G$225,MATCH($C38,_xlfn.ANCHORARRAY(Macro!$C$8),0)),NA())</f>
        <v>2.2169439447375892</v>
      </c>
      <c r="U38" s="25">
        <f ca="1">IFERROR(INDEX(Socioeconomic!$G$8:$G$225,MATCH($C38,_xlfn.ANCHORARRAY(Socioeconomic!$C$8),0)),NA())</f>
        <v>0</v>
      </c>
      <c r="V38" s="25">
        <f ca="1">IFERROR(INDEX('Natural Hazard'!$G$8:$G$225,MATCH($C38,_xlfn.ANCHORARRAY('Natural Hazard'!$C$8),0)),NA())</f>
        <v>0</v>
      </c>
      <c r="W38" s="25">
        <f ca="1">IFERROR(INDEX(Conflict!$G$8:$G$225,MATCH($C38,_xlfn.ANCHORARRAY(Conflict!$C$8),0)),NA())</f>
        <v>0</v>
      </c>
      <c r="X38" s="50"/>
      <c r="Y38" s="25">
        <f ca="1">IFERROR(INDEX(Health!$H$8:$H$225,MATCH($C38,_xlfn.ANCHORARRAY(Health!$C$8),0)),NA())</f>
        <v>0</v>
      </c>
      <c r="Z38" s="25">
        <f ca="1">IFERROR(INDEX(Food!$H$8:$H$225,MATCH($C38,_xlfn.ANCHORARRAY(Food!$C$8),0)),NA())</f>
        <v>0</v>
      </c>
      <c r="AA38" s="25">
        <f ca="1">IFERROR(INDEX(Macro!$H$8:$H$225,MATCH($C38,_xlfn.ANCHORARRAY(Macro!$C$8),0)),NA())</f>
        <v>1.33899794901846</v>
      </c>
      <c r="AB38" s="25">
        <f ca="1">IFERROR(INDEX(Socioeconomic!$H$8:$H$225,MATCH($C38,_xlfn.ANCHORARRAY(Socioeconomic!$C$8),0)),NA())</f>
        <v>0.57142857142857095</v>
      </c>
      <c r="AC38" s="25">
        <f ca="1">IFERROR(INDEX('Natural Hazard'!$H$8:$H$225,MATCH($C38,_xlfn.ANCHORARRAY('Natural Hazard'!$C$8),0)),NA())</f>
        <v>5.6666666666666599</v>
      </c>
      <c r="AD38" s="25">
        <f ca="1">IFERROR(INDEX(Conflict!$H$8:$H$225,MATCH($C38,_xlfn.ANCHORARRAY(Conflict!$C$8),0)),NA())</f>
        <v>0</v>
      </c>
      <c r="AE38" s="50"/>
      <c r="AF38" s="25">
        <f ca="1">IFERROR(INDEX(Health!$I$8:$I$225,MATCH($C38,_xlfn.ANCHORARRAY(Health!$C$8),0)),NA())</f>
        <v>0</v>
      </c>
      <c r="AG38" s="25" t="e">
        <f ca="1">IFERROR(INDEX(Food!$I$8:$I$225,MATCH($C38,_xlfn.ANCHORARRAY(Food!$C$8),0)),NA())</f>
        <v>#N/A</v>
      </c>
      <c r="AH38" s="25">
        <f ca="1">IFERROR(INDEX(Macro!$I$8:$I$225,MATCH($C38,_xlfn.ANCHORARRAY(Macro!$C$8),0)),NA())</f>
        <v>3.67053620784964</v>
      </c>
      <c r="AI38" s="25">
        <f ca="1">IFERROR(INDEX(Socioeconomic!$I$8:$I$225,MATCH($C38,_xlfn.ANCHORARRAY(Socioeconomic!$C$8),0)),NA())</f>
        <v>0</v>
      </c>
      <c r="AJ38" s="25">
        <f ca="1">IFERROR(INDEX('Natural Hazard'!$I$8:$I$225,MATCH($C38,_xlfn.ANCHORARRAY('Natural Hazard'!$C$8),0)),NA())</f>
        <v>0</v>
      </c>
      <c r="AK38" s="25">
        <f ca="1">IFERROR(INDEX(Conflict!$I$8:$I$225,MATCH($C38,_xlfn.ANCHORARRAY(Conflict!$C$8),0)),NA())</f>
        <v>7</v>
      </c>
      <c r="AL38" s="49"/>
      <c r="AM38" s="25">
        <f>IFERROR(INDEX('Data Reliability'!$G$6:$G$409,MATCH($C38,'Data Reliability'!$E$6:$E$409,0)),NA())</f>
        <v>8.3333333333333301E-2</v>
      </c>
      <c r="AN38" s="25">
        <f>IFERROR(INDEX('Data Reliability'!$H$6:$H$409,MATCH($C38,'Data Reliability'!$E$6:$E$409,0)),NA())</f>
        <v>0.55833333333333302</v>
      </c>
    </row>
    <row r="39" spans="2:40" x14ac:dyDescent="0.2">
      <c r="B39" s="28" t="s">
        <v>63</v>
      </c>
      <c r="C39" s="28" t="s">
        <v>64</v>
      </c>
      <c r="D39" s="28" t="s">
        <v>433</v>
      </c>
      <c r="E39" s="28" t="s">
        <v>409</v>
      </c>
      <c r="F39" s="206">
        <f ca="1">MATCH($C39,_xlfn.ANCHORARRAY(Health!$C$8),0)</f>
        <v>34</v>
      </c>
      <c r="G39" s="22" cm="1">
        <f t="array" aca="1" ref="G39" ca="1">IF(Parameters!$D$31, SUM(IF(ISNUMBER(R39:W39),(IF(R39:W39&gt;=Parameters!$D$37,1,"")),""))+0.5*(SUM(IF(ISNUMBER(R39:W39),(IF(R39:W39&gt;=Parameters!$D$38,1,"")),""))-SUM(IF(ISNUMBER(R39:W39),(IF(R39:W39&gt;=Parameters!$D$37,1,"")),""))),0) +
   IF(Parameters!$D$32,SUM(IF(ISNUMBER(R39:W39),(IF(R39:W39&gt;=Parameters!$D$41,1,"")),"")),0) +
   IF(Parameters!$D$33,AVERAGE(IF(ISNUMBER(R39:W39),R39:W39)),0) +
   IF(Parameters!$D$34,IF(OR(IF(ISNUMBER(R39:W39),R39:W39)=0),0,GEOMEAN(IF(ISNUMBER(R39:W39),R39:W39))),0)</f>
        <v>0</v>
      </c>
      <c r="H39" s="23">
        <f t="shared" ca="1" si="0"/>
        <v>0</v>
      </c>
      <c r="I39" s="116" t="str">
        <f t="shared" si="1"/>
        <v>!</v>
      </c>
      <c r="J39" s="22" cm="1">
        <f t="array" aca="1" ref="J39" ca="1">IF(Parameters!$D$31, SUM(IF(ISNUMBER(Y39:AD39),(IF(Y39:AD39&gt;=Parameters!$D$41,1,"")),""))+0.5*(SUM(IF(ISNUMBER(Y39:AD39),(IF(Y39:AD39&gt;=Parameters!$D$42,1,"")),""))-SUM(IF(ISNUMBER(Y39:AD39),(IF(Y39:AD39&gt;=Parameters!$D$41,1,"")),""))),0) +
   IF(Parameters!$D$32,SUM(IF(ISNUMBER(Y39:AD39),(IF(Y39:AD39&gt;=Parameters!$D$41,1,"")),"")),0) +
   IF(Parameters!$D$33,AVERAGE(IF(ISNUMBER(Y39:AD39),Y39:AD39)),0) +
   IF(Parameters!$D$34,IF(OR(IF(ISNUMBER(Y39:AD39),Y39:AD39)=0),0,GEOMEAN(IF(ISNUMBER(Y39:AD39),Y39:AD39))),0)</f>
        <v>0</v>
      </c>
      <c r="K39" s="23">
        <f t="shared" ca="1" si="2"/>
        <v>0</v>
      </c>
      <c r="L39" s="116" t="str">
        <f t="shared" si="3"/>
        <v/>
      </c>
      <c r="M39" s="21" cm="1">
        <f t="array" aca="1" ref="M39" ca="1">IF(Parameters!$D$31, SUM(IF(ISNUMBER(AF39:AK39),(IF(AF39:AK39&gt;=Parameters!$D$41,1,"")),""))+0.5*(SUM(IF(ISNUMBER(AF39:AK39),(IF(AF39:AK39&gt;=Parameters!$D$42,1,"")),""))-SUM(IF(ISNUMBER(AF39:AK39),(IF(AF39:AK39&gt;=Parameters!$D$41,1,"")),""))),0) +
   IF(Parameters!$D$32,SUM(IF(ISNUMBER(AF39:AK39),(IF(AF39:AK39&gt;=Parameters!$D$41,1,"")),"")),0) +
   IF(Parameters!$D$33,AVERAGE(IF(ISNUMBER(AF39:AK39),AF39:AK39)),0) +
   IF(Parameters!$D$34,IF(OR(IF(ISNUMBER(AF39:AK39),AF39:AK39)=0),0,GEOMEAN(IF(ISNUMBER(AF39:AK39),AF39:AK39))),0)</f>
        <v>0.5</v>
      </c>
      <c r="N39" s="23">
        <f t="shared" ca="1" si="4"/>
        <v>0.5</v>
      </c>
      <c r="O39" s="116" t="str">
        <f t="shared" si="5"/>
        <v>!</v>
      </c>
      <c r="P39" s="24"/>
      <c r="Q39" s="49"/>
      <c r="R39" s="25">
        <f ca="1">IFERROR(INDEX(Health!$G$8:$G$225,MATCH($C39,_xlfn.ANCHORARRAY(Health!$C$8),0)),NA())</f>
        <v>0</v>
      </c>
      <c r="S39" s="25">
        <f ca="1">IFERROR(INDEX(Food!$G$8:$G$225,MATCH($C39,_xlfn.ANCHORARRAY(Food!$C$8),0)),NA())</f>
        <v>0</v>
      </c>
      <c r="T39" s="25">
        <f ca="1">IFERROR(INDEX(Macro!$G$8:$G$225,MATCH($C39,_xlfn.ANCHORARRAY(Macro!$C$8),0)),NA())</f>
        <v>0</v>
      </c>
      <c r="U39" s="25">
        <f ca="1">IFERROR(INDEX(Socioeconomic!$G$8:$G$225,MATCH($C39,_xlfn.ANCHORARRAY(Socioeconomic!$C$8),0)),NA())</f>
        <v>0</v>
      </c>
      <c r="V39" s="25">
        <f ca="1">IFERROR(INDEX('Natural Hazard'!$G$8:$G$225,MATCH($C39,_xlfn.ANCHORARRAY('Natural Hazard'!$C$8),0)),NA())</f>
        <v>0</v>
      </c>
      <c r="W39" s="25">
        <f ca="1">IFERROR(INDEX(Conflict!$G$8:$G$225,MATCH($C39,_xlfn.ANCHORARRAY(Conflict!$C$8),0)),NA())</f>
        <v>0</v>
      </c>
      <c r="X39" s="50"/>
      <c r="Y39" s="25">
        <f ca="1">IFERROR(INDEX(Health!$H$8:$H$225,MATCH($C39,_xlfn.ANCHORARRAY(Health!$C$8),0)),NA())</f>
        <v>0</v>
      </c>
      <c r="Z39" s="25">
        <f ca="1">IFERROR(INDEX(Food!$H$8:$H$225,MATCH($C39,_xlfn.ANCHORARRAY(Food!$C$8),0)),NA())</f>
        <v>0</v>
      </c>
      <c r="AA39" s="25">
        <f ca="1">IFERROR(INDEX(Macro!$H$8:$H$225,MATCH($C39,_xlfn.ANCHORARRAY(Macro!$C$8),0)),NA())</f>
        <v>0</v>
      </c>
      <c r="AB39" s="25">
        <f ca="1">IFERROR(INDEX(Socioeconomic!$H$8:$H$225,MATCH($C39,_xlfn.ANCHORARRAY(Socioeconomic!$C$8),0)),NA())</f>
        <v>0.42857142857142799</v>
      </c>
      <c r="AC39" s="25">
        <f ca="1">IFERROR(INDEX('Natural Hazard'!$H$8:$H$225,MATCH($C39,_xlfn.ANCHORARRAY('Natural Hazard'!$C$8),0)),NA())</f>
        <v>2.1666666666666599</v>
      </c>
      <c r="AD39" s="25">
        <f ca="1">IFERROR(INDEX(Conflict!$H$8:$H$225,MATCH($C39,_xlfn.ANCHORARRAY(Conflict!$C$8),0)),NA())</f>
        <v>0</v>
      </c>
      <c r="AE39" s="50"/>
      <c r="AF39" s="25">
        <f ca="1">IFERROR(INDEX(Health!$I$8:$I$225,MATCH($C39,_xlfn.ANCHORARRAY(Health!$C$8),0)),NA())</f>
        <v>0</v>
      </c>
      <c r="AG39" s="25" t="e">
        <f ca="1">IFERROR(INDEX(Food!$I$8:$I$225,MATCH($C39,_xlfn.ANCHORARRAY(Food!$C$8),0)),NA())</f>
        <v>#N/A</v>
      </c>
      <c r="AH39" s="25">
        <f ca="1">IFERROR(INDEX(Macro!$I$8:$I$225,MATCH($C39,_xlfn.ANCHORARRAY(Macro!$C$8),0)),NA())</f>
        <v>7</v>
      </c>
      <c r="AI39" s="25">
        <f ca="1">IFERROR(INDEX(Socioeconomic!$I$8:$I$225,MATCH($C39,_xlfn.ANCHORARRAY(Socioeconomic!$C$8),0)),NA())</f>
        <v>0</v>
      </c>
      <c r="AJ39" s="25">
        <f ca="1">IFERROR(INDEX('Natural Hazard'!$I$8:$I$225,MATCH($C39,_xlfn.ANCHORARRAY('Natural Hazard'!$C$8),0)),NA())</f>
        <v>0</v>
      </c>
      <c r="AK39" s="25">
        <f ca="1">IFERROR(INDEX(Conflict!$I$8:$I$225,MATCH($C39,_xlfn.ANCHORARRAY(Conflict!$C$8),0)),NA())</f>
        <v>0</v>
      </c>
      <c r="AL39" s="49"/>
      <c r="AM39" s="25">
        <f>IFERROR(INDEX('Data Reliability'!$G$6:$G$409,MATCH($C39,'Data Reliability'!$E$6:$E$409,0)),NA())</f>
        <v>8.3333333333333301E-2</v>
      </c>
      <c r="AN39" s="25">
        <f>IFERROR(INDEX('Data Reliability'!$H$6:$H$409,MATCH($C39,'Data Reliability'!$E$6:$E$409,0)),NA())</f>
        <v>0.625</v>
      </c>
    </row>
    <row r="40" spans="2:40" x14ac:dyDescent="0.2">
      <c r="B40" s="28" t="s">
        <v>733</v>
      </c>
      <c r="C40" s="28" t="s">
        <v>703</v>
      </c>
      <c r="D40" s="28" t="s">
        <v>433</v>
      </c>
      <c r="E40" s="28" t="s">
        <v>409</v>
      </c>
      <c r="F40" s="206">
        <f ca="1">MATCH($C40,_xlfn.ANCHORARRAY(Health!$C$8),0)</f>
        <v>35</v>
      </c>
      <c r="G40" s="22" cm="1">
        <f t="array" aca="1" ref="G40" ca="1">IF(Parameters!$D$31, SUM(IF(ISNUMBER(R40:W40),(IF(R40:W40&gt;=Parameters!$D$37,1,"")),""))+0.5*(SUM(IF(ISNUMBER(R40:W40),(IF(R40:W40&gt;=Parameters!$D$38,1,"")),""))-SUM(IF(ISNUMBER(R40:W40),(IF(R40:W40&gt;=Parameters!$D$37,1,"")),""))),0) +
   IF(Parameters!$D$32,SUM(IF(ISNUMBER(R40:W40),(IF(R40:W40&gt;=Parameters!$D$41,1,"")),"")),0) +
   IF(Parameters!$D$33,AVERAGE(IF(ISNUMBER(R40:W40),R40:W40)),0) +
   IF(Parameters!$D$34,IF(OR(IF(ISNUMBER(R40:W40),R40:W40)=0),0,GEOMEAN(IF(ISNUMBER(R40:W40),R40:W40))),0)</f>
        <v>0</v>
      </c>
      <c r="H40" s="23">
        <f t="shared" ca="1" si="0"/>
        <v>0</v>
      </c>
      <c r="I40" s="116" t="str">
        <f t="shared" si="1"/>
        <v>!!</v>
      </c>
      <c r="J40" s="22" cm="1">
        <f t="array" aca="1" ref="J40" ca="1">IF(Parameters!$D$31, SUM(IF(ISNUMBER(Y40:AD40),(IF(Y40:AD40&gt;=Parameters!$D$41,1,"")),""))+0.5*(SUM(IF(ISNUMBER(Y40:AD40),(IF(Y40:AD40&gt;=Parameters!$D$42,1,"")),""))-SUM(IF(ISNUMBER(Y40:AD40),(IF(Y40:AD40&gt;=Parameters!$D$41,1,"")),""))),0) +
   IF(Parameters!$D$32,SUM(IF(ISNUMBER(Y40:AD40),(IF(Y40:AD40&gt;=Parameters!$D$41,1,"")),"")),0) +
   IF(Parameters!$D$33,AVERAGE(IF(ISNUMBER(Y40:AD40),Y40:AD40)),0) +
   IF(Parameters!$D$34,IF(OR(IF(ISNUMBER(Y40:AD40),Y40:AD40)=0),0,GEOMEAN(IF(ISNUMBER(Y40:AD40),Y40:AD40))),0)</f>
        <v>0</v>
      </c>
      <c r="K40" s="23">
        <f t="shared" ca="1" si="2"/>
        <v>0</v>
      </c>
      <c r="L40" s="116" t="str">
        <f t="shared" si="3"/>
        <v>!!</v>
      </c>
      <c r="M40" s="21" cm="1">
        <f t="array" aca="1" ref="M40" ca="1">IF(Parameters!$D$31, SUM(IF(ISNUMBER(AF40:AK40),(IF(AF40:AK40&gt;=Parameters!$D$41,1,"")),""))+0.5*(SUM(IF(ISNUMBER(AF40:AK40),(IF(AF40:AK40&gt;=Parameters!$D$42,1,"")),""))-SUM(IF(ISNUMBER(AF40:AK40),(IF(AF40:AK40&gt;=Parameters!$D$41,1,"")),""))),0) +
   IF(Parameters!$D$32,SUM(IF(ISNUMBER(AF40:AK40),(IF(AF40:AK40&gt;=Parameters!$D$41,1,"")),"")),0) +
   IF(Parameters!$D$33,AVERAGE(IF(ISNUMBER(AF40:AK40),AF40:AK40)),0) +
   IF(Parameters!$D$34,IF(OR(IF(ISNUMBER(AF40:AK40),AF40:AK40)=0),0,GEOMEAN(IF(ISNUMBER(AF40:AK40),AF40:AK40))),0)</f>
        <v>0</v>
      </c>
      <c r="N40" s="23">
        <f t="shared" ca="1" si="4"/>
        <v>0</v>
      </c>
      <c r="O40" s="116" t="str">
        <f t="shared" si="5"/>
        <v>!!</v>
      </c>
      <c r="P40" s="24"/>
      <c r="Q40" s="49"/>
      <c r="R40" s="25">
        <f ca="1">IFERROR(INDEX(Health!$G$8:$G$225,MATCH($C40,_xlfn.ANCHORARRAY(Health!$C$8),0)),NA())</f>
        <v>0</v>
      </c>
      <c r="S40" s="25" t="e">
        <f ca="1">IFERROR(INDEX(Food!$G$8:$G$225,MATCH($C40,_xlfn.ANCHORARRAY(Food!$C$8),0)),NA())</f>
        <v>#N/A</v>
      </c>
      <c r="T40" s="25" t="e">
        <f ca="1">IFERROR(INDEX(Macro!$G$8:$G$225,MATCH($C40,_xlfn.ANCHORARRAY(Macro!$C$8),0)),NA())</f>
        <v>#N/A</v>
      </c>
      <c r="U40" s="25" t="e">
        <f ca="1">IFERROR(INDEX(Socioeconomic!$G$8:$G$225,MATCH($C40,_xlfn.ANCHORARRAY(Socioeconomic!$C$8),0)),NA())</f>
        <v>#N/A</v>
      </c>
      <c r="V40" s="25">
        <f ca="1">IFERROR(INDEX('Natural Hazard'!$G$8:$G$225,MATCH($C40,_xlfn.ANCHORARRAY('Natural Hazard'!$C$8),0)),NA())</f>
        <v>0</v>
      </c>
      <c r="W40" s="25">
        <f ca="1">IFERROR(INDEX(Conflict!$G$8:$G$225,MATCH($C40,_xlfn.ANCHORARRAY(Conflict!$C$8),0)),NA())</f>
        <v>0</v>
      </c>
      <c r="X40" s="50"/>
      <c r="Y40" s="25" t="e">
        <f ca="1">IFERROR(INDEX(Health!$H$8:$H$225,MATCH($C40,_xlfn.ANCHORARRAY(Health!$C$8),0)),NA())</f>
        <v>#N/A</v>
      </c>
      <c r="Z40" s="25" t="e">
        <f ca="1">IFERROR(INDEX(Food!$H$8:$H$225,MATCH($C40,_xlfn.ANCHORARRAY(Food!$C$8),0)),NA())</f>
        <v>#N/A</v>
      </c>
      <c r="AA40" s="25" t="e">
        <f ca="1">IFERROR(INDEX(Macro!$H$8:$H$225,MATCH($C40,_xlfn.ANCHORARRAY(Macro!$C$8),0)),NA())</f>
        <v>#N/A</v>
      </c>
      <c r="AB40" s="25" t="e">
        <f ca="1">IFERROR(INDEX(Socioeconomic!$H$8:$H$225,MATCH($C40,_xlfn.ANCHORARRAY(Socioeconomic!$C$8),0)),NA())</f>
        <v>#N/A</v>
      </c>
      <c r="AC40" s="25" t="e">
        <f ca="1">IFERROR(INDEX('Natural Hazard'!$H$8:$H$225,MATCH($C40,_xlfn.ANCHORARRAY('Natural Hazard'!$C$8),0)),NA())</f>
        <v>#N/A</v>
      </c>
      <c r="AD40" s="25">
        <f ca="1">IFERROR(INDEX(Conflict!$H$8:$H$225,MATCH($C40,_xlfn.ANCHORARRAY(Conflict!$C$8),0)),NA())</f>
        <v>0</v>
      </c>
      <c r="AE40" s="50"/>
      <c r="AF40" s="25">
        <f ca="1">IFERROR(INDEX(Health!$I$8:$I$225,MATCH($C40,_xlfn.ANCHORARRAY(Health!$C$8),0)),NA())</f>
        <v>0</v>
      </c>
      <c r="AG40" s="25" t="e">
        <f ca="1">IFERROR(INDEX(Food!$I$8:$I$225,MATCH($C40,_xlfn.ANCHORARRAY(Food!$C$8),0)),NA())</f>
        <v>#N/A</v>
      </c>
      <c r="AH40" s="25" t="e">
        <f ca="1">IFERROR(INDEX(Macro!$I$8:$I$225,MATCH($C40,_xlfn.ANCHORARRAY(Macro!$C$8),0)),NA())</f>
        <v>#N/A</v>
      </c>
      <c r="AI40" s="25" t="e">
        <f ca="1">IFERROR(INDEX(Socioeconomic!$I$8:$I$225,MATCH($C40,_xlfn.ANCHORARRAY(Socioeconomic!$C$8),0)),NA())</f>
        <v>#N/A</v>
      </c>
      <c r="AJ40" s="25">
        <f ca="1">IFERROR(INDEX('Natural Hazard'!$I$8:$I$225,MATCH($C40,_xlfn.ANCHORARRAY('Natural Hazard'!$C$8),0)),NA())</f>
        <v>0</v>
      </c>
      <c r="AK40" s="25">
        <f ca="1">IFERROR(INDEX(Conflict!$I$8:$I$225,MATCH($C40,_xlfn.ANCHORARRAY(Conflict!$C$8),0)),NA())</f>
        <v>0</v>
      </c>
      <c r="AL40" s="49"/>
      <c r="AM40" s="25">
        <f>IFERROR(INDEX('Data Reliability'!$G$6:$G$409,MATCH($C40,'Data Reliability'!$E$6:$E$409,0)),NA())</f>
        <v>1</v>
      </c>
      <c r="AN40" s="25">
        <f>IFERROR(INDEX('Data Reliability'!$H$6:$H$409,MATCH($C40,'Data Reliability'!$E$6:$E$409,0)),NA())</f>
        <v>0.85</v>
      </c>
    </row>
    <row r="41" spans="2:40" x14ac:dyDescent="0.2">
      <c r="B41" s="28" t="s">
        <v>65</v>
      </c>
      <c r="C41" s="28" t="s">
        <v>66</v>
      </c>
      <c r="D41" s="28" t="s">
        <v>435</v>
      </c>
      <c r="E41" s="28" t="s">
        <v>430</v>
      </c>
      <c r="F41" s="206">
        <f ca="1">MATCH($C41,_xlfn.ANCHORARRAY(Health!$C$8),0)</f>
        <v>36</v>
      </c>
      <c r="G41" s="22" cm="1">
        <f t="array" aca="1" ref="G41" ca="1">IF(Parameters!$D$31, SUM(IF(ISNUMBER(R41:W41),(IF(R41:W41&gt;=Parameters!$D$37,1,"")),""))+0.5*(SUM(IF(ISNUMBER(R41:W41),(IF(R41:W41&gt;=Parameters!$D$38,1,"")),""))-SUM(IF(ISNUMBER(R41:W41),(IF(R41:W41&gt;=Parameters!$D$37,1,"")),""))),0) +
   IF(Parameters!$D$32,SUM(IF(ISNUMBER(R41:W41),(IF(R41:W41&gt;=Parameters!$D$41,1,"")),"")),0) +
   IF(Parameters!$D$33,AVERAGE(IF(ISNUMBER(R41:W41),R41:W41)),0) +
   IF(Parameters!$D$34,IF(OR(IF(ISNUMBER(R41:W41),R41:W41)=0),0,GEOMEAN(IF(ISNUMBER(R41:W41),R41:W41))),0)</f>
        <v>1</v>
      </c>
      <c r="H41" s="23">
        <f t="shared" ca="1" si="0"/>
        <v>1</v>
      </c>
      <c r="I41" s="116" t="str">
        <f t="shared" si="1"/>
        <v/>
      </c>
      <c r="J41" s="22" cm="1">
        <f t="array" aca="1" ref="J41" ca="1">IF(Parameters!$D$31, SUM(IF(ISNUMBER(Y41:AD41),(IF(Y41:AD41&gt;=Parameters!$D$41,1,"")),""))+0.5*(SUM(IF(ISNUMBER(Y41:AD41),(IF(Y41:AD41&gt;=Parameters!$D$42,1,"")),""))-SUM(IF(ISNUMBER(Y41:AD41),(IF(Y41:AD41&gt;=Parameters!$D$41,1,"")),""))),0) +
   IF(Parameters!$D$32,SUM(IF(ISNUMBER(Y41:AD41),(IF(Y41:AD41&gt;=Parameters!$D$41,1,"")),"")),0) +
   IF(Parameters!$D$33,AVERAGE(IF(ISNUMBER(Y41:AD41),Y41:AD41)),0) +
   IF(Parameters!$D$34,IF(OR(IF(ISNUMBER(Y41:AD41),Y41:AD41)=0),0,GEOMEAN(IF(ISNUMBER(Y41:AD41),Y41:AD41))),0)</f>
        <v>0.5</v>
      </c>
      <c r="K41" s="23">
        <f t="shared" ca="1" si="2"/>
        <v>0.5</v>
      </c>
      <c r="L41" s="116" t="str">
        <f t="shared" si="3"/>
        <v/>
      </c>
      <c r="M41" s="21" cm="1">
        <f t="array" aca="1" ref="M41" ca="1">IF(Parameters!$D$31, SUM(IF(ISNUMBER(AF41:AK41),(IF(AF41:AK41&gt;=Parameters!$D$41,1,"")),""))+0.5*(SUM(IF(ISNUMBER(AF41:AK41),(IF(AF41:AK41&gt;=Parameters!$D$42,1,"")),""))-SUM(IF(ISNUMBER(AF41:AK41),(IF(AF41:AK41&gt;=Parameters!$D$41,1,"")),""))),0) +
   IF(Parameters!$D$32,SUM(IF(ISNUMBER(AF41:AK41),(IF(AF41:AK41&gt;=Parameters!$D$41,1,"")),"")),0) +
   IF(Parameters!$D$33,AVERAGE(IF(ISNUMBER(AF41:AK41),AF41:AK41)),0) +
   IF(Parameters!$D$34,IF(OR(IF(ISNUMBER(AF41:AK41),AF41:AK41)=0),0,GEOMEAN(IF(ISNUMBER(AF41:AK41),AF41:AK41))),0)</f>
        <v>2</v>
      </c>
      <c r="N41" s="23">
        <f t="shared" ca="1" si="4"/>
        <v>2</v>
      </c>
      <c r="O41" s="116" t="str">
        <f t="shared" si="5"/>
        <v>!</v>
      </c>
      <c r="P41" s="24"/>
      <c r="Q41" s="49"/>
      <c r="R41" s="25">
        <f ca="1">IFERROR(INDEX(Health!$G$8:$G$225,MATCH($C41,_xlfn.ANCHORARRAY(Health!$C$8),0)),NA())</f>
        <v>0</v>
      </c>
      <c r="S41" s="25">
        <f ca="1">IFERROR(INDEX(Food!$G$8:$G$225,MATCH($C41,_xlfn.ANCHORARRAY(Food!$C$8),0)),NA())</f>
        <v>0</v>
      </c>
      <c r="T41" s="25">
        <f ca="1">IFERROR(INDEX(Macro!$G$8:$G$225,MATCH($C41,_xlfn.ANCHORARRAY(Macro!$C$8),0)),NA())</f>
        <v>1.8556769509413071</v>
      </c>
      <c r="U41" s="25">
        <f ca="1">IFERROR(INDEX(Socioeconomic!$G$8:$G$225,MATCH($C41,_xlfn.ANCHORARRAY(Socioeconomic!$C$8),0)),NA())</f>
        <v>4.6291004988627549</v>
      </c>
      <c r="V41" s="25">
        <f ca="1">IFERROR(INDEX('Natural Hazard'!$G$8:$G$225,MATCH($C41,_xlfn.ANCHORARRAY('Natural Hazard'!$C$8),0)),NA())</f>
        <v>9.3094933625126242</v>
      </c>
      <c r="W41" s="25">
        <f ca="1">IFERROR(INDEX(Conflict!$G$8:$G$225,MATCH($C41,_xlfn.ANCHORARRAY(Conflict!$C$8),0)),NA())</f>
        <v>0</v>
      </c>
      <c r="X41" s="50"/>
      <c r="Y41" s="25">
        <f ca="1">IFERROR(INDEX(Health!$H$8:$H$225,MATCH($C41,_xlfn.ANCHORARRAY(Health!$C$8),0)),NA())</f>
        <v>0</v>
      </c>
      <c r="Z41" s="25">
        <f ca="1">IFERROR(INDEX(Food!$H$8:$H$225,MATCH($C41,_xlfn.ANCHORARRAY(Food!$C$8),0)),NA())</f>
        <v>1.1233352634626499</v>
      </c>
      <c r="AA41" s="25">
        <f ca="1">IFERROR(INDEX(Macro!$H$8:$H$225,MATCH($C41,_xlfn.ANCHORARRAY(Macro!$C$8),0)),NA())</f>
        <v>1.0313507178435399</v>
      </c>
      <c r="AB41" s="25">
        <f ca="1">IFERROR(INDEX(Socioeconomic!$H$8:$H$225,MATCH($C41,_xlfn.ANCHORARRAY(Socioeconomic!$C$8),0)),NA())</f>
        <v>2.1428571428571401</v>
      </c>
      <c r="AC41" s="25">
        <f ca="1">IFERROR(INDEX('Natural Hazard'!$H$8:$H$225,MATCH($C41,_xlfn.ANCHORARRAY('Natural Hazard'!$C$8),0)),NA())</f>
        <v>8.6666666666666607</v>
      </c>
      <c r="AD41" s="25">
        <f ca="1">IFERROR(INDEX(Conflict!$H$8:$H$225,MATCH($C41,_xlfn.ANCHORARRAY(Conflict!$C$8),0)),NA())</f>
        <v>0</v>
      </c>
      <c r="AE41" s="50"/>
      <c r="AF41" s="25">
        <f ca="1">IFERROR(INDEX(Health!$I$8:$I$225,MATCH($C41,_xlfn.ANCHORARRAY(Health!$C$8),0)),NA())</f>
        <v>0</v>
      </c>
      <c r="AG41" s="25" t="e">
        <f ca="1">IFERROR(INDEX(Food!$I$8:$I$225,MATCH($C41,_xlfn.ANCHORARRAY(Food!$C$8),0)),NA())</f>
        <v>#N/A</v>
      </c>
      <c r="AH41" s="25">
        <f ca="1">IFERROR(INDEX(Macro!$I$8:$I$225,MATCH($C41,_xlfn.ANCHORARRAY(Macro!$C$8),0)),NA())</f>
        <v>3.33886124930901</v>
      </c>
      <c r="AI41" s="25">
        <f ca="1">IFERROR(INDEX(Socioeconomic!$I$8:$I$225,MATCH($C41,_xlfn.ANCHORARRAY(Socioeconomic!$C$8),0)),NA())</f>
        <v>10</v>
      </c>
      <c r="AJ41" s="25">
        <f ca="1">IFERROR(INDEX('Natural Hazard'!$I$8:$I$225,MATCH($C41,_xlfn.ANCHORARRAY('Natural Hazard'!$C$8),0)),NA())</f>
        <v>10</v>
      </c>
      <c r="AK41" s="25">
        <f ca="1">IFERROR(INDEX(Conflict!$I$8:$I$225,MATCH($C41,_xlfn.ANCHORARRAY(Conflict!$C$8),0)),NA())</f>
        <v>0</v>
      </c>
      <c r="AL41" s="49"/>
      <c r="AM41" s="25">
        <f>IFERROR(INDEX('Data Reliability'!$G$6:$G$409,MATCH($C41,'Data Reliability'!$E$6:$E$409,0)),NA())</f>
        <v>8.3333333333333301E-2</v>
      </c>
      <c r="AN41" s="25">
        <f>IFERROR(INDEX('Data Reliability'!$H$6:$H$409,MATCH($C41,'Data Reliability'!$E$6:$E$409,0)),NA())</f>
        <v>0.47499999999999998</v>
      </c>
    </row>
    <row r="42" spans="2:40" x14ac:dyDescent="0.2">
      <c r="B42" s="28" t="s">
        <v>67</v>
      </c>
      <c r="C42" s="28" t="s">
        <v>68</v>
      </c>
      <c r="D42" s="28" t="s">
        <v>436</v>
      </c>
      <c r="E42" s="28" t="s">
        <v>430</v>
      </c>
      <c r="F42" s="206">
        <f ca="1">MATCH($C42,_xlfn.ANCHORARRAY(Health!$C$8),0)</f>
        <v>37</v>
      </c>
      <c r="G42" s="22" cm="1">
        <f t="array" aca="1" ref="G42" ca="1">IF(Parameters!$D$31, SUM(IF(ISNUMBER(R42:W42),(IF(R42:W42&gt;=Parameters!$D$37,1,"")),""))+0.5*(SUM(IF(ISNUMBER(R42:W42),(IF(R42:W42&gt;=Parameters!$D$38,1,"")),""))-SUM(IF(ISNUMBER(R42:W42),(IF(R42:W42&gt;=Parameters!$D$37,1,"")),""))),0) +
   IF(Parameters!$D$32,SUM(IF(ISNUMBER(R42:W42),(IF(R42:W42&gt;=Parameters!$D$41,1,"")),"")),0) +
   IF(Parameters!$D$33,AVERAGE(IF(ISNUMBER(R42:W42),R42:W42)),0) +
   IF(Parameters!$D$34,IF(OR(IF(ISNUMBER(R42:W42),R42:W42)=0),0,GEOMEAN(IF(ISNUMBER(R42:W42),R42:W42))),0)</f>
        <v>1.5</v>
      </c>
      <c r="H42" s="23">
        <f t="shared" ca="1" si="0"/>
        <v>1.5</v>
      </c>
      <c r="I42" s="116" t="str">
        <f t="shared" si="1"/>
        <v/>
      </c>
      <c r="J42" s="22" cm="1">
        <f t="array" aca="1" ref="J42" ca="1">IF(Parameters!$D$31, SUM(IF(ISNUMBER(Y42:AD42),(IF(Y42:AD42&gt;=Parameters!$D$41,1,"")),""))+0.5*(SUM(IF(ISNUMBER(Y42:AD42),(IF(Y42:AD42&gt;=Parameters!$D$42,1,"")),""))-SUM(IF(ISNUMBER(Y42:AD42),(IF(Y42:AD42&gt;=Parameters!$D$41,1,"")),""))),0) +
   IF(Parameters!$D$32,SUM(IF(ISNUMBER(Y42:AD42),(IF(Y42:AD42&gt;=Parameters!$D$41,1,"")),"")),0) +
   IF(Parameters!$D$33,AVERAGE(IF(ISNUMBER(Y42:AD42),Y42:AD42)),0) +
   IF(Parameters!$D$34,IF(OR(IF(ISNUMBER(Y42:AD42),Y42:AD42)=0),0,GEOMEAN(IF(ISNUMBER(Y42:AD42),Y42:AD42))),0)</f>
        <v>1.5</v>
      </c>
      <c r="K42" s="23">
        <f t="shared" ca="1" si="2"/>
        <v>1.5</v>
      </c>
      <c r="L42" s="116" t="str">
        <f t="shared" si="3"/>
        <v/>
      </c>
      <c r="M42" s="21" cm="1">
        <f t="array" aca="1" ref="M42" ca="1">IF(Parameters!$D$31, SUM(IF(ISNUMBER(AF42:AK42),(IF(AF42:AK42&gt;=Parameters!$D$41,1,"")),""))+0.5*(SUM(IF(ISNUMBER(AF42:AK42),(IF(AF42:AK42&gt;=Parameters!$D$42,1,"")),""))-SUM(IF(ISNUMBER(AF42:AK42),(IF(AF42:AK42&gt;=Parameters!$D$41,1,"")),""))),0) +
   IF(Parameters!$D$32,SUM(IF(ISNUMBER(AF42:AK42),(IF(AF42:AK42&gt;=Parameters!$D$41,1,"")),"")),0) +
   IF(Parameters!$D$33,AVERAGE(IF(ISNUMBER(AF42:AK42),AF42:AK42)),0) +
   IF(Parameters!$D$34,IF(OR(IF(ISNUMBER(AF42:AK42),AF42:AK42)=0),0,GEOMEAN(IF(ISNUMBER(AF42:AK42),AF42:AK42))),0)</f>
        <v>1.5</v>
      </c>
      <c r="N42" s="23">
        <f t="shared" ca="1" si="4"/>
        <v>1.5</v>
      </c>
      <c r="O42" s="116" t="str">
        <f t="shared" si="5"/>
        <v>!</v>
      </c>
      <c r="P42" s="24"/>
      <c r="Q42" s="49"/>
      <c r="R42" s="25">
        <f ca="1">IFERROR(INDEX(Health!$G$8:$G$225,MATCH($C42,_xlfn.ANCHORARRAY(Health!$C$8),0)),NA())</f>
        <v>0</v>
      </c>
      <c r="S42" s="25">
        <f ca="1">IFERROR(INDEX(Food!$G$8:$G$225,MATCH($C42,_xlfn.ANCHORARRAY(Food!$C$8),0)),NA())</f>
        <v>0</v>
      </c>
      <c r="T42" s="25">
        <f ca="1">IFERROR(INDEX(Macro!$G$8:$G$225,MATCH($C42,_xlfn.ANCHORARRAY(Macro!$C$8),0)),NA())</f>
        <v>6.9</v>
      </c>
      <c r="U42" s="25">
        <f ca="1">IFERROR(INDEX(Socioeconomic!$G$8:$G$225,MATCH($C42,_xlfn.ANCHORARRAY(Socioeconomic!$C$8),0)),NA())</f>
        <v>2.985680109168714</v>
      </c>
      <c r="V42" s="25">
        <f ca="1">IFERROR(INDEX('Natural Hazard'!$G$8:$G$225,MATCH($C42,_xlfn.ANCHORARRAY('Natural Hazard'!$C$8),0)),NA())</f>
        <v>10</v>
      </c>
      <c r="W42" s="25">
        <f ca="1">IFERROR(INDEX(Conflict!$G$8:$G$225,MATCH($C42,_xlfn.ANCHORARRAY(Conflict!$C$8),0)),NA())</f>
        <v>0</v>
      </c>
      <c r="X42" s="50"/>
      <c r="Y42" s="25">
        <f ca="1">IFERROR(INDEX(Health!$H$8:$H$225,MATCH($C42,_xlfn.ANCHORARRAY(Health!$C$8),0)),NA())</f>
        <v>2.3265306122448899</v>
      </c>
      <c r="Z42" s="25">
        <f ca="1">IFERROR(INDEX(Food!$H$8:$H$225,MATCH($C42,_xlfn.ANCHORARRAY(Food!$C$8),0)),NA())</f>
        <v>1.1233352634626499</v>
      </c>
      <c r="AA42" s="25">
        <f ca="1">IFERROR(INDEX(Macro!$H$8:$H$225,MATCH($C42,_xlfn.ANCHORARRAY(Macro!$C$8),0)),NA())</f>
        <v>7</v>
      </c>
      <c r="AB42" s="25">
        <f ca="1">IFERROR(INDEX(Socioeconomic!$H$8:$H$225,MATCH($C42,_xlfn.ANCHORARRAY(Socioeconomic!$C$8),0)),NA())</f>
        <v>3.71428571428571</v>
      </c>
      <c r="AC42" s="25">
        <f ca="1">IFERROR(INDEX('Natural Hazard'!$H$8:$H$225,MATCH($C42,_xlfn.ANCHORARRAY('Natural Hazard'!$C$8),0)),NA())</f>
        <v>10</v>
      </c>
      <c r="AD42" s="25">
        <f ca="1">IFERROR(INDEX(Conflict!$H$8:$H$225,MATCH($C42,_xlfn.ANCHORARRAY(Conflict!$C$8),0)),NA())</f>
        <v>0.73205150820250398</v>
      </c>
      <c r="AE42" s="50"/>
      <c r="AF42" s="25">
        <f ca="1">IFERROR(INDEX(Health!$I$8:$I$225,MATCH($C42,_xlfn.ANCHORARRAY(Health!$C$8),0)),NA())</f>
        <v>0</v>
      </c>
      <c r="AG42" s="25" t="e">
        <f ca="1">IFERROR(INDEX(Food!$I$8:$I$225,MATCH($C42,_xlfn.ANCHORARRAY(Food!$C$8),0)),NA())</f>
        <v>#N/A</v>
      </c>
      <c r="AH42" s="25">
        <f ca="1">IFERROR(INDEX(Macro!$I$8:$I$225,MATCH($C42,_xlfn.ANCHORARRAY(Macro!$C$8),0)),NA())</f>
        <v>7</v>
      </c>
      <c r="AI42" s="25">
        <f ca="1">IFERROR(INDEX(Socioeconomic!$I$8:$I$225,MATCH($C42,_xlfn.ANCHORARRAY(Socioeconomic!$C$8),0)),NA())</f>
        <v>2.4</v>
      </c>
      <c r="AJ42" s="25">
        <f ca="1">IFERROR(INDEX('Natural Hazard'!$I$8:$I$225,MATCH($C42,_xlfn.ANCHORARRAY('Natural Hazard'!$C$8),0)),NA())</f>
        <v>10</v>
      </c>
      <c r="AK42" s="25">
        <f ca="1">IFERROR(INDEX(Conflict!$I$8:$I$225,MATCH($C42,_xlfn.ANCHORARRAY(Conflict!$C$8),0)),NA())</f>
        <v>0</v>
      </c>
      <c r="AL42" s="49"/>
      <c r="AM42" s="25">
        <f>IFERROR(INDEX('Data Reliability'!$G$6:$G$409,MATCH($C42,'Data Reliability'!$E$6:$E$409,0)),NA())</f>
        <v>0</v>
      </c>
      <c r="AN42" s="25">
        <f>IFERROR(INDEX('Data Reliability'!$H$6:$H$409,MATCH($C42,'Data Reliability'!$E$6:$E$409,0)),NA())</f>
        <v>0.391666666666667</v>
      </c>
    </row>
    <row r="43" spans="2:40" x14ac:dyDescent="0.2">
      <c r="B43" s="28" t="s">
        <v>771</v>
      </c>
      <c r="C43" s="28" t="s">
        <v>69</v>
      </c>
      <c r="D43" s="28" t="s">
        <v>432</v>
      </c>
      <c r="E43" s="28" t="s">
        <v>429</v>
      </c>
      <c r="F43" s="206">
        <f ca="1">MATCH($C43,_xlfn.ANCHORARRAY(Health!$C$8),0)</f>
        <v>38</v>
      </c>
      <c r="G43" s="22" cm="1">
        <f t="array" aca="1" ref="G43" ca="1">IF(Parameters!$D$31, SUM(IF(ISNUMBER(R43:W43),(IF(R43:W43&gt;=Parameters!$D$37,1,"")),""))+0.5*(SUM(IF(ISNUMBER(R43:W43),(IF(R43:W43&gt;=Parameters!$D$38,1,"")),""))-SUM(IF(ISNUMBER(R43:W43),(IF(R43:W43&gt;=Parameters!$D$37,1,"")),""))),0) +
   IF(Parameters!$D$32,SUM(IF(ISNUMBER(R43:W43),(IF(R43:W43&gt;=Parameters!$D$41,1,"")),"")),0) +
   IF(Parameters!$D$33,AVERAGE(IF(ISNUMBER(R43:W43),R43:W43)),0) +
   IF(Parameters!$D$34,IF(OR(IF(ISNUMBER(R43:W43),R43:W43)=0),0,GEOMEAN(IF(ISNUMBER(R43:W43),R43:W43))),0)</f>
        <v>0.5</v>
      </c>
      <c r="H43" s="23">
        <f t="shared" ca="1" si="0"/>
        <v>0.5</v>
      </c>
      <c r="I43" s="116" t="str">
        <f t="shared" si="1"/>
        <v/>
      </c>
      <c r="J43" s="22" cm="1">
        <f t="array" aca="1" ref="J43" ca="1">IF(Parameters!$D$31, SUM(IF(ISNUMBER(Y43:AD43),(IF(Y43:AD43&gt;=Parameters!$D$41,1,"")),""))+0.5*(SUM(IF(ISNUMBER(Y43:AD43),(IF(Y43:AD43&gt;=Parameters!$D$42,1,"")),""))-SUM(IF(ISNUMBER(Y43:AD43),(IF(Y43:AD43&gt;=Parameters!$D$41,1,"")),""))),0) +
   IF(Parameters!$D$32,SUM(IF(ISNUMBER(Y43:AD43),(IF(Y43:AD43&gt;=Parameters!$D$41,1,"")),"")),0) +
   IF(Parameters!$D$33,AVERAGE(IF(ISNUMBER(Y43:AD43),Y43:AD43)),0) +
   IF(Parameters!$D$34,IF(OR(IF(ISNUMBER(Y43:AD43),Y43:AD43)=0),0,GEOMEAN(IF(ISNUMBER(Y43:AD43),Y43:AD43))),0)</f>
        <v>2</v>
      </c>
      <c r="K43" s="23">
        <f t="shared" ca="1" si="2"/>
        <v>2</v>
      </c>
      <c r="L43" s="116" t="str">
        <f t="shared" si="3"/>
        <v/>
      </c>
      <c r="M43" s="21" cm="1">
        <f t="array" aca="1" ref="M43" ca="1">IF(Parameters!$D$31, SUM(IF(ISNUMBER(AF43:AK43),(IF(AF43:AK43&gt;=Parameters!$D$41,1,"")),""))+0.5*(SUM(IF(ISNUMBER(AF43:AK43),(IF(AF43:AK43&gt;=Parameters!$D$42,1,"")),""))-SUM(IF(ISNUMBER(AF43:AK43),(IF(AF43:AK43&gt;=Parameters!$D$41,1,"")),""))),0) +
   IF(Parameters!$D$32,SUM(IF(ISNUMBER(AF43:AK43),(IF(AF43:AK43&gt;=Parameters!$D$41,1,"")),"")),0) +
   IF(Parameters!$D$33,AVERAGE(IF(ISNUMBER(AF43:AK43),AF43:AK43)),0) +
   IF(Parameters!$D$34,IF(OR(IF(ISNUMBER(AF43:AK43),AF43:AK43)=0),0,GEOMEAN(IF(ISNUMBER(AF43:AK43),AF43:AK43))),0)</f>
        <v>0.5</v>
      </c>
      <c r="N43" s="23">
        <f t="shared" ca="1" si="4"/>
        <v>0.5</v>
      </c>
      <c r="O43" s="116" t="str">
        <f t="shared" si="5"/>
        <v>!</v>
      </c>
      <c r="P43" s="24"/>
      <c r="Q43" s="49"/>
      <c r="R43" s="25">
        <f ca="1">IFERROR(INDEX(Health!$G$8:$G$225,MATCH($C43,_xlfn.ANCHORARRAY(Health!$C$8),0)),NA())</f>
        <v>0</v>
      </c>
      <c r="S43" s="25">
        <f ca="1">IFERROR(INDEX(Food!$G$8:$G$225,MATCH($C43,_xlfn.ANCHORARRAY(Food!$C$8),0)),NA())</f>
        <v>0</v>
      </c>
      <c r="T43" s="25">
        <f ca="1">IFERROR(INDEX(Macro!$G$8:$G$225,MATCH($C43,_xlfn.ANCHORARRAY(Macro!$C$8),0)),NA())</f>
        <v>6.9</v>
      </c>
      <c r="U43" s="25">
        <f ca="1">IFERROR(INDEX(Socioeconomic!$G$8:$G$225,MATCH($C43,_xlfn.ANCHORARRAY(Socioeconomic!$C$8),0)),NA())</f>
        <v>0</v>
      </c>
      <c r="V43" s="25">
        <f ca="1">IFERROR(INDEX('Natural Hazard'!$G$8:$G$225,MATCH($C43,_xlfn.ANCHORARRAY('Natural Hazard'!$C$8),0)),NA())</f>
        <v>0</v>
      </c>
      <c r="W43" s="25">
        <f ca="1">IFERROR(INDEX(Conflict!$G$8:$G$225,MATCH($C43,_xlfn.ANCHORARRAY(Conflict!$C$8),0)),NA())</f>
        <v>0</v>
      </c>
      <c r="X43" s="50"/>
      <c r="Y43" s="25">
        <f ca="1">IFERROR(INDEX(Health!$H$8:$H$225,MATCH($C43,_xlfn.ANCHORARRAY(Health!$C$8),0)),NA())</f>
        <v>7.0787172011661799</v>
      </c>
      <c r="Z43" s="25">
        <f ca="1">IFERROR(INDEX(Food!$H$8:$H$225,MATCH($C43,_xlfn.ANCHORARRAY(Food!$C$8),0)),NA())</f>
        <v>9.1430225825130194</v>
      </c>
      <c r="AA43" s="25">
        <f ca="1">IFERROR(INDEX(Macro!$H$8:$H$225,MATCH($C43,_xlfn.ANCHORARRAY(Macro!$C$8),0)),NA())</f>
        <v>7</v>
      </c>
      <c r="AB43" s="25">
        <f ca="1">IFERROR(INDEX(Socioeconomic!$H$8:$H$225,MATCH($C43,_xlfn.ANCHORARRAY(Socioeconomic!$C$8),0)),NA())</f>
        <v>8.2857142857142794</v>
      </c>
      <c r="AC43" s="25">
        <f ca="1">IFERROR(INDEX('Natural Hazard'!$H$8:$H$225,MATCH($C43,_xlfn.ANCHORARRAY('Natural Hazard'!$C$8),0)),NA())</f>
        <v>4.6666666666666599</v>
      </c>
      <c r="AD43" s="25">
        <f ca="1">IFERROR(INDEX(Conflict!$H$8:$H$225,MATCH($C43,_xlfn.ANCHORARRAY(Conflict!$C$8),0)),NA())</f>
        <v>5.5829952372552398</v>
      </c>
      <c r="AE43" s="50"/>
      <c r="AF43" s="25">
        <f ca="1">IFERROR(INDEX(Health!$I$8:$I$225,MATCH($C43,_xlfn.ANCHORARRAY(Health!$C$8),0)),NA())</f>
        <v>0</v>
      </c>
      <c r="AG43" s="25" t="e">
        <f ca="1">IFERROR(INDEX(Food!$I$8:$I$225,MATCH($C43,_xlfn.ANCHORARRAY(Food!$C$8),0)),NA())</f>
        <v>#N/A</v>
      </c>
      <c r="AH43" s="25">
        <f ca="1">IFERROR(INDEX(Macro!$I$8:$I$225,MATCH($C43,_xlfn.ANCHORARRAY(Macro!$C$8),0)),NA())</f>
        <v>7</v>
      </c>
      <c r="AI43" s="25">
        <f ca="1">IFERROR(INDEX(Socioeconomic!$I$8:$I$225,MATCH($C43,_xlfn.ANCHORARRAY(Socioeconomic!$C$8),0)),NA())</f>
        <v>0</v>
      </c>
      <c r="AJ43" s="25">
        <f ca="1">IFERROR(INDEX('Natural Hazard'!$I$8:$I$225,MATCH($C43,_xlfn.ANCHORARRAY('Natural Hazard'!$C$8),0)),NA())</f>
        <v>0</v>
      </c>
      <c r="AK43" s="25">
        <f ca="1">IFERROR(INDEX(Conflict!$I$8:$I$225,MATCH($C43,_xlfn.ANCHORARRAY(Conflict!$C$8),0)),NA())</f>
        <v>0</v>
      </c>
      <c r="AL43" s="49"/>
      <c r="AM43" s="25">
        <f>IFERROR(INDEX('Data Reliability'!$G$6:$G$409,MATCH($C43,'Data Reliability'!$E$6:$E$409,0)),NA())</f>
        <v>0</v>
      </c>
      <c r="AN43" s="25">
        <f>IFERROR(INDEX('Data Reliability'!$H$6:$H$409,MATCH($C43,'Data Reliability'!$E$6:$E$409,0)),NA())</f>
        <v>0.50833333333333297</v>
      </c>
    </row>
    <row r="44" spans="2:40" x14ac:dyDescent="0.2">
      <c r="B44" s="28" t="s">
        <v>70</v>
      </c>
      <c r="C44" s="28" t="s">
        <v>71</v>
      </c>
      <c r="D44" s="28" t="s">
        <v>432</v>
      </c>
      <c r="E44" s="28" t="s">
        <v>535</v>
      </c>
      <c r="F44" s="206">
        <f ca="1">MATCH($C44,_xlfn.ANCHORARRAY(Health!$C$8),0)</f>
        <v>39</v>
      </c>
      <c r="G44" s="22" cm="1">
        <f t="array" aca="1" ref="G44" ca="1">IF(Parameters!$D$31, SUM(IF(ISNUMBER(R44:W44),(IF(R44:W44&gt;=Parameters!$D$37,1,"")),""))+0.5*(SUM(IF(ISNUMBER(R44:W44),(IF(R44:W44&gt;=Parameters!$D$38,1,"")),""))-SUM(IF(ISNUMBER(R44:W44),(IF(R44:W44&gt;=Parameters!$D$37,1,"")),""))),0) +
   IF(Parameters!$D$32,SUM(IF(ISNUMBER(R44:W44),(IF(R44:W44&gt;=Parameters!$D$41,1,"")),"")),0) +
   IF(Parameters!$D$33,AVERAGE(IF(ISNUMBER(R44:W44),R44:W44)),0) +
   IF(Parameters!$D$34,IF(OR(IF(ISNUMBER(R44:W44),R44:W44)=0),0,GEOMEAN(IF(ISNUMBER(R44:W44),R44:W44))),0)</f>
        <v>1.5</v>
      </c>
      <c r="H44" s="23">
        <f t="shared" ca="1" si="0"/>
        <v>1.5</v>
      </c>
      <c r="I44" s="116" t="str">
        <f t="shared" si="1"/>
        <v/>
      </c>
      <c r="J44" s="22" cm="1">
        <f t="array" aca="1" ref="J44" ca="1">IF(Parameters!$D$31, SUM(IF(ISNUMBER(Y44:AD44),(IF(Y44:AD44&gt;=Parameters!$D$41,1,"")),""))+0.5*(SUM(IF(ISNUMBER(Y44:AD44),(IF(Y44:AD44&gt;=Parameters!$D$42,1,"")),""))-SUM(IF(ISNUMBER(Y44:AD44),(IF(Y44:AD44&gt;=Parameters!$D$41,1,"")),""))),0) +
   IF(Parameters!$D$32,SUM(IF(ISNUMBER(Y44:AD44),(IF(Y44:AD44&gt;=Parameters!$D$41,1,"")),"")),0) +
   IF(Parameters!$D$33,AVERAGE(IF(ISNUMBER(Y44:AD44),Y44:AD44)),0) +
   IF(Parameters!$D$34,IF(OR(IF(ISNUMBER(Y44:AD44),Y44:AD44)=0),0,GEOMEAN(IF(ISNUMBER(Y44:AD44),Y44:AD44))),0)</f>
        <v>2.5</v>
      </c>
      <c r="K44" s="23">
        <f t="shared" ca="1" si="2"/>
        <v>2.5</v>
      </c>
      <c r="L44" s="116" t="str">
        <f t="shared" si="3"/>
        <v/>
      </c>
      <c r="M44" s="21" cm="1">
        <f t="array" aca="1" ref="M44" ca="1">IF(Parameters!$D$31, SUM(IF(ISNUMBER(AF44:AK44),(IF(AF44:AK44&gt;=Parameters!$D$41,1,"")),""))+0.5*(SUM(IF(ISNUMBER(AF44:AK44),(IF(AF44:AK44&gt;=Parameters!$D$42,1,"")),""))-SUM(IF(ISNUMBER(AF44:AK44),(IF(AF44:AK44&gt;=Parameters!$D$41,1,"")),""))),0) +
   IF(Parameters!$D$32,SUM(IF(ISNUMBER(AF44:AK44),(IF(AF44:AK44&gt;=Parameters!$D$41,1,"")),"")),0) +
   IF(Parameters!$D$33,AVERAGE(IF(ISNUMBER(AF44:AK44),AF44:AK44)),0) +
   IF(Parameters!$D$34,IF(OR(IF(ISNUMBER(AF44:AK44),AF44:AK44)=0),0,GEOMEAN(IF(ISNUMBER(AF44:AK44),AF44:AK44))),0)</f>
        <v>1</v>
      </c>
      <c r="N44" s="23">
        <f t="shared" ca="1" si="4"/>
        <v>1</v>
      </c>
      <c r="O44" s="116" t="str">
        <f t="shared" si="5"/>
        <v/>
      </c>
      <c r="P44" s="24"/>
      <c r="Q44" s="49"/>
      <c r="R44" s="25">
        <f ca="1">IFERROR(INDEX(Health!$G$8:$G$225,MATCH($C44,_xlfn.ANCHORARRAY(Health!$C$8),0)),NA())</f>
        <v>8.8525333627598091</v>
      </c>
      <c r="S44" s="25">
        <f ca="1">IFERROR(INDEX(Food!$G$8:$G$225,MATCH($C44,_xlfn.ANCHORARRAY(Food!$C$8),0)),NA())</f>
        <v>5.2455622736632312</v>
      </c>
      <c r="T44" s="25">
        <f ca="1">IFERROR(INDEX(Macro!$G$8:$G$225,MATCH($C44,_xlfn.ANCHORARRAY(Macro!$C$8),0)),NA())</f>
        <v>0</v>
      </c>
      <c r="U44" s="25">
        <f ca="1">IFERROR(INDEX(Socioeconomic!$G$8:$G$225,MATCH($C44,_xlfn.ANCHORARRAY(Socioeconomic!$C$8),0)),NA())</f>
        <v>0</v>
      </c>
      <c r="V44" s="25">
        <f ca="1">IFERROR(INDEX('Natural Hazard'!$G$8:$G$225,MATCH($C44,_xlfn.ANCHORARRAY('Natural Hazard'!$C$8),0)),NA())</f>
        <v>0</v>
      </c>
      <c r="W44" s="25">
        <f ca="1">IFERROR(INDEX(Conflict!$G$8:$G$225,MATCH($C44,_xlfn.ANCHORARRAY(Conflict!$C$8),0)),NA())</f>
        <v>0</v>
      </c>
      <c r="X44" s="50"/>
      <c r="Y44" s="25">
        <f ca="1">IFERROR(INDEX(Health!$H$8:$H$225,MATCH($C44,_xlfn.ANCHORARRAY(Health!$C$8),0)),NA())</f>
        <v>7.83673469387755</v>
      </c>
      <c r="Z44" s="25">
        <f ca="1">IFERROR(INDEX(Food!$H$8:$H$225,MATCH($C44,_xlfn.ANCHORARRAY(Food!$C$8),0)),NA())</f>
        <v>9.1719745222929898</v>
      </c>
      <c r="AA44" s="25">
        <f ca="1">IFERROR(INDEX(Macro!$H$8:$H$225,MATCH($C44,_xlfn.ANCHORARRAY(Macro!$C$8),0)),NA())</f>
        <v>0</v>
      </c>
      <c r="AB44" s="25">
        <f ca="1">IFERROR(INDEX(Socioeconomic!$H$8:$H$225,MATCH($C44,_xlfn.ANCHORARRAY(Socioeconomic!$C$8),0)),NA())</f>
        <v>8.4285714285714199</v>
      </c>
      <c r="AC44" s="25">
        <f ca="1">IFERROR(INDEX('Natural Hazard'!$H$8:$H$225,MATCH($C44,_xlfn.ANCHORARRAY('Natural Hazard'!$C$8),0)),NA())</f>
        <v>4.3333333333333304</v>
      </c>
      <c r="AD44" s="25">
        <f ca="1">IFERROR(INDEX(Conflict!$H$8:$H$225,MATCH($C44,_xlfn.ANCHORARRAY(Conflict!$C$8),0)),NA())</f>
        <v>10</v>
      </c>
      <c r="AE44" s="50"/>
      <c r="AF44" s="25">
        <f ca="1">IFERROR(INDEX(Health!$I$8:$I$225,MATCH($C44,_xlfn.ANCHORARRAY(Health!$C$8),0)),NA())</f>
        <v>10</v>
      </c>
      <c r="AG44" s="25">
        <f ca="1">IFERROR(INDEX(Food!$I$8:$I$225,MATCH($C44,_xlfn.ANCHORARRAY(Food!$C$8),0)),NA())</f>
        <v>3</v>
      </c>
      <c r="AH44" s="25">
        <f ca="1">IFERROR(INDEX(Macro!$I$8:$I$225,MATCH($C44,_xlfn.ANCHORARRAY(Macro!$C$8),0)),NA())</f>
        <v>0</v>
      </c>
      <c r="AI44" s="25">
        <f ca="1">IFERROR(INDEX(Socioeconomic!$I$8:$I$225,MATCH($C44,_xlfn.ANCHORARRAY(Socioeconomic!$C$8),0)),NA())</f>
        <v>0</v>
      </c>
      <c r="AJ44" s="25">
        <f ca="1">IFERROR(INDEX('Natural Hazard'!$I$8:$I$225,MATCH($C44,_xlfn.ANCHORARRAY('Natural Hazard'!$C$8),0)),NA())</f>
        <v>0</v>
      </c>
      <c r="AK44" s="25">
        <f ca="1">IFERROR(INDEX(Conflict!$I$8:$I$225,MATCH($C44,_xlfn.ANCHORARRAY(Conflict!$C$8),0)),NA())</f>
        <v>0</v>
      </c>
      <c r="AL44" s="49"/>
      <c r="AM44" s="25">
        <f>IFERROR(INDEX('Data Reliability'!$G$6:$G$409,MATCH($C44,'Data Reliability'!$E$6:$E$409,0)),NA())</f>
        <v>0</v>
      </c>
      <c r="AN44" s="25">
        <f>IFERROR(INDEX('Data Reliability'!$H$6:$H$409,MATCH($C44,'Data Reliability'!$E$6:$E$409,0)),NA())</f>
        <v>0.30277777777777798</v>
      </c>
    </row>
    <row r="45" spans="2:40" x14ac:dyDescent="0.2">
      <c r="B45" s="28" t="s">
        <v>734</v>
      </c>
      <c r="C45" s="28" t="s">
        <v>72</v>
      </c>
      <c r="D45" s="28" t="s">
        <v>432</v>
      </c>
      <c r="E45" s="28" t="s">
        <v>429</v>
      </c>
      <c r="F45" s="206">
        <f ca="1">MATCH($C45,_xlfn.ANCHORARRAY(Health!$C$8),0)</f>
        <v>40</v>
      </c>
      <c r="G45" s="22" cm="1">
        <f t="array" aca="1" ref="G45" ca="1">IF(Parameters!$D$31, SUM(IF(ISNUMBER(R45:W45),(IF(R45:W45&gt;=Parameters!$D$37,1,"")),""))+0.5*(SUM(IF(ISNUMBER(R45:W45),(IF(R45:W45&gt;=Parameters!$D$38,1,"")),""))-SUM(IF(ISNUMBER(R45:W45),(IF(R45:W45&gt;=Parameters!$D$37,1,"")),""))),0) +
   IF(Parameters!$D$32,SUM(IF(ISNUMBER(R45:W45),(IF(R45:W45&gt;=Parameters!$D$41,1,"")),"")),0) +
   IF(Parameters!$D$33,AVERAGE(IF(ISNUMBER(R45:W45),R45:W45)),0) +
   IF(Parameters!$D$34,IF(OR(IF(ISNUMBER(R45:W45),R45:W45)=0),0,GEOMEAN(IF(ISNUMBER(R45:W45),R45:W45))),0)</f>
        <v>3</v>
      </c>
      <c r="H45" s="23">
        <f t="shared" ca="1" si="0"/>
        <v>3</v>
      </c>
      <c r="I45" s="116" t="str">
        <f t="shared" si="1"/>
        <v/>
      </c>
      <c r="J45" s="22" cm="1">
        <f t="array" aca="1" ref="J45" ca="1">IF(Parameters!$D$31, SUM(IF(ISNUMBER(Y45:AD45),(IF(Y45:AD45&gt;=Parameters!$D$41,1,"")),""))+0.5*(SUM(IF(ISNUMBER(Y45:AD45),(IF(Y45:AD45&gt;=Parameters!$D$42,1,"")),""))-SUM(IF(ISNUMBER(Y45:AD45),(IF(Y45:AD45&gt;=Parameters!$D$41,1,"")),""))),0) +
   IF(Parameters!$D$32,SUM(IF(ISNUMBER(Y45:AD45),(IF(Y45:AD45&gt;=Parameters!$D$41,1,"")),"")),0) +
   IF(Parameters!$D$33,AVERAGE(IF(ISNUMBER(Y45:AD45),Y45:AD45)),0) +
   IF(Parameters!$D$34,IF(OR(IF(ISNUMBER(Y45:AD45),Y45:AD45)=0),0,GEOMEAN(IF(ISNUMBER(Y45:AD45),Y45:AD45))),0)</f>
        <v>3.5</v>
      </c>
      <c r="K45" s="23">
        <f t="shared" ca="1" si="2"/>
        <v>3.5</v>
      </c>
      <c r="L45" s="116" t="str">
        <f t="shared" si="3"/>
        <v/>
      </c>
      <c r="M45" s="21" cm="1">
        <f t="array" aca="1" ref="M45" ca="1">IF(Parameters!$D$31, SUM(IF(ISNUMBER(AF45:AK45),(IF(AF45:AK45&gt;=Parameters!$D$41,1,"")),""))+0.5*(SUM(IF(ISNUMBER(AF45:AK45),(IF(AF45:AK45&gt;=Parameters!$D$42,1,"")),""))-SUM(IF(ISNUMBER(AF45:AK45),(IF(AF45:AK45&gt;=Parameters!$D$41,1,"")),""))),0) +
   IF(Parameters!$D$32,SUM(IF(ISNUMBER(AF45:AK45),(IF(AF45:AK45&gt;=Parameters!$D$41,1,"")),"")),0) +
   IF(Parameters!$D$33,AVERAGE(IF(ISNUMBER(AF45:AK45),AF45:AK45)),0) +
   IF(Parameters!$D$34,IF(OR(IF(ISNUMBER(AF45:AK45),AF45:AK45)=0),0,GEOMEAN(IF(ISNUMBER(AF45:AK45),AF45:AK45))),0)</f>
        <v>2</v>
      </c>
      <c r="N45" s="23">
        <f t="shared" ca="1" si="4"/>
        <v>2</v>
      </c>
      <c r="O45" s="116" t="str">
        <f t="shared" si="5"/>
        <v/>
      </c>
      <c r="P45" s="24"/>
      <c r="Q45" s="49"/>
      <c r="R45" s="25">
        <f ca="1">IFERROR(INDEX(Health!$G$8:$G$225,MATCH($C45,_xlfn.ANCHORARRAY(Health!$C$8),0)),NA())</f>
        <v>9.25505141403249</v>
      </c>
      <c r="S45" s="25">
        <f ca="1">IFERROR(INDEX(Food!$G$8:$G$225,MATCH($C45,_xlfn.ANCHORARRAY(Food!$C$8),0)),NA())</f>
        <v>8.3666002653407556</v>
      </c>
      <c r="T45" s="25">
        <f ca="1">IFERROR(INDEX(Macro!$G$8:$G$225,MATCH($C45,_xlfn.ANCHORARRAY(Macro!$C$8),0)),NA())</f>
        <v>8.1782555424044023</v>
      </c>
      <c r="U45" s="25">
        <f ca="1">IFERROR(INDEX(Socioeconomic!$G$8:$G$225,MATCH($C45,_xlfn.ANCHORARRAY(Socioeconomic!$C$8),0)),NA())</f>
        <v>0</v>
      </c>
      <c r="V45" s="25">
        <f ca="1">IFERROR(INDEX('Natural Hazard'!$G$8:$G$225,MATCH($C45,_xlfn.ANCHORARRAY('Natural Hazard'!$C$8),0)),NA())</f>
        <v>0</v>
      </c>
      <c r="W45" s="25">
        <f ca="1">IFERROR(INDEX(Conflict!$G$8:$G$225,MATCH($C45,_xlfn.ANCHORARRAY(Conflict!$C$8),0)),NA())</f>
        <v>0</v>
      </c>
      <c r="X45" s="50"/>
      <c r="Y45" s="25">
        <f ca="1">IFERROR(INDEX(Health!$H$8:$H$225,MATCH($C45,_xlfn.ANCHORARRAY(Health!$C$8),0)),NA())</f>
        <v>8.56559766763848</v>
      </c>
      <c r="Z45" s="25">
        <f ca="1">IFERROR(INDEX(Food!$H$8:$H$225,MATCH($C45,_xlfn.ANCHORARRAY(Food!$C$8),0)),NA())</f>
        <v>10</v>
      </c>
      <c r="AA45" s="25">
        <f ca="1">IFERROR(INDEX(Macro!$H$8:$H$225,MATCH($C45,_xlfn.ANCHORARRAY(Macro!$C$8),0)),NA())</f>
        <v>7.6384412540287103</v>
      </c>
      <c r="AB45" s="25">
        <f ca="1">IFERROR(INDEX(Socioeconomic!$H$8:$H$225,MATCH($C45,_xlfn.ANCHORARRAY(Socioeconomic!$C$8),0)),NA())</f>
        <v>9.4285714285714199</v>
      </c>
      <c r="AC45" s="25">
        <f ca="1">IFERROR(INDEX('Natural Hazard'!$H$8:$H$225,MATCH($C45,_xlfn.ANCHORARRAY('Natural Hazard'!$C$8),0)),NA())</f>
        <v>5.8333333333333304</v>
      </c>
      <c r="AD45" s="25">
        <f ca="1">IFERROR(INDEX(Conflict!$H$8:$H$225,MATCH($C45,_xlfn.ANCHORARRAY(Conflict!$C$8),0)),NA())</f>
        <v>10</v>
      </c>
      <c r="AE45" s="50"/>
      <c r="AF45" s="25">
        <f ca="1">IFERROR(INDEX(Health!$I$8:$I$225,MATCH($C45,_xlfn.ANCHORARRAY(Health!$C$8),0)),NA())</f>
        <v>10</v>
      </c>
      <c r="AG45" s="25">
        <f ca="1">IFERROR(INDEX(Food!$I$8:$I$225,MATCH($C45,_xlfn.ANCHORARRAY(Food!$C$8),0)),NA())</f>
        <v>7</v>
      </c>
      <c r="AH45" s="25">
        <f ca="1">IFERROR(INDEX(Macro!$I$8:$I$225,MATCH($C45,_xlfn.ANCHORARRAY(Macro!$C$8),0)),NA())</f>
        <v>8.7562189054726396</v>
      </c>
      <c r="AI45" s="25">
        <f ca="1">IFERROR(INDEX(Socioeconomic!$I$8:$I$225,MATCH($C45,_xlfn.ANCHORARRAY(Socioeconomic!$C$8),0)),NA())</f>
        <v>0</v>
      </c>
      <c r="AJ45" s="25">
        <f ca="1">IFERROR(INDEX('Natural Hazard'!$I$8:$I$225,MATCH($C45,_xlfn.ANCHORARRAY('Natural Hazard'!$C$8),0)),NA())</f>
        <v>0</v>
      </c>
      <c r="AK45" s="25">
        <f ca="1">IFERROR(INDEX(Conflict!$I$8:$I$225,MATCH($C45,_xlfn.ANCHORARRAY(Conflict!$C$8),0)),NA())</f>
        <v>0</v>
      </c>
      <c r="AL45" s="49"/>
      <c r="AM45" s="25">
        <f>IFERROR(INDEX('Data Reliability'!$G$6:$G$409,MATCH($C45,'Data Reliability'!$E$6:$E$409,0)),NA())</f>
        <v>8.3333333333333301E-2</v>
      </c>
      <c r="AN45" s="25">
        <f>IFERROR(INDEX('Data Reliability'!$H$6:$H$409,MATCH($C45,'Data Reliability'!$E$6:$E$409,0)),NA())</f>
        <v>0.33055555555555599</v>
      </c>
    </row>
    <row r="46" spans="2:40" x14ac:dyDescent="0.2">
      <c r="B46" s="28" t="s">
        <v>735</v>
      </c>
      <c r="C46" s="28" t="s">
        <v>73</v>
      </c>
      <c r="D46" s="28" t="s">
        <v>432</v>
      </c>
      <c r="E46" s="28" t="s">
        <v>535</v>
      </c>
      <c r="F46" s="206">
        <f ca="1">MATCH($C46,_xlfn.ANCHORARRAY(Health!$C$8),0)</f>
        <v>41</v>
      </c>
      <c r="G46" s="22" cm="1">
        <f t="array" aca="1" ref="G46" ca="1">IF(Parameters!$D$31, SUM(IF(ISNUMBER(R46:W46),(IF(R46:W46&gt;=Parameters!$D$37,1,"")),""))+0.5*(SUM(IF(ISNUMBER(R46:W46),(IF(R46:W46&gt;=Parameters!$D$38,1,"")),""))-SUM(IF(ISNUMBER(R46:W46),(IF(R46:W46&gt;=Parameters!$D$37,1,"")),""))),0) +
   IF(Parameters!$D$32,SUM(IF(ISNUMBER(R46:W46),(IF(R46:W46&gt;=Parameters!$D$41,1,"")),"")),0) +
   IF(Parameters!$D$33,AVERAGE(IF(ISNUMBER(R46:W46),R46:W46)),0) +
   IF(Parameters!$D$34,IF(OR(IF(ISNUMBER(R46:W46),R46:W46)=0),0,GEOMEAN(IF(ISNUMBER(R46:W46),R46:W46))),0)</f>
        <v>2</v>
      </c>
      <c r="H46" s="23">
        <f t="shared" ca="1" si="0"/>
        <v>2</v>
      </c>
      <c r="I46" s="116" t="str">
        <f t="shared" si="1"/>
        <v/>
      </c>
      <c r="J46" s="22" cm="1">
        <f t="array" aca="1" ref="J46" ca="1">IF(Parameters!$D$31, SUM(IF(ISNUMBER(Y46:AD46),(IF(Y46:AD46&gt;=Parameters!$D$41,1,"")),""))+0.5*(SUM(IF(ISNUMBER(Y46:AD46),(IF(Y46:AD46&gt;=Parameters!$D$42,1,"")),""))-SUM(IF(ISNUMBER(Y46:AD46),(IF(Y46:AD46&gt;=Parameters!$D$41,1,"")),""))),0) +
   IF(Parameters!$D$32,SUM(IF(ISNUMBER(Y46:AD46),(IF(Y46:AD46&gt;=Parameters!$D$41,1,"")),"")),0) +
   IF(Parameters!$D$33,AVERAGE(IF(ISNUMBER(Y46:AD46),Y46:AD46)),0) +
   IF(Parameters!$D$34,IF(OR(IF(ISNUMBER(Y46:AD46),Y46:AD46)=0),0,GEOMEAN(IF(ISNUMBER(Y46:AD46),Y46:AD46))),0)</f>
        <v>4</v>
      </c>
      <c r="K46" s="23">
        <f t="shared" ca="1" si="2"/>
        <v>4</v>
      </c>
      <c r="L46" s="116" t="str">
        <f t="shared" si="3"/>
        <v/>
      </c>
      <c r="M46" s="21" cm="1">
        <f t="array" aca="1" ref="M46" ca="1">IF(Parameters!$D$31, SUM(IF(ISNUMBER(AF46:AK46),(IF(AF46:AK46&gt;=Parameters!$D$41,1,"")),""))+0.5*(SUM(IF(ISNUMBER(AF46:AK46),(IF(AF46:AK46&gt;=Parameters!$D$42,1,"")),""))-SUM(IF(ISNUMBER(AF46:AK46),(IF(AF46:AK46&gt;=Parameters!$D$41,1,"")),""))),0) +
   IF(Parameters!$D$32,SUM(IF(ISNUMBER(AF46:AK46),(IF(AF46:AK46&gt;=Parameters!$D$41,1,"")),"")),0) +
   IF(Parameters!$D$33,AVERAGE(IF(ISNUMBER(AF46:AK46),AF46:AK46)),0) +
   IF(Parameters!$D$34,IF(OR(IF(ISNUMBER(AF46:AK46),AF46:AK46)=0),0,GEOMEAN(IF(ISNUMBER(AF46:AK46),AF46:AK46))),0)</f>
        <v>1</v>
      </c>
      <c r="N46" s="23">
        <f t="shared" ca="1" si="4"/>
        <v>1</v>
      </c>
      <c r="O46" s="116" t="str">
        <f t="shared" si="5"/>
        <v>!</v>
      </c>
      <c r="P46" s="24"/>
      <c r="Q46" s="49"/>
      <c r="R46" s="25">
        <f ca="1">IFERROR(INDEX(Health!$G$8:$G$225,MATCH($C46,_xlfn.ANCHORARRAY(Health!$C$8),0)),NA())</f>
        <v>0</v>
      </c>
      <c r="S46" s="25">
        <f ca="1">IFERROR(INDEX(Food!$G$8:$G$225,MATCH($C46,_xlfn.ANCHORARRAY(Food!$C$8),0)),NA())</f>
        <v>5.4772255750516612</v>
      </c>
      <c r="T46" s="25">
        <f ca="1">IFERROR(INDEX(Macro!$G$8:$G$225,MATCH($C46,_xlfn.ANCHORARRAY(Macro!$C$8),0)),NA())</f>
        <v>10</v>
      </c>
      <c r="U46" s="25">
        <f ca="1">IFERROR(INDEX(Socioeconomic!$G$8:$G$225,MATCH($C46,_xlfn.ANCHORARRAY(Socioeconomic!$C$8),0)),NA())</f>
        <v>6.2163538752618326</v>
      </c>
      <c r="V46" s="25">
        <f ca="1">IFERROR(INDEX('Natural Hazard'!$G$8:$G$225,MATCH($C46,_xlfn.ANCHORARRAY('Natural Hazard'!$C$8),0)),NA())</f>
        <v>0</v>
      </c>
      <c r="W46" s="25">
        <f ca="1">IFERROR(INDEX(Conflict!$G$8:$G$225,MATCH($C46,_xlfn.ANCHORARRAY(Conflict!$C$8),0)),NA())</f>
        <v>0</v>
      </c>
      <c r="X46" s="50"/>
      <c r="Y46" s="25">
        <f ca="1">IFERROR(INDEX(Health!$H$8:$H$225,MATCH($C46,_xlfn.ANCHORARRAY(Health!$C$8),0)),NA())</f>
        <v>8.5072886297375998</v>
      </c>
      <c r="Z46" s="25">
        <f ca="1">IFERROR(INDEX(Food!$H$8:$H$225,MATCH($C46,_xlfn.ANCHORARRAY(Food!$C$8),0)),NA())</f>
        <v>10</v>
      </c>
      <c r="AA46" s="25">
        <f ca="1">IFERROR(INDEX(Macro!$H$8:$H$225,MATCH($C46,_xlfn.ANCHORARRAY(Macro!$C$8),0)),NA())</f>
        <v>10</v>
      </c>
      <c r="AB46" s="25">
        <f ca="1">IFERROR(INDEX(Socioeconomic!$H$8:$H$225,MATCH($C46,_xlfn.ANCHORARRAY(Socioeconomic!$C$8),0)),NA())</f>
        <v>7.71428571428571</v>
      </c>
      <c r="AC46" s="25">
        <f ca="1">IFERROR(INDEX('Natural Hazard'!$H$8:$H$225,MATCH($C46,_xlfn.ANCHORARRAY('Natural Hazard'!$C$8),0)),NA())</f>
        <v>4.8333333333333304</v>
      </c>
      <c r="AD46" s="25">
        <f ca="1">IFERROR(INDEX(Conflict!$H$8:$H$225,MATCH($C46,_xlfn.ANCHORARRAY(Conflict!$C$8),0)),NA())</f>
        <v>10</v>
      </c>
      <c r="AE46" s="50"/>
      <c r="AF46" s="25">
        <f ca="1">IFERROR(INDEX(Health!$I$8:$I$225,MATCH($C46,_xlfn.ANCHORARRAY(Health!$C$8),0)),NA())</f>
        <v>0</v>
      </c>
      <c r="AG46" s="25">
        <f ca="1">IFERROR(INDEX(Food!$I$8:$I$225,MATCH($C46,_xlfn.ANCHORARRAY(Food!$C$8),0)),NA())</f>
        <v>3</v>
      </c>
      <c r="AH46" s="25">
        <f ca="1">IFERROR(INDEX(Macro!$I$8:$I$225,MATCH($C46,_xlfn.ANCHORARRAY(Macro!$C$8),0)),NA())</f>
        <v>10</v>
      </c>
      <c r="AI46" s="25">
        <f ca="1">IFERROR(INDEX(Socioeconomic!$I$8:$I$225,MATCH($C46,_xlfn.ANCHORARRAY(Socioeconomic!$C$8),0)),NA())</f>
        <v>5.0092849725440702</v>
      </c>
      <c r="AJ46" s="25">
        <f ca="1">IFERROR(INDEX('Natural Hazard'!$I$8:$I$225,MATCH($C46,_xlfn.ANCHORARRAY('Natural Hazard'!$C$8),0)),NA())</f>
        <v>0</v>
      </c>
      <c r="AK46" s="25">
        <f ca="1">IFERROR(INDEX(Conflict!$I$8:$I$225,MATCH($C46,_xlfn.ANCHORARRAY(Conflict!$C$8),0)),NA())</f>
        <v>0</v>
      </c>
      <c r="AL46" s="49"/>
      <c r="AM46" s="25">
        <f>IFERROR(INDEX('Data Reliability'!$G$6:$G$409,MATCH($C46,'Data Reliability'!$E$6:$E$409,0)),NA())</f>
        <v>8.3333333333333301E-2</v>
      </c>
      <c r="AN46" s="25">
        <f>IFERROR(INDEX('Data Reliability'!$H$6:$H$409,MATCH($C46,'Data Reliability'!$E$6:$E$409,0)),NA())</f>
        <v>0.41944444444444401</v>
      </c>
    </row>
    <row r="47" spans="2:40" x14ac:dyDescent="0.2">
      <c r="B47" s="28" t="s">
        <v>74</v>
      </c>
      <c r="C47" s="28" t="s">
        <v>75</v>
      </c>
      <c r="D47" s="28" t="s">
        <v>435</v>
      </c>
      <c r="E47" s="28" t="s">
        <v>430</v>
      </c>
      <c r="F47" s="206">
        <f ca="1">MATCH($C47,_xlfn.ANCHORARRAY(Health!$C$8),0)</f>
        <v>42</v>
      </c>
      <c r="G47" s="22" cm="1">
        <f t="array" aca="1" ref="G47" ca="1">IF(Parameters!$D$31, SUM(IF(ISNUMBER(R47:W47),(IF(R47:W47&gt;=Parameters!$D$37,1,"")),""))+0.5*(SUM(IF(ISNUMBER(R47:W47),(IF(R47:W47&gt;=Parameters!$D$38,1,"")),""))-SUM(IF(ISNUMBER(R47:W47),(IF(R47:W47&gt;=Parameters!$D$37,1,"")),""))),0) +
   IF(Parameters!$D$32,SUM(IF(ISNUMBER(R47:W47),(IF(R47:W47&gt;=Parameters!$D$41,1,"")),"")),0) +
   IF(Parameters!$D$33,AVERAGE(IF(ISNUMBER(R47:W47),R47:W47)),0) +
   IF(Parameters!$D$34,IF(OR(IF(ISNUMBER(R47:W47),R47:W47)=0),0,GEOMEAN(IF(ISNUMBER(R47:W47),R47:W47))),0)</f>
        <v>2.5</v>
      </c>
      <c r="H47" s="23">
        <f t="shared" ca="1" si="0"/>
        <v>2.5</v>
      </c>
      <c r="I47" s="116" t="str">
        <f t="shared" si="1"/>
        <v/>
      </c>
      <c r="J47" s="22" cm="1">
        <f t="array" aca="1" ref="J47" ca="1">IF(Parameters!$D$31, SUM(IF(ISNUMBER(Y47:AD47),(IF(Y47:AD47&gt;=Parameters!$D$41,1,"")),""))+0.5*(SUM(IF(ISNUMBER(Y47:AD47),(IF(Y47:AD47&gt;=Parameters!$D$42,1,"")),""))-SUM(IF(ISNUMBER(Y47:AD47),(IF(Y47:AD47&gt;=Parameters!$D$41,1,"")),""))),0) +
   IF(Parameters!$D$32,SUM(IF(ISNUMBER(Y47:AD47),(IF(Y47:AD47&gt;=Parameters!$D$41,1,"")),"")),0) +
   IF(Parameters!$D$33,AVERAGE(IF(ISNUMBER(Y47:AD47),Y47:AD47)),0) +
   IF(Parameters!$D$34,IF(OR(IF(ISNUMBER(Y47:AD47),Y47:AD47)=0),0,GEOMEAN(IF(ISNUMBER(Y47:AD47),Y47:AD47))),0)</f>
        <v>1</v>
      </c>
      <c r="K47" s="23">
        <f t="shared" ca="1" si="2"/>
        <v>1</v>
      </c>
      <c r="L47" s="116" t="str">
        <f t="shared" si="3"/>
        <v/>
      </c>
      <c r="M47" s="21" cm="1">
        <f t="array" aca="1" ref="M47" ca="1">IF(Parameters!$D$31, SUM(IF(ISNUMBER(AF47:AK47),(IF(AF47:AK47&gt;=Parameters!$D$41,1,"")),""))+0.5*(SUM(IF(ISNUMBER(AF47:AK47),(IF(AF47:AK47&gt;=Parameters!$D$42,1,"")),""))-SUM(IF(ISNUMBER(AF47:AK47),(IF(AF47:AK47&gt;=Parameters!$D$41,1,"")),""))),0) +
   IF(Parameters!$D$32,SUM(IF(ISNUMBER(AF47:AK47),(IF(AF47:AK47&gt;=Parameters!$D$41,1,"")),"")),0) +
   IF(Parameters!$D$33,AVERAGE(IF(ISNUMBER(AF47:AK47),AF47:AK47)),0) +
   IF(Parameters!$D$34,IF(OR(IF(ISNUMBER(AF47:AK47),AF47:AK47)=0),0,GEOMEAN(IF(ISNUMBER(AF47:AK47),AF47:AK47))),0)</f>
        <v>2.5</v>
      </c>
      <c r="N47" s="23">
        <f t="shared" ca="1" si="4"/>
        <v>2.5</v>
      </c>
      <c r="O47" s="116" t="str">
        <f t="shared" si="5"/>
        <v>!</v>
      </c>
      <c r="P47" s="24"/>
      <c r="Q47" s="49"/>
      <c r="R47" s="25">
        <f ca="1">IFERROR(INDEX(Health!$G$8:$G$225,MATCH($C47,_xlfn.ANCHORARRAY(Health!$C$8),0)),NA())</f>
        <v>0</v>
      </c>
      <c r="S47" s="25">
        <f ca="1">IFERROR(INDEX(Food!$G$8:$G$225,MATCH($C47,_xlfn.ANCHORARRAY(Food!$C$8),0)),NA())</f>
        <v>0</v>
      </c>
      <c r="T47" s="25">
        <f ca="1">IFERROR(INDEX(Macro!$G$8:$G$225,MATCH($C47,_xlfn.ANCHORARRAY(Macro!$C$8),0)),NA())</f>
        <v>6.9</v>
      </c>
      <c r="U47" s="25">
        <f ca="1">IFERROR(INDEX(Socioeconomic!$G$8:$G$225,MATCH($C47,_xlfn.ANCHORARRAY(Socioeconomic!$C$8),0)),NA())</f>
        <v>7.1713716560063601</v>
      </c>
      <c r="V47" s="25">
        <f ca="1">IFERROR(INDEX('Natural Hazard'!$G$8:$G$225,MATCH($C47,_xlfn.ANCHORARRAY('Natural Hazard'!$C$8),0)),NA())</f>
        <v>9.7467943448089631</v>
      </c>
      <c r="W47" s="25">
        <f ca="1">IFERROR(INDEX(Conflict!$G$8:$G$225,MATCH($C47,_xlfn.ANCHORARRAY(Conflict!$C$8),0)),NA())</f>
        <v>0</v>
      </c>
      <c r="X47" s="50"/>
      <c r="Y47" s="25">
        <f ca="1">IFERROR(INDEX(Health!$H$8:$H$225,MATCH($C47,_xlfn.ANCHORARRAY(Health!$C$8),0)),NA())</f>
        <v>0.66472303206997196</v>
      </c>
      <c r="Z47" s="25">
        <f ca="1">IFERROR(INDEX(Food!$H$8:$H$225,MATCH($C47,_xlfn.ANCHORARRAY(Food!$C$8),0)),NA())</f>
        <v>5.2055587724377501</v>
      </c>
      <c r="AA47" s="25">
        <f ca="1">IFERROR(INDEX(Macro!$H$8:$H$225,MATCH($C47,_xlfn.ANCHORARRAY(Macro!$C$8),0)),NA())</f>
        <v>7</v>
      </c>
      <c r="AB47" s="25">
        <f ca="1">IFERROR(INDEX(Socioeconomic!$H$8:$H$225,MATCH($C47,_xlfn.ANCHORARRAY(Socioeconomic!$C$8),0)),NA())</f>
        <v>5.1428571428571397</v>
      </c>
      <c r="AC47" s="25">
        <f ca="1">IFERROR(INDEX('Natural Hazard'!$H$8:$H$225,MATCH($C47,_xlfn.ANCHORARRAY('Natural Hazard'!$C$8),0)),NA())</f>
        <v>9.5</v>
      </c>
      <c r="AD47" s="25">
        <f ca="1">IFERROR(INDEX(Conflict!$H$8:$H$225,MATCH($C47,_xlfn.ANCHORARRAY(Conflict!$C$8),0)),NA())</f>
        <v>3.5985182571882102</v>
      </c>
      <c r="AE47" s="50"/>
      <c r="AF47" s="25">
        <f ca="1">IFERROR(INDEX(Health!$I$8:$I$225,MATCH($C47,_xlfn.ANCHORARRAY(Health!$C$8),0)),NA())</f>
        <v>0</v>
      </c>
      <c r="AG47" s="25" t="e">
        <f ca="1">IFERROR(INDEX(Food!$I$8:$I$225,MATCH($C47,_xlfn.ANCHORARRAY(Food!$C$8),0)),NA())</f>
        <v>#N/A</v>
      </c>
      <c r="AH47" s="25">
        <f ca="1">IFERROR(INDEX(Macro!$I$8:$I$225,MATCH($C47,_xlfn.ANCHORARRAY(Macro!$C$8),0)),NA())</f>
        <v>7</v>
      </c>
      <c r="AI47" s="25">
        <f ca="1">IFERROR(INDEX(Socioeconomic!$I$8:$I$225,MATCH($C47,_xlfn.ANCHORARRAY(Socioeconomic!$C$8),0)),NA())</f>
        <v>10</v>
      </c>
      <c r="AJ47" s="25">
        <f ca="1">IFERROR(INDEX('Natural Hazard'!$I$8:$I$225,MATCH($C47,_xlfn.ANCHORARRAY('Natural Hazard'!$C$8),0)),NA())</f>
        <v>10</v>
      </c>
      <c r="AK47" s="25">
        <f ca="1">IFERROR(INDEX(Conflict!$I$8:$I$225,MATCH($C47,_xlfn.ANCHORARRAY(Conflict!$C$8),0)),NA())</f>
        <v>0</v>
      </c>
      <c r="AL47" s="49"/>
      <c r="AM47" s="25">
        <f>IFERROR(INDEX('Data Reliability'!$G$6:$G$409,MATCH($C47,'Data Reliability'!$E$6:$E$409,0)),NA())</f>
        <v>0</v>
      </c>
      <c r="AN47" s="25">
        <f>IFERROR(INDEX('Data Reliability'!$H$6:$H$409,MATCH($C47,'Data Reliability'!$E$6:$E$409,0)),NA())</f>
        <v>0.358333333333333</v>
      </c>
    </row>
    <row r="48" spans="2:40" x14ac:dyDescent="0.2">
      <c r="B48" s="28" t="s">
        <v>76</v>
      </c>
      <c r="C48" s="28" t="s">
        <v>77</v>
      </c>
      <c r="D48" s="28" t="s">
        <v>432</v>
      </c>
      <c r="E48" s="28" t="s">
        <v>429</v>
      </c>
      <c r="F48" s="206">
        <f ca="1">MATCH($C48,_xlfn.ANCHORARRAY(Health!$C$8),0)</f>
        <v>43</v>
      </c>
      <c r="G48" s="22" cm="1">
        <f t="array" aca="1" ref="G48" ca="1">IF(Parameters!$D$31, SUM(IF(ISNUMBER(R48:W48),(IF(R48:W48&gt;=Parameters!$D$37,1,"")),""))+0.5*(SUM(IF(ISNUMBER(R48:W48),(IF(R48:W48&gt;=Parameters!$D$38,1,"")),""))-SUM(IF(ISNUMBER(R48:W48),(IF(R48:W48&gt;=Parameters!$D$37,1,"")),""))),0) +
   IF(Parameters!$D$32,SUM(IF(ISNUMBER(R48:W48),(IF(R48:W48&gt;=Parameters!$D$41,1,"")),"")),0) +
   IF(Parameters!$D$33,AVERAGE(IF(ISNUMBER(R48:W48),R48:W48)),0) +
   IF(Parameters!$D$34,IF(OR(IF(ISNUMBER(R48:W48),R48:W48)=0),0,GEOMEAN(IF(ISNUMBER(R48:W48),R48:W48))),0)</f>
        <v>0.5</v>
      </c>
      <c r="H48" s="23">
        <f t="shared" ca="1" si="0"/>
        <v>0.5</v>
      </c>
      <c r="I48" s="116" t="str">
        <f t="shared" si="1"/>
        <v>!</v>
      </c>
      <c r="J48" s="22" cm="1">
        <f t="array" aca="1" ref="J48" ca="1">IF(Parameters!$D$31, SUM(IF(ISNUMBER(Y48:AD48),(IF(Y48:AD48&gt;=Parameters!$D$41,1,"")),""))+0.5*(SUM(IF(ISNUMBER(Y48:AD48),(IF(Y48:AD48&gt;=Parameters!$D$42,1,"")),""))-SUM(IF(ISNUMBER(Y48:AD48),(IF(Y48:AD48&gt;=Parameters!$D$41,1,"")),""))),0) +
   IF(Parameters!$D$32,SUM(IF(ISNUMBER(Y48:AD48),(IF(Y48:AD48&gt;=Parameters!$D$41,1,"")),"")),0) +
   IF(Parameters!$D$33,AVERAGE(IF(ISNUMBER(Y48:AD48),Y48:AD48)),0) +
   IF(Parameters!$D$34,IF(OR(IF(ISNUMBER(Y48:AD48),Y48:AD48)=0),0,GEOMEAN(IF(ISNUMBER(Y48:AD48),Y48:AD48))),0)</f>
        <v>2.5</v>
      </c>
      <c r="K48" s="23">
        <f t="shared" ca="1" si="2"/>
        <v>2.5</v>
      </c>
      <c r="L48" s="116" t="str">
        <f t="shared" si="3"/>
        <v/>
      </c>
      <c r="M48" s="21" cm="1">
        <f t="array" aca="1" ref="M48" ca="1">IF(Parameters!$D$31, SUM(IF(ISNUMBER(AF48:AK48),(IF(AF48:AK48&gt;=Parameters!$D$41,1,"")),""))+0.5*(SUM(IF(ISNUMBER(AF48:AK48),(IF(AF48:AK48&gt;=Parameters!$D$42,1,"")),""))-SUM(IF(ISNUMBER(AF48:AK48),(IF(AF48:AK48&gt;=Parameters!$D$41,1,"")),""))),0) +
   IF(Parameters!$D$32,SUM(IF(ISNUMBER(AF48:AK48),(IF(AF48:AK48&gt;=Parameters!$D$41,1,"")),"")),0) +
   IF(Parameters!$D$33,AVERAGE(IF(ISNUMBER(AF48:AK48),AF48:AK48)),0) +
   IF(Parameters!$D$34,IF(OR(IF(ISNUMBER(AF48:AK48),AF48:AK48)=0),0,GEOMEAN(IF(ISNUMBER(AF48:AK48),AF48:AK48))),0)</f>
        <v>0</v>
      </c>
      <c r="N48" s="23">
        <f t="shared" ca="1" si="4"/>
        <v>0</v>
      </c>
      <c r="O48" s="116" t="str">
        <f t="shared" si="5"/>
        <v>!!</v>
      </c>
      <c r="P48" s="24"/>
      <c r="Q48" s="49"/>
      <c r="R48" s="25">
        <f ca="1">IFERROR(INDEX(Health!$G$8:$G$225,MATCH($C48,_xlfn.ANCHORARRAY(Health!$C$8),0)),NA())</f>
        <v>0</v>
      </c>
      <c r="S48" s="25">
        <f ca="1">IFERROR(INDEX(Food!$G$8:$G$225,MATCH($C48,_xlfn.ANCHORARRAY(Food!$C$8),0)),NA())</f>
        <v>0</v>
      </c>
      <c r="T48" s="25" t="e">
        <f ca="1">IFERROR(INDEX(Macro!$G$8:$G$225,MATCH($C48,_xlfn.ANCHORARRAY(Macro!$C$8),0)),NA())</f>
        <v>#N/A</v>
      </c>
      <c r="U48" s="25">
        <f ca="1">IFERROR(INDEX(Socioeconomic!$G$8:$G$225,MATCH($C48,_xlfn.ANCHORARRAY(Socioeconomic!$C$8),0)),NA())</f>
        <v>6.8916410038132225</v>
      </c>
      <c r="V48" s="25">
        <f ca="1">IFERROR(INDEX('Natural Hazard'!$G$8:$G$225,MATCH($C48,_xlfn.ANCHORARRAY('Natural Hazard'!$C$8),0)),NA())</f>
        <v>0</v>
      </c>
      <c r="W48" s="25">
        <f ca="1">IFERROR(INDEX(Conflict!$G$8:$G$225,MATCH($C48,_xlfn.ANCHORARRAY(Conflict!$C$8),0)),NA())</f>
        <v>0</v>
      </c>
      <c r="X48" s="50"/>
      <c r="Y48" s="25">
        <f ca="1">IFERROR(INDEX(Health!$H$8:$H$225,MATCH($C48,_xlfn.ANCHORARRAY(Health!$C$8),0)),NA())</f>
        <v>8.9154518950437307</v>
      </c>
      <c r="Z48" s="25">
        <f ca="1">IFERROR(INDEX(Food!$H$8:$H$225,MATCH($C48,_xlfn.ANCHORARRAY(Food!$C$8),0)),NA())</f>
        <v>8.2296650717703308</v>
      </c>
      <c r="AA48" s="25" t="e">
        <f ca="1">IFERROR(INDEX(Macro!$H$8:$H$225,MATCH($C48,_xlfn.ANCHORARRAY(Macro!$C$8),0)),NA())</f>
        <v>#N/A</v>
      </c>
      <c r="AB48" s="25">
        <f ca="1">IFERROR(INDEX(Socioeconomic!$H$8:$H$225,MATCH($C48,_xlfn.ANCHORARRAY(Socioeconomic!$C$8),0)),NA())</f>
        <v>8.5714285714285694</v>
      </c>
      <c r="AC48" s="25">
        <f ca="1">IFERROR(INDEX('Natural Hazard'!$H$8:$H$225,MATCH($C48,_xlfn.ANCHORARRAY('Natural Hazard'!$C$8),0)),NA())</f>
        <v>2.8333333333333299</v>
      </c>
      <c r="AD48" s="25">
        <f ca="1">IFERROR(INDEX(Conflict!$H$8:$H$225,MATCH($C48,_xlfn.ANCHORARRAY(Conflict!$C$8),0)),NA())</f>
        <v>10</v>
      </c>
      <c r="AE48" s="50"/>
      <c r="AF48" s="25">
        <f ca="1">IFERROR(INDEX(Health!$I$8:$I$225,MATCH($C48,_xlfn.ANCHORARRAY(Health!$C$8),0)),NA())</f>
        <v>0</v>
      </c>
      <c r="AG48" s="25" t="e">
        <f ca="1">IFERROR(INDEX(Food!$I$8:$I$225,MATCH($C48,_xlfn.ANCHORARRAY(Food!$C$8),0)),NA())</f>
        <v>#N/A</v>
      </c>
      <c r="AH48" s="25" t="e">
        <f ca="1">IFERROR(INDEX(Macro!$I$8:$I$225,MATCH($C48,_xlfn.ANCHORARRAY(Macro!$C$8),0)),NA())</f>
        <v>#N/A</v>
      </c>
      <c r="AI48" s="25">
        <f ca="1">IFERROR(INDEX(Socioeconomic!$I$8:$I$225,MATCH($C48,_xlfn.ANCHORARRAY(Socioeconomic!$C$8),0)),NA())</f>
        <v>5.5410501679679696</v>
      </c>
      <c r="AJ48" s="25">
        <f ca="1">IFERROR(INDEX('Natural Hazard'!$I$8:$I$225,MATCH($C48,_xlfn.ANCHORARRAY('Natural Hazard'!$C$8),0)),NA())</f>
        <v>0</v>
      </c>
      <c r="AK48" s="25">
        <f ca="1">IFERROR(INDEX(Conflict!$I$8:$I$225,MATCH($C48,_xlfn.ANCHORARRAY(Conflict!$C$8),0)),NA())</f>
        <v>0</v>
      </c>
      <c r="AL48" s="49"/>
      <c r="AM48" s="25">
        <f>IFERROR(INDEX('Data Reliability'!$G$6:$G$409,MATCH($C48,'Data Reliability'!$E$6:$E$409,0)),NA())</f>
        <v>0.25</v>
      </c>
      <c r="AN48" s="25">
        <f>IFERROR(INDEX('Data Reliability'!$H$6:$H$409,MATCH($C48,'Data Reliability'!$E$6:$E$409,0)),NA())</f>
        <v>0.70833333333333304</v>
      </c>
    </row>
    <row r="49" spans="2:40" x14ac:dyDescent="0.2">
      <c r="B49" s="28" t="s">
        <v>78</v>
      </c>
      <c r="C49" s="28" t="s">
        <v>79</v>
      </c>
      <c r="D49" s="28" t="s">
        <v>432</v>
      </c>
      <c r="E49" s="28" t="s">
        <v>535</v>
      </c>
      <c r="F49" s="206">
        <f ca="1">MATCH($C49,_xlfn.ANCHORARRAY(Health!$C$8),0)</f>
        <v>44</v>
      </c>
      <c r="G49" s="22" cm="1">
        <f t="array" aca="1" ref="G49" ca="1">IF(Parameters!$D$31, SUM(IF(ISNUMBER(R49:W49),(IF(R49:W49&gt;=Parameters!$D$37,1,"")),""))+0.5*(SUM(IF(ISNUMBER(R49:W49),(IF(R49:W49&gt;=Parameters!$D$38,1,"")),""))-SUM(IF(ISNUMBER(R49:W49),(IF(R49:W49&gt;=Parameters!$D$37,1,"")),""))),0) +
   IF(Parameters!$D$32,SUM(IF(ISNUMBER(R49:W49),(IF(R49:W49&gt;=Parameters!$D$41,1,"")),"")),0) +
   IF(Parameters!$D$33,AVERAGE(IF(ISNUMBER(R49:W49),R49:W49)),0) +
   IF(Parameters!$D$34,IF(OR(IF(ISNUMBER(R49:W49),R49:W49)=0),0,GEOMEAN(IF(ISNUMBER(R49:W49),R49:W49))),0)</f>
        <v>0</v>
      </c>
      <c r="H49" s="23">
        <f t="shared" ca="1" si="0"/>
        <v>0</v>
      </c>
      <c r="I49" s="116" t="str">
        <f t="shared" si="1"/>
        <v>!</v>
      </c>
      <c r="J49" s="22" cm="1">
        <f t="array" aca="1" ref="J49" ca="1">IF(Parameters!$D$31, SUM(IF(ISNUMBER(Y49:AD49),(IF(Y49:AD49&gt;=Parameters!$D$41,1,"")),""))+0.5*(SUM(IF(ISNUMBER(Y49:AD49),(IF(Y49:AD49&gt;=Parameters!$D$42,1,"")),""))-SUM(IF(ISNUMBER(Y49:AD49),(IF(Y49:AD49&gt;=Parameters!$D$41,1,"")),""))),0) +
   IF(Parameters!$D$32,SUM(IF(ISNUMBER(Y49:AD49),(IF(Y49:AD49&gt;=Parameters!$D$41,1,"")),"")),0) +
   IF(Parameters!$D$33,AVERAGE(IF(ISNUMBER(Y49:AD49),Y49:AD49)),0) +
   IF(Parameters!$D$34,IF(OR(IF(ISNUMBER(Y49:AD49),Y49:AD49)=0),0,GEOMEAN(IF(ISNUMBER(Y49:AD49),Y49:AD49))),0)</f>
        <v>0</v>
      </c>
      <c r="K49" s="23">
        <f t="shared" ca="1" si="2"/>
        <v>0</v>
      </c>
      <c r="L49" s="116" t="str">
        <f t="shared" si="3"/>
        <v/>
      </c>
      <c r="M49" s="21" cm="1">
        <f t="array" aca="1" ref="M49" ca="1">IF(Parameters!$D$31, SUM(IF(ISNUMBER(AF49:AK49),(IF(AF49:AK49&gt;=Parameters!$D$41,1,"")),""))+0.5*(SUM(IF(ISNUMBER(AF49:AK49),(IF(AF49:AK49&gt;=Parameters!$D$42,1,"")),""))-SUM(IF(ISNUMBER(AF49:AK49),(IF(AF49:AK49&gt;=Parameters!$D$41,1,"")),""))),0) +
   IF(Parameters!$D$32,SUM(IF(ISNUMBER(AF49:AK49),(IF(AF49:AK49&gt;=Parameters!$D$41,1,"")),"")),0) +
   IF(Parameters!$D$33,AVERAGE(IF(ISNUMBER(AF49:AK49),AF49:AK49)),0) +
   IF(Parameters!$D$34,IF(OR(IF(ISNUMBER(AF49:AK49),AF49:AK49)=0),0,GEOMEAN(IF(ISNUMBER(AF49:AK49),AF49:AK49))),0)</f>
        <v>1</v>
      </c>
      <c r="N49" s="23">
        <f t="shared" ca="1" si="4"/>
        <v>1</v>
      </c>
      <c r="O49" s="116" t="str">
        <f t="shared" si="5"/>
        <v>!</v>
      </c>
      <c r="P49" s="24"/>
      <c r="Q49" s="49"/>
      <c r="R49" s="25">
        <f ca="1">IFERROR(INDEX(Health!$G$8:$G$225,MATCH($C49,_xlfn.ANCHORARRAY(Health!$C$8),0)),NA())</f>
        <v>0</v>
      </c>
      <c r="S49" s="25">
        <f ca="1">IFERROR(INDEX(Food!$G$8:$G$225,MATCH($C49,_xlfn.ANCHORARRAY(Food!$C$8),0)),NA())</f>
        <v>0</v>
      </c>
      <c r="T49" s="25">
        <f ca="1">IFERROR(INDEX(Macro!$G$8:$G$225,MATCH($C49,_xlfn.ANCHORARRAY(Macro!$C$8),0)),NA())</f>
        <v>4.1176183334916621</v>
      </c>
      <c r="U49" s="25">
        <f ca="1">IFERROR(INDEX(Socioeconomic!$G$8:$G$225,MATCH($C49,_xlfn.ANCHORARRAY(Socioeconomic!$C$8),0)),NA())</f>
        <v>0</v>
      </c>
      <c r="V49" s="25">
        <f ca="1">IFERROR(INDEX('Natural Hazard'!$G$8:$G$225,MATCH($C49,_xlfn.ANCHORARRAY('Natural Hazard'!$C$8),0)),NA())</f>
        <v>2.8867513459481282</v>
      </c>
      <c r="W49" s="25">
        <f ca="1">IFERROR(INDEX(Conflict!$G$8:$G$225,MATCH($C49,_xlfn.ANCHORARRAY(Conflict!$C$8),0)),NA())</f>
        <v>0</v>
      </c>
      <c r="X49" s="50"/>
      <c r="Y49" s="25">
        <f ca="1">IFERROR(INDEX(Health!$H$8:$H$225,MATCH($C49,_xlfn.ANCHORARRAY(Health!$C$8),0)),NA())</f>
        <v>6.2332361516034904</v>
      </c>
      <c r="Z49" s="25">
        <f ca="1">IFERROR(INDEX(Food!$H$8:$H$225,MATCH($C49,_xlfn.ANCHORARRAY(Food!$C$8),0)),NA())</f>
        <v>6.3636363636363598</v>
      </c>
      <c r="AA49" s="25">
        <f ca="1">IFERROR(INDEX(Macro!$H$8:$H$225,MATCH($C49,_xlfn.ANCHORARRAY(Macro!$C$8),0)),NA())</f>
        <v>3.8148256665689999</v>
      </c>
      <c r="AB49" s="25">
        <f ca="1">IFERROR(INDEX(Socioeconomic!$H$8:$H$225,MATCH($C49,_xlfn.ANCHORARRAY(Socioeconomic!$C$8),0)),NA())</f>
        <v>6.71428571428571</v>
      </c>
      <c r="AC49" s="25">
        <f ca="1">IFERROR(INDEX('Natural Hazard'!$H$8:$H$225,MATCH($C49,_xlfn.ANCHORARRAY('Natural Hazard'!$C$8),0)),NA())</f>
        <v>0.83333333333333304</v>
      </c>
      <c r="AD49" s="25">
        <f ca="1">IFERROR(INDEX(Conflict!$H$8:$H$225,MATCH($C49,_xlfn.ANCHORARRAY(Conflict!$C$8),0)),NA())</f>
        <v>0</v>
      </c>
      <c r="AE49" s="50"/>
      <c r="AF49" s="25">
        <f ca="1">IFERROR(INDEX(Health!$I$8:$I$225,MATCH($C49,_xlfn.ANCHORARRAY(Health!$C$8),0)),NA())</f>
        <v>0</v>
      </c>
      <c r="AG49" s="25" t="e">
        <f ca="1">IFERROR(INDEX(Food!$I$8:$I$225,MATCH($C49,_xlfn.ANCHORARRAY(Food!$C$8),0)),NA())</f>
        <v>#N/A</v>
      </c>
      <c r="AH49" s="25">
        <f ca="1">IFERROR(INDEX(Macro!$I$8:$I$225,MATCH($C49,_xlfn.ANCHORARRAY(Macro!$C$8),0)),NA())</f>
        <v>4.4444444444444402</v>
      </c>
      <c r="AI49" s="25">
        <f ca="1">IFERROR(INDEX(Socioeconomic!$I$8:$I$225,MATCH($C49,_xlfn.ANCHORARRAY(Socioeconomic!$C$8),0)),NA())</f>
        <v>0</v>
      </c>
      <c r="AJ49" s="25">
        <f ca="1">IFERROR(INDEX('Natural Hazard'!$I$8:$I$225,MATCH($C49,_xlfn.ANCHORARRAY('Natural Hazard'!$C$8),0)),NA())</f>
        <v>10</v>
      </c>
      <c r="AK49" s="25">
        <f ca="1">IFERROR(INDEX(Conflict!$I$8:$I$225,MATCH($C49,_xlfn.ANCHORARRAY(Conflict!$C$8),0)),NA())</f>
        <v>0</v>
      </c>
      <c r="AL49" s="49"/>
      <c r="AM49" s="25">
        <f>IFERROR(INDEX('Data Reliability'!$G$6:$G$409,MATCH($C49,'Data Reliability'!$E$6:$E$409,0)),NA())</f>
        <v>0.16666666666666699</v>
      </c>
      <c r="AN49" s="25">
        <f>IFERROR(INDEX('Data Reliability'!$H$6:$H$409,MATCH($C49,'Data Reliability'!$E$6:$E$409,0)),NA())</f>
        <v>0.58333333333333304</v>
      </c>
    </row>
    <row r="50" spans="2:40" x14ac:dyDescent="0.2">
      <c r="B50" s="28" t="s">
        <v>80</v>
      </c>
      <c r="C50" s="28" t="s">
        <v>81</v>
      </c>
      <c r="D50" s="28" t="s">
        <v>435</v>
      </c>
      <c r="E50" s="28" t="s">
        <v>430</v>
      </c>
      <c r="F50" s="206">
        <f ca="1">MATCH($C50,_xlfn.ANCHORARRAY(Health!$C$8),0)</f>
        <v>45</v>
      </c>
      <c r="G50" s="22" cm="1">
        <f t="array" aca="1" ref="G50" ca="1">IF(Parameters!$D$31, SUM(IF(ISNUMBER(R50:W50),(IF(R50:W50&gt;=Parameters!$D$37,1,"")),""))+0.5*(SUM(IF(ISNUMBER(R50:W50),(IF(R50:W50&gt;=Parameters!$D$38,1,"")),""))-SUM(IF(ISNUMBER(R50:W50),(IF(R50:W50&gt;=Parameters!$D$37,1,"")),""))),0) +
   IF(Parameters!$D$32,SUM(IF(ISNUMBER(R50:W50),(IF(R50:W50&gt;=Parameters!$D$41,1,"")),"")),0) +
   IF(Parameters!$D$33,AVERAGE(IF(ISNUMBER(R50:W50),R50:W50)),0) +
   IF(Parameters!$D$34,IF(OR(IF(ISNUMBER(R50:W50),R50:W50)=0),0,GEOMEAN(IF(ISNUMBER(R50:W50),R50:W50))),0)</f>
        <v>1.5</v>
      </c>
      <c r="H50" s="23">
        <f t="shared" ca="1" si="0"/>
        <v>1.5</v>
      </c>
      <c r="I50" s="116" t="str">
        <f t="shared" si="1"/>
        <v/>
      </c>
      <c r="J50" s="22" cm="1">
        <f t="array" aca="1" ref="J50" ca="1">IF(Parameters!$D$31, SUM(IF(ISNUMBER(Y50:AD50),(IF(Y50:AD50&gt;=Parameters!$D$41,1,"")),""))+0.5*(SUM(IF(ISNUMBER(Y50:AD50),(IF(Y50:AD50&gt;=Parameters!$D$42,1,"")),""))-SUM(IF(ISNUMBER(Y50:AD50),(IF(Y50:AD50&gt;=Parameters!$D$41,1,"")),""))),0) +
   IF(Parameters!$D$32,SUM(IF(ISNUMBER(Y50:AD50),(IF(Y50:AD50&gt;=Parameters!$D$41,1,"")),"")),0) +
   IF(Parameters!$D$33,AVERAGE(IF(ISNUMBER(Y50:AD50),Y50:AD50)),0) +
   IF(Parameters!$D$34,IF(OR(IF(ISNUMBER(Y50:AD50),Y50:AD50)=0),0,GEOMEAN(IF(ISNUMBER(Y50:AD50),Y50:AD50))),0)</f>
        <v>0.5</v>
      </c>
      <c r="K50" s="23">
        <f t="shared" ca="1" si="2"/>
        <v>0.5</v>
      </c>
      <c r="L50" s="116" t="str">
        <f t="shared" si="3"/>
        <v/>
      </c>
      <c r="M50" s="21" cm="1">
        <f t="array" aca="1" ref="M50" ca="1">IF(Parameters!$D$31, SUM(IF(ISNUMBER(AF50:AK50),(IF(AF50:AK50&gt;=Parameters!$D$41,1,"")),""))+0.5*(SUM(IF(ISNUMBER(AF50:AK50),(IF(AF50:AK50&gt;=Parameters!$D$42,1,"")),""))-SUM(IF(ISNUMBER(AF50:AK50),(IF(AF50:AK50&gt;=Parameters!$D$41,1,"")),""))),0) +
   IF(Parameters!$D$32,SUM(IF(ISNUMBER(AF50:AK50),(IF(AF50:AK50&gt;=Parameters!$D$41,1,"")),"")),0) +
   IF(Parameters!$D$33,AVERAGE(IF(ISNUMBER(AF50:AK50),AF50:AK50)),0) +
   IF(Parameters!$D$34,IF(OR(IF(ISNUMBER(AF50:AK50),AF50:AK50)=0),0,GEOMEAN(IF(ISNUMBER(AF50:AK50),AF50:AK50))),0)</f>
        <v>2.5</v>
      </c>
      <c r="N50" s="23">
        <f t="shared" ca="1" si="4"/>
        <v>2.5</v>
      </c>
      <c r="O50" s="116" t="str">
        <f t="shared" si="5"/>
        <v>!</v>
      </c>
      <c r="P50" s="24"/>
      <c r="Q50" s="49"/>
      <c r="R50" s="25">
        <f ca="1">IFERROR(INDEX(Health!$G$8:$G$225,MATCH($C50,_xlfn.ANCHORARRAY(Health!$C$8),0)),NA())</f>
        <v>0</v>
      </c>
      <c r="S50" s="25">
        <f ca="1">IFERROR(INDEX(Food!$G$8:$G$225,MATCH($C50,_xlfn.ANCHORARRAY(Food!$C$8),0)),NA())</f>
        <v>0</v>
      </c>
      <c r="T50" s="25">
        <f ca="1">IFERROR(INDEX(Macro!$G$8:$G$225,MATCH($C50,_xlfn.ANCHORARRAY(Macro!$C$8),0)),NA())</f>
        <v>1.2428362443113594</v>
      </c>
      <c r="U50" s="25">
        <f ca="1">IFERROR(INDEX(Socioeconomic!$G$8:$G$225,MATCH($C50,_xlfn.ANCHORARRAY(Socioeconomic!$C$8),0)),NA())</f>
        <v>5.6061191058138782</v>
      </c>
      <c r="V50" s="25">
        <f ca="1">IFERROR(INDEX('Natural Hazard'!$G$8:$G$225,MATCH($C50,_xlfn.ANCHORARRAY('Natural Hazard'!$C$8),0)),NA())</f>
        <v>9.1287092917527666</v>
      </c>
      <c r="W50" s="25">
        <f ca="1">IFERROR(INDEX(Conflict!$G$8:$G$225,MATCH($C50,_xlfn.ANCHORARRAY(Conflict!$C$8),0)),NA())</f>
        <v>0</v>
      </c>
      <c r="X50" s="50"/>
      <c r="Y50" s="25">
        <f ca="1">IFERROR(INDEX(Health!$H$8:$H$225,MATCH($C50,_xlfn.ANCHORARRAY(Health!$C$8),0)),NA())</f>
        <v>4.2798833819241997</v>
      </c>
      <c r="Z50" s="25">
        <f ca="1">IFERROR(INDEX(Food!$H$8:$H$225,MATCH($C50,_xlfn.ANCHORARRAY(Food!$C$8),0)),NA())</f>
        <v>0.19687319050376201</v>
      </c>
      <c r="AA50" s="25">
        <f ca="1">IFERROR(INDEX(Macro!$H$8:$H$225,MATCH($C50,_xlfn.ANCHORARRAY(Macro!$C$8),0)),NA())</f>
        <v>2.6867858189276301</v>
      </c>
      <c r="AB50" s="25">
        <f ca="1">IFERROR(INDEX(Socioeconomic!$H$8:$H$225,MATCH($C50,_xlfn.ANCHORARRAY(Socioeconomic!$C$8),0)),NA())</f>
        <v>3.1428571428571401</v>
      </c>
      <c r="AC50" s="25">
        <f ca="1">IFERROR(INDEX('Natural Hazard'!$H$8:$H$225,MATCH($C50,_xlfn.ANCHORARRAY('Natural Hazard'!$C$8),0)),NA())</f>
        <v>8.3333333333333304</v>
      </c>
      <c r="AD50" s="25">
        <f ca="1">IFERROR(INDEX(Conflict!$H$8:$H$225,MATCH($C50,_xlfn.ANCHORARRAY(Conflict!$C$8),0)),NA())</f>
        <v>0</v>
      </c>
      <c r="AE50" s="50"/>
      <c r="AF50" s="25">
        <f ca="1">IFERROR(INDEX(Health!$I$8:$I$225,MATCH($C50,_xlfn.ANCHORARRAY(Health!$C$8),0)),NA())</f>
        <v>0</v>
      </c>
      <c r="AG50" s="25" t="e">
        <f ca="1">IFERROR(INDEX(Food!$I$8:$I$225,MATCH($C50,_xlfn.ANCHORARRAY(Food!$C$8),0)),NA())</f>
        <v>#N/A</v>
      </c>
      <c r="AH50" s="25">
        <f ca="1">IFERROR(INDEX(Macro!$I$8:$I$225,MATCH($C50,_xlfn.ANCHORARRAY(Macro!$C$8),0)),NA())</f>
        <v>0.57490326147041904</v>
      </c>
      <c r="AI50" s="25">
        <f ca="1">IFERROR(INDEX(Socioeconomic!$I$8:$I$225,MATCH($C50,_xlfn.ANCHORARRAY(Socioeconomic!$C$8),0)),NA())</f>
        <v>10</v>
      </c>
      <c r="AJ50" s="25">
        <f ca="1">IFERROR(INDEX('Natural Hazard'!$I$8:$I$225,MATCH($C50,_xlfn.ANCHORARRAY('Natural Hazard'!$C$8),0)),NA())</f>
        <v>10</v>
      </c>
      <c r="AK50" s="25">
        <f ca="1">IFERROR(INDEX(Conflict!$I$8:$I$225,MATCH($C50,_xlfn.ANCHORARRAY(Conflict!$C$8),0)),NA())</f>
        <v>7</v>
      </c>
      <c r="AL50" s="49"/>
      <c r="AM50" s="25">
        <f>IFERROR(INDEX('Data Reliability'!$G$6:$G$409,MATCH($C50,'Data Reliability'!$E$6:$E$409,0)),NA())</f>
        <v>8.3333333333333301E-2</v>
      </c>
      <c r="AN50" s="25">
        <f>IFERROR(INDEX('Data Reliability'!$H$6:$H$409,MATCH($C50,'Data Reliability'!$E$6:$E$409,0)),NA())</f>
        <v>0.47499999999999998</v>
      </c>
    </row>
    <row r="51" spans="2:40" x14ac:dyDescent="0.2">
      <c r="B51" s="28" t="s">
        <v>82</v>
      </c>
      <c r="C51" s="28" t="s">
        <v>83</v>
      </c>
      <c r="D51" s="28" t="s">
        <v>435</v>
      </c>
      <c r="E51" s="28" t="s">
        <v>409</v>
      </c>
      <c r="F51" s="206">
        <f ca="1">MATCH($C51,_xlfn.ANCHORARRAY(Health!$C$8),0)</f>
        <v>46</v>
      </c>
      <c r="G51" s="22" cm="1">
        <f t="array" aca="1" ref="G51" ca="1">IF(Parameters!$D$31, SUM(IF(ISNUMBER(R51:W51),(IF(R51:W51&gt;=Parameters!$D$37,1,"")),""))+0.5*(SUM(IF(ISNUMBER(R51:W51),(IF(R51:W51&gt;=Parameters!$D$38,1,"")),""))-SUM(IF(ISNUMBER(R51:W51),(IF(R51:W51&gt;=Parameters!$D$37,1,"")),""))),0) +
   IF(Parameters!$D$32,SUM(IF(ISNUMBER(R51:W51),(IF(R51:W51&gt;=Parameters!$D$41,1,"")),"")),0) +
   IF(Parameters!$D$33,AVERAGE(IF(ISNUMBER(R51:W51),R51:W51)),0) +
   IF(Parameters!$D$34,IF(OR(IF(ISNUMBER(R51:W51),R51:W51)=0),0,GEOMEAN(IF(ISNUMBER(R51:W51),R51:W51))),0)</f>
        <v>1</v>
      </c>
      <c r="H51" s="23">
        <f t="shared" ca="1" si="0"/>
        <v>1</v>
      </c>
      <c r="I51" s="116" t="str">
        <f t="shared" si="1"/>
        <v>!</v>
      </c>
      <c r="J51" s="22" cm="1">
        <f t="array" aca="1" ref="J51" ca="1">IF(Parameters!$D$31, SUM(IF(ISNUMBER(Y51:AD51),(IF(Y51:AD51&gt;=Parameters!$D$41,1,"")),""))+0.5*(SUM(IF(ISNUMBER(Y51:AD51),(IF(Y51:AD51&gt;=Parameters!$D$42,1,"")),""))-SUM(IF(ISNUMBER(Y51:AD51),(IF(Y51:AD51&gt;=Parameters!$D$41,1,"")),""))),0) +
   IF(Parameters!$D$32,SUM(IF(ISNUMBER(Y51:AD51),(IF(Y51:AD51&gt;=Parameters!$D$41,1,"")),"")),0) +
   IF(Parameters!$D$33,AVERAGE(IF(ISNUMBER(Y51:AD51),Y51:AD51)),0) +
   IF(Parameters!$D$34,IF(OR(IF(ISNUMBER(Y51:AD51),Y51:AD51)=0),0,GEOMEAN(IF(ISNUMBER(Y51:AD51),Y51:AD51))),0)</f>
        <v>1.5</v>
      </c>
      <c r="K51" s="23">
        <f t="shared" ca="1" si="2"/>
        <v>1.5</v>
      </c>
      <c r="L51" s="116" t="str">
        <f t="shared" si="3"/>
        <v/>
      </c>
      <c r="M51" s="21" cm="1">
        <f t="array" aca="1" ref="M51" ca="1">IF(Parameters!$D$31, SUM(IF(ISNUMBER(AF51:AK51),(IF(AF51:AK51&gt;=Parameters!$D$41,1,"")),""))+0.5*(SUM(IF(ISNUMBER(AF51:AK51),(IF(AF51:AK51&gt;=Parameters!$D$42,1,"")),""))-SUM(IF(ISNUMBER(AF51:AK51),(IF(AF51:AK51&gt;=Parameters!$D$41,1,"")),""))),0) +
   IF(Parameters!$D$32,SUM(IF(ISNUMBER(AF51:AK51),(IF(AF51:AK51&gt;=Parameters!$D$41,1,"")),"")),0) +
   IF(Parameters!$D$33,AVERAGE(IF(ISNUMBER(AF51:AK51),AF51:AK51)),0) +
   IF(Parameters!$D$34,IF(OR(IF(ISNUMBER(AF51:AK51),AF51:AK51)=0),0,GEOMEAN(IF(ISNUMBER(AF51:AK51),AF51:AK51))),0)</f>
        <v>0.5</v>
      </c>
      <c r="N51" s="23">
        <f t="shared" ca="1" si="4"/>
        <v>0.5</v>
      </c>
      <c r="O51" s="116" t="str">
        <f t="shared" si="5"/>
        <v>!</v>
      </c>
      <c r="P51" s="24"/>
      <c r="Q51" s="49"/>
      <c r="R51" s="25">
        <f ca="1">IFERROR(INDEX(Health!$G$8:$G$225,MATCH($C51,_xlfn.ANCHORARRAY(Health!$C$8),0)),NA())</f>
        <v>0</v>
      </c>
      <c r="S51" s="25">
        <f ca="1">IFERROR(INDEX(Food!$G$8:$G$225,MATCH($C51,_xlfn.ANCHORARRAY(Food!$C$8),0)),NA())</f>
        <v>0</v>
      </c>
      <c r="T51" s="25">
        <f ca="1">IFERROR(INDEX(Macro!$G$8:$G$225,MATCH($C51,_xlfn.ANCHORARRAY(Macro!$C$8),0)),NA())</f>
        <v>8.4845595906262012</v>
      </c>
      <c r="U51" s="25">
        <f ca="1">IFERROR(INDEX(Socioeconomic!$G$8:$G$225,MATCH($C51,_xlfn.ANCHORARRAY(Socioeconomic!$C$8),0)),NA())</f>
        <v>0</v>
      </c>
      <c r="V51" s="25">
        <f ca="1">IFERROR(INDEX('Natural Hazard'!$G$8:$G$225,MATCH($C51,_xlfn.ANCHORARRAY('Natural Hazard'!$C$8),0)),NA())</f>
        <v>0</v>
      </c>
      <c r="W51" s="25">
        <f ca="1">IFERROR(INDEX(Conflict!$G$8:$G$225,MATCH($C51,_xlfn.ANCHORARRAY(Conflict!$C$8),0)),NA())</f>
        <v>0</v>
      </c>
      <c r="X51" s="50"/>
      <c r="Y51" s="25">
        <f ca="1">IFERROR(INDEX(Health!$H$8:$H$225,MATCH($C51,_xlfn.ANCHORARRAY(Health!$C$8),0)),NA())</f>
        <v>7.28279883381924</v>
      </c>
      <c r="Z51" s="25">
        <f ca="1">IFERROR(INDEX(Food!$H$8:$H$225,MATCH($C51,_xlfn.ANCHORARRAY(Food!$C$8),0)),NA())</f>
        <v>4.3301435406698499</v>
      </c>
      <c r="AA51" s="25">
        <f ca="1">IFERROR(INDEX(Macro!$H$8:$H$225,MATCH($C51,_xlfn.ANCHORARRAY(Macro!$C$8),0)),NA())</f>
        <v>9.6894227951948508</v>
      </c>
      <c r="AB51" s="25">
        <f ca="1">IFERROR(INDEX(Socioeconomic!$H$8:$H$225,MATCH($C51,_xlfn.ANCHORARRAY(Socioeconomic!$C$8),0)),NA())</f>
        <v>3.1428571428571401</v>
      </c>
      <c r="AC51" s="25">
        <f ca="1">IFERROR(INDEX('Natural Hazard'!$H$8:$H$225,MATCH($C51,_xlfn.ANCHORARRAY('Natural Hazard'!$C$8),0)),NA())</f>
        <v>7.6666666666666599</v>
      </c>
      <c r="AD51" s="25">
        <f ca="1">IFERROR(INDEX(Conflict!$H$8:$H$225,MATCH($C51,_xlfn.ANCHORARRAY(Conflict!$C$8),0)),NA())</f>
        <v>0</v>
      </c>
      <c r="AE51" s="50"/>
      <c r="AF51" s="25">
        <f ca="1">IFERROR(INDEX(Health!$I$8:$I$225,MATCH($C51,_xlfn.ANCHORARRAY(Health!$C$8),0)),NA())</f>
        <v>0</v>
      </c>
      <c r="AG51" s="25" t="e">
        <f ca="1">IFERROR(INDEX(Food!$I$8:$I$225,MATCH($C51,_xlfn.ANCHORARRAY(Food!$C$8),0)),NA())</f>
        <v>#N/A</v>
      </c>
      <c r="AH51" s="25">
        <f ca="1">IFERROR(INDEX(Macro!$I$8:$I$225,MATCH($C51,_xlfn.ANCHORARRAY(Macro!$C$8),0)),NA())</f>
        <v>7.4295190713101098</v>
      </c>
      <c r="AI51" s="25" t="e">
        <f ca="1">IFERROR(INDEX(Socioeconomic!$I$8:$I$225,MATCH($C51,_xlfn.ANCHORARRAY(Socioeconomic!$C$8),0)),NA())</f>
        <v>#N/A</v>
      </c>
      <c r="AJ51" s="25">
        <f ca="1">IFERROR(INDEX('Natural Hazard'!$I$8:$I$225,MATCH($C51,_xlfn.ANCHORARRAY('Natural Hazard'!$C$8),0)),NA())</f>
        <v>0</v>
      </c>
      <c r="AK51" s="25">
        <f ca="1">IFERROR(INDEX(Conflict!$I$8:$I$225,MATCH($C51,_xlfn.ANCHORARRAY(Conflict!$C$8),0)),NA())</f>
        <v>0</v>
      </c>
      <c r="AL51" s="49"/>
      <c r="AM51" s="25">
        <f>IFERROR(INDEX('Data Reliability'!$G$6:$G$409,MATCH($C51,'Data Reliability'!$E$6:$E$409,0)),NA())</f>
        <v>0.16666666666666699</v>
      </c>
      <c r="AN51" s="25">
        <f>IFERROR(INDEX('Data Reliability'!$H$6:$H$409,MATCH($C51,'Data Reliability'!$E$6:$E$409,0)),NA())</f>
        <v>0.63333333333333297</v>
      </c>
    </row>
    <row r="52" spans="2:40" x14ac:dyDescent="0.2">
      <c r="B52" s="28" t="s">
        <v>772</v>
      </c>
      <c r="C52" s="28" t="s">
        <v>704</v>
      </c>
      <c r="D52" s="28" t="s">
        <v>435</v>
      </c>
      <c r="E52" s="28" t="s">
        <v>409</v>
      </c>
      <c r="F52" s="206">
        <f ca="1">MATCH($C52,_xlfn.ANCHORARRAY(Health!$C$8),0)</f>
        <v>47</v>
      </c>
      <c r="G52" s="22" cm="1">
        <f t="array" aca="1" ref="G52" ca="1">IF(Parameters!$D$31, SUM(IF(ISNUMBER(R52:W52),(IF(R52:W52&gt;=Parameters!$D$37,1,"")),""))+0.5*(SUM(IF(ISNUMBER(R52:W52),(IF(R52:W52&gt;=Parameters!$D$38,1,"")),""))-SUM(IF(ISNUMBER(R52:W52),(IF(R52:W52&gt;=Parameters!$D$37,1,"")),""))),0) +
   IF(Parameters!$D$32,SUM(IF(ISNUMBER(R52:W52),(IF(R52:W52&gt;=Parameters!$D$41,1,"")),"")),0) +
   IF(Parameters!$D$33,AVERAGE(IF(ISNUMBER(R52:W52),R52:W52)),0) +
   IF(Parameters!$D$34,IF(OR(IF(ISNUMBER(R52:W52),R52:W52)=0),0,GEOMEAN(IF(ISNUMBER(R52:W52),R52:W52))),0)</f>
        <v>0</v>
      </c>
      <c r="H52" s="23">
        <f t="shared" ca="1" si="0"/>
        <v>0</v>
      </c>
      <c r="I52" s="116" t="str">
        <f t="shared" si="1"/>
        <v>!!</v>
      </c>
      <c r="J52" s="22" cm="1">
        <f t="array" aca="1" ref="J52" ca="1">IF(Parameters!$D$31, SUM(IF(ISNUMBER(Y52:AD52),(IF(Y52:AD52&gt;=Parameters!$D$41,1,"")),""))+0.5*(SUM(IF(ISNUMBER(Y52:AD52),(IF(Y52:AD52&gt;=Parameters!$D$42,1,"")),""))-SUM(IF(ISNUMBER(Y52:AD52),(IF(Y52:AD52&gt;=Parameters!$D$41,1,"")),""))),0) +
   IF(Parameters!$D$32,SUM(IF(ISNUMBER(Y52:AD52),(IF(Y52:AD52&gt;=Parameters!$D$41,1,"")),"")),0) +
   IF(Parameters!$D$33,AVERAGE(IF(ISNUMBER(Y52:AD52),Y52:AD52)),0) +
   IF(Parameters!$D$34,IF(OR(IF(ISNUMBER(Y52:AD52),Y52:AD52)=0),0,GEOMEAN(IF(ISNUMBER(Y52:AD52),Y52:AD52))),0)</f>
        <v>0</v>
      </c>
      <c r="K52" s="23">
        <f t="shared" ca="1" si="2"/>
        <v>0</v>
      </c>
      <c r="L52" s="116" t="str">
        <f t="shared" si="3"/>
        <v>!!</v>
      </c>
      <c r="M52" s="21" cm="1">
        <f t="array" aca="1" ref="M52" ca="1">IF(Parameters!$D$31, SUM(IF(ISNUMBER(AF52:AK52),(IF(AF52:AK52&gt;=Parameters!$D$41,1,"")),""))+0.5*(SUM(IF(ISNUMBER(AF52:AK52),(IF(AF52:AK52&gt;=Parameters!$D$42,1,"")),""))-SUM(IF(ISNUMBER(AF52:AK52),(IF(AF52:AK52&gt;=Parameters!$D$41,1,"")),""))),0) +
   IF(Parameters!$D$32,SUM(IF(ISNUMBER(AF52:AK52),(IF(AF52:AK52&gt;=Parameters!$D$41,1,"")),"")),0) +
   IF(Parameters!$D$33,AVERAGE(IF(ISNUMBER(AF52:AK52),AF52:AK52)),0) +
   IF(Parameters!$D$34,IF(OR(IF(ISNUMBER(AF52:AK52),AF52:AK52)=0),0,GEOMEAN(IF(ISNUMBER(AF52:AK52),AF52:AK52))),0)</f>
        <v>0</v>
      </c>
      <c r="N52" s="23">
        <f t="shared" ca="1" si="4"/>
        <v>0</v>
      </c>
      <c r="O52" s="116" t="str">
        <f t="shared" si="5"/>
        <v>!!</v>
      </c>
      <c r="P52" s="24"/>
      <c r="Q52" s="49"/>
      <c r="R52" s="25">
        <f ca="1">IFERROR(INDEX(Health!$G$8:$G$225,MATCH($C52,_xlfn.ANCHORARRAY(Health!$C$8),0)),NA())</f>
        <v>0</v>
      </c>
      <c r="S52" s="25" t="e">
        <f ca="1">IFERROR(INDEX(Food!$G$8:$G$225,MATCH($C52,_xlfn.ANCHORARRAY(Food!$C$8),0)),NA())</f>
        <v>#N/A</v>
      </c>
      <c r="T52" s="25" t="e">
        <f ca="1">IFERROR(INDEX(Macro!$G$8:$G$225,MATCH($C52,_xlfn.ANCHORARRAY(Macro!$C$8),0)),NA())</f>
        <v>#N/A</v>
      </c>
      <c r="U52" s="25" t="e">
        <f ca="1">IFERROR(INDEX(Socioeconomic!$G$8:$G$225,MATCH($C52,_xlfn.ANCHORARRAY(Socioeconomic!$C$8),0)),NA())</f>
        <v>#N/A</v>
      </c>
      <c r="V52" s="25">
        <f ca="1">IFERROR(INDEX('Natural Hazard'!$G$8:$G$225,MATCH($C52,_xlfn.ANCHORARRAY('Natural Hazard'!$C$8),0)),NA())</f>
        <v>0</v>
      </c>
      <c r="W52" s="25">
        <f ca="1">IFERROR(INDEX(Conflict!$G$8:$G$225,MATCH($C52,_xlfn.ANCHORARRAY(Conflict!$C$8),0)),NA())</f>
        <v>0</v>
      </c>
      <c r="X52" s="50"/>
      <c r="Y52" s="25" t="e">
        <f ca="1">IFERROR(INDEX(Health!$H$8:$H$225,MATCH($C52,_xlfn.ANCHORARRAY(Health!$C$8),0)),NA())</f>
        <v>#N/A</v>
      </c>
      <c r="Z52" s="25" t="e">
        <f ca="1">IFERROR(INDEX(Food!$H$8:$H$225,MATCH($C52,_xlfn.ANCHORARRAY(Food!$C$8),0)),NA())</f>
        <v>#N/A</v>
      </c>
      <c r="AA52" s="25" t="e">
        <f ca="1">IFERROR(INDEX(Macro!$H$8:$H$225,MATCH($C52,_xlfn.ANCHORARRAY(Macro!$C$8),0)),NA())</f>
        <v>#N/A</v>
      </c>
      <c r="AB52" s="25" t="e">
        <f ca="1">IFERROR(INDEX(Socioeconomic!$H$8:$H$225,MATCH($C52,_xlfn.ANCHORARRAY(Socioeconomic!$C$8),0)),NA())</f>
        <v>#N/A</v>
      </c>
      <c r="AC52" s="25" t="e">
        <f ca="1">IFERROR(INDEX('Natural Hazard'!$H$8:$H$225,MATCH($C52,_xlfn.ANCHORARRAY('Natural Hazard'!$C$8),0)),NA())</f>
        <v>#N/A</v>
      </c>
      <c r="AD52" s="25">
        <f ca="1">IFERROR(INDEX(Conflict!$H$8:$H$225,MATCH($C52,_xlfn.ANCHORARRAY(Conflict!$C$8),0)),NA())</f>
        <v>0</v>
      </c>
      <c r="AE52" s="50"/>
      <c r="AF52" s="25">
        <f ca="1">IFERROR(INDEX(Health!$I$8:$I$225,MATCH($C52,_xlfn.ANCHORARRAY(Health!$C$8),0)),NA())</f>
        <v>0</v>
      </c>
      <c r="AG52" s="25" t="e">
        <f ca="1">IFERROR(INDEX(Food!$I$8:$I$225,MATCH($C52,_xlfn.ANCHORARRAY(Food!$C$8),0)),NA())</f>
        <v>#N/A</v>
      </c>
      <c r="AH52" s="25" t="e">
        <f ca="1">IFERROR(INDEX(Macro!$I$8:$I$225,MATCH($C52,_xlfn.ANCHORARRAY(Macro!$C$8),0)),NA())</f>
        <v>#N/A</v>
      </c>
      <c r="AI52" s="25" t="e">
        <f ca="1">IFERROR(INDEX(Socioeconomic!$I$8:$I$225,MATCH($C52,_xlfn.ANCHORARRAY(Socioeconomic!$C$8),0)),NA())</f>
        <v>#N/A</v>
      </c>
      <c r="AJ52" s="25">
        <f ca="1">IFERROR(INDEX('Natural Hazard'!$I$8:$I$225,MATCH($C52,_xlfn.ANCHORARRAY('Natural Hazard'!$C$8),0)),NA())</f>
        <v>0</v>
      </c>
      <c r="AK52" s="25">
        <f ca="1">IFERROR(INDEX(Conflict!$I$8:$I$225,MATCH($C52,_xlfn.ANCHORARRAY(Conflict!$C$8),0)),NA())</f>
        <v>0</v>
      </c>
      <c r="AL52" s="49"/>
      <c r="AM52" s="25">
        <f>IFERROR(INDEX('Data Reliability'!$G$6:$G$409,MATCH($C52,'Data Reliability'!$E$6:$E$409,0)),NA())</f>
        <v>1</v>
      </c>
      <c r="AN52" s="25">
        <f>IFERROR(INDEX('Data Reliability'!$H$6:$H$409,MATCH($C52,'Data Reliability'!$E$6:$E$409,0)),NA())</f>
        <v>0.85</v>
      </c>
    </row>
    <row r="53" spans="2:40" x14ac:dyDescent="0.2">
      <c r="B53" s="28" t="s">
        <v>736</v>
      </c>
      <c r="C53" s="28" t="s">
        <v>705</v>
      </c>
      <c r="D53" s="28" t="s">
        <v>435</v>
      </c>
      <c r="E53" s="28" t="s">
        <v>409</v>
      </c>
      <c r="F53" s="206">
        <f ca="1">MATCH($C53,_xlfn.ANCHORARRAY(Health!$C$8),0)</f>
        <v>48</v>
      </c>
      <c r="G53" s="22" cm="1">
        <f t="array" aca="1" ref="G53" ca="1">IF(Parameters!$D$31, SUM(IF(ISNUMBER(R53:W53),(IF(R53:W53&gt;=Parameters!$D$37,1,"")),""))+0.5*(SUM(IF(ISNUMBER(R53:W53),(IF(R53:W53&gt;=Parameters!$D$38,1,"")),""))-SUM(IF(ISNUMBER(R53:W53),(IF(R53:W53&gt;=Parameters!$D$37,1,"")),""))),0) +
   IF(Parameters!$D$32,SUM(IF(ISNUMBER(R53:W53),(IF(R53:W53&gt;=Parameters!$D$41,1,"")),"")),0) +
   IF(Parameters!$D$33,AVERAGE(IF(ISNUMBER(R53:W53),R53:W53)),0) +
   IF(Parameters!$D$34,IF(OR(IF(ISNUMBER(R53:W53),R53:W53)=0),0,GEOMEAN(IF(ISNUMBER(R53:W53),R53:W53))),0)</f>
        <v>0</v>
      </c>
      <c r="H53" s="23">
        <f t="shared" ca="1" si="0"/>
        <v>0</v>
      </c>
      <c r="I53" s="116" t="str">
        <f t="shared" si="1"/>
        <v>!!</v>
      </c>
      <c r="J53" s="22" cm="1">
        <f t="array" aca="1" ref="J53" ca="1">IF(Parameters!$D$31, SUM(IF(ISNUMBER(Y53:AD53),(IF(Y53:AD53&gt;=Parameters!$D$41,1,"")),""))+0.5*(SUM(IF(ISNUMBER(Y53:AD53),(IF(Y53:AD53&gt;=Parameters!$D$42,1,"")),""))-SUM(IF(ISNUMBER(Y53:AD53),(IF(Y53:AD53&gt;=Parameters!$D$41,1,"")),""))),0) +
   IF(Parameters!$D$32,SUM(IF(ISNUMBER(Y53:AD53),(IF(Y53:AD53&gt;=Parameters!$D$41,1,"")),"")),0) +
   IF(Parameters!$D$33,AVERAGE(IF(ISNUMBER(Y53:AD53),Y53:AD53)),0) +
   IF(Parameters!$D$34,IF(OR(IF(ISNUMBER(Y53:AD53),Y53:AD53)=0),0,GEOMEAN(IF(ISNUMBER(Y53:AD53),Y53:AD53))),0)</f>
        <v>0</v>
      </c>
      <c r="K53" s="23">
        <f t="shared" ca="1" si="2"/>
        <v>0</v>
      </c>
      <c r="L53" s="116" t="str">
        <f t="shared" si="3"/>
        <v>!!</v>
      </c>
      <c r="M53" s="21" cm="1">
        <f t="array" aca="1" ref="M53" ca="1">IF(Parameters!$D$31, SUM(IF(ISNUMBER(AF53:AK53),(IF(AF53:AK53&gt;=Parameters!$D$41,1,"")),""))+0.5*(SUM(IF(ISNUMBER(AF53:AK53),(IF(AF53:AK53&gt;=Parameters!$D$42,1,"")),""))-SUM(IF(ISNUMBER(AF53:AK53),(IF(AF53:AK53&gt;=Parameters!$D$41,1,"")),""))),0) +
   IF(Parameters!$D$32,SUM(IF(ISNUMBER(AF53:AK53),(IF(AF53:AK53&gt;=Parameters!$D$41,1,"")),"")),0) +
   IF(Parameters!$D$33,AVERAGE(IF(ISNUMBER(AF53:AK53),AF53:AK53)),0) +
   IF(Parameters!$D$34,IF(OR(IF(ISNUMBER(AF53:AK53),AF53:AK53)=0),0,GEOMEAN(IF(ISNUMBER(AF53:AK53),AF53:AK53))),0)</f>
        <v>0</v>
      </c>
      <c r="N53" s="23">
        <f t="shared" ca="1" si="4"/>
        <v>0</v>
      </c>
      <c r="O53" s="116" t="str">
        <f t="shared" si="5"/>
        <v>!!</v>
      </c>
      <c r="P53" s="24"/>
      <c r="Q53" s="49"/>
      <c r="R53" s="25">
        <f ca="1">IFERROR(INDEX(Health!$G$8:$G$225,MATCH($C53,_xlfn.ANCHORARRAY(Health!$C$8),0)),NA())</f>
        <v>0</v>
      </c>
      <c r="S53" s="25" t="e">
        <f ca="1">IFERROR(INDEX(Food!$G$8:$G$225,MATCH($C53,_xlfn.ANCHORARRAY(Food!$C$8),0)),NA())</f>
        <v>#N/A</v>
      </c>
      <c r="T53" s="25">
        <f ca="1">IFERROR(INDEX(Macro!$G$8:$G$225,MATCH($C53,_xlfn.ANCHORARRAY(Macro!$C$8),0)),NA())</f>
        <v>0</v>
      </c>
      <c r="U53" s="25" t="e">
        <f ca="1">IFERROR(INDEX(Socioeconomic!$G$8:$G$225,MATCH($C53,_xlfn.ANCHORARRAY(Socioeconomic!$C$8),0)),NA())</f>
        <v>#N/A</v>
      </c>
      <c r="V53" s="25">
        <f ca="1">IFERROR(INDEX('Natural Hazard'!$G$8:$G$225,MATCH($C53,_xlfn.ANCHORARRAY('Natural Hazard'!$C$8),0)),NA())</f>
        <v>0</v>
      </c>
      <c r="W53" s="25">
        <f ca="1">IFERROR(INDEX(Conflict!$G$8:$G$225,MATCH($C53,_xlfn.ANCHORARRAY(Conflict!$C$8),0)),NA())</f>
        <v>0</v>
      </c>
      <c r="X53" s="50"/>
      <c r="Y53" s="25" t="e">
        <f ca="1">IFERROR(INDEX(Health!$H$8:$H$225,MATCH($C53,_xlfn.ANCHORARRAY(Health!$C$8),0)),NA())</f>
        <v>#N/A</v>
      </c>
      <c r="Z53" s="25" t="e">
        <f ca="1">IFERROR(INDEX(Food!$H$8:$H$225,MATCH($C53,_xlfn.ANCHORARRAY(Food!$C$8),0)),NA())</f>
        <v>#N/A</v>
      </c>
      <c r="AA53" s="25">
        <f ca="1">IFERROR(INDEX(Macro!$H$8:$H$225,MATCH($C53,_xlfn.ANCHORARRAY(Macro!$C$8),0)),NA())</f>
        <v>0.32815704658658001</v>
      </c>
      <c r="AB53" s="25" t="e">
        <f ca="1">IFERROR(INDEX(Socioeconomic!$H$8:$H$225,MATCH($C53,_xlfn.ANCHORARRAY(Socioeconomic!$C$8),0)),NA())</f>
        <v>#N/A</v>
      </c>
      <c r="AC53" s="25" t="e">
        <f ca="1">IFERROR(INDEX('Natural Hazard'!$H$8:$H$225,MATCH($C53,_xlfn.ANCHORARRAY('Natural Hazard'!$C$8),0)),NA())</f>
        <v>#N/A</v>
      </c>
      <c r="AD53" s="25">
        <f ca="1">IFERROR(INDEX(Conflict!$H$8:$H$225,MATCH($C53,_xlfn.ANCHORARRAY(Conflict!$C$8),0)),NA())</f>
        <v>0</v>
      </c>
      <c r="AE53" s="50"/>
      <c r="AF53" s="25">
        <f ca="1">IFERROR(INDEX(Health!$I$8:$I$225,MATCH($C53,_xlfn.ANCHORARRAY(Health!$C$8),0)),NA())</f>
        <v>0</v>
      </c>
      <c r="AG53" s="25" t="e">
        <f ca="1">IFERROR(INDEX(Food!$I$8:$I$225,MATCH($C53,_xlfn.ANCHORARRAY(Food!$C$8),0)),NA())</f>
        <v>#N/A</v>
      </c>
      <c r="AH53" s="25">
        <f ca="1">IFERROR(INDEX(Macro!$I$8:$I$225,MATCH($C53,_xlfn.ANCHORARRAY(Macro!$C$8),0)),NA())</f>
        <v>0</v>
      </c>
      <c r="AI53" s="25" t="e">
        <f ca="1">IFERROR(INDEX(Socioeconomic!$I$8:$I$225,MATCH($C53,_xlfn.ANCHORARRAY(Socioeconomic!$C$8),0)),NA())</f>
        <v>#N/A</v>
      </c>
      <c r="AJ53" s="25">
        <f ca="1">IFERROR(INDEX('Natural Hazard'!$I$8:$I$225,MATCH($C53,_xlfn.ANCHORARRAY('Natural Hazard'!$C$8),0)),NA())</f>
        <v>0</v>
      </c>
      <c r="AK53" s="25">
        <f ca="1">IFERROR(INDEX(Conflict!$I$8:$I$225,MATCH($C53,_xlfn.ANCHORARRAY(Conflict!$C$8),0)),NA())</f>
        <v>0</v>
      </c>
      <c r="AL53" s="49"/>
      <c r="AM53" s="25">
        <f>IFERROR(INDEX('Data Reliability'!$G$6:$G$409,MATCH($C53,'Data Reliability'!$E$6:$E$409,0)),NA())</f>
        <v>0.91666666666666696</v>
      </c>
      <c r="AN53" s="25">
        <f>IFERROR(INDEX('Data Reliability'!$H$6:$H$409,MATCH($C53,'Data Reliability'!$E$6:$E$409,0)),NA())</f>
        <v>0.7</v>
      </c>
    </row>
    <row r="54" spans="2:40" x14ac:dyDescent="0.2">
      <c r="B54" s="28" t="s">
        <v>84</v>
      </c>
      <c r="C54" s="28" t="s">
        <v>85</v>
      </c>
      <c r="D54" s="28" t="s">
        <v>433</v>
      </c>
      <c r="E54" s="28" t="s">
        <v>409</v>
      </c>
      <c r="F54" s="206">
        <f ca="1">MATCH($C54,_xlfn.ANCHORARRAY(Health!$C$8),0)</f>
        <v>49</v>
      </c>
      <c r="G54" s="22" cm="1">
        <f t="array" aca="1" ref="G54" ca="1">IF(Parameters!$D$31, SUM(IF(ISNUMBER(R54:W54),(IF(R54:W54&gt;=Parameters!$D$37,1,"")),""))+0.5*(SUM(IF(ISNUMBER(R54:W54),(IF(R54:W54&gt;=Parameters!$D$38,1,"")),""))-SUM(IF(ISNUMBER(R54:W54),(IF(R54:W54&gt;=Parameters!$D$37,1,"")),""))),0) +
   IF(Parameters!$D$32,SUM(IF(ISNUMBER(R54:W54),(IF(R54:W54&gt;=Parameters!$D$41,1,"")),"")),0) +
   IF(Parameters!$D$33,AVERAGE(IF(ISNUMBER(R54:W54),R54:W54)),0) +
   IF(Parameters!$D$34,IF(OR(IF(ISNUMBER(R54:W54),R54:W54)=0),0,GEOMEAN(IF(ISNUMBER(R54:W54),R54:W54))),0)</f>
        <v>0</v>
      </c>
      <c r="H54" s="23">
        <f t="shared" ca="1" si="0"/>
        <v>0</v>
      </c>
      <c r="I54" s="116" t="str">
        <f t="shared" si="1"/>
        <v>!</v>
      </c>
      <c r="J54" s="22" cm="1">
        <f t="array" aca="1" ref="J54" ca="1">IF(Parameters!$D$31, SUM(IF(ISNUMBER(Y54:AD54),(IF(Y54:AD54&gt;=Parameters!$D$41,1,"")),""))+0.5*(SUM(IF(ISNUMBER(Y54:AD54),(IF(Y54:AD54&gt;=Parameters!$D$42,1,"")),""))-SUM(IF(ISNUMBER(Y54:AD54),(IF(Y54:AD54&gt;=Parameters!$D$41,1,"")),""))),0) +
   IF(Parameters!$D$32,SUM(IF(ISNUMBER(Y54:AD54),(IF(Y54:AD54&gt;=Parameters!$D$41,1,"")),"")),0) +
   IF(Parameters!$D$33,AVERAGE(IF(ISNUMBER(Y54:AD54),Y54:AD54)),0) +
   IF(Parameters!$D$34,IF(OR(IF(ISNUMBER(Y54:AD54),Y54:AD54)=0),0,GEOMEAN(IF(ISNUMBER(Y54:AD54),Y54:AD54))),0)</f>
        <v>0</v>
      </c>
      <c r="K54" s="23">
        <f t="shared" ca="1" si="2"/>
        <v>0</v>
      </c>
      <c r="L54" s="116" t="str">
        <f t="shared" si="3"/>
        <v/>
      </c>
      <c r="M54" s="21" cm="1">
        <f t="array" aca="1" ref="M54" ca="1">IF(Parameters!$D$31, SUM(IF(ISNUMBER(AF54:AK54),(IF(AF54:AK54&gt;=Parameters!$D$41,1,"")),""))+0.5*(SUM(IF(ISNUMBER(AF54:AK54),(IF(AF54:AK54&gt;=Parameters!$D$42,1,"")),""))-SUM(IF(ISNUMBER(AF54:AK54),(IF(AF54:AK54&gt;=Parameters!$D$41,1,"")),""))),0) +
   IF(Parameters!$D$32,SUM(IF(ISNUMBER(AF54:AK54),(IF(AF54:AK54&gt;=Parameters!$D$41,1,"")),"")),0) +
   IF(Parameters!$D$33,AVERAGE(IF(ISNUMBER(AF54:AK54),AF54:AK54)),0) +
   IF(Parameters!$D$34,IF(OR(IF(ISNUMBER(AF54:AK54),AF54:AK54)=0),0,GEOMEAN(IF(ISNUMBER(AF54:AK54),AF54:AK54))),0)</f>
        <v>0</v>
      </c>
      <c r="N54" s="23">
        <f t="shared" ca="1" si="4"/>
        <v>0</v>
      </c>
      <c r="O54" s="116" t="str">
        <f t="shared" si="5"/>
        <v>!</v>
      </c>
      <c r="P54" s="24"/>
      <c r="Q54" s="49"/>
      <c r="R54" s="25">
        <f ca="1">IFERROR(INDEX(Health!$G$8:$G$225,MATCH($C54,_xlfn.ANCHORARRAY(Health!$C$8),0)),NA())</f>
        <v>0</v>
      </c>
      <c r="S54" s="25">
        <f ca="1">IFERROR(INDEX(Food!$G$8:$G$225,MATCH($C54,_xlfn.ANCHORARRAY(Food!$C$8),0)),NA())</f>
        <v>0</v>
      </c>
      <c r="T54" s="25">
        <f ca="1">IFERROR(INDEX(Macro!$G$8:$G$225,MATCH($C54,_xlfn.ANCHORARRAY(Macro!$C$8),0)),NA())</f>
        <v>3.2717228380676868</v>
      </c>
      <c r="U54" s="25">
        <f ca="1">IFERROR(INDEX(Socioeconomic!$G$8:$G$225,MATCH($C54,_xlfn.ANCHORARRAY(Socioeconomic!$C$8),0)),NA())</f>
        <v>0</v>
      </c>
      <c r="V54" s="25">
        <f ca="1">IFERROR(INDEX('Natural Hazard'!$G$8:$G$225,MATCH($C54,_xlfn.ANCHORARRAY('Natural Hazard'!$C$8),0)),NA())</f>
        <v>0</v>
      </c>
      <c r="W54" s="25">
        <f ca="1">IFERROR(INDEX(Conflict!$G$8:$G$225,MATCH($C54,_xlfn.ANCHORARRAY(Conflict!$C$8),0)),NA())</f>
        <v>0</v>
      </c>
      <c r="X54" s="50"/>
      <c r="Y54" s="25">
        <f ca="1">IFERROR(INDEX(Health!$H$8:$H$225,MATCH($C54,_xlfn.ANCHORARRAY(Health!$C$8),0)),NA())</f>
        <v>3.9591836734693802</v>
      </c>
      <c r="Z54" s="25">
        <f ca="1">IFERROR(INDEX(Food!$H$8:$H$225,MATCH($C54,_xlfn.ANCHORARRAY(Food!$C$8),0)),NA())</f>
        <v>2.12918660287081</v>
      </c>
      <c r="AA54" s="25">
        <f ca="1">IFERROR(INDEX(Macro!$H$8:$H$225,MATCH($C54,_xlfn.ANCHORARRAY(Macro!$C$8),0)),NA())</f>
        <v>2.40843832405508</v>
      </c>
      <c r="AB54" s="25">
        <f ca="1">IFERROR(INDEX(Socioeconomic!$H$8:$H$225,MATCH($C54,_xlfn.ANCHORARRAY(Socioeconomic!$C$8),0)),NA())</f>
        <v>0.85714285714285499</v>
      </c>
      <c r="AC54" s="25">
        <f ca="1">IFERROR(INDEX('Natural Hazard'!$H$8:$H$225,MATCH($C54,_xlfn.ANCHORARRAY('Natural Hazard'!$C$8),0)),NA())</f>
        <v>5.5</v>
      </c>
      <c r="AD54" s="25">
        <f ca="1">IFERROR(INDEX(Conflict!$H$8:$H$225,MATCH($C54,_xlfn.ANCHORARRAY(Conflict!$C$8),0)),NA())</f>
        <v>0</v>
      </c>
      <c r="AE54" s="50"/>
      <c r="AF54" s="25">
        <f ca="1">IFERROR(INDEX(Health!$I$8:$I$225,MATCH($C54,_xlfn.ANCHORARRAY(Health!$C$8),0)),NA())</f>
        <v>0</v>
      </c>
      <c r="AG54" s="25" t="e">
        <f ca="1">IFERROR(INDEX(Food!$I$8:$I$225,MATCH($C54,_xlfn.ANCHORARRAY(Food!$C$8),0)),NA())</f>
        <v>#N/A</v>
      </c>
      <c r="AH54" s="25">
        <f ca="1">IFERROR(INDEX(Macro!$I$8:$I$225,MATCH($C54,_xlfn.ANCHORARRAY(Macro!$C$8),0)),NA())</f>
        <v>4.4444444444444402</v>
      </c>
      <c r="AI54" s="25">
        <f ca="1">IFERROR(INDEX(Socioeconomic!$I$8:$I$225,MATCH($C54,_xlfn.ANCHORARRAY(Socioeconomic!$C$8),0)),NA())</f>
        <v>0</v>
      </c>
      <c r="AJ54" s="25">
        <f ca="1">IFERROR(INDEX('Natural Hazard'!$I$8:$I$225,MATCH($C54,_xlfn.ANCHORARRAY('Natural Hazard'!$C$8),0)),NA())</f>
        <v>0</v>
      </c>
      <c r="AK54" s="25">
        <f ca="1">IFERROR(INDEX(Conflict!$I$8:$I$225,MATCH($C54,_xlfn.ANCHORARRAY(Conflict!$C$8),0)),NA())</f>
        <v>0</v>
      </c>
      <c r="AL54" s="49"/>
      <c r="AM54" s="25">
        <f>IFERROR(INDEX('Data Reliability'!$G$6:$G$409,MATCH($C54,'Data Reliability'!$E$6:$E$409,0)),NA())</f>
        <v>0.16666666666666699</v>
      </c>
      <c r="AN54" s="25">
        <f>IFERROR(INDEX('Data Reliability'!$H$6:$H$409,MATCH($C54,'Data Reliability'!$E$6:$E$409,0)),NA())</f>
        <v>0.59166666666666701</v>
      </c>
    </row>
    <row r="55" spans="2:40" x14ac:dyDescent="0.2">
      <c r="B55" s="28" t="s">
        <v>86</v>
      </c>
      <c r="C55" s="28" t="s">
        <v>87</v>
      </c>
      <c r="D55" s="28" t="s">
        <v>433</v>
      </c>
      <c r="E55" s="28" t="s">
        <v>409</v>
      </c>
      <c r="F55" s="206">
        <f ca="1">MATCH($C55,_xlfn.ANCHORARRAY(Health!$C$8),0)</f>
        <v>50</v>
      </c>
      <c r="G55" s="22" cm="1">
        <f t="array" aca="1" ref="G55" ca="1">IF(Parameters!$D$31, SUM(IF(ISNUMBER(R55:W55),(IF(R55:W55&gt;=Parameters!$D$37,1,"")),""))+0.5*(SUM(IF(ISNUMBER(R55:W55),(IF(R55:W55&gt;=Parameters!$D$38,1,"")),""))-SUM(IF(ISNUMBER(R55:W55),(IF(R55:W55&gt;=Parameters!$D$37,1,"")),""))),0) +
   IF(Parameters!$D$32,SUM(IF(ISNUMBER(R55:W55),(IF(R55:W55&gt;=Parameters!$D$41,1,"")),"")),0) +
   IF(Parameters!$D$33,AVERAGE(IF(ISNUMBER(R55:W55),R55:W55)),0) +
   IF(Parameters!$D$34,IF(OR(IF(ISNUMBER(R55:W55),R55:W55)=0),0,GEOMEAN(IF(ISNUMBER(R55:W55),R55:W55))),0)</f>
        <v>0</v>
      </c>
      <c r="H55" s="23">
        <f t="shared" ca="1" si="0"/>
        <v>0</v>
      </c>
      <c r="I55" s="116" t="str">
        <f t="shared" si="1"/>
        <v>!</v>
      </c>
      <c r="J55" s="22" cm="1">
        <f t="array" aca="1" ref="J55" ca="1">IF(Parameters!$D$31, SUM(IF(ISNUMBER(Y55:AD55),(IF(Y55:AD55&gt;=Parameters!$D$41,1,"")),""))+0.5*(SUM(IF(ISNUMBER(Y55:AD55),(IF(Y55:AD55&gt;=Parameters!$D$42,1,"")),""))-SUM(IF(ISNUMBER(Y55:AD55),(IF(Y55:AD55&gt;=Parameters!$D$41,1,"")),""))),0) +
   IF(Parameters!$D$32,SUM(IF(ISNUMBER(Y55:AD55),(IF(Y55:AD55&gt;=Parameters!$D$41,1,"")),"")),0) +
   IF(Parameters!$D$33,AVERAGE(IF(ISNUMBER(Y55:AD55),Y55:AD55)),0) +
   IF(Parameters!$D$34,IF(OR(IF(ISNUMBER(Y55:AD55),Y55:AD55)=0),0,GEOMEAN(IF(ISNUMBER(Y55:AD55),Y55:AD55))),0)</f>
        <v>0</v>
      </c>
      <c r="K55" s="23">
        <f t="shared" ca="1" si="2"/>
        <v>0</v>
      </c>
      <c r="L55" s="116" t="str">
        <f t="shared" si="3"/>
        <v/>
      </c>
      <c r="M55" s="21" cm="1">
        <f t="array" aca="1" ref="M55" ca="1">IF(Parameters!$D$31, SUM(IF(ISNUMBER(AF55:AK55),(IF(AF55:AK55&gt;=Parameters!$D$41,1,"")),""))+0.5*(SUM(IF(ISNUMBER(AF55:AK55),(IF(AF55:AK55&gt;=Parameters!$D$42,1,"")),""))-SUM(IF(ISNUMBER(AF55:AK55),(IF(AF55:AK55&gt;=Parameters!$D$41,1,"")),""))),0) +
   IF(Parameters!$D$32,SUM(IF(ISNUMBER(AF55:AK55),(IF(AF55:AK55&gt;=Parameters!$D$41,1,"")),"")),0) +
   IF(Parameters!$D$33,AVERAGE(IF(ISNUMBER(AF55:AK55),AF55:AK55)),0) +
   IF(Parameters!$D$34,IF(OR(IF(ISNUMBER(AF55:AK55),AF55:AK55)=0),0,GEOMEAN(IF(ISNUMBER(AF55:AK55),AF55:AK55))),0)</f>
        <v>0</v>
      </c>
      <c r="N55" s="23">
        <f t="shared" ca="1" si="4"/>
        <v>0</v>
      </c>
      <c r="O55" s="116" t="str">
        <f t="shared" si="5"/>
        <v>!</v>
      </c>
      <c r="P55" s="24"/>
      <c r="Q55" s="49"/>
      <c r="R55" s="25">
        <f ca="1">IFERROR(INDEX(Health!$G$8:$G$225,MATCH($C55,_xlfn.ANCHORARRAY(Health!$C$8),0)),NA())</f>
        <v>0</v>
      </c>
      <c r="S55" s="25">
        <f ca="1">IFERROR(INDEX(Food!$G$8:$G$225,MATCH($C55,_xlfn.ANCHORARRAY(Food!$C$8),0)),NA())</f>
        <v>0</v>
      </c>
      <c r="T55" s="25">
        <f ca="1">IFERROR(INDEX(Macro!$G$8:$G$225,MATCH($C55,_xlfn.ANCHORARRAY(Macro!$C$8),0)),NA())</f>
        <v>2.2049298058081237</v>
      </c>
      <c r="U55" s="25">
        <f ca="1">IFERROR(INDEX(Socioeconomic!$G$8:$G$225,MATCH($C55,_xlfn.ANCHORARRAY(Socioeconomic!$C$8),0)),NA())</f>
        <v>1.0934872133291178</v>
      </c>
      <c r="V55" s="25">
        <f ca="1">IFERROR(INDEX('Natural Hazard'!$G$8:$G$225,MATCH($C55,_xlfn.ANCHORARRAY('Natural Hazard'!$C$8),0)),NA())</f>
        <v>0</v>
      </c>
      <c r="W55" s="25">
        <f ca="1">IFERROR(INDEX(Conflict!$G$8:$G$225,MATCH($C55,_xlfn.ANCHORARRAY(Conflict!$C$8),0)),NA())</f>
        <v>0</v>
      </c>
      <c r="X55" s="50"/>
      <c r="Y55" s="25">
        <f ca="1">IFERROR(INDEX(Health!$H$8:$H$225,MATCH($C55,_xlfn.ANCHORARRAY(Health!$C$8),0)),NA())</f>
        <v>0.78134110787172095</v>
      </c>
      <c r="Z55" s="25">
        <f ca="1">IFERROR(INDEX(Food!$H$8:$H$225,MATCH($C55,_xlfn.ANCHORARRAY(Food!$C$8),0)),NA())</f>
        <v>0.11001737116386601</v>
      </c>
      <c r="AA55" s="25">
        <f ca="1">IFERROR(INDEX(Macro!$H$8:$H$225,MATCH($C55,_xlfn.ANCHORARRAY(Macro!$C$8),0)),NA())</f>
        <v>3.33138001757984</v>
      </c>
      <c r="AB55" s="25">
        <f ca="1">IFERROR(INDEX(Socioeconomic!$H$8:$H$225,MATCH($C55,_xlfn.ANCHORARRAY(Socioeconomic!$C$8),0)),NA())</f>
        <v>0.42857142857142799</v>
      </c>
      <c r="AC55" s="25">
        <f ca="1">IFERROR(INDEX('Natural Hazard'!$H$8:$H$225,MATCH($C55,_xlfn.ANCHORARRAY('Natural Hazard'!$C$8),0)),NA())</f>
        <v>1.1666666666666601</v>
      </c>
      <c r="AD55" s="25">
        <f ca="1">IFERROR(INDEX(Conflict!$H$8:$H$225,MATCH($C55,_xlfn.ANCHORARRAY(Conflict!$C$8),0)),NA())</f>
        <v>0</v>
      </c>
      <c r="AE55" s="50"/>
      <c r="AF55" s="25">
        <f ca="1">IFERROR(INDEX(Health!$I$8:$I$225,MATCH($C55,_xlfn.ANCHORARRAY(Health!$C$8),0)),NA())</f>
        <v>0</v>
      </c>
      <c r="AG55" s="25" t="e">
        <f ca="1">IFERROR(INDEX(Food!$I$8:$I$225,MATCH($C55,_xlfn.ANCHORARRAY(Food!$C$8),0)),NA())</f>
        <v>#N/A</v>
      </c>
      <c r="AH55" s="25">
        <f ca="1">IFERROR(INDEX(Macro!$I$8:$I$225,MATCH($C55,_xlfn.ANCHORARRAY(Macro!$C$8),0)),NA())</f>
        <v>1.4593698175787699</v>
      </c>
      <c r="AI55" s="25">
        <f ca="1">IFERROR(INDEX(Socioeconomic!$I$8:$I$225,MATCH($C55,_xlfn.ANCHORARRAY(Socioeconomic!$C$8),0)),NA())</f>
        <v>2.7899999999999898</v>
      </c>
      <c r="AJ55" s="25">
        <f ca="1">IFERROR(INDEX('Natural Hazard'!$I$8:$I$225,MATCH($C55,_xlfn.ANCHORARRAY('Natural Hazard'!$C$8),0)),NA())</f>
        <v>0</v>
      </c>
      <c r="AK55" s="25">
        <f ca="1">IFERROR(INDEX(Conflict!$I$8:$I$225,MATCH($C55,_xlfn.ANCHORARRAY(Conflict!$C$8),0)),NA())</f>
        <v>5.3571428571428497</v>
      </c>
      <c r="AL55" s="49"/>
      <c r="AM55" s="25">
        <f>IFERROR(INDEX('Data Reliability'!$G$6:$G$409,MATCH($C55,'Data Reliability'!$E$6:$E$409,0)),NA())</f>
        <v>8.3333333333333301E-2</v>
      </c>
      <c r="AN55" s="25">
        <f>IFERROR(INDEX('Data Reliability'!$H$6:$H$409,MATCH($C55,'Data Reliability'!$E$6:$E$409,0)),NA())</f>
        <v>0.625</v>
      </c>
    </row>
    <row r="56" spans="2:40" x14ac:dyDescent="0.2">
      <c r="B56" s="28" t="s">
        <v>88</v>
      </c>
      <c r="C56" s="28" t="s">
        <v>89</v>
      </c>
      <c r="D56" s="28" t="s">
        <v>433</v>
      </c>
      <c r="E56" s="28" t="s">
        <v>409</v>
      </c>
      <c r="F56" s="206">
        <f ca="1">MATCH($C56,_xlfn.ANCHORARRAY(Health!$C$8),0)</f>
        <v>51</v>
      </c>
      <c r="G56" s="22" cm="1">
        <f t="array" aca="1" ref="G56" ca="1">IF(Parameters!$D$31, SUM(IF(ISNUMBER(R56:W56),(IF(R56:W56&gt;=Parameters!$D$37,1,"")),""))+0.5*(SUM(IF(ISNUMBER(R56:W56),(IF(R56:W56&gt;=Parameters!$D$38,1,"")),""))-SUM(IF(ISNUMBER(R56:W56),(IF(R56:W56&gt;=Parameters!$D$37,1,"")),""))),0) +
   IF(Parameters!$D$32,SUM(IF(ISNUMBER(R56:W56),(IF(R56:W56&gt;=Parameters!$D$41,1,"")),"")),0) +
   IF(Parameters!$D$33,AVERAGE(IF(ISNUMBER(R56:W56),R56:W56)),0) +
   IF(Parameters!$D$34,IF(OR(IF(ISNUMBER(R56:W56),R56:W56)=0),0,GEOMEAN(IF(ISNUMBER(R56:W56),R56:W56))),0)</f>
        <v>0</v>
      </c>
      <c r="H56" s="23">
        <f t="shared" ca="1" si="0"/>
        <v>0</v>
      </c>
      <c r="I56" s="116" t="str">
        <f t="shared" si="1"/>
        <v>!</v>
      </c>
      <c r="J56" s="22" cm="1">
        <f t="array" aca="1" ref="J56" ca="1">IF(Parameters!$D$31, SUM(IF(ISNUMBER(Y56:AD56),(IF(Y56:AD56&gt;=Parameters!$D$41,1,"")),""))+0.5*(SUM(IF(ISNUMBER(Y56:AD56),(IF(Y56:AD56&gt;=Parameters!$D$42,1,"")),""))-SUM(IF(ISNUMBER(Y56:AD56),(IF(Y56:AD56&gt;=Parameters!$D$41,1,"")),""))),0) +
   IF(Parameters!$D$32,SUM(IF(ISNUMBER(Y56:AD56),(IF(Y56:AD56&gt;=Parameters!$D$41,1,"")),"")),0) +
   IF(Parameters!$D$33,AVERAGE(IF(ISNUMBER(Y56:AD56),Y56:AD56)),0) +
   IF(Parameters!$D$34,IF(OR(IF(ISNUMBER(Y56:AD56),Y56:AD56)=0),0,GEOMEAN(IF(ISNUMBER(Y56:AD56),Y56:AD56))),0)</f>
        <v>0</v>
      </c>
      <c r="K56" s="23">
        <f t="shared" ca="1" si="2"/>
        <v>0</v>
      </c>
      <c r="L56" s="116" t="str">
        <f t="shared" si="3"/>
        <v/>
      </c>
      <c r="M56" s="21" cm="1">
        <f t="array" aca="1" ref="M56" ca="1">IF(Parameters!$D$31, SUM(IF(ISNUMBER(AF56:AK56),(IF(AF56:AK56&gt;=Parameters!$D$41,1,"")),""))+0.5*(SUM(IF(ISNUMBER(AF56:AK56),(IF(AF56:AK56&gt;=Parameters!$D$42,1,"")),""))-SUM(IF(ISNUMBER(AF56:AK56),(IF(AF56:AK56&gt;=Parameters!$D$41,1,"")),""))),0) +
   IF(Parameters!$D$32,SUM(IF(ISNUMBER(AF56:AK56),(IF(AF56:AK56&gt;=Parameters!$D$41,1,"")),"")),0) +
   IF(Parameters!$D$33,AVERAGE(IF(ISNUMBER(AF56:AK56),AF56:AK56)),0) +
   IF(Parameters!$D$34,IF(OR(IF(ISNUMBER(AF56:AK56),AF56:AK56)=0),0,GEOMEAN(IF(ISNUMBER(AF56:AK56),AF56:AK56))),0)</f>
        <v>0</v>
      </c>
      <c r="N56" s="23">
        <f t="shared" ca="1" si="4"/>
        <v>0</v>
      </c>
      <c r="O56" s="116" t="str">
        <f t="shared" si="5"/>
        <v>!</v>
      </c>
      <c r="P56" s="24"/>
      <c r="Q56" s="49"/>
      <c r="R56" s="25">
        <f ca="1">IFERROR(INDEX(Health!$G$8:$G$225,MATCH($C56,_xlfn.ANCHORARRAY(Health!$C$8),0)),NA())</f>
        <v>0</v>
      </c>
      <c r="S56" s="25">
        <f ca="1">IFERROR(INDEX(Food!$G$8:$G$225,MATCH($C56,_xlfn.ANCHORARRAY(Food!$C$8),0)),NA())</f>
        <v>0</v>
      </c>
      <c r="T56" s="25">
        <f ca="1">IFERROR(INDEX(Macro!$G$8:$G$225,MATCH($C56,_xlfn.ANCHORARRAY(Macro!$C$8),0)),NA())</f>
        <v>1.6795647637526347</v>
      </c>
      <c r="U56" s="25">
        <f ca="1">IFERROR(INDEX(Socioeconomic!$G$8:$G$225,MATCH($C56,_xlfn.ANCHORARRAY(Socioeconomic!$C$8),0)),NA())</f>
        <v>0</v>
      </c>
      <c r="V56" s="25">
        <f ca="1">IFERROR(INDEX('Natural Hazard'!$G$8:$G$225,MATCH($C56,_xlfn.ANCHORARRAY('Natural Hazard'!$C$8),0)),NA())</f>
        <v>0</v>
      </c>
      <c r="W56" s="25">
        <f ca="1">IFERROR(INDEX(Conflict!$G$8:$G$225,MATCH($C56,_xlfn.ANCHORARRAY(Conflict!$C$8),0)),NA())</f>
        <v>0</v>
      </c>
      <c r="X56" s="50"/>
      <c r="Y56" s="25">
        <f ca="1">IFERROR(INDEX(Health!$H$8:$H$225,MATCH($C56,_xlfn.ANCHORARRAY(Health!$C$8),0)),NA())</f>
        <v>0</v>
      </c>
      <c r="Z56" s="25">
        <f ca="1">IFERROR(INDEX(Food!$H$8:$H$225,MATCH($C56,_xlfn.ANCHORARRAY(Food!$C$8),0)),NA())</f>
        <v>0.31268094962362403</v>
      </c>
      <c r="AA56" s="25">
        <f ca="1">IFERROR(INDEX(Macro!$H$8:$H$225,MATCH($C56,_xlfn.ANCHORARRAY(Macro!$C$8),0)),NA())</f>
        <v>0.51860533255200802</v>
      </c>
      <c r="AB56" s="25">
        <f ca="1">IFERROR(INDEX(Socioeconomic!$H$8:$H$225,MATCH($C56,_xlfn.ANCHORARRAY(Socioeconomic!$C$8),0)),NA())</f>
        <v>0.57142857142857095</v>
      </c>
      <c r="AC56" s="25">
        <f ca="1">IFERROR(INDEX('Natural Hazard'!$H$8:$H$225,MATCH($C56,_xlfn.ANCHORARRAY('Natural Hazard'!$C$8),0)),NA())</f>
        <v>2.5</v>
      </c>
      <c r="AD56" s="25">
        <f ca="1">IFERROR(INDEX(Conflict!$H$8:$H$225,MATCH($C56,_xlfn.ANCHORARRAY(Conflict!$C$8),0)),NA())</f>
        <v>0</v>
      </c>
      <c r="AE56" s="50"/>
      <c r="AF56" s="25">
        <f ca="1">IFERROR(INDEX(Health!$I$8:$I$225,MATCH($C56,_xlfn.ANCHORARRAY(Health!$C$8),0)),NA())</f>
        <v>0</v>
      </c>
      <c r="AG56" s="25" t="e">
        <f ca="1">IFERROR(INDEX(Food!$I$8:$I$225,MATCH($C56,_xlfn.ANCHORARRAY(Food!$C$8),0)),NA())</f>
        <v>#N/A</v>
      </c>
      <c r="AH56" s="25">
        <f ca="1">IFERROR(INDEX(Macro!$I$8:$I$225,MATCH($C56,_xlfn.ANCHORARRAY(Macro!$C$8),0)),NA())</f>
        <v>5.4394693200663298</v>
      </c>
      <c r="AI56" s="25">
        <f ca="1">IFERROR(INDEX(Socioeconomic!$I$8:$I$225,MATCH($C56,_xlfn.ANCHORARRAY(Socioeconomic!$C$8),0)),NA())</f>
        <v>0</v>
      </c>
      <c r="AJ56" s="25">
        <f ca="1">IFERROR(INDEX('Natural Hazard'!$I$8:$I$225,MATCH($C56,_xlfn.ANCHORARRAY('Natural Hazard'!$C$8),0)),NA())</f>
        <v>0</v>
      </c>
      <c r="AK56" s="25">
        <f ca="1">IFERROR(INDEX(Conflict!$I$8:$I$225,MATCH($C56,_xlfn.ANCHORARRAY(Conflict!$C$8),0)),NA())</f>
        <v>0</v>
      </c>
      <c r="AL56" s="49"/>
      <c r="AM56" s="25">
        <f>IFERROR(INDEX('Data Reliability'!$G$6:$G$409,MATCH($C56,'Data Reliability'!$E$6:$E$409,0)),NA())</f>
        <v>8.3333333333333301E-2</v>
      </c>
      <c r="AN56" s="25">
        <f>IFERROR(INDEX('Data Reliability'!$H$6:$H$409,MATCH($C56,'Data Reliability'!$E$6:$E$409,0)),NA())</f>
        <v>0.59166666666666701</v>
      </c>
    </row>
    <row r="57" spans="2:40" x14ac:dyDescent="0.2">
      <c r="B57" s="28" t="s">
        <v>90</v>
      </c>
      <c r="C57" s="28" t="s">
        <v>91</v>
      </c>
      <c r="D57" s="28" t="s">
        <v>434</v>
      </c>
      <c r="E57" s="28" t="s">
        <v>429</v>
      </c>
      <c r="F57" s="206">
        <f ca="1">MATCH($C57,_xlfn.ANCHORARRAY(Health!$C$8),0)</f>
        <v>52</v>
      </c>
      <c r="G57" s="22" cm="1">
        <f t="array" aca="1" ref="G57" ca="1">IF(Parameters!$D$31, SUM(IF(ISNUMBER(R57:W57),(IF(R57:W57&gt;=Parameters!$D$37,1,"")),""))+0.5*(SUM(IF(ISNUMBER(R57:W57),(IF(R57:W57&gt;=Parameters!$D$38,1,"")),""))-SUM(IF(ISNUMBER(R57:W57),(IF(R57:W57&gt;=Parameters!$D$37,1,"")),""))),0) +
   IF(Parameters!$D$32,SUM(IF(ISNUMBER(R57:W57),(IF(R57:W57&gt;=Parameters!$D$41,1,"")),"")),0) +
   IF(Parameters!$D$33,AVERAGE(IF(ISNUMBER(R57:W57),R57:W57)),0) +
   IF(Parameters!$D$34,IF(OR(IF(ISNUMBER(R57:W57),R57:W57)=0),0,GEOMEAN(IF(ISNUMBER(R57:W57),R57:W57))),0)</f>
        <v>0</v>
      </c>
      <c r="H57" s="23">
        <f t="shared" ca="1" si="0"/>
        <v>0</v>
      </c>
      <c r="I57" s="116" t="str">
        <f t="shared" si="1"/>
        <v>!</v>
      </c>
      <c r="J57" s="22" cm="1">
        <f t="array" aca="1" ref="J57" ca="1">IF(Parameters!$D$31, SUM(IF(ISNUMBER(Y57:AD57),(IF(Y57:AD57&gt;=Parameters!$D$41,1,"")),""))+0.5*(SUM(IF(ISNUMBER(Y57:AD57),(IF(Y57:AD57&gt;=Parameters!$D$42,1,"")),""))-SUM(IF(ISNUMBER(Y57:AD57),(IF(Y57:AD57&gt;=Parameters!$D$41,1,"")),""))),0) +
   IF(Parameters!$D$32,SUM(IF(ISNUMBER(Y57:AD57),(IF(Y57:AD57&gt;=Parameters!$D$41,1,"")),"")),0) +
   IF(Parameters!$D$33,AVERAGE(IF(ISNUMBER(Y57:AD57),Y57:AD57)),0) +
   IF(Parameters!$D$34,IF(OR(IF(ISNUMBER(Y57:AD57),Y57:AD57)=0),0,GEOMEAN(IF(ISNUMBER(Y57:AD57),Y57:AD57))),0)</f>
        <v>2</v>
      </c>
      <c r="K57" s="23">
        <f t="shared" ca="1" si="2"/>
        <v>2</v>
      </c>
      <c r="L57" s="116" t="str">
        <f t="shared" si="3"/>
        <v/>
      </c>
      <c r="M57" s="21" cm="1">
        <f t="array" aca="1" ref="M57" ca="1">IF(Parameters!$D$31, SUM(IF(ISNUMBER(AF57:AK57),(IF(AF57:AK57&gt;=Parameters!$D$41,1,"")),""))+0.5*(SUM(IF(ISNUMBER(AF57:AK57),(IF(AF57:AK57&gt;=Parameters!$D$42,1,"")),""))-SUM(IF(ISNUMBER(AF57:AK57),(IF(AF57:AK57&gt;=Parameters!$D$41,1,"")),""))),0) +
   IF(Parameters!$D$32,SUM(IF(ISNUMBER(AF57:AK57),(IF(AF57:AK57&gt;=Parameters!$D$41,1,"")),"")),0) +
   IF(Parameters!$D$33,AVERAGE(IF(ISNUMBER(AF57:AK57),AF57:AK57)),0) +
   IF(Parameters!$D$34,IF(OR(IF(ISNUMBER(AF57:AK57),AF57:AK57)=0),0,GEOMEAN(IF(ISNUMBER(AF57:AK57),AF57:AK57))),0)</f>
        <v>0</v>
      </c>
      <c r="N57" s="23">
        <f t="shared" ca="1" si="4"/>
        <v>0</v>
      </c>
      <c r="O57" s="116" t="str">
        <f t="shared" si="5"/>
        <v>!</v>
      </c>
      <c r="P57" s="24"/>
      <c r="Q57" s="49"/>
      <c r="R57" s="25">
        <f ca="1">IFERROR(INDEX(Health!$G$8:$G$225,MATCH($C57,_xlfn.ANCHORARRAY(Health!$C$8),0)),NA())</f>
        <v>0</v>
      </c>
      <c r="S57" s="25">
        <f ca="1">IFERROR(INDEX(Food!$G$8:$G$225,MATCH($C57,_xlfn.ANCHORARRAY(Food!$C$8),0)),NA())</f>
        <v>0</v>
      </c>
      <c r="T57" s="25">
        <f ca="1">IFERROR(INDEX(Macro!$G$8:$G$225,MATCH($C57,_xlfn.ANCHORARRAY(Macro!$C$8),0)),NA())</f>
        <v>3.8713320622933978</v>
      </c>
      <c r="U57" s="25">
        <f ca="1">IFERROR(INDEX(Socioeconomic!$G$8:$G$225,MATCH($C57,_xlfn.ANCHORARRAY(Socioeconomic!$C$8),0)),NA())</f>
        <v>0</v>
      </c>
      <c r="V57" s="25">
        <f ca="1">IFERROR(INDEX('Natural Hazard'!$G$8:$G$225,MATCH($C57,_xlfn.ANCHORARRAY('Natural Hazard'!$C$8),0)),NA())</f>
        <v>0</v>
      </c>
      <c r="W57" s="25">
        <f ca="1">IFERROR(INDEX(Conflict!$G$8:$G$225,MATCH($C57,_xlfn.ANCHORARRAY(Conflict!$C$8),0)),NA())</f>
        <v>0</v>
      </c>
      <c r="X57" s="50"/>
      <c r="Y57" s="25">
        <f ca="1">IFERROR(INDEX(Health!$H$8:$H$225,MATCH($C57,_xlfn.ANCHORARRAY(Health!$C$8),0)),NA())</f>
        <v>8.8279883381924193</v>
      </c>
      <c r="Z57" s="25">
        <f ca="1">IFERROR(INDEX(Food!$H$8:$H$225,MATCH($C57,_xlfn.ANCHORARRAY(Food!$C$8),0)),NA())</f>
        <v>8.2535885167464098</v>
      </c>
      <c r="AA57" s="25">
        <f ca="1">IFERROR(INDEX(Macro!$H$8:$H$225,MATCH($C57,_xlfn.ANCHORARRAY(Macro!$C$8),0)),NA())</f>
        <v>4.4887196015235897</v>
      </c>
      <c r="AB57" s="25">
        <f ca="1">IFERROR(INDEX(Socioeconomic!$H$8:$H$225,MATCH($C57,_xlfn.ANCHORARRAY(Socioeconomic!$C$8),0)),NA())</f>
        <v>8.1428571428571406</v>
      </c>
      <c r="AC57" s="25">
        <f ca="1">IFERROR(INDEX('Natural Hazard'!$H$8:$H$225,MATCH($C57,_xlfn.ANCHORARRAY('Natural Hazard'!$C$8),0)),NA())</f>
        <v>7.3333333333333304</v>
      </c>
      <c r="AD57" s="25">
        <f ca="1">IFERROR(INDEX(Conflict!$H$8:$H$225,MATCH($C57,_xlfn.ANCHORARRAY(Conflict!$C$8),0)),NA())</f>
        <v>4.5025577703298598</v>
      </c>
      <c r="AE57" s="50"/>
      <c r="AF57" s="25">
        <f ca="1">IFERROR(INDEX(Health!$I$8:$I$225,MATCH($C57,_xlfn.ANCHORARRAY(Health!$C$8),0)),NA())</f>
        <v>0</v>
      </c>
      <c r="AG57" s="25" t="e">
        <f ca="1">IFERROR(INDEX(Food!$I$8:$I$225,MATCH($C57,_xlfn.ANCHORARRAY(Food!$C$8),0)),NA())</f>
        <v>#N/A</v>
      </c>
      <c r="AH57" s="25">
        <f ca="1">IFERROR(INDEX(Macro!$I$8:$I$225,MATCH($C57,_xlfn.ANCHORARRAY(Macro!$C$8),0)),NA())</f>
        <v>3.3388612493090002</v>
      </c>
      <c r="AI57" s="25">
        <f ca="1">IFERROR(INDEX(Socioeconomic!$I$8:$I$225,MATCH($C57,_xlfn.ANCHORARRAY(Socioeconomic!$C$8),0)),NA())</f>
        <v>0</v>
      </c>
      <c r="AJ57" s="25">
        <f ca="1">IFERROR(INDEX('Natural Hazard'!$I$8:$I$225,MATCH($C57,_xlfn.ANCHORARRAY('Natural Hazard'!$C$8),0)),NA())</f>
        <v>0</v>
      </c>
      <c r="AK57" s="25">
        <f ca="1">IFERROR(INDEX(Conflict!$I$8:$I$225,MATCH($C57,_xlfn.ANCHORARRAY(Conflict!$C$8),0)),NA())</f>
        <v>0</v>
      </c>
      <c r="AL57" s="49"/>
      <c r="AM57" s="25">
        <f>IFERROR(INDEX('Data Reliability'!$G$6:$G$409,MATCH($C57,'Data Reliability'!$E$6:$E$409,0)),NA())</f>
        <v>0.16666666666666699</v>
      </c>
      <c r="AN57" s="25">
        <f>IFERROR(INDEX('Data Reliability'!$H$6:$H$409,MATCH($C57,'Data Reliability'!$E$6:$E$409,0)),NA())</f>
        <v>0.59166666666666701</v>
      </c>
    </row>
    <row r="58" spans="2:40" x14ac:dyDescent="0.2">
      <c r="B58" s="28" t="s">
        <v>92</v>
      </c>
      <c r="C58" s="28" t="s">
        <v>93</v>
      </c>
      <c r="D58" s="28" t="s">
        <v>435</v>
      </c>
      <c r="E58" s="28" t="s">
        <v>535</v>
      </c>
      <c r="F58" s="206">
        <f ca="1">MATCH($C58,_xlfn.ANCHORARRAY(Health!$C$8),0)</f>
        <v>53</v>
      </c>
      <c r="G58" s="22" cm="1">
        <f t="array" aca="1" ref="G58" ca="1">IF(Parameters!$D$31, SUM(IF(ISNUMBER(R58:W58),(IF(R58:W58&gt;=Parameters!$D$37,1,"")),""))+0.5*(SUM(IF(ISNUMBER(R58:W58),(IF(R58:W58&gt;=Parameters!$D$38,1,"")),""))-SUM(IF(ISNUMBER(R58:W58),(IF(R58:W58&gt;=Parameters!$D$37,1,"")),""))),0) +
   IF(Parameters!$D$32,SUM(IF(ISNUMBER(R58:W58),(IF(R58:W58&gt;=Parameters!$D$41,1,"")),"")),0) +
   IF(Parameters!$D$33,AVERAGE(IF(ISNUMBER(R58:W58),R58:W58)),0) +
   IF(Parameters!$D$34,IF(OR(IF(ISNUMBER(R58:W58),R58:W58)=0),0,GEOMEAN(IF(ISNUMBER(R58:W58),R58:W58))),0)</f>
        <v>0</v>
      </c>
      <c r="H58" s="23">
        <f t="shared" ca="1" si="0"/>
        <v>0</v>
      </c>
      <c r="I58" s="116" t="str">
        <f t="shared" si="1"/>
        <v>!</v>
      </c>
      <c r="J58" s="22" cm="1">
        <f t="array" aca="1" ref="J58" ca="1">IF(Parameters!$D$31, SUM(IF(ISNUMBER(Y58:AD58),(IF(Y58:AD58&gt;=Parameters!$D$41,1,"")),""))+0.5*(SUM(IF(ISNUMBER(Y58:AD58),(IF(Y58:AD58&gt;=Parameters!$D$42,1,"")),""))-SUM(IF(ISNUMBER(Y58:AD58),(IF(Y58:AD58&gt;=Parameters!$D$41,1,"")),""))),0) +
   IF(Parameters!$D$32,SUM(IF(ISNUMBER(Y58:AD58),(IF(Y58:AD58&gt;=Parameters!$D$41,1,"")),"")),0) +
   IF(Parameters!$D$33,AVERAGE(IF(ISNUMBER(Y58:AD58),Y58:AD58)),0) +
   IF(Parameters!$D$34,IF(OR(IF(ISNUMBER(Y58:AD58),Y58:AD58)=0),0,GEOMEAN(IF(ISNUMBER(Y58:AD58),Y58:AD58))),0)</f>
        <v>0.5</v>
      </c>
      <c r="K58" s="23">
        <f t="shared" ca="1" si="2"/>
        <v>0.5</v>
      </c>
      <c r="L58" s="116" t="str">
        <f t="shared" si="3"/>
        <v>!</v>
      </c>
      <c r="M58" s="21" cm="1">
        <f t="array" aca="1" ref="M58" ca="1">IF(Parameters!$D$31, SUM(IF(ISNUMBER(AF58:AK58),(IF(AF58:AK58&gt;=Parameters!$D$41,1,"")),""))+0.5*(SUM(IF(ISNUMBER(AF58:AK58),(IF(AF58:AK58&gt;=Parameters!$D$42,1,"")),""))-SUM(IF(ISNUMBER(AF58:AK58),(IF(AF58:AK58&gt;=Parameters!$D$41,1,"")),""))),0) +
   IF(Parameters!$D$32,SUM(IF(ISNUMBER(AF58:AK58),(IF(AF58:AK58&gt;=Parameters!$D$41,1,"")),"")),0) +
   IF(Parameters!$D$33,AVERAGE(IF(ISNUMBER(AF58:AK58),AF58:AK58)),0) +
   IF(Parameters!$D$34,IF(OR(IF(ISNUMBER(AF58:AK58),AF58:AK58)=0),0,GEOMEAN(IF(ISNUMBER(AF58:AK58),AF58:AK58))),0)</f>
        <v>0</v>
      </c>
      <c r="N58" s="23">
        <f t="shared" ca="1" si="4"/>
        <v>0</v>
      </c>
      <c r="O58" s="116" t="str">
        <f t="shared" si="5"/>
        <v>!!</v>
      </c>
      <c r="P58" s="24"/>
      <c r="Q58" s="49"/>
      <c r="R58" s="25">
        <f ca="1">IFERROR(INDEX(Health!$G$8:$G$225,MATCH($C58,_xlfn.ANCHORARRAY(Health!$C$8),0)),NA())</f>
        <v>0</v>
      </c>
      <c r="S58" s="25">
        <f ca="1">IFERROR(INDEX(Food!$G$8:$G$225,MATCH($C58,_xlfn.ANCHORARRAY(Food!$C$8),0)),NA())</f>
        <v>0</v>
      </c>
      <c r="T58" s="25" t="e">
        <f ca="1">IFERROR(INDEX(Macro!$G$8:$G$225,MATCH($C58,_xlfn.ANCHORARRAY(Macro!$C$8),0)),NA())</f>
        <v>#N/A</v>
      </c>
      <c r="U58" s="25">
        <f ca="1">IFERROR(INDEX(Socioeconomic!$G$8:$G$225,MATCH($C58,_xlfn.ANCHORARRAY(Socioeconomic!$C$8),0)),NA())</f>
        <v>0</v>
      </c>
      <c r="V58" s="25">
        <f ca="1">IFERROR(INDEX('Natural Hazard'!$G$8:$G$225,MATCH($C58,_xlfn.ANCHORARRAY('Natural Hazard'!$C$8),0)),NA())</f>
        <v>0</v>
      </c>
      <c r="W58" s="25">
        <f ca="1">IFERROR(INDEX(Conflict!$G$8:$G$225,MATCH($C58,_xlfn.ANCHORARRAY(Conflict!$C$8),0)),NA())</f>
        <v>0</v>
      </c>
      <c r="X58" s="50"/>
      <c r="Y58" s="25">
        <f ca="1">IFERROR(INDEX(Health!$H$8:$H$225,MATCH($C58,_xlfn.ANCHORARRAY(Health!$C$8),0)),NA())</f>
        <v>8.4781341107871704</v>
      </c>
      <c r="Z58" s="25">
        <f ca="1">IFERROR(INDEX(Food!$H$8:$H$225,MATCH($C58,_xlfn.ANCHORARRAY(Food!$C$8),0)),NA())</f>
        <v>5.5023923444975997</v>
      </c>
      <c r="AA58" s="25" t="e">
        <f ca="1">IFERROR(INDEX(Macro!$H$8:$H$225,MATCH($C58,_xlfn.ANCHORARRAY(Macro!$C$8),0)),NA())</f>
        <v>#N/A</v>
      </c>
      <c r="AB58" s="25">
        <f ca="1">IFERROR(INDEX(Socioeconomic!$H$8:$H$225,MATCH($C58,_xlfn.ANCHORARRAY(Socioeconomic!$C$8),0)),NA())</f>
        <v>5.1428571428571397</v>
      </c>
      <c r="AC58" s="25">
        <f ca="1">IFERROR(INDEX('Natural Hazard'!$H$8:$H$225,MATCH($C58,_xlfn.ANCHORARRAY('Natural Hazard'!$C$8),0)),NA())</f>
        <v>6.5</v>
      </c>
      <c r="AD58" s="25">
        <f ca="1">IFERROR(INDEX(Conflict!$H$8:$H$225,MATCH($C58,_xlfn.ANCHORARRAY(Conflict!$C$8),0)),NA())</f>
        <v>0</v>
      </c>
      <c r="AE58" s="50"/>
      <c r="AF58" s="25">
        <f ca="1">IFERROR(INDEX(Health!$I$8:$I$225,MATCH($C58,_xlfn.ANCHORARRAY(Health!$C$8),0)),NA())</f>
        <v>0</v>
      </c>
      <c r="AG58" s="25" t="e">
        <f ca="1">IFERROR(INDEX(Food!$I$8:$I$225,MATCH($C58,_xlfn.ANCHORARRAY(Food!$C$8),0)),NA())</f>
        <v>#N/A</v>
      </c>
      <c r="AH58" s="25" t="e">
        <f ca="1">IFERROR(INDEX(Macro!$I$8:$I$225,MATCH($C58,_xlfn.ANCHORARRAY(Macro!$C$8),0)),NA())</f>
        <v>#N/A</v>
      </c>
      <c r="AI58" s="25" t="e">
        <f ca="1">IFERROR(INDEX(Socioeconomic!$I$8:$I$225,MATCH($C58,_xlfn.ANCHORARRAY(Socioeconomic!$C$8),0)),NA())</f>
        <v>#N/A</v>
      </c>
      <c r="AJ58" s="25">
        <f ca="1">IFERROR(INDEX('Natural Hazard'!$I$8:$I$225,MATCH($C58,_xlfn.ANCHORARRAY('Natural Hazard'!$C$8),0)),NA())</f>
        <v>0</v>
      </c>
      <c r="AK58" s="25">
        <f ca="1">IFERROR(INDEX(Conflict!$I$8:$I$225,MATCH($C58,_xlfn.ANCHORARRAY(Conflict!$C$8),0)),NA())</f>
        <v>0</v>
      </c>
      <c r="AL58" s="49"/>
      <c r="AM58" s="25">
        <f>IFERROR(INDEX('Data Reliability'!$G$6:$G$409,MATCH($C58,'Data Reliability'!$E$6:$E$409,0)),NA())</f>
        <v>0.33333333333333298</v>
      </c>
      <c r="AN58" s="25">
        <f>IFERROR(INDEX('Data Reliability'!$H$6:$H$409,MATCH($C58,'Data Reliability'!$E$6:$E$409,0)),NA())</f>
        <v>0.78333333333333299</v>
      </c>
    </row>
    <row r="59" spans="2:40" x14ac:dyDescent="0.2">
      <c r="B59" s="28" t="s">
        <v>94</v>
      </c>
      <c r="C59" s="28" t="s">
        <v>95</v>
      </c>
      <c r="D59" s="28" t="s">
        <v>433</v>
      </c>
      <c r="E59" s="28" t="s">
        <v>409</v>
      </c>
      <c r="F59" s="206">
        <f ca="1">MATCH($C59,_xlfn.ANCHORARRAY(Health!$C$8),0)</f>
        <v>54</v>
      </c>
      <c r="G59" s="22" cm="1">
        <f t="array" aca="1" ref="G59" ca="1">IF(Parameters!$D$31, SUM(IF(ISNUMBER(R59:W59),(IF(R59:W59&gt;=Parameters!$D$37,1,"")),""))+0.5*(SUM(IF(ISNUMBER(R59:W59),(IF(R59:W59&gt;=Parameters!$D$38,1,"")),""))-SUM(IF(ISNUMBER(R59:W59),(IF(R59:W59&gt;=Parameters!$D$37,1,"")),""))),0) +
   IF(Parameters!$D$32,SUM(IF(ISNUMBER(R59:W59),(IF(R59:W59&gt;=Parameters!$D$41,1,"")),"")),0) +
   IF(Parameters!$D$33,AVERAGE(IF(ISNUMBER(R59:W59),R59:W59)),0) +
   IF(Parameters!$D$34,IF(OR(IF(ISNUMBER(R59:W59),R59:W59)=0),0,GEOMEAN(IF(ISNUMBER(R59:W59),R59:W59))),0)</f>
        <v>0</v>
      </c>
      <c r="H59" s="23">
        <f t="shared" ca="1" si="0"/>
        <v>0</v>
      </c>
      <c r="I59" s="116" t="str">
        <f t="shared" si="1"/>
        <v>!</v>
      </c>
      <c r="J59" s="22" cm="1">
        <f t="array" aca="1" ref="J59" ca="1">IF(Parameters!$D$31, SUM(IF(ISNUMBER(Y59:AD59),(IF(Y59:AD59&gt;=Parameters!$D$41,1,"")),""))+0.5*(SUM(IF(ISNUMBER(Y59:AD59),(IF(Y59:AD59&gt;=Parameters!$D$42,1,"")),""))-SUM(IF(ISNUMBER(Y59:AD59),(IF(Y59:AD59&gt;=Parameters!$D$41,1,"")),""))),0) +
   IF(Parameters!$D$32,SUM(IF(ISNUMBER(Y59:AD59),(IF(Y59:AD59&gt;=Parameters!$D$41,1,"")),"")),0) +
   IF(Parameters!$D$33,AVERAGE(IF(ISNUMBER(Y59:AD59),Y59:AD59)),0) +
   IF(Parameters!$D$34,IF(OR(IF(ISNUMBER(Y59:AD59),Y59:AD59)=0),0,GEOMEAN(IF(ISNUMBER(Y59:AD59),Y59:AD59))),0)</f>
        <v>0</v>
      </c>
      <c r="K59" s="23">
        <f t="shared" ca="1" si="2"/>
        <v>0</v>
      </c>
      <c r="L59" s="116" t="str">
        <f t="shared" si="3"/>
        <v/>
      </c>
      <c r="M59" s="21" cm="1">
        <f t="array" aca="1" ref="M59" ca="1">IF(Parameters!$D$31, SUM(IF(ISNUMBER(AF59:AK59),(IF(AF59:AK59&gt;=Parameters!$D$41,1,"")),""))+0.5*(SUM(IF(ISNUMBER(AF59:AK59),(IF(AF59:AK59&gt;=Parameters!$D$42,1,"")),""))-SUM(IF(ISNUMBER(AF59:AK59),(IF(AF59:AK59&gt;=Parameters!$D$41,1,"")),""))),0) +
   IF(Parameters!$D$32,SUM(IF(ISNUMBER(AF59:AK59),(IF(AF59:AK59&gt;=Parameters!$D$41,1,"")),"")),0) +
   IF(Parameters!$D$33,AVERAGE(IF(ISNUMBER(AF59:AK59),AF59:AK59)),0) +
   IF(Parameters!$D$34,IF(OR(IF(ISNUMBER(AF59:AK59),AF59:AK59)=0),0,GEOMEAN(IF(ISNUMBER(AF59:AK59),AF59:AK59))),0)</f>
        <v>0.5</v>
      </c>
      <c r="N59" s="23">
        <f t="shared" ca="1" si="4"/>
        <v>0.5</v>
      </c>
      <c r="O59" s="116" t="str">
        <f t="shared" si="5"/>
        <v>!</v>
      </c>
      <c r="P59" s="24"/>
      <c r="Q59" s="49"/>
      <c r="R59" s="25">
        <f ca="1">IFERROR(INDEX(Health!$G$8:$G$225,MATCH($C59,_xlfn.ANCHORARRAY(Health!$C$8),0)),NA())</f>
        <v>0</v>
      </c>
      <c r="S59" s="25">
        <f ca="1">IFERROR(INDEX(Food!$G$8:$G$225,MATCH($C59,_xlfn.ANCHORARRAY(Food!$C$8),0)),NA())</f>
        <v>0</v>
      </c>
      <c r="T59" s="25">
        <f ca="1">IFERROR(INDEX(Macro!$G$8:$G$225,MATCH($C59,_xlfn.ANCHORARRAY(Macro!$C$8),0)),NA())</f>
        <v>0</v>
      </c>
      <c r="U59" s="25">
        <f ca="1">IFERROR(INDEX(Socioeconomic!$G$8:$G$225,MATCH($C59,_xlfn.ANCHORARRAY(Socioeconomic!$C$8),0)),NA())</f>
        <v>0</v>
      </c>
      <c r="V59" s="25">
        <f ca="1">IFERROR(INDEX('Natural Hazard'!$G$8:$G$225,MATCH($C59,_xlfn.ANCHORARRAY('Natural Hazard'!$C$8),0)),NA())</f>
        <v>0</v>
      </c>
      <c r="W59" s="25">
        <f ca="1">IFERROR(INDEX(Conflict!$G$8:$G$225,MATCH($C59,_xlfn.ANCHORARRAY(Conflict!$C$8),0)),NA())</f>
        <v>0</v>
      </c>
      <c r="X59" s="50"/>
      <c r="Y59" s="25">
        <f ca="1">IFERROR(INDEX(Health!$H$8:$H$225,MATCH($C59,_xlfn.ANCHORARRAY(Health!$C$8),0)),NA())</f>
        <v>0</v>
      </c>
      <c r="Z59" s="25">
        <f ca="1">IFERROR(INDEX(Food!$H$8:$H$225,MATCH($C59,_xlfn.ANCHORARRAY(Food!$C$8),0)),NA())</f>
        <v>8.1065431383903402E-2</v>
      </c>
      <c r="AA59" s="25">
        <f ca="1">IFERROR(INDEX(Macro!$H$8:$H$225,MATCH($C59,_xlfn.ANCHORARRAY(Macro!$C$8),0)),NA())</f>
        <v>0</v>
      </c>
      <c r="AB59" s="25">
        <f ca="1">IFERROR(INDEX(Socioeconomic!$H$8:$H$225,MATCH($C59,_xlfn.ANCHORARRAY(Socioeconomic!$C$8),0)),NA())</f>
        <v>0.28571428571428598</v>
      </c>
      <c r="AC59" s="25">
        <f ca="1">IFERROR(INDEX('Natural Hazard'!$H$8:$H$225,MATCH($C59,_xlfn.ANCHORARRAY('Natural Hazard'!$C$8),0)),NA())</f>
        <v>0.5</v>
      </c>
      <c r="AD59" s="25">
        <f ca="1">IFERROR(INDEX(Conflict!$H$8:$H$225,MATCH($C59,_xlfn.ANCHORARRAY(Conflict!$C$8),0)),NA())</f>
        <v>0</v>
      </c>
      <c r="AE59" s="50"/>
      <c r="AF59" s="25">
        <f ca="1">IFERROR(INDEX(Health!$I$8:$I$225,MATCH($C59,_xlfn.ANCHORARRAY(Health!$C$8),0)),NA())</f>
        <v>0</v>
      </c>
      <c r="AG59" s="25" t="e">
        <f ca="1">IFERROR(INDEX(Food!$I$8:$I$225,MATCH($C59,_xlfn.ANCHORARRAY(Food!$C$8),0)),NA())</f>
        <v>#N/A</v>
      </c>
      <c r="AH59" s="25">
        <f ca="1">IFERROR(INDEX(Macro!$I$8:$I$225,MATCH($C59,_xlfn.ANCHORARRAY(Macro!$C$8),0)),NA())</f>
        <v>7</v>
      </c>
      <c r="AI59" s="25">
        <f ca="1">IFERROR(INDEX(Socioeconomic!$I$8:$I$225,MATCH($C59,_xlfn.ANCHORARRAY(Socioeconomic!$C$8),0)),NA())</f>
        <v>0</v>
      </c>
      <c r="AJ59" s="25">
        <f ca="1">IFERROR(INDEX('Natural Hazard'!$I$8:$I$225,MATCH($C59,_xlfn.ANCHORARRAY('Natural Hazard'!$C$8),0)),NA())</f>
        <v>0</v>
      </c>
      <c r="AK59" s="25">
        <f ca="1">IFERROR(INDEX(Conflict!$I$8:$I$225,MATCH($C59,_xlfn.ANCHORARRAY(Conflict!$C$8),0)),NA())</f>
        <v>0</v>
      </c>
      <c r="AL59" s="49"/>
      <c r="AM59" s="25">
        <f>IFERROR(INDEX('Data Reliability'!$G$6:$G$409,MATCH($C59,'Data Reliability'!$E$6:$E$409,0)),NA())</f>
        <v>8.3333333333333301E-2</v>
      </c>
      <c r="AN59" s="25">
        <f>IFERROR(INDEX('Data Reliability'!$H$6:$H$409,MATCH($C59,'Data Reliability'!$E$6:$E$409,0)),NA())</f>
        <v>0.625</v>
      </c>
    </row>
    <row r="60" spans="2:40" x14ac:dyDescent="0.2">
      <c r="B60" s="28" t="s">
        <v>96</v>
      </c>
      <c r="C60" s="28" t="s">
        <v>97</v>
      </c>
      <c r="D60" s="28" t="s">
        <v>435</v>
      </c>
      <c r="E60" s="28" t="s">
        <v>430</v>
      </c>
      <c r="F60" s="206">
        <f ca="1">MATCH($C60,_xlfn.ANCHORARRAY(Health!$C$8),0)</f>
        <v>55</v>
      </c>
      <c r="G60" s="22" cm="1">
        <f t="array" aca="1" ref="G60" ca="1">IF(Parameters!$D$31, SUM(IF(ISNUMBER(R60:W60),(IF(R60:W60&gt;=Parameters!$D$37,1,"")),""))+0.5*(SUM(IF(ISNUMBER(R60:W60),(IF(R60:W60&gt;=Parameters!$D$38,1,"")),""))-SUM(IF(ISNUMBER(R60:W60),(IF(R60:W60&gt;=Parameters!$D$37,1,"")),""))),0) +
   IF(Parameters!$D$32,SUM(IF(ISNUMBER(R60:W60),(IF(R60:W60&gt;=Parameters!$D$41,1,"")),"")),0) +
   IF(Parameters!$D$33,AVERAGE(IF(ISNUMBER(R60:W60),R60:W60)),0) +
   IF(Parameters!$D$34,IF(OR(IF(ISNUMBER(R60:W60),R60:W60)=0),0,GEOMEAN(IF(ISNUMBER(R60:W60),R60:W60))),0)</f>
        <v>1.5</v>
      </c>
      <c r="H60" s="23">
        <f t="shared" ca="1" si="0"/>
        <v>1.5</v>
      </c>
      <c r="I60" s="116" t="str">
        <f t="shared" si="1"/>
        <v/>
      </c>
      <c r="J60" s="22" cm="1">
        <f t="array" aca="1" ref="J60" ca="1">IF(Parameters!$D$31, SUM(IF(ISNUMBER(Y60:AD60),(IF(Y60:AD60&gt;=Parameters!$D$41,1,"")),""))+0.5*(SUM(IF(ISNUMBER(Y60:AD60),(IF(Y60:AD60&gt;=Parameters!$D$42,1,"")),""))-SUM(IF(ISNUMBER(Y60:AD60),(IF(Y60:AD60&gt;=Parameters!$D$41,1,"")),""))),0) +
   IF(Parameters!$D$32,SUM(IF(ISNUMBER(Y60:AD60),(IF(Y60:AD60&gt;=Parameters!$D$41,1,"")),"")),0) +
   IF(Parameters!$D$33,AVERAGE(IF(ISNUMBER(Y60:AD60),Y60:AD60)),0) +
   IF(Parameters!$D$34,IF(OR(IF(ISNUMBER(Y60:AD60),Y60:AD60)=0),0,GEOMEAN(IF(ISNUMBER(Y60:AD60),Y60:AD60))),0)</f>
        <v>0.5</v>
      </c>
      <c r="K60" s="23">
        <f t="shared" ca="1" si="2"/>
        <v>0.5</v>
      </c>
      <c r="L60" s="116" t="str">
        <f t="shared" si="3"/>
        <v/>
      </c>
      <c r="M60" s="21" cm="1">
        <f t="array" aca="1" ref="M60" ca="1">IF(Parameters!$D$31, SUM(IF(ISNUMBER(AF60:AK60),(IF(AF60:AK60&gt;=Parameters!$D$41,1,"")),""))+0.5*(SUM(IF(ISNUMBER(AF60:AK60),(IF(AF60:AK60&gt;=Parameters!$D$42,1,"")),""))-SUM(IF(ISNUMBER(AF60:AK60),(IF(AF60:AK60&gt;=Parameters!$D$41,1,"")),""))),0) +
   IF(Parameters!$D$32,SUM(IF(ISNUMBER(AF60:AK60),(IF(AF60:AK60&gt;=Parameters!$D$41,1,"")),"")),0) +
   IF(Parameters!$D$33,AVERAGE(IF(ISNUMBER(AF60:AK60),AF60:AK60)),0) +
   IF(Parameters!$D$34,IF(OR(IF(ISNUMBER(AF60:AK60),AF60:AK60)=0),0,GEOMEAN(IF(ISNUMBER(AF60:AK60),AF60:AK60))),0)</f>
        <v>2</v>
      </c>
      <c r="N60" s="23">
        <f t="shared" ca="1" si="4"/>
        <v>2</v>
      </c>
      <c r="O60" s="116" t="str">
        <f t="shared" si="5"/>
        <v>!</v>
      </c>
      <c r="P60" s="24"/>
      <c r="Q60" s="49"/>
      <c r="R60" s="25">
        <f ca="1">IFERROR(INDEX(Health!$G$8:$G$225,MATCH($C60,_xlfn.ANCHORARRAY(Health!$C$8),0)),NA())</f>
        <v>7.8208810730005034</v>
      </c>
      <c r="S60" s="25">
        <f ca="1">IFERROR(INDEX(Food!$G$8:$G$225,MATCH($C60,_xlfn.ANCHORARRAY(Food!$C$8),0)),NA())</f>
        <v>0</v>
      </c>
      <c r="T60" s="25">
        <f ca="1">IFERROR(INDEX(Macro!$G$8:$G$225,MATCH($C60,_xlfn.ANCHORARRAY(Macro!$C$8),0)),NA())</f>
        <v>0</v>
      </c>
      <c r="U60" s="25">
        <f ca="1">IFERROR(INDEX(Socioeconomic!$G$8:$G$225,MATCH($C60,_xlfn.ANCHORARRAY(Socioeconomic!$C$8),0)),NA())</f>
        <v>6.9693205243716907</v>
      </c>
      <c r="V60" s="25">
        <f ca="1">IFERROR(INDEX('Natural Hazard'!$G$8:$G$225,MATCH($C60,_xlfn.ANCHORARRAY('Natural Hazard'!$C$8),0)),NA())</f>
        <v>0</v>
      </c>
      <c r="W60" s="25">
        <f ca="1">IFERROR(INDEX(Conflict!$G$8:$G$225,MATCH($C60,_xlfn.ANCHORARRAY(Conflict!$C$8),0)),NA())</f>
        <v>0</v>
      </c>
      <c r="X60" s="50"/>
      <c r="Y60" s="25">
        <f ca="1">IFERROR(INDEX(Health!$H$8:$H$225,MATCH($C60,_xlfn.ANCHORARRAY(Health!$C$8),0)),NA())</f>
        <v>6.1166180758017497</v>
      </c>
      <c r="Z60" s="25">
        <f ca="1">IFERROR(INDEX(Food!$H$8:$H$225,MATCH($C60,_xlfn.ANCHORARRAY(Food!$C$8),0)),NA())</f>
        <v>3.7869137232194499</v>
      </c>
      <c r="AA60" s="25">
        <f ca="1">IFERROR(INDEX(Macro!$H$8:$H$225,MATCH($C60,_xlfn.ANCHORARRAY(Macro!$C$8),0)),NA())</f>
        <v>4.1371227658951</v>
      </c>
      <c r="AB60" s="25">
        <f ca="1">IFERROR(INDEX(Socioeconomic!$H$8:$H$225,MATCH($C60,_xlfn.ANCHORARRAY(Socioeconomic!$C$8),0)),NA())</f>
        <v>4.8571428571428497</v>
      </c>
      <c r="AC60" s="25">
        <f ca="1">IFERROR(INDEX('Natural Hazard'!$H$8:$H$225,MATCH($C60,_xlfn.ANCHORARRAY('Natural Hazard'!$C$8),0)),NA())</f>
        <v>9.5</v>
      </c>
      <c r="AD60" s="25">
        <f ca="1">IFERROR(INDEX(Conflict!$H$8:$H$225,MATCH($C60,_xlfn.ANCHORARRAY(Conflict!$C$8),0)),NA())</f>
        <v>0</v>
      </c>
      <c r="AE60" s="50"/>
      <c r="AF60" s="25">
        <f ca="1">IFERROR(INDEX(Health!$I$8:$I$225,MATCH($C60,_xlfn.ANCHORARRAY(Health!$C$8),0)),NA())</f>
        <v>10</v>
      </c>
      <c r="AG60" s="25" t="e">
        <f ca="1">IFERROR(INDEX(Food!$I$8:$I$225,MATCH($C60,_xlfn.ANCHORARRAY(Food!$C$8),0)),NA())</f>
        <v>#N/A</v>
      </c>
      <c r="AH60" s="25">
        <f ca="1">IFERROR(INDEX(Macro!$I$8:$I$225,MATCH($C60,_xlfn.ANCHORARRAY(Macro!$C$8),0)),NA())</f>
        <v>0</v>
      </c>
      <c r="AI60" s="25">
        <f ca="1">IFERROR(INDEX(Socioeconomic!$I$8:$I$225,MATCH($C60,_xlfn.ANCHORARRAY(Socioeconomic!$C$8),0)),NA())</f>
        <v>10</v>
      </c>
      <c r="AJ60" s="25">
        <f ca="1">IFERROR(INDEX('Natural Hazard'!$I$8:$I$225,MATCH($C60,_xlfn.ANCHORARRAY('Natural Hazard'!$C$8),0)),NA())</f>
        <v>0</v>
      </c>
      <c r="AK60" s="25">
        <f ca="1">IFERROR(INDEX(Conflict!$I$8:$I$225,MATCH($C60,_xlfn.ANCHORARRAY(Conflict!$C$8),0)),NA())</f>
        <v>0</v>
      </c>
      <c r="AL60" s="49"/>
      <c r="AM60" s="25">
        <f>IFERROR(INDEX('Data Reliability'!$G$6:$G$409,MATCH($C60,'Data Reliability'!$E$6:$E$409,0)),NA())</f>
        <v>8.3333333333333301E-2</v>
      </c>
      <c r="AN60" s="25">
        <f>IFERROR(INDEX('Data Reliability'!$H$6:$H$409,MATCH($C60,'Data Reliability'!$E$6:$E$409,0)),NA())</f>
        <v>0.4</v>
      </c>
    </row>
    <row r="61" spans="2:40" x14ac:dyDescent="0.2">
      <c r="B61" s="28" t="s">
        <v>98</v>
      </c>
      <c r="C61" s="28" t="s">
        <v>99</v>
      </c>
      <c r="D61" s="28" t="s">
        <v>434</v>
      </c>
      <c r="E61" s="28" t="s">
        <v>430</v>
      </c>
      <c r="F61" s="206">
        <f ca="1">MATCH($C61,_xlfn.ANCHORARRAY(Health!$C$8),0)</f>
        <v>56</v>
      </c>
      <c r="G61" s="22" cm="1">
        <f t="array" aca="1" ref="G61" ca="1">IF(Parameters!$D$31, SUM(IF(ISNUMBER(R61:W61),(IF(R61:W61&gt;=Parameters!$D$37,1,"")),""))+0.5*(SUM(IF(ISNUMBER(R61:W61),(IF(R61:W61&gt;=Parameters!$D$38,1,"")),""))-SUM(IF(ISNUMBER(R61:W61),(IF(R61:W61&gt;=Parameters!$D$37,1,"")),""))),0) +
   IF(Parameters!$D$32,SUM(IF(ISNUMBER(R61:W61),(IF(R61:W61&gt;=Parameters!$D$41,1,"")),"")),0) +
   IF(Parameters!$D$33,AVERAGE(IF(ISNUMBER(R61:W61),R61:W61)),0) +
   IF(Parameters!$D$34,IF(OR(IF(ISNUMBER(R61:W61),R61:W61)=0),0,GEOMEAN(IF(ISNUMBER(R61:W61),R61:W61))),0)</f>
        <v>1</v>
      </c>
      <c r="H61" s="23">
        <f t="shared" ca="1" si="0"/>
        <v>1</v>
      </c>
      <c r="I61" s="116" t="str">
        <f t="shared" si="1"/>
        <v>!</v>
      </c>
      <c r="J61" s="22" cm="1">
        <f t="array" aca="1" ref="J61" ca="1">IF(Parameters!$D$31, SUM(IF(ISNUMBER(Y61:AD61),(IF(Y61:AD61&gt;=Parameters!$D$41,1,"")),""))+0.5*(SUM(IF(ISNUMBER(Y61:AD61),(IF(Y61:AD61&gt;=Parameters!$D$42,1,"")),""))-SUM(IF(ISNUMBER(Y61:AD61),(IF(Y61:AD61&gt;=Parameters!$D$41,1,"")),""))),0) +
   IF(Parameters!$D$32,SUM(IF(ISNUMBER(Y61:AD61),(IF(Y61:AD61&gt;=Parameters!$D$41,1,"")),"")),0) +
   IF(Parameters!$D$33,AVERAGE(IF(ISNUMBER(Y61:AD61),Y61:AD61)),0) +
   IF(Parameters!$D$34,IF(OR(IF(ISNUMBER(Y61:AD61),Y61:AD61)=0),0,GEOMEAN(IF(ISNUMBER(Y61:AD61),Y61:AD61))),0)</f>
        <v>1</v>
      </c>
      <c r="K61" s="23">
        <f t="shared" ca="1" si="2"/>
        <v>1</v>
      </c>
      <c r="L61" s="116" t="str">
        <f t="shared" si="3"/>
        <v/>
      </c>
      <c r="M61" s="21" cm="1">
        <f t="array" aca="1" ref="M61" ca="1">IF(Parameters!$D$31, SUM(IF(ISNUMBER(AF61:AK61),(IF(AF61:AK61&gt;=Parameters!$D$41,1,"")),""))+0.5*(SUM(IF(ISNUMBER(AF61:AK61),(IF(AF61:AK61&gt;=Parameters!$D$42,1,"")),""))-SUM(IF(ISNUMBER(AF61:AK61),(IF(AF61:AK61&gt;=Parameters!$D$41,1,"")),""))),0) +
   IF(Parameters!$D$32,SUM(IF(ISNUMBER(AF61:AK61),(IF(AF61:AK61&gt;=Parameters!$D$41,1,"")),"")),0) +
   IF(Parameters!$D$33,AVERAGE(IF(ISNUMBER(AF61:AK61),AF61:AK61)),0) +
   IF(Parameters!$D$34,IF(OR(IF(ISNUMBER(AF61:AK61),AF61:AK61)=0),0,GEOMEAN(IF(ISNUMBER(AF61:AK61),AF61:AK61))),0)</f>
        <v>1</v>
      </c>
      <c r="N61" s="23">
        <f t="shared" ca="1" si="4"/>
        <v>1</v>
      </c>
      <c r="O61" s="116" t="str">
        <f t="shared" si="5"/>
        <v>!</v>
      </c>
      <c r="P61" s="24"/>
      <c r="Q61" s="49"/>
      <c r="R61" s="25">
        <f ca="1">IFERROR(INDEX(Health!$G$8:$G$225,MATCH($C61,_xlfn.ANCHORARRAY(Health!$C$8),0)),NA())</f>
        <v>0</v>
      </c>
      <c r="S61" s="25">
        <f ca="1">IFERROR(INDEX(Food!$G$8:$G$225,MATCH($C61,_xlfn.ANCHORARRAY(Food!$C$8),0)),NA())</f>
        <v>0</v>
      </c>
      <c r="T61" s="25">
        <f ca="1">IFERROR(INDEX(Macro!$G$8:$G$225,MATCH($C61,_xlfn.ANCHORARRAY(Macro!$C$8),0)),NA())</f>
        <v>3.8020996674028567</v>
      </c>
      <c r="U61" s="25">
        <f ca="1">IFERROR(INDEX(Socioeconomic!$G$8:$G$225,MATCH($C61,_xlfn.ANCHORARRAY(Socioeconomic!$C$8),0)),NA())</f>
        <v>0</v>
      </c>
      <c r="V61" s="25">
        <f ca="1">IFERROR(INDEX('Natural Hazard'!$G$8:$G$225,MATCH($C61,_xlfn.ANCHORARRAY('Natural Hazard'!$C$8),0)),NA())</f>
        <v>7.8528126595931598</v>
      </c>
      <c r="W61" s="25">
        <f ca="1">IFERROR(INDEX(Conflict!$G$8:$G$225,MATCH($C61,_xlfn.ANCHORARRAY(Conflict!$C$8),0)),NA())</f>
        <v>0</v>
      </c>
      <c r="X61" s="50"/>
      <c r="Y61" s="25">
        <f ca="1">IFERROR(INDEX(Health!$H$8:$H$225,MATCH($C61,_xlfn.ANCHORARRAY(Health!$C$8),0)),NA())</f>
        <v>8.5364431486880399</v>
      </c>
      <c r="Z61" s="25">
        <f ca="1">IFERROR(INDEX(Food!$H$8:$H$225,MATCH($C61,_xlfn.ANCHORARRAY(Food!$C$8),0)),NA())</f>
        <v>5.5529820497973299</v>
      </c>
      <c r="AA61" s="25">
        <f ca="1">IFERROR(INDEX(Macro!$H$8:$H$225,MATCH($C61,_xlfn.ANCHORARRAY(Macro!$C$8),0)),NA())</f>
        <v>7.1842953413419304</v>
      </c>
      <c r="AB61" s="25">
        <f ca="1">IFERROR(INDEX(Socioeconomic!$H$8:$H$225,MATCH($C61,_xlfn.ANCHORARRAY(Socioeconomic!$C$8),0)),NA())</f>
        <v>3.5714285714285698</v>
      </c>
      <c r="AC61" s="25">
        <f ca="1">IFERROR(INDEX('Natural Hazard'!$H$8:$H$225,MATCH($C61,_xlfn.ANCHORARRAY('Natural Hazard'!$C$8),0)),NA())</f>
        <v>6.1666666666666599</v>
      </c>
      <c r="AD61" s="25">
        <f ca="1">IFERROR(INDEX(Conflict!$H$8:$H$225,MATCH($C61,_xlfn.ANCHORARRAY(Conflict!$C$8),0)),NA())</f>
        <v>1.8124889751278801</v>
      </c>
      <c r="AE61" s="50"/>
      <c r="AF61" s="25">
        <f ca="1">IFERROR(INDEX(Health!$I$8:$I$225,MATCH($C61,_xlfn.ANCHORARRAY(Health!$C$8),0)),NA())</f>
        <v>0</v>
      </c>
      <c r="AG61" s="25" t="e">
        <f ca="1">IFERROR(INDEX(Food!$I$8:$I$225,MATCH($C61,_xlfn.ANCHORARRAY(Food!$C$8),0)),NA())</f>
        <v>#N/A</v>
      </c>
      <c r="AH61" s="25">
        <f ca="1">IFERROR(INDEX(Macro!$I$8:$I$225,MATCH($C61,_xlfn.ANCHORARRAY(Macro!$C$8),0)),NA())</f>
        <v>2.0121614151464899</v>
      </c>
      <c r="AI61" s="25" t="e">
        <f ca="1">IFERROR(INDEX(Socioeconomic!$I$8:$I$225,MATCH($C61,_xlfn.ANCHORARRAY(Socioeconomic!$C$8),0)),NA())</f>
        <v>#N/A</v>
      </c>
      <c r="AJ61" s="25">
        <f ca="1">IFERROR(INDEX('Natural Hazard'!$I$8:$I$225,MATCH($C61,_xlfn.ANCHORARRAY('Natural Hazard'!$C$8),0)),NA())</f>
        <v>10</v>
      </c>
      <c r="AK61" s="25">
        <f ca="1">IFERROR(INDEX(Conflict!$I$8:$I$225,MATCH($C61,_xlfn.ANCHORARRAY(Conflict!$C$8),0)),NA())</f>
        <v>0</v>
      </c>
      <c r="AL61" s="49"/>
      <c r="AM61" s="25">
        <f>IFERROR(INDEX('Data Reliability'!$G$6:$G$409,MATCH($C61,'Data Reliability'!$E$6:$E$409,0)),NA())</f>
        <v>8.3333333333333301E-2</v>
      </c>
      <c r="AN61" s="25">
        <f>IFERROR(INDEX('Data Reliability'!$H$6:$H$409,MATCH($C61,'Data Reliability'!$E$6:$E$409,0)),NA())</f>
        <v>0.6</v>
      </c>
    </row>
    <row r="62" spans="2:40" x14ac:dyDescent="0.2">
      <c r="B62" s="28" t="s">
        <v>100</v>
      </c>
      <c r="C62" s="28" t="s">
        <v>101</v>
      </c>
      <c r="D62" s="28" t="s">
        <v>435</v>
      </c>
      <c r="E62" s="28" t="s">
        <v>430</v>
      </c>
      <c r="F62" s="206">
        <f ca="1">MATCH($C62,_xlfn.ANCHORARRAY(Health!$C$8),0)</f>
        <v>57</v>
      </c>
      <c r="G62" s="22" cm="1">
        <f t="array" aca="1" ref="G62" ca="1">IF(Parameters!$D$31, SUM(IF(ISNUMBER(R62:W62),(IF(R62:W62&gt;=Parameters!$D$37,1,"")),""))+0.5*(SUM(IF(ISNUMBER(R62:W62),(IF(R62:W62&gt;=Parameters!$D$38,1,"")),""))-SUM(IF(ISNUMBER(R62:W62),(IF(R62:W62&gt;=Parameters!$D$37,1,"")),""))),0) +
   IF(Parameters!$D$32,SUM(IF(ISNUMBER(R62:W62),(IF(R62:W62&gt;=Parameters!$D$41,1,"")),"")),0) +
   IF(Parameters!$D$33,AVERAGE(IF(ISNUMBER(R62:W62),R62:W62)),0) +
   IF(Parameters!$D$34,IF(OR(IF(ISNUMBER(R62:W62),R62:W62)=0),0,GEOMEAN(IF(ISNUMBER(R62:W62),R62:W62))),0)</f>
        <v>0</v>
      </c>
      <c r="H62" s="23">
        <f t="shared" ca="1" si="0"/>
        <v>0</v>
      </c>
      <c r="I62" s="116" t="str">
        <f t="shared" si="1"/>
        <v/>
      </c>
      <c r="J62" s="22" cm="1">
        <f t="array" aca="1" ref="J62" ca="1">IF(Parameters!$D$31, SUM(IF(ISNUMBER(Y62:AD62),(IF(Y62:AD62&gt;=Parameters!$D$41,1,"")),""))+0.5*(SUM(IF(ISNUMBER(Y62:AD62),(IF(Y62:AD62&gt;=Parameters!$D$42,1,"")),""))-SUM(IF(ISNUMBER(Y62:AD62),(IF(Y62:AD62&gt;=Parameters!$D$41,1,"")),""))),0) +
   IF(Parameters!$D$32,SUM(IF(ISNUMBER(Y62:AD62),(IF(Y62:AD62&gt;=Parameters!$D$41,1,"")),"")),0) +
   IF(Parameters!$D$33,AVERAGE(IF(ISNUMBER(Y62:AD62),Y62:AD62)),0) +
   IF(Parameters!$D$34,IF(OR(IF(ISNUMBER(Y62:AD62),Y62:AD62)=0),0,GEOMEAN(IF(ISNUMBER(Y62:AD62),Y62:AD62))),0)</f>
        <v>0.5</v>
      </c>
      <c r="K62" s="23">
        <f t="shared" ca="1" si="2"/>
        <v>0.5</v>
      </c>
      <c r="L62" s="116" t="str">
        <f t="shared" si="3"/>
        <v/>
      </c>
      <c r="M62" s="21" cm="1">
        <f t="array" aca="1" ref="M62" ca="1">IF(Parameters!$D$31, SUM(IF(ISNUMBER(AF62:AK62),(IF(AF62:AK62&gt;=Parameters!$D$41,1,"")),""))+0.5*(SUM(IF(ISNUMBER(AF62:AK62),(IF(AF62:AK62&gt;=Parameters!$D$42,1,"")),""))-SUM(IF(ISNUMBER(AF62:AK62),(IF(AF62:AK62&gt;=Parameters!$D$41,1,"")),""))),0) +
   IF(Parameters!$D$32,SUM(IF(ISNUMBER(AF62:AK62),(IF(AF62:AK62&gt;=Parameters!$D$41,1,"")),"")),0) +
   IF(Parameters!$D$33,AVERAGE(IF(ISNUMBER(AF62:AK62),AF62:AK62)),0) +
   IF(Parameters!$D$34,IF(OR(IF(ISNUMBER(AF62:AK62),AF62:AK62)=0),0,GEOMEAN(IF(ISNUMBER(AF62:AK62),AF62:AK62))),0)</f>
        <v>1</v>
      </c>
      <c r="N62" s="23">
        <f t="shared" ca="1" si="4"/>
        <v>1</v>
      </c>
      <c r="O62" s="116" t="str">
        <f t="shared" si="5"/>
        <v>!</v>
      </c>
      <c r="P62" s="24"/>
      <c r="Q62" s="49"/>
      <c r="R62" s="25">
        <f ca="1">IFERROR(INDEX(Health!$G$8:$G$225,MATCH($C62,_xlfn.ANCHORARRAY(Health!$C$8),0)),NA())</f>
        <v>0</v>
      </c>
      <c r="S62" s="25">
        <f ca="1">IFERROR(INDEX(Food!$G$8:$G$225,MATCH($C62,_xlfn.ANCHORARRAY(Food!$C$8),0)),NA())</f>
        <v>0</v>
      </c>
      <c r="T62" s="25">
        <f ca="1">IFERROR(INDEX(Macro!$G$8:$G$225,MATCH($C62,_xlfn.ANCHORARRAY(Macro!$C$8),0)),NA())</f>
        <v>1.888038101730414</v>
      </c>
      <c r="U62" s="25">
        <f ca="1">IFERROR(INDEX(Socioeconomic!$G$8:$G$225,MATCH($C62,_xlfn.ANCHORARRAY(Socioeconomic!$C$8),0)),NA())</f>
        <v>2.1705038794318066</v>
      </c>
      <c r="V62" s="25">
        <f ca="1">IFERROR(INDEX('Natural Hazard'!$G$8:$G$225,MATCH($C62,_xlfn.ANCHORARRAY('Natural Hazard'!$C$8),0)),NA())</f>
        <v>0</v>
      </c>
      <c r="W62" s="25">
        <f ca="1">IFERROR(INDEX(Conflict!$G$8:$G$225,MATCH($C62,_xlfn.ANCHORARRAY(Conflict!$C$8),0)),NA())</f>
        <v>4.0990126979433477</v>
      </c>
      <c r="X62" s="50"/>
      <c r="Y62" s="25">
        <f ca="1">IFERROR(INDEX(Health!$H$8:$H$225,MATCH($C62,_xlfn.ANCHORARRAY(Health!$C$8),0)),NA())</f>
        <v>1.3644314868804599</v>
      </c>
      <c r="Z62" s="25">
        <f ca="1">IFERROR(INDEX(Food!$H$8:$H$225,MATCH($C62,_xlfn.ANCHORARRAY(Food!$C$8),0)),NA())</f>
        <v>3.61320208453966</v>
      </c>
      <c r="AA62" s="25">
        <f ca="1">IFERROR(INDEX(Macro!$H$8:$H$225,MATCH($C62,_xlfn.ANCHORARRAY(Macro!$C$8),0)),NA())</f>
        <v>2.64283621447407</v>
      </c>
      <c r="AB62" s="25">
        <f ca="1">IFERROR(INDEX(Socioeconomic!$H$8:$H$225,MATCH($C62,_xlfn.ANCHORARRAY(Socioeconomic!$C$8),0)),NA())</f>
        <v>4.8571428571428497</v>
      </c>
      <c r="AC62" s="25">
        <f ca="1">IFERROR(INDEX('Natural Hazard'!$H$8:$H$225,MATCH($C62,_xlfn.ANCHORARRAY('Natural Hazard'!$C$8),0)),NA())</f>
        <v>9.8333333333333304</v>
      </c>
      <c r="AD62" s="25">
        <f ca="1">IFERROR(INDEX(Conflict!$H$8:$H$225,MATCH($C62,_xlfn.ANCHORARRAY(Conflict!$C$8),0)),NA())</f>
        <v>1.68019050979008</v>
      </c>
      <c r="AE62" s="50"/>
      <c r="AF62" s="25">
        <f ca="1">IFERROR(INDEX(Health!$I$8:$I$225,MATCH($C62,_xlfn.ANCHORARRAY(Health!$C$8),0)),NA())</f>
        <v>0</v>
      </c>
      <c r="AG62" s="25" t="e">
        <f ca="1">IFERROR(INDEX(Food!$I$8:$I$225,MATCH($C62,_xlfn.ANCHORARRAY(Food!$C$8),0)),NA())</f>
        <v>#N/A</v>
      </c>
      <c r="AH62" s="25">
        <f ca="1">IFERROR(INDEX(Macro!$I$8:$I$225,MATCH($C62,_xlfn.ANCHORARRAY(Macro!$C$8),0)),NA())</f>
        <v>1.3488114980652199</v>
      </c>
      <c r="AI62" s="25">
        <f ca="1">IFERROR(INDEX(Socioeconomic!$I$8:$I$225,MATCH($C62,_xlfn.ANCHORARRAY(Socioeconomic!$C$8),0)),NA())</f>
        <v>0.96992969512940297</v>
      </c>
      <c r="AJ62" s="25">
        <f ca="1">IFERROR(INDEX('Natural Hazard'!$I$8:$I$225,MATCH($C62,_xlfn.ANCHORARRAY('Natural Hazard'!$C$8),0)),NA())</f>
        <v>0</v>
      </c>
      <c r="AK62" s="25">
        <f ca="1">IFERROR(INDEX(Conflict!$I$8:$I$225,MATCH($C62,_xlfn.ANCHORARRAY(Conflict!$C$8),0)),NA())</f>
        <v>10</v>
      </c>
      <c r="AL62" s="49"/>
      <c r="AM62" s="25">
        <f>IFERROR(INDEX('Data Reliability'!$G$6:$G$409,MATCH($C62,'Data Reliability'!$E$6:$E$409,0)),NA())</f>
        <v>8.3333333333333301E-2</v>
      </c>
      <c r="AN62" s="25">
        <f>IFERROR(INDEX('Data Reliability'!$H$6:$H$409,MATCH($C62,'Data Reliability'!$E$6:$E$409,0)),NA())</f>
        <v>0.44166666666666698</v>
      </c>
    </row>
    <row r="63" spans="2:40" x14ac:dyDescent="0.2">
      <c r="B63" s="28" t="s">
        <v>737</v>
      </c>
      <c r="C63" s="28" t="s">
        <v>102</v>
      </c>
      <c r="D63" s="28" t="s">
        <v>434</v>
      </c>
      <c r="E63" s="28" t="s">
        <v>430</v>
      </c>
      <c r="F63" s="206">
        <f ca="1">MATCH($C63,_xlfn.ANCHORARRAY(Health!$C$8),0)</f>
        <v>58</v>
      </c>
      <c r="G63" s="22" cm="1">
        <f t="array" aca="1" ref="G63" ca="1">IF(Parameters!$D$31, SUM(IF(ISNUMBER(R63:W63),(IF(R63:W63&gt;=Parameters!$D$37,1,"")),""))+0.5*(SUM(IF(ISNUMBER(R63:W63),(IF(R63:W63&gt;=Parameters!$D$38,1,"")),""))-SUM(IF(ISNUMBER(R63:W63),(IF(R63:W63&gt;=Parameters!$D$37,1,"")),""))),0) +
   IF(Parameters!$D$32,SUM(IF(ISNUMBER(R63:W63),(IF(R63:W63&gt;=Parameters!$D$41,1,"")),"")),0) +
   IF(Parameters!$D$33,AVERAGE(IF(ISNUMBER(R63:W63),R63:W63)),0) +
   IF(Parameters!$D$34,IF(OR(IF(ISNUMBER(R63:W63),R63:W63)=0),0,GEOMEAN(IF(ISNUMBER(R63:W63),R63:W63))),0)</f>
        <v>2.5</v>
      </c>
      <c r="H63" s="23">
        <f t="shared" ca="1" si="0"/>
        <v>2.5</v>
      </c>
      <c r="I63" s="116" t="str">
        <f t="shared" si="1"/>
        <v/>
      </c>
      <c r="J63" s="22" cm="1">
        <f t="array" aca="1" ref="J63" ca="1">IF(Parameters!$D$31, SUM(IF(ISNUMBER(Y63:AD63),(IF(Y63:AD63&gt;=Parameters!$D$41,1,"")),""))+0.5*(SUM(IF(ISNUMBER(Y63:AD63),(IF(Y63:AD63&gt;=Parameters!$D$42,1,"")),""))-SUM(IF(ISNUMBER(Y63:AD63),(IF(Y63:AD63&gt;=Parameters!$D$41,1,"")),""))),0) +
   IF(Parameters!$D$32,SUM(IF(ISNUMBER(Y63:AD63),(IF(Y63:AD63&gt;=Parameters!$D$41,1,"")),"")),0) +
   IF(Parameters!$D$33,AVERAGE(IF(ISNUMBER(Y63:AD63),Y63:AD63)),0) +
   IF(Parameters!$D$34,IF(OR(IF(ISNUMBER(Y63:AD63),Y63:AD63)=0),0,GEOMEAN(IF(ISNUMBER(Y63:AD63),Y63:AD63))),0)</f>
        <v>1.5</v>
      </c>
      <c r="K63" s="23">
        <f t="shared" ca="1" si="2"/>
        <v>1.5</v>
      </c>
      <c r="L63" s="116" t="str">
        <f t="shared" si="3"/>
        <v/>
      </c>
      <c r="M63" s="21" cm="1">
        <f t="array" aca="1" ref="M63" ca="1">IF(Parameters!$D$31, SUM(IF(ISNUMBER(AF63:AK63),(IF(AF63:AK63&gt;=Parameters!$D$41,1,"")),""))+0.5*(SUM(IF(ISNUMBER(AF63:AK63),(IF(AF63:AK63&gt;=Parameters!$D$42,1,"")),""))-SUM(IF(ISNUMBER(AF63:AK63),(IF(AF63:AK63&gt;=Parameters!$D$41,1,"")),""))),0) +
   IF(Parameters!$D$32,SUM(IF(ISNUMBER(AF63:AK63),(IF(AF63:AK63&gt;=Parameters!$D$41,1,"")),"")),0) +
   IF(Parameters!$D$33,AVERAGE(IF(ISNUMBER(AF63:AK63),AF63:AK63)),0) +
   IF(Parameters!$D$34,IF(OR(IF(ISNUMBER(AF63:AK63),AF63:AK63)=0),0,GEOMEAN(IF(ISNUMBER(AF63:AK63),AF63:AK63))),0)</f>
        <v>2.5</v>
      </c>
      <c r="N63" s="23">
        <f t="shared" ca="1" si="4"/>
        <v>2.5</v>
      </c>
      <c r="O63" s="116" t="str">
        <f t="shared" si="5"/>
        <v>!</v>
      </c>
      <c r="P63" s="24"/>
      <c r="Q63" s="49"/>
      <c r="R63" s="25">
        <f ca="1">IFERROR(INDEX(Health!$G$8:$G$225,MATCH($C63,_xlfn.ANCHORARRAY(Health!$C$8),0)),NA())</f>
        <v>0</v>
      </c>
      <c r="S63" s="25">
        <f ca="1">IFERROR(INDEX(Food!$G$8:$G$225,MATCH($C63,_xlfn.ANCHORARRAY(Food!$C$8),0)),NA())</f>
        <v>0</v>
      </c>
      <c r="T63" s="25">
        <f ca="1">IFERROR(INDEX(Macro!$G$8:$G$225,MATCH($C63,_xlfn.ANCHORARRAY(Macro!$C$8),0)),NA())</f>
        <v>10</v>
      </c>
      <c r="U63" s="25">
        <f ca="1">IFERROR(INDEX(Socioeconomic!$G$8:$G$225,MATCH($C63,_xlfn.ANCHORARRAY(Socioeconomic!$C$8),0)),NA())</f>
        <v>6</v>
      </c>
      <c r="V63" s="25">
        <f ca="1">IFERROR(INDEX('Natural Hazard'!$G$8:$G$225,MATCH($C63,_xlfn.ANCHORARRAY('Natural Hazard'!$C$8),0)),NA())</f>
        <v>8.0622577482985491</v>
      </c>
      <c r="W63" s="25">
        <f ca="1">IFERROR(INDEX(Conflict!$G$8:$G$225,MATCH($C63,_xlfn.ANCHORARRAY(Conflict!$C$8),0)),NA())</f>
        <v>0</v>
      </c>
      <c r="X63" s="50"/>
      <c r="Y63" s="25">
        <f ca="1">IFERROR(INDEX(Health!$H$8:$H$225,MATCH($C63,_xlfn.ANCHORARRAY(Health!$C$8),0)),NA())</f>
        <v>8.01166180758017</v>
      </c>
      <c r="Z63" s="25">
        <f ca="1">IFERROR(INDEX(Food!$H$8:$H$225,MATCH($C63,_xlfn.ANCHORARRAY(Food!$C$8),0)),NA())</f>
        <v>6.3925883034163196</v>
      </c>
      <c r="AA63" s="25">
        <f ca="1">IFERROR(INDEX(Macro!$H$8:$H$225,MATCH($C63,_xlfn.ANCHORARRAY(Macro!$C$8),0)),NA())</f>
        <v>10</v>
      </c>
      <c r="AB63" s="25">
        <f ca="1">IFERROR(INDEX(Socioeconomic!$H$8:$H$225,MATCH($C63,_xlfn.ANCHORARRAY(Socioeconomic!$C$8),0)),NA())</f>
        <v>5</v>
      </c>
      <c r="AC63" s="25">
        <f ca="1">IFERROR(INDEX('Natural Hazard'!$H$8:$H$225,MATCH($C63,_xlfn.ANCHORARRAY('Natural Hazard'!$C$8),0)),NA())</f>
        <v>6.5</v>
      </c>
      <c r="AD63" s="25">
        <f ca="1">IFERROR(INDEX(Conflict!$H$8:$H$225,MATCH($C63,_xlfn.ANCHORARRAY(Conflict!$C$8),0)),NA())</f>
        <v>4.3702593049920599</v>
      </c>
      <c r="AE63" s="50"/>
      <c r="AF63" s="25">
        <f ca="1">IFERROR(INDEX(Health!$I$8:$I$225,MATCH($C63,_xlfn.ANCHORARRAY(Health!$C$8),0)),NA())</f>
        <v>0</v>
      </c>
      <c r="AG63" s="25" t="e">
        <f ca="1">IFERROR(INDEX(Food!$I$8:$I$225,MATCH($C63,_xlfn.ANCHORARRAY(Food!$C$8),0)),NA())</f>
        <v>#N/A</v>
      </c>
      <c r="AH63" s="25">
        <f ca="1">IFERROR(INDEX(Macro!$I$8:$I$225,MATCH($C63,_xlfn.ANCHORARRAY(Macro!$C$8),0)),NA())</f>
        <v>10</v>
      </c>
      <c r="AI63" s="25">
        <f ca="1">IFERROR(INDEX(Socioeconomic!$I$8:$I$225,MATCH($C63,_xlfn.ANCHORARRAY(Socioeconomic!$C$8),0)),NA())</f>
        <v>7.2</v>
      </c>
      <c r="AJ63" s="25">
        <f ca="1">IFERROR(INDEX('Natural Hazard'!$I$8:$I$225,MATCH($C63,_xlfn.ANCHORARRAY('Natural Hazard'!$C$8),0)),NA())</f>
        <v>10</v>
      </c>
      <c r="AK63" s="25">
        <f ca="1">IFERROR(INDEX(Conflict!$I$8:$I$225,MATCH($C63,_xlfn.ANCHORARRAY(Conflict!$C$8),0)),NA())</f>
        <v>0</v>
      </c>
      <c r="AL63" s="49"/>
      <c r="AM63" s="25">
        <f>IFERROR(INDEX('Data Reliability'!$G$6:$G$409,MATCH($C63,'Data Reliability'!$E$6:$E$409,0)),NA())</f>
        <v>0</v>
      </c>
      <c r="AN63" s="25">
        <f>IFERROR(INDEX('Data Reliability'!$H$6:$H$409,MATCH($C63,'Data Reliability'!$E$6:$E$409,0)),NA())</f>
        <v>0.391666666666667</v>
      </c>
    </row>
    <row r="64" spans="2:40" x14ac:dyDescent="0.2">
      <c r="B64" s="28" t="s">
        <v>103</v>
      </c>
      <c r="C64" s="28" t="s">
        <v>104</v>
      </c>
      <c r="D64" s="28" t="s">
        <v>432</v>
      </c>
      <c r="E64" s="28" t="s">
        <v>429</v>
      </c>
      <c r="F64" s="206">
        <f ca="1">MATCH($C64,_xlfn.ANCHORARRAY(Health!$C$8),0)</f>
        <v>59</v>
      </c>
      <c r="G64" s="22" cm="1">
        <f t="array" aca="1" ref="G64" ca="1">IF(Parameters!$D$31, SUM(IF(ISNUMBER(R64:W64),(IF(R64:W64&gt;=Parameters!$D$37,1,"")),""))+0.5*(SUM(IF(ISNUMBER(R64:W64),(IF(R64:W64&gt;=Parameters!$D$38,1,"")),""))-SUM(IF(ISNUMBER(R64:W64),(IF(R64:W64&gt;=Parameters!$D$37,1,"")),""))),0) +
   IF(Parameters!$D$32,SUM(IF(ISNUMBER(R64:W64),(IF(R64:W64&gt;=Parameters!$D$41,1,"")),"")),0) +
   IF(Parameters!$D$33,AVERAGE(IF(ISNUMBER(R64:W64),R64:W64)),0) +
   IF(Parameters!$D$34,IF(OR(IF(ISNUMBER(R64:W64),R64:W64)=0),0,GEOMEAN(IF(ISNUMBER(R64:W64),R64:W64))),0)</f>
        <v>0.5</v>
      </c>
      <c r="H64" s="23">
        <f t="shared" ca="1" si="0"/>
        <v>0.5</v>
      </c>
      <c r="I64" s="116" t="str">
        <f t="shared" si="1"/>
        <v>!</v>
      </c>
      <c r="J64" s="22" cm="1">
        <f t="array" aca="1" ref="J64" ca="1">IF(Parameters!$D$31, SUM(IF(ISNUMBER(Y64:AD64),(IF(Y64:AD64&gt;=Parameters!$D$41,1,"")),""))+0.5*(SUM(IF(ISNUMBER(Y64:AD64),(IF(Y64:AD64&gt;=Parameters!$D$42,1,"")),""))-SUM(IF(ISNUMBER(Y64:AD64),(IF(Y64:AD64&gt;=Parameters!$D$41,1,"")),""))),0) +
   IF(Parameters!$D$32,SUM(IF(ISNUMBER(Y64:AD64),(IF(Y64:AD64&gt;=Parameters!$D$41,1,"")),"")),0) +
   IF(Parameters!$D$33,AVERAGE(IF(ISNUMBER(Y64:AD64),Y64:AD64)),0) +
   IF(Parameters!$D$34,IF(OR(IF(ISNUMBER(Y64:AD64),Y64:AD64)=0),0,GEOMEAN(IF(ISNUMBER(Y64:AD64),Y64:AD64))),0)</f>
        <v>3.5</v>
      </c>
      <c r="K64" s="23">
        <f t="shared" ca="1" si="2"/>
        <v>3.5</v>
      </c>
      <c r="L64" s="116" t="str">
        <f t="shared" si="3"/>
        <v/>
      </c>
      <c r="M64" s="21" cm="1">
        <f t="array" aca="1" ref="M64" ca="1">IF(Parameters!$D$31, SUM(IF(ISNUMBER(AF64:AK64),(IF(AF64:AK64&gt;=Parameters!$D$41,1,"")),""))+0.5*(SUM(IF(ISNUMBER(AF64:AK64),(IF(AF64:AK64&gt;=Parameters!$D$42,1,"")),""))-SUM(IF(ISNUMBER(AF64:AK64),(IF(AF64:AK64&gt;=Parameters!$D$41,1,"")),""))),0) +
   IF(Parameters!$D$32,SUM(IF(ISNUMBER(AF64:AK64),(IF(AF64:AK64&gt;=Parameters!$D$41,1,"")),"")),0) +
   IF(Parameters!$D$33,AVERAGE(IF(ISNUMBER(AF64:AK64),AF64:AK64)),0) +
   IF(Parameters!$D$34,IF(OR(IF(ISNUMBER(AF64:AK64),AF64:AK64)=0),0,GEOMEAN(IF(ISNUMBER(AF64:AK64),AF64:AK64))),0)</f>
        <v>0</v>
      </c>
      <c r="N64" s="23">
        <f t="shared" ca="1" si="4"/>
        <v>0</v>
      </c>
      <c r="O64" s="116" t="str">
        <f t="shared" si="5"/>
        <v>!</v>
      </c>
      <c r="P64" s="24"/>
      <c r="Q64" s="49"/>
      <c r="R64" s="25">
        <f ca="1">IFERROR(INDEX(Health!$G$8:$G$225,MATCH($C64,_xlfn.ANCHORARRAY(Health!$C$8),0)),NA())</f>
        <v>0</v>
      </c>
      <c r="S64" s="25">
        <f ca="1">IFERROR(INDEX(Food!$G$8:$G$225,MATCH($C64,_xlfn.ANCHORARRAY(Food!$C$8),0)),NA())</f>
        <v>0</v>
      </c>
      <c r="T64" s="25">
        <f ca="1">IFERROR(INDEX(Macro!$G$8:$G$225,MATCH($C64,_xlfn.ANCHORARRAY(Macro!$C$8),0)),NA())</f>
        <v>5.24491796583861</v>
      </c>
      <c r="U64" s="25">
        <f ca="1">IFERROR(INDEX(Socioeconomic!$G$8:$G$225,MATCH($C64,_xlfn.ANCHORARRAY(Socioeconomic!$C$8),0)),NA())</f>
        <v>0</v>
      </c>
      <c r="V64" s="25">
        <f ca="1">IFERROR(INDEX('Natural Hazard'!$G$8:$G$225,MATCH($C64,_xlfn.ANCHORARRAY('Natural Hazard'!$C$8),0)),NA())</f>
        <v>0</v>
      </c>
      <c r="W64" s="25">
        <f ca="1">IFERROR(INDEX(Conflict!$G$8:$G$225,MATCH($C64,_xlfn.ANCHORARRAY(Conflict!$C$8),0)),NA())</f>
        <v>0</v>
      </c>
      <c r="X64" s="50"/>
      <c r="Y64" s="25">
        <f ca="1">IFERROR(INDEX(Health!$H$8:$H$225,MATCH($C64,_xlfn.ANCHORARRAY(Health!$C$8),0)),NA())</f>
        <v>9.9358600583090304</v>
      </c>
      <c r="Z64" s="25">
        <f ca="1">IFERROR(INDEX(Food!$H$8:$H$225,MATCH($C64,_xlfn.ANCHORARRAY(Food!$C$8),0)),NA())</f>
        <v>10</v>
      </c>
      <c r="AA64" s="25">
        <f ca="1">IFERROR(INDEX(Macro!$H$8:$H$225,MATCH($C64,_xlfn.ANCHORARRAY(Macro!$C$8),0)),NA())</f>
        <v>8.2390858482273703</v>
      </c>
      <c r="AB64" s="25">
        <f ca="1">IFERROR(INDEX(Socioeconomic!$H$8:$H$225,MATCH($C64,_xlfn.ANCHORARRAY(Socioeconomic!$C$8),0)),NA())</f>
        <v>8.5714285714285694</v>
      </c>
      <c r="AC64" s="25">
        <f ca="1">IFERROR(INDEX('Natural Hazard'!$H$8:$H$225,MATCH($C64,_xlfn.ANCHORARRAY('Natural Hazard'!$C$8),0)),NA())</f>
        <v>4.5</v>
      </c>
      <c r="AD64" s="25">
        <f ca="1">IFERROR(INDEX(Conflict!$H$8:$H$225,MATCH($C64,_xlfn.ANCHORARRAY(Conflict!$C$8),0)),NA())</f>
        <v>10</v>
      </c>
      <c r="AE64" s="50"/>
      <c r="AF64" s="25">
        <f ca="1">IFERROR(INDEX(Health!$I$8:$I$225,MATCH($C64,_xlfn.ANCHORARRAY(Health!$C$8),0)),NA())</f>
        <v>0</v>
      </c>
      <c r="AG64" s="25" t="e">
        <f ca="1">IFERROR(INDEX(Food!$I$8:$I$225,MATCH($C64,_xlfn.ANCHORARRAY(Food!$C$8),0)),NA())</f>
        <v>#N/A</v>
      </c>
      <c r="AH64" s="25">
        <f ca="1">IFERROR(INDEX(Macro!$I$8:$I$225,MATCH($C64,_xlfn.ANCHORARRAY(Macro!$C$8),0)),NA())</f>
        <v>3.33886124930901</v>
      </c>
      <c r="AI64" s="25" t="e">
        <f ca="1">IFERROR(INDEX(Socioeconomic!$I$8:$I$225,MATCH($C64,_xlfn.ANCHORARRAY(Socioeconomic!$C$8),0)),NA())</f>
        <v>#N/A</v>
      </c>
      <c r="AJ64" s="25">
        <f ca="1">IFERROR(INDEX('Natural Hazard'!$I$8:$I$225,MATCH($C64,_xlfn.ANCHORARRAY('Natural Hazard'!$C$8),0)),NA())</f>
        <v>0</v>
      </c>
      <c r="AK64" s="25">
        <f ca="1">IFERROR(INDEX(Conflict!$I$8:$I$225,MATCH($C64,_xlfn.ANCHORARRAY(Conflict!$C$8),0)),NA())</f>
        <v>0</v>
      </c>
      <c r="AL64" s="49"/>
      <c r="AM64" s="25">
        <f>IFERROR(INDEX('Data Reliability'!$G$6:$G$409,MATCH($C64,'Data Reliability'!$E$6:$E$409,0)),NA())</f>
        <v>0.16666666666666699</v>
      </c>
      <c r="AN64" s="25">
        <f>IFERROR(INDEX('Data Reliability'!$H$6:$H$409,MATCH($C64,'Data Reliability'!$E$6:$E$409,0)),NA())</f>
        <v>0.63333333333333297</v>
      </c>
    </row>
    <row r="65" spans="2:40" x14ac:dyDescent="0.2">
      <c r="B65" s="28" t="s">
        <v>105</v>
      </c>
      <c r="C65" s="28" t="s">
        <v>106</v>
      </c>
      <c r="D65" s="28" t="s">
        <v>433</v>
      </c>
      <c r="E65" s="28" t="s">
        <v>409</v>
      </c>
      <c r="F65" s="206">
        <f ca="1">MATCH($C65,_xlfn.ANCHORARRAY(Health!$C$8),0)</f>
        <v>60</v>
      </c>
      <c r="G65" s="22" cm="1">
        <f t="array" aca="1" ref="G65" ca="1">IF(Parameters!$D$31, SUM(IF(ISNUMBER(R65:W65),(IF(R65:W65&gt;=Parameters!$D$37,1,"")),""))+0.5*(SUM(IF(ISNUMBER(R65:W65),(IF(R65:W65&gt;=Parameters!$D$38,1,"")),""))-SUM(IF(ISNUMBER(R65:W65),(IF(R65:W65&gt;=Parameters!$D$37,1,"")),""))),0) +
   IF(Parameters!$D$32,SUM(IF(ISNUMBER(R65:W65),(IF(R65:W65&gt;=Parameters!$D$41,1,"")),"")),0) +
   IF(Parameters!$D$33,AVERAGE(IF(ISNUMBER(R65:W65),R65:W65)),0) +
   IF(Parameters!$D$34,IF(OR(IF(ISNUMBER(R65:W65),R65:W65)=0),0,GEOMEAN(IF(ISNUMBER(R65:W65),R65:W65))),0)</f>
        <v>0</v>
      </c>
      <c r="H65" s="23">
        <f t="shared" ca="1" si="0"/>
        <v>0</v>
      </c>
      <c r="I65" s="116" t="str">
        <f t="shared" si="1"/>
        <v>!</v>
      </c>
      <c r="J65" s="22" cm="1">
        <f t="array" aca="1" ref="J65" ca="1">IF(Parameters!$D$31, SUM(IF(ISNUMBER(Y65:AD65),(IF(Y65:AD65&gt;=Parameters!$D$41,1,"")),""))+0.5*(SUM(IF(ISNUMBER(Y65:AD65),(IF(Y65:AD65&gt;=Parameters!$D$42,1,"")),""))-SUM(IF(ISNUMBER(Y65:AD65),(IF(Y65:AD65&gt;=Parameters!$D$41,1,"")),""))),0) +
   IF(Parameters!$D$32,SUM(IF(ISNUMBER(Y65:AD65),(IF(Y65:AD65&gt;=Parameters!$D$41,1,"")),"")),0) +
   IF(Parameters!$D$33,AVERAGE(IF(ISNUMBER(Y65:AD65),Y65:AD65)),0) +
   IF(Parameters!$D$34,IF(OR(IF(ISNUMBER(Y65:AD65),Y65:AD65)=0),0,GEOMEAN(IF(ISNUMBER(Y65:AD65),Y65:AD65))),0)</f>
        <v>0</v>
      </c>
      <c r="K65" s="23">
        <f t="shared" ca="1" si="2"/>
        <v>0</v>
      </c>
      <c r="L65" s="116" t="str">
        <f t="shared" si="3"/>
        <v/>
      </c>
      <c r="M65" s="21" cm="1">
        <f t="array" aca="1" ref="M65" ca="1">IF(Parameters!$D$31, SUM(IF(ISNUMBER(AF65:AK65),(IF(AF65:AK65&gt;=Parameters!$D$41,1,"")),""))+0.5*(SUM(IF(ISNUMBER(AF65:AK65),(IF(AF65:AK65&gt;=Parameters!$D$42,1,"")),""))-SUM(IF(ISNUMBER(AF65:AK65),(IF(AF65:AK65&gt;=Parameters!$D$41,1,"")),""))),0) +
   IF(Parameters!$D$32,SUM(IF(ISNUMBER(AF65:AK65),(IF(AF65:AK65&gt;=Parameters!$D$41,1,"")),"")),0) +
   IF(Parameters!$D$33,AVERAGE(IF(ISNUMBER(AF65:AK65),AF65:AK65)),0) +
   IF(Parameters!$D$34,IF(OR(IF(ISNUMBER(AF65:AK65),AF65:AK65)=0),0,GEOMEAN(IF(ISNUMBER(AF65:AK65),AF65:AK65))),0)</f>
        <v>0</v>
      </c>
      <c r="N65" s="23">
        <f t="shared" ca="1" si="4"/>
        <v>0</v>
      </c>
      <c r="O65" s="116" t="str">
        <f t="shared" si="5"/>
        <v>!</v>
      </c>
      <c r="P65" s="24"/>
      <c r="Q65" s="49"/>
      <c r="R65" s="25">
        <f ca="1">IFERROR(INDEX(Health!$G$8:$G$225,MATCH($C65,_xlfn.ANCHORARRAY(Health!$C$8),0)),NA())</f>
        <v>0</v>
      </c>
      <c r="S65" s="25">
        <f ca="1">IFERROR(INDEX(Food!$G$8:$G$225,MATCH($C65,_xlfn.ANCHORARRAY(Food!$C$8),0)),NA())</f>
        <v>0</v>
      </c>
      <c r="T65" s="25">
        <f ca="1">IFERROR(INDEX(Macro!$G$8:$G$225,MATCH($C65,_xlfn.ANCHORARRAY(Macro!$C$8),0)),NA())</f>
        <v>1.3799302578889989</v>
      </c>
      <c r="U65" s="25">
        <f ca="1">IFERROR(INDEX(Socioeconomic!$G$8:$G$225,MATCH($C65,_xlfn.ANCHORARRAY(Socioeconomic!$C$8),0)),NA())</f>
        <v>0</v>
      </c>
      <c r="V65" s="25">
        <f ca="1">IFERROR(INDEX('Natural Hazard'!$G$8:$G$225,MATCH($C65,_xlfn.ANCHORARRAY('Natural Hazard'!$C$8),0)),NA())</f>
        <v>0</v>
      </c>
      <c r="W65" s="25">
        <f ca="1">IFERROR(INDEX(Conflict!$G$8:$G$225,MATCH($C65,_xlfn.ANCHORARRAY(Conflict!$C$8),0)),NA())</f>
        <v>0</v>
      </c>
      <c r="X65" s="50"/>
      <c r="Y65" s="25">
        <f ca="1">IFERROR(INDEX(Health!$H$8:$H$225,MATCH($C65,_xlfn.ANCHORARRAY(Health!$C$8),0)),NA())</f>
        <v>0</v>
      </c>
      <c r="Z65" s="25">
        <f ca="1">IFERROR(INDEX(Food!$H$8:$H$225,MATCH($C65,_xlfn.ANCHORARRAY(Food!$C$8),0)),NA())</f>
        <v>0.68905616676317205</v>
      </c>
      <c r="AA65" s="25">
        <f ca="1">IFERROR(INDEX(Macro!$H$8:$H$225,MATCH($C65,_xlfn.ANCHORARRAY(Macro!$C$8),0)),NA())</f>
        <v>0.48930559624963399</v>
      </c>
      <c r="AB65" s="25">
        <f ca="1">IFERROR(INDEX(Socioeconomic!$H$8:$H$225,MATCH($C65,_xlfn.ANCHORARRAY(Socioeconomic!$C$8),0)),NA())</f>
        <v>0.71428571428571297</v>
      </c>
      <c r="AC65" s="25">
        <f ca="1">IFERROR(INDEX('Natural Hazard'!$H$8:$H$225,MATCH($C65,_xlfn.ANCHORARRAY('Natural Hazard'!$C$8),0)),NA())</f>
        <v>5.1666666666666599</v>
      </c>
      <c r="AD65" s="25">
        <f ca="1">IFERROR(INDEX(Conflict!$H$8:$H$225,MATCH($C65,_xlfn.ANCHORARRAY(Conflict!$C$8),0)),NA())</f>
        <v>0</v>
      </c>
      <c r="AE65" s="50"/>
      <c r="AF65" s="25">
        <f ca="1">IFERROR(INDEX(Health!$I$8:$I$225,MATCH($C65,_xlfn.ANCHORARRAY(Health!$C$8),0)),NA())</f>
        <v>0</v>
      </c>
      <c r="AG65" s="25" t="e">
        <f ca="1">IFERROR(INDEX(Food!$I$8:$I$225,MATCH($C65,_xlfn.ANCHORARRAY(Food!$C$8),0)),NA())</f>
        <v>#N/A</v>
      </c>
      <c r="AH65" s="25">
        <f ca="1">IFERROR(INDEX(Macro!$I$8:$I$225,MATCH($C65,_xlfn.ANCHORARRAY(Macro!$C$8),0)),NA())</f>
        <v>3.89165284687672</v>
      </c>
      <c r="AI65" s="25">
        <f ca="1">IFERROR(INDEX(Socioeconomic!$I$8:$I$225,MATCH($C65,_xlfn.ANCHORARRAY(Socioeconomic!$C$8),0)),NA())</f>
        <v>0</v>
      </c>
      <c r="AJ65" s="25">
        <f ca="1">IFERROR(INDEX('Natural Hazard'!$I$8:$I$225,MATCH($C65,_xlfn.ANCHORARRAY('Natural Hazard'!$C$8),0)),NA())</f>
        <v>0</v>
      </c>
      <c r="AK65" s="25">
        <f ca="1">IFERROR(INDEX(Conflict!$I$8:$I$225,MATCH($C65,_xlfn.ANCHORARRAY(Conflict!$C$8),0)),NA())</f>
        <v>0</v>
      </c>
      <c r="AL65" s="49"/>
      <c r="AM65" s="25">
        <f>IFERROR(INDEX('Data Reliability'!$G$6:$G$409,MATCH($C65,'Data Reliability'!$E$6:$E$409,0)),NA())</f>
        <v>8.3333333333333301E-2</v>
      </c>
      <c r="AN65" s="25">
        <f>IFERROR(INDEX('Data Reliability'!$H$6:$H$409,MATCH($C65,'Data Reliability'!$E$6:$E$409,0)),NA())</f>
        <v>0.59166666666666701</v>
      </c>
    </row>
    <row r="66" spans="2:40" x14ac:dyDescent="0.2">
      <c r="B66" s="28" t="s">
        <v>107</v>
      </c>
      <c r="C66" s="28" t="s">
        <v>108</v>
      </c>
      <c r="D66" s="28" t="s">
        <v>433</v>
      </c>
      <c r="E66" s="28" t="s">
        <v>409</v>
      </c>
      <c r="F66" s="206">
        <f ca="1">MATCH($C66,_xlfn.ANCHORARRAY(Health!$C$8),0)</f>
        <v>61</v>
      </c>
      <c r="G66" s="22" cm="1">
        <f t="array" aca="1" ref="G66" ca="1">IF(Parameters!$D$31, SUM(IF(ISNUMBER(R66:W66),(IF(R66:W66&gt;=Parameters!$D$37,1,"")),""))+0.5*(SUM(IF(ISNUMBER(R66:W66),(IF(R66:W66&gt;=Parameters!$D$38,1,"")),""))-SUM(IF(ISNUMBER(R66:W66),(IF(R66:W66&gt;=Parameters!$D$37,1,"")),""))),0) +
   IF(Parameters!$D$32,SUM(IF(ISNUMBER(R66:W66),(IF(R66:W66&gt;=Parameters!$D$41,1,"")),"")),0) +
   IF(Parameters!$D$33,AVERAGE(IF(ISNUMBER(R66:W66),R66:W66)),0) +
   IF(Parameters!$D$34,IF(OR(IF(ISNUMBER(R66:W66),R66:W66)=0),0,GEOMEAN(IF(ISNUMBER(R66:W66),R66:W66))),0)</f>
        <v>0</v>
      </c>
      <c r="H66" s="23">
        <f t="shared" ca="1" si="0"/>
        <v>0</v>
      </c>
      <c r="I66" s="116" t="str">
        <f t="shared" si="1"/>
        <v>!</v>
      </c>
      <c r="J66" s="22" cm="1">
        <f t="array" aca="1" ref="J66" ca="1">IF(Parameters!$D$31, SUM(IF(ISNUMBER(Y66:AD66),(IF(Y66:AD66&gt;=Parameters!$D$41,1,"")),""))+0.5*(SUM(IF(ISNUMBER(Y66:AD66),(IF(Y66:AD66&gt;=Parameters!$D$42,1,"")),""))-SUM(IF(ISNUMBER(Y66:AD66),(IF(Y66:AD66&gt;=Parameters!$D$41,1,"")),""))),0) +
   IF(Parameters!$D$32,SUM(IF(ISNUMBER(Y66:AD66),(IF(Y66:AD66&gt;=Parameters!$D$41,1,"")),"")),0) +
   IF(Parameters!$D$33,AVERAGE(IF(ISNUMBER(Y66:AD66),Y66:AD66)),0) +
   IF(Parameters!$D$34,IF(OR(IF(ISNUMBER(Y66:AD66),Y66:AD66)=0),0,GEOMEAN(IF(ISNUMBER(Y66:AD66),Y66:AD66))),0)</f>
        <v>0</v>
      </c>
      <c r="K66" s="23">
        <f t="shared" ca="1" si="2"/>
        <v>0</v>
      </c>
      <c r="L66" s="116" t="str">
        <f t="shared" si="3"/>
        <v/>
      </c>
      <c r="M66" s="21" cm="1">
        <f t="array" aca="1" ref="M66" ca="1">IF(Parameters!$D$31, SUM(IF(ISNUMBER(AF66:AK66),(IF(AF66:AK66&gt;=Parameters!$D$41,1,"")),""))+0.5*(SUM(IF(ISNUMBER(AF66:AK66),(IF(AF66:AK66&gt;=Parameters!$D$42,1,"")),""))-SUM(IF(ISNUMBER(AF66:AK66),(IF(AF66:AK66&gt;=Parameters!$D$41,1,"")),""))),0) +
   IF(Parameters!$D$32,SUM(IF(ISNUMBER(AF66:AK66),(IF(AF66:AK66&gt;=Parameters!$D$41,1,"")),"")),0) +
   IF(Parameters!$D$33,AVERAGE(IF(ISNUMBER(AF66:AK66),AF66:AK66)),0) +
   IF(Parameters!$D$34,IF(OR(IF(ISNUMBER(AF66:AK66),AF66:AK66)=0),0,GEOMEAN(IF(ISNUMBER(AF66:AK66),AF66:AK66))),0)</f>
        <v>0</v>
      </c>
      <c r="N66" s="23">
        <f t="shared" ca="1" si="4"/>
        <v>0</v>
      </c>
      <c r="O66" s="116" t="str">
        <f t="shared" si="5"/>
        <v>!</v>
      </c>
      <c r="P66" s="24"/>
      <c r="Q66" s="49"/>
      <c r="R66" s="25">
        <f ca="1">IFERROR(INDEX(Health!$G$8:$G$225,MATCH($C66,_xlfn.ANCHORARRAY(Health!$C$8),0)),NA())</f>
        <v>0</v>
      </c>
      <c r="S66" s="25">
        <f ca="1">IFERROR(INDEX(Food!$G$8:$G$225,MATCH($C66,_xlfn.ANCHORARRAY(Food!$C$8),0)),NA())</f>
        <v>0</v>
      </c>
      <c r="T66" s="25">
        <f ca="1">IFERROR(INDEX(Macro!$G$8:$G$225,MATCH($C66,_xlfn.ANCHORARRAY(Macro!$C$8),0)),NA())</f>
        <v>1.8391948101352797</v>
      </c>
      <c r="U66" s="25">
        <f ca="1">IFERROR(INDEX(Socioeconomic!$G$8:$G$225,MATCH($C66,_xlfn.ANCHORARRAY(Socioeconomic!$C$8),0)),NA())</f>
        <v>0</v>
      </c>
      <c r="V66" s="25">
        <f ca="1">IFERROR(INDEX('Natural Hazard'!$G$8:$G$225,MATCH($C66,_xlfn.ANCHORARRAY('Natural Hazard'!$C$8),0)),NA())</f>
        <v>0</v>
      </c>
      <c r="W66" s="25">
        <f ca="1">IFERROR(INDEX(Conflict!$G$8:$G$225,MATCH($C66,_xlfn.ANCHORARRAY(Conflict!$C$8),0)),NA())</f>
        <v>0</v>
      </c>
      <c r="X66" s="50"/>
      <c r="Y66" s="25">
        <f ca="1">IFERROR(INDEX(Health!$H$8:$H$225,MATCH($C66,_xlfn.ANCHORARRAY(Health!$C$8),0)),NA())</f>
        <v>0</v>
      </c>
      <c r="Z66" s="25">
        <f ca="1">IFERROR(INDEX(Food!$H$8:$H$225,MATCH($C66,_xlfn.ANCHORARRAY(Food!$C$8),0)),NA())</f>
        <v>2.2488038277511899</v>
      </c>
      <c r="AA66" s="25">
        <f ca="1">IFERROR(INDEX(Macro!$H$8:$H$225,MATCH($C66,_xlfn.ANCHORARRAY(Macro!$C$8),0)),NA())</f>
        <v>2.0128918839730399</v>
      </c>
      <c r="AB66" s="25">
        <f ca="1">IFERROR(INDEX(Socioeconomic!$H$8:$H$225,MATCH($C66,_xlfn.ANCHORARRAY(Socioeconomic!$C$8),0)),NA())</f>
        <v>0.71428571428571297</v>
      </c>
      <c r="AC66" s="25">
        <f ca="1">IFERROR(INDEX('Natural Hazard'!$H$8:$H$225,MATCH($C66,_xlfn.ANCHORARRAY('Natural Hazard'!$C$8),0)),NA())</f>
        <v>0</v>
      </c>
      <c r="AD66" s="25">
        <f ca="1">IFERROR(INDEX(Conflict!$H$8:$H$225,MATCH($C66,_xlfn.ANCHORARRAY(Conflict!$C$8),0)),NA())</f>
        <v>0</v>
      </c>
      <c r="AE66" s="50"/>
      <c r="AF66" s="25">
        <f ca="1">IFERROR(INDEX(Health!$I$8:$I$225,MATCH($C66,_xlfn.ANCHORARRAY(Health!$C$8),0)),NA())</f>
        <v>0</v>
      </c>
      <c r="AG66" s="25" t="e">
        <f ca="1">IFERROR(INDEX(Food!$I$8:$I$225,MATCH($C66,_xlfn.ANCHORARRAY(Food!$C$8),0)),NA())</f>
        <v>#N/A</v>
      </c>
      <c r="AH66" s="25">
        <f ca="1">IFERROR(INDEX(Macro!$I$8:$I$225,MATCH($C66,_xlfn.ANCHORARRAY(Macro!$C$8),0)),NA())</f>
        <v>1.6804864566058599</v>
      </c>
      <c r="AI66" s="25">
        <f ca="1">IFERROR(INDEX(Socioeconomic!$I$8:$I$225,MATCH($C66,_xlfn.ANCHORARRAY(Socioeconomic!$C$8),0)),NA())</f>
        <v>0</v>
      </c>
      <c r="AJ66" s="25">
        <f ca="1">IFERROR(INDEX('Natural Hazard'!$I$8:$I$225,MATCH($C66,_xlfn.ANCHORARRAY('Natural Hazard'!$C$8),0)),NA())</f>
        <v>0</v>
      </c>
      <c r="AK66" s="25">
        <f ca="1">IFERROR(INDEX(Conflict!$I$8:$I$225,MATCH($C66,_xlfn.ANCHORARRAY(Conflict!$C$8),0)),NA())</f>
        <v>1.78571428571429</v>
      </c>
      <c r="AL66" s="49"/>
      <c r="AM66" s="25">
        <f>IFERROR(INDEX('Data Reliability'!$G$6:$G$409,MATCH($C66,'Data Reliability'!$E$6:$E$409,0)),NA())</f>
        <v>0.16666666666666699</v>
      </c>
      <c r="AN66" s="25">
        <f>IFERROR(INDEX('Data Reliability'!$H$6:$H$409,MATCH($C66,'Data Reliability'!$E$6:$E$409,0)),NA())</f>
        <v>0.625</v>
      </c>
    </row>
    <row r="67" spans="2:40" x14ac:dyDescent="0.2">
      <c r="B67" s="28" t="s">
        <v>109</v>
      </c>
      <c r="C67" s="28" t="s">
        <v>110</v>
      </c>
      <c r="D67" s="28" t="s">
        <v>432</v>
      </c>
      <c r="E67" s="28" t="s">
        <v>429</v>
      </c>
      <c r="F67" s="206">
        <f ca="1">MATCH($C67,_xlfn.ANCHORARRAY(Health!$C$8),0)</f>
        <v>62</v>
      </c>
      <c r="G67" s="22" cm="1">
        <f t="array" aca="1" ref="G67" ca="1">IF(Parameters!$D$31, SUM(IF(ISNUMBER(R67:W67),(IF(R67:W67&gt;=Parameters!$D$37,1,"")),""))+0.5*(SUM(IF(ISNUMBER(R67:W67),(IF(R67:W67&gt;=Parameters!$D$38,1,"")),""))-SUM(IF(ISNUMBER(R67:W67),(IF(R67:W67&gt;=Parameters!$D$37,1,"")),""))),0) +
   IF(Parameters!$D$32,SUM(IF(ISNUMBER(R67:W67),(IF(R67:W67&gt;=Parameters!$D$41,1,"")),"")),0) +
   IF(Parameters!$D$33,AVERAGE(IF(ISNUMBER(R67:W67),R67:W67)),0) +
   IF(Parameters!$D$34,IF(OR(IF(ISNUMBER(R67:W67),R67:W67)=0),0,GEOMEAN(IF(ISNUMBER(R67:W67),R67:W67))),0)</f>
        <v>5</v>
      </c>
      <c r="H67" s="23">
        <f t="shared" ca="1" si="0"/>
        <v>5</v>
      </c>
      <c r="I67" s="116" t="str">
        <f t="shared" si="1"/>
        <v/>
      </c>
      <c r="J67" s="22" cm="1">
        <f t="array" aca="1" ref="J67" ca="1">IF(Parameters!$D$31, SUM(IF(ISNUMBER(Y67:AD67),(IF(Y67:AD67&gt;=Parameters!$D$41,1,"")),""))+0.5*(SUM(IF(ISNUMBER(Y67:AD67),(IF(Y67:AD67&gt;=Parameters!$D$42,1,"")),""))-SUM(IF(ISNUMBER(Y67:AD67),(IF(Y67:AD67&gt;=Parameters!$D$41,1,"")),""))),0) +
   IF(Parameters!$D$32,SUM(IF(ISNUMBER(Y67:AD67),(IF(Y67:AD67&gt;=Parameters!$D$41,1,"")),"")),0) +
   IF(Parameters!$D$33,AVERAGE(IF(ISNUMBER(Y67:AD67),Y67:AD67)),0) +
   IF(Parameters!$D$34,IF(OR(IF(ISNUMBER(Y67:AD67),Y67:AD67)=0),0,GEOMEAN(IF(ISNUMBER(Y67:AD67),Y67:AD67))),0)</f>
        <v>3</v>
      </c>
      <c r="K67" s="23">
        <f t="shared" ca="1" si="2"/>
        <v>3</v>
      </c>
      <c r="L67" s="116" t="str">
        <f t="shared" si="3"/>
        <v/>
      </c>
      <c r="M67" s="21" cm="1">
        <f t="array" aca="1" ref="M67" ca="1">IF(Parameters!$D$31, SUM(IF(ISNUMBER(AF67:AK67),(IF(AF67:AK67&gt;=Parameters!$D$41,1,"")),""))+0.5*(SUM(IF(ISNUMBER(AF67:AK67),(IF(AF67:AK67&gt;=Parameters!$D$42,1,"")),""))-SUM(IF(ISNUMBER(AF67:AK67),(IF(AF67:AK67&gt;=Parameters!$D$41,1,"")),""))),0) +
   IF(Parameters!$D$32,SUM(IF(ISNUMBER(AF67:AK67),(IF(AF67:AK67&gt;=Parameters!$D$41,1,"")),"")),0) +
   IF(Parameters!$D$33,AVERAGE(IF(ISNUMBER(AF67:AK67),AF67:AK67)),0) +
   IF(Parameters!$D$34,IF(OR(IF(ISNUMBER(AF67:AK67),AF67:AK67)=0),0,GEOMEAN(IF(ISNUMBER(AF67:AK67),AF67:AK67))),0)</f>
        <v>4.5</v>
      </c>
      <c r="N67" s="23">
        <f t="shared" ca="1" si="4"/>
        <v>4.5</v>
      </c>
      <c r="O67" s="116" t="str">
        <f t="shared" si="5"/>
        <v>!</v>
      </c>
      <c r="P67" s="24"/>
      <c r="Q67" s="49"/>
      <c r="R67" s="25">
        <f ca="1">IFERROR(INDEX(Health!$G$8:$G$225,MATCH($C67,_xlfn.ANCHORARRAY(Health!$C$8),0)),NA())</f>
        <v>7.1794978587902021</v>
      </c>
      <c r="S67" s="25">
        <f ca="1">IFERROR(INDEX(Food!$G$8:$G$225,MATCH($C67,_xlfn.ANCHORARRAY(Food!$C$8),0)),NA())</f>
        <v>8.2495108731843203</v>
      </c>
      <c r="T67" s="25">
        <f ca="1">IFERROR(INDEX(Macro!$G$8:$G$225,MATCH($C67,_xlfn.ANCHORARRAY(Macro!$C$8),0)),NA())</f>
        <v>10</v>
      </c>
      <c r="U67" s="25">
        <f ca="1">IFERROR(INDEX(Socioeconomic!$G$8:$G$225,MATCH($C67,_xlfn.ANCHORARRAY(Socioeconomic!$C$8),0)),NA())</f>
        <v>0</v>
      </c>
      <c r="V67" s="25">
        <f ca="1">IFERROR(INDEX('Natural Hazard'!$G$8:$G$225,MATCH($C67,_xlfn.ANCHORARRAY('Natural Hazard'!$C$8),0)),NA())</f>
        <v>7.5277265270908051</v>
      </c>
      <c r="W67" s="25">
        <f ca="1">IFERROR(INDEX(Conflict!$G$8:$G$225,MATCH($C67,_xlfn.ANCHORARRAY(Conflict!$C$8),0)),NA())</f>
        <v>10</v>
      </c>
      <c r="X67" s="50"/>
      <c r="Y67" s="25">
        <f ca="1">IFERROR(INDEX(Health!$H$8:$H$225,MATCH($C67,_xlfn.ANCHORARRAY(Health!$C$8),0)),NA())</f>
        <v>5.1545189504373097</v>
      </c>
      <c r="Z67" s="25">
        <f ca="1">IFERROR(INDEX(Food!$H$8:$H$225,MATCH($C67,_xlfn.ANCHORARRAY(Food!$C$8),0)),NA())</f>
        <v>9.7220613781123308</v>
      </c>
      <c r="AA67" s="25">
        <f ca="1">IFERROR(INDEX(Macro!$H$8:$H$225,MATCH($C67,_xlfn.ANCHORARRAY(Macro!$C$8),0)),NA())</f>
        <v>10</v>
      </c>
      <c r="AB67" s="25">
        <f ca="1">IFERROR(INDEX(Socioeconomic!$H$8:$H$225,MATCH($C67,_xlfn.ANCHORARRAY(Socioeconomic!$C$8),0)),NA())</f>
        <v>8.8571428571428505</v>
      </c>
      <c r="AC67" s="25">
        <f ca="1">IFERROR(INDEX('Natural Hazard'!$H$8:$H$225,MATCH($C67,_xlfn.ANCHORARRAY('Natural Hazard'!$C$8),0)),NA())</f>
        <v>5.6666666666666599</v>
      </c>
      <c r="AD67" s="25">
        <f ca="1">IFERROR(INDEX(Conflict!$H$8:$H$225,MATCH($C67,_xlfn.ANCHORARRAY(Conflict!$C$8),0)),NA())</f>
        <v>10</v>
      </c>
      <c r="AE67" s="50"/>
      <c r="AF67" s="25">
        <f ca="1">IFERROR(INDEX(Health!$I$8:$I$225,MATCH($C67,_xlfn.ANCHORARRAY(Health!$C$8),0)),NA())</f>
        <v>10</v>
      </c>
      <c r="AG67" s="25">
        <f ca="1">IFERROR(INDEX(Food!$I$8:$I$225,MATCH($C67,_xlfn.ANCHORARRAY(Food!$C$8),0)),NA())</f>
        <v>7</v>
      </c>
      <c r="AH67" s="25">
        <f ca="1">IFERROR(INDEX(Macro!$I$8:$I$225,MATCH($C67,_xlfn.ANCHORARRAY(Macro!$C$8),0)),NA())</f>
        <v>10</v>
      </c>
      <c r="AI67" s="25">
        <f ca="1">IFERROR(INDEX(Socioeconomic!$I$8:$I$225,MATCH($C67,_xlfn.ANCHORARRAY(Socioeconomic!$C$8),0)),NA())</f>
        <v>0</v>
      </c>
      <c r="AJ67" s="25">
        <f ca="1">IFERROR(INDEX('Natural Hazard'!$I$8:$I$225,MATCH($C67,_xlfn.ANCHORARRAY('Natural Hazard'!$C$8),0)),NA())</f>
        <v>10</v>
      </c>
      <c r="AK67" s="25">
        <f ca="1">IFERROR(INDEX(Conflict!$I$8:$I$225,MATCH($C67,_xlfn.ANCHORARRAY(Conflict!$C$8),0)),NA())</f>
        <v>10</v>
      </c>
      <c r="AL67" s="49"/>
      <c r="AM67" s="25">
        <f>IFERROR(INDEX('Data Reliability'!$G$6:$G$409,MATCH($C67,'Data Reliability'!$E$6:$E$409,0)),NA())</f>
        <v>0</v>
      </c>
      <c r="AN67" s="25">
        <f>IFERROR(INDEX('Data Reliability'!$H$6:$H$409,MATCH($C67,'Data Reliability'!$E$6:$E$409,0)),NA())</f>
        <v>0.33611111111111103</v>
      </c>
    </row>
    <row r="68" spans="2:40" x14ac:dyDescent="0.2">
      <c r="B68" s="28" t="s">
        <v>111</v>
      </c>
      <c r="C68" s="28" t="s">
        <v>112</v>
      </c>
      <c r="D68" s="28" t="s">
        <v>433</v>
      </c>
      <c r="E68" s="28" t="s">
        <v>409</v>
      </c>
      <c r="F68" s="206">
        <f ca="1">MATCH($C68,_xlfn.ANCHORARRAY(Health!$C$8),0)</f>
        <v>63</v>
      </c>
      <c r="G68" s="22" cm="1">
        <f t="array" aca="1" ref="G68" ca="1">IF(Parameters!$D$31, SUM(IF(ISNUMBER(R68:W68),(IF(R68:W68&gt;=Parameters!$D$37,1,"")),""))+0.5*(SUM(IF(ISNUMBER(R68:W68),(IF(R68:W68&gt;=Parameters!$D$38,1,"")),""))-SUM(IF(ISNUMBER(R68:W68),(IF(R68:W68&gt;=Parameters!$D$37,1,"")),""))),0) +
   IF(Parameters!$D$32,SUM(IF(ISNUMBER(R68:W68),(IF(R68:W68&gt;=Parameters!$D$41,1,"")),"")),0) +
   IF(Parameters!$D$33,AVERAGE(IF(ISNUMBER(R68:W68),R68:W68)),0) +
   IF(Parameters!$D$34,IF(OR(IF(ISNUMBER(R68:W68),R68:W68)=0),0,GEOMEAN(IF(ISNUMBER(R68:W68),R68:W68))),0)</f>
        <v>0</v>
      </c>
      <c r="H68" s="23">
        <f t="shared" ca="1" si="0"/>
        <v>0</v>
      </c>
      <c r="I68" s="116" t="str">
        <f t="shared" si="1"/>
        <v>!</v>
      </c>
      <c r="J68" s="22" cm="1">
        <f t="array" aca="1" ref="J68" ca="1">IF(Parameters!$D$31, SUM(IF(ISNUMBER(Y68:AD68),(IF(Y68:AD68&gt;=Parameters!$D$41,1,"")),""))+0.5*(SUM(IF(ISNUMBER(Y68:AD68),(IF(Y68:AD68&gt;=Parameters!$D$42,1,"")),""))-SUM(IF(ISNUMBER(Y68:AD68),(IF(Y68:AD68&gt;=Parameters!$D$41,1,"")),""))),0) +
   IF(Parameters!$D$32,SUM(IF(ISNUMBER(Y68:AD68),(IF(Y68:AD68&gt;=Parameters!$D$41,1,"")),"")),0) +
   IF(Parameters!$D$33,AVERAGE(IF(ISNUMBER(Y68:AD68),Y68:AD68)),0) +
   IF(Parameters!$D$34,IF(OR(IF(ISNUMBER(Y68:AD68),Y68:AD68)=0),0,GEOMEAN(IF(ISNUMBER(Y68:AD68),Y68:AD68))),0)</f>
        <v>0</v>
      </c>
      <c r="K68" s="23">
        <f t="shared" ca="1" si="2"/>
        <v>0</v>
      </c>
      <c r="L68" s="116" t="str">
        <f t="shared" si="3"/>
        <v/>
      </c>
      <c r="M68" s="21" cm="1">
        <f t="array" aca="1" ref="M68" ca="1">IF(Parameters!$D$31, SUM(IF(ISNUMBER(AF68:AK68),(IF(AF68:AK68&gt;=Parameters!$D$41,1,"")),""))+0.5*(SUM(IF(ISNUMBER(AF68:AK68),(IF(AF68:AK68&gt;=Parameters!$D$42,1,"")),""))-SUM(IF(ISNUMBER(AF68:AK68),(IF(AF68:AK68&gt;=Parameters!$D$41,1,"")),""))),0) +
   IF(Parameters!$D$32,SUM(IF(ISNUMBER(AF68:AK68),(IF(AF68:AK68&gt;=Parameters!$D$41,1,"")),"")),0) +
   IF(Parameters!$D$33,AVERAGE(IF(ISNUMBER(AF68:AK68),AF68:AK68)),0) +
   IF(Parameters!$D$34,IF(OR(IF(ISNUMBER(AF68:AK68),AF68:AK68)=0),0,GEOMEAN(IF(ISNUMBER(AF68:AK68),AF68:AK68))),0)</f>
        <v>0</v>
      </c>
      <c r="N68" s="23">
        <f t="shared" ca="1" si="4"/>
        <v>0</v>
      </c>
      <c r="O68" s="116" t="str">
        <f t="shared" si="5"/>
        <v>!</v>
      </c>
      <c r="P68" s="24"/>
      <c r="Q68" s="49"/>
      <c r="R68" s="25">
        <f ca="1">IFERROR(INDEX(Health!$G$8:$G$225,MATCH($C68,_xlfn.ANCHORARRAY(Health!$C$8),0)),NA())</f>
        <v>0</v>
      </c>
      <c r="S68" s="25">
        <f ca="1">IFERROR(INDEX(Food!$G$8:$G$225,MATCH($C68,_xlfn.ANCHORARRAY(Food!$C$8),0)),NA())</f>
        <v>0</v>
      </c>
      <c r="T68" s="25">
        <f ca="1">IFERROR(INDEX(Macro!$G$8:$G$225,MATCH($C68,_xlfn.ANCHORARRAY(Macro!$C$8),0)),NA())</f>
        <v>0.14443435420324455</v>
      </c>
      <c r="U68" s="25">
        <f ca="1">IFERROR(INDEX(Socioeconomic!$G$8:$G$225,MATCH($C68,_xlfn.ANCHORARRAY(Socioeconomic!$C$8),0)),NA())</f>
        <v>0</v>
      </c>
      <c r="V68" s="25">
        <f ca="1">IFERROR(INDEX('Natural Hazard'!$G$8:$G$225,MATCH($C68,_xlfn.ANCHORARRAY('Natural Hazard'!$C$8),0)),NA())</f>
        <v>0</v>
      </c>
      <c r="W68" s="25">
        <f ca="1">IFERROR(INDEX(Conflict!$G$8:$G$225,MATCH($C68,_xlfn.ANCHORARRAY(Conflict!$C$8),0)),NA())</f>
        <v>0</v>
      </c>
      <c r="X68" s="50"/>
      <c r="Y68" s="25">
        <f ca="1">IFERROR(INDEX(Health!$H$8:$H$225,MATCH($C68,_xlfn.ANCHORARRAY(Health!$C$8),0)),NA())</f>
        <v>0</v>
      </c>
      <c r="Z68" s="25">
        <f ca="1">IFERROR(INDEX(Food!$H$8:$H$225,MATCH($C68,_xlfn.ANCHORARRAY(Food!$C$8),0)),NA())</f>
        <v>0</v>
      </c>
      <c r="AA68" s="25">
        <f ca="1">IFERROR(INDEX(Macro!$H$8:$H$225,MATCH($C68,_xlfn.ANCHORARRAY(Macro!$C$8),0)),NA())</f>
        <v>5.8599472604754501E-3</v>
      </c>
      <c r="AB68" s="25">
        <f ca="1">IFERROR(INDEX(Socioeconomic!$H$8:$H$225,MATCH($C68,_xlfn.ANCHORARRAY(Socioeconomic!$C$8),0)),NA())</f>
        <v>0.28571428571428598</v>
      </c>
      <c r="AC68" s="25">
        <f ca="1">IFERROR(INDEX('Natural Hazard'!$H$8:$H$225,MATCH($C68,_xlfn.ANCHORARRAY('Natural Hazard'!$C$8),0)),NA())</f>
        <v>0</v>
      </c>
      <c r="AD68" s="25">
        <f ca="1">IFERROR(INDEX(Conflict!$H$8:$H$225,MATCH($C68,_xlfn.ANCHORARRAY(Conflict!$C$8),0)),NA())</f>
        <v>0</v>
      </c>
      <c r="AE68" s="50"/>
      <c r="AF68" s="25">
        <f ca="1">IFERROR(INDEX(Health!$I$8:$I$225,MATCH($C68,_xlfn.ANCHORARRAY(Health!$C$8),0)),NA())</f>
        <v>0</v>
      </c>
      <c r="AG68" s="25" t="e">
        <f ca="1">IFERROR(INDEX(Food!$I$8:$I$225,MATCH($C68,_xlfn.ANCHORARRAY(Food!$C$8),0)),NA())</f>
        <v>#N/A</v>
      </c>
      <c r="AH68" s="25">
        <f ca="1">IFERROR(INDEX(Macro!$I$8:$I$225,MATCH($C68,_xlfn.ANCHORARRAY(Macro!$C$8),0)),NA())</f>
        <v>3.5599778883361002</v>
      </c>
      <c r="AI68" s="25">
        <f ca="1">IFERROR(INDEX(Socioeconomic!$I$8:$I$225,MATCH($C68,_xlfn.ANCHORARRAY(Socioeconomic!$C$8),0)),NA())</f>
        <v>0</v>
      </c>
      <c r="AJ68" s="25">
        <f ca="1">IFERROR(INDEX('Natural Hazard'!$I$8:$I$225,MATCH($C68,_xlfn.ANCHORARRAY('Natural Hazard'!$C$8),0)),NA())</f>
        <v>0</v>
      </c>
      <c r="AK68" s="25">
        <f ca="1">IFERROR(INDEX(Conflict!$I$8:$I$225,MATCH($C68,_xlfn.ANCHORARRAY(Conflict!$C$8),0)),NA())</f>
        <v>3.5714285714285601</v>
      </c>
      <c r="AL68" s="49"/>
      <c r="AM68" s="25">
        <f>IFERROR(INDEX('Data Reliability'!$G$6:$G$409,MATCH($C68,'Data Reliability'!$E$6:$E$409,0)),NA())</f>
        <v>8.3333333333333301E-2</v>
      </c>
      <c r="AN68" s="25">
        <f>IFERROR(INDEX('Data Reliability'!$H$6:$H$409,MATCH($C68,'Data Reliability'!$E$6:$E$409,0)),NA())</f>
        <v>0.625</v>
      </c>
    </row>
    <row r="69" spans="2:40" x14ac:dyDescent="0.2">
      <c r="B69" s="28" t="s">
        <v>113</v>
      </c>
      <c r="C69" s="28" t="s">
        <v>114</v>
      </c>
      <c r="D69" s="28" t="s">
        <v>436</v>
      </c>
      <c r="E69" s="28" t="s">
        <v>535</v>
      </c>
      <c r="F69" s="206">
        <f ca="1">MATCH($C69,_xlfn.ANCHORARRAY(Health!$C$8),0)</f>
        <v>64</v>
      </c>
      <c r="G69" s="22" cm="1">
        <f t="array" aca="1" ref="G69" ca="1">IF(Parameters!$D$31, SUM(IF(ISNUMBER(R69:W69),(IF(R69:W69&gt;=Parameters!$D$37,1,"")),""))+0.5*(SUM(IF(ISNUMBER(R69:W69),(IF(R69:W69&gt;=Parameters!$D$38,1,"")),""))-SUM(IF(ISNUMBER(R69:W69),(IF(R69:W69&gt;=Parameters!$D$37,1,"")),""))),0) +
   IF(Parameters!$D$32,SUM(IF(ISNUMBER(R69:W69),(IF(R69:W69&gt;=Parameters!$D$41,1,"")),"")),0) +
   IF(Parameters!$D$33,AVERAGE(IF(ISNUMBER(R69:W69),R69:W69)),0) +
   IF(Parameters!$D$34,IF(OR(IF(ISNUMBER(R69:W69),R69:W69)=0),0,GEOMEAN(IF(ISNUMBER(R69:W69),R69:W69))),0)</f>
        <v>1.5</v>
      </c>
      <c r="H69" s="23">
        <f t="shared" ca="1" si="0"/>
        <v>1.5</v>
      </c>
      <c r="I69" s="116" t="str">
        <f t="shared" si="1"/>
        <v>!</v>
      </c>
      <c r="J69" s="22" cm="1">
        <f t="array" aca="1" ref="J69" ca="1">IF(Parameters!$D$31, SUM(IF(ISNUMBER(Y69:AD69),(IF(Y69:AD69&gt;=Parameters!$D$41,1,"")),""))+0.5*(SUM(IF(ISNUMBER(Y69:AD69),(IF(Y69:AD69&gt;=Parameters!$D$42,1,"")),""))-SUM(IF(ISNUMBER(Y69:AD69),(IF(Y69:AD69&gt;=Parameters!$D$41,1,"")),""))),0) +
   IF(Parameters!$D$32,SUM(IF(ISNUMBER(Y69:AD69),(IF(Y69:AD69&gt;=Parameters!$D$41,1,"")),"")),0) +
   IF(Parameters!$D$33,AVERAGE(IF(ISNUMBER(Y69:AD69),Y69:AD69)),0) +
   IF(Parameters!$D$34,IF(OR(IF(ISNUMBER(Y69:AD69),Y69:AD69)=0),0,GEOMEAN(IF(ISNUMBER(Y69:AD69),Y69:AD69))),0)</f>
        <v>1</v>
      </c>
      <c r="K69" s="23">
        <f t="shared" ca="1" si="2"/>
        <v>1</v>
      </c>
      <c r="L69" s="116" t="str">
        <f t="shared" si="3"/>
        <v/>
      </c>
      <c r="M69" s="21" cm="1">
        <f t="array" aca="1" ref="M69" ca="1">IF(Parameters!$D$31, SUM(IF(ISNUMBER(AF69:AK69),(IF(AF69:AK69&gt;=Parameters!$D$41,1,"")),""))+0.5*(SUM(IF(ISNUMBER(AF69:AK69),(IF(AF69:AK69&gt;=Parameters!$D$42,1,"")),""))-SUM(IF(ISNUMBER(AF69:AK69),(IF(AF69:AK69&gt;=Parameters!$D$41,1,"")),""))),0) +
   IF(Parameters!$D$32,SUM(IF(ISNUMBER(AF69:AK69),(IF(AF69:AK69&gt;=Parameters!$D$41,1,"")),"")),0) +
   IF(Parameters!$D$33,AVERAGE(IF(ISNUMBER(AF69:AK69),AF69:AK69)),0) +
   IF(Parameters!$D$34,IF(OR(IF(ISNUMBER(AF69:AK69),AF69:AK69)=0),0,GEOMEAN(IF(ISNUMBER(AF69:AK69),AF69:AK69))),0)</f>
        <v>1.5</v>
      </c>
      <c r="N69" s="23">
        <f t="shared" ca="1" si="4"/>
        <v>1.5</v>
      </c>
      <c r="O69" s="116" t="str">
        <f t="shared" si="5"/>
        <v>!</v>
      </c>
      <c r="P69" s="24"/>
      <c r="Q69" s="49"/>
      <c r="R69" s="25">
        <f ca="1">IFERROR(INDEX(Health!$G$8:$G$225,MATCH($C69,_xlfn.ANCHORARRAY(Health!$C$8),0)),NA())</f>
        <v>9.3021831977712583</v>
      </c>
      <c r="S69" s="25">
        <f ca="1">IFERROR(INDEX(Food!$G$8:$G$225,MATCH($C69,_xlfn.ANCHORARRAY(Food!$C$8),0)),NA())</f>
        <v>0</v>
      </c>
      <c r="T69" s="25">
        <f ca="1">IFERROR(INDEX(Macro!$G$8:$G$225,MATCH($C69,_xlfn.ANCHORARRAY(Macro!$C$8),0)),NA())</f>
        <v>6.9</v>
      </c>
      <c r="U69" s="25">
        <f ca="1">IFERROR(INDEX(Socioeconomic!$G$8:$G$225,MATCH($C69,_xlfn.ANCHORARRAY(Socioeconomic!$C$8),0)),NA())</f>
        <v>0</v>
      </c>
      <c r="V69" s="25">
        <f ca="1">IFERROR(INDEX('Natural Hazard'!$G$8:$G$225,MATCH($C69,_xlfn.ANCHORARRAY('Natural Hazard'!$C$8),0)),NA())</f>
        <v>0</v>
      </c>
      <c r="W69" s="25">
        <f ca="1">IFERROR(INDEX(Conflict!$G$8:$G$225,MATCH($C69,_xlfn.ANCHORARRAY(Conflict!$C$8),0)),NA())</f>
        <v>0</v>
      </c>
      <c r="X69" s="50"/>
      <c r="Y69" s="25">
        <f ca="1">IFERROR(INDEX(Health!$H$8:$H$225,MATCH($C69,_xlfn.ANCHORARRAY(Health!$C$8),0)),NA())</f>
        <v>8.6530612244897895</v>
      </c>
      <c r="Z69" s="25">
        <f ca="1">IFERROR(INDEX(Food!$H$8:$H$225,MATCH($C69,_xlfn.ANCHORARRAY(Food!$C$8),0)),NA())</f>
        <v>4.9043062200956902</v>
      </c>
      <c r="AA69" s="25">
        <f ca="1">IFERROR(INDEX(Macro!$H$8:$H$225,MATCH($C69,_xlfn.ANCHORARRAY(Macro!$C$8),0)),NA())</f>
        <v>7</v>
      </c>
      <c r="AB69" s="25">
        <f ca="1">IFERROR(INDEX(Socioeconomic!$H$8:$H$225,MATCH($C69,_xlfn.ANCHORARRAY(Socioeconomic!$C$8),0)),NA())</f>
        <v>4.5714285714285703</v>
      </c>
      <c r="AC69" s="25">
        <f ca="1">IFERROR(INDEX('Natural Hazard'!$H$8:$H$225,MATCH($C69,_xlfn.ANCHORARRAY('Natural Hazard'!$C$8),0)),NA())</f>
        <v>4.8333333333333304</v>
      </c>
      <c r="AD69" s="25">
        <f ca="1">IFERROR(INDEX(Conflict!$H$8:$H$225,MATCH($C69,_xlfn.ANCHORARRAY(Conflict!$C$8),0)),NA())</f>
        <v>1.8565884635738199</v>
      </c>
      <c r="AE69" s="50"/>
      <c r="AF69" s="25">
        <f ca="1">IFERROR(INDEX(Health!$I$8:$I$225,MATCH($C69,_xlfn.ANCHORARRAY(Health!$C$8),0)),NA())</f>
        <v>10</v>
      </c>
      <c r="AG69" s="25" t="e">
        <f ca="1">IFERROR(INDEX(Food!$I$8:$I$225,MATCH($C69,_xlfn.ANCHORARRAY(Food!$C$8),0)),NA())</f>
        <v>#N/A</v>
      </c>
      <c r="AH69" s="25">
        <f ca="1">IFERROR(INDEX(Macro!$I$8:$I$225,MATCH($C69,_xlfn.ANCHORARRAY(Macro!$C$8),0)),NA())</f>
        <v>7</v>
      </c>
      <c r="AI69" s="25">
        <f ca="1">IFERROR(INDEX(Socioeconomic!$I$8:$I$225,MATCH($C69,_xlfn.ANCHORARRAY(Socioeconomic!$C$8),0)),NA())</f>
        <v>0</v>
      </c>
      <c r="AJ69" s="25">
        <f ca="1">IFERROR(INDEX('Natural Hazard'!$I$8:$I$225,MATCH($C69,_xlfn.ANCHORARRAY('Natural Hazard'!$C$8),0)),NA())</f>
        <v>0</v>
      </c>
      <c r="AK69" s="25">
        <f ca="1">IFERROR(INDEX(Conflict!$I$8:$I$225,MATCH($C69,_xlfn.ANCHORARRAY(Conflict!$C$8),0)),NA())</f>
        <v>0</v>
      </c>
      <c r="AL69" s="49"/>
      <c r="AM69" s="25">
        <f>IFERROR(INDEX('Data Reliability'!$G$6:$G$409,MATCH($C69,'Data Reliability'!$E$6:$E$409,0)),NA())</f>
        <v>0.16666666666666699</v>
      </c>
      <c r="AN69" s="25">
        <f>IFERROR(INDEX('Data Reliability'!$H$6:$H$409,MATCH($C69,'Data Reliability'!$E$6:$E$409,0)),NA())</f>
        <v>0.53333333333333299</v>
      </c>
    </row>
    <row r="70" spans="2:40" x14ac:dyDescent="0.2">
      <c r="B70" s="28" t="s">
        <v>115</v>
      </c>
      <c r="C70" s="28" t="s">
        <v>116</v>
      </c>
      <c r="D70" s="28" t="s">
        <v>433</v>
      </c>
      <c r="E70" s="28" t="s">
        <v>409</v>
      </c>
      <c r="F70" s="206">
        <f ca="1">MATCH($C70,_xlfn.ANCHORARRAY(Health!$C$8),0)</f>
        <v>65</v>
      </c>
      <c r="G70" s="22" cm="1">
        <f t="array" aca="1" ref="G70" ca="1">IF(Parameters!$D$31, SUM(IF(ISNUMBER(R70:W70),(IF(R70:W70&gt;=Parameters!$D$37,1,"")),""))+0.5*(SUM(IF(ISNUMBER(R70:W70),(IF(R70:W70&gt;=Parameters!$D$38,1,"")),""))-SUM(IF(ISNUMBER(R70:W70),(IF(R70:W70&gt;=Parameters!$D$37,1,"")),""))),0) +
   IF(Parameters!$D$32,SUM(IF(ISNUMBER(R70:W70),(IF(R70:W70&gt;=Parameters!$D$41,1,"")),"")),0) +
   IF(Parameters!$D$33,AVERAGE(IF(ISNUMBER(R70:W70),R70:W70)),0) +
   IF(Parameters!$D$34,IF(OR(IF(ISNUMBER(R70:W70),R70:W70)=0),0,GEOMEAN(IF(ISNUMBER(R70:W70),R70:W70))),0)</f>
        <v>0</v>
      </c>
      <c r="H70" s="23">
        <f t="shared" ref="H70:H133" ca="1" si="6">G70</f>
        <v>0</v>
      </c>
      <c r="I70" s="116" t="str">
        <f t="shared" ref="I70:I133" si="7">IF(AVERAGE(AM70:AN70) &gt;= 0.666, "!!", IF(AND(AVERAGE(AM70:AN70) &lt; 0.666,  AVERAGE(AM70:AN70)  &gt;= 0.333), "!", IF(AVERAGE(AM70:AN70) &lt; 0.333, "")))</f>
        <v/>
      </c>
      <c r="J70" s="22" cm="1">
        <f t="array" aca="1" ref="J70" ca="1">IF(Parameters!$D$31, SUM(IF(ISNUMBER(Y70:AD70),(IF(Y70:AD70&gt;=Parameters!$D$41,1,"")),""))+0.5*(SUM(IF(ISNUMBER(Y70:AD70),(IF(Y70:AD70&gt;=Parameters!$D$42,1,"")),""))-SUM(IF(ISNUMBER(Y70:AD70),(IF(Y70:AD70&gt;=Parameters!$D$41,1,"")),""))),0) +
   IF(Parameters!$D$32,SUM(IF(ISNUMBER(Y70:AD70),(IF(Y70:AD70&gt;=Parameters!$D$41,1,"")),"")),0) +
   IF(Parameters!$D$33,AVERAGE(IF(ISNUMBER(Y70:AD70),Y70:AD70)),0) +
   IF(Parameters!$D$34,IF(OR(IF(ISNUMBER(Y70:AD70),Y70:AD70)=0),0,GEOMEAN(IF(ISNUMBER(Y70:AD70),Y70:AD70))),0)</f>
        <v>0</v>
      </c>
      <c r="K70" s="23">
        <f t="shared" ref="K70:K133" ca="1" si="8">J70</f>
        <v>0</v>
      </c>
      <c r="L70" s="116" t="str">
        <f t="shared" ref="L70:L133" si="9">IF(AM70 &gt;= 0.666, "!!", IF(AND(AM70 &lt; 0.666, AM70  &gt;= 0.333), "!", IF(AM70 &lt; 0.333, "")))</f>
        <v/>
      </c>
      <c r="M70" s="21" cm="1">
        <f t="array" aca="1" ref="M70" ca="1">IF(Parameters!$D$31, SUM(IF(ISNUMBER(AF70:AK70),(IF(AF70:AK70&gt;=Parameters!$D$41,1,"")),""))+0.5*(SUM(IF(ISNUMBER(AF70:AK70),(IF(AF70:AK70&gt;=Parameters!$D$42,1,"")),""))-SUM(IF(ISNUMBER(AF70:AK70),(IF(AF70:AK70&gt;=Parameters!$D$41,1,"")),""))),0) +
   IF(Parameters!$D$32,SUM(IF(ISNUMBER(AF70:AK70),(IF(AF70:AK70&gt;=Parameters!$D$41,1,"")),"")),0) +
   IF(Parameters!$D$33,AVERAGE(IF(ISNUMBER(AF70:AK70),AF70:AK70)),0) +
   IF(Parameters!$D$34,IF(OR(IF(ISNUMBER(AF70:AK70),AF70:AK70)=0),0,GEOMEAN(IF(ISNUMBER(AF70:AK70),AF70:AK70))),0)</f>
        <v>0.5</v>
      </c>
      <c r="N70" s="23">
        <f t="shared" ref="N70:N133" ca="1" si="10">M70</f>
        <v>0.5</v>
      </c>
      <c r="O70" s="116" t="str">
        <f t="shared" ref="O70:O133" si="11">IF(AN70 &gt;= 0.666, "!!", IF(AND(AN70 &lt; 0.666, AN70  &gt;= 0.333), "!", IF(AN70 &lt; 0.333, "")))</f>
        <v>!</v>
      </c>
      <c r="P70" s="24"/>
      <c r="Q70" s="49"/>
      <c r="R70" s="25">
        <f ca="1">IFERROR(INDEX(Health!$G$8:$G$225,MATCH($C70,_xlfn.ANCHORARRAY(Health!$C$8),0)),NA())</f>
        <v>0</v>
      </c>
      <c r="S70" s="25">
        <f ca="1">IFERROR(INDEX(Food!$G$8:$G$225,MATCH($C70,_xlfn.ANCHORARRAY(Food!$C$8),0)),NA())</f>
        <v>0</v>
      </c>
      <c r="T70" s="25">
        <f ca="1">IFERROR(INDEX(Macro!$G$8:$G$225,MATCH($C70,_xlfn.ANCHORARRAY(Macro!$C$8),0)),NA())</f>
        <v>0.60832640448432607</v>
      </c>
      <c r="U70" s="25">
        <f ca="1">IFERROR(INDEX(Socioeconomic!$G$8:$G$225,MATCH($C70,_xlfn.ANCHORARRAY(Socioeconomic!$C$8),0)),NA())</f>
        <v>0</v>
      </c>
      <c r="V70" s="25">
        <f ca="1">IFERROR(INDEX('Natural Hazard'!$G$8:$G$225,MATCH($C70,_xlfn.ANCHORARRAY('Natural Hazard'!$C$8),0)),NA())</f>
        <v>0</v>
      </c>
      <c r="W70" s="25">
        <f ca="1">IFERROR(INDEX(Conflict!$G$8:$G$225,MATCH($C70,_xlfn.ANCHORARRAY(Conflict!$C$8),0)),NA())</f>
        <v>0</v>
      </c>
      <c r="X70" s="50"/>
      <c r="Y70" s="25">
        <f ca="1">IFERROR(INDEX(Health!$H$8:$H$225,MATCH($C70,_xlfn.ANCHORARRAY(Health!$C$8),0)),NA())</f>
        <v>0</v>
      </c>
      <c r="Z70" s="25">
        <f ca="1">IFERROR(INDEX(Food!$H$8:$H$225,MATCH($C70,_xlfn.ANCHORARRAY(Food!$C$8),0)),NA())</f>
        <v>0</v>
      </c>
      <c r="AA70" s="25">
        <f ca="1">IFERROR(INDEX(Macro!$H$8:$H$225,MATCH($C70,_xlfn.ANCHORARRAY(Macro!$C$8),0)),NA())</f>
        <v>0.32815704658658201</v>
      </c>
      <c r="AB70" s="25">
        <f ca="1">IFERROR(INDEX(Socioeconomic!$H$8:$H$225,MATCH($C70,_xlfn.ANCHORARRAY(Socioeconomic!$C$8),0)),NA())</f>
        <v>0.57142857142857095</v>
      </c>
      <c r="AC70" s="25">
        <f ca="1">IFERROR(INDEX('Natural Hazard'!$H$8:$H$225,MATCH($C70,_xlfn.ANCHORARRAY('Natural Hazard'!$C$8),0)),NA())</f>
        <v>4</v>
      </c>
      <c r="AD70" s="25">
        <f ca="1">IFERROR(INDEX(Conflict!$H$8:$H$225,MATCH($C70,_xlfn.ANCHORARRAY(Conflict!$C$8),0)),NA())</f>
        <v>0</v>
      </c>
      <c r="AE70" s="50"/>
      <c r="AF70" s="25">
        <f ca="1">IFERROR(INDEX(Health!$I$8:$I$225,MATCH($C70,_xlfn.ANCHORARRAY(Health!$C$8),0)),NA())</f>
        <v>7</v>
      </c>
      <c r="AG70" s="25" t="e">
        <f ca="1">IFERROR(INDEX(Food!$I$8:$I$225,MATCH($C70,_xlfn.ANCHORARRAY(Food!$C$8),0)),NA())</f>
        <v>#N/A</v>
      </c>
      <c r="AH70" s="25">
        <f ca="1">IFERROR(INDEX(Macro!$I$8:$I$225,MATCH($C70,_xlfn.ANCHORARRAY(Macro!$C$8),0)),NA())</f>
        <v>1.1276948590381399</v>
      </c>
      <c r="AI70" s="25">
        <f ca="1">IFERROR(INDEX(Socioeconomic!$I$8:$I$225,MATCH($C70,_xlfn.ANCHORARRAY(Socioeconomic!$C$8),0)),NA())</f>
        <v>0</v>
      </c>
      <c r="AJ70" s="25">
        <f ca="1">IFERROR(INDEX('Natural Hazard'!$I$8:$I$225,MATCH($C70,_xlfn.ANCHORARRAY('Natural Hazard'!$C$8),0)),NA())</f>
        <v>0</v>
      </c>
      <c r="AK70" s="25">
        <f ca="1">IFERROR(INDEX(Conflict!$I$8:$I$225,MATCH($C70,_xlfn.ANCHORARRAY(Conflict!$C$8),0)),NA())</f>
        <v>0</v>
      </c>
      <c r="AL70" s="49"/>
      <c r="AM70" s="25">
        <f>IFERROR(INDEX('Data Reliability'!$G$6:$G$409,MATCH($C70,'Data Reliability'!$E$6:$E$409,0)),NA())</f>
        <v>8.3333333333333301E-2</v>
      </c>
      <c r="AN70" s="25">
        <f>IFERROR(INDEX('Data Reliability'!$H$6:$H$409,MATCH($C70,'Data Reliability'!$E$6:$E$409,0)),NA())</f>
        <v>0.55833333333333302</v>
      </c>
    </row>
    <row r="71" spans="2:40" x14ac:dyDescent="0.2">
      <c r="B71" s="28" t="s">
        <v>738</v>
      </c>
      <c r="C71" s="28" t="s">
        <v>706</v>
      </c>
      <c r="D71" s="28" t="s">
        <v>433</v>
      </c>
      <c r="E71" s="28" t="s">
        <v>409</v>
      </c>
      <c r="F71" s="206">
        <f ca="1">MATCH($C71,_xlfn.ANCHORARRAY(Health!$C$8),0)</f>
        <v>66</v>
      </c>
      <c r="G71" s="22" cm="1">
        <f t="array" aca="1" ref="G71" ca="1">IF(Parameters!$D$31, SUM(IF(ISNUMBER(R71:W71),(IF(R71:W71&gt;=Parameters!$D$37,1,"")),""))+0.5*(SUM(IF(ISNUMBER(R71:W71),(IF(R71:W71&gt;=Parameters!$D$38,1,"")),""))-SUM(IF(ISNUMBER(R71:W71),(IF(R71:W71&gt;=Parameters!$D$37,1,"")),""))),0) +
   IF(Parameters!$D$32,SUM(IF(ISNUMBER(R71:W71),(IF(R71:W71&gt;=Parameters!$D$41,1,"")),"")),0) +
   IF(Parameters!$D$33,AVERAGE(IF(ISNUMBER(R71:W71),R71:W71)),0) +
   IF(Parameters!$D$34,IF(OR(IF(ISNUMBER(R71:W71),R71:W71)=0),0,GEOMEAN(IF(ISNUMBER(R71:W71),R71:W71))),0)</f>
        <v>0</v>
      </c>
      <c r="H71" s="23">
        <f t="shared" ca="1" si="6"/>
        <v>0</v>
      </c>
      <c r="I71" s="116" t="str">
        <f t="shared" si="7"/>
        <v>!!</v>
      </c>
      <c r="J71" s="22" cm="1">
        <f t="array" aca="1" ref="J71" ca="1">IF(Parameters!$D$31, SUM(IF(ISNUMBER(Y71:AD71),(IF(Y71:AD71&gt;=Parameters!$D$41,1,"")),""))+0.5*(SUM(IF(ISNUMBER(Y71:AD71),(IF(Y71:AD71&gt;=Parameters!$D$42,1,"")),""))-SUM(IF(ISNUMBER(Y71:AD71),(IF(Y71:AD71&gt;=Parameters!$D$41,1,"")),""))),0) +
   IF(Parameters!$D$32,SUM(IF(ISNUMBER(Y71:AD71),(IF(Y71:AD71&gt;=Parameters!$D$41,1,"")),"")),0) +
   IF(Parameters!$D$33,AVERAGE(IF(ISNUMBER(Y71:AD71),Y71:AD71)),0) +
   IF(Parameters!$D$34,IF(OR(IF(ISNUMBER(Y71:AD71),Y71:AD71)=0),0,GEOMEAN(IF(ISNUMBER(Y71:AD71),Y71:AD71))),0)</f>
        <v>0</v>
      </c>
      <c r="K71" s="23">
        <f t="shared" ca="1" si="8"/>
        <v>0</v>
      </c>
      <c r="L71" s="116" t="str">
        <f t="shared" si="9"/>
        <v>!!</v>
      </c>
      <c r="M71" s="21" cm="1">
        <f t="array" aca="1" ref="M71" ca="1">IF(Parameters!$D$31, SUM(IF(ISNUMBER(AF71:AK71),(IF(AF71:AK71&gt;=Parameters!$D$41,1,"")),""))+0.5*(SUM(IF(ISNUMBER(AF71:AK71),(IF(AF71:AK71&gt;=Parameters!$D$42,1,"")),""))-SUM(IF(ISNUMBER(AF71:AK71),(IF(AF71:AK71&gt;=Parameters!$D$41,1,"")),""))),0) +
   IF(Parameters!$D$32,SUM(IF(ISNUMBER(AF71:AK71),(IF(AF71:AK71&gt;=Parameters!$D$41,1,"")),"")),0) +
   IF(Parameters!$D$33,AVERAGE(IF(ISNUMBER(AF71:AK71),AF71:AK71)),0) +
   IF(Parameters!$D$34,IF(OR(IF(ISNUMBER(AF71:AK71),AF71:AK71)=0),0,GEOMEAN(IF(ISNUMBER(AF71:AK71),AF71:AK71))),0)</f>
        <v>0</v>
      </c>
      <c r="N71" s="23">
        <f t="shared" ca="1" si="10"/>
        <v>0</v>
      </c>
      <c r="O71" s="116" t="str">
        <f t="shared" si="11"/>
        <v>!!</v>
      </c>
      <c r="P71" s="24"/>
      <c r="Q71" s="49"/>
      <c r="R71" s="25">
        <f ca="1">IFERROR(INDEX(Health!$G$8:$G$225,MATCH($C71,_xlfn.ANCHORARRAY(Health!$C$8),0)),NA())</f>
        <v>0</v>
      </c>
      <c r="S71" s="25" t="e">
        <f ca="1">IFERROR(INDEX(Food!$G$8:$G$225,MATCH($C71,_xlfn.ANCHORARRAY(Food!$C$8),0)),NA())</f>
        <v>#N/A</v>
      </c>
      <c r="T71" s="25" t="e">
        <f ca="1">IFERROR(INDEX(Macro!$G$8:$G$225,MATCH($C71,_xlfn.ANCHORARRAY(Macro!$C$8),0)),NA())</f>
        <v>#N/A</v>
      </c>
      <c r="U71" s="25" t="e">
        <f ca="1">IFERROR(INDEX(Socioeconomic!$G$8:$G$225,MATCH($C71,_xlfn.ANCHORARRAY(Socioeconomic!$C$8),0)),NA())</f>
        <v>#N/A</v>
      </c>
      <c r="V71" s="25">
        <f ca="1">IFERROR(INDEX('Natural Hazard'!$G$8:$G$225,MATCH($C71,_xlfn.ANCHORARRAY('Natural Hazard'!$C$8),0)),NA())</f>
        <v>0</v>
      </c>
      <c r="W71" s="25">
        <f ca="1">IFERROR(INDEX(Conflict!$G$8:$G$225,MATCH($C71,_xlfn.ANCHORARRAY(Conflict!$C$8),0)),NA())</f>
        <v>0</v>
      </c>
      <c r="X71" s="50"/>
      <c r="Y71" s="25" t="e">
        <f ca="1">IFERROR(INDEX(Health!$H$8:$H$225,MATCH($C71,_xlfn.ANCHORARRAY(Health!$C$8),0)),NA())</f>
        <v>#N/A</v>
      </c>
      <c r="Z71" s="25" t="e">
        <f ca="1">IFERROR(INDEX(Food!$H$8:$H$225,MATCH($C71,_xlfn.ANCHORARRAY(Food!$C$8),0)),NA())</f>
        <v>#N/A</v>
      </c>
      <c r="AA71" s="25" t="e">
        <f ca="1">IFERROR(INDEX(Macro!$H$8:$H$225,MATCH($C71,_xlfn.ANCHORARRAY(Macro!$C$8),0)),NA())</f>
        <v>#N/A</v>
      </c>
      <c r="AB71" s="25" t="e">
        <f ca="1">IFERROR(INDEX(Socioeconomic!$H$8:$H$225,MATCH($C71,_xlfn.ANCHORARRAY(Socioeconomic!$C$8),0)),NA())</f>
        <v>#N/A</v>
      </c>
      <c r="AC71" s="25" t="e">
        <f ca="1">IFERROR(INDEX('Natural Hazard'!$H$8:$H$225,MATCH($C71,_xlfn.ANCHORARRAY('Natural Hazard'!$C$8),0)),NA())</f>
        <v>#N/A</v>
      </c>
      <c r="AD71" s="25">
        <f ca="1">IFERROR(INDEX(Conflict!$H$8:$H$225,MATCH($C71,_xlfn.ANCHORARRAY(Conflict!$C$8),0)),NA())</f>
        <v>0</v>
      </c>
      <c r="AE71" s="50"/>
      <c r="AF71" s="25">
        <f ca="1">IFERROR(INDEX(Health!$I$8:$I$225,MATCH($C71,_xlfn.ANCHORARRAY(Health!$C$8),0)),NA())</f>
        <v>0</v>
      </c>
      <c r="AG71" s="25" t="e">
        <f ca="1">IFERROR(INDEX(Food!$I$8:$I$225,MATCH($C71,_xlfn.ANCHORARRAY(Food!$C$8),0)),NA())</f>
        <v>#N/A</v>
      </c>
      <c r="AH71" s="25" t="e">
        <f ca="1">IFERROR(INDEX(Macro!$I$8:$I$225,MATCH($C71,_xlfn.ANCHORARRAY(Macro!$C$8),0)),NA())</f>
        <v>#N/A</v>
      </c>
      <c r="AI71" s="25" t="e">
        <f ca="1">IFERROR(INDEX(Socioeconomic!$I$8:$I$225,MATCH($C71,_xlfn.ANCHORARRAY(Socioeconomic!$C$8),0)),NA())</f>
        <v>#N/A</v>
      </c>
      <c r="AJ71" s="25">
        <f ca="1">IFERROR(INDEX('Natural Hazard'!$I$8:$I$225,MATCH($C71,_xlfn.ANCHORARRAY('Natural Hazard'!$C$8),0)),NA())</f>
        <v>0</v>
      </c>
      <c r="AK71" s="25">
        <f ca="1">IFERROR(INDEX(Conflict!$I$8:$I$225,MATCH($C71,_xlfn.ANCHORARRAY(Conflict!$C$8),0)),NA())</f>
        <v>0</v>
      </c>
      <c r="AL71" s="49"/>
      <c r="AM71" s="25">
        <f>IFERROR(INDEX('Data Reliability'!$G$6:$G$409,MATCH($C71,'Data Reliability'!$E$6:$E$409,0)),NA())</f>
        <v>1</v>
      </c>
      <c r="AN71" s="25">
        <f>IFERROR(INDEX('Data Reliability'!$H$6:$H$409,MATCH($C71,'Data Reliability'!$E$6:$E$409,0)),NA())</f>
        <v>0.81666666666666698</v>
      </c>
    </row>
    <row r="72" spans="2:40" x14ac:dyDescent="0.2">
      <c r="B72" s="28" t="s">
        <v>739</v>
      </c>
      <c r="C72" s="28" t="s">
        <v>117</v>
      </c>
      <c r="D72" s="28" t="s">
        <v>436</v>
      </c>
      <c r="E72" s="28" t="s">
        <v>429</v>
      </c>
      <c r="F72" s="206">
        <f ca="1">MATCH($C72,_xlfn.ANCHORARRAY(Health!$C$8),0)</f>
        <v>67</v>
      </c>
      <c r="G72" s="22" cm="1">
        <f t="array" aca="1" ref="G72" ca="1">IF(Parameters!$D$31, SUM(IF(ISNUMBER(R72:W72),(IF(R72:W72&gt;=Parameters!$D$37,1,"")),""))+0.5*(SUM(IF(ISNUMBER(R72:W72),(IF(R72:W72&gt;=Parameters!$D$38,1,"")),""))-SUM(IF(ISNUMBER(R72:W72),(IF(R72:W72&gt;=Parameters!$D$37,1,"")),""))),0) +
   IF(Parameters!$D$32,SUM(IF(ISNUMBER(R72:W72),(IF(R72:W72&gt;=Parameters!$D$41,1,"")),"")),0) +
   IF(Parameters!$D$33,AVERAGE(IF(ISNUMBER(R72:W72),R72:W72)),0) +
   IF(Parameters!$D$34,IF(OR(IF(ISNUMBER(R72:W72),R72:W72)=0),0,GEOMEAN(IF(ISNUMBER(R72:W72),R72:W72))),0)</f>
        <v>1</v>
      </c>
      <c r="H72" s="23">
        <f t="shared" ca="1" si="6"/>
        <v>1</v>
      </c>
      <c r="I72" s="116" t="str">
        <f t="shared" si="7"/>
        <v>!</v>
      </c>
      <c r="J72" s="22" cm="1">
        <f t="array" aca="1" ref="J72" ca="1">IF(Parameters!$D$31, SUM(IF(ISNUMBER(Y72:AD72),(IF(Y72:AD72&gt;=Parameters!$D$41,1,"")),""))+0.5*(SUM(IF(ISNUMBER(Y72:AD72),(IF(Y72:AD72&gt;=Parameters!$D$42,1,"")),""))-SUM(IF(ISNUMBER(Y72:AD72),(IF(Y72:AD72&gt;=Parameters!$D$41,1,"")),""))),0) +
   IF(Parameters!$D$32,SUM(IF(ISNUMBER(Y72:AD72),(IF(Y72:AD72&gt;=Parameters!$D$41,1,"")),"")),0) +
   IF(Parameters!$D$33,AVERAGE(IF(ISNUMBER(Y72:AD72),Y72:AD72)),0) +
   IF(Parameters!$D$34,IF(OR(IF(ISNUMBER(Y72:AD72),Y72:AD72)=0),0,GEOMEAN(IF(ISNUMBER(Y72:AD72),Y72:AD72))),0)</f>
        <v>2</v>
      </c>
      <c r="K72" s="23">
        <f t="shared" ca="1" si="8"/>
        <v>2</v>
      </c>
      <c r="L72" s="116" t="str">
        <f t="shared" si="9"/>
        <v>!</v>
      </c>
      <c r="M72" s="21" cm="1">
        <f t="array" aca="1" ref="M72" ca="1">IF(Parameters!$D$31, SUM(IF(ISNUMBER(AF72:AK72),(IF(AF72:AK72&gt;=Parameters!$D$41,1,"")),""))+0.5*(SUM(IF(ISNUMBER(AF72:AK72),(IF(AF72:AK72&gt;=Parameters!$D$42,1,"")),""))-SUM(IF(ISNUMBER(AF72:AK72),(IF(AF72:AK72&gt;=Parameters!$D$41,1,"")),""))),0) +
   IF(Parameters!$D$32,SUM(IF(ISNUMBER(AF72:AK72),(IF(AF72:AK72&gt;=Parameters!$D$41,1,"")),"")),0) +
   IF(Parameters!$D$33,AVERAGE(IF(ISNUMBER(AF72:AK72),AF72:AK72)),0) +
   IF(Parameters!$D$34,IF(OR(IF(ISNUMBER(AF72:AK72),AF72:AK72)=0),0,GEOMEAN(IF(ISNUMBER(AF72:AK72),AF72:AK72))),0)</f>
        <v>1</v>
      </c>
      <c r="N72" s="23">
        <f t="shared" ca="1" si="10"/>
        <v>1</v>
      </c>
      <c r="O72" s="116" t="str">
        <f t="shared" si="11"/>
        <v>!!</v>
      </c>
      <c r="P72" s="24"/>
      <c r="Q72" s="49"/>
      <c r="R72" s="25">
        <f ca="1">IFERROR(INDEX(Health!$G$8:$G$225,MATCH($C72,_xlfn.ANCHORARRAY(Health!$C$8),0)),NA())</f>
        <v>0</v>
      </c>
      <c r="S72" s="25" t="e">
        <f ca="1">IFERROR(INDEX(Food!$G$8:$G$225,MATCH($C72,_xlfn.ANCHORARRAY(Food!$C$8),0)),NA())</f>
        <v>#N/A</v>
      </c>
      <c r="T72" s="25" t="e">
        <f ca="1">IFERROR(INDEX(Macro!$G$8:$G$225,MATCH($C72,_xlfn.ANCHORARRAY(Macro!$C$8),0)),NA())</f>
        <v>#N/A</v>
      </c>
      <c r="U72" s="25">
        <f ca="1">IFERROR(INDEX(Socioeconomic!$G$8:$G$225,MATCH($C72,_xlfn.ANCHORARRAY(Socioeconomic!$C$8),0)),NA())</f>
        <v>0</v>
      </c>
      <c r="V72" s="25">
        <f ca="1">IFERROR(INDEX('Natural Hazard'!$G$8:$G$225,MATCH($C72,_xlfn.ANCHORARRAY('Natural Hazard'!$C$8),0)),NA())</f>
        <v>7.3029674334022125</v>
      </c>
      <c r="W72" s="25">
        <f ca="1">IFERROR(INDEX(Conflict!$G$8:$G$225,MATCH($C72,_xlfn.ANCHORARRAY(Conflict!$C$8),0)),NA())</f>
        <v>0</v>
      </c>
      <c r="X72" s="50"/>
      <c r="Y72" s="25">
        <f ca="1">IFERROR(INDEX(Health!$H$8:$H$225,MATCH($C72,_xlfn.ANCHORARRAY(Health!$C$8),0)),NA())</f>
        <v>7.8658892128279803</v>
      </c>
      <c r="Z72" s="25" t="e">
        <f ca="1">IFERROR(INDEX(Food!$H$8:$H$225,MATCH($C72,_xlfn.ANCHORARRAY(Food!$C$8),0)),NA())</f>
        <v>#N/A</v>
      </c>
      <c r="AA72" s="25" t="e">
        <f ca="1">IFERROR(INDEX(Macro!$H$8:$H$225,MATCH($C72,_xlfn.ANCHORARRAY(Macro!$C$8),0)),NA())</f>
        <v>#N/A</v>
      </c>
      <c r="AB72" s="25">
        <f ca="1">IFERROR(INDEX(Socioeconomic!$H$8:$H$225,MATCH($C72,_xlfn.ANCHORARRAY(Socioeconomic!$C$8),0)),NA())</f>
        <v>8</v>
      </c>
      <c r="AC72" s="25">
        <f ca="1">IFERROR(INDEX('Natural Hazard'!$H$8:$H$225,MATCH($C72,_xlfn.ANCHORARRAY('Natural Hazard'!$C$8),0)),NA())</f>
        <v>5.3333333333333304</v>
      </c>
      <c r="AD72" s="25">
        <f ca="1">IFERROR(INDEX(Conflict!$H$8:$H$225,MATCH($C72,_xlfn.ANCHORARRAY(Conflict!$C$8),0)),NA())</f>
        <v>10</v>
      </c>
      <c r="AE72" s="50"/>
      <c r="AF72" s="25">
        <f ca="1">IFERROR(INDEX(Health!$I$8:$I$225,MATCH($C72,_xlfn.ANCHORARRAY(Health!$C$8),0)),NA())</f>
        <v>0</v>
      </c>
      <c r="AG72" s="25" t="e">
        <f ca="1">IFERROR(INDEX(Food!$I$8:$I$225,MATCH($C72,_xlfn.ANCHORARRAY(Food!$C$8),0)),NA())</f>
        <v>#N/A</v>
      </c>
      <c r="AH72" s="25" t="e">
        <f ca="1">IFERROR(INDEX(Macro!$I$8:$I$225,MATCH($C72,_xlfn.ANCHORARRAY(Macro!$C$8),0)),NA())</f>
        <v>#N/A</v>
      </c>
      <c r="AI72" s="25" t="e">
        <f ca="1">IFERROR(INDEX(Socioeconomic!$I$8:$I$225,MATCH($C72,_xlfn.ANCHORARRAY(Socioeconomic!$C$8),0)),NA())</f>
        <v>#N/A</v>
      </c>
      <c r="AJ72" s="25">
        <f ca="1">IFERROR(INDEX('Natural Hazard'!$I$8:$I$225,MATCH($C72,_xlfn.ANCHORARRAY('Natural Hazard'!$C$8),0)),NA())</f>
        <v>10</v>
      </c>
      <c r="AK72" s="25">
        <f ca="1">IFERROR(INDEX(Conflict!$I$8:$I$225,MATCH($C72,_xlfn.ANCHORARRAY(Conflict!$C$8),0)),NA())</f>
        <v>0</v>
      </c>
      <c r="AL72" s="49"/>
      <c r="AM72" s="25">
        <f>IFERROR(INDEX('Data Reliability'!$G$6:$G$409,MATCH($C72,'Data Reliability'!$E$6:$E$409,0)),NA())</f>
        <v>0.33333333333333298</v>
      </c>
      <c r="AN72" s="25">
        <f>IFERROR(INDEX('Data Reliability'!$H$6:$H$409,MATCH($C72,'Data Reliability'!$E$6:$E$409,0)),NA())</f>
        <v>0.78333333333333299</v>
      </c>
    </row>
    <row r="73" spans="2:40" x14ac:dyDescent="0.2">
      <c r="B73" s="28" t="s">
        <v>118</v>
      </c>
      <c r="C73" s="28" t="s">
        <v>119</v>
      </c>
      <c r="D73" s="28" t="s">
        <v>432</v>
      </c>
      <c r="E73" s="28" t="s">
        <v>430</v>
      </c>
      <c r="F73" s="206">
        <f ca="1">MATCH($C73,_xlfn.ANCHORARRAY(Health!$C$8),0)</f>
        <v>68</v>
      </c>
      <c r="G73" s="22" cm="1">
        <f t="array" aca="1" ref="G73" ca="1">IF(Parameters!$D$31, SUM(IF(ISNUMBER(R73:W73),(IF(R73:W73&gt;=Parameters!$D$37,1,"")),""))+0.5*(SUM(IF(ISNUMBER(R73:W73),(IF(R73:W73&gt;=Parameters!$D$38,1,"")),""))-SUM(IF(ISNUMBER(R73:W73),(IF(R73:W73&gt;=Parameters!$D$37,1,"")),""))),0) +
   IF(Parameters!$D$32,SUM(IF(ISNUMBER(R73:W73),(IF(R73:W73&gt;=Parameters!$D$41,1,"")),"")),0) +
   IF(Parameters!$D$33,AVERAGE(IF(ISNUMBER(R73:W73),R73:W73)),0) +
   IF(Parameters!$D$34,IF(OR(IF(ISNUMBER(R73:W73),R73:W73)=0),0,GEOMEAN(IF(ISNUMBER(R73:W73),R73:W73))),0)</f>
        <v>1</v>
      </c>
      <c r="H73" s="23">
        <f t="shared" ca="1" si="6"/>
        <v>1</v>
      </c>
      <c r="I73" s="116" t="str">
        <f t="shared" si="7"/>
        <v>!</v>
      </c>
      <c r="J73" s="22" cm="1">
        <f t="array" aca="1" ref="J73" ca="1">IF(Parameters!$D$31, SUM(IF(ISNUMBER(Y73:AD73),(IF(Y73:AD73&gt;=Parameters!$D$41,1,"")),""))+0.5*(SUM(IF(ISNUMBER(Y73:AD73),(IF(Y73:AD73&gt;=Parameters!$D$42,1,"")),""))-SUM(IF(ISNUMBER(Y73:AD73),(IF(Y73:AD73&gt;=Parameters!$D$41,1,"")),""))),0) +
   IF(Parameters!$D$32,SUM(IF(ISNUMBER(Y73:AD73),(IF(Y73:AD73&gt;=Parameters!$D$41,1,"")),"")),0) +
   IF(Parameters!$D$33,AVERAGE(IF(ISNUMBER(Y73:AD73),Y73:AD73)),0) +
   IF(Parameters!$D$34,IF(OR(IF(ISNUMBER(Y73:AD73),Y73:AD73)=0),0,GEOMEAN(IF(ISNUMBER(Y73:AD73),Y73:AD73))),0)</f>
        <v>0.5</v>
      </c>
      <c r="K73" s="23">
        <f t="shared" ca="1" si="8"/>
        <v>0.5</v>
      </c>
      <c r="L73" s="116" t="str">
        <f t="shared" si="9"/>
        <v/>
      </c>
      <c r="M73" s="21" cm="1">
        <f t="array" aca="1" ref="M73" ca="1">IF(Parameters!$D$31, SUM(IF(ISNUMBER(AF73:AK73),(IF(AF73:AK73&gt;=Parameters!$D$41,1,"")),""))+0.5*(SUM(IF(ISNUMBER(AF73:AK73),(IF(AF73:AK73&gt;=Parameters!$D$42,1,"")),""))-SUM(IF(ISNUMBER(AF73:AK73),(IF(AF73:AK73&gt;=Parameters!$D$41,1,"")),""))),0) +
   IF(Parameters!$D$32,SUM(IF(ISNUMBER(AF73:AK73),(IF(AF73:AK73&gt;=Parameters!$D$41,1,"")),"")),0) +
   IF(Parameters!$D$33,AVERAGE(IF(ISNUMBER(AF73:AK73),AF73:AK73)),0) +
   IF(Parameters!$D$34,IF(OR(IF(ISNUMBER(AF73:AK73),AF73:AK73)=0),0,GEOMEAN(IF(ISNUMBER(AF73:AK73),AF73:AK73))),0)</f>
        <v>1</v>
      </c>
      <c r="N73" s="23">
        <f t="shared" ca="1" si="10"/>
        <v>1</v>
      </c>
      <c r="O73" s="116" t="str">
        <f t="shared" si="11"/>
        <v>!</v>
      </c>
      <c r="P73" s="24"/>
      <c r="Q73" s="49"/>
      <c r="R73" s="25">
        <f ca="1">IFERROR(INDEX(Health!$G$8:$G$225,MATCH($C73,_xlfn.ANCHORARRAY(Health!$C$8),0)),NA())</f>
        <v>9.9092088395125071</v>
      </c>
      <c r="S73" s="25">
        <f ca="1">IFERROR(INDEX(Food!$G$8:$G$225,MATCH($C73,_xlfn.ANCHORARRAY(Food!$C$8),0)),NA())</f>
        <v>0</v>
      </c>
      <c r="T73" s="25">
        <f ca="1">IFERROR(INDEX(Macro!$G$8:$G$225,MATCH($C73,_xlfn.ANCHORARRAY(Macro!$C$8),0)),NA())</f>
        <v>2.9496306605676468</v>
      </c>
      <c r="U73" s="25">
        <f ca="1">IFERROR(INDEX(Socioeconomic!$G$8:$G$225,MATCH($C73,_xlfn.ANCHORARRAY(Socioeconomic!$C$8),0)),NA())</f>
        <v>0</v>
      </c>
      <c r="V73" s="25">
        <f ca="1">IFERROR(INDEX('Natural Hazard'!$G$8:$G$225,MATCH($C73,_xlfn.ANCHORARRAY('Natural Hazard'!$C$8),0)),NA())</f>
        <v>0</v>
      </c>
      <c r="W73" s="25">
        <f ca="1">IFERROR(INDEX(Conflict!$G$8:$G$225,MATCH($C73,_xlfn.ANCHORARRAY(Conflict!$C$8),0)),NA())</f>
        <v>0</v>
      </c>
      <c r="X73" s="50"/>
      <c r="Y73" s="25">
        <f ca="1">IFERROR(INDEX(Health!$H$8:$H$225,MATCH($C73,_xlfn.ANCHORARRAY(Health!$C$8),0)),NA())</f>
        <v>9.8192419825072808</v>
      </c>
      <c r="Z73" s="25">
        <f ca="1">IFERROR(INDEX(Food!$H$8:$H$225,MATCH($C73,_xlfn.ANCHORARRAY(Food!$C$8),0)),NA())</f>
        <v>6.6028708133971303</v>
      </c>
      <c r="AA73" s="25">
        <f ca="1">IFERROR(INDEX(Macro!$H$8:$H$225,MATCH($C73,_xlfn.ANCHORARRAY(Macro!$C$8),0)),NA())</f>
        <v>5.1772634046293602</v>
      </c>
      <c r="AB73" s="25">
        <f ca="1">IFERROR(INDEX(Socioeconomic!$H$8:$H$225,MATCH($C73,_xlfn.ANCHORARRAY(Socioeconomic!$C$8),0)),NA())</f>
        <v>6.1428571428571397</v>
      </c>
      <c r="AC73" s="25">
        <f ca="1">IFERROR(INDEX('Natural Hazard'!$H$8:$H$225,MATCH($C73,_xlfn.ANCHORARRAY('Natural Hazard'!$C$8),0)),NA())</f>
        <v>2.5</v>
      </c>
      <c r="AD73" s="25">
        <f ca="1">IFERROR(INDEX(Conflict!$H$8:$H$225,MATCH($C73,_xlfn.ANCHORARRAY(Conflict!$C$8),0)),NA())</f>
        <v>0.82025048509437304</v>
      </c>
      <c r="AE73" s="50"/>
      <c r="AF73" s="25">
        <f ca="1">IFERROR(INDEX(Health!$I$8:$I$225,MATCH($C73,_xlfn.ANCHORARRAY(Health!$C$8),0)),NA())</f>
        <v>10</v>
      </c>
      <c r="AG73" s="25" t="e">
        <f ca="1">IFERROR(INDEX(Food!$I$8:$I$225,MATCH($C73,_xlfn.ANCHORARRAY(Food!$C$8),0)),NA())</f>
        <v>#N/A</v>
      </c>
      <c r="AH73" s="25">
        <f ca="1">IFERROR(INDEX(Macro!$I$8:$I$225,MATCH($C73,_xlfn.ANCHORARRAY(Macro!$C$8),0)),NA())</f>
        <v>1.6804864566058499</v>
      </c>
      <c r="AI73" s="25">
        <f ca="1">IFERROR(INDEX(Socioeconomic!$I$8:$I$225,MATCH($C73,_xlfn.ANCHORARRAY(Socioeconomic!$C$8),0)),NA())</f>
        <v>0</v>
      </c>
      <c r="AJ73" s="25">
        <f ca="1">IFERROR(INDEX('Natural Hazard'!$I$8:$I$225,MATCH($C73,_xlfn.ANCHORARRAY('Natural Hazard'!$C$8),0)),NA())</f>
        <v>0</v>
      </c>
      <c r="AK73" s="25">
        <f ca="1">IFERROR(INDEX(Conflict!$I$8:$I$225,MATCH($C73,_xlfn.ANCHORARRAY(Conflict!$C$8),0)),NA())</f>
        <v>0</v>
      </c>
      <c r="AL73" s="49"/>
      <c r="AM73" s="25">
        <f>IFERROR(INDEX('Data Reliability'!$G$6:$G$409,MATCH($C73,'Data Reliability'!$E$6:$E$409,0)),NA())</f>
        <v>0.16666666666666699</v>
      </c>
      <c r="AN73" s="25">
        <f>IFERROR(INDEX('Data Reliability'!$H$6:$H$409,MATCH($C73,'Data Reliability'!$E$6:$E$409,0)),NA())</f>
        <v>0.54166666666666696</v>
      </c>
    </row>
    <row r="74" spans="2:40" x14ac:dyDescent="0.2">
      <c r="B74" s="28" t="s">
        <v>120</v>
      </c>
      <c r="C74" s="28" t="s">
        <v>121</v>
      </c>
      <c r="D74" s="28" t="s">
        <v>433</v>
      </c>
      <c r="E74" s="28" t="s">
        <v>409</v>
      </c>
      <c r="F74" s="206">
        <f ca="1">MATCH($C74,_xlfn.ANCHORARRAY(Health!$C$8),0)</f>
        <v>69</v>
      </c>
      <c r="G74" s="22" cm="1">
        <f t="array" aca="1" ref="G74" ca="1">IF(Parameters!$D$31, SUM(IF(ISNUMBER(R74:W74),(IF(R74:W74&gt;=Parameters!$D$37,1,"")),""))+0.5*(SUM(IF(ISNUMBER(R74:W74),(IF(R74:W74&gt;=Parameters!$D$38,1,"")),""))-SUM(IF(ISNUMBER(R74:W74),(IF(R74:W74&gt;=Parameters!$D$37,1,"")),""))),0) +
   IF(Parameters!$D$32,SUM(IF(ISNUMBER(R74:W74),(IF(R74:W74&gt;=Parameters!$D$41,1,"")),"")),0) +
   IF(Parameters!$D$33,AVERAGE(IF(ISNUMBER(R74:W74),R74:W74)),0) +
   IF(Parameters!$D$34,IF(OR(IF(ISNUMBER(R74:W74),R74:W74)=0),0,GEOMEAN(IF(ISNUMBER(R74:W74),R74:W74))),0)</f>
        <v>0</v>
      </c>
      <c r="H74" s="23">
        <f t="shared" ca="1" si="6"/>
        <v>0</v>
      </c>
      <c r="I74" s="116" t="str">
        <f t="shared" si="7"/>
        <v>!</v>
      </c>
      <c r="J74" s="22" cm="1">
        <f t="array" aca="1" ref="J74" ca="1">IF(Parameters!$D$31, SUM(IF(ISNUMBER(Y74:AD74),(IF(Y74:AD74&gt;=Parameters!$D$41,1,"")),""))+0.5*(SUM(IF(ISNUMBER(Y74:AD74),(IF(Y74:AD74&gt;=Parameters!$D$42,1,"")),""))-SUM(IF(ISNUMBER(Y74:AD74),(IF(Y74:AD74&gt;=Parameters!$D$41,1,"")),""))),0) +
   IF(Parameters!$D$32,SUM(IF(ISNUMBER(Y74:AD74),(IF(Y74:AD74&gt;=Parameters!$D$41,1,"")),"")),0) +
   IF(Parameters!$D$33,AVERAGE(IF(ISNUMBER(Y74:AD74),Y74:AD74)),0) +
   IF(Parameters!$D$34,IF(OR(IF(ISNUMBER(Y74:AD74),Y74:AD74)=0),0,GEOMEAN(IF(ISNUMBER(Y74:AD74),Y74:AD74))),0)</f>
        <v>0</v>
      </c>
      <c r="K74" s="23">
        <f t="shared" ca="1" si="8"/>
        <v>0</v>
      </c>
      <c r="L74" s="116" t="str">
        <f t="shared" si="9"/>
        <v/>
      </c>
      <c r="M74" s="21" cm="1">
        <f t="array" aca="1" ref="M74" ca="1">IF(Parameters!$D$31, SUM(IF(ISNUMBER(AF74:AK74),(IF(AF74:AK74&gt;=Parameters!$D$41,1,"")),""))+0.5*(SUM(IF(ISNUMBER(AF74:AK74),(IF(AF74:AK74&gt;=Parameters!$D$42,1,"")),""))-SUM(IF(ISNUMBER(AF74:AK74),(IF(AF74:AK74&gt;=Parameters!$D$41,1,"")),""))),0) +
   IF(Parameters!$D$32,SUM(IF(ISNUMBER(AF74:AK74),(IF(AF74:AK74&gt;=Parameters!$D$41,1,"")),"")),0) +
   IF(Parameters!$D$33,AVERAGE(IF(ISNUMBER(AF74:AK74),AF74:AK74)),0) +
   IF(Parameters!$D$34,IF(OR(IF(ISNUMBER(AF74:AK74),AF74:AK74)=0),0,GEOMEAN(IF(ISNUMBER(AF74:AK74),AF74:AK74))),0)</f>
        <v>0.5</v>
      </c>
      <c r="N74" s="23">
        <f t="shared" ca="1" si="10"/>
        <v>0.5</v>
      </c>
      <c r="O74" s="116" t="str">
        <f t="shared" si="11"/>
        <v>!</v>
      </c>
      <c r="P74" s="24"/>
      <c r="Q74" s="49"/>
      <c r="R74" s="25">
        <f ca="1">IFERROR(INDEX(Health!$G$8:$G$225,MATCH($C74,_xlfn.ANCHORARRAY(Health!$C$8),0)),NA())</f>
        <v>0</v>
      </c>
      <c r="S74" s="25">
        <f ca="1">IFERROR(INDEX(Food!$G$8:$G$225,MATCH($C74,_xlfn.ANCHORARRAY(Food!$C$8),0)),NA())</f>
        <v>0</v>
      </c>
      <c r="T74" s="25">
        <f ca="1">IFERROR(INDEX(Macro!$G$8:$G$225,MATCH($C74,_xlfn.ANCHORARRAY(Macro!$C$8),0)),NA())</f>
        <v>3.1287990743888519</v>
      </c>
      <c r="U74" s="25">
        <f ca="1">IFERROR(INDEX(Socioeconomic!$G$8:$G$225,MATCH($C74,_xlfn.ANCHORARRAY(Socioeconomic!$C$8),0)),NA())</f>
        <v>0</v>
      </c>
      <c r="V74" s="25">
        <f ca="1">IFERROR(INDEX('Natural Hazard'!$G$8:$G$225,MATCH($C74,_xlfn.ANCHORARRAY('Natural Hazard'!$C$8),0)),NA())</f>
        <v>0</v>
      </c>
      <c r="W74" s="25">
        <f ca="1">IFERROR(INDEX(Conflict!$G$8:$G$225,MATCH($C74,_xlfn.ANCHORARRAY(Conflict!$C$8),0)),NA())</f>
        <v>0</v>
      </c>
      <c r="X74" s="50"/>
      <c r="Y74" s="25">
        <f ca="1">IFERROR(INDEX(Health!$H$8:$H$225,MATCH($C74,_xlfn.ANCHORARRAY(Health!$C$8),0)),NA())</f>
        <v>0</v>
      </c>
      <c r="Z74" s="25">
        <f ca="1">IFERROR(INDEX(Food!$H$8:$H$225,MATCH($C74,_xlfn.ANCHORARRAY(Food!$C$8),0)),NA())</f>
        <v>0</v>
      </c>
      <c r="AA74" s="25">
        <f ca="1">IFERROR(INDEX(Macro!$H$8:$H$225,MATCH($C74,_xlfn.ANCHORARRAY(Macro!$C$8),0)),NA())</f>
        <v>1.4708467623791399</v>
      </c>
      <c r="AB74" s="25">
        <f ca="1">IFERROR(INDEX(Socioeconomic!$H$8:$H$225,MATCH($C74,_xlfn.ANCHORARRAY(Socioeconomic!$C$8),0)),NA())</f>
        <v>0.71428571428571297</v>
      </c>
      <c r="AC74" s="25">
        <f ca="1">IFERROR(INDEX('Natural Hazard'!$H$8:$H$225,MATCH($C74,_xlfn.ANCHORARRAY('Natural Hazard'!$C$8),0)),NA())</f>
        <v>2.3333333333333299</v>
      </c>
      <c r="AD74" s="25">
        <f ca="1">IFERROR(INDEX(Conflict!$H$8:$H$225,MATCH($C74,_xlfn.ANCHORARRAY(Conflict!$C$8),0)),NA())</f>
        <v>0</v>
      </c>
      <c r="AE74" s="50"/>
      <c r="AF74" s="25">
        <f ca="1">IFERROR(INDEX(Health!$I$8:$I$225,MATCH($C74,_xlfn.ANCHORARRAY(Health!$C$8),0)),NA())</f>
        <v>7</v>
      </c>
      <c r="AG74" s="25" t="e">
        <f ca="1">IFERROR(INDEX(Food!$I$8:$I$225,MATCH($C74,_xlfn.ANCHORARRAY(Food!$C$8),0)),NA())</f>
        <v>#N/A</v>
      </c>
      <c r="AH74" s="25">
        <f ca="1">IFERROR(INDEX(Macro!$I$8:$I$225,MATCH($C74,_xlfn.ANCHORARRAY(Macro!$C$8),0)),NA())</f>
        <v>6.6556108347153096</v>
      </c>
      <c r="AI74" s="25">
        <f ca="1">IFERROR(INDEX(Socioeconomic!$I$8:$I$225,MATCH($C74,_xlfn.ANCHORARRAY(Socioeconomic!$C$8),0)),NA())</f>
        <v>0</v>
      </c>
      <c r="AJ74" s="25">
        <f ca="1">IFERROR(INDEX('Natural Hazard'!$I$8:$I$225,MATCH($C74,_xlfn.ANCHORARRAY('Natural Hazard'!$C$8),0)),NA())</f>
        <v>0</v>
      </c>
      <c r="AK74" s="25">
        <f ca="1">IFERROR(INDEX(Conflict!$I$8:$I$225,MATCH($C74,_xlfn.ANCHORARRAY(Conflict!$C$8),0)),NA())</f>
        <v>0</v>
      </c>
      <c r="AL74" s="49"/>
      <c r="AM74" s="25">
        <f>IFERROR(INDEX('Data Reliability'!$G$6:$G$409,MATCH($C74,'Data Reliability'!$E$6:$E$409,0)),NA())</f>
        <v>8.3333333333333301E-2</v>
      </c>
      <c r="AN74" s="25">
        <f>IFERROR(INDEX('Data Reliability'!$H$6:$H$409,MATCH($C74,'Data Reliability'!$E$6:$E$409,0)),NA())</f>
        <v>0.59166666666666701</v>
      </c>
    </row>
    <row r="75" spans="2:40" x14ac:dyDescent="0.2">
      <c r="B75" s="28" t="s">
        <v>122</v>
      </c>
      <c r="C75" s="28" t="s">
        <v>123</v>
      </c>
      <c r="D75" s="28" t="s">
        <v>433</v>
      </c>
      <c r="E75" s="28" t="s">
        <v>430</v>
      </c>
      <c r="F75" s="206">
        <f ca="1">MATCH($C75,_xlfn.ANCHORARRAY(Health!$C$8),0)</f>
        <v>70</v>
      </c>
      <c r="G75" s="22" cm="1">
        <f t="array" aca="1" ref="G75" ca="1">IF(Parameters!$D$31, SUM(IF(ISNUMBER(R75:W75),(IF(R75:W75&gt;=Parameters!$D$37,1,"")),""))+0.5*(SUM(IF(ISNUMBER(R75:W75),(IF(R75:W75&gt;=Parameters!$D$38,1,"")),""))-SUM(IF(ISNUMBER(R75:W75),(IF(R75:W75&gt;=Parameters!$D$37,1,"")),""))),0) +
   IF(Parameters!$D$32,SUM(IF(ISNUMBER(R75:W75),(IF(R75:W75&gt;=Parameters!$D$41,1,"")),"")),0) +
   IF(Parameters!$D$33,AVERAGE(IF(ISNUMBER(R75:W75),R75:W75)),0) +
   IF(Parameters!$D$34,IF(OR(IF(ISNUMBER(R75:W75),R75:W75)=0),0,GEOMEAN(IF(ISNUMBER(R75:W75),R75:W75))),0)</f>
        <v>0.5</v>
      </c>
      <c r="H75" s="23">
        <f t="shared" ca="1" si="6"/>
        <v>0.5</v>
      </c>
      <c r="I75" s="116" t="str">
        <f t="shared" si="7"/>
        <v>!</v>
      </c>
      <c r="J75" s="22" cm="1">
        <f t="array" aca="1" ref="J75" ca="1">IF(Parameters!$D$31, SUM(IF(ISNUMBER(Y75:AD75),(IF(Y75:AD75&gt;=Parameters!$D$41,1,"")),""))+0.5*(SUM(IF(ISNUMBER(Y75:AD75),(IF(Y75:AD75&gt;=Parameters!$D$42,1,"")),""))-SUM(IF(ISNUMBER(Y75:AD75),(IF(Y75:AD75&gt;=Parameters!$D$41,1,"")),""))),0) +
   IF(Parameters!$D$32,SUM(IF(ISNUMBER(Y75:AD75),(IF(Y75:AD75&gt;=Parameters!$D$41,1,"")),"")),0) +
   IF(Parameters!$D$33,AVERAGE(IF(ISNUMBER(Y75:AD75),Y75:AD75)),0) +
   IF(Parameters!$D$34,IF(OR(IF(ISNUMBER(Y75:AD75),Y75:AD75)=0),0,GEOMEAN(IF(ISNUMBER(Y75:AD75),Y75:AD75))),0)</f>
        <v>0</v>
      </c>
      <c r="K75" s="23">
        <f t="shared" ca="1" si="8"/>
        <v>0</v>
      </c>
      <c r="L75" s="116" t="str">
        <f t="shared" si="9"/>
        <v/>
      </c>
      <c r="M75" s="21" cm="1">
        <f t="array" aca="1" ref="M75" ca="1">IF(Parameters!$D$31, SUM(IF(ISNUMBER(AF75:AK75),(IF(AF75:AK75&gt;=Parameters!$D$41,1,"")),""))+0.5*(SUM(IF(ISNUMBER(AF75:AK75),(IF(AF75:AK75&gt;=Parameters!$D$42,1,"")),""))-SUM(IF(ISNUMBER(AF75:AK75),(IF(AF75:AK75&gt;=Parameters!$D$41,1,"")),""))),0) +
   IF(Parameters!$D$32,SUM(IF(ISNUMBER(AF75:AK75),(IF(AF75:AK75&gt;=Parameters!$D$41,1,"")),"")),0) +
   IF(Parameters!$D$33,AVERAGE(IF(ISNUMBER(AF75:AK75),AF75:AK75)),0) +
   IF(Parameters!$D$34,IF(OR(IF(ISNUMBER(AF75:AK75),AF75:AK75)=0),0,GEOMEAN(IF(ISNUMBER(AF75:AK75),AF75:AK75))),0)</f>
        <v>1</v>
      </c>
      <c r="N75" s="23">
        <f t="shared" ca="1" si="10"/>
        <v>1</v>
      </c>
      <c r="O75" s="116" t="str">
        <f t="shared" si="11"/>
        <v>!</v>
      </c>
      <c r="P75" s="24"/>
      <c r="Q75" s="49"/>
      <c r="R75" s="25">
        <f ca="1">IFERROR(INDEX(Health!$G$8:$G$225,MATCH($C75,_xlfn.ANCHORARRAY(Health!$C$8),0)),NA())</f>
        <v>0</v>
      </c>
      <c r="S75" s="25">
        <f ca="1">IFERROR(INDEX(Food!$G$8:$G$225,MATCH($C75,_xlfn.ANCHORARRAY(Food!$C$8),0)),NA())</f>
        <v>0</v>
      </c>
      <c r="T75" s="25">
        <f ca="1">IFERROR(INDEX(Macro!$G$8:$G$225,MATCH($C75,_xlfn.ANCHORARRAY(Macro!$C$8),0)),NA())</f>
        <v>1.9514828874706718</v>
      </c>
      <c r="U75" s="25">
        <f ca="1">IFERROR(INDEX(Socioeconomic!$G$8:$G$225,MATCH($C75,_xlfn.ANCHORARRAY(Socioeconomic!$C$8),0)),NA())</f>
        <v>5.7321150422111034</v>
      </c>
      <c r="V75" s="25">
        <f ca="1">IFERROR(INDEX('Natural Hazard'!$G$8:$G$225,MATCH($C75,_xlfn.ANCHORARRAY('Natural Hazard'!$C$8),0)),NA())</f>
        <v>0</v>
      </c>
      <c r="W75" s="25">
        <f ca="1">IFERROR(INDEX(Conflict!$G$8:$G$225,MATCH($C75,_xlfn.ANCHORARRAY(Conflict!$C$8),0)),NA())</f>
        <v>0</v>
      </c>
      <c r="X75" s="50"/>
      <c r="Y75" s="25">
        <f ca="1">IFERROR(INDEX(Health!$H$8:$H$225,MATCH($C75,_xlfn.ANCHORARRAY(Health!$C$8),0)),NA())</f>
        <v>0.839650145772596</v>
      </c>
      <c r="Z75" s="25">
        <f ca="1">IFERROR(INDEX(Food!$H$8:$H$225,MATCH($C75,_xlfn.ANCHORARRAY(Food!$C$8),0)),NA())</f>
        <v>4.9282296650717701</v>
      </c>
      <c r="AA75" s="25">
        <f ca="1">IFERROR(INDEX(Macro!$H$8:$H$225,MATCH($C75,_xlfn.ANCHORARRAY(Macro!$C$8),0)),NA())</f>
        <v>1.70524465279812</v>
      </c>
      <c r="AB75" s="25">
        <f ca="1">IFERROR(INDEX(Socioeconomic!$H$8:$H$225,MATCH($C75,_xlfn.ANCHORARRAY(Socioeconomic!$C$8),0)),NA())</f>
        <v>3.2857142857142798</v>
      </c>
      <c r="AC75" s="25">
        <f ca="1">IFERROR(INDEX('Natural Hazard'!$H$8:$H$225,MATCH($C75,_xlfn.ANCHORARRAY('Natural Hazard'!$C$8),0)),NA())</f>
        <v>5.8333333333333304</v>
      </c>
      <c r="AD75" s="25">
        <f ca="1">IFERROR(INDEX(Conflict!$H$8:$H$225,MATCH($C75,_xlfn.ANCHORARRAY(Conflict!$C$8),0)),NA())</f>
        <v>2.2314341153642601</v>
      </c>
      <c r="AE75" s="50"/>
      <c r="AF75" s="25">
        <f ca="1">IFERROR(INDEX(Health!$I$8:$I$225,MATCH($C75,_xlfn.ANCHORARRAY(Health!$C$8),0)),NA())</f>
        <v>0</v>
      </c>
      <c r="AG75" s="25" t="e">
        <f ca="1">IFERROR(INDEX(Food!$I$8:$I$225,MATCH($C75,_xlfn.ANCHORARRAY(Food!$C$8),0)),NA())</f>
        <v>#N/A</v>
      </c>
      <c r="AH75" s="25">
        <f ca="1">IFERROR(INDEX(Macro!$I$8:$I$225,MATCH($C75,_xlfn.ANCHORARRAY(Macro!$C$8),0)),NA())</f>
        <v>2.2332780541735699</v>
      </c>
      <c r="AI75" s="25">
        <f ca="1">IFERROR(INDEX(Socioeconomic!$I$8:$I$225,MATCH($C75,_xlfn.ANCHORARRAY(Socioeconomic!$C$8),0)),NA())</f>
        <v>10</v>
      </c>
      <c r="AJ75" s="25">
        <f ca="1">IFERROR(INDEX('Natural Hazard'!$I$8:$I$225,MATCH($C75,_xlfn.ANCHORARRAY('Natural Hazard'!$C$8),0)),NA())</f>
        <v>0</v>
      </c>
      <c r="AK75" s="25">
        <f ca="1">IFERROR(INDEX(Conflict!$I$8:$I$225,MATCH($C75,_xlfn.ANCHORARRAY(Conflict!$C$8),0)),NA())</f>
        <v>0</v>
      </c>
      <c r="AL75" s="49"/>
      <c r="AM75" s="25">
        <f>IFERROR(INDEX('Data Reliability'!$G$6:$G$409,MATCH($C75,'Data Reliability'!$E$6:$E$409,0)),NA())</f>
        <v>0.16666666666666699</v>
      </c>
      <c r="AN75" s="25">
        <f>IFERROR(INDEX('Data Reliability'!$H$6:$H$409,MATCH($C75,'Data Reliability'!$E$6:$E$409,0)),NA())</f>
        <v>0.54166666666666696</v>
      </c>
    </row>
    <row r="76" spans="2:40" x14ac:dyDescent="0.2">
      <c r="B76" s="28" t="s">
        <v>124</v>
      </c>
      <c r="C76" s="28" t="s">
        <v>125</v>
      </c>
      <c r="D76" s="28" t="s">
        <v>432</v>
      </c>
      <c r="E76" s="28" t="s">
        <v>429</v>
      </c>
      <c r="F76" s="206">
        <f ca="1">MATCH($C76,_xlfn.ANCHORARRAY(Health!$C$8),0)</f>
        <v>71</v>
      </c>
      <c r="G76" s="22" cm="1">
        <f t="array" aca="1" ref="G76" ca="1">IF(Parameters!$D$31, SUM(IF(ISNUMBER(R76:W76),(IF(R76:W76&gt;=Parameters!$D$37,1,"")),""))+0.5*(SUM(IF(ISNUMBER(R76:W76),(IF(R76:W76&gt;=Parameters!$D$38,1,"")),""))-SUM(IF(ISNUMBER(R76:W76),(IF(R76:W76&gt;=Parameters!$D$37,1,"")),""))),0) +
   IF(Parameters!$D$32,SUM(IF(ISNUMBER(R76:W76),(IF(R76:W76&gt;=Parameters!$D$41,1,"")),"")),0) +
   IF(Parameters!$D$33,AVERAGE(IF(ISNUMBER(R76:W76),R76:W76)),0) +
   IF(Parameters!$D$34,IF(OR(IF(ISNUMBER(R76:W76),R76:W76)=0),0,GEOMEAN(IF(ISNUMBER(R76:W76),R76:W76))),0)</f>
        <v>1</v>
      </c>
      <c r="H76" s="23">
        <f t="shared" ca="1" si="6"/>
        <v>1</v>
      </c>
      <c r="I76" s="116" t="str">
        <f t="shared" si="7"/>
        <v/>
      </c>
      <c r="J76" s="22" cm="1">
        <f t="array" aca="1" ref="J76" ca="1">IF(Parameters!$D$31, SUM(IF(ISNUMBER(Y76:AD76),(IF(Y76:AD76&gt;=Parameters!$D$41,1,"")),""))+0.5*(SUM(IF(ISNUMBER(Y76:AD76),(IF(Y76:AD76&gt;=Parameters!$D$42,1,"")),""))-SUM(IF(ISNUMBER(Y76:AD76),(IF(Y76:AD76&gt;=Parameters!$D$41,1,"")),""))),0) +
   IF(Parameters!$D$32,SUM(IF(ISNUMBER(Y76:AD76),(IF(Y76:AD76&gt;=Parameters!$D$41,1,"")),"")),0) +
   IF(Parameters!$D$33,AVERAGE(IF(ISNUMBER(Y76:AD76),Y76:AD76)),0) +
   IF(Parameters!$D$34,IF(OR(IF(ISNUMBER(Y76:AD76),Y76:AD76)=0),0,GEOMEAN(IF(ISNUMBER(Y76:AD76),Y76:AD76))),0)</f>
        <v>2</v>
      </c>
      <c r="K76" s="23">
        <f t="shared" ca="1" si="8"/>
        <v>2</v>
      </c>
      <c r="L76" s="116" t="str">
        <f t="shared" si="9"/>
        <v/>
      </c>
      <c r="M76" s="21" cm="1">
        <f t="array" aca="1" ref="M76" ca="1">IF(Parameters!$D$31, SUM(IF(ISNUMBER(AF76:AK76),(IF(AF76:AK76&gt;=Parameters!$D$41,1,"")),""))+0.5*(SUM(IF(ISNUMBER(AF76:AK76),(IF(AF76:AK76&gt;=Parameters!$D$42,1,"")),""))-SUM(IF(ISNUMBER(AF76:AK76),(IF(AF76:AK76&gt;=Parameters!$D$41,1,"")),""))),0) +
   IF(Parameters!$D$32,SUM(IF(ISNUMBER(AF76:AK76),(IF(AF76:AK76&gt;=Parameters!$D$41,1,"")),"")),0) +
   IF(Parameters!$D$33,AVERAGE(IF(ISNUMBER(AF76:AK76),AF76:AK76)),0) +
   IF(Parameters!$D$34,IF(OR(IF(ISNUMBER(AF76:AK76),AF76:AK76)=0),0,GEOMEAN(IF(ISNUMBER(AF76:AK76),AF76:AK76))),0)</f>
        <v>2</v>
      </c>
      <c r="N76" s="23">
        <f t="shared" ca="1" si="10"/>
        <v>2</v>
      </c>
      <c r="O76" s="116" t="str">
        <f t="shared" si="11"/>
        <v>!</v>
      </c>
      <c r="P76" s="24"/>
      <c r="Q76" s="49"/>
      <c r="R76" s="25">
        <f ca="1">IFERROR(INDEX(Health!$G$8:$G$225,MATCH($C76,_xlfn.ANCHORARRAY(Health!$C$8),0)),NA())</f>
        <v>0</v>
      </c>
      <c r="S76" s="25">
        <f ca="1">IFERROR(INDEX(Food!$G$8:$G$225,MATCH($C76,_xlfn.ANCHORARRAY(Food!$C$8),0)),NA())</f>
        <v>0</v>
      </c>
      <c r="T76" s="25">
        <f ca="1">IFERROR(INDEX(Macro!$G$8:$G$225,MATCH($C76,_xlfn.ANCHORARRAY(Macro!$C$8),0)),NA())</f>
        <v>10</v>
      </c>
      <c r="U76" s="25">
        <f ca="1">IFERROR(INDEX(Socioeconomic!$G$8:$G$225,MATCH($C76,_xlfn.ANCHORARRAY(Socioeconomic!$C$8),0)),NA())</f>
        <v>0</v>
      </c>
      <c r="V76" s="25">
        <f ca="1">IFERROR(INDEX('Natural Hazard'!$G$8:$G$225,MATCH($C76,_xlfn.ANCHORARRAY('Natural Hazard'!$C$8),0)),NA())</f>
        <v>0</v>
      </c>
      <c r="W76" s="25">
        <f ca="1">IFERROR(INDEX(Conflict!$G$8:$G$225,MATCH($C76,_xlfn.ANCHORARRAY(Conflict!$C$8),0)),NA())</f>
        <v>1.0707878873027374</v>
      </c>
      <c r="X76" s="50"/>
      <c r="Y76" s="25">
        <f ca="1">IFERROR(INDEX(Health!$H$8:$H$225,MATCH($C76,_xlfn.ANCHORARRAY(Health!$C$8),0)),NA())</f>
        <v>6.17492711370262</v>
      </c>
      <c r="Z76" s="25">
        <f ca="1">IFERROR(INDEX(Food!$H$8:$H$225,MATCH($C76,_xlfn.ANCHORARRAY(Food!$C$8),0)),NA())</f>
        <v>7.3769542559351402</v>
      </c>
      <c r="AA76" s="25">
        <f ca="1">IFERROR(INDEX(Macro!$H$8:$H$225,MATCH($C76,_xlfn.ANCHORARRAY(Macro!$C$8),0)),NA())</f>
        <v>10</v>
      </c>
      <c r="AB76" s="25">
        <f ca="1">IFERROR(INDEX(Socioeconomic!$H$8:$H$225,MATCH($C76,_xlfn.ANCHORARRAY(Socioeconomic!$C$8),0)),NA())</f>
        <v>7.5714285714285703</v>
      </c>
      <c r="AC76" s="25">
        <f ca="1">IFERROR(INDEX('Natural Hazard'!$H$8:$H$225,MATCH($C76,_xlfn.ANCHORARRAY('Natural Hazard'!$C$8),0)),NA())</f>
        <v>4.5</v>
      </c>
      <c r="AD76" s="25">
        <f ca="1">IFERROR(INDEX(Conflict!$H$8:$H$225,MATCH($C76,_xlfn.ANCHORARRAY(Conflict!$C$8),0)),NA())</f>
        <v>0.114658669959426</v>
      </c>
      <c r="AE76" s="50"/>
      <c r="AF76" s="25">
        <f ca="1">IFERROR(INDEX(Health!$I$8:$I$225,MATCH($C76,_xlfn.ANCHORARRAY(Health!$C$8),0)),NA())</f>
        <v>0</v>
      </c>
      <c r="AG76" s="25" t="e">
        <f ca="1">IFERROR(INDEX(Food!$I$8:$I$225,MATCH($C76,_xlfn.ANCHORARRAY(Food!$C$8),0)),NA())</f>
        <v>#N/A</v>
      </c>
      <c r="AH76" s="25">
        <f ca="1">IFERROR(INDEX(Macro!$I$8:$I$225,MATCH($C76,_xlfn.ANCHORARRAY(Macro!$C$8),0)),NA())</f>
        <v>10</v>
      </c>
      <c r="AI76" s="25">
        <f ca="1">IFERROR(INDEX(Socioeconomic!$I$8:$I$225,MATCH($C76,_xlfn.ANCHORARRAY(Socioeconomic!$C$8),0)),NA())</f>
        <v>0</v>
      </c>
      <c r="AJ76" s="25">
        <f ca="1">IFERROR(INDEX('Natural Hazard'!$I$8:$I$225,MATCH($C76,_xlfn.ANCHORARRAY('Natural Hazard'!$C$8),0)),NA())</f>
        <v>0</v>
      </c>
      <c r="AK76" s="25">
        <f ca="1">IFERROR(INDEX(Conflict!$I$8:$I$225,MATCH($C76,_xlfn.ANCHORARRAY(Conflict!$C$8),0)),NA())</f>
        <v>10</v>
      </c>
      <c r="AL76" s="49"/>
      <c r="AM76" s="25">
        <f>IFERROR(INDEX('Data Reliability'!$G$6:$G$409,MATCH($C76,'Data Reliability'!$E$6:$E$409,0)),NA())</f>
        <v>0</v>
      </c>
      <c r="AN76" s="25">
        <f>IFERROR(INDEX('Data Reliability'!$H$6:$H$409,MATCH($C76,'Data Reliability'!$E$6:$E$409,0)),NA())</f>
        <v>0.43333333333333302</v>
      </c>
    </row>
    <row r="77" spans="2:40" x14ac:dyDescent="0.2">
      <c r="B77" s="28" t="s">
        <v>740</v>
      </c>
      <c r="C77" s="28" t="s">
        <v>707</v>
      </c>
      <c r="D77" s="28" t="s">
        <v>433</v>
      </c>
      <c r="E77" s="28" t="s">
        <v>409</v>
      </c>
      <c r="F77" s="206">
        <f ca="1">MATCH($C77,_xlfn.ANCHORARRAY(Health!$C$8),0)</f>
        <v>72</v>
      </c>
      <c r="G77" s="22" cm="1">
        <f t="array" aca="1" ref="G77" ca="1">IF(Parameters!$D$31, SUM(IF(ISNUMBER(R77:W77),(IF(R77:W77&gt;=Parameters!$D$37,1,"")),""))+0.5*(SUM(IF(ISNUMBER(R77:W77),(IF(R77:W77&gt;=Parameters!$D$38,1,"")),""))-SUM(IF(ISNUMBER(R77:W77),(IF(R77:W77&gt;=Parameters!$D$37,1,"")),""))),0) +
   IF(Parameters!$D$32,SUM(IF(ISNUMBER(R77:W77),(IF(R77:W77&gt;=Parameters!$D$41,1,"")),"")),0) +
   IF(Parameters!$D$33,AVERAGE(IF(ISNUMBER(R77:W77),R77:W77)),0) +
   IF(Parameters!$D$34,IF(OR(IF(ISNUMBER(R77:W77),R77:W77)=0),0,GEOMEAN(IF(ISNUMBER(R77:W77),R77:W77))),0)</f>
        <v>0</v>
      </c>
      <c r="H77" s="23">
        <f t="shared" ca="1" si="6"/>
        <v>0</v>
      </c>
      <c r="I77" s="116" t="str">
        <f t="shared" si="7"/>
        <v>!!</v>
      </c>
      <c r="J77" s="22" cm="1">
        <f t="array" aca="1" ref="J77" ca="1">IF(Parameters!$D$31, SUM(IF(ISNUMBER(Y77:AD77),(IF(Y77:AD77&gt;=Parameters!$D$41,1,"")),""))+0.5*(SUM(IF(ISNUMBER(Y77:AD77),(IF(Y77:AD77&gt;=Parameters!$D$42,1,"")),""))-SUM(IF(ISNUMBER(Y77:AD77),(IF(Y77:AD77&gt;=Parameters!$D$41,1,"")),""))),0) +
   IF(Parameters!$D$32,SUM(IF(ISNUMBER(Y77:AD77),(IF(Y77:AD77&gt;=Parameters!$D$41,1,"")),"")),0) +
   IF(Parameters!$D$33,AVERAGE(IF(ISNUMBER(Y77:AD77),Y77:AD77)),0) +
   IF(Parameters!$D$34,IF(OR(IF(ISNUMBER(Y77:AD77),Y77:AD77)=0),0,GEOMEAN(IF(ISNUMBER(Y77:AD77),Y77:AD77))),0)</f>
        <v>0</v>
      </c>
      <c r="K77" s="23">
        <f t="shared" ca="1" si="8"/>
        <v>0</v>
      </c>
      <c r="L77" s="116" t="str">
        <f t="shared" si="9"/>
        <v>!!</v>
      </c>
      <c r="M77" s="21" cm="1">
        <f t="array" aca="1" ref="M77" ca="1">IF(Parameters!$D$31, SUM(IF(ISNUMBER(AF77:AK77),(IF(AF77:AK77&gt;=Parameters!$D$41,1,"")),""))+0.5*(SUM(IF(ISNUMBER(AF77:AK77),(IF(AF77:AK77&gt;=Parameters!$D$42,1,"")),""))-SUM(IF(ISNUMBER(AF77:AK77),(IF(AF77:AK77&gt;=Parameters!$D$41,1,"")),""))),0) +
   IF(Parameters!$D$32,SUM(IF(ISNUMBER(AF77:AK77),(IF(AF77:AK77&gt;=Parameters!$D$41,1,"")),"")),0) +
   IF(Parameters!$D$33,AVERAGE(IF(ISNUMBER(AF77:AK77),AF77:AK77)),0) +
   IF(Parameters!$D$34,IF(OR(IF(ISNUMBER(AF77:AK77),AF77:AK77)=0),0,GEOMEAN(IF(ISNUMBER(AF77:AK77),AF77:AK77))),0)</f>
        <v>0</v>
      </c>
      <c r="N77" s="23">
        <f t="shared" ca="1" si="10"/>
        <v>0</v>
      </c>
      <c r="O77" s="116" t="str">
        <f t="shared" si="11"/>
        <v>!!</v>
      </c>
      <c r="P77" s="24"/>
      <c r="Q77" s="49"/>
      <c r="R77" s="25">
        <f ca="1">IFERROR(INDEX(Health!$G$8:$G$225,MATCH($C77,_xlfn.ANCHORARRAY(Health!$C$8),0)),NA())</f>
        <v>0</v>
      </c>
      <c r="S77" s="25" t="e">
        <f ca="1">IFERROR(INDEX(Food!$G$8:$G$225,MATCH($C77,_xlfn.ANCHORARRAY(Food!$C$8),0)),NA())</f>
        <v>#N/A</v>
      </c>
      <c r="T77" s="25" t="e">
        <f ca="1">IFERROR(INDEX(Macro!$G$8:$G$225,MATCH($C77,_xlfn.ANCHORARRAY(Macro!$C$8),0)),NA())</f>
        <v>#N/A</v>
      </c>
      <c r="U77" s="25" t="e">
        <f ca="1">IFERROR(INDEX(Socioeconomic!$G$8:$G$225,MATCH($C77,_xlfn.ANCHORARRAY(Socioeconomic!$C$8),0)),NA())</f>
        <v>#N/A</v>
      </c>
      <c r="V77" s="25">
        <f ca="1">IFERROR(INDEX('Natural Hazard'!$G$8:$G$225,MATCH($C77,_xlfn.ANCHORARRAY('Natural Hazard'!$C$8),0)),NA())</f>
        <v>0</v>
      </c>
      <c r="W77" s="25">
        <f ca="1">IFERROR(INDEX(Conflict!$G$8:$G$225,MATCH($C77,_xlfn.ANCHORARRAY(Conflict!$C$8),0)),NA())</f>
        <v>0</v>
      </c>
      <c r="X77" s="50"/>
      <c r="Y77" s="25" t="e">
        <f ca="1">IFERROR(INDEX(Health!$H$8:$H$225,MATCH($C77,_xlfn.ANCHORARRAY(Health!$C$8),0)),NA())</f>
        <v>#N/A</v>
      </c>
      <c r="Z77" s="25" t="e">
        <f ca="1">IFERROR(INDEX(Food!$H$8:$H$225,MATCH($C77,_xlfn.ANCHORARRAY(Food!$C$8),0)),NA())</f>
        <v>#N/A</v>
      </c>
      <c r="AA77" s="25" t="e">
        <f ca="1">IFERROR(INDEX(Macro!$H$8:$H$225,MATCH($C77,_xlfn.ANCHORARRAY(Macro!$C$8),0)),NA())</f>
        <v>#N/A</v>
      </c>
      <c r="AB77" s="25" t="e">
        <f ca="1">IFERROR(INDEX(Socioeconomic!$H$8:$H$225,MATCH($C77,_xlfn.ANCHORARRAY(Socioeconomic!$C$8),0)),NA())</f>
        <v>#N/A</v>
      </c>
      <c r="AC77" s="25" t="e">
        <f ca="1">IFERROR(INDEX('Natural Hazard'!$H$8:$H$225,MATCH($C77,_xlfn.ANCHORARRAY('Natural Hazard'!$C$8),0)),NA())</f>
        <v>#N/A</v>
      </c>
      <c r="AD77" s="25">
        <f ca="1">IFERROR(INDEX(Conflict!$H$8:$H$225,MATCH($C77,_xlfn.ANCHORARRAY(Conflict!$C$8),0)),NA())</f>
        <v>0</v>
      </c>
      <c r="AE77" s="50"/>
      <c r="AF77" s="25">
        <f ca="1">IFERROR(INDEX(Health!$I$8:$I$225,MATCH($C77,_xlfn.ANCHORARRAY(Health!$C$8),0)),NA())</f>
        <v>0</v>
      </c>
      <c r="AG77" s="25" t="e">
        <f ca="1">IFERROR(INDEX(Food!$I$8:$I$225,MATCH($C77,_xlfn.ANCHORARRAY(Food!$C$8),0)),NA())</f>
        <v>#N/A</v>
      </c>
      <c r="AH77" s="25" t="e">
        <f ca="1">IFERROR(INDEX(Macro!$I$8:$I$225,MATCH($C77,_xlfn.ANCHORARRAY(Macro!$C$8),0)),NA())</f>
        <v>#N/A</v>
      </c>
      <c r="AI77" s="25" t="e">
        <f ca="1">IFERROR(INDEX(Socioeconomic!$I$8:$I$225,MATCH($C77,_xlfn.ANCHORARRAY(Socioeconomic!$C$8),0)),NA())</f>
        <v>#N/A</v>
      </c>
      <c r="AJ77" s="25">
        <f ca="1">IFERROR(INDEX('Natural Hazard'!$I$8:$I$225,MATCH($C77,_xlfn.ANCHORARRAY('Natural Hazard'!$C$8),0)),NA())</f>
        <v>0</v>
      </c>
      <c r="AK77" s="25">
        <f ca="1">IFERROR(INDEX(Conflict!$I$8:$I$225,MATCH($C77,_xlfn.ANCHORARRAY(Conflict!$C$8),0)),NA())</f>
        <v>0</v>
      </c>
      <c r="AL77" s="49"/>
      <c r="AM77" s="25">
        <f>IFERROR(INDEX('Data Reliability'!$G$6:$G$409,MATCH($C77,'Data Reliability'!$E$6:$E$409,0)),NA())</f>
        <v>1</v>
      </c>
      <c r="AN77" s="25">
        <f>IFERROR(INDEX('Data Reliability'!$H$6:$H$409,MATCH($C77,'Data Reliability'!$E$6:$E$409,0)),NA())</f>
        <v>0.81666666666666698</v>
      </c>
    </row>
    <row r="78" spans="2:40" x14ac:dyDescent="0.2">
      <c r="B78" s="28" t="s">
        <v>126</v>
      </c>
      <c r="C78" s="28" t="s">
        <v>127</v>
      </c>
      <c r="D78" s="28" t="s">
        <v>432</v>
      </c>
      <c r="E78" s="28" t="s">
        <v>429</v>
      </c>
      <c r="F78" s="206">
        <f ca="1">MATCH($C78,_xlfn.ANCHORARRAY(Health!$C$8),0)</f>
        <v>73</v>
      </c>
      <c r="G78" s="22" cm="1">
        <f t="array" aca="1" ref="G78" ca="1">IF(Parameters!$D$31, SUM(IF(ISNUMBER(R78:W78),(IF(R78:W78&gt;=Parameters!$D$37,1,"")),""))+0.5*(SUM(IF(ISNUMBER(R78:W78),(IF(R78:W78&gt;=Parameters!$D$38,1,"")),""))-SUM(IF(ISNUMBER(R78:W78),(IF(R78:W78&gt;=Parameters!$D$37,1,"")),""))),0) +
   IF(Parameters!$D$32,SUM(IF(ISNUMBER(R78:W78),(IF(R78:W78&gt;=Parameters!$D$41,1,"")),"")),0) +
   IF(Parameters!$D$33,AVERAGE(IF(ISNUMBER(R78:W78),R78:W78)),0) +
   IF(Parameters!$D$34,IF(OR(IF(ISNUMBER(R78:W78),R78:W78)=0),0,GEOMEAN(IF(ISNUMBER(R78:W78),R78:W78))),0)</f>
        <v>2</v>
      </c>
      <c r="H78" s="23">
        <f t="shared" ca="1" si="6"/>
        <v>2</v>
      </c>
      <c r="I78" s="116" t="str">
        <f t="shared" si="7"/>
        <v/>
      </c>
      <c r="J78" s="22" cm="1">
        <f t="array" aca="1" ref="J78" ca="1">IF(Parameters!$D$31, SUM(IF(ISNUMBER(Y78:AD78),(IF(Y78:AD78&gt;=Parameters!$D$41,1,"")),""))+0.5*(SUM(IF(ISNUMBER(Y78:AD78),(IF(Y78:AD78&gt;=Parameters!$D$42,1,"")),""))-SUM(IF(ISNUMBER(Y78:AD78),(IF(Y78:AD78&gt;=Parameters!$D$41,1,"")),""))),0) +
   IF(Parameters!$D$32,SUM(IF(ISNUMBER(Y78:AD78),(IF(Y78:AD78&gt;=Parameters!$D$41,1,"")),"")),0) +
   IF(Parameters!$D$33,AVERAGE(IF(ISNUMBER(Y78:AD78),Y78:AD78)),0) +
   IF(Parameters!$D$34,IF(OR(IF(ISNUMBER(Y78:AD78),Y78:AD78)=0),0,GEOMEAN(IF(ISNUMBER(Y78:AD78),Y78:AD78))),0)</f>
        <v>2.5</v>
      </c>
      <c r="K78" s="23">
        <f t="shared" ca="1" si="8"/>
        <v>2.5</v>
      </c>
      <c r="L78" s="116" t="str">
        <f t="shared" si="9"/>
        <v/>
      </c>
      <c r="M78" s="21" cm="1">
        <f t="array" aca="1" ref="M78" ca="1">IF(Parameters!$D$31, SUM(IF(ISNUMBER(AF78:AK78),(IF(AF78:AK78&gt;=Parameters!$D$41,1,"")),""))+0.5*(SUM(IF(ISNUMBER(AF78:AK78),(IF(AF78:AK78&gt;=Parameters!$D$42,1,"")),""))-SUM(IF(ISNUMBER(AF78:AK78),(IF(AF78:AK78&gt;=Parameters!$D$41,1,"")),""))),0) +
   IF(Parameters!$D$32,SUM(IF(ISNUMBER(AF78:AK78),(IF(AF78:AK78&gt;=Parameters!$D$41,1,"")),"")),0) +
   IF(Parameters!$D$33,AVERAGE(IF(ISNUMBER(AF78:AK78),AF78:AK78)),0) +
   IF(Parameters!$D$34,IF(OR(IF(ISNUMBER(AF78:AK78),AF78:AK78)=0),0,GEOMEAN(IF(ISNUMBER(AF78:AK78),AF78:AK78))),0)</f>
        <v>1.5</v>
      </c>
      <c r="N78" s="23">
        <f t="shared" ca="1" si="10"/>
        <v>1.5</v>
      </c>
      <c r="O78" s="116" t="str">
        <f t="shared" si="11"/>
        <v>!</v>
      </c>
      <c r="P78" s="24"/>
      <c r="Q78" s="49"/>
      <c r="R78" s="25">
        <f ca="1">IFERROR(INDEX(Health!$G$8:$G$225,MATCH($C78,_xlfn.ANCHORARRAY(Health!$C$8),0)),NA())</f>
        <v>9.1441325641011026</v>
      </c>
      <c r="S78" s="25">
        <f ca="1">IFERROR(INDEX(Food!$G$8:$G$225,MATCH($C78,_xlfn.ANCHORARRAY(Food!$C$8),0)),NA())</f>
        <v>0</v>
      </c>
      <c r="T78" s="25">
        <f ca="1">IFERROR(INDEX(Macro!$G$8:$G$225,MATCH($C78,_xlfn.ANCHORARRAY(Macro!$C$8),0)),NA())</f>
        <v>4.9176234938339531</v>
      </c>
      <c r="U78" s="25">
        <f ca="1">IFERROR(INDEX(Socioeconomic!$G$8:$G$225,MATCH($C78,_xlfn.ANCHORARRAY(Socioeconomic!$C$8),0)),NA())</f>
        <v>0</v>
      </c>
      <c r="V78" s="25">
        <f ca="1">IFERROR(INDEX('Natural Hazard'!$G$8:$G$225,MATCH($C78,_xlfn.ANCHORARRAY('Natural Hazard'!$C$8),0)),NA())</f>
        <v>0</v>
      </c>
      <c r="W78" s="25">
        <f ca="1">IFERROR(INDEX(Conflict!$G$8:$G$225,MATCH($C78,_xlfn.ANCHORARRAY(Conflict!$C$8),0)),NA())</f>
        <v>8.6563624142631852</v>
      </c>
      <c r="X78" s="50"/>
      <c r="Y78" s="25">
        <f ca="1">IFERROR(INDEX(Health!$H$8:$H$225,MATCH($C78,_xlfn.ANCHORARRAY(Health!$C$8),0)),NA())</f>
        <v>8.3615160349854207</v>
      </c>
      <c r="Z78" s="25">
        <f ca="1">IFERROR(INDEX(Food!$H$8:$H$225,MATCH($C78,_xlfn.ANCHORARRAY(Food!$C$8),0)),NA())</f>
        <v>9.5483497394325401</v>
      </c>
      <c r="AA78" s="25">
        <f ca="1">IFERROR(INDEX(Macro!$H$8:$H$225,MATCH($C78,_xlfn.ANCHORARRAY(Macro!$C$8),0)),NA())</f>
        <v>7.2428948139466698</v>
      </c>
      <c r="AB78" s="25">
        <f ca="1">IFERROR(INDEX(Socioeconomic!$H$8:$H$225,MATCH($C78,_xlfn.ANCHORARRAY(Socioeconomic!$C$8),0)),NA())</f>
        <v>7.8571428571428497</v>
      </c>
      <c r="AC78" s="25">
        <f ca="1">IFERROR(INDEX('Natural Hazard'!$H$8:$H$225,MATCH($C78,_xlfn.ANCHORARRAY('Natural Hazard'!$C$8),0)),NA())</f>
        <v>4.8333333333333304</v>
      </c>
      <c r="AD78" s="25">
        <f ca="1">IFERROR(INDEX(Conflict!$H$8:$H$225,MATCH($C78,_xlfn.ANCHORARRAY(Conflict!$C$8),0)),NA())</f>
        <v>8.0966660786734792</v>
      </c>
      <c r="AE78" s="50"/>
      <c r="AF78" s="25">
        <f ca="1">IFERROR(INDEX(Health!$I$8:$I$225,MATCH($C78,_xlfn.ANCHORARRAY(Health!$C$8),0)),NA())</f>
        <v>10</v>
      </c>
      <c r="AG78" s="25" t="e">
        <f ca="1">IFERROR(INDEX(Food!$I$8:$I$225,MATCH($C78,_xlfn.ANCHORARRAY(Food!$C$8),0)),NA())</f>
        <v>#N/A</v>
      </c>
      <c r="AH78" s="25">
        <f ca="1">IFERROR(INDEX(Macro!$I$8:$I$225,MATCH($C78,_xlfn.ANCHORARRAY(Macro!$C$8),0)),NA())</f>
        <v>3.3388612493090002</v>
      </c>
      <c r="AI78" s="25">
        <f ca="1">IFERROR(INDEX(Socioeconomic!$I$8:$I$225,MATCH($C78,_xlfn.ANCHORARRAY(Socioeconomic!$C$8),0)),NA())</f>
        <v>0</v>
      </c>
      <c r="AJ78" s="25">
        <f ca="1">IFERROR(INDEX('Natural Hazard'!$I$8:$I$225,MATCH($C78,_xlfn.ANCHORARRAY('Natural Hazard'!$C$8),0)),NA())</f>
        <v>0</v>
      </c>
      <c r="AK78" s="25">
        <f ca="1">IFERROR(INDEX(Conflict!$I$8:$I$225,MATCH($C78,_xlfn.ANCHORARRAY(Conflict!$C$8),0)),NA())</f>
        <v>9.2547487470725702</v>
      </c>
      <c r="AL78" s="49"/>
      <c r="AM78" s="25">
        <f>IFERROR(INDEX('Data Reliability'!$G$6:$G$409,MATCH($C78,'Data Reliability'!$E$6:$E$409,0)),NA())</f>
        <v>8.3333333333333301E-2</v>
      </c>
      <c r="AN78" s="25">
        <f>IFERROR(INDEX('Data Reliability'!$H$6:$H$409,MATCH($C78,'Data Reliability'!$E$6:$E$409,0)),NA())</f>
        <v>0.47499999999999998</v>
      </c>
    </row>
    <row r="79" spans="2:40" x14ac:dyDescent="0.2">
      <c r="B79" s="28" t="s">
        <v>741</v>
      </c>
      <c r="C79" s="28" t="s">
        <v>128</v>
      </c>
      <c r="D79" s="28" t="s">
        <v>432</v>
      </c>
      <c r="E79" s="28" t="s">
        <v>429</v>
      </c>
      <c r="F79" s="206">
        <f ca="1">MATCH($C79,_xlfn.ANCHORARRAY(Health!$C$8),0)</f>
        <v>74</v>
      </c>
      <c r="G79" s="22" cm="1">
        <f t="array" aca="1" ref="G79" ca="1">IF(Parameters!$D$31, SUM(IF(ISNUMBER(R79:W79),(IF(R79:W79&gt;=Parameters!$D$37,1,"")),""))+0.5*(SUM(IF(ISNUMBER(R79:W79),(IF(R79:W79&gt;=Parameters!$D$38,1,"")),""))-SUM(IF(ISNUMBER(R79:W79),(IF(R79:W79&gt;=Parameters!$D$37,1,"")),""))),0) +
   IF(Parameters!$D$32,SUM(IF(ISNUMBER(R79:W79),(IF(R79:W79&gt;=Parameters!$D$41,1,"")),"")),0) +
   IF(Parameters!$D$33,AVERAGE(IF(ISNUMBER(R79:W79),R79:W79)),0) +
   IF(Parameters!$D$34,IF(OR(IF(ISNUMBER(R79:W79),R79:W79)=0),0,GEOMEAN(IF(ISNUMBER(R79:W79),R79:W79))),0)</f>
        <v>2</v>
      </c>
      <c r="H79" s="23">
        <f t="shared" ca="1" si="6"/>
        <v>2</v>
      </c>
      <c r="I79" s="116" t="str">
        <f t="shared" si="7"/>
        <v/>
      </c>
      <c r="J79" s="22" cm="1">
        <f t="array" aca="1" ref="J79" ca="1">IF(Parameters!$D$31, SUM(IF(ISNUMBER(Y79:AD79),(IF(Y79:AD79&gt;=Parameters!$D$41,1,"")),""))+0.5*(SUM(IF(ISNUMBER(Y79:AD79),(IF(Y79:AD79&gt;=Parameters!$D$42,1,"")),""))-SUM(IF(ISNUMBER(Y79:AD79),(IF(Y79:AD79&gt;=Parameters!$D$41,1,"")),""))),0) +
   IF(Parameters!$D$32,SUM(IF(ISNUMBER(Y79:AD79),(IF(Y79:AD79&gt;=Parameters!$D$41,1,"")),"")),0) +
   IF(Parameters!$D$33,AVERAGE(IF(ISNUMBER(Y79:AD79),Y79:AD79)),0) +
   IF(Parameters!$D$34,IF(OR(IF(ISNUMBER(Y79:AD79),Y79:AD79)=0),0,GEOMEAN(IF(ISNUMBER(Y79:AD79),Y79:AD79))),0)</f>
        <v>2.5</v>
      </c>
      <c r="K79" s="23">
        <f t="shared" ca="1" si="8"/>
        <v>2.5</v>
      </c>
      <c r="L79" s="116" t="str">
        <f t="shared" si="9"/>
        <v/>
      </c>
      <c r="M79" s="21" cm="1">
        <f t="array" aca="1" ref="M79" ca="1">IF(Parameters!$D$31, SUM(IF(ISNUMBER(AF79:AK79),(IF(AF79:AK79&gt;=Parameters!$D$41,1,"")),""))+0.5*(SUM(IF(ISNUMBER(AF79:AK79),(IF(AF79:AK79&gt;=Parameters!$D$42,1,"")),""))-SUM(IF(ISNUMBER(AF79:AK79),(IF(AF79:AK79&gt;=Parameters!$D$41,1,"")),""))),0) +
   IF(Parameters!$D$32,SUM(IF(ISNUMBER(AF79:AK79),(IF(AF79:AK79&gt;=Parameters!$D$41,1,"")),"")),0) +
   IF(Parameters!$D$33,AVERAGE(IF(ISNUMBER(AF79:AK79),AF79:AK79)),0) +
   IF(Parameters!$D$34,IF(OR(IF(ISNUMBER(AF79:AK79),AF79:AK79)=0),0,GEOMEAN(IF(ISNUMBER(AF79:AK79),AF79:AK79))),0)</f>
        <v>2</v>
      </c>
      <c r="N79" s="23">
        <f t="shared" ca="1" si="10"/>
        <v>2</v>
      </c>
      <c r="O79" s="116" t="str">
        <f t="shared" si="11"/>
        <v>!</v>
      </c>
      <c r="P79" s="24"/>
      <c r="Q79" s="49"/>
      <c r="R79" s="25">
        <f ca="1">IFERROR(INDEX(Health!$G$8:$G$225,MATCH($C79,_xlfn.ANCHORARRAY(Health!$C$8),0)),NA())</f>
        <v>0</v>
      </c>
      <c r="S79" s="25">
        <f ca="1">IFERROR(INDEX(Food!$G$8:$G$225,MATCH($C79,_xlfn.ANCHORARRAY(Food!$C$8),0)),NA())</f>
        <v>6.1286057641555107</v>
      </c>
      <c r="T79" s="25">
        <f ca="1">IFERROR(INDEX(Macro!$G$8:$G$225,MATCH($C79,_xlfn.ANCHORARRAY(Macro!$C$8),0)),NA())</f>
        <v>10</v>
      </c>
      <c r="U79" s="25">
        <f ca="1">IFERROR(INDEX(Socioeconomic!$G$8:$G$225,MATCH($C79,_xlfn.ANCHORARRAY(Socioeconomic!$C$8),0)),NA())</f>
        <v>0</v>
      </c>
      <c r="V79" s="25">
        <f ca="1">IFERROR(INDEX('Natural Hazard'!$G$8:$G$225,MATCH($C79,_xlfn.ANCHORARRAY('Natural Hazard'!$C$8),0)),NA())</f>
        <v>5.9160797830996161</v>
      </c>
      <c r="W79" s="25">
        <f ca="1">IFERROR(INDEX(Conflict!$G$8:$G$225,MATCH($C79,_xlfn.ANCHORARRAY(Conflict!$C$8),0)),NA())</f>
        <v>4.1128218758506954</v>
      </c>
      <c r="X79" s="50"/>
      <c r="Y79" s="25">
        <f ca="1">IFERROR(INDEX(Health!$H$8:$H$225,MATCH($C79,_xlfn.ANCHORARRAY(Health!$C$8),0)),NA())</f>
        <v>7.8075801749271099</v>
      </c>
      <c r="Z79" s="25">
        <f ca="1">IFERROR(INDEX(Food!$H$8:$H$225,MATCH($C79,_xlfn.ANCHORARRAY(Food!$C$8),0)),NA())</f>
        <v>7.5119617224880297</v>
      </c>
      <c r="AA79" s="25">
        <f ca="1">IFERROR(INDEX(Macro!$H$8:$H$225,MATCH($C79,_xlfn.ANCHORARRAY(Macro!$C$8),0)),NA())</f>
        <v>10</v>
      </c>
      <c r="AB79" s="25">
        <f ca="1">IFERROR(INDEX(Socioeconomic!$H$8:$H$225,MATCH($C79,_xlfn.ANCHORARRAY(Socioeconomic!$C$8),0)),NA())</f>
        <v>9.5714285714285694</v>
      </c>
      <c r="AC79" s="25">
        <f ca="1">IFERROR(INDEX('Natural Hazard'!$H$8:$H$225,MATCH($C79,_xlfn.ANCHORARRAY('Natural Hazard'!$C$8),0)),NA())</f>
        <v>3.5</v>
      </c>
      <c r="AD79" s="25">
        <f ca="1">IFERROR(INDEX(Conflict!$H$8:$H$225,MATCH($C79,_xlfn.ANCHORARRAY(Conflict!$C$8),0)),NA())</f>
        <v>3.1575233727288698</v>
      </c>
      <c r="AE79" s="50"/>
      <c r="AF79" s="25">
        <f ca="1">IFERROR(INDEX(Health!$I$8:$I$225,MATCH($C79,_xlfn.ANCHORARRAY(Health!$C$8),0)),NA())</f>
        <v>0</v>
      </c>
      <c r="AG79" s="25">
        <f ca="1">IFERROR(INDEX(Food!$I$8:$I$225,MATCH($C79,_xlfn.ANCHORARRAY(Food!$C$8),0)),NA())</f>
        <v>5</v>
      </c>
      <c r="AH79" s="25">
        <f ca="1">IFERROR(INDEX(Macro!$I$8:$I$225,MATCH($C79,_xlfn.ANCHORARRAY(Macro!$C$8),0)),NA())</f>
        <v>10</v>
      </c>
      <c r="AI79" s="25">
        <f ca="1">IFERROR(INDEX(Socioeconomic!$I$8:$I$225,MATCH($C79,_xlfn.ANCHORARRAY(Socioeconomic!$C$8),0)),NA())</f>
        <v>0</v>
      </c>
      <c r="AJ79" s="25">
        <f ca="1">IFERROR(INDEX('Natural Hazard'!$I$8:$I$225,MATCH($C79,_xlfn.ANCHORARRAY('Natural Hazard'!$C$8),0)),NA())</f>
        <v>10</v>
      </c>
      <c r="AK79" s="25">
        <f ca="1">IFERROR(INDEX(Conflict!$I$8:$I$225,MATCH($C79,_xlfn.ANCHORARRAY(Conflict!$C$8),0)),NA())</f>
        <v>5.3571428571428399</v>
      </c>
      <c r="AL79" s="49"/>
      <c r="AM79" s="25">
        <f>IFERROR(INDEX('Data Reliability'!$G$6:$G$409,MATCH($C79,'Data Reliability'!$E$6:$E$409,0)),NA())</f>
        <v>8.3333333333333301E-2</v>
      </c>
      <c r="AN79" s="25">
        <f>IFERROR(INDEX('Data Reliability'!$H$6:$H$409,MATCH($C79,'Data Reliability'!$E$6:$E$409,0)),NA())</f>
        <v>0.452777777777778</v>
      </c>
    </row>
    <row r="80" spans="2:40" x14ac:dyDescent="0.2">
      <c r="B80" s="28" t="s">
        <v>129</v>
      </c>
      <c r="C80" s="28" t="s">
        <v>130</v>
      </c>
      <c r="D80" s="28" t="s">
        <v>432</v>
      </c>
      <c r="E80" s="28" t="s">
        <v>429</v>
      </c>
      <c r="F80" s="206">
        <f ca="1">MATCH($C80,_xlfn.ANCHORARRAY(Health!$C$8),0)</f>
        <v>75</v>
      </c>
      <c r="G80" s="22" cm="1">
        <f t="array" aca="1" ref="G80" ca="1">IF(Parameters!$D$31, SUM(IF(ISNUMBER(R80:W80),(IF(R80:W80&gt;=Parameters!$D$37,1,"")),""))+0.5*(SUM(IF(ISNUMBER(R80:W80),(IF(R80:W80&gt;=Parameters!$D$38,1,"")),""))-SUM(IF(ISNUMBER(R80:W80),(IF(R80:W80&gt;=Parameters!$D$37,1,"")),""))),0) +
   IF(Parameters!$D$32,SUM(IF(ISNUMBER(R80:W80),(IF(R80:W80&gt;=Parameters!$D$41,1,"")),"")),0) +
   IF(Parameters!$D$33,AVERAGE(IF(ISNUMBER(R80:W80),R80:W80)),0) +
   IF(Parameters!$D$34,IF(OR(IF(ISNUMBER(R80:W80),R80:W80)=0),0,GEOMEAN(IF(ISNUMBER(R80:W80),R80:W80))),0)</f>
        <v>0.5</v>
      </c>
      <c r="H80" s="23">
        <f t="shared" ca="1" si="6"/>
        <v>0.5</v>
      </c>
      <c r="I80" s="116" t="str">
        <f t="shared" si="7"/>
        <v>!</v>
      </c>
      <c r="J80" s="22" cm="1">
        <f t="array" aca="1" ref="J80" ca="1">IF(Parameters!$D$31, SUM(IF(ISNUMBER(Y80:AD80),(IF(Y80:AD80&gt;=Parameters!$D$41,1,"")),""))+0.5*(SUM(IF(ISNUMBER(Y80:AD80),(IF(Y80:AD80&gt;=Parameters!$D$42,1,"")),""))-SUM(IF(ISNUMBER(Y80:AD80),(IF(Y80:AD80&gt;=Parameters!$D$41,1,"")),""))),0) +
   IF(Parameters!$D$32,SUM(IF(ISNUMBER(Y80:AD80),(IF(Y80:AD80&gt;=Parameters!$D$41,1,"")),"")),0) +
   IF(Parameters!$D$33,AVERAGE(IF(ISNUMBER(Y80:AD80),Y80:AD80)),0) +
   IF(Parameters!$D$34,IF(OR(IF(ISNUMBER(Y80:AD80),Y80:AD80)=0),0,GEOMEAN(IF(ISNUMBER(Y80:AD80),Y80:AD80))),0)</f>
        <v>2.5</v>
      </c>
      <c r="K80" s="23">
        <f t="shared" ca="1" si="8"/>
        <v>2.5</v>
      </c>
      <c r="L80" s="116" t="str">
        <f t="shared" si="9"/>
        <v/>
      </c>
      <c r="M80" s="21" cm="1">
        <f t="array" aca="1" ref="M80" ca="1">IF(Parameters!$D$31, SUM(IF(ISNUMBER(AF80:AK80),(IF(AF80:AK80&gt;=Parameters!$D$41,1,"")),""))+0.5*(SUM(IF(ISNUMBER(AF80:AK80),(IF(AF80:AK80&gt;=Parameters!$D$42,1,"")),""))-SUM(IF(ISNUMBER(AF80:AK80),(IF(AF80:AK80&gt;=Parameters!$D$41,1,"")),""))),0) +
   IF(Parameters!$D$32,SUM(IF(ISNUMBER(AF80:AK80),(IF(AF80:AK80&gt;=Parameters!$D$41,1,"")),"")),0) +
   IF(Parameters!$D$33,AVERAGE(IF(ISNUMBER(AF80:AK80),AF80:AK80)),0) +
   IF(Parameters!$D$34,IF(OR(IF(ISNUMBER(AF80:AK80),AF80:AK80)=0),0,GEOMEAN(IF(ISNUMBER(AF80:AK80),AF80:AK80))),0)</f>
        <v>0</v>
      </c>
      <c r="N80" s="23">
        <f t="shared" ca="1" si="10"/>
        <v>0</v>
      </c>
      <c r="O80" s="116" t="str">
        <f t="shared" si="11"/>
        <v>!!</v>
      </c>
      <c r="P80" s="24"/>
      <c r="Q80" s="49"/>
      <c r="R80" s="25">
        <f ca="1">IFERROR(INDEX(Health!$G$8:$G$225,MATCH($C80,_xlfn.ANCHORARRAY(Health!$C$8),0)),NA())</f>
        <v>0</v>
      </c>
      <c r="S80" s="25">
        <f ca="1">IFERROR(INDEX(Food!$G$8:$G$225,MATCH($C80,_xlfn.ANCHORARRAY(Food!$C$8),0)),NA())</f>
        <v>6.5803826185639505</v>
      </c>
      <c r="T80" s="25" t="e">
        <f ca="1">IFERROR(INDEX(Macro!$G$8:$G$225,MATCH($C80,_xlfn.ANCHORARRAY(Macro!$C$8),0)),NA())</f>
        <v>#N/A</v>
      </c>
      <c r="U80" s="25">
        <f ca="1">IFERROR(INDEX(Socioeconomic!$G$8:$G$225,MATCH($C80,_xlfn.ANCHORARRAY(Socioeconomic!$C$8),0)),NA())</f>
        <v>0</v>
      </c>
      <c r="V80" s="25">
        <f ca="1">IFERROR(INDEX('Natural Hazard'!$G$8:$G$225,MATCH($C80,_xlfn.ANCHORARRAY('Natural Hazard'!$C$8),0)),NA())</f>
        <v>0</v>
      </c>
      <c r="W80" s="25">
        <f ca="1">IFERROR(INDEX(Conflict!$G$8:$G$225,MATCH($C80,_xlfn.ANCHORARRAY(Conflict!$C$8),0)),NA())</f>
        <v>0</v>
      </c>
      <c r="X80" s="50"/>
      <c r="Y80" s="25">
        <f ca="1">IFERROR(INDEX(Health!$H$8:$H$225,MATCH($C80,_xlfn.ANCHORARRAY(Health!$C$8),0)),NA())</f>
        <v>9.9358600583090304</v>
      </c>
      <c r="Z80" s="25">
        <f ca="1">IFERROR(INDEX(Food!$H$8:$H$225,MATCH($C80,_xlfn.ANCHORARRAY(Food!$C$8),0)),NA())</f>
        <v>8.6602870813397104</v>
      </c>
      <c r="AA80" s="25" t="e">
        <f ca="1">IFERROR(INDEX(Macro!$H$8:$H$225,MATCH($C80,_xlfn.ANCHORARRAY(Macro!$C$8),0)),NA())</f>
        <v>#N/A</v>
      </c>
      <c r="AB80" s="25">
        <f ca="1">IFERROR(INDEX(Socioeconomic!$H$8:$H$225,MATCH($C80,_xlfn.ANCHORARRAY(Socioeconomic!$C$8),0)),NA())</f>
        <v>9.8571428571428505</v>
      </c>
      <c r="AC80" s="25">
        <f ca="1">IFERROR(INDEX('Natural Hazard'!$H$8:$H$225,MATCH($C80,_xlfn.ANCHORARRAY('Natural Hazard'!$C$8),0)),NA())</f>
        <v>2.8333333333333299</v>
      </c>
      <c r="AD80" s="25">
        <f ca="1">IFERROR(INDEX(Conflict!$H$8:$H$225,MATCH($C80,_xlfn.ANCHORARRAY(Conflict!$C$8),0)),NA())</f>
        <v>10</v>
      </c>
      <c r="AE80" s="50"/>
      <c r="AF80" s="25">
        <f ca="1">IFERROR(INDEX(Health!$I$8:$I$225,MATCH($C80,_xlfn.ANCHORARRAY(Health!$C$8),0)),NA())</f>
        <v>0</v>
      </c>
      <c r="AG80" s="25">
        <f ca="1">IFERROR(INDEX(Food!$I$8:$I$225,MATCH($C80,_xlfn.ANCHORARRAY(Food!$C$8),0)),NA())</f>
        <v>5</v>
      </c>
      <c r="AH80" s="25" t="e">
        <f ca="1">IFERROR(INDEX(Macro!$I$8:$I$225,MATCH($C80,_xlfn.ANCHORARRAY(Macro!$C$8),0)),NA())</f>
        <v>#N/A</v>
      </c>
      <c r="AI80" s="25">
        <f ca="1">IFERROR(INDEX(Socioeconomic!$I$8:$I$225,MATCH($C80,_xlfn.ANCHORARRAY(Socioeconomic!$C$8),0)),NA())</f>
        <v>0</v>
      </c>
      <c r="AJ80" s="25">
        <f ca="1">IFERROR(INDEX('Natural Hazard'!$I$8:$I$225,MATCH($C80,_xlfn.ANCHORARRAY('Natural Hazard'!$C$8),0)),NA())</f>
        <v>0</v>
      </c>
      <c r="AK80" s="25">
        <f ca="1">IFERROR(INDEX(Conflict!$I$8:$I$225,MATCH($C80,_xlfn.ANCHORARRAY(Conflict!$C$8),0)),NA())</f>
        <v>0</v>
      </c>
      <c r="AL80" s="49"/>
      <c r="AM80" s="25">
        <f>IFERROR(INDEX('Data Reliability'!$G$6:$G$409,MATCH($C80,'Data Reliability'!$E$6:$E$409,0)),NA())</f>
        <v>0.25</v>
      </c>
      <c r="AN80" s="25">
        <f>IFERROR(INDEX('Data Reliability'!$H$6:$H$409,MATCH($C80,'Data Reliability'!$E$6:$E$409,0)),NA())</f>
        <v>0.68611111111111101</v>
      </c>
    </row>
    <row r="81" spans="2:40" x14ac:dyDescent="0.2">
      <c r="B81" s="28" t="s">
        <v>131</v>
      </c>
      <c r="C81" s="28" t="s">
        <v>132</v>
      </c>
      <c r="D81" s="28" t="s">
        <v>432</v>
      </c>
      <c r="E81" s="28" t="s">
        <v>430</v>
      </c>
      <c r="F81" s="206">
        <f ca="1">MATCH($C81,_xlfn.ANCHORARRAY(Health!$C$8),0)</f>
        <v>76</v>
      </c>
      <c r="G81" s="22" cm="1">
        <f t="array" aca="1" ref="G81" ca="1">IF(Parameters!$D$31, SUM(IF(ISNUMBER(R81:W81),(IF(R81:W81&gt;=Parameters!$D$37,1,"")),""))+0.5*(SUM(IF(ISNUMBER(R81:W81),(IF(R81:W81&gt;=Parameters!$D$38,1,"")),""))-SUM(IF(ISNUMBER(R81:W81),(IF(R81:W81&gt;=Parameters!$D$37,1,"")),""))),0) +
   IF(Parameters!$D$32,SUM(IF(ISNUMBER(R81:W81),(IF(R81:W81&gt;=Parameters!$D$41,1,"")),"")),0) +
   IF(Parameters!$D$33,AVERAGE(IF(ISNUMBER(R81:W81),R81:W81)),0) +
   IF(Parameters!$D$34,IF(OR(IF(ISNUMBER(R81:W81),R81:W81)=0),0,GEOMEAN(IF(ISNUMBER(R81:W81),R81:W81))),0)</f>
        <v>1.5</v>
      </c>
      <c r="H81" s="23">
        <f t="shared" ca="1" si="6"/>
        <v>1.5</v>
      </c>
      <c r="I81" s="116" t="str">
        <f t="shared" si="7"/>
        <v>!</v>
      </c>
      <c r="J81" s="22" cm="1">
        <f t="array" aca="1" ref="J81" ca="1">IF(Parameters!$D$31, SUM(IF(ISNUMBER(Y81:AD81),(IF(Y81:AD81&gt;=Parameters!$D$41,1,"")),""))+0.5*(SUM(IF(ISNUMBER(Y81:AD81),(IF(Y81:AD81&gt;=Parameters!$D$42,1,"")),""))-SUM(IF(ISNUMBER(Y81:AD81),(IF(Y81:AD81&gt;=Parameters!$D$41,1,"")),""))),0) +
   IF(Parameters!$D$32,SUM(IF(ISNUMBER(Y81:AD81),(IF(Y81:AD81&gt;=Parameters!$D$41,1,"")),"")),0) +
   IF(Parameters!$D$33,AVERAGE(IF(ISNUMBER(Y81:AD81),Y81:AD81)),0) +
   IF(Parameters!$D$34,IF(OR(IF(ISNUMBER(Y81:AD81),Y81:AD81)=0),0,GEOMEAN(IF(ISNUMBER(Y81:AD81),Y81:AD81))),0)</f>
        <v>1</v>
      </c>
      <c r="K81" s="23">
        <f t="shared" ca="1" si="8"/>
        <v>1</v>
      </c>
      <c r="L81" s="116" t="str">
        <f t="shared" si="9"/>
        <v/>
      </c>
      <c r="M81" s="21" cm="1">
        <f t="array" aca="1" ref="M81" ca="1">IF(Parameters!$D$31, SUM(IF(ISNUMBER(AF81:AK81),(IF(AF81:AK81&gt;=Parameters!$D$41,1,"")),""))+0.5*(SUM(IF(ISNUMBER(AF81:AK81),(IF(AF81:AK81&gt;=Parameters!$D$42,1,"")),""))-SUM(IF(ISNUMBER(AF81:AK81),(IF(AF81:AK81&gt;=Parameters!$D$41,1,"")),""))),0) +
   IF(Parameters!$D$32,SUM(IF(ISNUMBER(AF81:AK81),(IF(AF81:AK81&gt;=Parameters!$D$41,1,"")),"")),0) +
   IF(Parameters!$D$33,AVERAGE(IF(ISNUMBER(AF81:AK81),AF81:AK81)),0) +
   IF(Parameters!$D$34,IF(OR(IF(ISNUMBER(AF81:AK81),AF81:AK81)=0),0,GEOMEAN(IF(ISNUMBER(AF81:AK81),AF81:AK81))),0)</f>
        <v>1</v>
      </c>
      <c r="N81" s="23">
        <f t="shared" ca="1" si="10"/>
        <v>1</v>
      </c>
      <c r="O81" s="116" t="str">
        <f t="shared" si="11"/>
        <v>!</v>
      </c>
      <c r="P81" s="24"/>
      <c r="Q81" s="49"/>
      <c r="R81" s="25">
        <f ca="1">IFERROR(INDEX(Health!$G$8:$G$225,MATCH($C81,_xlfn.ANCHORARRAY(Health!$C$8),0)),NA())</f>
        <v>10</v>
      </c>
      <c r="S81" s="25">
        <f ca="1">IFERROR(INDEX(Food!$G$8:$G$225,MATCH($C81,_xlfn.ANCHORARRAY(Food!$C$8),0)),NA())</f>
        <v>0</v>
      </c>
      <c r="T81" s="25">
        <f ca="1">IFERROR(INDEX(Macro!$G$8:$G$225,MATCH($C81,_xlfn.ANCHORARRAY(Macro!$C$8),0)),NA())</f>
        <v>5.7064712728933484</v>
      </c>
      <c r="U81" s="25">
        <f ca="1">IFERROR(INDEX(Socioeconomic!$G$8:$G$225,MATCH($C81,_xlfn.ANCHORARRAY(Socioeconomic!$C$8),0)),NA())</f>
        <v>0</v>
      </c>
      <c r="V81" s="25">
        <f ca="1">IFERROR(INDEX('Natural Hazard'!$G$8:$G$225,MATCH($C81,_xlfn.ANCHORARRAY('Natural Hazard'!$C$8),0)),NA())</f>
        <v>0</v>
      </c>
      <c r="W81" s="25">
        <f ca="1">IFERROR(INDEX(Conflict!$G$8:$G$225,MATCH($C81,_xlfn.ANCHORARRAY(Conflict!$C$8),0)),NA())</f>
        <v>0</v>
      </c>
      <c r="X81" s="50"/>
      <c r="Y81" s="25">
        <f ca="1">IFERROR(INDEX(Health!$H$8:$H$225,MATCH($C81,_xlfn.ANCHORARRAY(Health!$C$8),0)),NA())</f>
        <v>10</v>
      </c>
      <c r="Z81" s="25">
        <f ca="1">IFERROR(INDEX(Food!$H$8:$H$225,MATCH($C81,_xlfn.ANCHORARRAY(Food!$C$8),0)),NA())</f>
        <v>5.4066985645932997</v>
      </c>
      <c r="AA81" s="25">
        <f ca="1">IFERROR(INDEX(Macro!$H$8:$H$225,MATCH($C81,_xlfn.ANCHORARRAY(Macro!$C$8),0)),NA())</f>
        <v>6.81804863756226</v>
      </c>
      <c r="AB81" s="25">
        <f ca="1">IFERROR(INDEX(Socioeconomic!$H$8:$H$225,MATCH($C81,_xlfn.ANCHORARRAY(Socioeconomic!$C$8),0)),NA())</f>
        <v>6.1428571428571397</v>
      </c>
      <c r="AC81" s="25">
        <f ca="1">IFERROR(INDEX('Natural Hazard'!$H$8:$H$225,MATCH($C81,_xlfn.ANCHORARRAY('Natural Hazard'!$C$8),0)),NA())</f>
        <v>3.1666666666666599</v>
      </c>
      <c r="AD81" s="25">
        <f ca="1">IFERROR(INDEX(Conflict!$H$8:$H$225,MATCH($C81,_xlfn.ANCHORARRAY(Conflict!$C$8),0)),NA())</f>
        <v>4.9876521432351399</v>
      </c>
      <c r="AE81" s="50"/>
      <c r="AF81" s="25">
        <f ca="1">IFERROR(INDEX(Health!$I$8:$I$225,MATCH($C81,_xlfn.ANCHORARRAY(Health!$C$8),0)),NA())</f>
        <v>10</v>
      </c>
      <c r="AG81" s="25" t="e">
        <f ca="1">IFERROR(INDEX(Food!$I$8:$I$225,MATCH($C81,_xlfn.ANCHORARRAY(Food!$C$8),0)),NA())</f>
        <v>#N/A</v>
      </c>
      <c r="AH81" s="25">
        <f ca="1">IFERROR(INDEX(Macro!$I$8:$I$225,MATCH($C81,_xlfn.ANCHORARRAY(Macro!$C$8),0)),NA())</f>
        <v>4.7761194029850698</v>
      </c>
      <c r="AI81" s="25" t="e">
        <f ca="1">IFERROR(INDEX(Socioeconomic!$I$8:$I$225,MATCH($C81,_xlfn.ANCHORARRAY(Socioeconomic!$C$8),0)),NA())</f>
        <v>#N/A</v>
      </c>
      <c r="AJ81" s="25">
        <f ca="1">IFERROR(INDEX('Natural Hazard'!$I$8:$I$225,MATCH($C81,_xlfn.ANCHORARRAY('Natural Hazard'!$C$8),0)),NA())</f>
        <v>0</v>
      </c>
      <c r="AK81" s="25">
        <f ca="1">IFERROR(INDEX(Conflict!$I$8:$I$225,MATCH($C81,_xlfn.ANCHORARRAY(Conflict!$C$8),0)),NA())</f>
        <v>0</v>
      </c>
      <c r="AL81" s="49"/>
      <c r="AM81" s="25">
        <f>IFERROR(INDEX('Data Reliability'!$G$6:$G$409,MATCH($C81,'Data Reliability'!$E$6:$E$409,0)),NA())</f>
        <v>0.16666666666666699</v>
      </c>
      <c r="AN81" s="25">
        <f>IFERROR(INDEX('Data Reliability'!$H$6:$H$409,MATCH($C81,'Data Reliability'!$E$6:$E$409,0)),NA())</f>
        <v>0.55000000000000004</v>
      </c>
    </row>
    <row r="82" spans="2:40" x14ac:dyDescent="0.2">
      <c r="B82" s="28" t="s">
        <v>133</v>
      </c>
      <c r="C82" s="28" t="s">
        <v>134</v>
      </c>
      <c r="D82" s="28" t="s">
        <v>433</v>
      </c>
      <c r="E82" s="28" t="s">
        <v>409</v>
      </c>
      <c r="F82" s="206">
        <f ca="1">MATCH($C82,_xlfn.ANCHORARRAY(Health!$C$8),0)</f>
        <v>77</v>
      </c>
      <c r="G82" s="22" cm="1">
        <f t="array" aca="1" ref="G82" ca="1">IF(Parameters!$D$31, SUM(IF(ISNUMBER(R82:W82),(IF(R82:W82&gt;=Parameters!$D$37,1,"")),""))+0.5*(SUM(IF(ISNUMBER(R82:W82),(IF(R82:W82&gt;=Parameters!$D$38,1,"")),""))-SUM(IF(ISNUMBER(R82:W82),(IF(R82:W82&gt;=Parameters!$D$37,1,"")),""))),0) +
   IF(Parameters!$D$32,SUM(IF(ISNUMBER(R82:W82),(IF(R82:W82&gt;=Parameters!$D$41,1,"")),"")),0) +
   IF(Parameters!$D$33,AVERAGE(IF(ISNUMBER(R82:W82),R82:W82)),0) +
   IF(Parameters!$D$34,IF(OR(IF(ISNUMBER(R82:W82),R82:W82)=0),0,GEOMEAN(IF(ISNUMBER(R82:W82),R82:W82))),0)</f>
        <v>0</v>
      </c>
      <c r="H82" s="23">
        <f t="shared" ca="1" si="6"/>
        <v>0</v>
      </c>
      <c r="I82" s="116" t="str">
        <f t="shared" si="7"/>
        <v>!</v>
      </c>
      <c r="J82" s="22" cm="1">
        <f t="array" aca="1" ref="J82" ca="1">IF(Parameters!$D$31, SUM(IF(ISNUMBER(Y82:AD82),(IF(Y82:AD82&gt;=Parameters!$D$41,1,"")),""))+0.5*(SUM(IF(ISNUMBER(Y82:AD82),(IF(Y82:AD82&gt;=Parameters!$D$42,1,"")),""))-SUM(IF(ISNUMBER(Y82:AD82),(IF(Y82:AD82&gt;=Parameters!$D$41,1,"")),""))),0) +
   IF(Parameters!$D$32,SUM(IF(ISNUMBER(Y82:AD82),(IF(Y82:AD82&gt;=Parameters!$D$41,1,"")),"")),0) +
   IF(Parameters!$D$33,AVERAGE(IF(ISNUMBER(Y82:AD82),Y82:AD82)),0) +
   IF(Parameters!$D$34,IF(OR(IF(ISNUMBER(Y82:AD82),Y82:AD82)=0),0,GEOMEAN(IF(ISNUMBER(Y82:AD82),Y82:AD82))),0)</f>
        <v>0.5</v>
      </c>
      <c r="K82" s="23">
        <f t="shared" ca="1" si="8"/>
        <v>0.5</v>
      </c>
      <c r="L82" s="116" t="str">
        <f t="shared" si="9"/>
        <v/>
      </c>
      <c r="M82" s="21" cm="1">
        <f t="array" aca="1" ref="M82" ca="1">IF(Parameters!$D$31, SUM(IF(ISNUMBER(AF82:AK82),(IF(AF82:AK82&gt;=Parameters!$D$41,1,"")),""))+0.5*(SUM(IF(ISNUMBER(AF82:AK82),(IF(AF82:AK82&gt;=Parameters!$D$42,1,"")),""))-SUM(IF(ISNUMBER(AF82:AK82),(IF(AF82:AK82&gt;=Parameters!$D$41,1,"")),""))),0) +
   IF(Parameters!$D$32,SUM(IF(ISNUMBER(AF82:AK82),(IF(AF82:AK82&gt;=Parameters!$D$41,1,"")),"")),0) +
   IF(Parameters!$D$33,AVERAGE(IF(ISNUMBER(AF82:AK82),AF82:AK82)),0) +
   IF(Parameters!$D$34,IF(OR(IF(ISNUMBER(AF82:AK82),AF82:AK82)=0),0,GEOMEAN(IF(ISNUMBER(AF82:AK82),AF82:AK82))),0)</f>
        <v>0</v>
      </c>
      <c r="N82" s="23">
        <f t="shared" ca="1" si="10"/>
        <v>0</v>
      </c>
      <c r="O82" s="116" t="str">
        <f t="shared" si="11"/>
        <v>!</v>
      </c>
      <c r="P82" s="24"/>
      <c r="Q82" s="49"/>
      <c r="R82" s="25">
        <f ca="1">IFERROR(INDEX(Health!$G$8:$G$225,MATCH($C82,_xlfn.ANCHORARRAY(Health!$C$8),0)),NA())</f>
        <v>0</v>
      </c>
      <c r="S82" s="25">
        <f ca="1">IFERROR(INDEX(Food!$G$8:$G$225,MATCH($C82,_xlfn.ANCHORARRAY(Food!$C$8),0)),NA())</f>
        <v>0</v>
      </c>
      <c r="T82" s="25">
        <f ca="1">IFERROR(INDEX(Macro!$G$8:$G$225,MATCH($C82,_xlfn.ANCHORARRAY(Macro!$C$8),0)),NA())</f>
        <v>2.5753316314901586</v>
      </c>
      <c r="U82" s="25">
        <f ca="1">IFERROR(INDEX(Socioeconomic!$G$8:$G$225,MATCH($C82,_xlfn.ANCHORARRAY(Socioeconomic!$C$8),0)),NA())</f>
        <v>0</v>
      </c>
      <c r="V82" s="25">
        <f ca="1">IFERROR(INDEX('Natural Hazard'!$G$8:$G$225,MATCH($C82,_xlfn.ANCHORARRAY('Natural Hazard'!$C$8),0)),NA())</f>
        <v>0</v>
      </c>
      <c r="W82" s="25">
        <f ca="1">IFERROR(INDEX(Conflict!$G$8:$G$225,MATCH($C82,_xlfn.ANCHORARRAY(Conflict!$C$8),0)),NA())</f>
        <v>0</v>
      </c>
      <c r="X82" s="50"/>
      <c r="Y82" s="25">
        <f ca="1">IFERROR(INDEX(Health!$H$8:$H$225,MATCH($C82,_xlfn.ANCHORARRAY(Health!$C$8),0)),NA())</f>
        <v>1.1603498542274</v>
      </c>
      <c r="Z82" s="25">
        <f ca="1">IFERROR(INDEX(Food!$H$8:$H$225,MATCH($C82,_xlfn.ANCHORARRAY(Food!$C$8),0)),NA())</f>
        <v>1.7023740590619501</v>
      </c>
      <c r="AA82" s="25">
        <f ca="1">IFERROR(INDEX(Macro!$H$8:$H$225,MATCH($C82,_xlfn.ANCHORARRAY(Macro!$C$8),0)),NA())</f>
        <v>3.9466744799296798</v>
      </c>
      <c r="AB82" s="25">
        <f ca="1">IFERROR(INDEX(Socioeconomic!$H$8:$H$225,MATCH($C82,_xlfn.ANCHORARRAY(Socioeconomic!$C$8),0)),NA())</f>
        <v>0.85714285714285499</v>
      </c>
      <c r="AC82" s="25">
        <f ca="1">IFERROR(INDEX('Natural Hazard'!$H$8:$H$225,MATCH($C82,_xlfn.ANCHORARRAY('Natural Hazard'!$C$8),0)),NA())</f>
        <v>8.1666666666666607</v>
      </c>
      <c r="AD82" s="25">
        <f ca="1">IFERROR(INDEX(Conflict!$H$8:$H$225,MATCH($C82,_xlfn.ANCHORARRAY(Conflict!$C$8),0)),NA())</f>
        <v>0</v>
      </c>
      <c r="AE82" s="50"/>
      <c r="AF82" s="25">
        <f ca="1">IFERROR(INDEX(Health!$I$8:$I$225,MATCH($C82,_xlfn.ANCHORARRAY(Health!$C$8),0)),NA())</f>
        <v>0</v>
      </c>
      <c r="AG82" s="25" t="e">
        <f ca="1">IFERROR(INDEX(Food!$I$8:$I$225,MATCH($C82,_xlfn.ANCHORARRAY(Food!$C$8),0)),NA())</f>
        <v>#N/A</v>
      </c>
      <c r="AH82" s="25">
        <f ca="1">IFERROR(INDEX(Macro!$I$8:$I$225,MATCH($C82,_xlfn.ANCHORARRAY(Macro!$C$8),0)),NA())</f>
        <v>1.6804864566058499</v>
      </c>
      <c r="AI82" s="25">
        <f ca="1">IFERROR(INDEX(Socioeconomic!$I$8:$I$225,MATCH($C82,_xlfn.ANCHORARRAY(Socioeconomic!$C$8),0)),NA())</f>
        <v>0</v>
      </c>
      <c r="AJ82" s="25">
        <f ca="1">IFERROR(INDEX('Natural Hazard'!$I$8:$I$225,MATCH($C82,_xlfn.ANCHORARRAY('Natural Hazard'!$C$8),0)),NA())</f>
        <v>0</v>
      </c>
      <c r="AK82" s="25">
        <f ca="1">IFERROR(INDEX(Conflict!$I$8:$I$225,MATCH($C82,_xlfn.ANCHORARRAY(Conflict!$C$8),0)),NA())</f>
        <v>0</v>
      </c>
      <c r="AL82" s="49"/>
      <c r="AM82" s="25">
        <f>IFERROR(INDEX('Data Reliability'!$G$6:$G$409,MATCH($C82,'Data Reliability'!$E$6:$E$409,0)),NA())</f>
        <v>8.3333333333333301E-2</v>
      </c>
      <c r="AN82" s="25">
        <f>IFERROR(INDEX('Data Reliability'!$H$6:$H$409,MATCH($C82,'Data Reliability'!$E$6:$E$409,0)),NA())</f>
        <v>0.59166666666666701</v>
      </c>
    </row>
    <row r="83" spans="2:40" x14ac:dyDescent="0.2">
      <c r="B83" s="28" t="s">
        <v>135</v>
      </c>
      <c r="C83" s="28" t="s">
        <v>136</v>
      </c>
      <c r="D83" s="28" t="s">
        <v>435</v>
      </c>
      <c r="E83" s="28" t="s">
        <v>535</v>
      </c>
      <c r="F83" s="206">
        <f ca="1">MATCH($C83,_xlfn.ANCHORARRAY(Health!$C$8),0)</f>
        <v>78</v>
      </c>
      <c r="G83" s="22" cm="1">
        <f t="array" aca="1" ref="G83" ca="1">IF(Parameters!$D$31, SUM(IF(ISNUMBER(R83:W83),(IF(R83:W83&gt;=Parameters!$D$37,1,"")),""))+0.5*(SUM(IF(ISNUMBER(R83:W83),(IF(R83:W83&gt;=Parameters!$D$38,1,"")),""))-SUM(IF(ISNUMBER(R83:W83),(IF(R83:W83&gt;=Parameters!$D$37,1,"")),""))),0) +
   IF(Parameters!$D$32,SUM(IF(ISNUMBER(R83:W83),(IF(R83:W83&gt;=Parameters!$D$41,1,"")),"")),0) +
   IF(Parameters!$D$33,AVERAGE(IF(ISNUMBER(R83:W83),R83:W83)),0) +
   IF(Parameters!$D$34,IF(OR(IF(ISNUMBER(R83:W83),R83:W83)=0),0,GEOMEAN(IF(ISNUMBER(R83:W83),R83:W83))),0)</f>
        <v>0</v>
      </c>
      <c r="H83" s="23">
        <f t="shared" ca="1" si="6"/>
        <v>0</v>
      </c>
      <c r="I83" s="116" t="str">
        <f t="shared" si="7"/>
        <v>!</v>
      </c>
      <c r="J83" s="22" cm="1">
        <f t="array" aca="1" ref="J83" ca="1">IF(Parameters!$D$31, SUM(IF(ISNUMBER(Y83:AD83),(IF(Y83:AD83&gt;=Parameters!$D$41,1,"")),""))+0.5*(SUM(IF(ISNUMBER(Y83:AD83),(IF(Y83:AD83&gt;=Parameters!$D$42,1,"")),""))-SUM(IF(ISNUMBER(Y83:AD83),(IF(Y83:AD83&gt;=Parameters!$D$41,1,"")),""))),0) +
   IF(Parameters!$D$32,SUM(IF(ISNUMBER(Y83:AD83),(IF(Y83:AD83&gt;=Parameters!$D$41,1,"")),"")),0) +
   IF(Parameters!$D$33,AVERAGE(IF(ISNUMBER(Y83:AD83),Y83:AD83)),0) +
   IF(Parameters!$D$34,IF(OR(IF(ISNUMBER(Y83:AD83),Y83:AD83)=0),0,GEOMEAN(IF(ISNUMBER(Y83:AD83),Y83:AD83))),0)</f>
        <v>0.5</v>
      </c>
      <c r="K83" s="23">
        <f t="shared" ca="1" si="8"/>
        <v>0.5</v>
      </c>
      <c r="L83" s="116" t="str">
        <f t="shared" si="9"/>
        <v>!</v>
      </c>
      <c r="M83" s="21" cm="1">
        <f t="array" aca="1" ref="M83" ca="1">IF(Parameters!$D$31, SUM(IF(ISNUMBER(AF83:AK83),(IF(AF83:AK83&gt;=Parameters!$D$41,1,"")),""))+0.5*(SUM(IF(ISNUMBER(AF83:AK83),(IF(AF83:AK83&gt;=Parameters!$D$42,1,"")),""))-SUM(IF(ISNUMBER(AF83:AK83),(IF(AF83:AK83&gt;=Parameters!$D$41,1,"")),""))),0) +
   IF(Parameters!$D$32,SUM(IF(ISNUMBER(AF83:AK83),(IF(AF83:AK83&gt;=Parameters!$D$41,1,"")),"")),0) +
   IF(Parameters!$D$33,AVERAGE(IF(ISNUMBER(AF83:AK83),AF83:AK83)),0) +
   IF(Parameters!$D$34,IF(OR(IF(ISNUMBER(AF83:AK83),AF83:AK83)=0),0,GEOMEAN(IF(ISNUMBER(AF83:AK83),AF83:AK83))),0)</f>
        <v>1</v>
      </c>
      <c r="N83" s="23">
        <f t="shared" ca="1" si="10"/>
        <v>1</v>
      </c>
      <c r="O83" s="116" t="str">
        <f t="shared" si="11"/>
        <v>!!</v>
      </c>
      <c r="P83" s="24"/>
      <c r="Q83" s="49"/>
      <c r="R83" s="25">
        <f ca="1">IFERROR(INDEX(Health!$G$8:$G$225,MATCH($C83,_xlfn.ANCHORARRAY(Health!$C$8),0)),NA())</f>
        <v>0</v>
      </c>
      <c r="S83" s="25" t="e">
        <f ca="1">IFERROR(INDEX(Food!$G$8:$G$225,MATCH($C83,_xlfn.ANCHORARRAY(Food!$C$8),0)),NA())</f>
        <v>#N/A</v>
      </c>
      <c r="T83" s="25" t="e">
        <f ca="1">IFERROR(INDEX(Macro!$G$8:$G$225,MATCH($C83,_xlfn.ANCHORARRAY(Macro!$C$8),0)),NA())</f>
        <v>#N/A</v>
      </c>
      <c r="U83" s="25">
        <f ca="1">IFERROR(INDEX(Socioeconomic!$G$8:$G$225,MATCH($C83,_xlfn.ANCHORARRAY(Socioeconomic!$C$8),0)),NA())</f>
        <v>0</v>
      </c>
      <c r="V83" s="25">
        <f ca="1">IFERROR(INDEX('Natural Hazard'!$G$8:$G$225,MATCH($C83,_xlfn.ANCHORARRAY('Natural Hazard'!$C$8),0)),NA())</f>
        <v>3.4156502553198562</v>
      </c>
      <c r="W83" s="25">
        <f ca="1">IFERROR(INDEX(Conflict!$G$8:$G$225,MATCH($C83,_xlfn.ANCHORARRAY(Conflict!$C$8),0)),NA())</f>
        <v>0</v>
      </c>
      <c r="X83" s="50"/>
      <c r="Y83" s="25">
        <f ca="1">IFERROR(INDEX(Health!$H$8:$H$225,MATCH($C83,_xlfn.ANCHORARRAY(Health!$C$8),0)),NA())</f>
        <v>8.3906705539358608</v>
      </c>
      <c r="Z83" s="25" t="e">
        <f ca="1">IFERROR(INDEX(Food!$H$8:$H$225,MATCH($C83,_xlfn.ANCHORARRAY(Food!$C$8),0)),NA())</f>
        <v>#N/A</v>
      </c>
      <c r="AA83" s="25" t="e">
        <f ca="1">IFERROR(INDEX(Macro!$H$8:$H$225,MATCH($C83,_xlfn.ANCHORARRAY(Macro!$C$8),0)),NA())</f>
        <v>#N/A</v>
      </c>
      <c r="AB83" s="25">
        <f ca="1">IFERROR(INDEX(Socioeconomic!$H$8:$H$225,MATCH($C83,_xlfn.ANCHORARRAY(Socioeconomic!$C$8),0)),NA())</f>
        <v>2.71428571428571</v>
      </c>
      <c r="AC83" s="25">
        <f ca="1">IFERROR(INDEX('Natural Hazard'!$H$8:$H$225,MATCH($C83,_xlfn.ANCHORARRAY('Natural Hazard'!$C$8),0)),NA())</f>
        <v>1.1666666666666601</v>
      </c>
      <c r="AD83" s="25">
        <f ca="1">IFERROR(INDEX(Conflict!$H$8:$H$225,MATCH($C83,_xlfn.ANCHORARRAY(Conflict!$C$8),0)),NA())</f>
        <v>0</v>
      </c>
      <c r="AE83" s="50"/>
      <c r="AF83" s="25">
        <f ca="1">IFERROR(INDEX(Health!$I$8:$I$225,MATCH($C83,_xlfn.ANCHORARRAY(Health!$C$8),0)),NA())</f>
        <v>0</v>
      </c>
      <c r="AG83" s="25" t="e">
        <f ca="1">IFERROR(INDEX(Food!$I$8:$I$225,MATCH($C83,_xlfn.ANCHORARRAY(Food!$C$8),0)),NA())</f>
        <v>#N/A</v>
      </c>
      <c r="AH83" s="25" t="e">
        <f ca="1">IFERROR(INDEX(Macro!$I$8:$I$225,MATCH($C83,_xlfn.ANCHORARRAY(Macro!$C$8),0)),NA())</f>
        <v>#N/A</v>
      </c>
      <c r="AI83" s="25" t="e">
        <f ca="1">IFERROR(INDEX(Socioeconomic!$I$8:$I$225,MATCH($C83,_xlfn.ANCHORARRAY(Socioeconomic!$C$8),0)),NA())</f>
        <v>#N/A</v>
      </c>
      <c r="AJ83" s="25">
        <f ca="1">IFERROR(INDEX('Natural Hazard'!$I$8:$I$225,MATCH($C83,_xlfn.ANCHORARRAY('Natural Hazard'!$C$8),0)),NA())</f>
        <v>10</v>
      </c>
      <c r="AK83" s="25">
        <f ca="1">IFERROR(INDEX(Conflict!$I$8:$I$225,MATCH($C83,_xlfn.ANCHORARRAY(Conflict!$C$8),0)),NA())</f>
        <v>0</v>
      </c>
      <c r="AL83" s="49"/>
      <c r="AM83" s="25">
        <f>IFERROR(INDEX('Data Reliability'!$G$6:$G$409,MATCH($C83,'Data Reliability'!$E$6:$E$409,0)),NA())</f>
        <v>0.33333333333333298</v>
      </c>
      <c r="AN83" s="25">
        <f>IFERROR(INDEX('Data Reliability'!$H$6:$H$409,MATCH($C83,'Data Reliability'!$E$6:$E$409,0)),NA())</f>
        <v>0.75</v>
      </c>
    </row>
    <row r="84" spans="2:40" x14ac:dyDescent="0.2">
      <c r="B84" s="28" t="s">
        <v>742</v>
      </c>
      <c r="C84" s="28" t="s">
        <v>708</v>
      </c>
      <c r="D84" s="28" t="s">
        <v>433</v>
      </c>
      <c r="E84" s="28" t="s">
        <v>409</v>
      </c>
      <c r="F84" s="206">
        <f ca="1">MATCH($C84,_xlfn.ANCHORARRAY(Health!$C$8),0)</f>
        <v>79</v>
      </c>
      <c r="G84" s="22" cm="1">
        <f t="array" aca="1" ref="G84" ca="1">IF(Parameters!$D$31, SUM(IF(ISNUMBER(R84:W84),(IF(R84:W84&gt;=Parameters!$D$37,1,"")),""))+0.5*(SUM(IF(ISNUMBER(R84:W84),(IF(R84:W84&gt;=Parameters!$D$38,1,"")),""))-SUM(IF(ISNUMBER(R84:W84),(IF(R84:W84&gt;=Parameters!$D$37,1,"")),""))),0) +
   IF(Parameters!$D$32,SUM(IF(ISNUMBER(R84:W84),(IF(R84:W84&gt;=Parameters!$D$41,1,"")),"")),0) +
   IF(Parameters!$D$33,AVERAGE(IF(ISNUMBER(R84:W84),R84:W84)),0) +
   IF(Parameters!$D$34,IF(OR(IF(ISNUMBER(R84:W84),R84:W84)=0),0,GEOMEAN(IF(ISNUMBER(R84:W84),R84:W84))),0)</f>
        <v>0</v>
      </c>
      <c r="H84" s="23">
        <f t="shared" ca="1" si="6"/>
        <v>0</v>
      </c>
      <c r="I84" s="116" t="str">
        <f t="shared" si="7"/>
        <v>!!</v>
      </c>
      <c r="J84" s="22" cm="1">
        <f t="array" aca="1" ref="J84" ca="1">IF(Parameters!$D$31, SUM(IF(ISNUMBER(Y84:AD84),(IF(Y84:AD84&gt;=Parameters!$D$41,1,"")),""))+0.5*(SUM(IF(ISNUMBER(Y84:AD84),(IF(Y84:AD84&gt;=Parameters!$D$42,1,"")),""))-SUM(IF(ISNUMBER(Y84:AD84),(IF(Y84:AD84&gt;=Parameters!$D$41,1,"")),""))),0) +
   IF(Parameters!$D$32,SUM(IF(ISNUMBER(Y84:AD84),(IF(Y84:AD84&gt;=Parameters!$D$41,1,"")),"")),0) +
   IF(Parameters!$D$33,AVERAGE(IF(ISNUMBER(Y84:AD84),Y84:AD84)),0) +
   IF(Parameters!$D$34,IF(OR(IF(ISNUMBER(Y84:AD84),Y84:AD84)=0),0,GEOMEAN(IF(ISNUMBER(Y84:AD84),Y84:AD84))),0)</f>
        <v>0</v>
      </c>
      <c r="K84" s="23">
        <f t="shared" ca="1" si="8"/>
        <v>0</v>
      </c>
      <c r="L84" s="116" t="str">
        <f t="shared" si="9"/>
        <v>!!</v>
      </c>
      <c r="M84" s="21" cm="1">
        <f t="array" aca="1" ref="M84" ca="1">IF(Parameters!$D$31, SUM(IF(ISNUMBER(AF84:AK84),(IF(AF84:AK84&gt;=Parameters!$D$41,1,"")),""))+0.5*(SUM(IF(ISNUMBER(AF84:AK84),(IF(AF84:AK84&gt;=Parameters!$D$42,1,"")),""))-SUM(IF(ISNUMBER(AF84:AK84),(IF(AF84:AK84&gt;=Parameters!$D$41,1,"")),""))),0) +
   IF(Parameters!$D$32,SUM(IF(ISNUMBER(AF84:AK84),(IF(AF84:AK84&gt;=Parameters!$D$41,1,"")),"")),0) +
   IF(Parameters!$D$33,AVERAGE(IF(ISNUMBER(AF84:AK84),AF84:AK84)),0) +
   IF(Parameters!$D$34,IF(OR(IF(ISNUMBER(AF84:AK84),AF84:AK84)=0),0,GEOMEAN(IF(ISNUMBER(AF84:AK84),AF84:AK84))),0)</f>
        <v>0.5</v>
      </c>
      <c r="N84" s="23">
        <f t="shared" ca="1" si="10"/>
        <v>0.5</v>
      </c>
      <c r="O84" s="116" t="str">
        <f t="shared" si="11"/>
        <v>!!</v>
      </c>
      <c r="P84" s="24"/>
      <c r="Q84" s="49"/>
      <c r="R84" s="25">
        <f ca="1">IFERROR(INDEX(Health!$G$8:$G$225,MATCH($C84,_xlfn.ANCHORARRAY(Health!$C$8),0)),NA())</f>
        <v>0</v>
      </c>
      <c r="S84" s="25" t="e">
        <f ca="1">IFERROR(INDEX(Food!$G$8:$G$225,MATCH($C84,_xlfn.ANCHORARRAY(Food!$C$8),0)),NA())</f>
        <v>#N/A</v>
      </c>
      <c r="T84" s="25">
        <f ca="1">IFERROR(INDEX(Macro!$G$8:$G$225,MATCH($C84,_xlfn.ANCHORARRAY(Macro!$C$8),0)),NA())</f>
        <v>0</v>
      </c>
      <c r="U84" s="25" t="e">
        <f ca="1">IFERROR(INDEX(Socioeconomic!$G$8:$G$225,MATCH($C84,_xlfn.ANCHORARRAY(Socioeconomic!$C$8),0)),NA())</f>
        <v>#N/A</v>
      </c>
      <c r="V84" s="25">
        <f ca="1">IFERROR(INDEX('Natural Hazard'!$G$8:$G$225,MATCH($C84,_xlfn.ANCHORARRAY('Natural Hazard'!$C$8),0)),NA())</f>
        <v>0</v>
      </c>
      <c r="W84" s="25">
        <f ca="1">IFERROR(INDEX(Conflict!$G$8:$G$225,MATCH($C84,_xlfn.ANCHORARRAY(Conflict!$C$8),0)),NA())</f>
        <v>0</v>
      </c>
      <c r="X84" s="50"/>
      <c r="Y84" s="25" t="e">
        <f ca="1">IFERROR(INDEX(Health!$H$8:$H$225,MATCH($C84,_xlfn.ANCHORARRAY(Health!$C$8),0)),NA())</f>
        <v>#N/A</v>
      </c>
      <c r="Z84" s="25" t="e">
        <f ca="1">IFERROR(INDEX(Food!$H$8:$H$225,MATCH($C84,_xlfn.ANCHORARRAY(Food!$C$8),0)),NA())</f>
        <v>#N/A</v>
      </c>
      <c r="AA84" s="25">
        <f ca="1">IFERROR(INDEX(Macro!$H$8:$H$225,MATCH($C84,_xlfn.ANCHORARRAY(Macro!$C$8),0)),NA())</f>
        <v>0</v>
      </c>
      <c r="AB84" s="25" t="e">
        <f ca="1">IFERROR(INDEX(Socioeconomic!$H$8:$H$225,MATCH($C84,_xlfn.ANCHORARRAY(Socioeconomic!$C$8),0)),NA())</f>
        <v>#N/A</v>
      </c>
      <c r="AC84" s="25" t="e">
        <f ca="1">IFERROR(INDEX('Natural Hazard'!$H$8:$H$225,MATCH($C84,_xlfn.ANCHORARRAY('Natural Hazard'!$C$8),0)),NA())</f>
        <v>#N/A</v>
      </c>
      <c r="AD84" s="25">
        <f ca="1">IFERROR(INDEX(Conflict!$H$8:$H$225,MATCH($C84,_xlfn.ANCHORARRAY(Conflict!$C$8),0)),NA())</f>
        <v>0</v>
      </c>
      <c r="AE84" s="50"/>
      <c r="AF84" s="25">
        <f ca="1">IFERROR(INDEX(Health!$I$8:$I$225,MATCH($C84,_xlfn.ANCHORARRAY(Health!$C$8),0)),NA())</f>
        <v>0</v>
      </c>
      <c r="AG84" s="25" t="e">
        <f ca="1">IFERROR(INDEX(Food!$I$8:$I$225,MATCH($C84,_xlfn.ANCHORARRAY(Food!$C$8),0)),NA())</f>
        <v>#N/A</v>
      </c>
      <c r="AH84" s="25">
        <f ca="1">IFERROR(INDEX(Macro!$I$8:$I$225,MATCH($C84,_xlfn.ANCHORARRAY(Macro!$C$8),0)),NA())</f>
        <v>5.5500276395798798</v>
      </c>
      <c r="AI84" s="25" t="e">
        <f ca="1">IFERROR(INDEX(Socioeconomic!$I$8:$I$225,MATCH($C84,_xlfn.ANCHORARRAY(Socioeconomic!$C$8),0)),NA())</f>
        <v>#N/A</v>
      </c>
      <c r="AJ84" s="25">
        <f ca="1">IFERROR(INDEX('Natural Hazard'!$I$8:$I$225,MATCH($C84,_xlfn.ANCHORARRAY('Natural Hazard'!$C$8),0)),NA())</f>
        <v>0</v>
      </c>
      <c r="AK84" s="25">
        <f ca="1">IFERROR(INDEX(Conflict!$I$8:$I$225,MATCH($C84,_xlfn.ANCHORARRAY(Conflict!$C$8),0)),NA())</f>
        <v>7</v>
      </c>
      <c r="AL84" s="49"/>
      <c r="AM84" s="25">
        <f>IFERROR(INDEX('Data Reliability'!$G$6:$G$409,MATCH($C84,'Data Reliability'!$E$6:$E$409,0)),NA())</f>
        <v>0.91666666666666696</v>
      </c>
      <c r="AN84" s="25">
        <f>IFERROR(INDEX('Data Reliability'!$H$6:$H$409,MATCH($C84,'Data Reliability'!$E$6:$E$409,0)),NA())</f>
        <v>0.73333333333333295</v>
      </c>
    </row>
    <row r="85" spans="2:40" x14ac:dyDescent="0.2">
      <c r="B85" s="28" t="s">
        <v>137</v>
      </c>
      <c r="C85" s="28" t="s">
        <v>138</v>
      </c>
      <c r="D85" s="28" t="s">
        <v>435</v>
      </c>
      <c r="E85" s="28" t="s">
        <v>430</v>
      </c>
      <c r="F85" s="206">
        <f ca="1">MATCH($C85,_xlfn.ANCHORARRAY(Health!$C$8),0)</f>
        <v>80</v>
      </c>
      <c r="G85" s="22" cm="1">
        <f t="array" aca="1" ref="G85" ca="1">IF(Parameters!$D$31, SUM(IF(ISNUMBER(R85:W85),(IF(R85:W85&gt;=Parameters!$D$37,1,"")),""))+0.5*(SUM(IF(ISNUMBER(R85:W85),(IF(R85:W85&gt;=Parameters!$D$38,1,"")),""))-SUM(IF(ISNUMBER(R85:W85),(IF(R85:W85&gt;=Parameters!$D$37,1,"")),""))),0) +
   IF(Parameters!$D$32,SUM(IF(ISNUMBER(R85:W85),(IF(R85:W85&gt;=Parameters!$D$41,1,"")),"")),0) +
   IF(Parameters!$D$33,AVERAGE(IF(ISNUMBER(R85:W85),R85:W85)),0) +
   IF(Parameters!$D$34,IF(OR(IF(ISNUMBER(R85:W85),R85:W85)=0),0,GEOMEAN(IF(ISNUMBER(R85:W85),R85:W85))),0)</f>
        <v>2</v>
      </c>
      <c r="H85" s="23">
        <f t="shared" ca="1" si="6"/>
        <v>2</v>
      </c>
      <c r="I85" s="116" t="str">
        <f t="shared" si="7"/>
        <v/>
      </c>
      <c r="J85" s="22" cm="1">
        <f t="array" aca="1" ref="J85" ca="1">IF(Parameters!$D$31, SUM(IF(ISNUMBER(Y85:AD85),(IF(Y85:AD85&gt;=Parameters!$D$41,1,"")),""))+0.5*(SUM(IF(ISNUMBER(Y85:AD85),(IF(Y85:AD85&gt;=Parameters!$D$42,1,"")),""))-SUM(IF(ISNUMBER(Y85:AD85),(IF(Y85:AD85&gt;=Parameters!$D$41,1,"")),""))),0) +
   IF(Parameters!$D$32,SUM(IF(ISNUMBER(Y85:AD85),(IF(Y85:AD85&gt;=Parameters!$D$41,1,"")),"")),0) +
   IF(Parameters!$D$33,AVERAGE(IF(ISNUMBER(Y85:AD85),Y85:AD85)),0) +
   IF(Parameters!$D$34,IF(OR(IF(ISNUMBER(Y85:AD85),Y85:AD85)=0),0,GEOMEAN(IF(ISNUMBER(Y85:AD85),Y85:AD85))),0)</f>
        <v>1.5</v>
      </c>
      <c r="K85" s="23">
        <f t="shared" ca="1" si="8"/>
        <v>1.5</v>
      </c>
      <c r="L85" s="116" t="str">
        <f t="shared" si="9"/>
        <v/>
      </c>
      <c r="M85" s="21" cm="1">
        <f t="array" aca="1" ref="M85" ca="1">IF(Parameters!$D$31, SUM(IF(ISNUMBER(AF85:AK85),(IF(AF85:AK85&gt;=Parameters!$D$41,1,"")),""))+0.5*(SUM(IF(ISNUMBER(AF85:AK85),(IF(AF85:AK85&gt;=Parameters!$D$42,1,"")),""))-SUM(IF(ISNUMBER(AF85:AK85),(IF(AF85:AK85&gt;=Parameters!$D$41,1,"")),""))),0) +
   IF(Parameters!$D$32,SUM(IF(ISNUMBER(AF85:AK85),(IF(AF85:AK85&gt;=Parameters!$D$41,1,"")),"")),0) +
   IF(Parameters!$D$33,AVERAGE(IF(ISNUMBER(AF85:AK85),AF85:AK85)),0) +
   IF(Parameters!$D$34,IF(OR(IF(ISNUMBER(AF85:AK85),AF85:AK85)=0),0,GEOMEAN(IF(ISNUMBER(AF85:AK85),AF85:AK85))),0)</f>
        <v>2</v>
      </c>
      <c r="N85" s="23">
        <f t="shared" ca="1" si="10"/>
        <v>2</v>
      </c>
      <c r="O85" s="116" t="str">
        <f t="shared" si="11"/>
        <v>!</v>
      </c>
      <c r="P85" s="24"/>
      <c r="Q85" s="49"/>
      <c r="R85" s="25">
        <f ca="1">IFERROR(INDEX(Health!$G$8:$G$225,MATCH($C85,_xlfn.ANCHORARRAY(Health!$C$8),0)),NA())</f>
        <v>8.769813053381105</v>
      </c>
      <c r="S85" s="25">
        <f ca="1">IFERROR(INDEX(Food!$G$8:$G$225,MATCH($C85,_xlfn.ANCHORARRAY(Food!$C$8),0)),NA())</f>
        <v>4.7031140738763124</v>
      </c>
      <c r="T85" s="25">
        <f ca="1">IFERROR(INDEX(Macro!$G$8:$G$225,MATCH($C85,_xlfn.ANCHORARRAY(Macro!$C$8),0)),NA())</f>
        <v>3.8899467910304186</v>
      </c>
      <c r="U85" s="25">
        <f ca="1">IFERROR(INDEX(Socioeconomic!$G$8:$G$225,MATCH($C85,_xlfn.ANCHORARRAY(Socioeconomic!$C$8),0)),NA())</f>
        <v>0</v>
      </c>
      <c r="V85" s="25">
        <f ca="1">IFERROR(INDEX('Natural Hazard'!$G$8:$G$225,MATCH($C85,_xlfn.ANCHORARRAY('Natural Hazard'!$C$8),0)),NA())</f>
        <v>9.7467943448089631</v>
      </c>
      <c r="W85" s="25">
        <f ca="1">IFERROR(INDEX(Conflict!$G$8:$G$225,MATCH($C85,_xlfn.ANCHORARRAY(Conflict!$C$8),0)),NA())</f>
        <v>0</v>
      </c>
      <c r="X85" s="50"/>
      <c r="Y85" s="25">
        <f ca="1">IFERROR(INDEX(Health!$H$8:$H$225,MATCH($C85,_xlfn.ANCHORARRAY(Health!$C$8),0)),NA())</f>
        <v>7.6909620991253602</v>
      </c>
      <c r="Z85" s="25">
        <f ca="1">IFERROR(INDEX(Food!$H$8:$H$225,MATCH($C85,_xlfn.ANCHORARRAY(Food!$C$8),0)),NA())</f>
        <v>4.4238563983786898</v>
      </c>
      <c r="AA85" s="25">
        <f ca="1">IFERROR(INDEX(Macro!$H$8:$H$225,MATCH($C85,_xlfn.ANCHORARRAY(Macro!$C$8),0)),NA())</f>
        <v>3.4046293583357699</v>
      </c>
      <c r="AB85" s="25">
        <f ca="1">IFERROR(INDEX(Socioeconomic!$H$8:$H$225,MATCH($C85,_xlfn.ANCHORARRAY(Socioeconomic!$C$8),0)),NA())</f>
        <v>7.5714285714285703</v>
      </c>
      <c r="AC85" s="25">
        <f ca="1">IFERROR(INDEX('Natural Hazard'!$H$8:$H$225,MATCH($C85,_xlfn.ANCHORARRAY('Natural Hazard'!$C$8),0)),NA())</f>
        <v>9.5</v>
      </c>
      <c r="AD85" s="25">
        <f ca="1">IFERROR(INDEX(Conflict!$H$8:$H$225,MATCH($C85,_xlfn.ANCHORARRAY(Conflict!$C$8),0)),NA())</f>
        <v>3.42212030340447</v>
      </c>
      <c r="AE85" s="50"/>
      <c r="AF85" s="25">
        <f ca="1">IFERROR(INDEX(Health!$I$8:$I$225,MATCH($C85,_xlfn.ANCHORARRAY(Health!$C$8),0)),NA())</f>
        <v>10</v>
      </c>
      <c r="AG85" s="25">
        <f ca="1">IFERROR(INDEX(Food!$I$8:$I$225,MATCH($C85,_xlfn.ANCHORARRAY(Food!$C$8),0)),NA())</f>
        <v>5</v>
      </c>
      <c r="AH85" s="25">
        <f ca="1">IFERROR(INDEX(Macro!$I$8:$I$225,MATCH($C85,_xlfn.ANCHORARRAY(Macro!$C$8),0)),NA())</f>
        <v>4.4444444444444402</v>
      </c>
      <c r="AI85" s="25">
        <f ca="1">IFERROR(INDEX(Socioeconomic!$I$8:$I$225,MATCH($C85,_xlfn.ANCHORARRAY(Socioeconomic!$C$8),0)),NA())</f>
        <v>0</v>
      </c>
      <c r="AJ85" s="25">
        <f ca="1">IFERROR(INDEX('Natural Hazard'!$I$8:$I$225,MATCH($C85,_xlfn.ANCHORARRAY('Natural Hazard'!$C$8),0)),NA())</f>
        <v>10</v>
      </c>
      <c r="AK85" s="25">
        <f ca="1">IFERROR(INDEX(Conflict!$I$8:$I$225,MATCH($C85,_xlfn.ANCHORARRAY(Conflict!$C$8),0)),NA())</f>
        <v>0</v>
      </c>
      <c r="AL85" s="49"/>
      <c r="AM85" s="25">
        <f>IFERROR(INDEX('Data Reliability'!$G$6:$G$409,MATCH($C85,'Data Reliability'!$E$6:$E$409,0)),NA())</f>
        <v>8.3333333333333301E-2</v>
      </c>
      <c r="AN85" s="25">
        <f>IFERROR(INDEX('Data Reliability'!$H$6:$H$409,MATCH($C85,'Data Reliability'!$E$6:$E$409,0)),NA())</f>
        <v>0.38611111111111102</v>
      </c>
    </row>
    <row r="86" spans="2:40" x14ac:dyDescent="0.2">
      <c r="B86" s="28" t="s">
        <v>743</v>
      </c>
      <c r="C86" s="28" t="s">
        <v>709</v>
      </c>
      <c r="D86" s="28" t="s">
        <v>436</v>
      </c>
      <c r="E86" s="28" t="s">
        <v>409</v>
      </c>
      <c r="F86" s="206">
        <f ca="1">MATCH($C86,_xlfn.ANCHORARRAY(Health!$C$8),0)</f>
        <v>81</v>
      </c>
      <c r="G86" s="22" cm="1">
        <f t="array" aca="1" ref="G86" ca="1">IF(Parameters!$D$31, SUM(IF(ISNUMBER(R86:W86),(IF(R86:W86&gt;=Parameters!$D$37,1,"")),""))+0.5*(SUM(IF(ISNUMBER(R86:W86),(IF(R86:W86&gt;=Parameters!$D$38,1,"")),""))-SUM(IF(ISNUMBER(R86:W86),(IF(R86:W86&gt;=Parameters!$D$37,1,"")),""))),0) +
   IF(Parameters!$D$32,SUM(IF(ISNUMBER(R86:W86),(IF(R86:W86&gt;=Parameters!$D$41,1,"")),"")),0) +
   IF(Parameters!$D$33,AVERAGE(IF(ISNUMBER(R86:W86),R86:W86)),0) +
   IF(Parameters!$D$34,IF(OR(IF(ISNUMBER(R86:W86),R86:W86)=0),0,GEOMEAN(IF(ISNUMBER(R86:W86),R86:W86))),0)</f>
        <v>0</v>
      </c>
      <c r="H86" s="23">
        <f t="shared" ca="1" si="6"/>
        <v>0</v>
      </c>
      <c r="I86" s="116" t="str">
        <f t="shared" si="7"/>
        <v>!!</v>
      </c>
      <c r="J86" s="22" cm="1">
        <f t="array" aca="1" ref="J86" ca="1">IF(Parameters!$D$31, SUM(IF(ISNUMBER(Y86:AD86),(IF(Y86:AD86&gt;=Parameters!$D$41,1,"")),""))+0.5*(SUM(IF(ISNUMBER(Y86:AD86),(IF(Y86:AD86&gt;=Parameters!$D$42,1,"")),""))-SUM(IF(ISNUMBER(Y86:AD86),(IF(Y86:AD86&gt;=Parameters!$D$41,1,"")),""))),0) +
   IF(Parameters!$D$32,SUM(IF(ISNUMBER(Y86:AD86),(IF(Y86:AD86&gt;=Parameters!$D$41,1,"")),"")),0) +
   IF(Parameters!$D$33,AVERAGE(IF(ISNUMBER(Y86:AD86),Y86:AD86)),0) +
   IF(Parameters!$D$34,IF(OR(IF(ISNUMBER(Y86:AD86),Y86:AD86)=0),0,GEOMEAN(IF(ISNUMBER(Y86:AD86),Y86:AD86))),0)</f>
        <v>0</v>
      </c>
      <c r="K86" s="23">
        <f t="shared" ca="1" si="8"/>
        <v>0</v>
      </c>
      <c r="L86" s="116" t="str">
        <f t="shared" si="9"/>
        <v>!!</v>
      </c>
      <c r="M86" s="21" cm="1">
        <f t="array" aca="1" ref="M86" ca="1">IF(Parameters!$D$31, SUM(IF(ISNUMBER(AF86:AK86),(IF(AF86:AK86&gt;=Parameters!$D$41,1,"")),""))+0.5*(SUM(IF(ISNUMBER(AF86:AK86),(IF(AF86:AK86&gt;=Parameters!$D$42,1,"")),""))-SUM(IF(ISNUMBER(AF86:AK86),(IF(AF86:AK86&gt;=Parameters!$D$41,1,"")),""))),0) +
   IF(Parameters!$D$32,SUM(IF(ISNUMBER(AF86:AK86),(IF(AF86:AK86&gt;=Parameters!$D$41,1,"")),"")),0) +
   IF(Parameters!$D$33,AVERAGE(IF(ISNUMBER(AF86:AK86),AF86:AK86)),0) +
   IF(Parameters!$D$34,IF(OR(IF(ISNUMBER(AF86:AK86),AF86:AK86)=0),0,GEOMEAN(IF(ISNUMBER(AF86:AK86),AF86:AK86))),0)</f>
        <v>0</v>
      </c>
      <c r="N86" s="23">
        <f t="shared" ca="1" si="10"/>
        <v>0</v>
      </c>
      <c r="O86" s="116" t="str">
        <f t="shared" si="11"/>
        <v>!!</v>
      </c>
      <c r="P86" s="24"/>
      <c r="Q86" s="49"/>
      <c r="R86" s="25">
        <f ca="1">IFERROR(INDEX(Health!$G$8:$G$225,MATCH($C86,_xlfn.ANCHORARRAY(Health!$C$8),0)),NA())</f>
        <v>0</v>
      </c>
      <c r="S86" s="25" t="e">
        <f ca="1">IFERROR(INDEX(Food!$G$8:$G$225,MATCH($C86,_xlfn.ANCHORARRAY(Food!$C$8),0)),NA())</f>
        <v>#N/A</v>
      </c>
      <c r="T86" s="25" t="e">
        <f ca="1">IFERROR(INDEX(Macro!$G$8:$G$225,MATCH($C86,_xlfn.ANCHORARRAY(Macro!$C$8),0)),NA())</f>
        <v>#N/A</v>
      </c>
      <c r="U86" s="25" t="e">
        <f ca="1">IFERROR(INDEX(Socioeconomic!$G$8:$G$225,MATCH($C86,_xlfn.ANCHORARRAY(Socioeconomic!$C$8),0)),NA())</f>
        <v>#N/A</v>
      </c>
      <c r="V86" s="25">
        <f ca="1">IFERROR(INDEX('Natural Hazard'!$G$8:$G$225,MATCH($C86,_xlfn.ANCHORARRAY('Natural Hazard'!$C$8),0)),NA())</f>
        <v>0</v>
      </c>
      <c r="W86" s="25">
        <f ca="1">IFERROR(INDEX(Conflict!$G$8:$G$225,MATCH($C86,_xlfn.ANCHORARRAY(Conflict!$C$8),0)),NA())</f>
        <v>0</v>
      </c>
      <c r="X86" s="50"/>
      <c r="Y86" s="25" t="e">
        <f ca="1">IFERROR(INDEX(Health!$H$8:$H$225,MATCH($C86,_xlfn.ANCHORARRAY(Health!$C$8),0)),NA())</f>
        <v>#N/A</v>
      </c>
      <c r="Z86" s="25" t="e">
        <f ca="1">IFERROR(INDEX(Food!$H$8:$H$225,MATCH($C86,_xlfn.ANCHORARRAY(Food!$C$8),0)),NA())</f>
        <v>#N/A</v>
      </c>
      <c r="AA86" s="25" t="e">
        <f ca="1">IFERROR(INDEX(Macro!$H$8:$H$225,MATCH($C86,_xlfn.ANCHORARRAY(Macro!$C$8),0)),NA())</f>
        <v>#N/A</v>
      </c>
      <c r="AB86" s="25" t="e">
        <f ca="1">IFERROR(INDEX(Socioeconomic!$H$8:$H$225,MATCH($C86,_xlfn.ANCHORARRAY(Socioeconomic!$C$8),0)),NA())</f>
        <v>#N/A</v>
      </c>
      <c r="AC86" s="25" t="e">
        <f ca="1">IFERROR(INDEX('Natural Hazard'!$H$8:$H$225,MATCH($C86,_xlfn.ANCHORARRAY('Natural Hazard'!$C$8),0)),NA())</f>
        <v>#N/A</v>
      </c>
      <c r="AD86" s="25">
        <f ca="1">IFERROR(INDEX(Conflict!$H$8:$H$225,MATCH($C86,_xlfn.ANCHORARRAY(Conflict!$C$8),0)),NA())</f>
        <v>0</v>
      </c>
      <c r="AE86" s="50"/>
      <c r="AF86" s="25">
        <f ca="1">IFERROR(INDEX(Health!$I$8:$I$225,MATCH($C86,_xlfn.ANCHORARRAY(Health!$C$8),0)),NA())</f>
        <v>0</v>
      </c>
      <c r="AG86" s="25" t="e">
        <f ca="1">IFERROR(INDEX(Food!$I$8:$I$225,MATCH($C86,_xlfn.ANCHORARRAY(Food!$C$8),0)),NA())</f>
        <v>#N/A</v>
      </c>
      <c r="AH86" s="25" t="e">
        <f ca="1">IFERROR(INDEX(Macro!$I$8:$I$225,MATCH($C86,_xlfn.ANCHORARRAY(Macro!$C$8),0)),NA())</f>
        <v>#N/A</v>
      </c>
      <c r="AI86" s="25" t="e">
        <f ca="1">IFERROR(INDEX(Socioeconomic!$I$8:$I$225,MATCH($C86,_xlfn.ANCHORARRAY(Socioeconomic!$C$8),0)),NA())</f>
        <v>#N/A</v>
      </c>
      <c r="AJ86" s="25">
        <f ca="1">IFERROR(INDEX('Natural Hazard'!$I$8:$I$225,MATCH($C86,_xlfn.ANCHORARRAY('Natural Hazard'!$C$8),0)),NA())</f>
        <v>0</v>
      </c>
      <c r="AK86" s="25">
        <f ca="1">IFERROR(INDEX(Conflict!$I$8:$I$225,MATCH($C86,_xlfn.ANCHORARRAY(Conflict!$C$8),0)),NA())</f>
        <v>0</v>
      </c>
      <c r="AL86" s="49"/>
      <c r="AM86" s="25">
        <f>IFERROR(INDEX('Data Reliability'!$G$6:$G$409,MATCH($C86,'Data Reliability'!$E$6:$E$409,0)),NA())</f>
        <v>1</v>
      </c>
      <c r="AN86" s="25">
        <f>IFERROR(INDEX('Data Reliability'!$H$6:$H$409,MATCH($C86,'Data Reliability'!$E$6:$E$409,0)),NA())</f>
        <v>0.78333333333333299</v>
      </c>
    </row>
    <row r="87" spans="2:40" x14ac:dyDescent="0.2">
      <c r="B87" s="28" t="s">
        <v>139</v>
      </c>
      <c r="C87" s="28" t="s">
        <v>140</v>
      </c>
      <c r="D87" s="28" t="s">
        <v>435</v>
      </c>
      <c r="E87" s="28" t="s">
        <v>429</v>
      </c>
      <c r="F87" s="206">
        <f ca="1">MATCH($C87,_xlfn.ANCHORARRAY(Health!$C$8),0)</f>
        <v>82</v>
      </c>
      <c r="G87" s="22" cm="1">
        <f t="array" aca="1" ref="G87" ca="1">IF(Parameters!$D$31, SUM(IF(ISNUMBER(R87:W87),(IF(R87:W87&gt;=Parameters!$D$37,1,"")),""))+0.5*(SUM(IF(ISNUMBER(R87:W87),(IF(R87:W87&gt;=Parameters!$D$38,1,"")),""))-SUM(IF(ISNUMBER(R87:W87),(IF(R87:W87&gt;=Parameters!$D$37,1,"")),""))),0) +
   IF(Parameters!$D$32,SUM(IF(ISNUMBER(R87:W87),(IF(R87:W87&gt;=Parameters!$D$41,1,"")),"")),0) +
   IF(Parameters!$D$33,AVERAGE(IF(ISNUMBER(R87:W87),R87:W87)),0) +
   IF(Parameters!$D$34,IF(OR(IF(ISNUMBER(R87:W87),R87:W87)=0),0,GEOMEAN(IF(ISNUMBER(R87:W87),R87:W87))),0)</f>
        <v>0.5</v>
      </c>
      <c r="H87" s="23">
        <f t="shared" ca="1" si="6"/>
        <v>0.5</v>
      </c>
      <c r="I87" s="116" t="str">
        <f t="shared" si="7"/>
        <v>!</v>
      </c>
      <c r="J87" s="22" cm="1">
        <f t="array" aca="1" ref="J87" ca="1">IF(Parameters!$D$31, SUM(IF(ISNUMBER(Y87:AD87),(IF(Y87:AD87&gt;=Parameters!$D$41,1,"")),""))+0.5*(SUM(IF(ISNUMBER(Y87:AD87),(IF(Y87:AD87&gt;=Parameters!$D$42,1,"")),""))-SUM(IF(ISNUMBER(Y87:AD87),(IF(Y87:AD87&gt;=Parameters!$D$41,1,"")),""))),0) +
   IF(Parameters!$D$32,SUM(IF(ISNUMBER(Y87:AD87),(IF(Y87:AD87&gt;=Parameters!$D$41,1,"")),"")),0) +
   IF(Parameters!$D$33,AVERAGE(IF(ISNUMBER(Y87:AD87),Y87:AD87)),0) +
   IF(Parameters!$D$34,IF(OR(IF(ISNUMBER(Y87:AD87),Y87:AD87)=0),0,GEOMEAN(IF(ISNUMBER(Y87:AD87),Y87:AD87))),0)</f>
        <v>0.5</v>
      </c>
      <c r="K87" s="23">
        <f t="shared" ca="1" si="8"/>
        <v>0.5</v>
      </c>
      <c r="L87" s="116" t="str">
        <f t="shared" si="9"/>
        <v/>
      </c>
      <c r="M87" s="21" cm="1">
        <f t="array" aca="1" ref="M87" ca="1">IF(Parameters!$D$31, SUM(IF(ISNUMBER(AF87:AK87),(IF(AF87:AK87&gt;=Parameters!$D$41,1,"")),""))+0.5*(SUM(IF(ISNUMBER(AF87:AK87),(IF(AF87:AK87&gt;=Parameters!$D$42,1,"")),""))-SUM(IF(ISNUMBER(AF87:AK87),(IF(AF87:AK87&gt;=Parameters!$D$41,1,"")),""))),0) +
   IF(Parameters!$D$32,SUM(IF(ISNUMBER(AF87:AK87),(IF(AF87:AK87&gt;=Parameters!$D$41,1,"")),"")),0) +
   IF(Parameters!$D$33,AVERAGE(IF(ISNUMBER(AF87:AK87),AF87:AK87)),0) +
   IF(Parameters!$D$34,IF(OR(IF(ISNUMBER(AF87:AK87),AF87:AK87)=0),0,GEOMEAN(IF(ISNUMBER(AF87:AK87),AF87:AK87))),0)</f>
        <v>1</v>
      </c>
      <c r="N87" s="23">
        <f t="shared" ca="1" si="10"/>
        <v>1</v>
      </c>
      <c r="O87" s="116" t="str">
        <f t="shared" si="11"/>
        <v>!</v>
      </c>
      <c r="P87" s="24"/>
      <c r="Q87" s="49"/>
      <c r="R87" s="25">
        <f ca="1">IFERROR(INDEX(Health!$G$8:$G$225,MATCH($C87,_xlfn.ANCHORARRAY(Health!$C$8),0)),NA())</f>
        <v>0</v>
      </c>
      <c r="S87" s="25">
        <f ca="1">IFERROR(INDEX(Food!$G$8:$G$225,MATCH($C87,_xlfn.ANCHORARRAY(Food!$C$8),0)),NA())</f>
        <v>0</v>
      </c>
      <c r="T87" s="25">
        <f ca="1">IFERROR(INDEX(Macro!$G$8:$G$225,MATCH($C87,_xlfn.ANCHORARRAY(Macro!$C$8),0)),NA())</f>
        <v>4.1271264236530145</v>
      </c>
      <c r="U87" s="25">
        <f ca="1">IFERROR(INDEX(Socioeconomic!$G$8:$G$225,MATCH($C87,_xlfn.ANCHORARRAY(Socioeconomic!$C$8),0)),NA())</f>
        <v>0</v>
      </c>
      <c r="V87" s="25">
        <f ca="1">IFERROR(INDEX('Natural Hazard'!$G$8:$G$225,MATCH($C87,_xlfn.ANCHORARRAY('Natural Hazard'!$C$8),0)),NA())</f>
        <v>6.8313005106397275</v>
      </c>
      <c r="W87" s="25">
        <f ca="1">IFERROR(INDEX(Conflict!$G$8:$G$225,MATCH($C87,_xlfn.ANCHORARRAY(Conflict!$C$8),0)),NA())</f>
        <v>0</v>
      </c>
      <c r="X87" s="50"/>
      <c r="Y87" s="25">
        <f ca="1">IFERROR(INDEX(Health!$H$8:$H$225,MATCH($C87,_xlfn.ANCHORARRAY(Health!$C$8),0)),NA())</f>
        <v>7.1953352769679304</v>
      </c>
      <c r="Z87" s="25">
        <f ca="1">IFERROR(INDEX(Food!$H$8:$H$225,MATCH($C87,_xlfn.ANCHORARRAY(Food!$C$8),0)),NA())</f>
        <v>4.6650717703349196</v>
      </c>
      <c r="AA87" s="25">
        <f ca="1">IFERROR(INDEX(Macro!$H$8:$H$225,MATCH($C87,_xlfn.ANCHORARRAY(Macro!$C$8),0)),NA())</f>
        <v>3.0090829182537302</v>
      </c>
      <c r="AB87" s="25">
        <f ca="1">IFERROR(INDEX(Socioeconomic!$H$8:$H$225,MATCH($C87,_xlfn.ANCHORARRAY(Socioeconomic!$C$8),0)),NA())</f>
        <v>6.1428571428571397</v>
      </c>
      <c r="AC87" s="25">
        <f ca="1">IFERROR(INDEX('Natural Hazard'!$H$8:$H$225,MATCH($C87,_xlfn.ANCHORARRAY('Natural Hazard'!$C$8),0)),NA())</f>
        <v>4.6666666666666599</v>
      </c>
      <c r="AD87" s="25">
        <f ca="1">IFERROR(INDEX(Conflict!$H$8:$H$225,MATCH($C87,_xlfn.ANCHORARRAY(Conflict!$C$8),0)),NA())</f>
        <v>0</v>
      </c>
      <c r="AE87" s="50"/>
      <c r="AF87" s="25">
        <f ca="1">IFERROR(INDEX(Health!$I$8:$I$225,MATCH($C87,_xlfn.ANCHORARRAY(Health!$C$8),0)),NA())</f>
        <v>0</v>
      </c>
      <c r="AG87" s="25" t="e">
        <f ca="1">IFERROR(INDEX(Food!$I$8:$I$225,MATCH($C87,_xlfn.ANCHORARRAY(Food!$C$8),0)),NA())</f>
        <v>#N/A</v>
      </c>
      <c r="AH87" s="25">
        <f ca="1">IFERROR(INDEX(Macro!$I$8:$I$225,MATCH($C87,_xlfn.ANCHORARRAY(Macro!$C$8),0)),NA())</f>
        <v>5.66058595909342</v>
      </c>
      <c r="AI87" s="25" t="e">
        <f ca="1">IFERROR(INDEX(Socioeconomic!$I$8:$I$225,MATCH($C87,_xlfn.ANCHORARRAY(Socioeconomic!$C$8),0)),NA())</f>
        <v>#N/A</v>
      </c>
      <c r="AJ87" s="25">
        <f ca="1">IFERROR(INDEX('Natural Hazard'!$I$8:$I$225,MATCH($C87,_xlfn.ANCHORARRAY('Natural Hazard'!$C$8),0)),NA())</f>
        <v>10</v>
      </c>
      <c r="AK87" s="25">
        <f ca="1">IFERROR(INDEX(Conflict!$I$8:$I$225,MATCH($C87,_xlfn.ANCHORARRAY(Conflict!$C$8),0)),NA())</f>
        <v>0</v>
      </c>
      <c r="AL87" s="49"/>
      <c r="AM87" s="25">
        <f>IFERROR(INDEX('Data Reliability'!$G$6:$G$409,MATCH($C87,'Data Reliability'!$E$6:$E$409,0)),NA())</f>
        <v>0.16666666666666699</v>
      </c>
      <c r="AN87" s="25">
        <f>IFERROR(INDEX('Data Reliability'!$H$6:$H$409,MATCH($C87,'Data Reliability'!$E$6:$E$409,0)),NA())</f>
        <v>0.63333333333333297</v>
      </c>
    </row>
    <row r="88" spans="2:40" x14ac:dyDescent="0.2">
      <c r="B88" s="28" t="s">
        <v>744</v>
      </c>
      <c r="C88" s="28" t="s">
        <v>710</v>
      </c>
      <c r="D88" s="28" t="s">
        <v>436</v>
      </c>
      <c r="E88" s="28" t="s">
        <v>409</v>
      </c>
      <c r="F88" s="206">
        <f ca="1">MATCH($C88,_xlfn.ANCHORARRAY(Health!$C$8),0)</f>
        <v>83</v>
      </c>
      <c r="G88" s="22" cm="1">
        <f t="array" aca="1" ref="G88" ca="1">IF(Parameters!$D$31, SUM(IF(ISNUMBER(R88:W88),(IF(R88:W88&gt;=Parameters!$D$37,1,"")),""))+0.5*(SUM(IF(ISNUMBER(R88:W88),(IF(R88:W88&gt;=Parameters!$D$38,1,"")),""))-SUM(IF(ISNUMBER(R88:W88),(IF(R88:W88&gt;=Parameters!$D$37,1,"")),""))),0) +
   IF(Parameters!$D$32,SUM(IF(ISNUMBER(R88:W88),(IF(R88:W88&gt;=Parameters!$D$41,1,"")),"")),0) +
   IF(Parameters!$D$33,AVERAGE(IF(ISNUMBER(R88:W88),R88:W88)),0) +
   IF(Parameters!$D$34,IF(OR(IF(ISNUMBER(R88:W88),R88:W88)=0),0,GEOMEAN(IF(ISNUMBER(R88:W88),R88:W88))),0)</f>
        <v>0</v>
      </c>
      <c r="H88" s="23">
        <f t="shared" ca="1" si="6"/>
        <v>0</v>
      </c>
      <c r="I88" s="116" t="str">
        <f t="shared" si="7"/>
        <v>!!</v>
      </c>
      <c r="J88" s="22" cm="1">
        <f t="array" aca="1" ref="J88" ca="1">IF(Parameters!$D$31, SUM(IF(ISNUMBER(Y88:AD88),(IF(Y88:AD88&gt;=Parameters!$D$41,1,"")),""))+0.5*(SUM(IF(ISNUMBER(Y88:AD88),(IF(Y88:AD88&gt;=Parameters!$D$42,1,"")),""))-SUM(IF(ISNUMBER(Y88:AD88),(IF(Y88:AD88&gt;=Parameters!$D$41,1,"")),""))),0) +
   IF(Parameters!$D$32,SUM(IF(ISNUMBER(Y88:AD88),(IF(Y88:AD88&gt;=Parameters!$D$41,1,"")),"")),0) +
   IF(Parameters!$D$33,AVERAGE(IF(ISNUMBER(Y88:AD88),Y88:AD88)),0) +
   IF(Parameters!$D$34,IF(OR(IF(ISNUMBER(Y88:AD88),Y88:AD88)=0),0,GEOMEAN(IF(ISNUMBER(Y88:AD88),Y88:AD88))),0)</f>
        <v>0</v>
      </c>
      <c r="K88" s="23">
        <f t="shared" ca="1" si="8"/>
        <v>0</v>
      </c>
      <c r="L88" s="116" t="str">
        <f t="shared" si="9"/>
        <v>!!</v>
      </c>
      <c r="M88" s="21" cm="1">
        <f t="array" aca="1" ref="M88" ca="1">IF(Parameters!$D$31, SUM(IF(ISNUMBER(AF88:AK88),(IF(AF88:AK88&gt;=Parameters!$D$41,1,"")),""))+0.5*(SUM(IF(ISNUMBER(AF88:AK88),(IF(AF88:AK88&gt;=Parameters!$D$42,1,"")),""))-SUM(IF(ISNUMBER(AF88:AK88),(IF(AF88:AK88&gt;=Parameters!$D$41,1,"")),""))),0) +
   IF(Parameters!$D$32,SUM(IF(ISNUMBER(AF88:AK88),(IF(AF88:AK88&gt;=Parameters!$D$41,1,"")),"")),0) +
   IF(Parameters!$D$33,AVERAGE(IF(ISNUMBER(AF88:AK88),AF88:AK88)),0) +
   IF(Parameters!$D$34,IF(OR(IF(ISNUMBER(AF88:AK88),AF88:AK88)=0),0,GEOMEAN(IF(ISNUMBER(AF88:AK88),AF88:AK88))),0)</f>
        <v>0</v>
      </c>
      <c r="N88" s="23">
        <f t="shared" ca="1" si="10"/>
        <v>0</v>
      </c>
      <c r="O88" s="116" t="str">
        <f t="shared" si="11"/>
        <v>!</v>
      </c>
      <c r="P88" s="24"/>
      <c r="Q88" s="49"/>
      <c r="R88" s="25">
        <f ca="1">IFERROR(INDEX(Health!$G$8:$G$225,MATCH($C88,_xlfn.ANCHORARRAY(Health!$C$8),0)),NA())</f>
        <v>0</v>
      </c>
      <c r="S88" s="25">
        <f ca="1">IFERROR(INDEX(Food!$G$8:$G$225,MATCH($C88,_xlfn.ANCHORARRAY(Food!$C$8),0)),NA())</f>
        <v>0</v>
      </c>
      <c r="T88" s="25">
        <f ca="1">IFERROR(INDEX(Macro!$G$8:$G$225,MATCH($C88,_xlfn.ANCHORARRAY(Macro!$C$8),0)),NA())</f>
        <v>0</v>
      </c>
      <c r="U88" s="25">
        <f ca="1">IFERROR(INDEX(Socioeconomic!$G$8:$G$225,MATCH($C88,_xlfn.ANCHORARRAY(Socioeconomic!$C$8),0)),NA())</f>
        <v>0</v>
      </c>
      <c r="V88" s="25">
        <f ca="1">IFERROR(INDEX('Natural Hazard'!$G$8:$G$225,MATCH($C88,_xlfn.ANCHORARRAY('Natural Hazard'!$C$8),0)),NA())</f>
        <v>0</v>
      </c>
      <c r="W88" s="25">
        <f ca="1">IFERROR(INDEX(Conflict!$G$8:$G$225,MATCH($C88,_xlfn.ANCHORARRAY(Conflict!$C$8),0)),NA())</f>
        <v>0</v>
      </c>
      <c r="X88" s="50"/>
      <c r="Y88" s="25" t="e">
        <f ca="1">IFERROR(INDEX(Health!$H$8:$H$225,MATCH($C88,_xlfn.ANCHORARRAY(Health!$C$8),0)),NA())</f>
        <v>#N/A</v>
      </c>
      <c r="Z88" s="25">
        <f ca="1">IFERROR(INDEX(Food!$H$8:$H$225,MATCH($C88,_xlfn.ANCHORARRAY(Food!$C$8),0)),NA())</f>
        <v>0.71770334928229496</v>
      </c>
      <c r="AA88" s="25">
        <f ca="1">IFERROR(INDEX(Macro!$H$8:$H$225,MATCH($C88,_xlfn.ANCHORARRAY(Macro!$C$8),0)),NA())</f>
        <v>0</v>
      </c>
      <c r="AB88" s="25" t="e">
        <f ca="1">IFERROR(INDEX(Socioeconomic!$H$8:$H$225,MATCH($C88,_xlfn.ANCHORARRAY(Socioeconomic!$C$8),0)),NA())</f>
        <v>#N/A</v>
      </c>
      <c r="AC88" s="25" t="e">
        <f ca="1">IFERROR(INDEX('Natural Hazard'!$H$8:$H$225,MATCH($C88,_xlfn.ANCHORARRAY('Natural Hazard'!$C$8),0)),NA())</f>
        <v>#N/A</v>
      </c>
      <c r="AD88" s="25">
        <f ca="1">IFERROR(INDEX(Conflict!$H$8:$H$225,MATCH($C88,_xlfn.ANCHORARRAY(Conflict!$C$8),0)),NA())</f>
        <v>0</v>
      </c>
      <c r="AE88" s="50"/>
      <c r="AF88" s="25">
        <f ca="1">IFERROR(INDEX(Health!$I$8:$I$225,MATCH($C88,_xlfn.ANCHORARRAY(Health!$C$8),0)),NA())</f>
        <v>0</v>
      </c>
      <c r="AG88" s="25" t="e">
        <f ca="1">IFERROR(INDEX(Food!$I$8:$I$225,MATCH($C88,_xlfn.ANCHORARRAY(Food!$C$8),0)),NA())</f>
        <v>#N/A</v>
      </c>
      <c r="AH88" s="25">
        <f ca="1">IFERROR(INDEX(Macro!$I$8:$I$225,MATCH($C88,_xlfn.ANCHORARRAY(Macro!$C$8),0)),NA())</f>
        <v>4.4444444444444402</v>
      </c>
      <c r="AI88" s="25">
        <f ca="1">IFERROR(INDEX(Socioeconomic!$I$8:$I$225,MATCH($C88,_xlfn.ANCHORARRAY(Socioeconomic!$C$8),0)),NA())</f>
        <v>0</v>
      </c>
      <c r="AJ88" s="25">
        <f ca="1">IFERROR(INDEX('Natural Hazard'!$I$8:$I$225,MATCH($C88,_xlfn.ANCHORARRAY('Natural Hazard'!$C$8),0)),NA())</f>
        <v>0</v>
      </c>
      <c r="AK88" s="25">
        <f ca="1">IFERROR(INDEX(Conflict!$I$8:$I$225,MATCH($C88,_xlfn.ANCHORARRAY(Conflict!$C$8),0)),NA())</f>
        <v>0</v>
      </c>
      <c r="AL88" s="49"/>
      <c r="AM88" s="25">
        <f>IFERROR(INDEX('Data Reliability'!$G$6:$G$409,MATCH($C88,'Data Reliability'!$E$6:$E$409,0)),NA())</f>
        <v>0.83333333333333304</v>
      </c>
      <c r="AN88" s="25">
        <f>IFERROR(INDEX('Data Reliability'!$H$6:$H$409,MATCH($C88,'Data Reliability'!$E$6:$E$409,0)),NA())</f>
        <v>0.65833333333333299</v>
      </c>
    </row>
    <row r="89" spans="2:40" x14ac:dyDescent="0.2">
      <c r="B89" s="28" t="s">
        <v>141</v>
      </c>
      <c r="C89" s="28" t="s">
        <v>142</v>
      </c>
      <c r="D89" s="28" t="s">
        <v>435</v>
      </c>
      <c r="E89" s="28" t="s">
        <v>429</v>
      </c>
      <c r="F89" s="206">
        <f ca="1">MATCH($C89,_xlfn.ANCHORARRAY(Health!$C$8),0)</f>
        <v>84</v>
      </c>
      <c r="G89" s="22" cm="1">
        <f t="array" aca="1" ref="G89" ca="1">IF(Parameters!$D$31, SUM(IF(ISNUMBER(R89:W89),(IF(R89:W89&gt;=Parameters!$D$37,1,"")),""))+0.5*(SUM(IF(ISNUMBER(R89:W89),(IF(R89:W89&gt;=Parameters!$D$38,1,"")),""))-SUM(IF(ISNUMBER(R89:W89),(IF(R89:W89&gt;=Parameters!$D$37,1,"")),""))),0) +
   IF(Parameters!$D$32,SUM(IF(ISNUMBER(R89:W89),(IF(R89:W89&gt;=Parameters!$D$41,1,"")),"")),0) +
   IF(Parameters!$D$33,AVERAGE(IF(ISNUMBER(R89:W89),R89:W89)),0) +
   IF(Parameters!$D$34,IF(OR(IF(ISNUMBER(R89:W89),R89:W89)=0),0,GEOMEAN(IF(ISNUMBER(R89:W89),R89:W89))),0)</f>
        <v>2</v>
      </c>
      <c r="H89" s="23">
        <f t="shared" ca="1" si="6"/>
        <v>2</v>
      </c>
      <c r="I89" s="116" t="str">
        <f t="shared" si="7"/>
        <v/>
      </c>
      <c r="J89" s="22" cm="1">
        <f t="array" aca="1" ref="J89" ca="1">IF(Parameters!$D$31, SUM(IF(ISNUMBER(Y89:AD89),(IF(Y89:AD89&gt;=Parameters!$D$41,1,"")),""))+0.5*(SUM(IF(ISNUMBER(Y89:AD89),(IF(Y89:AD89&gt;=Parameters!$D$42,1,"")),""))-SUM(IF(ISNUMBER(Y89:AD89),(IF(Y89:AD89&gt;=Parameters!$D$41,1,"")),""))),0) +
   IF(Parameters!$D$32,SUM(IF(ISNUMBER(Y89:AD89),(IF(Y89:AD89&gt;=Parameters!$D$41,1,"")),"")),0) +
   IF(Parameters!$D$33,AVERAGE(IF(ISNUMBER(Y89:AD89),Y89:AD89)),0) +
   IF(Parameters!$D$34,IF(OR(IF(ISNUMBER(Y89:AD89),Y89:AD89)=0),0,GEOMEAN(IF(ISNUMBER(Y89:AD89),Y89:AD89))),0)</f>
        <v>1.5</v>
      </c>
      <c r="K89" s="23">
        <f t="shared" ca="1" si="8"/>
        <v>1.5</v>
      </c>
      <c r="L89" s="116" t="str">
        <f t="shared" si="9"/>
        <v/>
      </c>
      <c r="M89" s="21" cm="1">
        <f t="array" aca="1" ref="M89" ca="1">IF(Parameters!$D$31, SUM(IF(ISNUMBER(AF89:AK89),(IF(AF89:AK89&gt;=Parameters!$D$41,1,"")),""))+0.5*(SUM(IF(ISNUMBER(AF89:AK89),(IF(AF89:AK89&gt;=Parameters!$D$42,1,"")),""))-SUM(IF(ISNUMBER(AF89:AK89),(IF(AF89:AK89&gt;=Parameters!$D$41,1,"")),""))),0) +
   IF(Parameters!$D$32,SUM(IF(ISNUMBER(AF89:AK89),(IF(AF89:AK89&gt;=Parameters!$D$41,1,"")),"")),0) +
   IF(Parameters!$D$33,AVERAGE(IF(ISNUMBER(AF89:AK89),AF89:AK89)),0) +
   IF(Parameters!$D$34,IF(OR(IF(ISNUMBER(AF89:AK89),AF89:AK89)=0),0,GEOMEAN(IF(ISNUMBER(AF89:AK89),AF89:AK89))),0)</f>
        <v>2</v>
      </c>
      <c r="N89" s="23">
        <f t="shared" ca="1" si="10"/>
        <v>2</v>
      </c>
      <c r="O89" s="116" t="str">
        <f t="shared" si="11"/>
        <v>!</v>
      </c>
      <c r="P89" s="24"/>
      <c r="Q89" s="49"/>
      <c r="R89" s="25">
        <f ca="1">IFERROR(INDEX(Health!$G$8:$G$225,MATCH($C89,_xlfn.ANCHORARRAY(Health!$C$8),0)),NA())</f>
        <v>0</v>
      </c>
      <c r="S89" s="25">
        <f ca="1">IFERROR(INDEX(Food!$G$8:$G$225,MATCH($C89,_xlfn.ANCHORARRAY(Food!$C$8),0)),NA())</f>
        <v>4.8990976799397608</v>
      </c>
      <c r="T89" s="25">
        <f ca="1">IFERROR(INDEX(Macro!$G$8:$G$225,MATCH($C89,_xlfn.ANCHORARRAY(Macro!$C$8),0)),NA())</f>
        <v>4.4203807265116168</v>
      </c>
      <c r="U89" s="25">
        <f ca="1">IFERROR(INDEX(Socioeconomic!$G$8:$G$225,MATCH($C89,_xlfn.ANCHORARRAY(Socioeconomic!$C$8),0)),NA())</f>
        <v>5.0531461204170247</v>
      </c>
      <c r="V89" s="25">
        <f ca="1">IFERROR(INDEX('Natural Hazard'!$G$8:$G$225,MATCH($C89,_xlfn.ANCHORARRAY('Natural Hazard'!$C$8),0)),NA())</f>
        <v>9.5742710775633775</v>
      </c>
      <c r="W89" s="25">
        <f ca="1">IFERROR(INDEX(Conflict!$G$8:$G$225,MATCH($C89,_xlfn.ANCHORARRAY(Conflict!$C$8),0)),NA())</f>
        <v>6.2683844972470455</v>
      </c>
      <c r="X89" s="50"/>
      <c r="Y89" s="25">
        <f ca="1">IFERROR(INDEX(Health!$H$8:$H$225,MATCH($C89,_xlfn.ANCHORARRAY(Health!$C$8),0)),NA())</f>
        <v>8.5364431486880399</v>
      </c>
      <c r="Z89" s="25">
        <f ca="1">IFERROR(INDEX(Food!$H$8:$H$225,MATCH($C89,_xlfn.ANCHORARRAY(Food!$C$8),0)),NA())</f>
        <v>4.8002316155182303</v>
      </c>
      <c r="AA89" s="25">
        <f ca="1">IFERROR(INDEX(Macro!$H$8:$H$225,MATCH($C89,_xlfn.ANCHORARRAY(Macro!$C$8),0)),NA())</f>
        <v>2.9358335774977999</v>
      </c>
      <c r="AB89" s="25">
        <f ca="1">IFERROR(INDEX(Socioeconomic!$H$8:$H$225,MATCH($C89,_xlfn.ANCHORARRAY(Socioeconomic!$C$8),0)),NA())</f>
        <v>7.71428571428571</v>
      </c>
      <c r="AC89" s="25">
        <f ca="1">IFERROR(INDEX('Natural Hazard'!$H$8:$H$225,MATCH($C89,_xlfn.ANCHORARRAY('Natural Hazard'!$C$8),0)),NA())</f>
        <v>9.1666666666666607</v>
      </c>
      <c r="AD89" s="25">
        <f ca="1">IFERROR(INDEX(Conflict!$H$8:$H$225,MATCH($C89,_xlfn.ANCHORARRAY(Conflict!$C$8),0)),NA())</f>
        <v>3.9292644205327099</v>
      </c>
      <c r="AE89" s="50"/>
      <c r="AF89" s="25">
        <f ca="1">IFERROR(INDEX(Health!$I$8:$I$225,MATCH($C89,_xlfn.ANCHORARRAY(Health!$C$8),0)),NA())</f>
        <v>0</v>
      </c>
      <c r="AG89" s="25">
        <f ca="1">IFERROR(INDEX(Food!$I$8:$I$225,MATCH($C89,_xlfn.ANCHORARRAY(Food!$C$8),0)),NA())</f>
        <v>5</v>
      </c>
      <c r="AH89" s="25">
        <f ca="1">IFERROR(INDEX(Macro!$I$8:$I$225,MATCH($C89,_xlfn.ANCHORARRAY(Macro!$C$8),0)),NA())</f>
        <v>6.6556108347153096</v>
      </c>
      <c r="AI89" s="25">
        <f ca="1">IFERROR(INDEX(Socioeconomic!$I$8:$I$225,MATCH($C89,_xlfn.ANCHORARRAY(Socioeconomic!$C$8),0)),NA())</f>
        <v>3.3099999999999898</v>
      </c>
      <c r="AJ89" s="25">
        <f ca="1">IFERROR(INDEX('Natural Hazard'!$I$8:$I$225,MATCH($C89,_xlfn.ANCHORARRAY('Natural Hazard'!$C$8),0)),NA())</f>
        <v>10</v>
      </c>
      <c r="AK89" s="25">
        <f ca="1">IFERROR(INDEX(Conflict!$I$8:$I$225,MATCH($C89,_xlfn.ANCHORARRAY(Conflict!$C$8),0)),NA())</f>
        <v>10</v>
      </c>
      <c r="AL89" s="49"/>
      <c r="AM89" s="25">
        <f>IFERROR(INDEX('Data Reliability'!$G$6:$G$409,MATCH($C89,'Data Reliability'!$E$6:$E$409,0)),NA())</f>
        <v>8.3333333333333301E-2</v>
      </c>
      <c r="AN89" s="25">
        <f>IFERROR(INDEX('Data Reliability'!$H$6:$H$409,MATCH($C89,'Data Reliability'!$E$6:$E$409,0)),NA())</f>
        <v>0.42777777777777798</v>
      </c>
    </row>
    <row r="90" spans="2:40" x14ac:dyDescent="0.2">
      <c r="B90" s="28" t="s">
        <v>143</v>
      </c>
      <c r="C90" s="28" t="s">
        <v>144</v>
      </c>
      <c r="D90" s="28" t="s">
        <v>433</v>
      </c>
      <c r="E90" s="28" t="s">
        <v>430</v>
      </c>
      <c r="F90" s="206">
        <f ca="1">MATCH($C90,_xlfn.ANCHORARRAY(Health!$C$8),0)</f>
        <v>85</v>
      </c>
      <c r="G90" s="22" cm="1">
        <f t="array" aca="1" ref="G90" ca="1">IF(Parameters!$D$31, SUM(IF(ISNUMBER(R90:W90),(IF(R90:W90&gt;=Parameters!$D$37,1,"")),""))+0.5*(SUM(IF(ISNUMBER(R90:W90),(IF(R90:W90&gt;=Parameters!$D$38,1,"")),""))-SUM(IF(ISNUMBER(R90:W90),(IF(R90:W90&gt;=Parameters!$D$37,1,"")),""))),0) +
   IF(Parameters!$D$32,SUM(IF(ISNUMBER(R90:W90),(IF(R90:W90&gt;=Parameters!$D$41,1,"")),"")),0) +
   IF(Parameters!$D$33,AVERAGE(IF(ISNUMBER(R90:W90),R90:W90)),0) +
   IF(Parameters!$D$34,IF(OR(IF(ISNUMBER(R90:W90),R90:W90)=0),0,GEOMEAN(IF(ISNUMBER(R90:W90),R90:W90))),0)</f>
        <v>0</v>
      </c>
      <c r="H90" s="23">
        <f t="shared" ca="1" si="6"/>
        <v>0</v>
      </c>
      <c r="I90" s="116" t="str">
        <f t="shared" si="7"/>
        <v>!</v>
      </c>
      <c r="J90" s="22" cm="1">
        <f t="array" aca="1" ref="J90" ca="1">IF(Parameters!$D$31, SUM(IF(ISNUMBER(Y90:AD90),(IF(Y90:AD90&gt;=Parameters!$D$41,1,"")),""))+0.5*(SUM(IF(ISNUMBER(Y90:AD90),(IF(Y90:AD90&gt;=Parameters!$D$42,1,"")),""))-SUM(IF(ISNUMBER(Y90:AD90),(IF(Y90:AD90&gt;=Parameters!$D$41,1,"")),""))),0) +
   IF(Parameters!$D$32,SUM(IF(ISNUMBER(Y90:AD90),(IF(Y90:AD90&gt;=Parameters!$D$41,1,"")),"")),0) +
   IF(Parameters!$D$33,AVERAGE(IF(ISNUMBER(Y90:AD90),Y90:AD90)),0) +
   IF(Parameters!$D$34,IF(OR(IF(ISNUMBER(Y90:AD90),Y90:AD90)=0),0,GEOMEAN(IF(ISNUMBER(Y90:AD90),Y90:AD90))),0)</f>
        <v>0</v>
      </c>
      <c r="K90" s="23">
        <f t="shared" ca="1" si="8"/>
        <v>0</v>
      </c>
      <c r="L90" s="116" t="str">
        <f t="shared" si="9"/>
        <v/>
      </c>
      <c r="M90" s="21" cm="1">
        <f t="array" aca="1" ref="M90" ca="1">IF(Parameters!$D$31, SUM(IF(ISNUMBER(AF90:AK90),(IF(AF90:AK90&gt;=Parameters!$D$41,1,"")),""))+0.5*(SUM(IF(ISNUMBER(AF90:AK90),(IF(AF90:AK90&gt;=Parameters!$D$42,1,"")),""))-SUM(IF(ISNUMBER(AF90:AK90),(IF(AF90:AK90&gt;=Parameters!$D$41,1,"")),""))),0) +
   IF(Parameters!$D$32,SUM(IF(ISNUMBER(AF90:AK90),(IF(AF90:AK90&gt;=Parameters!$D$41,1,"")),"")),0) +
   IF(Parameters!$D$33,AVERAGE(IF(ISNUMBER(AF90:AK90),AF90:AK90)),0) +
   IF(Parameters!$D$34,IF(OR(IF(ISNUMBER(AF90:AK90),AF90:AK90)=0),0,GEOMEAN(IF(ISNUMBER(AF90:AK90),AF90:AK90))),0)</f>
        <v>0.5</v>
      </c>
      <c r="N90" s="23">
        <f t="shared" ca="1" si="10"/>
        <v>0.5</v>
      </c>
      <c r="O90" s="116" t="str">
        <f t="shared" si="11"/>
        <v>!</v>
      </c>
      <c r="P90" s="24"/>
      <c r="Q90" s="49"/>
      <c r="R90" s="25">
        <f ca="1">IFERROR(INDEX(Health!$G$8:$G$225,MATCH($C90,_xlfn.ANCHORARRAY(Health!$C$8),0)),NA())</f>
        <v>0</v>
      </c>
      <c r="S90" s="25">
        <f ca="1">IFERROR(INDEX(Food!$G$8:$G$225,MATCH($C90,_xlfn.ANCHORARRAY(Food!$C$8),0)),NA())</f>
        <v>0</v>
      </c>
      <c r="T90" s="25">
        <f ca="1">IFERROR(INDEX(Macro!$G$8:$G$225,MATCH($C90,_xlfn.ANCHORARRAY(Macro!$C$8),0)),NA())</f>
        <v>0</v>
      </c>
      <c r="U90" s="25">
        <f ca="1">IFERROR(INDEX(Socioeconomic!$G$8:$G$225,MATCH($C90,_xlfn.ANCHORARRAY(Socioeconomic!$C$8),0)),NA())</f>
        <v>0</v>
      </c>
      <c r="V90" s="25">
        <f ca="1">IFERROR(INDEX('Natural Hazard'!$G$8:$G$225,MATCH($C90,_xlfn.ANCHORARRAY('Natural Hazard'!$C$8),0)),NA())</f>
        <v>0</v>
      </c>
      <c r="W90" s="25">
        <f ca="1">IFERROR(INDEX(Conflict!$G$8:$G$225,MATCH($C90,_xlfn.ANCHORARRAY(Conflict!$C$8),0)),NA())</f>
        <v>0</v>
      </c>
      <c r="X90" s="50"/>
      <c r="Y90" s="25">
        <f ca="1">IFERROR(INDEX(Health!$H$8:$H$225,MATCH($C90,_xlfn.ANCHORARRAY(Health!$C$8),0)),NA())</f>
        <v>1.9475218658892099</v>
      </c>
      <c r="Z90" s="25">
        <f ca="1">IFERROR(INDEX(Food!$H$8:$H$225,MATCH($C90,_xlfn.ANCHORARRAY(Food!$C$8),0)),NA())</f>
        <v>1.2200956937798999</v>
      </c>
      <c r="AA90" s="25">
        <f ca="1">IFERROR(INDEX(Macro!$H$8:$H$225,MATCH($C90,_xlfn.ANCHORARRAY(Macro!$C$8),0)),NA())</f>
        <v>2.5256372692645699</v>
      </c>
      <c r="AB90" s="25">
        <f ca="1">IFERROR(INDEX(Socioeconomic!$H$8:$H$225,MATCH($C90,_xlfn.ANCHORARRAY(Socioeconomic!$C$8),0)),NA())</f>
        <v>1.5714285714285701</v>
      </c>
      <c r="AC90" s="25">
        <f ca="1">IFERROR(INDEX('Natural Hazard'!$H$8:$H$225,MATCH($C90,_xlfn.ANCHORARRAY('Natural Hazard'!$C$8),0)),NA())</f>
        <v>6.3333333333333304</v>
      </c>
      <c r="AD90" s="25">
        <f ca="1">IFERROR(INDEX(Conflict!$H$8:$H$225,MATCH($C90,_xlfn.ANCHORARRAY(Conflict!$C$8),0)),NA())</f>
        <v>0</v>
      </c>
      <c r="AE90" s="50"/>
      <c r="AF90" s="25">
        <f ca="1">IFERROR(INDEX(Health!$I$8:$I$225,MATCH($C90,_xlfn.ANCHORARRAY(Health!$C$8),0)),NA())</f>
        <v>0</v>
      </c>
      <c r="AG90" s="25" t="e">
        <f ca="1">IFERROR(INDEX(Food!$I$8:$I$225,MATCH($C90,_xlfn.ANCHORARRAY(Food!$C$8),0)),NA())</f>
        <v>#N/A</v>
      </c>
      <c r="AH90" s="25">
        <f ca="1">IFERROR(INDEX(Macro!$I$8:$I$225,MATCH($C90,_xlfn.ANCHORARRAY(Macro!$C$8),0)),NA())</f>
        <v>0</v>
      </c>
      <c r="AI90" s="25">
        <f ca="1">IFERROR(INDEX(Socioeconomic!$I$8:$I$225,MATCH($C90,_xlfn.ANCHORARRAY(Socioeconomic!$C$8),0)),NA())</f>
        <v>0</v>
      </c>
      <c r="AJ90" s="25">
        <f ca="1">IFERROR(INDEX('Natural Hazard'!$I$8:$I$225,MATCH($C90,_xlfn.ANCHORARRAY('Natural Hazard'!$C$8),0)),NA())</f>
        <v>0</v>
      </c>
      <c r="AK90" s="25">
        <f ca="1">IFERROR(INDEX(Conflict!$I$8:$I$225,MATCH($C90,_xlfn.ANCHORARRAY(Conflict!$C$8),0)),NA())</f>
        <v>7</v>
      </c>
      <c r="AL90" s="49"/>
      <c r="AM90" s="25">
        <f>IFERROR(INDEX('Data Reliability'!$G$6:$G$409,MATCH($C90,'Data Reliability'!$E$6:$E$409,0)),NA())</f>
        <v>0.16666666666666699</v>
      </c>
      <c r="AN90" s="25">
        <f>IFERROR(INDEX('Data Reliability'!$H$6:$H$409,MATCH($C90,'Data Reliability'!$E$6:$E$409,0)),NA())</f>
        <v>0.54166666666666696</v>
      </c>
    </row>
    <row r="91" spans="2:40" x14ac:dyDescent="0.2">
      <c r="B91" s="28" t="s">
        <v>145</v>
      </c>
      <c r="C91" s="28" t="s">
        <v>146</v>
      </c>
      <c r="D91" s="28" t="s">
        <v>435</v>
      </c>
      <c r="E91" s="28" t="s">
        <v>429</v>
      </c>
      <c r="F91" s="206">
        <f ca="1">MATCH($C91,_xlfn.ANCHORARRAY(Health!$C$8),0)</f>
        <v>86</v>
      </c>
      <c r="G91" s="22" cm="1">
        <f t="array" aca="1" ref="G91" ca="1">IF(Parameters!$D$31, SUM(IF(ISNUMBER(R91:W91),(IF(R91:W91&gt;=Parameters!$D$37,1,"")),""))+0.5*(SUM(IF(ISNUMBER(R91:W91),(IF(R91:W91&gt;=Parameters!$D$38,1,"")),""))-SUM(IF(ISNUMBER(R91:W91),(IF(R91:W91&gt;=Parameters!$D$37,1,"")),""))),0) +
   IF(Parameters!$D$32,SUM(IF(ISNUMBER(R91:W91),(IF(R91:W91&gt;=Parameters!$D$41,1,"")),"")),0) +
   IF(Parameters!$D$33,AVERAGE(IF(ISNUMBER(R91:W91),R91:W91)),0) +
   IF(Parameters!$D$34,IF(OR(IF(ISNUMBER(R91:W91),R91:W91)=0),0,GEOMEAN(IF(ISNUMBER(R91:W91),R91:W91))),0)</f>
        <v>5.5</v>
      </c>
      <c r="H91" s="23">
        <f t="shared" ca="1" si="6"/>
        <v>5.5</v>
      </c>
      <c r="I91" s="116" t="str">
        <f t="shared" si="7"/>
        <v/>
      </c>
      <c r="J91" s="22" cm="1">
        <f t="array" aca="1" ref="J91" ca="1">IF(Parameters!$D$31, SUM(IF(ISNUMBER(Y91:AD91),(IF(Y91:AD91&gt;=Parameters!$D$41,1,"")),""))+0.5*(SUM(IF(ISNUMBER(Y91:AD91),(IF(Y91:AD91&gt;=Parameters!$D$42,1,"")),""))-SUM(IF(ISNUMBER(Y91:AD91),(IF(Y91:AD91&gt;=Parameters!$D$41,1,"")),""))),0) +
   IF(Parameters!$D$32,SUM(IF(ISNUMBER(Y91:AD91),(IF(Y91:AD91&gt;=Parameters!$D$41,1,"")),"")),0) +
   IF(Parameters!$D$33,AVERAGE(IF(ISNUMBER(Y91:AD91),Y91:AD91)),0) +
   IF(Parameters!$D$34,IF(OR(IF(ISNUMBER(Y91:AD91),Y91:AD91)=0),0,GEOMEAN(IF(ISNUMBER(Y91:AD91),Y91:AD91))),0)</f>
        <v>4.5</v>
      </c>
      <c r="K91" s="23">
        <f t="shared" ca="1" si="8"/>
        <v>4.5</v>
      </c>
      <c r="L91" s="116" t="str">
        <f t="shared" si="9"/>
        <v/>
      </c>
      <c r="M91" s="21" cm="1">
        <f t="array" aca="1" ref="M91" ca="1">IF(Parameters!$D$31, SUM(IF(ISNUMBER(AF91:AK91),(IF(AF91:AK91&gt;=Parameters!$D$41,1,"")),""))+0.5*(SUM(IF(ISNUMBER(AF91:AK91),(IF(AF91:AK91&gt;=Parameters!$D$42,1,"")),""))-SUM(IF(ISNUMBER(AF91:AK91),(IF(AF91:AK91&gt;=Parameters!$D$41,1,"")),""))),0) +
   IF(Parameters!$D$32,SUM(IF(ISNUMBER(AF91:AK91),(IF(AF91:AK91&gt;=Parameters!$D$41,1,"")),"")),0) +
   IF(Parameters!$D$33,AVERAGE(IF(ISNUMBER(AF91:AK91),AF91:AK91)),0) +
   IF(Parameters!$D$34,IF(OR(IF(ISNUMBER(AF91:AK91),AF91:AK91)=0),0,GEOMEAN(IF(ISNUMBER(AF91:AK91),AF91:AK91))),0)</f>
        <v>4.5</v>
      </c>
      <c r="N91" s="23">
        <f t="shared" ca="1" si="10"/>
        <v>4.5</v>
      </c>
      <c r="O91" s="116" t="str">
        <f t="shared" si="11"/>
        <v/>
      </c>
      <c r="P91" s="24"/>
      <c r="Q91" s="49"/>
      <c r="R91" s="25">
        <f ca="1">IFERROR(INDEX(Health!$G$8:$G$225,MATCH($C91,_xlfn.ANCHORARRAY(Health!$C$8),0)),NA())</f>
        <v>8.5509960547118027</v>
      </c>
      <c r="S91" s="25">
        <f ca="1">IFERROR(INDEX(Food!$G$8:$G$225,MATCH($C91,_xlfn.ANCHORARRAY(Food!$C$8),0)),NA())</f>
        <v>10</v>
      </c>
      <c r="T91" s="25">
        <f ca="1">IFERROR(INDEX(Macro!$G$8:$G$225,MATCH($C91,_xlfn.ANCHORARRAY(Macro!$C$8),0)),NA())</f>
        <v>5.507324264718144</v>
      </c>
      <c r="U91" s="25">
        <f ca="1">IFERROR(INDEX(Socioeconomic!$G$8:$G$225,MATCH($C91,_xlfn.ANCHORARRAY(Socioeconomic!$C$8),0)),NA())</f>
        <v>9.4937904923470136</v>
      </c>
      <c r="V91" s="25">
        <f ca="1">IFERROR(INDEX('Natural Hazard'!$G$8:$G$225,MATCH($C91,_xlfn.ANCHORARRAY('Natural Hazard'!$C$8),0)),NA())</f>
        <v>10</v>
      </c>
      <c r="W91" s="25">
        <f ca="1">IFERROR(INDEX(Conflict!$G$8:$G$225,MATCH($C91,_xlfn.ANCHORARRAY(Conflict!$C$8),0)),NA())</f>
        <v>10</v>
      </c>
      <c r="X91" s="50"/>
      <c r="Y91" s="25">
        <f ca="1">IFERROR(INDEX(Health!$H$8:$H$225,MATCH($C91,_xlfn.ANCHORARRAY(Health!$C$8),0)),NA())</f>
        <v>7.3119533527696801</v>
      </c>
      <c r="Z91" s="25">
        <f ca="1">IFERROR(INDEX(Food!$H$8:$H$225,MATCH($C91,_xlfn.ANCHORARRAY(Food!$C$8),0)),NA())</f>
        <v>10</v>
      </c>
      <c r="AA91" s="25">
        <f ca="1">IFERROR(INDEX(Macro!$H$8:$H$225,MATCH($C91,_xlfn.ANCHORARRAY(Macro!$C$8),0)),NA())</f>
        <v>7.3747436273073497</v>
      </c>
      <c r="AB91" s="25">
        <f ca="1">IFERROR(INDEX(Socioeconomic!$H$8:$H$225,MATCH($C91,_xlfn.ANCHORARRAY(Socioeconomic!$C$8),0)),NA())</f>
        <v>9.71428571428571</v>
      </c>
      <c r="AC91" s="25">
        <f ca="1">IFERROR(INDEX('Natural Hazard'!$H$8:$H$225,MATCH($C91,_xlfn.ANCHORARRAY('Natural Hazard'!$C$8),0)),NA())</f>
        <v>10</v>
      </c>
      <c r="AD91" s="25">
        <f ca="1">IFERROR(INDEX(Conflict!$H$8:$H$225,MATCH($C91,_xlfn.ANCHORARRAY(Conflict!$C$8),0)),NA())</f>
        <v>10</v>
      </c>
      <c r="AE91" s="50"/>
      <c r="AF91" s="25">
        <f ca="1">IFERROR(INDEX(Health!$I$8:$I$225,MATCH($C91,_xlfn.ANCHORARRAY(Health!$C$8),0)),NA())</f>
        <v>10</v>
      </c>
      <c r="AG91" s="25">
        <f ca="1">IFERROR(INDEX(Food!$I$8:$I$225,MATCH($C91,_xlfn.ANCHORARRAY(Food!$C$8),0)),NA())</f>
        <v>10</v>
      </c>
      <c r="AH91" s="25">
        <f ca="1">IFERROR(INDEX(Macro!$I$8:$I$225,MATCH($C91,_xlfn.ANCHORARRAY(Macro!$C$8),0)),NA())</f>
        <v>4.1127694859038098</v>
      </c>
      <c r="AI91" s="25">
        <f ca="1">IFERROR(INDEX(Socioeconomic!$I$8:$I$225,MATCH($C91,_xlfn.ANCHORARRAY(Socioeconomic!$C$8),0)),NA())</f>
        <v>9.2783000792360308</v>
      </c>
      <c r="AJ91" s="25">
        <f ca="1">IFERROR(INDEX('Natural Hazard'!$I$8:$I$225,MATCH($C91,_xlfn.ANCHORARRAY('Natural Hazard'!$C$8),0)),NA())</f>
        <v>10</v>
      </c>
      <c r="AK91" s="25">
        <f ca="1">IFERROR(INDEX(Conflict!$I$8:$I$225,MATCH($C91,_xlfn.ANCHORARRAY(Conflict!$C$8),0)),NA())</f>
        <v>10</v>
      </c>
      <c r="AL91" s="49"/>
      <c r="AM91" s="25">
        <f>IFERROR(INDEX('Data Reliability'!$G$6:$G$409,MATCH($C91,'Data Reliability'!$E$6:$E$409,0)),NA())</f>
        <v>8.3333333333333301E-2</v>
      </c>
      <c r="AN91" s="25">
        <f>IFERROR(INDEX('Data Reliability'!$H$6:$H$409,MATCH($C91,'Data Reliability'!$E$6:$E$409,0)),NA())</f>
        <v>0.33055555555555599</v>
      </c>
    </row>
    <row r="92" spans="2:40" x14ac:dyDescent="0.2">
      <c r="B92" s="28" t="s">
        <v>147</v>
      </c>
      <c r="C92" s="28" t="s">
        <v>148</v>
      </c>
      <c r="D92" s="28" t="s">
        <v>433</v>
      </c>
      <c r="E92" s="28" t="s">
        <v>409</v>
      </c>
      <c r="F92" s="206">
        <f ca="1">MATCH($C92,_xlfn.ANCHORARRAY(Health!$C$8),0)</f>
        <v>87</v>
      </c>
      <c r="G92" s="22" cm="1">
        <f t="array" aca="1" ref="G92" ca="1">IF(Parameters!$D$31, SUM(IF(ISNUMBER(R92:W92),(IF(R92:W92&gt;=Parameters!$D$37,1,"")),""))+0.5*(SUM(IF(ISNUMBER(R92:W92),(IF(R92:W92&gt;=Parameters!$D$38,1,"")),""))-SUM(IF(ISNUMBER(R92:W92),(IF(R92:W92&gt;=Parameters!$D$37,1,"")),""))),0) +
   IF(Parameters!$D$32,SUM(IF(ISNUMBER(R92:W92),(IF(R92:W92&gt;=Parameters!$D$41,1,"")),"")),0) +
   IF(Parameters!$D$33,AVERAGE(IF(ISNUMBER(R92:W92),R92:W92)),0) +
   IF(Parameters!$D$34,IF(OR(IF(ISNUMBER(R92:W92),R92:W92)=0),0,GEOMEAN(IF(ISNUMBER(R92:W92),R92:W92))),0)</f>
        <v>0.5</v>
      </c>
      <c r="H92" s="23">
        <f t="shared" ca="1" si="6"/>
        <v>0.5</v>
      </c>
      <c r="I92" s="116" t="str">
        <f t="shared" si="7"/>
        <v>!</v>
      </c>
      <c r="J92" s="22" cm="1">
        <f t="array" aca="1" ref="J92" ca="1">IF(Parameters!$D$31, SUM(IF(ISNUMBER(Y92:AD92),(IF(Y92:AD92&gt;=Parameters!$D$41,1,"")),""))+0.5*(SUM(IF(ISNUMBER(Y92:AD92),(IF(Y92:AD92&gt;=Parameters!$D$42,1,"")),""))-SUM(IF(ISNUMBER(Y92:AD92),(IF(Y92:AD92&gt;=Parameters!$D$41,1,"")),""))),0) +
   IF(Parameters!$D$32,SUM(IF(ISNUMBER(Y92:AD92),(IF(Y92:AD92&gt;=Parameters!$D$41,1,"")),"")),0) +
   IF(Parameters!$D$33,AVERAGE(IF(ISNUMBER(Y92:AD92),Y92:AD92)),0) +
   IF(Parameters!$D$34,IF(OR(IF(ISNUMBER(Y92:AD92),Y92:AD92)=0),0,GEOMEAN(IF(ISNUMBER(Y92:AD92),Y92:AD92))),0)</f>
        <v>0</v>
      </c>
      <c r="K92" s="23">
        <f t="shared" ca="1" si="8"/>
        <v>0</v>
      </c>
      <c r="L92" s="116" t="str">
        <f t="shared" si="9"/>
        <v/>
      </c>
      <c r="M92" s="21" cm="1">
        <f t="array" aca="1" ref="M92" ca="1">IF(Parameters!$D$31, SUM(IF(ISNUMBER(AF92:AK92),(IF(AF92:AK92&gt;=Parameters!$D$41,1,"")),""))+0.5*(SUM(IF(ISNUMBER(AF92:AK92),(IF(AF92:AK92&gt;=Parameters!$D$42,1,"")),""))-SUM(IF(ISNUMBER(AF92:AK92),(IF(AF92:AK92&gt;=Parameters!$D$41,1,"")),""))),0) +
   IF(Parameters!$D$32,SUM(IF(ISNUMBER(AF92:AK92),(IF(AF92:AK92&gt;=Parameters!$D$41,1,"")),"")),0) +
   IF(Parameters!$D$33,AVERAGE(IF(ISNUMBER(AF92:AK92),AF92:AK92)),0) +
   IF(Parameters!$D$34,IF(OR(IF(ISNUMBER(AF92:AK92),AF92:AK92)=0),0,GEOMEAN(IF(ISNUMBER(AF92:AK92),AF92:AK92))),0)</f>
        <v>0.5</v>
      </c>
      <c r="N92" s="23">
        <f t="shared" ca="1" si="10"/>
        <v>0.5</v>
      </c>
      <c r="O92" s="116" t="str">
        <f t="shared" si="11"/>
        <v>!</v>
      </c>
      <c r="P92" s="24"/>
      <c r="Q92" s="49"/>
      <c r="R92" s="25">
        <f ca="1">IFERROR(INDEX(Health!$G$8:$G$225,MATCH($C92,_xlfn.ANCHORARRAY(Health!$C$8),0)),NA())</f>
        <v>0</v>
      </c>
      <c r="S92" s="25">
        <f ca="1">IFERROR(INDEX(Food!$G$8:$G$225,MATCH($C92,_xlfn.ANCHORARRAY(Food!$C$8),0)),NA())</f>
        <v>0</v>
      </c>
      <c r="T92" s="25">
        <f ca="1">IFERROR(INDEX(Macro!$G$8:$G$225,MATCH($C92,_xlfn.ANCHORARRAY(Macro!$C$8),0)),NA())</f>
        <v>5.4288677223300699</v>
      </c>
      <c r="U92" s="25">
        <f ca="1">IFERROR(INDEX(Socioeconomic!$G$8:$G$225,MATCH($C92,_xlfn.ANCHORARRAY(Socioeconomic!$C$8),0)),NA())</f>
        <v>0</v>
      </c>
      <c r="V92" s="25">
        <f ca="1">IFERROR(INDEX('Natural Hazard'!$G$8:$G$225,MATCH($C92,_xlfn.ANCHORARRAY('Natural Hazard'!$C$8),0)),NA())</f>
        <v>0</v>
      </c>
      <c r="W92" s="25">
        <f ca="1">IFERROR(INDEX(Conflict!$G$8:$G$225,MATCH($C92,_xlfn.ANCHORARRAY(Conflict!$C$8),0)),NA())</f>
        <v>0</v>
      </c>
      <c r="X92" s="50"/>
      <c r="Y92" s="25">
        <f ca="1">IFERROR(INDEX(Health!$H$8:$H$225,MATCH($C92,_xlfn.ANCHORARRAY(Health!$C$8),0)),NA())</f>
        <v>0.314868804664724</v>
      </c>
      <c r="Z92" s="25">
        <f ca="1">IFERROR(INDEX(Food!$H$8:$H$225,MATCH($C92,_xlfn.ANCHORARRAY(Food!$C$8),0)),NA())</f>
        <v>1.93398957730167</v>
      </c>
      <c r="AA92" s="25">
        <f ca="1">IFERROR(INDEX(Macro!$H$8:$H$225,MATCH($C92,_xlfn.ANCHORARRAY(Macro!$C$8),0)),NA())</f>
        <v>4.2103721066510396</v>
      </c>
      <c r="AB92" s="25">
        <f ca="1">IFERROR(INDEX(Socioeconomic!$H$8:$H$225,MATCH($C92,_xlfn.ANCHORARRAY(Socioeconomic!$C$8),0)),NA())</f>
        <v>1.5714285714285701</v>
      </c>
      <c r="AC92" s="25">
        <f ca="1">IFERROR(INDEX('Natural Hazard'!$H$8:$H$225,MATCH($C92,_xlfn.ANCHORARRAY('Natural Hazard'!$C$8),0)),NA())</f>
        <v>4.3333333333333304</v>
      </c>
      <c r="AD92" s="25">
        <f ca="1">IFERROR(INDEX(Conflict!$H$8:$H$225,MATCH($C92,_xlfn.ANCHORARRAY(Conflict!$C$8),0)),NA())</f>
        <v>0</v>
      </c>
      <c r="AE92" s="50"/>
      <c r="AF92" s="25">
        <f ca="1">IFERROR(INDEX(Health!$I$8:$I$225,MATCH($C92,_xlfn.ANCHORARRAY(Health!$C$8),0)),NA())</f>
        <v>0</v>
      </c>
      <c r="AG92" s="25" t="e">
        <f ca="1">IFERROR(INDEX(Food!$I$8:$I$225,MATCH($C92,_xlfn.ANCHORARRAY(Food!$C$8),0)),NA())</f>
        <v>#N/A</v>
      </c>
      <c r="AH92" s="25">
        <f ca="1">IFERROR(INDEX(Macro!$I$8:$I$225,MATCH($C92,_xlfn.ANCHORARRAY(Macro!$C$8),0)),NA())</f>
        <v>7</v>
      </c>
      <c r="AI92" s="25">
        <f ca="1">IFERROR(INDEX(Socioeconomic!$I$8:$I$225,MATCH($C92,_xlfn.ANCHORARRAY(Socioeconomic!$C$8),0)),NA())</f>
        <v>0</v>
      </c>
      <c r="AJ92" s="25">
        <f ca="1">IFERROR(INDEX('Natural Hazard'!$I$8:$I$225,MATCH($C92,_xlfn.ANCHORARRAY('Natural Hazard'!$C$8),0)),NA())</f>
        <v>0</v>
      </c>
      <c r="AK92" s="25">
        <f ca="1">IFERROR(INDEX(Conflict!$I$8:$I$225,MATCH($C92,_xlfn.ANCHORARRAY(Conflict!$C$8),0)),NA())</f>
        <v>0</v>
      </c>
      <c r="AL92" s="49"/>
      <c r="AM92" s="25">
        <f>IFERROR(INDEX('Data Reliability'!$G$6:$G$409,MATCH($C92,'Data Reliability'!$E$6:$E$409,0)),NA())</f>
        <v>8.3333333333333301E-2</v>
      </c>
      <c r="AN92" s="25">
        <f>IFERROR(INDEX('Data Reliability'!$H$6:$H$409,MATCH($C92,'Data Reliability'!$E$6:$E$409,0)),NA())</f>
        <v>0.58333333333333304</v>
      </c>
    </row>
    <row r="93" spans="2:40" x14ac:dyDescent="0.2">
      <c r="B93" s="28" t="s">
        <v>149</v>
      </c>
      <c r="C93" s="28" t="s">
        <v>150</v>
      </c>
      <c r="D93" s="28" t="s">
        <v>436</v>
      </c>
      <c r="E93" s="28" t="s">
        <v>430</v>
      </c>
      <c r="F93" s="206">
        <f ca="1">MATCH($C93,_xlfn.ANCHORARRAY(Health!$C$8),0)</f>
        <v>88</v>
      </c>
      <c r="G93" s="22" cm="1">
        <f t="array" aca="1" ref="G93" ca="1">IF(Parameters!$D$31, SUM(IF(ISNUMBER(R93:W93),(IF(R93:W93&gt;=Parameters!$D$37,1,"")),""))+0.5*(SUM(IF(ISNUMBER(R93:W93),(IF(R93:W93&gt;=Parameters!$D$38,1,"")),""))-SUM(IF(ISNUMBER(R93:W93),(IF(R93:W93&gt;=Parameters!$D$37,1,"")),""))),0) +
   IF(Parameters!$D$32,SUM(IF(ISNUMBER(R93:W93),(IF(R93:W93&gt;=Parameters!$D$41,1,"")),"")),0) +
   IF(Parameters!$D$33,AVERAGE(IF(ISNUMBER(R93:W93),R93:W93)),0) +
   IF(Parameters!$D$34,IF(OR(IF(ISNUMBER(R93:W93),R93:W93)=0),0,GEOMEAN(IF(ISNUMBER(R93:W93),R93:W93))),0)</f>
        <v>1.5</v>
      </c>
      <c r="H93" s="23">
        <f t="shared" ca="1" si="6"/>
        <v>1.5</v>
      </c>
      <c r="I93" s="116" t="str">
        <f t="shared" si="7"/>
        <v/>
      </c>
      <c r="J93" s="22" cm="1">
        <f t="array" aca="1" ref="J93" ca="1">IF(Parameters!$D$31, SUM(IF(ISNUMBER(Y93:AD93),(IF(Y93:AD93&gt;=Parameters!$D$41,1,"")),""))+0.5*(SUM(IF(ISNUMBER(Y93:AD93),(IF(Y93:AD93&gt;=Parameters!$D$42,1,"")),""))-SUM(IF(ISNUMBER(Y93:AD93),(IF(Y93:AD93&gt;=Parameters!$D$41,1,"")),""))),0) +
   IF(Parameters!$D$32,SUM(IF(ISNUMBER(Y93:AD93),(IF(Y93:AD93&gt;=Parameters!$D$41,1,"")),"")),0) +
   IF(Parameters!$D$33,AVERAGE(IF(ISNUMBER(Y93:AD93),Y93:AD93)),0) +
   IF(Parameters!$D$34,IF(OR(IF(ISNUMBER(Y93:AD93),Y93:AD93)=0),0,GEOMEAN(IF(ISNUMBER(Y93:AD93),Y93:AD93))),0)</f>
        <v>1.5</v>
      </c>
      <c r="K93" s="23">
        <f t="shared" ca="1" si="8"/>
        <v>1.5</v>
      </c>
      <c r="L93" s="116" t="str">
        <f t="shared" si="9"/>
        <v/>
      </c>
      <c r="M93" s="21" cm="1">
        <f t="array" aca="1" ref="M93" ca="1">IF(Parameters!$D$31, SUM(IF(ISNUMBER(AF93:AK93),(IF(AF93:AK93&gt;=Parameters!$D$41,1,"")),""))+0.5*(SUM(IF(ISNUMBER(AF93:AK93),(IF(AF93:AK93&gt;=Parameters!$D$42,1,"")),""))-SUM(IF(ISNUMBER(AF93:AK93),(IF(AF93:AK93&gt;=Parameters!$D$41,1,"")),""))),0) +
   IF(Parameters!$D$32,SUM(IF(ISNUMBER(AF93:AK93),(IF(AF93:AK93&gt;=Parameters!$D$41,1,"")),"")),0) +
   IF(Parameters!$D$33,AVERAGE(IF(ISNUMBER(AF93:AK93),AF93:AK93)),0) +
   IF(Parameters!$D$34,IF(OR(IF(ISNUMBER(AF93:AK93),AF93:AK93)=0),0,GEOMEAN(IF(ISNUMBER(AF93:AK93),AF93:AK93))),0)</f>
        <v>1.5</v>
      </c>
      <c r="N93" s="23">
        <f t="shared" ca="1" si="10"/>
        <v>1.5</v>
      </c>
      <c r="O93" s="116" t="str">
        <f t="shared" si="11"/>
        <v>!</v>
      </c>
      <c r="P93" s="24"/>
      <c r="Q93" s="49"/>
      <c r="R93" s="25">
        <f ca="1">IFERROR(INDEX(Health!$G$8:$G$225,MATCH($C93,_xlfn.ANCHORARRAY(Health!$C$8),0)),NA())</f>
        <v>0</v>
      </c>
      <c r="S93" s="25">
        <f ca="1">IFERROR(INDEX(Food!$G$8:$G$225,MATCH($C93,_xlfn.ANCHORARRAY(Food!$C$8),0)),NA())</f>
        <v>0</v>
      </c>
      <c r="T93" s="25">
        <f ca="1">IFERROR(INDEX(Macro!$G$8:$G$225,MATCH($C93,_xlfn.ANCHORARRAY(Macro!$C$8),0)),NA())</f>
        <v>6.9</v>
      </c>
      <c r="U93" s="25">
        <f ca="1">IFERROR(INDEX(Socioeconomic!$G$8:$G$225,MATCH($C93,_xlfn.ANCHORARRAY(Socioeconomic!$C$8),0)),NA())</f>
        <v>0</v>
      </c>
      <c r="V93" s="25">
        <f ca="1">IFERROR(INDEX('Natural Hazard'!$G$8:$G$225,MATCH($C93,_xlfn.ANCHORARRAY('Natural Hazard'!$C$8),0)),NA())</f>
        <v>10</v>
      </c>
      <c r="W93" s="25">
        <f ca="1">IFERROR(INDEX(Conflict!$G$8:$G$225,MATCH($C93,_xlfn.ANCHORARRAY(Conflict!$C$8),0)),NA())</f>
        <v>0</v>
      </c>
      <c r="X93" s="50"/>
      <c r="Y93" s="25">
        <f ca="1">IFERROR(INDEX(Health!$H$8:$H$225,MATCH($C93,_xlfn.ANCHORARRAY(Health!$C$8),0)),NA())</f>
        <v>1.48104956268221</v>
      </c>
      <c r="Z93" s="25">
        <f ca="1">IFERROR(INDEX(Food!$H$8:$H$225,MATCH($C93,_xlfn.ANCHORARRAY(Food!$C$8),0)),NA())</f>
        <v>5.1766068326577797</v>
      </c>
      <c r="AA93" s="25">
        <f ca="1">IFERROR(INDEX(Macro!$H$8:$H$225,MATCH($C93,_xlfn.ANCHORARRAY(Macro!$C$8),0)),NA())</f>
        <v>7</v>
      </c>
      <c r="AB93" s="25">
        <f ca="1">IFERROR(INDEX(Socioeconomic!$H$8:$H$225,MATCH($C93,_xlfn.ANCHORARRAY(Socioeconomic!$C$8),0)),NA())</f>
        <v>4.5714285714285703</v>
      </c>
      <c r="AC93" s="25">
        <f ca="1">IFERROR(INDEX('Natural Hazard'!$H$8:$H$225,MATCH($C93,_xlfn.ANCHORARRAY('Natural Hazard'!$C$8),0)),NA())</f>
        <v>10</v>
      </c>
      <c r="AD93" s="25">
        <f ca="1">IFERROR(INDEX(Conflict!$H$8:$H$225,MATCH($C93,_xlfn.ANCHORARRAY(Conflict!$C$8),0)),NA())</f>
        <v>0.84230022931733795</v>
      </c>
      <c r="AE93" s="50"/>
      <c r="AF93" s="25">
        <f ca="1">IFERROR(INDEX(Health!$I$8:$I$225,MATCH($C93,_xlfn.ANCHORARRAY(Health!$C$8),0)),NA())</f>
        <v>0</v>
      </c>
      <c r="AG93" s="25" t="e">
        <f ca="1">IFERROR(INDEX(Food!$I$8:$I$225,MATCH($C93,_xlfn.ANCHORARRAY(Food!$C$8),0)),NA())</f>
        <v>#N/A</v>
      </c>
      <c r="AH93" s="25">
        <f ca="1">IFERROR(INDEX(Macro!$I$8:$I$225,MATCH($C93,_xlfn.ANCHORARRAY(Macro!$C$8),0)),NA())</f>
        <v>7</v>
      </c>
      <c r="AI93" s="25">
        <f ca="1">IFERROR(INDEX(Socioeconomic!$I$8:$I$225,MATCH($C93,_xlfn.ANCHORARRAY(Socioeconomic!$C$8),0)),NA())</f>
        <v>0</v>
      </c>
      <c r="AJ93" s="25">
        <f ca="1">IFERROR(INDEX('Natural Hazard'!$I$8:$I$225,MATCH($C93,_xlfn.ANCHORARRAY('Natural Hazard'!$C$8),0)),NA())</f>
        <v>10</v>
      </c>
      <c r="AK93" s="25">
        <f ca="1">IFERROR(INDEX(Conflict!$I$8:$I$225,MATCH($C93,_xlfn.ANCHORARRAY(Conflict!$C$8),0)),NA())</f>
        <v>0</v>
      </c>
      <c r="AL93" s="49"/>
      <c r="AM93" s="25">
        <f>IFERROR(INDEX('Data Reliability'!$G$6:$G$409,MATCH($C93,'Data Reliability'!$E$6:$E$409,0)),NA())</f>
        <v>0</v>
      </c>
      <c r="AN93" s="25">
        <f>IFERROR(INDEX('Data Reliability'!$H$6:$H$409,MATCH($C93,'Data Reliability'!$E$6:$E$409,0)),NA())</f>
        <v>0.358333333333333</v>
      </c>
    </row>
    <row r="94" spans="2:40" x14ac:dyDescent="0.2">
      <c r="B94" s="28" t="s">
        <v>745</v>
      </c>
      <c r="C94" s="28" t="s">
        <v>711</v>
      </c>
      <c r="D94" s="28" t="s">
        <v>433</v>
      </c>
      <c r="E94" s="28" t="s">
        <v>409</v>
      </c>
      <c r="F94" s="206">
        <f ca="1">MATCH($C94,_xlfn.ANCHORARRAY(Health!$C$8),0)</f>
        <v>89</v>
      </c>
      <c r="G94" s="22" cm="1">
        <f t="array" aca="1" ref="G94" ca="1">IF(Parameters!$D$31, SUM(IF(ISNUMBER(R94:W94),(IF(R94:W94&gt;=Parameters!$D$37,1,"")),""))+0.5*(SUM(IF(ISNUMBER(R94:W94),(IF(R94:W94&gt;=Parameters!$D$38,1,"")),""))-SUM(IF(ISNUMBER(R94:W94),(IF(R94:W94&gt;=Parameters!$D$37,1,"")),""))),0) +
   IF(Parameters!$D$32,SUM(IF(ISNUMBER(R94:W94),(IF(R94:W94&gt;=Parameters!$D$41,1,"")),"")),0) +
   IF(Parameters!$D$33,AVERAGE(IF(ISNUMBER(R94:W94),R94:W94)),0) +
   IF(Parameters!$D$34,IF(OR(IF(ISNUMBER(R94:W94),R94:W94)=0),0,GEOMEAN(IF(ISNUMBER(R94:W94),R94:W94))),0)</f>
        <v>0</v>
      </c>
      <c r="H94" s="23">
        <f t="shared" ca="1" si="6"/>
        <v>0</v>
      </c>
      <c r="I94" s="116" t="str">
        <f t="shared" si="7"/>
        <v>!!</v>
      </c>
      <c r="J94" s="22" cm="1">
        <f t="array" aca="1" ref="J94" ca="1">IF(Parameters!$D$31, SUM(IF(ISNUMBER(Y94:AD94),(IF(Y94:AD94&gt;=Parameters!$D$41,1,"")),""))+0.5*(SUM(IF(ISNUMBER(Y94:AD94),(IF(Y94:AD94&gt;=Parameters!$D$42,1,"")),""))-SUM(IF(ISNUMBER(Y94:AD94),(IF(Y94:AD94&gt;=Parameters!$D$41,1,"")),""))),0) +
   IF(Parameters!$D$32,SUM(IF(ISNUMBER(Y94:AD94),(IF(Y94:AD94&gt;=Parameters!$D$41,1,"")),"")),0) +
   IF(Parameters!$D$33,AVERAGE(IF(ISNUMBER(Y94:AD94),Y94:AD94)),0) +
   IF(Parameters!$D$34,IF(OR(IF(ISNUMBER(Y94:AD94),Y94:AD94)=0),0,GEOMEAN(IF(ISNUMBER(Y94:AD94),Y94:AD94))),0)</f>
        <v>0</v>
      </c>
      <c r="K94" s="23">
        <f t="shared" ca="1" si="8"/>
        <v>0</v>
      </c>
      <c r="L94" s="116" t="str">
        <f t="shared" si="9"/>
        <v>!!</v>
      </c>
      <c r="M94" s="21" cm="1">
        <f t="array" aca="1" ref="M94" ca="1">IF(Parameters!$D$31, SUM(IF(ISNUMBER(AF94:AK94),(IF(AF94:AK94&gt;=Parameters!$D$41,1,"")),""))+0.5*(SUM(IF(ISNUMBER(AF94:AK94),(IF(AF94:AK94&gt;=Parameters!$D$42,1,"")),""))-SUM(IF(ISNUMBER(AF94:AK94),(IF(AF94:AK94&gt;=Parameters!$D$41,1,"")),""))),0) +
   IF(Parameters!$D$32,SUM(IF(ISNUMBER(AF94:AK94),(IF(AF94:AK94&gt;=Parameters!$D$41,1,"")),"")),0) +
   IF(Parameters!$D$33,AVERAGE(IF(ISNUMBER(AF94:AK94),AF94:AK94)),0) +
   IF(Parameters!$D$34,IF(OR(IF(ISNUMBER(AF94:AK94),AF94:AK94)=0),0,GEOMEAN(IF(ISNUMBER(AF94:AK94),AF94:AK94))),0)</f>
        <v>0</v>
      </c>
      <c r="N94" s="23">
        <f t="shared" ca="1" si="10"/>
        <v>0</v>
      </c>
      <c r="O94" s="116" t="str">
        <f t="shared" si="11"/>
        <v>!!</v>
      </c>
      <c r="P94" s="24"/>
      <c r="Q94" s="49"/>
      <c r="R94" s="25">
        <f ca="1">IFERROR(INDEX(Health!$G$8:$G$225,MATCH($C94,_xlfn.ANCHORARRAY(Health!$C$8),0)),NA())</f>
        <v>0</v>
      </c>
      <c r="S94" s="25" t="e">
        <f ca="1">IFERROR(INDEX(Food!$G$8:$G$225,MATCH($C94,_xlfn.ANCHORARRAY(Food!$C$8),0)),NA())</f>
        <v>#N/A</v>
      </c>
      <c r="T94" s="25" t="e">
        <f ca="1">IFERROR(INDEX(Macro!$G$8:$G$225,MATCH($C94,_xlfn.ANCHORARRAY(Macro!$C$8),0)),NA())</f>
        <v>#N/A</v>
      </c>
      <c r="U94" s="25" t="e">
        <f ca="1">IFERROR(INDEX(Socioeconomic!$G$8:$G$225,MATCH($C94,_xlfn.ANCHORARRAY(Socioeconomic!$C$8),0)),NA())</f>
        <v>#N/A</v>
      </c>
      <c r="V94" s="25">
        <f ca="1">IFERROR(INDEX('Natural Hazard'!$G$8:$G$225,MATCH($C94,_xlfn.ANCHORARRAY('Natural Hazard'!$C$8),0)),NA())</f>
        <v>0</v>
      </c>
      <c r="W94" s="25">
        <f ca="1">IFERROR(INDEX(Conflict!$G$8:$G$225,MATCH($C94,_xlfn.ANCHORARRAY(Conflict!$C$8),0)),NA())</f>
        <v>0</v>
      </c>
      <c r="X94" s="50"/>
      <c r="Y94" s="25" t="e">
        <f ca="1">IFERROR(INDEX(Health!$H$8:$H$225,MATCH($C94,_xlfn.ANCHORARRAY(Health!$C$8),0)),NA())</f>
        <v>#N/A</v>
      </c>
      <c r="Z94" s="25" t="e">
        <f ca="1">IFERROR(INDEX(Food!$H$8:$H$225,MATCH($C94,_xlfn.ANCHORARRAY(Food!$C$8),0)),NA())</f>
        <v>#N/A</v>
      </c>
      <c r="AA94" s="25" t="e">
        <f ca="1">IFERROR(INDEX(Macro!$H$8:$H$225,MATCH($C94,_xlfn.ANCHORARRAY(Macro!$C$8),0)),NA())</f>
        <v>#N/A</v>
      </c>
      <c r="AB94" s="25" t="e">
        <f ca="1">IFERROR(INDEX(Socioeconomic!$H$8:$H$225,MATCH($C94,_xlfn.ANCHORARRAY(Socioeconomic!$C$8),0)),NA())</f>
        <v>#N/A</v>
      </c>
      <c r="AC94" s="25" t="e">
        <f ca="1">IFERROR(INDEX('Natural Hazard'!$H$8:$H$225,MATCH($C94,_xlfn.ANCHORARRAY('Natural Hazard'!$C$8),0)),NA())</f>
        <v>#N/A</v>
      </c>
      <c r="AD94" s="25">
        <f ca="1">IFERROR(INDEX(Conflict!$H$8:$H$225,MATCH($C94,_xlfn.ANCHORARRAY(Conflict!$C$8),0)),NA())</f>
        <v>0</v>
      </c>
      <c r="AE94" s="50"/>
      <c r="AF94" s="25">
        <f ca="1">IFERROR(INDEX(Health!$I$8:$I$225,MATCH($C94,_xlfn.ANCHORARRAY(Health!$C$8),0)),NA())</f>
        <v>0</v>
      </c>
      <c r="AG94" s="25" t="e">
        <f ca="1">IFERROR(INDEX(Food!$I$8:$I$225,MATCH($C94,_xlfn.ANCHORARRAY(Food!$C$8),0)),NA())</f>
        <v>#N/A</v>
      </c>
      <c r="AH94" s="25" t="e">
        <f ca="1">IFERROR(INDEX(Macro!$I$8:$I$225,MATCH($C94,_xlfn.ANCHORARRAY(Macro!$C$8),0)),NA())</f>
        <v>#N/A</v>
      </c>
      <c r="AI94" s="25" t="e">
        <f ca="1">IFERROR(INDEX(Socioeconomic!$I$8:$I$225,MATCH($C94,_xlfn.ANCHORARRAY(Socioeconomic!$C$8),0)),NA())</f>
        <v>#N/A</v>
      </c>
      <c r="AJ94" s="25">
        <f ca="1">IFERROR(INDEX('Natural Hazard'!$I$8:$I$225,MATCH($C94,_xlfn.ANCHORARRAY('Natural Hazard'!$C$8),0)),NA())</f>
        <v>0</v>
      </c>
      <c r="AK94" s="25">
        <f ca="1">IFERROR(INDEX(Conflict!$I$8:$I$225,MATCH($C94,_xlfn.ANCHORARRAY(Conflict!$C$8),0)),NA())</f>
        <v>0</v>
      </c>
      <c r="AL94" s="49"/>
      <c r="AM94" s="25">
        <f>IFERROR(INDEX('Data Reliability'!$G$6:$G$409,MATCH($C94,'Data Reliability'!$E$6:$E$409,0)),NA())</f>
        <v>1</v>
      </c>
      <c r="AN94" s="25">
        <f>IFERROR(INDEX('Data Reliability'!$H$6:$H$409,MATCH($C94,'Data Reliability'!$E$6:$E$409,0)),NA())</f>
        <v>0.81666666666666698</v>
      </c>
    </row>
    <row r="95" spans="2:40" x14ac:dyDescent="0.2">
      <c r="B95" s="28" t="s">
        <v>151</v>
      </c>
      <c r="C95" s="28" t="s">
        <v>152</v>
      </c>
      <c r="D95" s="28" t="s">
        <v>431</v>
      </c>
      <c r="E95" s="28" t="s">
        <v>430</v>
      </c>
      <c r="F95" s="206">
        <f ca="1">MATCH($C95,_xlfn.ANCHORARRAY(Health!$C$8),0)</f>
        <v>90</v>
      </c>
      <c r="G95" s="22" cm="1">
        <f t="array" aca="1" ref="G95" ca="1">IF(Parameters!$D$31, SUM(IF(ISNUMBER(R95:W95),(IF(R95:W95&gt;=Parameters!$D$37,1,"")),""))+0.5*(SUM(IF(ISNUMBER(R95:W95),(IF(R95:W95&gt;=Parameters!$D$38,1,"")),""))-SUM(IF(ISNUMBER(R95:W95),(IF(R95:W95&gt;=Parameters!$D$37,1,"")),""))),0) +
   IF(Parameters!$D$32,SUM(IF(ISNUMBER(R95:W95),(IF(R95:W95&gt;=Parameters!$D$41,1,"")),"")),0) +
   IF(Parameters!$D$33,AVERAGE(IF(ISNUMBER(R95:W95),R95:W95)),0) +
   IF(Parameters!$D$34,IF(OR(IF(ISNUMBER(R95:W95),R95:W95)=0),0,GEOMEAN(IF(ISNUMBER(R95:W95),R95:W95))),0)</f>
        <v>0.5</v>
      </c>
      <c r="H95" s="23">
        <f t="shared" ca="1" si="6"/>
        <v>0.5</v>
      </c>
      <c r="I95" s="116" t="str">
        <f t="shared" si="7"/>
        <v/>
      </c>
      <c r="J95" s="22" cm="1">
        <f t="array" aca="1" ref="J95" ca="1">IF(Parameters!$D$31, SUM(IF(ISNUMBER(Y95:AD95),(IF(Y95:AD95&gt;=Parameters!$D$41,1,"")),""))+0.5*(SUM(IF(ISNUMBER(Y95:AD95),(IF(Y95:AD95&gt;=Parameters!$D$42,1,"")),""))-SUM(IF(ISNUMBER(Y95:AD95),(IF(Y95:AD95&gt;=Parameters!$D$41,1,"")),""))),0) +
   IF(Parameters!$D$32,SUM(IF(ISNUMBER(Y95:AD95),(IF(Y95:AD95&gt;=Parameters!$D$41,1,"")),"")),0) +
   IF(Parameters!$D$33,AVERAGE(IF(ISNUMBER(Y95:AD95),Y95:AD95)),0) +
   IF(Parameters!$D$34,IF(OR(IF(ISNUMBER(Y95:AD95),Y95:AD95)=0),0,GEOMEAN(IF(ISNUMBER(Y95:AD95),Y95:AD95))),0)</f>
        <v>1.5</v>
      </c>
      <c r="K95" s="23">
        <f t="shared" ca="1" si="8"/>
        <v>1.5</v>
      </c>
      <c r="L95" s="116" t="str">
        <f t="shared" si="9"/>
        <v/>
      </c>
      <c r="M95" s="21" cm="1">
        <f t="array" aca="1" ref="M95" ca="1">IF(Parameters!$D$31, SUM(IF(ISNUMBER(AF95:AK95),(IF(AF95:AK95&gt;=Parameters!$D$41,1,"")),""))+0.5*(SUM(IF(ISNUMBER(AF95:AK95),(IF(AF95:AK95&gt;=Parameters!$D$42,1,"")),""))-SUM(IF(ISNUMBER(AF95:AK95),(IF(AF95:AK95&gt;=Parameters!$D$41,1,"")),""))),0) +
   IF(Parameters!$D$32,SUM(IF(ISNUMBER(AF95:AK95),(IF(AF95:AK95&gt;=Parameters!$D$41,1,"")),"")),0) +
   IF(Parameters!$D$33,AVERAGE(IF(ISNUMBER(AF95:AK95),AF95:AK95)),0) +
   IF(Parameters!$D$34,IF(OR(IF(ISNUMBER(AF95:AK95),AF95:AK95)=0),0,GEOMEAN(IF(ISNUMBER(AF95:AK95),AF95:AK95))),0)</f>
        <v>0.5</v>
      </c>
      <c r="N95" s="23">
        <f t="shared" ca="1" si="10"/>
        <v>0.5</v>
      </c>
      <c r="O95" s="116" t="str">
        <f t="shared" si="11"/>
        <v>!</v>
      </c>
      <c r="P95" s="24"/>
      <c r="Q95" s="49"/>
      <c r="R95" s="25">
        <f ca="1">IFERROR(INDEX(Health!$G$8:$G$225,MATCH($C95,_xlfn.ANCHORARRAY(Health!$C$8),0)),NA())</f>
        <v>0</v>
      </c>
      <c r="S95" s="25">
        <f ca="1">IFERROR(INDEX(Food!$G$8:$G$225,MATCH($C95,_xlfn.ANCHORARRAY(Food!$C$8),0)),NA())</f>
        <v>0</v>
      </c>
      <c r="T95" s="25">
        <f ca="1">IFERROR(INDEX(Macro!$G$8:$G$225,MATCH($C95,_xlfn.ANCHORARRAY(Macro!$C$8),0)),NA())</f>
        <v>6.9</v>
      </c>
      <c r="U95" s="25">
        <f ca="1">IFERROR(INDEX(Socioeconomic!$G$8:$G$225,MATCH($C95,_xlfn.ANCHORARRAY(Socioeconomic!$C$8),0)),NA())</f>
        <v>0</v>
      </c>
      <c r="V95" s="25">
        <f ca="1">IFERROR(INDEX('Natural Hazard'!$G$8:$G$225,MATCH($C95,_xlfn.ANCHORARRAY('Natural Hazard'!$C$8),0)),NA())</f>
        <v>0</v>
      </c>
      <c r="W95" s="25">
        <f ca="1">IFERROR(INDEX(Conflict!$G$8:$G$225,MATCH($C95,_xlfn.ANCHORARRAY(Conflict!$C$8),0)),NA())</f>
        <v>4.226275709244006</v>
      </c>
      <c r="X95" s="50"/>
      <c r="Y95" s="25">
        <f ca="1">IFERROR(INDEX(Health!$H$8:$H$225,MATCH($C95,_xlfn.ANCHORARRAY(Health!$C$8),0)),NA())</f>
        <v>3.6967930029154501</v>
      </c>
      <c r="Z95" s="25">
        <f ca="1">IFERROR(INDEX(Food!$H$8:$H$225,MATCH($C95,_xlfn.ANCHORARRAY(Food!$C$8),0)),NA())</f>
        <v>5.5529820497973299</v>
      </c>
      <c r="AA95" s="25">
        <f ca="1">IFERROR(INDEX(Macro!$H$8:$H$225,MATCH($C95,_xlfn.ANCHORARRAY(Macro!$C$8),0)),NA())</f>
        <v>7</v>
      </c>
      <c r="AB95" s="25">
        <f ca="1">IFERROR(INDEX(Socioeconomic!$H$8:$H$225,MATCH($C95,_xlfn.ANCHORARRAY(Socioeconomic!$C$8),0)),NA())</f>
        <v>6.5714285714285703</v>
      </c>
      <c r="AC95" s="25">
        <f ca="1">IFERROR(INDEX('Natural Hazard'!$H$8:$H$225,MATCH($C95,_xlfn.ANCHORARRAY('Natural Hazard'!$C$8),0)),NA())</f>
        <v>10</v>
      </c>
      <c r="AD95" s="25">
        <f ca="1">IFERROR(INDEX(Conflict!$H$8:$H$225,MATCH($C95,_xlfn.ANCHORARRAY(Conflict!$C$8),0)),NA())</f>
        <v>2.71652848826953</v>
      </c>
      <c r="AE95" s="50"/>
      <c r="AF95" s="25">
        <f ca="1">IFERROR(INDEX(Health!$I$8:$I$225,MATCH($C95,_xlfn.ANCHORARRAY(Health!$C$8),0)),NA())</f>
        <v>0</v>
      </c>
      <c r="AG95" s="25" t="e">
        <f ca="1">IFERROR(INDEX(Food!$I$8:$I$225,MATCH($C95,_xlfn.ANCHORARRAY(Food!$C$8),0)),NA())</f>
        <v>#N/A</v>
      </c>
      <c r="AH95" s="25">
        <f ca="1">IFERROR(INDEX(Macro!$I$8:$I$225,MATCH($C95,_xlfn.ANCHORARRAY(Macro!$C$8),0)),NA())</f>
        <v>7</v>
      </c>
      <c r="AI95" s="25">
        <f ca="1">IFERROR(INDEX(Socioeconomic!$I$8:$I$225,MATCH($C95,_xlfn.ANCHORARRAY(Socioeconomic!$C$8),0)),NA())</f>
        <v>0</v>
      </c>
      <c r="AJ95" s="25">
        <f ca="1">IFERROR(INDEX('Natural Hazard'!$I$8:$I$225,MATCH($C95,_xlfn.ANCHORARRAY('Natural Hazard'!$C$8),0)),NA())</f>
        <v>0</v>
      </c>
      <c r="AK95" s="25">
        <f ca="1">IFERROR(INDEX(Conflict!$I$8:$I$225,MATCH($C95,_xlfn.ANCHORARRAY(Conflict!$C$8),0)),NA())</f>
        <v>6.5750852412094201</v>
      </c>
      <c r="AL95" s="49"/>
      <c r="AM95" s="25">
        <f>IFERROR(INDEX('Data Reliability'!$G$6:$G$409,MATCH($C95,'Data Reliability'!$E$6:$E$409,0)),NA())</f>
        <v>0</v>
      </c>
      <c r="AN95" s="25">
        <f>IFERROR(INDEX('Data Reliability'!$H$6:$H$409,MATCH($C95,'Data Reliability'!$E$6:$E$409,0)),NA())</f>
        <v>0.44166666666666698</v>
      </c>
    </row>
    <row r="96" spans="2:40" x14ac:dyDescent="0.2">
      <c r="B96" s="28" t="s">
        <v>153</v>
      </c>
      <c r="C96" s="28" t="s">
        <v>154</v>
      </c>
      <c r="D96" s="28" t="s">
        <v>433</v>
      </c>
      <c r="E96" s="28" t="s">
        <v>409</v>
      </c>
      <c r="F96" s="206">
        <f ca="1">MATCH($C96,_xlfn.ANCHORARRAY(Health!$C$8),0)</f>
        <v>91</v>
      </c>
      <c r="G96" s="22" cm="1">
        <f t="array" aca="1" ref="G96" ca="1">IF(Parameters!$D$31, SUM(IF(ISNUMBER(R96:W96),(IF(R96:W96&gt;=Parameters!$D$37,1,"")),""))+0.5*(SUM(IF(ISNUMBER(R96:W96),(IF(R96:W96&gt;=Parameters!$D$38,1,"")),""))-SUM(IF(ISNUMBER(R96:W96),(IF(R96:W96&gt;=Parameters!$D$37,1,"")),""))),0) +
   IF(Parameters!$D$32,SUM(IF(ISNUMBER(R96:W96),(IF(R96:W96&gt;=Parameters!$D$41,1,"")),"")),0) +
   IF(Parameters!$D$33,AVERAGE(IF(ISNUMBER(R96:W96),R96:W96)),0) +
   IF(Parameters!$D$34,IF(OR(IF(ISNUMBER(R96:W96),R96:W96)=0),0,GEOMEAN(IF(ISNUMBER(R96:W96),R96:W96))),0)</f>
        <v>0</v>
      </c>
      <c r="H96" s="23">
        <f t="shared" ca="1" si="6"/>
        <v>0</v>
      </c>
      <c r="I96" s="116" t="str">
        <f t="shared" si="7"/>
        <v>!</v>
      </c>
      <c r="J96" s="22" cm="1">
        <f t="array" aca="1" ref="J96" ca="1">IF(Parameters!$D$31, SUM(IF(ISNUMBER(Y96:AD96),(IF(Y96:AD96&gt;=Parameters!$D$41,1,"")),""))+0.5*(SUM(IF(ISNUMBER(Y96:AD96),(IF(Y96:AD96&gt;=Parameters!$D$42,1,"")),""))-SUM(IF(ISNUMBER(Y96:AD96),(IF(Y96:AD96&gt;=Parameters!$D$41,1,"")),""))),0) +
   IF(Parameters!$D$32,SUM(IF(ISNUMBER(Y96:AD96),(IF(Y96:AD96&gt;=Parameters!$D$41,1,"")),"")),0) +
   IF(Parameters!$D$33,AVERAGE(IF(ISNUMBER(Y96:AD96),Y96:AD96)),0) +
   IF(Parameters!$D$34,IF(OR(IF(ISNUMBER(Y96:AD96),Y96:AD96)=0),0,GEOMEAN(IF(ISNUMBER(Y96:AD96),Y96:AD96))),0)</f>
        <v>0</v>
      </c>
      <c r="K96" s="23">
        <f t="shared" ca="1" si="8"/>
        <v>0</v>
      </c>
      <c r="L96" s="116" t="str">
        <f t="shared" si="9"/>
        <v/>
      </c>
      <c r="M96" s="21" cm="1">
        <f t="array" aca="1" ref="M96" ca="1">IF(Parameters!$D$31, SUM(IF(ISNUMBER(AF96:AK96),(IF(AF96:AK96&gt;=Parameters!$D$41,1,"")),""))+0.5*(SUM(IF(ISNUMBER(AF96:AK96),(IF(AF96:AK96&gt;=Parameters!$D$42,1,"")),""))-SUM(IF(ISNUMBER(AF96:AK96),(IF(AF96:AK96&gt;=Parameters!$D$41,1,"")),""))),0) +
   IF(Parameters!$D$32,SUM(IF(ISNUMBER(AF96:AK96),(IF(AF96:AK96&gt;=Parameters!$D$41,1,"")),"")),0) +
   IF(Parameters!$D$33,AVERAGE(IF(ISNUMBER(AF96:AK96),AF96:AK96)),0) +
   IF(Parameters!$D$34,IF(OR(IF(ISNUMBER(AF96:AK96),AF96:AK96)=0),0,GEOMEAN(IF(ISNUMBER(AF96:AK96),AF96:AK96))),0)</f>
        <v>0</v>
      </c>
      <c r="N96" s="23">
        <f t="shared" ca="1" si="10"/>
        <v>0</v>
      </c>
      <c r="O96" s="116" t="str">
        <f t="shared" si="11"/>
        <v>!</v>
      </c>
      <c r="P96" s="24"/>
      <c r="Q96" s="49"/>
      <c r="R96" s="25">
        <f ca="1">IFERROR(INDEX(Health!$G$8:$G$225,MATCH($C96,_xlfn.ANCHORARRAY(Health!$C$8),0)),NA())</f>
        <v>0</v>
      </c>
      <c r="S96" s="25">
        <f ca="1">IFERROR(INDEX(Food!$G$8:$G$225,MATCH($C96,_xlfn.ANCHORARRAY(Food!$C$8),0)),NA())</f>
        <v>0</v>
      </c>
      <c r="T96" s="25">
        <f ca="1">IFERROR(INDEX(Macro!$G$8:$G$225,MATCH($C96,_xlfn.ANCHORARRAY(Macro!$C$8),0)),NA())</f>
        <v>1.8184711261954318</v>
      </c>
      <c r="U96" s="25">
        <f ca="1">IFERROR(INDEX(Socioeconomic!$G$8:$G$225,MATCH($C96,_xlfn.ANCHORARRAY(Socioeconomic!$C$8),0)),NA())</f>
        <v>1.496662954709576</v>
      </c>
      <c r="V96" s="25">
        <f ca="1">IFERROR(INDEX('Natural Hazard'!$G$8:$G$225,MATCH($C96,_xlfn.ANCHORARRAY('Natural Hazard'!$C$8),0)),NA())</f>
        <v>0</v>
      </c>
      <c r="W96" s="25">
        <f ca="1">IFERROR(INDEX(Conflict!$G$8:$G$225,MATCH($C96,_xlfn.ANCHORARRAY(Conflict!$C$8),0)),NA())</f>
        <v>0</v>
      </c>
      <c r="X96" s="50"/>
      <c r="Y96" s="25">
        <f ca="1">IFERROR(INDEX(Health!$H$8:$H$225,MATCH($C96,_xlfn.ANCHORARRAY(Health!$C$8),0)),NA())</f>
        <v>5.2478134110788902E-2</v>
      </c>
      <c r="Z96" s="25">
        <f ca="1">IFERROR(INDEX(Food!$H$8:$H$225,MATCH($C96,_xlfn.ANCHORARRAY(Food!$C$8),0)),NA())</f>
        <v>0</v>
      </c>
      <c r="AA96" s="25">
        <f ca="1">IFERROR(INDEX(Macro!$H$8:$H$225,MATCH($C96,_xlfn.ANCHORARRAY(Macro!$C$8),0)),NA())</f>
        <v>1.0606504541459101</v>
      </c>
      <c r="AB96" s="25">
        <f ca="1">IFERROR(INDEX(Socioeconomic!$H$8:$H$225,MATCH($C96,_xlfn.ANCHORARRAY(Socioeconomic!$C$8),0)),NA())</f>
        <v>0.57142857142857095</v>
      </c>
      <c r="AC96" s="25">
        <f ca="1">IFERROR(INDEX('Natural Hazard'!$H$8:$H$225,MATCH($C96,_xlfn.ANCHORARRAY('Natural Hazard'!$C$8),0)),NA())</f>
        <v>2</v>
      </c>
      <c r="AD96" s="25">
        <f ca="1">IFERROR(INDEX(Conflict!$H$8:$H$225,MATCH($C96,_xlfn.ANCHORARRAY(Conflict!$C$8),0)),NA())</f>
        <v>0</v>
      </c>
      <c r="AE96" s="50"/>
      <c r="AF96" s="25">
        <f ca="1">IFERROR(INDEX(Health!$I$8:$I$225,MATCH($C96,_xlfn.ANCHORARRAY(Health!$C$8),0)),NA())</f>
        <v>0</v>
      </c>
      <c r="AG96" s="25" t="e">
        <f ca="1">IFERROR(INDEX(Food!$I$8:$I$225,MATCH($C96,_xlfn.ANCHORARRAY(Food!$C$8),0)),NA())</f>
        <v>#N/A</v>
      </c>
      <c r="AH96" s="25">
        <f ca="1">IFERROR(INDEX(Macro!$I$8:$I$225,MATCH($C96,_xlfn.ANCHORARRAY(Macro!$C$8),0)),NA())</f>
        <v>3.1177446102819202</v>
      </c>
      <c r="AI96" s="25">
        <f ca="1">IFERROR(INDEX(Socioeconomic!$I$8:$I$225,MATCH($C96,_xlfn.ANCHORARRAY(Socioeconomic!$C$8),0)),NA())</f>
        <v>3.92</v>
      </c>
      <c r="AJ96" s="25">
        <f ca="1">IFERROR(INDEX('Natural Hazard'!$I$8:$I$225,MATCH($C96,_xlfn.ANCHORARRAY('Natural Hazard'!$C$8),0)),NA())</f>
        <v>0</v>
      </c>
      <c r="AK96" s="25">
        <f ca="1">IFERROR(INDEX(Conflict!$I$8:$I$225,MATCH($C96,_xlfn.ANCHORARRAY(Conflict!$C$8),0)),NA())</f>
        <v>0</v>
      </c>
      <c r="AL96" s="49"/>
      <c r="AM96" s="25">
        <f>IFERROR(INDEX('Data Reliability'!$G$6:$G$409,MATCH($C96,'Data Reliability'!$E$6:$E$409,0)),NA())</f>
        <v>8.3333333333333301E-2</v>
      </c>
      <c r="AN96" s="25">
        <f>IFERROR(INDEX('Data Reliability'!$H$6:$H$409,MATCH($C96,'Data Reliability'!$E$6:$E$409,0)),NA())</f>
        <v>0.625</v>
      </c>
    </row>
    <row r="97" spans="2:40" x14ac:dyDescent="0.2">
      <c r="B97" s="28" t="s">
        <v>746</v>
      </c>
      <c r="C97" s="28" t="s">
        <v>155</v>
      </c>
      <c r="D97" s="28" t="s">
        <v>434</v>
      </c>
      <c r="E97" s="28" t="s">
        <v>430</v>
      </c>
      <c r="F97" s="206">
        <f ca="1">MATCH($C97,_xlfn.ANCHORARRAY(Health!$C$8),0)</f>
        <v>92</v>
      </c>
      <c r="G97" s="22" cm="1">
        <f t="array" aca="1" ref="G97" ca="1">IF(Parameters!$D$31, SUM(IF(ISNUMBER(R97:W97),(IF(R97:W97&gt;=Parameters!$D$37,1,"")),""))+0.5*(SUM(IF(ISNUMBER(R97:W97),(IF(R97:W97&gt;=Parameters!$D$38,1,"")),""))-SUM(IF(ISNUMBER(R97:W97),(IF(R97:W97&gt;=Parameters!$D$37,1,"")),""))),0) +
   IF(Parameters!$D$32,SUM(IF(ISNUMBER(R97:W97),(IF(R97:W97&gt;=Parameters!$D$41,1,"")),"")),0) +
   IF(Parameters!$D$33,AVERAGE(IF(ISNUMBER(R97:W97),R97:W97)),0) +
   IF(Parameters!$D$34,IF(OR(IF(ISNUMBER(R97:W97),R97:W97)=0),0,GEOMEAN(IF(ISNUMBER(R97:W97),R97:W97))),0)</f>
        <v>1</v>
      </c>
      <c r="H97" s="23">
        <f t="shared" ca="1" si="6"/>
        <v>1</v>
      </c>
      <c r="I97" s="116" t="str">
        <f t="shared" si="7"/>
        <v>!</v>
      </c>
      <c r="J97" s="22" cm="1">
        <f t="array" aca="1" ref="J97" ca="1">IF(Parameters!$D$31, SUM(IF(ISNUMBER(Y97:AD97),(IF(Y97:AD97&gt;=Parameters!$D$41,1,"")),""))+0.5*(SUM(IF(ISNUMBER(Y97:AD97),(IF(Y97:AD97&gt;=Parameters!$D$42,1,"")),""))-SUM(IF(ISNUMBER(Y97:AD97),(IF(Y97:AD97&gt;=Parameters!$D$41,1,"")),""))),0) +
   IF(Parameters!$D$32,SUM(IF(ISNUMBER(Y97:AD97),(IF(Y97:AD97&gt;=Parameters!$D$41,1,"")),"")),0) +
   IF(Parameters!$D$33,AVERAGE(IF(ISNUMBER(Y97:AD97),Y97:AD97)),0) +
   IF(Parameters!$D$34,IF(OR(IF(ISNUMBER(Y97:AD97),Y97:AD97)=0),0,GEOMEAN(IF(ISNUMBER(Y97:AD97),Y97:AD97))),0)</f>
        <v>1</v>
      </c>
      <c r="K97" s="23">
        <f t="shared" ca="1" si="8"/>
        <v>1</v>
      </c>
      <c r="L97" s="116" t="str">
        <f t="shared" si="9"/>
        <v/>
      </c>
      <c r="M97" s="21" cm="1">
        <f t="array" aca="1" ref="M97" ca="1">IF(Parameters!$D$31, SUM(IF(ISNUMBER(AF97:AK97),(IF(AF97:AK97&gt;=Parameters!$D$41,1,"")),""))+0.5*(SUM(IF(ISNUMBER(AF97:AK97),(IF(AF97:AK97&gt;=Parameters!$D$42,1,"")),""))-SUM(IF(ISNUMBER(AF97:AK97),(IF(AF97:AK97&gt;=Parameters!$D$41,1,"")),""))),0) +
   IF(Parameters!$D$32,SUM(IF(ISNUMBER(AF97:AK97),(IF(AF97:AK97&gt;=Parameters!$D$41,1,"")),"")),0) +
   IF(Parameters!$D$33,AVERAGE(IF(ISNUMBER(AF97:AK97),AF97:AK97)),0) +
   IF(Parameters!$D$34,IF(OR(IF(ISNUMBER(AF97:AK97),AF97:AK97)=0),0,GEOMEAN(IF(ISNUMBER(AF97:AK97),AF97:AK97))),0)</f>
        <v>1</v>
      </c>
      <c r="N97" s="23">
        <f t="shared" ca="1" si="10"/>
        <v>1</v>
      </c>
      <c r="O97" s="116" t="str">
        <f t="shared" si="11"/>
        <v>!</v>
      </c>
      <c r="P97" s="24"/>
      <c r="Q97" s="49"/>
      <c r="R97" s="25">
        <f ca="1">IFERROR(INDEX(Health!$G$8:$G$225,MATCH($C97,_xlfn.ANCHORARRAY(Health!$C$8),0)),NA())</f>
        <v>0</v>
      </c>
      <c r="S97" s="25">
        <f ca="1">IFERROR(INDEX(Food!$G$8:$G$225,MATCH($C97,_xlfn.ANCHORARRAY(Food!$C$8),0)),NA())</f>
        <v>0</v>
      </c>
      <c r="T97" s="25">
        <f ca="1">IFERROR(INDEX(Macro!$G$8:$G$225,MATCH($C97,_xlfn.ANCHORARRAY(Macro!$C$8),0)),NA())</f>
        <v>4.7609888227831956</v>
      </c>
      <c r="U97" s="25">
        <f ca="1">IFERROR(INDEX(Socioeconomic!$G$8:$G$225,MATCH($C97,_xlfn.ANCHORARRAY(Socioeconomic!$C$8),0)),NA())</f>
        <v>3.5956322710437765</v>
      </c>
      <c r="V97" s="25">
        <f ca="1">IFERROR(INDEX('Natural Hazard'!$G$8:$G$225,MATCH($C97,_xlfn.ANCHORARRAY('Natural Hazard'!$C$8),0)),NA())</f>
        <v>9.831920802501747</v>
      </c>
      <c r="W97" s="25">
        <f ca="1">IFERROR(INDEX(Conflict!$G$8:$G$225,MATCH($C97,_xlfn.ANCHORARRAY(Conflict!$C$8),0)),NA())</f>
        <v>0</v>
      </c>
      <c r="X97" s="50"/>
      <c r="Y97" s="25">
        <f ca="1">IFERROR(INDEX(Health!$H$8:$H$225,MATCH($C97,_xlfn.ANCHORARRAY(Health!$C$8),0)),NA())</f>
        <v>5.5335276967929996</v>
      </c>
      <c r="Z97" s="25">
        <f ca="1">IFERROR(INDEX(Food!$H$8:$H$225,MATCH($C97,_xlfn.ANCHORARRAY(Food!$C$8),0)),NA())</f>
        <v>2.9665071770334901</v>
      </c>
      <c r="AA97" s="25">
        <f ca="1">IFERROR(INDEX(Macro!$H$8:$H$225,MATCH($C97,_xlfn.ANCHORARRAY(Macro!$C$8),0)),NA())</f>
        <v>9.2352768825080602</v>
      </c>
      <c r="AB97" s="25">
        <f ca="1">IFERROR(INDEX(Socioeconomic!$H$8:$H$225,MATCH($C97,_xlfn.ANCHORARRAY(Socioeconomic!$C$8),0)),NA())</f>
        <v>3.5714285714285698</v>
      </c>
      <c r="AC97" s="25">
        <f ca="1">IFERROR(INDEX('Natural Hazard'!$H$8:$H$225,MATCH($C97,_xlfn.ANCHORARRAY('Natural Hazard'!$C$8),0)),NA())</f>
        <v>9.6666666666666607</v>
      </c>
      <c r="AD97" s="25">
        <f ca="1">IFERROR(INDEX(Conflict!$H$8:$H$225,MATCH($C97,_xlfn.ANCHORARRAY(Conflict!$C$8),0)),NA())</f>
        <v>5.2081495854647999</v>
      </c>
      <c r="AE97" s="50"/>
      <c r="AF97" s="25">
        <f ca="1">IFERROR(INDEX(Health!$I$8:$I$225,MATCH($C97,_xlfn.ANCHORARRAY(Health!$C$8),0)),NA())</f>
        <v>0</v>
      </c>
      <c r="AG97" s="25" t="e">
        <f ca="1">IFERROR(INDEX(Food!$I$8:$I$225,MATCH($C97,_xlfn.ANCHORARRAY(Food!$C$8),0)),NA())</f>
        <v>#N/A</v>
      </c>
      <c r="AH97" s="25">
        <f ca="1">IFERROR(INDEX(Macro!$I$8:$I$225,MATCH($C97,_xlfn.ANCHORARRAY(Macro!$C$8),0)),NA())</f>
        <v>2.4543946932006602</v>
      </c>
      <c r="AI97" s="25">
        <f ca="1">IFERROR(INDEX(Socioeconomic!$I$8:$I$225,MATCH($C97,_xlfn.ANCHORARRAY(Socioeconomic!$C$8),0)),NA())</f>
        <v>3.62</v>
      </c>
      <c r="AJ97" s="25">
        <f ca="1">IFERROR(INDEX('Natural Hazard'!$I$8:$I$225,MATCH($C97,_xlfn.ANCHORARRAY('Natural Hazard'!$C$8),0)),NA())</f>
        <v>10</v>
      </c>
      <c r="AK97" s="25">
        <f ca="1">IFERROR(INDEX(Conflict!$I$8:$I$225,MATCH($C97,_xlfn.ANCHORARRAY(Conflict!$C$8),0)),NA())</f>
        <v>0</v>
      </c>
      <c r="AL97" s="49"/>
      <c r="AM97" s="25">
        <f>IFERROR(INDEX('Data Reliability'!$G$6:$G$409,MATCH($C97,'Data Reliability'!$E$6:$E$409,0)),NA())</f>
        <v>0.16666666666666699</v>
      </c>
      <c r="AN97" s="25">
        <f>IFERROR(INDEX('Data Reliability'!$H$6:$H$409,MATCH($C97,'Data Reliability'!$E$6:$E$409,0)),NA())</f>
        <v>0.55833333333333302</v>
      </c>
    </row>
    <row r="98" spans="2:40" x14ac:dyDescent="0.2">
      <c r="B98" s="28" t="s">
        <v>156</v>
      </c>
      <c r="C98" s="28" t="s">
        <v>157</v>
      </c>
      <c r="D98" s="28" t="s">
        <v>434</v>
      </c>
      <c r="E98" s="28" t="s">
        <v>430</v>
      </c>
      <c r="F98" s="206">
        <f ca="1">MATCH($C98,_xlfn.ANCHORARRAY(Health!$C$8),0)</f>
        <v>93</v>
      </c>
      <c r="G98" s="22" cm="1">
        <f t="array" aca="1" ref="G98" ca="1">IF(Parameters!$D$31, SUM(IF(ISNUMBER(R98:W98),(IF(R98:W98&gt;=Parameters!$D$37,1,"")),""))+0.5*(SUM(IF(ISNUMBER(R98:W98),(IF(R98:W98&gt;=Parameters!$D$38,1,"")),""))-SUM(IF(ISNUMBER(R98:W98),(IF(R98:W98&gt;=Parameters!$D$37,1,"")),""))),0) +
   IF(Parameters!$D$32,SUM(IF(ISNUMBER(R98:W98),(IF(R98:W98&gt;=Parameters!$D$41,1,"")),"")),0) +
   IF(Parameters!$D$33,AVERAGE(IF(ISNUMBER(R98:W98),R98:W98)),0) +
   IF(Parameters!$D$34,IF(OR(IF(ISNUMBER(R98:W98),R98:W98)=0),0,GEOMEAN(IF(ISNUMBER(R98:W98),R98:W98))),0)</f>
        <v>0</v>
      </c>
      <c r="H98" s="23">
        <f t="shared" ca="1" si="6"/>
        <v>0</v>
      </c>
      <c r="I98" s="116" t="str">
        <f t="shared" si="7"/>
        <v>!</v>
      </c>
      <c r="J98" s="22" cm="1">
        <f t="array" aca="1" ref="J98" ca="1">IF(Parameters!$D$31, SUM(IF(ISNUMBER(Y98:AD98),(IF(Y98:AD98&gt;=Parameters!$D$41,1,"")),""))+0.5*(SUM(IF(ISNUMBER(Y98:AD98),(IF(Y98:AD98&gt;=Parameters!$D$42,1,"")),""))-SUM(IF(ISNUMBER(Y98:AD98),(IF(Y98:AD98&gt;=Parameters!$D$41,1,"")),""))),0) +
   IF(Parameters!$D$32,SUM(IF(ISNUMBER(Y98:AD98),(IF(Y98:AD98&gt;=Parameters!$D$41,1,"")),"")),0) +
   IF(Parameters!$D$33,AVERAGE(IF(ISNUMBER(Y98:AD98),Y98:AD98)),0) +
   IF(Parameters!$D$34,IF(OR(IF(ISNUMBER(Y98:AD98),Y98:AD98)=0),0,GEOMEAN(IF(ISNUMBER(Y98:AD98),Y98:AD98))),0)</f>
        <v>2</v>
      </c>
      <c r="K98" s="23">
        <f t="shared" ca="1" si="8"/>
        <v>2</v>
      </c>
      <c r="L98" s="116" t="str">
        <f t="shared" si="9"/>
        <v/>
      </c>
      <c r="M98" s="21" cm="1">
        <f t="array" aca="1" ref="M98" ca="1">IF(Parameters!$D$31, SUM(IF(ISNUMBER(AF98:AK98),(IF(AF98:AK98&gt;=Parameters!$D$41,1,"")),""))+0.5*(SUM(IF(ISNUMBER(AF98:AK98),(IF(AF98:AK98&gt;=Parameters!$D$42,1,"")),""))-SUM(IF(ISNUMBER(AF98:AK98),(IF(AF98:AK98&gt;=Parameters!$D$41,1,"")),""))),0) +
   IF(Parameters!$D$32,SUM(IF(ISNUMBER(AF98:AK98),(IF(AF98:AK98&gt;=Parameters!$D$41,1,"")),"")),0) +
   IF(Parameters!$D$33,AVERAGE(IF(ISNUMBER(AF98:AK98),AF98:AK98)),0) +
   IF(Parameters!$D$34,IF(OR(IF(ISNUMBER(AF98:AK98),AF98:AK98)=0),0,GEOMEAN(IF(ISNUMBER(AF98:AK98),AF98:AK98))),0)</f>
        <v>0</v>
      </c>
      <c r="N98" s="23">
        <f t="shared" ca="1" si="10"/>
        <v>0</v>
      </c>
      <c r="O98" s="116" t="str">
        <f t="shared" si="11"/>
        <v>!</v>
      </c>
      <c r="P98" s="24"/>
      <c r="Q98" s="49"/>
      <c r="R98" s="25">
        <f ca="1">IFERROR(INDEX(Health!$G$8:$G$225,MATCH($C98,_xlfn.ANCHORARRAY(Health!$C$8),0)),NA())</f>
        <v>0</v>
      </c>
      <c r="S98" s="25">
        <f ca="1">IFERROR(INDEX(Food!$G$8:$G$225,MATCH($C98,_xlfn.ANCHORARRAY(Food!$C$8),0)),NA())</f>
        <v>4.2103767916034229</v>
      </c>
      <c r="T98" s="25">
        <f ca="1">IFERROR(INDEX(Macro!$G$8:$G$225,MATCH($C98,_xlfn.ANCHORARRAY(Macro!$C$8),0)),NA())</f>
        <v>0</v>
      </c>
      <c r="U98" s="25">
        <f ca="1">IFERROR(INDEX(Socioeconomic!$G$8:$G$225,MATCH($C98,_xlfn.ANCHORARRAY(Socioeconomic!$C$8),0)),NA())</f>
        <v>0</v>
      </c>
      <c r="V98" s="25">
        <f ca="1">IFERROR(INDEX('Natural Hazard'!$G$8:$G$225,MATCH($C98,_xlfn.ANCHORARRAY('Natural Hazard'!$C$8),0)),NA())</f>
        <v>0</v>
      </c>
      <c r="W98" s="25">
        <f ca="1">IFERROR(INDEX(Conflict!$G$8:$G$225,MATCH($C98,_xlfn.ANCHORARRAY(Conflict!$C$8),0)),NA())</f>
        <v>0</v>
      </c>
      <c r="X98" s="50"/>
      <c r="Y98" s="25">
        <f ca="1">IFERROR(INDEX(Health!$H$8:$H$225,MATCH($C98,_xlfn.ANCHORARRAY(Health!$C$8),0)),NA())</f>
        <v>9.1778425655976594</v>
      </c>
      <c r="Z98" s="25">
        <f ca="1">IFERROR(INDEX(Food!$H$8:$H$225,MATCH($C98,_xlfn.ANCHORARRAY(Food!$C$8),0)),NA())</f>
        <v>5.9090909090909101</v>
      </c>
      <c r="AA98" s="25">
        <f ca="1">IFERROR(INDEX(Macro!$H$8:$H$225,MATCH($C98,_xlfn.ANCHORARRAY(Macro!$C$8),0)),NA())</f>
        <v>6.012305889247</v>
      </c>
      <c r="AB98" s="25">
        <f ca="1">IFERROR(INDEX(Socioeconomic!$H$8:$H$225,MATCH($C98,_xlfn.ANCHORARRAY(Socioeconomic!$C$8),0)),NA())</f>
        <v>5.71428571428571</v>
      </c>
      <c r="AC98" s="25">
        <f ca="1">IFERROR(INDEX('Natural Hazard'!$H$8:$H$225,MATCH($C98,_xlfn.ANCHORARRAY('Natural Hazard'!$C$8),0)),NA())</f>
        <v>7.6666666666666599</v>
      </c>
      <c r="AD98" s="25">
        <f ca="1">IFERROR(INDEX(Conflict!$H$8:$H$225,MATCH($C98,_xlfn.ANCHORARRAY(Conflict!$C$8),0)),NA())</f>
        <v>10</v>
      </c>
      <c r="AE98" s="50"/>
      <c r="AF98" s="25">
        <f ca="1">IFERROR(INDEX(Health!$I$8:$I$225,MATCH($C98,_xlfn.ANCHORARRAY(Health!$C$8),0)),NA())</f>
        <v>0</v>
      </c>
      <c r="AG98" s="25">
        <f ca="1">IFERROR(INDEX(Food!$I$8:$I$225,MATCH($C98,_xlfn.ANCHORARRAY(Food!$C$8),0)),NA())</f>
        <v>3</v>
      </c>
      <c r="AH98" s="25">
        <f ca="1">IFERROR(INDEX(Macro!$I$8:$I$225,MATCH($C98,_xlfn.ANCHORARRAY(Macro!$C$8),0)),NA())</f>
        <v>0</v>
      </c>
      <c r="AI98" s="25" t="e">
        <f ca="1">IFERROR(INDEX(Socioeconomic!$I$8:$I$225,MATCH($C98,_xlfn.ANCHORARRAY(Socioeconomic!$C$8),0)),NA())</f>
        <v>#N/A</v>
      </c>
      <c r="AJ98" s="25">
        <f ca="1">IFERROR(INDEX('Natural Hazard'!$I$8:$I$225,MATCH($C98,_xlfn.ANCHORARRAY('Natural Hazard'!$C$8),0)),NA())</f>
        <v>0</v>
      </c>
      <c r="AK98" s="25">
        <f ca="1">IFERROR(INDEX(Conflict!$I$8:$I$225,MATCH($C98,_xlfn.ANCHORARRAY(Conflict!$C$8),0)),NA())</f>
        <v>0</v>
      </c>
      <c r="AL98" s="49"/>
      <c r="AM98" s="25">
        <f>IFERROR(INDEX('Data Reliability'!$G$6:$G$409,MATCH($C98,'Data Reliability'!$E$6:$E$409,0)),NA())</f>
        <v>0.16666666666666699</v>
      </c>
      <c r="AN98" s="25">
        <f>IFERROR(INDEX('Data Reliability'!$H$6:$H$409,MATCH($C98,'Data Reliability'!$E$6:$E$409,0)),NA())</f>
        <v>0.54444444444444395</v>
      </c>
    </row>
    <row r="99" spans="2:40" x14ac:dyDescent="0.2">
      <c r="B99" s="28" t="s">
        <v>158</v>
      </c>
      <c r="C99" s="28" t="s">
        <v>159</v>
      </c>
      <c r="D99" s="28" t="s">
        <v>433</v>
      </c>
      <c r="E99" s="28" t="s">
        <v>409</v>
      </c>
      <c r="F99" s="206">
        <f ca="1">MATCH($C99,_xlfn.ANCHORARRAY(Health!$C$8),0)</f>
        <v>94</v>
      </c>
      <c r="G99" s="22" cm="1">
        <f t="array" aca="1" ref="G99" ca="1">IF(Parameters!$D$31, SUM(IF(ISNUMBER(R99:W99),(IF(R99:W99&gt;=Parameters!$D$37,1,"")),""))+0.5*(SUM(IF(ISNUMBER(R99:W99),(IF(R99:W99&gt;=Parameters!$D$38,1,"")),""))-SUM(IF(ISNUMBER(R99:W99),(IF(R99:W99&gt;=Parameters!$D$37,1,"")),""))),0) +
   IF(Parameters!$D$32,SUM(IF(ISNUMBER(R99:W99),(IF(R99:W99&gt;=Parameters!$D$41,1,"")),"")),0) +
   IF(Parameters!$D$33,AVERAGE(IF(ISNUMBER(R99:W99),R99:W99)),0) +
   IF(Parameters!$D$34,IF(OR(IF(ISNUMBER(R99:W99),R99:W99)=0),0,GEOMEAN(IF(ISNUMBER(R99:W99),R99:W99))),0)</f>
        <v>0</v>
      </c>
      <c r="H99" s="23">
        <f t="shared" ca="1" si="6"/>
        <v>0</v>
      </c>
      <c r="I99" s="116" t="str">
        <f t="shared" si="7"/>
        <v>!</v>
      </c>
      <c r="J99" s="22" cm="1">
        <f t="array" aca="1" ref="J99" ca="1">IF(Parameters!$D$31, SUM(IF(ISNUMBER(Y99:AD99),(IF(Y99:AD99&gt;=Parameters!$D$41,1,"")),""))+0.5*(SUM(IF(ISNUMBER(Y99:AD99),(IF(Y99:AD99&gt;=Parameters!$D$42,1,"")),""))-SUM(IF(ISNUMBER(Y99:AD99),(IF(Y99:AD99&gt;=Parameters!$D$41,1,"")),""))),0) +
   IF(Parameters!$D$32,SUM(IF(ISNUMBER(Y99:AD99),(IF(Y99:AD99&gt;=Parameters!$D$41,1,"")),"")),0) +
   IF(Parameters!$D$33,AVERAGE(IF(ISNUMBER(Y99:AD99),Y99:AD99)),0) +
   IF(Parameters!$D$34,IF(OR(IF(ISNUMBER(Y99:AD99),Y99:AD99)=0),0,GEOMEAN(IF(ISNUMBER(Y99:AD99),Y99:AD99))),0)</f>
        <v>0</v>
      </c>
      <c r="K99" s="23">
        <f t="shared" ca="1" si="8"/>
        <v>0</v>
      </c>
      <c r="L99" s="116" t="str">
        <f t="shared" si="9"/>
        <v/>
      </c>
      <c r="M99" s="21" cm="1">
        <f t="array" aca="1" ref="M99" ca="1">IF(Parameters!$D$31, SUM(IF(ISNUMBER(AF99:AK99),(IF(AF99:AK99&gt;=Parameters!$D$41,1,"")),""))+0.5*(SUM(IF(ISNUMBER(AF99:AK99),(IF(AF99:AK99&gt;=Parameters!$D$42,1,"")),""))-SUM(IF(ISNUMBER(AF99:AK99),(IF(AF99:AK99&gt;=Parameters!$D$41,1,"")),""))),0) +
   IF(Parameters!$D$32,SUM(IF(ISNUMBER(AF99:AK99),(IF(AF99:AK99&gt;=Parameters!$D$41,1,"")),"")),0) +
   IF(Parameters!$D$33,AVERAGE(IF(ISNUMBER(AF99:AK99),AF99:AK99)),0) +
   IF(Parameters!$D$34,IF(OR(IF(ISNUMBER(AF99:AK99),AF99:AK99)=0),0,GEOMEAN(IF(ISNUMBER(AF99:AK99),AF99:AK99))),0)</f>
        <v>0.5</v>
      </c>
      <c r="N99" s="23">
        <f t="shared" ca="1" si="10"/>
        <v>0.5</v>
      </c>
      <c r="O99" s="116" t="str">
        <f t="shared" si="11"/>
        <v>!</v>
      </c>
      <c r="P99" s="24"/>
      <c r="Q99" s="49"/>
      <c r="R99" s="25">
        <f ca="1">IFERROR(INDEX(Health!$G$8:$G$225,MATCH($C99,_xlfn.ANCHORARRAY(Health!$C$8),0)),NA())</f>
        <v>0</v>
      </c>
      <c r="S99" s="25">
        <f ca="1">IFERROR(INDEX(Food!$G$8:$G$225,MATCH($C99,_xlfn.ANCHORARRAY(Food!$C$8),0)),NA())</f>
        <v>0</v>
      </c>
      <c r="T99" s="25">
        <f ca="1">IFERROR(INDEX(Macro!$G$8:$G$225,MATCH($C99,_xlfn.ANCHORARRAY(Macro!$C$8),0)),NA())</f>
        <v>4.1802347698108298</v>
      </c>
      <c r="U99" s="25">
        <f ca="1">IFERROR(INDEX(Socioeconomic!$G$8:$G$225,MATCH($C99,_xlfn.ANCHORARRAY(Socioeconomic!$C$8),0)),NA())</f>
        <v>0</v>
      </c>
      <c r="V99" s="25">
        <f ca="1">IFERROR(INDEX('Natural Hazard'!$G$8:$G$225,MATCH($C99,_xlfn.ANCHORARRAY('Natural Hazard'!$C$8),0)),NA())</f>
        <v>0</v>
      </c>
      <c r="W99" s="25">
        <f ca="1">IFERROR(INDEX(Conflict!$G$8:$G$225,MATCH($C99,_xlfn.ANCHORARRAY(Conflict!$C$8),0)),NA())</f>
        <v>0</v>
      </c>
      <c r="X99" s="50"/>
      <c r="Y99" s="25">
        <f ca="1">IFERROR(INDEX(Health!$H$8:$H$225,MATCH($C99,_xlfn.ANCHORARRAY(Health!$C$8),0)),NA())</f>
        <v>2.0349854227405202</v>
      </c>
      <c r="Z99" s="25">
        <f ca="1">IFERROR(INDEX(Food!$H$8:$H$225,MATCH($C99,_xlfn.ANCHORARRAY(Food!$C$8),0)),NA())</f>
        <v>0.55023923444975997</v>
      </c>
      <c r="AA99" s="25">
        <f ca="1">IFERROR(INDEX(Macro!$H$8:$H$225,MATCH($C99,_xlfn.ANCHORARRAY(Macro!$C$8),0)),NA())</f>
        <v>2.4963375329622002</v>
      </c>
      <c r="AB99" s="25">
        <f ca="1">IFERROR(INDEX(Socioeconomic!$H$8:$H$225,MATCH($C99,_xlfn.ANCHORARRAY(Socioeconomic!$C$8),0)),NA())</f>
        <v>0.28571428571428598</v>
      </c>
      <c r="AC99" s="25">
        <f ca="1">IFERROR(INDEX('Natural Hazard'!$H$8:$H$225,MATCH($C99,_xlfn.ANCHORARRAY('Natural Hazard'!$C$8),0)),NA())</f>
        <v>2</v>
      </c>
      <c r="AD99" s="25">
        <f ca="1">IFERROR(INDEX(Conflict!$H$8:$H$225,MATCH($C99,_xlfn.ANCHORARRAY(Conflict!$C$8),0)),NA())</f>
        <v>0</v>
      </c>
      <c r="AE99" s="50"/>
      <c r="AF99" s="25">
        <f ca="1">IFERROR(INDEX(Health!$I$8:$I$225,MATCH($C99,_xlfn.ANCHORARRAY(Health!$C$8),0)),NA())</f>
        <v>0</v>
      </c>
      <c r="AG99" s="25" t="e">
        <f ca="1">IFERROR(INDEX(Food!$I$8:$I$225,MATCH($C99,_xlfn.ANCHORARRAY(Food!$C$8),0)),NA())</f>
        <v>#N/A</v>
      </c>
      <c r="AH99" s="25">
        <f ca="1">IFERROR(INDEX(Macro!$I$8:$I$225,MATCH($C99,_xlfn.ANCHORARRAY(Macro!$C$8),0)),NA())</f>
        <v>7</v>
      </c>
      <c r="AI99" s="25">
        <f ca="1">IFERROR(INDEX(Socioeconomic!$I$8:$I$225,MATCH($C99,_xlfn.ANCHORARRAY(Socioeconomic!$C$8),0)),NA())</f>
        <v>0</v>
      </c>
      <c r="AJ99" s="25">
        <f ca="1">IFERROR(INDEX('Natural Hazard'!$I$8:$I$225,MATCH($C99,_xlfn.ANCHORARRAY('Natural Hazard'!$C$8),0)),NA())</f>
        <v>0</v>
      </c>
      <c r="AK99" s="25">
        <f ca="1">IFERROR(INDEX(Conflict!$I$8:$I$225,MATCH($C99,_xlfn.ANCHORARRAY(Conflict!$C$8),0)),NA())</f>
        <v>0</v>
      </c>
      <c r="AL99" s="49"/>
      <c r="AM99" s="25">
        <f>IFERROR(INDEX('Data Reliability'!$G$6:$G$409,MATCH($C99,'Data Reliability'!$E$6:$E$409,0)),NA())</f>
        <v>0.16666666666666699</v>
      </c>
      <c r="AN99" s="25">
        <f>IFERROR(INDEX('Data Reliability'!$H$6:$H$409,MATCH($C99,'Data Reliability'!$E$6:$E$409,0)),NA())</f>
        <v>0.625</v>
      </c>
    </row>
    <row r="100" spans="2:40" x14ac:dyDescent="0.2">
      <c r="B100" s="28" t="s">
        <v>160</v>
      </c>
      <c r="C100" s="28" t="s">
        <v>161</v>
      </c>
      <c r="D100" s="28" t="s">
        <v>434</v>
      </c>
      <c r="E100" s="28" t="s">
        <v>409</v>
      </c>
      <c r="F100" s="206">
        <f ca="1">MATCH($C100,_xlfn.ANCHORARRAY(Health!$C$8),0)</f>
        <v>95</v>
      </c>
      <c r="G100" s="22" cm="1">
        <f t="array" aca="1" ref="G100" ca="1">IF(Parameters!$D$31, SUM(IF(ISNUMBER(R100:W100),(IF(R100:W100&gt;=Parameters!$D$37,1,"")),""))+0.5*(SUM(IF(ISNUMBER(R100:W100),(IF(R100:W100&gt;=Parameters!$D$38,1,"")),""))-SUM(IF(ISNUMBER(R100:W100),(IF(R100:W100&gt;=Parameters!$D$37,1,"")),""))),0) +
   IF(Parameters!$D$32,SUM(IF(ISNUMBER(R100:W100),(IF(R100:W100&gt;=Parameters!$D$41,1,"")),"")),0) +
   IF(Parameters!$D$33,AVERAGE(IF(ISNUMBER(R100:W100),R100:W100)),0) +
   IF(Parameters!$D$34,IF(OR(IF(ISNUMBER(R100:W100),R100:W100)=0),0,GEOMEAN(IF(ISNUMBER(R100:W100),R100:W100))),0)</f>
        <v>0</v>
      </c>
      <c r="H100" s="23">
        <f t="shared" ca="1" si="6"/>
        <v>0</v>
      </c>
      <c r="I100" s="116" t="str">
        <f t="shared" si="7"/>
        <v/>
      </c>
      <c r="J100" s="22" cm="1">
        <f t="array" aca="1" ref="J100" ca="1">IF(Parameters!$D$31, SUM(IF(ISNUMBER(Y100:AD100),(IF(Y100:AD100&gt;=Parameters!$D$41,1,"")),""))+0.5*(SUM(IF(ISNUMBER(Y100:AD100),(IF(Y100:AD100&gt;=Parameters!$D$42,1,"")),""))-SUM(IF(ISNUMBER(Y100:AD100),(IF(Y100:AD100&gt;=Parameters!$D$41,1,"")),""))),0) +
   IF(Parameters!$D$32,SUM(IF(ISNUMBER(Y100:AD100),(IF(Y100:AD100&gt;=Parameters!$D$41,1,"")),"")),0) +
   IF(Parameters!$D$33,AVERAGE(IF(ISNUMBER(Y100:AD100),Y100:AD100)),0) +
   IF(Parameters!$D$34,IF(OR(IF(ISNUMBER(Y100:AD100),Y100:AD100)=0),0,GEOMEAN(IF(ISNUMBER(Y100:AD100),Y100:AD100))),0)</f>
        <v>0</v>
      </c>
      <c r="K100" s="23">
        <f t="shared" ca="1" si="8"/>
        <v>0</v>
      </c>
      <c r="L100" s="116" t="str">
        <f t="shared" si="9"/>
        <v/>
      </c>
      <c r="M100" s="21" cm="1">
        <f t="array" aca="1" ref="M100" ca="1">IF(Parameters!$D$31, SUM(IF(ISNUMBER(AF100:AK100),(IF(AF100:AK100&gt;=Parameters!$D$41,1,"")),""))+0.5*(SUM(IF(ISNUMBER(AF100:AK100),(IF(AF100:AK100&gt;=Parameters!$D$42,1,"")),""))-SUM(IF(ISNUMBER(AF100:AK100),(IF(AF100:AK100&gt;=Parameters!$D$41,1,"")),""))),0) +
   IF(Parameters!$D$32,SUM(IF(ISNUMBER(AF100:AK100),(IF(AF100:AK100&gt;=Parameters!$D$41,1,"")),"")),0) +
   IF(Parameters!$D$33,AVERAGE(IF(ISNUMBER(AF100:AK100),AF100:AK100)),0) +
   IF(Parameters!$D$34,IF(OR(IF(ISNUMBER(AF100:AK100),AF100:AK100)=0),0,GEOMEAN(IF(ISNUMBER(AF100:AK100),AF100:AK100))),0)</f>
        <v>0.5</v>
      </c>
      <c r="N100" s="23">
        <f t="shared" ca="1" si="10"/>
        <v>0.5</v>
      </c>
      <c r="O100" s="116" t="str">
        <f t="shared" si="11"/>
        <v>!</v>
      </c>
      <c r="P100" s="24"/>
      <c r="Q100" s="49"/>
      <c r="R100" s="25">
        <f ca="1">IFERROR(INDEX(Health!$G$8:$G$225,MATCH($C100,_xlfn.ANCHORARRAY(Health!$C$8),0)),NA())</f>
        <v>0</v>
      </c>
      <c r="S100" s="25">
        <f ca="1">IFERROR(INDEX(Food!$G$8:$G$225,MATCH($C100,_xlfn.ANCHORARRAY(Food!$C$8),0)),NA())</f>
        <v>0</v>
      </c>
      <c r="T100" s="25">
        <f ca="1">IFERROR(INDEX(Macro!$G$8:$G$225,MATCH($C100,_xlfn.ANCHORARRAY(Macro!$C$8),0)),NA())</f>
        <v>1.3736458851803273</v>
      </c>
      <c r="U100" s="25">
        <f ca="1">IFERROR(INDEX(Socioeconomic!$G$8:$G$225,MATCH($C100,_xlfn.ANCHORARRAY(Socioeconomic!$C$8),0)),NA())</f>
        <v>2.5826343140289896</v>
      </c>
      <c r="V100" s="25">
        <f ca="1">IFERROR(INDEX('Natural Hazard'!$G$8:$G$225,MATCH($C100,_xlfn.ANCHORARRAY('Natural Hazard'!$C$8),0)),NA())</f>
        <v>0</v>
      </c>
      <c r="W100" s="25">
        <f ca="1">IFERROR(INDEX(Conflict!$G$8:$G$225,MATCH($C100,_xlfn.ANCHORARRAY(Conflict!$C$8),0)),NA())</f>
        <v>0</v>
      </c>
      <c r="X100" s="50"/>
      <c r="Y100" s="25">
        <f ca="1">IFERROR(INDEX(Health!$H$8:$H$225,MATCH($C100,_xlfn.ANCHORARRAY(Health!$C$8),0)),NA())</f>
        <v>2.4139941690961999</v>
      </c>
      <c r="Z100" s="25">
        <f ca="1">IFERROR(INDEX(Food!$H$8:$H$225,MATCH($C100,_xlfn.ANCHORARRAY(Food!$C$8),0)),NA())</f>
        <v>0.94962362478286</v>
      </c>
      <c r="AA100" s="25">
        <f ca="1">IFERROR(INDEX(Macro!$H$8:$H$225,MATCH($C100,_xlfn.ANCHORARRAY(Macro!$C$8),0)),NA())</f>
        <v>0.269557573981835</v>
      </c>
      <c r="AB100" s="25">
        <f ca="1">IFERROR(INDEX(Socioeconomic!$H$8:$H$225,MATCH($C100,_xlfn.ANCHORARRAY(Socioeconomic!$C$8),0)),NA())</f>
        <v>1</v>
      </c>
      <c r="AC100" s="25">
        <f ca="1">IFERROR(INDEX('Natural Hazard'!$H$8:$H$225,MATCH($C100,_xlfn.ANCHORARRAY('Natural Hazard'!$C$8),0)),NA())</f>
        <v>5.9999999999999902</v>
      </c>
      <c r="AD100" s="25">
        <f ca="1">IFERROR(INDEX(Conflict!$H$8:$H$225,MATCH($C100,_xlfn.ANCHORARRAY(Conflict!$C$8),0)),NA())</f>
        <v>0</v>
      </c>
      <c r="AE100" s="50"/>
      <c r="AF100" s="25">
        <f ca="1">IFERROR(INDEX(Health!$I$8:$I$225,MATCH($C100,_xlfn.ANCHORARRAY(Health!$C$8),0)),NA())</f>
        <v>0</v>
      </c>
      <c r="AG100" s="25" t="e">
        <f ca="1">IFERROR(INDEX(Food!$I$8:$I$225,MATCH($C100,_xlfn.ANCHORARRAY(Food!$C$8),0)),NA())</f>
        <v>#N/A</v>
      </c>
      <c r="AH100" s="25">
        <f ca="1">IFERROR(INDEX(Macro!$I$8:$I$225,MATCH($C100,_xlfn.ANCHORARRAY(Macro!$C$8),0)),NA())</f>
        <v>7</v>
      </c>
      <c r="AI100" s="25">
        <f ca="1">IFERROR(INDEX(Socioeconomic!$I$8:$I$225,MATCH($C100,_xlfn.ANCHORARRAY(Socioeconomic!$C$8),0)),NA())</f>
        <v>6.6699999999999902</v>
      </c>
      <c r="AJ100" s="25">
        <f ca="1">IFERROR(INDEX('Natural Hazard'!$I$8:$I$225,MATCH($C100,_xlfn.ANCHORARRAY('Natural Hazard'!$C$8),0)),NA())</f>
        <v>0</v>
      </c>
      <c r="AK100" s="25">
        <f ca="1">IFERROR(INDEX(Conflict!$I$8:$I$225,MATCH($C100,_xlfn.ANCHORARRAY(Conflict!$C$8),0)),NA())</f>
        <v>0</v>
      </c>
      <c r="AL100" s="49"/>
      <c r="AM100" s="25">
        <f>IFERROR(INDEX('Data Reliability'!$G$6:$G$409,MATCH($C100,'Data Reliability'!$E$6:$E$409,0)),NA())</f>
        <v>8.3333333333333301E-2</v>
      </c>
      <c r="AN100" s="25">
        <f>IFERROR(INDEX('Data Reliability'!$H$6:$H$409,MATCH($C100,'Data Reliability'!$E$6:$E$409,0)),NA())</f>
        <v>0.55833333333333302</v>
      </c>
    </row>
    <row r="101" spans="2:40" x14ac:dyDescent="0.2">
      <c r="B101" s="28" t="s">
        <v>162</v>
      </c>
      <c r="C101" s="28" t="s">
        <v>163</v>
      </c>
      <c r="D101" s="28" t="s">
        <v>433</v>
      </c>
      <c r="E101" s="28" t="s">
        <v>409</v>
      </c>
      <c r="F101" s="206">
        <f ca="1">MATCH($C101,_xlfn.ANCHORARRAY(Health!$C$8),0)</f>
        <v>96</v>
      </c>
      <c r="G101" s="22" cm="1">
        <f t="array" aca="1" ref="G101" ca="1">IF(Parameters!$D$31, SUM(IF(ISNUMBER(R101:W101),(IF(R101:W101&gt;=Parameters!$D$37,1,"")),""))+0.5*(SUM(IF(ISNUMBER(R101:W101),(IF(R101:W101&gt;=Parameters!$D$38,1,"")),""))-SUM(IF(ISNUMBER(R101:W101),(IF(R101:W101&gt;=Parameters!$D$37,1,"")),""))),0) +
   IF(Parameters!$D$32,SUM(IF(ISNUMBER(R101:W101),(IF(R101:W101&gt;=Parameters!$D$41,1,"")),"")),0) +
   IF(Parameters!$D$33,AVERAGE(IF(ISNUMBER(R101:W101),R101:W101)),0) +
   IF(Parameters!$D$34,IF(OR(IF(ISNUMBER(R101:W101),R101:W101)=0),0,GEOMEAN(IF(ISNUMBER(R101:W101),R101:W101))),0)</f>
        <v>0</v>
      </c>
      <c r="H101" s="23">
        <f t="shared" ca="1" si="6"/>
        <v>0</v>
      </c>
      <c r="I101" s="116" t="str">
        <f t="shared" si="7"/>
        <v/>
      </c>
      <c r="J101" s="22" cm="1">
        <f t="array" aca="1" ref="J101" ca="1">IF(Parameters!$D$31, SUM(IF(ISNUMBER(Y101:AD101),(IF(Y101:AD101&gt;=Parameters!$D$41,1,"")),""))+0.5*(SUM(IF(ISNUMBER(Y101:AD101),(IF(Y101:AD101&gt;=Parameters!$D$42,1,"")),""))-SUM(IF(ISNUMBER(Y101:AD101),(IF(Y101:AD101&gt;=Parameters!$D$41,1,"")),""))),0) +
   IF(Parameters!$D$32,SUM(IF(ISNUMBER(Y101:AD101),(IF(Y101:AD101&gt;=Parameters!$D$41,1,"")),"")),0) +
   IF(Parameters!$D$33,AVERAGE(IF(ISNUMBER(Y101:AD101),Y101:AD101)),0) +
   IF(Parameters!$D$34,IF(OR(IF(ISNUMBER(Y101:AD101),Y101:AD101)=0),0,GEOMEAN(IF(ISNUMBER(Y101:AD101),Y101:AD101))),0)</f>
        <v>0</v>
      </c>
      <c r="K101" s="23">
        <f t="shared" ca="1" si="8"/>
        <v>0</v>
      </c>
      <c r="L101" s="116" t="str">
        <f t="shared" si="9"/>
        <v/>
      </c>
      <c r="M101" s="21" cm="1">
        <f t="array" aca="1" ref="M101" ca="1">IF(Parameters!$D$31, SUM(IF(ISNUMBER(AF101:AK101),(IF(AF101:AK101&gt;=Parameters!$D$41,1,"")),""))+0.5*(SUM(IF(ISNUMBER(AF101:AK101),(IF(AF101:AK101&gt;=Parameters!$D$42,1,"")),""))-SUM(IF(ISNUMBER(AF101:AK101),(IF(AF101:AK101&gt;=Parameters!$D$41,1,"")),""))),0) +
   IF(Parameters!$D$32,SUM(IF(ISNUMBER(AF101:AK101),(IF(AF101:AK101&gt;=Parameters!$D$41,1,"")),"")),0) +
   IF(Parameters!$D$33,AVERAGE(IF(ISNUMBER(AF101:AK101),AF101:AK101)),0) +
   IF(Parameters!$D$34,IF(OR(IF(ISNUMBER(AF101:AK101),AF101:AK101)=0),0,GEOMEAN(IF(ISNUMBER(AF101:AK101),AF101:AK101))),0)</f>
        <v>0</v>
      </c>
      <c r="N101" s="23">
        <f t="shared" ca="1" si="10"/>
        <v>0</v>
      </c>
      <c r="O101" s="116" t="str">
        <f t="shared" si="11"/>
        <v>!</v>
      </c>
      <c r="P101" s="24"/>
      <c r="Q101" s="49"/>
      <c r="R101" s="25">
        <f ca="1">IFERROR(INDEX(Health!$G$8:$G$225,MATCH($C101,_xlfn.ANCHORARRAY(Health!$C$8),0)),NA())</f>
        <v>0</v>
      </c>
      <c r="S101" s="25">
        <f ca="1">IFERROR(INDEX(Food!$G$8:$G$225,MATCH($C101,_xlfn.ANCHORARRAY(Food!$C$8),0)),NA())</f>
        <v>0</v>
      </c>
      <c r="T101" s="25">
        <f ca="1">IFERROR(INDEX(Macro!$G$8:$G$225,MATCH($C101,_xlfn.ANCHORARRAY(Macro!$C$8),0)),NA())</f>
        <v>1.8002096857887897</v>
      </c>
      <c r="U101" s="25">
        <f ca="1">IFERROR(INDEX(Socioeconomic!$G$8:$G$225,MATCH($C101,_xlfn.ANCHORARRAY(Socioeconomic!$C$8),0)),NA())</f>
        <v>1.2247448713915805</v>
      </c>
      <c r="V101" s="25">
        <f ca="1">IFERROR(INDEX('Natural Hazard'!$G$8:$G$225,MATCH($C101,_xlfn.ANCHORARRAY('Natural Hazard'!$C$8),0)),NA())</f>
        <v>0</v>
      </c>
      <c r="W101" s="25">
        <f ca="1">IFERROR(INDEX(Conflict!$G$8:$G$225,MATCH($C101,_xlfn.ANCHORARRAY(Conflict!$C$8),0)),NA())</f>
        <v>0</v>
      </c>
      <c r="X101" s="50"/>
      <c r="Y101" s="25">
        <f ca="1">IFERROR(INDEX(Health!$H$8:$H$225,MATCH($C101,_xlfn.ANCHORARRAY(Health!$C$8),0)),NA())</f>
        <v>1.0437317784256499</v>
      </c>
      <c r="Z101" s="25">
        <f ca="1">IFERROR(INDEX(Food!$H$8:$H$225,MATCH($C101,_xlfn.ANCHORARRAY(Food!$C$8),0)),NA())</f>
        <v>1.1812391430225799</v>
      </c>
      <c r="AA101" s="25">
        <f ca="1">IFERROR(INDEX(Macro!$H$8:$H$225,MATCH($C101,_xlfn.ANCHORARRAY(Macro!$C$8),0)),NA())</f>
        <v>1.16319953120422</v>
      </c>
      <c r="AB101" s="25">
        <f ca="1">IFERROR(INDEX(Socioeconomic!$H$8:$H$225,MATCH($C101,_xlfn.ANCHORARRAY(Socioeconomic!$C$8),0)),NA())</f>
        <v>0.85714285714285499</v>
      </c>
      <c r="AC101" s="25">
        <f ca="1">IFERROR(INDEX('Natural Hazard'!$H$8:$H$225,MATCH($C101,_xlfn.ANCHORARRAY('Natural Hazard'!$C$8),0)),NA())</f>
        <v>6.8333333333333304</v>
      </c>
      <c r="AD101" s="25">
        <f ca="1">IFERROR(INDEX(Conflict!$H$8:$H$225,MATCH($C101,_xlfn.ANCHORARRAY(Conflict!$C$8),0)),NA())</f>
        <v>0</v>
      </c>
      <c r="AE101" s="50"/>
      <c r="AF101" s="25">
        <f ca="1">IFERROR(INDEX(Health!$I$8:$I$225,MATCH($C101,_xlfn.ANCHORARRAY(Health!$C$8),0)),NA())</f>
        <v>0</v>
      </c>
      <c r="AG101" s="25" t="e">
        <f ca="1">IFERROR(INDEX(Food!$I$8:$I$225,MATCH($C101,_xlfn.ANCHORARRAY(Food!$C$8),0)),NA())</f>
        <v>#N/A</v>
      </c>
      <c r="AH101" s="25">
        <f ca="1">IFERROR(INDEX(Macro!$I$8:$I$225,MATCH($C101,_xlfn.ANCHORARRAY(Macro!$C$8),0)),NA())</f>
        <v>2.7860696517412902</v>
      </c>
      <c r="AI101" s="25">
        <f ca="1">IFERROR(INDEX(Socioeconomic!$I$8:$I$225,MATCH($C101,_xlfn.ANCHORARRAY(Socioeconomic!$C$8),0)),NA())</f>
        <v>1.74999999999998</v>
      </c>
      <c r="AJ101" s="25">
        <f ca="1">IFERROR(INDEX('Natural Hazard'!$I$8:$I$225,MATCH($C101,_xlfn.ANCHORARRAY('Natural Hazard'!$C$8),0)),NA())</f>
        <v>0</v>
      </c>
      <c r="AK101" s="25">
        <f ca="1">IFERROR(INDEX(Conflict!$I$8:$I$225,MATCH($C101,_xlfn.ANCHORARRAY(Conflict!$C$8),0)),NA())</f>
        <v>0</v>
      </c>
      <c r="AL101" s="49"/>
      <c r="AM101" s="25">
        <f>IFERROR(INDEX('Data Reliability'!$G$6:$G$409,MATCH($C101,'Data Reliability'!$E$6:$E$409,0)),NA())</f>
        <v>8.3333333333333301E-2</v>
      </c>
      <c r="AN101" s="25">
        <f>IFERROR(INDEX('Data Reliability'!$H$6:$H$409,MATCH($C101,'Data Reliability'!$E$6:$E$409,0)),NA())</f>
        <v>0.55833333333333302</v>
      </c>
    </row>
    <row r="102" spans="2:40" x14ac:dyDescent="0.2">
      <c r="B102" s="28" t="s">
        <v>164</v>
      </c>
      <c r="C102" s="28" t="s">
        <v>165</v>
      </c>
      <c r="D102" s="28" t="s">
        <v>435</v>
      </c>
      <c r="E102" s="28" t="s">
        <v>430</v>
      </c>
      <c r="F102" s="206">
        <f ca="1">MATCH($C102,_xlfn.ANCHORARRAY(Health!$C$8),0)</f>
        <v>97</v>
      </c>
      <c r="G102" s="22" cm="1">
        <f t="array" aca="1" ref="G102" ca="1">IF(Parameters!$D$31, SUM(IF(ISNUMBER(R102:W102),(IF(R102:W102&gt;=Parameters!$D$37,1,"")),""))+0.5*(SUM(IF(ISNUMBER(R102:W102),(IF(R102:W102&gt;=Parameters!$D$38,1,"")),""))-SUM(IF(ISNUMBER(R102:W102),(IF(R102:W102&gt;=Parameters!$D$37,1,"")),""))),0) +
   IF(Parameters!$D$32,SUM(IF(ISNUMBER(R102:W102),(IF(R102:W102&gt;=Parameters!$D$41,1,"")),"")),0) +
   IF(Parameters!$D$33,AVERAGE(IF(ISNUMBER(R102:W102),R102:W102)),0) +
   IF(Parameters!$D$34,IF(OR(IF(ISNUMBER(R102:W102),R102:W102)=0),0,GEOMEAN(IF(ISNUMBER(R102:W102),R102:W102))),0)</f>
        <v>0</v>
      </c>
      <c r="H102" s="23">
        <f t="shared" ca="1" si="6"/>
        <v>0</v>
      </c>
      <c r="I102" s="116" t="str">
        <f t="shared" si="7"/>
        <v>!</v>
      </c>
      <c r="J102" s="22" cm="1">
        <f t="array" aca="1" ref="J102" ca="1">IF(Parameters!$D$31, SUM(IF(ISNUMBER(Y102:AD102),(IF(Y102:AD102&gt;=Parameters!$D$41,1,"")),""))+0.5*(SUM(IF(ISNUMBER(Y102:AD102),(IF(Y102:AD102&gt;=Parameters!$D$42,1,"")),""))-SUM(IF(ISNUMBER(Y102:AD102),(IF(Y102:AD102&gt;=Parameters!$D$41,1,"")),""))),0) +
   IF(Parameters!$D$32,SUM(IF(ISNUMBER(Y102:AD102),(IF(Y102:AD102&gt;=Parameters!$D$41,1,"")),"")),0) +
   IF(Parameters!$D$33,AVERAGE(IF(ISNUMBER(Y102:AD102),Y102:AD102)),0) +
   IF(Parameters!$D$34,IF(OR(IF(ISNUMBER(Y102:AD102),Y102:AD102)=0),0,GEOMEAN(IF(ISNUMBER(Y102:AD102),Y102:AD102))),0)</f>
        <v>0.5</v>
      </c>
      <c r="K102" s="23">
        <f t="shared" ca="1" si="8"/>
        <v>0.5</v>
      </c>
      <c r="L102" s="116" t="str">
        <f t="shared" si="9"/>
        <v/>
      </c>
      <c r="M102" s="21" cm="1">
        <f t="array" aca="1" ref="M102" ca="1">IF(Parameters!$D$31, SUM(IF(ISNUMBER(AF102:AK102),(IF(AF102:AK102&gt;=Parameters!$D$41,1,"")),""))+0.5*(SUM(IF(ISNUMBER(AF102:AK102),(IF(AF102:AK102&gt;=Parameters!$D$42,1,"")),""))-SUM(IF(ISNUMBER(AF102:AK102),(IF(AF102:AK102&gt;=Parameters!$D$41,1,"")),""))),0) +
   IF(Parameters!$D$32,SUM(IF(ISNUMBER(AF102:AK102),(IF(AF102:AK102&gt;=Parameters!$D$41,1,"")),"")),0) +
   IF(Parameters!$D$33,AVERAGE(IF(ISNUMBER(AF102:AK102),AF102:AK102)),0) +
   IF(Parameters!$D$34,IF(OR(IF(ISNUMBER(AF102:AK102),AF102:AK102)=0),0,GEOMEAN(IF(ISNUMBER(AF102:AK102),AF102:AK102))),0)</f>
        <v>0</v>
      </c>
      <c r="N102" s="23">
        <f t="shared" ca="1" si="10"/>
        <v>0</v>
      </c>
      <c r="O102" s="116" t="str">
        <f t="shared" si="11"/>
        <v>!</v>
      </c>
      <c r="P102" s="24"/>
      <c r="Q102" s="49"/>
      <c r="R102" s="25">
        <f ca="1">IFERROR(INDEX(Health!$G$8:$G$225,MATCH($C102,_xlfn.ANCHORARRAY(Health!$C$8),0)),NA())</f>
        <v>0</v>
      </c>
      <c r="S102" s="25">
        <f ca="1">IFERROR(INDEX(Food!$G$8:$G$225,MATCH($C102,_xlfn.ANCHORARRAY(Food!$C$8),0)),NA())</f>
        <v>0</v>
      </c>
      <c r="T102" s="25">
        <f ca="1">IFERROR(INDEX(Macro!$G$8:$G$225,MATCH($C102,_xlfn.ANCHORARRAY(Macro!$C$8),0)),NA())</f>
        <v>3.3112856158294823</v>
      </c>
      <c r="U102" s="25">
        <f ca="1">IFERROR(INDEX(Socioeconomic!$G$8:$G$225,MATCH($C102,_xlfn.ANCHORARRAY(Socioeconomic!$C$8),0)),NA())</f>
        <v>0</v>
      </c>
      <c r="V102" s="25">
        <f ca="1">IFERROR(INDEX('Natural Hazard'!$G$8:$G$225,MATCH($C102,_xlfn.ANCHORARRAY('Natural Hazard'!$C$8),0)),NA())</f>
        <v>0</v>
      </c>
      <c r="W102" s="25">
        <f ca="1">IFERROR(INDEX(Conflict!$G$8:$G$225,MATCH($C102,_xlfn.ANCHORARRAY(Conflict!$C$8),0)),NA())</f>
        <v>0</v>
      </c>
      <c r="X102" s="50"/>
      <c r="Y102" s="25">
        <f ca="1">IFERROR(INDEX(Health!$H$8:$H$225,MATCH($C102,_xlfn.ANCHORARRAY(Health!$C$8),0)),NA())</f>
        <v>6.9037900874635501</v>
      </c>
      <c r="Z102" s="25">
        <f ca="1">IFERROR(INDEX(Food!$H$8:$H$225,MATCH($C102,_xlfn.ANCHORARRAY(Food!$C$8),0)),NA())</f>
        <v>4.2105263157894699</v>
      </c>
      <c r="AA102" s="25">
        <f ca="1">IFERROR(INDEX(Macro!$H$8:$H$225,MATCH($C102,_xlfn.ANCHORARRAY(Macro!$C$8),0)),NA())</f>
        <v>2.46703779665983</v>
      </c>
      <c r="AB102" s="25">
        <f ca="1">IFERROR(INDEX(Socioeconomic!$H$8:$H$225,MATCH($C102,_xlfn.ANCHORARRAY(Socioeconomic!$C$8),0)),NA())</f>
        <v>5.5714285714285703</v>
      </c>
      <c r="AC102" s="25">
        <f ca="1">IFERROR(INDEX('Natural Hazard'!$H$8:$H$225,MATCH($C102,_xlfn.ANCHORARRAY('Natural Hazard'!$C$8),0)),NA())</f>
        <v>7.3333333333333304</v>
      </c>
      <c r="AD102" s="25">
        <f ca="1">IFERROR(INDEX(Conflict!$H$8:$H$225,MATCH($C102,_xlfn.ANCHORARRAY(Conflict!$C$8),0)),NA())</f>
        <v>2.64596930675597E-2</v>
      </c>
      <c r="AE102" s="50"/>
      <c r="AF102" s="25">
        <f ca="1">IFERROR(INDEX(Health!$I$8:$I$225,MATCH($C102,_xlfn.ANCHORARRAY(Health!$C$8),0)),NA())</f>
        <v>0</v>
      </c>
      <c r="AG102" s="25" t="e">
        <f ca="1">IFERROR(INDEX(Food!$I$8:$I$225,MATCH($C102,_xlfn.ANCHORARRAY(Food!$C$8),0)),NA())</f>
        <v>#N/A</v>
      </c>
      <c r="AH102" s="25">
        <f ca="1">IFERROR(INDEX(Macro!$I$8:$I$225,MATCH($C102,_xlfn.ANCHORARRAY(Macro!$C$8),0)),NA())</f>
        <v>4.4444444444444402</v>
      </c>
      <c r="AI102" s="25">
        <f ca="1">IFERROR(INDEX(Socioeconomic!$I$8:$I$225,MATCH($C102,_xlfn.ANCHORARRAY(Socioeconomic!$C$8),0)),NA())</f>
        <v>0</v>
      </c>
      <c r="AJ102" s="25">
        <f ca="1">IFERROR(INDEX('Natural Hazard'!$I$8:$I$225,MATCH($C102,_xlfn.ANCHORARRAY('Natural Hazard'!$C$8),0)),NA())</f>
        <v>0</v>
      </c>
      <c r="AK102" s="25">
        <f ca="1">IFERROR(INDEX(Conflict!$I$8:$I$225,MATCH($C102,_xlfn.ANCHORARRAY(Conflict!$C$8),0)),NA())</f>
        <v>0</v>
      </c>
      <c r="AL102" s="49"/>
      <c r="AM102" s="25">
        <f>IFERROR(INDEX('Data Reliability'!$G$6:$G$409,MATCH($C102,'Data Reliability'!$E$6:$E$409,0)),NA())</f>
        <v>0.16666666666666699</v>
      </c>
      <c r="AN102" s="25">
        <f>IFERROR(INDEX('Data Reliability'!$H$6:$H$409,MATCH($C102,'Data Reliability'!$E$6:$E$409,0)),NA())</f>
        <v>0.55833333333333302</v>
      </c>
    </row>
    <row r="103" spans="2:40" x14ac:dyDescent="0.2">
      <c r="B103" s="28" t="s">
        <v>166</v>
      </c>
      <c r="C103" s="28" t="s">
        <v>167</v>
      </c>
      <c r="D103" s="28" t="s">
        <v>434</v>
      </c>
      <c r="E103" s="28" t="s">
        <v>430</v>
      </c>
      <c r="F103" s="206">
        <f ca="1">MATCH($C103,_xlfn.ANCHORARRAY(Health!$C$8),0)</f>
        <v>98</v>
      </c>
      <c r="G103" s="22" cm="1">
        <f t="array" aca="1" ref="G103" ca="1">IF(Parameters!$D$31, SUM(IF(ISNUMBER(R103:W103),(IF(R103:W103&gt;=Parameters!$D$37,1,"")),""))+0.5*(SUM(IF(ISNUMBER(R103:W103),(IF(R103:W103&gt;=Parameters!$D$38,1,"")),""))-SUM(IF(ISNUMBER(R103:W103),(IF(R103:W103&gt;=Parameters!$D$37,1,"")),""))),0) +
   IF(Parameters!$D$32,SUM(IF(ISNUMBER(R103:W103),(IF(R103:W103&gt;=Parameters!$D$41,1,"")),"")),0) +
   IF(Parameters!$D$33,AVERAGE(IF(ISNUMBER(R103:W103),R103:W103)),0) +
   IF(Parameters!$D$34,IF(OR(IF(ISNUMBER(R103:W103),R103:W103)=0),0,GEOMEAN(IF(ISNUMBER(R103:W103),R103:W103))),0)</f>
        <v>1</v>
      </c>
      <c r="H103" s="23">
        <f t="shared" ca="1" si="6"/>
        <v>1</v>
      </c>
      <c r="I103" s="116" t="str">
        <f t="shared" si="7"/>
        <v/>
      </c>
      <c r="J103" s="22" cm="1">
        <f t="array" aca="1" ref="J103" ca="1">IF(Parameters!$D$31, SUM(IF(ISNUMBER(Y103:AD103),(IF(Y103:AD103&gt;=Parameters!$D$41,1,"")),""))+0.5*(SUM(IF(ISNUMBER(Y103:AD103),(IF(Y103:AD103&gt;=Parameters!$D$42,1,"")),""))-SUM(IF(ISNUMBER(Y103:AD103),(IF(Y103:AD103&gt;=Parameters!$D$41,1,"")),""))),0) +
   IF(Parameters!$D$32,SUM(IF(ISNUMBER(Y103:AD103),(IF(Y103:AD103&gt;=Parameters!$D$41,1,"")),"")),0) +
   IF(Parameters!$D$33,AVERAGE(IF(ISNUMBER(Y103:AD103),Y103:AD103)),0) +
   IF(Parameters!$D$34,IF(OR(IF(ISNUMBER(Y103:AD103),Y103:AD103)=0),0,GEOMEAN(IF(ISNUMBER(Y103:AD103),Y103:AD103))),0)</f>
        <v>0</v>
      </c>
      <c r="K103" s="23">
        <f t="shared" ca="1" si="8"/>
        <v>0</v>
      </c>
      <c r="L103" s="116" t="str">
        <f t="shared" si="9"/>
        <v/>
      </c>
      <c r="M103" s="21" cm="1">
        <f t="array" aca="1" ref="M103" ca="1">IF(Parameters!$D$31, SUM(IF(ISNUMBER(AF103:AK103),(IF(AF103:AK103&gt;=Parameters!$D$41,1,"")),""))+0.5*(SUM(IF(ISNUMBER(AF103:AK103),(IF(AF103:AK103&gt;=Parameters!$D$42,1,"")),""))-SUM(IF(ISNUMBER(AF103:AK103),(IF(AF103:AK103&gt;=Parameters!$D$41,1,"")),""))),0) +
   IF(Parameters!$D$32,SUM(IF(ISNUMBER(AF103:AK103),(IF(AF103:AK103&gt;=Parameters!$D$41,1,"")),"")),0) +
   IF(Parameters!$D$33,AVERAGE(IF(ISNUMBER(AF103:AK103),AF103:AK103)),0) +
   IF(Parameters!$D$34,IF(OR(IF(ISNUMBER(AF103:AK103),AF103:AK103)=0),0,GEOMEAN(IF(ISNUMBER(AF103:AK103),AF103:AK103))),0)</f>
        <v>1</v>
      </c>
      <c r="N103" s="23">
        <f t="shared" ca="1" si="10"/>
        <v>1</v>
      </c>
      <c r="O103" s="116" t="str">
        <f t="shared" si="11"/>
        <v>!</v>
      </c>
      <c r="P103" s="24"/>
      <c r="Q103" s="49"/>
      <c r="R103" s="25">
        <f ca="1">IFERROR(INDEX(Health!$G$8:$G$225,MATCH($C103,_xlfn.ANCHORARRAY(Health!$C$8),0)),NA())</f>
        <v>0</v>
      </c>
      <c r="S103" s="25">
        <f ca="1">IFERROR(INDEX(Food!$G$8:$G$225,MATCH($C103,_xlfn.ANCHORARRAY(Food!$C$8),0)),NA())</f>
        <v>0</v>
      </c>
      <c r="T103" s="25">
        <f ca="1">IFERROR(INDEX(Macro!$G$8:$G$225,MATCH($C103,_xlfn.ANCHORARRAY(Macro!$C$8),0)),NA())</f>
        <v>1.5934604230298701</v>
      </c>
      <c r="U103" s="25">
        <f ca="1">IFERROR(INDEX(Socioeconomic!$G$8:$G$225,MATCH($C103,_xlfn.ANCHORARRAY(Socioeconomic!$C$8),0)),NA())</f>
        <v>7.1713716560063601</v>
      </c>
      <c r="V103" s="25">
        <f ca="1">IFERROR(INDEX('Natural Hazard'!$G$8:$G$225,MATCH($C103,_xlfn.ANCHORARRAY('Natural Hazard'!$C$8),0)),NA())</f>
        <v>0</v>
      </c>
      <c r="W103" s="25">
        <f ca="1">IFERROR(INDEX(Conflict!$G$8:$G$225,MATCH($C103,_xlfn.ANCHORARRAY(Conflict!$C$8),0)),NA())</f>
        <v>0</v>
      </c>
      <c r="X103" s="50"/>
      <c r="Y103" s="25">
        <f ca="1">IFERROR(INDEX(Health!$H$8:$H$225,MATCH($C103,_xlfn.ANCHORARRAY(Health!$C$8),0)),NA())</f>
        <v>3.6967930029154501</v>
      </c>
      <c r="Z103" s="25">
        <f ca="1">IFERROR(INDEX(Food!$H$8:$H$225,MATCH($C103,_xlfn.ANCHORARRAY(Food!$C$8),0)),NA())</f>
        <v>3.4394904458598701</v>
      </c>
      <c r="AA103" s="25">
        <f ca="1">IFERROR(INDEX(Macro!$H$8:$H$225,MATCH($C103,_xlfn.ANCHORARRAY(Macro!$C$8),0)),NA())</f>
        <v>1.617345443891</v>
      </c>
      <c r="AB103" s="25">
        <f ca="1">IFERROR(INDEX(Socioeconomic!$H$8:$H$225,MATCH($C103,_xlfn.ANCHORARRAY(Socioeconomic!$C$8),0)),NA())</f>
        <v>5.1428571428571397</v>
      </c>
      <c r="AC103" s="25">
        <f ca="1">IFERROR(INDEX('Natural Hazard'!$H$8:$H$225,MATCH($C103,_xlfn.ANCHORARRAY('Natural Hazard'!$C$8),0)),NA())</f>
        <v>5.1666666666666599</v>
      </c>
      <c r="AD103" s="25">
        <f ca="1">IFERROR(INDEX(Conflict!$H$8:$H$225,MATCH($C103,_xlfn.ANCHORARRAY(Conflict!$C$8),0)),NA())</f>
        <v>3.069324395837</v>
      </c>
      <c r="AE103" s="50"/>
      <c r="AF103" s="25">
        <f ca="1">IFERROR(INDEX(Health!$I$8:$I$225,MATCH($C103,_xlfn.ANCHORARRAY(Health!$C$8),0)),NA())</f>
        <v>0</v>
      </c>
      <c r="AG103" s="25" t="e">
        <f ca="1">IFERROR(INDEX(Food!$I$8:$I$225,MATCH($C103,_xlfn.ANCHORARRAY(Food!$C$8),0)),NA())</f>
        <v>#N/A</v>
      </c>
      <c r="AH103" s="25">
        <f ca="1">IFERROR(INDEX(Macro!$I$8:$I$225,MATCH($C103,_xlfn.ANCHORARRAY(Macro!$C$8),0)),NA())</f>
        <v>1.5699281370923099</v>
      </c>
      <c r="AI103" s="25">
        <f ca="1">IFERROR(INDEX(Socioeconomic!$I$8:$I$225,MATCH($C103,_xlfn.ANCHORARRAY(Socioeconomic!$C$8),0)),NA())</f>
        <v>10</v>
      </c>
      <c r="AJ103" s="25">
        <f ca="1">IFERROR(INDEX('Natural Hazard'!$I$8:$I$225,MATCH($C103,_xlfn.ANCHORARRAY('Natural Hazard'!$C$8),0)),NA())</f>
        <v>0</v>
      </c>
      <c r="AK103" s="25">
        <f ca="1">IFERROR(INDEX(Conflict!$I$8:$I$225,MATCH($C103,_xlfn.ANCHORARRAY(Conflict!$C$8),0)),NA())</f>
        <v>0</v>
      </c>
      <c r="AL103" s="49"/>
      <c r="AM103" s="25">
        <f>IFERROR(INDEX('Data Reliability'!$G$6:$G$409,MATCH($C103,'Data Reliability'!$E$6:$E$409,0)),NA())</f>
        <v>8.3333333333333301E-2</v>
      </c>
      <c r="AN103" s="25">
        <f>IFERROR(INDEX('Data Reliability'!$H$6:$H$409,MATCH($C103,'Data Reliability'!$E$6:$E$409,0)),NA())</f>
        <v>0.51666666666666705</v>
      </c>
    </row>
    <row r="104" spans="2:40" x14ac:dyDescent="0.2">
      <c r="B104" s="28" t="s">
        <v>168</v>
      </c>
      <c r="C104" s="28" t="s">
        <v>169</v>
      </c>
      <c r="D104" s="28" t="s">
        <v>436</v>
      </c>
      <c r="E104" s="28" t="s">
        <v>409</v>
      </c>
      <c r="F104" s="206">
        <f ca="1">MATCH($C104,_xlfn.ANCHORARRAY(Health!$C$8),0)</f>
        <v>99</v>
      </c>
      <c r="G104" s="22" cm="1">
        <f t="array" aca="1" ref="G104" ca="1">IF(Parameters!$D$31, SUM(IF(ISNUMBER(R104:W104),(IF(R104:W104&gt;=Parameters!$D$37,1,"")),""))+0.5*(SUM(IF(ISNUMBER(R104:W104),(IF(R104:W104&gt;=Parameters!$D$38,1,"")),""))-SUM(IF(ISNUMBER(R104:W104),(IF(R104:W104&gt;=Parameters!$D$37,1,"")),""))),0) +
   IF(Parameters!$D$32,SUM(IF(ISNUMBER(R104:W104),(IF(R104:W104&gt;=Parameters!$D$41,1,"")),"")),0) +
   IF(Parameters!$D$33,AVERAGE(IF(ISNUMBER(R104:W104),R104:W104)),0) +
   IF(Parameters!$D$34,IF(OR(IF(ISNUMBER(R104:W104),R104:W104)=0),0,GEOMEAN(IF(ISNUMBER(R104:W104),R104:W104))),0)</f>
        <v>1</v>
      </c>
      <c r="H104" s="23">
        <f t="shared" ca="1" si="6"/>
        <v>1</v>
      </c>
      <c r="I104" s="116" t="str">
        <f t="shared" si="7"/>
        <v>!</v>
      </c>
      <c r="J104" s="22" cm="1">
        <f t="array" aca="1" ref="J104" ca="1">IF(Parameters!$D$31, SUM(IF(ISNUMBER(Y104:AD104),(IF(Y104:AD104&gt;=Parameters!$D$41,1,"")),""))+0.5*(SUM(IF(ISNUMBER(Y104:AD104),(IF(Y104:AD104&gt;=Parameters!$D$42,1,"")),""))-SUM(IF(ISNUMBER(Y104:AD104),(IF(Y104:AD104&gt;=Parameters!$D$41,1,"")),""))),0) +
   IF(Parameters!$D$32,SUM(IF(ISNUMBER(Y104:AD104),(IF(Y104:AD104&gt;=Parameters!$D$41,1,"")),"")),0) +
   IF(Parameters!$D$33,AVERAGE(IF(ISNUMBER(Y104:AD104),Y104:AD104)),0) +
   IF(Parameters!$D$34,IF(OR(IF(ISNUMBER(Y104:AD104),Y104:AD104)=0),0,GEOMEAN(IF(ISNUMBER(Y104:AD104),Y104:AD104))),0)</f>
        <v>1</v>
      </c>
      <c r="K104" s="23">
        <f t="shared" ca="1" si="8"/>
        <v>1</v>
      </c>
      <c r="L104" s="116" t="str">
        <f t="shared" si="9"/>
        <v/>
      </c>
      <c r="M104" s="21" cm="1">
        <f t="array" aca="1" ref="M104" ca="1">IF(Parameters!$D$31, SUM(IF(ISNUMBER(AF104:AK104),(IF(AF104:AK104&gt;=Parameters!$D$41,1,"")),""))+0.5*(SUM(IF(ISNUMBER(AF104:AK104),(IF(AF104:AK104&gt;=Parameters!$D$42,1,"")),""))-SUM(IF(ISNUMBER(AF104:AK104),(IF(AF104:AK104&gt;=Parameters!$D$41,1,"")),""))),0) +
   IF(Parameters!$D$32,SUM(IF(ISNUMBER(AF104:AK104),(IF(AF104:AK104&gt;=Parameters!$D$41,1,"")),"")),0) +
   IF(Parameters!$D$33,AVERAGE(IF(ISNUMBER(AF104:AK104),AF104:AK104)),0) +
   IF(Parameters!$D$34,IF(OR(IF(ISNUMBER(AF104:AK104),AF104:AK104)=0),0,GEOMEAN(IF(ISNUMBER(AF104:AK104),AF104:AK104))),0)</f>
        <v>1</v>
      </c>
      <c r="N104" s="23">
        <f t="shared" ca="1" si="10"/>
        <v>1</v>
      </c>
      <c r="O104" s="116" t="str">
        <f t="shared" si="11"/>
        <v>!</v>
      </c>
      <c r="P104" s="24"/>
      <c r="Q104" s="49"/>
      <c r="R104" s="25">
        <f ca="1">IFERROR(INDEX(Health!$G$8:$G$225,MATCH($C104,_xlfn.ANCHORARRAY(Health!$C$8),0)),NA())</f>
        <v>0</v>
      </c>
      <c r="S104" s="25">
        <f ca="1">IFERROR(INDEX(Food!$G$8:$G$225,MATCH($C104,_xlfn.ANCHORARRAY(Food!$C$8),0)),NA())</f>
        <v>0</v>
      </c>
      <c r="T104" s="25">
        <f ca="1">IFERROR(INDEX(Macro!$G$8:$G$225,MATCH($C104,_xlfn.ANCHORARRAY(Macro!$C$8),0)),NA())</f>
        <v>0</v>
      </c>
      <c r="U104" s="25">
        <f ca="1">IFERROR(INDEX(Socioeconomic!$G$8:$G$225,MATCH($C104,_xlfn.ANCHORARRAY(Socioeconomic!$C$8),0)),NA())</f>
        <v>0.44077853201547357</v>
      </c>
      <c r="V104" s="25">
        <f ca="1">IFERROR(INDEX('Natural Hazard'!$G$8:$G$225,MATCH($C104,_xlfn.ANCHORARRAY('Natural Hazard'!$C$8),0)),NA())</f>
        <v>10</v>
      </c>
      <c r="W104" s="25">
        <f ca="1">IFERROR(INDEX(Conflict!$G$8:$G$225,MATCH($C104,_xlfn.ANCHORARRAY(Conflict!$C$8),0)),NA())</f>
        <v>0</v>
      </c>
      <c r="X104" s="50"/>
      <c r="Y104" s="25">
        <f ca="1">IFERROR(INDEX(Health!$H$8:$H$225,MATCH($C104,_xlfn.ANCHORARRAY(Health!$C$8),0)),NA())</f>
        <v>0</v>
      </c>
      <c r="Z104" s="25">
        <f ca="1">IFERROR(INDEX(Food!$H$8:$H$225,MATCH($C104,_xlfn.ANCHORARRAY(Food!$C$8),0)),NA())</f>
        <v>0</v>
      </c>
      <c r="AA104" s="25">
        <f ca="1">IFERROR(INDEX(Macro!$H$8:$H$225,MATCH($C104,_xlfn.ANCHORARRAY(Macro!$C$8),0)),NA())</f>
        <v>0</v>
      </c>
      <c r="AB104" s="25">
        <f ca="1">IFERROR(INDEX(Socioeconomic!$H$8:$H$225,MATCH($C104,_xlfn.ANCHORARRAY(Socioeconomic!$C$8),0)),NA())</f>
        <v>0.57142857142857095</v>
      </c>
      <c r="AC104" s="25">
        <f ca="1">IFERROR(INDEX('Natural Hazard'!$H$8:$H$225,MATCH($C104,_xlfn.ANCHORARRAY('Natural Hazard'!$C$8),0)),NA())</f>
        <v>10</v>
      </c>
      <c r="AD104" s="25">
        <f ca="1">IFERROR(INDEX(Conflict!$H$8:$H$225,MATCH($C104,_xlfn.ANCHORARRAY(Conflict!$C$8),0)),NA())</f>
        <v>0</v>
      </c>
      <c r="AE104" s="50"/>
      <c r="AF104" s="25">
        <f ca="1">IFERROR(INDEX(Health!$I$8:$I$225,MATCH($C104,_xlfn.ANCHORARRAY(Health!$C$8),0)),NA())</f>
        <v>0</v>
      </c>
      <c r="AG104" s="25" t="e">
        <f ca="1">IFERROR(INDEX(Food!$I$8:$I$225,MATCH($C104,_xlfn.ANCHORARRAY(Food!$C$8),0)),NA())</f>
        <v>#N/A</v>
      </c>
      <c r="AH104" s="25">
        <f ca="1">IFERROR(INDEX(Macro!$I$8:$I$225,MATCH($C104,_xlfn.ANCHORARRAY(Macro!$C$8),0)),NA())</f>
        <v>5.66058595909342</v>
      </c>
      <c r="AI104" s="25">
        <f ca="1">IFERROR(INDEX(Socioeconomic!$I$8:$I$225,MATCH($C104,_xlfn.ANCHORARRAY(Socioeconomic!$C$8),0)),NA())</f>
        <v>0.34000000000000302</v>
      </c>
      <c r="AJ104" s="25">
        <f ca="1">IFERROR(INDEX('Natural Hazard'!$I$8:$I$225,MATCH($C104,_xlfn.ANCHORARRAY('Natural Hazard'!$C$8),0)),NA())</f>
        <v>10</v>
      </c>
      <c r="AK104" s="25">
        <f ca="1">IFERROR(INDEX(Conflict!$I$8:$I$225,MATCH($C104,_xlfn.ANCHORARRAY(Conflict!$C$8),0)),NA())</f>
        <v>0</v>
      </c>
      <c r="AL104" s="49"/>
      <c r="AM104" s="25">
        <f>IFERROR(INDEX('Data Reliability'!$G$6:$G$409,MATCH($C104,'Data Reliability'!$E$6:$E$409,0)),NA())</f>
        <v>8.3333333333333301E-2</v>
      </c>
      <c r="AN104" s="25">
        <f>IFERROR(INDEX('Data Reliability'!$H$6:$H$409,MATCH($C104,'Data Reliability'!$E$6:$E$409,0)),NA())</f>
        <v>0.59166666666666701</v>
      </c>
    </row>
    <row r="105" spans="2:40" x14ac:dyDescent="0.2">
      <c r="B105" s="28" t="s">
        <v>170</v>
      </c>
      <c r="C105" s="28" t="s">
        <v>171</v>
      </c>
      <c r="D105" s="28" t="s">
        <v>433</v>
      </c>
      <c r="E105" s="28" t="s">
        <v>430</v>
      </c>
      <c r="F105" s="206">
        <f ca="1">MATCH($C105,_xlfn.ANCHORARRAY(Health!$C$8),0)</f>
        <v>100</v>
      </c>
      <c r="G105" s="22" cm="1">
        <f t="array" aca="1" ref="G105" ca="1">IF(Parameters!$D$31, SUM(IF(ISNUMBER(R105:W105),(IF(R105:W105&gt;=Parameters!$D$37,1,"")),""))+0.5*(SUM(IF(ISNUMBER(R105:W105),(IF(R105:W105&gt;=Parameters!$D$38,1,"")),""))-SUM(IF(ISNUMBER(R105:W105),(IF(R105:W105&gt;=Parameters!$D$37,1,"")),""))),0) +
   IF(Parameters!$D$32,SUM(IF(ISNUMBER(R105:W105),(IF(R105:W105&gt;=Parameters!$D$41,1,"")),"")),0) +
   IF(Parameters!$D$33,AVERAGE(IF(ISNUMBER(R105:W105),R105:W105)),0) +
   IF(Parameters!$D$34,IF(OR(IF(ISNUMBER(R105:W105),R105:W105)=0),0,GEOMEAN(IF(ISNUMBER(R105:W105),R105:W105))),0)</f>
        <v>1</v>
      </c>
      <c r="H105" s="23">
        <f t="shared" ca="1" si="6"/>
        <v>1</v>
      </c>
      <c r="I105" s="116" t="str">
        <f t="shared" si="7"/>
        <v/>
      </c>
      <c r="J105" s="22" cm="1">
        <f t="array" aca="1" ref="J105" ca="1">IF(Parameters!$D$31, SUM(IF(ISNUMBER(Y105:AD105),(IF(Y105:AD105&gt;=Parameters!$D$41,1,"")),""))+0.5*(SUM(IF(ISNUMBER(Y105:AD105),(IF(Y105:AD105&gt;=Parameters!$D$42,1,"")),""))-SUM(IF(ISNUMBER(Y105:AD105),(IF(Y105:AD105&gt;=Parameters!$D$41,1,"")),""))),0) +
   IF(Parameters!$D$32,SUM(IF(ISNUMBER(Y105:AD105),(IF(Y105:AD105&gt;=Parameters!$D$41,1,"")),"")),0) +
   IF(Parameters!$D$33,AVERAGE(IF(ISNUMBER(Y105:AD105),Y105:AD105)),0) +
   IF(Parameters!$D$34,IF(OR(IF(ISNUMBER(Y105:AD105),Y105:AD105)=0),0,GEOMEAN(IF(ISNUMBER(Y105:AD105),Y105:AD105))),0)</f>
        <v>0</v>
      </c>
      <c r="K105" s="23">
        <f t="shared" ca="1" si="8"/>
        <v>0</v>
      </c>
      <c r="L105" s="116" t="str">
        <f t="shared" si="9"/>
        <v/>
      </c>
      <c r="M105" s="21" cm="1">
        <f t="array" aca="1" ref="M105" ca="1">IF(Parameters!$D$31, SUM(IF(ISNUMBER(AF105:AK105),(IF(AF105:AK105&gt;=Parameters!$D$41,1,"")),""))+0.5*(SUM(IF(ISNUMBER(AF105:AK105),(IF(AF105:AK105&gt;=Parameters!$D$42,1,"")),""))-SUM(IF(ISNUMBER(AF105:AK105),(IF(AF105:AK105&gt;=Parameters!$D$41,1,"")),""))),0) +
   IF(Parameters!$D$32,SUM(IF(ISNUMBER(AF105:AK105),(IF(AF105:AK105&gt;=Parameters!$D$41,1,"")),"")),0) +
   IF(Parameters!$D$33,AVERAGE(IF(ISNUMBER(AF105:AK105),AF105:AK105)),0) +
   IF(Parameters!$D$34,IF(OR(IF(ISNUMBER(AF105:AK105),AF105:AK105)=0),0,GEOMEAN(IF(ISNUMBER(AF105:AK105),AF105:AK105))),0)</f>
        <v>1</v>
      </c>
      <c r="N105" s="23">
        <f t="shared" ca="1" si="10"/>
        <v>1</v>
      </c>
      <c r="O105" s="116" t="str">
        <f t="shared" si="11"/>
        <v>!</v>
      </c>
      <c r="P105" s="24"/>
      <c r="Q105" s="49"/>
      <c r="R105" s="25">
        <f ca="1">IFERROR(INDEX(Health!$G$8:$G$225,MATCH($C105,_xlfn.ANCHORARRAY(Health!$C$8),0)),NA())</f>
        <v>0</v>
      </c>
      <c r="S105" s="25">
        <f ca="1">IFERROR(INDEX(Food!$G$8:$G$225,MATCH($C105,_xlfn.ANCHORARRAY(Food!$C$8),0)),NA())</f>
        <v>0</v>
      </c>
      <c r="T105" s="25">
        <f ca="1">IFERROR(INDEX(Macro!$G$8:$G$225,MATCH($C105,_xlfn.ANCHORARRAY(Macro!$C$8),0)),NA())</f>
        <v>2.8549834907195599</v>
      </c>
      <c r="U105" s="25">
        <f ca="1">IFERROR(INDEX(Socioeconomic!$G$8:$G$225,MATCH($C105,_xlfn.ANCHORARRAY(Socioeconomic!$C$8),0)),NA())</f>
        <v>0</v>
      </c>
      <c r="V105" s="25">
        <f ca="1">IFERROR(INDEX('Natural Hazard'!$G$8:$G$225,MATCH($C105,_xlfn.ANCHORARRAY('Natural Hazard'!$C$8),0)),NA())</f>
        <v>7.0710678118654755</v>
      </c>
      <c r="W105" s="25">
        <f ca="1">IFERROR(INDEX(Conflict!$G$8:$G$225,MATCH($C105,_xlfn.ANCHORARRAY(Conflict!$C$8),0)),NA())</f>
        <v>0</v>
      </c>
      <c r="X105" s="50"/>
      <c r="Y105" s="25">
        <f ca="1">IFERROR(INDEX(Health!$H$8:$H$225,MATCH($C105,_xlfn.ANCHORARRAY(Health!$C$8),0)),NA())</f>
        <v>2.7346938775510199</v>
      </c>
      <c r="Z105" s="25">
        <f ca="1">IFERROR(INDEX(Food!$H$8:$H$225,MATCH($C105,_xlfn.ANCHORARRAY(Food!$C$8),0)),NA())</f>
        <v>1.7313259988419201</v>
      </c>
      <c r="AA105" s="25">
        <f ca="1">IFERROR(INDEX(Macro!$H$8:$H$225,MATCH($C105,_xlfn.ANCHORARRAY(Macro!$C$8),0)),NA())</f>
        <v>5.1919132727805399</v>
      </c>
      <c r="AB105" s="25">
        <f ca="1">IFERROR(INDEX(Socioeconomic!$H$8:$H$225,MATCH($C105,_xlfn.ANCHORARRAY(Socioeconomic!$C$8),0)),NA())</f>
        <v>1.4285714285714199</v>
      </c>
      <c r="AC105" s="25">
        <f ca="1">IFERROR(INDEX('Natural Hazard'!$H$8:$H$225,MATCH($C105,_xlfn.ANCHORARRAY('Natural Hazard'!$C$8),0)),NA())</f>
        <v>5</v>
      </c>
      <c r="AD105" s="25">
        <f ca="1">IFERROR(INDEX(Conflict!$H$8:$H$225,MATCH($C105,_xlfn.ANCHORARRAY(Conflict!$C$8),0)),NA())</f>
        <v>0</v>
      </c>
      <c r="AE105" s="50"/>
      <c r="AF105" s="25">
        <f ca="1">IFERROR(INDEX(Health!$I$8:$I$225,MATCH($C105,_xlfn.ANCHORARRAY(Health!$C$8),0)),NA())</f>
        <v>0</v>
      </c>
      <c r="AG105" s="25" t="e">
        <f ca="1">IFERROR(INDEX(Food!$I$8:$I$225,MATCH($C105,_xlfn.ANCHORARRAY(Food!$C$8),0)),NA())</f>
        <v>#N/A</v>
      </c>
      <c r="AH105" s="25">
        <f ca="1">IFERROR(INDEX(Macro!$I$8:$I$225,MATCH($C105,_xlfn.ANCHORARRAY(Macro!$C$8),0)),NA())</f>
        <v>1.5699281370923199</v>
      </c>
      <c r="AI105" s="25">
        <f ca="1">IFERROR(INDEX(Socioeconomic!$I$8:$I$225,MATCH($C105,_xlfn.ANCHORARRAY(Socioeconomic!$C$8),0)),NA())</f>
        <v>0</v>
      </c>
      <c r="AJ105" s="25">
        <f ca="1">IFERROR(INDEX('Natural Hazard'!$I$8:$I$225,MATCH($C105,_xlfn.ANCHORARRAY('Natural Hazard'!$C$8),0)),NA())</f>
        <v>10</v>
      </c>
      <c r="AK105" s="25">
        <f ca="1">IFERROR(INDEX(Conflict!$I$8:$I$225,MATCH($C105,_xlfn.ANCHORARRAY(Conflict!$C$8),0)),NA())</f>
        <v>0</v>
      </c>
      <c r="AL105" s="49"/>
      <c r="AM105" s="25">
        <f>IFERROR(INDEX('Data Reliability'!$G$6:$G$409,MATCH($C105,'Data Reliability'!$E$6:$E$409,0)),NA())</f>
        <v>8.3333333333333301E-2</v>
      </c>
      <c r="AN105" s="25">
        <f>IFERROR(INDEX('Data Reliability'!$H$6:$H$409,MATCH($C105,'Data Reliability'!$E$6:$E$409,0)),NA())</f>
        <v>0.55000000000000004</v>
      </c>
    </row>
    <row r="106" spans="2:40" x14ac:dyDescent="0.2">
      <c r="B106" s="28" t="s">
        <v>172</v>
      </c>
      <c r="C106" s="28" t="s">
        <v>173</v>
      </c>
      <c r="D106" s="28" t="s">
        <v>432</v>
      </c>
      <c r="E106" s="28" t="s">
        <v>535</v>
      </c>
      <c r="F106" s="206">
        <f ca="1">MATCH($C106,_xlfn.ANCHORARRAY(Health!$C$8),0)</f>
        <v>101</v>
      </c>
      <c r="G106" s="22" cm="1">
        <f t="array" aca="1" ref="G106" ca="1">IF(Parameters!$D$31, SUM(IF(ISNUMBER(R106:W106),(IF(R106:W106&gt;=Parameters!$D$37,1,"")),""))+0.5*(SUM(IF(ISNUMBER(R106:W106),(IF(R106:W106&gt;=Parameters!$D$38,1,"")),""))-SUM(IF(ISNUMBER(R106:W106),(IF(R106:W106&gt;=Parameters!$D$37,1,"")),""))),0) +
   IF(Parameters!$D$32,SUM(IF(ISNUMBER(R106:W106),(IF(R106:W106&gt;=Parameters!$D$41,1,"")),"")),0) +
   IF(Parameters!$D$33,AVERAGE(IF(ISNUMBER(R106:W106),R106:W106)),0) +
   IF(Parameters!$D$34,IF(OR(IF(ISNUMBER(R106:W106),R106:W106)=0),0,GEOMEAN(IF(ISNUMBER(R106:W106),R106:W106))),0)</f>
        <v>3</v>
      </c>
      <c r="H106" s="23">
        <f t="shared" ca="1" si="6"/>
        <v>3</v>
      </c>
      <c r="I106" s="116" t="str">
        <f t="shared" si="7"/>
        <v/>
      </c>
      <c r="J106" s="22" cm="1">
        <f t="array" aca="1" ref="J106" ca="1">IF(Parameters!$D$31, SUM(IF(ISNUMBER(Y106:AD106),(IF(Y106:AD106&gt;=Parameters!$D$41,1,"")),""))+0.5*(SUM(IF(ISNUMBER(Y106:AD106),(IF(Y106:AD106&gt;=Parameters!$D$42,1,"")),""))-SUM(IF(ISNUMBER(Y106:AD106),(IF(Y106:AD106&gt;=Parameters!$D$41,1,"")),""))),0) +
   IF(Parameters!$D$32,SUM(IF(ISNUMBER(Y106:AD106),(IF(Y106:AD106&gt;=Parameters!$D$41,1,"")),"")),0) +
   IF(Parameters!$D$33,AVERAGE(IF(ISNUMBER(Y106:AD106),Y106:AD106)),0) +
   IF(Parameters!$D$34,IF(OR(IF(ISNUMBER(Y106:AD106),Y106:AD106)=0),0,GEOMEAN(IF(ISNUMBER(Y106:AD106),Y106:AD106))),0)</f>
        <v>1</v>
      </c>
      <c r="K106" s="23">
        <f t="shared" ca="1" si="8"/>
        <v>1</v>
      </c>
      <c r="L106" s="116" t="str">
        <f t="shared" si="9"/>
        <v/>
      </c>
      <c r="M106" s="21" cm="1">
        <f t="array" aca="1" ref="M106" ca="1">IF(Parameters!$D$31, SUM(IF(ISNUMBER(AF106:AK106),(IF(AF106:AK106&gt;=Parameters!$D$41,1,"")),""))+0.5*(SUM(IF(ISNUMBER(AF106:AK106),(IF(AF106:AK106&gt;=Parameters!$D$42,1,"")),""))-SUM(IF(ISNUMBER(AF106:AK106),(IF(AF106:AK106&gt;=Parameters!$D$41,1,"")),""))),0) +
   IF(Parameters!$D$32,SUM(IF(ISNUMBER(AF106:AK106),(IF(AF106:AK106&gt;=Parameters!$D$41,1,"")),"")),0) +
   IF(Parameters!$D$33,AVERAGE(IF(ISNUMBER(AF106:AK106),AF106:AK106)),0) +
   IF(Parameters!$D$34,IF(OR(IF(ISNUMBER(AF106:AK106),AF106:AK106)=0),0,GEOMEAN(IF(ISNUMBER(AF106:AK106),AF106:AK106))),0)</f>
        <v>3</v>
      </c>
      <c r="N106" s="23">
        <f t="shared" ca="1" si="10"/>
        <v>3</v>
      </c>
      <c r="O106" s="116" t="str">
        <f t="shared" si="11"/>
        <v/>
      </c>
      <c r="P106" s="24"/>
      <c r="Q106" s="49"/>
      <c r="R106" s="25">
        <f ca="1">IFERROR(INDEX(Health!$G$8:$G$225,MATCH($C106,_xlfn.ANCHORARRAY(Health!$C$8),0)),NA())</f>
        <v>6.9735025352637106</v>
      </c>
      <c r="S106" s="25">
        <f ca="1">IFERROR(INDEX(Food!$G$8:$G$225,MATCH($C106,_xlfn.ANCHORARRAY(Food!$C$8),0)),NA())</f>
        <v>7.1293776360708341</v>
      </c>
      <c r="T106" s="25">
        <f ca="1">IFERROR(INDEX(Macro!$G$8:$G$225,MATCH($C106,_xlfn.ANCHORARRAY(Macro!$C$8),0)),NA())</f>
        <v>0</v>
      </c>
      <c r="U106" s="25">
        <f ca="1">IFERROR(INDEX(Socioeconomic!$G$8:$G$225,MATCH($C106,_xlfn.ANCHORARRAY(Socioeconomic!$C$8),0)),NA())</f>
        <v>0</v>
      </c>
      <c r="V106" s="25">
        <f ca="1">IFERROR(INDEX('Natural Hazard'!$G$8:$G$225,MATCH($C106,_xlfn.ANCHORARRAY('Natural Hazard'!$C$8),0)),NA())</f>
        <v>8.266397845091495</v>
      </c>
      <c r="W106" s="25">
        <f ca="1">IFERROR(INDEX(Conflict!$G$8:$G$225,MATCH($C106,_xlfn.ANCHORARRAY(Conflict!$C$8),0)),NA())</f>
        <v>6.5827507932559515</v>
      </c>
      <c r="X106" s="50"/>
      <c r="Y106" s="25">
        <f ca="1">IFERROR(INDEX(Health!$H$8:$H$225,MATCH($C106,_xlfn.ANCHORARRAY(Health!$C$8),0)),NA())</f>
        <v>4.86297376093294</v>
      </c>
      <c r="Z106" s="25">
        <f ca="1">IFERROR(INDEX(Food!$H$8:$H$225,MATCH($C106,_xlfn.ANCHORARRAY(Food!$C$8),0)),NA())</f>
        <v>7.2611464968152797</v>
      </c>
      <c r="AA106" s="25">
        <f ca="1">IFERROR(INDEX(Macro!$H$8:$H$225,MATCH($C106,_xlfn.ANCHORARRAY(Macro!$C$8),0)),NA())</f>
        <v>0</v>
      </c>
      <c r="AB106" s="25">
        <f ca="1">IFERROR(INDEX(Socioeconomic!$H$8:$H$225,MATCH($C106,_xlfn.ANCHORARRAY(Socioeconomic!$C$8),0)),NA())</f>
        <v>7.71428571428571</v>
      </c>
      <c r="AC106" s="25">
        <f ca="1">IFERROR(INDEX('Natural Hazard'!$H$8:$H$225,MATCH($C106,_xlfn.ANCHORARRAY('Natural Hazard'!$C$8),0)),NA())</f>
        <v>6.8333333333333304</v>
      </c>
      <c r="AD106" s="25">
        <f ca="1">IFERROR(INDEX(Conflict!$H$8:$H$225,MATCH($C106,_xlfn.ANCHORARRAY(Conflict!$C$8),0)),NA())</f>
        <v>5.7373434468160101</v>
      </c>
      <c r="AE106" s="50"/>
      <c r="AF106" s="25">
        <f ca="1">IFERROR(INDEX(Health!$I$8:$I$225,MATCH($C106,_xlfn.ANCHORARRAY(Health!$C$8),0)),NA())</f>
        <v>10</v>
      </c>
      <c r="AG106" s="25">
        <f ca="1">IFERROR(INDEX(Food!$I$8:$I$225,MATCH($C106,_xlfn.ANCHORARRAY(Food!$C$8),0)),NA())</f>
        <v>7</v>
      </c>
      <c r="AH106" s="25">
        <f ca="1">IFERROR(INDEX(Macro!$I$8:$I$225,MATCH($C106,_xlfn.ANCHORARRAY(Macro!$C$8),0)),NA())</f>
        <v>0</v>
      </c>
      <c r="AI106" s="25">
        <f ca="1">IFERROR(INDEX(Socioeconomic!$I$8:$I$225,MATCH($C106,_xlfn.ANCHORARRAY(Socioeconomic!$C$8),0)),NA())</f>
        <v>0</v>
      </c>
      <c r="AJ106" s="25">
        <f ca="1">IFERROR(INDEX('Natural Hazard'!$I$8:$I$225,MATCH($C106,_xlfn.ANCHORARRAY('Natural Hazard'!$C$8),0)),NA())</f>
        <v>10</v>
      </c>
      <c r="AK106" s="25">
        <f ca="1">IFERROR(INDEX(Conflict!$I$8:$I$225,MATCH($C106,_xlfn.ANCHORARRAY(Conflict!$C$8),0)),NA())</f>
        <v>7.5527303547009499</v>
      </c>
      <c r="AL106" s="49"/>
      <c r="AM106" s="25">
        <f>IFERROR(INDEX('Data Reliability'!$G$6:$G$409,MATCH($C106,'Data Reliability'!$E$6:$E$409,0)),NA())</f>
        <v>0</v>
      </c>
      <c r="AN106" s="25">
        <f>IFERROR(INDEX('Data Reliability'!$H$6:$H$409,MATCH($C106,'Data Reliability'!$E$6:$E$409,0)),NA())</f>
        <v>0.29444444444444401</v>
      </c>
    </row>
    <row r="107" spans="2:40" x14ac:dyDescent="0.2">
      <c r="B107" s="28" t="s">
        <v>747</v>
      </c>
      <c r="C107" s="28" t="s">
        <v>174</v>
      </c>
      <c r="D107" s="28" t="s">
        <v>433</v>
      </c>
      <c r="E107" s="28" t="s">
        <v>429</v>
      </c>
      <c r="F107" s="206">
        <f ca="1">MATCH($C107,_xlfn.ANCHORARRAY(Health!$C$8),0)</f>
        <v>102</v>
      </c>
      <c r="G107" s="22" cm="1">
        <f t="array" aca="1" ref="G107" ca="1">IF(Parameters!$D$31, SUM(IF(ISNUMBER(R107:W107),(IF(R107:W107&gt;=Parameters!$D$37,1,"")),""))+0.5*(SUM(IF(ISNUMBER(R107:W107),(IF(R107:W107&gt;=Parameters!$D$38,1,"")),""))-SUM(IF(ISNUMBER(R107:W107),(IF(R107:W107&gt;=Parameters!$D$37,1,"")),""))),0) +
   IF(Parameters!$D$32,SUM(IF(ISNUMBER(R107:W107),(IF(R107:W107&gt;=Parameters!$D$41,1,"")),"")),0) +
   IF(Parameters!$D$33,AVERAGE(IF(ISNUMBER(R107:W107),R107:W107)),0) +
   IF(Parameters!$D$34,IF(OR(IF(ISNUMBER(R107:W107),R107:W107)=0),0,GEOMEAN(IF(ISNUMBER(R107:W107),R107:W107))),0)</f>
        <v>1</v>
      </c>
      <c r="H107" s="23">
        <f t="shared" ca="1" si="6"/>
        <v>1</v>
      </c>
      <c r="I107" s="116" t="str">
        <f t="shared" si="7"/>
        <v>!</v>
      </c>
      <c r="J107" s="22" cm="1">
        <f t="array" aca="1" ref="J107" ca="1">IF(Parameters!$D$31, SUM(IF(ISNUMBER(Y107:AD107),(IF(Y107:AD107&gt;=Parameters!$D$41,1,"")),""))+0.5*(SUM(IF(ISNUMBER(Y107:AD107),(IF(Y107:AD107&gt;=Parameters!$D$42,1,"")),""))-SUM(IF(ISNUMBER(Y107:AD107),(IF(Y107:AD107&gt;=Parameters!$D$41,1,"")),""))),0) +
   IF(Parameters!$D$32,SUM(IF(ISNUMBER(Y107:AD107),(IF(Y107:AD107&gt;=Parameters!$D$41,1,"")),"")),0) +
   IF(Parameters!$D$33,AVERAGE(IF(ISNUMBER(Y107:AD107),Y107:AD107)),0) +
   IF(Parameters!$D$34,IF(OR(IF(ISNUMBER(Y107:AD107),Y107:AD107)=0),0,GEOMEAN(IF(ISNUMBER(Y107:AD107),Y107:AD107))),0)</f>
        <v>0</v>
      </c>
      <c r="K107" s="23">
        <f t="shared" ca="1" si="8"/>
        <v>0</v>
      </c>
      <c r="L107" s="116" t="str">
        <f t="shared" si="9"/>
        <v/>
      </c>
      <c r="M107" s="21" cm="1">
        <f t="array" aca="1" ref="M107" ca="1">IF(Parameters!$D$31, SUM(IF(ISNUMBER(AF107:AK107),(IF(AF107:AK107&gt;=Parameters!$D$41,1,"")),""))+0.5*(SUM(IF(ISNUMBER(AF107:AK107),(IF(AF107:AK107&gt;=Parameters!$D$42,1,"")),""))-SUM(IF(ISNUMBER(AF107:AK107),(IF(AF107:AK107&gt;=Parameters!$D$41,1,"")),""))),0) +
   IF(Parameters!$D$32,SUM(IF(ISNUMBER(AF107:AK107),(IF(AF107:AK107&gt;=Parameters!$D$41,1,"")),"")),0) +
   IF(Parameters!$D$33,AVERAGE(IF(ISNUMBER(AF107:AK107),AF107:AK107)),0) +
   IF(Parameters!$D$34,IF(OR(IF(ISNUMBER(AF107:AK107),AF107:AK107)=0),0,GEOMEAN(IF(ISNUMBER(AF107:AK107),AF107:AK107))),0)</f>
        <v>1</v>
      </c>
      <c r="N107" s="23">
        <f t="shared" ca="1" si="10"/>
        <v>1</v>
      </c>
      <c r="O107" s="116" t="str">
        <f t="shared" si="11"/>
        <v>!</v>
      </c>
      <c r="P107" s="24"/>
      <c r="Q107" s="49"/>
      <c r="R107" s="25">
        <f ca="1">IFERROR(INDEX(Health!$G$8:$G$225,MATCH($C107,_xlfn.ANCHORARRAY(Health!$C$8),0)),NA())</f>
        <v>0</v>
      </c>
      <c r="S107" s="25">
        <f ca="1">IFERROR(INDEX(Food!$G$8:$G$225,MATCH($C107,_xlfn.ANCHORARRAY(Food!$C$8),0)),NA())</f>
        <v>0</v>
      </c>
      <c r="T107" s="25">
        <f ca="1">IFERROR(INDEX(Macro!$G$8:$G$225,MATCH($C107,_xlfn.ANCHORARRAY(Macro!$C$8),0)),NA())</f>
        <v>3.9233628437139201</v>
      </c>
      <c r="U107" s="25">
        <f ca="1">IFERROR(INDEX(Socioeconomic!$G$8:$G$225,MATCH($C107,_xlfn.ANCHORARRAY(Socioeconomic!$C$8),0)),NA())</f>
        <v>4.0454560046692132</v>
      </c>
      <c r="V107" s="25">
        <f ca="1">IFERROR(INDEX('Natural Hazard'!$G$8:$G$225,MATCH($C107,_xlfn.ANCHORARRAY('Natural Hazard'!$C$8),0)),NA())</f>
        <v>8.266397845091495</v>
      </c>
      <c r="W107" s="25">
        <f ca="1">IFERROR(INDEX(Conflict!$G$8:$G$225,MATCH($C107,_xlfn.ANCHORARRAY(Conflict!$C$8),0)),NA())</f>
        <v>3.2989579802968585</v>
      </c>
      <c r="X107" s="50"/>
      <c r="Y107" s="25">
        <f ca="1">IFERROR(INDEX(Health!$H$8:$H$225,MATCH($C107,_xlfn.ANCHORARRAY(Health!$C$8),0)),NA())</f>
        <v>3.8134110787172002</v>
      </c>
      <c r="Z107" s="25">
        <f ca="1">IFERROR(INDEX(Food!$H$8:$H$225,MATCH($C107,_xlfn.ANCHORARRAY(Food!$C$8),0)),NA())</f>
        <v>3.7320574162679399</v>
      </c>
      <c r="AA107" s="25">
        <f ca="1">IFERROR(INDEX(Macro!$H$8:$H$225,MATCH($C107,_xlfn.ANCHORARRAY(Macro!$C$8),0)),NA())</f>
        <v>5.1186639320246101</v>
      </c>
      <c r="AB107" s="25">
        <f ca="1">IFERROR(INDEX(Socioeconomic!$H$8:$H$225,MATCH($C107,_xlfn.ANCHORARRAY(Socioeconomic!$C$8),0)),NA())</f>
        <v>4.5714285714285703</v>
      </c>
      <c r="AC107" s="25">
        <f ca="1">IFERROR(INDEX('Natural Hazard'!$H$8:$H$225,MATCH($C107,_xlfn.ANCHORARRAY('Natural Hazard'!$C$8),0)),NA())</f>
        <v>6.8333333333333304</v>
      </c>
      <c r="AD107" s="25">
        <f ca="1">IFERROR(INDEX(Conflict!$H$8:$H$225,MATCH($C107,_xlfn.ANCHORARRAY(Conflict!$C$8),0)),NA())</f>
        <v>3.0472746516140301</v>
      </c>
      <c r="AE107" s="50"/>
      <c r="AF107" s="25">
        <f ca="1">IFERROR(INDEX(Health!$I$8:$I$225,MATCH($C107,_xlfn.ANCHORARRAY(Health!$C$8),0)),NA())</f>
        <v>0</v>
      </c>
      <c r="AG107" s="25" t="e">
        <f ca="1">IFERROR(INDEX(Food!$I$8:$I$225,MATCH($C107,_xlfn.ANCHORARRAY(Food!$C$8),0)),NA())</f>
        <v>#N/A</v>
      </c>
      <c r="AH107" s="25">
        <f ca="1">IFERROR(INDEX(Macro!$I$8:$I$225,MATCH($C107,_xlfn.ANCHORARRAY(Macro!$C$8),0)),NA())</f>
        <v>3.00718629076838</v>
      </c>
      <c r="AI107" s="25">
        <f ca="1">IFERROR(INDEX(Socioeconomic!$I$8:$I$225,MATCH($C107,_xlfn.ANCHORARRAY(Socioeconomic!$C$8),0)),NA())</f>
        <v>3.5799999999999801</v>
      </c>
      <c r="AJ107" s="25">
        <f ca="1">IFERROR(INDEX('Natural Hazard'!$I$8:$I$225,MATCH($C107,_xlfn.ANCHORARRAY('Natural Hazard'!$C$8),0)),NA())</f>
        <v>10</v>
      </c>
      <c r="AK107" s="25">
        <f ca="1">IFERROR(INDEX(Conflict!$I$8:$I$225,MATCH($C107,_xlfn.ANCHORARRAY(Conflict!$C$8),0)),NA())</f>
        <v>3.5714285714285499</v>
      </c>
      <c r="AL107" s="49"/>
      <c r="AM107" s="25">
        <f>IFERROR(INDEX('Data Reliability'!$G$6:$G$409,MATCH($C107,'Data Reliability'!$E$6:$E$409,0)),NA())</f>
        <v>0.16666666666666699</v>
      </c>
      <c r="AN107" s="25">
        <f>IFERROR(INDEX('Data Reliability'!$H$6:$H$409,MATCH($C107,'Data Reliability'!$E$6:$E$409,0)),NA())</f>
        <v>0.51666666666666705</v>
      </c>
    </row>
    <row r="108" spans="2:40" x14ac:dyDescent="0.2">
      <c r="B108" s="28" t="s">
        <v>175</v>
      </c>
      <c r="C108" s="28" t="s">
        <v>176</v>
      </c>
      <c r="D108" s="28" t="s">
        <v>436</v>
      </c>
      <c r="E108" s="28" t="s">
        <v>429</v>
      </c>
      <c r="F108" s="206">
        <f ca="1">MATCH($C108,_xlfn.ANCHORARRAY(Health!$C$8),0)</f>
        <v>103</v>
      </c>
      <c r="G108" s="22" cm="1">
        <f t="array" aca="1" ref="G108" ca="1">IF(Parameters!$D$31, SUM(IF(ISNUMBER(R108:W108),(IF(R108:W108&gt;=Parameters!$D$37,1,"")),""))+0.5*(SUM(IF(ISNUMBER(R108:W108),(IF(R108:W108&gt;=Parameters!$D$38,1,"")),""))-SUM(IF(ISNUMBER(R108:W108),(IF(R108:W108&gt;=Parameters!$D$37,1,"")),""))),0) +
   IF(Parameters!$D$32,SUM(IF(ISNUMBER(R108:W108),(IF(R108:W108&gt;=Parameters!$D$41,1,"")),"")),0) +
   IF(Parameters!$D$33,AVERAGE(IF(ISNUMBER(R108:W108),R108:W108)),0) +
   IF(Parameters!$D$34,IF(OR(IF(ISNUMBER(R108:W108),R108:W108)=0),0,GEOMEAN(IF(ISNUMBER(R108:W108),R108:W108))),0)</f>
        <v>0</v>
      </c>
      <c r="H108" s="23">
        <f t="shared" ca="1" si="6"/>
        <v>0</v>
      </c>
      <c r="I108" s="116" t="str">
        <f t="shared" si="7"/>
        <v>!</v>
      </c>
      <c r="J108" s="22" cm="1">
        <f t="array" aca="1" ref="J108" ca="1">IF(Parameters!$D$31, SUM(IF(ISNUMBER(Y108:AD108),(IF(Y108:AD108&gt;=Parameters!$D$41,1,"")),""))+0.5*(SUM(IF(ISNUMBER(Y108:AD108),(IF(Y108:AD108&gt;=Parameters!$D$42,1,"")),""))-SUM(IF(ISNUMBER(Y108:AD108),(IF(Y108:AD108&gt;=Parameters!$D$41,1,"")),""))),0) +
   IF(Parameters!$D$32,SUM(IF(ISNUMBER(Y108:AD108),(IF(Y108:AD108&gt;=Parameters!$D$41,1,"")),"")),0) +
   IF(Parameters!$D$33,AVERAGE(IF(ISNUMBER(Y108:AD108),Y108:AD108)),0) +
   IF(Parameters!$D$34,IF(OR(IF(ISNUMBER(Y108:AD108),Y108:AD108)=0),0,GEOMEAN(IF(ISNUMBER(Y108:AD108),Y108:AD108))),0)</f>
        <v>1.5</v>
      </c>
      <c r="K108" s="23">
        <f t="shared" ca="1" si="8"/>
        <v>1.5</v>
      </c>
      <c r="L108" s="116" t="str">
        <f t="shared" si="9"/>
        <v/>
      </c>
      <c r="M108" s="21" cm="1">
        <f t="array" aca="1" ref="M108" ca="1">IF(Parameters!$D$31, SUM(IF(ISNUMBER(AF108:AK108),(IF(AF108:AK108&gt;=Parameters!$D$41,1,"")),""))+0.5*(SUM(IF(ISNUMBER(AF108:AK108),(IF(AF108:AK108&gt;=Parameters!$D$42,1,"")),""))-SUM(IF(ISNUMBER(AF108:AK108),(IF(AF108:AK108&gt;=Parameters!$D$41,1,"")),""))),0) +
   IF(Parameters!$D$32,SUM(IF(ISNUMBER(AF108:AK108),(IF(AF108:AK108&gt;=Parameters!$D$41,1,"")),"")),0) +
   IF(Parameters!$D$33,AVERAGE(IF(ISNUMBER(AF108:AK108),AF108:AK108)),0) +
   IF(Parameters!$D$34,IF(OR(IF(ISNUMBER(AF108:AK108),AF108:AK108)=0),0,GEOMEAN(IF(ISNUMBER(AF108:AK108),AF108:AK108))),0)</f>
        <v>0</v>
      </c>
      <c r="N108" s="23">
        <f t="shared" ca="1" si="10"/>
        <v>0</v>
      </c>
      <c r="O108" s="116" t="str">
        <f t="shared" si="11"/>
        <v>!!</v>
      </c>
      <c r="P108" s="24"/>
      <c r="Q108" s="49"/>
      <c r="R108" s="25">
        <f ca="1">IFERROR(INDEX(Health!$G$8:$G$225,MATCH($C108,_xlfn.ANCHORARRAY(Health!$C$8),0)),NA())</f>
        <v>0</v>
      </c>
      <c r="S108" s="25">
        <f ca="1">IFERROR(INDEX(Food!$G$8:$G$225,MATCH($C108,_xlfn.ANCHORARRAY(Food!$C$8),0)),NA())</f>
        <v>0</v>
      </c>
      <c r="T108" s="25">
        <f ca="1">IFERROR(INDEX(Macro!$G$8:$G$225,MATCH($C108,_xlfn.ANCHORARRAY(Macro!$C$8),0)),NA())</f>
        <v>0</v>
      </c>
      <c r="U108" s="25">
        <f ca="1">IFERROR(INDEX(Socioeconomic!$G$8:$G$225,MATCH($C108,_xlfn.ANCHORARRAY(Socioeconomic!$C$8),0)),NA())</f>
        <v>0</v>
      </c>
      <c r="V108" s="25">
        <f ca="1">IFERROR(INDEX('Natural Hazard'!$G$8:$G$225,MATCH($C108,_xlfn.ANCHORARRAY('Natural Hazard'!$C$8),0)),NA())</f>
        <v>0</v>
      </c>
      <c r="W108" s="25">
        <f ca="1">IFERROR(INDEX(Conflict!$G$8:$G$225,MATCH($C108,_xlfn.ANCHORARRAY(Conflict!$C$8),0)),NA())</f>
        <v>0</v>
      </c>
      <c r="X108" s="50"/>
      <c r="Y108" s="25">
        <f ca="1">IFERROR(INDEX(Health!$H$8:$H$225,MATCH($C108,_xlfn.ANCHORARRAY(Health!$C$8),0)),NA())</f>
        <v>7.1078717201166102</v>
      </c>
      <c r="Z108" s="25">
        <f ca="1">IFERROR(INDEX(Food!$H$8:$H$225,MATCH($C108,_xlfn.ANCHORARRAY(Food!$C$8),0)),NA())</f>
        <v>6.4794441227562203</v>
      </c>
      <c r="AA108" s="25">
        <f ca="1">IFERROR(INDEX(Macro!$H$8:$H$225,MATCH($C108,_xlfn.ANCHORARRAY(Macro!$C$8),0)),NA())</f>
        <v>4.6938177556402003</v>
      </c>
      <c r="AB108" s="25">
        <f ca="1">IFERROR(INDEX(Socioeconomic!$H$8:$H$225,MATCH($C108,_xlfn.ANCHORARRAY(Socioeconomic!$C$8),0)),NA())</f>
        <v>8.2857142857142794</v>
      </c>
      <c r="AC108" s="25">
        <f ca="1">IFERROR(INDEX('Natural Hazard'!$H$8:$H$225,MATCH($C108,_xlfn.ANCHORARRAY('Natural Hazard'!$C$8),0)),NA())</f>
        <v>8</v>
      </c>
      <c r="AD108" s="25">
        <f ca="1">IFERROR(INDEX(Conflict!$H$8:$H$225,MATCH($C108,_xlfn.ANCHORARRAY(Conflict!$C$8),0)),NA())</f>
        <v>4.0836126300934801</v>
      </c>
      <c r="AE108" s="50"/>
      <c r="AF108" s="25">
        <f ca="1">IFERROR(INDEX(Health!$I$8:$I$225,MATCH($C108,_xlfn.ANCHORARRAY(Health!$C$8),0)),NA())</f>
        <v>0</v>
      </c>
      <c r="AG108" s="25" t="e">
        <f ca="1">IFERROR(INDEX(Food!$I$8:$I$225,MATCH($C108,_xlfn.ANCHORARRAY(Food!$C$8),0)),NA())</f>
        <v>#N/A</v>
      </c>
      <c r="AH108" s="25">
        <f ca="1">IFERROR(INDEX(Macro!$I$8:$I$225,MATCH($C108,_xlfn.ANCHORARRAY(Macro!$C$8),0)),NA())</f>
        <v>0</v>
      </c>
      <c r="AI108" s="25" t="e">
        <f ca="1">IFERROR(INDEX(Socioeconomic!$I$8:$I$225,MATCH($C108,_xlfn.ANCHORARRAY(Socioeconomic!$C$8),0)),NA())</f>
        <v>#N/A</v>
      </c>
      <c r="AJ108" s="25">
        <f ca="1">IFERROR(INDEX('Natural Hazard'!$I$8:$I$225,MATCH($C108,_xlfn.ANCHORARRAY('Natural Hazard'!$C$8),0)),NA())</f>
        <v>0</v>
      </c>
      <c r="AK108" s="25">
        <f ca="1">IFERROR(INDEX(Conflict!$I$8:$I$225,MATCH($C108,_xlfn.ANCHORARRAY(Conflict!$C$8),0)),NA())</f>
        <v>0</v>
      </c>
      <c r="AL108" s="49"/>
      <c r="AM108" s="25">
        <f>IFERROR(INDEX('Data Reliability'!$G$6:$G$409,MATCH($C108,'Data Reliability'!$E$6:$E$409,0)),NA())</f>
        <v>8.3333333333333301E-2</v>
      </c>
      <c r="AN108" s="25">
        <f>IFERROR(INDEX('Data Reliability'!$H$6:$H$409,MATCH($C108,'Data Reliability'!$E$6:$E$409,0)),NA())</f>
        <v>0.66666666666666696</v>
      </c>
    </row>
    <row r="109" spans="2:40" x14ac:dyDescent="0.2">
      <c r="B109" s="28" t="s">
        <v>177</v>
      </c>
      <c r="C109" s="28" t="s">
        <v>178</v>
      </c>
      <c r="D109" s="28" t="s">
        <v>436</v>
      </c>
      <c r="E109" s="28" t="s">
        <v>429</v>
      </c>
      <c r="F109" s="206">
        <f ca="1">MATCH($C109,_xlfn.ANCHORARRAY(Health!$C$8),0)</f>
        <v>104</v>
      </c>
      <c r="G109" s="22" cm="1">
        <f t="array" aca="1" ref="G109" ca="1">IF(Parameters!$D$31, SUM(IF(ISNUMBER(R109:W109),(IF(R109:W109&gt;=Parameters!$D$37,1,"")),""))+0.5*(SUM(IF(ISNUMBER(R109:W109),(IF(R109:W109&gt;=Parameters!$D$38,1,"")),""))-SUM(IF(ISNUMBER(R109:W109),(IF(R109:W109&gt;=Parameters!$D$37,1,"")),""))),0) +
   IF(Parameters!$D$32,SUM(IF(ISNUMBER(R109:W109),(IF(R109:W109&gt;=Parameters!$D$41,1,"")),"")),0) +
   IF(Parameters!$D$33,AVERAGE(IF(ISNUMBER(R109:W109),R109:W109)),0) +
   IF(Parameters!$D$34,IF(OR(IF(ISNUMBER(R109:W109),R109:W109)=0),0,GEOMEAN(IF(ISNUMBER(R109:W109),R109:W109))),0)</f>
        <v>0.5</v>
      </c>
      <c r="H109" s="23">
        <f t="shared" ca="1" si="6"/>
        <v>0.5</v>
      </c>
      <c r="I109" s="116" t="str">
        <f t="shared" si="7"/>
        <v>!</v>
      </c>
      <c r="J109" s="22" cm="1">
        <f t="array" aca="1" ref="J109" ca="1">IF(Parameters!$D$31, SUM(IF(ISNUMBER(Y109:AD109),(IF(Y109:AD109&gt;=Parameters!$D$41,1,"")),""))+0.5*(SUM(IF(ISNUMBER(Y109:AD109),(IF(Y109:AD109&gt;=Parameters!$D$42,1,"")),""))-SUM(IF(ISNUMBER(Y109:AD109),(IF(Y109:AD109&gt;=Parameters!$D$41,1,"")),""))),0) +
   IF(Parameters!$D$32,SUM(IF(ISNUMBER(Y109:AD109),(IF(Y109:AD109&gt;=Parameters!$D$41,1,"")),"")),0) +
   IF(Parameters!$D$33,AVERAGE(IF(ISNUMBER(Y109:AD109),Y109:AD109)),0) +
   IF(Parameters!$D$34,IF(OR(IF(ISNUMBER(Y109:AD109),Y109:AD109)=0),0,GEOMEAN(IF(ISNUMBER(Y109:AD109),Y109:AD109))),0)</f>
        <v>2</v>
      </c>
      <c r="K109" s="23">
        <f t="shared" ca="1" si="8"/>
        <v>2</v>
      </c>
      <c r="L109" s="116" t="str">
        <f t="shared" si="9"/>
        <v>!</v>
      </c>
      <c r="M109" s="21" cm="1">
        <f t="array" aca="1" ref="M109" ca="1">IF(Parameters!$D$31, SUM(IF(ISNUMBER(AF109:AK109),(IF(AF109:AK109&gt;=Parameters!$D$41,1,"")),""))+0.5*(SUM(IF(ISNUMBER(AF109:AK109),(IF(AF109:AK109&gt;=Parameters!$D$42,1,"")),""))-SUM(IF(ISNUMBER(AF109:AK109),(IF(AF109:AK109&gt;=Parameters!$D$41,1,"")),""))),0) +
   IF(Parameters!$D$32,SUM(IF(ISNUMBER(AF109:AK109),(IF(AF109:AK109&gt;=Parameters!$D$41,1,"")),"")),0) +
   IF(Parameters!$D$33,AVERAGE(IF(ISNUMBER(AF109:AK109),AF109:AK109)),0) +
   IF(Parameters!$D$34,IF(OR(IF(ISNUMBER(AF109:AK109),AF109:AK109)=0),0,GEOMEAN(IF(ISNUMBER(AF109:AK109),AF109:AK109))),0)</f>
        <v>1</v>
      </c>
      <c r="N109" s="23">
        <f t="shared" ca="1" si="10"/>
        <v>1</v>
      </c>
      <c r="O109" s="116" t="str">
        <f t="shared" si="11"/>
        <v>!!</v>
      </c>
      <c r="P109" s="24"/>
      <c r="Q109" s="49"/>
      <c r="R109" s="25">
        <f ca="1">IFERROR(INDEX(Health!$G$8:$G$225,MATCH($C109,_xlfn.ANCHORARRAY(Health!$C$8),0)),NA())</f>
        <v>0</v>
      </c>
      <c r="S109" s="25">
        <f ca="1">IFERROR(INDEX(Food!$G$8:$G$225,MATCH($C109,_xlfn.ANCHORARRAY(Food!$C$8),0)),NA())</f>
        <v>0</v>
      </c>
      <c r="T109" s="25" t="e">
        <f ca="1">IFERROR(INDEX(Macro!$G$8:$G$225,MATCH($C109,_xlfn.ANCHORARRAY(Macro!$C$8),0)),NA())</f>
        <v>#N/A</v>
      </c>
      <c r="U109" s="25">
        <f ca="1">IFERROR(INDEX(Socioeconomic!$G$8:$G$225,MATCH($C109,_xlfn.ANCHORARRAY(Socioeconomic!$C$8),0)),NA())</f>
        <v>0</v>
      </c>
      <c r="V109" s="25">
        <f ca="1">IFERROR(INDEX('Natural Hazard'!$G$8:$G$225,MATCH($C109,_xlfn.ANCHORARRAY('Natural Hazard'!$C$8),0)),NA())</f>
        <v>6.8313005106397275</v>
      </c>
      <c r="W109" s="25">
        <f ca="1">IFERROR(INDEX(Conflict!$G$8:$G$225,MATCH($C109,_xlfn.ANCHORARRAY(Conflict!$C$8),0)),NA())</f>
        <v>0</v>
      </c>
      <c r="X109" s="50"/>
      <c r="Y109" s="25">
        <f ca="1">IFERROR(INDEX(Health!$H$8:$H$225,MATCH($C109,_xlfn.ANCHORARRAY(Health!$C$8),0)),NA())</f>
        <v>8.5364431486880399</v>
      </c>
      <c r="Z109" s="25">
        <f ca="1">IFERROR(INDEX(Food!$H$8:$H$225,MATCH($C109,_xlfn.ANCHORARRAY(Food!$C$8),0)),NA())</f>
        <v>5.7655502392344502</v>
      </c>
      <c r="AA109" s="25" t="e">
        <f ca="1">IFERROR(INDEX(Macro!$H$8:$H$225,MATCH($C109,_xlfn.ANCHORARRAY(Macro!$C$8),0)),NA())</f>
        <v>#N/A</v>
      </c>
      <c r="AB109" s="25">
        <f ca="1">IFERROR(INDEX(Socioeconomic!$H$8:$H$225,MATCH($C109,_xlfn.ANCHORARRAY(Socioeconomic!$C$8),0)),NA())</f>
        <v>9.71428571428571</v>
      </c>
      <c r="AC109" s="25">
        <f ca="1">IFERROR(INDEX('Natural Hazard'!$H$8:$H$225,MATCH($C109,_xlfn.ANCHORARRAY('Natural Hazard'!$C$8),0)),NA())</f>
        <v>4.6666666666666599</v>
      </c>
      <c r="AD109" s="25">
        <f ca="1">IFERROR(INDEX(Conflict!$H$8:$H$225,MATCH($C109,_xlfn.ANCHORARRAY(Conflict!$C$8),0)),NA())</f>
        <v>10</v>
      </c>
      <c r="AE109" s="50"/>
      <c r="AF109" s="25">
        <f ca="1">IFERROR(INDEX(Health!$I$8:$I$225,MATCH($C109,_xlfn.ANCHORARRAY(Health!$C$8),0)),NA())</f>
        <v>0</v>
      </c>
      <c r="AG109" s="25" t="e">
        <f ca="1">IFERROR(INDEX(Food!$I$8:$I$225,MATCH($C109,_xlfn.ANCHORARRAY(Food!$C$8),0)),NA())</f>
        <v>#N/A</v>
      </c>
      <c r="AH109" s="25" t="e">
        <f ca="1">IFERROR(INDEX(Macro!$I$8:$I$225,MATCH($C109,_xlfn.ANCHORARRAY(Macro!$C$8),0)),NA())</f>
        <v>#N/A</v>
      </c>
      <c r="AI109" s="25" t="e">
        <f ca="1">IFERROR(INDEX(Socioeconomic!$I$8:$I$225,MATCH($C109,_xlfn.ANCHORARRAY(Socioeconomic!$C$8),0)),NA())</f>
        <v>#N/A</v>
      </c>
      <c r="AJ109" s="25">
        <f ca="1">IFERROR(INDEX('Natural Hazard'!$I$8:$I$225,MATCH($C109,_xlfn.ANCHORARRAY('Natural Hazard'!$C$8),0)),NA())</f>
        <v>10</v>
      </c>
      <c r="AK109" s="25">
        <f ca="1">IFERROR(INDEX(Conflict!$I$8:$I$225,MATCH($C109,_xlfn.ANCHORARRAY(Conflict!$C$8),0)),NA())</f>
        <v>0</v>
      </c>
      <c r="AL109" s="49"/>
      <c r="AM109" s="25">
        <f>IFERROR(INDEX('Data Reliability'!$G$6:$G$409,MATCH($C109,'Data Reliability'!$E$6:$E$409,0)),NA())</f>
        <v>0.33333333333333298</v>
      </c>
      <c r="AN109" s="25">
        <f>IFERROR(INDEX('Data Reliability'!$H$6:$H$409,MATCH($C109,'Data Reliability'!$E$6:$E$409,0)),NA())</f>
        <v>0.78333333333333299</v>
      </c>
    </row>
    <row r="110" spans="2:40" x14ac:dyDescent="0.2">
      <c r="B110" s="28" t="s">
        <v>748</v>
      </c>
      <c r="C110" s="28" t="s">
        <v>179</v>
      </c>
      <c r="D110" s="28" t="s">
        <v>435</v>
      </c>
      <c r="E110" s="28" t="s">
        <v>430</v>
      </c>
      <c r="F110" s="206">
        <f ca="1">MATCH($C110,_xlfn.ANCHORARRAY(Health!$C$8),0)</f>
        <v>105</v>
      </c>
      <c r="G110" s="22" cm="1">
        <f t="array" aca="1" ref="G110" ca="1">IF(Parameters!$D$31, SUM(IF(ISNUMBER(R110:W110),(IF(R110:W110&gt;=Parameters!$D$37,1,"")),""))+0.5*(SUM(IF(ISNUMBER(R110:W110),(IF(R110:W110&gt;=Parameters!$D$38,1,"")),""))-SUM(IF(ISNUMBER(R110:W110),(IF(R110:W110&gt;=Parameters!$D$37,1,"")),""))),0) +
   IF(Parameters!$D$32,SUM(IF(ISNUMBER(R110:W110),(IF(R110:W110&gt;=Parameters!$D$41,1,"")),"")),0) +
   IF(Parameters!$D$33,AVERAGE(IF(ISNUMBER(R110:W110),R110:W110)),0) +
   IF(Parameters!$D$34,IF(OR(IF(ISNUMBER(R110:W110),R110:W110)=0),0,GEOMEAN(IF(ISNUMBER(R110:W110),R110:W110))),0)</f>
        <v>0</v>
      </c>
      <c r="H110" s="23">
        <f t="shared" ca="1" si="6"/>
        <v>0</v>
      </c>
      <c r="I110" s="116" t="str">
        <f t="shared" si="7"/>
        <v>!</v>
      </c>
      <c r="J110" s="22" cm="1">
        <f t="array" aca="1" ref="J110" ca="1">IF(Parameters!$D$31, SUM(IF(ISNUMBER(Y110:AD110),(IF(Y110:AD110&gt;=Parameters!$D$41,1,"")),""))+0.5*(SUM(IF(ISNUMBER(Y110:AD110),(IF(Y110:AD110&gt;=Parameters!$D$42,1,"")),""))-SUM(IF(ISNUMBER(Y110:AD110),(IF(Y110:AD110&gt;=Parameters!$D$41,1,"")),""))),0) +
   IF(Parameters!$D$32,SUM(IF(ISNUMBER(Y110:AD110),(IF(Y110:AD110&gt;=Parameters!$D$41,1,"")),"")),0) +
   IF(Parameters!$D$33,AVERAGE(IF(ISNUMBER(Y110:AD110),Y110:AD110)),0) +
   IF(Parameters!$D$34,IF(OR(IF(ISNUMBER(Y110:AD110),Y110:AD110)=0),0,GEOMEAN(IF(ISNUMBER(Y110:AD110),Y110:AD110))),0)</f>
        <v>0</v>
      </c>
      <c r="K110" s="23">
        <f t="shared" ca="1" si="8"/>
        <v>0</v>
      </c>
      <c r="L110" s="116" t="str">
        <f t="shared" si="9"/>
        <v>!</v>
      </c>
      <c r="M110" s="21" cm="1">
        <f t="array" aca="1" ref="M110" ca="1">IF(Parameters!$D$31, SUM(IF(ISNUMBER(AF110:AK110),(IF(AF110:AK110&gt;=Parameters!$D$41,1,"")),""))+0.5*(SUM(IF(ISNUMBER(AF110:AK110),(IF(AF110:AK110&gt;=Parameters!$D$42,1,"")),""))-SUM(IF(ISNUMBER(AF110:AK110),(IF(AF110:AK110&gt;=Parameters!$D$41,1,"")),""))),0) +
   IF(Parameters!$D$32,SUM(IF(ISNUMBER(AF110:AK110),(IF(AF110:AK110&gt;=Parameters!$D$41,1,"")),"")),0) +
   IF(Parameters!$D$33,AVERAGE(IF(ISNUMBER(AF110:AK110),AF110:AK110)),0) +
   IF(Parameters!$D$34,IF(OR(IF(ISNUMBER(AF110:AK110),AF110:AK110)=0),0,GEOMEAN(IF(ISNUMBER(AF110:AK110),AF110:AK110))),0)</f>
        <v>0</v>
      </c>
      <c r="N110" s="23">
        <f t="shared" ca="1" si="10"/>
        <v>0</v>
      </c>
      <c r="O110" s="116" t="str">
        <f t="shared" si="11"/>
        <v>!!</v>
      </c>
      <c r="P110" s="24"/>
      <c r="Q110" s="49"/>
      <c r="R110" s="25">
        <f ca="1">IFERROR(INDEX(Health!$G$8:$G$225,MATCH($C110,_xlfn.ANCHORARRAY(Health!$C$8),0)),NA())</f>
        <v>0</v>
      </c>
      <c r="S110" s="25">
        <f ca="1">IFERROR(INDEX(Food!$G$8:$G$225,MATCH($C110,_xlfn.ANCHORARRAY(Food!$C$8),0)),NA())</f>
        <v>0</v>
      </c>
      <c r="T110" s="25" t="e">
        <f ca="1">IFERROR(INDEX(Macro!$G$8:$G$225,MATCH($C110,_xlfn.ANCHORARRAY(Macro!$C$8),0)),NA())</f>
        <v>#N/A</v>
      </c>
      <c r="U110" s="25">
        <f ca="1">IFERROR(INDEX(Socioeconomic!$G$8:$G$225,MATCH($C110,_xlfn.ANCHORARRAY(Socioeconomic!$C$8),0)),NA())</f>
        <v>0</v>
      </c>
      <c r="V110" s="25">
        <f ca="1">IFERROR(INDEX('Natural Hazard'!$G$8:$G$225,MATCH($C110,_xlfn.ANCHORARRAY('Natural Hazard'!$C$8),0)),NA())</f>
        <v>0</v>
      </c>
      <c r="W110" s="25">
        <f ca="1">IFERROR(INDEX(Conflict!$G$8:$G$225,MATCH($C110,_xlfn.ANCHORARRAY(Conflict!$C$8),0)),NA())</f>
        <v>0</v>
      </c>
      <c r="X110" s="50"/>
      <c r="Y110" s="25">
        <f ca="1">IFERROR(INDEX(Health!$H$8:$H$225,MATCH($C110,_xlfn.ANCHORARRAY(Health!$C$8),0)),NA())</f>
        <v>6.9329446064139901</v>
      </c>
      <c r="Z110" s="25">
        <f ca="1">IFERROR(INDEX(Food!$H$8:$H$225,MATCH($C110,_xlfn.ANCHORARRAY(Food!$C$8),0)),NA())</f>
        <v>4.01913875598086</v>
      </c>
      <c r="AA110" s="25" t="e">
        <f ca="1">IFERROR(INDEX(Macro!$H$8:$H$225,MATCH($C110,_xlfn.ANCHORARRAY(Macro!$C$8),0)),NA())</f>
        <v>#N/A</v>
      </c>
      <c r="AB110" s="25">
        <f ca="1">IFERROR(INDEX(Socioeconomic!$H$8:$H$225,MATCH($C110,_xlfn.ANCHORARRAY(Socioeconomic!$C$8),0)),NA())</f>
        <v>2.5714285714285698</v>
      </c>
      <c r="AC110" s="25">
        <f ca="1">IFERROR(INDEX('Natural Hazard'!$H$8:$H$225,MATCH($C110,_xlfn.ANCHORARRAY('Natural Hazard'!$C$8),0)),NA())</f>
        <v>2.9999999999999898</v>
      </c>
      <c r="AD110" s="25">
        <f ca="1">IFERROR(INDEX(Conflict!$H$8:$H$225,MATCH($C110,_xlfn.ANCHORARRAY(Conflict!$C$8),0)),NA())</f>
        <v>0</v>
      </c>
      <c r="AE110" s="50"/>
      <c r="AF110" s="25">
        <f ca="1">IFERROR(INDEX(Health!$I$8:$I$225,MATCH($C110,_xlfn.ANCHORARRAY(Health!$C$8),0)),NA())</f>
        <v>0</v>
      </c>
      <c r="AG110" s="25" t="e">
        <f ca="1">IFERROR(INDEX(Food!$I$8:$I$225,MATCH($C110,_xlfn.ANCHORARRAY(Food!$C$8),0)),NA())</f>
        <v>#N/A</v>
      </c>
      <c r="AH110" s="25" t="e">
        <f ca="1">IFERROR(INDEX(Macro!$I$8:$I$225,MATCH($C110,_xlfn.ANCHORARRAY(Macro!$C$8),0)),NA())</f>
        <v>#N/A</v>
      </c>
      <c r="AI110" s="25" t="e">
        <f ca="1">IFERROR(INDEX(Socioeconomic!$I$8:$I$225,MATCH($C110,_xlfn.ANCHORARRAY(Socioeconomic!$C$8),0)),NA())</f>
        <v>#N/A</v>
      </c>
      <c r="AJ110" s="25">
        <f ca="1">IFERROR(INDEX('Natural Hazard'!$I$8:$I$225,MATCH($C110,_xlfn.ANCHORARRAY('Natural Hazard'!$C$8),0)),NA())</f>
        <v>0</v>
      </c>
      <c r="AK110" s="25">
        <f ca="1">IFERROR(INDEX(Conflict!$I$8:$I$225,MATCH($C110,_xlfn.ANCHORARRAY(Conflict!$C$8),0)),NA())</f>
        <v>0</v>
      </c>
      <c r="AL110" s="49"/>
      <c r="AM110" s="25">
        <f>IFERROR(INDEX('Data Reliability'!$G$6:$G$409,MATCH($C110,'Data Reliability'!$E$6:$E$409,0)),NA())</f>
        <v>0.33333333333333298</v>
      </c>
      <c r="AN110" s="25">
        <f>IFERROR(INDEX('Data Reliability'!$H$6:$H$409,MATCH($C110,'Data Reliability'!$E$6:$E$409,0)),NA())</f>
        <v>0.78333333333333299</v>
      </c>
    </row>
    <row r="111" spans="2:40" x14ac:dyDescent="0.2">
      <c r="B111" s="28" t="s">
        <v>749</v>
      </c>
      <c r="C111" s="28" t="s">
        <v>180</v>
      </c>
      <c r="D111" s="28" t="s">
        <v>436</v>
      </c>
      <c r="E111" s="28" t="s">
        <v>409</v>
      </c>
      <c r="F111" s="206">
        <f ca="1">MATCH($C111,_xlfn.ANCHORARRAY(Health!$C$8),0)</f>
        <v>106</v>
      </c>
      <c r="G111" s="22" cm="1">
        <f t="array" aca="1" ref="G111" ca="1">IF(Parameters!$D$31, SUM(IF(ISNUMBER(R111:W111),(IF(R111:W111&gt;=Parameters!$D$37,1,"")),""))+0.5*(SUM(IF(ISNUMBER(R111:W111),(IF(R111:W111&gt;=Parameters!$D$38,1,"")),""))-SUM(IF(ISNUMBER(R111:W111),(IF(R111:W111&gt;=Parameters!$D$37,1,"")),""))),0) +
   IF(Parameters!$D$32,SUM(IF(ISNUMBER(R111:W111),(IF(R111:W111&gt;=Parameters!$D$41,1,"")),"")),0) +
   IF(Parameters!$D$33,AVERAGE(IF(ISNUMBER(R111:W111),R111:W111)),0) +
   IF(Parameters!$D$34,IF(OR(IF(ISNUMBER(R111:W111),R111:W111)=0),0,GEOMEAN(IF(ISNUMBER(R111:W111),R111:W111))),0)</f>
        <v>0</v>
      </c>
      <c r="H111" s="23">
        <f t="shared" ca="1" si="6"/>
        <v>0</v>
      </c>
      <c r="I111" s="116" t="str">
        <f t="shared" si="7"/>
        <v>!</v>
      </c>
      <c r="J111" s="22" cm="1">
        <f t="array" aca="1" ref="J111" ca="1">IF(Parameters!$D$31, SUM(IF(ISNUMBER(Y111:AD111),(IF(Y111:AD111&gt;=Parameters!$D$41,1,"")),""))+0.5*(SUM(IF(ISNUMBER(Y111:AD111),(IF(Y111:AD111&gt;=Parameters!$D$42,1,"")),""))-SUM(IF(ISNUMBER(Y111:AD111),(IF(Y111:AD111&gt;=Parameters!$D$41,1,"")),""))),0) +
   IF(Parameters!$D$32,SUM(IF(ISNUMBER(Y111:AD111),(IF(Y111:AD111&gt;=Parameters!$D$41,1,"")),"")),0) +
   IF(Parameters!$D$33,AVERAGE(IF(ISNUMBER(Y111:AD111),Y111:AD111)),0) +
   IF(Parameters!$D$34,IF(OR(IF(ISNUMBER(Y111:AD111),Y111:AD111)=0),0,GEOMEAN(IF(ISNUMBER(Y111:AD111),Y111:AD111))),0)</f>
        <v>0.5</v>
      </c>
      <c r="K111" s="23">
        <f t="shared" ca="1" si="8"/>
        <v>0.5</v>
      </c>
      <c r="L111" s="116" t="str">
        <f t="shared" si="9"/>
        <v/>
      </c>
      <c r="M111" s="21" cm="1">
        <f t="array" aca="1" ref="M111" ca="1">IF(Parameters!$D$31, SUM(IF(ISNUMBER(AF111:AK111),(IF(AF111:AK111&gt;=Parameters!$D$41,1,"")),""))+0.5*(SUM(IF(ISNUMBER(AF111:AK111),(IF(AF111:AK111&gt;=Parameters!$D$42,1,"")),""))-SUM(IF(ISNUMBER(AF111:AK111),(IF(AF111:AK111&gt;=Parameters!$D$41,1,"")),""))),0) +
   IF(Parameters!$D$32,SUM(IF(ISNUMBER(AF111:AK111),(IF(AF111:AK111&gt;=Parameters!$D$41,1,"")),"")),0) +
   IF(Parameters!$D$33,AVERAGE(IF(ISNUMBER(AF111:AK111),AF111:AK111)),0) +
   IF(Parameters!$D$34,IF(OR(IF(ISNUMBER(AF111:AK111),AF111:AK111)=0),0,GEOMEAN(IF(ISNUMBER(AF111:AK111),AF111:AK111))),0)</f>
        <v>0</v>
      </c>
      <c r="N111" s="23">
        <f t="shared" ca="1" si="10"/>
        <v>0</v>
      </c>
      <c r="O111" s="116" t="str">
        <f t="shared" si="11"/>
        <v>!</v>
      </c>
      <c r="P111" s="24"/>
      <c r="Q111" s="49"/>
      <c r="R111" s="25">
        <f ca="1">IFERROR(INDEX(Health!$G$8:$G$225,MATCH($C111,_xlfn.ANCHORARRAY(Health!$C$8),0)),NA())</f>
        <v>0</v>
      </c>
      <c r="S111" s="25">
        <f ca="1">IFERROR(INDEX(Food!$G$8:$G$225,MATCH($C111,_xlfn.ANCHORARRAY(Food!$C$8),0)),NA())</f>
        <v>0</v>
      </c>
      <c r="T111" s="25">
        <f ca="1">IFERROR(INDEX(Macro!$G$8:$G$225,MATCH($C111,_xlfn.ANCHORARRAY(Macro!$C$8),0)),NA())</f>
        <v>0.26961186249605174</v>
      </c>
      <c r="U111" s="25">
        <f ca="1">IFERROR(INDEX(Socioeconomic!$G$8:$G$225,MATCH($C111,_xlfn.ANCHORARRAY(Socioeconomic!$C$8),0)),NA())</f>
        <v>0</v>
      </c>
      <c r="V111" s="25">
        <f ca="1">IFERROR(INDEX('Natural Hazard'!$G$8:$G$225,MATCH($C111,_xlfn.ANCHORARRAY('Natural Hazard'!$C$8),0)),NA())</f>
        <v>0</v>
      </c>
      <c r="W111" s="25">
        <f ca="1">IFERROR(INDEX(Conflict!$G$8:$G$225,MATCH($C111,_xlfn.ANCHORARRAY(Conflict!$C$8),0)),NA())</f>
        <v>0</v>
      </c>
      <c r="X111" s="50"/>
      <c r="Y111" s="25">
        <f ca="1">IFERROR(INDEX(Health!$H$8:$H$225,MATCH($C111,_xlfn.ANCHORARRAY(Health!$C$8),0)),NA())</f>
        <v>0</v>
      </c>
      <c r="Z111" s="25">
        <f ca="1">IFERROR(INDEX(Food!$H$8:$H$225,MATCH($C111,_xlfn.ANCHORARRAY(Food!$C$8),0)),NA())</f>
        <v>2.28141285466126</v>
      </c>
      <c r="AA111" s="25">
        <f ca="1">IFERROR(INDEX(Macro!$H$8:$H$225,MATCH($C111,_xlfn.ANCHORARRAY(Macro!$C$8),0)),NA())</f>
        <v>4.98095517140342E-2</v>
      </c>
      <c r="AB111" s="25">
        <f ca="1">IFERROR(INDEX(Socioeconomic!$H$8:$H$225,MATCH($C111,_xlfn.ANCHORARRAY(Socioeconomic!$C$8),0)),NA())</f>
        <v>0.57142857142857095</v>
      </c>
      <c r="AC111" s="25">
        <f ca="1">IFERROR(INDEX('Natural Hazard'!$H$8:$H$225,MATCH($C111,_xlfn.ANCHORARRAY('Natural Hazard'!$C$8),0)),NA())</f>
        <v>8.1666666666666607</v>
      </c>
      <c r="AD111" s="25">
        <f ca="1">IFERROR(INDEX(Conflict!$H$8:$H$225,MATCH($C111,_xlfn.ANCHORARRAY(Conflict!$C$8),0)),NA())</f>
        <v>0</v>
      </c>
      <c r="AE111" s="50"/>
      <c r="AF111" s="25">
        <f ca="1">IFERROR(INDEX(Health!$I$8:$I$225,MATCH($C111,_xlfn.ANCHORARRAY(Health!$C$8),0)),NA())</f>
        <v>0</v>
      </c>
      <c r="AG111" s="25" t="e">
        <f ca="1">IFERROR(INDEX(Food!$I$8:$I$225,MATCH($C111,_xlfn.ANCHORARRAY(Food!$C$8),0)),NA())</f>
        <v>#N/A</v>
      </c>
      <c r="AH111" s="25">
        <f ca="1">IFERROR(INDEX(Macro!$I$8:$I$225,MATCH($C111,_xlfn.ANCHORARRAY(Macro!$C$8),0)),NA())</f>
        <v>1.4593698175787599</v>
      </c>
      <c r="AI111" s="25">
        <f ca="1">IFERROR(INDEX(Socioeconomic!$I$8:$I$225,MATCH($C111,_xlfn.ANCHORARRAY(Socioeconomic!$C$8),0)),NA())</f>
        <v>0</v>
      </c>
      <c r="AJ111" s="25">
        <f ca="1">IFERROR(INDEX('Natural Hazard'!$I$8:$I$225,MATCH($C111,_xlfn.ANCHORARRAY('Natural Hazard'!$C$8),0)),NA())</f>
        <v>0</v>
      </c>
      <c r="AK111" s="25">
        <f ca="1">IFERROR(INDEX(Conflict!$I$8:$I$225,MATCH($C111,_xlfn.ANCHORARRAY(Conflict!$C$8),0)),NA())</f>
        <v>0</v>
      </c>
      <c r="AL111" s="49"/>
      <c r="AM111" s="25">
        <f>IFERROR(INDEX('Data Reliability'!$G$6:$G$409,MATCH($C111,'Data Reliability'!$E$6:$E$409,0)),NA())</f>
        <v>8.3333333333333301E-2</v>
      </c>
      <c r="AN111" s="25">
        <f>IFERROR(INDEX('Data Reliability'!$H$6:$H$409,MATCH($C111,'Data Reliability'!$E$6:$E$409,0)),NA())</f>
        <v>0.59166666666666701</v>
      </c>
    </row>
    <row r="112" spans="2:40" x14ac:dyDescent="0.2">
      <c r="B112" s="28" t="s">
        <v>181</v>
      </c>
      <c r="C112" s="28" t="s">
        <v>182</v>
      </c>
      <c r="D112" s="28" t="s">
        <v>434</v>
      </c>
      <c r="E112" s="28" t="s">
        <v>409</v>
      </c>
      <c r="F112" s="206">
        <f ca="1">MATCH($C112,_xlfn.ANCHORARRAY(Health!$C$8),0)</f>
        <v>107</v>
      </c>
      <c r="G112" s="22" cm="1">
        <f t="array" aca="1" ref="G112" ca="1">IF(Parameters!$D$31, SUM(IF(ISNUMBER(R112:W112),(IF(R112:W112&gt;=Parameters!$D$37,1,"")),""))+0.5*(SUM(IF(ISNUMBER(R112:W112),(IF(R112:W112&gt;=Parameters!$D$38,1,"")),""))-SUM(IF(ISNUMBER(R112:W112),(IF(R112:W112&gt;=Parameters!$D$37,1,"")),""))),0) +
   IF(Parameters!$D$32,SUM(IF(ISNUMBER(R112:W112),(IF(R112:W112&gt;=Parameters!$D$41,1,"")),"")),0) +
   IF(Parameters!$D$33,AVERAGE(IF(ISNUMBER(R112:W112),R112:W112)),0) +
   IF(Parameters!$D$34,IF(OR(IF(ISNUMBER(R112:W112),R112:W112)=0),0,GEOMEAN(IF(ISNUMBER(R112:W112),R112:W112))),0)</f>
        <v>0</v>
      </c>
      <c r="H112" s="23">
        <f t="shared" ca="1" si="6"/>
        <v>0</v>
      </c>
      <c r="I112" s="116" t="str">
        <f t="shared" si="7"/>
        <v>!</v>
      </c>
      <c r="J112" s="22" cm="1">
        <f t="array" aca="1" ref="J112" ca="1">IF(Parameters!$D$31, SUM(IF(ISNUMBER(Y112:AD112),(IF(Y112:AD112&gt;=Parameters!$D$41,1,"")),""))+0.5*(SUM(IF(ISNUMBER(Y112:AD112),(IF(Y112:AD112&gt;=Parameters!$D$42,1,"")),""))-SUM(IF(ISNUMBER(Y112:AD112),(IF(Y112:AD112&gt;=Parameters!$D$41,1,"")),""))),0) +
   IF(Parameters!$D$32,SUM(IF(ISNUMBER(Y112:AD112),(IF(Y112:AD112&gt;=Parameters!$D$41,1,"")),"")),0) +
   IF(Parameters!$D$33,AVERAGE(IF(ISNUMBER(Y112:AD112),Y112:AD112)),0) +
   IF(Parameters!$D$34,IF(OR(IF(ISNUMBER(Y112:AD112),Y112:AD112)=0),0,GEOMEAN(IF(ISNUMBER(Y112:AD112),Y112:AD112))),0)</f>
        <v>0</v>
      </c>
      <c r="K112" s="23">
        <f t="shared" ca="1" si="8"/>
        <v>0</v>
      </c>
      <c r="L112" s="116" t="str">
        <f t="shared" si="9"/>
        <v/>
      </c>
      <c r="M112" s="21" cm="1">
        <f t="array" aca="1" ref="M112" ca="1">IF(Parameters!$D$31, SUM(IF(ISNUMBER(AF112:AK112),(IF(AF112:AK112&gt;=Parameters!$D$41,1,"")),""))+0.5*(SUM(IF(ISNUMBER(AF112:AK112),(IF(AF112:AK112&gt;=Parameters!$D$42,1,"")),""))-SUM(IF(ISNUMBER(AF112:AK112),(IF(AF112:AK112&gt;=Parameters!$D$41,1,"")),""))),0) +
   IF(Parameters!$D$32,SUM(IF(ISNUMBER(AF112:AK112),(IF(AF112:AK112&gt;=Parameters!$D$41,1,"")),"")),0) +
   IF(Parameters!$D$33,AVERAGE(IF(ISNUMBER(AF112:AK112),AF112:AK112)),0) +
   IF(Parameters!$D$34,IF(OR(IF(ISNUMBER(AF112:AK112),AF112:AK112)=0),0,GEOMEAN(IF(ISNUMBER(AF112:AK112),AF112:AK112))),0)</f>
        <v>0</v>
      </c>
      <c r="N112" s="23">
        <f t="shared" ca="1" si="10"/>
        <v>0</v>
      </c>
      <c r="O112" s="116" t="str">
        <f t="shared" si="11"/>
        <v>!</v>
      </c>
      <c r="P112" s="24"/>
      <c r="Q112" s="49"/>
      <c r="R112" s="25">
        <f ca="1">IFERROR(INDEX(Health!$G$8:$G$225,MATCH($C112,_xlfn.ANCHORARRAY(Health!$C$8),0)),NA())</f>
        <v>0</v>
      </c>
      <c r="S112" s="25">
        <f ca="1">IFERROR(INDEX(Food!$G$8:$G$225,MATCH($C112,_xlfn.ANCHORARRAY(Food!$C$8),0)),NA())</f>
        <v>0</v>
      </c>
      <c r="T112" s="25">
        <f ca="1">IFERROR(INDEX(Macro!$G$8:$G$225,MATCH($C112,_xlfn.ANCHORARRAY(Macro!$C$8),0)),NA())</f>
        <v>0</v>
      </c>
      <c r="U112" s="25">
        <f ca="1">IFERROR(INDEX(Socioeconomic!$G$8:$G$225,MATCH($C112,_xlfn.ANCHORARRAY(Socioeconomic!$C$8),0)),NA())</f>
        <v>0</v>
      </c>
      <c r="V112" s="25">
        <f ca="1">IFERROR(INDEX('Natural Hazard'!$G$8:$G$225,MATCH($C112,_xlfn.ANCHORARRAY('Natural Hazard'!$C$8),0)),NA())</f>
        <v>0</v>
      </c>
      <c r="W112" s="25">
        <f ca="1">IFERROR(INDEX(Conflict!$G$8:$G$225,MATCH($C112,_xlfn.ANCHORARRAY(Conflict!$C$8),0)),NA())</f>
        <v>0</v>
      </c>
      <c r="X112" s="50"/>
      <c r="Y112" s="25">
        <f ca="1">IFERROR(INDEX(Health!$H$8:$H$225,MATCH($C112,_xlfn.ANCHORARRAY(Health!$C$8),0)),NA())</f>
        <v>5.44606413994169</v>
      </c>
      <c r="Z112" s="25">
        <f ca="1">IFERROR(INDEX(Food!$H$8:$H$225,MATCH($C112,_xlfn.ANCHORARRAY(Food!$C$8),0)),NA())</f>
        <v>3.72900984365952</v>
      </c>
      <c r="AA112" s="25">
        <f ca="1">IFERROR(INDEX(Macro!$H$8:$H$225,MATCH($C112,_xlfn.ANCHORARRAY(Macro!$C$8),0)),NA())</f>
        <v>0</v>
      </c>
      <c r="AB112" s="25">
        <f ca="1">IFERROR(INDEX(Socioeconomic!$H$8:$H$225,MATCH($C112,_xlfn.ANCHORARRAY(Socioeconomic!$C$8),0)),NA())</f>
        <v>2.5714285714285698</v>
      </c>
      <c r="AC112" s="25">
        <f ca="1">IFERROR(INDEX('Natural Hazard'!$H$8:$H$225,MATCH($C112,_xlfn.ANCHORARRAY('Natural Hazard'!$C$8),0)),NA())</f>
        <v>1</v>
      </c>
      <c r="AD112" s="25">
        <f ca="1">IFERROR(INDEX(Conflict!$H$8:$H$225,MATCH($C112,_xlfn.ANCHORARRAY(Conflict!$C$8),0)),NA())</f>
        <v>0</v>
      </c>
      <c r="AE112" s="50"/>
      <c r="AF112" s="25">
        <f ca="1">IFERROR(INDEX(Health!$I$8:$I$225,MATCH($C112,_xlfn.ANCHORARRAY(Health!$C$8),0)),NA())</f>
        <v>0</v>
      </c>
      <c r="AG112" s="25" t="e">
        <f ca="1">IFERROR(INDEX(Food!$I$8:$I$225,MATCH($C112,_xlfn.ANCHORARRAY(Food!$C$8),0)),NA())</f>
        <v>#N/A</v>
      </c>
      <c r="AH112" s="25">
        <f ca="1">IFERROR(INDEX(Macro!$I$8:$I$225,MATCH($C112,_xlfn.ANCHORARRAY(Macro!$C$8),0)),NA())</f>
        <v>6.1028192371475898</v>
      </c>
      <c r="AI112" s="25">
        <f ca="1">IFERROR(INDEX(Socioeconomic!$I$8:$I$225,MATCH($C112,_xlfn.ANCHORARRAY(Socioeconomic!$C$8),0)),NA())</f>
        <v>0</v>
      </c>
      <c r="AJ112" s="25">
        <f ca="1">IFERROR(INDEX('Natural Hazard'!$I$8:$I$225,MATCH($C112,_xlfn.ANCHORARRAY('Natural Hazard'!$C$8),0)),NA())</f>
        <v>0</v>
      </c>
      <c r="AK112" s="25">
        <f ca="1">IFERROR(INDEX(Conflict!$I$8:$I$225,MATCH($C112,_xlfn.ANCHORARRAY(Conflict!$C$8),0)),NA())</f>
        <v>0</v>
      </c>
      <c r="AL112" s="49"/>
      <c r="AM112" s="25">
        <f>IFERROR(INDEX('Data Reliability'!$G$6:$G$409,MATCH($C112,'Data Reliability'!$E$6:$E$409,0)),NA())</f>
        <v>8.3333333333333301E-2</v>
      </c>
      <c r="AN112" s="25">
        <f>IFERROR(INDEX('Data Reliability'!$H$6:$H$409,MATCH($C112,'Data Reliability'!$E$6:$E$409,0)),NA())</f>
        <v>0.65833333333333299</v>
      </c>
    </row>
    <row r="113" spans="2:40" x14ac:dyDescent="0.2">
      <c r="B113" s="28" t="s">
        <v>183</v>
      </c>
      <c r="C113" s="28" t="s">
        <v>184</v>
      </c>
      <c r="D113" s="28" t="s">
        <v>436</v>
      </c>
      <c r="E113" s="28" t="s">
        <v>429</v>
      </c>
      <c r="F113" s="206">
        <f ca="1">MATCH($C113,_xlfn.ANCHORARRAY(Health!$C$8),0)</f>
        <v>108</v>
      </c>
      <c r="G113" s="22" cm="1">
        <f t="array" aca="1" ref="G113" ca="1">IF(Parameters!$D$31, SUM(IF(ISNUMBER(R113:W113),(IF(R113:W113&gt;=Parameters!$D$37,1,"")),""))+0.5*(SUM(IF(ISNUMBER(R113:W113),(IF(R113:W113&gt;=Parameters!$D$38,1,"")),""))-SUM(IF(ISNUMBER(R113:W113),(IF(R113:W113&gt;=Parameters!$D$37,1,"")),""))),0) +
   IF(Parameters!$D$32,SUM(IF(ISNUMBER(R113:W113),(IF(R113:W113&gt;=Parameters!$D$41,1,"")),"")),0) +
   IF(Parameters!$D$33,AVERAGE(IF(ISNUMBER(R113:W113),R113:W113)),0) +
   IF(Parameters!$D$34,IF(OR(IF(ISNUMBER(R113:W113),R113:W113)=0),0,GEOMEAN(IF(ISNUMBER(R113:W113),R113:W113))),0)</f>
        <v>1.5</v>
      </c>
      <c r="H113" s="23">
        <f t="shared" ca="1" si="6"/>
        <v>1.5</v>
      </c>
      <c r="I113" s="116" t="str">
        <f t="shared" si="7"/>
        <v/>
      </c>
      <c r="J113" s="22" cm="1">
        <f t="array" aca="1" ref="J113" ca="1">IF(Parameters!$D$31, SUM(IF(ISNUMBER(Y113:AD113),(IF(Y113:AD113&gt;=Parameters!$D$41,1,"")),""))+0.5*(SUM(IF(ISNUMBER(Y113:AD113),(IF(Y113:AD113&gt;=Parameters!$D$42,1,"")),""))-SUM(IF(ISNUMBER(Y113:AD113),(IF(Y113:AD113&gt;=Parameters!$D$41,1,"")),""))),0) +
   IF(Parameters!$D$32,SUM(IF(ISNUMBER(Y113:AD113),(IF(Y113:AD113&gt;=Parameters!$D$41,1,"")),"")),0) +
   IF(Parameters!$D$33,AVERAGE(IF(ISNUMBER(Y113:AD113),Y113:AD113)),0) +
   IF(Parameters!$D$34,IF(OR(IF(ISNUMBER(Y113:AD113),Y113:AD113)=0),0,GEOMEAN(IF(ISNUMBER(Y113:AD113),Y113:AD113))),0)</f>
        <v>1</v>
      </c>
      <c r="K113" s="23">
        <f t="shared" ca="1" si="8"/>
        <v>1</v>
      </c>
      <c r="L113" s="116" t="str">
        <f t="shared" si="9"/>
        <v/>
      </c>
      <c r="M113" s="21" cm="1">
        <f t="array" aca="1" ref="M113" ca="1">IF(Parameters!$D$31, SUM(IF(ISNUMBER(AF113:AK113),(IF(AF113:AK113&gt;=Parameters!$D$41,1,"")),""))+0.5*(SUM(IF(ISNUMBER(AF113:AK113),(IF(AF113:AK113&gt;=Parameters!$D$42,1,"")),""))-SUM(IF(ISNUMBER(AF113:AK113),(IF(AF113:AK113&gt;=Parameters!$D$41,1,"")),""))),0) +
   IF(Parameters!$D$32,SUM(IF(ISNUMBER(AF113:AK113),(IF(AF113:AK113&gt;=Parameters!$D$41,1,"")),"")),0) +
   IF(Parameters!$D$33,AVERAGE(IF(ISNUMBER(AF113:AK113),AF113:AK113)),0) +
   IF(Parameters!$D$34,IF(OR(IF(ISNUMBER(AF113:AK113),AF113:AK113)=0),0,GEOMEAN(IF(ISNUMBER(AF113:AK113),AF113:AK113))),0)</f>
        <v>1.5</v>
      </c>
      <c r="N113" s="23">
        <f t="shared" ca="1" si="10"/>
        <v>1.5</v>
      </c>
      <c r="O113" s="116" t="str">
        <f t="shared" si="11"/>
        <v>!</v>
      </c>
      <c r="P113" s="24"/>
      <c r="Q113" s="49"/>
      <c r="R113" s="25">
        <f ca="1">IFERROR(INDEX(Health!$G$8:$G$225,MATCH($C113,_xlfn.ANCHORARRAY(Health!$C$8),0)),NA())</f>
        <v>0</v>
      </c>
      <c r="S113" s="25">
        <f ca="1">IFERROR(INDEX(Food!$G$8:$G$225,MATCH($C113,_xlfn.ANCHORARRAY(Food!$C$8),0)),NA())</f>
        <v>6.0133994366894168</v>
      </c>
      <c r="T113" s="25">
        <f ca="1">IFERROR(INDEX(Macro!$G$8:$G$225,MATCH($C113,_xlfn.ANCHORARRAY(Macro!$C$8),0)),NA())</f>
        <v>7.4356305988516134</v>
      </c>
      <c r="U113" s="25">
        <f ca="1">IFERROR(INDEX(Socioeconomic!$G$8:$G$225,MATCH($C113,_xlfn.ANCHORARRAY(Socioeconomic!$C$8),0)),NA())</f>
        <v>0</v>
      </c>
      <c r="V113" s="25">
        <f ca="1">IFERROR(INDEX('Natural Hazard'!$G$8:$G$225,MATCH($C113,_xlfn.ANCHORARRAY('Natural Hazard'!$C$8),0)),NA())</f>
        <v>0</v>
      </c>
      <c r="W113" s="25">
        <f ca="1">IFERROR(INDEX(Conflict!$G$8:$G$225,MATCH($C113,_xlfn.ANCHORARRAY(Conflict!$C$8),0)),NA())</f>
        <v>4.4656229884811491</v>
      </c>
      <c r="X113" s="50"/>
      <c r="Y113" s="25">
        <f ca="1">IFERROR(INDEX(Health!$H$8:$H$225,MATCH($C113,_xlfn.ANCHORARRAY(Health!$C$8),0)),NA())</f>
        <v>6.0291545189504303</v>
      </c>
      <c r="Z113" s="25">
        <f ca="1">IFERROR(INDEX(Food!$H$8:$H$225,MATCH($C113,_xlfn.ANCHORARRAY(Food!$C$8),0)),NA())</f>
        <v>7.2321945570353199</v>
      </c>
      <c r="AA113" s="25">
        <f ca="1">IFERROR(INDEX(Macro!$H$8:$H$225,MATCH($C113,_xlfn.ANCHORARRAY(Macro!$C$8),0)),NA())</f>
        <v>5.5288602402578402</v>
      </c>
      <c r="AB113" s="25">
        <f ca="1">IFERROR(INDEX(Socioeconomic!$H$8:$H$225,MATCH($C113,_xlfn.ANCHORARRAY(Socioeconomic!$C$8),0)),NA())</f>
        <v>7.1428571428571397</v>
      </c>
      <c r="AC113" s="25">
        <f ca="1">IFERROR(INDEX('Natural Hazard'!$H$8:$H$225,MATCH($C113,_xlfn.ANCHORARRAY('Natural Hazard'!$C$8),0)),NA())</f>
        <v>6.5</v>
      </c>
      <c r="AD113" s="25">
        <f ca="1">IFERROR(INDEX(Conflict!$H$8:$H$225,MATCH($C113,_xlfn.ANCHORARRAY(Conflict!$C$8),0)),NA())</f>
        <v>2.8488269536073298</v>
      </c>
      <c r="AE113" s="50"/>
      <c r="AF113" s="25">
        <f ca="1">IFERROR(INDEX(Health!$I$8:$I$225,MATCH($C113,_xlfn.ANCHORARRAY(Health!$C$8),0)),NA())</f>
        <v>0</v>
      </c>
      <c r="AG113" s="25">
        <f ca="1">IFERROR(INDEX(Food!$I$8:$I$225,MATCH($C113,_xlfn.ANCHORARRAY(Food!$C$8),0)),NA())</f>
        <v>5</v>
      </c>
      <c r="AH113" s="25">
        <f ca="1">IFERROR(INDEX(Macro!$I$8:$I$225,MATCH($C113,_xlfn.ANCHORARRAY(Macro!$C$8),0)),NA())</f>
        <v>10</v>
      </c>
      <c r="AI113" s="25">
        <f ca="1">IFERROR(INDEX(Socioeconomic!$I$8:$I$225,MATCH($C113,_xlfn.ANCHORARRAY(Socioeconomic!$C$8),0)),NA())</f>
        <v>0</v>
      </c>
      <c r="AJ113" s="25">
        <f ca="1">IFERROR(INDEX('Natural Hazard'!$I$8:$I$225,MATCH($C113,_xlfn.ANCHORARRAY('Natural Hazard'!$C$8),0)),NA())</f>
        <v>0</v>
      </c>
      <c r="AK113" s="25">
        <f ca="1">IFERROR(INDEX(Conflict!$I$8:$I$225,MATCH($C113,_xlfn.ANCHORARRAY(Conflict!$C$8),0)),NA())</f>
        <v>7</v>
      </c>
      <c r="AL113" s="49"/>
      <c r="AM113" s="25">
        <f>IFERROR(INDEX('Data Reliability'!$G$6:$G$409,MATCH($C113,'Data Reliability'!$E$6:$E$409,0)),NA())</f>
        <v>8.3333333333333301E-2</v>
      </c>
      <c r="AN113" s="25">
        <f>IFERROR(INDEX('Data Reliability'!$H$6:$H$409,MATCH($C113,'Data Reliability'!$E$6:$E$409,0)),NA())</f>
        <v>0.53611111111111098</v>
      </c>
    </row>
    <row r="114" spans="2:40" x14ac:dyDescent="0.2">
      <c r="B114" s="28" t="s">
        <v>185</v>
      </c>
      <c r="C114" s="28" t="s">
        <v>186</v>
      </c>
      <c r="D114" s="28" t="s">
        <v>434</v>
      </c>
      <c r="E114" s="28" t="s">
        <v>430</v>
      </c>
      <c r="F114" s="206">
        <f ca="1">MATCH($C114,_xlfn.ANCHORARRAY(Health!$C$8),0)</f>
        <v>109</v>
      </c>
      <c r="G114" s="22" cm="1">
        <f t="array" aca="1" ref="G114" ca="1">IF(Parameters!$D$31, SUM(IF(ISNUMBER(R114:W114),(IF(R114:W114&gt;=Parameters!$D$37,1,"")),""))+0.5*(SUM(IF(ISNUMBER(R114:W114),(IF(R114:W114&gt;=Parameters!$D$38,1,"")),""))-SUM(IF(ISNUMBER(R114:W114),(IF(R114:W114&gt;=Parameters!$D$37,1,"")),""))),0) +
   IF(Parameters!$D$32,SUM(IF(ISNUMBER(R114:W114),(IF(R114:W114&gt;=Parameters!$D$41,1,"")),"")),0) +
   IF(Parameters!$D$33,AVERAGE(IF(ISNUMBER(R114:W114),R114:W114)),0) +
   IF(Parameters!$D$34,IF(OR(IF(ISNUMBER(R114:W114),R114:W114)=0),0,GEOMEAN(IF(ISNUMBER(R114:W114),R114:W114))),0)</f>
        <v>3</v>
      </c>
      <c r="H114" s="23">
        <f t="shared" ca="1" si="6"/>
        <v>3</v>
      </c>
      <c r="I114" s="116" t="str">
        <f t="shared" si="7"/>
        <v/>
      </c>
      <c r="J114" s="22" cm="1">
        <f t="array" aca="1" ref="J114" ca="1">IF(Parameters!$D$31, SUM(IF(ISNUMBER(Y114:AD114),(IF(Y114:AD114&gt;=Parameters!$D$41,1,"")),""))+0.5*(SUM(IF(ISNUMBER(Y114:AD114),(IF(Y114:AD114&gt;=Parameters!$D$42,1,"")),""))-SUM(IF(ISNUMBER(Y114:AD114),(IF(Y114:AD114&gt;=Parameters!$D$41,1,"")),""))),0) +
   IF(Parameters!$D$32,SUM(IF(ISNUMBER(Y114:AD114),(IF(Y114:AD114&gt;=Parameters!$D$41,1,"")),"")),0) +
   IF(Parameters!$D$33,AVERAGE(IF(ISNUMBER(Y114:AD114),Y114:AD114)),0) +
   IF(Parameters!$D$34,IF(OR(IF(ISNUMBER(Y114:AD114),Y114:AD114)=0),0,GEOMEAN(IF(ISNUMBER(Y114:AD114),Y114:AD114))),0)</f>
        <v>2.5</v>
      </c>
      <c r="K114" s="23">
        <f t="shared" ca="1" si="8"/>
        <v>2.5</v>
      </c>
      <c r="L114" s="116" t="str">
        <f t="shared" si="9"/>
        <v/>
      </c>
      <c r="M114" s="21" cm="1">
        <f t="array" aca="1" ref="M114" ca="1">IF(Parameters!$D$31, SUM(IF(ISNUMBER(AF114:AK114),(IF(AF114:AK114&gt;=Parameters!$D$41,1,"")),""))+0.5*(SUM(IF(ISNUMBER(AF114:AK114),(IF(AF114:AK114&gt;=Parameters!$D$42,1,"")),""))-SUM(IF(ISNUMBER(AF114:AK114),(IF(AF114:AK114&gt;=Parameters!$D$41,1,"")),""))),0) +
   IF(Parameters!$D$32,SUM(IF(ISNUMBER(AF114:AK114),(IF(AF114:AK114&gt;=Parameters!$D$41,1,"")),"")),0) +
   IF(Parameters!$D$33,AVERAGE(IF(ISNUMBER(AF114:AK114),AF114:AK114)),0) +
   IF(Parameters!$D$34,IF(OR(IF(ISNUMBER(AF114:AK114),AF114:AK114)=0),0,GEOMEAN(IF(ISNUMBER(AF114:AK114),AF114:AK114))),0)</f>
        <v>3</v>
      </c>
      <c r="N114" s="23">
        <f t="shared" ca="1" si="10"/>
        <v>3</v>
      </c>
      <c r="O114" s="116" t="str">
        <f t="shared" si="11"/>
        <v/>
      </c>
      <c r="P114" s="24"/>
      <c r="Q114" s="49"/>
      <c r="R114" s="25">
        <f ca="1">IFERROR(INDEX(Health!$G$8:$G$225,MATCH($C114,_xlfn.ANCHORARRAY(Health!$C$8),0)),NA())</f>
        <v>8.0232897144852995</v>
      </c>
      <c r="S114" s="25">
        <f ca="1">IFERROR(INDEX(Food!$G$8:$G$225,MATCH($C114,_xlfn.ANCHORARRAY(Food!$C$8),0)),NA())</f>
        <v>4.8592633383453849</v>
      </c>
      <c r="T114" s="25">
        <f ca="1">IFERROR(INDEX(Macro!$G$8:$G$225,MATCH($C114,_xlfn.ANCHORARRAY(Macro!$C$8),0)),NA())</f>
        <v>10</v>
      </c>
      <c r="U114" s="25">
        <f ca="1">IFERROR(INDEX(Socioeconomic!$G$8:$G$225,MATCH($C114,_xlfn.ANCHORARRAY(Socioeconomic!$C$8),0)),NA())</f>
        <v>0</v>
      </c>
      <c r="V114" s="25">
        <f ca="1">IFERROR(INDEX('Natural Hazard'!$G$8:$G$225,MATCH($C114,_xlfn.ANCHORARRAY('Natural Hazard'!$C$8),0)),NA())</f>
        <v>0</v>
      </c>
      <c r="W114" s="25">
        <f ca="1">IFERROR(INDEX(Conflict!$G$8:$G$225,MATCH($C114,_xlfn.ANCHORARRAY(Conflict!$C$8),0)),NA())</f>
        <v>8.4515425472851753</v>
      </c>
      <c r="X114" s="50"/>
      <c r="Y114" s="25">
        <f ca="1">IFERROR(INDEX(Health!$H$8:$H$225,MATCH($C114,_xlfn.ANCHORARRAY(Health!$C$8),0)),NA())</f>
        <v>6.4373177842565603</v>
      </c>
      <c r="Z114" s="25">
        <f ca="1">IFERROR(INDEX(Food!$H$8:$H$225,MATCH($C114,_xlfn.ANCHORARRAY(Food!$C$8),0)),NA())</f>
        <v>3.3732057416267902</v>
      </c>
      <c r="AA114" s="25">
        <f ca="1">IFERROR(INDEX(Macro!$H$8:$H$225,MATCH($C114,_xlfn.ANCHORARRAY(Macro!$C$8),0)),NA())</f>
        <v>10</v>
      </c>
      <c r="AB114" s="25">
        <f ca="1">IFERROR(INDEX(Socioeconomic!$H$8:$H$225,MATCH($C114,_xlfn.ANCHORARRAY(Socioeconomic!$C$8),0)),NA())</f>
        <v>5.5714285714285703</v>
      </c>
      <c r="AC114" s="25">
        <f ca="1">IFERROR(INDEX('Natural Hazard'!$H$8:$H$225,MATCH($C114,_xlfn.ANCHORARRAY('Natural Hazard'!$C$8),0)),NA())</f>
        <v>7</v>
      </c>
      <c r="AD114" s="25">
        <f ca="1">IFERROR(INDEX(Conflict!$H$8:$H$225,MATCH($C114,_xlfn.ANCHORARRAY(Conflict!$C$8),0)),NA())</f>
        <v>10</v>
      </c>
      <c r="AE114" s="50"/>
      <c r="AF114" s="25">
        <f ca="1">IFERROR(INDEX(Health!$I$8:$I$225,MATCH($C114,_xlfn.ANCHORARRAY(Health!$C$8),0)),NA())</f>
        <v>10</v>
      </c>
      <c r="AG114" s="25">
        <f ca="1">IFERROR(INDEX(Food!$I$8:$I$225,MATCH($C114,_xlfn.ANCHORARRAY(Food!$C$8),0)),NA())</f>
        <v>7</v>
      </c>
      <c r="AH114" s="25">
        <f ca="1">IFERROR(INDEX(Macro!$I$8:$I$225,MATCH($C114,_xlfn.ANCHORARRAY(Macro!$C$8),0)),NA())</f>
        <v>10</v>
      </c>
      <c r="AI114" s="25" t="e">
        <f ca="1">IFERROR(INDEX(Socioeconomic!$I$8:$I$225,MATCH($C114,_xlfn.ANCHORARRAY(Socioeconomic!$C$8),0)),NA())</f>
        <v>#N/A</v>
      </c>
      <c r="AJ114" s="25">
        <f ca="1">IFERROR(INDEX('Natural Hazard'!$I$8:$I$225,MATCH($C114,_xlfn.ANCHORARRAY('Natural Hazard'!$C$8),0)),NA())</f>
        <v>0</v>
      </c>
      <c r="AK114" s="25">
        <f ca="1">IFERROR(INDEX(Conflict!$I$8:$I$225,MATCH($C114,_xlfn.ANCHORARRAY(Conflict!$C$8),0)),NA())</f>
        <v>7.1428571428571601</v>
      </c>
      <c r="AL114" s="49"/>
      <c r="AM114" s="25">
        <f>IFERROR(INDEX('Data Reliability'!$G$6:$G$409,MATCH($C114,'Data Reliability'!$E$6:$E$409,0)),NA())</f>
        <v>8.3333333333333301E-2</v>
      </c>
      <c r="AN114" s="25">
        <f>IFERROR(INDEX('Data Reliability'!$H$6:$H$409,MATCH($C114,'Data Reliability'!$E$6:$E$409,0)),NA())</f>
        <v>0.32222222222222202</v>
      </c>
    </row>
    <row r="115" spans="2:40" x14ac:dyDescent="0.2">
      <c r="B115" s="28" t="s">
        <v>187</v>
      </c>
      <c r="C115" s="28" t="s">
        <v>188</v>
      </c>
      <c r="D115" s="28" t="s">
        <v>432</v>
      </c>
      <c r="E115" s="28" t="s">
        <v>429</v>
      </c>
      <c r="F115" s="206">
        <f ca="1">MATCH($C115,_xlfn.ANCHORARRAY(Health!$C$8),0)</f>
        <v>110</v>
      </c>
      <c r="G115" s="22" cm="1">
        <f t="array" aca="1" ref="G115" ca="1">IF(Parameters!$D$31, SUM(IF(ISNUMBER(R115:W115),(IF(R115:W115&gt;=Parameters!$D$37,1,"")),""))+0.5*(SUM(IF(ISNUMBER(R115:W115),(IF(R115:W115&gt;=Parameters!$D$38,1,"")),""))-SUM(IF(ISNUMBER(R115:W115),(IF(R115:W115&gt;=Parameters!$D$37,1,"")),""))),0) +
   IF(Parameters!$D$32,SUM(IF(ISNUMBER(R115:W115),(IF(R115:W115&gt;=Parameters!$D$41,1,"")),"")),0) +
   IF(Parameters!$D$33,AVERAGE(IF(ISNUMBER(R115:W115),R115:W115)),0) +
   IF(Parameters!$D$34,IF(OR(IF(ISNUMBER(R115:W115),R115:W115)=0),0,GEOMEAN(IF(ISNUMBER(R115:W115),R115:W115))),0)</f>
        <v>1.5</v>
      </c>
      <c r="H115" s="23">
        <f t="shared" ca="1" si="6"/>
        <v>1.5</v>
      </c>
      <c r="I115" s="116" t="str">
        <f t="shared" si="7"/>
        <v>!</v>
      </c>
      <c r="J115" s="22" cm="1">
        <f t="array" aca="1" ref="J115" ca="1">IF(Parameters!$D$31, SUM(IF(ISNUMBER(Y115:AD115),(IF(Y115:AD115&gt;=Parameters!$D$41,1,"")),""))+0.5*(SUM(IF(ISNUMBER(Y115:AD115),(IF(Y115:AD115&gt;=Parameters!$D$42,1,"")),""))-SUM(IF(ISNUMBER(Y115:AD115),(IF(Y115:AD115&gt;=Parameters!$D$41,1,"")),""))),0) +
   IF(Parameters!$D$32,SUM(IF(ISNUMBER(Y115:AD115),(IF(Y115:AD115&gt;=Parameters!$D$41,1,"")),"")),0) +
   IF(Parameters!$D$33,AVERAGE(IF(ISNUMBER(Y115:AD115),Y115:AD115)),0) +
   IF(Parameters!$D$34,IF(OR(IF(ISNUMBER(Y115:AD115),Y115:AD115)=0),0,GEOMEAN(IF(ISNUMBER(Y115:AD115),Y115:AD115))),0)</f>
        <v>2</v>
      </c>
      <c r="K115" s="23">
        <f t="shared" ca="1" si="8"/>
        <v>2</v>
      </c>
      <c r="L115" s="116" t="str">
        <f t="shared" si="9"/>
        <v/>
      </c>
      <c r="M115" s="21" cm="1">
        <f t="array" aca="1" ref="M115" ca="1">IF(Parameters!$D$31, SUM(IF(ISNUMBER(AF115:AK115),(IF(AF115:AK115&gt;=Parameters!$D$41,1,"")),""))+0.5*(SUM(IF(ISNUMBER(AF115:AK115),(IF(AF115:AK115&gt;=Parameters!$D$42,1,"")),""))-SUM(IF(ISNUMBER(AF115:AK115),(IF(AF115:AK115&gt;=Parameters!$D$41,1,"")),""))),0) +
   IF(Parameters!$D$32,SUM(IF(ISNUMBER(AF115:AK115),(IF(AF115:AK115&gt;=Parameters!$D$41,1,"")),"")),0) +
   IF(Parameters!$D$33,AVERAGE(IF(ISNUMBER(AF115:AK115),AF115:AK115)),0) +
   IF(Parameters!$D$34,IF(OR(IF(ISNUMBER(AF115:AK115),AF115:AK115)=0),0,GEOMEAN(IF(ISNUMBER(AF115:AK115),AF115:AK115))),0)</f>
        <v>1</v>
      </c>
      <c r="N115" s="23">
        <f t="shared" ca="1" si="10"/>
        <v>1</v>
      </c>
      <c r="O115" s="116" t="str">
        <f t="shared" si="11"/>
        <v>!</v>
      </c>
      <c r="P115" s="24"/>
      <c r="Q115" s="49"/>
      <c r="R115" s="25">
        <f ca="1">IFERROR(INDEX(Health!$G$8:$G$225,MATCH($C115,_xlfn.ANCHORARRAY(Health!$C$8),0)),NA())</f>
        <v>0</v>
      </c>
      <c r="S115" s="25">
        <f ca="1">IFERROR(INDEX(Food!$G$8:$G$225,MATCH($C115,_xlfn.ANCHORARRAY(Food!$C$8),0)),NA())</f>
        <v>6.9774071492436036</v>
      </c>
      <c r="T115" s="25">
        <f ca="1">IFERROR(INDEX(Macro!$G$8:$G$225,MATCH($C115,_xlfn.ANCHORARRAY(Macro!$C$8),0)),NA())</f>
        <v>0</v>
      </c>
      <c r="U115" s="25">
        <f ca="1">IFERROR(INDEX(Socioeconomic!$G$8:$G$225,MATCH($C115,_xlfn.ANCHORARRAY(Socioeconomic!$C$8),0)),NA())</f>
        <v>10</v>
      </c>
      <c r="V115" s="25">
        <f ca="1">IFERROR(INDEX('Natural Hazard'!$G$8:$G$225,MATCH($C115,_xlfn.ANCHORARRAY('Natural Hazard'!$C$8),0)),NA())</f>
        <v>0</v>
      </c>
      <c r="W115" s="25">
        <f ca="1">IFERROR(INDEX(Conflict!$G$8:$G$225,MATCH($C115,_xlfn.ANCHORARRAY(Conflict!$C$8),0)),NA())</f>
        <v>0</v>
      </c>
      <c r="X115" s="50"/>
      <c r="Y115" s="25">
        <f ca="1">IFERROR(INDEX(Health!$H$8:$H$225,MATCH($C115,_xlfn.ANCHORARRAY(Health!$C$8),0)),NA())</f>
        <v>5.7667638483964998</v>
      </c>
      <c r="Z115" s="25">
        <f ca="1">IFERROR(INDEX(Food!$H$8:$H$225,MATCH($C115,_xlfn.ANCHORARRAY(Food!$C$8),0)),NA())</f>
        <v>9.7368421052631504</v>
      </c>
      <c r="AA115" s="25">
        <f ca="1">IFERROR(INDEX(Macro!$H$8:$H$225,MATCH($C115,_xlfn.ANCHORARRAY(Macro!$C$8),0)),NA())</f>
        <v>7.7556401992382096</v>
      </c>
      <c r="AB115" s="25">
        <f ca="1">IFERROR(INDEX(Socioeconomic!$H$8:$H$225,MATCH($C115,_xlfn.ANCHORARRAY(Socioeconomic!$C$8),0)),NA())</f>
        <v>10</v>
      </c>
      <c r="AC115" s="25">
        <f ca="1">IFERROR(INDEX('Natural Hazard'!$H$8:$H$225,MATCH($C115,_xlfn.ANCHORARRAY('Natural Hazard'!$C$8),0)),NA())</f>
        <v>5</v>
      </c>
      <c r="AD115" s="25">
        <f ca="1">IFERROR(INDEX(Conflict!$H$8:$H$225,MATCH($C115,_xlfn.ANCHORARRAY(Conflict!$C$8),0)),NA())</f>
        <v>5.9798906332686501</v>
      </c>
      <c r="AE115" s="50"/>
      <c r="AF115" s="25">
        <f ca="1">IFERROR(INDEX(Health!$I$8:$I$225,MATCH($C115,_xlfn.ANCHORARRAY(Health!$C$8),0)),NA())</f>
        <v>0</v>
      </c>
      <c r="AG115" s="25">
        <f ca="1">IFERROR(INDEX(Food!$I$8:$I$225,MATCH($C115,_xlfn.ANCHORARRAY(Food!$C$8),0)),NA())</f>
        <v>5</v>
      </c>
      <c r="AH115" s="25">
        <f ca="1">IFERROR(INDEX(Macro!$I$8:$I$225,MATCH($C115,_xlfn.ANCHORARRAY(Macro!$C$8),0)),NA())</f>
        <v>0</v>
      </c>
      <c r="AI115" s="25">
        <f ca="1">IFERROR(INDEX(Socioeconomic!$I$8:$I$225,MATCH($C115,_xlfn.ANCHORARRAY(Socioeconomic!$C$8),0)),NA())</f>
        <v>10</v>
      </c>
      <c r="AJ115" s="25">
        <f ca="1">IFERROR(INDEX('Natural Hazard'!$I$8:$I$225,MATCH($C115,_xlfn.ANCHORARRAY('Natural Hazard'!$C$8),0)),NA())</f>
        <v>0</v>
      </c>
      <c r="AK115" s="25">
        <f ca="1">IFERROR(INDEX(Conflict!$I$8:$I$225,MATCH($C115,_xlfn.ANCHORARRAY(Conflict!$C$8),0)),NA())</f>
        <v>0</v>
      </c>
      <c r="AL115" s="49"/>
      <c r="AM115" s="25">
        <f>IFERROR(INDEX('Data Reliability'!$G$6:$G$409,MATCH($C115,'Data Reliability'!$E$6:$E$409,0)),NA())</f>
        <v>0.16666666666666699</v>
      </c>
      <c r="AN115" s="25">
        <f>IFERROR(INDEX('Data Reliability'!$H$6:$H$409,MATCH($C115,'Data Reliability'!$E$6:$E$409,0)),NA())</f>
        <v>0.53611111111111098</v>
      </c>
    </row>
    <row r="116" spans="2:40" x14ac:dyDescent="0.2">
      <c r="B116" s="28" t="s">
        <v>189</v>
      </c>
      <c r="C116" s="28" t="s">
        <v>190</v>
      </c>
      <c r="D116" s="28" t="s">
        <v>434</v>
      </c>
      <c r="E116" s="28" t="s">
        <v>430</v>
      </c>
      <c r="F116" s="206">
        <f ca="1">MATCH($C116,_xlfn.ANCHORARRAY(Health!$C$8),0)</f>
        <v>111</v>
      </c>
      <c r="G116" s="22" cm="1">
        <f t="array" aca="1" ref="G116" ca="1">IF(Parameters!$D$31, SUM(IF(ISNUMBER(R116:W116),(IF(R116:W116&gt;=Parameters!$D$37,1,"")),""))+0.5*(SUM(IF(ISNUMBER(R116:W116),(IF(R116:W116&gt;=Parameters!$D$38,1,"")),""))-SUM(IF(ISNUMBER(R116:W116),(IF(R116:W116&gt;=Parameters!$D$37,1,"")),""))),0) +
   IF(Parameters!$D$32,SUM(IF(ISNUMBER(R116:W116),(IF(R116:W116&gt;=Parameters!$D$41,1,"")),"")),0) +
   IF(Parameters!$D$33,AVERAGE(IF(ISNUMBER(R116:W116),R116:W116)),0) +
   IF(Parameters!$D$34,IF(OR(IF(ISNUMBER(R116:W116),R116:W116)=0),0,GEOMEAN(IF(ISNUMBER(R116:W116),R116:W116))),0)</f>
        <v>0.5</v>
      </c>
      <c r="H116" s="23">
        <f t="shared" ca="1" si="6"/>
        <v>0.5</v>
      </c>
      <c r="I116" s="116" t="str">
        <f t="shared" si="7"/>
        <v>!</v>
      </c>
      <c r="J116" s="22" cm="1">
        <f t="array" aca="1" ref="J116" ca="1">IF(Parameters!$D$31, SUM(IF(ISNUMBER(Y116:AD116),(IF(Y116:AD116&gt;=Parameters!$D$41,1,"")),""))+0.5*(SUM(IF(ISNUMBER(Y116:AD116),(IF(Y116:AD116&gt;=Parameters!$D$42,1,"")),""))-SUM(IF(ISNUMBER(Y116:AD116),(IF(Y116:AD116&gt;=Parameters!$D$41,1,"")),""))),0) +
   IF(Parameters!$D$32,SUM(IF(ISNUMBER(Y116:AD116),(IF(Y116:AD116&gt;=Parameters!$D$41,1,"")),"")),0) +
   IF(Parameters!$D$33,AVERAGE(IF(ISNUMBER(Y116:AD116),Y116:AD116)),0) +
   IF(Parameters!$D$34,IF(OR(IF(ISNUMBER(Y116:AD116),Y116:AD116)=0),0,GEOMEAN(IF(ISNUMBER(Y116:AD116),Y116:AD116))),0)</f>
        <v>2</v>
      </c>
      <c r="K116" s="23">
        <f t="shared" ca="1" si="8"/>
        <v>2</v>
      </c>
      <c r="L116" s="116" t="str">
        <f t="shared" si="9"/>
        <v/>
      </c>
      <c r="M116" s="21" cm="1">
        <f t="array" aca="1" ref="M116" ca="1">IF(Parameters!$D$31, SUM(IF(ISNUMBER(AF116:AK116),(IF(AF116:AK116&gt;=Parameters!$D$41,1,"")),""))+0.5*(SUM(IF(ISNUMBER(AF116:AK116),(IF(AF116:AK116&gt;=Parameters!$D$42,1,"")),""))-SUM(IF(ISNUMBER(AF116:AK116),(IF(AF116:AK116&gt;=Parameters!$D$41,1,"")),""))),0) +
   IF(Parameters!$D$32,SUM(IF(ISNUMBER(AF116:AK116),(IF(AF116:AK116&gt;=Parameters!$D$41,1,"")),"")),0) +
   IF(Parameters!$D$33,AVERAGE(IF(ISNUMBER(AF116:AK116),AF116:AK116)),0) +
   IF(Parameters!$D$34,IF(OR(IF(ISNUMBER(AF116:AK116),AF116:AK116)=0),0,GEOMEAN(IF(ISNUMBER(AF116:AK116),AF116:AK116))),0)</f>
        <v>1</v>
      </c>
      <c r="N116" s="23">
        <f t="shared" ca="1" si="10"/>
        <v>1</v>
      </c>
      <c r="O116" s="116" t="str">
        <f t="shared" si="11"/>
        <v>!</v>
      </c>
      <c r="P116" s="24"/>
      <c r="Q116" s="49"/>
      <c r="R116" s="25">
        <f ca="1">IFERROR(INDEX(Health!$G$8:$G$225,MATCH($C116,_xlfn.ANCHORARRAY(Health!$C$8),0)),NA())</f>
        <v>0</v>
      </c>
      <c r="S116" s="25">
        <f ca="1">IFERROR(INDEX(Food!$G$8:$G$225,MATCH($C116,_xlfn.ANCHORARRAY(Food!$C$8),0)),NA())</f>
        <v>0</v>
      </c>
      <c r="T116" s="25">
        <f ca="1">IFERROR(INDEX(Macro!$G$8:$G$225,MATCH($C116,_xlfn.ANCHORARRAY(Macro!$C$8),0)),NA())</f>
        <v>0</v>
      </c>
      <c r="U116" s="25">
        <f ca="1">IFERROR(INDEX(Socioeconomic!$G$8:$G$225,MATCH($C116,_xlfn.ANCHORARRAY(Socioeconomic!$C$8),0)),NA())</f>
        <v>0</v>
      </c>
      <c r="V116" s="25">
        <f ca="1">IFERROR(INDEX('Natural Hazard'!$G$8:$G$225,MATCH($C116,_xlfn.ANCHORARRAY('Natural Hazard'!$C$8),0)),NA())</f>
        <v>6.7082039324993685</v>
      </c>
      <c r="W116" s="25">
        <f ca="1">IFERROR(INDEX(Conflict!$G$8:$G$225,MATCH($C116,_xlfn.ANCHORARRAY(Conflict!$C$8),0)),NA())</f>
        <v>0</v>
      </c>
      <c r="X116" s="50"/>
      <c r="Y116" s="25">
        <f ca="1">IFERROR(INDEX(Health!$H$8:$H$225,MATCH($C116,_xlfn.ANCHORARRAY(Health!$C$8),0)),NA())</f>
        <v>8.7988338192419793</v>
      </c>
      <c r="Z116" s="25">
        <f ca="1">IFERROR(INDEX(Food!$H$8:$H$225,MATCH($C116,_xlfn.ANCHORARRAY(Food!$C$8),0)),NA())</f>
        <v>3.4210526315789398</v>
      </c>
      <c r="AA116" s="25">
        <f ca="1">IFERROR(INDEX(Macro!$H$8:$H$225,MATCH($C116,_xlfn.ANCHORARRAY(Macro!$C$8),0)),NA())</f>
        <v>7.8581892762965104</v>
      </c>
      <c r="AB116" s="25">
        <f ca="1">IFERROR(INDEX(Socioeconomic!$H$8:$H$225,MATCH($C116,_xlfn.ANCHORARRAY(Socioeconomic!$C$8),0)),NA())</f>
        <v>4.1428571428571397</v>
      </c>
      <c r="AC116" s="25">
        <f ca="1">IFERROR(INDEX('Natural Hazard'!$H$8:$H$225,MATCH($C116,_xlfn.ANCHORARRAY('Natural Hazard'!$C$8),0)),NA())</f>
        <v>4.5</v>
      </c>
      <c r="AD116" s="25">
        <f ca="1">IFERROR(INDEX(Conflict!$H$8:$H$225,MATCH($C116,_xlfn.ANCHORARRAY(Conflict!$C$8),0)),NA())</f>
        <v>10</v>
      </c>
      <c r="AE116" s="50"/>
      <c r="AF116" s="25">
        <f ca="1">IFERROR(INDEX(Health!$I$8:$I$225,MATCH($C116,_xlfn.ANCHORARRAY(Health!$C$8),0)),NA())</f>
        <v>0</v>
      </c>
      <c r="AG116" s="25" t="e">
        <f ca="1">IFERROR(INDEX(Food!$I$8:$I$225,MATCH($C116,_xlfn.ANCHORARRAY(Food!$C$8),0)),NA())</f>
        <v>#N/A</v>
      </c>
      <c r="AH116" s="25">
        <f ca="1">IFERROR(INDEX(Macro!$I$8:$I$225,MATCH($C116,_xlfn.ANCHORARRAY(Macro!$C$8),0)),NA())</f>
        <v>0</v>
      </c>
      <c r="AI116" s="25" t="e">
        <f ca="1">IFERROR(INDEX(Socioeconomic!$I$8:$I$225,MATCH($C116,_xlfn.ANCHORARRAY(Socioeconomic!$C$8),0)),NA())</f>
        <v>#N/A</v>
      </c>
      <c r="AJ116" s="25">
        <f ca="1">IFERROR(INDEX('Natural Hazard'!$I$8:$I$225,MATCH($C116,_xlfn.ANCHORARRAY('Natural Hazard'!$C$8),0)),NA())</f>
        <v>10</v>
      </c>
      <c r="AK116" s="25">
        <f ca="1">IFERROR(INDEX(Conflict!$I$8:$I$225,MATCH($C116,_xlfn.ANCHORARRAY(Conflict!$C$8),0)),NA())</f>
        <v>0</v>
      </c>
      <c r="AL116" s="49"/>
      <c r="AM116" s="25">
        <f>IFERROR(INDEX('Data Reliability'!$G$6:$G$409,MATCH($C116,'Data Reliability'!$E$6:$E$409,0)),NA())</f>
        <v>0.16666666666666699</v>
      </c>
      <c r="AN116" s="25">
        <f>IFERROR(INDEX('Data Reliability'!$H$6:$H$409,MATCH($C116,'Data Reliability'!$E$6:$E$409,0)),NA())</f>
        <v>0.6</v>
      </c>
    </row>
    <row r="117" spans="2:40" x14ac:dyDescent="0.2">
      <c r="B117" s="28" t="s">
        <v>531</v>
      </c>
      <c r="C117" s="28" t="s">
        <v>191</v>
      </c>
      <c r="D117" s="28" t="s">
        <v>435</v>
      </c>
      <c r="E117" s="28" t="s">
        <v>535</v>
      </c>
      <c r="F117" s="206">
        <f ca="1">MATCH($C117,_xlfn.ANCHORARRAY(Health!$C$8),0)</f>
        <v>112</v>
      </c>
      <c r="G117" s="22" cm="1">
        <f t="array" aca="1" ref="G117" ca="1">IF(Parameters!$D$31, SUM(IF(ISNUMBER(R117:W117),(IF(R117:W117&gt;=Parameters!$D$37,1,"")),""))+0.5*(SUM(IF(ISNUMBER(R117:W117),(IF(R117:W117&gt;=Parameters!$D$38,1,"")),""))-SUM(IF(ISNUMBER(R117:W117),(IF(R117:W117&gt;=Parameters!$D$37,1,"")),""))),0) +
   IF(Parameters!$D$32,SUM(IF(ISNUMBER(R117:W117),(IF(R117:W117&gt;=Parameters!$D$41,1,"")),"")),0) +
   IF(Parameters!$D$33,AVERAGE(IF(ISNUMBER(R117:W117),R117:W117)),0) +
   IF(Parameters!$D$34,IF(OR(IF(ISNUMBER(R117:W117),R117:W117)=0),0,GEOMEAN(IF(ISNUMBER(R117:W117),R117:W117))),0)</f>
        <v>0</v>
      </c>
      <c r="H117" s="23">
        <f t="shared" ca="1" si="6"/>
        <v>0</v>
      </c>
      <c r="I117" s="116" t="str">
        <f t="shared" si="7"/>
        <v>!</v>
      </c>
      <c r="J117" s="22" cm="1">
        <f t="array" aca="1" ref="J117" ca="1">IF(Parameters!$D$31, SUM(IF(ISNUMBER(Y117:AD117),(IF(Y117:AD117&gt;=Parameters!$D$41,1,"")),""))+0.5*(SUM(IF(ISNUMBER(Y117:AD117),(IF(Y117:AD117&gt;=Parameters!$D$42,1,"")),""))-SUM(IF(ISNUMBER(Y117:AD117),(IF(Y117:AD117&gt;=Parameters!$D$41,1,"")),""))),0) +
   IF(Parameters!$D$32,SUM(IF(ISNUMBER(Y117:AD117),(IF(Y117:AD117&gt;=Parameters!$D$41,1,"")),"")),0) +
   IF(Parameters!$D$33,AVERAGE(IF(ISNUMBER(Y117:AD117),Y117:AD117)),0) +
   IF(Parameters!$D$34,IF(OR(IF(ISNUMBER(Y117:AD117),Y117:AD117)=0),0,GEOMEAN(IF(ISNUMBER(Y117:AD117),Y117:AD117))),0)</f>
        <v>0</v>
      </c>
      <c r="K117" s="23">
        <f t="shared" ca="1" si="8"/>
        <v>0</v>
      </c>
      <c r="L117" s="116" t="str">
        <f t="shared" si="9"/>
        <v>!</v>
      </c>
      <c r="M117" s="21" cm="1">
        <f t="array" aca="1" ref="M117" ca="1">IF(Parameters!$D$31, SUM(IF(ISNUMBER(AF117:AK117),(IF(AF117:AK117&gt;=Parameters!$D$41,1,"")),""))+0.5*(SUM(IF(ISNUMBER(AF117:AK117),(IF(AF117:AK117&gt;=Parameters!$D$42,1,"")),""))-SUM(IF(ISNUMBER(AF117:AK117),(IF(AF117:AK117&gt;=Parameters!$D$41,1,"")),""))),0) +
   IF(Parameters!$D$32,SUM(IF(ISNUMBER(AF117:AK117),(IF(AF117:AK117&gt;=Parameters!$D$41,1,"")),"")),0) +
   IF(Parameters!$D$33,AVERAGE(IF(ISNUMBER(AF117:AK117),AF117:AK117)),0) +
   IF(Parameters!$D$34,IF(OR(IF(ISNUMBER(AF117:AK117),AF117:AK117)=0),0,GEOMEAN(IF(ISNUMBER(AF117:AK117),AF117:AK117))),0)</f>
        <v>0</v>
      </c>
      <c r="N117" s="23">
        <f t="shared" ca="1" si="10"/>
        <v>0</v>
      </c>
      <c r="O117" s="116" t="str">
        <f t="shared" si="11"/>
        <v>!!</v>
      </c>
      <c r="P117" s="24"/>
      <c r="Q117" s="49"/>
      <c r="R117" s="25">
        <f ca="1">IFERROR(INDEX(Health!$G$8:$G$225,MATCH($C117,_xlfn.ANCHORARRAY(Health!$C$8),0)),NA())</f>
        <v>0</v>
      </c>
      <c r="S117" s="25" t="e">
        <f ca="1">IFERROR(INDEX(Food!$G$8:$G$225,MATCH($C117,_xlfn.ANCHORARRAY(Food!$C$8),0)),NA())</f>
        <v>#N/A</v>
      </c>
      <c r="T117" s="25" t="e">
        <f ca="1">IFERROR(INDEX(Macro!$G$8:$G$225,MATCH($C117,_xlfn.ANCHORARRAY(Macro!$C$8),0)),NA())</f>
        <v>#N/A</v>
      </c>
      <c r="U117" s="25">
        <f ca="1">IFERROR(INDEX(Socioeconomic!$G$8:$G$225,MATCH($C117,_xlfn.ANCHORARRAY(Socioeconomic!$C$8),0)),NA())</f>
        <v>0</v>
      </c>
      <c r="V117" s="25">
        <f ca="1">IFERROR(INDEX('Natural Hazard'!$G$8:$G$225,MATCH($C117,_xlfn.ANCHORARRAY('Natural Hazard'!$C$8),0)),NA())</f>
        <v>0</v>
      </c>
      <c r="W117" s="25">
        <f ca="1">IFERROR(INDEX(Conflict!$G$8:$G$225,MATCH($C117,_xlfn.ANCHORARRAY(Conflict!$C$8),0)),NA())</f>
        <v>0</v>
      </c>
      <c r="X117" s="50"/>
      <c r="Y117" s="25">
        <f ca="1">IFERROR(INDEX(Health!$H$8:$H$225,MATCH($C117,_xlfn.ANCHORARRAY(Health!$C$8),0)),NA())</f>
        <v>6.0583090379008704</v>
      </c>
      <c r="Z117" s="25" t="e">
        <f ca="1">IFERROR(INDEX(Food!$H$8:$H$225,MATCH($C117,_xlfn.ANCHORARRAY(Food!$C$8),0)),NA())</f>
        <v>#N/A</v>
      </c>
      <c r="AA117" s="25" t="e">
        <f ca="1">IFERROR(INDEX(Macro!$H$8:$H$225,MATCH($C117,_xlfn.ANCHORARRAY(Macro!$C$8),0)),NA())</f>
        <v>#N/A</v>
      </c>
      <c r="AB117" s="25">
        <f ca="1">IFERROR(INDEX(Socioeconomic!$H$8:$H$225,MATCH($C117,_xlfn.ANCHORARRAY(Socioeconomic!$C$8),0)),NA())</f>
        <v>4.5714285714285703</v>
      </c>
      <c r="AC117" s="25">
        <f ca="1">IFERROR(INDEX('Natural Hazard'!$H$8:$H$225,MATCH($C117,_xlfn.ANCHORARRAY('Natural Hazard'!$C$8),0)),NA())</f>
        <v>2.6666666666666599</v>
      </c>
      <c r="AD117" s="25">
        <f ca="1">IFERROR(INDEX(Conflict!$H$8:$H$225,MATCH($C117,_xlfn.ANCHORARRAY(Conflict!$C$8),0)),NA())</f>
        <v>0</v>
      </c>
      <c r="AE117" s="50"/>
      <c r="AF117" s="25">
        <f ca="1">IFERROR(INDEX(Health!$I$8:$I$225,MATCH($C117,_xlfn.ANCHORARRAY(Health!$C$8),0)),NA())</f>
        <v>0</v>
      </c>
      <c r="AG117" s="25" t="e">
        <f ca="1">IFERROR(INDEX(Food!$I$8:$I$225,MATCH($C117,_xlfn.ANCHORARRAY(Food!$C$8),0)),NA())</f>
        <v>#N/A</v>
      </c>
      <c r="AH117" s="25" t="e">
        <f ca="1">IFERROR(INDEX(Macro!$I$8:$I$225,MATCH($C117,_xlfn.ANCHORARRAY(Macro!$C$8),0)),NA())</f>
        <v>#N/A</v>
      </c>
      <c r="AI117" s="25">
        <f ca="1">IFERROR(INDEX(Socioeconomic!$I$8:$I$225,MATCH($C117,_xlfn.ANCHORARRAY(Socioeconomic!$C$8),0)),NA())</f>
        <v>0</v>
      </c>
      <c r="AJ117" s="25">
        <f ca="1">IFERROR(INDEX('Natural Hazard'!$I$8:$I$225,MATCH($C117,_xlfn.ANCHORARRAY('Natural Hazard'!$C$8),0)),NA())</f>
        <v>0</v>
      </c>
      <c r="AK117" s="25">
        <f ca="1">IFERROR(INDEX(Conflict!$I$8:$I$225,MATCH($C117,_xlfn.ANCHORARRAY(Conflict!$C$8),0)),NA())</f>
        <v>0</v>
      </c>
      <c r="AL117" s="49"/>
      <c r="AM117" s="25">
        <f>IFERROR(INDEX('Data Reliability'!$G$6:$G$409,MATCH($C117,'Data Reliability'!$E$6:$E$409,0)),NA())</f>
        <v>0.41666666666666702</v>
      </c>
      <c r="AN117" s="25">
        <f>IFERROR(INDEX('Data Reliability'!$H$6:$H$409,MATCH($C117,'Data Reliability'!$E$6:$E$409,0)),NA())</f>
        <v>0.74166666666666703</v>
      </c>
    </row>
    <row r="118" spans="2:40" x14ac:dyDescent="0.2">
      <c r="B118" s="28" t="s">
        <v>192</v>
      </c>
      <c r="C118" s="28" t="s">
        <v>193</v>
      </c>
      <c r="D118" s="28" t="s">
        <v>433</v>
      </c>
      <c r="E118" s="28" t="s">
        <v>409</v>
      </c>
      <c r="F118" s="206">
        <f ca="1">MATCH($C118,_xlfn.ANCHORARRAY(Health!$C$8),0)</f>
        <v>113</v>
      </c>
      <c r="G118" s="22" cm="1">
        <f t="array" aca="1" ref="G118" ca="1">IF(Parameters!$D$31, SUM(IF(ISNUMBER(R118:W118),(IF(R118:W118&gt;=Parameters!$D$37,1,"")),""))+0.5*(SUM(IF(ISNUMBER(R118:W118),(IF(R118:W118&gt;=Parameters!$D$38,1,"")),""))-SUM(IF(ISNUMBER(R118:W118),(IF(R118:W118&gt;=Parameters!$D$37,1,"")),""))),0) +
   IF(Parameters!$D$32,SUM(IF(ISNUMBER(R118:W118),(IF(R118:W118&gt;=Parameters!$D$41,1,"")),"")),0) +
   IF(Parameters!$D$33,AVERAGE(IF(ISNUMBER(R118:W118),R118:W118)),0) +
   IF(Parameters!$D$34,IF(OR(IF(ISNUMBER(R118:W118),R118:W118)=0),0,GEOMEAN(IF(ISNUMBER(R118:W118),R118:W118))),0)</f>
        <v>0</v>
      </c>
      <c r="H118" s="23">
        <f t="shared" ca="1" si="6"/>
        <v>0</v>
      </c>
      <c r="I118" s="116" t="str">
        <f t="shared" si="7"/>
        <v>!</v>
      </c>
      <c r="J118" s="22" cm="1">
        <f t="array" aca="1" ref="J118" ca="1">IF(Parameters!$D$31, SUM(IF(ISNUMBER(Y118:AD118),(IF(Y118:AD118&gt;=Parameters!$D$41,1,"")),""))+0.5*(SUM(IF(ISNUMBER(Y118:AD118),(IF(Y118:AD118&gt;=Parameters!$D$42,1,"")),""))-SUM(IF(ISNUMBER(Y118:AD118),(IF(Y118:AD118&gt;=Parameters!$D$41,1,"")),""))),0) +
   IF(Parameters!$D$32,SUM(IF(ISNUMBER(Y118:AD118),(IF(Y118:AD118&gt;=Parameters!$D$41,1,"")),"")),0) +
   IF(Parameters!$D$33,AVERAGE(IF(ISNUMBER(Y118:AD118),Y118:AD118)),0) +
   IF(Parameters!$D$34,IF(OR(IF(ISNUMBER(Y118:AD118),Y118:AD118)=0),0,GEOMEAN(IF(ISNUMBER(Y118:AD118),Y118:AD118))),0)</f>
        <v>0</v>
      </c>
      <c r="K118" s="23">
        <f t="shared" ca="1" si="8"/>
        <v>0</v>
      </c>
      <c r="L118" s="116" t="str">
        <f t="shared" si="9"/>
        <v>!</v>
      </c>
      <c r="M118" s="21" cm="1">
        <f t="array" aca="1" ref="M118" ca="1">IF(Parameters!$D$31, SUM(IF(ISNUMBER(AF118:AK118),(IF(AF118:AK118&gt;=Parameters!$D$41,1,"")),""))+0.5*(SUM(IF(ISNUMBER(AF118:AK118),(IF(AF118:AK118&gt;=Parameters!$D$42,1,"")),""))-SUM(IF(ISNUMBER(AF118:AK118),(IF(AF118:AK118&gt;=Parameters!$D$41,1,"")),""))),0) +
   IF(Parameters!$D$32,SUM(IF(ISNUMBER(AF118:AK118),(IF(AF118:AK118&gt;=Parameters!$D$41,1,"")),"")),0) +
   IF(Parameters!$D$33,AVERAGE(IF(ISNUMBER(AF118:AK118),AF118:AK118)),0) +
   IF(Parameters!$D$34,IF(OR(IF(ISNUMBER(AF118:AK118),AF118:AK118)=0),0,GEOMEAN(IF(ISNUMBER(AF118:AK118),AF118:AK118))),0)</f>
        <v>0</v>
      </c>
      <c r="N118" s="23">
        <f t="shared" ca="1" si="10"/>
        <v>0</v>
      </c>
      <c r="O118" s="116" t="str">
        <f t="shared" si="11"/>
        <v>!!</v>
      </c>
      <c r="P118" s="24"/>
      <c r="Q118" s="49"/>
      <c r="R118" s="25">
        <f ca="1">IFERROR(INDEX(Health!$G$8:$G$225,MATCH($C118,_xlfn.ANCHORARRAY(Health!$C$8),0)),NA())</f>
        <v>0</v>
      </c>
      <c r="S118" s="25" t="e">
        <f ca="1">IFERROR(INDEX(Food!$G$8:$G$225,MATCH($C118,_xlfn.ANCHORARRAY(Food!$C$8),0)),NA())</f>
        <v>#N/A</v>
      </c>
      <c r="T118" s="25">
        <f ca="1">IFERROR(INDEX(Macro!$G$8:$G$225,MATCH($C118,_xlfn.ANCHORARRAY(Macro!$C$8),0)),NA())</f>
        <v>0</v>
      </c>
      <c r="U118" s="25">
        <f ca="1">IFERROR(INDEX(Socioeconomic!$G$8:$G$225,MATCH($C118,_xlfn.ANCHORARRAY(Socioeconomic!$C$8),0)),NA())</f>
        <v>0</v>
      </c>
      <c r="V118" s="25">
        <f ca="1">IFERROR(INDEX('Natural Hazard'!$G$8:$G$225,MATCH($C118,_xlfn.ANCHORARRAY('Natural Hazard'!$C$8),0)),NA())</f>
        <v>0</v>
      </c>
      <c r="W118" s="25">
        <f ca="1">IFERROR(INDEX(Conflict!$G$8:$G$225,MATCH($C118,_xlfn.ANCHORARRAY(Conflict!$C$8),0)),NA())</f>
        <v>0</v>
      </c>
      <c r="X118" s="50"/>
      <c r="Y118" s="25">
        <f ca="1">IFERROR(INDEX(Health!$H$8:$H$225,MATCH($C118,_xlfn.ANCHORARRAY(Health!$C$8),0)),NA())</f>
        <v>2.6472303206997001</v>
      </c>
      <c r="Z118" s="25" t="e">
        <f ca="1">IFERROR(INDEX(Food!$H$8:$H$225,MATCH($C118,_xlfn.ANCHORARRAY(Food!$C$8),0)),NA())</f>
        <v>#N/A</v>
      </c>
      <c r="AA118" s="25">
        <f ca="1">IFERROR(INDEX(Macro!$H$8:$H$225,MATCH($C118,_xlfn.ANCHORARRAY(Macro!$C$8),0)),NA())</f>
        <v>0</v>
      </c>
      <c r="AB118" s="25">
        <f ca="1">IFERROR(INDEX(Socioeconomic!$H$8:$H$225,MATCH($C118,_xlfn.ANCHORARRAY(Socioeconomic!$C$8),0)),NA())</f>
        <v>0</v>
      </c>
      <c r="AC118" s="25">
        <f ca="1">IFERROR(INDEX('Natural Hazard'!$H$8:$H$225,MATCH($C118,_xlfn.ANCHORARRAY('Natural Hazard'!$C$8),0)),NA())</f>
        <v>0.5</v>
      </c>
      <c r="AD118" s="25">
        <f ca="1">IFERROR(INDEX(Conflict!$H$8:$H$225,MATCH($C118,_xlfn.ANCHORARRAY(Conflict!$C$8),0)),NA())</f>
        <v>0</v>
      </c>
      <c r="AE118" s="50"/>
      <c r="AF118" s="25">
        <f ca="1">IFERROR(INDEX(Health!$I$8:$I$225,MATCH($C118,_xlfn.ANCHORARRAY(Health!$C$8),0)),NA())</f>
        <v>0</v>
      </c>
      <c r="AG118" s="25" t="e">
        <f ca="1">IFERROR(INDEX(Food!$I$8:$I$225,MATCH($C118,_xlfn.ANCHORARRAY(Food!$C$8),0)),NA())</f>
        <v>#N/A</v>
      </c>
      <c r="AH118" s="25">
        <f ca="1">IFERROR(INDEX(Macro!$I$8:$I$225,MATCH($C118,_xlfn.ANCHORARRAY(Macro!$C$8),0)),NA())</f>
        <v>2.7860696517412902</v>
      </c>
      <c r="AI118" s="25" t="e">
        <f ca="1">IFERROR(INDEX(Socioeconomic!$I$8:$I$225,MATCH($C118,_xlfn.ANCHORARRAY(Socioeconomic!$C$8),0)),NA())</f>
        <v>#N/A</v>
      </c>
      <c r="AJ118" s="25">
        <f ca="1">IFERROR(INDEX('Natural Hazard'!$I$8:$I$225,MATCH($C118,_xlfn.ANCHORARRAY('Natural Hazard'!$C$8),0)),NA())</f>
        <v>0</v>
      </c>
      <c r="AK118" s="25">
        <f ca="1">IFERROR(INDEX(Conflict!$I$8:$I$225,MATCH($C118,_xlfn.ANCHORARRAY(Conflict!$C$8),0)),NA())</f>
        <v>0</v>
      </c>
      <c r="AL118" s="49"/>
      <c r="AM118" s="25">
        <f>IFERROR(INDEX('Data Reliability'!$G$6:$G$409,MATCH($C118,'Data Reliability'!$E$6:$E$409,0)),NA())</f>
        <v>0.33333333333333298</v>
      </c>
      <c r="AN118" s="25">
        <f>IFERROR(INDEX('Data Reliability'!$H$6:$H$409,MATCH($C118,'Data Reliability'!$E$6:$E$409,0)),NA())</f>
        <v>0.66666666666666696</v>
      </c>
    </row>
    <row r="119" spans="2:40" x14ac:dyDescent="0.2">
      <c r="B119" s="28" t="s">
        <v>194</v>
      </c>
      <c r="C119" s="28" t="s">
        <v>195</v>
      </c>
      <c r="D119" s="28" t="s">
        <v>431</v>
      </c>
      <c r="E119" s="28" t="s">
        <v>430</v>
      </c>
      <c r="F119" s="206">
        <f ca="1">MATCH($C119,_xlfn.ANCHORARRAY(Health!$C$8),0)</f>
        <v>114</v>
      </c>
      <c r="G119" s="22" cm="1">
        <f t="array" aca="1" ref="G119" ca="1">IF(Parameters!$D$31, SUM(IF(ISNUMBER(R119:W119),(IF(R119:W119&gt;=Parameters!$D$37,1,"")),""))+0.5*(SUM(IF(ISNUMBER(R119:W119),(IF(R119:W119&gt;=Parameters!$D$38,1,"")),""))-SUM(IF(ISNUMBER(R119:W119),(IF(R119:W119&gt;=Parameters!$D$37,1,"")),""))),0) +
   IF(Parameters!$D$32,SUM(IF(ISNUMBER(R119:W119),(IF(R119:W119&gt;=Parameters!$D$41,1,"")),"")),0) +
   IF(Parameters!$D$33,AVERAGE(IF(ISNUMBER(R119:W119),R119:W119)),0) +
   IF(Parameters!$D$34,IF(OR(IF(ISNUMBER(R119:W119),R119:W119)=0),0,GEOMEAN(IF(ISNUMBER(R119:W119),R119:W119))),0)</f>
        <v>2.5</v>
      </c>
      <c r="H119" s="23">
        <f t="shared" ca="1" si="6"/>
        <v>2.5</v>
      </c>
      <c r="I119" s="116" t="str">
        <f t="shared" si="7"/>
        <v/>
      </c>
      <c r="J119" s="22" cm="1">
        <f t="array" aca="1" ref="J119" ca="1">IF(Parameters!$D$31, SUM(IF(ISNUMBER(Y119:AD119),(IF(Y119:AD119&gt;=Parameters!$D$41,1,"")),""))+0.5*(SUM(IF(ISNUMBER(Y119:AD119),(IF(Y119:AD119&gt;=Parameters!$D$42,1,"")),""))-SUM(IF(ISNUMBER(Y119:AD119),(IF(Y119:AD119&gt;=Parameters!$D$41,1,"")),""))),0) +
   IF(Parameters!$D$32,SUM(IF(ISNUMBER(Y119:AD119),(IF(Y119:AD119&gt;=Parameters!$D$41,1,"")),"")),0) +
   IF(Parameters!$D$33,AVERAGE(IF(ISNUMBER(Y119:AD119),Y119:AD119)),0) +
   IF(Parameters!$D$34,IF(OR(IF(ISNUMBER(Y119:AD119),Y119:AD119)=0),0,GEOMEAN(IF(ISNUMBER(Y119:AD119),Y119:AD119))),0)</f>
        <v>1.5</v>
      </c>
      <c r="K119" s="23">
        <f t="shared" ca="1" si="8"/>
        <v>1.5</v>
      </c>
      <c r="L119" s="116" t="str">
        <f t="shared" si="9"/>
        <v/>
      </c>
      <c r="M119" s="21" cm="1">
        <f t="array" aca="1" ref="M119" ca="1">IF(Parameters!$D$31, SUM(IF(ISNUMBER(AF119:AK119),(IF(AF119:AK119&gt;=Parameters!$D$41,1,"")),""))+0.5*(SUM(IF(ISNUMBER(AF119:AK119),(IF(AF119:AK119&gt;=Parameters!$D$42,1,"")),""))-SUM(IF(ISNUMBER(AF119:AK119),(IF(AF119:AK119&gt;=Parameters!$D$41,1,"")),""))),0) +
   IF(Parameters!$D$32,SUM(IF(ISNUMBER(AF119:AK119),(IF(AF119:AK119&gt;=Parameters!$D$41,1,"")),"")),0) +
   IF(Parameters!$D$33,AVERAGE(IF(ISNUMBER(AF119:AK119),AF119:AK119)),0) +
   IF(Parameters!$D$34,IF(OR(IF(ISNUMBER(AF119:AK119),AF119:AK119)=0),0,GEOMEAN(IF(ISNUMBER(AF119:AK119),AF119:AK119))),0)</f>
        <v>3</v>
      </c>
      <c r="N119" s="23">
        <f t="shared" ca="1" si="10"/>
        <v>3</v>
      </c>
      <c r="O119" s="116" t="str">
        <f t="shared" si="11"/>
        <v>!</v>
      </c>
      <c r="P119" s="24"/>
      <c r="Q119" s="49"/>
      <c r="R119" s="25">
        <f ca="1">IFERROR(INDEX(Health!$G$8:$G$225,MATCH($C119,_xlfn.ANCHORARRAY(Health!$C$8),0)),NA())</f>
        <v>7.8950846427403745</v>
      </c>
      <c r="S119" s="25">
        <f ca="1">IFERROR(INDEX(Food!$G$8:$G$225,MATCH($C119,_xlfn.ANCHORARRAY(Food!$C$8),0)),NA())</f>
        <v>0</v>
      </c>
      <c r="T119" s="25">
        <f ca="1">IFERROR(INDEX(Macro!$G$8:$G$225,MATCH($C119,_xlfn.ANCHORARRAY(Macro!$C$8),0)),NA())</f>
        <v>10</v>
      </c>
      <c r="U119" s="25">
        <f ca="1">IFERROR(INDEX(Socioeconomic!$G$8:$G$225,MATCH($C119,_xlfn.ANCHORARRAY(Socioeconomic!$C$8),0)),NA())</f>
        <v>6.5465367070797678</v>
      </c>
      <c r="V119" s="25">
        <f ca="1">IFERROR(INDEX('Natural Hazard'!$G$8:$G$225,MATCH($C119,_xlfn.ANCHORARRAY('Natural Hazard'!$C$8),0)),NA())</f>
        <v>0</v>
      </c>
      <c r="W119" s="25">
        <f ca="1">IFERROR(INDEX(Conflict!$G$8:$G$225,MATCH($C119,_xlfn.ANCHORARRAY(Conflict!$C$8),0)),NA())</f>
        <v>3.3510624787387888</v>
      </c>
      <c r="X119" s="50"/>
      <c r="Y119" s="25">
        <f ca="1">IFERROR(INDEX(Health!$H$8:$H$225,MATCH($C119,_xlfn.ANCHORARRAY(Health!$C$8),0)),NA())</f>
        <v>6.2332361516034904</v>
      </c>
      <c r="Z119" s="25">
        <f ca="1">IFERROR(INDEX(Food!$H$8:$H$225,MATCH($C119,_xlfn.ANCHORARRAY(Food!$C$8),0)),NA())</f>
        <v>6.6242038216560397</v>
      </c>
      <c r="AA119" s="25">
        <f ca="1">IFERROR(INDEX(Macro!$H$8:$H$225,MATCH($C119,_xlfn.ANCHORARRAY(Macro!$C$8),0)),NA())</f>
        <v>10</v>
      </c>
      <c r="AB119" s="25">
        <f ca="1">IFERROR(INDEX(Socioeconomic!$H$8:$H$225,MATCH($C119,_xlfn.ANCHORARRAY(Socioeconomic!$C$8),0)),NA())</f>
        <v>4.2857142857142803</v>
      </c>
      <c r="AC119" s="25">
        <f ca="1">IFERROR(INDEX('Natural Hazard'!$H$8:$H$225,MATCH($C119,_xlfn.ANCHORARRAY('Natural Hazard'!$C$8),0)),NA())</f>
        <v>7</v>
      </c>
      <c r="AD119" s="25">
        <f ca="1">IFERROR(INDEX(Conflict!$H$8:$H$225,MATCH($C119,_xlfn.ANCHORARRAY(Conflict!$C$8),0)),NA())</f>
        <v>6.2885870523901897</v>
      </c>
      <c r="AE119" s="50"/>
      <c r="AF119" s="25">
        <f ca="1">IFERROR(INDEX(Health!$I$8:$I$225,MATCH($C119,_xlfn.ANCHORARRAY(Health!$C$8),0)),NA())</f>
        <v>10</v>
      </c>
      <c r="AG119" s="25" t="e">
        <f ca="1">IFERROR(INDEX(Food!$I$8:$I$225,MATCH($C119,_xlfn.ANCHORARRAY(Food!$C$8),0)),NA())</f>
        <v>#N/A</v>
      </c>
      <c r="AH119" s="25">
        <f ca="1">IFERROR(INDEX(Macro!$I$8:$I$225,MATCH($C119,_xlfn.ANCHORARRAY(Macro!$C$8),0)),NA())</f>
        <v>10</v>
      </c>
      <c r="AI119" s="25">
        <f ca="1">IFERROR(INDEX(Socioeconomic!$I$8:$I$225,MATCH($C119,_xlfn.ANCHORARRAY(Socioeconomic!$C$8),0)),NA())</f>
        <v>10</v>
      </c>
      <c r="AJ119" s="25">
        <f ca="1">IFERROR(INDEX('Natural Hazard'!$I$8:$I$225,MATCH($C119,_xlfn.ANCHORARRAY('Natural Hazard'!$C$8),0)),NA())</f>
        <v>0</v>
      </c>
      <c r="AK119" s="25">
        <f ca="1">IFERROR(INDEX(Conflict!$I$8:$I$225,MATCH($C119,_xlfn.ANCHORARRAY(Conflict!$C$8),0)),NA())</f>
        <v>1.78571428571427</v>
      </c>
      <c r="AL119" s="49"/>
      <c r="AM119" s="25">
        <f>IFERROR(INDEX('Data Reliability'!$G$6:$G$409,MATCH($C119,'Data Reliability'!$E$6:$E$409,0)),NA())</f>
        <v>0</v>
      </c>
      <c r="AN119" s="25">
        <f>IFERROR(INDEX('Data Reliability'!$H$6:$H$409,MATCH($C119,'Data Reliability'!$E$6:$E$409,0)),NA())</f>
        <v>0.34166666666666701</v>
      </c>
    </row>
    <row r="120" spans="2:40" x14ac:dyDescent="0.2">
      <c r="B120" s="28" t="s">
        <v>196</v>
      </c>
      <c r="C120" s="28" t="s">
        <v>197</v>
      </c>
      <c r="D120" s="28" t="s">
        <v>432</v>
      </c>
      <c r="E120" s="28" t="s">
        <v>429</v>
      </c>
      <c r="F120" s="206">
        <f ca="1">MATCH($C120,_xlfn.ANCHORARRAY(Health!$C$8),0)</f>
        <v>115</v>
      </c>
      <c r="G120" s="22" cm="1">
        <f t="array" aca="1" ref="G120" ca="1">IF(Parameters!$D$31, SUM(IF(ISNUMBER(R120:W120),(IF(R120:W120&gt;=Parameters!$D$37,1,"")),""))+0.5*(SUM(IF(ISNUMBER(R120:W120),(IF(R120:W120&gt;=Parameters!$D$38,1,"")),""))-SUM(IF(ISNUMBER(R120:W120),(IF(R120:W120&gt;=Parameters!$D$37,1,"")),""))),0) +
   IF(Parameters!$D$32,SUM(IF(ISNUMBER(R120:W120),(IF(R120:W120&gt;=Parameters!$D$41,1,"")),"")),0) +
   IF(Parameters!$D$33,AVERAGE(IF(ISNUMBER(R120:W120),R120:W120)),0) +
   IF(Parameters!$D$34,IF(OR(IF(ISNUMBER(R120:W120),R120:W120)=0),0,GEOMEAN(IF(ISNUMBER(R120:W120),R120:W120))),0)</f>
        <v>0</v>
      </c>
      <c r="H120" s="23">
        <f t="shared" ca="1" si="6"/>
        <v>0</v>
      </c>
      <c r="I120" s="116" t="str">
        <f t="shared" si="7"/>
        <v/>
      </c>
      <c r="J120" s="22" cm="1">
        <f t="array" aca="1" ref="J120" ca="1">IF(Parameters!$D$31, SUM(IF(ISNUMBER(Y120:AD120),(IF(Y120:AD120&gt;=Parameters!$D$41,1,"")),""))+0.5*(SUM(IF(ISNUMBER(Y120:AD120),(IF(Y120:AD120&gt;=Parameters!$D$42,1,"")),""))-SUM(IF(ISNUMBER(Y120:AD120),(IF(Y120:AD120&gt;=Parameters!$D$41,1,"")),""))),0) +
   IF(Parameters!$D$32,SUM(IF(ISNUMBER(Y120:AD120),(IF(Y120:AD120&gt;=Parameters!$D$41,1,"")),"")),0) +
   IF(Parameters!$D$33,AVERAGE(IF(ISNUMBER(Y120:AD120),Y120:AD120)),0) +
   IF(Parameters!$D$34,IF(OR(IF(ISNUMBER(Y120:AD120),Y120:AD120)=0),0,GEOMEAN(IF(ISNUMBER(Y120:AD120),Y120:AD120))),0)</f>
        <v>1.5</v>
      </c>
      <c r="K120" s="23">
        <f t="shared" ca="1" si="8"/>
        <v>1.5</v>
      </c>
      <c r="L120" s="116" t="str">
        <f t="shared" si="9"/>
        <v/>
      </c>
      <c r="M120" s="21" cm="1">
        <f t="array" aca="1" ref="M120" ca="1">IF(Parameters!$D$31, SUM(IF(ISNUMBER(AF120:AK120),(IF(AF120:AK120&gt;=Parameters!$D$41,1,"")),""))+0.5*(SUM(IF(ISNUMBER(AF120:AK120),(IF(AF120:AK120&gt;=Parameters!$D$42,1,"")),""))-SUM(IF(ISNUMBER(AF120:AK120),(IF(AF120:AK120&gt;=Parameters!$D$41,1,"")),""))),0) +
   IF(Parameters!$D$32,SUM(IF(ISNUMBER(AF120:AK120),(IF(AF120:AK120&gt;=Parameters!$D$41,1,"")),"")),0) +
   IF(Parameters!$D$33,AVERAGE(IF(ISNUMBER(AF120:AK120),AF120:AK120)),0) +
   IF(Parameters!$D$34,IF(OR(IF(ISNUMBER(AF120:AK120),AF120:AK120)=0),0,GEOMEAN(IF(ISNUMBER(AF120:AK120),AF120:AK120))),0)</f>
        <v>0</v>
      </c>
      <c r="N120" s="23">
        <f t="shared" ca="1" si="10"/>
        <v>0</v>
      </c>
      <c r="O120" s="116" t="str">
        <f t="shared" si="11"/>
        <v>!</v>
      </c>
      <c r="P120" s="24"/>
      <c r="Q120" s="49"/>
      <c r="R120" s="25">
        <f ca="1">IFERROR(INDEX(Health!$G$8:$G$225,MATCH($C120,_xlfn.ANCHORARRAY(Health!$C$8),0)),NA())</f>
        <v>0</v>
      </c>
      <c r="S120" s="25">
        <f ca="1">IFERROR(INDEX(Food!$G$8:$G$225,MATCH($C120,_xlfn.ANCHORARRAY(Food!$C$8),0)),NA())</f>
        <v>0</v>
      </c>
      <c r="T120" s="25">
        <f ca="1">IFERROR(INDEX(Macro!$G$8:$G$225,MATCH($C120,_xlfn.ANCHORARRAY(Macro!$C$8),0)),NA())</f>
        <v>0</v>
      </c>
      <c r="U120" s="25">
        <f ca="1">IFERROR(INDEX(Socioeconomic!$G$8:$G$225,MATCH($C120,_xlfn.ANCHORARRAY(Socioeconomic!$C$8),0)),NA())</f>
        <v>0</v>
      </c>
      <c r="V120" s="25">
        <f ca="1">IFERROR(INDEX('Natural Hazard'!$G$8:$G$225,MATCH($C120,_xlfn.ANCHORARRAY('Natural Hazard'!$C$8),0)),NA())</f>
        <v>0</v>
      </c>
      <c r="W120" s="25">
        <f ca="1">IFERROR(INDEX(Conflict!$G$8:$G$225,MATCH($C120,_xlfn.ANCHORARRAY(Conflict!$C$8),0)),NA())</f>
        <v>0</v>
      </c>
      <c r="X120" s="50"/>
      <c r="Y120" s="25">
        <f ca="1">IFERROR(INDEX(Health!$H$8:$H$225,MATCH($C120,_xlfn.ANCHORARRAY(Health!$C$8),0)),NA())</f>
        <v>7.1661807580174903</v>
      </c>
      <c r="Z120" s="25">
        <f ca="1">IFERROR(INDEX(Food!$H$8:$H$225,MATCH($C120,_xlfn.ANCHORARRAY(Food!$C$8),0)),NA())</f>
        <v>8.7559808612440193</v>
      </c>
      <c r="AA120" s="25">
        <f ca="1">IFERROR(INDEX(Macro!$H$8:$H$225,MATCH($C120,_xlfn.ANCHORARRAY(Macro!$C$8),0)),NA())</f>
        <v>0</v>
      </c>
      <c r="AB120" s="25">
        <f ca="1">IFERROR(INDEX(Socioeconomic!$H$8:$H$225,MATCH($C120,_xlfn.ANCHORARRAY(Socioeconomic!$C$8),0)),NA())</f>
        <v>8.8571428571428505</v>
      </c>
      <c r="AC120" s="25">
        <f ca="1">IFERROR(INDEX('Natural Hazard'!$H$8:$H$225,MATCH($C120,_xlfn.ANCHORARRAY('Natural Hazard'!$C$8),0)),NA())</f>
        <v>2.5</v>
      </c>
      <c r="AD120" s="25">
        <f ca="1">IFERROR(INDEX(Conflict!$H$8:$H$225,MATCH($C120,_xlfn.ANCHORARRAY(Conflict!$C$8),0)),NA())</f>
        <v>3.2016228611747999</v>
      </c>
      <c r="AE120" s="50"/>
      <c r="AF120" s="25">
        <f ca="1">IFERROR(INDEX(Health!$I$8:$I$225,MATCH($C120,_xlfn.ANCHORARRAY(Health!$C$8),0)),NA())</f>
        <v>0</v>
      </c>
      <c r="AG120" s="25" t="e">
        <f ca="1">IFERROR(INDEX(Food!$I$8:$I$225,MATCH($C120,_xlfn.ANCHORARRAY(Food!$C$8),0)),NA())</f>
        <v>#N/A</v>
      </c>
      <c r="AH120" s="25">
        <f ca="1">IFERROR(INDEX(Macro!$I$8:$I$225,MATCH($C120,_xlfn.ANCHORARRAY(Macro!$C$8),0)),NA())</f>
        <v>0</v>
      </c>
      <c r="AI120" s="25">
        <f ca="1">IFERROR(INDEX(Socioeconomic!$I$8:$I$225,MATCH($C120,_xlfn.ANCHORARRAY(Socioeconomic!$C$8),0)),NA())</f>
        <v>0</v>
      </c>
      <c r="AJ120" s="25">
        <f ca="1">IFERROR(INDEX('Natural Hazard'!$I$8:$I$225,MATCH($C120,_xlfn.ANCHORARRAY('Natural Hazard'!$C$8),0)),NA())</f>
        <v>0</v>
      </c>
      <c r="AK120" s="25">
        <f ca="1">IFERROR(INDEX(Conflict!$I$8:$I$225,MATCH($C120,_xlfn.ANCHORARRAY(Conflict!$C$8),0)),NA())</f>
        <v>0</v>
      </c>
      <c r="AL120" s="49"/>
      <c r="AM120" s="25">
        <f>IFERROR(INDEX('Data Reliability'!$G$6:$G$409,MATCH($C120,'Data Reliability'!$E$6:$E$409,0)),NA())</f>
        <v>8.3333333333333301E-2</v>
      </c>
      <c r="AN120" s="25">
        <f>IFERROR(INDEX('Data Reliability'!$H$6:$H$409,MATCH($C120,'Data Reliability'!$E$6:$E$409,0)),NA())</f>
        <v>0.50833333333333297</v>
      </c>
    </row>
    <row r="121" spans="2:40" x14ac:dyDescent="0.2">
      <c r="B121" s="28" t="s">
        <v>198</v>
      </c>
      <c r="C121" s="28" t="s">
        <v>199</v>
      </c>
      <c r="D121" s="28" t="s">
        <v>433</v>
      </c>
      <c r="E121" s="28" t="s">
        <v>409</v>
      </c>
      <c r="F121" s="206">
        <f ca="1">MATCH($C121,_xlfn.ANCHORARRAY(Health!$C$8),0)</f>
        <v>116</v>
      </c>
      <c r="G121" s="22" cm="1">
        <f t="array" aca="1" ref="G121" ca="1">IF(Parameters!$D$31, SUM(IF(ISNUMBER(R121:W121),(IF(R121:W121&gt;=Parameters!$D$37,1,"")),""))+0.5*(SUM(IF(ISNUMBER(R121:W121),(IF(R121:W121&gt;=Parameters!$D$38,1,"")),""))-SUM(IF(ISNUMBER(R121:W121),(IF(R121:W121&gt;=Parameters!$D$37,1,"")),""))),0) +
   IF(Parameters!$D$32,SUM(IF(ISNUMBER(R121:W121),(IF(R121:W121&gt;=Parameters!$D$41,1,"")),"")),0) +
   IF(Parameters!$D$33,AVERAGE(IF(ISNUMBER(R121:W121),R121:W121)),0) +
   IF(Parameters!$D$34,IF(OR(IF(ISNUMBER(R121:W121),R121:W121)=0),0,GEOMEAN(IF(ISNUMBER(R121:W121),R121:W121))),0)</f>
        <v>0</v>
      </c>
      <c r="H121" s="23">
        <f t="shared" ca="1" si="6"/>
        <v>0</v>
      </c>
      <c r="I121" s="116" t="str">
        <f t="shared" si="7"/>
        <v>!</v>
      </c>
      <c r="J121" s="22" cm="1">
        <f t="array" aca="1" ref="J121" ca="1">IF(Parameters!$D$31, SUM(IF(ISNUMBER(Y121:AD121),(IF(Y121:AD121&gt;=Parameters!$D$41,1,"")),""))+0.5*(SUM(IF(ISNUMBER(Y121:AD121),(IF(Y121:AD121&gt;=Parameters!$D$42,1,"")),""))-SUM(IF(ISNUMBER(Y121:AD121),(IF(Y121:AD121&gt;=Parameters!$D$41,1,"")),""))),0) +
   IF(Parameters!$D$32,SUM(IF(ISNUMBER(Y121:AD121),(IF(Y121:AD121&gt;=Parameters!$D$41,1,"")),"")),0) +
   IF(Parameters!$D$33,AVERAGE(IF(ISNUMBER(Y121:AD121),Y121:AD121)),0) +
   IF(Parameters!$D$34,IF(OR(IF(ISNUMBER(Y121:AD121),Y121:AD121)=0),0,GEOMEAN(IF(ISNUMBER(Y121:AD121),Y121:AD121))),0)</f>
        <v>0</v>
      </c>
      <c r="K121" s="23">
        <f t="shared" ca="1" si="8"/>
        <v>0</v>
      </c>
      <c r="L121" s="116" t="str">
        <f t="shared" si="9"/>
        <v/>
      </c>
      <c r="M121" s="21" cm="1">
        <f t="array" aca="1" ref="M121" ca="1">IF(Parameters!$D$31, SUM(IF(ISNUMBER(AF121:AK121),(IF(AF121:AK121&gt;=Parameters!$D$41,1,"")),""))+0.5*(SUM(IF(ISNUMBER(AF121:AK121),(IF(AF121:AK121&gt;=Parameters!$D$42,1,"")),""))-SUM(IF(ISNUMBER(AF121:AK121),(IF(AF121:AK121&gt;=Parameters!$D$41,1,"")),""))),0) +
   IF(Parameters!$D$32,SUM(IF(ISNUMBER(AF121:AK121),(IF(AF121:AK121&gt;=Parameters!$D$41,1,"")),"")),0) +
   IF(Parameters!$D$33,AVERAGE(IF(ISNUMBER(AF121:AK121),AF121:AK121)),0) +
   IF(Parameters!$D$34,IF(OR(IF(ISNUMBER(AF121:AK121),AF121:AK121)=0),0,GEOMEAN(IF(ISNUMBER(AF121:AK121),AF121:AK121))),0)</f>
        <v>0</v>
      </c>
      <c r="N121" s="23">
        <f t="shared" ca="1" si="10"/>
        <v>0</v>
      </c>
      <c r="O121" s="116" t="str">
        <f t="shared" si="11"/>
        <v>!</v>
      </c>
      <c r="P121" s="24"/>
      <c r="Q121" s="49"/>
      <c r="R121" s="25">
        <f ca="1">IFERROR(INDEX(Health!$G$8:$G$225,MATCH($C121,_xlfn.ANCHORARRAY(Health!$C$8),0)),NA())</f>
        <v>0</v>
      </c>
      <c r="S121" s="25">
        <f ca="1">IFERROR(INDEX(Food!$G$8:$G$225,MATCH($C121,_xlfn.ANCHORARRAY(Food!$C$8),0)),NA())</f>
        <v>0</v>
      </c>
      <c r="T121" s="25">
        <f ca="1">IFERROR(INDEX(Macro!$G$8:$G$225,MATCH($C121,_xlfn.ANCHORARRAY(Macro!$C$8),0)),NA())</f>
        <v>0</v>
      </c>
      <c r="U121" s="25">
        <f ca="1">IFERROR(INDEX(Socioeconomic!$G$8:$G$225,MATCH($C121,_xlfn.ANCHORARRAY(Socioeconomic!$C$8),0)),NA())</f>
        <v>0</v>
      </c>
      <c r="V121" s="25">
        <f ca="1">IFERROR(INDEX('Natural Hazard'!$G$8:$G$225,MATCH($C121,_xlfn.ANCHORARRAY('Natural Hazard'!$C$8),0)),NA())</f>
        <v>0</v>
      </c>
      <c r="W121" s="25">
        <f ca="1">IFERROR(INDEX(Conflict!$G$8:$G$225,MATCH($C121,_xlfn.ANCHORARRAY(Conflict!$C$8),0)),NA())</f>
        <v>0</v>
      </c>
      <c r="X121" s="50"/>
      <c r="Y121" s="25">
        <f ca="1">IFERROR(INDEX(Health!$H$8:$H$225,MATCH($C121,_xlfn.ANCHORARRAY(Health!$C$8),0)),NA())</f>
        <v>0</v>
      </c>
      <c r="Z121" s="25">
        <f ca="1">IFERROR(INDEX(Food!$H$8:$H$225,MATCH($C121,_xlfn.ANCHORARRAY(Food!$C$8),0)),NA())</f>
        <v>2.2727272727272698</v>
      </c>
      <c r="AA121" s="25">
        <f ca="1">IFERROR(INDEX(Macro!$H$8:$H$225,MATCH($C121,_xlfn.ANCHORARRAY(Macro!$C$8),0)),NA())</f>
        <v>3.3167301494286501</v>
      </c>
      <c r="AB121" s="25">
        <f ca="1">IFERROR(INDEX(Socioeconomic!$H$8:$H$225,MATCH($C121,_xlfn.ANCHORARRAY(Socioeconomic!$C$8),0)),NA())</f>
        <v>1.28571428571428</v>
      </c>
      <c r="AC121" s="25">
        <f ca="1">IFERROR(INDEX('Natural Hazard'!$H$8:$H$225,MATCH($C121,_xlfn.ANCHORARRAY('Natural Hazard'!$C$8),0)),NA())</f>
        <v>1.1666666666666601</v>
      </c>
      <c r="AD121" s="25">
        <f ca="1">IFERROR(INDEX(Conflict!$H$8:$H$225,MATCH($C121,_xlfn.ANCHORARRAY(Conflict!$C$8),0)),NA())</f>
        <v>0</v>
      </c>
      <c r="AE121" s="50"/>
      <c r="AF121" s="25">
        <f ca="1">IFERROR(INDEX(Health!$I$8:$I$225,MATCH($C121,_xlfn.ANCHORARRAY(Health!$C$8),0)),NA())</f>
        <v>0</v>
      </c>
      <c r="AG121" s="25" t="e">
        <f ca="1">IFERROR(INDEX(Food!$I$8:$I$225,MATCH($C121,_xlfn.ANCHORARRAY(Food!$C$8),0)),NA())</f>
        <v>#N/A</v>
      </c>
      <c r="AH121" s="25">
        <f ca="1">IFERROR(INDEX(Macro!$I$8:$I$225,MATCH($C121,_xlfn.ANCHORARRAY(Macro!$C$8),0)),NA())</f>
        <v>0</v>
      </c>
      <c r="AI121" s="25">
        <f ca="1">IFERROR(INDEX(Socioeconomic!$I$8:$I$225,MATCH($C121,_xlfn.ANCHORARRAY(Socioeconomic!$C$8),0)),NA())</f>
        <v>0</v>
      </c>
      <c r="AJ121" s="25">
        <f ca="1">IFERROR(INDEX('Natural Hazard'!$I$8:$I$225,MATCH($C121,_xlfn.ANCHORARRAY('Natural Hazard'!$C$8),0)),NA())</f>
        <v>0</v>
      </c>
      <c r="AK121" s="25">
        <f ca="1">IFERROR(INDEX(Conflict!$I$8:$I$225,MATCH($C121,_xlfn.ANCHORARRAY(Conflict!$C$8),0)),NA())</f>
        <v>0</v>
      </c>
      <c r="AL121" s="49"/>
      <c r="AM121" s="25">
        <f>IFERROR(INDEX('Data Reliability'!$G$6:$G$409,MATCH($C121,'Data Reliability'!$E$6:$E$409,0)),NA())</f>
        <v>0.16666666666666699</v>
      </c>
      <c r="AN121" s="25">
        <f>IFERROR(INDEX('Data Reliability'!$H$6:$H$409,MATCH($C121,'Data Reliability'!$E$6:$E$409,0)),NA())</f>
        <v>0.625</v>
      </c>
    </row>
    <row r="122" spans="2:40" x14ac:dyDescent="0.2">
      <c r="B122" s="28" t="s">
        <v>200</v>
      </c>
      <c r="C122" s="28" t="s">
        <v>201</v>
      </c>
      <c r="D122" s="28" t="s">
        <v>433</v>
      </c>
      <c r="E122" s="28" t="s">
        <v>409</v>
      </c>
      <c r="F122" s="206">
        <f ca="1">MATCH($C122,_xlfn.ANCHORARRAY(Health!$C$8),0)</f>
        <v>117</v>
      </c>
      <c r="G122" s="22" cm="1">
        <f t="array" aca="1" ref="G122" ca="1">IF(Parameters!$D$31, SUM(IF(ISNUMBER(R122:W122),(IF(R122:W122&gt;=Parameters!$D$37,1,"")),""))+0.5*(SUM(IF(ISNUMBER(R122:W122),(IF(R122:W122&gt;=Parameters!$D$38,1,"")),""))-SUM(IF(ISNUMBER(R122:W122),(IF(R122:W122&gt;=Parameters!$D$37,1,"")),""))),0) +
   IF(Parameters!$D$32,SUM(IF(ISNUMBER(R122:W122),(IF(R122:W122&gt;=Parameters!$D$41,1,"")),"")),0) +
   IF(Parameters!$D$33,AVERAGE(IF(ISNUMBER(R122:W122),R122:W122)),0) +
   IF(Parameters!$D$34,IF(OR(IF(ISNUMBER(R122:W122),R122:W122)=0),0,GEOMEAN(IF(ISNUMBER(R122:W122),R122:W122))),0)</f>
        <v>0</v>
      </c>
      <c r="H122" s="23">
        <f t="shared" ca="1" si="6"/>
        <v>0</v>
      </c>
      <c r="I122" s="116" t="str">
        <f t="shared" si="7"/>
        <v>!</v>
      </c>
      <c r="J122" s="22" cm="1">
        <f t="array" aca="1" ref="J122" ca="1">IF(Parameters!$D$31, SUM(IF(ISNUMBER(Y122:AD122),(IF(Y122:AD122&gt;=Parameters!$D$41,1,"")),""))+0.5*(SUM(IF(ISNUMBER(Y122:AD122),(IF(Y122:AD122&gt;=Parameters!$D$42,1,"")),""))-SUM(IF(ISNUMBER(Y122:AD122),(IF(Y122:AD122&gt;=Parameters!$D$41,1,"")),""))),0) +
   IF(Parameters!$D$32,SUM(IF(ISNUMBER(Y122:AD122),(IF(Y122:AD122&gt;=Parameters!$D$41,1,"")),"")),0) +
   IF(Parameters!$D$33,AVERAGE(IF(ISNUMBER(Y122:AD122),Y122:AD122)),0) +
   IF(Parameters!$D$34,IF(OR(IF(ISNUMBER(Y122:AD122),Y122:AD122)=0),0,GEOMEAN(IF(ISNUMBER(Y122:AD122),Y122:AD122))),0)</f>
        <v>0</v>
      </c>
      <c r="K122" s="23">
        <f t="shared" ca="1" si="8"/>
        <v>0</v>
      </c>
      <c r="L122" s="116" t="str">
        <f t="shared" si="9"/>
        <v/>
      </c>
      <c r="M122" s="21" cm="1">
        <f t="array" aca="1" ref="M122" ca="1">IF(Parameters!$D$31, SUM(IF(ISNUMBER(AF122:AK122),(IF(AF122:AK122&gt;=Parameters!$D$41,1,"")),""))+0.5*(SUM(IF(ISNUMBER(AF122:AK122),(IF(AF122:AK122&gt;=Parameters!$D$42,1,"")),""))-SUM(IF(ISNUMBER(AF122:AK122),(IF(AF122:AK122&gt;=Parameters!$D$41,1,"")),""))),0) +
   IF(Parameters!$D$32,SUM(IF(ISNUMBER(AF122:AK122),(IF(AF122:AK122&gt;=Parameters!$D$41,1,"")),"")),0) +
   IF(Parameters!$D$33,AVERAGE(IF(ISNUMBER(AF122:AK122),AF122:AK122)),0) +
   IF(Parameters!$D$34,IF(OR(IF(ISNUMBER(AF122:AK122),AF122:AK122)=0),0,GEOMEAN(IF(ISNUMBER(AF122:AK122),AF122:AK122))),0)</f>
        <v>0</v>
      </c>
      <c r="N122" s="23">
        <f t="shared" ca="1" si="10"/>
        <v>0</v>
      </c>
      <c r="O122" s="116" t="str">
        <f t="shared" si="11"/>
        <v>!</v>
      </c>
      <c r="P122" s="24"/>
      <c r="Q122" s="49"/>
      <c r="R122" s="25">
        <f ca="1">IFERROR(INDEX(Health!$G$8:$G$225,MATCH($C122,_xlfn.ANCHORARRAY(Health!$C$8),0)),NA())</f>
        <v>0</v>
      </c>
      <c r="S122" s="25">
        <f ca="1">IFERROR(INDEX(Food!$G$8:$G$225,MATCH($C122,_xlfn.ANCHORARRAY(Food!$C$8),0)),NA())</f>
        <v>0</v>
      </c>
      <c r="T122" s="25">
        <f ca="1">IFERROR(INDEX(Macro!$G$8:$G$225,MATCH($C122,_xlfn.ANCHORARRAY(Macro!$C$8),0)),NA())</f>
        <v>0</v>
      </c>
      <c r="U122" s="25">
        <f ca="1">IFERROR(INDEX(Socioeconomic!$G$8:$G$225,MATCH($C122,_xlfn.ANCHORARRAY(Socioeconomic!$C$8),0)),NA())</f>
        <v>0</v>
      </c>
      <c r="V122" s="25">
        <f ca="1">IFERROR(INDEX('Natural Hazard'!$G$8:$G$225,MATCH($C122,_xlfn.ANCHORARRAY('Natural Hazard'!$C$8),0)),NA())</f>
        <v>0</v>
      </c>
      <c r="W122" s="25">
        <f ca="1">IFERROR(INDEX(Conflict!$G$8:$G$225,MATCH($C122,_xlfn.ANCHORARRAY(Conflict!$C$8),0)),NA())</f>
        <v>0</v>
      </c>
      <c r="X122" s="50"/>
      <c r="Y122" s="25">
        <f ca="1">IFERROR(INDEX(Health!$H$8:$H$225,MATCH($C122,_xlfn.ANCHORARRAY(Health!$C$8),0)),NA())</f>
        <v>2.0641399416909598</v>
      </c>
      <c r="Z122" s="25">
        <f ca="1">IFERROR(INDEX(Food!$H$8:$H$225,MATCH($C122,_xlfn.ANCHORARRAY(Food!$C$8),0)),NA())</f>
        <v>0</v>
      </c>
      <c r="AA122" s="25">
        <f ca="1">IFERROR(INDEX(Macro!$H$8:$H$225,MATCH($C122,_xlfn.ANCHORARRAY(Macro!$C$8),0)),NA())</f>
        <v>0</v>
      </c>
      <c r="AB122" s="25">
        <f ca="1">IFERROR(INDEX(Socioeconomic!$H$8:$H$225,MATCH($C122,_xlfn.ANCHORARRAY(Socioeconomic!$C$8),0)),NA())</f>
        <v>0.85714285714285499</v>
      </c>
      <c r="AC122" s="25">
        <f ca="1">IFERROR(INDEX('Natural Hazard'!$H$8:$H$225,MATCH($C122,_xlfn.ANCHORARRAY('Natural Hazard'!$C$8),0)),NA())</f>
        <v>0</v>
      </c>
      <c r="AD122" s="25">
        <f ca="1">IFERROR(INDEX(Conflict!$H$8:$H$225,MATCH($C122,_xlfn.ANCHORARRAY(Conflict!$C$8),0)),NA())</f>
        <v>0</v>
      </c>
      <c r="AE122" s="50"/>
      <c r="AF122" s="25">
        <f ca="1">IFERROR(INDEX(Health!$I$8:$I$225,MATCH($C122,_xlfn.ANCHORARRAY(Health!$C$8),0)),NA())</f>
        <v>0</v>
      </c>
      <c r="AG122" s="25" t="e">
        <f ca="1">IFERROR(INDEX(Food!$I$8:$I$225,MATCH($C122,_xlfn.ANCHORARRAY(Food!$C$8),0)),NA())</f>
        <v>#N/A</v>
      </c>
      <c r="AH122" s="25">
        <f ca="1">IFERROR(INDEX(Macro!$I$8:$I$225,MATCH($C122,_xlfn.ANCHORARRAY(Macro!$C$8),0)),NA())</f>
        <v>6.1028192371475898</v>
      </c>
      <c r="AI122" s="25">
        <f ca="1">IFERROR(INDEX(Socioeconomic!$I$8:$I$225,MATCH($C122,_xlfn.ANCHORARRAY(Socioeconomic!$C$8),0)),NA())</f>
        <v>0</v>
      </c>
      <c r="AJ122" s="25">
        <f ca="1">IFERROR(INDEX('Natural Hazard'!$I$8:$I$225,MATCH($C122,_xlfn.ANCHORARRAY('Natural Hazard'!$C$8),0)),NA())</f>
        <v>0</v>
      </c>
      <c r="AK122" s="25">
        <f ca="1">IFERROR(INDEX(Conflict!$I$8:$I$225,MATCH($C122,_xlfn.ANCHORARRAY(Conflict!$C$8),0)),NA())</f>
        <v>0</v>
      </c>
      <c r="AL122" s="49"/>
      <c r="AM122" s="25">
        <f>IFERROR(INDEX('Data Reliability'!$G$6:$G$409,MATCH($C122,'Data Reliability'!$E$6:$E$409,0)),NA())</f>
        <v>0.16666666666666699</v>
      </c>
      <c r="AN122" s="25">
        <f>IFERROR(INDEX('Data Reliability'!$H$6:$H$409,MATCH($C122,'Data Reliability'!$E$6:$E$409,0)),NA())</f>
        <v>0.625</v>
      </c>
    </row>
    <row r="123" spans="2:40" x14ac:dyDescent="0.2">
      <c r="B123" s="28" t="s">
        <v>202</v>
      </c>
      <c r="C123" s="28" t="s">
        <v>203</v>
      </c>
      <c r="D123" s="28" t="s">
        <v>433</v>
      </c>
      <c r="E123" s="28" t="s">
        <v>409</v>
      </c>
      <c r="F123" s="206">
        <f ca="1">MATCH($C123,_xlfn.ANCHORARRAY(Health!$C$8),0)</f>
        <v>118</v>
      </c>
      <c r="G123" s="22" cm="1">
        <f t="array" aca="1" ref="G123" ca="1">IF(Parameters!$D$31, SUM(IF(ISNUMBER(R123:W123),(IF(R123:W123&gt;=Parameters!$D$37,1,"")),""))+0.5*(SUM(IF(ISNUMBER(R123:W123),(IF(R123:W123&gt;=Parameters!$D$38,1,"")),""))-SUM(IF(ISNUMBER(R123:W123),(IF(R123:W123&gt;=Parameters!$D$37,1,"")),""))),0) +
   IF(Parameters!$D$32,SUM(IF(ISNUMBER(R123:W123),(IF(R123:W123&gt;=Parameters!$D$41,1,"")),"")),0) +
   IF(Parameters!$D$33,AVERAGE(IF(ISNUMBER(R123:W123),R123:W123)),0) +
   IF(Parameters!$D$34,IF(OR(IF(ISNUMBER(R123:W123),R123:W123)=0),0,GEOMEAN(IF(ISNUMBER(R123:W123),R123:W123))),0)</f>
        <v>0</v>
      </c>
      <c r="H123" s="23">
        <f t="shared" ca="1" si="6"/>
        <v>0</v>
      </c>
      <c r="I123" s="116" t="str">
        <f t="shared" si="7"/>
        <v>!</v>
      </c>
      <c r="J123" s="22" cm="1">
        <f t="array" aca="1" ref="J123" ca="1">IF(Parameters!$D$31, SUM(IF(ISNUMBER(Y123:AD123),(IF(Y123:AD123&gt;=Parameters!$D$41,1,"")),""))+0.5*(SUM(IF(ISNUMBER(Y123:AD123),(IF(Y123:AD123&gt;=Parameters!$D$42,1,"")),""))-SUM(IF(ISNUMBER(Y123:AD123),(IF(Y123:AD123&gt;=Parameters!$D$41,1,"")),""))),0) +
   IF(Parameters!$D$32,SUM(IF(ISNUMBER(Y123:AD123),(IF(Y123:AD123&gt;=Parameters!$D$41,1,"")),"")),0) +
   IF(Parameters!$D$33,AVERAGE(IF(ISNUMBER(Y123:AD123),Y123:AD123)),0) +
   IF(Parameters!$D$34,IF(OR(IF(ISNUMBER(Y123:AD123),Y123:AD123)=0),0,GEOMEAN(IF(ISNUMBER(Y123:AD123),Y123:AD123))),0)</f>
        <v>0</v>
      </c>
      <c r="K123" s="23">
        <f t="shared" ca="1" si="8"/>
        <v>0</v>
      </c>
      <c r="L123" s="116" t="str">
        <f t="shared" si="9"/>
        <v/>
      </c>
      <c r="M123" s="21" cm="1">
        <f t="array" aca="1" ref="M123" ca="1">IF(Parameters!$D$31, SUM(IF(ISNUMBER(AF123:AK123),(IF(AF123:AK123&gt;=Parameters!$D$41,1,"")),""))+0.5*(SUM(IF(ISNUMBER(AF123:AK123),(IF(AF123:AK123&gt;=Parameters!$D$42,1,"")),""))-SUM(IF(ISNUMBER(AF123:AK123),(IF(AF123:AK123&gt;=Parameters!$D$41,1,"")),""))),0) +
   IF(Parameters!$D$32,SUM(IF(ISNUMBER(AF123:AK123),(IF(AF123:AK123&gt;=Parameters!$D$41,1,"")),"")),0) +
   IF(Parameters!$D$33,AVERAGE(IF(ISNUMBER(AF123:AK123),AF123:AK123)),0) +
   IF(Parameters!$D$34,IF(OR(IF(ISNUMBER(AF123:AK123),AF123:AK123)=0),0,GEOMEAN(IF(ISNUMBER(AF123:AK123),AF123:AK123))),0)</f>
        <v>0</v>
      </c>
      <c r="N123" s="23">
        <f t="shared" ca="1" si="10"/>
        <v>0</v>
      </c>
      <c r="O123" s="116" t="str">
        <f t="shared" si="11"/>
        <v>!</v>
      </c>
      <c r="P123" s="24"/>
      <c r="Q123" s="49"/>
      <c r="R123" s="25">
        <f ca="1">IFERROR(INDEX(Health!$G$8:$G$225,MATCH($C123,_xlfn.ANCHORARRAY(Health!$C$8),0)),NA())</f>
        <v>0</v>
      </c>
      <c r="S123" s="25">
        <f ca="1">IFERROR(INDEX(Food!$G$8:$G$225,MATCH($C123,_xlfn.ANCHORARRAY(Food!$C$8),0)),NA())</f>
        <v>0</v>
      </c>
      <c r="T123" s="25">
        <f ca="1">IFERROR(INDEX(Macro!$G$8:$G$225,MATCH($C123,_xlfn.ANCHORARRAY(Macro!$C$8),0)),NA())</f>
        <v>3.8636263110913971</v>
      </c>
      <c r="U123" s="25">
        <f ca="1">IFERROR(INDEX(Socioeconomic!$G$8:$G$225,MATCH($C123,_xlfn.ANCHORARRAY(Socioeconomic!$C$8),0)),NA())</f>
        <v>0</v>
      </c>
      <c r="V123" s="25">
        <f ca="1">IFERROR(INDEX('Natural Hazard'!$G$8:$G$225,MATCH($C123,_xlfn.ANCHORARRAY('Natural Hazard'!$C$8),0)),NA())</f>
        <v>0</v>
      </c>
      <c r="W123" s="25">
        <f ca="1">IFERROR(INDEX(Conflict!$G$8:$G$225,MATCH($C123,_xlfn.ANCHORARRAY(Conflict!$C$8),0)),NA())</f>
        <v>0</v>
      </c>
      <c r="X123" s="50"/>
      <c r="Y123" s="25">
        <f ca="1">IFERROR(INDEX(Health!$H$8:$H$225,MATCH($C123,_xlfn.ANCHORARRAY(Health!$C$8),0)),NA())</f>
        <v>0</v>
      </c>
      <c r="Z123" s="25">
        <f ca="1">IFERROR(INDEX(Food!$H$8:$H$225,MATCH($C123,_xlfn.ANCHORARRAY(Food!$C$8),0)),NA())</f>
        <v>0.93301435406698496</v>
      </c>
      <c r="AA123" s="25">
        <f ca="1">IFERROR(INDEX(Macro!$H$8:$H$225,MATCH($C123,_xlfn.ANCHORARRAY(Macro!$C$8),0)),NA())</f>
        <v>3.1995312042191602</v>
      </c>
      <c r="AB123" s="25">
        <f ca="1">IFERROR(INDEX(Socioeconomic!$H$8:$H$225,MATCH($C123,_xlfn.ANCHORARRAY(Socioeconomic!$C$8),0)),NA())</f>
        <v>1.5714285714285701</v>
      </c>
      <c r="AC123" s="25">
        <f ca="1">IFERROR(INDEX('Natural Hazard'!$H$8:$H$225,MATCH($C123,_xlfn.ANCHORARRAY('Natural Hazard'!$C$8),0)),NA())</f>
        <v>1.8333333333333299</v>
      </c>
      <c r="AD123" s="25">
        <f ca="1">IFERROR(INDEX(Conflict!$H$8:$H$225,MATCH($C123,_xlfn.ANCHORARRAY(Conflict!$C$8),0)),NA())</f>
        <v>0</v>
      </c>
      <c r="AE123" s="50"/>
      <c r="AF123" s="25">
        <f ca="1">IFERROR(INDEX(Health!$I$8:$I$225,MATCH($C123,_xlfn.ANCHORARRAY(Health!$C$8),0)),NA())</f>
        <v>0</v>
      </c>
      <c r="AG123" s="25" t="e">
        <f ca="1">IFERROR(INDEX(Food!$I$8:$I$225,MATCH($C123,_xlfn.ANCHORARRAY(Food!$C$8),0)),NA())</f>
        <v>#N/A</v>
      </c>
      <c r="AH123" s="25">
        <f ca="1">IFERROR(INDEX(Macro!$I$8:$I$225,MATCH($C123,_xlfn.ANCHORARRAY(Macro!$C$8),0)),NA())</f>
        <v>4.6655610834715304</v>
      </c>
      <c r="AI123" s="25">
        <f ca="1">IFERROR(INDEX(Socioeconomic!$I$8:$I$225,MATCH($C123,_xlfn.ANCHORARRAY(Socioeconomic!$C$8),0)),NA())</f>
        <v>0</v>
      </c>
      <c r="AJ123" s="25">
        <f ca="1">IFERROR(INDEX('Natural Hazard'!$I$8:$I$225,MATCH($C123,_xlfn.ANCHORARRAY('Natural Hazard'!$C$8),0)),NA())</f>
        <v>0</v>
      </c>
      <c r="AK123" s="25">
        <f ca="1">IFERROR(INDEX(Conflict!$I$8:$I$225,MATCH($C123,_xlfn.ANCHORARRAY(Conflict!$C$8),0)),NA())</f>
        <v>0</v>
      </c>
      <c r="AL123" s="49"/>
      <c r="AM123" s="25">
        <f>IFERROR(INDEX('Data Reliability'!$G$6:$G$409,MATCH($C123,'Data Reliability'!$E$6:$E$409,0)),NA())</f>
        <v>0.16666666666666699</v>
      </c>
      <c r="AN123" s="25">
        <f>IFERROR(INDEX('Data Reliability'!$H$6:$H$409,MATCH($C123,'Data Reliability'!$E$6:$E$409,0)),NA())</f>
        <v>0.625</v>
      </c>
    </row>
    <row r="124" spans="2:40" x14ac:dyDescent="0.2">
      <c r="B124" s="28" t="s">
        <v>750</v>
      </c>
      <c r="C124" s="28" t="s">
        <v>712</v>
      </c>
      <c r="D124" s="28" t="s">
        <v>436</v>
      </c>
      <c r="E124" s="28" t="s">
        <v>409</v>
      </c>
      <c r="F124" s="206">
        <f ca="1">MATCH($C124,_xlfn.ANCHORARRAY(Health!$C$8),0)</f>
        <v>119</v>
      </c>
      <c r="G124" s="22" cm="1">
        <f t="array" aca="1" ref="G124" ca="1">IF(Parameters!$D$31, SUM(IF(ISNUMBER(R124:W124),(IF(R124:W124&gt;=Parameters!$D$37,1,"")),""))+0.5*(SUM(IF(ISNUMBER(R124:W124),(IF(R124:W124&gt;=Parameters!$D$38,1,"")),""))-SUM(IF(ISNUMBER(R124:W124),(IF(R124:W124&gt;=Parameters!$D$37,1,"")),""))),0) +
   IF(Parameters!$D$32,SUM(IF(ISNUMBER(R124:W124),(IF(R124:W124&gt;=Parameters!$D$41,1,"")),"")),0) +
   IF(Parameters!$D$33,AVERAGE(IF(ISNUMBER(R124:W124),R124:W124)),0) +
   IF(Parameters!$D$34,IF(OR(IF(ISNUMBER(R124:W124),R124:W124)=0),0,GEOMEAN(IF(ISNUMBER(R124:W124),R124:W124))),0)</f>
        <v>0</v>
      </c>
      <c r="H124" s="23">
        <f t="shared" ca="1" si="6"/>
        <v>0</v>
      </c>
      <c r="I124" s="116" t="str">
        <f t="shared" si="7"/>
        <v>!!</v>
      </c>
      <c r="J124" s="22" cm="1">
        <f t="array" aca="1" ref="J124" ca="1">IF(Parameters!$D$31, SUM(IF(ISNUMBER(Y124:AD124),(IF(Y124:AD124&gt;=Parameters!$D$41,1,"")),""))+0.5*(SUM(IF(ISNUMBER(Y124:AD124),(IF(Y124:AD124&gt;=Parameters!$D$42,1,"")),""))-SUM(IF(ISNUMBER(Y124:AD124),(IF(Y124:AD124&gt;=Parameters!$D$41,1,"")),""))),0) +
   IF(Parameters!$D$32,SUM(IF(ISNUMBER(Y124:AD124),(IF(Y124:AD124&gt;=Parameters!$D$41,1,"")),"")),0) +
   IF(Parameters!$D$33,AVERAGE(IF(ISNUMBER(Y124:AD124),Y124:AD124)),0) +
   IF(Parameters!$D$34,IF(OR(IF(ISNUMBER(Y124:AD124),Y124:AD124)=0),0,GEOMEAN(IF(ISNUMBER(Y124:AD124),Y124:AD124))),0)</f>
        <v>0</v>
      </c>
      <c r="K124" s="23">
        <f t="shared" ca="1" si="8"/>
        <v>0</v>
      </c>
      <c r="L124" s="116" t="str">
        <f t="shared" si="9"/>
        <v>!!</v>
      </c>
      <c r="M124" s="21" cm="1">
        <f t="array" aca="1" ref="M124" ca="1">IF(Parameters!$D$31, SUM(IF(ISNUMBER(AF124:AK124),(IF(AF124:AK124&gt;=Parameters!$D$41,1,"")),""))+0.5*(SUM(IF(ISNUMBER(AF124:AK124),(IF(AF124:AK124&gt;=Parameters!$D$42,1,"")),""))-SUM(IF(ISNUMBER(AF124:AK124),(IF(AF124:AK124&gt;=Parameters!$D$41,1,"")),""))),0) +
   IF(Parameters!$D$32,SUM(IF(ISNUMBER(AF124:AK124),(IF(AF124:AK124&gt;=Parameters!$D$41,1,"")),"")),0) +
   IF(Parameters!$D$33,AVERAGE(IF(ISNUMBER(AF124:AK124),AF124:AK124)),0) +
   IF(Parameters!$D$34,IF(OR(IF(ISNUMBER(AF124:AK124),AF124:AK124)=0),0,GEOMEAN(IF(ISNUMBER(AF124:AK124),AF124:AK124))),0)</f>
        <v>0</v>
      </c>
      <c r="N124" s="23">
        <f t="shared" ca="1" si="10"/>
        <v>0</v>
      </c>
      <c r="O124" s="116" t="str">
        <f t="shared" si="11"/>
        <v>!</v>
      </c>
      <c r="P124" s="24"/>
      <c r="Q124" s="49"/>
      <c r="R124" s="25">
        <f ca="1">IFERROR(INDEX(Health!$G$8:$G$225,MATCH($C124,_xlfn.ANCHORARRAY(Health!$C$8),0)),NA())</f>
        <v>0</v>
      </c>
      <c r="S124" s="25">
        <f ca="1">IFERROR(INDEX(Food!$G$8:$G$225,MATCH($C124,_xlfn.ANCHORARRAY(Food!$C$8),0)),NA())</f>
        <v>0</v>
      </c>
      <c r="T124" s="25">
        <f ca="1">IFERROR(INDEX(Macro!$G$8:$G$225,MATCH($C124,_xlfn.ANCHORARRAY(Macro!$C$8),0)),NA())</f>
        <v>0</v>
      </c>
      <c r="U124" s="25">
        <f ca="1">IFERROR(INDEX(Socioeconomic!$G$8:$G$225,MATCH($C124,_xlfn.ANCHORARRAY(Socioeconomic!$C$8),0)),NA())</f>
        <v>4</v>
      </c>
      <c r="V124" s="25">
        <f ca="1">IFERROR(INDEX('Natural Hazard'!$G$8:$G$225,MATCH($C124,_xlfn.ANCHORARRAY('Natural Hazard'!$C$8),0)),NA())</f>
        <v>0</v>
      </c>
      <c r="W124" s="25">
        <f ca="1">IFERROR(INDEX(Conflict!$G$8:$G$225,MATCH($C124,_xlfn.ANCHORARRAY(Conflict!$C$8),0)),NA())</f>
        <v>0</v>
      </c>
      <c r="X124" s="50"/>
      <c r="Y124" s="25" t="e">
        <f ca="1">IFERROR(INDEX(Health!$H$8:$H$225,MATCH($C124,_xlfn.ANCHORARRAY(Health!$C$8),0)),NA())</f>
        <v>#N/A</v>
      </c>
      <c r="Z124" s="25">
        <f ca="1">IFERROR(INDEX(Food!$H$8:$H$225,MATCH($C124,_xlfn.ANCHORARRAY(Food!$C$8),0)),NA())</f>
        <v>0</v>
      </c>
      <c r="AA124" s="25">
        <f ca="1">IFERROR(INDEX(Macro!$H$8:$H$225,MATCH($C124,_xlfn.ANCHORARRAY(Macro!$C$8),0)),NA())</f>
        <v>0</v>
      </c>
      <c r="AB124" s="25" t="e">
        <f ca="1">IFERROR(INDEX(Socioeconomic!$H$8:$H$225,MATCH($C124,_xlfn.ANCHORARRAY(Socioeconomic!$C$8),0)),NA())</f>
        <v>#N/A</v>
      </c>
      <c r="AC124" s="25" t="e">
        <f ca="1">IFERROR(INDEX('Natural Hazard'!$H$8:$H$225,MATCH($C124,_xlfn.ANCHORARRAY('Natural Hazard'!$C$8),0)),NA())</f>
        <v>#N/A</v>
      </c>
      <c r="AD124" s="25">
        <f ca="1">IFERROR(INDEX(Conflict!$H$8:$H$225,MATCH($C124,_xlfn.ANCHORARRAY(Conflict!$C$8),0)),NA())</f>
        <v>0</v>
      </c>
      <c r="AE124" s="50"/>
      <c r="AF124" s="25">
        <f ca="1">IFERROR(INDEX(Health!$I$8:$I$225,MATCH($C124,_xlfn.ANCHORARRAY(Health!$C$8),0)),NA())</f>
        <v>0</v>
      </c>
      <c r="AG124" s="25" t="e">
        <f ca="1">IFERROR(INDEX(Food!$I$8:$I$225,MATCH($C124,_xlfn.ANCHORARRAY(Food!$C$8),0)),NA())</f>
        <v>#N/A</v>
      </c>
      <c r="AH124" s="25">
        <f ca="1">IFERROR(INDEX(Macro!$I$8:$I$225,MATCH($C124,_xlfn.ANCHORARRAY(Macro!$C$8),0)),NA())</f>
        <v>0</v>
      </c>
      <c r="AI124" s="25">
        <f ca="1">IFERROR(INDEX(Socioeconomic!$I$8:$I$225,MATCH($C124,_xlfn.ANCHORARRAY(Socioeconomic!$C$8),0)),NA())</f>
        <v>4</v>
      </c>
      <c r="AJ124" s="25">
        <f ca="1">IFERROR(INDEX('Natural Hazard'!$I$8:$I$225,MATCH($C124,_xlfn.ANCHORARRAY('Natural Hazard'!$C$8),0)),NA())</f>
        <v>0</v>
      </c>
      <c r="AK124" s="25">
        <f ca="1">IFERROR(INDEX(Conflict!$I$8:$I$225,MATCH($C124,_xlfn.ANCHORARRAY(Conflict!$C$8),0)),NA())</f>
        <v>0</v>
      </c>
      <c r="AL124" s="49"/>
      <c r="AM124" s="25">
        <f>IFERROR(INDEX('Data Reliability'!$G$6:$G$409,MATCH($C124,'Data Reliability'!$E$6:$E$409,0)),NA())</f>
        <v>0.83333333333333304</v>
      </c>
      <c r="AN124" s="25">
        <f>IFERROR(INDEX('Data Reliability'!$H$6:$H$409,MATCH($C124,'Data Reliability'!$E$6:$E$409,0)),NA())</f>
        <v>0.65833333333333299</v>
      </c>
    </row>
    <row r="125" spans="2:40" x14ac:dyDescent="0.2">
      <c r="B125" s="28" t="s">
        <v>751</v>
      </c>
      <c r="C125" s="28" t="s">
        <v>713</v>
      </c>
      <c r="D125" s="28" t="s">
        <v>435</v>
      </c>
      <c r="E125" s="28" t="s">
        <v>409</v>
      </c>
      <c r="F125" s="206">
        <f ca="1">MATCH($C125,_xlfn.ANCHORARRAY(Health!$C$8),0)</f>
        <v>120</v>
      </c>
      <c r="G125" s="22" cm="1">
        <f t="array" aca="1" ref="G125" ca="1">IF(Parameters!$D$31, SUM(IF(ISNUMBER(R125:W125),(IF(R125:W125&gt;=Parameters!$D$37,1,"")),""))+0.5*(SUM(IF(ISNUMBER(R125:W125),(IF(R125:W125&gt;=Parameters!$D$38,1,"")),""))-SUM(IF(ISNUMBER(R125:W125),(IF(R125:W125&gt;=Parameters!$D$37,1,"")),""))),0) +
   IF(Parameters!$D$32,SUM(IF(ISNUMBER(R125:W125),(IF(R125:W125&gt;=Parameters!$D$41,1,"")),"")),0) +
   IF(Parameters!$D$33,AVERAGE(IF(ISNUMBER(R125:W125),R125:W125)),0) +
   IF(Parameters!$D$34,IF(OR(IF(ISNUMBER(R125:W125),R125:W125)=0),0,GEOMEAN(IF(ISNUMBER(R125:W125),R125:W125))),0)</f>
        <v>0</v>
      </c>
      <c r="H125" s="23">
        <f t="shared" ca="1" si="6"/>
        <v>0</v>
      </c>
      <c r="I125" s="116" t="str">
        <f t="shared" si="7"/>
        <v>!!</v>
      </c>
      <c r="J125" s="22" cm="1">
        <f t="array" aca="1" ref="J125" ca="1">IF(Parameters!$D$31, SUM(IF(ISNUMBER(Y125:AD125),(IF(Y125:AD125&gt;=Parameters!$D$41,1,"")),""))+0.5*(SUM(IF(ISNUMBER(Y125:AD125),(IF(Y125:AD125&gt;=Parameters!$D$42,1,"")),""))-SUM(IF(ISNUMBER(Y125:AD125),(IF(Y125:AD125&gt;=Parameters!$D$41,1,"")),""))),0) +
   IF(Parameters!$D$32,SUM(IF(ISNUMBER(Y125:AD125),(IF(Y125:AD125&gt;=Parameters!$D$41,1,"")),"")),0) +
   IF(Parameters!$D$33,AVERAGE(IF(ISNUMBER(Y125:AD125),Y125:AD125)),0) +
   IF(Parameters!$D$34,IF(OR(IF(ISNUMBER(Y125:AD125),Y125:AD125)=0),0,GEOMEAN(IF(ISNUMBER(Y125:AD125),Y125:AD125))),0)</f>
        <v>0</v>
      </c>
      <c r="K125" s="23">
        <f t="shared" ca="1" si="8"/>
        <v>0</v>
      </c>
      <c r="L125" s="116" t="str">
        <f t="shared" si="9"/>
        <v>!!</v>
      </c>
      <c r="M125" s="21" cm="1">
        <f t="array" aca="1" ref="M125" ca="1">IF(Parameters!$D$31, SUM(IF(ISNUMBER(AF125:AK125),(IF(AF125:AK125&gt;=Parameters!$D$41,1,"")),""))+0.5*(SUM(IF(ISNUMBER(AF125:AK125),(IF(AF125:AK125&gt;=Parameters!$D$42,1,"")),""))-SUM(IF(ISNUMBER(AF125:AK125),(IF(AF125:AK125&gt;=Parameters!$D$41,1,"")),""))),0) +
   IF(Parameters!$D$32,SUM(IF(ISNUMBER(AF125:AK125),(IF(AF125:AK125&gt;=Parameters!$D$41,1,"")),"")),0) +
   IF(Parameters!$D$33,AVERAGE(IF(ISNUMBER(AF125:AK125),AF125:AK125)),0) +
   IF(Parameters!$D$34,IF(OR(IF(ISNUMBER(AF125:AK125),AF125:AK125)=0),0,GEOMEAN(IF(ISNUMBER(AF125:AK125),AF125:AK125))),0)</f>
        <v>0</v>
      </c>
      <c r="N125" s="23">
        <f t="shared" ca="1" si="10"/>
        <v>0</v>
      </c>
      <c r="O125" s="116" t="str">
        <f t="shared" si="11"/>
        <v>!!</v>
      </c>
      <c r="P125" s="24"/>
      <c r="Q125" s="49"/>
      <c r="R125" s="25">
        <f ca="1">IFERROR(INDEX(Health!$G$8:$G$225,MATCH($C125,_xlfn.ANCHORARRAY(Health!$C$8),0)),NA())</f>
        <v>0</v>
      </c>
      <c r="S125" s="25" t="e">
        <f ca="1">IFERROR(INDEX(Food!$G$8:$G$225,MATCH($C125,_xlfn.ANCHORARRAY(Food!$C$8),0)),NA())</f>
        <v>#N/A</v>
      </c>
      <c r="T125" s="25" t="e">
        <f ca="1">IFERROR(INDEX(Macro!$G$8:$G$225,MATCH($C125,_xlfn.ANCHORARRAY(Macro!$C$8),0)),NA())</f>
        <v>#N/A</v>
      </c>
      <c r="U125" s="25" t="e">
        <f ca="1">IFERROR(INDEX(Socioeconomic!$G$8:$G$225,MATCH($C125,_xlfn.ANCHORARRAY(Socioeconomic!$C$8),0)),NA())</f>
        <v>#N/A</v>
      </c>
      <c r="V125" s="25">
        <f ca="1">IFERROR(INDEX('Natural Hazard'!$G$8:$G$225,MATCH($C125,_xlfn.ANCHORARRAY('Natural Hazard'!$C$8),0)),NA())</f>
        <v>0</v>
      </c>
      <c r="W125" s="25">
        <f ca="1">IFERROR(INDEX(Conflict!$G$8:$G$225,MATCH($C125,_xlfn.ANCHORARRAY(Conflict!$C$8),0)),NA())</f>
        <v>0</v>
      </c>
      <c r="X125" s="50"/>
      <c r="Y125" s="25" t="e">
        <f ca="1">IFERROR(INDEX(Health!$H$8:$H$225,MATCH($C125,_xlfn.ANCHORARRAY(Health!$C$8),0)),NA())</f>
        <v>#N/A</v>
      </c>
      <c r="Z125" s="25" t="e">
        <f ca="1">IFERROR(INDEX(Food!$H$8:$H$225,MATCH($C125,_xlfn.ANCHORARRAY(Food!$C$8),0)),NA())</f>
        <v>#N/A</v>
      </c>
      <c r="AA125" s="25" t="e">
        <f ca="1">IFERROR(INDEX(Macro!$H$8:$H$225,MATCH($C125,_xlfn.ANCHORARRAY(Macro!$C$8),0)),NA())</f>
        <v>#N/A</v>
      </c>
      <c r="AB125" s="25" t="e">
        <f ca="1">IFERROR(INDEX(Socioeconomic!$H$8:$H$225,MATCH($C125,_xlfn.ANCHORARRAY(Socioeconomic!$C$8),0)),NA())</f>
        <v>#N/A</v>
      </c>
      <c r="AC125" s="25" t="e">
        <f ca="1">IFERROR(INDEX('Natural Hazard'!$H$8:$H$225,MATCH($C125,_xlfn.ANCHORARRAY('Natural Hazard'!$C$8),0)),NA())</f>
        <v>#N/A</v>
      </c>
      <c r="AD125" s="25">
        <f ca="1">IFERROR(INDEX(Conflict!$H$8:$H$225,MATCH($C125,_xlfn.ANCHORARRAY(Conflict!$C$8),0)),NA())</f>
        <v>0</v>
      </c>
      <c r="AE125" s="50"/>
      <c r="AF125" s="25">
        <f ca="1">IFERROR(INDEX(Health!$I$8:$I$225,MATCH($C125,_xlfn.ANCHORARRAY(Health!$C$8),0)),NA())</f>
        <v>0</v>
      </c>
      <c r="AG125" s="25" t="e">
        <f ca="1">IFERROR(INDEX(Food!$I$8:$I$225,MATCH($C125,_xlfn.ANCHORARRAY(Food!$C$8),0)),NA())</f>
        <v>#N/A</v>
      </c>
      <c r="AH125" s="25" t="e">
        <f ca="1">IFERROR(INDEX(Macro!$I$8:$I$225,MATCH($C125,_xlfn.ANCHORARRAY(Macro!$C$8),0)),NA())</f>
        <v>#N/A</v>
      </c>
      <c r="AI125" s="25" t="e">
        <f ca="1">IFERROR(INDEX(Socioeconomic!$I$8:$I$225,MATCH($C125,_xlfn.ANCHORARRAY(Socioeconomic!$C$8),0)),NA())</f>
        <v>#N/A</v>
      </c>
      <c r="AJ125" s="25">
        <f ca="1">IFERROR(INDEX('Natural Hazard'!$I$8:$I$225,MATCH($C125,_xlfn.ANCHORARRAY('Natural Hazard'!$C$8),0)),NA())</f>
        <v>0</v>
      </c>
      <c r="AK125" s="25">
        <f ca="1">IFERROR(INDEX(Conflict!$I$8:$I$225,MATCH($C125,_xlfn.ANCHORARRAY(Conflict!$C$8),0)),NA())</f>
        <v>0</v>
      </c>
      <c r="AL125" s="49"/>
      <c r="AM125" s="25">
        <f>IFERROR(INDEX('Data Reliability'!$G$6:$G$409,MATCH($C125,'Data Reliability'!$E$6:$E$409,0)),NA())</f>
        <v>1</v>
      </c>
      <c r="AN125" s="25">
        <f>IFERROR(INDEX('Data Reliability'!$H$6:$H$409,MATCH($C125,'Data Reliability'!$E$6:$E$409,0)),NA())</f>
        <v>0.81666666666666698</v>
      </c>
    </row>
    <row r="126" spans="2:40" x14ac:dyDescent="0.2">
      <c r="B126" s="28" t="s">
        <v>204</v>
      </c>
      <c r="C126" s="28" t="s">
        <v>205</v>
      </c>
      <c r="D126" s="28" t="s">
        <v>434</v>
      </c>
      <c r="E126" s="28" t="s">
        <v>430</v>
      </c>
      <c r="F126" s="206">
        <f ca="1">MATCH($C126,_xlfn.ANCHORARRAY(Health!$C$8),0)</f>
        <v>121</v>
      </c>
      <c r="G126" s="22" cm="1">
        <f t="array" aca="1" ref="G126" ca="1">IF(Parameters!$D$31, SUM(IF(ISNUMBER(R126:W126),(IF(R126:W126&gt;=Parameters!$D$37,1,"")),""))+0.5*(SUM(IF(ISNUMBER(R126:W126),(IF(R126:W126&gt;=Parameters!$D$38,1,"")),""))-SUM(IF(ISNUMBER(R126:W126),(IF(R126:W126&gt;=Parameters!$D$37,1,"")),""))),0) +
   IF(Parameters!$D$32,SUM(IF(ISNUMBER(R126:W126),(IF(R126:W126&gt;=Parameters!$D$41,1,"")),"")),0) +
   IF(Parameters!$D$33,AVERAGE(IF(ISNUMBER(R126:W126),R126:W126)),0) +
   IF(Parameters!$D$34,IF(OR(IF(ISNUMBER(R126:W126),R126:W126)=0),0,GEOMEAN(IF(ISNUMBER(R126:W126),R126:W126))),0)</f>
        <v>2.5</v>
      </c>
      <c r="H126" s="23">
        <f t="shared" ca="1" si="6"/>
        <v>2.5</v>
      </c>
      <c r="I126" s="116" t="str">
        <f t="shared" si="7"/>
        <v/>
      </c>
      <c r="J126" s="22" cm="1">
        <f t="array" aca="1" ref="J126" ca="1">IF(Parameters!$D$31, SUM(IF(ISNUMBER(Y126:AD126),(IF(Y126:AD126&gt;=Parameters!$D$41,1,"")),""))+0.5*(SUM(IF(ISNUMBER(Y126:AD126),(IF(Y126:AD126&gt;=Parameters!$D$42,1,"")),""))-SUM(IF(ISNUMBER(Y126:AD126),(IF(Y126:AD126&gt;=Parameters!$D$41,1,"")),""))),0) +
   IF(Parameters!$D$32,SUM(IF(ISNUMBER(Y126:AD126),(IF(Y126:AD126&gt;=Parameters!$D$41,1,"")),"")),0) +
   IF(Parameters!$D$33,AVERAGE(IF(ISNUMBER(Y126:AD126),Y126:AD126)),0) +
   IF(Parameters!$D$34,IF(OR(IF(ISNUMBER(Y126:AD126),Y126:AD126)=0),0,GEOMEAN(IF(ISNUMBER(Y126:AD126),Y126:AD126))),0)</f>
        <v>0.5</v>
      </c>
      <c r="K126" s="23">
        <f t="shared" ca="1" si="8"/>
        <v>0.5</v>
      </c>
      <c r="L126" s="116" t="str">
        <f t="shared" si="9"/>
        <v/>
      </c>
      <c r="M126" s="21" cm="1">
        <f t="array" aca="1" ref="M126" ca="1">IF(Parameters!$D$31, SUM(IF(ISNUMBER(AF126:AK126),(IF(AF126:AK126&gt;=Parameters!$D$41,1,"")),""))+0.5*(SUM(IF(ISNUMBER(AF126:AK126),(IF(AF126:AK126&gt;=Parameters!$D$42,1,"")),""))-SUM(IF(ISNUMBER(AF126:AK126),(IF(AF126:AK126&gt;=Parameters!$D$41,1,"")),""))),0) +
   IF(Parameters!$D$32,SUM(IF(ISNUMBER(AF126:AK126),(IF(AF126:AK126&gt;=Parameters!$D$41,1,"")),"")),0) +
   IF(Parameters!$D$33,AVERAGE(IF(ISNUMBER(AF126:AK126),AF126:AK126)),0) +
   IF(Parameters!$D$34,IF(OR(IF(ISNUMBER(AF126:AK126),AF126:AK126)=0),0,GEOMEAN(IF(ISNUMBER(AF126:AK126),AF126:AK126))),0)</f>
        <v>2.5</v>
      </c>
      <c r="N126" s="23">
        <f t="shared" ca="1" si="10"/>
        <v>2.5</v>
      </c>
      <c r="O126" s="116" t="str">
        <f t="shared" si="11"/>
        <v>!</v>
      </c>
      <c r="P126" s="24"/>
      <c r="Q126" s="49"/>
      <c r="R126" s="25">
        <f ca="1">IFERROR(INDEX(Health!$G$8:$G$225,MATCH($C126,_xlfn.ANCHORARRAY(Health!$C$8),0)),NA())</f>
        <v>0</v>
      </c>
      <c r="S126" s="25">
        <f ca="1">IFERROR(INDEX(Food!$G$8:$G$225,MATCH($C126,_xlfn.ANCHORARRAY(Food!$C$8),0)),NA())</f>
        <v>0</v>
      </c>
      <c r="T126" s="25">
        <f ca="1">IFERROR(INDEX(Macro!$G$8:$G$225,MATCH($C126,_xlfn.ANCHORARRAY(Macro!$C$8),0)),NA())</f>
        <v>6.9</v>
      </c>
      <c r="U126" s="25">
        <f ca="1">IFERROR(INDEX(Socioeconomic!$G$8:$G$225,MATCH($C126,_xlfn.ANCHORARRAY(Socioeconomic!$C$8),0)),NA())</f>
        <v>7.9282496717209154</v>
      </c>
      <c r="V126" s="25">
        <f ca="1">IFERROR(INDEX('Natural Hazard'!$G$8:$G$225,MATCH($C126,_xlfn.ANCHORARRAY('Natural Hazard'!$C$8),0)),NA())</f>
        <v>7.8528126595931598</v>
      </c>
      <c r="W126" s="25">
        <f ca="1">IFERROR(INDEX(Conflict!$G$8:$G$225,MATCH($C126,_xlfn.ANCHORARRAY(Conflict!$C$8),0)),NA())</f>
        <v>0</v>
      </c>
      <c r="X126" s="50"/>
      <c r="Y126" s="25">
        <f ca="1">IFERROR(INDEX(Health!$H$8:$H$225,MATCH($C126,_xlfn.ANCHORARRAY(Health!$C$8),0)),NA())</f>
        <v>6.3790087463556802</v>
      </c>
      <c r="Z126" s="25">
        <f ca="1">IFERROR(INDEX(Food!$H$8:$H$225,MATCH($C126,_xlfn.ANCHORARRAY(Food!$C$8),0)),NA())</f>
        <v>4.3659525188187596</v>
      </c>
      <c r="AA126" s="25">
        <f ca="1">IFERROR(INDEX(Macro!$H$8:$H$225,MATCH($C126,_xlfn.ANCHORARRAY(Macro!$C$8),0)),NA())</f>
        <v>7</v>
      </c>
      <c r="AB126" s="25">
        <f ca="1">IFERROR(INDEX(Socioeconomic!$H$8:$H$225,MATCH($C126,_xlfn.ANCHORARRAY(Socioeconomic!$C$8),0)),NA())</f>
        <v>6.2857142857142803</v>
      </c>
      <c r="AC126" s="25">
        <f ca="1">IFERROR(INDEX('Natural Hazard'!$H$8:$H$225,MATCH($C126,_xlfn.ANCHORARRAY('Natural Hazard'!$C$8),0)),NA())</f>
        <v>6.1666666666666599</v>
      </c>
      <c r="AD126" s="25">
        <f ca="1">IFERROR(INDEX(Conflict!$H$8:$H$225,MATCH($C126,_xlfn.ANCHORARRAY(Conflict!$C$8),0)),NA())</f>
        <v>1.41559357911448</v>
      </c>
      <c r="AE126" s="50"/>
      <c r="AF126" s="25">
        <f ca="1">IFERROR(INDEX(Health!$I$8:$I$225,MATCH($C126,_xlfn.ANCHORARRAY(Health!$C$8),0)),NA())</f>
        <v>0</v>
      </c>
      <c r="AG126" s="25" t="e">
        <f ca="1">IFERROR(INDEX(Food!$I$8:$I$225,MATCH($C126,_xlfn.ANCHORARRAY(Food!$C$8),0)),NA())</f>
        <v>#N/A</v>
      </c>
      <c r="AH126" s="25">
        <f ca="1">IFERROR(INDEX(Macro!$I$8:$I$225,MATCH($C126,_xlfn.ANCHORARRAY(Macro!$C$8),0)),NA())</f>
        <v>7</v>
      </c>
      <c r="AI126" s="25">
        <f ca="1">IFERROR(INDEX(Socioeconomic!$I$8:$I$225,MATCH($C126,_xlfn.ANCHORARRAY(Socioeconomic!$C$8),0)),NA())</f>
        <v>10</v>
      </c>
      <c r="AJ126" s="25">
        <f ca="1">IFERROR(INDEX('Natural Hazard'!$I$8:$I$225,MATCH($C126,_xlfn.ANCHORARRAY('Natural Hazard'!$C$8),0)),NA())</f>
        <v>10</v>
      </c>
      <c r="AK126" s="25">
        <f ca="1">IFERROR(INDEX(Conflict!$I$8:$I$225,MATCH($C126,_xlfn.ANCHORARRAY(Conflict!$C$8),0)),NA())</f>
        <v>0</v>
      </c>
      <c r="AL126" s="49"/>
      <c r="AM126" s="25">
        <f>IFERROR(INDEX('Data Reliability'!$G$6:$G$409,MATCH($C126,'Data Reliability'!$E$6:$E$409,0)),NA())</f>
        <v>0</v>
      </c>
      <c r="AN126" s="25">
        <f>IFERROR(INDEX('Data Reliability'!$H$6:$H$409,MATCH($C126,'Data Reliability'!$E$6:$E$409,0)),NA())</f>
        <v>0.391666666666667</v>
      </c>
    </row>
    <row r="127" spans="2:40" x14ac:dyDescent="0.2">
      <c r="B127" s="28" t="s">
        <v>752</v>
      </c>
      <c r="C127" s="28" t="s">
        <v>714</v>
      </c>
      <c r="D127" s="28" t="s">
        <v>433</v>
      </c>
      <c r="E127" s="28" t="s">
        <v>409</v>
      </c>
      <c r="F127" s="206">
        <f ca="1">MATCH($C127,_xlfn.ANCHORARRAY(Health!$C$8),0)</f>
        <v>122</v>
      </c>
      <c r="G127" s="22" cm="1">
        <f t="array" aca="1" ref="G127" ca="1">IF(Parameters!$D$31, SUM(IF(ISNUMBER(R127:W127),(IF(R127:W127&gt;=Parameters!$D$37,1,"")),""))+0.5*(SUM(IF(ISNUMBER(R127:W127),(IF(R127:W127&gt;=Parameters!$D$38,1,"")),""))-SUM(IF(ISNUMBER(R127:W127),(IF(R127:W127&gt;=Parameters!$D$37,1,"")),""))),0) +
   IF(Parameters!$D$32,SUM(IF(ISNUMBER(R127:W127),(IF(R127:W127&gt;=Parameters!$D$41,1,"")),"")),0) +
   IF(Parameters!$D$33,AVERAGE(IF(ISNUMBER(R127:W127),R127:W127)),0) +
   IF(Parameters!$D$34,IF(OR(IF(ISNUMBER(R127:W127),R127:W127)=0),0,GEOMEAN(IF(ISNUMBER(R127:W127),R127:W127))),0)</f>
        <v>0</v>
      </c>
      <c r="H127" s="23">
        <f t="shared" ca="1" si="6"/>
        <v>0</v>
      </c>
      <c r="I127" s="116" t="str">
        <f t="shared" si="7"/>
        <v>!!</v>
      </c>
      <c r="J127" s="22" cm="1">
        <f t="array" aca="1" ref="J127" ca="1">IF(Parameters!$D$31, SUM(IF(ISNUMBER(Y127:AD127),(IF(Y127:AD127&gt;=Parameters!$D$41,1,"")),""))+0.5*(SUM(IF(ISNUMBER(Y127:AD127),(IF(Y127:AD127&gt;=Parameters!$D$42,1,"")),""))-SUM(IF(ISNUMBER(Y127:AD127),(IF(Y127:AD127&gt;=Parameters!$D$41,1,"")),""))),0) +
   IF(Parameters!$D$32,SUM(IF(ISNUMBER(Y127:AD127),(IF(Y127:AD127&gt;=Parameters!$D$41,1,"")),"")),0) +
   IF(Parameters!$D$33,AVERAGE(IF(ISNUMBER(Y127:AD127),Y127:AD127)),0) +
   IF(Parameters!$D$34,IF(OR(IF(ISNUMBER(Y127:AD127),Y127:AD127)=0),0,GEOMEAN(IF(ISNUMBER(Y127:AD127),Y127:AD127))),0)</f>
        <v>0</v>
      </c>
      <c r="K127" s="23">
        <f t="shared" ca="1" si="8"/>
        <v>0</v>
      </c>
      <c r="L127" s="116" t="str">
        <f t="shared" si="9"/>
        <v>!!</v>
      </c>
      <c r="M127" s="21" cm="1">
        <f t="array" aca="1" ref="M127" ca="1">IF(Parameters!$D$31, SUM(IF(ISNUMBER(AF127:AK127),(IF(AF127:AK127&gt;=Parameters!$D$41,1,"")),""))+0.5*(SUM(IF(ISNUMBER(AF127:AK127),(IF(AF127:AK127&gt;=Parameters!$D$42,1,"")),""))-SUM(IF(ISNUMBER(AF127:AK127),(IF(AF127:AK127&gt;=Parameters!$D$41,1,"")),""))),0) +
   IF(Parameters!$D$32,SUM(IF(ISNUMBER(AF127:AK127),(IF(AF127:AK127&gt;=Parameters!$D$41,1,"")),"")),0) +
   IF(Parameters!$D$33,AVERAGE(IF(ISNUMBER(AF127:AK127),AF127:AK127)),0) +
   IF(Parameters!$D$34,IF(OR(IF(ISNUMBER(AF127:AK127),AF127:AK127)=0),0,GEOMEAN(IF(ISNUMBER(AF127:AK127),AF127:AK127))),0)</f>
        <v>0</v>
      </c>
      <c r="N127" s="23">
        <f t="shared" ca="1" si="10"/>
        <v>0</v>
      </c>
      <c r="O127" s="116" t="str">
        <f t="shared" si="11"/>
        <v>!!</v>
      </c>
      <c r="P127" s="24"/>
      <c r="Q127" s="49"/>
      <c r="R127" s="25">
        <f ca="1">IFERROR(INDEX(Health!$G$8:$G$225,MATCH($C127,_xlfn.ANCHORARRAY(Health!$C$8),0)),NA())</f>
        <v>0</v>
      </c>
      <c r="S127" s="25" t="e">
        <f ca="1">IFERROR(INDEX(Food!$G$8:$G$225,MATCH($C127,_xlfn.ANCHORARRAY(Food!$C$8),0)),NA())</f>
        <v>#N/A</v>
      </c>
      <c r="T127" s="25" t="e">
        <f ca="1">IFERROR(INDEX(Macro!$G$8:$G$225,MATCH($C127,_xlfn.ANCHORARRAY(Macro!$C$8),0)),NA())</f>
        <v>#N/A</v>
      </c>
      <c r="U127" s="25" t="e">
        <f ca="1">IFERROR(INDEX(Socioeconomic!$G$8:$G$225,MATCH($C127,_xlfn.ANCHORARRAY(Socioeconomic!$C$8),0)),NA())</f>
        <v>#N/A</v>
      </c>
      <c r="V127" s="25">
        <f ca="1">IFERROR(INDEX('Natural Hazard'!$G$8:$G$225,MATCH($C127,_xlfn.ANCHORARRAY('Natural Hazard'!$C$8),0)),NA())</f>
        <v>0</v>
      </c>
      <c r="W127" s="25">
        <f ca="1">IFERROR(INDEX(Conflict!$G$8:$G$225,MATCH($C127,_xlfn.ANCHORARRAY(Conflict!$C$8),0)),NA())</f>
        <v>0</v>
      </c>
      <c r="X127" s="50"/>
      <c r="Y127" s="25">
        <f ca="1">IFERROR(INDEX(Health!$H$8:$H$225,MATCH($C127,_xlfn.ANCHORARRAY(Health!$C$8),0)),NA())</f>
        <v>6.4664723032069897</v>
      </c>
      <c r="Z127" s="25" t="e">
        <f ca="1">IFERROR(INDEX(Food!$H$8:$H$225,MATCH($C127,_xlfn.ANCHORARRAY(Food!$C$8),0)),NA())</f>
        <v>#N/A</v>
      </c>
      <c r="AA127" s="25" t="e">
        <f ca="1">IFERROR(INDEX(Macro!$H$8:$H$225,MATCH($C127,_xlfn.ANCHORARRAY(Macro!$C$8),0)),NA())</f>
        <v>#N/A</v>
      </c>
      <c r="AB127" s="25" t="e">
        <f ca="1">IFERROR(INDEX(Socioeconomic!$H$8:$H$225,MATCH($C127,_xlfn.ANCHORARRAY(Socioeconomic!$C$8),0)),NA())</f>
        <v>#N/A</v>
      </c>
      <c r="AC127" s="25" t="e">
        <f ca="1">IFERROR(INDEX('Natural Hazard'!$H$8:$H$225,MATCH($C127,_xlfn.ANCHORARRAY('Natural Hazard'!$C$8),0)),NA())</f>
        <v>#N/A</v>
      </c>
      <c r="AD127" s="25">
        <f ca="1">IFERROR(INDEX(Conflict!$H$8:$H$225,MATCH($C127,_xlfn.ANCHORARRAY(Conflict!$C$8),0)),NA())</f>
        <v>0</v>
      </c>
      <c r="AE127" s="50"/>
      <c r="AF127" s="25">
        <f ca="1">IFERROR(INDEX(Health!$I$8:$I$225,MATCH($C127,_xlfn.ANCHORARRAY(Health!$C$8),0)),NA())</f>
        <v>0</v>
      </c>
      <c r="AG127" s="25" t="e">
        <f ca="1">IFERROR(INDEX(Food!$I$8:$I$225,MATCH($C127,_xlfn.ANCHORARRAY(Food!$C$8),0)),NA())</f>
        <v>#N/A</v>
      </c>
      <c r="AH127" s="25" t="e">
        <f ca="1">IFERROR(INDEX(Macro!$I$8:$I$225,MATCH($C127,_xlfn.ANCHORARRAY(Macro!$C$8),0)),NA())</f>
        <v>#N/A</v>
      </c>
      <c r="AI127" s="25" t="e">
        <f ca="1">IFERROR(INDEX(Socioeconomic!$I$8:$I$225,MATCH($C127,_xlfn.ANCHORARRAY(Socioeconomic!$C$8),0)),NA())</f>
        <v>#N/A</v>
      </c>
      <c r="AJ127" s="25">
        <f ca="1">IFERROR(INDEX('Natural Hazard'!$I$8:$I$225,MATCH($C127,_xlfn.ANCHORARRAY('Natural Hazard'!$C$8),0)),NA())</f>
        <v>0</v>
      </c>
      <c r="AK127" s="25">
        <f ca="1">IFERROR(INDEX(Conflict!$I$8:$I$225,MATCH($C127,_xlfn.ANCHORARRAY(Conflict!$C$8),0)),NA())</f>
        <v>0</v>
      </c>
      <c r="AL127" s="49"/>
      <c r="AM127" s="25">
        <f>IFERROR(INDEX('Data Reliability'!$G$6:$G$409,MATCH($C127,'Data Reliability'!$E$6:$E$409,0)),NA())</f>
        <v>0.83333333333333304</v>
      </c>
      <c r="AN127" s="25">
        <f>IFERROR(INDEX('Data Reliability'!$H$6:$H$409,MATCH($C127,'Data Reliability'!$E$6:$E$409,0)),NA())</f>
        <v>0.81666666666666698</v>
      </c>
    </row>
    <row r="128" spans="2:40" x14ac:dyDescent="0.2">
      <c r="B128" s="28" t="s">
        <v>532</v>
      </c>
      <c r="C128" s="28" t="s">
        <v>206</v>
      </c>
      <c r="D128" s="28" t="s">
        <v>433</v>
      </c>
      <c r="E128" s="28" t="s">
        <v>430</v>
      </c>
      <c r="F128" s="206">
        <f ca="1">MATCH($C128,_xlfn.ANCHORARRAY(Health!$C$8),0)</f>
        <v>123</v>
      </c>
      <c r="G128" s="22" cm="1">
        <f t="array" aca="1" ref="G128" ca="1">IF(Parameters!$D$31, SUM(IF(ISNUMBER(R128:W128),(IF(R128:W128&gt;=Parameters!$D$37,1,"")),""))+0.5*(SUM(IF(ISNUMBER(R128:W128),(IF(R128:W128&gt;=Parameters!$D$38,1,"")),""))-SUM(IF(ISNUMBER(R128:W128),(IF(R128:W128&gt;=Parameters!$D$37,1,"")),""))),0) +
   IF(Parameters!$D$32,SUM(IF(ISNUMBER(R128:W128),(IF(R128:W128&gt;=Parameters!$D$41,1,"")),"")),0) +
   IF(Parameters!$D$33,AVERAGE(IF(ISNUMBER(R128:W128),R128:W128)),0) +
   IF(Parameters!$D$34,IF(OR(IF(ISNUMBER(R128:W128),R128:W128)=0),0,GEOMEAN(IF(ISNUMBER(R128:W128),R128:W128))),0)</f>
        <v>0</v>
      </c>
      <c r="H128" s="23">
        <f t="shared" ca="1" si="6"/>
        <v>0</v>
      </c>
      <c r="I128" s="116" t="str">
        <f t="shared" si="7"/>
        <v>!</v>
      </c>
      <c r="J128" s="22" cm="1">
        <f t="array" aca="1" ref="J128" ca="1">IF(Parameters!$D$31, SUM(IF(ISNUMBER(Y128:AD128),(IF(Y128:AD128&gt;=Parameters!$D$41,1,"")),""))+0.5*(SUM(IF(ISNUMBER(Y128:AD128),(IF(Y128:AD128&gt;=Parameters!$D$42,1,"")),""))-SUM(IF(ISNUMBER(Y128:AD128),(IF(Y128:AD128&gt;=Parameters!$D$41,1,"")),""))),0) +
   IF(Parameters!$D$32,SUM(IF(ISNUMBER(Y128:AD128),(IF(Y128:AD128&gt;=Parameters!$D$41,1,"")),"")),0) +
   IF(Parameters!$D$33,AVERAGE(IF(ISNUMBER(Y128:AD128),Y128:AD128)),0) +
   IF(Parameters!$D$34,IF(OR(IF(ISNUMBER(Y128:AD128),Y128:AD128)=0),0,GEOMEAN(IF(ISNUMBER(Y128:AD128),Y128:AD128))),0)</f>
        <v>0</v>
      </c>
      <c r="K128" s="23">
        <f t="shared" ca="1" si="8"/>
        <v>0</v>
      </c>
      <c r="L128" s="116" t="str">
        <f t="shared" si="9"/>
        <v/>
      </c>
      <c r="M128" s="21" cm="1">
        <f t="array" aca="1" ref="M128" ca="1">IF(Parameters!$D$31, SUM(IF(ISNUMBER(AF128:AK128),(IF(AF128:AK128&gt;=Parameters!$D$41,1,"")),""))+0.5*(SUM(IF(ISNUMBER(AF128:AK128),(IF(AF128:AK128&gt;=Parameters!$D$42,1,"")),""))-SUM(IF(ISNUMBER(AF128:AK128),(IF(AF128:AK128&gt;=Parameters!$D$41,1,"")),""))),0) +
   IF(Parameters!$D$32,SUM(IF(ISNUMBER(AF128:AK128),(IF(AF128:AK128&gt;=Parameters!$D$41,1,"")),"")),0) +
   IF(Parameters!$D$33,AVERAGE(IF(ISNUMBER(AF128:AK128),AF128:AK128)),0) +
   IF(Parameters!$D$34,IF(OR(IF(ISNUMBER(AF128:AK128),AF128:AK128)=0),0,GEOMEAN(IF(ISNUMBER(AF128:AK128),AF128:AK128))),0)</f>
        <v>0</v>
      </c>
      <c r="N128" s="23">
        <f t="shared" ca="1" si="10"/>
        <v>0</v>
      </c>
      <c r="O128" s="116" t="str">
        <f t="shared" si="11"/>
        <v>!</v>
      </c>
      <c r="P128" s="24"/>
      <c r="Q128" s="49"/>
      <c r="R128" s="25">
        <f ca="1">IFERROR(INDEX(Health!$G$8:$G$225,MATCH($C128,_xlfn.ANCHORARRAY(Health!$C$8),0)),NA())</f>
        <v>0</v>
      </c>
      <c r="S128" s="25">
        <f ca="1">IFERROR(INDEX(Food!$G$8:$G$225,MATCH($C128,_xlfn.ANCHORARRAY(Food!$C$8),0)),NA())</f>
        <v>0</v>
      </c>
      <c r="T128" s="25">
        <f ca="1">IFERROR(INDEX(Macro!$G$8:$G$225,MATCH($C128,_xlfn.ANCHORARRAY(Macro!$C$8),0)),NA())</f>
        <v>4.9937097192166711</v>
      </c>
      <c r="U128" s="25">
        <f ca="1">IFERROR(INDEX(Socioeconomic!$G$8:$G$225,MATCH($C128,_xlfn.ANCHORARRAY(Socioeconomic!$C$8),0)),NA())</f>
        <v>0</v>
      </c>
      <c r="V128" s="25">
        <f ca="1">IFERROR(INDEX('Natural Hazard'!$G$8:$G$225,MATCH($C128,_xlfn.ANCHORARRAY('Natural Hazard'!$C$8),0)),NA())</f>
        <v>0</v>
      </c>
      <c r="W128" s="25">
        <f ca="1">IFERROR(INDEX(Conflict!$G$8:$G$225,MATCH($C128,_xlfn.ANCHORARRAY(Conflict!$C$8),0)),NA())</f>
        <v>2.5765379859111799</v>
      </c>
      <c r="X128" s="50"/>
      <c r="Y128" s="25">
        <f ca="1">IFERROR(INDEX(Health!$H$8:$H$225,MATCH($C128,_xlfn.ANCHORARRAY(Health!$C$8),0)),NA())</f>
        <v>4.2215743440233204</v>
      </c>
      <c r="Z128" s="25">
        <f ca="1">IFERROR(INDEX(Food!$H$8:$H$225,MATCH($C128,_xlfn.ANCHORARRAY(Food!$C$8),0)),NA())</f>
        <v>4.5933014354066897</v>
      </c>
      <c r="AA128" s="25">
        <f ca="1">IFERROR(INDEX(Macro!$H$8:$H$225,MATCH($C128,_xlfn.ANCHORARRAY(Macro!$C$8),0)),NA())</f>
        <v>6.4078523293290397</v>
      </c>
      <c r="AB128" s="25">
        <f ca="1">IFERROR(INDEX(Socioeconomic!$H$8:$H$225,MATCH($C128,_xlfn.ANCHORARRAY(Socioeconomic!$C$8),0)),NA())</f>
        <v>3.2857142857142798</v>
      </c>
      <c r="AC128" s="25">
        <f ca="1">IFERROR(INDEX('Natural Hazard'!$H$8:$H$225,MATCH($C128,_xlfn.ANCHORARRAY('Natural Hazard'!$C$8),0)),NA())</f>
        <v>5.1666666666666599</v>
      </c>
      <c r="AD128" s="25">
        <f ca="1">IFERROR(INDEX(Conflict!$H$8:$H$225,MATCH($C128,_xlfn.ANCHORARRAY(Conflict!$C$8),0)),NA())</f>
        <v>1.2391956253307399</v>
      </c>
      <c r="AE128" s="50"/>
      <c r="AF128" s="25">
        <f ca="1">IFERROR(INDEX(Health!$I$8:$I$225,MATCH($C128,_xlfn.ANCHORARRAY(Health!$C$8),0)),NA())</f>
        <v>0</v>
      </c>
      <c r="AG128" s="25" t="e">
        <f ca="1">IFERROR(INDEX(Food!$I$8:$I$225,MATCH($C128,_xlfn.ANCHORARRAY(Food!$C$8),0)),NA())</f>
        <v>#N/A</v>
      </c>
      <c r="AH128" s="25">
        <f ca="1">IFERROR(INDEX(Macro!$I$8:$I$225,MATCH($C128,_xlfn.ANCHORARRAY(Macro!$C$8),0)),NA())</f>
        <v>3.8916528468767302</v>
      </c>
      <c r="AI128" s="25">
        <f ca="1">IFERROR(INDEX(Socioeconomic!$I$8:$I$225,MATCH($C128,_xlfn.ANCHORARRAY(Socioeconomic!$C$8),0)),NA())</f>
        <v>0</v>
      </c>
      <c r="AJ128" s="25">
        <f ca="1">IFERROR(INDEX('Natural Hazard'!$I$8:$I$225,MATCH($C128,_xlfn.ANCHORARRAY('Natural Hazard'!$C$8),0)),NA())</f>
        <v>0</v>
      </c>
      <c r="AK128" s="25">
        <f ca="1">IFERROR(INDEX(Conflict!$I$8:$I$225,MATCH($C128,_xlfn.ANCHORARRAY(Conflict!$C$8),0)),NA())</f>
        <v>5.3571428571428497</v>
      </c>
      <c r="AL128" s="49"/>
      <c r="AM128" s="25">
        <f>IFERROR(INDEX('Data Reliability'!$G$6:$G$409,MATCH($C128,'Data Reliability'!$E$6:$E$409,0)),NA())</f>
        <v>0.16666666666666699</v>
      </c>
      <c r="AN128" s="25">
        <f>IFERROR(INDEX('Data Reliability'!$H$6:$H$409,MATCH($C128,'Data Reliability'!$E$6:$E$409,0)),NA())</f>
        <v>0.58333333333333304</v>
      </c>
    </row>
    <row r="129" spans="2:40" x14ac:dyDescent="0.2">
      <c r="B129" s="28" t="s">
        <v>207</v>
      </c>
      <c r="C129" s="28" t="s">
        <v>208</v>
      </c>
      <c r="D129" s="28" t="s">
        <v>432</v>
      </c>
      <c r="E129" s="28" t="s">
        <v>429</v>
      </c>
      <c r="F129" s="206">
        <f ca="1">MATCH($C129,_xlfn.ANCHORARRAY(Health!$C$8),0)</f>
        <v>124</v>
      </c>
      <c r="G129" s="22" cm="1">
        <f t="array" aca="1" ref="G129" ca="1">IF(Parameters!$D$31, SUM(IF(ISNUMBER(R129:W129),(IF(R129:W129&gt;=Parameters!$D$37,1,"")),""))+0.5*(SUM(IF(ISNUMBER(R129:W129),(IF(R129:W129&gt;=Parameters!$D$38,1,"")),""))-SUM(IF(ISNUMBER(R129:W129),(IF(R129:W129&gt;=Parameters!$D$37,1,"")),""))),0) +
   IF(Parameters!$D$32,SUM(IF(ISNUMBER(R129:W129),(IF(R129:W129&gt;=Parameters!$D$41,1,"")),"")),0) +
   IF(Parameters!$D$33,AVERAGE(IF(ISNUMBER(R129:W129),R129:W129)),0) +
   IF(Parameters!$D$34,IF(OR(IF(ISNUMBER(R129:W129),R129:W129)=0),0,GEOMEAN(IF(ISNUMBER(R129:W129),R129:W129))),0)</f>
        <v>1</v>
      </c>
      <c r="H129" s="23">
        <f t="shared" ca="1" si="6"/>
        <v>1</v>
      </c>
      <c r="I129" s="116" t="str">
        <f t="shared" si="7"/>
        <v/>
      </c>
      <c r="J129" s="22" cm="1">
        <f t="array" aca="1" ref="J129" ca="1">IF(Parameters!$D$31, SUM(IF(ISNUMBER(Y129:AD129),(IF(Y129:AD129&gt;=Parameters!$D$41,1,"")),""))+0.5*(SUM(IF(ISNUMBER(Y129:AD129),(IF(Y129:AD129&gt;=Parameters!$D$42,1,"")),""))-SUM(IF(ISNUMBER(Y129:AD129),(IF(Y129:AD129&gt;=Parameters!$D$41,1,"")),""))),0) +
   IF(Parameters!$D$32,SUM(IF(ISNUMBER(Y129:AD129),(IF(Y129:AD129&gt;=Parameters!$D$41,1,"")),"")),0) +
   IF(Parameters!$D$33,AVERAGE(IF(ISNUMBER(Y129:AD129),Y129:AD129)),0) +
   IF(Parameters!$D$34,IF(OR(IF(ISNUMBER(Y129:AD129),Y129:AD129)=0),0,GEOMEAN(IF(ISNUMBER(Y129:AD129),Y129:AD129))),0)</f>
        <v>2.5</v>
      </c>
      <c r="K129" s="23">
        <f t="shared" ca="1" si="8"/>
        <v>2.5</v>
      </c>
      <c r="L129" s="116" t="str">
        <f t="shared" si="9"/>
        <v/>
      </c>
      <c r="M129" s="21" cm="1">
        <f t="array" aca="1" ref="M129" ca="1">IF(Parameters!$D$31, SUM(IF(ISNUMBER(AF129:AK129),(IF(AF129:AK129&gt;=Parameters!$D$41,1,"")),""))+0.5*(SUM(IF(ISNUMBER(AF129:AK129),(IF(AF129:AK129&gt;=Parameters!$D$42,1,"")),""))-SUM(IF(ISNUMBER(AF129:AK129),(IF(AF129:AK129&gt;=Parameters!$D$41,1,"")),""))),0) +
   IF(Parameters!$D$32,SUM(IF(ISNUMBER(AF129:AK129),(IF(AF129:AK129&gt;=Parameters!$D$41,1,"")),"")),0) +
   IF(Parameters!$D$33,AVERAGE(IF(ISNUMBER(AF129:AK129),AF129:AK129)),0) +
   IF(Parameters!$D$34,IF(OR(IF(ISNUMBER(AF129:AK129),AF129:AK129)=0),0,GEOMEAN(IF(ISNUMBER(AF129:AK129),AF129:AK129))),0)</f>
        <v>0.5</v>
      </c>
      <c r="N129" s="23">
        <f t="shared" ca="1" si="10"/>
        <v>0.5</v>
      </c>
      <c r="O129" s="116" t="str">
        <f t="shared" si="11"/>
        <v>!</v>
      </c>
      <c r="P129" s="24"/>
      <c r="Q129" s="49"/>
      <c r="R129" s="25">
        <f ca="1">IFERROR(INDEX(Health!$G$8:$G$225,MATCH($C129,_xlfn.ANCHORARRAY(Health!$C$8),0)),NA())</f>
        <v>0</v>
      </c>
      <c r="S129" s="25">
        <f ca="1">IFERROR(INDEX(Food!$G$8:$G$225,MATCH($C129,_xlfn.ANCHORARRAY(Food!$C$8),0)),NA())</f>
        <v>0</v>
      </c>
      <c r="T129" s="25">
        <f ca="1">IFERROR(INDEX(Macro!$G$8:$G$225,MATCH($C129,_xlfn.ANCHORARRAY(Macro!$C$8),0)),NA())</f>
        <v>5.9003813944390782</v>
      </c>
      <c r="U129" s="25">
        <f ca="1">IFERROR(INDEX(Socioeconomic!$G$8:$G$225,MATCH($C129,_xlfn.ANCHORARRAY(Socioeconomic!$C$8),0)),NA())</f>
        <v>2.0354017685573305</v>
      </c>
      <c r="V129" s="25">
        <f ca="1">IFERROR(INDEX('Natural Hazard'!$G$8:$G$225,MATCH($C129,_xlfn.ANCHORARRAY('Natural Hazard'!$C$8),0)),NA())</f>
        <v>0</v>
      </c>
      <c r="W129" s="25">
        <f ca="1">IFERROR(INDEX(Conflict!$G$8:$G$225,MATCH($C129,_xlfn.ANCHORARRAY(Conflict!$C$8),0)),NA())</f>
        <v>6.07799435739049</v>
      </c>
      <c r="X129" s="50"/>
      <c r="Y129" s="25">
        <f ca="1">IFERROR(INDEX(Health!$H$8:$H$225,MATCH($C129,_xlfn.ANCHORARRAY(Health!$C$8),0)),NA())</f>
        <v>7.3119533527696801</v>
      </c>
      <c r="Z129" s="25">
        <f ca="1">IFERROR(INDEX(Food!$H$8:$H$225,MATCH($C129,_xlfn.ANCHORARRAY(Food!$C$8),0)),NA())</f>
        <v>10</v>
      </c>
      <c r="AA129" s="25">
        <f ca="1">IFERROR(INDEX(Macro!$H$8:$H$225,MATCH($C129,_xlfn.ANCHORARRAY(Macro!$C$8),0)),NA())</f>
        <v>5.7046586580720797</v>
      </c>
      <c r="AB129" s="25">
        <f ca="1">IFERROR(INDEX(Socioeconomic!$H$8:$H$225,MATCH($C129,_xlfn.ANCHORARRAY(Socioeconomic!$C$8),0)),NA())</f>
        <v>8.4285714285714199</v>
      </c>
      <c r="AC129" s="25">
        <f ca="1">IFERROR(INDEX('Natural Hazard'!$H$8:$H$225,MATCH($C129,_xlfn.ANCHORARRAY('Natural Hazard'!$C$8),0)),NA())</f>
        <v>8.5</v>
      </c>
      <c r="AD129" s="25">
        <f ca="1">IFERROR(INDEX(Conflict!$H$8:$H$225,MATCH($C129,_xlfn.ANCHORARRAY(Conflict!$C$8),0)),NA())</f>
        <v>4.3923090492150196</v>
      </c>
      <c r="AE129" s="50"/>
      <c r="AF129" s="25">
        <f ca="1">IFERROR(INDEX(Health!$I$8:$I$225,MATCH($C129,_xlfn.ANCHORARRAY(Health!$C$8),0)),NA())</f>
        <v>0</v>
      </c>
      <c r="AG129" s="25" t="e">
        <f ca="1">IFERROR(INDEX(Food!$I$8:$I$225,MATCH($C129,_xlfn.ANCHORARRAY(Food!$C$8),0)),NA())</f>
        <v>#N/A</v>
      </c>
      <c r="AH129" s="25">
        <f ca="1">IFERROR(INDEX(Macro!$I$8:$I$225,MATCH($C129,_xlfn.ANCHORARRAY(Macro!$C$8),0)),NA())</f>
        <v>6.1028192371475898</v>
      </c>
      <c r="AI129" s="25">
        <f ca="1">IFERROR(INDEX(Socioeconomic!$I$8:$I$225,MATCH($C129,_xlfn.ANCHORARRAY(Socioeconomic!$C$8),0)),NA())</f>
        <v>0.49152580535803703</v>
      </c>
      <c r="AJ129" s="25">
        <f ca="1">IFERROR(INDEX('Natural Hazard'!$I$8:$I$225,MATCH($C129,_xlfn.ANCHORARRAY('Natural Hazard'!$C$8),0)),NA())</f>
        <v>0</v>
      </c>
      <c r="AK129" s="25">
        <f ca="1">IFERROR(INDEX(Conflict!$I$8:$I$225,MATCH($C129,_xlfn.ANCHORARRAY(Conflict!$C$8),0)),NA())</f>
        <v>8.4106138695028303</v>
      </c>
      <c r="AL129" s="49"/>
      <c r="AM129" s="25">
        <f>IFERROR(INDEX('Data Reliability'!$G$6:$G$409,MATCH($C129,'Data Reliability'!$E$6:$E$409,0)),NA())</f>
        <v>8.3333333333333301E-2</v>
      </c>
      <c r="AN129" s="25">
        <f>IFERROR(INDEX('Data Reliability'!$H$6:$H$409,MATCH($C129,'Data Reliability'!$E$6:$E$409,0)),NA())</f>
        <v>0.52500000000000002</v>
      </c>
    </row>
    <row r="130" spans="2:40" x14ac:dyDescent="0.2">
      <c r="B130" s="28" t="s">
        <v>209</v>
      </c>
      <c r="C130" s="28" t="s">
        <v>210</v>
      </c>
      <c r="D130" s="28" t="s">
        <v>431</v>
      </c>
      <c r="E130" s="28" t="s">
        <v>429</v>
      </c>
      <c r="F130" s="206">
        <f ca="1">MATCH($C130,_xlfn.ANCHORARRAY(Health!$C$8),0)</f>
        <v>125</v>
      </c>
      <c r="G130" s="22" cm="1">
        <f t="array" aca="1" ref="G130" ca="1">IF(Parameters!$D$31, SUM(IF(ISNUMBER(R130:W130),(IF(R130:W130&gt;=Parameters!$D$37,1,"")),""))+0.5*(SUM(IF(ISNUMBER(R130:W130),(IF(R130:W130&gt;=Parameters!$D$38,1,"")),""))-SUM(IF(ISNUMBER(R130:W130),(IF(R130:W130&gt;=Parameters!$D$37,1,"")),""))),0) +
   IF(Parameters!$D$32,SUM(IF(ISNUMBER(R130:W130),(IF(R130:W130&gt;=Parameters!$D$41,1,"")),"")),0) +
   IF(Parameters!$D$33,AVERAGE(IF(ISNUMBER(R130:W130),R130:W130)),0) +
   IF(Parameters!$D$34,IF(OR(IF(ISNUMBER(R130:W130),R130:W130)=0),0,GEOMEAN(IF(ISNUMBER(R130:W130),R130:W130))),0)</f>
        <v>0</v>
      </c>
      <c r="H130" s="23">
        <f t="shared" ca="1" si="6"/>
        <v>0</v>
      </c>
      <c r="I130" s="116" t="str">
        <f t="shared" si="7"/>
        <v>!</v>
      </c>
      <c r="J130" s="22" cm="1">
        <f t="array" aca="1" ref="J130" ca="1">IF(Parameters!$D$31, SUM(IF(ISNUMBER(Y130:AD130),(IF(Y130:AD130&gt;=Parameters!$D$41,1,"")),""))+0.5*(SUM(IF(ISNUMBER(Y130:AD130),(IF(Y130:AD130&gt;=Parameters!$D$42,1,"")),""))-SUM(IF(ISNUMBER(Y130:AD130),(IF(Y130:AD130&gt;=Parameters!$D$41,1,"")),""))),0) +
   IF(Parameters!$D$32,SUM(IF(ISNUMBER(Y130:AD130),(IF(Y130:AD130&gt;=Parameters!$D$41,1,"")),"")),0) +
   IF(Parameters!$D$33,AVERAGE(IF(ISNUMBER(Y130:AD130),Y130:AD130)),0) +
   IF(Parameters!$D$34,IF(OR(IF(ISNUMBER(Y130:AD130),Y130:AD130)=0),0,GEOMEAN(IF(ISNUMBER(Y130:AD130),Y130:AD130))),0)</f>
        <v>0</v>
      </c>
      <c r="K130" s="23">
        <f t="shared" ca="1" si="8"/>
        <v>0</v>
      </c>
      <c r="L130" s="116" t="str">
        <f t="shared" si="9"/>
        <v/>
      </c>
      <c r="M130" s="21" cm="1">
        <f t="array" aca="1" ref="M130" ca="1">IF(Parameters!$D$31, SUM(IF(ISNUMBER(AF130:AK130),(IF(AF130:AK130&gt;=Parameters!$D$41,1,"")),""))+0.5*(SUM(IF(ISNUMBER(AF130:AK130),(IF(AF130:AK130&gt;=Parameters!$D$42,1,"")),""))-SUM(IF(ISNUMBER(AF130:AK130),(IF(AF130:AK130&gt;=Parameters!$D$41,1,"")),""))),0) +
   IF(Parameters!$D$32,SUM(IF(ISNUMBER(AF130:AK130),(IF(AF130:AK130&gt;=Parameters!$D$41,1,"")),"")),0) +
   IF(Parameters!$D$33,AVERAGE(IF(ISNUMBER(AF130:AK130),AF130:AK130)),0) +
   IF(Parameters!$D$34,IF(OR(IF(ISNUMBER(AF130:AK130),AF130:AK130)=0),0,GEOMEAN(IF(ISNUMBER(AF130:AK130),AF130:AK130))),0)</f>
        <v>0</v>
      </c>
      <c r="N130" s="23">
        <f t="shared" ca="1" si="10"/>
        <v>0</v>
      </c>
      <c r="O130" s="116" t="str">
        <f t="shared" si="11"/>
        <v>!!</v>
      </c>
      <c r="P130" s="24"/>
      <c r="Q130" s="49"/>
      <c r="R130" s="25">
        <f ca="1">IFERROR(INDEX(Health!$G$8:$G$225,MATCH($C130,_xlfn.ANCHORARRAY(Health!$C$8),0)),NA())</f>
        <v>0</v>
      </c>
      <c r="S130" s="25">
        <f ca="1">IFERROR(INDEX(Food!$G$8:$G$225,MATCH($C130,_xlfn.ANCHORARRAY(Food!$C$8),0)),NA())</f>
        <v>0</v>
      </c>
      <c r="T130" s="25" t="e">
        <f ca="1">IFERROR(INDEX(Macro!$G$8:$G$225,MATCH($C130,_xlfn.ANCHORARRAY(Macro!$C$8),0)),NA())</f>
        <v>#N/A</v>
      </c>
      <c r="U130" s="25">
        <f ca="1">IFERROR(INDEX(Socioeconomic!$G$8:$G$225,MATCH($C130,_xlfn.ANCHORARRAY(Socioeconomic!$C$8),0)),NA())</f>
        <v>0</v>
      </c>
      <c r="V130" s="25">
        <f ca="1">IFERROR(INDEX('Natural Hazard'!$G$8:$G$225,MATCH($C130,_xlfn.ANCHORARRAY('Natural Hazard'!$C$8),0)),NA())</f>
        <v>0</v>
      </c>
      <c r="W130" s="25">
        <f ca="1">IFERROR(INDEX(Conflict!$G$8:$G$225,MATCH($C130,_xlfn.ANCHORARRAY(Conflict!$C$8),0)),NA())</f>
        <v>0</v>
      </c>
      <c r="X130" s="50"/>
      <c r="Y130" s="25">
        <f ca="1">IFERROR(INDEX(Health!$H$8:$H$225,MATCH($C130,_xlfn.ANCHORARRAY(Health!$C$8),0)),NA())</f>
        <v>6.8454810495626797</v>
      </c>
      <c r="Z130" s="25">
        <f ca="1">IFERROR(INDEX(Food!$H$8:$H$225,MATCH($C130,_xlfn.ANCHORARRAY(Food!$C$8),0)),NA())</f>
        <v>2.9186602870813401</v>
      </c>
      <c r="AA130" s="25" t="e">
        <f ca="1">IFERROR(INDEX(Macro!$H$8:$H$225,MATCH($C130,_xlfn.ANCHORARRAY(Macro!$C$8),0)),NA())</f>
        <v>#N/A</v>
      </c>
      <c r="AB130" s="25">
        <f ca="1">IFERROR(INDEX(Socioeconomic!$H$8:$H$225,MATCH($C130,_xlfn.ANCHORARRAY(Socioeconomic!$C$8),0)),NA())</f>
        <v>3.1428571428571401</v>
      </c>
      <c r="AC130" s="25">
        <f ca="1">IFERROR(INDEX('Natural Hazard'!$H$8:$H$225,MATCH($C130,_xlfn.ANCHORARRAY('Natural Hazard'!$C$8),0)),NA())</f>
        <v>3.6666666666666599</v>
      </c>
      <c r="AD130" s="25">
        <f ca="1">IFERROR(INDEX(Conflict!$H$8:$H$225,MATCH($C130,_xlfn.ANCHORARRAY(Conflict!$C$8),0)),NA())</f>
        <v>0.24695713529722901</v>
      </c>
      <c r="AE130" s="50"/>
      <c r="AF130" s="25">
        <f ca="1">IFERROR(INDEX(Health!$I$8:$I$225,MATCH($C130,_xlfn.ANCHORARRAY(Health!$C$8),0)),NA())</f>
        <v>0</v>
      </c>
      <c r="AG130" s="25" t="e">
        <f ca="1">IFERROR(INDEX(Food!$I$8:$I$225,MATCH($C130,_xlfn.ANCHORARRAY(Food!$C$8),0)),NA())</f>
        <v>#N/A</v>
      </c>
      <c r="AH130" s="25" t="e">
        <f ca="1">IFERROR(INDEX(Macro!$I$8:$I$225,MATCH($C130,_xlfn.ANCHORARRAY(Macro!$C$8),0)),NA())</f>
        <v>#N/A</v>
      </c>
      <c r="AI130" s="25" t="e">
        <f ca="1">IFERROR(INDEX(Socioeconomic!$I$8:$I$225,MATCH($C130,_xlfn.ANCHORARRAY(Socioeconomic!$C$8),0)),NA())</f>
        <v>#N/A</v>
      </c>
      <c r="AJ130" s="25">
        <f ca="1">IFERROR(INDEX('Natural Hazard'!$I$8:$I$225,MATCH($C130,_xlfn.ANCHORARRAY('Natural Hazard'!$C$8),0)),NA())</f>
        <v>0</v>
      </c>
      <c r="AK130" s="25">
        <f ca="1">IFERROR(INDEX(Conflict!$I$8:$I$225,MATCH($C130,_xlfn.ANCHORARRAY(Conflict!$C$8),0)),NA())</f>
        <v>0</v>
      </c>
      <c r="AL130" s="49"/>
      <c r="AM130" s="25">
        <f>IFERROR(INDEX('Data Reliability'!$G$6:$G$409,MATCH($C130,'Data Reliability'!$E$6:$E$409,0)),NA())</f>
        <v>0.25</v>
      </c>
      <c r="AN130" s="25">
        <f>IFERROR(INDEX('Data Reliability'!$H$6:$H$409,MATCH($C130,'Data Reliability'!$E$6:$E$409,0)),NA())</f>
        <v>0.78333333333333299</v>
      </c>
    </row>
    <row r="131" spans="2:40" x14ac:dyDescent="0.2">
      <c r="B131" s="28" t="s">
        <v>211</v>
      </c>
      <c r="C131" s="28" t="s">
        <v>212</v>
      </c>
      <c r="D131" s="28" t="s">
        <v>435</v>
      </c>
      <c r="E131" s="28" t="s">
        <v>430</v>
      </c>
      <c r="F131" s="206">
        <f ca="1">MATCH($C131,_xlfn.ANCHORARRAY(Health!$C$8),0)</f>
        <v>126</v>
      </c>
      <c r="G131" s="22" cm="1">
        <f t="array" aca="1" ref="G131" ca="1">IF(Parameters!$D$31, SUM(IF(ISNUMBER(R131:W131),(IF(R131:W131&gt;=Parameters!$D$37,1,"")),""))+0.5*(SUM(IF(ISNUMBER(R131:W131),(IF(R131:W131&gt;=Parameters!$D$38,1,"")),""))-SUM(IF(ISNUMBER(R131:W131),(IF(R131:W131&gt;=Parameters!$D$37,1,"")),""))),0) +
   IF(Parameters!$D$32,SUM(IF(ISNUMBER(R131:W131),(IF(R131:W131&gt;=Parameters!$D$41,1,"")),"")),0) +
   IF(Parameters!$D$33,AVERAGE(IF(ISNUMBER(R131:W131),R131:W131)),0) +
   IF(Parameters!$D$34,IF(OR(IF(ISNUMBER(R131:W131),R131:W131)=0),0,GEOMEAN(IF(ISNUMBER(R131:W131),R131:W131))),0)</f>
        <v>1.5</v>
      </c>
      <c r="H131" s="23">
        <f t="shared" ca="1" si="6"/>
        <v>1.5</v>
      </c>
      <c r="I131" s="116" t="str">
        <f t="shared" si="7"/>
        <v/>
      </c>
      <c r="J131" s="22" cm="1">
        <f t="array" aca="1" ref="J131" ca="1">IF(Parameters!$D$31, SUM(IF(ISNUMBER(Y131:AD131),(IF(Y131:AD131&gt;=Parameters!$D$41,1,"")),""))+0.5*(SUM(IF(ISNUMBER(Y131:AD131),(IF(Y131:AD131&gt;=Parameters!$D$42,1,"")),""))-SUM(IF(ISNUMBER(Y131:AD131),(IF(Y131:AD131&gt;=Parameters!$D$41,1,"")),""))),0) +
   IF(Parameters!$D$32,SUM(IF(ISNUMBER(Y131:AD131),(IF(Y131:AD131&gt;=Parameters!$D$41,1,"")),"")),0) +
   IF(Parameters!$D$33,AVERAGE(IF(ISNUMBER(Y131:AD131),Y131:AD131)),0) +
   IF(Parameters!$D$34,IF(OR(IF(ISNUMBER(Y131:AD131),Y131:AD131)=0),0,GEOMEAN(IF(ISNUMBER(Y131:AD131),Y131:AD131))),0)</f>
        <v>1</v>
      </c>
      <c r="K131" s="23">
        <f t="shared" ca="1" si="8"/>
        <v>1</v>
      </c>
      <c r="L131" s="116" t="str">
        <f t="shared" si="9"/>
        <v/>
      </c>
      <c r="M131" s="21" cm="1">
        <f t="array" aca="1" ref="M131" ca="1">IF(Parameters!$D$31, SUM(IF(ISNUMBER(AF131:AK131),(IF(AF131:AK131&gt;=Parameters!$D$41,1,"")),""))+0.5*(SUM(IF(ISNUMBER(AF131:AK131),(IF(AF131:AK131&gt;=Parameters!$D$42,1,"")),""))-SUM(IF(ISNUMBER(AF131:AK131),(IF(AF131:AK131&gt;=Parameters!$D$41,1,"")),""))),0) +
   IF(Parameters!$D$32,SUM(IF(ISNUMBER(AF131:AK131),(IF(AF131:AK131&gt;=Parameters!$D$41,1,"")),"")),0) +
   IF(Parameters!$D$33,AVERAGE(IF(ISNUMBER(AF131:AK131),AF131:AK131)),0) +
   IF(Parameters!$D$34,IF(OR(IF(ISNUMBER(AF131:AK131),AF131:AK131)=0),0,GEOMEAN(IF(ISNUMBER(AF131:AK131),AF131:AK131))),0)</f>
        <v>1.5</v>
      </c>
      <c r="N131" s="23">
        <f t="shared" ca="1" si="10"/>
        <v>1.5</v>
      </c>
      <c r="O131" s="116" t="str">
        <f t="shared" si="11"/>
        <v>!</v>
      </c>
      <c r="P131" s="24"/>
      <c r="Q131" s="49"/>
      <c r="R131" s="25">
        <f ca="1">IFERROR(INDEX(Health!$G$8:$G$225,MATCH($C131,_xlfn.ANCHORARRAY(Health!$C$8),0)),NA())</f>
        <v>0</v>
      </c>
      <c r="S131" s="25">
        <f ca="1">IFERROR(INDEX(Food!$G$8:$G$225,MATCH($C131,_xlfn.ANCHORARRAY(Food!$C$8),0)),NA())</f>
        <v>0</v>
      </c>
      <c r="T131" s="25">
        <f ca="1">IFERROR(INDEX(Macro!$G$8:$G$225,MATCH($C131,_xlfn.ANCHORARRAY(Macro!$C$8),0)),NA())</f>
        <v>6.9</v>
      </c>
      <c r="U131" s="25">
        <f ca="1">IFERROR(INDEX(Socioeconomic!$G$8:$G$225,MATCH($C131,_xlfn.ANCHORARRAY(Socioeconomic!$C$8),0)),NA())</f>
        <v>0</v>
      </c>
      <c r="V131" s="25">
        <f ca="1">IFERROR(INDEX('Natural Hazard'!$G$8:$G$225,MATCH($C131,_xlfn.ANCHORARRAY('Natural Hazard'!$C$8),0)),NA())</f>
        <v>9.7467943448089631</v>
      </c>
      <c r="W131" s="25">
        <f ca="1">IFERROR(INDEX(Conflict!$G$8:$G$225,MATCH($C131,_xlfn.ANCHORARRAY(Conflict!$C$8),0)),NA())</f>
        <v>0</v>
      </c>
      <c r="X131" s="50"/>
      <c r="Y131" s="25">
        <f ca="1">IFERROR(INDEX(Health!$H$8:$H$225,MATCH($C131,_xlfn.ANCHORARRAY(Health!$C$8),0)),NA())</f>
        <v>0</v>
      </c>
      <c r="Z131" s="25">
        <f ca="1">IFERROR(INDEX(Food!$H$8:$H$225,MATCH($C131,_xlfn.ANCHORARRAY(Food!$C$8),0)),NA())</f>
        <v>2.59988419224088</v>
      </c>
      <c r="AA131" s="25">
        <f ca="1">IFERROR(INDEX(Macro!$H$8:$H$225,MATCH($C131,_xlfn.ANCHORARRAY(Macro!$C$8),0)),NA())</f>
        <v>7</v>
      </c>
      <c r="AB131" s="25">
        <f ca="1">IFERROR(INDEX(Socioeconomic!$H$8:$H$225,MATCH($C131,_xlfn.ANCHORARRAY(Socioeconomic!$C$8),0)),NA())</f>
        <v>4.5714285714285703</v>
      </c>
      <c r="AC131" s="25">
        <f ca="1">IFERROR(INDEX('Natural Hazard'!$H$8:$H$225,MATCH($C131,_xlfn.ANCHORARRAY('Natural Hazard'!$C$8),0)),NA())</f>
        <v>9.5</v>
      </c>
      <c r="AD131" s="25">
        <f ca="1">IFERROR(INDEX(Conflict!$H$8:$H$225,MATCH($C131,_xlfn.ANCHORARRAY(Conflict!$C$8),0)),NA())</f>
        <v>1.7683894866819501</v>
      </c>
      <c r="AE131" s="50"/>
      <c r="AF131" s="25">
        <f ca="1">IFERROR(INDEX(Health!$I$8:$I$225,MATCH($C131,_xlfn.ANCHORARRAY(Health!$C$8),0)),NA())</f>
        <v>0</v>
      </c>
      <c r="AG131" s="25" t="e">
        <f ca="1">IFERROR(INDEX(Food!$I$8:$I$225,MATCH($C131,_xlfn.ANCHORARRAY(Food!$C$8),0)),NA())</f>
        <v>#N/A</v>
      </c>
      <c r="AH131" s="25">
        <f ca="1">IFERROR(INDEX(Macro!$I$8:$I$225,MATCH($C131,_xlfn.ANCHORARRAY(Macro!$C$8),0)),NA())</f>
        <v>7</v>
      </c>
      <c r="AI131" s="25">
        <f ca="1">IFERROR(INDEX(Socioeconomic!$I$8:$I$225,MATCH($C131,_xlfn.ANCHORARRAY(Socioeconomic!$C$8),0)),NA())</f>
        <v>0</v>
      </c>
      <c r="AJ131" s="25">
        <f ca="1">IFERROR(INDEX('Natural Hazard'!$I$8:$I$225,MATCH($C131,_xlfn.ANCHORARRAY('Natural Hazard'!$C$8),0)),NA())</f>
        <v>10</v>
      </c>
      <c r="AK131" s="25">
        <f ca="1">IFERROR(INDEX(Conflict!$I$8:$I$225,MATCH($C131,_xlfn.ANCHORARRAY(Conflict!$C$8),0)),NA())</f>
        <v>0</v>
      </c>
      <c r="AL131" s="49"/>
      <c r="AM131" s="25">
        <f>IFERROR(INDEX('Data Reliability'!$G$6:$G$409,MATCH($C131,'Data Reliability'!$E$6:$E$409,0)),NA())</f>
        <v>0</v>
      </c>
      <c r="AN131" s="25">
        <f>IFERROR(INDEX('Data Reliability'!$H$6:$H$409,MATCH($C131,'Data Reliability'!$E$6:$E$409,0)),NA())</f>
        <v>0.358333333333333</v>
      </c>
    </row>
    <row r="132" spans="2:40" x14ac:dyDescent="0.2">
      <c r="B132" s="28" t="s">
        <v>213</v>
      </c>
      <c r="C132" s="28" t="s">
        <v>214</v>
      </c>
      <c r="D132" s="28" t="s">
        <v>436</v>
      </c>
      <c r="E132" s="28" t="s">
        <v>429</v>
      </c>
      <c r="F132" s="206">
        <f ca="1">MATCH($C132,_xlfn.ANCHORARRAY(Health!$C$8),0)</f>
        <v>127</v>
      </c>
      <c r="G132" s="22" cm="1">
        <f t="array" aca="1" ref="G132" ca="1">IF(Parameters!$D$31, SUM(IF(ISNUMBER(R132:W132),(IF(R132:W132&gt;=Parameters!$D$37,1,"")),""))+0.5*(SUM(IF(ISNUMBER(R132:W132),(IF(R132:W132&gt;=Parameters!$D$38,1,"")),""))-SUM(IF(ISNUMBER(R132:W132),(IF(R132:W132&gt;=Parameters!$D$37,1,"")),""))),0) +
   IF(Parameters!$D$32,SUM(IF(ISNUMBER(R132:W132),(IF(R132:W132&gt;=Parameters!$D$41,1,"")),"")),0) +
   IF(Parameters!$D$33,AVERAGE(IF(ISNUMBER(R132:W132),R132:W132)),0) +
   IF(Parameters!$D$34,IF(OR(IF(ISNUMBER(R132:W132),R132:W132)=0),0,GEOMEAN(IF(ISNUMBER(R132:W132),R132:W132))),0)</f>
        <v>0</v>
      </c>
      <c r="H132" s="23">
        <f t="shared" ca="1" si="6"/>
        <v>0</v>
      </c>
      <c r="I132" s="116" t="str">
        <f t="shared" si="7"/>
        <v>!</v>
      </c>
      <c r="J132" s="22" cm="1">
        <f t="array" aca="1" ref="J132" ca="1">IF(Parameters!$D$31, SUM(IF(ISNUMBER(Y132:AD132),(IF(Y132:AD132&gt;=Parameters!$D$41,1,"")),""))+0.5*(SUM(IF(ISNUMBER(Y132:AD132),(IF(Y132:AD132&gt;=Parameters!$D$42,1,"")),""))-SUM(IF(ISNUMBER(Y132:AD132),(IF(Y132:AD132&gt;=Parameters!$D$41,1,"")),""))),0) +
   IF(Parameters!$D$32,SUM(IF(ISNUMBER(Y132:AD132),(IF(Y132:AD132&gt;=Parameters!$D$41,1,"")),"")),0) +
   IF(Parameters!$D$33,AVERAGE(IF(ISNUMBER(Y132:AD132),Y132:AD132)),0) +
   IF(Parameters!$D$34,IF(OR(IF(ISNUMBER(Y132:AD132),Y132:AD132)=0),0,GEOMEAN(IF(ISNUMBER(Y132:AD132),Y132:AD132))),0)</f>
        <v>2</v>
      </c>
      <c r="K132" s="23">
        <f t="shared" ca="1" si="8"/>
        <v>2</v>
      </c>
      <c r="L132" s="116" t="str">
        <f t="shared" si="9"/>
        <v>!</v>
      </c>
      <c r="M132" s="21" cm="1">
        <f t="array" aca="1" ref="M132" ca="1">IF(Parameters!$D$31, SUM(IF(ISNUMBER(AF132:AK132),(IF(AF132:AK132&gt;=Parameters!$D$41,1,"")),""))+0.5*(SUM(IF(ISNUMBER(AF132:AK132),(IF(AF132:AK132&gt;=Parameters!$D$42,1,"")),""))-SUM(IF(ISNUMBER(AF132:AK132),(IF(AF132:AK132&gt;=Parameters!$D$41,1,"")),""))),0) +
   IF(Parameters!$D$32,SUM(IF(ISNUMBER(AF132:AK132),(IF(AF132:AK132&gt;=Parameters!$D$41,1,"")),"")),0) +
   IF(Parameters!$D$33,AVERAGE(IF(ISNUMBER(AF132:AK132),AF132:AK132)),0) +
   IF(Parameters!$D$34,IF(OR(IF(ISNUMBER(AF132:AK132),AF132:AK132)=0),0,GEOMEAN(IF(ISNUMBER(AF132:AK132),AF132:AK132))),0)</f>
        <v>0</v>
      </c>
      <c r="N132" s="23">
        <f t="shared" ca="1" si="10"/>
        <v>0</v>
      </c>
      <c r="O132" s="116" t="str">
        <f t="shared" si="11"/>
        <v>!!</v>
      </c>
      <c r="P132" s="24"/>
      <c r="Q132" s="49"/>
      <c r="R132" s="25">
        <f ca="1">IFERROR(INDEX(Health!$G$8:$G$225,MATCH($C132,_xlfn.ANCHORARRAY(Health!$C$8),0)),NA())</f>
        <v>0</v>
      </c>
      <c r="S132" s="25" t="e">
        <f ca="1">IFERROR(INDEX(Food!$G$8:$G$225,MATCH($C132,_xlfn.ANCHORARRAY(Food!$C$8),0)),NA())</f>
        <v>#N/A</v>
      </c>
      <c r="T132" s="25" t="e">
        <f ca="1">IFERROR(INDEX(Macro!$G$8:$G$225,MATCH($C132,_xlfn.ANCHORARRAY(Macro!$C$8),0)),NA())</f>
        <v>#N/A</v>
      </c>
      <c r="U132" s="25">
        <f ca="1">IFERROR(INDEX(Socioeconomic!$G$8:$G$225,MATCH($C132,_xlfn.ANCHORARRAY(Socioeconomic!$C$8),0)),NA())</f>
        <v>0</v>
      </c>
      <c r="V132" s="25">
        <f ca="1">IFERROR(INDEX('Natural Hazard'!$G$8:$G$225,MATCH($C132,_xlfn.ANCHORARRAY('Natural Hazard'!$C$8),0)),NA())</f>
        <v>0</v>
      </c>
      <c r="W132" s="25">
        <f ca="1">IFERROR(INDEX(Conflict!$G$8:$G$225,MATCH($C132,_xlfn.ANCHORARRAY(Conflict!$C$8),0)),NA())</f>
        <v>0</v>
      </c>
      <c r="X132" s="50"/>
      <c r="Y132" s="25">
        <f ca="1">IFERROR(INDEX(Health!$H$8:$H$225,MATCH($C132,_xlfn.ANCHORARRAY(Health!$C$8),0)),NA())</f>
        <v>9.0029154518950403</v>
      </c>
      <c r="Z132" s="25" t="e">
        <f ca="1">IFERROR(INDEX(Food!$H$8:$H$225,MATCH($C132,_xlfn.ANCHORARRAY(Food!$C$8),0)),NA())</f>
        <v>#N/A</v>
      </c>
      <c r="AA132" s="25" t="e">
        <f ca="1">IFERROR(INDEX(Macro!$H$8:$H$225,MATCH($C132,_xlfn.ANCHORARRAY(Macro!$C$8),0)),NA())</f>
        <v>#N/A</v>
      </c>
      <c r="AB132" s="25">
        <f ca="1">IFERROR(INDEX(Socioeconomic!$H$8:$H$225,MATCH($C132,_xlfn.ANCHORARRAY(Socioeconomic!$C$8),0)),NA())</f>
        <v>7.5714285714285703</v>
      </c>
      <c r="AC132" s="25">
        <f ca="1">IFERROR(INDEX('Natural Hazard'!$H$8:$H$225,MATCH($C132,_xlfn.ANCHORARRAY('Natural Hazard'!$C$8),0)),NA())</f>
        <v>4.3333333333333304</v>
      </c>
      <c r="AD132" s="25">
        <f ca="1">IFERROR(INDEX(Conflict!$H$8:$H$225,MATCH($C132,_xlfn.ANCHORARRAY(Conflict!$C$8),0)),NA())</f>
        <v>10</v>
      </c>
      <c r="AE132" s="50"/>
      <c r="AF132" s="25">
        <f ca="1">IFERROR(INDEX(Health!$I$8:$I$225,MATCH($C132,_xlfn.ANCHORARRAY(Health!$C$8),0)),NA())</f>
        <v>0</v>
      </c>
      <c r="AG132" s="25" t="e">
        <f ca="1">IFERROR(INDEX(Food!$I$8:$I$225,MATCH($C132,_xlfn.ANCHORARRAY(Food!$C$8),0)),NA())</f>
        <v>#N/A</v>
      </c>
      <c r="AH132" s="25" t="e">
        <f ca="1">IFERROR(INDEX(Macro!$I$8:$I$225,MATCH($C132,_xlfn.ANCHORARRAY(Macro!$C$8),0)),NA())</f>
        <v>#N/A</v>
      </c>
      <c r="AI132" s="25" t="e">
        <f ca="1">IFERROR(INDEX(Socioeconomic!$I$8:$I$225,MATCH($C132,_xlfn.ANCHORARRAY(Socioeconomic!$C$8),0)),NA())</f>
        <v>#N/A</v>
      </c>
      <c r="AJ132" s="25">
        <f ca="1">IFERROR(INDEX('Natural Hazard'!$I$8:$I$225,MATCH($C132,_xlfn.ANCHORARRAY('Natural Hazard'!$C$8),0)),NA())</f>
        <v>0</v>
      </c>
      <c r="AK132" s="25">
        <f ca="1">IFERROR(INDEX(Conflict!$I$8:$I$225,MATCH($C132,_xlfn.ANCHORARRAY(Conflict!$C$8),0)),NA())</f>
        <v>0</v>
      </c>
      <c r="AL132" s="49"/>
      <c r="AM132" s="25">
        <f>IFERROR(INDEX('Data Reliability'!$G$6:$G$409,MATCH($C132,'Data Reliability'!$E$6:$E$409,0)),NA())</f>
        <v>0.41666666666666702</v>
      </c>
      <c r="AN132" s="25">
        <f>IFERROR(INDEX('Data Reliability'!$H$6:$H$409,MATCH($C132,'Data Reliability'!$E$6:$E$409,0)),NA())</f>
        <v>0.78333333333333299</v>
      </c>
    </row>
    <row r="133" spans="2:40" x14ac:dyDescent="0.2">
      <c r="B133" s="28" t="s">
        <v>215</v>
      </c>
      <c r="C133" s="28" t="s">
        <v>216</v>
      </c>
      <c r="D133" s="28" t="s">
        <v>433</v>
      </c>
      <c r="E133" s="28" t="s">
        <v>430</v>
      </c>
      <c r="F133" s="206">
        <f ca="1">MATCH($C133,_xlfn.ANCHORARRAY(Health!$C$8),0)</f>
        <v>128</v>
      </c>
      <c r="G133" s="22" cm="1">
        <f t="array" aca="1" ref="G133" ca="1">IF(Parameters!$D$31, SUM(IF(ISNUMBER(R133:W133),(IF(R133:W133&gt;=Parameters!$D$37,1,"")),""))+0.5*(SUM(IF(ISNUMBER(R133:W133),(IF(R133:W133&gt;=Parameters!$D$38,1,"")),""))-SUM(IF(ISNUMBER(R133:W133),(IF(R133:W133&gt;=Parameters!$D$37,1,"")),""))),0) +
   IF(Parameters!$D$32,SUM(IF(ISNUMBER(R133:W133),(IF(R133:W133&gt;=Parameters!$D$41,1,"")),"")),0) +
   IF(Parameters!$D$33,AVERAGE(IF(ISNUMBER(R133:W133),R133:W133)),0) +
   IF(Parameters!$D$34,IF(OR(IF(ISNUMBER(R133:W133),R133:W133)=0),0,GEOMEAN(IF(ISNUMBER(R133:W133),R133:W133))),0)</f>
        <v>0</v>
      </c>
      <c r="H133" s="23">
        <f t="shared" ca="1" si="6"/>
        <v>0</v>
      </c>
      <c r="I133" s="116" t="str">
        <f t="shared" si="7"/>
        <v>!</v>
      </c>
      <c r="J133" s="22" cm="1">
        <f t="array" aca="1" ref="J133" ca="1">IF(Parameters!$D$31, SUM(IF(ISNUMBER(Y133:AD133),(IF(Y133:AD133&gt;=Parameters!$D$41,1,"")),""))+0.5*(SUM(IF(ISNUMBER(Y133:AD133),(IF(Y133:AD133&gt;=Parameters!$D$42,1,"")),""))-SUM(IF(ISNUMBER(Y133:AD133),(IF(Y133:AD133&gt;=Parameters!$D$41,1,"")),""))),0) +
   IF(Parameters!$D$32,SUM(IF(ISNUMBER(Y133:AD133),(IF(Y133:AD133&gt;=Parameters!$D$41,1,"")),"")),0) +
   IF(Parameters!$D$33,AVERAGE(IF(ISNUMBER(Y133:AD133),Y133:AD133)),0) +
   IF(Parameters!$D$34,IF(OR(IF(ISNUMBER(Y133:AD133),Y133:AD133)=0),0,GEOMEAN(IF(ISNUMBER(Y133:AD133),Y133:AD133))),0)</f>
        <v>0</v>
      </c>
      <c r="K133" s="23">
        <f t="shared" ca="1" si="8"/>
        <v>0</v>
      </c>
      <c r="L133" s="116" t="str">
        <f t="shared" si="9"/>
        <v/>
      </c>
      <c r="M133" s="21" cm="1">
        <f t="array" aca="1" ref="M133" ca="1">IF(Parameters!$D$31, SUM(IF(ISNUMBER(AF133:AK133),(IF(AF133:AK133&gt;=Parameters!$D$41,1,"")),""))+0.5*(SUM(IF(ISNUMBER(AF133:AK133),(IF(AF133:AK133&gt;=Parameters!$D$42,1,"")),""))-SUM(IF(ISNUMBER(AF133:AK133),(IF(AF133:AK133&gt;=Parameters!$D$41,1,"")),""))),0) +
   IF(Parameters!$D$32,SUM(IF(ISNUMBER(AF133:AK133),(IF(AF133:AK133&gt;=Parameters!$D$41,1,"")),"")),0) +
   IF(Parameters!$D$33,AVERAGE(IF(ISNUMBER(AF133:AK133),AF133:AK133)),0) +
   IF(Parameters!$D$34,IF(OR(IF(ISNUMBER(AF133:AK133),AF133:AK133)=0),0,GEOMEAN(IF(ISNUMBER(AF133:AK133),AF133:AK133))),0)</f>
        <v>0</v>
      </c>
      <c r="N133" s="23">
        <f t="shared" ca="1" si="10"/>
        <v>0</v>
      </c>
      <c r="O133" s="116" t="str">
        <f t="shared" si="11"/>
        <v>!</v>
      </c>
      <c r="P133" s="24"/>
      <c r="Q133" s="49"/>
      <c r="R133" s="25">
        <f ca="1">IFERROR(INDEX(Health!$G$8:$G$225,MATCH($C133,_xlfn.ANCHORARRAY(Health!$C$8),0)),NA())</f>
        <v>0</v>
      </c>
      <c r="S133" s="25">
        <f ca="1">IFERROR(INDEX(Food!$G$8:$G$225,MATCH($C133,_xlfn.ANCHORARRAY(Food!$C$8),0)),NA())</f>
        <v>0</v>
      </c>
      <c r="T133" s="25">
        <f ca="1">IFERROR(INDEX(Macro!$G$8:$G$225,MATCH($C133,_xlfn.ANCHORARRAY(Macro!$C$8),0)),NA())</f>
        <v>2.5871282165327742</v>
      </c>
      <c r="U133" s="25">
        <f ca="1">IFERROR(INDEX(Socioeconomic!$G$8:$G$225,MATCH($C133,_xlfn.ANCHORARRAY(Socioeconomic!$C$8),0)),NA())</f>
        <v>0</v>
      </c>
      <c r="V133" s="25">
        <f ca="1">IFERROR(INDEX('Natural Hazard'!$G$8:$G$225,MATCH($C133,_xlfn.ANCHORARRAY('Natural Hazard'!$C$8),0)),NA())</f>
        <v>0</v>
      </c>
      <c r="W133" s="25">
        <f ca="1">IFERROR(INDEX(Conflict!$G$8:$G$225,MATCH($C133,_xlfn.ANCHORARRAY(Conflict!$C$8),0)),NA())</f>
        <v>0</v>
      </c>
      <c r="X133" s="50"/>
      <c r="Y133" s="25">
        <f ca="1">IFERROR(INDEX(Health!$H$8:$H$225,MATCH($C133,_xlfn.ANCHORARRAY(Health!$C$8),0)),NA())</f>
        <v>3.8717201166180701</v>
      </c>
      <c r="Z133" s="25">
        <f ca="1">IFERROR(INDEX(Food!$H$8:$H$225,MATCH($C133,_xlfn.ANCHORARRAY(Food!$C$8),0)),NA())</f>
        <v>3.6124401913875501</v>
      </c>
      <c r="AA133" s="25">
        <f ca="1">IFERROR(INDEX(Macro!$H$8:$H$225,MATCH($C133,_xlfn.ANCHORARRAY(Macro!$C$8),0)),NA())</f>
        <v>1.7198945209493099</v>
      </c>
      <c r="AB133" s="25">
        <f ca="1">IFERROR(INDEX(Socioeconomic!$H$8:$H$225,MATCH($C133,_xlfn.ANCHORARRAY(Socioeconomic!$C$8),0)),NA())</f>
        <v>3.2857142857142798</v>
      </c>
      <c r="AC133" s="25">
        <f ca="1">IFERROR(INDEX('Natural Hazard'!$H$8:$H$225,MATCH($C133,_xlfn.ANCHORARRAY('Natural Hazard'!$C$8),0)),NA())</f>
        <v>4.6666666666666599</v>
      </c>
      <c r="AD133" s="25">
        <f ca="1">IFERROR(INDEX(Conflict!$H$8:$H$225,MATCH($C133,_xlfn.ANCHORARRAY(Conflict!$C$8),0)),NA())</f>
        <v>0</v>
      </c>
      <c r="AE133" s="50"/>
      <c r="AF133" s="25">
        <f ca="1">IFERROR(INDEX(Health!$I$8:$I$225,MATCH($C133,_xlfn.ANCHORARRAY(Health!$C$8),0)),NA())</f>
        <v>0</v>
      </c>
      <c r="AG133" s="25" t="e">
        <f ca="1">IFERROR(INDEX(Food!$I$8:$I$225,MATCH($C133,_xlfn.ANCHORARRAY(Food!$C$8),0)),NA())</f>
        <v>#N/A</v>
      </c>
      <c r="AH133" s="25">
        <f ca="1">IFERROR(INDEX(Macro!$I$8:$I$225,MATCH($C133,_xlfn.ANCHORARRAY(Macro!$C$8),0)),NA())</f>
        <v>3.89165284687672</v>
      </c>
      <c r="AI133" s="25">
        <f ca="1">IFERROR(INDEX(Socioeconomic!$I$8:$I$225,MATCH($C133,_xlfn.ANCHORARRAY(Socioeconomic!$C$8),0)),NA())</f>
        <v>0</v>
      </c>
      <c r="AJ133" s="25">
        <f ca="1">IFERROR(INDEX('Natural Hazard'!$I$8:$I$225,MATCH($C133,_xlfn.ANCHORARRAY('Natural Hazard'!$C$8),0)),NA())</f>
        <v>0</v>
      </c>
      <c r="AK133" s="25">
        <f ca="1">IFERROR(INDEX(Conflict!$I$8:$I$225,MATCH($C133,_xlfn.ANCHORARRAY(Conflict!$C$8),0)),NA())</f>
        <v>3.5714285714285601</v>
      </c>
      <c r="AL133" s="49"/>
      <c r="AM133" s="25">
        <f>IFERROR(INDEX('Data Reliability'!$G$6:$G$409,MATCH($C133,'Data Reliability'!$E$6:$E$409,0)),NA())</f>
        <v>0.16666666666666699</v>
      </c>
      <c r="AN133" s="25">
        <f>IFERROR(INDEX('Data Reliability'!$H$6:$H$409,MATCH($C133,'Data Reliability'!$E$6:$E$409,0)),NA())</f>
        <v>0.58333333333333304</v>
      </c>
    </row>
    <row r="134" spans="2:40" x14ac:dyDescent="0.2">
      <c r="B134" s="28" t="s">
        <v>217</v>
      </c>
      <c r="C134" s="28" t="s">
        <v>218</v>
      </c>
      <c r="D134" s="28" t="s">
        <v>432</v>
      </c>
      <c r="E134" s="28" t="s">
        <v>429</v>
      </c>
      <c r="F134" s="206">
        <f ca="1">MATCH($C134,_xlfn.ANCHORARRAY(Health!$C$8),0)</f>
        <v>129</v>
      </c>
      <c r="G134" s="22" cm="1">
        <f t="array" aca="1" ref="G134" ca="1">IF(Parameters!$D$31, SUM(IF(ISNUMBER(R134:W134),(IF(R134:W134&gt;=Parameters!$D$37,1,"")),""))+0.5*(SUM(IF(ISNUMBER(R134:W134),(IF(R134:W134&gt;=Parameters!$D$38,1,"")),""))-SUM(IF(ISNUMBER(R134:W134),(IF(R134:W134&gt;=Parameters!$D$37,1,"")),""))),0) +
   IF(Parameters!$D$32,SUM(IF(ISNUMBER(R134:W134),(IF(R134:W134&gt;=Parameters!$D$41,1,"")),"")),0) +
   IF(Parameters!$D$33,AVERAGE(IF(ISNUMBER(R134:W134),R134:W134)),0) +
   IF(Parameters!$D$34,IF(OR(IF(ISNUMBER(R134:W134),R134:W134)=0),0,GEOMEAN(IF(ISNUMBER(R134:W134),R134:W134))),0)</f>
        <v>1.5</v>
      </c>
      <c r="H134" s="23">
        <f t="shared" ref="H134:H197" ca="1" si="12">G134</f>
        <v>1.5</v>
      </c>
      <c r="I134" s="116" t="str">
        <f t="shared" ref="I134:I197" si="13">IF(AVERAGE(AM134:AN134) &gt;= 0.666, "!!", IF(AND(AVERAGE(AM134:AN134) &lt; 0.666,  AVERAGE(AM134:AN134)  &gt;= 0.333), "!", IF(AVERAGE(AM134:AN134) &lt; 0.333, "")))</f>
        <v/>
      </c>
      <c r="J134" s="22" cm="1">
        <f t="array" aca="1" ref="J134" ca="1">IF(Parameters!$D$31, SUM(IF(ISNUMBER(Y134:AD134),(IF(Y134:AD134&gt;=Parameters!$D$41,1,"")),""))+0.5*(SUM(IF(ISNUMBER(Y134:AD134),(IF(Y134:AD134&gt;=Parameters!$D$42,1,"")),""))-SUM(IF(ISNUMBER(Y134:AD134),(IF(Y134:AD134&gt;=Parameters!$D$41,1,"")),""))),0) +
   IF(Parameters!$D$32,SUM(IF(ISNUMBER(Y134:AD134),(IF(Y134:AD134&gt;=Parameters!$D$41,1,"")),"")),0) +
   IF(Parameters!$D$33,AVERAGE(IF(ISNUMBER(Y134:AD134),Y134:AD134)),0) +
   IF(Parameters!$D$34,IF(OR(IF(ISNUMBER(Y134:AD134),Y134:AD134)=0),0,GEOMEAN(IF(ISNUMBER(Y134:AD134),Y134:AD134))),0)</f>
        <v>3</v>
      </c>
      <c r="K134" s="23">
        <f t="shared" ref="K134:K197" ca="1" si="14">J134</f>
        <v>3</v>
      </c>
      <c r="L134" s="116" t="str">
        <f t="shared" ref="L134:L197" si="15">IF(AM134 &gt;= 0.666, "!!", IF(AND(AM134 &lt; 0.666, AM134  &gt;= 0.333), "!", IF(AM134 &lt; 0.333, "")))</f>
        <v/>
      </c>
      <c r="M134" s="21" cm="1">
        <f t="array" aca="1" ref="M134" ca="1">IF(Parameters!$D$31, SUM(IF(ISNUMBER(AF134:AK134),(IF(AF134:AK134&gt;=Parameters!$D$41,1,"")),""))+0.5*(SUM(IF(ISNUMBER(AF134:AK134),(IF(AF134:AK134&gt;=Parameters!$D$42,1,"")),""))-SUM(IF(ISNUMBER(AF134:AK134),(IF(AF134:AK134&gt;=Parameters!$D$41,1,"")),""))),0) +
   IF(Parameters!$D$32,SUM(IF(ISNUMBER(AF134:AK134),(IF(AF134:AK134&gt;=Parameters!$D$41,1,"")),"")),0) +
   IF(Parameters!$D$33,AVERAGE(IF(ISNUMBER(AF134:AK134),AF134:AK134)),0) +
   IF(Parameters!$D$34,IF(OR(IF(ISNUMBER(AF134:AK134),AF134:AK134)=0),0,GEOMEAN(IF(ISNUMBER(AF134:AK134),AF134:AK134))),0)</f>
        <v>1</v>
      </c>
      <c r="N134" s="23">
        <f t="shared" ref="N134:N197" ca="1" si="16">M134</f>
        <v>1</v>
      </c>
      <c r="O134" s="116" t="str">
        <f t="shared" ref="O134:O197" si="17">IF(AN134 &gt;= 0.666, "!!", IF(AND(AN134 &lt; 0.666, AN134  &gt;= 0.333), "!", IF(AN134 &lt; 0.333, "")))</f>
        <v>!</v>
      </c>
      <c r="P134" s="24"/>
      <c r="Q134" s="49"/>
      <c r="R134" s="25">
        <f ca="1">IFERROR(INDEX(Health!$G$8:$G$225,MATCH($C134,_xlfn.ANCHORARRAY(Health!$C$8),0)),NA())</f>
        <v>0</v>
      </c>
      <c r="S134" s="25">
        <f ca="1">IFERROR(INDEX(Food!$G$8:$G$225,MATCH($C134,_xlfn.ANCHORARRAY(Food!$C$8),0)),NA())</f>
        <v>8.7061000651238203</v>
      </c>
      <c r="T134" s="25">
        <f ca="1">IFERROR(INDEX(Macro!$G$8:$G$225,MATCH($C134,_xlfn.ANCHORARRAY(Macro!$C$8),0)),NA())</f>
        <v>1.5597647606698277</v>
      </c>
      <c r="U134" s="25">
        <f ca="1">IFERROR(INDEX(Socioeconomic!$G$8:$G$225,MATCH($C134,_xlfn.ANCHORARRAY(Socioeconomic!$C$8),0)),NA())</f>
        <v>6.4255759639194991</v>
      </c>
      <c r="V134" s="25">
        <f ca="1">IFERROR(INDEX('Natural Hazard'!$G$8:$G$225,MATCH($C134,_xlfn.ANCHORARRAY('Natural Hazard'!$C$8),0)),NA())</f>
        <v>0</v>
      </c>
      <c r="W134" s="25">
        <f ca="1">IFERROR(INDEX(Conflict!$G$8:$G$225,MATCH($C134,_xlfn.ANCHORARRAY(Conflict!$C$8),0)),NA())</f>
        <v>3.91388702685959</v>
      </c>
      <c r="X134" s="50"/>
      <c r="Y134" s="25">
        <f ca="1">IFERROR(INDEX(Health!$H$8:$H$225,MATCH($C134,_xlfn.ANCHORARRAY(Health!$C$8),0)),NA())</f>
        <v>7.7201166180758003</v>
      </c>
      <c r="Z134" s="25">
        <f ca="1">IFERROR(INDEX(Food!$H$8:$H$225,MATCH($C134,_xlfn.ANCHORARRAY(Food!$C$8),0)),NA())</f>
        <v>7.5796178343948997</v>
      </c>
      <c r="AA134" s="25">
        <f ca="1">IFERROR(INDEX(Macro!$H$8:$H$225,MATCH($C134,_xlfn.ANCHORARRAY(Macro!$C$8),0)),NA())</f>
        <v>6.8766481101670101</v>
      </c>
      <c r="AB134" s="25">
        <f ca="1">IFERROR(INDEX(Socioeconomic!$H$8:$H$225,MATCH($C134,_xlfn.ANCHORARRAY(Socioeconomic!$C$8),0)),NA())</f>
        <v>10</v>
      </c>
      <c r="AC134" s="25">
        <f ca="1">IFERROR(INDEX('Natural Hazard'!$H$8:$H$225,MATCH($C134,_xlfn.ANCHORARRAY('Natural Hazard'!$C$8),0)),NA())</f>
        <v>5.6666666666666599</v>
      </c>
      <c r="AD134" s="25">
        <f ca="1">IFERROR(INDEX(Conflict!$H$8:$H$225,MATCH($C134,_xlfn.ANCHORARRAY(Conflict!$C$8),0)),NA())</f>
        <v>10</v>
      </c>
      <c r="AE134" s="50"/>
      <c r="AF134" s="25">
        <f ca="1">IFERROR(INDEX(Health!$I$8:$I$225,MATCH($C134,_xlfn.ANCHORARRAY(Health!$C$8),0)),NA())</f>
        <v>0</v>
      </c>
      <c r="AG134" s="25">
        <f ca="1">IFERROR(INDEX(Food!$I$8:$I$225,MATCH($C134,_xlfn.ANCHORARRAY(Food!$C$8),0)),NA())</f>
        <v>10</v>
      </c>
      <c r="AH134" s="25">
        <f ca="1">IFERROR(INDEX(Macro!$I$8:$I$225,MATCH($C134,_xlfn.ANCHORARRAY(Macro!$C$8),0)),NA())</f>
        <v>0.35378662244334602</v>
      </c>
      <c r="AI134" s="25">
        <f ca="1">IFERROR(INDEX(Socioeconomic!$I$8:$I$225,MATCH($C134,_xlfn.ANCHORARRAY(Socioeconomic!$C$8),0)),NA())</f>
        <v>4.1288026468099996</v>
      </c>
      <c r="AJ134" s="25">
        <f ca="1">IFERROR(INDEX('Natural Hazard'!$I$8:$I$225,MATCH($C134,_xlfn.ANCHORARRAY('Natural Hazard'!$C$8),0)),NA())</f>
        <v>0</v>
      </c>
      <c r="AK134" s="25">
        <f ca="1">IFERROR(INDEX(Conflict!$I$8:$I$225,MATCH($C134,_xlfn.ANCHORARRAY(Conflict!$C$8),0)),NA())</f>
        <v>1.53185116590198</v>
      </c>
      <c r="AL134" s="49"/>
      <c r="AM134" s="25">
        <f>IFERROR(INDEX('Data Reliability'!$G$6:$G$409,MATCH($C134,'Data Reliability'!$E$6:$E$409,0)),NA())</f>
        <v>8.3333333333333301E-2</v>
      </c>
      <c r="AN134" s="25">
        <f>IFERROR(INDEX('Data Reliability'!$H$6:$H$409,MATCH($C134,'Data Reliability'!$E$6:$E$409,0)),NA())</f>
        <v>0.44722222222222202</v>
      </c>
    </row>
    <row r="135" spans="2:40" x14ac:dyDescent="0.2">
      <c r="B135" s="28" t="s">
        <v>219</v>
      </c>
      <c r="C135" s="28" t="s">
        <v>220</v>
      </c>
      <c r="D135" s="28" t="s">
        <v>434</v>
      </c>
      <c r="E135" s="28" t="s">
        <v>409</v>
      </c>
      <c r="F135" s="206">
        <f ca="1">MATCH($C135,_xlfn.ANCHORARRAY(Health!$C$8),0)</f>
        <v>130</v>
      </c>
      <c r="G135" s="22" cm="1">
        <f t="array" aca="1" ref="G135" ca="1">IF(Parameters!$D$31, SUM(IF(ISNUMBER(R135:W135),(IF(R135:W135&gt;=Parameters!$D$37,1,"")),""))+0.5*(SUM(IF(ISNUMBER(R135:W135),(IF(R135:W135&gt;=Parameters!$D$38,1,"")),""))-SUM(IF(ISNUMBER(R135:W135),(IF(R135:W135&gt;=Parameters!$D$37,1,"")),""))),0) +
   IF(Parameters!$D$32,SUM(IF(ISNUMBER(R135:W135),(IF(R135:W135&gt;=Parameters!$D$41,1,"")),"")),0) +
   IF(Parameters!$D$33,AVERAGE(IF(ISNUMBER(R135:W135),R135:W135)),0) +
   IF(Parameters!$D$34,IF(OR(IF(ISNUMBER(R135:W135),R135:W135)=0),0,GEOMEAN(IF(ISNUMBER(R135:W135),R135:W135))),0)</f>
        <v>0</v>
      </c>
      <c r="H135" s="23">
        <f t="shared" ca="1" si="12"/>
        <v>0</v>
      </c>
      <c r="I135" s="116" t="str">
        <f t="shared" si="13"/>
        <v>!</v>
      </c>
      <c r="J135" s="22" cm="1">
        <f t="array" aca="1" ref="J135" ca="1">IF(Parameters!$D$31, SUM(IF(ISNUMBER(Y135:AD135),(IF(Y135:AD135&gt;=Parameters!$D$41,1,"")),""))+0.5*(SUM(IF(ISNUMBER(Y135:AD135),(IF(Y135:AD135&gt;=Parameters!$D$42,1,"")),""))-SUM(IF(ISNUMBER(Y135:AD135),(IF(Y135:AD135&gt;=Parameters!$D$41,1,"")),""))),0) +
   IF(Parameters!$D$32,SUM(IF(ISNUMBER(Y135:AD135),(IF(Y135:AD135&gt;=Parameters!$D$41,1,"")),"")),0) +
   IF(Parameters!$D$33,AVERAGE(IF(ISNUMBER(Y135:AD135),Y135:AD135)),0) +
   IF(Parameters!$D$34,IF(OR(IF(ISNUMBER(Y135:AD135),Y135:AD135)=0),0,GEOMEAN(IF(ISNUMBER(Y135:AD135),Y135:AD135))),0)</f>
        <v>0</v>
      </c>
      <c r="K135" s="23">
        <f t="shared" ca="1" si="14"/>
        <v>0</v>
      </c>
      <c r="L135" s="116" t="str">
        <f t="shared" si="15"/>
        <v/>
      </c>
      <c r="M135" s="21" cm="1">
        <f t="array" aca="1" ref="M135" ca="1">IF(Parameters!$D$31, SUM(IF(ISNUMBER(AF135:AK135),(IF(AF135:AK135&gt;=Parameters!$D$41,1,"")),""))+0.5*(SUM(IF(ISNUMBER(AF135:AK135),(IF(AF135:AK135&gt;=Parameters!$D$42,1,"")),""))-SUM(IF(ISNUMBER(AF135:AK135),(IF(AF135:AK135&gt;=Parameters!$D$41,1,"")),""))),0) +
   IF(Parameters!$D$32,SUM(IF(ISNUMBER(AF135:AK135),(IF(AF135:AK135&gt;=Parameters!$D$41,1,"")),"")),0) +
   IF(Parameters!$D$33,AVERAGE(IF(ISNUMBER(AF135:AK135),AF135:AK135)),0) +
   IF(Parameters!$D$34,IF(OR(IF(ISNUMBER(AF135:AK135),AF135:AK135)=0),0,GEOMEAN(IF(ISNUMBER(AF135:AK135),AF135:AK135))),0)</f>
        <v>0</v>
      </c>
      <c r="N135" s="23">
        <f t="shared" ca="1" si="16"/>
        <v>0</v>
      </c>
      <c r="O135" s="116" t="str">
        <f t="shared" si="17"/>
        <v>!</v>
      </c>
      <c r="P135" s="24"/>
      <c r="Q135" s="49"/>
      <c r="R135" s="25">
        <f ca="1">IFERROR(INDEX(Health!$G$8:$G$225,MATCH($C135,_xlfn.ANCHORARRAY(Health!$C$8),0)),NA())</f>
        <v>0</v>
      </c>
      <c r="S135" s="25">
        <f ca="1">IFERROR(INDEX(Food!$G$8:$G$225,MATCH($C135,_xlfn.ANCHORARRAY(Food!$C$8),0)),NA())</f>
        <v>0</v>
      </c>
      <c r="T135" s="25">
        <f ca="1">IFERROR(INDEX(Macro!$G$8:$G$225,MATCH($C135,_xlfn.ANCHORARRAY(Macro!$C$8),0)),NA())</f>
        <v>0</v>
      </c>
      <c r="U135" s="25">
        <f ca="1">IFERROR(INDEX(Socioeconomic!$G$8:$G$225,MATCH($C135,_xlfn.ANCHORARRAY(Socioeconomic!$C$8),0)),NA())</f>
        <v>0</v>
      </c>
      <c r="V135" s="25">
        <f ca="1">IFERROR(INDEX('Natural Hazard'!$G$8:$G$225,MATCH($C135,_xlfn.ANCHORARRAY('Natural Hazard'!$C$8),0)),NA())</f>
        <v>0</v>
      </c>
      <c r="W135" s="25">
        <f ca="1">IFERROR(INDEX(Conflict!$G$8:$G$225,MATCH($C135,_xlfn.ANCHORARRAY(Conflict!$C$8),0)),NA())</f>
        <v>0</v>
      </c>
      <c r="X135" s="50"/>
      <c r="Y135" s="25">
        <f ca="1">IFERROR(INDEX(Health!$H$8:$H$225,MATCH($C135,_xlfn.ANCHORARRAY(Health!$C$8),0)),NA())</f>
        <v>4.4548104956268197</v>
      </c>
      <c r="Z135" s="25">
        <f ca="1">IFERROR(INDEX(Food!$H$8:$H$225,MATCH($C135,_xlfn.ANCHORARRAY(Food!$C$8),0)),NA())</f>
        <v>0</v>
      </c>
      <c r="AA135" s="25">
        <f ca="1">IFERROR(INDEX(Macro!$H$8:$H$225,MATCH($C135,_xlfn.ANCHORARRAY(Macro!$C$8),0)),NA())</f>
        <v>0</v>
      </c>
      <c r="AB135" s="25">
        <f ca="1">IFERROR(INDEX(Socioeconomic!$H$8:$H$225,MATCH($C135,_xlfn.ANCHORARRAY(Socioeconomic!$C$8),0)),NA())</f>
        <v>0.71428571428571297</v>
      </c>
      <c r="AC135" s="25">
        <f ca="1">IFERROR(INDEX('Natural Hazard'!$H$8:$H$225,MATCH($C135,_xlfn.ANCHORARRAY('Natural Hazard'!$C$8),0)),NA())</f>
        <v>2.5</v>
      </c>
      <c r="AD135" s="25">
        <f ca="1">IFERROR(INDEX(Conflict!$H$8:$H$225,MATCH($C135,_xlfn.ANCHORARRAY(Conflict!$C$8),0)),NA())</f>
        <v>0</v>
      </c>
      <c r="AE135" s="50"/>
      <c r="AF135" s="25">
        <f ca="1">IFERROR(INDEX(Health!$I$8:$I$225,MATCH($C135,_xlfn.ANCHORARRAY(Health!$C$8),0)),NA())</f>
        <v>0</v>
      </c>
      <c r="AG135" s="25" t="e">
        <f ca="1">IFERROR(INDEX(Food!$I$8:$I$225,MATCH($C135,_xlfn.ANCHORARRAY(Food!$C$8),0)),NA())</f>
        <v>#N/A</v>
      </c>
      <c r="AH135" s="25">
        <f ca="1">IFERROR(INDEX(Macro!$I$8:$I$225,MATCH($C135,_xlfn.ANCHORARRAY(Macro!$C$8),0)),NA())</f>
        <v>4.4444444444444402</v>
      </c>
      <c r="AI135" s="25">
        <f ca="1">IFERROR(INDEX(Socioeconomic!$I$8:$I$225,MATCH($C135,_xlfn.ANCHORARRAY(Socioeconomic!$C$8),0)),NA())</f>
        <v>0</v>
      </c>
      <c r="AJ135" s="25">
        <f ca="1">IFERROR(INDEX('Natural Hazard'!$I$8:$I$225,MATCH($C135,_xlfn.ANCHORARRAY('Natural Hazard'!$C$8),0)),NA())</f>
        <v>0</v>
      </c>
      <c r="AK135" s="25">
        <f ca="1">IFERROR(INDEX(Conflict!$I$8:$I$225,MATCH($C135,_xlfn.ANCHORARRAY(Conflict!$C$8),0)),NA())</f>
        <v>0</v>
      </c>
      <c r="AL135" s="49"/>
      <c r="AM135" s="25">
        <f>IFERROR(INDEX('Data Reliability'!$G$6:$G$409,MATCH($C135,'Data Reliability'!$E$6:$E$409,0)),NA())</f>
        <v>0.16666666666666699</v>
      </c>
      <c r="AN135" s="25">
        <f>IFERROR(INDEX('Data Reliability'!$H$6:$H$409,MATCH($C135,'Data Reliability'!$E$6:$E$409,0)),NA())</f>
        <v>0.625</v>
      </c>
    </row>
    <row r="136" spans="2:40" x14ac:dyDescent="0.2">
      <c r="B136" s="28" t="s">
        <v>221</v>
      </c>
      <c r="C136" s="28" t="s">
        <v>222</v>
      </c>
      <c r="D136" s="28" t="s">
        <v>436</v>
      </c>
      <c r="E136" s="28" t="s">
        <v>429</v>
      </c>
      <c r="F136" s="206">
        <f ca="1">MATCH($C136,_xlfn.ANCHORARRAY(Health!$C$8),0)</f>
        <v>131</v>
      </c>
      <c r="G136" s="22" cm="1">
        <f t="array" aca="1" ref="G136" ca="1">IF(Parameters!$D$31, SUM(IF(ISNUMBER(R136:W136),(IF(R136:W136&gt;=Parameters!$D$37,1,"")),""))+0.5*(SUM(IF(ISNUMBER(R136:W136),(IF(R136:W136&gt;=Parameters!$D$38,1,"")),""))-SUM(IF(ISNUMBER(R136:W136),(IF(R136:W136&gt;=Parameters!$D$37,1,"")),""))),0) +
   IF(Parameters!$D$32,SUM(IF(ISNUMBER(R136:W136),(IF(R136:W136&gt;=Parameters!$D$41,1,"")),"")),0) +
   IF(Parameters!$D$33,AVERAGE(IF(ISNUMBER(R136:W136),R136:W136)),0) +
   IF(Parameters!$D$34,IF(OR(IF(ISNUMBER(R136:W136),R136:W136)=0),0,GEOMEAN(IF(ISNUMBER(R136:W136),R136:W136))),0)</f>
        <v>2</v>
      </c>
      <c r="H136" s="23">
        <f t="shared" ca="1" si="12"/>
        <v>2</v>
      </c>
      <c r="I136" s="116" t="str">
        <f t="shared" si="13"/>
        <v/>
      </c>
      <c r="J136" s="22" cm="1">
        <f t="array" aca="1" ref="J136" ca="1">IF(Parameters!$D$31, SUM(IF(ISNUMBER(Y136:AD136),(IF(Y136:AD136&gt;=Parameters!$D$41,1,"")),""))+0.5*(SUM(IF(ISNUMBER(Y136:AD136),(IF(Y136:AD136&gt;=Parameters!$D$42,1,"")),""))-SUM(IF(ISNUMBER(Y136:AD136),(IF(Y136:AD136&gt;=Parameters!$D$41,1,"")),""))),0) +
   IF(Parameters!$D$32,SUM(IF(ISNUMBER(Y136:AD136),(IF(Y136:AD136&gt;=Parameters!$D$41,1,"")),"")),0) +
   IF(Parameters!$D$33,AVERAGE(IF(ISNUMBER(Y136:AD136),Y136:AD136)),0) +
   IF(Parameters!$D$34,IF(OR(IF(ISNUMBER(Y136:AD136),Y136:AD136)=0),0,GEOMEAN(IF(ISNUMBER(Y136:AD136),Y136:AD136))),0)</f>
        <v>3</v>
      </c>
      <c r="K136" s="23">
        <f t="shared" ca="1" si="14"/>
        <v>3</v>
      </c>
      <c r="L136" s="116" t="str">
        <f t="shared" si="15"/>
        <v/>
      </c>
      <c r="M136" s="21" cm="1">
        <f t="array" aca="1" ref="M136" ca="1">IF(Parameters!$D$31, SUM(IF(ISNUMBER(AF136:AK136),(IF(AF136:AK136&gt;=Parameters!$D$41,1,"")),""))+0.5*(SUM(IF(ISNUMBER(AF136:AK136),(IF(AF136:AK136&gt;=Parameters!$D$42,1,"")),""))-SUM(IF(ISNUMBER(AF136:AK136),(IF(AF136:AK136&gt;=Parameters!$D$41,1,"")),""))),0) +
   IF(Parameters!$D$32,SUM(IF(ISNUMBER(AF136:AK136),(IF(AF136:AK136&gt;=Parameters!$D$41,1,"")),"")),0) +
   IF(Parameters!$D$33,AVERAGE(IF(ISNUMBER(AF136:AK136),AF136:AK136)),0) +
   IF(Parameters!$D$34,IF(OR(IF(ISNUMBER(AF136:AK136),AF136:AK136)=0),0,GEOMEAN(IF(ISNUMBER(AF136:AK136),AF136:AK136))),0)</f>
        <v>1</v>
      </c>
      <c r="N136" s="23">
        <f t="shared" ca="1" si="16"/>
        <v>1</v>
      </c>
      <c r="O136" s="116" t="str">
        <f t="shared" si="17"/>
        <v>!</v>
      </c>
      <c r="P136" s="24"/>
      <c r="Q136" s="49"/>
      <c r="R136" s="25">
        <f ca="1">IFERROR(INDEX(Health!$G$8:$G$225,MATCH($C136,_xlfn.ANCHORARRAY(Health!$C$8),0)),NA())</f>
        <v>0</v>
      </c>
      <c r="S136" s="25">
        <f ca="1">IFERROR(INDEX(Food!$G$8:$G$225,MATCH($C136,_xlfn.ANCHORARRAY(Food!$C$8),0)),NA())</f>
        <v>6.4424762994176517</v>
      </c>
      <c r="T136" s="25">
        <f ca="1">IFERROR(INDEX(Macro!$G$8:$G$225,MATCH($C136,_xlfn.ANCHORARRAY(Macro!$C$8),0)),NA())</f>
        <v>9.0423474940508815</v>
      </c>
      <c r="U136" s="25">
        <f ca="1">IFERROR(INDEX(Socioeconomic!$G$8:$G$225,MATCH($C136,_xlfn.ANCHORARRAY(Socioeconomic!$C$8),0)),NA())</f>
        <v>0</v>
      </c>
      <c r="V136" s="25">
        <f ca="1">IFERROR(INDEX('Natural Hazard'!$G$8:$G$225,MATCH($C136,_xlfn.ANCHORARRAY('Natural Hazard'!$C$8),0)),NA())</f>
        <v>0</v>
      </c>
      <c r="W136" s="25">
        <f ca="1">IFERROR(INDEX(Conflict!$G$8:$G$225,MATCH($C136,_xlfn.ANCHORARRAY(Conflict!$C$8),0)),NA())</f>
        <v>6.6917502020074018</v>
      </c>
      <c r="X136" s="50"/>
      <c r="Y136" s="25">
        <f ca="1">IFERROR(INDEX(Health!$H$8:$H$225,MATCH($C136,_xlfn.ANCHORARRAY(Health!$C$8),0)),NA())</f>
        <v>5.0087463556851297</v>
      </c>
      <c r="Z136" s="25">
        <f ca="1">IFERROR(INDEX(Food!$H$8:$H$225,MATCH($C136,_xlfn.ANCHORARRAY(Food!$C$8),0)),NA())</f>
        <v>5.9293572669368801</v>
      </c>
      <c r="AA136" s="25">
        <f ca="1">IFERROR(INDEX(Macro!$H$8:$H$225,MATCH($C136,_xlfn.ANCHORARRAY(Macro!$C$8),0)),NA())</f>
        <v>9.33782595956637</v>
      </c>
      <c r="AB136" s="25">
        <f ca="1">IFERROR(INDEX(Socioeconomic!$H$8:$H$225,MATCH($C136,_xlfn.ANCHORARRAY(Socioeconomic!$C$8),0)),NA())</f>
        <v>7.1428571428571397</v>
      </c>
      <c r="AC136" s="25">
        <f ca="1">IFERROR(INDEX('Natural Hazard'!$H$8:$H$225,MATCH($C136,_xlfn.ANCHORARRAY('Natural Hazard'!$C$8),0)),NA())</f>
        <v>10</v>
      </c>
      <c r="AD136" s="25">
        <f ca="1">IFERROR(INDEX(Conflict!$H$8:$H$225,MATCH($C136,_xlfn.ANCHORARRAY(Conflict!$C$8),0)),NA())</f>
        <v>10</v>
      </c>
      <c r="AE136" s="50"/>
      <c r="AF136" s="25">
        <f ca="1">IFERROR(INDEX(Health!$I$8:$I$225,MATCH($C136,_xlfn.ANCHORARRAY(Health!$C$8),0)),NA())</f>
        <v>0</v>
      </c>
      <c r="AG136" s="25">
        <f ca="1">IFERROR(INDEX(Food!$I$8:$I$225,MATCH($C136,_xlfn.ANCHORARRAY(Food!$C$8),0)),NA())</f>
        <v>7</v>
      </c>
      <c r="AH136" s="25">
        <f ca="1">IFERROR(INDEX(Macro!$I$8:$I$225,MATCH($C136,_xlfn.ANCHORARRAY(Macro!$C$8),0)),NA())</f>
        <v>8.7562189054726396</v>
      </c>
      <c r="AI136" s="25" t="e">
        <f ca="1">IFERROR(INDEX(Socioeconomic!$I$8:$I$225,MATCH($C136,_xlfn.ANCHORARRAY(Socioeconomic!$C$8),0)),NA())</f>
        <v>#N/A</v>
      </c>
      <c r="AJ136" s="25">
        <f ca="1">IFERROR(INDEX('Natural Hazard'!$I$8:$I$225,MATCH($C136,_xlfn.ANCHORARRAY('Natural Hazard'!$C$8),0)),NA())</f>
        <v>0</v>
      </c>
      <c r="AK136" s="25">
        <f ca="1">IFERROR(INDEX(Conflict!$I$8:$I$225,MATCH($C136,_xlfn.ANCHORARRAY(Conflict!$C$8),0)),NA())</f>
        <v>4.4779520766066101</v>
      </c>
      <c r="AL136" s="49"/>
      <c r="AM136" s="25">
        <f>IFERROR(INDEX('Data Reliability'!$G$6:$G$409,MATCH($C136,'Data Reliability'!$E$6:$E$409,0)),NA())</f>
        <v>8.3333333333333301E-2</v>
      </c>
      <c r="AN136" s="25">
        <f>IFERROR(INDEX('Data Reliability'!$H$6:$H$409,MATCH($C136,'Data Reliability'!$E$6:$E$409,0)),NA())</f>
        <v>0.45555555555555599</v>
      </c>
    </row>
    <row r="137" spans="2:40" x14ac:dyDescent="0.2">
      <c r="B137" s="28" t="s">
        <v>223</v>
      </c>
      <c r="C137" s="28" t="s">
        <v>224</v>
      </c>
      <c r="D137" s="28" t="s">
        <v>433</v>
      </c>
      <c r="E137" s="28" t="s">
        <v>430</v>
      </c>
      <c r="F137" s="206">
        <f ca="1">MATCH($C137,_xlfn.ANCHORARRAY(Health!$C$8),0)</f>
        <v>132</v>
      </c>
      <c r="G137" s="22" cm="1">
        <f t="array" aca="1" ref="G137" ca="1">IF(Parameters!$D$31, SUM(IF(ISNUMBER(R137:W137),(IF(R137:W137&gt;=Parameters!$D$37,1,"")),""))+0.5*(SUM(IF(ISNUMBER(R137:W137),(IF(R137:W137&gt;=Parameters!$D$38,1,"")),""))-SUM(IF(ISNUMBER(R137:W137),(IF(R137:W137&gt;=Parameters!$D$37,1,"")),""))),0) +
   IF(Parameters!$D$32,SUM(IF(ISNUMBER(R137:W137),(IF(R137:W137&gt;=Parameters!$D$41,1,"")),"")),0) +
   IF(Parameters!$D$33,AVERAGE(IF(ISNUMBER(R137:W137),R137:W137)),0) +
   IF(Parameters!$D$34,IF(OR(IF(ISNUMBER(R137:W137),R137:W137)=0),0,GEOMEAN(IF(ISNUMBER(R137:W137),R137:W137))),0)</f>
        <v>0</v>
      </c>
      <c r="H137" s="23">
        <f t="shared" ca="1" si="12"/>
        <v>0</v>
      </c>
      <c r="I137" s="116" t="str">
        <f t="shared" si="13"/>
        <v>!</v>
      </c>
      <c r="J137" s="22" cm="1">
        <f t="array" aca="1" ref="J137" ca="1">IF(Parameters!$D$31, SUM(IF(ISNUMBER(Y137:AD137),(IF(Y137:AD137&gt;=Parameters!$D$41,1,"")),""))+0.5*(SUM(IF(ISNUMBER(Y137:AD137),(IF(Y137:AD137&gt;=Parameters!$D$42,1,"")),""))-SUM(IF(ISNUMBER(Y137:AD137),(IF(Y137:AD137&gt;=Parameters!$D$41,1,"")),""))),0) +
   IF(Parameters!$D$32,SUM(IF(ISNUMBER(Y137:AD137),(IF(Y137:AD137&gt;=Parameters!$D$41,1,"")),"")),0) +
   IF(Parameters!$D$33,AVERAGE(IF(ISNUMBER(Y137:AD137),Y137:AD137)),0) +
   IF(Parameters!$D$34,IF(OR(IF(ISNUMBER(Y137:AD137),Y137:AD137)=0),0,GEOMEAN(IF(ISNUMBER(Y137:AD137),Y137:AD137))),0)</f>
        <v>0</v>
      </c>
      <c r="K137" s="23">
        <f t="shared" ca="1" si="14"/>
        <v>0</v>
      </c>
      <c r="L137" s="116" t="str">
        <f t="shared" si="15"/>
        <v/>
      </c>
      <c r="M137" s="21" cm="1">
        <f t="array" aca="1" ref="M137" ca="1">IF(Parameters!$D$31, SUM(IF(ISNUMBER(AF137:AK137),(IF(AF137:AK137&gt;=Parameters!$D$41,1,"")),""))+0.5*(SUM(IF(ISNUMBER(AF137:AK137),(IF(AF137:AK137&gt;=Parameters!$D$42,1,"")),""))-SUM(IF(ISNUMBER(AF137:AK137),(IF(AF137:AK137&gt;=Parameters!$D$41,1,"")),""))),0) +
   IF(Parameters!$D$32,SUM(IF(ISNUMBER(AF137:AK137),(IF(AF137:AK137&gt;=Parameters!$D$41,1,"")),"")),0) +
   IF(Parameters!$D$33,AVERAGE(IF(ISNUMBER(AF137:AK137),AF137:AK137)),0) +
   IF(Parameters!$D$34,IF(OR(IF(ISNUMBER(AF137:AK137),AF137:AK137)=0),0,GEOMEAN(IF(ISNUMBER(AF137:AK137),AF137:AK137))),0)</f>
        <v>0</v>
      </c>
      <c r="N137" s="23">
        <f t="shared" ca="1" si="16"/>
        <v>0</v>
      </c>
      <c r="O137" s="116" t="str">
        <f t="shared" si="17"/>
        <v>!</v>
      </c>
      <c r="P137" s="24"/>
      <c r="Q137" s="49"/>
      <c r="R137" s="25">
        <f ca="1">IFERROR(INDEX(Health!$G$8:$G$225,MATCH($C137,_xlfn.ANCHORARRAY(Health!$C$8),0)),NA())</f>
        <v>0</v>
      </c>
      <c r="S137" s="25">
        <f ca="1">IFERROR(INDEX(Food!$G$8:$G$225,MATCH($C137,_xlfn.ANCHORARRAY(Food!$C$8),0)),NA())</f>
        <v>0</v>
      </c>
      <c r="T137" s="25">
        <f ca="1">IFERROR(INDEX(Macro!$G$8:$G$225,MATCH($C137,_xlfn.ANCHORARRAY(Macro!$C$8),0)),NA())</f>
        <v>1.5394879389707516</v>
      </c>
      <c r="U137" s="25">
        <f ca="1">IFERROR(INDEX(Socioeconomic!$G$8:$G$225,MATCH($C137,_xlfn.ANCHORARRAY(Socioeconomic!$C$8),0)),NA())</f>
        <v>0</v>
      </c>
      <c r="V137" s="25">
        <f ca="1">IFERROR(INDEX('Natural Hazard'!$G$8:$G$225,MATCH($C137,_xlfn.ANCHORARRAY('Natural Hazard'!$C$8),0)),NA())</f>
        <v>0</v>
      </c>
      <c r="W137" s="25">
        <f ca="1">IFERROR(INDEX(Conflict!$G$8:$G$225,MATCH($C137,_xlfn.ANCHORARRAY(Conflict!$C$8),0)),NA())</f>
        <v>0</v>
      </c>
      <c r="X137" s="50"/>
      <c r="Y137" s="25">
        <f ca="1">IFERROR(INDEX(Health!$H$8:$H$225,MATCH($C137,_xlfn.ANCHORARRAY(Health!$C$8),0)),NA())</f>
        <v>3.3177842565597602</v>
      </c>
      <c r="Z137" s="25">
        <f ca="1">IFERROR(INDEX(Food!$H$8:$H$225,MATCH($C137,_xlfn.ANCHORARRAY(Food!$C$8),0)),NA())</f>
        <v>1.1722488038277501</v>
      </c>
      <c r="AA137" s="25">
        <f ca="1">IFERROR(INDEX(Macro!$H$8:$H$225,MATCH($C137,_xlfn.ANCHORARRAY(Macro!$C$8),0)),NA())</f>
        <v>5.1040140638734197</v>
      </c>
      <c r="AB137" s="25">
        <f ca="1">IFERROR(INDEX(Socioeconomic!$H$8:$H$225,MATCH($C137,_xlfn.ANCHORARRAY(Socioeconomic!$C$8),0)),NA())</f>
        <v>2.9999999999999898</v>
      </c>
      <c r="AC137" s="25">
        <f ca="1">IFERROR(INDEX('Natural Hazard'!$H$8:$H$225,MATCH($C137,_xlfn.ANCHORARRAY('Natural Hazard'!$C$8),0)),NA())</f>
        <v>5.5</v>
      </c>
      <c r="AD137" s="25">
        <f ca="1">IFERROR(INDEX(Conflict!$H$8:$H$225,MATCH($C137,_xlfn.ANCHORARRAY(Conflict!$C$8),0)),NA())</f>
        <v>0</v>
      </c>
      <c r="AE137" s="50"/>
      <c r="AF137" s="25">
        <f ca="1">IFERROR(INDEX(Health!$I$8:$I$225,MATCH($C137,_xlfn.ANCHORARRAY(Health!$C$8),0)),NA())</f>
        <v>0</v>
      </c>
      <c r="AG137" s="25" t="e">
        <f ca="1">IFERROR(INDEX(Food!$I$8:$I$225,MATCH($C137,_xlfn.ANCHORARRAY(Food!$C$8),0)),NA())</f>
        <v>#N/A</v>
      </c>
      <c r="AH137" s="25">
        <f ca="1">IFERROR(INDEX(Macro!$I$8:$I$225,MATCH($C137,_xlfn.ANCHORARRAY(Macro!$C$8),0)),NA())</f>
        <v>0.46434494195688197</v>
      </c>
      <c r="AI137" s="25" t="e">
        <f ca="1">IFERROR(INDEX(Socioeconomic!$I$8:$I$225,MATCH($C137,_xlfn.ANCHORARRAY(Socioeconomic!$C$8),0)),NA())</f>
        <v>#N/A</v>
      </c>
      <c r="AJ137" s="25">
        <f ca="1">IFERROR(INDEX('Natural Hazard'!$I$8:$I$225,MATCH($C137,_xlfn.ANCHORARRAY('Natural Hazard'!$C$8),0)),NA())</f>
        <v>0</v>
      </c>
      <c r="AK137" s="25">
        <f ca="1">IFERROR(INDEX(Conflict!$I$8:$I$225,MATCH($C137,_xlfn.ANCHORARRAY(Conflict!$C$8),0)),NA())</f>
        <v>0</v>
      </c>
      <c r="AL137" s="49"/>
      <c r="AM137" s="25">
        <f>IFERROR(INDEX('Data Reliability'!$G$6:$G$409,MATCH($C137,'Data Reliability'!$E$6:$E$409,0)),NA())</f>
        <v>0.16666666666666699</v>
      </c>
      <c r="AN137" s="25">
        <f>IFERROR(INDEX('Data Reliability'!$H$6:$H$409,MATCH($C137,'Data Reliability'!$E$6:$E$409,0)),NA())</f>
        <v>0.63333333333333297</v>
      </c>
    </row>
    <row r="138" spans="2:40" x14ac:dyDescent="0.2">
      <c r="B138" s="28" t="s">
        <v>225</v>
      </c>
      <c r="C138" s="28" t="s">
        <v>226</v>
      </c>
      <c r="D138" s="28" t="s">
        <v>436</v>
      </c>
      <c r="E138" s="28" t="s">
        <v>430</v>
      </c>
      <c r="F138" s="206">
        <f ca="1">MATCH($C138,_xlfn.ANCHORARRAY(Health!$C$8),0)</f>
        <v>133</v>
      </c>
      <c r="G138" s="22" cm="1">
        <f t="array" aca="1" ref="G138" ca="1">IF(Parameters!$D$31, SUM(IF(ISNUMBER(R138:W138),(IF(R138:W138&gt;=Parameters!$D$37,1,"")),""))+0.5*(SUM(IF(ISNUMBER(R138:W138),(IF(R138:W138&gt;=Parameters!$D$38,1,"")),""))-SUM(IF(ISNUMBER(R138:W138),(IF(R138:W138&gt;=Parameters!$D$37,1,"")),""))),0) +
   IF(Parameters!$D$32,SUM(IF(ISNUMBER(R138:W138),(IF(R138:W138&gt;=Parameters!$D$41,1,"")),"")),0) +
   IF(Parameters!$D$33,AVERAGE(IF(ISNUMBER(R138:W138),R138:W138)),0) +
   IF(Parameters!$D$34,IF(OR(IF(ISNUMBER(R138:W138),R138:W138)=0),0,GEOMEAN(IF(ISNUMBER(R138:W138),R138:W138))),0)</f>
        <v>1.5</v>
      </c>
      <c r="H138" s="23">
        <f t="shared" ca="1" si="12"/>
        <v>1.5</v>
      </c>
      <c r="I138" s="116" t="str">
        <f t="shared" si="13"/>
        <v>!</v>
      </c>
      <c r="J138" s="22" cm="1">
        <f t="array" aca="1" ref="J138" ca="1">IF(Parameters!$D$31, SUM(IF(ISNUMBER(Y138:AD138),(IF(Y138:AD138&gt;=Parameters!$D$41,1,"")),""))+0.5*(SUM(IF(ISNUMBER(Y138:AD138),(IF(Y138:AD138&gt;=Parameters!$D$42,1,"")),""))-SUM(IF(ISNUMBER(Y138:AD138),(IF(Y138:AD138&gt;=Parameters!$D$41,1,"")),""))),0) +
   IF(Parameters!$D$32,SUM(IF(ISNUMBER(Y138:AD138),(IF(Y138:AD138&gt;=Parameters!$D$41,1,"")),"")),0) +
   IF(Parameters!$D$33,AVERAGE(IF(ISNUMBER(Y138:AD138),Y138:AD138)),0) +
   IF(Parameters!$D$34,IF(OR(IF(ISNUMBER(Y138:AD138),Y138:AD138)=0),0,GEOMEAN(IF(ISNUMBER(Y138:AD138),Y138:AD138))),0)</f>
        <v>0.5</v>
      </c>
      <c r="K138" s="23">
        <f t="shared" ca="1" si="14"/>
        <v>0.5</v>
      </c>
      <c r="L138" s="116" t="str">
        <f t="shared" si="15"/>
        <v/>
      </c>
      <c r="M138" s="21" cm="1">
        <f t="array" aca="1" ref="M138" ca="1">IF(Parameters!$D$31, SUM(IF(ISNUMBER(AF138:AK138),(IF(AF138:AK138&gt;=Parameters!$D$41,1,"")),""))+0.5*(SUM(IF(ISNUMBER(AF138:AK138),(IF(AF138:AK138&gt;=Parameters!$D$42,1,"")),""))-SUM(IF(ISNUMBER(AF138:AK138),(IF(AF138:AK138&gt;=Parameters!$D$41,1,"")),""))),0) +
   IF(Parameters!$D$32,SUM(IF(ISNUMBER(AF138:AK138),(IF(AF138:AK138&gt;=Parameters!$D$41,1,"")),"")),0) +
   IF(Parameters!$D$33,AVERAGE(IF(ISNUMBER(AF138:AK138),AF138:AK138)),0) +
   IF(Parameters!$D$34,IF(OR(IF(ISNUMBER(AF138:AK138),AF138:AK138)=0),0,GEOMEAN(IF(ISNUMBER(AF138:AK138),AF138:AK138))),0)</f>
        <v>2</v>
      </c>
      <c r="N138" s="23">
        <f t="shared" ca="1" si="16"/>
        <v>2</v>
      </c>
      <c r="O138" s="116" t="str">
        <f t="shared" si="17"/>
        <v>!</v>
      </c>
      <c r="P138" s="24"/>
      <c r="Q138" s="49"/>
      <c r="R138" s="25">
        <f ca="1">IFERROR(INDEX(Health!$G$8:$G$225,MATCH($C138,_xlfn.ANCHORARRAY(Health!$C$8),0)),NA())</f>
        <v>6.4973643456584149</v>
      </c>
      <c r="S138" s="25">
        <f ca="1">IFERROR(INDEX(Food!$G$8:$G$225,MATCH($C138,_xlfn.ANCHORARRAY(Food!$C$8),0)),NA())</f>
        <v>0</v>
      </c>
      <c r="T138" s="25">
        <f ca="1">IFERROR(INDEX(Macro!$G$8:$G$225,MATCH($C138,_xlfn.ANCHORARRAY(Macro!$C$8),0)),NA())</f>
        <v>2.9828295750702596</v>
      </c>
      <c r="U138" s="25">
        <f ca="1">IFERROR(INDEX(Socioeconomic!$G$8:$G$225,MATCH($C138,_xlfn.ANCHORARRAY(Socioeconomic!$C$8),0)),NA())</f>
        <v>7.0710678118654755</v>
      </c>
      <c r="V138" s="25">
        <f ca="1">IFERROR(INDEX('Natural Hazard'!$G$8:$G$225,MATCH($C138,_xlfn.ANCHORARRAY('Natural Hazard'!$C$8),0)),NA())</f>
        <v>0</v>
      </c>
      <c r="W138" s="25">
        <f ca="1">IFERROR(INDEX(Conflict!$G$8:$G$225,MATCH($C138,_xlfn.ANCHORARRAY(Conflict!$C$8),0)),NA())</f>
        <v>0</v>
      </c>
      <c r="X138" s="50"/>
      <c r="Y138" s="25">
        <f ca="1">IFERROR(INDEX(Health!$H$8:$H$225,MATCH($C138,_xlfn.ANCHORARRAY(Health!$C$8),0)),NA())</f>
        <v>4.2215743440233204</v>
      </c>
      <c r="Z138" s="25">
        <f ca="1">IFERROR(INDEX(Food!$H$8:$H$225,MATCH($C138,_xlfn.ANCHORARRAY(Food!$C$8),0)),NA())</f>
        <v>7.2009569377990399</v>
      </c>
      <c r="AA138" s="25">
        <f ca="1">IFERROR(INDEX(Macro!$H$8:$H$225,MATCH($C138,_xlfn.ANCHORARRAY(Macro!$C$8),0)),NA())</f>
        <v>5.2944623498388497</v>
      </c>
      <c r="AB138" s="25">
        <f ca="1">IFERROR(INDEX(Socioeconomic!$H$8:$H$225,MATCH($C138,_xlfn.ANCHORARRAY(Socioeconomic!$C$8),0)),NA())</f>
        <v>5</v>
      </c>
      <c r="AC138" s="25">
        <f ca="1">IFERROR(INDEX('Natural Hazard'!$H$8:$H$225,MATCH($C138,_xlfn.ANCHORARRAY('Natural Hazard'!$C$8),0)),NA())</f>
        <v>3.1666666666666599</v>
      </c>
      <c r="AD138" s="25">
        <f ca="1">IFERROR(INDEX(Conflict!$H$8:$H$225,MATCH($C138,_xlfn.ANCHORARRAY(Conflict!$C$8),0)),NA())</f>
        <v>0</v>
      </c>
      <c r="AE138" s="50"/>
      <c r="AF138" s="25">
        <f ca="1">IFERROR(INDEX(Health!$I$8:$I$225,MATCH($C138,_xlfn.ANCHORARRAY(Health!$C$8),0)),NA())</f>
        <v>10</v>
      </c>
      <c r="AG138" s="25" t="e">
        <f ca="1">IFERROR(INDEX(Food!$I$8:$I$225,MATCH($C138,_xlfn.ANCHORARRAY(Food!$C$8),0)),NA())</f>
        <v>#N/A</v>
      </c>
      <c r="AH138" s="25">
        <f ca="1">IFERROR(INDEX(Macro!$I$8:$I$225,MATCH($C138,_xlfn.ANCHORARRAY(Macro!$C$8),0)),NA())</f>
        <v>1.6804864566058599</v>
      </c>
      <c r="AI138" s="25">
        <f ca="1">IFERROR(INDEX(Socioeconomic!$I$8:$I$225,MATCH($C138,_xlfn.ANCHORARRAY(Socioeconomic!$C$8),0)),NA())</f>
        <v>10</v>
      </c>
      <c r="AJ138" s="25">
        <f ca="1">IFERROR(INDEX('Natural Hazard'!$I$8:$I$225,MATCH($C138,_xlfn.ANCHORARRAY('Natural Hazard'!$C$8),0)),NA())</f>
        <v>0</v>
      </c>
      <c r="AK138" s="25">
        <f ca="1">IFERROR(INDEX(Conflict!$I$8:$I$225,MATCH($C138,_xlfn.ANCHORARRAY(Conflict!$C$8),0)),NA())</f>
        <v>0</v>
      </c>
      <c r="AL138" s="49"/>
      <c r="AM138" s="25">
        <f>IFERROR(INDEX('Data Reliability'!$G$6:$G$409,MATCH($C138,'Data Reliability'!$E$6:$E$409,0)),NA())</f>
        <v>0.16666666666666699</v>
      </c>
      <c r="AN138" s="25">
        <f>IFERROR(INDEX('Data Reliability'!$H$6:$H$409,MATCH($C138,'Data Reliability'!$E$6:$E$409,0)),NA())</f>
        <v>0.5</v>
      </c>
    </row>
    <row r="139" spans="2:40" x14ac:dyDescent="0.2">
      <c r="B139" s="28" t="s">
        <v>753</v>
      </c>
      <c r="C139" s="28" t="s">
        <v>715</v>
      </c>
      <c r="D139" s="28" t="s">
        <v>436</v>
      </c>
      <c r="E139" s="28" t="s">
        <v>409</v>
      </c>
      <c r="F139" s="206">
        <f ca="1">MATCH($C139,_xlfn.ANCHORARRAY(Health!$C$8),0)</f>
        <v>134</v>
      </c>
      <c r="G139" s="22" cm="1">
        <f t="array" aca="1" ref="G139" ca="1">IF(Parameters!$D$31, SUM(IF(ISNUMBER(R139:W139),(IF(R139:W139&gt;=Parameters!$D$37,1,"")),""))+0.5*(SUM(IF(ISNUMBER(R139:W139),(IF(R139:W139&gt;=Parameters!$D$38,1,"")),""))-SUM(IF(ISNUMBER(R139:W139),(IF(R139:W139&gt;=Parameters!$D$37,1,"")),""))),0) +
   IF(Parameters!$D$32,SUM(IF(ISNUMBER(R139:W139),(IF(R139:W139&gt;=Parameters!$D$41,1,"")),"")),0) +
   IF(Parameters!$D$33,AVERAGE(IF(ISNUMBER(R139:W139),R139:W139)),0) +
   IF(Parameters!$D$34,IF(OR(IF(ISNUMBER(R139:W139),R139:W139)=0),0,GEOMEAN(IF(ISNUMBER(R139:W139),R139:W139))),0)</f>
        <v>0</v>
      </c>
      <c r="H139" s="23">
        <f t="shared" ca="1" si="12"/>
        <v>0</v>
      </c>
      <c r="I139" s="116" t="str">
        <f t="shared" si="13"/>
        <v>!!</v>
      </c>
      <c r="J139" s="22" cm="1">
        <f t="array" aca="1" ref="J139" ca="1">IF(Parameters!$D$31, SUM(IF(ISNUMBER(Y139:AD139),(IF(Y139:AD139&gt;=Parameters!$D$41,1,"")),""))+0.5*(SUM(IF(ISNUMBER(Y139:AD139),(IF(Y139:AD139&gt;=Parameters!$D$42,1,"")),""))-SUM(IF(ISNUMBER(Y139:AD139),(IF(Y139:AD139&gt;=Parameters!$D$41,1,"")),""))),0) +
   IF(Parameters!$D$32,SUM(IF(ISNUMBER(Y139:AD139),(IF(Y139:AD139&gt;=Parameters!$D$41,1,"")),"")),0) +
   IF(Parameters!$D$33,AVERAGE(IF(ISNUMBER(Y139:AD139),Y139:AD139)),0) +
   IF(Parameters!$D$34,IF(OR(IF(ISNUMBER(Y139:AD139),Y139:AD139)=0),0,GEOMEAN(IF(ISNUMBER(Y139:AD139),Y139:AD139))),0)</f>
        <v>0</v>
      </c>
      <c r="K139" s="23">
        <f t="shared" ca="1" si="14"/>
        <v>0</v>
      </c>
      <c r="L139" s="116" t="str">
        <f t="shared" si="15"/>
        <v>!!</v>
      </c>
      <c r="M139" s="21" cm="1">
        <f t="array" aca="1" ref="M139" ca="1">IF(Parameters!$D$31, SUM(IF(ISNUMBER(AF139:AK139),(IF(AF139:AK139&gt;=Parameters!$D$41,1,"")),""))+0.5*(SUM(IF(ISNUMBER(AF139:AK139),(IF(AF139:AK139&gt;=Parameters!$D$42,1,"")),""))-SUM(IF(ISNUMBER(AF139:AK139),(IF(AF139:AK139&gt;=Parameters!$D$41,1,"")),""))),0) +
   IF(Parameters!$D$32,SUM(IF(ISNUMBER(AF139:AK139),(IF(AF139:AK139&gt;=Parameters!$D$41,1,"")),"")),0) +
   IF(Parameters!$D$33,AVERAGE(IF(ISNUMBER(AF139:AK139),AF139:AK139)),0) +
   IF(Parameters!$D$34,IF(OR(IF(ISNUMBER(AF139:AK139),AF139:AK139)=0),0,GEOMEAN(IF(ISNUMBER(AF139:AK139),AF139:AK139))),0)</f>
        <v>0</v>
      </c>
      <c r="N139" s="23">
        <f t="shared" ca="1" si="16"/>
        <v>0</v>
      </c>
      <c r="O139" s="116" t="str">
        <f t="shared" si="17"/>
        <v>!!</v>
      </c>
      <c r="P139" s="24"/>
      <c r="Q139" s="49"/>
      <c r="R139" s="25">
        <f ca="1">IFERROR(INDEX(Health!$G$8:$G$225,MATCH($C139,_xlfn.ANCHORARRAY(Health!$C$8),0)),NA())</f>
        <v>0</v>
      </c>
      <c r="S139" s="25" t="e">
        <f ca="1">IFERROR(INDEX(Food!$G$8:$G$225,MATCH($C139,_xlfn.ANCHORARRAY(Food!$C$8),0)),NA())</f>
        <v>#N/A</v>
      </c>
      <c r="T139" s="25" t="e">
        <f ca="1">IFERROR(INDEX(Macro!$G$8:$G$225,MATCH($C139,_xlfn.ANCHORARRAY(Macro!$C$8),0)),NA())</f>
        <v>#N/A</v>
      </c>
      <c r="U139" s="25" t="e">
        <f ca="1">IFERROR(INDEX(Socioeconomic!$G$8:$G$225,MATCH($C139,_xlfn.ANCHORARRAY(Socioeconomic!$C$8),0)),NA())</f>
        <v>#N/A</v>
      </c>
      <c r="V139" s="25">
        <f ca="1">IFERROR(INDEX('Natural Hazard'!$G$8:$G$225,MATCH($C139,_xlfn.ANCHORARRAY('Natural Hazard'!$C$8),0)),NA())</f>
        <v>0</v>
      </c>
      <c r="W139" s="25">
        <f ca="1">IFERROR(INDEX(Conflict!$G$8:$G$225,MATCH($C139,_xlfn.ANCHORARRAY(Conflict!$C$8),0)),NA())</f>
        <v>0</v>
      </c>
      <c r="X139" s="50"/>
      <c r="Y139" s="25" t="e">
        <f ca="1">IFERROR(INDEX(Health!$H$8:$H$225,MATCH($C139,_xlfn.ANCHORARRAY(Health!$C$8),0)),NA())</f>
        <v>#N/A</v>
      </c>
      <c r="Z139" s="25" t="e">
        <f ca="1">IFERROR(INDEX(Food!$H$8:$H$225,MATCH($C139,_xlfn.ANCHORARRAY(Food!$C$8),0)),NA())</f>
        <v>#N/A</v>
      </c>
      <c r="AA139" s="25" t="e">
        <f ca="1">IFERROR(INDEX(Macro!$H$8:$H$225,MATCH($C139,_xlfn.ANCHORARRAY(Macro!$C$8),0)),NA())</f>
        <v>#N/A</v>
      </c>
      <c r="AB139" s="25" t="e">
        <f ca="1">IFERROR(INDEX(Socioeconomic!$H$8:$H$225,MATCH($C139,_xlfn.ANCHORARRAY(Socioeconomic!$C$8),0)),NA())</f>
        <v>#N/A</v>
      </c>
      <c r="AC139" s="25" t="e">
        <f ca="1">IFERROR(INDEX('Natural Hazard'!$H$8:$H$225,MATCH($C139,_xlfn.ANCHORARRAY('Natural Hazard'!$C$8),0)),NA())</f>
        <v>#N/A</v>
      </c>
      <c r="AD139" s="25">
        <f ca="1">IFERROR(INDEX(Conflict!$H$8:$H$225,MATCH($C139,_xlfn.ANCHORARRAY(Conflict!$C$8),0)),NA())</f>
        <v>0</v>
      </c>
      <c r="AE139" s="50"/>
      <c r="AF139" s="25">
        <f ca="1">IFERROR(INDEX(Health!$I$8:$I$225,MATCH($C139,_xlfn.ANCHORARRAY(Health!$C$8),0)),NA())</f>
        <v>0</v>
      </c>
      <c r="AG139" s="25" t="e">
        <f ca="1">IFERROR(INDEX(Food!$I$8:$I$225,MATCH($C139,_xlfn.ANCHORARRAY(Food!$C$8),0)),NA())</f>
        <v>#N/A</v>
      </c>
      <c r="AH139" s="25" t="e">
        <f ca="1">IFERROR(INDEX(Macro!$I$8:$I$225,MATCH($C139,_xlfn.ANCHORARRAY(Macro!$C$8),0)),NA())</f>
        <v>#N/A</v>
      </c>
      <c r="AI139" s="25" t="e">
        <f ca="1">IFERROR(INDEX(Socioeconomic!$I$8:$I$225,MATCH($C139,_xlfn.ANCHORARRAY(Socioeconomic!$C$8),0)),NA())</f>
        <v>#N/A</v>
      </c>
      <c r="AJ139" s="25">
        <f ca="1">IFERROR(INDEX('Natural Hazard'!$I$8:$I$225,MATCH($C139,_xlfn.ANCHORARRAY('Natural Hazard'!$C$8),0)),NA())</f>
        <v>0</v>
      </c>
      <c r="AK139" s="25">
        <f ca="1">IFERROR(INDEX(Conflict!$I$8:$I$225,MATCH($C139,_xlfn.ANCHORARRAY(Conflict!$C$8),0)),NA())</f>
        <v>0</v>
      </c>
      <c r="AL139" s="49"/>
      <c r="AM139" s="25">
        <f>IFERROR(INDEX('Data Reliability'!$G$6:$G$409,MATCH($C139,'Data Reliability'!$E$6:$E$409,0)),NA())</f>
        <v>1</v>
      </c>
      <c r="AN139" s="25">
        <f>IFERROR(INDEX('Data Reliability'!$H$6:$H$409,MATCH($C139,'Data Reliability'!$E$6:$E$409,0)),NA())</f>
        <v>0.81666666666666698</v>
      </c>
    </row>
    <row r="140" spans="2:40" x14ac:dyDescent="0.2">
      <c r="B140" s="28" t="s">
        <v>227</v>
      </c>
      <c r="C140" s="28" t="s">
        <v>228</v>
      </c>
      <c r="D140" s="28" t="s">
        <v>432</v>
      </c>
      <c r="E140" s="28" t="s">
        <v>429</v>
      </c>
      <c r="F140" s="206">
        <f ca="1">MATCH($C140,_xlfn.ANCHORARRAY(Health!$C$8),0)</f>
        <v>135</v>
      </c>
      <c r="G140" s="22" cm="1">
        <f t="array" aca="1" ref="G140" ca="1">IF(Parameters!$D$31, SUM(IF(ISNUMBER(R140:W140),(IF(R140:W140&gt;=Parameters!$D$37,1,"")),""))+0.5*(SUM(IF(ISNUMBER(R140:W140),(IF(R140:W140&gt;=Parameters!$D$38,1,"")),""))-SUM(IF(ISNUMBER(R140:W140),(IF(R140:W140&gt;=Parameters!$D$37,1,"")),""))),0) +
   IF(Parameters!$D$32,SUM(IF(ISNUMBER(R140:W140),(IF(R140:W140&gt;=Parameters!$D$41,1,"")),"")),0) +
   IF(Parameters!$D$33,AVERAGE(IF(ISNUMBER(R140:W140),R140:W140)),0) +
   IF(Parameters!$D$34,IF(OR(IF(ISNUMBER(R140:W140),R140:W140)=0),0,GEOMEAN(IF(ISNUMBER(R140:W140),R140:W140))),0)</f>
        <v>2</v>
      </c>
      <c r="H140" s="23">
        <f t="shared" ca="1" si="12"/>
        <v>2</v>
      </c>
      <c r="I140" s="116" t="str">
        <f t="shared" si="13"/>
        <v/>
      </c>
      <c r="J140" s="22" cm="1">
        <f t="array" aca="1" ref="J140" ca="1">IF(Parameters!$D$31, SUM(IF(ISNUMBER(Y140:AD140),(IF(Y140:AD140&gt;=Parameters!$D$41,1,"")),""))+0.5*(SUM(IF(ISNUMBER(Y140:AD140),(IF(Y140:AD140&gt;=Parameters!$D$42,1,"")),""))-SUM(IF(ISNUMBER(Y140:AD140),(IF(Y140:AD140&gt;=Parameters!$D$41,1,"")),""))),0) +
   IF(Parameters!$D$32,SUM(IF(ISNUMBER(Y140:AD140),(IF(Y140:AD140&gt;=Parameters!$D$41,1,"")),"")),0) +
   IF(Parameters!$D$33,AVERAGE(IF(ISNUMBER(Y140:AD140),Y140:AD140)),0) +
   IF(Parameters!$D$34,IF(OR(IF(ISNUMBER(Y140:AD140),Y140:AD140)=0),0,GEOMEAN(IF(ISNUMBER(Y140:AD140),Y140:AD140))),0)</f>
        <v>4.5</v>
      </c>
      <c r="K140" s="23">
        <f t="shared" ca="1" si="14"/>
        <v>4.5</v>
      </c>
      <c r="L140" s="116" t="str">
        <f t="shared" si="15"/>
        <v/>
      </c>
      <c r="M140" s="21" cm="1">
        <f t="array" aca="1" ref="M140" ca="1">IF(Parameters!$D$31, SUM(IF(ISNUMBER(AF140:AK140),(IF(AF140:AK140&gt;=Parameters!$D$41,1,"")),""))+0.5*(SUM(IF(ISNUMBER(AF140:AK140),(IF(AF140:AK140&gt;=Parameters!$D$42,1,"")),""))-SUM(IF(ISNUMBER(AF140:AK140),(IF(AF140:AK140&gt;=Parameters!$D$41,1,"")),""))),0) +
   IF(Parameters!$D$32,SUM(IF(ISNUMBER(AF140:AK140),(IF(AF140:AK140&gt;=Parameters!$D$41,1,"")),"")),0) +
   IF(Parameters!$D$33,AVERAGE(IF(ISNUMBER(AF140:AK140),AF140:AK140)),0) +
   IF(Parameters!$D$34,IF(OR(IF(ISNUMBER(AF140:AK140),AF140:AK140)=0),0,GEOMEAN(IF(ISNUMBER(AF140:AK140),AF140:AK140))),0)</f>
        <v>2</v>
      </c>
      <c r="N140" s="23">
        <f t="shared" ca="1" si="16"/>
        <v>2</v>
      </c>
      <c r="O140" s="116" t="str">
        <f t="shared" si="17"/>
        <v>!</v>
      </c>
      <c r="P140" s="24"/>
      <c r="Q140" s="49"/>
      <c r="R140" s="25">
        <f ca="1">IFERROR(INDEX(Health!$G$8:$G$225,MATCH($C140,_xlfn.ANCHORARRAY(Health!$C$8),0)),NA())</f>
        <v>8.5509960547118027</v>
      </c>
      <c r="S140" s="25">
        <f ca="1">IFERROR(INDEX(Food!$G$8:$G$225,MATCH($C140,_xlfn.ANCHORARRAY(Food!$C$8),0)),NA())</f>
        <v>2.9851979941493494</v>
      </c>
      <c r="T140" s="25">
        <f ca="1">IFERROR(INDEX(Macro!$G$8:$G$225,MATCH($C140,_xlfn.ANCHORARRAY(Macro!$C$8),0)),NA())</f>
        <v>10</v>
      </c>
      <c r="U140" s="25">
        <f ca="1">IFERROR(INDEX(Socioeconomic!$G$8:$G$225,MATCH($C140,_xlfn.ANCHORARRAY(Socioeconomic!$C$8),0)),NA())</f>
        <v>0</v>
      </c>
      <c r="V140" s="25">
        <f ca="1">IFERROR(INDEX('Natural Hazard'!$G$8:$G$225,MATCH($C140,_xlfn.ANCHORARRAY('Natural Hazard'!$C$8),0)),NA())</f>
        <v>0</v>
      </c>
      <c r="W140" s="25">
        <f ca="1">IFERROR(INDEX(Conflict!$G$8:$G$225,MATCH($C140,_xlfn.ANCHORARRAY(Conflict!$C$8),0)),NA())</f>
        <v>0</v>
      </c>
      <c r="X140" s="50"/>
      <c r="Y140" s="25">
        <f ca="1">IFERROR(INDEX(Health!$H$8:$H$225,MATCH($C140,_xlfn.ANCHORARRAY(Health!$C$8),0)),NA())</f>
        <v>7.3119533527696801</v>
      </c>
      <c r="Z140" s="25">
        <f ca="1">IFERROR(INDEX(Food!$H$8:$H$225,MATCH($C140,_xlfn.ANCHORARRAY(Food!$C$8),0)),NA())</f>
        <v>8.9114070642733001</v>
      </c>
      <c r="AA140" s="25">
        <f ca="1">IFERROR(INDEX(Macro!$H$8:$H$225,MATCH($C140,_xlfn.ANCHORARRAY(Macro!$C$8),0)),NA())</f>
        <v>10</v>
      </c>
      <c r="AB140" s="25">
        <f ca="1">IFERROR(INDEX(Socioeconomic!$H$8:$H$225,MATCH($C140,_xlfn.ANCHORARRAY(Socioeconomic!$C$8),0)),NA())</f>
        <v>10</v>
      </c>
      <c r="AC140" s="25">
        <f ca="1">IFERROR(INDEX('Natural Hazard'!$H$8:$H$225,MATCH($C140,_xlfn.ANCHORARRAY('Natural Hazard'!$C$8),0)),NA())</f>
        <v>8</v>
      </c>
      <c r="AD140" s="25">
        <f ca="1">IFERROR(INDEX(Conflict!$H$8:$H$225,MATCH($C140,_xlfn.ANCHORARRAY(Conflict!$C$8),0)),NA())</f>
        <v>10</v>
      </c>
      <c r="AE140" s="50"/>
      <c r="AF140" s="25">
        <f ca="1">IFERROR(INDEX(Health!$I$8:$I$225,MATCH($C140,_xlfn.ANCHORARRAY(Health!$C$8),0)),NA())</f>
        <v>10</v>
      </c>
      <c r="AG140" s="25">
        <f ca="1">IFERROR(INDEX(Food!$I$8:$I$225,MATCH($C140,_xlfn.ANCHORARRAY(Food!$C$8),0)),NA())</f>
        <v>1</v>
      </c>
      <c r="AH140" s="25">
        <f ca="1">IFERROR(INDEX(Macro!$I$8:$I$225,MATCH($C140,_xlfn.ANCHORARRAY(Macro!$C$8),0)),NA())</f>
        <v>10</v>
      </c>
      <c r="AI140" s="25">
        <f ca="1">IFERROR(INDEX(Socioeconomic!$I$8:$I$225,MATCH($C140,_xlfn.ANCHORARRAY(Socioeconomic!$C$8),0)),NA())</f>
        <v>0</v>
      </c>
      <c r="AJ140" s="25">
        <f ca="1">IFERROR(INDEX('Natural Hazard'!$I$8:$I$225,MATCH($C140,_xlfn.ANCHORARRAY('Natural Hazard'!$C$8),0)),NA())</f>
        <v>0</v>
      </c>
      <c r="AK140" s="25">
        <f ca="1">IFERROR(INDEX(Conflict!$I$8:$I$225,MATCH($C140,_xlfn.ANCHORARRAY(Conflict!$C$8),0)),NA())</f>
        <v>0</v>
      </c>
      <c r="AL140" s="49"/>
      <c r="AM140" s="25">
        <f>IFERROR(INDEX('Data Reliability'!$G$6:$G$409,MATCH($C140,'Data Reliability'!$E$6:$E$409,0)),NA())</f>
        <v>0</v>
      </c>
      <c r="AN140" s="25">
        <f>IFERROR(INDEX('Data Reliability'!$H$6:$H$409,MATCH($C140,'Data Reliability'!$E$6:$E$409,0)),NA())</f>
        <v>0.36944444444444402</v>
      </c>
    </row>
    <row r="141" spans="2:40" x14ac:dyDescent="0.2">
      <c r="B141" s="28" t="s">
        <v>229</v>
      </c>
      <c r="C141" s="28" t="s">
        <v>230</v>
      </c>
      <c r="D141" s="28" t="s">
        <v>432</v>
      </c>
      <c r="E141" s="28" t="s">
        <v>429</v>
      </c>
      <c r="F141" s="206">
        <f ca="1">MATCH($C141,_xlfn.ANCHORARRAY(Health!$C$8),0)</f>
        <v>136</v>
      </c>
      <c r="G141" s="22" cm="1">
        <f t="array" aca="1" ref="G141" ca="1">IF(Parameters!$D$31, SUM(IF(ISNUMBER(R141:W141),(IF(R141:W141&gt;=Parameters!$D$37,1,"")),""))+0.5*(SUM(IF(ISNUMBER(R141:W141),(IF(R141:W141&gt;=Parameters!$D$38,1,"")),""))-SUM(IF(ISNUMBER(R141:W141),(IF(R141:W141&gt;=Parameters!$D$37,1,"")),""))),0) +
   IF(Parameters!$D$32,SUM(IF(ISNUMBER(R141:W141),(IF(R141:W141&gt;=Parameters!$D$41,1,"")),"")),0) +
   IF(Parameters!$D$33,AVERAGE(IF(ISNUMBER(R141:W141),R141:W141)),0) +
   IF(Parameters!$D$34,IF(OR(IF(ISNUMBER(R141:W141),R141:W141)=0),0,GEOMEAN(IF(ISNUMBER(R141:W141),R141:W141))),0)</f>
        <v>1</v>
      </c>
      <c r="H141" s="23">
        <f t="shared" ca="1" si="12"/>
        <v>1</v>
      </c>
      <c r="I141" s="116" t="str">
        <f t="shared" si="13"/>
        <v>!</v>
      </c>
      <c r="J141" s="22" cm="1">
        <f t="array" aca="1" ref="J141" ca="1">IF(Parameters!$D$31, SUM(IF(ISNUMBER(Y141:AD141),(IF(Y141:AD141&gt;=Parameters!$D$41,1,"")),""))+0.5*(SUM(IF(ISNUMBER(Y141:AD141),(IF(Y141:AD141&gt;=Parameters!$D$42,1,"")),""))-SUM(IF(ISNUMBER(Y141:AD141),(IF(Y141:AD141&gt;=Parameters!$D$41,1,"")),""))),0) +
   IF(Parameters!$D$32,SUM(IF(ISNUMBER(Y141:AD141),(IF(Y141:AD141&gt;=Parameters!$D$41,1,"")),"")),0) +
   IF(Parameters!$D$33,AVERAGE(IF(ISNUMBER(Y141:AD141),Y141:AD141)),0) +
   IF(Parameters!$D$34,IF(OR(IF(ISNUMBER(Y141:AD141),Y141:AD141)=0),0,GEOMEAN(IF(ISNUMBER(Y141:AD141),Y141:AD141))),0)</f>
        <v>2</v>
      </c>
      <c r="K141" s="23">
        <f t="shared" ca="1" si="14"/>
        <v>2</v>
      </c>
      <c r="L141" s="116" t="str">
        <f t="shared" si="15"/>
        <v/>
      </c>
      <c r="M141" s="21" cm="1">
        <f t="array" aca="1" ref="M141" ca="1">IF(Parameters!$D$31, SUM(IF(ISNUMBER(AF141:AK141),(IF(AF141:AK141&gt;=Parameters!$D$41,1,"")),""))+0.5*(SUM(IF(ISNUMBER(AF141:AK141),(IF(AF141:AK141&gt;=Parameters!$D$42,1,"")),""))-SUM(IF(ISNUMBER(AF141:AK141),(IF(AF141:AK141&gt;=Parameters!$D$41,1,"")),""))),0) +
   IF(Parameters!$D$32,SUM(IF(ISNUMBER(AF141:AK141),(IF(AF141:AK141&gt;=Parameters!$D$41,1,"")),"")),0) +
   IF(Parameters!$D$33,AVERAGE(IF(ISNUMBER(AF141:AK141),AF141:AK141)),0) +
   IF(Parameters!$D$34,IF(OR(IF(ISNUMBER(AF141:AK141),AF141:AK141)=0),0,GEOMEAN(IF(ISNUMBER(AF141:AK141),AF141:AK141))),0)</f>
        <v>1</v>
      </c>
      <c r="N141" s="23">
        <f t="shared" ca="1" si="16"/>
        <v>1</v>
      </c>
      <c r="O141" s="116" t="str">
        <f t="shared" si="17"/>
        <v>!</v>
      </c>
      <c r="P141" s="24"/>
      <c r="Q141" s="49"/>
      <c r="R141" s="25">
        <f ca="1">IFERROR(INDEX(Health!$G$8:$G$225,MATCH($C141,_xlfn.ANCHORARRAY(Health!$C$8),0)),NA())</f>
        <v>0</v>
      </c>
      <c r="S141" s="25">
        <f ca="1">IFERROR(INDEX(Food!$G$8:$G$225,MATCH($C141,_xlfn.ANCHORARRAY(Food!$C$8),0)),NA())</f>
        <v>0</v>
      </c>
      <c r="T141" s="25">
        <f ca="1">IFERROR(INDEX(Macro!$G$8:$G$225,MATCH($C141,_xlfn.ANCHORARRAY(Macro!$C$8),0)),NA())</f>
        <v>0</v>
      </c>
      <c r="U141" s="25">
        <f ca="1">IFERROR(INDEX(Socioeconomic!$G$8:$G$225,MATCH($C141,_xlfn.ANCHORARRAY(Socioeconomic!$C$8),0)),NA())</f>
        <v>0</v>
      </c>
      <c r="V141" s="25">
        <f ca="1">IFERROR(INDEX('Natural Hazard'!$G$8:$G$225,MATCH($C141,_xlfn.ANCHORARRAY('Natural Hazard'!$C$8),0)),NA())</f>
        <v>8.7559503577091284</v>
      </c>
      <c r="W141" s="25">
        <f ca="1">IFERROR(INDEX(Conflict!$G$8:$G$225,MATCH($C141,_xlfn.ANCHORARRAY(Conflict!$C$8),0)),NA())</f>
        <v>0</v>
      </c>
      <c r="X141" s="50"/>
      <c r="Y141" s="25">
        <f ca="1">IFERROR(INDEX(Health!$H$8:$H$225,MATCH($C141,_xlfn.ANCHORARRAY(Health!$C$8),0)),NA())</f>
        <v>8.5364431486880399</v>
      </c>
      <c r="Z141" s="25">
        <f ca="1">IFERROR(INDEX(Food!$H$8:$H$225,MATCH($C141,_xlfn.ANCHORARRAY(Food!$C$8),0)),NA())</f>
        <v>8.1339712918660201</v>
      </c>
      <c r="AA141" s="25">
        <f ca="1">IFERROR(INDEX(Macro!$H$8:$H$225,MATCH($C141,_xlfn.ANCHORARRAY(Macro!$C$8),0)),NA())</f>
        <v>4.6645180193378302</v>
      </c>
      <c r="AB141" s="25">
        <f ca="1">IFERROR(INDEX(Socioeconomic!$H$8:$H$225,MATCH($C141,_xlfn.ANCHORARRAY(Socioeconomic!$C$8),0)),NA())</f>
        <v>8.2857142857142794</v>
      </c>
      <c r="AC141" s="25">
        <f ca="1">IFERROR(INDEX('Natural Hazard'!$H$8:$H$225,MATCH($C141,_xlfn.ANCHORARRAY('Natural Hazard'!$C$8),0)),NA())</f>
        <v>7.6666666666666599</v>
      </c>
      <c r="AD141" s="25">
        <f ca="1">IFERROR(INDEX(Conflict!$H$8:$H$225,MATCH($C141,_xlfn.ANCHORARRAY(Conflict!$C$8),0)),NA())</f>
        <v>5.5609454930322801</v>
      </c>
      <c r="AE141" s="50"/>
      <c r="AF141" s="25">
        <f ca="1">IFERROR(INDEX(Health!$I$8:$I$225,MATCH($C141,_xlfn.ANCHORARRAY(Health!$C$8),0)),NA())</f>
        <v>0</v>
      </c>
      <c r="AG141" s="25" t="e">
        <f ca="1">IFERROR(INDEX(Food!$I$8:$I$225,MATCH($C141,_xlfn.ANCHORARRAY(Food!$C$8),0)),NA())</f>
        <v>#N/A</v>
      </c>
      <c r="AH141" s="25">
        <f ca="1">IFERROR(INDEX(Macro!$I$8:$I$225,MATCH($C141,_xlfn.ANCHORARRAY(Macro!$C$8),0)),NA())</f>
        <v>0</v>
      </c>
      <c r="AI141" s="25">
        <f ca="1">IFERROR(INDEX(Socioeconomic!$I$8:$I$225,MATCH($C141,_xlfn.ANCHORARRAY(Socioeconomic!$C$8),0)),NA())</f>
        <v>0</v>
      </c>
      <c r="AJ141" s="25">
        <f ca="1">IFERROR(INDEX('Natural Hazard'!$I$8:$I$225,MATCH($C141,_xlfn.ANCHORARRAY('Natural Hazard'!$C$8),0)),NA())</f>
        <v>10</v>
      </c>
      <c r="AK141" s="25">
        <f ca="1">IFERROR(INDEX(Conflict!$I$8:$I$225,MATCH($C141,_xlfn.ANCHORARRAY(Conflict!$C$8),0)),NA())</f>
        <v>0</v>
      </c>
      <c r="AL141" s="49"/>
      <c r="AM141" s="25">
        <f>IFERROR(INDEX('Data Reliability'!$G$6:$G$409,MATCH($C141,'Data Reliability'!$E$6:$E$409,0)),NA())</f>
        <v>0.16666666666666699</v>
      </c>
      <c r="AN141" s="25">
        <f>IFERROR(INDEX('Data Reliability'!$H$6:$H$409,MATCH($C141,'Data Reliability'!$E$6:$E$409,0)),NA())</f>
        <v>0.625</v>
      </c>
    </row>
    <row r="142" spans="2:40" x14ac:dyDescent="0.2">
      <c r="B142" s="28" t="s">
        <v>231</v>
      </c>
      <c r="C142" s="28" t="s">
        <v>232</v>
      </c>
      <c r="D142" s="28" t="s">
        <v>432</v>
      </c>
      <c r="E142" s="28" t="s">
        <v>430</v>
      </c>
      <c r="F142" s="206">
        <f ca="1">MATCH($C142,_xlfn.ANCHORARRAY(Health!$C$8),0)</f>
        <v>137</v>
      </c>
      <c r="G142" s="22" cm="1">
        <f t="array" aca="1" ref="G142" ca="1">IF(Parameters!$D$31, SUM(IF(ISNUMBER(R142:W142),(IF(R142:W142&gt;=Parameters!$D$37,1,"")),""))+0.5*(SUM(IF(ISNUMBER(R142:W142),(IF(R142:W142&gt;=Parameters!$D$38,1,"")),""))-SUM(IF(ISNUMBER(R142:W142),(IF(R142:W142&gt;=Parameters!$D$37,1,"")),""))),0) +
   IF(Parameters!$D$32,SUM(IF(ISNUMBER(R142:W142),(IF(R142:W142&gt;=Parameters!$D$41,1,"")),"")),0) +
   IF(Parameters!$D$33,AVERAGE(IF(ISNUMBER(R142:W142),R142:W142)),0) +
   IF(Parameters!$D$34,IF(OR(IF(ISNUMBER(R142:W142),R142:W142)=0),0,GEOMEAN(IF(ISNUMBER(R142:W142),R142:W142))),0)</f>
        <v>0</v>
      </c>
      <c r="H142" s="23">
        <f t="shared" ca="1" si="12"/>
        <v>0</v>
      </c>
      <c r="I142" s="116" t="str">
        <f t="shared" si="13"/>
        <v>!</v>
      </c>
      <c r="J142" s="22" cm="1">
        <f t="array" aca="1" ref="J142" ca="1">IF(Parameters!$D$31, SUM(IF(ISNUMBER(Y142:AD142),(IF(Y142:AD142&gt;=Parameters!$D$41,1,"")),""))+0.5*(SUM(IF(ISNUMBER(Y142:AD142),(IF(Y142:AD142&gt;=Parameters!$D$42,1,"")),""))-SUM(IF(ISNUMBER(Y142:AD142),(IF(Y142:AD142&gt;=Parameters!$D$41,1,"")),""))),0) +
   IF(Parameters!$D$32,SUM(IF(ISNUMBER(Y142:AD142),(IF(Y142:AD142&gt;=Parameters!$D$41,1,"")),"")),0) +
   IF(Parameters!$D$33,AVERAGE(IF(ISNUMBER(Y142:AD142),Y142:AD142)),0) +
   IF(Parameters!$D$34,IF(OR(IF(ISNUMBER(Y142:AD142),Y142:AD142)=0),0,GEOMEAN(IF(ISNUMBER(Y142:AD142),Y142:AD142))),0)</f>
        <v>0</v>
      </c>
      <c r="K142" s="23">
        <f t="shared" ca="1" si="14"/>
        <v>0</v>
      </c>
      <c r="L142" s="116" t="str">
        <f t="shared" si="15"/>
        <v/>
      </c>
      <c r="M142" s="21" cm="1">
        <f t="array" aca="1" ref="M142" ca="1">IF(Parameters!$D$31, SUM(IF(ISNUMBER(AF142:AK142),(IF(AF142:AK142&gt;=Parameters!$D$41,1,"")),""))+0.5*(SUM(IF(ISNUMBER(AF142:AK142),(IF(AF142:AK142&gt;=Parameters!$D$42,1,"")),""))-SUM(IF(ISNUMBER(AF142:AK142),(IF(AF142:AK142&gt;=Parameters!$D$41,1,"")),""))),0) +
   IF(Parameters!$D$32,SUM(IF(ISNUMBER(AF142:AK142),(IF(AF142:AK142&gt;=Parameters!$D$41,1,"")),"")),0) +
   IF(Parameters!$D$33,AVERAGE(IF(ISNUMBER(AF142:AK142),AF142:AK142)),0) +
   IF(Parameters!$D$34,IF(OR(IF(ISNUMBER(AF142:AK142),AF142:AK142)=0),0,GEOMEAN(IF(ISNUMBER(AF142:AK142),AF142:AK142))),0)</f>
        <v>0</v>
      </c>
      <c r="N142" s="23">
        <f t="shared" ca="1" si="16"/>
        <v>0</v>
      </c>
      <c r="O142" s="116" t="str">
        <f t="shared" si="17"/>
        <v>!</v>
      </c>
      <c r="P142" s="24"/>
      <c r="Q142" s="49"/>
      <c r="R142" s="25">
        <f ca="1">IFERROR(INDEX(Health!$G$8:$G$225,MATCH($C142,_xlfn.ANCHORARRAY(Health!$C$8),0)),NA())</f>
        <v>0</v>
      </c>
      <c r="S142" s="25">
        <f ca="1">IFERROR(INDEX(Food!$G$8:$G$225,MATCH($C142,_xlfn.ANCHORARRAY(Food!$C$8),0)),NA())</f>
        <v>0</v>
      </c>
      <c r="T142" s="25">
        <f ca="1">IFERROR(INDEX(Macro!$G$8:$G$225,MATCH($C142,_xlfn.ANCHORARRAY(Macro!$C$8),0)),NA())</f>
        <v>3.2510635517396498</v>
      </c>
      <c r="U142" s="25">
        <f ca="1">IFERROR(INDEX(Socioeconomic!$G$8:$G$225,MATCH($C142,_xlfn.ANCHORARRAY(Socioeconomic!$C$8),0)),NA())</f>
        <v>0</v>
      </c>
      <c r="V142" s="25">
        <f ca="1">IFERROR(INDEX('Natural Hazard'!$G$8:$G$225,MATCH($C142,_xlfn.ANCHORARRAY('Natural Hazard'!$C$8),0)),NA())</f>
        <v>0</v>
      </c>
      <c r="W142" s="25">
        <f ca="1">IFERROR(INDEX(Conflict!$G$8:$G$225,MATCH($C142,_xlfn.ANCHORARRAY(Conflict!$C$8),0)),NA())</f>
        <v>0</v>
      </c>
      <c r="X142" s="50"/>
      <c r="Y142" s="25">
        <f ca="1">IFERROR(INDEX(Health!$H$8:$H$225,MATCH($C142,_xlfn.ANCHORARRAY(Health!$C$8),0)),NA())</f>
        <v>4.6005830903789997</v>
      </c>
      <c r="Z142" s="25">
        <f ca="1">IFERROR(INDEX(Food!$H$8:$H$225,MATCH($C142,_xlfn.ANCHORARRAY(Food!$C$8),0)),NA())</f>
        <v>1.79425837320574</v>
      </c>
      <c r="AA142" s="25">
        <f ca="1">IFERROR(INDEX(Macro!$H$8:$H$225,MATCH($C142,_xlfn.ANCHORARRAY(Macro!$C$8),0)),NA())</f>
        <v>1.5880457075886301</v>
      </c>
      <c r="AB142" s="25">
        <f ca="1">IFERROR(INDEX(Socioeconomic!$H$8:$H$225,MATCH($C142,_xlfn.ANCHORARRAY(Socioeconomic!$C$8),0)),NA())</f>
        <v>2.8571428571428501</v>
      </c>
      <c r="AC142" s="25">
        <f ca="1">IFERROR(INDEX('Natural Hazard'!$H$8:$H$225,MATCH($C142,_xlfn.ANCHORARRAY('Natural Hazard'!$C$8),0)),NA())</f>
        <v>4.5</v>
      </c>
      <c r="AD142" s="25">
        <f ca="1">IFERROR(INDEX(Conflict!$H$8:$H$225,MATCH($C142,_xlfn.ANCHORARRAY(Conflict!$C$8),0)),NA())</f>
        <v>0</v>
      </c>
      <c r="AE142" s="50"/>
      <c r="AF142" s="25">
        <f ca="1">IFERROR(INDEX(Health!$I$8:$I$225,MATCH($C142,_xlfn.ANCHORARRAY(Health!$C$8),0)),NA())</f>
        <v>0</v>
      </c>
      <c r="AG142" s="25" t="e">
        <f ca="1">IFERROR(INDEX(Food!$I$8:$I$225,MATCH($C142,_xlfn.ANCHORARRAY(Food!$C$8),0)),NA())</f>
        <v>#N/A</v>
      </c>
      <c r="AH142" s="25">
        <f ca="1">IFERROR(INDEX(Macro!$I$8:$I$225,MATCH($C142,_xlfn.ANCHORARRAY(Macro!$C$8),0)),NA())</f>
        <v>6.6556108347153096</v>
      </c>
      <c r="AI142" s="25">
        <f ca="1">IFERROR(INDEX(Socioeconomic!$I$8:$I$225,MATCH($C142,_xlfn.ANCHORARRAY(Socioeconomic!$C$8),0)),NA())</f>
        <v>0</v>
      </c>
      <c r="AJ142" s="25">
        <f ca="1">IFERROR(INDEX('Natural Hazard'!$I$8:$I$225,MATCH($C142,_xlfn.ANCHORARRAY('Natural Hazard'!$C$8),0)),NA())</f>
        <v>0</v>
      </c>
      <c r="AK142" s="25">
        <f ca="1">IFERROR(INDEX(Conflict!$I$8:$I$225,MATCH($C142,_xlfn.ANCHORARRAY(Conflict!$C$8),0)),NA())</f>
        <v>0</v>
      </c>
      <c r="AL142" s="49"/>
      <c r="AM142" s="25">
        <f>IFERROR(INDEX('Data Reliability'!$G$6:$G$409,MATCH($C142,'Data Reliability'!$E$6:$E$409,0)),NA())</f>
        <v>0.16666666666666699</v>
      </c>
      <c r="AN142" s="25">
        <f>IFERROR(INDEX('Data Reliability'!$H$6:$H$409,MATCH($C142,'Data Reliability'!$E$6:$E$409,0)),NA())</f>
        <v>0.59166666666666701</v>
      </c>
    </row>
    <row r="143" spans="2:40" x14ac:dyDescent="0.2">
      <c r="B143" s="28" t="s">
        <v>233</v>
      </c>
      <c r="C143" s="28" t="s">
        <v>234</v>
      </c>
      <c r="D143" s="28" t="s">
        <v>432</v>
      </c>
      <c r="E143" s="28" t="s">
        <v>429</v>
      </c>
      <c r="F143" s="206">
        <f ca="1">MATCH($C143,_xlfn.ANCHORARRAY(Health!$C$8),0)</f>
        <v>138</v>
      </c>
      <c r="G143" s="22" cm="1">
        <f t="array" aca="1" ref="G143" ca="1">IF(Parameters!$D$31, SUM(IF(ISNUMBER(R143:W143),(IF(R143:W143&gt;=Parameters!$D$37,1,"")),""))+0.5*(SUM(IF(ISNUMBER(R143:W143),(IF(R143:W143&gt;=Parameters!$D$38,1,"")),""))-SUM(IF(ISNUMBER(R143:W143),(IF(R143:W143&gt;=Parameters!$D$37,1,"")),""))),0) +
   IF(Parameters!$D$32,SUM(IF(ISNUMBER(R143:W143),(IF(R143:W143&gt;=Parameters!$D$41,1,"")),"")),0) +
   IF(Parameters!$D$33,AVERAGE(IF(ISNUMBER(R143:W143),R143:W143)),0) +
   IF(Parameters!$D$34,IF(OR(IF(ISNUMBER(R143:W143),R143:W143)=0),0,GEOMEAN(IF(ISNUMBER(R143:W143),R143:W143))),0)</f>
        <v>3.5</v>
      </c>
      <c r="H143" s="23">
        <f t="shared" ca="1" si="12"/>
        <v>3.5</v>
      </c>
      <c r="I143" s="116" t="str">
        <f t="shared" si="13"/>
        <v/>
      </c>
      <c r="J143" s="22" cm="1">
        <f t="array" aca="1" ref="J143" ca="1">IF(Parameters!$D$31, SUM(IF(ISNUMBER(Y143:AD143),(IF(Y143:AD143&gt;=Parameters!$D$41,1,"")),""))+0.5*(SUM(IF(ISNUMBER(Y143:AD143),(IF(Y143:AD143&gt;=Parameters!$D$42,1,"")),""))-SUM(IF(ISNUMBER(Y143:AD143),(IF(Y143:AD143&gt;=Parameters!$D$41,1,"")),""))),0) +
   IF(Parameters!$D$32,SUM(IF(ISNUMBER(Y143:AD143),(IF(Y143:AD143&gt;=Parameters!$D$41,1,"")),"")),0) +
   IF(Parameters!$D$33,AVERAGE(IF(ISNUMBER(Y143:AD143),Y143:AD143)),0) +
   IF(Parameters!$D$34,IF(OR(IF(ISNUMBER(Y143:AD143),Y143:AD143)=0),0,GEOMEAN(IF(ISNUMBER(Y143:AD143),Y143:AD143))),0)</f>
        <v>2</v>
      </c>
      <c r="K143" s="23">
        <f t="shared" ca="1" si="14"/>
        <v>2</v>
      </c>
      <c r="L143" s="116" t="str">
        <f t="shared" si="15"/>
        <v/>
      </c>
      <c r="M143" s="21" cm="1">
        <f t="array" aca="1" ref="M143" ca="1">IF(Parameters!$D$31, SUM(IF(ISNUMBER(AF143:AK143),(IF(AF143:AK143&gt;=Parameters!$D$41,1,"")),""))+0.5*(SUM(IF(ISNUMBER(AF143:AK143),(IF(AF143:AK143&gt;=Parameters!$D$42,1,"")),""))-SUM(IF(ISNUMBER(AF143:AK143),(IF(AF143:AK143&gt;=Parameters!$D$41,1,"")),""))),0) +
   IF(Parameters!$D$32,SUM(IF(ISNUMBER(AF143:AK143),(IF(AF143:AK143&gt;=Parameters!$D$41,1,"")),"")),0) +
   IF(Parameters!$D$33,AVERAGE(IF(ISNUMBER(AF143:AK143),AF143:AK143)),0) +
   IF(Parameters!$D$34,IF(OR(IF(ISNUMBER(AF143:AK143),AF143:AK143)=0),0,GEOMEAN(IF(ISNUMBER(AF143:AK143),AF143:AK143))),0)</f>
        <v>3</v>
      </c>
      <c r="N143" s="23">
        <f t="shared" ca="1" si="16"/>
        <v>3</v>
      </c>
      <c r="O143" s="116" t="str">
        <f t="shared" si="17"/>
        <v>!</v>
      </c>
      <c r="P143" s="24"/>
      <c r="Q143" s="49"/>
      <c r="R143" s="25">
        <f ca="1">IFERROR(INDEX(Health!$G$8:$G$225,MATCH($C143,_xlfn.ANCHORARRAY(Health!$C$8),0)),NA())</f>
        <v>0</v>
      </c>
      <c r="S143" s="25">
        <f ca="1">IFERROR(INDEX(Food!$G$8:$G$225,MATCH($C143,_xlfn.ANCHORARRAY(Food!$C$8),0)),NA())</f>
        <v>6.5877885310753488</v>
      </c>
      <c r="T143" s="25">
        <f ca="1">IFERROR(INDEX(Macro!$G$8:$G$225,MATCH($C143,_xlfn.ANCHORARRAY(Macro!$C$8),0)),NA())</f>
        <v>8.630175530117155</v>
      </c>
      <c r="U143" s="25">
        <f ca="1">IFERROR(INDEX(Socioeconomic!$G$8:$G$225,MATCH($C143,_xlfn.ANCHORARRAY(Socioeconomic!$C$8),0)),NA())</f>
        <v>9.9283144879394563</v>
      </c>
      <c r="V143" s="25">
        <f ca="1">IFERROR(INDEX('Natural Hazard'!$G$8:$G$225,MATCH($C143,_xlfn.ANCHORARRAY('Natural Hazard'!$C$8),0)),NA())</f>
        <v>7.6376261582597316</v>
      </c>
      <c r="W143" s="25">
        <f ca="1">IFERROR(INDEX(Conflict!$G$8:$G$225,MATCH($C143,_xlfn.ANCHORARRAY(Conflict!$C$8),0)),NA())</f>
        <v>0</v>
      </c>
      <c r="X143" s="50"/>
      <c r="Y143" s="25">
        <f ca="1">IFERROR(INDEX(Health!$H$8:$H$225,MATCH($C143,_xlfn.ANCHORARRAY(Health!$C$8),0)),NA())</f>
        <v>7.8658892128279803</v>
      </c>
      <c r="Z143" s="25">
        <f ca="1">IFERROR(INDEX(Food!$H$8:$H$225,MATCH($C143,_xlfn.ANCHORARRAY(Food!$C$8),0)),NA())</f>
        <v>8.6797915460335808</v>
      </c>
      <c r="AA143" s="25">
        <f ca="1">IFERROR(INDEX(Macro!$H$8:$H$225,MATCH($C143,_xlfn.ANCHORARRAY(Macro!$C$8),0)),NA())</f>
        <v>7.4479929680632901</v>
      </c>
      <c r="AB143" s="25">
        <f ca="1">IFERROR(INDEX(Socioeconomic!$H$8:$H$225,MATCH($C143,_xlfn.ANCHORARRAY(Socioeconomic!$C$8),0)),NA())</f>
        <v>9.8571428571428505</v>
      </c>
      <c r="AC143" s="25">
        <f ca="1">IFERROR(INDEX('Natural Hazard'!$H$8:$H$225,MATCH($C143,_xlfn.ANCHORARRAY('Natural Hazard'!$C$8),0)),NA())</f>
        <v>5.8333333333333304</v>
      </c>
      <c r="AD143" s="25">
        <f ca="1">IFERROR(INDEX(Conflict!$H$8:$H$225,MATCH($C143,_xlfn.ANCHORARRAY(Conflict!$C$8),0)),NA())</f>
        <v>4.7230552125595304</v>
      </c>
      <c r="AE143" s="50"/>
      <c r="AF143" s="25">
        <f ca="1">IFERROR(INDEX(Health!$I$8:$I$225,MATCH($C143,_xlfn.ANCHORARRAY(Health!$C$8),0)),NA())</f>
        <v>0</v>
      </c>
      <c r="AG143" s="25">
        <f ca="1">IFERROR(INDEX(Food!$I$8:$I$225,MATCH($C143,_xlfn.ANCHORARRAY(Food!$C$8),0)),NA())</f>
        <v>5</v>
      </c>
      <c r="AH143" s="25">
        <f ca="1">IFERROR(INDEX(Macro!$I$8:$I$225,MATCH($C143,_xlfn.ANCHORARRAY(Macro!$C$8),0)),NA())</f>
        <v>10</v>
      </c>
      <c r="AI143" s="25">
        <f ca="1">IFERROR(INDEX(Socioeconomic!$I$8:$I$225,MATCH($C143,_xlfn.ANCHORARRAY(Socioeconomic!$C$8),0)),NA())</f>
        <v>10</v>
      </c>
      <c r="AJ143" s="25">
        <f ca="1">IFERROR(INDEX('Natural Hazard'!$I$8:$I$225,MATCH($C143,_xlfn.ANCHORARRAY('Natural Hazard'!$C$8),0)),NA())</f>
        <v>10</v>
      </c>
      <c r="AK143" s="25">
        <f ca="1">IFERROR(INDEX(Conflict!$I$8:$I$225,MATCH($C143,_xlfn.ANCHORARRAY(Conflict!$C$8),0)),NA())</f>
        <v>0</v>
      </c>
      <c r="AL143" s="49"/>
      <c r="AM143" s="25">
        <f>IFERROR(INDEX('Data Reliability'!$G$6:$G$409,MATCH($C143,'Data Reliability'!$E$6:$E$409,0)),NA())</f>
        <v>8.3333333333333301E-2</v>
      </c>
      <c r="AN143" s="25">
        <f>IFERROR(INDEX('Data Reliability'!$H$6:$H$409,MATCH($C143,'Data Reliability'!$E$6:$E$409,0)),NA())</f>
        <v>0.50277777777777799</v>
      </c>
    </row>
    <row r="144" spans="2:40" x14ac:dyDescent="0.2">
      <c r="B144" s="28" t="s">
        <v>235</v>
      </c>
      <c r="C144" s="28" t="s">
        <v>236</v>
      </c>
      <c r="D144" s="28" t="s">
        <v>436</v>
      </c>
      <c r="E144" s="28" t="s">
        <v>430</v>
      </c>
      <c r="F144" s="206">
        <f ca="1">MATCH($C144,_xlfn.ANCHORARRAY(Health!$C$8),0)</f>
        <v>139</v>
      </c>
      <c r="G144" s="22" cm="1">
        <f t="array" aca="1" ref="G144" ca="1">IF(Parameters!$D$31, SUM(IF(ISNUMBER(R144:W144),(IF(R144:W144&gt;=Parameters!$D$37,1,"")),""))+0.5*(SUM(IF(ISNUMBER(R144:W144),(IF(R144:W144&gt;=Parameters!$D$38,1,"")),""))-SUM(IF(ISNUMBER(R144:W144),(IF(R144:W144&gt;=Parameters!$D$37,1,"")),""))),0) +
   IF(Parameters!$D$32,SUM(IF(ISNUMBER(R144:W144),(IF(R144:W144&gt;=Parameters!$D$41,1,"")),"")),0) +
   IF(Parameters!$D$33,AVERAGE(IF(ISNUMBER(R144:W144),R144:W144)),0) +
   IF(Parameters!$D$34,IF(OR(IF(ISNUMBER(R144:W144),R144:W144)=0),0,GEOMEAN(IF(ISNUMBER(R144:W144),R144:W144))),0)</f>
        <v>1.5</v>
      </c>
      <c r="H144" s="23">
        <f t="shared" ca="1" si="12"/>
        <v>1.5</v>
      </c>
      <c r="I144" s="116" t="str">
        <f t="shared" si="13"/>
        <v/>
      </c>
      <c r="J144" s="22" cm="1">
        <f t="array" aca="1" ref="J144" ca="1">IF(Parameters!$D$31, SUM(IF(ISNUMBER(Y144:AD144),(IF(Y144:AD144&gt;=Parameters!$D$41,1,"")),""))+0.5*(SUM(IF(ISNUMBER(Y144:AD144),(IF(Y144:AD144&gt;=Parameters!$D$42,1,"")),""))-SUM(IF(ISNUMBER(Y144:AD144),(IF(Y144:AD144&gt;=Parameters!$D$41,1,"")),""))),0) +
   IF(Parameters!$D$32,SUM(IF(ISNUMBER(Y144:AD144),(IF(Y144:AD144&gt;=Parameters!$D$41,1,"")),"")),0) +
   IF(Parameters!$D$33,AVERAGE(IF(ISNUMBER(Y144:AD144),Y144:AD144)),0) +
   IF(Parameters!$D$34,IF(OR(IF(ISNUMBER(Y144:AD144),Y144:AD144)=0),0,GEOMEAN(IF(ISNUMBER(Y144:AD144),Y144:AD144))),0)</f>
        <v>0.5</v>
      </c>
      <c r="K144" s="23">
        <f t="shared" ca="1" si="14"/>
        <v>0.5</v>
      </c>
      <c r="L144" s="116" t="str">
        <f t="shared" si="15"/>
        <v/>
      </c>
      <c r="M144" s="21" cm="1">
        <f t="array" aca="1" ref="M144" ca="1">IF(Parameters!$D$31, SUM(IF(ISNUMBER(AF144:AK144),(IF(AF144:AK144&gt;=Parameters!$D$41,1,"")),""))+0.5*(SUM(IF(ISNUMBER(AF144:AK144),(IF(AF144:AK144&gt;=Parameters!$D$42,1,"")),""))-SUM(IF(ISNUMBER(AF144:AK144),(IF(AF144:AK144&gt;=Parameters!$D$41,1,"")),""))),0) +
   IF(Parameters!$D$32,SUM(IF(ISNUMBER(AF144:AK144),(IF(AF144:AK144&gt;=Parameters!$D$41,1,"")),"")),0) +
   IF(Parameters!$D$33,AVERAGE(IF(ISNUMBER(AF144:AK144),AF144:AK144)),0) +
   IF(Parameters!$D$34,IF(OR(IF(ISNUMBER(AF144:AK144),AF144:AK144)=0),0,GEOMEAN(IF(ISNUMBER(AF144:AK144),AF144:AK144))),0)</f>
        <v>1.5</v>
      </c>
      <c r="N144" s="23">
        <f t="shared" ca="1" si="16"/>
        <v>1.5</v>
      </c>
      <c r="O144" s="116" t="str">
        <f t="shared" si="17"/>
        <v>!</v>
      </c>
      <c r="P144" s="24"/>
      <c r="Q144" s="49"/>
      <c r="R144" s="25">
        <f ca="1">IFERROR(INDEX(Health!$G$8:$G$225,MATCH($C144,_xlfn.ANCHORARRAY(Health!$C$8),0)),NA())</f>
        <v>0</v>
      </c>
      <c r="S144" s="25">
        <f ca="1">IFERROR(INDEX(Food!$G$8:$G$225,MATCH($C144,_xlfn.ANCHORARRAY(Food!$C$8),0)),NA())</f>
        <v>0</v>
      </c>
      <c r="T144" s="25">
        <f ca="1">IFERROR(INDEX(Macro!$G$8:$G$225,MATCH($C144,_xlfn.ANCHORARRAY(Macro!$C$8),0)),NA())</f>
        <v>6.9</v>
      </c>
      <c r="U144" s="25">
        <f ca="1">IFERROR(INDEX(Socioeconomic!$G$8:$G$225,MATCH($C144,_xlfn.ANCHORARRAY(Socioeconomic!$C$8),0)),NA())</f>
        <v>1.79284291400159</v>
      </c>
      <c r="V144" s="25">
        <f ca="1">IFERROR(INDEX('Natural Hazard'!$G$8:$G$225,MATCH($C144,_xlfn.ANCHORARRAY('Natural Hazard'!$C$8),0)),NA())</f>
        <v>8.0622577482985491</v>
      </c>
      <c r="W144" s="25">
        <f ca="1">IFERROR(INDEX(Conflict!$G$8:$G$225,MATCH($C144,_xlfn.ANCHORARRAY(Conflict!$C$8),0)),NA())</f>
        <v>0</v>
      </c>
      <c r="X144" s="50"/>
      <c r="Y144" s="25">
        <f ca="1">IFERROR(INDEX(Health!$H$8:$H$225,MATCH($C144,_xlfn.ANCHORARRAY(Health!$C$8),0)),NA())</f>
        <v>0</v>
      </c>
      <c r="Z144" s="25">
        <f ca="1">IFERROR(INDEX(Food!$H$8:$H$225,MATCH($C144,_xlfn.ANCHORARRAY(Food!$C$8),0)),NA())</f>
        <v>2.36826867400115</v>
      </c>
      <c r="AA144" s="25">
        <f ca="1">IFERROR(INDEX(Macro!$H$8:$H$225,MATCH($C144,_xlfn.ANCHORARRAY(Macro!$C$8),0)),NA())</f>
        <v>7</v>
      </c>
      <c r="AB144" s="25">
        <f ca="1">IFERROR(INDEX(Socioeconomic!$H$8:$H$225,MATCH($C144,_xlfn.ANCHORARRAY(Socioeconomic!$C$8),0)),NA())</f>
        <v>2.5714285714285698</v>
      </c>
      <c r="AC144" s="25">
        <f ca="1">IFERROR(INDEX('Natural Hazard'!$H$8:$H$225,MATCH($C144,_xlfn.ANCHORARRAY('Natural Hazard'!$C$8),0)),NA())</f>
        <v>6.5</v>
      </c>
      <c r="AD144" s="25">
        <f ca="1">IFERROR(INDEX(Conflict!$H$8:$H$225,MATCH($C144,_xlfn.ANCHORARRAY(Conflict!$C$8),0)),NA())</f>
        <v>0</v>
      </c>
      <c r="AE144" s="50"/>
      <c r="AF144" s="25">
        <f ca="1">IFERROR(INDEX(Health!$I$8:$I$225,MATCH($C144,_xlfn.ANCHORARRAY(Health!$C$8),0)),NA())</f>
        <v>0</v>
      </c>
      <c r="AG144" s="25" t="e">
        <f ca="1">IFERROR(INDEX(Food!$I$8:$I$225,MATCH($C144,_xlfn.ANCHORARRAY(Food!$C$8),0)),NA())</f>
        <v>#N/A</v>
      </c>
      <c r="AH144" s="25">
        <f ca="1">IFERROR(INDEX(Macro!$I$8:$I$225,MATCH($C144,_xlfn.ANCHORARRAY(Macro!$C$8),0)),NA())</f>
        <v>7</v>
      </c>
      <c r="AI144" s="25">
        <f ca="1">IFERROR(INDEX(Socioeconomic!$I$8:$I$225,MATCH($C144,_xlfn.ANCHORARRAY(Socioeconomic!$C$8),0)),NA())</f>
        <v>1.25</v>
      </c>
      <c r="AJ144" s="25">
        <f ca="1">IFERROR(INDEX('Natural Hazard'!$I$8:$I$225,MATCH($C144,_xlfn.ANCHORARRAY('Natural Hazard'!$C$8),0)),NA())</f>
        <v>10</v>
      </c>
      <c r="AK144" s="25">
        <f ca="1">IFERROR(INDEX(Conflict!$I$8:$I$225,MATCH($C144,_xlfn.ANCHORARRAY(Conflict!$C$8),0)),NA())</f>
        <v>0</v>
      </c>
      <c r="AL144" s="49"/>
      <c r="AM144" s="25">
        <f>IFERROR(INDEX('Data Reliability'!$G$6:$G$409,MATCH($C144,'Data Reliability'!$E$6:$E$409,0)),NA())</f>
        <v>0</v>
      </c>
      <c r="AN144" s="25">
        <f>IFERROR(INDEX('Data Reliability'!$H$6:$H$409,MATCH($C144,'Data Reliability'!$E$6:$E$409,0)),NA())</f>
        <v>0.45833333333333298</v>
      </c>
    </row>
    <row r="145" spans="2:42" x14ac:dyDescent="0.2">
      <c r="B145" s="28" t="s">
        <v>237</v>
      </c>
      <c r="C145" s="28" t="s">
        <v>238</v>
      </c>
      <c r="D145" s="28" t="s">
        <v>432</v>
      </c>
      <c r="E145" s="28" t="s">
        <v>430</v>
      </c>
      <c r="F145" s="206">
        <f ca="1">MATCH($C145,_xlfn.ANCHORARRAY(Health!$C$8),0)</f>
        <v>140</v>
      </c>
      <c r="G145" s="22" cm="1">
        <f t="array" aca="1" ref="G145" ca="1">IF(Parameters!$D$31, SUM(IF(ISNUMBER(R145:W145),(IF(R145:W145&gt;=Parameters!$D$37,1,"")),""))+0.5*(SUM(IF(ISNUMBER(R145:W145),(IF(R145:W145&gt;=Parameters!$D$38,1,"")),""))-SUM(IF(ISNUMBER(R145:W145),(IF(R145:W145&gt;=Parameters!$D$37,1,"")),""))),0) +
   IF(Parameters!$D$32,SUM(IF(ISNUMBER(R145:W145),(IF(R145:W145&gt;=Parameters!$D$41,1,"")),"")),0) +
   IF(Parameters!$D$33,AVERAGE(IF(ISNUMBER(R145:W145),R145:W145)),0) +
   IF(Parameters!$D$34,IF(OR(IF(ISNUMBER(R145:W145),R145:W145)=0),0,GEOMEAN(IF(ISNUMBER(R145:W145),R145:W145))),0)</f>
        <v>0</v>
      </c>
      <c r="H145" s="23">
        <f t="shared" ca="1" si="12"/>
        <v>0</v>
      </c>
      <c r="I145" s="116" t="str">
        <f t="shared" si="13"/>
        <v>!</v>
      </c>
      <c r="J145" s="22" cm="1">
        <f t="array" aca="1" ref="J145" ca="1">IF(Parameters!$D$31, SUM(IF(ISNUMBER(Y145:AD145),(IF(Y145:AD145&gt;=Parameters!$D$41,1,"")),""))+0.5*(SUM(IF(ISNUMBER(Y145:AD145),(IF(Y145:AD145&gt;=Parameters!$D$42,1,"")),""))-SUM(IF(ISNUMBER(Y145:AD145),(IF(Y145:AD145&gt;=Parameters!$D$41,1,"")),""))),0) +
   IF(Parameters!$D$32,SUM(IF(ISNUMBER(Y145:AD145),(IF(Y145:AD145&gt;=Parameters!$D$41,1,"")),"")),0) +
   IF(Parameters!$D$33,AVERAGE(IF(ISNUMBER(Y145:AD145),Y145:AD145)),0) +
   IF(Parameters!$D$34,IF(OR(IF(ISNUMBER(Y145:AD145),Y145:AD145)=0),0,GEOMEAN(IF(ISNUMBER(Y145:AD145),Y145:AD145))),0)</f>
        <v>1.5</v>
      </c>
      <c r="K145" s="23">
        <f t="shared" ca="1" si="14"/>
        <v>1.5</v>
      </c>
      <c r="L145" s="116" t="str">
        <f t="shared" si="15"/>
        <v/>
      </c>
      <c r="M145" s="21" cm="1">
        <f t="array" aca="1" ref="M145" ca="1">IF(Parameters!$D$31, SUM(IF(ISNUMBER(AF145:AK145),(IF(AF145:AK145&gt;=Parameters!$D$41,1,"")),""))+0.5*(SUM(IF(ISNUMBER(AF145:AK145),(IF(AF145:AK145&gt;=Parameters!$D$42,1,"")),""))-SUM(IF(ISNUMBER(AF145:AK145),(IF(AF145:AK145&gt;=Parameters!$D$41,1,"")),""))),0) +
   IF(Parameters!$D$32,SUM(IF(ISNUMBER(AF145:AK145),(IF(AF145:AK145&gt;=Parameters!$D$41,1,"")),"")),0) +
   IF(Parameters!$D$33,AVERAGE(IF(ISNUMBER(AF145:AK145),AF145:AK145)),0) +
   IF(Parameters!$D$34,IF(OR(IF(ISNUMBER(AF145:AK145),AF145:AK145)=0),0,GEOMEAN(IF(ISNUMBER(AF145:AK145),AF145:AK145))),0)</f>
        <v>0</v>
      </c>
      <c r="N145" s="23">
        <f t="shared" ca="1" si="16"/>
        <v>0</v>
      </c>
      <c r="O145" s="116" t="str">
        <f t="shared" si="17"/>
        <v>!</v>
      </c>
      <c r="P145" s="24"/>
      <c r="Q145" s="49"/>
      <c r="R145" s="25">
        <f ca="1">IFERROR(INDEX(Health!$G$8:$G$225,MATCH($C145,_xlfn.ANCHORARRAY(Health!$C$8),0)),NA())</f>
        <v>0</v>
      </c>
      <c r="S145" s="25">
        <f ca="1">IFERROR(INDEX(Food!$G$8:$G$225,MATCH($C145,_xlfn.ANCHORARRAY(Food!$C$8),0)),NA())</f>
        <v>0</v>
      </c>
      <c r="T145" s="25">
        <f ca="1">IFERROR(INDEX(Macro!$G$8:$G$225,MATCH($C145,_xlfn.ANCHORARRAY(Macro!$C$8),0)),NA())</f>
        <v>3.4969413553211206</v>
      </c>
      <c r="U145" s="25">
        <f ca="1">IFERROR(INDEX(Socioeconomic!$G$8:$G$225,MATCH($C145,_xlfn.ANCHORARRAY(Socioeconomic!$C$8),0)),NA())</f>
        <v>0</v>
      </c>
      <c r="V145" s="25">
        <f ca="1">IFERROR(INDEX('Natural Hazard'!$G$8:$G$225,MATCH($C145,_xlfn.ANCHORARRAY('Natural Hazard'!$C$8),0)),NA())</f>
        <v>0</v>
      </c>
      <c r="W145" s="25">
        <f ca="1">IFERROR(INDEX(Conflict!$G$8:$G$225,MATCH($C145,_xlfn.ANCHORARRAY(Conflict!$C$8),0)),NA())</f>
        <v>0</v>
      </c>
      <c r="X145" s="50"/>
      <c r="Y145" s="25">
        <f ca="1">IFERROR(INDEX(Health!$H$8:$H$225,MATCH($C145,_xlfn.ANCHORARRAY(Health!$C$8),0)),NA())</f>
        <v>7.3411078717201104</v>
      </c>
      <c r="Z145" s="25">
        <f ca="1">IFERROR(INDEX(Food!$H$8:$H$225,MATCH($C145,_xlfn.ANCHORARRAY(Food!$C$8),0)),NA())</f>
        <v>9.2822966507177007</v>
      </c>
      <c r="AA145" s="25">
        <f ca="1">IFERROR(INDEX(Macro!$H$8:$H$225,MATCH($C145,_xlfn.ANCHORARRAY(Macro!$C$8),0)),NA())</f>
        <v>2.2033401699384698</v>
      </c>
      <c r="AB145" s="25">
        <f ca="1">IFERROR(INDEX(Socioeconomic!$H$8:$H$225,MATCH($C145,_xlfn.ANCHORARRAY(Socioeconomic!$C$8),0)),NA())</f>
        <v>7.8571428571428497</v>
      </c>
      <c r="AC145" s="25">
        <f ca="1">IFERROR(INDEX('Natural Hazard'!$H$8:$H$225,MATCH($C145,_xlfn.ANCHORARRAY('Natural Hazard'!$C$8),0)),NA())</f>
        <v>5.5</v>
      </c>
      <c r="AD145" s="25">
        <f ca="1">IFERROR(INDEX(Conflict!$H$8:$H$225,MATCH($C145,_xlfn.ANCHORARRAY(Conflict!$C$8),0)),NA())</f>
        <v>0</v>
      </c>
      <c r="AE145" s="50"/>
      <c r="AF145" s="25">
        <f ca="1">IFERROR(INDEX(Health!$I$8:$I$225,MATCH($C145,_xlfn.ANCHORARRAY(Health!$C$8),0)),NA())</f>
        <v>0</v>
      </c>
      <c r="AG145" s="25" t="e">
        <f ca="1">IFERROR(INDEX(Food!$I$8:$I$225,MATCH($C145,_xlfn.ANCHORARRAY(Food!$C$8),0)),NA())</f>
        <v>#N/A</v>
      </c>
      <c r="AH145" s="25">
        <f ca="1">IFERROR(INDEX(Macro!$I$8:$I$225,MATCH($C145,_xlfn.ANCHORARRAY(Macro!$C$8),0)),NA())</f>
        <v>5.55002763957987</v>
      </c>
      <c r="AI145" s="25">
        <f ca="1">IFERROR(INDEX(Socioeconomic!$I$8:$I$225,MATCH($C145,_xlfn.ANCHORARRAY(Socioeconomic!$C$8),0)),NA())</f>
        <v>0</v>
      </c>
      <c r="AJ145" s="25">
        <f ca="1">IFERROR(INDEX('Natural Hazard'!$I$8:$I$225,MATCH($C145,_xlfn.ANCHORARRAY('Natural Hazard'!$C$8),0)),NA())</f>
        <v>0</v>
      </c>
      <c r="AK145" s="25">
        <f ca="1">IFERROR(INDEX(Conflict!$I$8:$I$225,MATCH($C145,_xlfn.ANCHORARRAY(Conflict!$C$8),0)),NA())</f>
        <v>0</v>
      </c>
      <c r="AL145" s="49"/>
      <c r="AM145" s="25">
        <f>IFERROR(INDEX('Data Reliability'!$G$6:$G$409,MATCH($C145,'Data Reliability'!$E$6:$E$409,0)),NA())</f>
        <v>0.16666666666666699</v>
      </c>
      <c r="AN145" s="25">
        <f>IFERROR(INDEX('Data Reliability'!$H$6:$H$409,MATCH($C145,'Data Reliability'!$E$6:$E$409,0)),NA())</f>
        <v>0.59166666666666701</v>
      </c>
    </row>
    <row r="146" spans="2:42" x14ac:dyDescent="0.2">
      <c r="B146" s="28" t="s">
        <v>754</v>
      </c>
      <c r="C146" s="28" t="s">
        <v>716</v>
      </c>
      <c r="D146" s="28" t="s">
        <v>436</v>
      </c>
      <c r="E146" s="28" t="s">
        <v>409</v>
      </c>
      <c r="F146" s="206">
        <f ca="1">MATCH($C146,_xlfn.ANCHORARRAY(Health!$C$8),0)</f>
        <v>141</v>
      </c>
      <c r="G146" s="22" cm="1">
        <f t="array" aca="1" ref="G146" ca="1">IF(Parameters!$D$31, SUM(IF(ISNUMBER(R146:W146),(IF(R146:W146&gt;=Parameters!$D$37,1,"")),""))+0.5*(SUM(IF(ISNUMBER(R146:W146),(IF(R146:W146&gt;=Parameters!$D$38,1,"")),""))-SUM(IF(ISNUMBER(R146:W146),(IF(R146:W146&gt;=Parameters!$D$37,1,"")),""))),0) +
   IF(Parameters!$D$32,SUM(IF(ISNUMBER(R146:W146),(IF(R146:W146&gt;=Parameters!$D$41,1,"")),"")),0) +
   IF(Parameters!$D$33,AVERAGE(IF(ISNUMBER(R146:W146),R146:W146)),0) +
   IF(Parameters!$D$34,IF(OR(IF(ISNUMBER(R146:W146),R146:W146)=0),0,GEOMEAN(IF(ISNUMBER(R146:W146),R146:W146))),0)</f>
        <v>0</v>
      </c>
      <c r="H146" s="23">
        <f t="shared" ca="1" si="12"/>
        <v>0</v>
      </c>
      <c r="I146" s="116" t="str">
        <f t="shared" si="13"/>
        <v>!!</v>
      </c>
      <c r="J146" s="22" cm="1">
        <f t="array" aca="1" ref="J146" ca="1">IF(Parameters!$D$31, SUM(IF(ISNUMBER(Y146:AD146),(IF(Y146:AD146&gt;=Parameters!$D$41,1,"")),""))+0.5*(SUM(IF(ISNUMBER(Y146:AD146),(IF(Y146:AD146&gt;=Parameters!$D$42,1,"")),""))-SUM(IF(ISNUMBER(Y146:AD146),(IF(Y146:AD146&gt;=Parameters!$D$41,1,"")),""))),0) +
   IF(Parameters!$D$32,SUM(IF(ISNUMBER(Y146:AD146),(IF(Y146:AD146&gt;=Parameters!$D$41,1,"")),"")),0) +
   IF(Parameters!$D$33,AVERAGE(IF(ISNUMBER(Y146:AD146),Y146:AD146)),0) +
   IF(Parameters!$D$34,IF(OR(IF(ISNUMBER(Y146:AD146),Y146:AD146)=0),0,GEOMEAN(IF(ISNUMBER(Y146:AD146),Y146:AD146))),0)</f>
        <v>0</v>
      </c>
      <c r="K146" s="23">
        <f t="shared" ca="1" si="14"/>
        <v>0</v>
      </c>
      <c r="L146" s="116" t="str">
        <f t="shared" si="15"/>
        <v>!!</v>
      </c>
      <c r="M146" s="21" cm="1">
        <f t="array" aca="1" ref="M146" ca="1">IF(Parameters!$D$31, SUM(IF(ISNUMBER(AF146:AK146),(IF(AF146:AK146&gt;=Parameters!$D$41,1,"")),""))+0.5*(SUM(IF(ISNUMBER(AF146:AK146),(IF(AF146:AK146&gt;=Parameters!$D$42,1,"")),""))-SUM(IF(ISNUMBER(AF146:AK146),(IF(AF146:AK146&gt;=Parameters!$D$41,1,"")),""))),0) +
   IF(Parameters!$D$32,SUM(IF(ISNUMBER(AF146:AK146),(IF(AF146:AK146&gt;=Parameters!$D$41,1,"")),"")),0) +
   IF(Parameters!$D$33,AVERAGE(IF(ISNUMBER(AF146:AK146),AF146:AK146)),0) +
   IF(Parameters!$D$34,IF(OR(IF(ISNUMBER(AF146:AK146),AF146:AK146)=0),0,GEOMEAN(IF(ISNUMBER(AF146:AK146),AF146:AK146))),0)</f>
        <v>0</v>
      </c>
      <c r="N146" s="23">
        <f t="shared" ca="1" si="16"/>
        <v>0</v>
      </c>
      <c r="O146" s="116" t="str">
        <f t="shared" si="17"/>
        <v>!!</v>
      </c>
      <c r="P146" s="24"/>
      <c r="Q146" s="49"/>
      <c r="R146" s="25">
        <f ca="1">IFERROR(INDEX(Health!$G$8:$G$225,MATCH($C146,_xlfn.ANCHORARRAY(Health!$C$8),0)),NA())</f>
        <v>0</v>
      </c>
      <c r="S146" s="25" t="e">
        <f ca="1">IFERROR(INDEX(Food!$G$8:$G$225,MATCH($C146,_xlfn.ANCHORARRAY(Food!$C$8),0)),NA())</f>
        <v>#N/A</v>
      </c>
      <c r="T146" s="25" t="e">
        <f ca="1">IFERROR(INDEX(Macro!$G$8:$G$225,MATCH($C146,_xlfn.ANCHORARRAY(Macro!$C$8),0)),NA())</f>
        <v>#N/A</v>
      </c>
      <c r="U146" s="25" t="e">
        <f ca="1">IFERROR(INDEX(Socioeconomic!$G$8:$G$225,MATCH($C146,_xlfn.ANCHORARRAY(Socioeconomic!$C$8),0)),NA())</f>
        <v>#N/A</v>
      </c>
      <c r="V146" s="25">
        <f ca="1">IFERROR(INDEX('Natural Hazard'!$G$8:$G$225,MATCH($C146,_xlfn.ANCHORARRAY('Natural Hazard'!$C$8),0)),NA())</f>
        <v>0</v>
      </c>
      <c r="W146" s="25">
        <f ca="1">IFERROR(INDEX(Conflict!$G$8:$G$225,MATCH($C146,_xlfn.ANCHORARRAY(Conflict!$C$8),0)),NA())</f>
        <v>0</v>
      </c>
      <c r="X146" s="50"/>
      <c r="Y146" s="25" t="e">
        <f ca="1">IFERROR(INDEX(Health!$H$8:$H$225,MATCH($C146,_xlfn.ANCHORARRAY(Health!$C$8),0)),NA())</f>
        <v>#N/A</v>
      </c>
      <c r="Z146" s="25" t="e">
        <f ca="1">IFERROR(INDEX(Food!$H$8:$H$225,MATCH($C146,_xlfn.ANCHORARRAY(Food!$C$8),0)),NA())</f>
        <v>#N/A</v>
      </c>
      <c r="AA146" s="25" t="e">
        <f ca="1">IFERROR(INDEX(Macro!$H$8:$H$225,MATCH($C146,_xlfn.ANCHORARRAY(Macro!$C$8),0)),NA())</f>
        <v>#N/A</v>
      </c>
      <c r="AB146" s="25" t="e">
        <f ca="1">IFERROR(INDEX(Socioeconomic!$H$8:$H$225,MATCH($C146,_xlfn.ANCHORARRAY(Socioeconomic!$C$8),0)),NA())</f>
        <v>#N/A</v>
      </c>
      <c r="AC146" s="25" t="e">
        <f ca="1">IFERROR(INDEX('Natural Hazard'!$H$8:$H$225,MATCH($C146,_xlfn.ANCHORARRAY('Natural Hazard'!$C$8),0)),NA())</f>
        <v>#N/A</v>
      </c>
      <c r="AD146" s="25">
        <f ca="1">IFERROR(INDEX(Conflict!$H$8:$H$225,MATCH($C146,_xlfn.ANCHORARRAY(Conflict!$C$8),0)),NA())</f>
        <v>0</v>
      </c>
      <c r="AE146" s="50"/>
      <c r="AF146" s="25">
        <f ca="1">IFERROR(INDEX(Health!$I$8:$I$225,MATCH($C146,_xlfn.ANCHORARRAY(Health!$C$8),0)),NA())</f>
        <v>0</v>
      </c>
      <c r="AG146" s="25" t="e">
        <f ca="1">IFERROR(INDEX(Food!$I$8:$I$225,MATCH($C146,_xlfn.ANCHORARRAY(Food!$C$8),0)),NA())</f>
        <v>#N/A</v>
      </c>
      <c r="AH146" s="25" t="e">
        <f ca="1">IFERROR(INDEX(Macro!$I$8:$I$225,MATCH($C146,_xlfn.ANCHORARRAY(Macro!$C$8),0)),NA())</f>
        <v>#N/A</v>
      </c>
      <c r="AI146" s="25" t="e">
        <f ca="1">IFERROR(INDEX(Socioeconomic!$I$8:$I$225,MATCH($C146,_xlfn.ANCHORARRAY(Socioeconomic!$C$8),0)),NA())</f>
        <v>#N/A</v>
      </c>
      <c r="AJ146" s="25">
        <f ca="1">IFERROR(INDEX('Natural Hazard'!$I$8:$I$225,MATCH($C146,_xlfn.ANCHORARRAY('Natural Hazard'!$C$8),0)),NA())</f>
        <v>0</v>
      </c>
      <c r="AK146" s="25">
        <f ca="1">IFERROR(INDEX(Conflict!$I$8:$I$225,MATCH($C146,_xlfn.ANCHORARRAY(Conflict!$C$8),0)),NA())</f>
        <v>0</v>
      </c>
      <c r="AL146" s="49"/>
      <c r="AM146" s="25">
        <f>IFERROR(INDEX('Data Reliability'!$G$6:$G$409,MATCH($C146,'Data Reliability'!$E$6:$E$409,0)),NA())</f>
        <v>1</v>
      </c>
      <c r="AN146" s="25">
        <f>IFERROR(INDEX('Data Reliability'!$H$6:$H$409,MATCH($C146,'Data Reliability'!$E$6:$E$409,0)),NA())</f>
        <v>0.81666666666666698</v>
      </c>
    </row>
    <row r="147" spans="2:42" x14ac:dyDescent="0.2">
      <c r="B147" s="28" t="s">
        <v>239</v>
      </c>
      <c r="C147" s="28" t="s">
        <v>240</v>
      </c>
      <c r="D147" s="28" t="s">
        <v>432</v>
      </c>
      <c r="E147" s="28" t="s">
        <v>429</v>
      </c>
      <c r="F147" s="206">
        <f ca="1">MATCH($C147,_xlfn.ANCHORARRAY(Health!$C$8),0)</f>
        <v>142</v>
      </c>
      <c r="G147" s="22" cm="1">
        <f t="array" aca="1" ref="G147" ca="1">IF(Parameters!$D$31, SUM(IF(ISNUMBER(R147:W147),(IF(R147:W147&gt;=Parameters!$D$37,1,"")),""))+0.5*(SUM(IF(ISNUMBER(R147:W147),(IF(R147:W147&gt;=Parameters!$D$38,1,"")),""))-SUM(IF(ISNUMBER(R147:W147),(IF(R147:W147&gt;=Parameters!$D$37,1,"")),""))),0) +
   IF(Parameters!$D$32,SUM(IF(ISNUMBER(R147:W147),(IF(R147:W147&gt;=Parameters!$D$41,1,"")),"")),0) +
   IF(Parameters!$D$33,AVERAGE(IF(ISNUMBER(R147:W147),R147:W147)),0) +
   IF(Parameters!$D$34,IF(OR(IF(ISNUMBER(R147:W147),R147:W147)=0),0,GEOMEAN(IF(ISNUMBER(R147:W147),R147:W147))),0)</f>
        <v>1</v>
      </c>
      <c r="H147" s="23">
        <f t="shared" ca="1" si="12"/>
        <v>1</v>
      </c>
      <c r="I147" s="116" t="str">
        <f t="shared" si="13"/>
        <v/>
      </c>
      <c r="J147" s="22" cm="1">
        <f t="array" aca="1" ref="J147" ca="1">IF(Parameters!$D$31, SUM(IF(ISNUMBER(Y147:AD147),(IF(Y147:AD147&gt;=Parameters!$D$41,1,"")),""))+0.5*(SUM(IF(ISNUMBER(Y147:AD147),(IF(Y147:AD147&gt;=Parameters!$D$42,1,"")),""))-SUM(IF(ISNUMBER(Y147:AD147),(IF(Y147:AD147&gt;=Parameters!$D$41,1,"")),""))),0) +
   IF(Parameters!$D$32,SUM(IF(ISNUMBER(Y147:AD147),(IF(Y147:AD147&gt;=Parameters!$D$41,1,"")),"")),0) +
   IF(Parameters!$D$33,AVERAGE(IF(ISNUMBER(Y147:AD147),Y147:AD147)),0) +
   IF(Parameters!$D$34,IF(OR(IF(ISNUMBER(Y147:AD147),Y147:AD147)=0),0,GEOMEAN(IF(ISNUMBER(Y147:AD147),Y147:AD147))),0)</f>
        <v>3</v>
      </c>
      <c r="K147" s="23">
        <f t="shared" ca="1" si="14"/>
        <v>3</v>
      </c>
      <c r="L147" s="116" t="str">
        <f t="shared" si="15"/>
        <v/>
      </c>
      <c r="M147" s="21" cm="1">
        <f t="array" aca="1" ref="M147" ca="1">IF(Parameters!$D$31, SUM(IF(ISNUMBER(AF147:AK147),(IF(AF147:AK147&gt;=Parameters!$D$41,1,"")),""))+0.5*(SUM(IF(ISNUMBER(AF147:AK147),(IF(AF147:AK147&gt;=Parameters!$D$42,1,"")),""))-SUM(IF(ISNUMBER(AF147:AK147),(IF(AF147:AK147&gt;=Parameters!$D$41,1,"")),""))),0) +
   IF(Parameters!$D$32,SUM(IF(ISNUMBER(AF147:AK147),(IF(AF147:AK147&gt;=Parameters!$D$41,1,"")),"")),0) +
   IF(Parameters!$D$33,AVERAGE(IF(ISNUMBER(AF147:AK147),AF147:AK147)),0) +
   IF(Parameters!$D$34,IF(OR(IF(ISNUMBER(AF147:AK147),AF147:AK147)=0),0,GEOMEAN(IF(ISNUMBER(AF147:AK147),AF147:AK147))),0)</f>
        <v>1</v>
      </c>
      <c r="N147" s="23">
        <f t="shared" ca="1" si="16"/>
        <v>1</v>
      </c>
      <c r="O147" s="116" t="str">
        <f t="shared" si="17"/>
        <v>!</v>
      </c>
      <c r="P147" s="24"/>
      <c r="Q147" s="49"/>
      <c r="R147" s="25">
        <f ca="1">IFERROR(INDEX(Health!$G$8:$G$225,MATCH($C147,_xlfn.ANCHORARRAY(Health!$C$8),0)),NA())</f>
        <v>0</v>
      </c>
      <c r="S147" s="25">
        <f ca="1">IFERROR(INDEX(Food!$G$8:$G$225,MATCH($C147,_xlfn.ANCHORARRAY(Food!$C$8),0)),NA())</f>
        <v>3.0333028965259898</v>
      </c>
      <c r="T147" s="25">
        <f ca="1">IFERROR(INDEX(Macro!$G$8:$G$225,MATCH($C147,_xlfn.ANCHORARRAY(Macro!$C$8),0)),NA())</f>
        <v>2.1259450232683439</v>
      </c>
      <c r="U147" s="25">
        <f ca="1">IFERROR(INDEX(Socioeconomic!$G$8:$G$225,MATCH($C147,_xlfn.ANCHORARRAY(Socioeconomic!$C$8),0)),NA())</f>
        <v>0</v>
      </c>
      <c r="V147" s="25">
        <f ca="1">IFERROR(INDEX('Natural Hazard'!$G$8:$G$225,MATCH($C147,_xlfn.ANCHORARRAY('Natural Hazard'!$C$8),0)),NA())</f>
        <v>7.6376261582597316</v>
      </c>
      <c r="W147" s="25">
        <f ca="1">IFERROR(INDEX(Conflict!$G$8:$G$225,MATCH($C147,_xlfn.ANCHORARRAY(Conflict!$C$8),0)),NA())</f>
        <v>4.2257712736425646</v>
      </c>
      <c r="X147" s="50"/>
      <c r="Y147" s="25">
        <f ca="1">IFERROR(INDEX(Health!$H$8:$H$225,MATCH($C147,_xlfn.ANCHORARRAY(Health!$C$8),0)),NA())</f>
        <v>7.8075801749271099</v>
      </c>
      <c r="Z147" s="25">
        <f ca="1">IFERROR(INDEX(Food!$H$8:$H$225,MATCH($C147,_xlfn.ANCHORARRAY(Food!$C$8),0)),NA())</f>
        <v>9.2009264620729603</v>
      </c>
      <c r="AA147" s="25">
        <f ca="1">IFERROR(INDEX(Macro!$H$8:$H$225,MATCH($C147,_xlfn.ANCHORARRAY(Macro!$C$8),0)),NA())</f>
        <v>3.09698212716085</v>
      </c>
      <c r="AB147" s="25">
        <f ca="1">IFERROR(INDEX(Socioeconomic!$H$8:$H$225,MATCH($C147,_xlfn.ANCHORARRAY(Socioeconomic!$C$8),0)),NA())</f>
        <v>10</v>
      </c>
      <c r="AC147" s="25">
        <f ca="1">IFERROR(INDEX('Natural Hazard'!$H$8:$H$225,MATCH($C147,_xlfn.ANCHORARRAY('Natural Hazard'!$C$8),0)),NA())</f>
        <v>5.8333333333333304</v>
      </c>
      <c r="AD147" s="25">
        <f ca="1">IFERROR(INDEX(Conflict!$H$8:$H$225,MATCH($C147,_xlfn.ANCHORARRAY(Conflict!$C$8),0)),NA())</f>
        <v>10</v>
      </c>
      <c r="AE147" s="50"/>
      <c r="AF147" s="25">
        <f ca="1">IFERROR(INDEX(Health!$I$8:$I$225,MATCH($C147,_xlfn.ANCHORARRAY(Health!$C$8),0)),NA())</f>
        <v>0</v>
      </c>
      <c r="AG147" s="25">
        <f ca="1">IFERROR(INDEX(Food!$I$8:$I$225,MATCH($C147,_xlfn.ANCHORARRAY(Food!$C$8),0)),NA())</f>
        <v>1</v>
      </c>
      <c r="AH147" s="25">
        <f ca="1">IFERROR(INDEX(Macro!$I$8:$I$225,MATCH($C147,_xlfn.ANCHORARRAY(Macro!$C$8),0)),NA())</f>
        <v>1.4593698175787699</v>
      </c>
      <c r="AI147" s="25">
        <f ca="1">IFERROR(INDEX(Socioeconomic!$I$8:$I$225,MATCH($C147,_xlfn.ANCHORARRAY(Socioeconomic!$C$8),0)),NA())</f>
        <v>0</v>
      </c>
      <c r="AJ147" s="25">
        <f ca="1">IFERROR(INDEX('Natural Hazard'!$I$8:$I$225,MATCH($C147,_xlfn.ANCHORARRAY('Natural Hazard'!$C$8),0)),NA())</f>
        <v>10</v>
      </c>
      <c r="AK147" s="25">
        <f ca="1">IFERROR(INDEX(Conflict!$I$8:$I$225,MATCH($C147,_xlfn.ANCHORARRAY(Conflict!$C$8),0)),NA())</f>
        <v>1.78571428571427</v>
      </c>
      <c r="AL147" s="49"/>
      <c r="AM147" s="25">
        <f>IFERROR(INDEX('Data Reliability'!$G$6:$G$409,MATCH($C147,'Data Reliability'!$E$6:$E$409,0)),NA())</f>
        <v>8.3333333333333301E-2</v>
      </c>
      <c r="AN147" s="25">
        <f>IFERROR(INDEX('Data Reliability'!$H$6:$H$409,MATCH($C147,'Data Reliability'!$E$6:$E$409,0)),NA())</f>
        <v>0.50277777777777799</v>
      </c>
    </row>
    <row r="148" spans="2:42" x14ac:dyDescent="0.2">
      <c r="B148" s="28" t="s">
        <v>241</v>
      </c>
      <c r="C148" s="28" t="s">
        <v>242</v>
      </c>
      <c r="D148" s="28" t="s">
        <v>432</v>
      </c>
      <c r="E148" s="28" t="s">
        <v>535</v>
      </c>
      <c r="F148" s="206">
        <f ca="1">MATCH($C148,_xlfn.ANCHORARRAY(Health!$C$8),0)</f>
        <v>143</v>
      </c>
      <c r="G148" s="22" cm="1">
        <f t="array" aca="1" ref="G148" ca="1">IF(Parameters!$D$31, SUM(IF(ISNUMBER(R148:W148),(IF(R148:W148&gt;=Parameters!$D$37,1,"")),""))+0.5*(SUM(IF(ISNUMBER(R148:W148),(IF(R148:W148&gt;=Parameters!$D$38,1,"")),""))-SUM(IF(ISNUMBER(R148:W148),(IF(R148:W148&gt;=Parameters!$D$37,1,"")),""))),0) +
   IF(Parameters!$D$32,SUM(IF(ISNUMBER(R148:W148),(IF(R148:W148&gt;=Parameters!$D$41,1,"")),"")),0) +
   IF(Parameters!$D$33,AVERAGE(IF(ISNUMBER(R148:W148),R148:W148)),0) +
   IF(Parameters!$D$34,IF(OR(IF(ISNUMBER(R148:W148),R148:W148)=0),0,GEOMEAN(IF(ISNUMBER(R148:W148),R148:W148))),0)</f>
        <v>3.5</v>
      </c>
      <c r="H148" s="23">
        <f t="shared" ca="1" si="12"/>
        <v>3.5</v>
      </c>
      <c r="I148" s="116" t="str">
        <f t="shared" si="13"/>
        <v/>
      </c>
      <c r="J148" s="22" cm="1">
        <f t="array" aca="1" ref="J148" ca="1">IF(Parameters!$D$31, SUM(IF(ISNUMBER(Y148:AD148),(IF(Y148:AD148&gt;=Parameters!$D$41,1,"")),""))+0.5*(SUM(IF(ISNUMBER(Y148:AD148),(IF(Y148:AD148&gt;=Parameters!$D$42,1,"")),""))-SUM(IF(ISNUMBER(Y148:AD148),(IF(Y148:AD148&gt;=Parameters!$D$41,1,"")),""))),0) +
   IF(Parameters!$D$32,SUM(IF(ISNUMBER(Y148:AD148),(IF(Y148:AD148&gt;=Parameters!$D$41,1,"")),"")),0) +
   IF(Parameters!$D$33,AVERAGE(IF(ISNUMBER(Y148:AD148),Y148:AD148)),0) +
   IF(Parameters!$D$34,IF(OR(IF(ISNUMBER(Y148:AD148),Y148:AD148)=0),0,GEOMEAN(IF(ISNUMBER(Y148:AD148),Y148:AD148))),0)</f>
        <v>3.5</v>
      </c>
      <c r="K148" s="23">
        <f t="shared" ca="1" si="14"/>
        <v>3.5</v>
      </c>
      <c r="L148" s="116" t="str">
        <f t="shared" si="15"/>
        <v/>
      </c>
      <c r="M148" s="21" cm="1">
        <f t="array" aca="1" ref="M148" ca="1">IF(Parameters!$D$31, SUM(IF(ISNUMBER(AF148:AK148),(IF(AF148:AK148&gt;=Parameters!$D$41,1,"")),""))+0.5*(SUM(IF(ISNUMBER(AF148:AK148),(IF(AF148:AK148&gt;=Parameters!$D$42,1,"")),""))-SUM(IF(ISNUMBER(AF148:AK148),(IF(AF148:AK148&gt;=Parameters!$D$41,1,"")),""))),0) +
   IF(Parameters!$D$32,SUM(IF(ISNUMBER(AF148:AK148),(IF(AF148:AK148&gt;=Parameters!$D$41,1,"")),"")),0) +
   IF(Parameters!$D$33,AVERAGE(IF(ISNUMBER(AF148:AK148),AF148:AK148)),0) +
   IF(Parameters!$D$34,IF(OR(IF(ISNUMBER(AF148:AK148),AF148:AK148)=0),0,GEOMEAN(IF(ISNUMBER(AF148:AK148),AF148:AK148))),0)</f>
        <v>3</v>
      </c>
      <c r="N148" s="23">
        <f t="shared" ca="1" si="16"/>
        <v>3</v>
      </c>
      <c r="O148" s="116" t="str">
        <f t="shared" si="17"/>
        <v/>
      </c>
      <c r="P148" s="24"/>
      <c r="Q148" s="49"/>
      <c r="R148" s="25">
        <f ca="1">IFERROR(INDEX(Health!$G$8:$G$225,MATCH($C148,_xlfn.ANCHORARRAY(Health!$C$8),0)),NA())</f>
        <v>7.1387743433564559</v>
      </c>
      <c r="S148" s="25">
        <f ca="1">IFERROR(INDEX(Food!$G$8:$G$225,MATCH($C148,_xlfn.ANCHORARRAY(Food!$C$8),0)),NA())</f>
        <v>10</v>
      </c>
      <c r="T148" s="25">
        <f ca="1">IFERROR(INDEX(Macro!$G$8:$G$225,MATCH($C148,_xlfn.ANCHORARRAY(Macro!$C$8),0)),NA())</f>
        <v>10</v>
      </c>
      <c r="U148" s="25">
        <f ca="1">IFERROR(INDEX(Socioeconomic!$G$8:$G$225,MATCH($C148,_xlfn.ANCHORARRAY(Socioeconomic!$C$8),0)),NA())</f>
        <v>0</v>
      </c>
      <c r="V148" s="25">
        <f ca="1">IFERROR(INDEX('Natural Hazard'!$G$8:$G$225,MATCH($C148,_xlfn.ANCHORARRAY('Natural Hazard'!$C$8),0)),NA())</f>
        <v>0</v>
      </c>
      <c r="W148" s="25">
        <f ca="1">IFERROR(INDEX(Conflict!$G$8:$G$225,MATCH($C148,_xlfn.ANCHORARRAY(Conflict!$C$8),0)),NA())</f>
        <v>5.9761430466719503</v>
      </c>
      <c r="X148" s="50"/>
      <c r="Y148" s="25">
        <f ca="1">IFERROR(INDEX(Health!$H$8:$H$225,MATCH($C148,_xlfn.ANCHORARRAY(Health!$C$8),0)),NA())</f>
        <v>5.0962099125364402</v>
      </c>
      <c r="Z148" s="25">
        <f ca="1">IFERROR(INDEX(Food!$H$8:$H$225,MATCH($C148,_xlfn.ANCHORARRAY(Food!$C$8),0)),NA())</f>
        <v>10</v>
      </c>
      <c r="AA148" s="25">
        <f ca="1">IFERROR(INDEX(Macro!$H$8:$H$225,MATCH($C148,_xlfn.ANCHORARRAY(Macro!$C$8),0)),NA())</f>
        <v>10</v>
      </c>
      <c r="AB148" s="25">
        <f ca="1">IFERROR(INDEX(Socioeconomic!$H$8:$H$225,MATCH($C148,_xlfn.ANCHORARRAY(Socioeconomic!$C$8),0)),NA())</f>
        <v>7.1428571428571397</v>
      </c>
      <c r="AC148" s="25">
        <f ca="1">IFERROR(INDEX('Natural Hazard'!$H$8:$H$225,MATCH($C148,_xlfn.ANCHORARRAY('Natural Hazard'!$C$8),0)),NA())</f>
        <v>5</v>
      </c>
      <c r="AD148" s="25">
        <f ca="1">IFERROR(INDEX(Conflict!$H$8:$H$225,MATCH($C148,_xlfn.ANCHORARRAY(Conflict!$C$8),0)),NA())</f>
        <v>10</v>
      </c>
      <c r="AE148" s="50"/>
      <c r="AF148" s="25">
        <f ca="1">IFERROR(INDEX(Health!$I$8:$I$225,MATCH($C148,_xlfn.ANCHORARRAY(Health!$C$8),0)),NA())</f>
        <v>10</v>
      </c>
      <c r="AG148" s="25">
        <f ca="1">IFERROR(INDEX(Food!$I$8:$I$225,MATCH($C148,_xlfn.ANCHORARRAY(Food!$C$8),0)),NA())</f>
        <v>10</v>
      </c>
      <c r="AH148" s="25">
        <f ca="1">IFERROR(INDEX(Macro!$I$8:$I$225,MATCH($C148,_xlfn.ANCHORARRAY(Macro!$C$8),0)),NA())</f>
        <v>10</v>
      </c>
      <c r="AI148" s="25">
        <f ca="1">IFERROR(INDEX(Socioeconomic!$I$8:$I$225,MATCH($C148,_xlfn.ANCHORARRAY(Socioeconomic!$C$8),0)),NA())</f>
        <v>0</v>
      </c>
      <c r="AJ148" s="25">
        <f ca="1">IFERROR(INDEX('Natural Hazard'!$I$8:$I$225,MATCH($C148,_xlfn.ANCHORARRAY('Natural Hazard'!$C$8),0)),NA())</f>
        <v>0</v>
      </c>
      <c r="AK148" s="25">
        <f ca="1">IFERROR(INDEX(Conflict!$I$8:$I$225,MATCH($C148,_xlfn.ANCHORARRAY(Conflict!$C$8),0)),NA())</f>
        <v>3.5714285714285499</v>
      </c>
      <c r="AL148" s="49"/>
      <c r="AM148" s="25">
        <f>IFERROR(INDEX('Data Reliability'!$G$6:$G$409,MATCH($C148,'Data Reliability'!$E$6:$E$409,0)),NA())</f>
        <v>0</v>
      </c>
      <c r="AN148" s="25">
        <f>IFERROR(INDEX('Data Reliability'!$H$6:$H$409,MATCH($C148,'Data Reliability'!$E$6:$E$409,0)),NA())</f>
        <v>0.23888888888888901</v>
      </c>
    </row>
    <row r="149" spans="2:42" x14ac:dyDescent="0.2">
      <c r="B149" s="28" t="s">
        <v>243</v>
      </c>
      <c r="C149" s="28" t="s">
        <v>244</v>
      </c>
      <c r="D149" s="28" t="s">
        <v>435</v>
      </c>
      <c r="E149" s="28" t="s">
        <v>429</v>
      </c>
      <c r="F149" s="206">
        <f ca="1">MATCH($C149,_xlfn.ANCHORARRAY(Health!$C$8),0)</f>
        <v>144</v>
      </c>
      <c r="G149" s="22" cm="1">
        <f t="array" aca="1" ref="G149" ca="1">IF(Parameters!$D$31, SUM(IF(ISNUMBER(R149:W149),(IF(R149:W149&gt;=Parameters!$D$37,1,"")),""))+0.5*(SUM(IF(ISNUMBER(R149:W149),(IF(R149:W149&gt;=Parameters!$D$38,1,"")),""))-SUM(IF(ISNUMBER(R149:W149),(IF(R149:W149&gt;=Parameters!$D$37,1,"")),""))),0) +
   IF(Parameters!$D$32,SUM(IF(ISNUMBER(R149:W149),(IF(R149:W149&gt;=Parameters!$D$41,1,"")),"")),0) +
   IF(Parameters!$D$33,AVERAGE(IF(ISNUMBER(R149:W149),R149:W149)),0) +
   IF(Parameters!$D$34,IF(OR(IF(ISNUMBER(R149:W149),R149:W149)=0),0,GEOMEAN(IF(ISNUMBER(R149:W149),R149:W149))),0)</f>
        <v>3</v>
      </c>
      <c r="H149" s="23">
        <f t="shared" ca="1" si="12"/>
        <v>3</v>
      </c>
      <c r="I149" s="116" t="str">
        <f t="shared" si="13"/>
        <v/>
      </c>
      <c r="J149" s="22" cm="1">
        <f t="array" aca="1" ref="J149" ca="1">IF(Parameters!$D$31, SUM(IF(ISNUMBER(Y149:AD149),(IF(Y149:AD149&gt;=Parameters!$D$41,1,"")),""))+0.5*(SUM(IF(ISNUMBER(Y149:AD149),(IF(Y149:AD149&gt;=Parameters!$D$42,1,"")),""))-SUM(IF(ISNUMBER(Y149:AD149),(IF(Y149:AD149&gt;=Parameters!$D$41,1,"")),""))),0) +
   IF(Parameters!$D$32,SUM(IF(ISNUMBER(Y149:AD149),(IF(Y149:AD149&gt;=Parameters!$D$41,1,"")),"")),0) +
   IF(Parameters!$D$33,AVERAGE(IF(ISNUMBER(Y149:AD149),Y149:AD149)),0) +
   IF(Parameters!$D$34,IF(OR(IF(ISNUMBER(Y149:AD149),Y149:AD149)=0),0,GEOMEAN(IF(ISNUMBER(Y149:AD149),Y149:AD149))),0)</f>
        <v>1</v>
      </c>
      <c r="K149" s="23">
        <f t="shared" ca="1" si="14"/>
        <v>1</v>
      </c>
      <c r="L149" s="116" t="str">
        <f t="shared" si="15"/>
        <v/>
      </c>
      <c r="M149" s="21" cm="1">
        <f t="array" aca="1" ref="M149" ca="1">IF(Parameters!$D$31, SUM(IF(ISNUMBER(AF149:AK149),(IF(AF149:AK149&gt;=Parameters!$D$41,1,"")),""))+0.5*(SUM(IF(ISNUMBER(AF149:AK149),(IF(AF149:AK149&gt;=Parameters!$D$42,1,"")),""))-SUM(IF(ISNUMBER(AF149:AK149),(IF(AF149:AK149&gt;=Parameters!$D$41,1,"")),""))),0) +
   IF(Parameters!$D$32,SUM(IF(ISNUMBER(AF149:AK149),(IF(AF149:AK149&gt;=Parameters!$D$41,1,"")),"")),0) +
   IF(Parameters!$D$33,AVERAGE(IF(ISNUMBER(AF149:AK149),AF149:AK149)),0) +
   IF(Parameters!$D$34,IF(OR(IF(ISNUMBER(AF149:AK149),AF149:AK149)=0),0,GEOMEAN(IF(ISNUMBER(AF149:AK149),AF149:AK149))),0)</f>
        <v>2</v>
      </c>
      <c r="N149" s="23">
        <f t="shared" ca="1" si="16"/>
        <v>2</v>
      </c>
      <c r="O149" s="116" t="str">
        <f t="shared" si="17"/>
        <v>!</v>
      </c>
      <c r="P149" s="24"/>
      <c r="Q149" s="49"/>
      <c r="R149" s="25">
        <f ca="1">IFERROR(INDEX(Health!$G$8:$G$225,MATCH($C149,_xlfn.ANCHORARRAY(Health!$C$8),0)),NA())</f>
        <v>0</v>
      </c>
      <c r="S149" s="25">
        <f ca="1">IFERROR(INDEX(Food!$G$8:$G$225,MATCH($C149,_xlfn.ANCHORARRAY(Food!$C$8),0)),NA())</f>
        <v>5.5762337938507072</v>
      </c>
      <c r="T149" s="25">
        <f ca="1">IFERROR(INDEX(Macro!$G$8:$G$225,MATCH($C149,_xlfn.ANCHORARRAY(Macro!$C$8),0)),NA())</f>
        <v>5.3376055936733016</v>
      </c>
      <c r="U149" s="25">
        <f ca="1">IFERROR(INDEX(Socioeconomic!$G$8:$G$225,MATCH($C149,_xlfn.ANCHORARRAY(Socioeconomic!$C$8),0)),NA())</f>
        <v>8.4515425472851646</v>
      </c>
      <c r="V149" s="25">
        <f ca="1">IFERROR(INDEX('Natural Hazard'!$G$8:$G$225,MATCH($C149,_xlfn.ANCHORARRAY('Natural Hazard'!$C$8),0)),NA())</f>
        <v>9.6609178307929575</v>
      </c>
      <c r="W149" s="25">
        <f ca="1">IFERROR(INDEX(Conflict!$G$8:$G$225,MATCH($C149,_xlfn.ANCHORARRAY(Conflict!$C$8),0)),NA())</f>
        <v>0</v>
      </c>
      <c r="X149" s="50"/>
      <c r="Y149" s="25">
        <f ca="1">IFERROR(INDEX(Health!$H$8:$H$225,MATCH($C149,_xlfn.ANCHORARRAY(Health!$C$8),0)),NA())</f>
        <v>5.59183673469387</v>
      </c>
      <c r="Z149" s="25">
        <f ca="1">IFERROR(INDEX(Food!$H$8:$H$225,MATCH($C149,_xlfn.ANCHORARRAY(Food!$C$8),0)),NA())</f>
        <v>6.2188766647365297</v>
      </c>
      <c r="AA149" s="25">
        <f ca="1">IFERROR(INDEX(Macro!$H$8:$H$225,MATCH($C149,_xlfn.ANCHORARRAY(Macro!$C$8),0)),NA())</f>
        <v>5.1333138001757996</v>
      </c>
      <c r="AB149" s="25">
        <f ca="1">IFERROR(INDEX(Socioeconomic!$H$8:$H$225,MATCH($C149,_xlfn.ANCHORARRAY(Socioeconomic!$C$8),0)),NA())</f>
        <v>7.1428571428571397</v>
      </c>
      <c r="AC149" s="25">
        <f ca="1">IFERROR(INDEX('Natural Hazard'!$H$8:$H$225,MATCH($C149,_xlfn.ANCHORARRAY('Natural Hazard'!$C$8),0)),NA())</f>
        <v>9.3333333333333304</v>
      </c>
      <c r="AD149" s="25">
        <f ca="1">IFERROR(INDEX(Conflict!$H$8:$H$225,MATCH($C149,_xlfn.ANCHORARRAY(Conflict!$C$8),0)),NA())</f>
        <v>3.5103192802963399</v>
      </c>
      <c r="AE149" s="50"/>
      <c r="AF149" s="25">
        <f ca="1">IFERROR(INDEX(Health!$I$8:$I$225,MATCH($C149,_xlfn.ANCHORARRAY(Health!$C$8),0)),NA())</f>
        <v>0</v>
      </c>
      <c r="AG149" s="25">
        <f ca="1">IFERROR(INDEX(Food!$I$8:$I$225,MATCH($C149,_xlfn.ANCHORARRAY(Food!$C$8),0)),NA())</f>
        <v>5</v>
      </c>
      <c r="AH149" s="25">
        <f ca="1">IFERROR(INDEX(Macro!$I$8:$I$225,MATCH($C149,_xlfn.ANCHORARRAY(Macro!$C$8),0)),NA())</f>
        <v>5.5500276395798798</v>
      </c>
      <c r="AI149" s="25">
        <f ca="1">IFERROR(INDEX(Socioeconomic!$I$8:$I$225,MATCH($C149,_xlfn.ANCHORARRAY(Socioeconomic!$C$8),0)),NA())</f>
        <v>10</v>
      </c>
      <c r="AJ149" s="25">
        <f ca="1">IFERROR(INDEX('Natural Hazard'!$I$8:$I$225,MATCH($C149,_xlfn.ANCHORARRAY('Natural Hazard'!$C$8),0)),NA())</f>
        <v>10</v>
      </c>
      <c r="AK149" s="25">
        <f ca="1">IFERROR(INDEX(Conflict!$I$8:$I$225,MATCH($C149,_xlfn.ANCHORARRAY(Conflict!$C$8),0)),NA())</f>
        <v>0</v>
      </c>
      <c r="AL149" s="49"/>
      <c r="AM149" s="25">
        <f>IFERROR(INDEX('Data Reliability'!$G$6:$G$409,MATCH($C149,'Data Reliability'!$E$6:$E$409,0)),NA())</f>
        <v>8.3333333333333301E-2</v>
      </c>
      <c r="AN149" s="25">
        <f>IFERROR(INDEX('Data Reliability'!$H$6:$H$409,MATCH($C149,'Data Reliability'!$E$6:$E$409,0)),NA())</f>
        <v>0.46111111111111103</v>
      </c>
    </row>
    <row r="150" spans="2:42" x14ac:dyDescent="0.2">
      <c r="B150" s="28" t="s">
        <v>245</v>
      </c>
      <c r="C150" s="28" t="s">
        <v>246</v>
      </c>
      <c r="D150" s="28" t="s">
        <v>433</v>
      </c>
      <c r="E150" s="28" t="s">
        <v>409</v>
      </c>
      <c r="F150" s="206">
        <f ca="1">MATCH($C150,_xlfn.ANCHORARRAY(Health!$C$8),0)</f>
        <v>145</v>
      </c>
      <c r="G150" s="22" cm="1">
        <f t="array" aca="1" ref="G150" ca="1">IF(Parameters!$D$31, SUM(IF(ISNUMBER(R150:W150),(IF(R150:W150&gt;=Parameters!$D$37,1,"")),""))+0.5*(SUM(IF(ISNUMBER(R150:W150),(IF(R150:W150&gt;=Parameters!$D$38,1,"")),""))-SUM(IF(ISNUMBER(R150:W150),(IF(R150:W150&gt;=Parameters!$D$37,1,"")),""))),0) +
   IF(Parameters!$D$32,SUM(IF(ISNUMBER(R150:W150),(IF(R150:W150&gt;=Parameters!$D$41,1,"")),"")),0) +
   IF(Parameters!$D$33,AVERAGE(IF(ISNUMBER(R150:W150),R150:W150)),0) +
   IF(Parameters!$D$34,IF(OR(IF(ISNUMBER(R150:W150),R150:W150)=0),0,GEOMEAN(IF(ISNUMBER(R150:W150),R150:W150))),0)</f>
        <v>0</v>
      </c>
      <c r="H150" s="23">
        <f t="shared" ca="1" si="12"/>
        <v>0</v>
      </c>
      <c r="I150" s="116" t="str">
        <f t="shared" si="13"/>
        <v>!</v>
      </c>
      <c r="J150" s="22" cm="1">
        <f t="array" aca="1" ref="J150" ca="1">IF(Parameters!$D$31, SUM(IF(ISNUMBER(Y150:AD150),(IF(Y150:AD150&gt;=Parameters!$D$41,1,"")),""))+0.5*(SUM(IF(ISNUMBER(Y150:AD150),(IF(Y150:AD150&gt;=Parameters!$D$42,1,"")),""))-SUM(IF(ISNUMBER(Y150:AD150),(IF(Y150:AD150&gt;=Parameters!$D$41,1,"")),""))),0) +
   IF(Parameters!$D$32,SUM(IF(ISNUMBER(Y150:AD150),(IF(Y150:AD150&gt;=Parameters!$D$41,1,"")),"")),0) +
   IF(Parameters!$D$33,AVERAGE(IF(ISNUMBER(Y150:AD150),Y150:AD150)),0) +
   IF(Parameters!$D$34,IF(OR(IF(ISNUMBER(Y150:AD150),Y150:AD150)=0),0,GEOMEAN(IF(ISNUMBER(Y150:AD150),Y150:AD150))),0)</f>
        <v>0</v>
      </c>
      <c r="K150" s="23">
        <f t="shared" ca="1" si="14"/>
        <v>0</v>
      </c>
      <c r="L150" s="116" t="str">
        <f t="shared" si="15"/>
        <v/>
      </c>
      <c r="M150" s="21" cm="1">
        <f t="array" aca="1" ref="M150" ca="1">IF(Parameters!$D$31, SUM(IF(ISNUMBER(AF150:AK150),(IF(AF150:AK150&gt;=Parameters!$D$41,1,"")),""))+0.5*(SUM(IF(ISNUMBER(AF150:AK150),(IF(AF150:AK150&gt;=Parameters!$D$42,1,"")),""))-SUM(IF(ISNUMBER(AF150:AK150),(IF(AF150:AK150&gt;=Parameters!$D$41,1,"")),""))),0) +
   IF(Parameters!$D$32,SUM(IF(ISNUMBER(AF150:AK150),(IF(AF150:AK150&gt;=Parameters!$D$41,1,"")),"")),0) +
   IF(Parameters!$D$33,AVERAGE(IF(ISNUMBER(AF150:AK150),AF150:AK150)),0) +
   IF(Parameters!$D$34,IF(OR(IF(ISNUMBER(AF150:AK150),AF150:AK150)=0),0,GEOMEAN(IF(ISNUMBER(AF150:AK150),AF150:AK150))),0)</f>
        <v>0</v>
      </c>
      <c r="N150" s="23">
        <f t="shared" ca="1" si="16"/>
        <v>0</v>
      </c>
      <c r="O150" s="116" t="str">
        <f t="shared" si="17"/>
        <v>!</v>
      </c>
      <c r="P150" s="24"/>
      <c r="Q150" s="49"/>
      <c r="R150" s="25">
        <f ca="1">IFERROR(INDEX(Health!$G$8:$G$225,MATCH($C150,_xlfn.ANCHORARRAY(Health!$C$8),0)),NA())</f>
        <v>0</v>
      </c>
      <c r="S150" s="25">
        <f ca="1">IFERROR(INDEX(Food!$G$8:$G$225,MATCH($C150,_xlfn.ANCHORARRAY(Food!$C$8),0)),NA())</f>
        <v>0</v>
      </c>
      <c r="T150" s="25">
        <f ca="1">IFERROR(INDEX(Macro!$G$8:$G$225,MATCH($C150,_xlfn.ANCHORARRAY(Macro!$C$8),0)),NA())</f>
        <v>0.75343222685748812</v>
      </c>
      <c r="U150" s="25">
        <f ca="1">IFERROR(INDEX(Socioeconomic!$G$8:$G$225,MATCH($C150,_xlfn.ANCHORARRAY(Socioeconomic!$C$8),0)),NA())</f>
        <v>0</v>
      </c>
      <c r="V150" s="25">
        <f ca="1">IFERROR(INDEX('Natural Hazard'!$G$8:$G$225,MATCH($C150,_xlfn.ANCHORARRAY('Natural Hazard'!$C$8),0)),NA())</f>
        <v>0</v>
      </c>
      <c r="W150" s="25">
        <f ca="1">IFERROR(INDEX(Conflict!$G$8:$G$225,MATCH($C150,_xlfn.ANCHORARRAY(Conflict!$C$8),0)),NA())</f>
        <v>0</v>
      </c>
      <c r="X150" s="50"/>
      <c r="Y150" s="25">
        <f ca="1">IFERROR(INDEX(Health!$H$8:$H$225,MATCH($C150,_xlfn.ANCHORARRAY(Health!$C$8),0)),NA())</f>
        <v>0</v>
      </c>
      <c r="Z150" s="25">
        <f ca="1">IFERROR(INDEX(Food!$H$8:$H$225,MATCH($C150,_xlfn.ANCHORARRAY(Food!$C$8),0)),NA())</f>
        <v>0</v>
      </c>
      <c r="AA150" s="25">
        <f ca="1">IFERROR(INDEX(Macro!$H$8:$H$225,MATCH($C150,_xlfn.ANCHORARRAY(Macro!$C$8),0)),NA())</f>
        <v>0.98740111338998005</v>
      </c>
      <c r="AB150" s="25">
        <f ca="1">IFERROR(INDEX(Socioeconomic!$H$8:$H$225,MATCH($C150,_xlfn.ANCHORARRAY(Socioeconomic!$C$8),0)),NA())</f>
        <v>0.28571428571428598</v>
      </c>
      <c r="AC150" s="25">
        <f ca="1">IFERROR(INDEX('Natural Hazard'!$H$8:$H$225,MATCH($C150,_xlfn.ANCHORARRAY('Natural Hazard'!$C$8),0)),NA())</f>
        <v>1.6666666666666601</v>
      </c>
      <c r="AD150" s="25">
        <f ca="1">IFERROR(INDEX(Conflict!$H$8:$H$225,MATCH($C150,_xlfn.ANCHORARRAY(Conflict!$C$8),0)),NA())</f>
        <v>0</v>
      </c>
      <c r="AE150" s="50"/>
      <c r="AF150" s="25">
        <f ca="1">IFERROR(INDEX(Health!$I$8:$I$225,MATCH($C150,_xlfn.ANCHORARRAY(Health!$C$8),0)),NA())</f>
        <v>0</v>
      </c>
      <c r="AG150" s="25" t="e">
        <f ca="1">IFERROR(INDEX(Food!$I$8:$I$225,MATCH($C150,_xlfn.ANCHORARRAY(Food!$C$8),0)),NA())</f>
        <v>#N/A</v>
      </c>
      <c r="AH150" s="25">
        <f ca="1">IFERROR(INDEX(Macro!$I$8:$I$225,MATCH($C150,_xlfn.ANCHORARRAY(Macro!$C$8),0)),NA())</f>
        <v>0.57490326147043003</v>
      </c>
      <c r="AI150" s="25">
        <f ca="1">IFERROR(INDEX(Socioeconomic!$I$8:$I$225,MATCH($C150,_xlfn.ANCHORARRAY(Socioeconomic!$C$8),0)),NA())</f>
        <v>0</v>
      </c>
      <c r="AJ150" s="25">
        <f ca="1">IFERROR(INDEX('Natural Hazard'!$I$8:$I$225,MATCH($C150,_xlfn.ANCHORARRAY('Natural Hazard'!$C$8),0)),NA())</f>
        <v>0</v>
      </c>
      <c r="AK150" s="25">
        <f ca="1">IFERROR(INDEX(Conflict!$I$8:$I$225,MATCH($C150,_xlfn.ANCHORARRAY(Conflict!$C$8),0)),NA())</f>
        <v>0</v>
      </c>
      <c r="AL150" s="49"/>
      <c r="AM150" s="25">
        <f>IFERROR(INDEX('Data Reliability'!$G$6:$G$409,MATCH($C150,'Data Reliability'!$E$6:$E$409,0)),NA())</f>
        <v>8.3333333333333301E-2</v>
      </c>
      <c r="AN150" s="25">
        <f>IFERROR(INDEX('Data Reliability'!$H$6:$H$409,MATCH($C150,'Data Reliability'!$E$6:$E$409,0)),NA())</f>
        <v>0.59166666666666701</v>
      </c>
    </row>
    <row r="151" spans="2:42" x14ac:dyDescent="0.2">
      <c r="B151" s="28" t="s">
        <v>247</v>
      </c>
      <c r="C151" s="28" t="s">
        <v>248</v>
      </c>
      <c r="D151" s="28" t="s">
        <v>433</v>
      </c>
      <c r="E151" s="28" t="s">
        <v>409</v>
      </c>
      <c r="F151" s="206">
        <f ca="1">MATCH($C151,_xlfn.ANCHORARRAY(Health!$C$8),0)</f>
        <v>146</v>
      </c>
      <c r="G151" s="22" cm="1">
        <f t="array" aca="1" ref="G151" ca="1">IF(Parameters!$D$31, SUM(IF(ISNUMBER(R151:W151),(IF(R151:W151&gt;=Parameters!$D$37,1,"")),""))+0.5*(SUM(IF(ISNUMBER(R151:W151),(IF(R151:W151&gt;=Parameters!$D$38,1,"")),""))-SUM(IF(ISNUMBER(R151:W151),(IF(R151:W151&gt;=Parameters!$D$37,1,"")),""))),0) +
   IF(Parameters!$D$32,SUM(IF(ISNUMBER(R151:W151),(IF(R151:W151&gt;=Parameters!$D$41,1,"")),"")),0) +
   IF(Parameters!$D$33,AVERAGE(IF(ISNUMBER(R151:W151),R151:W151)),0) +
   IF(Parameters!$D$34,IF(OR(IF(ISNUMBER(R151:W151),R151:W151)=0),0,GEOMEAN(IF(ISNUMBER(R151:W151),R151:W151))),0)</f>
        <v>0</v>
      </c>
      <c r="H151" s="23">
        <f t="shared" ca="1" si="12"/>
        <v>0</v>
      </c>
      <c r="I151" s="116" t="str">
        <f t="shared" si="13"/>
        <v>!</v>
      </c>
      <c r="J151" s="22" cm="1">
        <f t="array" aca="1" ref="J151" ca="1">IF(Parameters!$D$31, SUM(IF(ISNUMBER(Y151:AD151),(IF(Y151:AD151&gt;=Parameters!$D$41,1,"")),""))+0.5*(SUM(IF(ISNUMBER(Y151:AD151),(IF(Y151:AD151&gt;=Parameters!$D$42,1,"")),""))-SUM(IF(ISNUMBER(Y151:AD151),(IF(Y151:AD151&gt;=Parameters!$D$41,1,"")),""))),0) +
   IF(Parameters!$D$32,SUM(IF(ISNUMBER(Y151:AD151),(IF(Y151:AD151&gt;=Parameters!$D$41,1,"")),"")),0) +
   IF(Parameters!$D$33,AVERAGE(IF(ISNUMBER(Y151:AD151),Y151:AD151)),0) +
   IF(Parameters!$D$34,IF(OR(IF(ISNUMBER(Y151:AD151),Y151:AD151)=0),0,GEOMEAN(IF(ISNUMBER(Y151:AD151),Y151:AD151))),0)</f>
        <v>0</v>
      </c>
      <c r="K151" s="23">
        <f t="shared" ca="1" si="14"/>
        <v>0</v>
      </c>
      <c r="L151" s="116" t="str">
        <f t="shared" si="15"/>
        <v/>
      </c>
      <c r="M151" s="21" cm="1">
        <f t="array" aca="1" ref="M151" ca="1">IF(Parameters!$D$31, SUM(IF(ISNUMBER(AF151:AK151),(IF(AF151:AK151&gt;=Parameters!$D$41,1,"")),""))+0.5*(SUM(IF(ISNUMBER(AF151:AK151),(IF(AF151:AK151&gt;=Parameters!$D$42,1,"")),""))-SUM(IF(ISNUMBER(AF151:AK151),(IF(AF151:AK151&gt;=Parameters!$D$41,1,"")),""))),0) +
   IF(Parameters!$D$32,SUM(IF(ISNUMBER(AF151:AK151),(IF(AF151:AK151&gt;=Parameters!$D$41,1,"")),"")),0) +
   IF(Parameters!$D$33,AVERAGE(IF(ISNUMBER(AF151:AK151),AF151:AK151)),0) +
   IF(Parameters!$D$34,IF(OR(IF(ISNUMBER(AF151:AK151),AF151:AK151)=0),0,GEOMEAN(IF(ISNUMBER(AF151:AK151),AF151:AK151))),0)</f>
        <v>0.5</v>
      </c>
      <c r="N151" s="23">
        <f t="shared" ca="1" si="16"/>
        <v>0.5</v>
      </c>
      <c r="O151" s="116" t="str">
        <f t="shared" si="17"/>
        <v>!</v>
      </c>
      <c r="P151" s="24"/>
      <c r="Q151" s="49"/>
      <c r="R151" s="25">
        <f ca="1">IFERROR(INDEX(Health!$G$8:$G$225,MATCH($C151,_xlfn.ANCHORARRAY(Health!$C$8),0)),NA())</f>
        <v>0</v>
      </c>
      <c r="S151" s="25">
        <f ca="1">IFERROR(INDEX(Food!$G$8:$G$225,MATCH($C151,_xlfn.ANCHORARRAY(Food!$C$8),0)),NA())</f>
        <v>0</v>
      </c>
      <c r="T151" s="25">
        <f ca="1">IFERROR(INDEX(Macro!$G$8:$G$225,MATCH($C151,_xlfn.ANCHORARRAY(Macro!$C$8),0)),NA())</f>
        <v>0</v>
      </c>
      <c r="U151" s="25">
        <f ca="1">IFERROR(INDEX(Socioeconomic!$G$8:$G$225,MATCH($C151,_xlfn.ANCHORARRAY(Socioeconomic!$C$8),0)),NA())</f>
        <v>0</v>
      </c>
      <c r="V151" s="25">
        <f ca="1">IFERROR(INDEX('Natural Hazard'!$G$8:$G$225,MATCH($C151,_xlfn.ANCHORARRAY('Natural Hazard'!$C$8),0)),NA())</f>
        <v>0</v>
      </c>
      <c r="W151" s="25">
        <f ca="1">IFERROR(INDEX(Conflict!$G$8:$G$225,MATCH($C151,_xlfn.ANCHORARRAY(Conflict!$C$8),0)),NA())</f>
        <v>0</v>
      </c>
      <c r="X151" s="50"/>
      <c r="Y151" s="25">
        <f ca="1">IFERROR(INDEX(Health!$H$8:$H$225,MATCH($C151,_xlfn.ANCHORARRAY(Health!$C$8),0)),NA())</f>
        <v>0</v>
      </c>
      <c r="Z151" s="25">
        <f ca="1">IFERROR(INDEX(Food!$H$8:$H$225,MATCH($C151,_xlfn.ANCHORARRAY(Food!$C$8),0)),NA())</f>
        <v>0</v>
      </c>
      <c r="AA151" s="25">
        <f ca="1">IFERROR(INDEX(Macro!$H$8:$H$225,MATCH($C151,_xlfn.ANCHORARRAY(Macro!$C$8),0)),NA())</f>
        <v>0</v>
      </c>
      <c r="AB151" s="25">
        <f ca="1">IFERROR(INDEX(Socioeconomic!$H$8:$H$225,MATCH($C151,_xlfn.ANCHORARRAY(Socioeconomic!$C$8),0)),NA())</f>
        <v>0.28571428571428598</v>
      </c>
      <c r="AC151" s="25">
        <f ca="1">IFERROR(INDEX('Natural Hazard'!$H$8:$H$225,MATCH($C151,_xlfn.ANCHORARRAY('Natural Hazard'!$C$8),0)),NA())</f>
        <v>0</v>
      </c>
      <c r="AD151" s="25">
        <f ca="1">IFERROR(INDEX(Conflict!$H$8:$H$225,MATCH($C151,_xlfn.ANCHORARRAY(Conflict!$C$8),0)),NA())</f>
        <v>0</v>
      </c>
      <c r="AE151" s="50"/>
      <c r="AF151" s="25">
        <f ca="1">IFERROR(INDEX(Health!$I$8:$I$225,MATCH($C151,_xlfn.ANCHORARRAY(Health!$C$8),0)),NA())</f>
        <v>0</v>
      </c>
      <c r="AG151" s="25" t="e">
        <f ca="1">IFERROR(INDEX(Food!$I$8:$I$225,MATCH($C151,_xlfn.ANCHORARRAY(Food!$C$8),0)),NA())</f>
        <v>#N/A</v>
      </c>
      <c r="AH151" s="25">
        <f ca="1">IFERROR(INDEX(Macro!$I$8:$I$225,MATCH($C151,_xlfn.ANCHORARRAY(Macro!$C$8),0)),NA())</f>
        <v>4.0022111663902704</v>
      </c>
      <c r="AI151" s="25">
        <f ca="1">IFERROR(INDEX(Socioeconomic!$I$8:$I$225,MATCH($C151,_xlfn.ANCHORARRAY(Socioeconomic!$C$8),0)),NA())</f>
        <v>0</v>
      </c>
      <c r="AJ151" s="25">
        <f ca="1">IFERROR(INDEX('Natural Hazard'!$I$8:$I$225,MATCH($C151,_xlfn.ANCHORARRAY('Natural Hazard'!$C$8),0)),NA())</f>
        <v>0</v>
      </c>
      <c r="AK151" s="25">
        <f ca="1">IFERROR(INDEX(Conflict!$I$8:$I$225,MATCH($C151,_xlfn.ANCHORARRAY(Conflict!$C$8),0)),NA())</f>
        <v>7</v>
      </c>
      <c r="AL151" s="49"/>
      <c r="AM151" s="25">
        <f>IFERROR(INDEX('Data Reliability'!$G$6:$G$409,MATCH($C151,'Data Reliability'!$E$6:$E$409,0)),NA())</f>
        <v>8.3333333333333301E-2</v>
      </c>
      <c r="AN151" s="25">
        <f>IFERROR(INDEX('Data Reliability'!$H$6:$H$409,MATCH($C151,'Data Reliability'!$E$6:$E$409,0)),NA())</f>
        <v>0.625</v>
      </c>
    </row>
    <row r="152" spans="2:42" x14ac:dyDescent="0.2">
      <c r="B152" s="28" t="s">
        <v>249</v>
      </c>
      <c r="C152" s="28" t="s">
        <v>250</v>
      </c>
      <c r="D152" s="28" t="s">
        <v>431</v>
      </c>
      <c r="E152" s="28" t="s">
        <v>429</v>
      </c>
      <c r="F152" s="206">
        <f ca="1">MATCH($C152,_xlfn.ANCHORARRAY(Health!$C$8),0)</f>
        <v>147</v>
      </c>
      <c r="G152" s="22" cm="1">
        <f t="array" aca="1" ref="G152" ca="1">IF(Parameters!$D$31, SUM(IF(ISNUMBER(R152:W152),(IF(R152:W152&gt;=Parameters!$D$37,1,"")),""))+0.5*(SUM(IF(ISNUMBER(R152:W152),(IF(R152:W152&gt;=Parameters!$D$38,1,"")),""))-SUM(IF(ISNUMBER(R152:W152),(IF(R152:W152&gt;=Parameters!$D$37,1,"")),""))),0) +
   IF(Parameters!$D$32,SUM(IF(ISNUMBER(R152:W152),(IF(R152:W152&gt;=Parameters!$D$41,1,"")),"")),0) +
   IF(Parameters!$D$33,AVERAGE(IF(ISNUMBER(R152:W152),R152:W152)),0) +
   IF(Parameters!$D$34,IF(OR(IF(ISNUMBER(R152:W152),R152:W152)=0),0,GEOMEAN(IF(ISNUMBER(R152:W152),R152:W152))),0)</f>
        <v>1</v>
      </c>
      <c r="H152" s="23">
        <f t="shared" ca="1" si="12"/>
        <v>1</v>
      </c>
      <c r="I152" s="116" t="str">
        <f t="shared" si="13"/>
        <v>!</v>
      </c>
      <c r="J152" s="22" cm="1">
        <f t="array" aca="1" ref="J152" ca="1">IF(Parameters!$D$31, SUM(IF(ISNUMBER(Y152:AD152),(IF(Y152:AD152&gt;=Parameters!$D$41,1,"")),""))+0.5*(SUM(IF(ISNUMBER(Y152:AD152),(IF(Y152:AD152&gt;=Parameters!$D$42,1,"")),""))-SUM(IF(ISNUMBER(Y152:AD152),(IF(Y152:AD152&gt;=Parameters!$D$41,1,"")),""))),0) +
   IF(Parameters!$D$32,SUM(IF(ISNUMBER(Y152:AD152),(IF(Y152:AD152&gt;=Parameters!$D$41,1,"")),"")),0) +
   IF(Parameters!$D$33,AVERAGE(IF(ISNUMBER(Y152:AD152),Y152:AD152)),0) +
   IF(Parameters!$D$34,IF(OR(IF(ISNUMBER(Y152:AD152),Y152:AD152)=0),0,GEOMEAN(IF(ISNUMBER(Y152:AD152),Y152:AD152))),0)</f>
        <v>1</v>
      </c>
      <c r="K152" s="23">
        <f t="shared" ca="1" si="14"/>
        <v>1</v>
      </c>
      <c r="L152" s="116" t="str">
        <f t="shared" si="15"/>
        <v/>
      </c>
      <c r="M152" s="21" cm="1">
        <f t="array" aca="1" ref="M152" ca="1">IF(Parameters!$D$31, SUM(IF(ISNUMBER(AF152:AK152),(IF(AF152:AK152&gt;=Parameters!$D$41,1,"")),""))+0.5*(SUM(IF(ISNUMBER(AF152:AK152),(IF(AF152:AK152&gt;=Parameters!$D$42,1,"")),""))-SUM(IF(ISNUMBER(AF152:AK152),(IF(AF152:AK152&gt;=Parameters!$D$41,1,"")),""))),0) +
   IF(Parameters!$D$32,SUM(IF(ISNUMBER(AF152:AK152),(IF(AF152:AK152&gt;=Parameters!$D$41,1,"")),"")),0) +
   IF(Parameters!$D$33,AVERAGE(IF(ISNUMBER(AF152:AK152),AF152:AK152)),0) +
   IF(Parameters!$D$34,IF(OR(IF(ISNUMBER(AF152:AK152),AF152:AK152)=0),0,GEOMEAN(IF(ISNUMBER(AF152:AK152),AF152:AK152))),0)</f>
        <v>1</v>
      </c>
      <c r="N152" s="23">
        <f t="shared" ca="1" si="16"/>
        <v>1</v>
      </c>
      <c r="O152" s="116" t="str">
        <f t="shared" si="17"/>
        <v>!</v>
      </c>
      <c r="P152" s="24"/>
      <c r="Q152" s="49"/>
      <c r="R152" s="25">
        <f ca="1">IFERROR(INDEX(Health!$G$8:$G$225,MATCH($C152,_xlfn.ANCHORARRAY(Health!$C$8),0)),NA())</f>
        <v>7.9135268184002063</v>
      </c>
      <c r="S152" s="25">
        <f ca="1">IFERROR(INDEX(Food!$G$8:$G$225,MATCH($C152,_xlfn.ANCHORARRAY(Food!$C$8),0)),NA())</f>
        <v>0</v>
      </c>
      <c r="T152" s="25">
        <f ca="1">IFERROR(INDEX(Macro!$G$8:$G$225,MATCH($C152,_xlfn.ANCHORARRAY(Macro!$C$8),0)),NA())</f>
        <v>4.7078256923570825</v>
      </c>
      <c r="U152" s="25">
        <f ca="1">IFERROR(INDEX(Socioeconomic!$G$8:$G$225,MATCH($C152,_xlfn.ANCHORARRAY(Socioeconomic!$C$8),0)),NA())</f>
        <v>0</v>
      </c>
      <c r="V152" s="25">
        <f ca="1">IFERROR(INDEX('Natural Hazard'!$G$8:$G$225,MATCH($C152,_xlfn.ANCHORARRAY('Natural Hazard'!$C$8),0)),NA())</f>
        <v>0</v>
      </c>
      <c r="W152" s="25">
        <f ca="1">IFERROR(INDEX(Conflict!$G$8:$G$225,MATCH($C152,_xlfn.ANCHORARRAY(Conflict!$C$8),0)),NA())</f>
        <v>0</v>
      </c>
      <c r="X152" s="50"/>
      <c r="Y152" s="25">
        <f ca="1">IFERROR(INDEX(Health!$H$8:$H$225,MATCH($C152,_xlfn.ANCHORARRAY(Health!$C$8),0)),NA())</f>
        <v>6.2623906705539296</v>
      </c>
      <c r="Z152" s="25">
        <f ca="1">IFERROR(INDEX(Food!$H$8:$H$225,MATCH($C152,_xlfn.ANCHORARRAY(Food!$C$8),0)),NA())</f>
        <v>6.1320208453966396</v>
      </c>
      <c r="AA152" s="25">
        <f ca="1">IFERROR(INDEX(Macro!$H$8:$H$225,MATCH($C152,_xlfn.ANCHORARRAY(Macro!$C$8),0)),NA())</f>
        <v>4.9868151186639302</v>
      </c>
      <c r="AB152" s="25">
        <f ca="1">IFERROR(INDEX(Socioeconomic!$H$8:$H$225,MATCH($C152,_xlfn.ANCHORARRAY(Socioeconomic!$C$8),0)),NA())</f>
        <v>8</v>
      </c>
      <c r="AC152" s="25">
        <f ca="1">IFERROR(INDEX('Natural Hazard'!$H$8:$H$225,MATCH($C152,_xlfn.ANCHORARRAY('Natural Hazard'!$C$8),0)),NA())</f>
        <v>8</v>
      </c>
      <c r="AD152" s="25">
        <f ca="1">IFERROR(INDEX(Conflict!$H$8:$H$225,MATCH($C152,_xlfn.ANCHORARRAY(Conflict!$C$8),0)),NA())</f>
        <v>4.0615628858705204</v>
      </c>
      <c r="AE152" s="50"/>
      <c r="AF152" s="25">
        <f ca="1">IFERROR(INDEX(Health!$I$8:$I$225,MATCH($C152,_xlfn.ANCHORARRAY(Health!$C$8),0)),NA())</f>
        <v>10</v>
      </c>
      <c r="AG152" s="25" t="e">
        <f ca="1">IFERROR(INDEX(Food!$I$8:$I$225,MATCH($C152,_xlfn.ANCHORARRAY(Food!$C$8),0)),NA())</f>
        <v>#N/A</v>
      </c>
      <c r="AH152" s="25">
        <f ca="1">IFERROR(INDEX(Macro!$I$8:$I$225,MATCH($C152,_xlfn.ANCHORARRAY(Macro!$C$8),0)),NA())</f>
        <v>4.4444444444444402</v>
      </c>
      <c r="AI152" s="25" t="e">
        <f ca="1">IFERROR(INDEX(Socioeconomic!$I$8:$I$225,MATCH($C152,_xlfn.ANCHORARRAY(Socioeconomic!$C$8),0)),NA())</f>
        <v>#N/A</v>
      </c>
      <c r="AJ152" s="25">
        <f ca="1">IFERROR(INDEX('Natural Hazard'!$I$8:$I$225,MATCH($C152,_xlfn.ANCHORARRAY('Natural Hazard'!$C$8),0)),NA())</f>
        <v>0</v>
      </c>
      <c r="AK152" s="25">
        <f ca="1">IFERROR(INDEX(Conflict!$I$8:$I$225,MATCH($C152,_xlfn.ANCHORARRAY(Conflict!$C$8),0)),NA())</f>
        <v>0</v>
      </c>
      <c r="AL152" s="49"/>
      <c r="AM152" s="25">
        <f>IFERROR(INDEX('Data Reliability'!$G$6:$G$409,MATCH($C152,'Data Reliability'!$E$6:$E$409,0)),NA())</f>
        <v>8.3333333333333301E-2</v>
      </c>
      <c r="AN152" s="25">
        <f>IFERROR(INDEX('Data Reliability'!$H$6:$H$409,MATCH($C152,'Data Reliability'!$E$6:$E$409,0)),NA())</f>
        <v>0.58333333333333304</v>
      </c>
    </row>
    <row r="153" spans="2:42" x14ac:dyDescent="0.2">
      <c r="B153" s="28" t="s">
        <v>251</v>
      </c>
      <c r="C153" s="28" t="s">
        <v>252</v>
      </c>
      <c r="D153" s="28" t="s">
        <v>436</v>
      </c>
      <c r="E153" s="28" t="s">
        <v>430</v>
      </c>
      <c r="F153" s="206">
        <f ca="1">MATCH($C153,_xlfn.ANCHORARRAY(Health!$C$8),0)</f>
        <v>148</v>
      </c>
      <c r="G153" s="22" cm="1">
        <f t="array" aca="1" ref="G153" ca="1">IF(Parameters!$D$31, SUM(IF(ISNUMBER(R153:W153),(IF(R153:W153&gt;=Parameters!$D$37,1,"")),""))+0.5*(SUM(IF(ISNUMBER(R153:W153),(IF(R153:W153&gt;=Parameters!$D$38,1,"")),""))-SUM(IF(ISNUMBER(R153:W153),(IF(R153:W153&gt;=Parameters!$D$37,1,"")),""))),0) +
   IF(Parameters!$D$32,SUM(IF(ISNUMBER(R153:W153),(IF(R153:W153&gt;=Parameters!$D$41,1,"")),"")),0) +
   IF(Parameters!$D$33,AVERAGE(IF(ISNUMBER(R153:W153),R153:W153)),0) +
   IF(Parameters!$D$34,IF(OR(IF(ISNUMBER(R153:W153),R153:W153)=0),0,GEOMEAN(IF(ISNUMBER(R153:W153),R153:W153))),0)</f>
        <v>0.5</v>
      </c>
      <c r="H153" s="23">
        <f t="shared" ca="1" si="12"/>
        <v>0.5</v>
      </c>
      <c r="I153" s="116" t="str">
        <f t="shared" si="13"/>
        <v>!</v>
      </c>
      <c r="J153" s="22" cm="1">
        <f t="array" aca="1" ref="J153" ca="1">IF(Parameters!$D$31, SUM(IF(ISNUMBER(Y153:AD153),(IF(Y153:AD153&gt;=Parameters!$D$41,1,"")),""))+0.5*(SUM(IF(ISNUMBER(Y153:AD153),(IF(Y153:AD153&gt;=Parameters!$D$42,1,"")),""))-SUM(IF(ISNUMBER(Y153:AD153),(IF(Y153:AD153&gt;=Parameters!$D$41,1,"")),""))),0) +
   IF(Parameters!$D$32,SUM(IF(ISNUMBER(Y153:AD153),(IF(Y153:AD153&gt;=Parameters!$D$41,1,"")),"")),0) +
   IF(Parameters!$D$33,AVERAGE(IF(ISNUMBER(Y153:AD153),Y153:AD153)),0) +
   IF(Parameters!$D$34,IF(OR(IF(ISNUMBER(Y153:AD153),Y153:AD153)=0),0,GEOMEAN(IF(ISNUMBER(Y153:AD153),Y153:AD153))),0)</f>
        <v>1</v>
      </c>
      <c r="K153" s="23">
        <f t="shared" ca="1" si="14"/>
        <v>1</v>
      </c>
      <c r="L153" s="116" t="str">
        <f t="shared" si="15"/>
        <v>!</v>
      </c>
      <c r="M153" s="21" cm="1">
        <f t="array" aca="1" ref="M153" ca="1">IF(Parameters!$D$31, SUM(IF(ISNUMBER(AF153:AK153),(IF(AF153:AK153&gt;=Parameters!$D$41,1,"")),""))+0.5*(SUM(IF(ISNUMBER(AF153:AK153),(IF(AF153:AK153&gt;=Parameters!$D$42,1,"")),""))-SUM(IF(ISNUMBER(AF153:AK153),(IF(AF153:AK153&gt;=Parameters!$D$41,1,"")),""))),0) +
   IF(Parameters!$D$32,SUM(IF(ISNUMBER(AF153:AK153),(IF(AF153:AK153&gt;=Parameters!$D$41,1,"")),"")),0) +
   IF(Parameters!$D$33,AVERAGE(IF(ISNUMBER(AF153:AK153),AF153:AK153)),0) +
   IF(Parameters!$D$34,IF(OR(IF(ISNUMBER(AF153:AK153),AF153:AK153)=0),0,GEOMEAN(IF(ISNUMBER(AF153:AK153),AF153:AK153))),0)</f>
        <v>1</v>
      </c>
      <c r="N153" s="23">
        <f t="shared" ca="1" si="16"/>
        <v>1</v>
      </c>
      <c r="O153" s="116" t="str">
        <f t="shared" si="17"/>
        <v>!!</v>
      </c>
      <c r="P153" s="24"/>
      <c r="Q153" s="49"/>
      <c r="R153" s="25">
        <f ca="1">IFERROR(INDEX(Health!$G$8:$G$225,MATCH($C153,_xlfn.ANCHORARRAY(Health!$C$8),0)),NA())</f>
        <v>0</v>
      </c>
      <c r="S153" s="25" t="e">
        <f ca="1">IFERROR(INDEX(Food!$G$8:$G$225,MATCH($C153,_xlfn.ANCHORARRAY(Food!$C$8),0)),NA())</f>
        <v>#N/A</v>
      </c>
      <c r="T153" s="25" t="e">
        <f ca="1">IFERROR(INDEX(Macro!$G$8:$G$225,MATCH($C153,_xlfn.ANCHORARRAY(Macro!$C$8),0)),NA())</f>
        <v>#N/A</v>
      </c>
      <c r="U153" s="25">
        <f ca="1">IFERROR(INDEX(Socioeconomic!$G$8:$G$225,MATCH($C153,_xlfn.ANCHORARRAY(Socioeconomic!$C$8),0)),NA())</f>
        <v>0</v>
      </c>
      <c r="V153" s="25">
        <f ca="1">IFERROR(INDEX('Natural Hazard'!$G$8:$G$225,MATCH($C153,_xlfn.ANCHORARRAY('Natural Hazard'!$C$8),0)),NA())</f>
        <v>5.4772255750516514</v>
      </c>
      <c r="W153" s="25">
        <f ca="1">IFERROR(INDEX(Conflict!$G$8:$G$225,MATCH($C153,_xlfn.ANCHORARRAY(Conflict!$C$8),0)),NA())</f>
        <v>0</v>
      </c>
      <c r="X153" s="50"/>
      <c r="Y153" s="25">
        <f ca="1">IFERROR(INDEX(Health!$H$8:$H$225,MATCH($C153,_xlfn.ANCHORARRAY(Health!$C$8),0)),NA())</f>
        <v>10</v>
      </c>
      <c r="Z153" s="25" t="e">
        <f ca="1">IFERROR(INDEX(Food!$H$8:$H$225,MATCH($C153,_xlfn.ANCHORARRAY(Food!$C$8),0)),NA())</f>
        <v>#N/A</v>
      </c>
      <c r="AA153" s="25" t="e">
        <f ca="1">IFERROR(INDEX(Macro!$H$8:$H$225,MATCH($C153,_xlfn.ANCHORARRAY(Macro!$C$8),0)),NA())</f>
        <v>#N/A</v>
      </c>
      <c r="AB153" s="25">
        <f ca="1">IFERROR(INDEX(Socioeconomic!$H$8:$H$225,MATCH($C153,_xlfn.ANCHORARRAY(Socioeconomic!$C$8),0)),NA())</f>
        <v>5.4285714285714199</v>
      </c>
      <c r="AC153" s="25">
        <f ca="1">IFERROR(INDEX('Natural Hazard'!$H$8:$H$225,MATCH($C153,_xlfn.ANCHORARRAY('Natural Hazard'!$C$8),0)),NA())</f>
        <v>2.9999999999999898</v>
      </c>
      <c r="AD153" s="25">
        <f ca="1">IFERROR(INDEX(Conflict!$H$8:$H$225,MATCH($C153,_xlfn.ANCHORARRAY(Conflict!$C$8),0)),NA())</f>
        <v>0</v>
      </c>
      <c r="AE153" s="50"/>
      <c r="AF153" s="25">
        <f ca="1">IFERROR(INDEX(Health!$I$8:$I$225,MATCH($C153,_xlfn.ANCHORARRAY(Health!$C$8),0)),NA())</f>
        <v>0</v>
      </c>
      <c r="AG153" s="25" t="e">
        <f ca="1">IFERROR(INDEX(Food!$I$8:$I$225,MATCH($C153,_xlfn.ANCHORARRAY(Food!$C$8),0)),NA())</f>
        <v>#N/A</v>
      </c>
      <c r="AH153" s="25" t="e">
        <f ca="1">IFERROR(INDEX(Macro!$I$8:$I$225,MATCH($C153,_xlfn.ANCHORARRAY(Macro!$C$8),0)),NA())</f>
        <v>#N/A</v>
      </c>
      <c r="AI153" s="25" t="e">
        <f ca="1">IFERROR(INDEX(Socioeconomic!$I$8:$I$225,MATCH($C153,_xlfn.ANCHORARRAY(Socioeconomic!$C$8),0)),NA())</f>
        <v>#N/A</v>
      </c>
      <c r="AJ153" s="25">
        <f ca="1">IFERROR(INDEX('Natural Hazard'!$I$8:$I$225,MATCH($C153,_xlfn.ANCHORARRAY('Natural Hazard'!$C$8),0)),NA())</f>
        <v>10</v>
      </c>
      <c r="AK153" s="25">
        <f ca="1">IFERROR(INDEX(Conflict!$I$8:$I$225,MATCH($C153,_xlfn.ANCHORARRAY(Conflict!$C$8),0)),NA())</f>
        <v>0</v>
      </c>
      <c r="AL153" s="49"/>
      <c r="AM153" s="25">
        <f>IFERROR(INDEX('Data Reliability'!$G$6:$G$409,MATCH($C153,'Data Reliability'!$E$6:$E$409,0)),NA())</f>
        <v>0.41666666666666702</v>
      </c>
      <c r="AN153" s="25">
        <f>IFERROR(INDEX('Data Reliability'!$H$6:$H$409,MATCH($C153,'Data Reliability'!$E$6:$E$409,0)),NA())</f>
        <v>0.78333333333333299</v>
      </c>
    </row>
    <row r="154" spans="2:42" x14ac:dyDescent="0.2">
      <c r="B154" s="28" t="s">
        <v>253</v>
      </c>
      <c r="C154" s="28" t="s">
        <v>254</v>
      </c>
      <c r="D154" s="28" t="s">
        <v>436</v>
      </c>
      <c r="E154" s="28" t="s">
        <v>409</v>
      </c>
      <c r="F154" s="206">
        <f ca="1">MATCH($C154,_xlfn.ANCHORARRAY(Health!$C$8),0)</f>
        <v>149</v>
      </c>
      <c r="G154" s="22" cm="1">
        <f t="array" aca="1" ref="G154" ca="1">IF(Parameters!$D$31, SUM(IF(ISNUMBER(R154:W154),(IF(R154:W154&gt;=Parameters!$D$37,1,"")),""))+0.5*(SUM(IF(ISNUMBER(R154:W154),(IF(R154:W154&gt;=Parameters!$D$38,1,"")),""))-SUM(IF(ISNUMBER(R154:W154),(IF(R154:W154&gt;=Parameters!$D$37,1,"")),""))),0) +
   IF(Parameters!$D$32,SUM(IF(ISNUMBER(R154:W154),(IF(R154:W154&gt;=Parameters!$D$41,1,"")),"")),0) +
   IF(Parameters!$D$33,AVERAGE(IF(ISNUMBER(R154:W154),R154:W154)),0) +
   IF(Parameters!$D$34,IF(OR(IF(ISNUMBER(R154:W154),R154:W154)=0),0,GEOMEAN(IF(ISNUMBER(R154:W154),R154:W154))),0)</f>
        <v>0</v>
      </c>
      <c r="H154" s="23">
        <f t="shared" ca="1" si="12"/>
        <v>0</v>
      </c>
      <c r="I154" s="116" t="str">
        <f t="shared" si="13"/>
        <v>!</v>
      </c>
      <c r="J154" s="22" cm="1">
        <f t="array" aca="1" ref="J154" ca="1">IF(Parameters!$D$31, SUM(IF(ISNUMBER(Y154:AD154),(IF(Y154:AD154&gt;=Parameters!$D$41,1,"")),""))+0.5*(SUM(IF(ISNUMBER(Y154:AD154),(IF(Y154:AD154&gt;=Parameters!$D$42,1,"")),""))-SUM(IF(ISNUMBER(Y154:AD154),(IF(Y154:AD154&gt;=Parameters!$D$41,1,"")),""))),0) +
   IF(Parameters!$D$32,SUM(IF(ISNUMBER(Y154:AD154),(IF(Y154:AD154&gt;=Parameters!$D$41,1,"")),"")),0) +
   IF(Parameters!$D$33,AVERAGE(IF(ISNUMBER(Y154:AD154),Y154:AD154)),0) +
   IF(Parameters!$D$34,IF(OR(IF(ISNUMBER(Y154:AD154),Y154:AD154)=0),0,GEOMEAN(IF(ISNUMBER(Y154:AD154),Y154:AD154))),0)</f>
        <v>0</v>
      </c>
      <c r="K154" s="23">
        <f t="shared" ca="1" si="14"/>
        <v>0</v>
      </c>
      <c r="L154" s="116" t="str">
        <f t="shared" si="15"/>
        <v/>
      </c>
      <c r="M154" s="21" cm="1">
        <f t="array" aca="1" ref="M154" ca="1">IF(Parameters!$D$31, SUM(IF(ISNUMBER(AF154:AK154),(IF(AF154:AK154&gt;=Parameters!$D$41,1,"")),""))+0.5*(SUM(IF(ISNUMBER(AF154:AK154),(IF(AF154:AK154&gt;=Parameters!$D$42,1,"")),""))-SUM(IF(ISNUMBER(AF154:AK154),(IF(AF154:AK154&gt;=Parameters!$D$41,1,"")),""))),0) +
   IF(Parameters!$D$32,SUM(IF(ISNUMBER(AF154:AK154),(IF(AF154:AK154&gt;=Parameters!$D$41,1,"")),"")),0) +
   IF(Parameters!$D$33,AVERAGE(IF(ISNUMBER(AF154:AK154),AF154:AK154)),0) +
   IF(Parameters!$D$34,IF(OR(IF(ISNUMBER(AF154:AK154),AF154:AK154)=0),0,GEOMEAN(IF(ISNUMBER(AF154:AK154),AF154:AK154))),0)</f>
        <v>0.5</v>
      </c>
      <c r="N154" s="23">
        <f t="shared" ca="1" si="16"/>
        <v>0.5</v>
      </c>
      <c r="O154" s="116" t="str">
        <f t="shared" si="17"/>
        <v>!</v>
      </c>
      <c r="P154" s="24"/>
      <c r="Q154" s="49"/>
      <c r="R154" s="25">
        <f ca="1">IFERROR(INDEX(Health!$G$8:$G$225,MATCH($C154,_xlfn.ANCHORARRAY(Health!$C$8),0)),NA())</f>
        <v>0</v>
      </c>
      <c r="S154" s="25">
        <f ca="1">IFERROR(INDEX(Food!$G$8:$G$225,MATCH($C154,_xlfn.ANCHORARRAY(Food!$C$8),0)),NA())</f>
        <v>0</v>
      </c>
      <c r="T154" s="25">
        <f ca="1">IFERROR(INDEX(Macro!$G$8:$G$225,MATCH($C154,_xlfn.ANCHORARRAY(Macro!$C$8),0)),NA())</f>
        <v>0</v>
      </c>
      <c r="U154" s="25">
        <f ca="1">IFERROR(INDEX(Socioeconomic!$G$8:$G$225,MATCH($C154,_xlfn.ANCHORARRAY(Socioeconomic!$C$8),0)),NA())</f>
        <v>0</v>
      </c>
      <c r="V154" s="25">
        <f ca="1">IFERROR(INDEX('Natural Hazard'!$G$8:$G$225,MATCH($C154,_xlfn.ANCHORARRAY('Natural Hazard'!$C$8),0)),NA())</f>
        <v>0</v>
      </c>
      <c r="W154" s="25">
        <f ca="1">IFERROR(INDEX(Conflict!$G$8:$G$225,MATCH($C154,_xlfn.ANCHORARRAY(Conflict!$C$8),0)),NA())</f>
        <v>0</v>
      </c>
      <c r="X154" s="50"/>
      <c r="Y154" s="25">
        <f ca="1">IFERROR(INDEX(Health!$H$8:$H$225,MATCH($C154,_xlfn.ANCHORARRAY(Health!$C$8),0)),NA())</f>
        <v>0</v>
      </c>
      <c r="Z154" s="25">
        <f ca="1">IFERROR(INDEX(Food!$H$8:$H$225,MATCH($C154,_xlfn.ANCHORARRAY(Food!$C$8),0)),NA())</f>
        <v>8.1065431383903402E-2</v>
      </c>
      <c r="AA154" s="25">
        <f ca="1">IFERROR(INDEX(Macro!$H$8:$H$225,MATCH($C154,_xlfn.ANCHORARRAY(Macro!$C$8),0)),NA())</f>
        <v>0</v>
      </c>
      <c r="AB154" s="25">
        <f ca="1">IFERROR(INDEX(Socioeconomic!$H$8:$H$225,MATCH($C154,_xlfn.ANCHORARRAY(Socioeconomic!$C$8),0)),NA())</f>
        <v>0.57142857142857095</v>
      </c>
      <c r="AC154" s="25">
        <f ca="1">IFERROR(INDEX('Natural Hazard'!$H$8:$H$225,MATCH($C154,_xlfn.ANCHORARRAY('Natural Hazard'!$C$8),0)),NA())</f>
        <v>5.8333333333333304</v>
      </c>
      <c r="AD154" s="25">
        <f ca="1">IFERROR(INDEX(Conflict!$H$8:$H$225,MATCH($C154,_xlfn.ANCHORARRAY(Conflict!$C$8),0)),NA())</f>
        <v>0</v>
      </c>
      <c r="AE154" s="50"/>
      <c r="AF154" s="25">
        <f ca="1">IFERROR(INDEX(Health!$I$8:$I$225,MATCH($C154,_xlfn.ANCHORARRAY(Health!$C$8),0)),NA())</f>
        <v>0</v>
      </c>
      <c r="AG154" s="25" t="e">
        <f ca="1">IFERROR(INDEX(Food!$I$8:$I$225,MATCH($C154,_xlfn.ANCHORARRAY(Food!$C$8),0)),NA())</f>
        <v>#N/A</v>
      </c>
      <c r="AH154" s="25">
        <f ca="1">IFERROR(INDEX(Macro!$I$8:$I$225,MATCH($C154,_xlfn.ANCHORARRAY(Macro!$C$8),0)),NA())</f>
        <v>7</v>
      </c>
      <c r="AI154" s="25">
        <f ca="1">IFERROR(INDEX(Socioeconomic!$I$8:$I$225,MATCH($C154,_xlfn.ANCHORARRAY(Socioeconomic!$C$8),0)),NA())</f>
        <v>0</v>
      </c>
      <c r="AJ154" s="25">
        <f ca="1">IFERROR(INDEX('Natural Hazard'!$I$8:$I$225,MATCH($C154,_xlfn.ANCHORARRAY('Natural Hazard'!$C$8),0)),NA())</f>
        <v>0</v>
      </c>
      <c r="AK154" s="25">
        <f ca="1">IFERROR(INDEX(Conflict!$I$8:$I$225,MATCH($C154,_xlfn.ANCHORARRAY(Conflict!$C$8),0)),NA())</f>
        <v>0</v>
      </c>
      <c r="AL154" s="49"/>
      <c r="AM154" s="25">
        <f>IFERROR(INDEX('Data Reliability'!$G$6:$G$409,MATCH($C154,'Data Reliability'!$E$6:$E$409,0)),NA())</f>
        <v>8.3333333333333301E-2</v>
      </c>
      <c r="AN154" s="25">
        <f>IFERROR(INDEX('Data Reliability'!$H$6:$H$409,MATCH($C154,'Data Reliability'!$E$6:$E$409,0)),NA())</f>
        <v>0.625</v>
      </c>
    </row>
    <row r="155" spans="2:42" x14ac:dyDescent="0.2">
      <c r="B155" s="28" t="s">
        <v>255</v>
      </c>
      <c r="C155" s="28" t="s">
        <v>256</v>
      </c>
      <c r="D155" s="28" t="s">
        <v>434</v>
      </c>
      <c r="E155" s="28" t="s">
        <v>409</v>
      </c>
      <c r="F155" s="206">
        <f ca="1">MATCH($C155,_xlfn.ANCHORARRAY(Health!$C$8),0)</f>
        <v>150</v>
      </c>
      <c r="G155" s="22" cm="1">
        <f t="array" aca="1" ref="G155" ca="1">IF(Parameters!$D$31, SUM(IF(ISNUMBER(R155:W155),(IF(R155:W155&gt;=Parameters!$D$37,1,"")),""))+0.5*(SUM(IF(ISNUMBER(R155:W155),(IF(R155:W155&gt;=Parameters!$D$38,1,"")),""))-SUM(IF(ISNUMBER(R155:W155),(IF(R155:W155&gt;=Parameters!$D$37,1,"")),""))),0) +
   IF(Parameters!$D$32,SUM(IF(ISNUMBER(R155:W155),(IF(R155:W155&gt;=Parameters!$D$41,1,"")),"")),0) +
   IF(Parameters!$D$33,AVERAGE(IF(ISNUMBER(R155:W155),R155:W155)),0) +
   IF(Parameters!$D$34,IF(OR(IF(ISNUMBER(R155:W155),R155:W155)=0),0,GEOMEAN(IF(ISNUMBER(R155:W155),R155:W155))),0)</f>
        <v>0</v>
      </c>
      <c r="H155" s="23">
        <f t="shared" ca="1" si="12"/>
        <v>0</v>
      </c>
      <c r="I155" s="116" t="str">
        <f t="shared" si="13"/>
        <v>!</v>
      </c>
      <c r="J155" s="22" cm="1">
        <f t="array" aca="1" ref="J155" ca="1">IF(Parameters!$D$31, SUM(IF(ISNUMBER(Y155:AD155),(IF(Y155:AD155&gt;=Parameters!$D$41,1,"")),""))+0.5*(SUM(IF(ISNUMBER(Y155:AD155),(IF(Y155:AD155&gt;=Parameters!$D$42,1,"")),""))-SUM(IF(ISNUMBER(Y155:AD155),(IF(Y155:AD155&gt;=Parameters!$D$41,1,"")),""))),0) +
   IF(Parameters!$D$32,SUM(IF(ISNUMBER(Y155:AD155),(IF(Y155:AD155&gt;=Parameters!$D$41,1,"")),"")),0) +
   IF(Parameters!$D$33,AVERAGE(IF(ISNUMBER(Y155:AD155),Y155:AD155)),0) +
   IF(Parameters!$D$34,IF(OR(IF(ISNUMBER(Y155:AD155),Y155:AD155)=0),0,GEOMEAN(IF(ISNUMBER(Y155:AD155),Y155:AD155))),0)</f>
        <v>0</v>
      </c>
      <c r="K155" s="23">
        <f t="shared" ca="1" si="14"/>
        <v>0</v>
      </c>
      <c r="L155" s="116" t="str">
        <f t="shared" si="15"/>
        <v/>
      </c>
      <c r="M155" s="21" cm="1">
        <f t="array" aca="1" ref="M155" ca="1">IF(Parameters!$D$31, SUM(IF(ISNUMBER(AF155:AK155),(IF(AF155:AK155&gt;=Parameters!$D$41,1,"")),""))+0.5*(SUM(IF(ISNUMBER(AF155:AK155),(IF(AF155:AK155&gt;=Parameters!$D$42,1,"")),""))-SUM(IF(ISNUMBER(AF155:AK155),(IF(AF155:AK155&gt;=Parameters!$D$41,1,"")),""))),0) +
   IF(Parameters!$D$32,SUM(IF(ISNUMBER(AF155:AK155),(IF(AF155:AK155&gt;=Parameters!$D$41,1,"")),"")),0) +
   IF(Parameters!$D$33,AVERAGE(IF(ISNUMBER(AF155:AK155),AF155:AK155)),0) +
   IF(Parameters!$D$34,IF(OR(IF(ISNUMBER(AF155:AK155),AF155:AK155)=0),0,GEOMEAN(IF(ISNUMBER(AF155:AK155),AF155:AK155))),0)</f>
        <v>0</v>
      </c>
      <c r="N155" s="23">
        <f t="shared" ca="1" si="16"/>
        <v>0</v>
      </c>
      <c r="O155" s="116" t="str">
        <f t="shared" si="17"/>
        <v>!!</v>
      </c>
      <c r="P155" s="24"/>
      <c r="Q155" s="49"/>
      <c r="R155" s="25">
        <f ca="1">IFERROR(INDEX(Health!$G$8:$G$225,MATCH($C155,_xlfn.ANCHORARRAY(Health!$C$8),0)),NA())</f>
        <v>0</v>
      </c>
      <c r="S155" s="25">
        <f ca="1">IFERROR(INDEX(Food!$G$8:$G$225,MATCH($C155,_xlfn.ANCHORARRAY(Food!$C$8),0)),NA())</f>
        <v>0</v>
      </c>
      <c r="T155" s="25">
        <f ca="1">IFERROR(INDEX(Macro!$G$8:$G$225,MATCH($C155,_xlfn.ANCHORARRAY(Macro!$C$8),0)),NA())</f>
        <v>0</v>
      </c>
      <c r="U155" s="25">
        <f ca="1">IFERROR(INDEX(Socioeconomic!$G$8:$G$225,MATCH($C155,_xlfn.ANCHORARRAY(Socioeconomic!$C$8),0)),NA())</f>
        <v>0</v>
      </c>
      <c r="V155" s="25">
        <f ca="1">IFERROR(INDEX('Natural Hazard'!$G$8:$G$225,MATCH($C155,_xlfn.ANCHORARRAY('Natural Hazard'!$C$8),0)),NA())</f>
        <v>0</v>
      </c>
      <c r="W155" s="25">
        <f ca="1">IFERROR(INDEX(Conflict!$G$8:$G$225,MATCH($C155,_xlfn.ANCHORARRAY(Conflict!$C$8),0)),NA())</f>
        <v>0</v>
      </c>
      <c r="X155" s="50"/>
      <c r="Y155" s="25">
        <f ca="1">IFERROR(INDEX(Health!$H$8:$H$225,MATCH($C155,_xlfn.ANCHORARRAY(Health!$C$8),0)),NA())</f>
        <v>4.7755102040816304</v>
      </c>
      <c r="Z155" s="25">
        <f ca="1">IFERROR(INDEX(Food!$H$8:$H$225,MATCH($C155,_xlfn.ANCHORARRAY(Food!$C$8),0)),NA())</f>
        <v>1.9918934568616</v>
      </c>
      <c r="AA155" s="25">
        <f ca="1">IFERROR(INDEX(Macro!$H$8:$H$225,MATCH($C155,_xlfn.ANCHORARRAY(Macro!$C$8),0)),NA())</f>
        <v>1.8077937298564299</v>
      </c>
      <c r="AB155" s="25">
        <f ca="1">IFERROR(INDEX(Socioeconomic!$H$8:$H$225,MATCH($C155,_xlfn.ANCHORARRAY(Socioeconomic!$C$8),0)),NA())</f>
        <v>2.71428571428571</v>
      </c>
      <c r="AC155" s="25">
        <f ca="1">IFERROR(INDEX('Natural Hazard'!$H$8:$H$225,MATCH($C155,_xlfn.ANCHORARRAY('Natural Hazard'!$C$8),0)),NA())</f>
        <v>6.6666666666666599</v>
      </c>
      <c r="AD155" s="25">
        <f ca="1">IFERROR(INDEX(Conflict!$H$8:$H$225,MATCH($C155,_xlfn.ANCHORARRAY(Conflict!$C$8),0)),NA())</f>
        <v>0</v>
      </c>
      <c r="AE155" s="50"/>
      <c r="AF155" s="25">
        <f ca="1">IFERROR(INDEX(Health!$I$8:$I$225,MATCH($C155,_xlfn.ANCHORARRAY(Health!$C$8),0)),NA())</f>
        <v>0</v>
      </c>
      <c r="AG155" s="25" t="e">
        <f ca="1">IFERROR(INDEX(Food!$I$8:$I$225,MATCH($C155,_xlfn.ANCHORARRAY(Food!$C$8),0)),NA())</f>
        <v>#N/A</v>
      </c>
      <c r="AH155" s="25">
        <f ca="1">IFERROR(INDEX(Macro!$I$8:$I$225,MATCH($C155,_xlfn.ANCHORARRAY(Macro!$C$8),0)),NA())</f>
        <v>0</v>
      </c>
      <c r="AI155" s="25" t="e">
        <f ca="1">IFERROR(INDEX(Socioeconomic!$I$8:$I$225,MATCH($C155,_xlfn.ANCHORARRAY(Socioeconomic!$C$8),0)),NA())</f>
        <v>#N/A</v>
      </c>
      <c r="AJ155" s="25">
        <f ca="1">IFERROR(INDEX('Natural Hazard'!$I$8:$I$225,MATCH($C155,_xlfn.ANCHORARRAY('Natural Hazard'!$C$8),0)),NA())</f>
        <v>0</v>
      </c>
      <c r="AK155" s="25">
        <f ca="1">IFERROR(INDEX(Conflict!$I$8:$I$225,MATCH($C155,_xlfn.ANCHORARRAY(Conflict!$C$8),0)),NA())</f>
        <v>0</v>
      </c>
      <c r="AL155" s="49"/>
      <c r="AM155" s="25">
        <f>IFERROR(INDEX('Data Reliability'!$G$6:$G$409,MATCH($C155,'Data Reliability'!$E$6:$E$409,0)),NA())</f>
        <v>8.3333333333333301E-2</v>
      </c>
      <c r="AN155" s="25">
        <f>IFERROR(INDEX('Data Reliability'!$H$6:$H$409,MATCH($C155,'Data Reliability'!$E$6:$E$409,0)),NA())</f>
        <v>0.66666666666666696</v>
      </c>
    </row>
    <row r="156" spans="2:42" x14ac:dyDescent="0.2">
      <c r="B156" s="28" t="s">
        <v>257</v>
      </c>
      <c r="C156" s="28" t="s">
        <v>258</v>
      </c>
      <c r="D156" s="28" t="s">
        <v>431</v>
      </c>
      <c r="E156" s="28" t="s">
        <v>535</v>
      </c>
      <c r="F156" s="206">
        <f ca="1">MATCH($C156,_xlfn.ANCHORARRAY(Health!$C$8),0)</f>
        <v>151</v>
      </c>
      <c r="G156" s="22" cm="1">
        <f t="array" aca="1" ref="G156" ca="1">IF(Parameters!$D$31, SUM(IF(ISNUMBER(R156:W156),(IF(R156:W156&gt;=Parameters!$D$37,1,"")),""))+0.5*(SUM(IF(ISNUMBER(R156:W156),(IF(R156:W156&gt;=Parameters!$D$38,1,"")),""))-SUM(IF(ISNUMBER(R156:W156),(IF(R156:W156&gt;=Parameters!$D$37,1,"")),""))),0) +
   IF(Parameters!$D$32,SUM(IF(ISNUMBER(R156:W156),(IF(R156:W156&gt;=Parameters!$D$41,1,"")),"")),0) +
   IF(Parameters!$D$33,AVERAGE(IF(ISNUMBER(R156:W156),R156:W156)),0) +
   IF(Parameters!$D$34,IF(OR(IF(ISNUMBER(R156:W156),R156:W156)=0),0,GEOMEAN(IF(ISNUMBER(R156:W156),R156:W156))),0)</f>
        <v>3.5</v>
      </c>
      <c r="H156" s="23">
        <f t="shared" ca="1" si="12"/>
        <v>3.5</v>
      </c>
      <c r="I156" s="116" t="str">
        <f t="shared" si="13"/>
        <v/>
      </c>
      <c r="J156" s="22" cm="1">
        <f t="array" aca="1" ref="J156" ca="1">IF(Parameters!$D$31, SUM(IF(ISNUMBER(Y156:AD156),(IF(Y156:AD156&gt;=Parameters!$D$41,1,"")),""))+0.5*(SUM(IF(ISNUMBER(Y156:AD156),(IF(Y156:AD156&gt;=Parameters!$D$42,1,"")),""))-SUM(IF(ISNUMBER(Y156:AD156),(IF(Y156:AD156&gt;=Parameters!$D$41,1,"")),""))),0) +
   IF(Parameters!$D$32,SUM(IF(ISNUMBER(Y156:AD156),(IF(Y156:AD156&gt;=Parameters!$D$41,1,"")),"")),0) +
   IF(Parameters!$D$33,AVERAGE(IF(ISNUMBER(Y156:AD156),Y156:AD156)),0) +
   IF(Parameters!$D$34,IF(OR(IF(ISNUMBER(Y156:AD156),Y156:AD156)=0),0,GEOMEAN(IF(ISNUMBER(Y156:AD156),Y156:AD156))),0)</f>
        <v>3.5</v>
      </c>
      <c r="K156" s="23">
        <f t="shared" ca="1" si="14"/>
        <v>3.5</v>
      </c>
      <c r="L156" s="116" t="str">
        <f t="shared" si="15"/>
        <v/>
      </c>
      <c r="M156" s="21" cm="1">
        <f t="array" aca="1" ref="M156" ca="1">IF(Parameters!$D$31, SUM(IF(ISNUMBER(AF156:AK156),(IF(AF156:AK156&gt;=Parameters!$D$41,1,"")),""))+0.5*(SUM(IF(ISNUMBER(AF156:AK156),(IF(AF156:AK156&gt;=Parameters!$D$42,1,"")),""))-SUM(IF(ISNUMBER(AF156:AK156),(IF(AF156:AK156&gt;=Parameters!$D$41,1,"")),""))),0) +
   IF(Parameters!$D$32,SUM(IF(ISNUMBER(AF156:AK156),(IF(AF156:AK156&gt;=Parameters!$D$41,1,"")),"")),0) +
   IF(Parameters!$D$33,AVERAGE(IF(ISNUMBER(AF156:AK156),AF156:AK156)),0) +
   IF(Parameters!$D$34,IF(OR(IF(ISNUMBER(AF156:AK156),AF156:AK156)=0),0,GEOMEAN(IF(ISNUMBER(AF156:AK156),AF156:AK156))),0)</f>
        <v>2.5</v>
      </c>
      <c r="N156" s="23">
        <f t="shared" ca="1" si="16"/>
        <v>2.5</v>
      </c>
      <c r="O156" s="116" t="str">
        <f t="shared" si="17"/>
        <v/>
      </c>
      <c r="P156" s="24"/>
      <c r="Q156" s="49"/>
      <c r="R156" s="25">
        <f ca="1">IFERROR(INDEX(Health!$G$8:$G$225,MATCH($C156,_xlfn.ANCHORARRAY(Health!$C$8),0)),NA())</f>
        <v>0</v>
      </c>
      <c r="S156" s="25">
        <f ca="1">IFERROR(INDEX(Food!$G$8:$G$225,MATCH($C156,_xlfn.ANCHORARRAY(Food!$C$8),0)),NA())</f>
        <v>7.242191250262934</v>
      </c>
      <c r="T156" s="25">
        <f ca="1">IFERROR(INDEX(Macro!$G$8:$G$225,MATCH($C156,_xlfn.ANCHORARRAY(Macro!$C$8),0)),NA())</f>
        <v>10</v>
      </c>
      <c r="U156" s="25">
        <f ca="1">IFERROR(INDEX(Socioeconomic!$G$8:$G$225,MATCH($C156,_xlfn.ANCHORARRAY(Socioeconomic!$C$8),0)),NA())</f>
        <v>0</v>
      </c>
      <c r="V156" s="25">
        <f ca="1">IFERROR(INDEX('Natural Hazard'!$G$8:$G$225,MATCH($C156,_xlfn.ANCHORARRAY('Natural Hazard'!$C$8),0)),NA())</f>
        <v>10</v>
      </c>
      <c r="W156" s="25">
        <f ca="1">IFERROR(INDEX(Conflict!$G$8:$G$225,MATCH($C156,_xlfn.ANCHORARRAY(Conflict!$C$8),0)),NA())</f>
        <v>5.6032062828963891</v>
      </c>
      <c r="X156" s="50"/>
      <c r="Y156" s="25">
        <f ca="1">IFERROR(INDEX(Health!$H$8:$H$225,MATCH($C156,_xlfn.ANCHORARRAY(Health!$C$8),0)),NA())</f>
        <v>7.3119533527696801</v>
      </c>
      <c r="Z156" s="25">
        <f ca="1">IFERROR(INDEX(Food!$H$8:$H$225,MATCH($C156,_xlfn.ANCHORARRAY(Food!$C$8),0)),NA())</f>
        <v>7.4927620150549998</v>
      </c>
      <c r="AA156" s="25">
        <f ca="1">IFERROR(INDEX(Macro!$H$8:$H$225,MATCH($C156,_xlfn.ANCHORARRAY(Macro!$C$8),0)),NA())</f>
        <v>10</v>
      </c>
      <c r="AB156" s="25">
        <f ca="1">IFERROR(INDEX(Socioeconomic!$H$8:$H$225,MATCH($C156,_xlfn.ANCHORARRAY(Socioeconomic!$C$8),0)),NA())</f>
        <v>7.5714285714285703</v>
      </c>
      <c r="AC156" s="25">
        <f ca="1">IFERROR(INDEX('Natural Hazard'!$H$8:$H$225,MATCH($C156,_xlfn.ANCHORARRAY('Natural Hazard'!$C$8),0)),NA())</f>
        <v>10</v>
      </c>
      <c r="AD156" s="25">
        <f ca="1">IFERROR(INDEX(Conflict!$H$8:$H$225,MATCH($C156,_xlfn.ANCHORARRAY(Conflict!$C$8),0)),NA())</f>
        <v>6.2003880754983198</v>
      </c>
      <c r="AE156" s="50"/>
      <c r="AF156" s="25">
        <f ca="1">IFERROR(INDEX(Health!$I$8:$I$225,MATCH($C156,_xlfn.ANCHORARRAY(Health!$C$8),0)),NA())</f>
        <v>0</v>
      </c>
      <c r="AG156" s="25">
        <f ca="1">IFERROR(INDEX(Food!$I$8:$I$225,MATCH($C156,_xlfn.ANCHORARRAY(Food!$C$8),0)),NA())</f>
        <v>7</v>
      </c>
      <c r="AH156" s="25">
        <f ca="1">IFERROR(INDEX(Macro!$I$8:$I$225,MATCH($C156,_xlfn.ANCHORARRAY(Macro!$C$8),0)),NA())</f>
        <v>10</v>
      </c>
      <c r="AI156" s="25">
        <f ca="1">IFERROR(INDEX(Socioeconomic!$I$8:$I$225,MATCH($C156,_xlfn.ANCHORARRAY(Socioeconomic!$C$8),0)),NA())</f>
        <v>0</v>
      </c>
      <c r="AJ156" s="25">
        <f ca="1">IFERROR(INDEX('Natural Hazard'!$I$8:$I$225,MATCH($C156,_xlfn.ANCHORARRAY('Natural Hazard'!$C$8),0)),NA())</f>
        <v>10</v>
      </c>
      <c r="AK156" s="25">
        <f ca="1">IFERROR(INDEX(Conflict!$I$8:$I$225,MATCH($C156,_xlfn.ANCHORARRAY(Conflict!$C$8),0)),NA())</f>
        <v>5.0635412278071499</v>
      </c>
      <c r="AL156" s="49"/>
      <c r="AM156" s="25">
        <f>IFERROR(INDEX('Data Reliability'!$G$6:$G$409,MATCH($C156,'Data Reliability'!$E$6:$E$409,0)),NA())</f>
        <v>0</v>
      </c>
      <c r="AN156" s="25">
        <f>IFERROR(INDEX('Data Reliability'!$H$6:$H$409,MATCH($C156,'Data Reliability'!$E$6:$E$409,0)),NA())</f>
        <v>0.30277777777777798</v>
      </c>
    </row>
    <row r="157" spans="2:42" x14ac:dyDescent="0.2">
      <c r="B157" s="28" t="s">
        <v>259</v>
      </c>
      <c r="C157" s="28" t="s">
        <v>260</v>
      </c>
      <c r="D157" s="28" t="s">
        <v>435</v>
      </c>
      <c r="E157" s="28" t="s">
        <v>430</v>
      </c>
      <c r="F157" s="206">
        <f ca="1">MATCH($C157,_xlfn.ANCHORARRAY(Health!$C$8),0)</f>
        <v>152</v>
      </c>
      <c r="G157" s="22" cm="1">
        <f t="array" aca="1" ref="G157" ca="1">IF(Parameters!$D$31, SUM(IF(ISNUMBER(R157:W157),(IF(R157:W157&gt;=Parameters!$D$37,1,"")),""))+0.5*(SUM(IF(ISNUMBER(R157:W157),(IF(R157:W157&gt;=Parameters!$D$38,1,"")),""))-SUM(IF(ISNUMBER(R157:W157),(IF(R157:W157&gt;=Parameters!$D$37,1,"")),""))),0) +
   IF(Parameters!$D$32,SUM(IF(ISNUMBER(R157:W157),(IF(R157:W157&gt;=Parameters!$D$41,1,"")),"")),0) +
   IF(Parameters!$D$33,AVERAGE(IF(ISNUMBER(R157:W157),R157:W157)),0) +
   IF(Parameters!$D$34,IF(OR(IF(ISNUMBER(R157:W157),R157:W157)=0),0,GEOMEAN(IF(ISNUMBER(R157:W157),R157:W157))),0)</f>
        <v>1</v>
      </c>
      <c r="H157" s="23">
        <f t="shared" ca="1" si="12"/>
        <v>1</v>
      </c>
      <c r="I157" s="116" t="str">
        <f t="shared" si="13"/>
        <v/>
      </c>
      <c r="J157" s="22" cm="1">
        <f t="array" aca="1" ref="J157" ca="1">IF(Parameters!$D$31, SUM(IF(ISNUMBER(Y157:AD157),(IF(Y157:AD157&gt;=Parameters!$D$41,1,"")),""))+0.5*(SUM(IF(ISNUMBER(Y157:AD157),(IF(Y157:AD157&gt;=Parameters!$D$42,1,"")),""))-SUM(IF(ISNUMBER(Y157:AD157),(IF(Y157:AD157&gt;=Parameters!$D$41,1,"")),""))),0) +
   IF(Parameters!$D$32,SUM(IF(ISNUMBER(Y157:AD157),(IF(Y157:AD157&gt;=Parameters!$D$41,1,"")),"")),0) +
   IF(Parameters!$D$33,AVERAGE(IF(ISNUMBER(Y157:AD157),Y157:AD157)),0) +
   IF(Parameters!$D$34,IF(OR(IF(ISNUMBER(Y157:AD157),Y157:AD157)=0),0,GEOMEAN(IF(ISNUMBER(Y157:AD157),Y157:AD157))),0)</f>
        <v>0.5</v>
      </c>
      <c r="K157" s="23">
        <f t="shared" ca="1" si="14"/>
        <v>0.5</v>
      </c>
      <c r="L157" s="116" t="str">
        <f t="shared" si="15"/>
        <v/>
      </c>
      <c r="M157" s="21" cm="1">
        <f t="array" aca="1" ref="M157" ca="1">IF(Parameters!$D$31, SUM(IF(ISNUMBER(AF157:AK157),(IF(AF157:AK157&gt;=Parameters!$D$41,1,"")),""))+0.5*(SUM(IF(ISNUMBER(AF157:AK157),(IF(AF157:AK157&gt;=Parameters!$D$42,1,"")),""))-SUM(IF(ISNUMBER(AF157:AK157),(IF(AF157:AK157&gt;=Parameters!$D$41,1,"")),""))),0) +
   IF(Parameters!$D$32,SUM(IF(ISNUMBER(AF157:AK157),(IF(AF157:AK157&gt;=Parameters!$D$41,1,"")),"")),0) +
   IF(Parameters!$D$33,AVERAGE(IF(ISNUMBER(AF157:AK157),AF157:AK157)),0) +
   IF(Parameters!$D$34,IF(OR(IF(ISNUMBER(AF157:AK157),AF157:AK157)=0),0,GEOMEAN(IF(ISNUMBER(AF157:AK157),AF157:AK157))),0)</f>
        <v>1</v>
      </c>
      <c r="N157" s="23">
        <f t="shared" ca="1" si="16"/>
        <v>1</v>
      </c>
      <c r="O157" s="116" t="str">
        <f t="shared" si="17"/>
        <v>!</v>
      </c>
      <c r="P157" s="24"/>
      <c r="Q157" s="49"/>
      <c r="R157" s="25">
        <f ca="1">IFERROR(INDEX(Health!$G$8:$G$225,MATCH($C157,_xlfn.ANCHORARRAY(Health!$C$8),0)),NA())</f>
        <v>0</v>
      </c>
      <c r="S157" s="25">
        <f ca="1">IFERROR(INDEX(Food!$G$8:$G$225,MATCH($C157,_xlfn.ANCHORARRAY(Food!$C$8),0)),NA())</f>
        <v>0</v>
      </c>
      <c r="T157" s="25">
        <f ca="1">IFERROR(INDEX(Macro!$G$8:$G$225,MATCH($C157,_xlfn.ANCHORARRAY(Macro!$C$8),0)),NA())</f>
        <v>2.0243224859262052</v>
      </c>
      <c r="U157" s="25">
        <f ca="1">IFERROR(INDEX(Socioeconomic!$G$8:$G$225,MATCH($C157,_xlfn.ANCHORARRAY(Socioeconomic!$C$8),0)),NA())</f>
        <v>2.219153964227214</v>
      </c>
      <c r="V157" s="25">
        <f ca="1">IFERROR(INDEX('Natural Hazard'!$G$8:$G$225,MATCH($C157,_xlfn.ANCHORARRAY('Natural Hazard'!$C$8),0)),NA())</f>
        <v>9.3094933625126242</v>
      </c>
      <c r="W157" s="25">
        <f ca="1">IFERROR(INDEX(Conflict!$G$8:$G$225,MATCH($C157,_xlfn.ANCHORARRAY(Conflict!$C$8),0)),NA())</f>
        <v>0</v>
      </c>
      <c r="X157" s="50"/>
      <c r="Y157" s="25">
        <f ca="1">IFERROR(INDEX(Health!$H$8:$H$225,MATCH($C157,_xlfn.ANCHORARRAY(Health!$C$8),0)),NA())</f>
        <v>0.57725947521865995</v>
      </c>
      <c r="Z157" s="25">
        <f ca="1">IFERROR(INDEX(Food!$H$8:$H$225,MATCH($C157,_xlfn.ANCHORARRAY(Food!$C$8),0)),NA())</f>
        <v>2.3393167342211898</v>
      </c>
      <c r="AA157" s="25">
        <f ca="1">IFERROR(INDEX(Macro!$H$8:$H$225,MATCH($C157,_xlfn.ANCHORARRAY(Macro!$C$8),0)),NA())</f>
        <v>0.73835335481980702</v>
      </c>
      <c r="AB157" s="25">
        <f ca="1">IFERROR(INDEX(Socioeconomic!$H$8:$H$225,MATCH($C157,_xlfn.ANCHORARRAY(Socioeconomic!$C$8),0)),NA())</f>
        <v>3.4285714285714199</v>
      </c>
      <c r="AC157" s="25">
        <f ca="1">IFERROR(INDEX('Natural Hazard'!$H$8:$H$225,MATCH($C157,_xlfn.ANCHORARRAY('Natural Hazard'!$C$8),0)),NA())</f>
        <v>8.6666666666666607</v>
      </c>
      <c r="AD157" s="25">
        <f ca="1">IFERROR(INDEX(Conflict!$H$8:$H$225,MATCH($C157,_xlfn.ANCHORARRAY(Conflict!$C$8),0)),NA())</f>
        <v>0</v>
      </c>
      <c r="AE157" s="50"/>
      <c r="AF157" s="25">
        <f ca="1">IFERROR(INDEX(Health!$I$8:$I$225,MATCH($C157,_xlfn.ANCHORARRAY(Health!$C$8),0)),NA())</f>
        <v>0</v>
      </c>
      <c r="AG157" s="25" t="e">
        <f ca="1">IFERROR(INDEX(Food!$I$8:$I$225,MATCH($C157,_xlfn.ANCHORARRAY(Food!$C$8),0)),NA())</f>
        <v>#N/A</v>
      </c>
      <c r="AH157" s="25">
        <f ca="1">IFERROR(INDEX(Macro!$I$8:$I$225,MATCH($C157,_xlfn.ANCHORARRAY(Macro!$C$8),0)),NA())</f>
        <v>5.55002763957987</v>
      </c>
      <c r="AI157" s="25">
        <f ca="1">IFERROR(INDEX(Socioeconomic!$I$8:$I$225,MATCH($C157,_xlfn.ANCHORARRAY(Socioeconomic!$C$8),0)),NA())</f>
        <v>1.4363545924423999</v>
      </c>
      <c r="AJ157" s="25">
        <f ca="1">IFERROR(INDEX('Natural Hazard'!$I$8:$I$225,MATCH($C157,_xlfn.ANCHORARRAY('Natural Hazard'!$C$8),0)),NA())</f>
        <v>10</v>
      </c>
      <c r="AK157" s="25">
        <f ca="1">IFERROR(INDEX(Conflict!$I$8:$I$225,MATCH($C157,_xlfn.ANCHORARRAY(Conflict!$C$8),0)),NA())</f>
        <v>0</v>
      </c>
      <c r="AL157" s="49"/>
      <c r="AM157" s="25">
        <f>IFERROR(INDEX('Data Reliability'!$G$6:$G$409,MATCH($C157,'Data Reliability'!$E$6:$E$409,0)),NA())</f>
        <v>8.3333333333333301E-2</v>
      </c>
      <c r="AN157" s="25">
        <f>IFERROR(INDEX('Data Reliability'!$H$6:$H$409,MATCH($C157,'Data Reliability'!$E$6:$E$409,0)),NA())</f>
        <v>0.483333333333333</v>
      </c>
      <c r="AP157" s="30" t="e">
        <f ca="1">MAX(10,AA160)</f>
        <v>#N/A</v>
      </c>
    </row>
    <row r="158" spans="2:42" x14ac:dyDescent="0.2">
      <c r="B158" s="28" t="s">
        <v>261</v>
      </c>
      <c r="C158" s="28" t="s">
        <v>262</v>
      </c>
      <c r="D158" s="28" t="s">
        <v>435</v>
      </c>
      <c r="E158" s="28" t="s">
        <v>430</v>
      </c>
      <c r="F158" s="206">
        <f ca="1">MATCH($C158,_xlfn.ANCHORARRAY(Health!$C$8),0)</f>
        <v>153</v>
      </c>
      <c r="G158" s="22" cm="1">
        <f t="array" aca="1" ref="G158" ca="1">IF(Parameters!$D$31, SUM(IF(ISNUMBER(R158:W158),(IF(R158:W158&gt;=Parameters!$D$37,1,"")),""))+0.5*(SUM(IF(ISNUMBER(R158:W158),(IF(R158:W158&gt;=Parameters!$D$38,1,"")),""))-SUM(IF(ISNUMBER(R158:W158),(IF(R158:W158&gt;=Parameters!$D$37,1,"")),""))),0) +
   IF(Parameters!$D$32,SUM(IF(ISNUMBER(R158:W158),(IF(R158:W158&gt;=Parameters!$D$41,1,"")),"")),0) +
   IF(Parameters!$D$33,AVERAGE(IF(ISNUMBER(R158:W158),R158:W158)),0) +
   IF(Parameters!$D$34,IF(OR(IF(ISNUMBER(R158:W158),R158:W158)=0),0,GEOMEAN(IF(ISNUMBER(R158:W158),R158:W158))),0)</f>
        <v>0.5</v>
      </c>
      <c r="H158" s="23">
        <f t="shared" ca="1" si="12"/>
        <v>0.5</v>
      </c>
      <c r="I158" s="116" t="str">
        <f t="shared" si="13"/>
        <v/>
      </c>
      <c r="J158" s="22" cm="1">
        <f t="array" aca="1" ref="J158" ca="1">IF(Parameters!$D$31, SUM(IF(ISNUMBER(Y158:AD158),(IF(Y158:AD158&gt;=Parameters!$D$41,1,"")),""))+0.5*(SUM(IF(ISNUMBER(Y158:AD158),(IF(Y158:AD158&gt;=Parameters!$D$42,1,"")),""))-SUM(IF(ISNUMBER(Y158:AD158),(IF(Y158:AD158&gt;=Parameters!$D$41,1,"")),""))),0) +
   IF(Parameters!$D$32,SUM(IF(ISNUMBER(Y158:AD158),(IF(Y158:AD158&gt;=Parameters!$D$41,1,"")),"")),0) +
   IF(Parameters!$D$33,AVERAGE(IF(ISNUMBER(Y158:AD158),Y158:AD158)),0) +
   IF(Parameters!$D$34,IF(OR(IF(ISNUMBER(Y158:AD158),Y158:AD158)=0),0,GEOMEAN(IF(ISNUMBER(Y158:AD158),Y158:AD158))),0)</f>
        <v>1.5</v>
      </c>
      <c r="K158" s="23">
        <f t="shared" ca="1" si="14"/>
        <v>1.5</v>
      </c>
      <c r="L158" s="116" t="str">
        <f t="shared" si="15"/>
        <v/>
      </c>
      <c r="M158" s="21" cm="1">
        <f t="array" aca="1" ref="M158" ca="1">IF(Parameters!$D$31, SUM(IF(ISNUMBER(AF158:AK158),(IF(AF158:AK158&gt;=Parameters!$D$41,1,"")),""))+0.5*(SUM(IF(ISNUMBER(AF158:AK158),(IF(AF158:AK158&gt;=Parameters!$D$42,1,"")),""))-SUM(IF(ISNUMBER(AF158:AK158),(IF(AF158:AK158&gt;=Parameters!$D$41,1,"")),""))),0) +
   IF(Parameters!$D$32,SUM(IF(ISNUMBER(AF158:AK158),(IF(AF158:AK158&gt;=Parameters!$D$41,1,"")),"")),0) +
   IF(Parameters!$D$33,AVERAGE(IF(ISNUMBER(AF158:AK158),AF158:AK158)),0) +
   IF(Parameters!$D$34,IF(OR(IF(ISNUMBER(AF158:AK158),AF158:AK158)=0),0,GEOMEAN(IF(ISNUMBER(AF158:AK158),AF158:AK158))),0)</f>
        <v>1</v>
      </c>
      <c r="N158" s="23">
        <f t="shared" ca="1" si="16"/>
        <v>1</v>
      </c>
      <c r="O158" s="116" t="str">
        <f t="shared" si="17"/>
        <v>!</v>
      </c>
      <c r="P158" s="24"/>
      <c r="Q158" s="49"/>
      <c r="R158" s="25">
        <f ca="1">IFERROR(INDEX(Health!$G$8:$G$225,MATCH($C158,_xlfn.ANCHORARRAY(Health!$C$8),0)),NA())</f>
        <v>1.087967586551992</v>
      </c>
      <c r="S158" s="25">
        <f ca="1">IFERROR(INDEX(Food!$G$8:$G$225,MATCH($C158,_xlfn.ANCHORARRAY(Food!$C$8),0)),NA())</f>
        <v>0</v>
      </c>
      <c r="T158" s="25">
        <f ca="1">IFERROR(INDEX(Macro!$G$8:$G$225,MATCH($C158,_xlfn.ANCHORARRAY(Macro!$C$8),0)),NA())</f>
        <v>6.9</v>
      </c>
      <c r="U158" s="25">
        <f ca="1">IFERROR(INDEX(Socioeconomic!$G$8:$G$225,MATCH($C158,_xlfn.ANCHORARRAY(Socioeconomic!$C$8),0)),NA())</f>
        <v>0</v>
      </c>
      <c r="V158" s="25">
        <f ca="1">IFERROR(INDEX('Natural Hazard'!$G$8:$G$225,MATCH($C158,_xlfn.ANCHORARRAY('Natural Hazard'!$C$8),0)),NA())</f>
        <v>0</v>
      </c>
      <c r="W158" s="25">
        <f ca="1">IFERROR(INDEX(Conflict!$G$8:$G$225,MATCH($C158,_xlfn.ANCHORARRAY(Conflict!$C$8),0)),NA())</f>
        <v>0</v>
      </c>
      <c r="X158" s="50"/>
      <c r="Y158" s="25">
        <f ca="1">IFERROR(INDEX(Health!$H$8:$H$225,MATCH($C158,_xlfn.ANCHORARRAY(Health!$C$8),0)),NA())</f>
        <v>0.16909620991253799</v>
      </c>
      <c r="Z158" s="25">
        <f ca="1">IFERROR(INDEX(Food!$H$8:$H$225,MATCH($C158,_xlfn.ANCHORARRAY(Food!$C$8),0)),NA())</f>
        <v>2.1077012159814701</v>
      </c>
      <c r="AA158" s="25">
        <f ca="1">IFERROR(INDEX(Macro!$H$8:$H$225,MATCH($C158,_xlfn.ANCHORARRAY(Macro!$C$8),0)),NA())</f>
        <v>7</v>
      </c>
      <c r="AB158" s="25">
        <f ca="1">IFERROR(INDEX(Socioeconomic!$H$8:$H$225,MATCH($C158,_xlfn.ANCHORARRAY(Socioeconomic!$C$8),0)),NA())</f>
        <v>4.71428571428571</v>
      </c>
      <c r="AC158" s="25">
        <f ca="1">IFERROR(INDEX('Natural Hazard'!$H$8:$H$225,MATCH($C158,_xlfn.ANCHORARRAY('Natural Hazard'!$C$8),0)),NA())</f>
        <v>10</v>
      </c>
      <c r="AD158" s="25">
        <f ca="1">IFERROR(INDEX(Conflict!$H$8:$H$225,MATCH($C158,_xlfn.ANCHORARRAY(Conflict!$C$8),0)),NA())</f>
        <v>2.4960310460398598</v>
      </c>
      <c r="AE158" s="50"/>
      <c r="AF158" s="25">
        <f ca="1">IFERROR(INDEX(Health!$I$8:$I$225,MATCH($C158,_xlfn.ANCHORARRAY(Health!$C$8),0)),NA())</f>
        <v>7</v>
      </c>
      <c r="AG158" s="25" t="e">
        <f ca="1">IFERROR(INDEX(Food!$I$8:$I$225,MATCH($C158,_xlfn.ANCHORARRAY(Food!$C$8),0)),NA())</f>
        <v>#N/A</v>
      </c>
      <c r="AH158" s="25">
        <f ca="1">IFERROR(INDEX(Macro!$I$8:$I$225,MATCH($C158,_xlfn.ANCHORARRAY(Macro!$C$8),0)),NA())</f>
        <v>7</v>
      </c>
      <c r="AI158" s="25">
        <f ca="1">IFERROR(INDEX(Socioeconomic!$I$8:$I$225,MATCH($C158,_xlfn.ANCHORARRAY(Socioeconomic!$C$8),0)),NA())</f>
        <v>0</v>
      </c>
      <c r="AJ158" s="25">
        <f ca="1">IFERROR(INDEX('Natural Hazard'!$I$8:$I$225,MATCH($C158,_xlfn.ANCHORARRAY('Natural Hazard'!$C$8),0)),NA())</f>
        <v>0</v>
      </c>
      <c r="AK158" s="25">
        <f ca="1">IFERROR(INDEX(Conflict!$I$8:$I$225,MATCH($C158,_xlfn.ANCHORARRAY(Conflict!$C$8),0)),NA())</f>
        <v>0</v>
      </c>
      <c r="AL158" s="49"/>
      <c r="AM158" s="25">
        <f>IFERROR(INDEX('Data Reliability'!$G$6:$G$409,MATCH($C158,'Data Reliability'!$E$6:$E$409,0)),NA())</f>
        <v>0</v>
      </c>
      <c r="AN158" s="25">
        <f>IFERROR(INDEX('Data Reliability'!$H$6:$H$409,MATCH($C158,'Data Reliability'!$E$6:$E$409,0)),NA())</f>
        <v>0.358333333333333</v>
      </c>
    </row>
    <row r="159" spans="2:42" x14ac:dyDescent="0.2">
      <c r="B159" s="28" t="s">
        <v>263</v>
      </c>
      <c r="C159" s="28" t="s">
        <v>264</v>
      </c>
      <c r="D159" s="28" t="s">
        <v>436</v>
      </c>
      <c r="E159" s="28" t="s">
        <v>430</v>
      </c>
      <c r="F159" s="206">
        <f ca="1">MATCH($C159,_xlfn.ANCHORARRAY(Health!$C$8),0)</f>
        <v>154</v>
      </c>
      <c r="G159" s="22" cm="1">
        <f t="array" aca="1" ref="G159" ca="1">IF(Parameters!$D$31, SUM(IF(ISNUMBER(R159:W159),(IF(R159:W159&gt;=Parameters!$D$37,1,"")),""))+0.5*(SUM(IF(ISNUMBER(R159:W159),(IF(R159:W159&gt;=Parameters!$D$38,1,"")),""))-SUM(IF(ISNUMBER(R159:W159),(IF(R159:W159&gt;=Parameters!$D$37,1,"")),""))),0) +
   IF(Parameters!$D$32,SUM(IF(ISNUMBER(R159:W159),(IF(R159:W159&gt;=Parameters!$D$41,1,"")),"")),0) +
   IF(Parameters!$D$33,AVERAGE(IF(ISNUMBER(R159:W159),R159:W159)),0) +
   IF(Parameters!$D$34,IF(OR(IF(ISNUMBER(R159:W159),R159:W159)=0),0,GEOMEAN(IF(ISNUMBER(R159:W159),R159:W159))),0)</f>
        <v>0</v>
      </c>
      <c r="H159" s="23">
        <f t="shared" ca="1" si="12"/>
        <v>0</v>
      </c>
      <c r="I159" s="116" t="str">
        <f t="shared" si="13"/>
        <v/>
      </c>
      <c r="J159" s="22" cm="1">
        <f t="array" aca="1" ref="J159" ca="1">IF(Parameters!$D$31, SUM(IF(ISNUMBER(Y159:AD159),(IF(Y159:AD159&gt;=Parameters!$D$41,1,"")),""))+0.5*(SUM(IF(ISNUMBER(Y159:AD159),(IF(Y159:AD159&gt;=Parameters!$D$42,1,"")),""))-SUM(IF(ISNUMBER(Y159:AD159),(IF(Y159:AD159&gt;=Parameters!$D$41,1,"")),""))),0) +
   IF(Parameters!$D$32,SUM(IF(ISNUMBER(Y159:AD159),(IF(Y159:AD159&gt;=Parameters!$D$41,1,"")),"")),0) +
   IF(Parameters!$D$33,AVERAGE(IF(ISNUMBER(Y159:AD159),Y159:AD159)),0) +
   IF(Parameters!$D$34,IF(OR(IF(ISNUMBER(Y159:AD159),Y159:AD159)=0),0,GEOMEAN(IF(ISNUMBER(Y159:AD159),Y159:AD159))),0)</f>
        <v>1</v>
      </c>
      <c r="K159" s="23">
        <f t="shared" ca="1" si="14"/>
        <v>1</v>
      </c>
      <c r="L159" s="116" t="str">
        <f t="shared" si="15"/>
        <v/>
      </c>
      <c r="M159" s="21" cm="1">
        <f t="array" aca="1" ref="M159" ca="1">IF(Parameters!$D$31, SUM(IF(ISNUMBER(AF159:AK159),(IF(AF159:AK159&gt;=Parameters!$D$41,1,"")),""))+0.5*(SUM(IF(ISNUMBER(AF159:AK159),(IF(AF159:AK159&gt;=Parameters!$D$42,1,"")),""))-SUM(IF(ISNUMBER(AF159:AK159),(IF(AF159:AK159&gt;=Parameters!$D$41,1,"")),""))),0) +
   IF(Parameters!$D$32,SUM(IF(ISNUMBER(AF159:AK159),(IF(AF159:AK159&gt;=Parameters!$D$41,1,"")),"")),0) +
   IF(Parameters!$D$33,AVERAGE(IF(ISNUMBER(AF159:AK159),AF159:AK159)),0) +
   IF(Parameters!$D$34,IF(OR(IF(ISNUMBER(AF159:AK159),AF159:AK159)=0),0,GEOMEAN(IF(ISNUMBER(AF159:AK159),AF159:AK159))),0)</f>
        <v>0</v>
      </c>
      <c r="N159" s="23">
        <f t="shared" ca="1" si="16"/>
        <v>0</v>
      </c>
      <c r="O159" s="116" t="str">
        <f t="shared" si="17"/>
        <v>!</v>
      </c>
      <c r="P159" s="24"/>
      <c r="Q159" s="49"/>
      <c r="R159" s="25">
        <f ca="1">IFERROR(INDEX(Health!$G$8:$G$225,MATCH($C159,_xlfn.ANCHORARRAY(Health!$C$8),0)),NA())</f>
        <v>0</v>
      </c>
      <c r="S159" s="25">
        <f ca="1">IFERROR(INDEX(Food!$G$8:$G$225,MATCH($C159,_xlfn.ANCHORARRAY(Food!$C$8),0)),NA())</f>
        <v>0</v>
      </c>
      <c r="T159" s="25">
        <f ca="1">IFERROR(INDEX(Macro!$G$8:$G$225,MATCH($C159,_xlfn.ANCHORARRAY(Macro!$C$8),0)),NA())</f>
        <v>2.9650750629115898</v>
      </c>
      <c r="U159" s="25">
        <f ca="1">IFERROR(INDEX(Socioeconomic!$G$8:$G$225,MATCH($C159,_xlfn.ANCHORARRAY(Socioeconomic!$C$8),0)),NA())</f>
        <v>0</v>
      </c>
      <c r="V159" s="25">
        <f ca="1">IFERROR(INDEX('Natural Hazard'!$G$8:$G$225,MATCH($C159,_xlfn.ANCHORARRAY('Natural Hazard'!$C$8),0)),NA())</f>
        <v>0</v>
      </c>
      <c r="W159" s="25">
        <f ca="1">IFERROR(INDEX(Conflict!$G$8:$G$225,MATCH($C159,_xlfn.ANCHORARRAY(Conflict!$C$8),0)),NA())</f>
        <v>0</v>
      </c>
      <c r="X159" s="50"/>
      <c r="Y159" s="25">
        <f ca="1">IFERROR(INDEX(Health!$H$8:$H$225,MATCH($C159,_xlfn.ANCHORARRAY(Health!$C$8),0)),NA())</f>
        <v>2.85131195335277</v>
      </c>
      <c r="Z159" s="25">
        <f ca="1">IFERROR(INDEX(Food!$H$8:$H$225,MATCH($C159,_xlfn.ANCHORARRAY(Food!$C$8),0)),NA())</f>
        <v>5.4371742906774703</v>
      </c>
      <c r="AA159" s="25">
        <f ca="1">IFERROR(INDEX(Macro!$H$8:$H$225,MATCH($C159,_xlfn.ANCHORARRAY(Macro!$C$8),0)),NA())</f>
        <v>3.1555815997656</v>
      </c>
      <c r="AB159" s="25">
        <f ca="1">IFERROR(INDEX(Socioeconomic!$H$8:$H$225,MATCH($C159,_xlfn.ANCHORARRAY(Socioeconomic!$C$8),0)),NA())</f>
        <v>5.4285714285714199</v>
      </c>
      <c r="AC159" s="25">
        <f ca="1">IFERROR(INDEX('Natural Hazard'!$H$8:$H$225,MATCH($C159,_xlfn.ANCHORARRAY('Natural Hazard'!$C$8),0)),NA())</f>
        <v>10</v>
      </c>
      <c r="AD159" s="25">
        <f ca="1">IFERROR(INDEX(Conflict!$H$8:$H$225,MATCH($C159,_xlfn.ANCHORARRAY(Conflict!$C$8),0)),NA())</f>
        <v>3.5323690245193098</v>
      </c>
      <c r="AE159" s="50"/>
      <c r="AF159" s="25">
        <f ca="1">IFERROR(INDEX(Health!$I$8:$I$225,MATCH($C159,_xlfn.ANCHORARRAY(Health!$C$8),0)),NA())</f>
        <v>0</v>
      </c>
      <c r="AG159" s="25" t="e">
        <f ca="1">IFERROR(INDEX(Food!$I$8:$I$225,MATCH($C159,_xlfn.ANCHORARRAY(Food!$C$8),0)),NA())</f>
        <v>#N/A</v>
      </c>
      <c r="AH159" s="25">
        <f ca="1">IFERROR(INDEX(Macro!$I$8:$I$225,MATCH($C159,_xlfn.ANCHORARRAY(Macro!$C$8),0)),NA())</f>
        <v>2.7860696517412902</v>
      </c>
      <c r="AI159" s="25">
        <f ca="1">IFERROR(INDEX(Socioeconomic!$I$8:$I$225,MATCH($C159,_xlfn.ANCHORARRAY(Socioeconomic!$C$8),0)),NA())</f>
        <v>0</v>
      </c>
      <c r="AJ159" s="25">
        <f ca="1">IFERROR(INDEX('Natural Hazard'!$I$8:$I$225,MATCH($C159,_xlfn.ANCHORARRAY('Natural Hazard'!$C$8),0)),NA())</f>
        <v>0</v>
      </c>
      <c r="AK159" s="25">
        <f ca="1">IFERROR(INDEX(Conflict!$I$8:$I$225,MATCH($C159,_xlfn.ANCHORARRAY(Conflict!$C$8),0)),NA())</f>
        <v>0</v>
      </c>
      <c r="AL159" s="49"/>
      <c r="AM159" s="25">
        <f>IFERROR(INDEX('Data Reliability'!$G$6:$G$409,MATCH($C159,'Data Reliability'!$E$6:$E$409,0)),NA())</f>
        <v>8.3333333333333301E-2</v>
      </c>
      <c r="AN159" s="25">
        <f>IFERROR(INDEX('Data Reliability'!$H$6:$H$409,MATCH($C159,'Data Reliability'!$E$6:$E$409,0)),NA())</f>
        <v>0.44166666666666698</v>
      </c>
    </row>
    <row r="160" spans="2:42" x14ac:dyDescent="0.2">
      <c r="B160" s="28" t="s">
        <v>265</v>
      </c>
      <c r="C160" s="28" t="s">
        <v>266</v>
      </c>
      <c r="D160" s="28" t="s">
        <v>436</v>
      </c>
      <c r="E160" s="28" t="s">
        <v>430</v>
      </c>
      <c r="F160" s="206">
        <f ca="1">MATCH($C160,_xlfn.ANCHORARRAY(Health!$C$8),0)</f>
        <v>155</v>
      </c>
      <c r="G160" s="22" cm="1">
        <f t="array" aca="1" ref="G160" ca="1">IF(Parameters!$D$31, SUM(IF(ISNUMBER(R160:W160),(IF(R160:W160&gt;=Parameters!$D$37,1,"")),""))+0.5*(SUM(IF(ISNUMBER(R160:W160),(IF(R160:W160&gt;=Parameters!$D$38,1,"")),""))-SUM(IF(ISNUMBER(R160:W160),(IF(R160:W160&gt;=Parameters!$D$37,1,"")),""))),0) +
   IF(Parameters!$D$32,SUM(IF(ISNUMBER(R160:W160),(IF(R160:W160&gt;=Parameters!$D$41,1,"")),"")),0) +
   IF(Parameters!$D$33,AVERAGE(IF(ISNUMBER(R160:W160),R160:W160)),0) +
   IF(Parameters!$D$34,IF(OR(IF(ISNUMBER(R160:W160),R160:W160)=0),0,GEOMEAN(IF(ISNUMBER(R160:W160),R160:W160))),0)</f>
        <v>0</v>
      </c>
      <c r="H160" s="23">
        <f t="shared" ca="1" si="12"/>
        <v>0</v>
      </c>
      <c r="I160" s="116" t="str">
        <f t="shared" si="13"/>
        <v>!</v>
      </c>
      <c r="J160" s="22" cm="1">
        <f t="array" aca="1" ref="J160" ca="1">IF(Parameters!$D$31, SUM(IF(ISNUMBER(Y160:AD160),(IF(Y160:AD160&gt;=Parameters!$D$41,1,"")),""))+0.5*(SUM(IF(ISNUMBER(Y160:AD160),(IF(Y160:AD160&gt;=Parameters!$D$42,1,"")),""))-SUM(IF(ISNUMBER(Y160:AD160),(IF(Y160:AD160&gt;=Parameters!$D$41,1,"")),""))),0) +
   IF(Parameters!$D$32,SUM(IF(ISNUMBER(Y160:AD160),(IF(Y160:AD160&gt;=Parameters!$D$41,1,"")),"")),0) +
   IF(Parameters!$D$33,AVERAGE(IF(ISNUMBER(Y160:AD160),Y160:AD160)),0) +
   IF(Parameters!$D$34,IF(OR(IF(ISNUMBER(Y160:AD160),Y160:AD160)=0),0,GEOMEAN(IF(ISNUMBER(Y160:AD160),Y160:AD160))),0)</f>
        <v>0.5</v>
      </c>
      <c r="K160" s="23">
        <f t="shared" ca="1" si="14"/>
        <v>0.5</v>
      </c>
      <c r="L160" s="116" t="str">
        <f t="shared" si="15"/>
        <v>!</v>
      </c>
      <c r="M160" s="21" cm="1">
        <f t="array" aca="1" ref="M160" ca="1">IF(Parameters!$D$31, SUM(IF(ISNUMBER(AF160:AK160),(IF(AF160:AK160&gt;=Parameters!$D$41,1,"")),""))+0.5*(SUM(IF(ISNUMBER(AF160:AK160),(IF(AF160:AK160&gt;=Parameters!$D$42,1,"")),""))-SUM(IF(ISNUMBER(AF160:AK160),(IF(AF160:AK160&gt;=Parameters!$D$41,1,"")),""))),0) +
   IF(Parameters!$D$32,SUM(IF(ISNUMBER(AF160:AK160),(IF(AF160:AK160&gt;=Parameters!$D$41,1,"")),"")),0) +
   IF(Parameters!$D$33,AVERAGE(IF(ISNUMBER(AF160:AK160),AF160:AK160)),0) +
   IF(Parameters!$D$34,IF(OR(IF(ISNUMBER(AF160:AK160),AF160:AK160)=0),0,GEOMEAN(IF(ISNUMBER(AF160:AK160),AF160:AK160))),0)</f>
        <v>0</v>
      </c>
      <c r="N160" s="23">
        <f t="shared" ca="1" si="16"/>
        <v>0</v>
      </c>
      <c r="O160" s="116" t="str">
        <f t="shared" si="17"/>
        <v>!!</v>
      </c>
      <c r="P160" s="24"/>
      <c r="Q160" s="49"/>
      <c r="R160" s="25">
        <f ca="1">IFERROR(INDEX(Health!$G$8:$G$225,MATCH($C160,_xlfn.ANCHORARRAY(Health!$C$8),0)),NA())</f>
        <v>0</v>
      </c>
      <c r="S160" s="25" t="e">
        <f ca="1">IFERROR(INDEX(Food!$G$8:$G$225,MATCH($C160,_xlfn.ANCHORARRAY(Food!$C$8),0)),NA())</f>
        <v>#N/A</v>
      </c>
      <c r="T160" s="25" t="e">
        <f ca="1">IFERROR(INDEX(Macro!$G$8:$G$225,MATCH($C160,_xlfn.ANCHORARRAY(Macro!$C$8),0)),NA())</f>
        <v>#N/A</v>
      </c>
      <c r="U160" s="25">
        <f ca="1">IFERROR(INDEX(Socioeconomic!$G$8:$G$225,MATCH($C160,_xlfn.ANCHORARRAY(Socioeconomic!$C$8),0)),NA())</f>
        <v>0</v>
      </c>
      <c r="V160" s="25">
        <f ca="1">IFERROR(INDEX('Natural Hazard'!$G$8:$G$225,MATCH($C160,_xlfn.ANCHORARRAY('Natural Hazard'!$C$8),0)),NA())</f>
        <v>0</v>
      </c>
      <c r="W160" s="25">
        <f ca="1">IFERROR(INDEX(Conflict!$G$8:$G$225,MATCH($C160,_xlfn.ANCHORARRAY(Conflict!$C$8),0)),NA())</f>
        <v>0</v>
      </c>
      <c r="X160" s="50"/>
      <c r="Y160" s="25">
        <f ca="1">IFERROR(INDEX(Health!$H$8:$H$225,MATCH($C160,_xlfn.ANCHORARRAY(Health!$C$8),0)),NA())</f>
        <v>8.7405247813410991</v>
      </c>
      <c r="Z160" s="25" t="e">
        <f ca="1">IFERROR(INDEX(Food!$H$8:$H$225,MATCH($C160,_xlfn.ANCHORARRAY(Food!$C$8),0)),NA())</f>
        <v>#N/A</v>
      </c>
      <c r="AA160" s="25" t="e">
        <f ca="1">IFERROR(INDEX(Macro!$H$8:$H$225,MATCH($C160,_xlfn.ANCHORARRAY(Macro!$C$8),0)),NA())</f>
        <v>#N/A</v>
      </c>
      <c r="AB160" s="25">
        <f ca="1">IFERROR(INDEX(Socioeconomic!$H$8:$H$225,MATCH($C160,_xlfn.ANCHORARRAY(Socioeconomic!$C$8),0)),NA())</f>
        <v>4</v>
      </c>
      <c r="AC160" s="25">
        <f ca="1">IFERROR(INDEX('Natural Hazard'!$H$8:$H$225,MATCH($C160,_xlfn.ANCHORARRAY('Natural Hazard'!$C$8),0)),NA())</f>
        <v>3.6666666666666599</v>
      </c>
      <c r="AD160" s="25">
        <f ca="1">IFERROR(INDEX(Conflict!$H$8:$H$225,MATCH($C160,_xlfn.ANCHORARRAY(Conflict!$C$8),0)),NA())</f>
        <v>0</v>
      </c>
      <c r="AE160" s="50"/>
      <c r="AF160" s="25">
        <f ca="1">IFERROR(INDEX(Health!$I$8:$I$225,MATCH($C160,_xlfn.ANCHORARRAY(Health!$C$8),0)),NA())</f>
        <v>0</v>
      </c>
      <c r="AG160" s="25" t="e">
        <f ca="1">IFERROR(INDEX(Food!$I$8:$I$225,MATCH($C160,_xlfn.ANCHORARRAY(Food!$C$8),0)),NA())</f>
        <v>#N/A</v>
      </c>
      <c r="AH160" s="25" t="e">
        <f ca="1">IFERROR(INDEX(Macro!$I$8:$I$225,MATCH($C160,_xlfn.ANCHORARRAY(Macro!$C$8),0)),NA())</f>
        <v>#N/A</v>
      </c>
      <c r="AI160" s="25" t="e">
        <f ca="1">IFERROR(INDEX(Socioeconomic!$I$8:$I$225,MATCH($C160,_xlfn.ANCHORARRAY(Socioeconomic!$C$8),0)),NA())</f>
        <v>#N/A</v>
      </c>
      <c r="AJ160" s="25">
        <f ca="1">IFERROR(INDEX('Natural Hazard'!$I$8:$I$225,MATCH($C160,_xlfn.ANCHORARRAY('Natural Hazard'!$C$8),0)),NA())</f>
        <v>0</v>
      </c>
      <c r="AK160" s="25">
        <f ca="1">IFERROR(INDEX(Conflict!$I$8:$I$225,MATCH($C160,_xlfn.ANCHORARRAY(Conflict!$C$8),0)),NA())</f>
        <v>0</v>
      </c>
      <c r="AL160" s="49"/>
      <c r="AM160" s="25">
        <f>IFERROR(INDEX('Data Reliability'!$G$6:$G$409,MATCH($C160,'Data Reliability'!$E$6:$E$409,0)),NA())</f>
        <v>0.41666666666666702</v>
      </c>
      <c r="AN160" s="25">
        <f>IFERROR(INDEX('Data Reliability'!$H$6:$H$409,MATCH($C160,'Data Reliability'!$E$6:$E$409,0)),NA())</f>
        <v>0.78333333333333299</v>
      </c>
    </row>
    <row r="161" spans="2:40" x14ac:dyDescent="0.2">
      <c r="B161" s="28" t="s">
        <v>267</v>
      </c>
      <c r="C161" s="28" t="s">
        <v>268</v>
      </c>
      <c r="D161" s="28" t="s">
        <v>436</v>
      </c>
      <c r="E161" s="28" t="s">
        <v>535</v>
      </c>
      <c r="F161" s="206">
        <f ca="1">MATCH($C161,_xlfn.ANCHORARRAY(Health!$C$8),0)</f>
        <v>156</v>
      </c>
      <c r="G161" s="22" cm="1">
        <f t="array" aca="1" ref="G161" ca="1">IF(Parameters!$D$31, SUM(IF(ISNUMBER(R161:W161),(IF(R161:W161&gt;=Parameters!$D$37,1,"")),""))+0.5*(SUM(IF(ISNUMBER(R161:W161),(IF(R161:W161&gt;=Parameters!$D$38,1,"")),""))-SUM(IF(ISNUMBER(R161:W161),(IF(R161:W161&gt;=Parameters!$D$37,1,"")),""))),0) +
   IF(Parameters!$D$32,SUM(IF(ISNUMBER(R161:W161),(IF(R161:W161&gt;=Parameters!$D$41,1,"")),"")),0) +
   IF(Parameters!$D$33,AVERAGE(IF(ISNUMBER(R161:W161),R161:W161)),0) +
   IF(Parameters!$D$34,IF(OR(IF(ISNUMBER(R161:W161),R161:W161)=0),0,GEOMEAN(IF(ISNUMBER(R161:W161),R161:W161))),0)</f>
        <v>1</v>
      </c>
      <c r="H161" s="23">
        <f t="shared" ca="1" si="12"/>
        <v>1</v>
      </c>
      <c r="I161" s="116" t="str">
        <f t="shared" si="13"/>
        <v/>
      </c>
      <c r="J161" s="22" cm="1">
        <f t="array" aca="1" ref="J161" ca="1">IF(Parameters!$D$31, SUM(IF(ISNUMBER(Y161:AD161),(IF(Y161:AD161&gt;=Parameters!$D$41,1,"")),""))+0.5*(SUM(IF(ISNUMBER(Y161:AD161),(IF(Y161:AD161&gt;=Parameters!$D$42,1,"")),""))-SUM(IF(ISNUMBER(Y161:AD161),(IF(Y161:AD161&gt;=Parameters!$D$41,1,"")),""))),0) +
   IF(Parameters!$D$32,SUM(IF(ISNUMBER(Y161:AD161),(IF(Y161:AD161&gt;=Parameters!$D$41,1,"")),"")),0) +
   IF(Parameters!$D$33,AVERAGE(IF(ISNUMBER(Y161:AD161),Y161:AD161)),0) +
   IF(Parameters!$D$34,IF(OR(IF(ISNUMBER(Y161:AD161),Y161:AD161)=0),0,GEOMEAN(IF(ISNUMBER(Y161:AD161),Y161:AD161))),0)</f>
        <v>4.5</v>
      </c>
      <c r="K161" s="23">
        <f t="shared" ca="1" si="14"/>
        <v>4.5</v>
      </c>
      <c r="L161" s="116" t="str">
        <f t="shared" si="15"/>
        <v/>
      </c>
      <c r="M161" s="21" cm="1">
        <f t="array" aca="1" ref="M161" ca="1">IF(Parameters!$D$31, SUM(IF(ISNUMBER(AF161:AK161),(IF(AF161:AK161&gt;=Parameters!$D$41,1,"")),""))+0.5*(SUM(IF(ISNUMBER(AF161:AK161),(IF(AF161:AK161&gt;=Parameters!$D$42,1,"")),""))-SUM(IF(ISNUMBER(AF161:AK161),(IF(AF161:AK161&gt;=Parameters!$D$41,1,"")),""))),0) +
   IF(Parameters!$D$32,SUM(IF(ISNUMBER(AF161:AK161),(IF(AF161:AK161&gt;=Parameters!$D$41,1,"")),"")),0) +
   IF(Parameters!$D$33,AVERAGE(IF(ISNUMBER(AF161:AK161),AF161:AK161)),0) +
   IF(Parameters!$D$34,IF(OR(IF(ISNUMBER(AF161:AK161),AF161:AK161)=0),0,GEOMEAN(IF(ISNUMBER(AF161:AK161),AF161:AK161))),0)</f>
        <v>1</v>
      </c>
      <c r="N161" s="23">
        <f t="shared" ca="1" si="16"/>
        <v>1</v>
      </c>
      <c r="O161" s="116" t="str">
        <f t="shared" si="17"/>
        <v>!</v>
      </c>
      <c r="P161" s="24"/>
      <c r="Q161" s="49"/>
      <c r="R161" s="25">
        <f ca="1">IFERROR(INDEX(Health!$G$8:$G$225,MATCH($C161,_xlfn.ANCHORARRAY(Health!$C$8),0)),NA())</f>
        <v>0</v>
      </c>
      <c r="S161" s="25">
        <f ca="1">IFERROR(INDEX(Food!$G$8:$G$225,MATCH($C161,_xlfn.ANCHORARRAY(Food!$C$8),0)),NA())</f>
        <v>0</v>
      </c>
      <c r="T161" s="25">
        <f ca="1">IFERROR(INDEX(Macro!$G$8:$G$225,MATCH($C161,_xlfn.ANCHORARRAY(Macro!$C$8),0)),NA())</f>
        <v>10</v>
      </c>
      <c r="U161" s="25">
        <f ca="1">IFERROR(INDEX(Socioeconomic!$G$8:$G$225,MATCH($C161,_xlfn.ANCHORARRAY(Socioeconomic!$C$8),0)),NA())</f>
        <v>0</v>
      </c>
      <c r="V161" s="25">
        <f ca="1">IFERROR(INDEX('Natural Hazard'!$G$8:$G$225,MATCH($C161,_xlfn.ANCHORARRAY('Natural Hazard'!$C$8),0)),NA())</f>
        <v>0</v>
      </c>
      <c r="W161" s="25">
        <f ca="1">IFERROR(INDEX(Conflict!$G$8:$G$225,MATCH($C161,_xlfn.ANCHORARRAY(Conflict!$C$8),0)),NA())</f>
        <v>3.7718383871433434</v>
      </c>
      <c r="X161" s="50"/>
      <c r="Y161" s="25">
        <f ca="1">IFERROR(INDEX(Health!$H$8:$H$225,MATCH($C161,_xlfn.ANCHORARRAY(Health!$C$8),0)),NA())</f>
        <v>8.8862973760932906</v>
      </c>
      <c r="Z161" s="25">
        <f ca="1">IFERROR(INDEX(Food!$H$8:$H$225,MATCH($C161,_xlfn.ANCHORARRAY(Food!$C$8),0)),NA())</f>
        <v>10</v>
      </c>
      <c r="AA161" s="25">
        <f ca="1">IFERROR(INDEX(Macro!$H$8:$H$225,MATCH($C161,_xlfn.ANCHORARRAY(Macro!$C$8),0)),NA())</f>
        <v>10</v>
      </c>
      <c r="AB161" s="25">
        <f ca="1">IFERROR(INDEX(Socioeconomic!$H$8:$H$225,MATCH($C161,_xlfn.ANCHORARRAY(Socioeconomic!$C$8),0)),NA())</f>
        <v>8.8571428571428505</v>
      </c>
      <c r="AC161" s="25">
        <f ca="1">IFERROR(INDEX('Natural Hazard'!$H$8:$H$225,MATCH($C161,_xlfn.ANCHORARRAY('Natural Hazard'!$C$8),0)),NA())</f>
        <v>9.5</v>
      </c>
      <c r="AD161" s="25">
        <f ca="1">IFERROR(INDEX(Conflict!$H$8:$H$225,MATCH($C161,_xlfn.ANCHORARRAY(Conflict!$C$8),0)),NA())</f>
        <v>10</v>
      </c>
      <c r="AE161" s="50"/>
      <c r="AF161" s="25">
        <f ca="1">IFERROR(INDEX(Health!$I$8:$I$225,MATCH($C161,_xlfn.ANCHORARRAY(Health!$C$8),0)),NA())</f>
        <v>0</v>
      </c>
      <c r="AG161" s="25" t="e">
        <f ca="1">IFERROR(INDEX(Food!$I$8:$I$225,MATCH($C161,_xlfn.ANCHORARRAY(Food!$C$8),0)),NA())</f>
        <v>#N/A</v>
      </c>
      <c r="AH161" s="25">
        <f ca="1">IFERROR(INDEX(Macro!$I$8:$I$225,MATCH($C161,_xlfn.ANCHORARRAY(Macro!$C$8),0)),NA())</f>
        <v>10</v>
      </c>
      <c r="AI161" s="25" t="e">
        <f ca="1">IFERROR(INDEX(Socioeconomic!$I$8:$I$225,MATCH($C161,_xlfn.ANCHORARRAY(Socioeconomic!$C$8),0)),NA())</f>
        <v>#N/A</v>
      </c>
      <c r="AJ161" s="25">
        <f ca="1">IFERROR(INDEX('Natural Hazard'!$I$8:$I$225,MATCH($C161,_xlfn.ANCHORARRAY('Natural Hazard'!$C$8),0)),NA())</f>
        <v>0</v>
      </c>
      <c r="AK161" s="25">
        <f ca="1">IFERROR(INDEX(Conflict!$I$8:$I$225,MATCH($C161,_xlfn.ANCHORARRAY(Conflict!$C$8),0)),NA())</f>
        <v>1.4226764818728099</v>
      </c>
      <c r="AL161" s="49"/>
      <c r="AM161" s="25">
        <f>IFERROR(INDEX('Data Reliability'!$G$6:$G$409,MATCH($C161,'Data Reliability'!$E$6:$E$409,0)),NA())</f>
        <v>8.3333333333333301E-2</v>
      </c>
      <c r="AN161" s="25">
        <f>IFERROR(INDEX('Data Reliability'!$H$6:$H$409,MATCH($C161,'Data Reliability'!$E$6:$E$409,0)),NA())</f>
        <v>0.483333333333333</v>
      </c>
    </row>
    <row r="162" spans="2:40" x14ac:dyDescent="0.2">
      <c r="B162" s="28" t="s">
        <v>269</v>
      </c>
      <c r="C162" s="28" t="s">
        <v>270</v>
      </c>
      <c r="D162" s="28" t="s">
        <v>433</v>
      </c>
      <c r="E162" s="28" t="s">
        <v>430</v>
      </c>
      <c r="F162" s="206">
        <f ca="1">MATCH($C162,_xlfn.ANCHORARRAY(Health!$C$8),0)</f>
        <v>157</v>
      </c>
      <c r="G162" s="22" cm="1">
        <f t="array" aca="1" ref="G162" ca="1">IF(Parameters!$D$31, SUM(IF(ISNUMBER(R162:W162),(IF(R162:W162&gt;=Parameters!$D$37,1,"")),""))+0.5*(SUM(IF(ISNUMBER(R162:W162),(IF(R162:W162&gt;=Parameters!$D$38,1,"")),""))-SUM(IF(ISNUMBER(R162:W162),(IF(R162:W162&gt;=Parameters!$D$37,1,"")),""))),0) +
   IF(Parameters!$D$32,SUM(IF(ISNUMBER(R162:W162),(IF(R162:W162&gt;=Parameters!$D$41,1,"")),"")),0) +
   IF(Parameters!$D$33,AVERAGE(IF(ISNUMBER(R162:W162),R162:W162)),0) +
   IF(Parameters!$D$34,IF(OR(IF(ISNUMBER(R162:W162),R162:W162)=0),0,GEOMEAN(IF(ISNUMBER(R162:W162),R162:W162))),0)</f>
        <v>0</v>
      </c>
      <c r="H162" s="23">
        <f t="shared" ca="1" si="12"/>
        <v>0</v>
      </c>
      <c r="I162" s="116" t="str">
        <f t="shared" si="13"/>
        <v/>
      </c>
      <c r="J162" s="22" cm="1">
        <f t="array" aca="1" ref="J162" ca="1">IF(Parameters!$D$31, SUM(IF(ISNUMBER(Y162:AD162),(IF(Y162:AD162&gt;=Parameters!$D$41,1,"")),""))+0.5*(SUM(IF(ISNUMBER(Y162:AD162),(IF(Y162:AD162&gt;=Parameters!$D$42,1,"")),""))-SUM(IF(ISNUMBER(Y162:AD162),(IF(Y162:AD162&gt;=Parameters!$D$41,1,"")),""))),0) +
   IF(Parameters!$D$32,SUM(IF(ISNUMBER(Y162:AD162),(IF(Y162:AD162&gt;=Parameters!$D$41,1,"")),"")),0) +
   IF(Parameters!$D$33,AVERAGE(IF(ISNUMBER(Y162:AD162),Y162:AD162)),0) +
   IF(Parameters!$D$34,IF(OR(IF(ISNUMBER(Y162:AD162),Y162:AD162)=0),0,GEOMEAN(IF(ISNUMBER(Y162:AD162),Y162:AD162))),0)</f>
        <v>0</v>
      </c>
      <c r="K162" s="23">
        <f t="shared" ca="1" si="14"/>
        <v>0</v>
      </c>
      <c r="L162" s="116" t="str">
        <f t="shared" si="15"/>
        <v/>
      </c>
      <c r="M162" s="21" cm="1">
        <f t="array" aca="1" ref="M162" ca="1">IF(Parameters!$D$31, SUM(IF(ISNUMBER(AF162:AK162),(IF(AF162:AK162&gt;=Parameters!$D$41,1,"")),""))+0.5*(SUM(IF(ISNUMBER(AF162:AK162),(IF(AF162:AK162&gt;=Parameters!$D$42,1,"")),""))-SUM(IF(ISNUMBER(AF162:AK162),(IF(AF162:AK162&gt;=Parameters!$D$41,1,"")),""))),0) +
   IF(Parameters!$D$32,SUM(IF(ISNUMBER(AF162:AK162),(IF(AF162:AK162&gt;=Parameters!$D$41,1,"")),"")),0) +
   IF(Parameters!$D$33,AVERAGE(IF(ISNUMBER(AF162:AK162),AF162:AK162)),0) +
   IF(Parameters!$D$34,IF(OR(IF(ISNUMBER(AF162:AK162),AF162:AK162)=0),0,GEOMEAN(IF(ISNUMBER(AF162:AK162),AF162:AK162))),0)</f>
        <v>0.5</v>
      </c>
      <c r="N162" s="23">
        <f t="shared" ca="1" si="16"/>
        <v>0.5</v>
      </c>
      <c r="O162" s="116" t="str">
        <f t="shared" si="17"/>
        <v>!</v>
      </c>
      <c r="P162" s="24"/>
      <c r="Q162" s="49"/>
      <c r="R162" s="25">
        <f ca="1">IFERROR(INDEX(Health!$G$8:$G$225,MATCH($C162,_xlfn.ANCHORARRAY(Health!$C$8),0)),NA())</f>
        <v>0</v>
      </c>
      <c r="S162" s="25">
        <f ca="1">IFERROR(INDEX(Food!$G$8:$G$225,MATCH($C162,_xlfn.ANCHORARRAY(Food!$C$8),0)),NA())</f>
        <v>0</v>
      </c>
      <c r="T162" s="25">
        <f ca="1">IFERROR(INDEX(Macro!$G$8:$G$225,MATCH($C162,_xlfn.ANCHORARRAY(Macro!$C$8),0)),NA())</f>
        <v>0</v>
      </c>
      <c r="U162" s="25">
        <f ca="1">IFERROR(INDEX(Socioeconomic!$G$8:$G$225,MATCH($C162,_xlfn.ANCHORARRAY(Socioeconomic!$C$8),0)),NA())</f>
        <v>1.3060299712159296</v>
      </c>
      <c r="V162" s="25">
        <f ca="1">IFERROR(INDEX('Natural Hazard'!$G$8:$G$225,MATCH($C162,_xlfn.ANCHORARRAY('Natural Hazard'!$C$8),0)),NA())</f>
        <v>0</v>
      </c>
      <c r="W162" s="25">
        <f ca="1">IFERROR(INDEX(Conflict!$G$8:$G$225,MATCH($C162,_xlfn.ANCHORARRAY(Conflict!$C$8),0)),NA())</f>
        <v>0</v>
      </c>
      <c r="X162" s="50"/>
      <c r="Y162" s="25">
        <f ca="1">IFERROR(INDEX(Health!$H$8:$H$225,MATCH($C162,_xlfn.ANCHORARRAY(Health!$C$8),0)),NA())</f>
        <v>0</v>
      </c>
      <c r="Z162" s="25">
        <f ca="1">IFERROR(INDEX(Food!$H$8:$H$225,MATCH($C162,_xlfn.ANCHORARRAY(Food!$C$8),0)),NA())</f>
        <v>0.74696004632310298</v>
      </c>
      <c r="AA162" s="25">
        <f ca="1">IFERROR(INDEX(Macro!$H$8:$H$225,MATCH($C162,_xlfn.ANCHORARRAY(Macro!$C$8),0)),NA())</f>
        <v>3.9759742162320499</v>
      </c>
      <c r="AB162" s="25">
        <f ca="1">IFERROR(INDEX(Socioeconomic!$H$8:$H$225,MATCH($C162,_xlfn.ANCHORARRAY(Socioeconomic!$C$8),0)),NA())</f>
        <v>0.85714285714285499</v>
      </c>
      <c r="AC162" s="25">
        <f ca="1">IFERROR(INDEX('Natural Hazard'!$H$8:$H$225,MATCH($C162,_xlfn.ANCHORARRAY('Natural Hazard'!$C$8),0)),NA())</f>
        <v>2.1666666666666599</v>
      </c>
      <c r="AD162" s="25">
        <f ca="1">IFERROR(INDEX(Conflict!$H$8:$H$225,MATCH($C162,_xlfn.ANCHORARRAY(Conflict!$C$8),0)),NA())</f>
        <v>0</v>
      </c>
      <c r="AE162" s="50"/>
      <c r="AF162" s="25">
        <f ca="1">IFERROR(INDEX(Health!$I$8:$I$225,MATCH($C162,_xlfn.ANCHORARRAY(Health!$C$8),0)),NA())</f>
        <v>7</v>
      </c>
      <c r="AG162" s="25" t="e">
        <f ca="1">IFERROR(INDEX(Food!$I$8:$I$225,MATCH($C162,_xlfn.ANCHORARRAY(Food!$C$8),0)),NA())</f>
        <v>#N/A</v>
      </c>
      <c r="AH162" s="25">
        <f ca="1">IFERROR(INDEX(Macro!$I$8:$I$225,MATCH($C162,_xlfn.ANCHORARRAY(Macro!$C$8),0)),NA())</f>
        <v>0</v>
      </c>
      <c r="AI162" s="25">
        <f ca="1">IFERROR(INDEX(Socioeconomic!$I$8:$I$225,MATCH($C162,_xlfn.ANCHORARRAY(Socioeconomic!$C$8),0)),NA())</f>
        <v>1.99</v>
      </c>
      <c r="AJ162" s="25">
        <f ca="1">IFERROR(INDEX('Natural Hazard'!$I$8:$I$225,MATCH($C162,_xlfn.ANCHORARRAY('Natural Hazard'!$C$8),0)),NA())</f>
        <v>0</v>
      </c>
      <c r="AK162" s="25">
        <f ca="1">IFERROR(INDEX(Conflict!$I$8:$I$225,MATCH($C162,_xlfn.ANCHORARRAY(Conflict!$C$8),0)),NA())</f>
        <v>0</v>
      </c>
      <c r="AL162" s="49"/>
      <c r="AM162" s="25">
        <f>IFERROR(INDEX('Data Reliability'!$G$6:$G$409,MATCH($C162,'Data Reliability'!$E$6:$E$409,0)),NA())</f>
        <v>8.3333333333333301E-2</v>
      </c>
      <c r="AN162" s="25">
        <f>IFERROR(INDEX('Data Reliability'!$H$6:$H$409,MATCH($C162,'Data Reliability'!$E$6:$E$409,0)),NA())</f>
        <v>0.50833333333333297</v>
      </c>
    </row>
    <row r="163" spans="2:40" x14ac:dyDescent="0.2">
      <c r="B163" s="28" t="s">
        <v>755</v>
      </c>
      <c r="C163" s="28" t="s">
        <v>717</v>
      </c>
      <c r="D163" s="28" t="s">
        <v>435</v>
      </c>
      <c r="E163" s="28" t="s">
        <v>409</v>
      </c>
      <c r="F163" s="206">
        <f ca="1">MATCH($C163,_xlfn.ANCHORARRAY(Health!$C$8),0)</f>
        <v>158</v>
      </c>
      <c r="G163" s="22" cm="1">
        <f t="array" aca="1" ref="G163" ca="1">IF(Parameters!$D$31, SUM(IF(ISNUMBER(R163:W163),(IF(R163:W163&gt;=Parameters!$D$37,1,"")),""))+0.5*(SUM(IF(ISNUMBER(R163:W163),(IF(R163:W163&gt;=Parameters!$D$38,1,"")),""))-SUM(IF(ISNUMBER(R163:W163),(IF(R163:W163&gt;=Parameters!$D$37,1,"")),""))),0) +
   IF(Parameters!$D$32,SUM(IF(ISNUMBER(R163:W163),(IF(R163:W163&gt;=Parameters!$D$41,1,"")),"")),0) +
   IF(Parameters!$D$33,AVERAGE(IF(ISNUMBER(R163:W163),R163:W163)),0) +
   IF(Parameters!$D$34,IF(OR(IF(ISNUMBER(R163:W163),R163:W163)=0),0,GEOMEAN(IF(ISNUMBER(R163:W163),R163:W163))),0)</f>
        <v>0</v>
      </c>
      <c r="H163" s="23">
        <f t="shared" ca="1" si="12"/>
        <v>0</v>
      </c>
      <c r="I163" s="116" t="str">
        <f t="shared" si="13"/>
        <v>!!</v>
      </c>
      <c r="J163" s="22" cm="1">
        <f t="array" aca="1" ref="J163" ca="1">IF(Parameters!$D$31, SUM(IF(ISNUMBER(Y163:AD163),(IF(Y163:AD163&gt;=Parameters!$D$41,1,"")),""))+0.5*(SUM(IF(ISNUMBER(Y163:AD163),(IF(Y163:AD163&gt;=Parameters!$D$42,1,"")),""))-SUM(IF(ISNUMBER(Y163:AD163),(IF(Y163:AD163&gt;=Parameters!$D$41,1,"")),""))),0) +
   IF(Parameters!$D$32,SUM(IF(ISNUMBER(Y163:AD163),(IF(Y163:AD163&gt;=Parameters!$D$41,1,"")),"")),0) +
   IF(Parameters!$D$33,AVERAGE(IF(ISNUMBER(Y163:AD163),Y163:AD163)),0) +
   IF(Parameters!$D$34,IF(OR(IF(ISNUMBER(Y163:AD163),Y163:AD163)=0),0,GEOMEAN(IF(ISNUMBER(Y163:AD163),Y163:AD163))),0)</f>
        <v>0</v>
      </c>
      <c r="K163" s="23">
        <f t="shared" ca="1" si="14"/>
        <v>0</v>
      </c>
      <c r="L163" s="116" t="str">
        <f t="shared" si="15"/>
        <v>!!</v>
      </c>
      <c r="M163" s="21" cm="1">
        <f t="array" aca="1" ref="M163" ca="1">IF(Parameters!$D$31, SUM(IF(ISNUMBER(AF163:AK163),(IF(AF163:AK163&gt;=Parameters!$D$41,1,"")),""))+0.5*(SUM(IF(ISNUMBER(AF163:AK163),(IF(AF163:AK163&gt;=Parameters!$D$42,1,"")),""))-SUM(IF(ISNUMBER(AF163:AK163),(IF(AF163:AK163&gt;=Parameters!$D$41,1,"")),""))),0) +
   IF(Parameters!$D$32,SUM(IF(ISNUMBER(AF163:AK163),(IF(AF163:AK163&gt;=Parameters!$D$41,1,"")),"")),0) +
   IF(Parameters!$D$33,AVERAGE(IF(ISNUMBER(AF163:AK163),AF163:AK163)),0) +
   IF(Parameters!$D$34,IF(OR(IF(ISNUMBER(AF163:AK163),AF163:AK163)=0),0,GEOMEAN(IF(ISNUMBER(AF163:AK163),AF163:AK163))),0)</f>
        <v>0</v>
      </c>
      <c r="N163" s="23">
        <f t="shared" ca="1" si="16"/>
        <v>0</v>
      </c>
      <c r="O163" s="116" t="str">
        <f t="shared" si="17"/>
        <v>!</v>
      </c>
      <c r="P163" s="24"/>
      <c r="Q163" s="49"/>
      <c r="R163" s="25">
        <f ca="1">IFERROR(INDEX(Health!$G$8:$G$225,MATCH($C163,_xlfn.ANCHORARRAY(Health!$C$8),0)),NA())</f>
        <v>0</v>
      </c>
      <c r="S163" s="25">
        <f ca="1">IFERROR(INDEX(Food!$G$8:$G$225,MATCH($C163,_xlfn.ANCHORARRAY(Food!$C$8),0)),NA())</f>
        <v>0</v>
      </c>
      <c r="T163" s="25">
        <f ca="1">IFERROR(INDEX(Macro!$G$8:$G$225,MATCH($C163,_xlfn.ANCHORARRAY(Macro!$C$8),0)),NA())</f>
        <v>2.307863798905105</v>
      </c>
      <c r="U163" s="25">
        <f ca="1">IFERROR(INDEX(Socioeconomic!$G$8:$G$225,MATCH($C163,_xlfn.ANCHORARRAY(Socioeconomic!$C$8),0)),NA())</f>
        <v>0</v>
      </c>
      <c r="V163" s="25">
        <f ca="1">IFERROR(INDEX('Natural Hazard'!$G$8:$G$225,MATCH($C163,_xlfn.ANCHORARRAY('Natural Hazard'!$C$8),0)),NA())</f>
        <v>0</v>
      </c>
      <c r="W163" s="25">
        <f ca="1">IFERROR(INDEX(Conflict!$G$8:$G$225,MATCH($C163,_xlfn.ANCHORARRAY(Conflict!$C$8),0)),NA())</f>
        <v>0</v>
      </c>
      <c r="X163" s="50"/>
      <c r="Y163" s="25" t="e">
        <f ca="1">IFERROR(INDEX(Health!$H$8:$H$225,MATCH($C163,_xlfn.ANCHORARRAY(Health!$C$8),0)),NA())</f>
        <v>#N/A</v>
      </c>
      <c r="Z163" s="25">
        <f ca="1">IFERROR(INDEX(Food!$H$8:$H$225,MATCH($C163,_xlfn.ANCHORARRAY(Food!$C$8),0)),NA())</f>
        <v>2.7990430622009499</v>
      </c>
      <c r="AA163" s="25">
        <f ca="1">IFERROR(INDEX(Macro!$H$8:$H$225,MATCH($C163,_xlfn.ANCHORARRAY(Macro!$C$8),0)),NA())</f>
        <v>4.7231174919425696</v>
      </c>
      <c r="AB163" s="25" t="e">
        <f ca="1">IFERROR(INDEX(Socioeconomic!$H$8:$H$225,MATCH($C163,_xlfn.ANCHORARRAY(Socioeconomic!$C$8),0)),NA())</f>
        <v>#N/A</v>
      </c>
      <c r="AC163" s="25" t="e">
        <f ca="1">IFERROR(INDEX('Natural Hazard'!$H$8:$H$225,MATCH($C163,_xlfn.ANCHORARRAY('Natural Hazard'!$C$8),0)),NA())</f>
        <v>#N/A</v>
      </c>
      <c r="AD163" s="25">
        <f ca="1">IFERROR(INDEX(Conflict!$H$8:$H$225,MATCH($C163,_xlfn.ANCHORARRAY(Conflict!$C$8),0)),NA())</f>
        <v>0</v>
      </c>
      <c r="AE163" s="50"/>
      <c r="AF163" s="25">
        <f ca="1">IFERROR(INDEX(Health!$I$8:$I$225,MATCH($C163,_xlfn.ANCHORARRAY(Health!$C$8),0)),NA())</f>
        <v>0</v>
      </c>
      <c r="AG163" s="25" t="e">
        <f ca="1">IFERROR(INDEX(Food!$I$8:$I$225,MATCH($C163,_xlfn.ANCHORARRAY(Food!$C$8),0)),NA())</f>
        <v>#N/A</v>
      </c>
      <c r="AH163" s="25">
        <f ca="1">IFERROR(INDEX(Macro!$I$8:$I$225,MATCH($C163,_xlfn.ANCHORARRAY(Macro!$C$8),0)),NA())</f>
        <v>1.1276948590381299</v>
      </c>
      <c r="AI163" s="25">
        <f ca="1">IFERROR(INDEX(Socioeconomic!$I$8:$I$225,MATCH($C163,_xlfn.ANCHORARRAY(Socioeconomic!$C$8),0)),NA())</f>
        <v>0</v>
      </c>
      <c r="AJ163" s="25">
        <f ca="1">IFERROR(INDEX('Natural Hazard'!$I$8:$I$225,MATCH($C163,_xlfn.ANCHORARRAY('Natural Hazard'!$C$8),0)),NA())</f>
        <v>0</v>
      </c>
      <c r="AK163" s="25">
        <f ca="1">IFERROR(INDEX(Conflict!$I$8:$I$225,MATCH($C163,_xlfn.ANCHORARRAY(Conflict!$C$8),0)),NA())</f>
        <v>0.28408377640212501</v>
      </c>
      <c r="AL163" s="49"/>
      <c r="AM163" s="25">
        <f>IFERROR(INDEX('Data Reliability'!$G$6:$G$409,MATCH($C163,'Data Reliability'!$E$6:$E$409,0)),NA())</f>
        <v>0.83333333333333304</v>
      </c>
      <c r="AN163" s="25">
        <f>IFERROR(INDEX('Data Reliability'!$H$6:$H$409,MATCH($C163,'Data Reliability'!$E$6:$E$409,0)),NA())</f>
        <v>0.59166666666666701</v>
      </c>
    </row>
    <row r="164" spans="2:40" x14ac:dyDescent="0.2">
      <c r="B164" s="28" t="s">
        <v>756</v>
      </c>
      <c r="C164" s="28" t="s">
        <v>271</v>
      </c>
      <c r="D164" s="28" t="s">
        <v>436</v>
      </c>
      <c r="E164" s="28" t="s">
        <v>409</v>
      </c>
      <c r="F164" s="206">
        <f ca="1">MATCH($C164,_xlfn.ANCHORARRAY(Health!$C$8),0)</f>
        <v>159</v>
      </c>
      <c r="G164" s="22" cm="1">
        <f t="array" aca="1" ref="G164" ca="1">IF(Parameters!$D$31, SUM(IF(ISNUMBER(R164:W164),(IF(R164:W164&gt;=Parameters!$D$37,1,"")),""))+0.5*(SUM(IF(ISNUMBER(R164:W164),(IF(R164:W164&gt;=Parameters!$D$38,1,"")),""))-SUM(IF(ISNUMBER(R164:W164),(IF(R164:W164&gt;=Parameters!$D$37,1,"")),""))),0) +
   IF(Parameters!$D$32,SUM(IF(ISNUMBER(R164:W164),(IF(R164:W164&gt;=Parameters!$D$41,1,"")),"")),0) +
   IF(Parameters!$D$33,AVERAGE(IF(ISNUMBER(R164:W164),R164:W164)),0) +
   IF(Parameters!$D$34,IF(OR(IF(ISNUMBER(R164:W164),R164:W164)=0),0,GEOMEAN(IF(ISNUMBER(R164:W164),R164:W164))),0)</f>
        <v>2</v>
      </c>
      <c r="H164" s="23">
        <f t="shared" ca="1" si="12"/>
        <v>2</v>
      </c>
      <c r="I164" s="116" t="str">
        <f t="shared" si="13"/>
        <v>!</v>
      </c>
      <c r="J164" s="22" cm="1">
        <f t="array" aca="1" ref="J164" ca="1">IF(Parameters!$D$31, SUM(IF(ISNUMBER(Y164:AD164),(IF(Y164:AD164&gt;=Parameters!$D$41,1,"")),""))+0.5*(SUM(IF(ISNUMBER(Y164:AD164),(IF(Y164:AD164&gt;=Parameters!$D$42,1,"")),""))-SUM(IF(ISNUMBER(Y164:AD164),(IF(Y164:AD164&gt;=Parameters!$D$41,1,"")),""))),0) +
   IF(Parameters!$D$32,SUM(IF(ISNUMBER(Y164:AD164),(IF(Y164:AD164&gt;=Parameters!$D$41,1,"")),"")),0) +
   IF(Parameters!$D$33,AVERAGE(IF(ISNUMBER(Y164:AD164),Y164:AD164)),0) +
   IF(Parameters!$D$34,IF(OR(IF(ISNUMBER(Y164:AD164),Y164:AD164)=0),0,GEOMEAN(IF(ISNUMBER(Y164:AD164),Y164:AD164))),0)</f>
        <v>3.5</v>
      </c>
      <c r="K164" s="23">
        <f t="shared" ca="1" si="14"/>
        <v>3.5</v>
      </c>
      <c r="L164" s="116" t="str">
        <f t="shared" si="15"/>
        <v/>
      </c>
      <c r="M164" s="21" cm="1">
        <f t="array" aca="1" ref="M164" ca="1">IF(Parameters!$D$31, SUM(IF(ISNUMBER(AF164:AK164),(IF(AF164:AK164&gt;=Parameters!$D$41,1,"")),""))+0.5*(SUM(IF(ISNUMBER(AF164:AK164),(IF(AF164:AK164&gt;=Parameters!$D$42,1,"")),""))-SUM(IF(ISNUMBER(AF164:AK164),(IF(AF164:AK164&gt;=Parameters!$D$41,1,"")),""))),0) +
   IF(Parameters!$D$32,SUM(IF(ISNUMBER(AF164:AK164),(IF(AF164:AK164&gt;=Parameters!$D$41,1,"")),"")),0) +
   IF(Parameters!$D$33,AVERAGE(IF(ISNUMBER(AF164:AK164),AF164:AK164)),0) +
   IF(Parameters!$D$34,IF(OR(IF(ISNUMBER(AF164:AK164),AF164:AK164)=0),0,GEOMEAN(IF(ISNUMBER(AF164:AK164),AF164:AK164))),0)</f>
        <v>1.5</v>
      </c>
      <c r="N164" s="23">
        <f t="shared" ca="1" si="16"/>
        <v>1.5</v>
      </c>
      <c r="O164" s="116" t="str">
        <f t="shared" si="17"/>
        <v>!</v>
      </c>
      <c r="P164" s="24"/>
      <c r="Q164" s="49"/>
      <c r="R164" s="25">
        <f ca="1">IFERROR(INDEX(Health!$G$8:$G$225,MATCH($C164,_xlfn.ANCHORARRAY(Health!$C$8),0)),NA())</f>
        <v>0</v>
      </c>
      <c r="S164" s="25">
        <f ca="1">IFERROR(INDEX(Food!$G$8:$G$225,MATCH($C164,_xlfn.ANCHORARRAY(Food!$C$8),0)),NA())</f>
        <v>0</v>
      </c>
      <c r="T164" s="25">
        <f ca="1">IFERROR(INDEX(Macro!$G$8:$G$225,MATCH($C164,_xlfn.ANCHORARRAY(Macro!$C$8),0)),NA())</f>
        <v>8.9960374545637531</v>
      </c>
      <c r="U164" s="25">
        <f ca="1">IFERROR(INDEX(Socioeconomic!$G$8:$G$225,MATCH($C164,_xlfn.ANCHORARRAY(Socioeconomic!$C$8),0)),NA())</f>
        <v>0</v>
      </c>
      <c r="V164" s="25">
        <f ca="1">IFERROR(INDEX('Natural Hazard'!$G$8:$G$225,MATCH($C164,_xlfn.ANCHORARRAY('Natural Hazard'!$C$8),0)),NA())</f>
        <v>8.3666002653407556</v>
      </c>
      <c r="W164" s="25">
        <f ca="1">IFERROR(INDEX(Conflict!$G$8:$G$225,MATCH($C164,_xlfn.ANCHORARRAY(Conflict!$C$8),0)),NA())</f>
        <v>0</v>
      </c>
      <c r="X164" s="50"/>
      <c r="Y164" s="25">
        <f ca="1">IFERROR(INDEX(Health!$H$8:$H$225,MATCH($C164,_xlfn.ANCHORARRAY(Health!$C$8),0)),NA())</f>
        <v>10</v>
      </c>
      <c r="Z164" s="25">
        <f ca="1">IFERROR(INDEX(Food!$H$8:$H$225,MATCH($C164,_xlfn.ANCHORARRAY(Food!$C$8),0)),NA())</f>
        <v>8.6363636363636296</v>
      </c>
      <c r="AA164" s="25">
        <f ca="1">IFERROR(INDEX(Macro!$H$8:$H$225,MATCH($C164,_xlfn.ANCHORARRAY(Macro!$C$8),0)),NA())</f>
        <v>10</v>
      </c>
      <c r="AB164" s="25">
        <f ca="1">IFERROR(INDEX(Socioeconomic!$H$8:$H$225,MATCH($C164,_xlfn.ANCHORARRAY(Socioeconomic!$C$8),0)),NA())</f>
        <v>9</v>
      </c>
      <c r="AC164" s="25">
        <f ca="1">IFERROR(INDEX('Natural Hazard'!$H$8:$H$225,MATCH($C164,_xlfn.ANCHORARRAY('Natural Hazard'!$C$8),0)),NA())</f>
        <v>7</v>
      </c>
      <c r="AD164" s="25">
        <f ca="1">IFERROR(INDEX(Conflict!$H$8:$H$225,MATCH($C164,_xlfn.ANCHORARRAY(Conflict!$C$8),0)),NA())</f>
        <v>5.5609454930322801</v>
      </c>
      <c r="AE164" s="50"/>
      <c r="AF164" s="25">
        <f ca="1">IFERROR(INDEX(Health!$I$8:$I$225,MATCH($C164,_xlfn.ANCHORARRAY(Health!$C$8),0)),NA())</f>
        <v>0</v>
      </c>
      <c r="AG164" s="25" t="e">
        <f ca="1">IFERROR(INDEX(Food!$I$8:$I$225,MATCH($C164,_xlfn.ANCHORARRAY(Food!$C$8),0)),NA())</f>
        <v>#N/A</v>
      </c>
      <c r="AH164" s="25">
        <f ca="1">IFERROR(INDEX(Macro!$I$8:$I$225,MATCH($C164,_xlfn.ANCHORARRAY(Macro!$C$8),0)),NA())</f>
        <v>8.0928689883913894</v>
      </c>
      <c r="AI164" s="25" t="e">
        <f ca="1">IFERROR(INDEX(Socioeconomic!$I$8:$I$225,MATCH($C164,_xlfn.ANCHORARRAY(Socioeconomic!$C$8),0)),NA())</f>
        <v>#N/A</v>
      </c>
      <c r="AJ164" s="25">
        <f ca="1">IFERROR(INDEX('Natural Hazard'!$I$8:$I$225,MATCH($C164,_xlfn.ANCHORARRAY('Natural Hazard'!$C$8),0)),NA())</f>
        <v>10</v>
      </c>
      <c r="AK164" s="25">
        <f ca="1">IFERROR(INDEX(Conflict!$I$8:$I$225,MATCH($C164,_xlfn.ANCHORARRAY(Conflict!$C$8),0)),NA())</f>
        <v>0</v>
      </c>
      <c r="AL164" s="49"/>
      <c r="AM164" s="25">
        <f>IFERROR(INDEX('Data Reliability'!$G$6:$G$409,MATCH($C164,'Data Reliability'!$E$6:$E$409,0)),NA())</f>
        <v>0.16666666666666699</v>
      </c>
      <c r="AN164" s="25">
        <f>IFERROR(INDEX('Data Reliability'!$H$6:$H$409,MATCH($C164,'Data Reliability'!$E$6:$E$409,0)),NA())</f>
        <v>0.63333333333333297</v>
      </c>
    </row>
    <row r="165" spans="2:40" x14ac:dyDescent="0.2">
      <c r="B165" s="28" t="s">
        <v>272</v>
      </c>
      <c r="C165" s="28" t="s">
        <v>273</v>
      </c>
      <c r="D165" s="28" t="s">
        <v>433</v>
      </c>
      <c r="E165" s="28" t="s">
        <v>409</v>
      </c>
      <c r="F165" s="206">
        <f ca="1">MATCH($C165,_xlfn.ANCHORARRAY(Health!$C$8),0)</f>
        <v>160</v>
      </c>
      <c r="G165" s="22" cm="1">
        <f t="array" aca="1" ref="G165" ca="1">IF(Parameters!$D$31, SUM(IF(ISNUMBER(R165:W165),(IF(R165:W165&gt;=Parameters!$D$37,1,"")),""))+0.5*(SUM(IF(ISNUMBER(R165:W165),(IF(R165:W165&gt;=Parameters!$D$38,1,"")),""))-SUM(IF(ISNUMBER(R165:W165),(IF(R165:W165&gt;=Parameters!$D$37,1,"")),""))),0) +
   IF(Parameters!$D$32,SUM(IF(ISNUMBER(R165:W165),(IF(R165:W165&gt;=Parameters!$D$41,1,"")),"")),0) +
   IF(Parameters!$D$33,AVERAGE(IF(ISNUMBER(R165:W165),R165:W165)),0) +
   IF(Parameters!$D$34,IF(OR(IF(ISNUMBER(R165:W165),R165:W165)=0),0,GEOMEAN(IF(ISNUMBER(R165:W165),R165:W165))),0)</f>
        <v>0</v>
      </c>
      <c r="H165" s="23">
        <f t="shared" ca="1" si="12"/>
        <v>0</v>
      </c>
      <c r="I165" s="116" t="str">
        <f t="shared" si="13"/>
        <v>!</v>
      </c>
      <c r="J165" s="22" cm="1">
        <f t="array" aca="1" ref="J165" ca="1">IF(Parameters!$D$31, SUM(IF(ISNUMBER(Y165:AD165),(IF(Y165:AD165&gt;=Parameters!$D$41,1,"")),""))+0.5*(SUM(IF(ISNUMBER(Y165:AD165),(IF(Y165:AD165&gt;=Parameters!$D$42,1,"")),""))-SUM(IF(ISNUMBER(Y165:AD165),(IF(Y165:AD165&gt;=Parameters!$D$41,1,"")),""))),0) +
   IF(Parameters!$D$32,SUM(IF(ISNUMBER(Y165:AD165),(IF(Y165:AD165&gt;=Parameters!$D$41,1,"")),"")),0) +
   IF(Parameters!$D$33,AVERAGE(IF(ISNUMBER(Y165:AD165),Y165:AD165)),0) +
   IF(Parameters!$D$34,IF(OR(IF(ISNUMBER(Y165:AD165),Y165:AD165)=0),0,GEOMEAN(IF(ISNUMBER(Y165:AD165),Y165:AD165))),0)</f>
        <v>0</v>
      </c>
      <c r="K165" s="23">
        <f t="shared" ca="1" si="14"/>
        <v>0</v>
      </c>
      <c r="L165" s="116" t="str">
        <f t="shared" si="15"/>
        <v/>
      </c>
      <c r="M165" s="21" cm="1">
        <f t="array" aca="1" ref="M165" ca="1">IF(Parameters!$D$31, SUM(IF(ISNUMBER(AF165:AK165),(IF(AF165:AK165&gt;=Parameters!$D$41,1,"")),""))+0.5*(SUM(IF(ISNUMBER(AF165:AK165),(IF(AF165:AK165&gt;=Parameters!$D$42,1,"")),""))-SUM(IF(ISNUMBER(AF165:AK165),(IF(AF165:AK165&gt;=Parameters!$D$41,1,"")),""))),0) +
   IF(Parameters!$D$32,SUM(IF(ISNUMBER(AF165:AK165),(IF(AF165:AK165&gt;=Parameters!$D$41,1,"")),"")),0) +
   IF(Parameters!$D$33,AVERAGE(IF(ISNUMBER(AF165:AK165),AF165:AK165)),0) +
   IF(Parameters!$D$34,IF(OR(IF(ISNUMBER(AF165:AK165),AF165:AK165)=0),0,GEOMEAN(IF(ISNUMBER(AF165:AK165),AF165:AK165))),0)</f>
        <v>0.5</v>
      </c>
      <c r="N165" s="23">
        <f t="shared" ca="1" si="16"/>
        <v>0.5</v>
      </c>
      <c r="O165" s="116" t="str">
        <f t="shared" si="17"/>
        <v>!</v>
      </c>
      <c r="P165" s="24"/>
      <c r="Q165" s="49"/>
      <c r="R165" s="25">
        <f ca="1">IFERROR(INDEX(Health!$G$8:$G$225,MATCH($C165,_xlfn.ANCHORARRAY(Health!$C$8),0)),NA())</f>
        <v>0</v>
      </c>
      <c r="S165" s="25">
        <f ca="1">IFERROR(INDEX(Food!$G$8:$G$225,MATCH($C165,_xlfn.ANCHORARRAY(Food!$C$8),0)),NA())</f>
        <v>0</v>
      </c>
      <c r="T165" s="25">
        <f ca="1">IFERROR(INDEX(Macro!$G$8:$G$225,MATCH($C165,_xlfn.ANCHORARRAY(Macro!$C$8),0)),NA())</f>
        <v>3.3950723499438991</v>
      </c>
      <c r="U165" s="25">
        <f ca="1">IFERROR(INDEX(Socioeconomic!$G$8:$G$225,MATCH($C165,_xlfn.ANCHORARRAY(Socioeconomic!$C$8),0)),NA())</f>
        <v>0</v>
      </c>
      <c r="V165" s="25">
        <f ca="1">IFERROR(INDEX('Natural Hazard'!$G$8:$G$225,MATCH($C165,_xlfn.ANCHORARRAY('Natural Hazard'!$C$8),0)),NA())</f>
        <v>0</v>
      </c>
      <c r="W165" s="25">
        <f ca="1">IFERROR(INDEX(Conflict!$G$8:$G$225,MATCH($C165,_xlfn.ANCHORARRAY(Conflict!$C$8),0)),NA())</f>
        <v>0</v>
      </c>
      <c r="X165" s="50"/>
      <c r="Y165" s="25">
        <f ca="1">IFERROR(INDEX(Health!$H$8:$H$225,MATCH($C165,_xlfn.ANCHORARRAY(Health!$C$8),0)),NA())</f>
        <v>0.22740524781341101</v>
      </c>
      <c r="Z165" s="25">
        <f ca="1">IFERROR(INDEX(Food!$H$8:$H$225,MATCH($C165,_xlfn.ANCHORARRAY(Food!$C$8),0)),NA())</f>
        <v>0</v>
      </c>
      <c r="AA165" s="25">
        <f ca="1">IFERROR(INDEX(Macro!$H$8:$H$225,MATCH($C165,_xlfn.ANCHORARRAY(Macro!$C$8),0)),NA())</f>
        <v>1.6466451801933699</v>
      </c>
      <c r="AB165" s="25">
        <f ca="1">IFERROR(INDEX(Socioeconomic!$H$8:$H$225,MATCH($C165,_xlfn.ANCHORARRAY(Socioeconomic!$C$8),0)),NA())</f>
        <v>1.1428571428571399</v>
      </c>
      <c r="AC165" s="25">
        <f ca="1">IFERROR(INDEX('Natural Hazard'!$H$8:$H$225,MATCH($C165,_xlfn.ANCHORARRAY('Natural Hazard'!$C$8),0)),NA())</f>
        <v>4</v>
      </c>
      <c r="AD165" s="25">
        <f ca="1">IFERROR(INDEX(Conflict!$H$8:$H$225,MATCH($C165,_xlfn.ANCHORARRAY(Conflict!$C$8),0)),NA())</f>
        <v>0</v>
      </c>
      <c r="AE165" s="50"/>
      <c r="AF165" s="25">
        <f ca="1">IFERROR(INDEX(Health!$I$8:$I$225,MATCH($C165,_xlfn.ANCHORARRAY(Health!$C$8),0)),NA())</f>
        <v>0</v>
      </c>
      <c r="AG165" s="25" t="e">
        <f ca="1">IFERROR(INDEX(Food!$I$8:$I$225,MATCH($C165,_xlfn.ANCHORARRAY(Food!$C$8),0)),NA())</f>
        <v>#N/A</v>
      </c>
      <c r="AH165" s="25">
        <f ca="1">IFERROR(INDEX(Macro!$I$8:$I$225,MATCH($C165,_xlfn.ANCHORARRAY(Macro!$C$8),0)),NA())</f>
        <v>7</v>
      </c>
      <c r="AI165" s="25">
        <f ca="1">IFERROR(INDEX(Socioeconomic!$I$8:$I$225,MATCH($C165,_xlfn.ANCHORARRAY(Socioeconomic!$C$8),0)),NA())</f>
        <v>0</v>
      </c>
      <c r="AJ165" s="25">
        <f ca="1">IFERROR(INDEX('Natural Hazard'!$I$8:$I$225,MATCH($C165,_xlfn.ANCHORARRAY('Natural Hazard'!$C$8),0)),NA())</f>
        <v>0</v>
      </c>
      <c r="AK165" s="25">
        <f ca="1">IFERROR(INDEX(Conflict!$I$8:$I$225,MATCH($C165,_xlfn.ANCHORARRAY(Conflict!$C$8),0)),NA())</f>
        <v>0</v>
      </c>
      <c r="AL165" s="49"/>
      <c r="AM165" s="25">
        <f>IFERROR(INDEX('Data Reliability'!$G$6:$G$409,MATCH($C165,'Data Reliability'!$E$6:$E$409,0)),NA())</f>
        <v>8.3333333333333301E-2</v>
      </c>
      <c r="AN165" s="25">
        <f>IFERROR(INDEX('Data Reliability'!$H$6:$H$409,MATCH($C165,'Data Reliability'!$E$6:$E$409,0)),NA())</f>
        <v>0.59166666666666701</v>
      </c>
    </row>
    <row r="166" spans="2:40" x14ac:dyDescent="0.2">
      <c r="B166" s="28" t="s">
        <v>274</v>
      </c>
      <c r="C166" s="28" t="s">
        <v>275</v>
      </c>
      <c r="D166" s="28" t="s">
        <v>435</v>
      </c>
      <c r="E166" s="28" t="s">
        <v>430</v>
      </c>
      <c r="F166" s="206">
        <f ca="1">MATCH($C166,_xlfn.ANCHORARRAY(Health!$C$8),0)</f>
        <v>161</v>
      </c>
      <c r="G166" s="22" cm="1">
        <f t="array" aca="1" ref="G166" ca="1">IF(Parameters!$D$31, SUM(IF(ISNUMBER(R166:W166),(IF(R166:W166&gt;=Parameters!$D$37,1,"")),""))+0.5*(SUM(IF(ISNUMBER(R166:W166),(IF(R166:W166&gt;=Parameters!$D$38,1,"")),""))-SUM(IF(ISNUMBER(R166:W166),(IF(R166:W166&gt;=Parameters!$D$37,1,"")),""))),0) +
   IF(Parameters!$D$32,SUM(IF(ISNUMBER(R166:W166),(IF(R166:W166&gt;=Parameters!$D$41,1,"")),"")),0) +
   IF(Parameters!$D$33,AVERAGE(IF(ISNUMBER(R166:W166),R166:W166)),0) +
   IF(Parameters!$D$34,IF(OR(IF(ISNUMBER(R166:W166),R166:W166)=0),0,GEOMEAN(IF(ISNUMBER(R166:W166),R166:W166))),0)</f>
        <v>0.5</v>
      </c>
      <c r="H166" s="23">
        <f t="shared" ca="1" si="12"/>
        <v>0.5</v>
      </c>
      <c r="I166" s="116" t="str">
        <f t="shared" si="13"/>
        <v/>
      </c>
      <c r="J166" s="22" cm="1">
        <f t="array" aca="1" ref="J166" ca="1">IF(Parameters!$D$31, SUM(IF(ISNUMBER(Y166:AD166),(IF(Y166:AD166&gt;=Parameters!$D$41,1,"")),""))+0.5*(SUM(IF(ISNUMBER(Y166:AD166),(IF(Y166:AD166&gt;=Parameters!$D$42,1,"")),""))-SUM(IF(ISNUMBER(Y166:AD166),(IF(Y166:AD166&gt;=Parameters!$D$41,1,"")),""))),0) +
   IF(Parameters!$D$32,SUM(IF(ISNUMBER(Y166:AD166),(IF(Y166:AD166&gt;=Parameters!$D$41,1,"")),"")),0) +
   IF(Parameters!$D$33,AVERAGE(IF(ISNUMBER(Y166:AD166),Y166:AD166)),0) +
   IF(Parameters!$D$34,IF(OR(IF(ISNUMBER(Y166:AD166),Y166:AD166)=0),0,GEOMEAN(IF(ISNUMBER(Y166:AD166),Y166:AD166))),0)</f>
        <v>0</v>
      </c>
      <c r="K166" s="23">
        <f t="shared" ca="1" si="14"/>
        <v>0</v>
      </c>
      <c r="L166" s="116" t="str">
        <f t="shared" si="15"/>
        <v/>
      </c>
      <c r="M166" s="21" cm="1">
        <f t="array" aca="1" ref="M166" ca="1">IF(Parameters!$D$31, SUM(IF(ISNUMBER(AF166:AK166),(IF(AF166:AK166&gt;=Parameters!$D$41,1,"")),""))+0.5*(SUM(IF(ISNUMBER(AF166:AK166),(IF(AF166:AK166&gt;=Parameters!$D$42,1,"")),""))-SUM(IF(ISNUMBER(AF166:AK166),(IF(AF166:AK166&gt;=Parameters!$D$41,1,"")),""))),0) +
   IF(Parameters!$D$32,SUM(IF(ISNUMBER(AF166:AK166),(IF(AF166:AK166&gt;=Parameters!$D$41,1,"")),"")),0) +
   IF(Parameters!$D$33,AVERAGE(IF(ISNUMBER(AF166:AK166),AF166:AK166)),0) +
   IF(Parameters!$D$34,IF(OR(IF(ISNUMBER(AF166:AK166),AF166:AK166)=0),0,GEOMEAN(IF(ISNUMBER(AF166:AK166),AF166:AK166))),0)</f>
        <v>1</v>
      </c>
      <c r="N166" s="23">
        <f t="shared" ca="1" si="16"/>
        <v>1</v>
      </c>
      <c r="O166" s="116" t="str">
        <f t="shared" si="17"/>
        <v>!</v>
      </c>
      <c r="P166" s="24"/>
      <c r="Q166" s="49"/>
      <c r="R166" s="25">
        <f ca="1">IFERROR(INDEX(Health!$G$8:$G$225,MATCH($C166,_xlfn.ANCHORARRAY(Health!$C$8),0)),NA())</f>
        <v>0</v>
      </c>
      <c r="S166" s="25">
        <f ca="1">IFERROR(INDEX(Food!$G$8:$G$225,MATCH($C166,_xlfn.ANCHORARRAY(Food!$C$8),0)),NA())</f>
        <v>0</v>
      </c>
      <c r="T166" s="25">
        <f ca="1">IFERROR(INDEX(Macro!$G$8:$G$225,MATCH($C166,_xlfn.ANCHORARRAY(Macro!$C$8),0)),NA())</f>
        <v>0</v>
      </c>
      <c r="U166" s="25">
        <f ca="1">IFERROR(INDEX(Socioeconomic!$G$8:$G$225,MATCH($C166,_xlfn.ANCHORARRAY(Socioeconomic!$C$8),0)),NA())</f>
        <v>4.245568184644628</v>
      </c>
      <c r="V166" s="25">
        <f ca="1">IFERROR(INDEX('Natural Hazard'!$G$8:$G$225,MATCH($C166,_xlfn.ANCHORARRAY('Natural Hazard'!$C$8),0)),NA())</f>
        <v>5.1639777949432162</v>
      </c>
      <c r="W166" s="25">
        <f ca="1">IFERROR(INDEX(Conflict!$G$8:$G$225,MATCH($C166,_xlfn.ANCHORARRAY(Conflict!$C$8),0)),NA())</f>
        <v>0</v>
      </c>
      <c r="X166" s="50"/>
      <c r="Y166" s="25">
        <f ca="1">IFERROR(INDEX(Health!$H$8:$H$225,MATCH($C166,_xlfn.ANCHORARRAY(Health!$C$8),0)),NA())</f>
        <v>4.4256559766763797</v>
      </c>
      <c r="Z166" s="25">
        <f ca="1">IFERROR(INDEX(Food!$H$8:$H$225,MATCH($C166,_xlfn.ANCHORARRAY(Food!$C$8),0)),NA())</f>
        <v>5.6398378691372297</v>
      </c>
      <c r="AA166" s="25">
        <f ca="1">IFERROR(INDEX(Macro!$H$8:$H$225,MATCH($C166,_xlfn.ANCHORARRAY(Macro!$C$8),0)),NA())</f>
        <v>3.43392909463814</v>
      </c>
      <c r="AB166" s="25">
        <f ca="1">IFERROR(INDEX(Socioeconomic!$H$8:$H$225,MATCH($C166,_xlfn.ANCHORARRAY(Socioeconomic!$C$8),0)),NA())</f>
        <v>5.1428571428571397</v>
      </c>
      <c r="AC166" s="25">
        <f ca="1">IFERROR(INDEX('Natural Hazard'!$H$8:$H$225,MATCH($C166,_xlfn.ANCHORARRAY('Natural Hazard'!$C$8),0)),NA())</f>
        <v>2.6666666666666599</v>
      </c>
      <c r="AD166" s="25">
        <f ca="1">IFERROR(INDEX(Conflict!$H$8:$H$225,MATCH($C166,_xlfn.ANCHORARRAY(Conflict!$C$8),0)),NA())</f>
        <v>0.42335508908096697</v>
      </c>
      <c r="AE166" s="50"/>
      <c r="AF166" s="25">
        <f ca="1">IFERROR(INDEX(Health!$I$8:$I$225,MATCH($C166,_xlfn.ANCHORARRAY(Health!$C$8),0)),NA())</f>
        <v>0</v>
      </c>
      <c r="AG166" s="25" t="e">
        <f ca="1">IFERROR(INDEX(Food!$I$8:$I$225,MATCH($C166,_xlfn.ANCHORARRAY(Food!$C$8),0)),NA())</f>
        <v>#N/A</v>
      </c>
      <c r="AH166" s="25">
        <f ca="1">IFERROR(INDEX(Macro!$I$8:$I$225,MATCH($C166,_xlfn.ANCHORARRAY(Macro!$C$8),0)),NA())</f>
        <v>0</v>
      </c>
      <c r="AI166" s="25">
        <f ca="1">IFERROR(INDEX(Socioeconomic!$I$8:$I$225,MATCH($C166,_xlfn.ANCHORARRAY(Socioeconomic!$C$8),0)),NA())</f>
        <v>3.5048317909240798</v>
      </c>
      <c r="AJ166" s="25">
        <f ca="1">IFERROR(INDEX('Natural Hazard'!$I$8:$I$225,MATCH($C166,_xlfn.ANCHORARRAY('Natural Hazard'!$C$8),0)),NA())</f>
        <v>10</v>
      </c>
      <c r="AK166" s="25">
        <f ca="1">IFERROR(INDEX(Conflict!$I$8:$I$225,MATCH($C166,_xlfn.ANCHORARRAY(Conflict!$C$8),0)),NA())</f>
        <v>0</v>
      </c>
      <c r="AL166" s="49"/>
      <c r="AM166" s="25">
        <f>IFERROR(INDEX('Data Reliability'!$G$6:$G$409,MATCH($C166,'Data Reliability'!$E$6:$E$409,0)),NA())</f>
        <v>8.3333333333333301E-2</v>
      </c>
      <c r="AN166" s="25">
        <f>IFERROR(INDEX('Data Reliability'!$H$6:$H$409,MATCH($C166,'Data Reliability'!$E$6:$E$409,0)),NA())</f>
        <v>0.483333333333333</v>
      </c>
    </row>
    <row r="167" spans="2:40" x14ac:dyDescent="0.2">
      <c r="B167" s="28" t="s">
        <v>757</v>
      </c>
      <c r="C167" s="28" t="s">
        <v>718</v>
      </c>
      <c r="D167" s="28" t="s">
        <v>434</v>
      </c>
      <c r="E167" s="28" t="s">
        <v>409</v>
      </c>
      <c r="F167" s="206">
        <f ca="1">MATCH($C167,_xlfn.ANCHORARRAY(Health!$C$8),0)</f>
        <v>162</v>
      </c>
      <c r="G167" s="22" cm="1">
        <f t="array" aca="1" ref="G167" ca="1">IF(Parameters!$D$31, SUM(IF(ISNUMBER(R167:W167),(IF(R167:W167&gt;=Parameters!$D$37,1,"")),""))+0.5*(SUM(IF(ISNUMBER(R167:W167),(IF(R167:W167&gt;=Parameters!$D$38,1,"")),""))-SUM(IF(ISNUMBER(R167:W167),(IF(R167:W167&gt;=Parameters!$D$37,1,"")),""))),0) +
   IF(Parameters!$D$32,SUM(IF(ISNUMBER(R167:W167),(IF(R167:W167&gt;=Parameters!$D$41,1,"")),"")),0) +
   IF(Parameters!$D$33,AVERAGE(IF(ISNUMBER(R167:W167),R167:W167)),0) +
   IF(Parameters!$D$34,IF(OR(IF(ISNUMBER(R167:W167),R167:W167)=0),0,GEOMEAN(IF(ISNUMBER(R167:W167),R167:W167))),0)</f>
        <v>1</v>
      </c>
      <c r="H167" s="23">
        <f t="shared" ca="1" si="12"/>
        <v>1</v>
      </c>
      <c r="I167" s="116" t="str">
        <f t="shared" si="13"/>
        <v>!</v>
      </c>
      <c r="J167" s="22" cm="1">
        <f t="array" aca="1" ref="J167" ca="1">IF(Parameters!$D$31, SUM(IF(ISNUMBER(Y167:AD167),(IF(Y167:AD167&gt;=Parameters!$D$41,1,"")),""))+0.5*(SUM(IF(ISNUMBER(Y167:AD167),(IF(Y167:AD167&gt;=Parameters!$D$42,1,"")),""))-SUM(IF(ISNUMBER(Y167:AD167),(IF(Y167:AD167&gt;=Parameters!$D$41,1,"")),""))),0) +
   IF(Parameters!$D$32,SUM(IF(ISNUMBER(Y167:AD167),(IF(Y167:AD167&gt;=Parameters!$D$41,1,"")),"")),0) +
   IF(Parameters!$D$33,AVERAGE(IF(ISNUMBER(Y167:AD167),Y167:AD167)),0) +
   IF(Parameters!$D$34,IF(OR(IF(ISNUMBER(Y167:AD167),Y167:AD167)=0),0,GEOMEAN(IF(ISNUMBER(Y167:AD167),Y167:AD167))),0)</f>
        <v>1</v>
      </c>
      <c r="K167" s="23">
        <f t="shared" ca="1" si="14"/>
        <v>1</v>
      </c>
      <c r="L167" s="116" t="str">
        <f t="shared" si="15"/>
        <v>!</v>
      </c>
      <c r="M167" s="21" cm="1">
        <f t="array" aca="1" ref="M167" ca="1">IF(Parameters!$D$31, SUM(IF(ISNUMBER(AF167:AK167),(IF(AF167:AK167&gt;=Parameters!$D$41,1,"")),""))+0.5*(SUM(IF(ISNUMBER(AF167:AK167),(IF(AF167:AK167&gt;=Parameters!$D$42,1,"")),""))-SUM(IF(ISNUMBER(AF167:AK167),(IF(AF167:AK167&gt;=Parameters!$D$41,1,"")),""))),0) +
   IF(Parameters!$D$32,SUM(IF(ISNUMBER(AF167:AK167),(IF(AF167:AK167&gt;=Parameters!$D$41,1,"")),"")),0) +
   IF(Parameters!$D$33,AVERAGE(IF(ISNUMBER(AF167:AK167),AF167:AK167)),0) +
   IF(Parameters!$D$34,IF(OR(IF(ISNUMBER(AF167:AK167),AF167:AK167)=0),0,GEOMEAN(IF(ISNUMBER(AF167:AK167),AF167:AK167))),0)</f>
        <v>0.5</v>
      </c>
      <c r="N167" s="23">
        <f t="shared" ca="1" si="16"/>
        <v>0.5</v>
      </c>
      <c r="O167" s="116" t="str">
        <f t="shared" si="17"/>
        <v>!</v>
      </c>
      <c r="P167" s="24"/>
      <c r="Q167" s="49"/>
      <c r="R167" s="25">
        <f ca="1">IFERROR(INDEX(Health!$G$8:$G$225,MATCH($C167,_xlfn.ANCHORARRAY(Health!$C$8),0)),NA())</f>
        <v>0</v>
      </c>
      <c r="S167" s="25">
        <f ca="1">IFERROR(INDEX(Food!$G$8:$G$225,MATCH($C167,_xlfn.ANCHORARRAY(Food!$C$8),0)),NA())</f>
        <v>0</v>
      </c>
      <c r="T167" s="25">
        <f ca="1">IFERROR(INDEX(Macro!$G$8:$G$225,MATCH($C167,_xlfn.ANCHORARRAY(Macro!$C$8),0)),NA())</f>
        <v>4.1635415257038169</v>
      </c>
      <c r="U167" s="25">
        <f ca="1">IFERROR(INDEX(Socioeconomic!$G$8:$G$225,MATCH($C167,_xlfn.ANCHORARRAY(Socioeconomic!$C$8),0)),NA())</f>
        <v>0</v>
      </c>
      <c r="V167" s="25">
        <f ca="1">IFERROR(INDEX('Natural Hazard'!$G$8:$G$225,MATCH($C167,_xlfn.ANCHORARRAY('Natural Hazard'!$C$8),0)),NA())</f>
        <v>0</v>
      </c>
      <c r="W167" s="25">
        <f ca="1">IFERROR(INDEX(Conflict!$G$8:$G$225,MATCH($C167,_xlfn.ANCHORARRAY(Conflict!$C$8),0)),NA())</f>
        <v>9.9372171736807129</v>
      </c>
      <c r="X167" s="50"/>
      <c r="Y167" s="25" t="e">
        <f ca="1">IFERROR(INDEX(Health!$H$8:$H$225,MATCH($C167,_xlfn.ANCHORARRAY(Health!$C$8),0)),NA())</f>
        <v>#N/A</v>
      </c>
      <c r="Z167" s="25">
        <f ca="1">IFERROR(INDEX(Food!$H$8:$H$225,MATCH($C167,_xlfn.ANCHORARRAY(Food!$C$8),0)),NA())</f>
        <v>3.8038277511961698</v>
      </c>
      <c r="AA167" s="25">
        <f ca="1">IFERROR(INDEX(Macro!$H$8:$H$225,MATCH($C167,_xlfn.ANCHORARRAY(Macro!$C$8),0)),NA())</f>
        <v>5.1919132727805399</v>
      </c>
      <c r="AB167" s="25">
        <f ca="1">IFERROR(INDEX(Socioeconomic!$H$8:$H$225,MATCH($C167,_xlfn.ANCHORARRAY(Socioeconomic!$C$8),0)),NA())</f>
        <v>5.71428571428571</v>
      </c>
      <c r="AC167" s="25">
        <f ca="1">IFERROR(INDEX('Natural Hazard'!$H$8:$H$225,MATCH($C167,_xlfn.ANCHORARRAY('Natural Hazard'!$C$8),0)),NA())</f>
        <v>3.5</v>
      </c>
      <c r="AD167" s="25">
        <f ca="1">IFERROR(INDEX(Conflict!$H$8:$H$225,MATCH($C167,_xlfn.ANCHORARRAY(Conflict!$C$8),0)),NA())</f>
        <v>10</v>
      </c>
      <c r="AE167" s="50"/>
      <c r="AF167" s="25">
        <f ca="1">IFERROR(INDEX(Health!$I$8:$I$225,MATCH($C167,_xlfn.ANCHORARRAY(Health!$C$8),0)),NA())</f>
        <v>0</v>
      </c>
      <c r="AG167" s="25" t="e">
        <f ca="1">IFERROR(INDEX(Food!$I$8:$I$225,MATCH($C167,_xlfn.ANCHORARRAY(Food!$C$8),0)),NA())</f>
        <v>#N/A</v>
      </c>
      <c r="AH167" s="25">
        <f ca="1">IFERROR(INDEX(Macro!$I$8:$I$225,MATCH($C167,_xlfn.ANCHORARRAY(Macro!$C$8),0)),NA())</f>
        <v>3.33886124930901</v>
      </c>
      <c r="AI167" s="25">
        <f ca="1">IFERROR(INDEX(Socioeconomic!$I$8:$I$225,MATCH($C167,_xlfn.ANCHORARRAY(Socioeconomic!$C$8),0)),NA())</f>
        <v>0</v>
      </c>
      <c r="AJ167" s="25">
        <f ca="1">IFERROR(INDEX('Natural Hazard'!$I$8:$I$225,MATCH($C167,_xlfn.ANCHORARRAY('Natural Hazard'!$C$8),0)),NA())</f>
        <v>0</v>
      </c>
      <c r="AK167" s="25">
        <f ca="1">IFERROR(INDEX(Conflict!$I$8:$I$225,MATCH($C167,_xlfn.ANCHORARRAY(Conflict!$C$8),0)),NA())</f>
        <v>9.8748285156894902</v>
      </c>
      <c r="AL167" s="49"/>
      <c r="AM167" s="25">
        <f>IFERROR(INDEX('Data Reliability'!$G$6:$G$409,MATCH($C167,'Data Reliability'!$E$6:$E$409,0)),NA())</f>
        <v>0.33333333333333298</v>
      </c>
      <c r="AN167" s="25">
        <f>IFERROR(INDEX('Data Reliability'!$H$6:$H$409,MATCH($C167,'Data Reliability'!$E$6:$E$409,0)),NA())</f>
        <v>0.59166666666666701</v>
      </c>
    </row>
    <row r="168" spans="2:40" x14ac:dyDescent="0.2">
      <c r="B168" s="28" t="s">
        <v>758</v>
      </c>
      <c r="C168" s="28" t="s">
        <v>719</v>
      </c>
      <c r="D168" s="28" t="s">
        <v>436</v>
      </c>
      <c r="E168" s="28" t="s">
        <v>409</v>
      </c>
      <c r="F168" s="206">
        <f ca="1">MATCH($C168,_xlfn.ANCHORARRAY(Health!$C$8),0)</f>
        <v>163</v>
      </c>
      <c r="G168" s="22" cm="1">
        <f t="array" aca="1" ref="G168" ca="1">IF(Parameters!$D$31, SUM(IF(ISNUMBER(R168:W168),(IF(R168:W168&gt;=Parameters!$D$37,1,"")),""))+0.5*(SUM(IF(ISNUMBER(R168:W168),(IF(R168:W168&gt;=Parameters!$D$38,1,"")),""))-SUM(IF(ISNUMBER(R168:W168),(IF(R168:W168&gt;=Parameters!$D$37,1,"")),""))),0) +
   IF(Parameters!$D$32,SUM(IF(ISNUMBER(R168:W168),(IF(R168:W168&gt;=Parameters!$D$41,1,"")),"")),0) +
   IF(Parameters!$D$33,AVERAGE(IF(ISNUMBER(R168:W168),R168:W168)),0) +
   IF(Parameters!$D$34,IF(OR(IF(ISNUMBER(R168:W168),R168:W168)=0),0,GEOMEAN(IF(ISNUMBER(R168:W168),R168:W168))),0)</f>
        <v>1</v>
      </c>
      <c r="H168" s="23">
        <f t="shared" ca="1" si="12"/>
        <v>1</v>
      </c>
      <c r="I168" s="116" t="str">
        <f t="shared" si="13"/>
        <v>!!</v>
      </c>
      <c r="J168" s="22" cm="1">
        <f t="array" aca="1" ref="J168" ca="1">IF(Parameters!$D$31, SUM(IF(ISNUMBER(Y168:AD168),(IF(Y168:AD168&gt;=Parameters!$D$41,1,"")),""))+0.5*(SUM(IF(ISNUMBER(Y168:AD168),(IF(Y168:AD168&gt;=Parameters!$D$42,1,"")),""))-SUM(IF(ISNUMBER(Y168:AD168),(IF(Y168:AD168&gt;=Parameters!$D$41,1,"")),""))),0) +
   IF(Parameters!$D$32,SUM(IF(ISNUMBER(Y168:AD168),(IF(Y168:AD168&gt;=Parameters!$D$41,1,"")),"")),0) +
   IF(Parameters!$D$33,AVERAGE(IF(ISNUMBER(Y168:AD168),Y168:AD168)),0) +
   IF(Parameters!$D$34,IF(OR(IF(ISNUMBER(Y168:AD168),Y168:AD168)=0),0,GEOMEAN(IF(ISNUMBER(Y168:AD168),Y168:AD168))),0)</f>
        <v>0</v>
      </c>
      <c r="K168" s="23">
        <f t="shared" ca="1" si="14"/>
        <v>0</v>
      </c>
      <c r="L168" s="116" t="str">
        <f t="shared" si="15"/>
        <v>!!</v>
      </c>
      <c r="M168" s="21" cm="1">
        <f t="array" aca="1" ref="M168" ca="1">IF(Parameters!$D$31, SUM(IF(ISNUMBER(AF168:AK168),(IF(AF168:AK168&gt;=Parameters!$D$41,1,"")),""))+0.5*(SUM(IF(ISNUMBER(AF168:AK168),(IF(AF168:AK168&gt;=Parameters!$D$42,1,"")),""))-SUM(IF(ISNUMBER(AF168:AK168),(IF(AF168:AK168&gt;=Parameters!$D$41,1,"")),""))),0) +
   IF(Parameters!$D$32,SUM(IF(ISNUMBER(AF168:AK168),(IF(AF168:AK168&gt;=Parameters!$D$41,1,"")),"")),0) +
   IF(Parameters!$D$33,AVERAGE(IF(ISNUMBER(AF168:AK168),AF168:AK168)),0) +
   IF(Parameters!$D$34,IF(OR(IF(ISNUMBER(AF168:AK168),AF168:AK168)=0),0,GEOMEAN(IF(ISNUMBER(AF168:AK168),AF168:AK168))),0)</f>
        <v>1</v>
      </c>
      <c r="N168" s="23">
        <f t="shared" ca="1" si="16"/>
        <v>1</v>
      </c>
      <c r="O168" s="116" t="str">
        <f t="shared" si="17"/>
        <v>!!</v>
      </c>
      <c r="P168" s="24"/>
      <c r="Q168" s="49"/>
      <c r="R168" s="25">
        <f ca="1">IFERROR(INDEX(Health!$G$8:$G$225,MATCH($C168,_xlfn.ANCHORARRAY(Health!$C$8),0)),NA())</f>
        <v>0</v>
      </c>
      <c r="S168" s="25" t="e">
        <f ca="1">IFERROR(INDEX(Food!$G$8:$G$225,MATCH($C168,_xlfn.ANCHORARRAY(Food!$C$8),0)),NA())</f>
        <v>#N/A</v>
      </c>
      <c r="T168" s="25" t="e">
        <f ca="1">IFERROR(INDEX(Macro!$G$8:$G$225,MATCH($C168,_xlfn.ANCHORARRAY(Macro!$C$8),0)),NA())</f>
        <v>#N/A</v>
      </c>
      <c r="U168" s="25" t="e">
        <f ca="1">IFERROR(INDEX(Socioeconomic!$G$8:$G$225,MATCH($C168,_xlfn.ANCHORARRAY(Socioeconomic!$C$8),0)),NA())</f>
        <v>#N/A</v>
      </c>
      <c r="V168" s="25">
        <f ca="1">IFERROR(INDEX('Natural Hazard'!$G$8:$G$225,MATCH($C168,_xlfn.ANCHORARRAY('Natural Hazard'!$C$8),0)),NA())</f>
        <v>10</v>
      </c>
      <c r="W168" s="25">
        <f ca="1">IFERROR(INDEX(Conflict!$G$8:$G$225,MATCH($C168,_xlfn.ANCHORARRAY(Conflict!$C$8),0)),NA())</f>
        <v>0</v>
      </c>
      <c r="X168" s="50"/>
      <c r="Y168" s="25" t="e">
        <f ca="1">IFERROR(INDEX(Health!$H$8:$H$225,MATCH($C168,_xlfn.ANCHORARRAY(Health!$C$8),0)),NA())</f>
        <v>#N/A</v>
      </c>
      <c r="Z168" s="25" t="e">
        <f ca="1">IFERROR(INDEX(Food!$H$8:$H$225,MATCH($C168,_xlfn.ANCHORARRAY(Food!$C$8),0)),NA())</f>
        <v>#N/A</v>
      </c>
      <c r="AA168" s="25" t="e">
        <f ca="1">IFERROR(INDEX(Macro!$H$8:$H$225,MATCH($C168,_xlfn.ANCHORARRAY(Macro!$C$8),0)),NA())</f>
        <v>#N/A</v>
      </c>
      <c r="AB168" s="25" t="e">
        <f ca="1">IFERROR(INDEX(Socioeconomic!$H$8:$H$225,MATCH($C168,_xlfn.ANCHORARRAY(Socioeconomic!$C$8),0)),NA())</f>
        <v>#N/A</v>
      </c>
      <c r="AC168" s="25" t="e">
        <f ca="1">IFERROR(INDEX('Natural Hazard'!$H$8:$H$225,MATCH($C168,_xlfn.ANCHORARRAY('Natural Hazard'!$C$8),0)),NA())</f>
        <v>#N/A</v>
      </c>
      <c r="AD168" s="25">
        <f ca="1">IFERROR(INDEX(Conflict!$H$8:$H$225,MATCH($C168,_xlfn.ANCHORARRAY(Conflict!$C$8),0)),NA())</f>
        <v>0</v>
      </c>
      <c r="AE168" s="50"/>
      <c r="AF168" s="25">
        <f ca="1">IFERROR(INDEX(Health!$I$8:$I$225,MATCH($C168,_xlfn.ANCHORARRAY(Health!$C$8),0)),NA())</f>
        <v>0</v>
      </c>
      <c r="AG168" s="25" t="e">
        <f ca="1">IFERROR(INDEX(Food!$I$8:$I$225,MATCH($C168,_xlfn.ANCHORARRAY(Food!$C$8),0)),NA())</f>
        <v>#N/A</v>
      </c>
      <c r="AH168" s="25" t="e">
        <f ca="1">IFERROR(INDEX(Macro!$I$8:$I$225,MATCH($C168,_xlfn.ANCHORARRAY(Macro!$C$8),0)),NA())</f>
        <v>#N/A</v>
      </c>
      <c r="AI168" s="25" t="e">
        <f ca="1">IFERROR(INDEX(Socioeconomic!$I$8:$I$225,MATCH($C168,_xlfn.ANCHORARRAY(Socioeconomic!$C$8),0)),NA())</f>
        <v>#N/A</v>
      </c>
      <c r="AJ168" s="25">
        <f ca="1">IFERROR(INDEX('Natural Hazard'!$I$8:$I$225,MATCH($C168,_xlfn.ANCHORARRAY('Natural Hazard'!$C$8),0)),NA())</f>
        <v>10</v>
      </c>
      <c r="AK168" s="25">
        <f ca="1">IFERROR(INDEX(Conflict!$I$8:$I$225,MATCH($C168,_xlfn.ANCHORARRAY(Conflict!$C$8),0)),NA())</f>
        <v>0</v>
      </c>
      <c r="AL168" s="49"/>
      <c r="AM168" s="25">
        <f>IFERROR(INDEX('Data Reliability'!$G$6:$G$409,MATCH($C168,'Data Reliability'!$E$6:$E$409,0)),NA())</f>
        <v>1</v>
      </c>
      <c r="AN168" s="25">
        <f>IFERROR(INDEX('Data Reliability'!$H$6:$H$409,MATCH($C168,'Data Reliability'!$E$6:$E$409,0)),NA())</f>
        <v>0.81666666666666698</v>
      </c>
    </row>
    <row r="169" spans="2:40" x14ac:dyDescent="0.2">
      <c r="B169" s="28" t="s">
        <v>276</v>
      </c>
      <c r="C169" s="28" t="s">
        <v>277</v>
      </c>
      <c r="D169" s="28" t="s">
        <v>434</v>
      </c>
      <c r="E169" s="28" t="s">
        <v>409</v>
      </c>
      <c r="F169" s="206">
        <f ca="1">MATCH($C169,_xlfn.ANCHORARRAY(Health!$C$8),0)</f>
        <v>164</v>
      </c>
      <c r="G169" s="22" cm="1">
        <f t="array" aca="1" ref="G169" ca="1">IF(Parameters!$D$31, SUM(IF(ISNUMBER(R169:W169),(IF(R169:W169&gt;=Parameters!$D$37,1,"")),""))+0.5*(SUM(IF(ISNUMBER(R169:W169),(IF(R169:W169&gt;=Parameters!$D$38,1,"")),""))-SUM(IF(ISNUMBER(R169:W169),(IF(R169:W169&gt;=Parameters!$D$37,1,"")),""))),0) +
   IF(Parameters!$D$32,SUM(IF(ISNUMBER(R169:W169),(IF(R169:W169&gt;=Parameters!$D$41,1,"")),"")),0) +
   IF(Parameters!$D$33,AVERAGE(IF(ISNUMBER(R169:W169),R169:W169)),0) +
   IF(Parameters!$D$34,IF(OR(IF(ISNUMBER(R169:W169),R169:W169)=0),0,GEOMEAN(IF(ISNUMBER(R169:W169),R169:W169))),0)</f>
        <v>0</v>
      </c>
      <c r="H169" s="23">
        <f t="shared" ca="1" si="12"/>
        <v>0</v>
      </c>
      <c r="I169" s="116" t="str">
        <f t="shared" si="13"/>
        <v>!</v>
      </c>
      <c r="J169" s="22" cm="1">
        <f t="array" aca="1" ref="J169" ca="1">IF(Parameters!$D$31, SUM(IF(ISNUMBER(Y169:AD169),(IF(Y169:AD169&gt;=Parameters!$D$41,1,"")),""))+0.5*(SUM(IF(ISNUMBER(Y169:AD169),(IF(Y169:AD169&gt;=Parameters!$D$42,1,"")),""))-SUM(IF(ISNUMBER(Y169:AD169),(IF(Y169:AD169&gt;=Parameters!$D$41,1,"")),""))),0) +
   IF(Parameters!$D$32,SUM(IF(ISNUMBER(Y169:AD169),(IF(Y169:AD169&gt;=Parameters!$D$41,1,"")),"")),0) +
   IF(Parameters!$D$33,AVERAGE(IF(ISNUMBER(Y169:AD169),Y169:AD169)),0) +
   IF(Parameters!$D$34,IF(OR(IF(ISNUMBER(Y169:AD169),Y169:AD169)=0),0,GEOMEAN(IF(ISNUMBER(Y169:AD169),Y169:AD169))),0)</f>
        <v>0</v>
      </c>
      <c r="K169" s="23">
        <f t="shared" ca="1" si="14"/>
        <v>0</v>
      </c>
      <c r="L169" s="116" t="str">
        <f t="shared" si="15"/>
        <v/>
      </c>
      <c r="M169" s="21" cm="1">
        <f t="array" aca="1" ref="M169" ca="1">IF(Parameters!$D$31, SUM(IF(ISNUMBER(AF169:AK169),(IF(AF169:AK169&gt;=Parameters!$D$41,1,"")),""))+0.5*(SUM(IF(ISNUMBER(AF169:AK169),(IF(AF169:AK169&gt;=Parameters!$D$42,1,"")),""))-SUM(IF(ISNUMBER(AF169:AK169),(IF(AF169:AK169&gt;=Parameters!$D$41,1,"")),""))),0) +
   IF(Parameters!$D$32,SUM(IF(ISNUMBER(AF169:AK169),(IF(AF169:AK169&gt;=Parameters!$D$41,1,"")),"")),0) +
   IF(Parameters!$D$33,AVERAGE(IF(ISNUMBER(AF169:AK169),AF169:AK169)),0) +
   IF(Parameters!$D$34,IF(OR(IF(ISNUMBER(AF169:AK169),AF169:AK169)=0),0,GEOMEAN(IF(ISNUMBER(AF169:AK169),AF169:AK169))),0)</f>
        <v>0</v>
      </c>
      <c r="N169" s="23">
        <f t="shared" ca="1" si="16"/>
        <v>0</v>
      </c>
      <c r="O169" s="116" t="str">
        <f t="shared" si="17"/>
        <v>!</v>
      </c>
      <c r="P169" s="24"/>
      <c r="Q169" s="49"/>
      <c r="R169" s="25">
        <f ca="1">IFERROR(INDEX(Health!$G$8:$G$225,MATCH($C169,_xlfn.ANCHORARRAY(Health!$C$8),0)),NA())</f>
        <v>0</v>
      </c>
      <c r="S169" s="25">
        <f ca="1">IFERROR(INDEX(Food!$G$8:$G$225,MATCH($C169,_xlfn.ANCHORARRAY(Food!$C$8),0)),NA())</f>
        <v>0</v>
      </c>
      <c r="T169" s="25">
        <f ca="1">IFERROR(INDEX(Macro!$G$8:$G$225,MATCH($C169,_xlfn.ANCHORARRAY(Macro!$C$8),0)),NA())</f>
        <v>2.2879873730764619</v>
      </c>
      <c r="U169" s="25">
        <f ca="1">IFERROR(INDEX(Socioeconomic!$G$8:$G$225,MATCH($C169,_xlfn.ANCHORARRAY(Socioeconomic!$C$8),0)),NA())</f>
        <v>0</v>
      </c>
      <c r="V169" s="25">
        <f ca="1">IFERROR(INDEX('Natural Hazard'!$G$8:$G$225,MATCH($C169,_xlfn.ANCHORARRAY('Natural Hazard'!$C$8),0)),NA())</f>
        <v>0</v>
      </c>
      <c r="W169" s="25">
        <f ca="1">IFERROR(INDEX(Conflict!$G$8:$G$225,MATCH($C169,_xlfn.ANCHORARRAY(Conflict!$C$8),0)),NA())</f>
        <v>0</v>
      </c>
      <c r="X169" s="50"/>
      <c r="Y169" s="25">
        <f ca="1">IFERROR(INDEX(Health!$H$8:$H$225,MATCH($C169,_xlfn.ANCHORARRAY(Health!$C$8),0)),NA())</f>
        <v>1.97667638483965</v>
      </c>
      <c r="Z169" s="25">
        <f ca="1">IFERROR(INDEX(Food!$H$8:$H$225,MATCH($C169,_xlfn.ANCHORARRAY(Food!$C$8),0)),NA())</f>
        <v>1.64447017950202</v>
      </c>
      <c r="AA169" s="25">
        <f ca="1">IFERROR(INDEX(Macro!$H$8:$H$225,MATCH($C169,_xlfn.ANCHORARRAY(Macro!$C$8),0)),NA())</f>
        <v>1.1778493993554</v>
      </c>
      <c r="AB169" s="25">
        <f ca="1">IFERROR(INDEX(Socioeconomic!$H$8:$H$225,MATCH($C169,_xlfn.ANCHORARRAY(Socioeconomic!$C$8),0)),NA())</f>
        <v>1.71428571428571</v>
      </c>
      <c r="AC169" s="25">
        <f ca="1">IFERROR(INDEX('Natural Hazard'!$H$8:$H$225,MATCH($C169,_xlfn.ANCHORARRAY('Natural Hazard'!$C$8),0)),NA())</f>
        <v>0.83333333333333304</v>
      </c>
      <c r="AD169" s="25">
        <f ca="1">IFERROR(INDEX(Conflict!$H$8:$H$225,MATCH($C169,_xlfn.ANCHORARRAY(Conflict!$C$8),0)),NA())</f>
        <v>0</v>
      </c>
      <c r="AE169" s="50"/>
      <c r="AF169" s="25">
        <f ca="1">IFERROR(INDEX(Health!$I$8:$I$225,MATCH($C169,_xlfn.ANCHORARRAY(Health!$C$8),0)),NA())</f>
        <v>0</v>
      </c>
      <c r="AG169" s="25" t="e">
        <f ca="1">IFERROR(INDEX(Food!$I$8:$I$225,MATCH($C169,_xlfn.ANCHORARRAY(Food!$C$8),0)),NA())</f>
        <v>#N/A</v>
      </c>
      <c r="AH169" s="25">
        <f ca="1">IFERROR(INDEX(Macro!$I$8:$I$225,MATCH($C169,_xlfn.ANCHORARRAY(Macro!$C$8),0)),NA())</f>
        <v>4.4444444444444402</v>
      </c>
      <c r="AI169" s="25">
        <f ca="1">IFERROR(INDEX(Socioeconomic!$I$8:$I$225,MATCH($C169,_xlfn.ANCHORARRAY(Socioeconomic!$C$8),0)),NA())</f>
        <v>0</v>
      </c>
      <c r="AJ169" s="25">
        <f ca="1">IFERROR(INDEX('Natural Hazard'!$I$8:$I$225,MATCH($C169,_xlfn.ANCHORARRAY('Natural Hazard'!$C$8),0)),NA())</f>
        <v>0</v>
      </c>
      <c r="AK169" s="25">
        <f ca="1">IFERROR(INDEX(Conflict!$I$8:$I$225,MATCH($C169,_xlfn.ANCHORARRAY(Conflict!$C$8),0)),NA())</f>
        <v>0</v>
      </c>
      <c r="AL169" s="49"/>
      <c r="AM169" s="25">
        <f>IFERROR(INDEX('Data Reliability'!$G$6:$G$409,MATCH($C169,'Data Reliability'!$E$6:$E$409,0)),NA())</f>
        <v>8.3333333333333301E-2</v>
      </c>
      <c r="AN169" s="25">
        <f>IFERROR(INDEX('Data Reliability'!$H$6:$H$409,MATCH($C169,'Data Reliability'!$E$6:$E$409,0)),NA())</f>
        <v>0.625</v>
      </c>
    </row>
    <row r="170" spans="2:40" x14ac:dyDescent="0.2">
      <c r="B170" s="28" t="s">
        <v>278</v>
      </c>
      <c r="C170" s="28" t="s">
        <v>279</v>
      </c>
      <c r="D170" s="28" t="s">
        <v>433</v>
      </c>
      <c r="E170" s="28" t="s">
        <v>430</v>
      </c>
      <c r="F170" s="206">
        <f ca="1">MATCH($C170,_xlfn.ANCHORARRAY(Health!$C$8),0)</f>
        <v>165</v>
      </c>
      <c r="G170" s="22" cm="1">
        <f t="array" aca="1" ref="G170" ca="1">IF(Parameters!$D$31, SUM(IF(ISNUMBER(R170:W170),(IF(R170:W170&gt;=Parameters!$D$37,1,"")),""))+0.5*(SUM(IF(ISNUMBER(R170:W170),(IF(R170:W170&gt;=Parameters!$D$38,1,"")),""))-SUM(IF(ISNUMBER(R170:W170),(IF(R170:W170&gt;=Parameters!$D$37,1,"")),""))),0) +
   IF(Parameters!$D$32,SUM(IF(ISNUMBER(R170:W170),(IF(R170:W170&gt;=Parameters!$D$41,1,"")),"")),0) +
   IF(Parameters!$D$33,AVERAGE(IF(ISNUMBER(R170:W170),R170:W170)),0) +
   IF(Parameters!$D$34,IF(OR(IF(ISNUMBER(R170:W170),R170:W170)=0),0,GEOMEAN(IF(ISNUMBER(R170:W170),R170:W170))),0)</f>
        <v>0</v>
      </c>
      <c r="H170" s="23">
        <f t="shared" ca="1" si="12"/>
        <v>0</v>
      </c>
      <c r="I170" s="116" t="str">
        <f t="shared" si="13"/>
        <v/>
      </c>
      <c r="J170" s="22" cm="1">
        <f t="array" aca="1" ref="J170" ca="1">IF(Parameters!$D$31, SUM(IF(ISNUMBER(Y170:AD170),(IF(Y170:AD170&gt;=Parameters!$D$41,1,"")),""))+0.5*(SUM(IF(ISNUMBER(Y170:AD170),(IF(Y170:AD170&gt;=Parameters!$D$42,1,"")),""))-SUM(IF(ISNUMBER(Y170:AD170),(IF(Y170:AD170&gt;=Parameters!$D$41,1,"")),""))),0) +
   IF(Parameters!$D$32,SUM(IF(ISNUMBER(Y170:AD170),(IF(Y170:AD170&gt;=Parameters!$D$41,1,"")),"")),0) +
   IF(Parameters!$D$33,AVERAGE(IF(ISNUMBER(Y170:AD170),Y170:AD170)),0) +
   IF(Parameters!$D$34,IF(OR(IF(ISNUMBER(Y170:AD170),Y170:AD170)=0),0,GEOMEAN(IF(ISNUMBER(Y170:AD170),Y170:AD170))),0)</f>
        <v>0</v>
      </c>
      <c r="K170" s="23">
        <f t="shared" ca="1" si="14"/>
        <v>0</v>
      </c>
      <c r="L170" s="116" t="str">
        <f t="shared" si="15"/>
        <v/>
      </c>
      <c r="M170" s="21" cm="1">
        <f t="array" aca="1" ref="M170" ca="1">IF(Parameters!$D$31, SUM(IF(ISNUMBER(AF170:AK170),(IF(AF170:AK170&gt;=Parameters!$D$41,1,"")),""))+0.5*(SUM(IF(ISNUMBER(AF170:AK170),(IF(AF170:AK170&gt;=Parameters!$D$42,1,"")),""))-SUM(IF(ISNUMBER(AF170:AK170),(IF(AF170:AK170&gt;=Parameters!$D$41,1,"")),""))),0) +
   IF(Parameters!$D$32,SUM(IF(ISNUMBER(AF170:AK170),(IF(AF170:AK170&gt;=Parameters!$D$41,1,"")),"")),0) +
   IF(Parameters!$D$33,AVERAGE(IF(ISNUMBER(AF170:AK170),AF170:AK170)),0) +
   IF(Parameters!$D$34,IF(OR(IF(ISNUMBER(AF170:AK170),AF170:AK170)=0),0,GEOMEAN(IF(ISNUMBER(AF170:AK170),AF170:AK170))),0)</f>
        <v>0</v>
      </c>
      <c r="N170" s="23">
        <f t="shared" ca="1" si="16"/>
        <v>0</v>
      </c>
      <c r="O170" s="116" t="str">
        <f t="shared" si="17"/>
        <v>!</v>
      </c>
      <c r="P170" s="24"/>
      <c r="Q170" s="49"/>
      <c r="R170" s="25">
        <f ca="1">IFERROR(INDEX(Health!$G$8:$G$225,MATCH($C170,_xlfn.ANCHORARRAY(Health!$C$8),0)),NA())</f>
        <v>0</v>
      </c>
      <c r="S170" s="25">
        <f ca="1">IFERROR(INDEX(Food!$G$8:$G$225,MATCH($C170,_xlfn.ANCHORARRAY(Food!$C$8),0)),NA())</f>
        <v>0</v>
      </c>
      <c r="T170" s="25">
        <f ca="1">IFERROR(INDEX(Macro!$G$8:$G$225,MATCH($C170,_xlfn.ANCHORARRAY(Macro!$C$8),0)),NA())</f>
        <v>4.970954001723852</v>
      </c>
      <c r="U170" s="25">
        <f ca="1">IFERROR(INDEX(Socioeconomic!$G$8:$G$225,MATCH($C170,_xlfn.ANCHORARRAY(Socioeconomic!$C$8),0)),NA())</f>
        <v>0.64253960411569089</v>
      </c>
      <c r="V170" s="25">
        <f ca="1">IFERROR(INDEX('Natural Hazard'!$G$8:$G$225,MATCH($C170,_xlfn.ANCHORARRAY('Natural Hazard'!$C$8),0)),NA())</f>
        <v>0</v>
      </c>
      <c r="W170" s="25">
        <f ca="1">IFERROR(INDEX(Conflict!$G$8:$G$225,MATCH($C170,_xlfn.ANCHORARRAY(Conflict!$C$8),0)),NA())</f>
        <v>0</v>
      </c>
      <c r="X170" s="50"/>
      <c r="Y170" s="25">
        <f ca="1">IFERROR(INDEX(Health!$H$8:$H$225,MATCH($C170,_xlfn.ANCHORARRAY(Health!$C$8),0)),NA())</f>
        <v>2.85131195335277</v>
      </c>
      <c r="Z170" s="25">
        <f ca="1">IFERROR(INDEX(Food!$H$8:$H$225,MATCH($C170,_xlfn.ANCHORARRAY(Food!$C$8),0)),NA())</f>
        <v>2.68674001158077</v>
      </c>
      <c r="AA170" s="25">
        <f ca="1">IFERROR(INDEX(Macro!$H$8:$H$225,MATCH($C170,_xlfn.ANCHORARRAY(Macro!$C$8),0)),NA())</f>
        <v>3.5364781716964502</v>
      </c>
      <c r="AB170" s="25">
        <f ca="1">IFERROR(INDEX(Socioeconomic!$H$8:$H$225,MATCH($C170,_xlfn.ANCHORARRAY(Socioeconomic!$C$8),0)),NA())</f>
        <v>2.4285714285714199</v>
      </c>
      <c r="AC170" s="25">
        <f ca="1">IFERROR(INDEX('Natural Hazard'!$H$8:$H$225,MATCH($C170,_xlfn.ANCHORARRAY('Natural Hazard'!$C$8),0)),NA())</f>
        <v>5.1666666666666599</v>
      </c>
      <c r="AD170" s="25">
        <f ca="1">IFERROR(INDEX(Conflict!$H$8:$H$225,MATCH($C170,_xlfn.ANCHORARRAY(Conflict!$C$8),0)),NA())</f>
        <v>0</v>
      </c>
      <c r="AE170" s="50"/>
      <c r="AF170" s="25">
        <f ca="1">IFERROR(INDEX(Health!$I$8:$I$225,MATCH($C170,_xlfn.ANCHORARRAY(Health!$C$8),0)),NA())</f>
        <v>0</v>
      </c>
      <c r="AG170" s="25" t="e">
        <f ca="1">IFERROR(INDEX(Food!$I$8:$I$225,MATCH($C170,_xlfn.ANCHORARRAY(Food!$C$8),0)),NA())</f>
        <v>#N/A</v>
      </c>
      <c r="AH170" s="25">
        <f ca="1">IFERROR(INDEX(Macro!$I$8:$I$225,MATCH($C170,_xlfn.ANCHORARRAY(Macro!$C$8),0)),NA())</f>
        <v>6.9872857932559498</v>
      </c>
      <c r="AI170" s="25">
        <f ca="1">IFERROR(INDEX(Socioeconomic!$I$8:$I$225,MATCH($C170,_xlfn.ANCHORARRAY(Socioeconomic!$C$8),0)),NA())</f>
        <v>0.17000000000000301</v>
      </c>
      <c r="AJ170" s="25">
        <f ca="1">IFERROR(INDEX('Natural Hazard'!$I$8:$I$225,MATCH($C170,_xlfn.ANCHORARRAY('Natural Hazard'!$C$8),0)),NA())</f>
        <v>0</v>
      </c>
      <c r="AK170" s="25">
        <f ca="1">IFERROR(INDEX(Conflict!$I$8:$I$225,MATCH($C170,_xlfn.ANCHORARRAY(Conflict!$C$8),0)),NA())</f>
        <v>1.78571428571429</v>
      </c>
      <c r="AL170" s="49"/>
      <c r="AM170" s="25">
        <f>IFERROR(INDEX('Data Reliability'!$G$6:$G$409,MATCH($C170,'Data Reliability'!$E$6:$E$409,0)),NA())</f>
        <v>8.3333333333333301E-2</v>
      </c>
      <c r="AN170" s="25">
        <f>IFERROR(INDEX('Data Reliability'!$H$6:$H$409,MATCH($C170,'Data Reliability'!$E$6:$E$409,0)),NA())</f>
        <v>0.54166666666666696</v>
      </c>
    </row>
    <row r="171" spans="2:40" x14ac:dyDescent="0.2">
      <c r="B171" s="28" t="s">
        <v>280</v>
      </c>
      <c r="C171" s="28" t="s">
        <v>281</v>
      </c>
      <c r="D171" s="28" t="s">
        <v>433</v>
      </c>
      <c r="E171" s="28" t="s">
        <v>430</v>
      </c>
      <c r="F171" s="206">
        <f ca="1">MATCH($C171,_xlfn.ANCHORARRAY(Health!$C$8),0)</f>
        <v>166</v>
      </c>
      <c r="G171" s="22" cm="1">
        <f t="array" aca="1" ref="G171" ca="1">IF(Parameters!$D$31, SUM(IF(ISNUMBER(R171:W171),(IF(R171:W171&gt;=Parameters!$D$37,1,"")),""))+0.5*(SUM(IF(ISNUMBER(R171:W171),(IF(R171:W171&gt;=Parameters!$D$38,1,"")),""))-SUM(IF(ISNUMBER(R171:W171),(IF(R171:W171&gt;=Parameters!$D$37,1,"")),""))),0) +
   IF(Parameters!$D$32,SUM(IF(ISNUMBER(R171:W171),(IF(R171:W171&gt;=Parameters!$D$41,1,"")),"")),0) +
   IF(Parameters!$D$33,AVERAGE(IF(ISNUMBER(R171:W171),R171:W171)),0) +
   IF(Parameters!$D$34,IF(OR(IF(ISNUMBER(R171:W171),R171:W171)=0),0,GEOMEAN(IF(ISNUMBER(R171:W171),R171:W171))),0)</f>
        <v>2.5</v>
      </c>
      <c r="H171" s="23">
        <f t="shared" ca="1" si="12"/>
        <v>2.5</v>
      </c>
      <c r="I171" s="116" t="str">
        <f t="shared" si="13"/>
        <v/>
      </c>
      <c r="J171" s="22" cm="1">
        <f t="array" aca="1" ref="J171" ca="1">IF(Parameters!$D$31, SUM(IF(ISNUMBER(Y171:AD171),(IF(Y171:AD171&gt;=Parameters!$D$41,1,"")),""))+0.5*(SUM(IF(ISNUMBER(Y171:AD171),(IF(Y171:AD171&gt;=Parameters!$D$42,1,"")),""))-SUM(IF(ISNUMBER(Y171:AD171),(IF(Y171:AD171&gt;=Parameters!$D$41,1,"")),""))),0) +
   IF(Parameters!$D$32,SUM(IF(ISNUMBER(Y171:AD171),(IF(Y171:AD171&gt;=Parameters!$D$41,1,"")),"")),0) +
   IF(Parameters!$D$33,AVERAGE(IF(ISNUMBER(Y171:AD171),Y171:AD171)),0) +
   IF(Parameters!$D$34,IF(OR(IF(ISNUMBER(Y171:AD171),Y171:AD171)=0),0,GEOMEAN(IF(ISNUMBER(Y171:AD171),Y171:AD171))),0)</f>
        <v>1.5</v>
      </c>
      <c r="K171" s="23">
        <f t="shared" ca="1" si="14"/>
        <v>1.5</v>
      </c>
      <c r="L171" s="116" t="str">
        <f t="shared" si="15"/>
        <v/>
      </c>
      <c r="M171" s="21" cm="1">
        <f t="array" aca="1" ref="M171" ca="1">IF(Parameters!$D$31, SUM(IF(ISNUMBER(AF171:AK171),(IF(AF171:AK171&gt;=Parameters!$D$41,1,"")),""))+0.5*(SUM(IF(ISNUMBER(AF171:AK171),(IF(AF171:AK171&gt;=Parameters!$D$42,1,"")),""))-SUM(IF(ISNUMBER(AF171:AK171),(IF(AF171:AK171&gt;=Parameters!$D$41,1,"")),""))),0) +
   IF(Parameters!$D$32,SUM(IF(ISNUMBER(AF171:AK171),(IF(AF171:AK171&gt;=Parameters!$D$41,1,"")),"")),0) +
   IF(Parameters!$D$33,AVERAGE(IF(ISNUMBER(AF171:AK171),AF171:AK171)),0) +
   IF(Parameters!$D$34,IF(OR(IF(ISNUMBER(AF171:AK171),AF171:AK171)=0),0,GEOMEAN(IF(ISNUMBER(AF171:AK171),AF171:AK171))),0)</f>
        <v>3</v>
      </c>
      <c r="N171" s="23">
        <f t="shared" ca="1" si="16"/>
        <v>3</v>
      </c>
      <c r="O171" s="116" t="str">
        <f t="shared" si="17"/>
        <v>!</v>
      </c>
      <c r="P171" s="24"/>
      <c r="Q171" s="49"/>
      <c r="R171" s="25">
        <f ca="1">IFERROR(INDEX(Health!$G$8:$G$225,MATCH($C171,_xlfn.ANCHORARRAY(Health!$C$8),0)),NA())</f>
        <v>0</v>
      </c>
      <c r="S171" s="25">
        <f ca="1">IFERROR(INDEX(Food!$G$8:$G$225,MATCH($C171,_xlfn.ANCHORARRAY(Food!$C$8),0)),NA())</f>
        <v>0</v>
      </c>
      <c r="T171" s="25">
        <f ca="1">IFERROR(INDEX(Macro!$G$8:$G$225,MATCH($C171,_xlfn.ANCHORARRAY(Macro!$C$8),0)),NA())</f>
        <v>10</v>
      </c>
      <c r="U171" s="25">
        <f ca="1">IFERROR(INDEX(Socioeconomic!$G$8:$G$225,MATCH($C171,_xlfn.ANCHORARRAY(Socioeconomic!$C$8),0)),NA())</f>
        <v>0</v>
      </c>
      <c r="V171" s="25">
        <f ca="1">IFERROR(INDEX('Natural Hazard'!$G$8:$G$225,MATCH($C171,_xlfn.ANCHORARRAY('Natural Hazard'!$C$8),0)),NA())</f>
        <v>8.8506120315678345</v>
      </c>
      <c r="W171" s="25">
        <f ca="1">IFERROR(INDEX(Conflict!$G$8:$G$225,MATCH($C171,_xlfn.ANCHORARRAY(Conflict!$C$8),0)),NA())</f>
        <v>6.4589562678387598</v>
      </c>
      <c r="X171" s="50"/>
      <c r="Y171" s="25">
        <f ca="1">IFERROR(INDEX(Health!$H$8:$H$225,MATCH($C171,_xlfn.ANCHORARRAY(Health!$C$8),0)),NA())</f>
        <v>1.8600583090378999</v>
      </c>
      <c r="Z171" s="25">
        <f ca="1">IFERROR(INDEX(Food!$H$8:$H$225,MATCH($C171,_xlfn.ANCHORARRAY(Food!$C$8),0)),NA())</f>
        <v>2.59988419224088</v>
      </c>
      <c r="AA171" s="25">
        <f ca="1">IFERROR(INDEX(Macro!$H$8:$H$225,MATCH($C171,_xlfn.ANCHORARRAY(Macro!$C$8),0)),NA())</f>
        <v>10</v>
      </c>
      <c r="AB171" s="25">
        <f ca="1">IFERROR(INDEX(Socioeconomic!$H$8:$H$225,MATCH($C171,_xlfn.ANCHORARRAY(Socioeconomic!$C$8),0)),NA())</f>
        <v>2.2857142857142798</v>
      </c>
      <c r="AC171" s="25">
        <f ca="1">IFERROR(INDEX('Natural Hazard'!$H$8:$H$225,MATCH($C171,_xlfn.ANCHORARRAY('Natural Hazard'!$C$8),0)),NA())</f>
        <v>7.8333333333333304</v>
      </c>
      <c r="AD171" s="25">
        <f ca="1">IFERROR(INDEX(Conflict!$H$8:$H$225,MATCH($C171,_xlfn.ANCHORARRAY(Conflict!$C$8),0)),NA())</f>
        <v>4.1718116069853597</v>
      </c>
      <c r="AE171" s="50"/>
      <c r="AF171" s="25">
        <f ca="1">IFERROR(INDEX(Health!$I$8:$I$225,MATCH($C171,_xlfn.ANCHORARRAY(Health!$C$8),0)),NA())</f>
        <v>0</v>
      </c>
      <c r="AG171" s="25" t="e">
        <f ca="1">IFERROR(INDEX(Food!$I$8:$I$225,MATCH($C171,_xlfn.ANCHORARRAY(Food!$C$8),0)),NA())</f>
        <v>#N/A</v>
      </c>
      <c r="AH171" s="25">
        <f ca="1">IFERROR(INDEX(Macro!$I$8:$I$225,MATCH($C171,_xlfn.ANCHORARRAY(Macro!$C$8),0)),NA())</f>
        <v>10</v>
      </c>
      <c r="AI171" s="25">
        <f ca="1">IFERROR(INDEX(Socioeconomic!$I$8:$I$225,MATCH($C171,_xlfn.ANCHORARRAY(Socioeconomic!$C$8),0)),NA())</f>
        <v>0</v>
      </c>
      <c r="AJ171" s="25">
        <f ca="1">IFERROR(INDEX('Natural Hazard'!$I$8:$I$225,MATCH($C171,_xlfn.ANCHORARRAY('Natural Hazard'!$C$8),0)),NA())</f>
        <v>10</v>
      </c>
      <c r="AK171" s="25">
        <f ca="1">IFERROR(INDEX(Conflict!$I$8:$I$225,MATCH($C171,_xlfn.ANCHORARRAY(Conflict!$C$8),0)),NA())</f>
        <v>10</v>
      </c>
      <c r="AL171" s="49"/>
      <c r="AM171" s="25">
        <f>IFERROR(INDEX('Data Reliability'!$G$6:$G$409,MATCH($C171,'Data Reliability'!$E$6:$E$409,0)),NA())</f>
        <v>0</v>
      </c>
      <c r="AN171" s="25">
        <f>IFERROR(INDEX('Data Reliability'!$H$6:$H$409,MATCH($C171,'Data Reliability'!$E$6:$E$409,0)),NA())</f>
        <v>0.4</v>
      </c>
    </row>
    <row r="172" spans="2:40" x14ac:dyDescent="0.2">
      <c r="B172" s="28" t="s">
        <v>282</v>
      </c>
      <c r="C172" s="28" t="s">
        <v>283</v>
      </c>
      <c r="D172" s="28" t="s">
        <v>432</v>
      </c>
      <c r="E172" s="28" t="s">
        <v>429</v>
      </c>
      <c r="F172" s="206">
        <f ca="1">MATCH($C172,_xlfn.ANCHORARRAY(Health!$C$8),0)</f>
        <v>167</v>
      </c>
      <c r="G172" s="22" cm="1">
        <f t="array" aca="1" ref="G172" ca="1">IF(Parameters!$D$31, SUM(IF(ISNUMBER(R172:W172),(IF(R172:W172&gt;=Parameters!$D$37,1,"")),""))+0.5*(SUM(IF(ISNUMBER(R172:W172),(IF(R172:W172&gt;=Parameters!$D$38,1,"")),""))-SUM(IF(ISNUMBER(R172:W172),(IF(R172:W172&gt;=Parameters!$D$37,1,"")),""))),0) +
   IF(Parameters!$D$32,SUM(IF(ISNUMBER(R172:W172),(IF(R172:W172&gt;=Parameters!$D$41,1,"")),"")),0) +
   IF(Parameters!$D$33,AVERAGE(IF(ISNUMBER(R172:W172),R172:W172)),0) +
   IF(Parameters!$D$34,IF(OR(IF(ISNUMBER(R172:W172),R172:W172)=0),0,GEOMEAN(IF(ISNUMBER(R172:W172),R172:W172))),0)</f>
        <v>1</v>
      </c>
      <c r="H172" s="23">
        <f t="shared" ca="1" si="12"/>
        <v>1</v>
      </c>
      <c r="I172" s="116" t="str">
        <f t="shared" si="13"/>
        <v>!</v>
      </c>
      <c r="J172" s="22" cm="1">
        <f t="array" aca="1" ref="J172" ca="1">IF(Parameters!$D$31, SUM(IF(ISNUMBER(Y172:AD172),(IF(Y172:AD172&gt;=Parameters!$D$41,1,"")),""))+0.5*(SUM(IF(ISNUMBER(Y172:AD172),(IF(Y172:AD172&gt;=Parameters!$D$42,1,"")),""))-SUM(IF(ISNUMBER(Y172:AD172),(IF(Y172:AD172&gt;=Parameters!$D$41,1,"")),""))),0) +
   IF(Parameters!$D$32,SUM(IF(ISNUMBER(Y172:AD172),(IF(Y172:AD172&gt;=Parameters!$D$41,1,"")),"")),0) +
   IF(Parameters!$D$33,AVERAGE(IF(ISNUMBER(Y172:AD172),Y172:AD172)),0) +
   IF(Parameters!$D$34,IF(OR(IF(ISNUMBER(Y172:AD172),Y172:AD172)=0),0,GEOMEAN(IF(ISNUMBER(Y172:AD172),Y172:AD172))),0)</f>
        <v>1</v>
      </c>
      <c r="K172" s="23">
        <f t="shared" ca="1" si="14"/>
        <v>1</v>
      </c>
      <c r="L172" s="116" t="str">
        <f t="shared" si="15"/>
        <v/>
      </c>
      <c r="M172" s="21" cm="1">
        <f t="array" aca="1" ref="M172" ca="1">IF(Parameters!$D$31, SUM(IF(ISNUMBER(AF172:AK172),(IF(AF172:AK172&gt;=Parameters!$D$41,1,"")),""))+0.5*(SUM(IF(ISNUMBER(AF172:AK172),(IF(AF172:AK172&gt;=Parameters!$D$42,1,"")),""))-SUM(IF(ISNUMBER(AF172:AK172),(IF(AF172:AK172&gt;=Parameters!$D$41,1,"")),""))),0) +
   IF(Parameters!$D$32,SUM(IF(ISNUMBER(AF172:AK172),(IF(AF172:AK172&gt;=Parameters!$D$41,1,"")),"")),0) +
   IF(Parameters!$D$33,AVERAGE(IF(ISNUMBER(AF172:AK172),AF172:AK172)),0) +
   IF(Parameters!$D$34,IF(OR(IF(ISNUMBER(AF172:AK172),AF172:AK172)=0),0,GEOMEAN(IF(ISNUMBER(AF172:AK172),AF172:AK172))),0)</f>
        <v>0</v>
      </c>
      <c r="N172" s="23">
        <f t="shared" ca="1" si="16"/>
        <v>0</v>
      </c>
      <c r="O172" s="116" t="str">
        <f t="shared" si="17"/>
        <v>!</v>
      </c>
      <c r="P172" s="24"/>
      <c r="Q172" s="49"/>
      <c r="R172" s="25">
        <f ca="1">IFERROR(INDEX(Health!$G$8:$G$225,MATCH($C172,_xlfn.ANCHORARRAY(Health!$C$8),0)),NA())</f>
        <v>0</v>
      </c>
      <c r="S172" s="25">
        <f ca="1">IFERROR(INDEX(Food!$G$8:$G$225,MATCH($C172,_xlfn.ANCHORARRAY(Food!$C$8),0)),NA())</f>
        <v>0</v>
      </c>
      <c r="T172" s="25">
        <f ca="1">IFERROR(INDEX(Macro!$G$8:$G$225,MATCH($C172,_xlfn.ANCHORARRAY(Macro!$C$8),0)),NA())</f>
        <v>5.6842894612211792</v>
      </c>
      <c r="U172" s="25">
        <f ca="1">IFERROR(INDEX(Socioeconomic!$G$8:$G$225,MATCH($C172,_xlfn.ANCHORARRAY(Socioeconomic!$C$8),0)),NA())</f>
        <v>6.0789525120434016</v>
      </c>
      <c r="V172" s="25">
        <f ca="1">IFERROR(INDEX('Natural Hazard'!$G$8:$G$225,MATCH($C172,_xlfn.ANCHORARRAY('Natural Hazard'!$C$8),0)),NA())</f>
        <v>0</v>
      </c>
      <c r="W172" s="25">
        <f ca="1">IFERROR(INDEX(Conflict!$G$8:$G$225,MATCH($C172,_xlfn.ANCHORARRAY(Conflict!$C$8),0)),NA())</f>
        <v>4.9233087276710119</v>
      </c>
      <c r="X172" s="50"/>
      <c r="Y172" s="25">
        <f ca="1">IFERROR(INDEX(Health!$H$8:$H$225,MATCH($C172,_xlfn.ANCHORARRAY(Health!$C$8),0)),NA())</f>
        <v>6.5247813411078699</v>
      </c>
      <c r="Z172" s="25">
        <f ca="1">IFERROR(INDEX(Food!$H$8:$H$225,MATCH($C172,_xlfn.ANCHORARRAY(Food!$C$8),0)),NA())</f>
        <v>7.9559930515344499</v>
      </c>
      <c r="AA172" s="25">
        <f ca="1">IFERROR(INDEX(Macro!$H$8:$H$225,MATCH($C172,_xlfn.ANCHORARRAY(Macro!$C$8),0)),NA())</f>
        <v>5.2944623498388497</v>
      </c>
      <c r="AB172" s="25">
        <f ca="1">IFERROR(INDEX(Socioeconomic!$H$8:$H$225,MATCH($C172,_xlfn.ANCHORARRAY(Socioeconomic!$C$8),0)),NA())</f>
        <v>8.8571428571428505</v>
      </c>
      <c r="AC172" s="25">
        <f ca="1">IFERROR(INDEX('Natural Hazard'!$H$8:$H$225,MATCH($C172,_xlfn.ANCHORARRAY('Natural Hazard'!$C$8),0)),NA())</f>
        <v>4.1666666666666599</v>
      </c>
      <c r="AD172" s="25">
        <f ca="1">IFERROR(INDEX(Conflict!$H$8:$H$225,MATCH($C172,_xlfn.ANCHORARRAY(Conflict!$C$8),0)),NA())</f>
        <v>4.5246075145528302</v>
      </c>
      <c r="AE172" s="50"/>
      <c r="AF172" s="25">
        <f ca="1">IFERROR(INDEX(Health!$I$8:$I$225,MATCH($C172,_xlfn.ANCHORARRAY(Health!$C$8),0)),NA())</f>
        <v>0</v>
      </c>
      <c r="AG172" s="25" t="e">
        <f ca="1">IFERROR(INDEX(Food!$I$8:$I$225,MATCH($C172,_xlfn.ANCHORARRAY(Food!$C$8),0)),NA())</f>
        <v>#N/A</v>
      </c>
      <c r="AH172" s="25">
        <f ca="1">IFERROR(INDEX(Macro!$I$8:$I$225,MATCH($C172,_xlfn.ANCHORARRAY(Macro!$C$8),0)),NA())</f>
        <v>6.1028192371475898</v>
      </c>
      <c r="AI172" s="25">
        <f ca="1">IFERROR(INDEX(Socioeconomic!$I$8:$I$225,MATCH($C172,_xlfn.ANCHORARRAY(Socioeconomic!$C$8),0)),NA())</f>
        <v>4.1721878307379301</v>
      </c>
      <c r="AJ172" s="25">
        <f ca="1">IFERROR(INDEX('Natural Hazard'!$I$8:$I$225,MATCH($C172,_xlfn.ANCHORARRAY('Natural Hazard'!$C$8),0)),NA())</f>
        <v>0</v>
      </c>
      <c r="AK172" s="25">
        <f ca="1">IFERROR(INDEX(Conflict!$I$8:$I$225,MATCH($C172,_xlfn.ANCHORARRAY(Conflict!$C$8),0)),NA())</f>
        <v>5.3571428571428497</v>
      </c>
      <c r="AL172" s="49"/>
      <c r="AM172" s="25">
        <f>IFERROR(INDEX('Data Reliability'!$G$6:$G$409,MATCH($C172,'Data Reliability'!$E$6:$E$409,0)),NA())</f>
        <v>8.3333333333333301E-2</v>
      </c>
      <c r="AN172" s="25">
        <f>IFERROR(INDEX('Data Reliability'!$H$6:$H$409,MATCH($C172,'Data Reliability'!$E$6:$E$409,0)),NA())</f>
        <v>0.59166666666666701</v>
      </c>
    </row>
    <row r="173" spans="2:40" x14ac:dyDescent="0.2">
      <c r="B173" s="28" t="s">
        <v>284</v>
      </c>
      <c r="C173" s="28" t="s">
        <v>285</v>
      </c>
      <c r="D173" s="28" t="s">
        <v>434</v>
      </c>
      <c r="E173" s="28" t="s">
        <v>409</v>
      </c>
      <c r="F173" s="206">
        <f ca="1">MATCH($C173,_xlfn.ANCHORARRAY(Health!$C$8),0)</f>
        <v>168</v>
      </c>
      <c r="G173" s="22" cm="1">
        <f t="array" aca="1" ref="G173" ca="1">IF(Parameters!$D$31, SUM(IF(ISNUMBER(R173:W173),(IF(R173:W173&gt;=Parameters!$D$37,1,"")),""))+0.5*(SUM(IF(ISNUMBER(R173:W173),(IF(R173:W173&gt;=Parameters!$D$38,1,"")),""))-SUM(IF(ISNUMBER(R173:W173),(IF(R173:W173&gt;=Parameters!$D$37,1,"")),""))),0) +
   IF(Parameters!$D$32,SUM(IF(ISNUMBER(R173:W173),(IF(R173:W173&gt;=Parameters!$D$41,1,"")),"")),0) +
   IF(Parameters!$D$33,AVERAGE(IF(ISNUMBER(R173:W173),R173:W173)),0) +
   IF(Parameters!$D$34,IF(OR(IF(ISNUMBER(R173:W173),R173:W173)=0),0,GEOMEAN(IF(ISNUMBER(R173:W173),R173:W173))),0)</f>
        <v>0.5</v>
      </c>
      <c r="H173" s="23">
        <f t="shared" ca="1" si="12"/>
        <v>0.5</v>
      </c>
      <c r="I173" s="116" t="str">
        <f t="shared" si="13"/>
        <v/>
      </c>
      <c r="J173" s="22" cm="1">
        <f t="array" aca="1" ref="J173" ca="1">IF(Parameters!$D$31, SUM(IF(ISNUMBER(Y173:AD173),(IF(Y173:AD173&gt;=Parameters!$D$41,1,"")),""))+0.5*(SUM(IF(ISNUMBER(Y173:AD173),(IF(Y173:AD173&gt;=Parameters!$D$42,1,"")),""))-SUM(IF(ISNUMBER(Y173:AD173),(IF(Y173:AD173&gt;=Parameters!$D$41,1,"")),""))),0) +
   IF(Parameters!$D$32,SUM(IF(ISNUMBER(Y173:AD173),(IF(Y173:AD173&gt;=Parameters!$D$41,1,"")),"")),0) +
   IF(Parameters!$D$33,AVERAGE(IF(ISNUMBER(Y173:AD173),Y173:AD173)),0) +
   IF(Parameters!$D$34,IF(OR(IF(ISNUMBER(Y173:AD173),Y173:AD173)=0),0,GEOMEAN(IF(ISNUMBER(Y173:AD173),Y173:AD173))),0)</f>
        <v>0.5</v>
      </c>
      <c r="K173" s="23">
        <f t="shared" ca="1" si="14"/>
        <v>0.5</v>
      </c>
      <c r="L173" s="116" t="str">
        <f t="shared" si="15"/>
        <v/>
      </c>
      <c r="M173" s="21" cm="1">
        <f t="array" aca="1" ref="M173" ca="1">IF(Parameters!$D$31, SUM(IF(ISNUMBER(AF173:AK173),(IF(AF173:AK173&gt;=Parameters!$D$41,1,"")),""))+0.5*(SUM(IF(ISNUMBER(AF173:AK173),(IF(AF173:AK173&gt;=Parameters!$D$42,1,"")),""))-SUM(IF(ISNUMBER(AF173:AK173),(IF(AF173:AK173&gt;=Parameters!$D$41,1,"")),""))),0) +
   IF(Parameters!$D$32,SUM(IF(ISNUMBER(AF173:AK173),(IF(AF173:AK173&gt;=Parameters!$D$41,1,"")),"")),0) +
   IF(Parameters!$D$33,AVERAGE(IF(ISNUMBER(AF173:AK173),AF173:AK173)),0) +
   IF(Parameters!$D$34,IF(OR(IF(ISNUMBER(AF173:AK173),AF173:AK173)=0),0,GEOMEAN(IF(ISNUMBER(AF173:AK173),AF173:AK173))),0)</f>
        <v>1</v>
      </c>
      <c r="N173" s="23">
        <f t="shared" ca="1" si="16"/>
        <v>1</v>
      </c>
      <c r="O173" s="116" t="str">
        <f t="shared" si="17"/>
        <v>!</v>
      </c>
      <c r="P173" s="24"/>
      <c r="Q173" s="49"/>
      <c r="R173" s="25">
        <f ca="1">IFERROR(INDEX(Health!$G$8:$G$225,MATCH($C173,_xlfn.ANCHORARRAY(Health!$C$8),0)),NA())</f>
        <v>0</v>
      </c>
      <c r="S173" s="25">
        <f ca="1">IFERROR(INDEX(Food!$G$8:$G$225,MATCH($C173,_xlfn.ANCHORARRAY(Food!$C$8),0)),NA())</f>
        <v>0</v>
      </c>
      <c r="T173" s="25">
        <f ca="1">IFERROR(INDEX(Macro!$G$8:$G$225,MATCH($C173,_xlfn.ANCHORARRAY(Macro!$C$8),0)),NA())</f>
        <v>6.9</v>
      </c>
      <c r="U173" s="25">
        <f ca="1">IFERROR(INDEX(Socioeconomic!$G$8:$G$225,MATCH($C173,_xlfn.ANCHORARRAY(Socioeconomic!$C$8),0)),NA())</f>
        <v>3.6055512754639825</v>
      </c>
      <c r="V173" s="25">
        <f ca="1">IFERROR(INDEX('Natural Hazard'!$G$8:$G$225,MATCH($C173,_xlfn.ANCHORARRAY('Natural Hazard'!$C$8),0)),NA())</f>
        <v>0</v>
      </c>
      <c r="W173" s="25">
        <f ca="1">IFERROR(INDEX(Conflict!$G$8:$G$225,MATCH($C173,_xlfn.ANCHORARRAY(Conflict!$C$8),0)),NA())</f>
        <v>0</v>
      </c>
      <c r="X173" s="50"/>
      <c r="Y173" s="25">
        <f ca="1">IFERROR(INDEX(Health!$H$8:$H$225,MATCH($C173,_xlfn.ANCHORARRAY(Health!$C$8),0)),NA())</f>
        <v>3.08454810495626</v>
      </c>
      <c r="Z173" s="25">
        <f ca="1">IFERROR(INDEX(Food!$H$8:$H$225,MATCH($C173,_xlfn.ANCHORARRAY(Food!$C$8),0)),NA())</f>
        <v>2.36826867400115</v>
      </c>
      <c r="AA173" s="25">
        <f ca="1">IFERROR(INDEX(Macro!$H$8:$H$225,MATCH($C173,_xlfn.ANCHORARRAY(Macro!$C$8),0)),NA())</f>
        <v>7</v>
      </c>
      <c r="AB173" s="25">
        <f ca="1">IFERROR(INDEX(Socioeconomic!$H$8:$H$225,MATCH($C173,_xlfn.ANCHORARRAY(Socioeconomic!$C$8),0)),NA())</f>
        <v>1.8571428571428501</v>
      </c>
      <c r="AC173" s="25">
        <f ca="1">IFERROR(INDEX('Natural Hazard'!$H$8:$H$225,MATCH($C173,_xlfn.ANCHORARRAY('Natural Hazard'!$C$8),0)),NA())</f>
        <v>3.5</v>
      </c>
      <c r="AD173" s="25">
        <f ca="1">IFERROR(INDEX(Conflict!$H$8:$H$225,MATCH($C173,_xlfn.ANCHORARRAY(Conflict!$C$8),0)),NA())</f>
        <v>0.77615099664843701</v>
      </c>
      <c r="AE173" s="50"/>
      <c r="AF173" s="25">
        <f ca="1">IFERROR(INDEX(Health!$I$8:$I$225,MATCH($C173,_xlfn.ANCHORARRAY(Health!$C$8),0)),NA())</f>
        <v>0</v>
      </c>
      <c r="AG173" s="25" t="e">
        <f ca="1">IFERROR(INDEX(Food!$I$8:$I$225,MATCH($C173,_xlfn.ANCHORARRAY(Food!$C$8),0)),NA())</f>
        <v>#N/A</v>
      </c>
      <c r="AH173" s="25">
        <f ca="1">IFERROR(INDEX(Macro!$I$8:$I$225,MATCH($C173,_xlfn.ANCHORARRAY(Macro!$C$8),0)),NA())</f>
        <v>7</v>
      </c>
      <c r="AI173" s="25">
        <f ca="1">IFERROR(INDEX(Socioeconomic!$I$8:$I$225,MATCH($C173,_xlfn.ANCHORARRAY(Socioeconomic!$C$8),0)),NA())</f>
        <v>7</v>
      </c>
      <c r="AJ173" s="25">
        <f ca="1">IFERROR(INDEX('Natural Hazard'!$I$8:$I$225,MATCH($C173,_xlfn.ANCHORARRAY('Natural Hazard'!$C$8),0)),NA())</f>
        <v>0</v>
      </c>
      <c r="AK173" s="25">
        <f ca="1">IFERROR(INDEX(Conflict!$I$8:$I$225,MATCH($C173,_xlfn.ANCHORARRAY(Conflict!$C$8),0)),NA())</f>
        <v>0</v>
      </c>
      <c r="AL173" s="49"/>
      <c r="AM173" s="25">
        <f>IFERROR(INDEX('Data Reliability'!$G$6:$G$409,MATCH($C173,'Data Reliability'!$E$6:$E$409,0)),NA())</f>
        <v>0</v>
      </c>
      <c r="AN173" s="25">
        <f>IFERROR(INDEX('Data Reliability'!$H$6:$H$409,MATCH($C173,'Data Reliability'!$E$6:$E$409,0)),NA())</f>
        <v>0.46666666666666701</v>
      </c>
    </row>
    <row r="174" spans="2:40" x14ac:dyDescent="0.2">
      <c r="B174" s="28" t="s">
        <v>286</v>
      </c>
      <c r="C174" s="28" t="s">
        <v>287</v>
      </c>
      <c r="D174" s="28" t="s">
        <v>432</v>
      </c>
      <c r="E174" s="28" t="s">
        <v>429</v>
      </c>
      <c r="F174" s="206">
        <f ca="1">MATCH($C174,_xlfn.ANCHORARRAY(Health!$C$8),0)</f>
        <v>169</v>
      </c>
      <c r="G174" s="22" cm="1">
        <f t="array" aca="1" ref="G174" ca="1">IF(Parameters!$D$31, SUM(IF(ISNUMBER(R174:W174),(IF(R174:W174&gt;=Parameters!$D$37,1,"")),""))+0.5*(SUM(IF(ISNUMBER(R174:W174),(IF(R174:W174&gt;=Parameters!$D$38,1,"")),""))-SUM(IF(ISNUMBER(R174:W174),(IF(R174:W174&gt;=Parameters!$D$37,1,"")),""))),0) +
   IF(Parameters!$D$32,SUM(IF(ISNUMBER(R174:W174),(IF(R174:W174&gt;=Parameters!$D$41,1,"")),"")),0) +
   IF(Parameters!$D$33,AVERAGE(IF(ISNUMBER(R174:W174),R174:W174)),0) +
   IF(Parameters!$D$34,IF(OR(IF(ISNUMBER(R174:W174),R174:W174)=0),0,GEOMEAN(IF(ISNUMBER(R174:W174),R174:W174))),0)</f>
        <v>6</v>
      </c>
      <c r="H174" s="23">
        <f t="shared" ca="1" si="12"/>
        <v>6</v>
      </c>
      <c r="I174" s="116" t="str">
        <f t="shared" si="13"/>
        <v/>
      </c>
      <c r="J174" s="22" cm="1">
        <f t="array" aca="1" ref="J174" ca="1">IF(Parameters!$D$31, SUM(IF(ISNUMBER(Y174:AD174),(IF(Y174:AD174&gt;=Parameters!$D$41,1,"")),""))+0.5*(SUM(IF(ISNUMBER(Y174:AD174),(IF(Y174:AD174&gt;=Parameters!$D$42,1,"")),""))-SUM(IF(ISNUMBER(Y174:AD174),(IF(Y174:AD174&gt;=Parameters!$D$41,1,"")),""))),0) +
   IF(Parameters!$D$32,SUM(IF(ISNUMBER(Y174:AD174),(IF(Y174:AD174&gt;=Parameters!$D$41,1,"")),"")),0) +
   IF(Parameters!$D$33,AVERAGE(IF(ISNUMBER(Y174:AD174),Y174:AD174)),0) +
   IF(Parameters!$D$34,IF(OR(IF(ISNUMBER(Y174:AD174),Y174:AD174)=0),0,GEOMEAN(IF(ISNUMBER(Y174:AD174),Y174:AD174))),0)</f>
        <v>4</v>
      </c>
      <c r="K174" s="23">
        <f t="shared" ca="1" si="14"/>
        <v>4</v>
      </c>
      <c r="L174" s="116" t="str">
        <f t="shared" si="15"/>
        <v/>
      </c>
      <c r="M174" s="21" cm="1">
        <f t="array" aca="1" ref="M174" ca="1">IF(Parameters!$D$31, SUM(IF(ISNUMBER(AF174:AK174),(IF(AF174:AK174&gt;=Parameters!$D$41,1,"")),""))+0.5*(SUM(IF(ISNUMBER(AF174:AK174),(IF(AF174:AK174&gt;=Parameters!$D$42,1,"")),""))-SUM(IF(ISNUMBER(AF174:AK174),(IF(AF174:AK174&gt;=Parameters!$D$41,1,"")),""))),0) +
   IF(Parameters!$D$32,SUM(IF(ISNUMBER(AF174:AK174),(IF(AF174:AK174&gt;=Parameters!$D$41,1,"")),"")),0) +
   IF(Parameters!$D$33,AVERAGE(IF(ISNUMBER(AF174:AK174),AF174:AK174)),0) +
   IF(Parameters!$D$34,IF(OR(IF(ISNUMBER(AF174:AK174),AF174:AK174)=0),0,GEOMEAN(IF(ISNUMBER(AF174:AK174),AF174:AK174))),0)</f>
        <v>6</v>
      </c>
      <c r="N174" s="23">
        <f t="shared" ca="1" si="16"/>
        <v>6</v>
      </c>
      <c r="O174" s="116" t="str">
        <f t="shared" si="17"/>
        <v/>
      </c>
      <c r="P174" s="24"/>
      <c r="Q174" s="49"/>
      <c r="R174" s="25">
        <f ca="1">IFERROR(INDEX(Health!$G$8:$G$225,MATCH($C174,_xlfn.ANCHORARRAY(Health!$C$8),0)),NA())</f>
        <v>8.9017965887391863</v>
      </c>
      <c r="S174" s="25">
        <f ca="1">IFERROR(INDEX(Food!$G$8:$G$225,MATCH($C174,_xlfn.ANCHORARRAY(Food!$C$8),0)),NA())</f>
        <v>10</v>
      </c>
      <c r="T174" s="25">
        <f ca="1">IFERROR(INDEX(Macro!$G$8:$G$225,MATCH($C174,_xlfn.ANCHORARRAY(Macro!$C$8),0)),NA())</f>
        <v>10</v>
      </c>
      <c r="U174" s="25">
        <f ca="1">IFERROR(INDEX(Socioeconomic!$G$8:$G$225,MATCH($C174,_xlfn.ANCHORARRAY(Socioeconomic!$C$8),0)),NA())</f>
        <v>9.1807251503197822</v>
      </c>
      <c r="V174" s="25">
        <f ca="1">IFERROR(INDEX('Natural Hazard'!$G$8:$G$225,MATCH($C174,_xlfn.ANCHORARRAY('Natural Hazard'!$C$8),0)),NA())</f>
        <v>7.3029674334022125</v>
      </c>
      <c r="W174" s="25">
        <f ca="1">IFERROR(INDEX(Conflict!$G$8:$G$225,MATCH($C174,_xlfn.ANCHORARRAY(Conflict!$C$8),0)),NA())</f>
        <v>10</v>
      </c>
      <c r="X174" s="50"/>
      <c r="Y174" s="25">
        <f ca="1">IFERROR(INDEX(Health!$H$8:$H$225,MATCH($C174,_xlfn.ANCHORARRAY(Health!$C$8),0)),NA())</f>
        <v>7.9241982507288604</v>
      </c>
      <c r="Z174" s="25">
        <f ca="1">IFERROR(INDEX(Food!$H$8:$H$225,MATCH($C174,_xlfn.ANCHORARRAY(Food!$C$8),0)),NA())</f>
        <v>10</v>
      </c>
      <c r="AA174" s="25">
        <f ca="1">IFERROR(INDEX(Macro!$H$8:$H$225,MATCH($C174,_xlfn.ANCHORARRAY(Macro!$C$8),0)),NA())</f>
        <v>10</v>
      </c>
      <c r="AB174" s="25">
        <f ca="1">IFERROR(INDEX(Socioeconomic!$H$8:$H$225,MATCH($C174,_xlfn.ANCHORARRAY(Socioeconomic!$C$8),0)),NA())</f>
        <v>8.4285714285714199</v>
      </c>
      <c r="AC174" s="25">
        <f ca="1">IFERROR(INDEX('Natural Hazard'!$H$8:$H$225,MATCH($C174,_xlfn.ANCHORARRAY('Natural Hazard'!$C$8),0)),NA())</f>
        <v>5.3333333333333304</v>
      </c>
      <c r="AD174" s="25">
        <f ca="1">IFERROR(INDEX(Conflict!$H$8:$H$225,MATCH($C174,_xlfn.ANCHORARRAY(Conflict!$C$8),0)),NA())</f>
        <v>10</v>
      </c>
      <c r="AE174" s="50"/>
      <c r="AF174" s="25">
        <f ca="1">IFERROR(INDEX(Health!$I$8:$I$225,MATCH($C174,_xlfn.ANCHORARRAY(Health!$C$8),0)),NA())</f>
        <v>10</v>
      </c>
      <c r="AG174" s="25">
        <f ca="1">IFERROR(INDEX(Food!$I$8:$I$225,MATCH($C174,_xlfn.ANCHORARRAY(Food!$C$8),0)),NA())</f>
        <v>10</v>
      </c>
      <c r="AH174" s="25">
        <f ca="1">IFERROR(INDEX(Macro!$I$8:$I$225,MATCH($C174,_xlfn.ANCHORARRAY(Macro!$C$8),0)),NA())</f>
        <v>10</v>
      </c>
      <c r="AI174" s="25">
        <f ca="1">IFERROR(INDEX(Socioeconomic!$I$8:$I$225,MATCH($C174,_xlfn.ANCHORARRAY(Socioeconomic!$C$8),0)),NA())</f>
        <v>10</v>
      </c>
      <c r="AJ174" s="25">
        <f ca="1">IFERROR(INDEX('Natural Hazard'!$I$8:$I$225,MATCH($C174,_xlfn.ANCHORARRAY('Natural Hazard'!$C$8),0)),NA())</f>
        <v>10</v>
      </c>
      <c r="AK174" s="25">
        <f ca="1">IFERROR(INDEX(Conflict!$I$8:$I$225,MATCH($C174,_xlfn.ANCHORARRAY(Conflict!$C$8),0)),NA())</f>
        <v>10</v>
      </c>
      <c r="AL174" s="49"/>
      <c r="AM174" s="25">
        <f>IFERROR(INDEX('Data Reliability'!$G$6:$G$409,MATCH($C174,'Data Reliability'!$E$6:$E$409,0)),NA())</f>
        <v>8.3333333333333301E-2</v>
      </c>
      <c r="AN174" s="25">
        <f>IFERROR(INDEX('Data Reliability'!$H$6:$H$409,MATCH($C174,'Data Reliability'!$E$6:$E$409,0)),NA())</f>
        <v>0.32222222222222202</v>
      </c>
    </row>
    <row r="175" spans="2:40" x14ac:dyDescent="0.2">
      <c r="B175" s="28" t="s">
        <v>288</v>
      </c>
      <c r="C175" s="28" t="s">
        <v>289</v>
      </c>
      <c r="D175" s="28" t="s">
        <v>432</v>
      </c>
      <c r="E175" s="28" t="s">
        <v>429</v>
      </c>
      <c r="F175" s="206">
        <f ca="1">MATCH($C175,_xlfn.ANCHORARRAY(Health!$C$8),0)</f>
        <v>170</v>
      </c>
      <c r="G175" s="22" cm="1">
        <f t="array" aca="1" ref="G175" ca="1">IF(Parameters!$D$31, SUM(IF(ISNUMBER(R175:W175),(IF(R175:W175&gt;=Parameters!$D$37,1,"")),""))+0.5*(SUM(IF(ISNUMBER(R175:W175),(IF(R175:W175&gt;=Parameters!$D$38,1,"")),""))-SUM(IF(ISNUMBER(R175:W175),(IF(R175:W175&gt;=Parameters!$D$37,1,"")),""))),0) +
   IF(Parameters!$D$32,SUM(IF(ISNUMBER(R175:W175),(IF(R175:W175&gt;=Parameters!$D$41,1,"")),"")),0) +
   IF(Parameters!$D$33,AVERAGE(IF(ISNUMBER(R175:W175),R175:W175)),0) +
   IF(Parameters!$D$34,IF(OR(IF(ISNUMBER(R175:W175),R175:W175)=0),0,GEOMEAN(IF(ISNUMBER(R175:W175),R175:W175))),0)</f>
        <v>1</v>
      </c>
      <c r="H175" s="23">
        <f t="shared" ca="1" si="12"/>
        <v>1</v>
      </c>
      <c r="I175" s="116" t="str">
        <f t="shared" si="13"/>
        <v/>
      </c>
      <c r="J175" s="22" cm="1">
        <f t="array" aca="1" ref="J175" ca="1">IF(Parameters!$D$31, SUM(IF(ISNUMBER(Y175:AD175),(IF(Y175:AD175&gt;=Parameters!$D$41,1,"")),""))+0.5*(SUM(IF(ISNUMBER(Y175:AD175),(IF(Y175:AD175&gt;=Parameters!$D$42,1,"")),""))-SUM(IF(ISNUMBER(Y175:AD175),(IF(Y175:AD175&gt;=Parameters!$D$41,1,"")),""))),0) +
   IF(Parameters!$D$32,SUM(IF(ISNUMBER(Y175:AD175),(IF(Y175:AD175&gt;=Parameters!$D$41,1,"")),"")),0) +
   IF(Parameters!$D$33,AVERAGE(IF(ISNUMBER(Y175:AD175),Y175:AD175)),0) +
   IF(Parameters!$D$34,IF(OR(IF(ISNUMBER(Y175:AD175),Y175:AD175)=0),0,GEOMEAN(IF(ISNUMBER(Y175:AD175),Y175:AD175))),0)</f>
        <v>1</v>
      </c>
      <c r="K175" s="23">
        <f t="shared" ca="1" si="14"/>
        <v>1</v>
      </c>
      <c r="L175" s="116" t="str">
        <f t="shared" si="15"/>
        <v/>
      </c>
      <c r="M175" s="21" cm="1">
        <f t="array" aca="1" ref="M175" ca="1">IF(Parameters!$D$31, SUM(IF(ISNUMBER(AF175:AK175),(IF(AF175:AK175&gt;=Parameters!$D$41,1,"")),""))+0.5*(SUM(IF(ISNUMBER(AF175:AK175),(IF(AF175:AK175&gt;=Parameters!$D$42,1,"")),""))-SUM(IF(ISNUMBER(AF175:AK175),(IF(AF175:AK175&gt;=Parameters!$D$41,1,"")),""))),0) +
   IF(Parameters!$D$32,SUM(IF(ISNUMBER(AF175:AK175),(IF(AF175:AK175&gt;=Parameters!$D$41,1,"")),"")),0) +
   IF(Parameters!$D$33,AVERAGE(IF(ISNUMBER(AF175:AK175),AF175:AK175)),0) +
   IF(Parameters!$D$34,IF(OR(IF(ISNUMBER(AF175:AK175),AF175:AK175)=0),0,GEOMEAN(IF(ISNUMBER(AF175:AK175),AF175:AK175))),0)</f>
        <v>2</v>
      </c>
      <c r="N175" s="23">
        <f t="shared" ca="1" si="16"/>
        <v>2</v>
      </c>
      <c r="O175" s="116" t="str">
        <f t="shared" si="17"/>
        <v>!</v>
      </c>
      <c r="P175" s="24"/>
      <c r="Q175" s="49"/>
      <c r="R175" s="25">
        <f ca="1">IFERROR(INDEX(Health!$G$8:$G$225,MATCH($C175,_xlfn.ANCHORARRAY(Health!$C$8),0)),NA())</f>
        <v>0</v>
      </c>
      <c r="S175" s="25">
        <f ca="1">IFERROR(INDEX(Food!$G$8:$G$225,MATCH($C175,_xlfn.ANCHORARRAY(Food!$C$8),0)),NA())</f>
        <v>0</v>
      </c>
      <c r="T175" s="25">
        <f ca="1">IFERROR(INDEX(Macro!$G$8:$G$225,MATCH($C175,_xlfn.ANCHORARRAY(Macro!$C$8),0)),NA())</f>
        <v>3.3560808422081534</v>
      </c>
      <c r="U175" s="25">
        <f ca="1">IFERROR(INDEX(Socioeconomic!$G$8:$G$225,MATCH($C175,_xlfn.ANCHORARRAY(Socioeconomic!$C$8),0)),NA())</f>
        <v>0</v>
      </c>
      <c r="V175" s="25">
        <f ca="1">IFERROR(INDEX('Natural Hazard'!$G$8:$G$225,MATCH($C175,_xlfn.ANCHORARRAY('Natural Hazard'!$C$8),0)),NA())</f>
        <v>7.6376261582597316</v>
      </c>
      <c r="W175" s="25">
        <f ca="1">IFERROR(INDEX(Conflict!$G$8:$G$225,MATCH($C175,_xlfn.ANCHORARRAY(Conflict!$C$8),0)),NA())</f>
        <v>4.6295087627872462</v>
      </c>
      <c r="X175" s="50"/>
      <c r="Y175" s="25">
        <f ca="1">IFERROR(INDEX(Health!$H$8:$H$225,MATCH($C175,_xlfn.ANCHORARRAY(Health!$C$8),0)),NA())</f>
        <v>6.6122448979591804</v>
      </c>
      <c r="Z175" s="25">
        <f ca="1">IFERROR(INDEX(Food!$H$8:$H$225,MATCH($C175,_xlfn.ANCHORARRAY(Food!$C$8),0)),NA())</f>
        <v>7.78228141285466</v>
      </c>
      <c r="AA175" s="25">
        <f ca="1">IFERROR(INDEX(Macro!$H$8:$H$225,MATCH($C175,_xlfn.ANCHORARRAY(Macro!$C$8),0)),NA())</f>
        <v>2.5988866100205099</v>
      </c>
      <c r="AB175" s="25">
        <f ca="1">IFERROR(INDEX(Socioeconomic!$H$8:$H$225,MATCH($C175,_xlfn.ANCHORARRAY(Socioeconomic!$C$8),0)),NA())</f>
        <v>9.1428571428571406</v>
      </c>
      <c r="AC175" s="25">
        <f ca="1">IFERROR(INDEX('Natural Hazard'!$H$8:$H$225,MATCH($C175,_xlfn.ANCHORARRAY('Natural Hazard'!$C$8),0)),NA())</f>
        <v>5.8333333333333304</v>
      </c>
      <c r="AD175" s="25">
        <f ca="1">IFERROR(INDEX(Conflict!$H$8:$H$225,MATCH($C175,_xlfn.ANCHORARRAY(Conflict!$C$8),0)),NA())</f>
        <v>2.1432351384723898</v>
      </c>
      <c r="AE175" s="50"/>
      <c r="AF175" s="25">
        <f ca="1">IFERROR(INDEX(Health!$I$8:$I$225,MATCH($C175,_xlfn.ANCHORARRAY(Health!$C$8),0)),NA())</f>
        <v>0</v>
      </c>
      <c r="AG175" s="25" t="e">
        <f ca="1">IFERROR(INDEX(Food!$I$8:$I$225,MATCH($C175,_xlfn.ANCHORARRAY(Food!$C$8),0)),NA())</f>
        <v>#N/A</v>
      </c>
      <c r="AH175" s="25">
        <f ca="1">IFERROR(INDEX(Macro!$I$8:$I$225,MATCH($C175,_xlfn.ANCHORARRAY(Macro!$C$8),0)),NA())</f>
        <v>4.3338861249309</v>
      </c>
      <c r="AI175" s="25">
        <f ca="1">IFERROR(INDEX(Socioeconomic!$I$8:$I$225,MATCH($C175,_xlfn.ANCHORARRAY(Socioeconomic!$C$8),0)),NA())</f>
        <v>0</v>
      </c>
      <c r="AJ175" s="25">
        <f ca="1">IFERROR(INDEX('Natural Hazard'!$I$8:$I$225,MATCH($C175,_xlfn.ANCHORARRAY('Natural Hazard'!$C$8),0)),NA())</f>
        <v>10</v>
      </c>
      <c r="AK175" s="25">
        <f ca="1">IFERROR(INDEX(Conflict!$I$8:$I$225,MATCH($C175,_xlfn.ANCHORARRAY(Conflict!$C$8),0)),NA())</f>
        <v>10</v>
      </c>
      <c r="AL175" s="49"/>
      <c r="AM175" s="25">
        <f>IFERROR(INDEX('Data Reliability'!$G$6:$G$409,MATCH($C175,'Data Reliability'!$E$6:$E$409,0)),NA())</f>
        <v>8.3333333333333301E-2</v>
      </c>
      <c r="AN175" s="25">
        <f>IFERROR(INDEX('Data Reliability'!$H$6:$H$409,MATCH($C175,'Data Reliability'!$E$6:$E$409,0)),NA())</f>
        <v>0.55833333333333302</v>
      </c>
    </row>
    <row r="176" spans="2:40" x14ac:dyDescent="0.2">
      <c r="B176" s="28" t="s">
        <v>290</v>
      </c>
      <c r="C176" s="28" t="s">
        <v>291</v>
      </c>
      <c r="D176" s="28" t="s">
        <v>436</v>
      </c>
      <c r="E176" s="28" t="s">
        <v>409</v>
      </c>
      <c r="F176" s="206">
        <f ca="1">MATCH($C176,_xlfn.ANCHORARRAY(Health!$C$8),0)</f>
        <v>171</v>
      </c>
      <c r="G176" s="22" cm="1">
        <f t="array" aca="1" ref="G176" ca="1">IF(Parameters!$D$31, SUM(IF(ISNUMBER(R176:W176),(IF(R176:W176&gt;=Parameters!$D$37,1,"")),""))+0.5*(SUM(IF(ISNUMBER(R176:W176),(IF(R176:W176&gt;=Parameters!$D$38,1,"")),""))-SUM(IF(ISNUMBER(R176:W176),(IF(R176:W176&gt;=Parameters!$D$37,1,"")),""))),0) +
   IF(Parameters!$D$32,SUM(IF(ISNUMBER(R176:W176),(IF(R176:W176&gt;=Parameters!$D$41,1,"")),"")),0) +
   IF(Parameters!$D$33,AVERAGE(IF(ISNUMBER(R176:W176),R176:W176)),0) +
   IF(Parameters!$D$34,IF(OR(IF(ISNUMBER(R176:W176),R176:W176)=0),0,GEOMEAN(IF(ISNUMBER(R176:W176),R176:W176))),0)</f>
        <v>0</v>
      </c>
      <c r="H176" s="23">
        <f t="shared" ca="1" si="12"/>
        <v>0</v>
      </c>
      <c r="I176" s="116" t="str">
        <f t="shared" si="13"/>
        <v>!</v>
      </c>
      <c r="J176" s="22" cm="1">
        <f t="array" aca="1" ref="J176" ca="1">IF(Parameters!$D$31, SUM(IF(ISNUMBER(Y176:AD176),(IF(Y176:AD176&gt;=Parameters!$D$41,1,"")),""))+0.5*(SUM(IF(ISNUMBER(Y176:AD176),(IF(Y176:AD176&gt;=Parameters!$D$42,1,"")),""))-SUM(IF(ISNUMBER(Y176:AD176),(IF(Y176:AD176&gt;=Parameters!$D$41,1,"")),""))),0) +
   IF(Parameters!$D$32,SUM(IF(ISNUMBER(Y176:AD176),(IF(Y176:AD176&gt;=Parameters!$D$41,1,"")),"")),0) +
   IF(Parameters!$D$33,AVERAGE(IF(ISNUMBER(Y176:AD176),Y176:AD176)),0) +
   IF(Parameters!$D$34,IF(OR(IF(ISNUMBER(Y176:AD176),Y176:AD176)=0),0,GEOMEAN(IF(ISNUMBER(Y176:AD176),Y176:AD176))),0)</f>
        <v>0</v>
      </c>
      <c r="K176" s="23">
        <f t="shared" ca="1" si="14"/>
        <v>0</v>
      </c>
      <c r="L176" s="116" t="str">
        <f t="shared" si="15"/>
        <v/>
      </c>
      <c r="M176" s="21" cm="1">
        <f t="array" aca="1" ref="M176" ca="1">IF(Parameters!$D$31, SUM(IF(ISNUMBER(AF176:AK176),(IF(AF176:AK176&gt;=Parameters!$D$41,1,"")),""))+0.5*(SUM(IF(ISNUMBER(AF176:AK176),(IF(AF176:AK176&gt;=Parameters!$D$42,1,"")),""))-SUM(IF(ISNUMBER(AF176:AK176),(IF(AF176:AK176&gt;=Parameters!$D$41,1,"")),""))),0) +
   IF(Parameters!$D$32,SUM(IF(ISNUMBER(AF176:AK176),(IF(AF176:AK176&gt;=Parameters!$D$41,1,"")),"")),0) +
   IF(Parameters!$D$33,AVERAGE(IF(ISNUMBER(AF176:AK176),AF176:AK176)),0) +
   IF(Parameters!$D$34,IF(OR(IF(ISNUMBER(AF176:AK176),AF176:AK176)=0),0,GEOMEAN(IF(ISNUMBER(AF176:AK176),AF176:AK176))),0)</f>
        <v>1</v>
      </c>
      <c r="N176" s="23">
        <f t="shared" ca="1" si="16"/>
        <v>1</v>
      </c>
      <c r="O176" s="116" t="str">
        <f t="shared" si="17"/>
        <v>!</v>
      </c>
      <c r="P176" s="24"/>
      <c r="Q176" s="49"/>
      <c r="R176" s="25">
        <f ca="1">IFERROR(INDEX(Health!$G$8:$G$225,MATCH($C176,_xlfn.ANCHORARRAY(Health!$C$8),0)),NA())</f>
        <v>0</v>
      </c>
      <c r="S176" s="25">
        <f ca="1">IFERROR(INDEX(Food!$G$8:$G$225,MATCH($C176,_xlfn.ANCHORARRAY(Food!$C$8),0)),NA())</f>
        <v>0</v>
      </c>
      <c r="T176" s="25">
        <f ca="1">IFERROR(INDEX(Macro!$G$8:$G$225,MATCH($C176,_xlfn.ANCHORARRAY(Macro!$C$8),0)),NA())</f>
        <v>0</v>
      </c>
      <c r="U176" s="25">
        <f ca="1">IFERROR(INDEX(Socioeconomic!$G$8:$G$225,MATCH($C176,_xlfn.ANCHORARRAY(Socioeconomic!$C$8),0)),NA())</f>
        <v>0</v>
      </c>
      <c r="V176" s="25">
        <f ca="1">IFERROR(INDEX('Natural Hazard'!$G$8:$G$225,MATCH($C176,_xlfn.ANCHORARRAY('Natural Hazard'!$C$8),0)),NA())</f>
        <v>0</v>
      </c>
      <c r="W176" s="25">
        <f ca="1">IFERROR(INDEX(Conflict!$G$8:$G$225,MATCH($C176,_xlfn.ANCHORARRAY(Conflict!$C$8),0)),NA())</f>
        <v>0</v>
      </c>
      <c r="X176" s="50"/>
      <c r="Y176" s="25">
        <f ca="1">IFERROR(INDEX(Health!$H$8:$H$225,MATCH($C176,_xlfn.ANCHORARRAY(Health!$C$8),0)),NA())</f>
        <v>0</v>
      </c>
      <c r="Z176" s="25">
        <f ca="1">IFERROR(INDEX(Food!$H$8:$H$225,MATCH($C176,_xlfn.ANCHORARRAY(Food!$C$8),0)),NA())</f>
        <v>1.4418066010422701</v>
      </c>
      <c r="AA176" s="25">
        <f ca="1">IFERROR(INDEX(Macro!$H$8:$H$225,MATCH($C176,_xlfn.ANCHORARRAY(Macro!$C$8),0)),NA())</f>
        <v>0</v>
      </c>
      <c r="AB176" s="25">
        <f ca="1">IFERROR(INDEX(Socioeconomic!$H$8:$H$225,MATCH($C176,_xlfn.ANCHORARRAY(Socioeconomic!$C$8),0)),NA())</f>
        <v>0.28571428571428598</v>
      </c>
      <c r="AC176" s="25">
        <f ca="1">IFERROR(INDEX('Natural Hazard'!$H$8:$H$225,MATCH($C176,_xlfn.ANCHORARRAY('Natural Hazard'!$C$8),0)),NA())</f>
        <v>0</v>
      </c>
      <c r="AD176" s="25">
        <f ca="1">IFERROR(INDEX(Conflict!$H$8:$H$225,MATCH($C176,_xlfn.ANCHORARRAY(Conflict!$C$8),0)),NA())</f>
        <v>0</v>
      </c>
      <c r="AE176" s="50"/>
      <c r="AF176" s="25">
        <f ca="1">IFERROR(INDEX(Health!$I$8:$I$225,MATCH($C176,_xlfn.ANCHORARRAY(Health!$C$8),0)),NA())</f>
        <v>0</v>
      </c>
      <c r="AG176" s="25" t="e">
        <f ca="1">IFERROR(INDEX(Food!$I$8:$I$225,MATCH($C176,_xlfn.ANCHORARRAY(Food!$C$8),0)),NA())</f>
        <v>#N/A</v>
      </c>
      <c r="AH176" s="25">
        <f ca="1">IFERROR(INDEX(Macro!$I$8:$I$225,MATCH($C176,_xlfn.ANCHORARRAY(Macro!$C$8),0)),NA())</f>
        <v>3.33886124930901</v>
      </c>
      <c r="AI176" s="25">
        <f ca="1">IFERROR(INDEX(Socioeconomic!$I$8:$I$225,MATCH($C176,_xlfn.ANCHORARRAY(Socioeconomic!$C$8),0)),NA())</f>
        <v>0</v>
      </c>
      <c r="AJ176" s="25">
        <f ca="1">IFERROR(INDEX('Natural Hazard'!$I$8:$I$225,MATCH($C176,_xlfn.ANCHORARRAY('Natural Hazard'!$C$8),0)),NA())</f>
        <v>10</v>
      </c>
      <c r="AK176" s="25">
        <f ca="1">IFERROR(INDEX(Conflict!$I$8:$I$225,MATCH($C176,_xlfn.ANCHORARRAY(Conflict!$C$8),0)),NA())</f>
        <v>0</v>
      </c>
      <c r="AL176" s="49"/>
      <c r="AM176" s="25">
        <f>IFERROR(INDEX('Data Reliability'!$G$6:$G$409,MATCH($C176,'Data Reliability'!$E$6:$E$409,0)),NA())</f>
        <v>8.3333333333333301E-2</v>
      </c>
      <c r="AN176" s="25">
        <f>IFERROR(INDEX('Data Reliability'!$H$6:$H$409,MATCH($C176,'Data Reliability'!$E$6:$E$409,0)),NA())</f>
        <v>0.625</v>
      </c>
    </row>
    <row r="177" spans="2:40" x14ac:dyDescent="0.2">
      <c r="B177" s="28" t="s">
        <v>292</v>
      </c>
      <c r="C177" s="28" t="s">
        <v>293</v>
      </c>
      <c r="D177" s="28" t="s">
        <v>436</v>
      </c>
      <c r="E177" s="28" t="s">
        <v>429</v>
      </c>
      <c r="F177" s="206">
        <f ca="1">MATCH($C177,_xlfn.ANCHORARRAY(Health!$C$8),0)</f>
        <v>172</v>
      </c>
      <c r="G177" s="22" cm="1">
        <f t="array" aca="1" ref="G177" ca="1">IF(Parameters!$D$31, SUM(IF(ISNUMBER(R177:W177),(IF(R177:W177&gt;=Parameters!$D$37,1,"")),""))+0.5*(SUM(IF(ISNUMBER(R177:W177),(IF(R177:W177&gt;=Parameters!$D$38,1,"")),""))-SUM(IF(ISNUMBER(R177:W177),(IF(R177:W177&gt;=Parameters!$D$37,1,"")),""))),0) +
   IF(Parameters!$D$32,SUM(IF(ISNUMBER(R177:W177),(IF(R177:W177&gt;=Parameters!$D$41,1,"")),"")),0) +
   IF(Parameters!$D$33,AVERAGE(IF(ISNUMBER(R177:W177),R177:W177)),0) +
   IF(Parameters!$D$34,IF(OR(IF(ISNUMBER(R177:W177),R177:W177)=0),0,GEOMEAN(IF(ISNUMBER(R177:W177),R177:W177))),0)</f>
        <v>1</v>
      </c>
      <c r="H177" s="23">
        <f t="shared" ca="1" si="12"/>
        <v>1</v>
      </c>
      <c r="I177" s="116" t="str">
        <f t="shared" si="13"/>
        <v>!</v>
      </c>
      <c r="J177" s="22" cm="1">
        <f t="array" aca="1" ref="J177" ca="1">IF(Parameters!$D$31, SUM(IF(ISNUMBER(Y177:AD177),(IF(Y177:AD177&gt;=Parameters!$D$41,1,"")),""))+0.5*(SUM(IF(ISNUMBER(Y177:AD177),(IF(Y177:AD177&gt;=Parameters!$D$42,1,"")),""))-SUM(IF(ISNUMBER(Y177:AD177),(IF(Y177:AD177&gt;=Parameters!$D$41,1,"")),""))),0) +
   IF(Parameters!$D$32,SUM(IF(ISNUMBER(Y177:AD177),(IF(Y177:AD177&gt;=Parameters!$D$41,1,"")),"")),0) +
   IF(Parameters!$D$33,AVERAGE(IF(ISNUMBER(Y177:AD177),Y177:AD177)),0) +
   IF(Parameters!$D$34,IF(OR(IF(ISNUMBER(Y177:AD177),Y177:AD177)=0),0,GEOMEAN(IF(ISNUMBER(Y177:AD177),Y177:AD177))),0)</f>
        <v>3</v>
      </c>
      <c r="K177" s="23">
        <f t="shared" ca="1" si="14"/>
        <v>3</v>
      </c>
      <c r="L177" s="116" t="str">
        <f t="shared" si="15"/>
        <v/>
      </c>
      <c r="M177" s="21" cm="1">
        <f t="array" aca="1" ref="M177" ca="1">IF(Parameters!$D$31, SUM(IF(ISNUMBER(AF177:AK177),(IF(AF177:AK177&gt;=Parameters!$D$41,1,"")),""))+0.5*(SUM(IF(ISNUMBER(AF177:AK177),(IF(AF177:AK177&gt;=Parameters!$D$42,1,"")),""))-SUM(IF(ISNUMBER(AF177:AK177),(IF(AF177:AK177&gt;=Parameters!$D$41,1,"")),""))),0) +
   IF(Parameters!$D$32,SUM(IF(ISNUMBER(AF177:AK177),(IF(AF177:AK177&gt;=Parameters!$D$41,1,"")),"")),0) +
   IF(Parameters!$D$33,AVERAGE(IF(ISNUMBER(AF177:AK177),AF177:AK177)),0) +
   IF(Parameters!$D$34,IF(OR(IF(ISNUMBER(AF177:AK177),AF177:AK177)=0),0,GEOMEAN(IF(ISNUMBER(AF177:AK177),AF177:AK177))),0)</f>
        <v>1</v>
      </c>
      <c r="N177" s="23">
        <f t="shared" ca="1" si="16"/>
        <v>1</v>
      </c>
      <c r="O177" s="116" t="str">
        <f t="shared" si="17"/>
        <v>!!</v>
      </c>
      <c r="P177" s="24"/>
      <c r="Q177" s="49"/>
      <c r="R177" s="25">
        <f ca="1">IFERROR(INDEX(Health!$G$8:$G$225,MATCH($C177,_xlfn.ANCHORARRAY(Health!$C$8),0)),NA())</f>
        <v>0</v>
      </c>
      <c r="S177" s="25">
        <f ca="1">IFERROR(INDEX(Food!$G$8:$G$225,MATCH($C177,_xlfn.ANCHORARRAY(Food!$C$8),0)),NA())</f>
        <v>0</v>
      </c>
      <c r="T177" s="25" t="e">
        <f ca="1">IFERROR(INDEX(Macro!$G$8:$G$225,MATCH($C177,_xlfn.ANCHORARRAY(Macro!$C$8),0)),NA())</f>
        <v>#N/A</v>
      </c>
      <c r="U177" s="25">
        <f ca="1">IFERROR(INDEX(Socioeconomic!$G$8:$G$225,MATCH($C177,_xlfn.ANCHORARRAY(Socioeconomic!$C$8),0)),NA())</f>
        <v>0</v>
      </c>
      <c r="V177" s="25">
        <f ca="1">IFERROR(INDEX('Natural Hazard'!$G$8:$G$225,MATCH($C177,_xlfn.ANCHORARRAY('Natural Hazard'!$C$8),0)),NA())</f>
        <v>8.9442719099991592</v>
      </c>
      <c r="W177" s="25">
        <f ca="1">IFERROR(INDEX(Conflict!$G$8:$G$225,MATCH($C177,_xlfn.ANCHORARRAY(Conflict!$C$8),0)),NA())</f>
        <v>0</v>
      </c>
      <c r="X177" s="50"/>
      <c r="Y177" s="25">
        <f ca="1">IFERROR(INDEX(Health!$H$8:$H$225,MATCH($C177,_xlfn.ANCHORARRAY(Health!$C$8),0)),NA())</f>
        <v>9.3819241982507293</v>
      </c>
      <c r="Z177" s="25">
        <f ca="1">IFERROR(INDEX(Food!$H$8:$H$225,MATCH($C177,_xlfn.ANCHORARRAY(Food!$C$8),0)),NA())</f>
        <v>9.1387559808612409</v>
      </c>
      <c r="AA177" s="25" t="e">
        <f ca="1">IFERROR(INDEX(Macro!$H$8:$H$225,MATCH($C177,_xlfn.ANCHORARRAY(Macro!$C$8),0)),NA())</f>
        <v>#N/A</v>
      </c>
      <c r="AB177" s="25">
        <f ca="1">IFERROR(INDEX(Socioeconomic!$H$8:$H$225,MATCH($C177,_xlfn.ANCHORARRAY(Socioeconomic!$C$8),0)),NA())</f>
        <v>8.2857142857142794</v>
      </c>
      <c r="AC177" s="25">
        <f ca="1">IFERROR(INDEX('Natural Hazard'!$H$8:$H$225,MATCH($C177,_xlfn.ANCHORARRAY('Natural Hazard'!$C$8),0)),NA())</f>
        <v>8</v>
      </c>
      <c r="AD177" s="25">
        <f ca="1">IFERROR(INDEX(Conflict!$H$8:$H$225,MATCH($C177,_xlfn.ANCHORARRAY(Conflict!$C$8),0)),NA())</f>
        <v>10</v>
      </c>
      <c r="AE177" s="50"/>
      <c r="AF177" s="25">
        <f ca="1">IFERROR(INDEX(Health!$I$8:$I$225,MATCH($C177,_xlfn.ANCHORARRAY(Health!$C$8),0)),NA())</f>
        <v>0</v>
      </c>
      <c r="AG177" s="25" t="e">
        <f ca="1">IFERROR(INDEX(Food!$I$8:$I$225,MATCH($C177,_xlfn.ANCHORARRAY(Food!$C$8),0)),NA())</f>
        <v>#N/A</v>
      </c>
      <c r="AH177" s="25" t="e">
        <f ca="1">IFERROR(INDEX(Macro!$I$8:$I$225,MATCH($C177,_xlfn.ANCHORARRAY(Macro!$C$8),0)),NA())</f>
        <v>#N/A</v>
      </c>
      <c r="AI177" s="25" t="e">
        <f ca="1">IFERROR(INDEX(Socioeconomic!$I$8:$I$225,MATCH($C177,_xlfn.ANCHORARRAY(Socioeconomic!$C$8),0)),NA())</f>
        <v>#N/A</v>
      </c>
      <c r="AJ177" s="25">
        <f ca="1">IFERROR(INDEX('Natural Hazard'!$I$8:$I$225,MATCH($C177,_xlfn.ANCHORARRAY('Natural Hazard'!$C$8),0)),NA())</f>
        <v>10</v>
      </c>
      <c r="AK177" s="25">
        <f ca="1">IFERROR(INDEX(Conflict!$I$8:$I$225,MATCH($C177,_xlfn.ANCHORARRAY(Conflict!$C$8),0)),NA())</f>
        <v>0</v>
      </c>
      <c r="AL177" s="49"/>
      <c r="AM177" s="25">
        <f>IFERROR(INDEX('Data Reliability'!$G$6:$G$409,MATCH($C177,'Data Reliability'!$E$6:$E$409,0)),NA())</f>
        <v>0.25</v>
      </c>
      <c r="AN177" s="25">
        <f>IFERROR(INDEX('Data Reliability'!$H$6:$H$409,MATCH($C177,'Data Reliability'!$E$6:$E$409,0)),NA())</f>
        <v>0.75</v>
      </c>
    </row>
    <row r="178" spans="2:40" x14ac:dyDescent="0.2">
      <c r="B178" s="28" t="s">
        <v>294</v>
      </c>
      <c r="C178" s="28" t="s">
        <v>295</v>
      </c>
      <c r="D178" s="28" t="s">
        <v>432</v>
      </c>
      <c r="E178" s="28" t="s">
        <v>429</v>
      </c>
      <c r="F178" s="206">
        <f ca="1">MATCH($C178,_xlfn.ANCHORARRAY(Health!$C$8),0)</f>
        <v>173</v>
      </c>
      <c r="G178" s="22" cm="1">
        <f t="array" aca="1" ref="G178" ca="1">IF(Parameters!$D$31, SUM(IF(ISNUMBER(R178:W178),(IF(R178:W178&gt;=Parameters!$D$37,1,"")),""))+0.5*(SUM(IF(ISNUMBER(R178:W178),(IF(R178:W178&gt;=Parameters!$D$38,1,"")),""))-SUM(IF(ISNUMBER(R178:W178),(IF(R178:W178&gt;=Parameters!$D$37,1,"")),""))),0) +
   IF(Parameters!$D$32,SUM(IF(ISNUMBER(R178:W178),(IF(R178:W178&gt;=Parameters!$D$41,1,"")),"")),0) +
   IF(Parameters!$D$33,AVERAGE(IF(ISNUMBER(R178:W178),R178:W178)),0) +
   IF(Parameters!$D$34,IF(OR(IF(ISNUMBER(R178:W178),R178:W178)=0),0,GEOMEAN(IF(ISNUMBER(R178:W178),R178:W178))),0)</f>
        <v>1</v>
      </c>
      <c r="H178" s="23">
        <f t="shared" ca="1" si="12"/>
        <v>1</v>
      </c>
      <c r="I178" s="116" t="str">
        <f t="shared" si="13"/>
        <v/>
      </c>
      <c r="J178" s="22" cm="1">
        <f t="array" aca="1" ref="J178" ca="1">IF(Parameters!$D$31, SUM(IF(ISNUMBER(Y178:AD178),(IF(Y178:AD178&gt;=Parameters!$D$41,1,"")),""))+0.5*(SUM(IF(ISNUMBER(Y178:AD178),(IF(Y178:AD178&gt;=Parameters!$D$42,1,"")),""))-SUM(IF(ISNUMBER(Y178:AD178),(IF(Y178:AD178&gt;=Parameters!$D$41,1,"")),""))),0) +
   IF(Parameters!$D$32,SUM(IF(ISNUMBER(Y178:AD178),(IF(Y178:AD178&gt;=Parameters!$D$41,1,"")),"")),0) +
   IF(Parameters!$D$33,AVERAGE(IF(ISNUMBER(Y178:AD178),Y178:AD178)),0) +
   IF(Parameters!$D$34,IF(OR(IF(ISNUMBER(Y178:AD178),Y178:AD178)=0),0,GEOMEAN(IF(ISNUMBER(Y178:AD178),Y178:AD178))),0)</f>
        <v>2.5</v>
      </c>
      <c r="K178" s="23">
        <f t="shared" ca="1" si="14"/>
        <v>2.5</v>
      </c>
      <c r="L178" s="116" t="str">
        <f t="shared" si="15"/>
        <v/>
      </c>
      <c r="M178" s="21" cm="1">
        <f t="array" aca="1" ref="M178" ca="1">IF(Parameters!$D$31, SUM(IF(ISNUMBER(AF178:AK178),(IF(AF178:AK178&gt;=Parameters!$D$41,1,"")),""))+0.5*(SUM(IF(ISNUMBER(AF178:AK178),(IF(AF178:AK178&gt;=Parameters!$D$42,1,"")),""))-SUM(IF(ISNUMBER(AF178:AK178),(IF(AF178:AK178&gt;=Parameters!$D$41,1,"")),""))),0) +
   IF(Parameters!$D$32,SUM(IF(ISNUMBER(AF178:AK178),(IF(AF178:AK178&gt;=Parameters!$D$41,1,"")),"")),0) +
   IF(Parameters!$D$33,AVERAGE(IF(ISNUMBER(AF178:AK178),AF178:AK178)),0) +
   IF(Parameters!$D$34,IF(OR(IF(ISNUMBER(AF178:AK178),AF178:AK178)=0),0,GEOMEAN(IF(ISNUMBER(AF178:AK178),AF178:AK178))),0)</f>
        <v>1</v>
      </c>
      <c r="N178" s="23">
        <f t="shared" ca="1" si="16"/>
        <v>1</v>
      </c>
      <c r="O178" s="116" t="str">
        <f t="shared" si="17"/>
        <v>!</v>
      </c>
      <c r="P178" s="24"/>
      <c r="Q178" s="49"/>
      <c r="R178" s="25">
        <f ca="1">IFERROR(INDEX(Health!$G$8:$G$225,MATCH($C178,_xlfn.ANCHORARRAY(Health!$C$8),0)),NA())</f>
        <v>0</v>
      </c>
      <c r="S178" s="25">
        <f ca="1">IFERROR(INDEX(Food!$G$8:$G$225,MATCH($C178,_xlfn.ANCHORARRAY(Food!$C$8),0)),NA())</f>
        <v>0</v>
      </c>
      <c r="T178" s="25">
        <f ca="1">IFERROR(INDEX(Macro!$G$8:$G$225,MATCH($C178,_xlfn.ANCHORARRAY(Macro!$C$8),0)),NA())</f>
        <v>10</v>
      </c>
      <c r="U178" s="25">
        <f ca="1">IFERROR(INDEX(Socioeconomic!$G$8:$G$225,MATCH($C178,_xlfn.ANCHORARRAY(Socioeconomic!$C$8),0)),NA())</f>
        <v>0</v>
      </c>
      <c r="V178" s="25">
        <f ca="1">IFERROR(INDEX('Natural Hazard'!$G$8:$G$225,MATCH($C178,_xlfn.ANCHORARRAY('Natural Hazard'!$C$8),0)),NA())</f>
        <v>0</v>
      </c>
      <c r="W178" s="25">
        <f ca="1">IFERROR(INDEX(Conflict!$G$8:$G$225,MATCH($C178,_xlfn.ANCHORARRAY(Conflict!$C$8),0)),NA())</f>
        <v>3.9307214062279905</v>
      </c>
      <c r="X178" s="50"/>
      <c r="Y178" s="25">
        <f ca="1">IFERROR(INDEX(Health!$H$8:$H$225,MATCH($C178,_xlfn.ANCHORARRAY(Health!$C$8),0)),NA())</f>
        <v>6.6413994169096204</v>
      </c>
      <c r="Z178" s="25">
        <f ca="1">IFERROR(INDEX(Food!$H$8:$H$225,MATCH($C178,_xlfn.ANCHORARRAY(Food!$C$8),0)),NA())</f>
        <v>10</v>
      </c>
      <c r="AA178" s="25">
        <f ca="1">IFERROR(INDEX(Macro!$H$8:$H$225,MATCH($C178,_xlfn.ANCHORARRAY(Macro!$C$8),0)),NA())</f>
        <v>10</v>
      </c>
      <c r="AB178" s="25">
        <f ca="1">IFERROR(INDEX(Socioeconomic!$H$8:$H$225,MATCH($C178,_xlfn.ANCHORARRAY(Socioeconomic!$C$8),0)),NA())</f>
        <v>9.8571428571428505</v>
      </c>
      <c r="AC178" s="25">
        <f ca="1">IFERROR(INDEX('Natural Hazard'!$H$8:$H$225,MATCH($C178,_xlfn.ANCHORARRAY('Natural Hazard'!$C$8),0)),NA())</f>
        <v>4.8333333333333304</v>
      </c>
      <c r="AD178" s="25">
        <f ca="1">IFERROR(INDEX(Conflict!$H$8:$H$225,MATCH($C178,_xlfn.ANCHORARRAY(Conflict!$C$8),0)),NA())</f>
        <v>4.3261598165461201</v>
      </c>
      <c r="AE178" s="50"/>
      <c r="AF178" s="25">
        <f ca="1">IFERROR(INDEX(Health!$I$8:$I$225,MATCH($C178,_xlfn.ANCHORARRAY(Health!$C$8),0)),NA())</f>
        <v>0</v>
      </c>
      <c r="AG178" s="25" t="e">
        <f ca="1">IFERROR(INDEX(Food!$I$8:$I$225,MATCH($C178,_xlfn.ANCHORARRAY(Food!$C$8),0)),NA())</f>
        <v>#N/A</v>
      </c>
      <c r="AH178" s="25">
        <f ca="1">IFERROR(INDEX(Macro!$I$8:$I$225,MATCH($C178,_xlfn.ANCHORARRAY(Macro!$C$8),0)),NA())</f>
        <v>10</v>
      </c>
      <c r="AI178" s="25">
        <f ca="1">IFERROR(INDEX(Socioeconomic!$I$8:$I$225,MATCH($C178,_xlfn.ANCHORARRAY(Socioeconomic!$C$8),0)),NA())</f>
        <v>0</v>
      </c>
      <c r="AJ178" s="25">
        <f ca="1">IFERROR(INDEX('Natural Hazard'!$I$8:$I$225,MATCH($C178,_xlfn.ANCHORARRAY('Natural Hazard'!$C$8),0)),NA())</f>
        <v>0</v>
      </c>
      <c r="AK178" s="25">
        <f ca="1">IFERROR(INDEX(Conflict!$I$8:$I$225,MATCH($C178,_xlfn.ANCHORARRAY(Conflict!$C$8),0)),NA())</f>
        <v>3.5714285714285601</v>
      </c>
      <c r="AL178" s="49"/>
      <c r="AM178" s="25">
        <f>IFERROR(INDEX('Data Reliability'!$G$6:$G$409,MATCH($C178,'Data Reliability'!$E$6:$E$409,0)),NA())</f>
        <v>0</v>
      </c>
      <c r="AN178" s="25">
        <f>IFERROR(INDEX('Data Reliability'!$H$6:$H$409,MATCH($C178,'Data Reliability'!$E$6:$E$409,0)),NA())</f>
        <v>0.47499999999999998</v>
      </c>
    </row>
    <row r="179" spans="2:40" x14ac:dyDescent="0.2">
      <c r="B179" s="28" t="s">
        <v>296</v>
      </c>
      <c r="C179" s="28" t="s">
        <v>297</v>
      </c>
      <c r="D179" s="28" t="s">
        <v>435</v>
      </c>
      <c r="E179" s="28" t="s">
        <v>430</v>
      </c>
      <c r="F179" s="206">
        <f ca="1">MATCH($C179,_xlfn.ANCHORARRAY(Health!$C$8),0)</f>
        <v>174</v>
      </c>
      <c r="G179" s="22" cm="1">
        <f t="array" aca="1" ref="G179" ca="1">IF(Parameters!$D$31, SUM(IF(ISNUMBER(R179:W179),(IF(R179:W179&gt;=Parameters!$D$37,1,"")),""))+0.5*(SUM(IF(ISNUMBER(R179:W179),(IF(R179:W179&gt;=Parameters!$D$38,1,"")),""))-SUM(IF(ISNUMBER(R179:W179),(IF(R179:W179&gt;=Parameters!$D$37,1,"")),""))),0) +
   IF(Parameters!$D$32,SUM(IF(ISNUMBER(R179:W179),(IF(R179:W179&gt;=Parameters!$D$41,1,"")),"")),0) +
   IF(Parameters!$D$33,AVERAGE(IF(ISNUMBER(R179:W179),R179:W179)),0) +
   IF(Parameters!$D$34,IF(OR(IF(ISNUMBER(R179:W179),R179:W179)=0),0,GEOMEAN(IF(ISNUMBER(R179:W179),R179:W179))),0)</f>
        <v>1</v>
      </c>
      <c r="H179" s="23">
        <f t="shared" ca="1" si="12"/>
        <v>1</v>
      </c>
      <c r="I179" s="116" t="str">
        <f t="shared" si="13"/>
        <v/>
      </c>
      <c r="J179" s="22" cm="1">
        <f t="array" aca="1" ref="J179" ca="1">IF(Parameters!$D$31, SUM(IF(ISNUMBER(Y179:AD179),(IF(Y179:AD179&gt;=Parameters!$D$41,1,"")),""))+0.5*(SUM(IF(ISNUMBER(Y179:AD179),(IF(Y179:AD179&gt;=Parameters!$D$42,1,"")),""))-SUM(IF(ISNUMBER(Y179:AD179),(IF(Y179:AD179&gt;=Parameters!$D$41,1,"")),""))),0) +
   IF(Parameters!$D$32,SUM(IF(ISNUMBER(Y179:AD179),(IF(Y179:AD179&gt;=Parameters!$D$41,1,"")),"")),0) +
   IF(Parameters!$D$33,AVERAGE(IF(ISNUMBER(Y179:AD179),Y179:AD179)),0) +
   IF(Parameters!$D$34,IF(OR(IF(ISNUMBER(Y179:AD179),Y179:AD179)=0),0,GEOMEAN(IF(ISNUMBER(Y179:AD179),Y179:AD179))),0)</f>
        <v>0.5</v>
      </c>
      <c r="K179" s="23">
        <f t="shared" ca="1" si="14"/>
        <v>0.5</v>
      </c>
      <c r="L179" s="116" t="str">
        <f t="shared" si="15"/>
        <v/>
      </c>
      <c r="M179" s="21" cm="1">
        <f t="array" aca="1" ref="M179" ca="1">IF(Parameters!$D$31, SUM(IF(ISNUMBER(AF179:AK179),(IF(AF179:AK179&gt;=Parameters!$D$41,1,"")),""))+0.5*(SUM(IF(ISNUMBER(AF179:AK179),(IF(AF179:AK179&gt;=Parameters!$D$42,1,"")),""))-SUM(IF(ISNUMBER(AF179:AK179),(IF(AF179:AK179&gt;=Parameters!$D$41,1,"")),""))),0) +
   IF(Parameters!$D$32,SUM(IF(ISNUMBER(AF179:AK179),(IF(AF179:AK179&gt;=Parameters!$D$41,1,"")),"")),0) +
   IF(Parameters!$D$33,AVERAGE(IF(ISNUMBER(AF179:AK179),AF179:AK179)),0) +
   IF(Parameters!$D$34,IF(OR(IF(ISNUMBER(AF179:AK179),AF179:AK179)=0),0,GEOMEAN(IF(ISNUMBER(AF179:AK179),AF179:AK179))),0)</f>
        <v>1</v>
      </c>
      <c r="N179" s="23">
        <f t="shared" ca="1" si="16"/>
        <v>1</v>
      </c>
      <c r="O179" s="116" t="str">
        <f t="shared" si="17"/>
        <v>!</v>
      </c>
      <c r="P179" s="24"/>
      <c r="Q179" s="49"/>
      <c r="R179" s="25">
        <f ca="1">IFERROR(INDEX(Health!$G$8:$G$225,MATCH($C179,_xlfn.ANCHORARRAY(Health!$C$8),0)),NA())</f>
        <v>0</v>
      </c>
      <c r="S179" s="25">
        <f ca="1">IFERROR(INDEX(Food!$G$8:$G$225,MATCH($C179,_xlfn.ANCHORARRAY(Food!$C$8),0)),NA())</f>
        <v>4.4824821480175299</v>
      </c>
      <c r="T179" s="25">
        <f ca="1">IFERROR(INDEX(Macro!$G$8:$G$225,MATCH($C179,_xlfn.ANCHORARRAY(Macro!$C$8),0)),NA())</f>
        <v>3.7688977040112288</v>
      </c>
      <c r="U179" s="25">
        <f ca="1">IFERROR(INDEX(Socioeconomic!$G$8:$G$225,MATCH($C179,_xlfn.ANCHORARRAY(Socioeconomic!$C$8),0)),NA())</f>
        <v>2.4359268869177981</v>
      </c>
      <c r="V179" s="25">
        <f ca="1">IFERROR(INDEX('Natural Hazard'!$G$8:$G$225,MATCH($C179,_xlfn.ANCHORARRAY('Natural Hazard'!$C$8),0)),NA())</f>
        <v>9.5742710775633775</v>
      </c>
      <c r="W179" s="25">
        <f ca="1">IFERROR(INDEX(Conflict!$G$8:$G$225,MATCH($C179,_xlfn.ANCHORARRAY(Conflict!$C$8),0)),NA())</f>
        <v>0</v>
      </c>
      <c r="X179" s="50"/>
      <c r="Y179" s="25">
        <f ca="1">IFERROR(INDEX(Health!$H$8:$H$225,MATCH($C179,_xlfn.ANCHORARRAY(Health!$C$8),0)),NA())</f>
        <v>4.2798833819241997</v>
      </c>
      <c r="Z179" s="25">
        <f ca="1">IFERROR(INDEX(Food!$H$8:$H$225,MATCH($C179,_xlfn.ANCHORARRAY(Food!$C$8),0)),NA())</f>
        <v>4.01852924145917</v>
      </c>
      <c r="AA179" s="25">
        <f ca="1">IFERROR(INDEX(Macro!$H$8:$H$225,MATCH($C179,_xlfn.ANCHORARRAY(Macro!$C$8),0)),NA())</f>
        <v>4.2543217111046001</v>
      </c>
      <c r="AB179" s="25">
        <f ca="1">IFERROR(INDEX(Socioeconomic!$H$8:$H$225,MATCH($C179,_xlfn.ANCHORARRAY(Socioeconomic!$C$8),0)),NA())</f>
        <v>6.2857142857142803</v>
      </c>
      <c r="AC179" s="25">
        <f ca="1">IFERROR(INDEX('Natural Hazard'!$H$8:$H$225,MATCH($C179,_xlfn.ANCHORARRAY('Natural Hazard'!$C$8),0)),NA())</f>
        <v>9.1666666666666607</v>
      </c>
      <c r="AD179" s="25">
        <f ca="1">IFERROR(INDEX(Conflict!$H$8:$H$225,MATCH($C179,_xlfn.ANCHORARRAY(Conflict!$C$8),0)),NA())</f>
        <v>1.6581407655671101</v>
      </c>
      <c r="AE179" s="50"/>
      <c r="AF179" s="25">
        <f ca="1">IFERROR(INDEX(Health!$I$8:$I$225,MATCH($C179,_xlfn.ANCHORARRAY(Health!$C$8),0)),NA())</f>
        <v>0</v>
      </c>
      <c r="AG179" s="25">
        <f ca="1">IFERROR(INDEX(Food!$I$8:$I$225,MATCH($C179,_xlfn.ANCHORARRAY(Food!$C$8),0)),NA())</f>
        <v>5</v>
      </c>
      <c r="AH179" s="25">
        <f ca="1">IFERROR(INDEX(Macro!$I$8:$I$225,MATCH($C179,_xlfn.ANCHORARRAY(Macro!$C$8),0)),NA())</f>
        <v>3.3388612493090002</v>
      </c>
      <c r="AI179" s="25">
        <f ca="1">IFERROR(INDEX(Socioeconomic!$I$8:$I$225,MATCH($C179,_xlfn.ANCHORARRAY(Socioeconomic!$C$8),0)),NA())</f>
        <v>0.94400405883780203</v>
      </c>
      <c r="AJ179" s="25">
        <f ca="1">IFERROR(INDEX('Natural Hazard'!$I$8:$I$225,MATCH($C179,_xlfn.ANCHORARRAY('Natural Hazard'!$C$8),0)),NA())</f>
        <v>10</v>
      </c>
      <c r="AK179" s="25">
        <f ca="1">IFERROR(INDEX(Conflict!$I$8:$I$225,MATCH($C179,_xlfn.ANCHORARRAY(Conflict!$C$8),0)),NA())</f>
        <v>0</v>
      </c>
      <c r="AL179" s="49"/>
      <c r="AM179" s="25">
        <f>IFERROR(INDEX('Data Reliability'!$G$6:$G$409,MATCH($C179,'Data Reliability'!$E$6:$E$409,0)),NA())</f>
        <v>8.3333333333333301E-2</v>
      </c>
      <c r="AN179" s="25">
        <f>IFERROR(INDEX('Data Reliability'!$H$6:$H$409,MATCH($C179,'Data Reliability'!$E$6:$E$409,0)),NA())</f>
        <v>0.42777777777777798</v>
      </c>
    </row>
    <row r="180" spans="2:40" x14ac:dyDescent="0.2">
      <c r="B180" s="28" t="s">
        <v>759</v>
      </c>
      <c r="C180" s="28" t="s">
        <v>720</v>
      </c>
      <c r="D180" s="28" t="s">
        <v>433</v>
      </c>
      <c r="E180" s="28" t="s">
        <v>409</v>
      </c>
      <c r="F180" s="206">
        <f ca="1">MATCH($C180,_xlfn.ANCHORARRAY(Health!$C$8),0)</f>
        <v>175</v>
      </c>
      <c r="G180" s="22" cm="1">
        <f t="array" aca="1" ref="G180" ca="1">IF(Parameters!$D$31, SUM(IF(ISNUMBER(R180:W180),(IF(R180:W180&gt;=Parameters!$D$37,1,"")),""))+0.5*(SUM(IF(ISNUMBER(R180:W180),(IF(R180:W180&gt;=Parameters!$D$38,1,"")),""))-SUM(IF(ISNUMBER(R180:W180),(IF(R180:W180&gt;=Parameters!$D$37,1,"")),""))),0) +
   IF(Parameters!$D$32,SUM(IF(ISNUMBER(R180:W180),(IF(R180:W180&gt;=Parameters!$D$41,1,"")),"")),0) +
   IF(Parameters!$D$33,AVERAGE(IF(ISNUMBER(R180:W180),R180:W180)),0) +
   IF(Parameters!$D$34,IF(OR(IF(ISNUMBER(R180:W180),R180:W180)=0),0,GEOMEAN(IF(ISNUMBER(R180:W180),R180:W180))),0)</f>
        <v>0</v>
      </c>
      <c r="H180" s="23">
        <f t="shared" ca="1" si="12"/>
        <v>0</v>
      </c>
      <c r="I180" s="116" t="str">
        <f t="shared" si="13"/>
        <v>!!</v>
      </c>
      <c r="J180" s="22" cm="1">
        <f t="array" aca="1" ref="J180" ca="1">IF(Parameters!$D$31, SUM(IF(ISNUMBER(Y180:AD180),(IF(Y180:AD180&gt;=Parameters!$D$41,1,"")),""))+0.5*(SUM(IF(ISNUMBER(Y180:AD180),(IF(Y180:AD180&gt;=Parameters!$D$42,1,"")),""))-SUM(IF(ISNUMBER(Y180:AD180),(IF(Y180:AD180&gt;=Parameters!$D$41,1,"")),""))),0) +
   IF(Parameters!$D$32,SUM(IF(ISNUMBER(Y180:AD180),(IF(Y180:AD180&gt;=Parameters!$D$41,1,"")),"")),0) +
   IF(Parameters!$D$33,AVERAGE(IF(ISNUMBER(Y180:AD180),Y180:AD180)),0) +
   IF(Parameters!$D$34,IF(OR(IF(ISNUMBER(Y180:AD180),Y180:AD180)=0),0,GEOMEAN(IF(ISNUMBER(Y180:AD180),Y180:AD180))),0)</f>
        <v>0</v>
      </c>
      <c r="K180" s="23">
        <f t="shared" ca="1" si="14"/>
        <v>0</v>
      </c>
      <c r="L180" s="116" t="str">
        <f t="shared" si="15"/>
        <v>!!</v>
      </c>
      <c r="M180" s="21" cm="1">
        <f t="array" aca="1" ref="M180" ca="1">IF(Parameters!$D$31, SUM(IF(ISNUMBER(AF180:AK180),(IF(AF180:AK180&gt;=Parameters!$D$41,1,"")),""))+0.5*(SUM(IF(ISNUMBER(AF180:AK180),(IF(AF180:AK180&gt;=Parameters!$D$42,1,"")),""))-SUM(IF(ISNUMBER(AF180:AK180),(IF(AF180:AK180&gt;=Parameters!$D$41,1,"")),""))),0) +
   IF(Parameters!$D$32,SUM(IF(ISNUMBER(AF180:AK180),(IF(AF180:AK180&gt;=Parameters!$D$41,1,"")),"")),0) +
   IF(Parameters!$D$33,AVERAGE(IF(ISNUMBER(AF180:AK180),AF180:AK180)),0) +
   IF(Parameters!$D$34,IF(OR(IF(ISNUMBER(AF180:AK180),AF180:AK180)=0),0,GEOMEAN(IF(ISNUMBER(AF180:AK180),AF180:AK180))),0)</f>
        <v>0</v>
      </c>
      <c r="N180" s="23">
        <f t="shared" ca="1" si="16"/>
        <v>0</v>
      </c>
      <c r="O180" s="116" t="str">
        <f t="shared" si="17"/>
        <v>!!</v>
      </c>
      <c r="P180" s="24"/>
      <c r="Q180" s="49"/>
      <c r="R180" s="25">
        <f ca="1">IFERROR(INDEX(Health!$G$8:$G$225,MATCH($C180,_xlfn.ANCHORARRAY(Health!$C$8),0)),NA())</f>
        <v>0</v>
      </c>
      <c r="S180" s="25" t="e">
        <f ca="1">IFERROR(INDEX(Food!$G$8:$G$225,MATCH($C180,_xlfn.ANCHORARRAY(Food!$C$8),0)),NA())</f>
        <v>#N/A</v>
      </c>
      <c r="T180" s="25" t="e">
        <f ca="1">IFERROR(INDEX(Macro!$G$8:$G$225,MATCH($C180,_xlfn.ANCHORARRAY(Macro!$C$8),0)),NA())</f>
        <v>#N/A</v>
      </c>
      <c r="U180" s="25">
        <f ca="1">IFERROR(INDEX(Socioeconomic!$G$8:$G$225,MATCH($C180,_xlfn.ANCHORARRAY(Socioeconomic!$C$8),0)),NA())</f>
        <v>0</v>
      </c>
      <c r="V180" s="25">
        <f ca="1">IFERROR(INDEX('Natural Hazard'!$G$8:$G$225,MATCH($C180,_xlfn.ANCHORARRAY('Natural Hazard'!$C$8),0)),NA())</f>
        <v>0</v>
      </c>
      <c r="W180" s="25">
        <f ca="1">IFERROR(INDEX(Conflict!$G$8:$G$225,MATCH($C180,_xlfn.ANCHORARRAY(Conflict!$C$8),0)),NA())</f>
        <v>0</v>
      </c>
      <c r="X180" s="50"/>
      <c r="Y180" s="25">
        <f ca="1">IFERROR(INDEX(Health!$H$8:$H$225,MATCH($C180,_xlfn.ANCHORARRAY(Health!$C$8),0)),NA())</f>
        <v>6.5830903790087403</v>
      </c>
      <c r="Z180" s="25" t="e">
        <f ca="1">IFERROR(INDEX(Food!$H$8:$H$225,MATCH($C180,_xlfn.ANCHORARRAY(Food!$C$8),0)),NA())</f>
        <v>#N/A</v>
      </c>
      <c r="AA180" s="25" t="e">
        <f ca="1">IFERROR(INDEX(Macro!$H$8:$H$225,MATCH($C180,_xlfn.ANCHORARRAY(Macro!$C$8),0)),NA())</f>
        <v>#N/A</v>
      </c>
      <c r="AB180" s="25" t="e">
        <f ca="1">IFERROR(INDEX(Socioeconomic!$H$8:$H$225,MATCH($C180,_xlfn.ANCHORARRAY(Socioeconomic!$C$8),0)),NA())</f>
        <v>#N/A</v>
      </c>
      <c r="AC180" s="25" t="e">
        <f ca="1">IFERROR(INDEX('Natural Hazard'!$H$8:$H$225,MATCH($C180,_xlfn.ANCHORARRAY('Natural Hazard'!$C$8),0)),NA())</f>
        <v>#N/A</v>
      </c>
      <c r="AD180" s="25">
        <f ca="1">IFERROR(INDEX(Conflict!$H$8:$H$225,MATCH($C180,_xlfn.ANCHORARRAY(Conflict!$C$8),0)),NA())</f>
        <v>0</v>
      </c>
      <c r="AE180" s="50"/>
      <c r="AF180" s="25">
        <f ca="1">IFERROR(INDEX(Health!$I$8:$I$225,MATCH($C180,_xlfn.ANCHORARRAY(Health!$C$8),0)),NA())</f>
        <v>0</v>
      </c>
      <c r="AG180" s="25" t="e">
        <f ca="1">IFERROR(INDEX(Food!$I$8:$I$225,MATCH($C180,_xlfn.ANCHORARRAY(Food!$C$8),0)),NA())</f>
        <v>#N/A</v>
      </c>
      <c r="AH180" s="25" t="e">
        <f ca="1">IFERROR(INDEX(Macro!$I$8:$I$225,MATCH($C180,_xlfn.ANCHORARRAY(Macro!$C$8),0)),NA())</f>
        <v>#N/A</v>
      </c>
      <c r="AI180" s="25">
        <f ca="1">IFERROR(INDEX(Socioeconomic!$I$8:$I$225,MATCH($C180,_xlfn.ANCHORARRAY(Socioeconomic!$C$8),0)),NA())</f>
        <v>0</v>
      </c>
      <c r="AJ180" s="25">
        <f ca="1">IFERROR(INDEX('Natural Hazard'!$I$8:$I$225,MATCH($C180,_xlfn.ANCHORARRAY('Natural Hazard'!$C$8),0)),NA())</f>
        <v>0</v>
      </c>
      <c r="AK180" s="25">
        <f ca="1">IFERROR(INDEX(Conflict!$I$8:$I$225,MATCH($C180,_xlfn.ANCHORARRAY(Conflict!$C$8),0)),NA())</f>
        <v>0</v>
      </c>
      <c r="AL180" s="49"/>
      <c r="AM180" s="25">
        <f>IFERROR(INDEX('Data Reliability'!$G$6:$G$409,MATCH($C180,'Data Reliability'!$E$6:$E$409,0)),NA())</f>
        <v>0.83333333333333304</v>
      </c>
      <c r="AN180" s="25">
        <f>IFERROR(INDEX('Data Reliability'!$H$6:$H$409,MATCH($C180,'Data Reliability'!$E$6:$E$409,0)),NA())</f>
        <v>0.77500000000000002</v>
      </c>
    </row>
    <row r="181" spans="2:40" x14ac:dyDescent="0.2">
      <c r="B181" s="28" t="s">
        <v>298</v>
      </c>
      <c r="C181" s="28" t="s">
        <v>299</v>
      </c>
      <c r="D181" s="28" t="s">
        <v>432</v>
      </c>
      <c r="E181" s="28" t="s">
        <v>429</v>
      </c>
      <c r="F181" s="206">
        <f ca="1">MATCH($C181,_xlfn.ANCHORARRAY(Health!$C$8),0)</f>
        <v>176</v>
      </c>
      <c r="G181" s="22" cm="1">
        <f t="array" aca="1" ref="G181" ca="1">IF(Parameters!$D$31, SUM(IF(ISNUMBER(R181:W181),(IF(R181:W181&gt;=Parameters!$D$37,1,"")),""))+0.5*(SUM(IF(ISNUMBER(R181:W181),(IF(R181:W181&gt;=Parameters!$D$38,1,"")),""))-SUM(IF(ISNUMBER(R181:W181),(IF(R181:W181&gt;=Parameters!$D$37,1,"")),""))),0) +
   IF(Parameters!$D$32,SUM(IF(ISNUMBER(R181:W181),(IF(R181:W181&gt;=Parameters!$D$41,1,"")),"")),0) +
   IF(Parameters!$D$33,AVERAGE(IF(ISNUMBER(R181:W181),R181:W181)),0) +
   IF(Parameters!$D$34,IF(OR(IF(ISNUMBER(R181:W181),R181:W181)=0),0,GEOMEAN(IF(ISNUMBER(R181:W181),R181:W181))),0)</f>
        <v>5</v>
      </c>
      <c r="H181" s="23">
        <f t="shared" ca="1" si="12"/>
        <v>5</v>
      </c>
      <c r="I181" s="116" t="str">
        <f t="shared" si="13"/>
        <v/>
      </c>
      <c r="J181" s="22" cm="1">
        <f t="array" aca="1" ref="J181" ca="1">IF(Parameters!$D$31, SUM(IF(ISNUMBER(Y181:AD181),(IF(Y181:AD181&gt;=Parameters!$D$41,1,"")),""))+0.5*(SUM(IF(ISNUMBER(Y181:AD181),(IF(Y181:AD181&gt;=Parameters!$D$42,1,"")),""))-SUM(IF(ISNUMBER(Y181:AD181),(IF(Y181:AD181&gt;=Parameters!$D$41,1,"")),""))),0) +
   IF(Parameters!$D$32,SUM(IF(ISNUMBER(Y181:AD181),(IF(Y181:AD181&gt;=Parameters!$D$41,1,"")),"")),0) +
   IF(Parameters!$D$33,AVERAGE(IF(ISNUMBER(Y181:AD181),Y181:AD181)),0) +
   IF(Parameters!$D$34,IF(OR(IF(ISNUMBER(Y181:AD181),Y181:AD181)=0),0,GEOMEAN(IF(ISNUMBER(Y181:AD181),Y181:AD181))),0)</f>
        <v>4.5</v>
      </c>
      <c r="K181" s="23">
        <f t="shared" ca="1" si="14"/>
        <v>4.5</v>
      </c>
      <c r="L181" s="116" t="str">
        <f t="shared" si="15"/>
        <v/>
      </c>
      <c r="M181" s="21" cm="1">
        <f t="array" aca="1" ref="M181" ca="1">IF(Parameters!$D$31, SUM(IF(ISNUMBER(AF181:AK181),(IF(AF181:AK181&gt;=Parameters!$D$41,1,"")),""))+0.5*(SUM(IF(ISNUMBER(AF181:AK181),(IF(AF181:AK181&gt;=Parameters!$D$42,1,"")),""))-SUM(IF(ISNUMBER(AF181:AK181),(IF(AF181:AK181&gt;=Parameters!$D$41,1,"")),""))),0) +
   IF(Parameters!$D$32,SUM(IF(ISNUMBER(AF181:AK181),(IF(AF181:AK181&gt;=Parameters!$D$41,1,"")),"")),0) +
   IF(Parameters!$D$33,AVERAGE(IF(ISNUMBER(AF181:AK181),AF181:AK181)),0) +
   IF(Parameters!$D$34,IF(OR(IF(ISNUMBER(AF181:AK181),AF181:AK181)=0),0,GEOMEAN(IF(ISNUMBER(AF181:AK181),AF181:AK181))),0)</f>
        <v>3</v>
      </c>
      <c r="N181" s="23">
        <f t="shared" ca="1" si="16"/>
        <v>3</v>
      </c>
      <c r="O181" s="116" t="str">
        <f t="shared" si="17"/>
        <v>!</v>
      </c>
      <c r="P181" s="24"/>
      <c r="Q181" s="49"/>
      <c r="R181" s="25">
        <f ca="1">IFERROR(INDEX(Health!$G$8:$G$225,MATCH($C181,_xlfn.ANCHORARRAY(Health!$C$8),0)),NA())</f>
        <v>0</v>
      </c>
      <c r="S181" s="25">
        <f ca="1">IFERROR(INDEX(Food!$G$8:$G$225,MATCH($C181,_xlfn.ANCHORARRAY(Food!$C$8),0)),NA())</f>
        <v>10</v>
      </c>
      <c r="T181" s="25">
        <f ca="1">IFERROR(INDEX(Macro!$G$8:$G$225,MATCH($C181,_xlfn.ANCHORARRAY(Macro!$C$8),0)),NA())</f>
        <v>9.3707688957850568</v>
      </c>
      <c r="U181" s="25">
        <f ca="1">IFERROR(INDEX(Socioeconomic!$G$8:$G$225,MATCH($C181,_xlfn.ANCHORARRAY(Socioeconomic!$C$8),0)),NA())</f>
        <v>7.8444710243963138</v>
      </c>
      <c r="V181" s="25">
        <f ca="1">IFERROR(INDEX('Natural Hazard'!$G$8:$G$225,MATCH($C181,_xlfn.ANCHORARRAY('Natural Hazard'!$C$8),0)),NA())</f>
        <v>9.9163165204290102</v>
      </c>
      <c r="W181" s="25">
        <f ca="1">IFERROR(INDEX(Conflict!$G$8:$G$225,MATCH($C181,_xlfn.ANCHORARRAY(Conflict!$C$8),0)),NA())</f>
        <v>7.8860137770729137</v>
      </c>
      <c r="X181" s="50"/>
      <c r="Y181" s="25">
        <f ca="1">IFERROR(INDEX(Health!$H$8:$H$225,MATCH($C181,_xlfn.ANCHORARRAY(Health!$C$8),0)),NA())</f>
        <v>10</v>
      </c>
      <c r="Z181" s="25">
        <f ca="1">IFERROR(INDEX(Food!$H$8:$H$225,MATCH($C181,_xlfn.ANCHORARRAY(Food!$C$8),0)),NA())</f>
        <v>10</v>
      </c>
      <c r="AA181" s="25">
        <f ca="1">IFERROR(INDEX(Macro!$H$8:$H$225,MATCH($C181,_xlfn.ANCHORARRAY(Macro!$C$8),0)),NA())</f>
        <v>8.7811309698212696</v>
      </c>
      <c r="AB181" s="25">
        <f ca="1">IFERROR(INDEX(Socioeconomic!$H$8:$H$225,MATCH($C181,_xlfn.ANCHORARRAY(Socioeconomic!$C$8),0)),NA())</f>
        <v>9</v>
      </c>
      <c r="AC181" s="25">
        <f ca="1">IFERROR(INDEX('Natural Hazard'!$H$8:$H$225,MATCH($C181,_xlfn.ANCHORARRAY('Natural Hazard'!$C$8),0)),NA())</f>
        <v>9.8333333333333304</v>
      </c>
      <c r="AD181" s="25">
        <f ca="1">IFERROR(INDEX(Conflict!$H$8:$H$225,MATCH($C181,_xlfn.ANCHORARRAY(Conflict!$C$8),0)),NA())</f>
        <v>10</v>
      </c>
      <c r="AE181" s="50"/>
      <c r="AF181" s="25">
        <f ca="1">IFERROR(INDEX(Health!$I$8:$I$225,MATCH($C181,_xlfn.ANCHORARRAY(Health!$C$8),0)),NA())</f>
        <v>0</v>
      </c>
      <c r="AG181" s="25">
        <f ca="1">IFERROR(INDEX(Food!$I$8:$I$225,MATCH($C181,_xlfn.ANCHORARRAY(Food!$C$8),0)),NA())</f>
        <v>10</v>
      </c>
      <c r="AH181" s="25">
        <f ca="1">IFERROR(INDEX(Macro!$I$8:$I$225,MATCH($C181,_xlfn.ANCHORARRAY(Macro!$C$8),0)),NA())</f>
        <v>10</v>
      </c>
      <c r="AI181" s="25">
        <f ca="1">IFERROR(INDEX(Socioeconomic!$I$8:$I$225,MATCH($C181,_xlfn.ANCHORARRAY(Socioeconomic!$C$8),0)),NA())</f>
        <v>6.8373028502881503</v>
      </c>
      <c r="AJ181" s="25">
        <f ca="1">IFERROR(INDEX('Natural Hazard'!$I$8:$I$225,MATCH($C181,_xlfn.ANCHORARRAY('Natural Hazard'!$C$8),0)),NA())</f>
        <v>10</v>
      </c>
      <c r="AK181" s="25">
        <f ca="1">IFERROR(INDEX(Conflict!$I$8:$I$225,MATCH($C181,_xlfn.ANCHORARRAY(Conflict!$C$8),0)),NA())</f>
        <v>6.2189213292183796</v>
      </c>
      <c r="AL181" s="49"/>
      <c r="AM181" s="25">
        <f>IFERROR(INDEX('Data Reliability'!$G$6:$G$409,MATCH($C181,'Data Reliability'!$E$6:$E$409,0)),NA())</f>
        <v>0.16666666666666699</v>
      </c>
      <c r="AN181" s="25">
        <f>IFERROR(INDEX('Data Reliability'!$H$6:$H$409,MATCH($C181,'Data Reliability'!$E$6:$E$409,0)),NA())</f>
        <v>0.44722222222222202</v>
      </c>
    </row>
    <row r="182" spans="2:40" x14ac:dyDescent="0.2">
      <c r="B182" s="28" t="s">
        <v>300</v>
      </c>
      <c r="C182" s="28" t="s">
        <v>301</v>
      </c>
      <c r="D182" s="28" t="s">
        <v>433</v>
      </c>
      <c r="E182" s="28" t="s">
        <v>430</v>
      </c>
      <c r="F182" s="206">
        <f ca="1">MATCH($C182,_xlfn.ANCHORARRAY(Health!$C$8),0)</f>
        <v>177</v>
      </c>
      <c r="G182" s="22" cm="1">
        <f t="array" aca="1" ref="G182" ca="1">IF(Parameters!$D$31, SUM(IF(ISNUMBER(R182:W182),(IF(R182:W182&gt;=Parameters!$D$37,1,"")),""))+0.5*(SUM(IF(ISNUMBER(R182:W182),(IF(R182:W182&gt;=Parameters!$D$38,1,"")),""))-SUM(IF(ISNUMBER(R182:W182),(IF(R182:W182&gt;=Parameters!$D$37,1,"")),""))),0) +
   IF(Parameters!$D$32,SUM(IF(ISNUMBER(R182:W182),(IF(R182:W182&gt;=Parameters!$D$41,1,"")),"")),0) +
   IF(Parameters!$D$33,AVERAGE(IF(ISNUMBER(R182:W182),R182:W182)),0) +
   IF(Parameters!$D$34,IF(OR(IF(ISNUMBER(R182:W182),R182:W182)=0),0,GEOMEAN(IF(ISNUMBER(R182:W182),R182:W182))),0)</f>
        <v>0</v>
      </c>
      <c r="H182" s="23">
        <f t="shared" ca="1" si="12"/>
        <v>0</v>
      </c>
      <c r="I182" s="116" t="str">
        <f t="shared" si="13"/>
        <v/>
      </c>
      <c r="J182" s="22" cm="1">
        <f t="array" aca="1" ref="J182" ca="1">IF(Parameters!$D$31, SUM(IF(ISNUMBER(Y182:AD182),(IF(Y182:AD182&gt;=Parameters!$D$41,1,"")),""))+0.5*(SUM(IF(ISNUMBER(Y182:AD182),(IF(Y182:AD182&gt;=Parameters!$D$42,1,"")),""))-SUM(IF(ISNUMBER(Y182:AD182),(IF(Y182:AD182&gt;=Parameters!$D$41,1,"")),""))),0) +
   IF(Parameters!$D$32,SUM(IF(ISNUMBER(Y182:AD182),(IF(Y182:AD182&gt;=Parameters!$D$41,1,"")),"")),0) +
   IF(Parameters!$D$33,AVERAGE(IF(ISNUMBER(Y182:AD182),Y182:AD182)),0) +
   IF(Parameters!$D$34,IF(OR(IF(ISNUMBER(Y182:AD182),Y182:AD182)=0),0,GEOMEAN(IF(ISNUMBER(Y182:AD182),Y182:AD182))),0)</f>
        <v>0</v>
      </c>
      <c r="K182" s="23">
        <f t="shared" ca="1" si="14"/>
        <v>0</v>
      </c>
      <c r="L182" s="116" t="str">
        <f t="shared" si="15"/>
        <v/>
      </c>
      <c r="M182" s="21" cm="1">
        <f t="array" aca="1" ref="M182" ca="1">IF(Parameters!$D$31, SUM(IF(ISNUMBER(AF182:AK182),(IF(AF182:AK182&gt;=Parameters!$D$41,1,"")),""))+0.5*(SUM(IF(ISNUMBER(AF182:AK182),(IF(AF182:AK182&gt;=Parameters!$D$42,1,"")),""))-SUM(IF(ISNUMBER(AF182:AK182),(IF(AF182:AK182&gt;=Parameters!$D$41,1,"")),""))),0) +
   IF(Parameters!$D$32,SUM(IF(ISNUMBER(AF182:AK182),(IF(AF182:AK182&gt;=Parameters!$D$41,1,"")),"")),0) +
   IF(Parameters!$D$33,AVERAGE(IF(ISNUMBER(AF182:AK182),AF182:AK182)),0) +
   IF(Parameters!$D$34,IF(OR(IF(ISNUMBER(AF182:AK182),AF182:AK182)=0),0,GEOMEAN(IF(ISNUMBER(AF182:AK182),AF182:AK182))),0)</f>
        <v>1</v>
      </c>
      <c r="N182" s="23">
        <f t="shared" ca="1" si="16"/>
        <v>1</v>
      </c>
      <c r="O182" s="116" t="str">
        <f t="shared" si="17"/>
        <v>!</v>
      </c>
      <c r="P182" s="24"/>
      <c r="Q182" s="49"/>
      <c r="R182" s="25">
        <f ca="1">IFERROR(INDEX(Health!$G$8:$G$225,MATCH($C182,_xlfn.ANCHORARRAY(Health!$C$8),0)),NA())</f>
        <v>0</v>
      </c>
      <c r="S182" s="25">
        <f ca="1">IFERROR(INDEX(Food!$G$8:$G$225,MATCH($C182,_xlfn.ANCHORARRAY(Food!$C$8),0)),NA())</f>
        <v>0</v>
      </c>
      <c r="T182" s="25">
        <f ca="1">IFERROR(INDEX(Macro!$G$8:$G$225,MATCH($C182,_xlfn.ANCHORARRAY(Macro!$C$8),0)),NA())</f>
        <v>4.0924456638213558</v>
      </c>
      <c r="U182" s="25">
        <f ca="1">IFERROR(INDEX(Socioeconomic!$G$8:$G$225,MATCH($C182,_xlfn.ANCHORARRAY(Socioeconomic!$C$8),0)),NA())</f>
        <v>4.780914437337568</v>
      </c>
      <c r="V182" s="25">
        <f ca="1">IFERROR(INDEX('Natural Hazard'!$G$8:$G$225,MATCH($C182,_xlfn.ANCHORARRAY('Natural Hazard'!$C$8),0)),NA())</f>
        <v>0</v>
      </c>
      <c r="W182" s="25">
        <f ca="1">IFERROR(INDEX(Conflict!$G$8:$G$225,MATCH($C182,_xlfn.ANCHORARRAY(Conflict!$C$8),0)),NA())</f>
        <v>0</v>
      </c>
      <c r="X182" s="50"/>
      <c r="Y182" s="25">
        <f ca="1">IFERROR(INDEX(Health!$H$8:$H$225,MATCH($C182,_xlfn.ANCHORARRAY(Health!$C$8),0)),NA())</f>
        <v>3.0553935860058301</v>
      </c>
      <c r="Z182" s="25">
        <f ca="1">IFERROR(INDEX(Food!$H$8:$H$225,MATCH($C182,_xlfn.ANCHORARRAY(Food!$C$8),0)),NA())</f>
        <v>4.8291835552981999</v>
      </c>
      <c r="AA182" s="25">
        <f ca="1">IFERROR(INDEX(Macro!$H$8:$H$225,MATCH($C182,_xlfn.ANCHORARRAY(Macro!$C$8),0)),NA())</f>
        <v>5.0161148549663004</v>
      </c>
      <c r="AB182" s="25">
        <f ca="1">IFERROR(INDEX(Socioeconomic!$H$8:$H$225,MATCH($C182,_xlfn.ANCHORARRAY(Socioeconomic!$C$8),0)),NA())</f>
        <v>2.2857142857142798</v>
      </c>
      <c r="AC182" s="25">
        <f ca="1">IFERROR(INDEX('Natural Hazard'!$H$8:$H$225,MATCH($C182,_xlfn.ANCHORARRAY('Natural Hazard'!$C$8),0)),NA())</f>
        <v>5.8333333333333304</v>
      </c>
      <c r="AD182" s="25">
        <f ca="1">IFERROR(INDEX(Conflict!$H$8:$H$225,MATCH($C182,_xlfn.ANCHORARRAY(Conflict!$C$8),0)),NA())</f>
        <v>1.3494443464455801</v>
      </c>
      <c r="AE182" s="50"/>
      <c r="AF182" s="25">
        <f ca="1">IFERROR(INDEX(Health!$I$8:$I$225,MATCH($C182,_xlfn.ANCHORARRAY(Health!$C$8),0)),NA())</f>
        <v>0</v>
      </c>
      <c r="AG182" s="25" t="e">
        <f ca="1">IFERROR(INDEX(Food!$I$8:$I$225,MATCH($C182,_xlfn.ANCHORARRAY(Food!$C$8),0)),NA())</f>
        <v>#N/A</v>
      </c>
      <c r="AH182" s="25">
        <f ca="1">IFERROR(INDEX(Macro!$I$8:$I$225,MATCH($C182,_xlfn.ANCHORARRAY(Macro!$C$8),0)),NA())</f>
        <v>3.3388612493090002</v>
      </c>
      <c r="AI182" s="25">
        <f ca="1">IFERROR(INDEX(Socioeconomic!$I$8:$I$225,MATCH($C182,_xlfn.ANCHORARRAY(Socioeconomic!$C$8),0)),NA())</f>
        <v>10</v>
      </c>
      <c r="AJ182" s="25">
        <f ca="1">IFERROR(INDEX('Natural Hazard'!$I$8:$I$225,MATCH($C182,_xlfn.ANCHORARRAY('Natural Hazard'!$C$8),0)),NA())</f>
        <v>0</v>
      </c>
      <c r="AK182" s="25">
        <f ca="1">IFERROR(INDEX(Conflict!$I$8:$I$225,MATCH($C182,_xlfn.ANCHORARRAY(Conflict!$C$8),0)),NA())</f>
        <v>0</v>
      </c>
      <c r="AL182" s="49"/>
      <c r="AM182" s="25">
        <f>IFERROR(INDEX('Data Reliability'!$G$6:$G$409,MATCH($C182,'Data Reliability'!$E$6:$E$409,0)),NA())</f>
        <v>8.3333333333333301E-2</v>
      </c>
      <c r="AN182" s="25">
        <f>IFERROR(INDEX('Data Reliability'!$H$6:$H$409,MATCH($C182,'Data Reliability'!$E$6:$E$409,0)),NA())</f>
        <v>0.55000000000000004</v>
      </c>
    </row>
    <row r="183" spans="2:40" x14ac:dyDescent="0.2">
      <c r="B183" s="28" t="s">
        <v>302</v>
      </c>
      <c r="C183" s="28" t="s">
        <v>303</v>
      </c>
      <c r="D183" s="28" t="s">
        <v>432</v>
      </c>
      <c r="E183" s="28" t="s">
        <v>429</v>
      </c>
      <c r="F183" s="206">
        <f ca="1">MATCH($C183,_xlfn.ANCHORARRAY(Health!$C$8),0)</f>
        <v>178</v>
      </c>
      <c r="G183" s="22" cm="1">
        <f t="array" aca="1" ref="G183" ca="1">IF(Parameters!$D$31, SUM(IF(ISNUMBER(R183:W183),(IF(R183:W183&gt;=Parameters!$D$37,1,"")),""))+0.5*(SUM(IF(ISNUMBER(R183:W183),(IF(R183:W183&gt;=Parameters!$D$38,1,"")),""))-SUM(IF(ISNUMBER(R183:W183),(IF(R183:W183&gt;=Parameters!$D$37,1,"")),""))),0) +
   IF(Parameters!$D$32,SUM(IF(ISNUMBER(R183:W183),(IF(R183:W183&gt;=Parameters!$D$41,1,"")),"")),0) +
   IF(Parameters!$D$33,AVERAGE(IF(ISNUMBER(R183:W183),R183:W183)),0) +
   IF(Parameters!$D$34,IF(OR(IF(ISNUMBER(R183:W183),R183:W183)=0),0,GEOMEAN(IF(ISNUMBER(R183:W183),R183:W183))),0)</f>
        <v>4</v>
      </c>
      <c r="H183" s="23">
        <f t="shared" ca="1" si="12"/>
        <v>4</v>
      </c>
      <c r="I183" s="116" t="str">
        <f t="shared" si="13"/>
        <v>!</v>
      </c>
      <c r="J183" s="22" cm="1">
        <f t="array" aca="1" ref="J183" ca="1">IF(Parameters!$D$31, SUM(IF(ISNUMBER(Y183:AD183),(IF(Y183:AD183&gt;=Parameters!$D$41,1,"")),""))+0.5*(SUM(IF(ISNUMBER(Y183:AD183),(IF(Y183:AD183&gt;=Parameters!$D$42,1,"")),""))-SUM(IF(ISNUMBER(Y183:AD183),(IF(Y183:AD183&gt;=Parameters!$D$41,1,"")),""))),0) +
   IF(Parameters!$D$32,SUM(IF(ISNUMBER(Y183:AD183),(IF(Y183:AD183&gt;=Parameters!$D$41,1,"")),"")),0) +
   IF(Parameters!$D$33,AVERAGE(IF(ISNUMBER(Y183:AD183),Y183:AD183)),0) +
   IF(Parameters!$D$34,IF(OR(IF(ISNUMBER(Y183:AD183),Y183:AD183)=0),0,GEOMEAN(IF(ISNUMBER(Y183:AD183),Y183:AD183))),0)</f>
        <v>3.5</v>
      </c>
      <c r="K183" s="23">
        <f t="shared" ca="1" si="14"/>
        <v>3.5</v>
      </c>
      <c r="L183" s="116" t="str">
        <f t="shared" si="15"/>
        <v/>
      </c>
      <c r="M183" s="21" cm="1">
        <f t="array" aca="1" ref="M183" ca="1">IF(Parameters!$D$31, SUM(IF(ISNUMBER(AF183:AK183),(IF(AF183:AK183&gt;=Parameters!$D$41,1,"")),""))+0.5*(SUM(IF(ISNUMBER(AF183:AK183),(IF(AF183:AK183&gt;=Parameters!$D$42,1,"")),""))-SUM(IF(ISNUMBER(AF183:AK183),(IF(AF183:AK183&gt;=Parameters!$D$41,1,"")),""))),0) +
   IF(Parameters!$D$32,SUM(IF(ISNUMBER(AF183:AK183),(IF(AF183:AK183&gt;=Parameters!$D$41,1,"")),"")),0) +
   IF(Parameters!$D$33,AVERAGE(IF(ISNUMBER(AF183:AK183),AF183:AK183)),0) +
   IF(Parameters!$D$34,IF(OR(IF(ISNUMBER(AF183:AK183),AF183:AK183)=0),0,GEOMEAN(IF(ISNUMBER(AF183:AK183),AF183:AK183))),0)</f>
        <v>4</v>
      </c>
      <c r="N183" s="23">
        <f t="shared" ca="1" si="16"/>
        <v>4</v>
      </c>
      <c r="O183" s="116" t="str">
        <f t="shared" si="17"/>
        <v>!</v>
      </c>
      <c r="P183" s="24"/>
      <c r="Q183" s="49"/>
      <c r="R183" s="25">
        <f ca="1">IFERROR(INDEX(Health!$G$8:$G$225,MATCH($C183,_xlfn.ANCHORARRAY(Health!$C$8),0)),NA())</f>
        <v>9.9824919620601094</v>
      </c>
      <c r="S183" s="25">
        <f ca="1">IFERROR(INDEX(Food!$G$8:$G$225,MATCH($C183,_xlfn.ANCHORARRAY(Food!$C$8),0)),NA())</f>
        <v>10</v>
      </c>
      <c r="T183" s="25" t="e">
        <f ca="1">IFERROR(INDEX(Macro!$G$8:$G$225,MATCH($C183,_xlfn.ANCHORARRAY(Macro!$C$8),0)),NA())</f>
        <v>#N/A</v>
      </c>
      <c r="U183" s="25">
        <f ca="1">IFERROR(INDEX(Socioeconomic!$G$8:$G$225,MATCH($C183,_xlfn.ANCHORARRAY(Socioeconomic!$C$8),0)),NA())</f>
        <v>10</v>
      </c>
      <c r="V183" s="25">
        <f ca="1">IFERROR(INDEX('Natural Hazard'!$G$8:$G$225,MATCH($C183,_xlfn.ANCHORARRAY('Natural Hazard'!$C$8),0)),NA())</f>
        <v>7.0710678118654755</v>
      </c>
      <c r="W183" s="25">
        <f ca="1">IFERROR(INDEX(Conflict!$G$8:$G$225,MATCH($C183,_xlfn.ANCHORARRAY(Conflict!$C$8),0)),NA())</f>
        <v>0</v>
      </c>
      <c r="X183" s="50"/>
      <c r="Y183" s="25">
        <f ca="1">IFERROR(INDEX(Health!$H$8:$H$225,MATCH($C183,_xlfn.ANCHORARRAY(Health!$C$8),0)),NA())</f>
        <v>9.9650145772594705</v>
      </c>
      <c r="Z183" s="25">
        <f ca="1">IFERROR(INDEX(Food!$H$8:$H$225,MATCH($C183,_xlfn.ANCHORARRAY(Food!$C$8),0)),NA())</f>
        <v>10</v>
      </c>
      <c r="AA183" s="25" t="e">
        <f ca="1">IFERROR(INDEX(Macro!$H$8:$H$225,MATCH($C183,_xlfn.ANCHORARRAY(Macro!$C$8),0)),NA())</f>
        <v>#N/A</v>
      </c>
      <c r="AB183" s="25">
        <f ca="1">IFERROR(INDEX(Socioeconomic!$H$8:$H$225,MATCH($C183,_xlfn.ANCHORARRAY(Socioeconomic!$C$8),0)),NA())</f>
        <v>10</v>
      </c>
      <c r="AC183" s="25">
        <f ca="1">IFERROR(INDEX('Natural Hazard'!$H$8:$H$225,MATCH($C183,_xlfn.ANCHORARRAY('Natural Hazard'!$C$8),0)),NA())</f>
        <v>5</v>
      </c>
      <c r="AD183" s="25">
        <f ca="1">IFERROR(INDEX(Conflict!$H$8:$H$225,MATCH($C183,_xlfn.ANCHORARRAY(Conflict!$C$8),0)),NA())</f>
        <v>10</v>
      </c>
      <c r="AE183" s="50"/>
      <c r="AF183" s="25">
        <f ca="1">IFERROR(INDEX(Health!$I$8:$I$225,MATCH($C183,_xlfn.ANCHORARRAY(Health!$C$8),0)),NA())</f>
        <v>10</v>
      </c>
      <c r="AG183" s="25">
        <f ca="1">IFERROR(INDEX(Food!$I$8:$I$225,MATCH($C183,_xlfn.ANCHORARRAY(Food!$C$8),0)),NA())</f>
        <v>10</v>
      </c>
      <c r="AH183" s="25" t="e">
        <f ca="1">IFERROR(INDEX(Macro!$I$8:$I$225,MATCH($C183,_xlfn.ANCHORARRAY(Macro!$C$8),0)),NA())</f>
        <v>#N/A</v>
      </c>
      <c r="AI183" s="25">
        <f ca="1">IFERROR(INDEX(Socioeconomic!$I$8:$I$225,MATCH($C183,_xlfn.ANCHORARRAY(Socioeconomic!$C$8),0)),NA())</f>
        <v>10</v>
      </c>
      <c r="AJ183" s="25">
        <f ca="1">IFERROR(INDEX('Natural Hazard'!$I$8:$I$225,MATCH($C183,_xlfn.ANCHORARRAY('Natural Hazard'!$C$8),0)),NA())</f>
        <v>10</v>
      </c>
      <c r="AK183" s="25">
        <f ca="1">IFERROR(INDEX(Conflict!$I$8:$I$225,MATCH($C183,_xlfn.ANCHORARRAY(Conflict!$C$8),0)),NA())</f>
        <v>0</v>
      </c>
      <c r="AL183" s="49"/>
      <c r="AM183" s="25">
        <f>IFERROR(INDEX('Data Reliability'!$G$6:$G$409,MATCH($C183,'Data Reliability'!$E$6:$E$409,0)),NA())</f>
        <v>0.25</v>
      </c>
      <c r="AN183" s="25">
        <f>IFERROR(INDEX('Data Reliability'!$H$6:$H$409,MATCH($C183,'Data Reliability'!$E$6:$E$409,0)),NA())</f>
        <v>0.51388888888888895</v>
      </c>
    </row>
    <row r="184" spans="2:40" x14ac:dyDescent="0.2">
      <c r="B184" s="28" t="s">
        <v>773</v>
      </c>
      <c r="C184" s="28" t="s">
        <v>304</v>
      </c>
      <c r="D184" s="28" t="s">
        <v>432</v>
      </c>
      <c r="E184" s="28" t="s">
        <v>429</v>
      </c>
      <c r="F184" s="206">
        <f ca="1">MATCH($C184,_xlfn.ANCHORARRAY(Health!$C$8),0)</f>
        <v>179</v>
      </c>
      <c r="G184" s="22" cm="1">
        <f t="array" aca="1" ref="G184" ca="1">IF(Parameters!$D$31, SUM(IF(ISNUMBER(R184:W184),(IF(R184:W184&gt;=Parameters!$D$37,1,"")),""))+0.5*(SUM(IF(ISNUMBER(R184:W184),(IF(R184:W184&gt;=Parameters!$D$38,1,"")),""))-SUM(IF(ISNUMBER(R184:W184),(IF(R184:W184&gt;=Parameters!$D$37,1,"")),""))),0) +
   IF(Parameters!$D$32,SUM(IF(ISNUMBER(R184:W184),(IF(R184:W184&gt;=Parameters!$D$41,1,"")),"")),0) +
   IF(Parameters!$D$33,AVERAGE(IF(ISNUMBER(R184:W184),R184:W184)),0) +
   IF(Parameters!$D$34,IF(OR(IF(ISNUMBER(R184:W184),R184:W184)=0),0,GEOMEAN(IF(ISNUMBER(R184:W184),R184:W184))),0)</f>
        <v>1</v>
      </c>
      <c r="H184" s="23">
        <f t="shared" ca="1" si="12"/>
        <v>1</v>
      </c>
      <c r="I184" s="116" t="str">
        <f t="shared" si="13"/>
        <v>!</v>
      </c>
      <c r="J184" s="22" cm="1">
        <f t="array" aca="1" ref="J184" ca="1">IF(Parameters!$D$31, SUM(IF(ISNUMBER(Y184:AD184),(IF(Y184:AD184&gt;=Parameters!$D$41,1,"")),""))+0.5*(SUM(IF(ISNUMBER(Y184:AD184),(IF(Y184:AD184&gt;=Parameters!$D$42,1,"")),""))-SUM(IF(ISNUMBER(Y184:AD184),(IF(Y184:AD184&gt;=Parameters!$D$41,1,"")),""))),0) +
   IF(Parameters!$D$32,SUM(IF(ISNUMBER(Y184:AD184),(IF(Y184:AD184&gt;=Parameters!$D$41,1,"")),"")),0) +
   IF(Parameters!$D$33,AVERAGE(IF(ISNUMBER(Y184:AD184),Y184:AD184)),0) +
   IF(Parameters!$D$34,IF(OR(IF(ISNUMBER(Y184:AD184),Y184:AD184)=0),0,GEOMEAN(IF(ISNUMBER(Y184:AD184),Y184:AD184))),0)</f>
        <v>2.5</v>
      </c>
      <c r="K184" s="23">
        <f t="shared" ca="1" si="14"/>
        <v>2.5</v>
      </c>
      <c r="L184" s="116" t="str">
        <f t="shared" si="15"/>
        <v/>
      </c>
      <c r="M184" s="21" cm="1">
        <f t="array" aca="1" ref="M184" ca="1">IF(Parameters!$D$31, SUM(IF(ISNUMBER(AF184:AK184),(IF(AF184:AK184&gt;=Parameters!$D$41,1,"")),""))+0.5*(SUM(IF(ISNUMBER(AF184:AK184),(IF(AF184:AK184&gt;=Parameters!$D$42,1,"")),""))-SUM(IF(ISNUMBER(AF184:AK184),(IF(AF184:AK184&gt;=Parameters!$D$41,1,"")),""))),0) +
   IF(Parameters!$D$32,SUM(IF(ISNUMBER(AF184:AK184),(IF(AF184:AK184&gt;=Parameters!$D$41,1,"")),"")),0) +
   IF(Parameters!$D$33,AVERAGE(IF(ISNUMBER(AF184:AK184),AF184:AK184)),0) +
   IF(Parameters!$D$34,IF(OR(IF(ISNUMBER(AF184:AK184),AF184:AK184)=0),0,GEOMEAN(IF(ISNUMBER(AF184:AK184),AF184:AK184))),0)</f>
        <v>1</v>
      </c>
      <c r="N184" s="23">
        <f t="shared" ca="1" si="16"/>
        <v>1</v>
      </c>
      <c r="O184" s="116" t="str">
        <f t="shared" si="17"/>
        <v>!</v>
      </c>
      <c r="P184" s="24"/>
      <c r="Q184" s="49"/>
      <c r="R184" s="25">
        <f ca="1">IFERROR(INDEX(Health!$G$8:$G$225,MATCH($C184,_xlfn.ANCHORARRAY(Health!$C$8),0)),NA())</f>
        <v>0</v>
      </c>
      <c r="S184" s="25">
        <f ca="1">IFERROR(INDEX(Food!$G$8:$G$225,MATCH($C184,_xlfn.ANCHORARRAY(Food!$C$8),0)),NA())</f>
        <v>0</v>
      </c>
      <c r="T184" s="25">
        <f ca="1">IFERROR(INDEX(Macro!$G$8:$G$225,MATCH($C184,_xlfn.ANCHORARRAY(Macro!$C$8),0)),NA())</f>
        <v>4.2051908282570478</v>
      </c>
      <c r="U184" s="25">
        <f ca="1">IFERROR(INDEX(Socioeconomic!$G$8:$G$225,MATCH($C184,_xlfn.ANCHORARRAY(Socioeconomic!$C$8),0)),NA())</f>
        <v>4.3364104123899967</v>
      </c>
      <c r="V184" s="25">
        <f ca="1">IFERROR(INDEX('Natural Hazard'!$G$8:$G$225,MATCH($C184,_xlfn.ANCHORARRAY('Natural Hazard'!$C$8),0)),NA())</f>
        <v>0</v>
      </c>
      <c r="W184" s="25">
        <f ca="1">IFERROR(INDEX(Conflict!$G$8:$G$225,MATCH($C184,_xlfn.ANCHORARRAY(Conflict!$C$8),0)),NA())</f>
        <v>10</v>
      </c>
      <c r="X184" s="50"/>
      <c r="Y184" s="25">
        <f ca="1">IFERROR(INDEX(Health!$H$8:$H$225,MATCH($C184,_xlfn.ANCHORARRAY(Health!$C$8),0)),NA())</f>
        <v>8.4198250728862902</v>
      </c>
      <c r="Z184" s="25">
        <f ca="1">IFERROR(INDEX(Food!$H$8:$H$225,MATCH($C184,_xlfn.ANCHORARRAY(Food!$C$8),0)),NA())</f>
        <v>8.20574162679425</v>
      </c>
      <c r="AA184" s="25">
        <f ca="1">IFERROR(INDEX(Macro!$H$8:$H$225,MATCH($C184,_xlfn.ANCHORARRAY(Macro!$C$8),0)),NA())</f>
        <v>5.8804570758863202</v>
      </c>
      <c r="AB184" s="25">
        <f ca="1">IFERROR(INDEX(Socioeconomic!$H$8:$H$225,MATCH($C184,_xlfn.ANCHORARRAY(Socioeconomic!$C$8),0)),NA())</f>
        <v>8.8571428571428505</v>
      </c>
      <c r="AC184" s="25">
        <f ca="1">IFERROR(INDEX('Natural Hazard'!$H$8:$H$225,MATCH($C184,_xlfn.ANCHORARRAY('Natural Hazard'!$C$8),0)),NA())</f>
        <v>0.5</v>
      </c>
      <c r="AD184" s="25">
        <f ca="1">IFERROR(INDEX(Conflict!$H$8:$H$225,MATCH($C184,_xlfn.ANCHORARRAY(Conflict!$C$8),0)),NA())</f>
        <v>10</v>
      </c>
      <c r="AE184" s="50"/>
      <c r="AF184" s="25">
        <f ca="1">IFERROR(INDEX(Health!$I$8:$I$225,MATCH($C184,_xlfn.ANCHORARRAY(Health!$C$8),0)),NA())</f>
        <v>0</v>
      </c>
      <c r="AG184" s="25" t="e">
        <f ca="1">IFERROR(INDEX(Food!$I$8:$I$225,MATCH($C184,_xlfn.ANCHORARRAY(Food!$C$8),0)),NA())</f>
        <v>#N/A</v>
      </c>
      <c r="AH184" s="25">
        <f ca="1">IFERROR(INDEX(Macro!$I$8:$I$225,MATCH($C184,_xlfn.ANCHORARRAY(Macro!$C$8),0)),NA())</f>
        <v>3.0071862907683702</v>
      </c>
      <c r="AI184" s="25">
        <f ca="1">IFERROR(INDEX(Socioeconomic!$I$8:$I$225,MATCH($C184,_xlfn.ANCHORARRAY(Socioeconomic!$C$8),0)),NA())</f>
        <v>2.1230836589159798</v>
      </c>
      <c r="AJ184" s="25">
        <f ca="1">IFERROR(INDEX('Natural Hazard'!$I$8:$I$225,MATCH($C184,_xlfn.ANCHORARRAY('Natural Hazard'!$C$8),0)),NA())</f>
        <v>0</v>
      </c>
      <c r="AK184" s="25">
        <f ca="1">IFERROR(INDEX(Conflict!$I$8:$I$225,MATCH($C184,_xlfn.ANCHORARRAY(Conflict!$C$8),0)),NA())</f>
        <v>10</v>
      </c>
      <c r="AL184" s="49"/>
      <c r="AM184" s="25">
        <f>IFERROR(INDEX('Data Reliability'!$G$6:$G$409,MATCH($C184,'Data Reliability'!$E$6:$E$409,0)),NA())</f>
        <v>0.16666666666666699</v>
      </c>
      <c r="AN184" s="25">
        <f>IFERROR(INDEX('Data Reliability'!$H$6:$H$409,MATCH($C184,'Data Reliability'!$E$6:$E$409,0)),NA())</f>
        <v>0.625</v>
      </c>
    </row>
    <row r="185" spans="2:40" x14ac:dyDescent="0.2">
      <c r="B185" s="28" t="s">
        <v>305</v>
      </c>
      <c r="C185" s="28" t="s">
        <v>306</v>
      </c>
      <c r="D185" s="28" t="s">
        <v>435</v>
      </c>
      <c r="E185" s="28" t="s">
        <v>430</v>
      </c>
      <c r="F185" s="206">
        <f ca="1">MATCH($C185,_xlfn.ANCHORARRAY(Health!$C$8),0)</f>
        <v>180</v>
      </c>
      <c r="G185" s="22" cm="1">
        <f t="array" aca="1" ref="G185" ca="1">IF(Parameters!$D$31, SUM(IF(ISNUMBER(R185:W185),(IF(R185:W185&gt;=Parameters!$D$37,1,"")),""))+0.5*(SUM(IF(ISNUMBER(R185:W185),(IF(R185:W185&gt;=Parameters!$D$38,1,"")),""))-SUM(IF(ISNUMBER(R185:W185),(IF(R185:W185&gt;=Parameters!$D$37,1,"")),""))),0) +
   IF(Parameters!$D$32,SUM(IF(ISNUMBER(R185:W185),(IF(R185:W185&gt;=Parameters!$D$41,1,"")),"")),0) +
   IF(Parameters!$D$33,AVERAGE(IF(ISNUMBER(R185:W185),R185:W185)),0) +
   IF(Parameters!$D$34,IF(OR(IF(ISNUMBER(R185:W185),R185:W185)=0),0,GEOMEAN(IF(ISNUMBER(R185:W185),R185:W185))),0)</f>
        <v>1</v>
      </c>
      <c r="H185" s="23">
        <f t="shared" ca="1" si="12"/>
        <v>1</v>
      </c>
      <c r="I185" s="116" t="str">
        <f t="shared" si="13"/>
        <v>!</v>
      </c>
      <c r="J185" s="22" cm="1">
        <f t="array" aca="1" ref="J185" ca="1">IF(Parameters!$D$31, SUM(IF(ISNUMBER(Y185:AD185),(IF(Y185:AD185&gt;=Parameters!$D$41,1,"")),""))+0.5*(SUM(IF(ISNUMBER(Y185:AD185),(IF(Y185:AD185&gt;=Parameters!$D$42,1,"")),""))-SUM(IF(ISNUMBER(Y185:AD185),(IF(Y185:AD185&gt;=Parameters!$D$41,1,"")),""))),0) +
   IF(Parameters!$D$32,SUM(IF(ISNUMBER(Y185:AD185),(IF(Y185:AD185&gt;=Parameters!$D$41,1,"")),"")),0) +
   IF(Parameters!$D$33,AVERAGE(IF(ISNUMBER(Y185:AD185),Y185:AD185)),0) +
   IF(Parameters!$D$34,IF(OR(IF(ISNUMBER(Y185:AD185),Y185:AD185)=0),0,GEOMEAN(IF(ISNUMBER(Y185:AD185),Y185:AD185))),0)</f>
        <v>0.5</v>
      </c>
      <c r="K185" s="23">
        <f t="shared" ca="1" si="14"/>
        <v>0.5</v>
      </c>
      <c r="L185" s="116" t="str">
        <f t="shared" si="15"/>
        <v/>
      </c>
      <c r="M185" s="21" cm="1">
        <f t="array" aca="1" ref="M185" ca="1">IF(Parameters!$D$31, SUM(IF(ISNUMBER(AF185:AK185),(IF(AF185:AK185&gt;=Parameters!$D$41,1,"")),""))+0.5*(SUM(IF(ISNUMBER(AF185:AK185),(IF(AF185:AK185&gt;=Parameters!$D$42,1,"")),""))-SUM(IF(ISNUMBER(AF185:AK185),(IF(AF185:AK185&gt;=Parameters!$D$41,1,"")),""))),0) +
   IF(Parameters!$D$32,SUM(IF(ISNUMBER(AF185:AK185),(IF(AF185:AK185&gt;=Parameters!$D$41,1,"")),"")),0) +
   IF(Parameters!$D$33,AVERAGE(IF(ISNUMBER(AF185:AK185),AF185:AK185)),0) +
   IF(Parameters!$D$34,IF(OR(IF(ISNUMBER(AF185:AK185),AF185:AK185)=0),0,GEOMEAN(IF(ISNUMBER(AF185:AK185),AF185:AK185))),0)</f>
        <v>1</v>
      </c>
      <c r="N185" s="23">
        <f t="shared" ca="1" si="16"/>
        <v>1</v>
      </c>
      <c r="O185" s="116" t="str">
        <f t="shared" si="17"/>
        <v>!</v>
      </c>
      <c r="P185" s="24"/>
      <c r="Q185" s="49"/>
      <c r="R185" s="25">
        <f ca="1">IFERROR(INDEX(Health!$G$8:$G$225,MATCH($C185,_xlfn.ANCHORARRAY(Health!$C$8),0)),NA())</f>
        <v>0</v>
      </c>
      <c r="S185" s="25">
        <f ca="1">IFERROR(INDEX(Food!$G$8:$G$225,MATCH($C185,_xlfn.ANCHORARRAY(Food!$C$8),0)),NA())</f>
        <v>0</v>
      </c>
      <c r="T185" s="25">
        <f ca="1">IFERROR(INDEX(Macro!$G$8:$G$225,MATCH($C185,_xlfn.ANCHORARRAY(Macro!$C$8),0)),NA())</f>
        <v>5.4381902467986354</v>
      </c>
      <c r="U185" s="25">
        <f ca="1">IFERROR(INDEX(Socioeconomic!$G$8:$G$225,MATCH($C185,_xlfn.ANCHORARRAY(Socioeconomic!$C$8),0)),NA())</f>
        <v>1.6044580749541766</v>
      </c>
      <c r="V185" s="25">
        <f ca="1">IFERROR(INDEX('Natural Hazard'!$G$8:$G$225,MATCH($C185,_xlfn.ANCHORARRAY('Natural Hazard'!$C$8),0)),NA())</f>
        <v>6.9522178715380676</v>
      </c>
      <c r="W185" s="25">
        <f ca="1">IFERROR(INDEX(Conflict!$G$8:$G$225,MATCH($C185,_xlfn.ANCHORARRAY(Conflict!$C$8),0)),NA())</f>
        <v>0</v>
      </c>
      <c r="X185" s="50"/>
      <c r="Y185" s="25">
        <f ca="1">IFERROR(INDEX(Health!$H$8:$H$225,MATCH($C185,_xlfn.ANCHORARRAY(Health!$C$8),0)),NA())</f>
        <v>5.9708454810495599</v>
      </c>
      <c r="Z185" s="25">
        <f ca="1">IFERROR(INDEX(Food!$H$8:$H$225,MATCH($C185,_xlfn.ANCHORARRAY(Food!$C$8),0)),NA())</f>
        <v>5.5263157894736796</v>
      </c>
      <c r="AA185" s="25">
        <f ca="1">IFERROR(INDEX(Macro!$H$8:$H$225,MATCH($C185,_xlfn.ANCHORARRAY(Macro!$C$8),0)),NA())</f>
        <v>7.3893934954585401</v>
      </c>
      <c r="AB185" s="25">
        <f ca="1">IFERROR(INDEX(Socioeconomic!$H$8:$H$225,MATCH($C185,_xlfn.ANCHORARRAY(Socioeconomic!$C$8),0)),NA())</f>
        <v>4.8571428571428497</v>
      </c>
      <c r="AC185" s="25">
        <f ca="1">IFERROR(INDEX('Natural Hazard'!$H$8:$H$225,MATCH($C185,_xlfn.ANCHORARRAY('Natural Hazard'!$C$8),0)),NA())</f>
        <v>4.8333333333333304</v>
      </c>
      <c r="AD185" s="25">
        <f ca="1">IFERROR(INDEX(Conflict!$H$8:$H$225,MATCH($C185,_xlfn.ANCHORARRAY(Conflict!$C$8),0)),NA())</f>
        <v>0</v>
      </c>
      <c r="AE185" s="50"/>
      <c r="AF185" s="25">
        <f ca="1">IFERROR(INDEX(Health!$I$8:$I$225,MATCH($C185,_xlfn.ANCHORARRAY(Health!$C$8),0)),NA())</f>
        <v>0</v>
      </c>
      <c r="AG185" s="25" t="e">
        <f ca="1">IFERROR(INDEX(Food!$I$8:$I$225,MATCH($C185,_xlfn.ANCHORARRAY(Food!$C$8),0)),NA())</f>
        <v>#N/A</v>
      </c>
      <c r="AH185" s="25">
        <f ca="1">IFERROR(INDEX(Macro!$I$8:$I$225,MATCH($C185,_xlfn.ANCHORARRAY(Macro!$C$8),0)),NA())</f>
        <v>4.0022111663902704</v>
      </c>
      <c r="AI185" s="25">
        <f ca="1">IFERROR(INDEX(Socioeconomic!$I$8:$I$225,MATCH($C185,_xlfn.ANCHORARRAY(Socioeconomic!$C$8),0)),NA())</f>
        <v>0.52999999999999003</v>
      </c>
      <c r="AJ185" s="25">
        <f ca="1">IFERROR(INDEX('Natural Hazard'!$I$8:$I$225,MATCH($C185,_xlfn.ANCHORARRAY('Natural Hazard'!$C$8),0)),NA())</f>
        <v>10</v>
      </c>
      <c r="AK185" s="25">
        <f ca="1">IFERROR(INDEX(Conflict!$I$8:$I$225,MATCH($C185,_xlfn.ANCHORARRAY(Conflict!$C$8),0)),NA())</f>
        <v>0</v>
      </c>
      <c r="AL185" s="49"/>
      <c r="AM185" s="25">
        <f>IFERROR(INDEX('Data Reliability'!$G$6:$G$409,MATCH($C185,'Data Reliability'!$E$6:$E$409,0)),NA())</f>
        <v>0.16666666666666699</v>
      </c>
      <c r="AN185" s="25">
        <f>IFERROR(INDEX('Data Reliability'!$H$6:$H$409,MATCH($C185,'Data Reliability'!$E$6:$E$409,0)),NA())</f>
        <v>0.59166666666666701</v>
      </c>
    </row>
    <row r="186" spans="2:40" x14ac:dyDescent="0.2">
      <c r="B186" s="28" t="s">
        <v>760</v>
      </c>
      <c r="C186" s="28" t="s">
        <v>307</v>
      </c>
      <c r="D186" s="28" t="s">
        <v>433</v>
      </c>
      <c r="E186" s="28" t="s">
        <v>409</v>
      </c>
      <c r="F186" s="206">
        <f ca="1">MATCH($C186,_xlfn.ANCHORARRAY(Health!$C$8),0)</f>
        <v>181</v>
      </c>
      <c r="G186" s="22" cm="1">
        <f t="array" aca="1" ref="G186" ca="1">IF(Parameters!$D$31, SUM(IF(ISNUMBER(R186:W186),(IF(R186:W186&gt;=Parameters!$D$37,1,"")),""))+0.5*(SUM(IF(ISNUMBER(R186:W186),(IF(R186:W186&gt;=Parameters!$D$38,1,"")),""))-SUM(IF(ISNUMBER(R186:W186),(IF(R186:W186&gt;=Parameters!$D$37,1,"")),""))),0) +
   IF(Parameters!$D$32,SUM(IF(ISNUMBER(R186:W186),(IF(R186:W186&gt;=Parameters!$D$41,1,"")),"")),0) +
   IF(Parameters!$D$33,AVERAGE(IF(ISNUMBER(R186:W186),R186:W186)),0) +
   IF(Parameters!$D$34,IF(OR(IF(ISNUMBER(R186:W186),R186:W186)=0),0,GEOMEAN(IF(ISNUMBER(R186:W186),R186:W186))),0)</f>
        <v>0</v>
      </c>
      <c r="H186" s="23">
        <f t="shared" ca="1" si="12"/>
        <v>0</v>
      </c>
      <c r="I186" s="116" t="str">
        <f t="shared" si="13"/>
        <v>!</v>
      </c>
      <c r="J186" s="22" cm="1">
        <f t="array" aca="1" ref="J186" ca="1">IF(Parameters!$D$31, SUM(IF(ISNUMBER(Y186:AD186),(IF(Y186:AD186&gt;=Parameters!$D$41,1,"")),""))+0.5*(SUM(IF(ISNUMBER(Y186:AD186),(IF(Y186:AD186&gt;=Parameters!$D$42,1,"")),""))-SUM(IF(ISNUMBER(Y186:AD186),(IF(Y186:AD186&gt;=Parameters!$D$41,1,"")),""))),0) +
   IF(Parameters!$D$32,SUM(IF(ISNUMBER(Y186:AD186),(IF(Y186:AD186&gt;=Parameters!$D$41,1,"")),"")),0) +
   IF(Parameters!$D$33,AVERAGE(IF(ISNUMBER(Y186:AD186),Y186:AD186)),0) +
   IF(Parameters!$D$34,IF(OR(IF(ISNUMBER(Y186:AD186),Y186:AD186)=0),0,GEOMEAN(IF(ISNUMBER(Y186:AD186),Y186:AD186))),0)</f>
        <v>0</v>
      </c>
      <c r="K186" s="23">
        <f t="shared" ca="1" si="14"/>
        <v>0</v>
      </c>
      <c r="L186" s="116" t="str">
        <f t="shared" si="15"/>
        <v/>
      </c>
      <c r="M186" s="21" cm="1">
        <f t="array" aca="1" ref="M186" ca="1">IF(Parameters!$D$31, SUM(IF(ISNUMBER(AF186:AK186),(IF(AF186:AK186&gt;=Parameters!$D$41,1,"")),""))+0.5*(SUM(IF(ISNUMBER(AF186:AK186),(IF(AF186:AK186&gt;=Parameters!$D$42,1,"")),""))-SUM(IF(ISNUMBER(AF186:AK186),(IF(AF186:AK186&gt;=Parameters!$D$41,1,"")),""))),0) +
   IF(Parameters!$D$32,SUM(IF(ISNUMBER(AF186:AK186),(IF(AF186:AK186&gt;=Parameters!$D$41,1,"")),"")),0) +
   IF(Parameters!$D$33,AVERAGE(IF(ISNUMBER(AF186:AK186),AF186:AK186)),0) +
   IF(Parameters!$D$34,IF(OR(IF(ISNUMBER(AF186:AK186),AF186:AK186)=0),0,GEOMEAN(IF(ISNUMBER(AF186:AK186),AF186:AK186))),0)</f>
        <v>0</v>
      </c>
      <c r="N186" s="23">
        <f t="shared" ca="1" si="16"/>
        <v>0</v>
      </c>
      <c r="O186" s="116" t="str">
        <f t="shared" si="17"/>
        <v>!</v>
      </c>
      <c r="P186" s="24"/>
      <c r="Q186" s="49"/>
      <c r="R186" s="25">
        <f ca="1">IFERROR(INDEX(Health!$G$8:$G$225,MATCH($C186,_xlfn.ANCHORARRAY(Health!$C$8),0)),NA())</f>
        <v>0</v>
      </c>
      <c r="S186" s="25">
        <f ca="1">IFERROR(INDEX(Food!$G$8:$G$225,MATCH($C186,_xlfn.ANCHORARRAY(Food!$C$8),0)),NA())</f>
        <v>0</v>
      </c>
      <c r="T186" s="25">
        <f ca="1">IFERROR(INDEX(Macro!$G$8:$G$225,MATCH($C186,_xlfn.ANCHORARRAY(Macro!$C$8),0)),NA())</f>
        <v>0</v>
      </c>
      <c r="U186" s="25">
        <f ca="1">IFERROR(INDEX(Socioeconomic!$G$8:$G$225,MATCH($C186,_xlfn.ANCHORARRAY(Socioeconomic!$C$8),0)),NA())</f>
        <v>1.6035674514745406</v>
      </c>
      <c r="V186" s="25">
        <f ca="1">IFERROR(INDEX('Natural Hazard'!$G$8:$G$225,MATCH($C186,_xlfn.ANCHORARRAY('Natural Hazard'!$C$8),0)),NA())</f>
        <v>0</v>
      </c>
      <c r="W186" s="25">
        <f ca="1">IFERROR(INDEX(Conflict!$G$8:$G$225,MATCH($C186,_xlfn.ANCHORARRAY(Conflict!$C$8),0)),NA())</f>
        <v>0</v>
      </c>
      <c r="X186" s="50"/>
      <c r="Y186" s="25">
        <f ca="1">IFERROR(INDEX(Health!$H$8:$H$225,MATCH($C186,_xlfn.ANCHORARRAY(Health!$C$8),0)),NA())</f>
        <v>0.314868804664724</v>
      </c>
      <c r="Z186" s="25">
        <f ca="1">IFERROR(INDEX(Food!$H$8:$H$225,MATCH($C186,_xlfn.ANCHORARRAY(Food!$C$8),0)),NA())</f>
        <v>2.0208453966415698</v>
      </c>
      <c r="AA186" s="25">
        <f ca="1">IFERROR(INDEX(Macro!$H$8:$H$225,MATCH($C186,_xlfn.ANCHORARRAY(Macro!$C$8),0)),NA())</f>
        <v>3.2581306768239102</v>
      </c>
      <c r="AB186" s="25">
        <f ca="1">IFERROR(INDEX(Socioeconomic!$H$8:$H$225,MATCH($C186,_xlfn.ANCHORARRAY(Socioeconomic!$C$8),0)),NA())</f>
        <v>1.1428571428571399</v>
      </c>
      <c r="AC186" s="25">
        <f ca="1">IFERROR(INDEX('Natural Hazard'!$H$8:$H$225,MATCH($C186,_xlfn.ANCHORARRAY('Natural Hazard'!$C$8),0)),NA())</f>
        <v>2.9999999999999898</v>
      </c>
      <c r="AD186" s="25">
        <f ca="1">IFERROR(INDEX(Conflict!$H$8:$H$225,MATCH($C186,_xlfn.ANCHORARRAY(Conflict!$C$8),0)),NA())</f>
        <v>0</v>
      </c>
      <c r="AE186" s="50"/>
      <c r="AF186" s="25">
        <f ca="1">IFERROR(INDEX(Health!$I$8:$I$225,MATCH($C186,_xlfn.ANCHORARRAY(Health!$C$8),0)),NA())</f>
        <v>0</v>
      </c>
      <c r="AG186" s="25" t="e">
        <f ca="1">IFERROR(INDEX(Food!$I$8:$I$225,MATCH($C186,_xlfn.ANCHORARRAY(Food!$C$8),0)),NA())</f>
        <v>#N/A</v>
      </c>
      <c r="AH186" s="25">
        <f ca="1">IFERROR(INDEX(Macro!$I$8:$I$225,MATCH($C186,_xlfn.ANCHORARRAY(Macro!$C$8),0)),NA())</f>
        <v>0</v>
      </c>
      <c r="AI186" s="25">
        <f ca="1">IFERROR(INDEX(Socioeconomic!$I$8:$I$225,MATCH($C186,_xlfn.ANCHORARRAY(Socioeconomic!$C$8),0)),NA())</f>
        <v>2.2499999999999898</v>
      </c>
      <c r="AJ186" s="25">
        <f ca="1">IFERROR(INDEX('Natural Hazard'!$I$8:$I$225,MATCH($C186,_xlfn.ANCHORARRAY('Natural Hazard'!$C$8),0)),NA())</f>
        <v>0</v>
      </c>
      <c r="AK186" s="25">
        <f ca="1">IFERROR(INDEX(Conflict!$I$8:$I$225,MATCH($C186,_xlfn.ANCHORARRAY(Conflict!$C$8),0)),NA())</f>
        <v>0</v>
      </c>
      <c r="AL186" s="49"/>
      <c r="AM186" s="25">
        <f>IFERROR(INDEX('Data Reliability'!$G$6:$G$409,MATCH($C186,'Data Reliability'!$E$6:$E$409,0)),NA())</f>
        <v>8.3333333333333301E-2</v>
      </c>
      <c r="AN186" s="25">
        <f>IFERROR(INDEX('Data Reliability'!$H$6:$H$409,MATCH($C186,'Data Reliability'!$E$6:$E$409,0)),NA())</f>
        <v>0.625</v>
      </c>
    </row>
    <row r="187" spans="2:40" x14ac:dyDescent="0.2">
      <c r="B187" s="28" t="s">
        <v>308</v>
      </c>
      <c r="C187" s="28" t="s">
        <v>309</v>
      </c>
      <c r="D187" s="28" t="s">
        <v>433</v>
      </c>
      <c r="E187" s="28" t="s">
        <v>409</v>
      </c>
      <c r="F187" s="206">
        <f ca="1">MATCH($C187,_xlfn.ANCHORARRAY(Health!$C$8),0)</f>
        <v>182</v>
      </c>
      <c r="G187" s="22" cm="1">
        <f t="array" aca="1" ref="G187" ca="1">IF(Parameters!$D$31, SUM(IF(ISNUMBER(R187:W187),(IF(R187:W187&gt;=Parameters!$D$37,1,"")),""))+0.5*(SUM(IF(ISNUMBER(R187:W187),(IF(R187:W187&gt;=Parameters!$D$38,1,"")),""))-SUM(IF(ISNUMBER(R187:W187),(IF(R187:W187&gt;=Parameters!$D$37,1,"")),""))),0) +
   IF(Parameters!$D$32,SUM(IF(ISNUMBER(R187:W187),(IF(R187:W187&gt;=Parameters!$D$41,1,"")),"")),0) +
   IF(Parameters!$D$33,AVERAGE(IF(ISNUMBER(R187:W187),R187:W187)),0) +
   IF(Parameters!$D$34,IF(OR(IF(ISNUMBER(R187:W187),R187:W187)=0),0,GEOMEAN(IF(ISNUMBER(R187:W187),R187:W187))),0)</f>
        <v>0</v>
      </c>
      <c r="H187" s="23">
        <f t="shared" ca="1" si="12"/>
        <v>0</v>
      </c>
      <c r="I187" s="116" t="str">
        <f t="shared" si="13"/>
        <v>!</v>
      </c>
      <c r="J187" s="22" cm="1">
        <f t="array" aca="1" ref="J187" ca="1">IF(Parameters!$D$31, SUM(IF(ISNUMBER(Y187:AD187),(IF(Y187:AD187&gt;=Parameters!$D$41,1,"")),""))+0.5*(SUM(IF(ISNUMBER(Y187:AD187),(IF(Y187:AD187&gt;=Parameters!$D$42,1,"")),""))-SUM(IF(ISNUMBER(Y187:AD187),(IF(Y187:AD187&gt;=Parameters!$D$41,1,"")),""))),0) +
   IF(Parameters!$D$32,SUM(IF(ISNUMBER(Y187:AD187),(IF(Y187:AD187&gt;=Parameters!$D$41,1,"")),"")),0) +
   IF(Parameters!$D$33,AVERAGE(IF(ISNUMBER(Y187:AD187),Y187:AD187)),0) +
   IF(Parameters!$D$34,IF(OR(IF(ISNUMBER(Y187:AD187),Y187:AD187)=0),0,GEOMEAN(IF(ISNUMBER(Y187:AD187),Y187:AD187))),0)</f>
        <v>0</v>
      </c>
      <c r="K187" s="23">
        <f t="shared" ca="1" si="14"/>
        <v>0</v>
      </c>
      <c r="L187" s="116" t="str">
        <f t="shared" si="15"/>
        <v/>
      </c>
      <c r="M187" s="21" cm="1">
        <f t="array" aca="1" ref="M187" ca="1">IF(Parameters!$D$31, SUM(IF(ISNUMBER(AF187:AK187),(IF(AF187:AK187&gt;=Parameters!$D$41,1,"")),""))+0.5*(SUM(IF(ISNUMBER(AF187:AK187),(IF(AF187:AK187&gt;=Parameters!$D$42,1,"")),""))-SUM(IF(ISNUMBER(AF187:AK187),(IF(AF187:AK187&gt;=Parameters!$D$41,1,"")),""))),0) +
   IF(Parameters!$D$32,SUM(IF(ISNUMBER(AF187:AK187),(IF(AF187:AK187&gt;=Parameters!$D$41,1,"")),"")),0) +
   IF(Parameters!$D$33,AVERAGE(IF(ISNUMBER(AF187:AK187),AF187:AK187)),0) +
   IF(Parameters!$D$34,IF(OR(IF(ISNUMBER(AF187:AK187),AF187:AK187)=0),0,GEOMEAN(IF(ISNUMBER(AF187:AK187),AF187:AK187))),0)</f>
        <v>0</v>
      </c>
      <c r="N187" s="23">
        <f t="shared" ca="1" si="16"/>
        <v>0</v>
      </c>
      <c r="O187" s="116" t="str">
        <f t="shared" si="17"/>
        <v>!</v>
      </c>
      <c r="P187" s="24"/>
      <c r="Q187" s="49"/>
      <c r="R187" s="25">
        <f ca="1">IFERROR(INDEX(Health!$G$8:$G$225,MATCH($C187,_xlfn.ANCHORARRAY(Health!$C$8),0)),NA())</f>
        <v>0</v>
      </c>
      <c r="S187" s="25">
        <f ca="1">IFERROR(INDEX(Food!$G$8:$G$225,MATCH($C187,_xlfn.ANCHORARRAY(Food!$C$8),0)),NA())</f>
        <v>0</v>
      </c>
      <c r="T187" s="25">
        <f ca="1">IFERROR(INDEX(Macro!$G$8:$G$225,MATCH($C187,_xlfn.ANCHORARRAY(Macro!$C$8),0)),NA())</f>
        <v>2.8854556886393778</v>
      </c>
      <c r="U187" s="25">
        <f ca="1">IFERROR(INDEX(Socioeconomic!$G$8:$G$225,MATCH($C187,_xlfn.ANCHORARRAY(Socioeconomic!$C$8),0)),NA())</f>
        <v>0</v>
      </c>
      <c r="V187" s="25">
        <f ca="1">IFERROR(INDEX('Natural Hazard'!$G$8:$G$225,MATCH($C187,_xlfn.ANCHORARRAY('Natural Hazard'!$C$8),0)),NA())</f>
        <v>0</v>
      </c>
      <c r="W187" s="25">
        <f ca="1">IFERROR(INDEX(Conflict!$G$8:$G$225,MATCH($C187,_xlfn.ANCHORARRAY(Conflict!$C$8),0)),NA())</f>
        <v>0</v>
      </c>
      <c r="X187" s="50"/>
      <c r="Y187" s="25">
        <f ca="1">IFERROR(INDEX(Health!$H$8:$H$225,MATCH($C187,_xlfn.ANCHORARRAY(Health!$C$8),0)),NA())</f>
        <v>0</v>
      </c>
      <c r="Z187" s="25">
        <f ca="1">IFERROR(INDEX(Food!$H$8:$H$225,MATCH($C187,_xlfn.ANCHORARRAY(Food!$C$8),0)),NA())</f>
        <v>0.21531100478468901</v>
      </c>
      <c r="AA187" s="25">
        <f ca="1">IFERROR(INDEX(Macro!$H$8:$H$225,MATCH($C187,_xlfn.ANCHORARRAY(Macro!$C$8),0)),NA())</f>
        <v>1.5001464986815101</v>
      </c>
      <c r="AB187" s="25">
        <f ca="1">IFERROR(INDEX(Socioeconomic!$H$8:$H$225,MATCH($C187,_xlfn.ANCHORARRAY(Socioeconomic!$C$8),0)),NA())</f>
        <v>0.28571428571428598</v>
      </c>
      <c r="AC187" s="25">
        <f ca="1">IFERROR(INDEX('Natural Hazard'!$H$8:$H$225,MATCH($C187,_xlfn.ANCHORARRAY('Natural Hazard'!$C$8),0)),NA())</f>
        <v>4</v>
      </c>
      <c r="AD187" s="25">
        <f ca="1">IFERROR(INDEX(Conflict!$H$8:$H$225,MATCH($C187,_xlfn.ANCHORARRAY(Conflict!$C$8),0)),NA())</f>
        <v>0</v>
      </c>
      <c r="AE187" s="50"/>
      <c r="AF187" s="25">
        <f ca="1">IFERROR(INDEX(Health!$I$8:$I$225,MATCH($C187,_xlfn.ANCHORARRAY(Health!$C$8),0)),NA())</f>
        <v>0</v>
      </c>
      <c r="AG187" s="25" t="e">
        <f ca="1">IFERROR(INDEX(Food!$I$8:$I$225,MATCH($C187,_xlfn.ANCHORARRAY(Food!$C$8),0)),NA())</f>
        <v>#N/A</v>
      </c>
      <c r="AH187" s="25">
        <f ca="1">IFERROR(INDEX(Macro!$I$8:$I$225,MATCH($C187,_xlfn.ANCHORARRAY(Macro!$C$8),0)),NA())</f>
        <v>5.55002763957987</v>
      </c>
      <c r="AI187" s="25">
        <f ca="1">IFERROR(INDEX(Socioeconomic!$I$8:$I$225,MATCH($C187,_xlfn.ANCHORARRAY(Socioeconomic!$C$8),0)),NA())</f>
        <v>0</v>
      </c>
      <c r="AJ187" s="25">
        <f ca="1">IFERROR(INDEX('Natural Hazard'!$I$8:$I$225,MATCH($C187,_xlfn.ANCHORARRAY('Natural Hazard'!$C$8),0)),NA())</f>
        <v>0</v>
      </c>
      <c r="AK187" s="25">
        <f ca="1">IFERROR(INDEX(Conflict!$I$8:$I$225,MATCH($C187,_xlfn.ANCHORARRAY(Conflict!$C$8),0)),NA())</f>
        <v>0</v>
      </c>
      <c r="AL187" s="49"/>
      <c r="AM187" s="25">
        <f>IFERROR(INDEX('Data Reliability'!$G$6:$G$409,MATCH($C187,'Data Reliability'!$E$6:$E$409,0)),NA())</f>
        <v>0.16666666666666699</v>
      </c>
      <c r="AN187" s="25">
        <f>IFERROR(INDEX('Data Reliability'!$H$6:$H$409,MATCH($C187,'Data Reliability'!$E$6:$E$409,0)),NA())</f>
        <v>0.65833333333333299</v>
      </c>
    </row>
    <row r="188" spans="2:40" x14ac:dyDescent="0.2">
      <c r="B188" s="28" t="s">
        <v>310</v>
      </c>
      <c r="C188" s="28" t="s">
        <v>311</v>
      </c>
      <c r="D188" s="28" t="s">
        <v>433</v>
      </c>
      <c r="E188" s="28" t="s">
        <v>409</v>
      </c>
      <c r="F188" s="206">
        <f ca="1">MATCH($C188,_xlfn.ANCHORARRAY(Health!$C$8),0)</f>
        <v>183</v>
      </c>
      <c r="G188" s="22" cm="1">
        <f t="array" aca="1" ref="G188" ca="1">IF(Parameters!$D$31, SUM(IF(ISNUMBER(R188:W188),(IF(R188:W188&gt;=Parameters!$D$37,1,"")),""))+0.5*(SUM(IF(ISNUMBER(R188:W188),(IF(R188:W188&gt;=Parameters!$D$38,1,"")),""))-SUM(IF(ISNUMBER(R188:W188),(IF(R188:W188&gt;=Parameters!$D$37,1,"")),""))),0) +
   IF(Parameters!$D$32,SUM(IF(ISNUMBER(R188:W188),(IF(R188:W188&gt;=Parameters!$D$41,1,"")),"")),0) +
   IF(Parameters!$D$33,AVERAGE(IF(ISNUMBER(R188:W188),R188:W188)),0) +
   IF(Parameters!$D$34,IF(OR(IF(ISNUMBER(R188:W188),R188:W188)=0),0,GEOMEAN(IF(ISNUMBER(R188:W188),R188:W188))),0)</f>
        <v>0</v>
      </c>
      <c r="H188" s="23">
        <f t="shared" ca="1" si="12"/>
        <v>0</v>
      </c>
      <c r="I188" s="116" t="str">
        <f t="shared" si="13"/>
        <v>!</v>
      </c>
      <c r="J188" s="22" cm="1">
        <f t="array" aca="1" ref="J188" ca="1">IF(Parameters!$D$31, SUM(IF(ISNUMBER(Y188:AD188),(IF(Y188:AD188&gt;=Parameters!$D$41,1,"")),""))+0.5*(SUM(IF(ISNUMBER(Y188:AD188),(IF(Y188:AD188&gt;=Parameters!$D$42,1,"")),""))-SUM(IF(ISNUMBER(Y188:AD188),(IF(Y188:AD188&gt;=Parameters!$D$41,1,"")),""))),0) +
   IF(Parameters!$D$32,SUM(IF(ISNUMBER(Y188:AD188),(IF(Y188:AD188&gt;=Parameters!$D$41,1,"")),"")),0) +
   IF(Parameters!$D$33,AVERAGE(IF(ISNUMBER(Y188:AD188),Y188:AD188)),0) +
   IF(Parameters!$D$34,IF(OR(IF(ISNUMBER(Y188:AD188),Y188:AD188)=0),0,GEOMEAN(IF(ISNUMBER(Y188:AD188),Y188:AD188))),0)</f>
        <v>0</v>
      </c>
      <c r="K188" s="23">
        <f t="shared" ca="1" si="14"/>
        <v>0</v>
      </c>
      <c r="L188" s="116" t="str">
        <f t="shared" si="15"/>
        <v/>
      </c>
      <c r="M188" s="21" cm="1">
        <f t="array" aca="1" ref="M188" ca="1">IF(Parameters!$D$31, SUM(IF(ISNUMBER(AF188:AK188),(IF(AF188:AK188&gt;=Parameters!$D$41,1,"")),""))+0.5*(SUM(IF(ISNUMBER(AF188:AK188),(IF(AF188:AK188&gt;=Parameters!$D$42,1,"")),""))-SUM(IF(ISNUMBER(AF188:AK188),(IF(AF188:AK188&gt;=Parameters!$D$41,1,"")),""))),0) +
   IF(Parameters!$D$32,SUM(IF(ISNUMBER(AF188:AK188),(IF(AF188:AK188&gt;=Parameters!$D$41,1,"")),"")),0) +
   IF(Parameters!$D$33,AVERAGE(IF(ISNUMBER(AF188:AK188),AF188:AK188)),0) +
   IF(Parameters!$D$34,IF(OR(IF(ISNUMBER(AF188:AK188),AF188:AK188)=0),0,GEOMEAN(IF(ISNUMBER(AF188:AK188),AF188:AK188))),0)</f>
        <v>0</v>
      </c>
      <c r="N188" s="23">
        <f t="shared" ca="1" si="16"/>
        <v>0</v>
      </c>
      <c r="O188" s="116" t="str">
        <f t="shared" si="17"/>
        <v>!</v>
      </c>
      <c r="P188" s="24"/>
      <c r="Q188" s="49"/>
      <c r="R188" s="25">
        <f ca="1">IFERROR(INDEX(Health!$G$8:$G$225,MATCH($C188,_xlfn.ANCHORARRAY(Health!$C$8),0)),NA())</f>
        <v>0</v>
      </c>
      <c r="S188" s="25">
        <f ca="1">IFERROR(INDEX(Food!$G$8:$G$225,MATCH($C188,_xlfn.ANCHORARRAY(Food!$C$8),0)),NA())</f>
        <v>0</v>
      </c>
      <c r="T188" s="25">
        <f ca="1">IFERROR(INDEX(Macro!$G$8:$G$225,MATCH($C188,_xlfn.ANCHORARRAY(Macro!$C$8),0)),NA())</f>
        <v>1.1335112243070218</v>
      </c>
      <c r="U188" s="25">
        <f ca="1">IFERROR(INDEX(Socioeconomic!$G$8:$G$225,MATCH($C188,_xlfn.ANCHORARRAY(Socioeconomic!$C$8),0)),NA())</f>
        <v>1.0515294982615961</v>
      </c>
      <c r="V188" s="25">
        <f ca="1">IFERROR(INDEX('Natural Hazard'!$G$8:$G$225,MATCH($C188,_xlfn.ANCHORARRAY('Natural Hazard'!$C$8),0)),NA())</f>
        <v>0</v>
      </c>
      <c r="W188" s="25">
        <f ca="1">IFERROR(INDEX(Conflict!$G$8:$G$225,MATCH($C188,_xlfn.ANCHORARRAY(Conflict!$C$8),0)),NA())</f>
        <v>0</v>
      </c>
      <c r="X188" s="50"/>
      <c r="Y188" s="25">
        <f ca="1">IFERROR(INDEX(Health!$H$8:$H$225,MATCH($C188,_xlfn.ANCHORARRAY(Health!$C$8),0)),NA())</f>
        <v>0</v>
      </c>
      <c r="Z188" s="25">
        <f ca="1">IFERROR(INDEX(Food!$H$8:$H$225,MATCH($C188,_xlfn.ANCHORARRAY(Food!$C$8),0)),NA())</f>
        <v>0</v>
      </c>
      <c r="AA188" s="25">
        <f ca="1">IFERROR(INDEX(Macro!$H$8:$H$225,MATCH($C188,_xlfn.ANCHORARRAY(Macro!$C$8),0)),NA())</f>
        <v>0.19630823322590199</v>
      </c>
      <c r="AB188" s="25">
        <f ca="1">IFERROR(INDEX(Socioeconomic!$H$8:$H$225,MATCH($C188,_xlfn.ANCHORARRAY(Socioeconomic!$C$8),0)),NA())</f>
        <v>0.42857142857142799</v>
      </c>
      <c r="AC188" s="25">
        <f ca="1">IFERROR(INDEX('Natural Hazard'!$H$8:$H$225,MATCH($C188,_xlfn.ANCHORARRAY('Natural Hazard'!$C$8),0)),NA())</f>
        <v>0.16666666666666599</v>
      </c>
      <c r="AD188" s="25">
        <f ca="1">IFERROR(INDEX(Conflict!$H$8:$H$225,MATCH($C188,_xlfn.ANCHORARRAY(Conflict!$C$8),0)),NA())</f>
        <v>0</v>
      </c>
      <c r="AE188" s="50"/>
      <c r="AF188" s="25">
        <f ca="1">IFERROR(INDEX(Health!$I$8:$I$225,MATCH($C188,_xlfn.ANCHORARRAY(Health!$C$8),0)),NA())</f>
        <v>0</v>
      </c>
      <c r="AG188" s="25" t="e">
        <f ca="1">IFERROR(INDEX(Food!$I$8:$I$225,MATCH($C188,_xlfn.ANCHORARRAY(Food!$C$8),0)),NA())</f>
        <v>#N/A</v>
      </c>
      <c r="AH188" s="25">
        <f ca="1">IFERROR(INDEX(Macro!$I$8:$I$225,MATCH($C188,_xlfn.ANCHORARRAY(Macro!$C$8),0)),NA())</f>
        <v>6.5450525152017596</v>
      </c>
      <c r="AI188" s="25">
        <f ca="1">IFERROR(INDEX(Socioeconomic!$I$8:$I$225,MATCH($C188,_xlfn.ANCHORARRAY(Socioeconomic!$C$8),0)),NA())</f>
        <v>2.58</v>
      </c>
      <c r="AJ188" s="25">
        <f ca="1">IFERROR(INDEX('Natural Hazard'!$I$8:$I$225,MATCH($C188,_xlfn.ANCHORARRAY('Natural Hazard'!$C$8),0)),NA())</f>
        <v>0</v>
      </c>
      <c r="AK188" s="25">
        <f ca="1">IFERROR(INDEX(Conflict!$I$8:$I$225,MATCH($C188,_xlfn.ANCHORARRAY(Conflict!$C$8),0)),NA())</f>
        <v>0</v>
      </c>
      <c r="AL188" s="49"/>
      <c r="AM188" s="25">
        <f>IFERROR(INDEX('Data Reliability'!$G$6:$G$409,MATCH($C188,'Data Reliability'!$E$6:$E$409,0)),NA())</f>
        <v>8.3333333333333301E-2</v>
      </c>
      <c r="AN188" s="25">
        <f>IFERROR(INDEX('Data Reliability'!$H$6:$H$409,MATCH($C188,'Data Reliability'!$E$6:$E$409,0)),NA())</f>
        <v>0.625</v>
      </c>
    </row>
    <row r="189" spans="2:40" x14ac:dyDescent="0.2">
      <c r="B189" s="28" t="s">
        <v>312</v>
      </c>
      <c r="C189" s="28" t="s">
        <v>313</v>
      </c>
      <c r="D189" s="28" t="s">
        <v>432</v>
      </c>
      <c r="E189" s="28" t="s">
        <v>430</v>
      </c>
      <c r="F189" s="206">
        <f ca="1">MATCH($C189,_xlfn.ANCHORARRAY(Health!$C$8),0)</f>
        <v>184</v>
      </c>
      <c r="G189" s="22" cm="1">
        <f t="array" aca="1" ref="G189" ca="1">IF(Parameters!$D$31, SUM(IF(ISNUMBER(R189:W189),(IF(R189:W189&gt;=Parameters!$D$37,1,"")),""))+0.5*(SUM(IF(ISNUMBER(R189:W189),(IF(R189:W189&gt;=Parameters!$D$38,1,"")),""))-SUM(IF(ISNUMBER(R189:W189),(IF(R189:W189&gt;=Parameters!$D$37,1,"")),""))),0) +
   IF(Parameters!$D$32,SUM(IF(ISNUMBER(R189:W189),(IF(R189:W189&gt;=Parameters!$D$41,1,"")),"")),0) +
   IF(Parameters!$D$33,AVERAGE(IF(ISNUMBER(R189:W189),R189:W189)),0) +
   IF(Parameters!$D$34,IF(OR(IF(ISNUMBER(R189:W189),R189:W189)=0),0,GEOMEAN(IF(ISNUMBER(R189:W189),R189:W189))),0)</f>
        <v>0.5</v>
      </c>
      <c r="H189" s="23">
        <f t="shared" ca="1" si="12"/>
        <v>0.5</v>
      </c>
      <c r="I189" s="116" t="str">
        <f t="shared" si="13"/>
        <v>!</v>
      </c>
      <c r="J189" s="22" cm="1">
        <f t="array" aca="1" ref="J189" ca="1">IF(Parameters!$D$31, SUM(IF(ISNUMBER(Y189:AD189),(IF(Y189:AD189&gt;=Parameters!$D$41,1,"")),""))+0.5*(SUM(IF(ISNUMBER(Y189:AD189),(IF(Y189:AD189&gt;=Parameters!$D$42,1,"")),""))-SUM(IF(ISNUMBER(Y189:AD189),(IF(Y189:AD189&gt;=Parameters!$D$41,1,"")),""))),0) +
   IF(Parameters!$D$32,SUM(IF(ISNUMBER(Y189:AD189),(IF(Y189:AD189&gt;=Parameters!$D$41,1,"")),"")),0) +
   IF(Parameters!$D$33,AVERAGE(IF(ISNUMBER(Y189:AD189),Y189:AD189)),0) +
   IF(Parameters!$D$34,IF(OR(IF(ISNUMBER(Y189:AD189),Y189:AD189)=0),0,GEOMEAN(IF(ISNUMBER(Y189:AD189),Y189:AD189))),0)</f>
        <v>1.5</v>
      </c>
      <c r="K189" s="23">
        <f t="shared" ca="1" si="14"/>
        <v>1.5</v>
      </c>
      <c r="L189" s="116" t="str">
        <f t="shared" si="15"/>
        <v/>
      </c>
      <c r="M189" s="21" cm="1">
        <f t="array" aca="1" ref="M189" ca="1">IF(Parameters!$D$31, SUM(IF(ISNUMBER(AF189:AK189),(IF(AF189:AK189&gt;=Parameters!$D$41,1,"")),""))+0.5*(SUM(IF(ISNUMBER(AF189:AK189),(IF(AF189:AK189&gt;=Parameters!$D$42,1,"")),""))-SUM(IF(ISNUMBER(AF189:AK189),(IF(AF189:AK189&gt;=Parameters!$D$41,1,"")),""))),0) +
   IF(Parameters!$D$32,SUM(IF(ISNUMBER(AF189:AK189),(IF(AF189:AK189&gt;=Parameters!$D$41,1,"")),"")),0) +
   IF(Parameters!$D$33,AVERAGE(IF(ISNUMBER(AF189:AK189),AF189:AK189)),0) +
   IF(Parameters!$D$34,IF(OR(IF(ISNUMBER(AF189:AK189),AF189:AK189)=0),0,GEOMEAN(IF(ISNUMBER(AF189:AK189),AF189:AK189))),0)</f>
        <v>0</v>
      </c>
      <c r="N189" s="23">
        <f t="shared" ca="1" si="16"/>
        <v>0</v>
      </c>
      <c r="O189" s="116" t="str">
        <f t="shared" si="17"/>
        <v>!</v>
      </c>
      <c r="P189" s="24"/>
      <c r="Q189" s="49"/>
      <c r="R189" s="25">
        <f ca="1">IFERROR(INDEX(Health!$G$8:$G$225,MATCH($C189,_xlfn.ANCHORARRAY(Health!$C$8),0)),NA())</f>
        <v>0</v>
      </c>
      <c r="S189" s="25">
        <f ca="1">IFERROR(INDEX(Food!$G$8:$G$225,MATCH($C189,_xlfn.ANCHORARRAY(Food!$C$8),0)),NA())</f>
        <v>0</v>
      </c>
      <c r="T189" s="25">
        <f ca="1">IFERROR(INDEX(Macro!$G$8:$G$225,MATCH($C189,_xlfn.ANCHORARRAY(Macro!$C$8),0)),NA())</f>
        <v>5.2646444859339239</v>
      </c>
      <c r="U189" s="25">
        <f ca="1">IFERROR(INDEX(Socioeconomic!$G$8:$G$225,MATCH($C189,_xlfn.ANCHORARRAY(Socioeconomic!$C$8),0)),NA())</f>
        <v>0</v>
      </c>
      <c r="V189" s="25">
        <f ca="1">IFERROR(INDEX('Natural Hazard'!$G$8:$G$225,MATCH($C189,_xlfn.ANCHORARRAY('Natural Hazard'!$C$8),0)),NA())</f>
        <v>0</v>
      </c>
      <c r="W189" s="25">
        <f ca="1">IFERROR(INDEX(Conflict!$G$8:$G$225,MATCH($C189,_xlfn.ANCHORARRAY(Conflict!$C$8),0)),NA())</f>
        <v>0</v>
      </c>
      <c r="X189" s="50"/>
      <c r="Y189" s="25">
        <f ca="1">IFERROR(INDEX(Health!$H$8:$H$225,MATCH($C189,_xlfn.ANCHORARRAY(Health!$C$8),0)),NA())</f>
        <v>7.6326530612244898</v>
      </c>
      <c r="Z189" s="25">
        <f ca="1">IFERROR(INDEX(Food!$H$8:$H$225,MATCH($C189,_xlfn.ANCHORARRAY(Food!$C$8),0)),NA())</f>
        <v>7.9186602870813401</v>
      </c>
      <c r="AA189" s="25">
        <f ca="1">IFERROR(INDEX(Macro!$H$8:$H$225,MATCH($C189,_xlfn.ANCHORARRAY(Macro!$C$8),0)),NA())</f>
        <v>5.4263111631995304</v>
      </c>
      <c r="AB189" s="25">
        <f ca="1">IFERROR(INDEX(Socioeconomic!$H$8:$H$225,MATCH($C189,_xlfn.ANCHORARRAY(Socioeconomic!$C$8),0)),NA())</f>
        <v>7.8571428571428497</v>
      </c>
      <c r="AC189" s="25">
        <f ca="1">IFERROR(INDEX('Natural Hazard'!$H$8:$H$225,MATCH($C189,_xlfn.ANCHORARRAY('Natural Hazard'!$C$8),0)),NA())</f>
        <v>2.5</v>
      </c>
      <c r="AD189" s="25">
        <f ca="1">IFERROR(INDEX(Conflict!$H$8:$H$225,MATCH($C189,_xlfn.ANCHORARRAY(Conflict!$C$8),0)),NA())</f>
        <v>3.8190156994178799</v>
      </c>
      <c r="AE189" s="50"/>
      <c r="AF189" s="25">
        <f ca="1">IFERROR(INDEX(Health!$I$8:$I$225,MATCH($C189,_xlfn.ANCHORARRAY(Health!$C$8),0)),NA())</f>
        <v>0</v>
      </c>
      <c r="AG189" s="25" t="e">
        <f ca="1">IFERROR(INDEX(Food!$I$8:$I$225,MATCH($C189,_xlfn.ANCHORARRAY(Food!$C$8),0)),NA())</f>
        <v>#N/A</v>
      </c>
      <c r="AH189" s="25">
        <f ca="1">IFERROR(INDEX(Macro!$I$8:$I$225,MATCH($C189,_xlfn.ANCHORARRAY(Macro!$C$8),0)),NA())</f>
        <v>5.1077943615256904</v>
      </c>
      <c r="AI189" s="25">
        <f ca="1">IFERROR(INDEX(Socioeconomic!$I$8:$I$225,MATCH($C189,_xlfn.ANCHORARRAY(Socioeconomic!$C$8),0)),NA())</f>
        <v>0</v>
      </c>
      <c r="AJ189" s="25">
        <f ca="1">IFERROR(INDEX('Natural Hazard'!$I$8:$I$225,MATCH($C189,_xlfn.ANCHORARRAY('Natural Hazard'!$C$8),0)),NA())</f>
        <v>0</v>
      </c>
      <c r="AK189" s="25">
        <f ca="1">IFERROR(INDEX(Conflict!$I$8:$I$225,MATCH($C189,_xlfn.ANCHORARRAY(Conflict!$C$8),0)),NA())</f>
        <v>0</v>
      </c>
      <c r="AL189" s="49"/>
      <c r="AM189" s="25">
        <f>IFERROR(INDEX('Data Reliability'!$G$6:$G$409,MATCH($C189,'Data Reliability'!$E$6:$E$409,0)),NA())</f>
        <v>0.16666666666666699</v>
      </c>
      <c r="AN189" s="25">
        <f>IFERROR(INDEX('Data Reliability'!$H$6:$H$409,MATCH($C189,'Data Reliability'!$E$6:$E$409,0)),NA())</f>
        <v>0.59166666666666701</v>
      </c>
    </row>
    <row r="190" spans="2:40" x14ac:dyDescent="0.2">
      <c r="B190" s="28" t="s">
        <v>761</v>
      </c>
      <c r="C190" s="28" t="s">
        <v>721</v>
      </c>
      <c r="D190" s="28" t="s">
        <v>435</v>
      </c>
      <c r="E190" s="28" t="s">
        <v>409</v>
      </c>
      <c r="F190" s="206">
        <f ca="1">MATCH($C190,_xlfn.ANCHORARRAY(Health!$C$8),0)</f>
        <v>185</v>
      </c>
      <c r="G190" s="22" cm="1">
        <f t="array" aca="1" ref="G190" ca="1">IF(Parameters!$D$31, SUM(IF(ISNUMBER(R190:W190),(IF(R190:W190&gt;=Parameters!$D$37,1,"")),""))+0.5*(SUM(IF(ISNUMBER(R190:W190),(IF(R190:W190&gt;=Parameters!$D$38,1,"")),""))-SUM(IF(ISNUMBER(R190:W190),(IF(R190:W190&gt;=Parameters!$D$37,1,"")),""))),0) +
   IF(Parameters!$D$32,SUM(IF(ISNUMBER(R190:W190),(IF(R190:W190&gt;=Parameters!$D$41,1,"")),"")),0) +
   IF(Parameters!$D$33,AVERAGE(IF(ISNUMBER(R190:W190),R190:W190)),0) +
   IF(Parameters!$D$34,IF(OR(IF(ISNUMBER(R190:W190),R190:W190)=0),0,GEOMEAN(IF(ISNUMBER(R190:W190),R190:W190))),0)</f>
        <v>0</v>
      </c>
      <c r="H190" s="23">
        <f t="shared" ca="1" si="12"/>
        <v>0</v>
      </c>
      <c r="I190" s="116" t="str">
        <f t="shared" si="13"/>
        <v>!!</v>
      </c>
      <c r="J190" s="22" cm="1">
        <f t="array" aca="1" ref="J190" ca="1">IF(Parameters!$D$31, SUM(IF(ISNUMBER(Y190:AD190),(IF(Y190:AD190&gt;=Parameters!$D$41,1,"")),""))+0.5*(SUM(IF(ISNUMBER(Y190:AD190),(IF(Y190:AD190&gt;=Parameters!$D$42,1,"")),""))-SUM(IF(ISNUMBER(Y190:AD190),(IF(Y190:AD190&gt;=Parameters!$D$41,1,"")),""))),0) +
   IF(Parameters!$D$32,SUM(IF(ISNUMBER(Y190:AD190),(IF(Y190:AD190&gt;=Parameters!$D$41,1,"")),"")),0) +
   IF(Parameters!$D$33,AVERAGE(IF(ISNUMBER(Y190:AD190),Y190:AD190)),0) +
   IF(Parameters!$D$34,IF(OR(IF(ISNUMBER(Y190:AD190),Y190:AD190)=0),0,GEOMEAN(IF(ISNUMBER(Y190:AD190),Y190:AD190))),0)</f>
        <v>0</v>
      </c>
      <c r="K190" s="23">
        <f t="shared" ca="1" si="14"/>
        <v>0</v>
      </c>
      <c r="L190" s="116" t="str">
        <f t="shared" si="15"/>
        <v>!!</v>
      </c>
      <c r="M190" s="21" cm="1">
        <f t="array" aca="1" ref="M190" ca="1">IF(Parameters!$D$31, SUM(IF(ISNUMBER(AF190:AK190),(IF(AF190:AK190&gt;=Parameters!$D$41,1,"")),""))+0.5*(SUM(IF(ISNUMBER(AF190:AK190),(IF(AF190:AK190&gt;=Parameters!$D$42,1,"")),""))-SUM(IF(ISNUMBER(AF190:AK190),(IF(AF190:AK190&gt;=Parameters!$D$41,1,"")),""))),0) +
   IF(Parameters!$D$32,SUM(IF(ISNUMBER(AF190:AK190),(IF(AF190:AK190&gt;=Parameters!$D$41,1,"")),"")),0) +
   IF(Parameters!$D$33,AVERAGE(IF(ISNUMBER(AF190:AK190),AF190:AK190)),0) +
   IF(Parameters!$D$34,IF(OR(IF(ISNUMBER(AF190:AK190),AF190:AK190)=0),0,GEOMEAN(IF(ISNUMBER(AF190:AK190),AF190:AK190))),0)</f>
        <v>0</v>
      </c>
      <c r="N190" s="23">
        <f t="shared" ca="1" si="16"/>
        <v>0</v>
      </c>
      <c r="O190" s="116" t="str">
        <f t="shared" si="17"/>
        <v>!!</v>
      </c>
      <c r="P190" s="24"/>
      <c r="Q190" s="49"/>
      <c r="R190" s="25">
        <f ca="1">IFERROR(INDEX(Health!$G$8:$G$225,MATCH($C190,_xlfn.ANCHORARRAY(Health!$C$8),0)),NA())</f>
        <v>0</v>
      </c>
      <c r="S190" s="25" t="e">
        <f ca="1">IFERROR(INDEX(Food!$G$8:$G$225,MATCH($C190,_xlfn.ANCHORARRAY(Food!$C$8),0)),NA())</f>
        <v>#N/A</v>
      </c>
      <c r="T190" s="25" t="e">
        <f ca="1">IFERROR(INDEX(Macro!$G$8:$G$225,MATCH($C190,_xlfn.ANCHORARRAY(Macro!$C$8),0)),NA())</f>
        <v>#N/A</v>
      </c>
      <c r="U190" s="25" t="e">
        <f ca="1">IFERROR(INDEX(Socioeconomic!$G$8:$G$225,MATCH($C190,_xlfn.ANCHORARRAY(Socioeconomic!$C$8),0)),NA())</f>
        <v>#N/A</v>
      </c>
      <c r="V190" s="25">
        <f ca="1">IFERROR(INDEX('Natural Hazard'!$G$8:$G$225,MATCH($C190,_xlfn.ANCHORARRAY('Natural Hazard'!$C$8),0)),NA())</f>
        <v>0</v>
      </c>
      <c r="W190" s="25">
        <f ca="1">IFERROR(INDEX(Conflict!$G$8:$G$225,MATCH($C190,_xlfn.ANCHORARRAY(Conflict!$C$8),0)),NA())</f>
        <v>0</v>
      </c>
      <c r="X190" s="50"/>
      <c r="Y190" s="25" t="e">
        <f ca="1">IFERROR(INDEX(Health!$H$8:$H$225,MATCH($C190,_xlfn.ANCHORARRAY(Health!$C$8),0)),NA())</f>
        <v>#N/A</v>
      </c>
      <c r="Z190" s="25" t="e">
        <f ca="1">IFERROR(INDEX(Food!$H$8:$H$225,MATCH($C190,_xlfn.ANCHORARRAY(Food!$C$8),0)),NA())</f>
        <v>#N/A</v>
      </c>
      <c r="AA190" s="25" t="e">
        <f ca="1">IFERROR(INDEX(Macro!$H$8:$H$225,MATCH($C190,_xlfn.ANCHORARRAY(Macro!$C$8),0)),NA())</f>
        <v>#N/A</v>
      </c>
      <c r="AB190" s="25" t="e">
        <f ca="1">IFERROR(INDEX(Socioeconomic!$H$8:$H$225,MATCH($C190,_xlfn.ANCHORARRAY(Socioeconomic!$C$8),0)),NA())</f>
        <v>#N/A</v>
      </c>
      <c r="AC190" s="25" t="e">
        <f ca="1">IFERROR(INDEX('Natural Hazard'!$H$8:$H$225,MATCH($C190,_xlfn.ANCHORARRAY('Natural Hazard'!$C$8),0)),NA())</f>
        <v>#N/A</v>
      </c>
      <c r="AD190" s="25">
        <f ca="1">IFERROR(INDEX(Conflict!$H$8:$H$225,MATCH($C190,_xlfn.ANCHORARRAY(Conflict!$C$8),0)),NA())</f>
        <v>0</v>
      </c>
      <c r="AE190" s="50"/>
      <c r="AF190" s="25">
        <f ca="1">IFERROR(INDEX(Health!$I$8:$I$225,MATCH($C190,_xlfn.ANCHORARRAY(Health!$C$8),0)),NA())</f>
        <v>0</v>
      </c>
      <c r="AG190" s="25" t="e">
        <f ca="1">IFERROR(INDEX(Food!$I$8:$I$225,MATCH($C190,_xlfn.ANCHORARRAY(Food!$C$8),0)),NA())</f>
        <v>#N/A</v>
      </c>
      <c r="AH190" s="25" t="e">
        <f ca="1">IFERROR(INDEX(Macro!$I$8:$I$225,MATCH($C190,_xlfn.ANCHORARRAY(Macro!$C$8),0)),NA())</f>
        <v>#N/A</v>
      </c>
      <c r="AI190" s="25" t="e">
        <f ca="1">IFERROR(INDEX(Socioeconomic!$I$8:$I$225,MATCH($C190,_xlfn.ANCHORARRAY(Socioeconomic!$C$8),0)),NA())</f>
        <v>#N/A</v>
      </c>
      <c r="AJ190" s="25">
        <f ca="1">IFERROR(INDEX('Natural Hazard'!$I$8:$I$225,MATCH($C190,_xlfn.ANCHORARRAY('Natural Hazard'!$C$8),0)),NA())</f>
        <v>0</v>
      </c>
      <c r="AK190" s="25">
        <f ca="1">IFERROR(INDEX(Conflict!$I$8:$I$225,MATCH($C190,_xlfn.ANCHORARRAY(Conflict!$C$8),0)),NA())</f>
        <v>0</v>
      </c>
      <c r="AL190" s="49"/>
      <c r="AM190" s="25">
        <f>IFERROR(INDEX('Data Reliability'!$G$6:$G$409,MATCH($C190,'Data Reliability'!$E$6:$E$409,0)),NA())</f>
        <v>1</v>
      </c>
      <c r="AN190" s="25">
        <f>IFERROR(INDEX('Data Reliability'!$H$6:$H$409,MATCH($C190,'Data Reliability'!$E$6:$E$409,0)),NA())</f>
        <v>0.85</v>
      </c>
    </row>
    <row r="191" spans="2:40" x14ac:dyDescent="0.2">
      <c r="B191" s="28" t="s">
        <v>314</v>
      </c>
      <c r="C191" s="28" t="s">
        <v>315</v>
      </c>
      <c r="D191" s="28" t="s">
        <v>432</v>
      </c>
      <c r="E191" s="28" t="s">
        <v>430</v>
      </c>
      <c r="F191" s="206">
        <f ca="1">MATCH($C191,_xlfn.ANCHORARRAY(Health!$C$8),0)</f>
        <v>186</v>
      </c>
      <c r="G191" s="22" cm="1">
        <f t="array" aca="1" ref="G191" ca="1">IF(Parameters!$D$31, SUM(IF(ISNUMBER(R191:W191),(IF(R191:W191&gt;=Parameters!$D$37,1,"")),""))+0.5*(SUM(IF(ISNUMBER(R191:W191),(IF(R191:W191&gt;=Parameters!$D$38,1,"")),""))-SUM(IF(ISNUMBER(R191:W191),(IF(R191:W191&gt;=Parameters!$D$37,1,"")),""))),0) +
   IF(Parameters!$D$32,SUM(IF(ISNUMBER(R191:W191),(IF(R191:W191&gt;=Parameters!$D$41,1,"")),"")),0) +
   IF(Parameters!$D$33,AVERAGE(IF(ISNUMBER(R191:W191),R191:W191)),0) +
   IF(Parameters!$D$34,IF(OR(IF(ISNUMBER(R191:W191),R191:W191)=0),0,GEOMEAN(IF(ISNUMBER(R191:W191),R191:W191))),0)</f>
        <v>0</v>
      </c>
      <c r="H191" s="23">
        <f t="shared" ca="1" si="12"/>
        <v>0</v>
      </c>
      <c r="I191" s="116" t="str">
        <f t="shared" si="13"/>
        <v>!</v>
      </c>
      <c r="J191" s="22" cm="1">
        <f t="array" aca="1" ref="J191" ca="1">IF(Parameters!$D$31, SUM(IF(ISNUMBER(Y191:AD191),(IF(Y191:AD191&gt;=Parameters!$D$41,1,"")),""))+0.5*(SUM(IF(ISNUMBER(Y191:AD191),(IF(Y191:AD191&gt;=Parameters!$D$42,1,"")),""))-SUM(IF(ISNUMBER(Y191:AD191),(IF(Y191:AD191&gt;=Parameters!$D$41,1,"")),""))),0) +
   IF(Parameters!$D$32,SUM(IF(ISNUMBER(Y191:AD191),(IF(Y191:AD191&gt;=Parameters!$D$41,1,"")),"")),0) +
   IF(Parameters!$D$33,AVERAGE(IF(ISNUMBER(Y191:AD191),Y191:AD191)),0) +
   IF(Parameters!$D$34,IF(OR(IF(ISNUMBER(Y191:AD191),Y191:AD191)=0),0,GEOMEAN(IF(ISNUMBER(Y191:AD191),Y191:AD191))),0)</f>
        <v>0</v>
      </c>
      <c r="K191" s="23">
        <f t="shared" ca="1" si="14"/>
        <v>0</v>
      </c>
      <c r="L191" s="116" t="str">
        <f t="shared" si="15"/>
        <v/>
      </c>
      <c r="M191" s="21" cm="1">
        <f t="array" aca="1" ref="M191" ca="1">IF(Parameters!$D$31, SUM(IF(ISNUMBER(AF191:AK191),(IF(AF191:AK191&gt;=Parameters!$D$41,1,"")),""))+0.5*(SUM(IF(ISNUMBER(AF191:AK191),(IF(AF191:AK191&gt;=Parameters!$D$42,1,"")),""))-SUM(IF(ISNUMBER(AF191:AK191),(IF(AF191:AK191&gt;=Parameters!$D$41,1,"")),""))),0) +
   IF(Parameters!$D$32,SUM(IF(ISNUMBER(AF191:AK191),(IF(AF191:AK191&gt;=Parameters!$D$41,1,"")),"")),0) +
   IF(Parameters!$D$33,AVERAGE(IF(ISNUMBER(AF191:AK191),AF191:AK191)),0) +
   IF(Parameters!$D$34,IF(OR(IF(ISNUMBER(AF191:AK191),AF191:AK191)=0),0,GEOMEAN(IF(ISNUMBER(AF191:AK191),AF191:AK191))),0)</f>
        <v>0</v>
      </c>
      <c r="N191" s="23">
        <f t="shared" ca="1" si="16"/>
        <v>0</v>
      </c>
      <c r="O191" s="116" t="str">
        <f t="shared" si="17"/>
        <v>!</v>
      </c>
      <c r="P191" s="24"/>
      <c r="Q191" s="49"/>
      <c r="R191" s="25">
        <f ca="1">IFERROR(INDEX(Health!$G$8:$G$225,MATCH($C191,_xlfn.ANCHORARRAY(Health!$C$8),0)),NA())</f>
        <v>0</v>
      </c>
      <c r="S191" s="25">
        <f ca="1">IFERROR(INDEX(Food!$G$8:$G$225,MATCH($C191,_xlfn.ANCHORARRAY(Food!$C$8),0)),NA())</f>
        <v>0</v>
      </c>
      <c r="T191" s="25">
        <f ca="1">IFERROR(INDEX(Macro!$G$8:$G$225,MATCH($C191,_xlfn.ANCHORARRAY(Macro!$C$8),0)),NA())</f>
        <v>0.27437569149763574</v>
      </c>
      <c r="U191" s="25">
        <f ca="1">IFERROR(INDEX(Socioeconomic!$G$8:$G$225,MATCH($C191,_xlfn.ANCHORARRAY(Socioeconomic!$C$8),0)),NA())</f>
        <v>0</v>
      </c>
      <c r="V191" s="25">
        <f ca="1">IFERROR(INDEX('Natural Hazard'!$G$8:$G$225,MATCH($C191,_xlfn.ANCHORARRAY('Natural Hazard'!$C$8),0)),NA())</f>
        <v>0</v>
      </c>
      <c r="W191" s="25">
        <f ca="1">IFERROR(INDEX(Conflict!$G$8:$G$225,MATCH($C191,_xlfn.ANCHORARRAY(Conflict!$C$8),0)),NA())</f>
        <v>0</v>
      </c>
      <c r="X191" s="50"/>
      <c r="Y191" s="25">
        <f ca="1">IFERROR(INDEX(Health!$H$8:$H$225,MATCH($C191,_xlfn.ANCHORARRAY(Health!$C$8),0)),NA())</f>
        <v>6.9037900874635501</v>
      </c>
      <c r="Z191" s="25">
        <f ca="1">IFERROR(INDEX(Food!$H$8:$H$225,MATCH($C191,_xlfn.ANCHORARRAY(Food!$C$8),0)),NA())</f>
        <v>2.2009569377990399</v>
      </c>
      <c r="AA191" s="25">
        <f ca="1">IFERROR(INDEX(Macro!$H$8:$H$225,MATCH($C191,_xlfn.ANCHORARRAY(Macro!$C$8),0)),NA())</f>
        <v>3.4046293583357699</v>
      </c>
      <c r="AB191" s="25">
        <f ca="1">IFERROR(INDEX(Socioeconomic!$H$8:$H$225,MATCH($C191,_xlfn.ANCHORARRAY(Socioeconomic!$C$8),0)),NA())</f>
        <v>2.2857142857142798</v>
      </c>
      <c r="AC191" s="25">
        <f ca="1">IFERROR(INDEX('Natural Hazard'!$H$8:$H$225,MATCH($C191,_xlfn.ANCHORARRAY('Natural Hazard'!$C$8),0)),NA())</f>
        <v>2.9999999999999898</v>
      </c>
      <c r="AD191" s="25">
        <f ca="1">IFERROR(INDEX(Conflict!$H$8:$H$225,MATCH($C191,_xlfn.ANCHORARRAY(Conflict!$C$8),0)),NA())</f>
        <v>0</v>
      </c>
      <c r="AE191" s="50"/>
      <c r="AF191" s="25">
        <f ca="1">IFERROR(INDEX(Health!$I$8:$I$225,MATCH($C191,_xlfn.ANCHORARRAY(Health!$C$8),0)),NA())</f>
        <v>0</v>
      </c>
      <c r="AG191" s="25" t="e">
        <f ca="1">IFERROR(INDEX(Food!$I$8:$I$225,MATCH($C191,_xlfn.ANCHORARRAY(Food!$C$8),0)),NA())</f>
        <v>#N/A</v>
      </c>
      <c r="AH191" s="25">
        <f ca="1">IFERROR(INDEX(Macro!$I$8:$I$225,MATCH($C191,_xlfn.ANCHORARRAY(Macro!$C$8),0)),NA())</f>
        <v>2.21116639027059E-2</v>
      </c>
      <c r="AI191" s="25">
        <f ca="1">IFERROR(INDEX(Socioeconomic!$I$8:$I$225,MATCH($C191,_xlfn.ANCHORARRAY(Socioeconomic!$C$8),0)),NA())</f>
        <v>0</v>
      </c>
      <c r="AJ191" s="25">
        <f ca="1">IFERROR(INDEX('Natural Hazard'!$I$8:$I$225,MATCH($C191,_xlfn.ANCHORARRAY('Natural Hazard'!$C$8),0)),NA())</f>
        <v>0</v>
      </c>
      <c r="AK191" s="25">
        <f ca="1">IFERROR(INDEX(Conflict!$I$8:$I$225,MATCH($C191,_xlfn.ANCHORARRAY(Conflict!$C$8),0)),NA())</f>
        <v>0</v>
      </c>
      <c r="AL191" s="49"/>
      <c r="AM191" s="25">
        <f>IFERROR(INDEX('Data Reliability'!$G$6:$G$409,MATCH($C191,'Data Reliability'!$E$6:$E$409,0)),NA())</f>
        <v>0.16666666666666699</v>
      </c>
      <c r="AN191" s="25">
        <f>IFERROR(INDEX('Data Reliability'!$H$6:$H$409,MATCH($C191,'Data Reliability'!$E$6:$E$409,0)),NA())</f>
        <v>0.58333333333333304</v>
      </c>
    </row>
    <row r="192" spans="2:40" x14ac:dyDescent="0.2">
      <c r="B192" s="28" t="s">
        <v>762</v>
      </c>
      <c r="C192" s="28" t="s">
        <v>316</v>
      </c>
      <c r="D192" s="28" t="s">
        <v>434</v>
      </c>
      <c r="E192" s="28" t="s">
        <v>429</v>
      </c>
      <c r="F192" s="206">
        <f ca="1">MATCH($C192,_xlfn.ANCHORARRAY(Health!$C$8),0)</f>
        <v>187</v>
      </c>
      <c r="G192" s="22" cm="1">
        <f t="array" aca="1" ref="G192" ca="1">IF(Parameters!$D$31, SUM(IF(ISNUMBER(R192:W192),(IF(R192:W192&gt;=Parameters!$D$37,1,"")),""))+0.5*(SUM(IF(ISNUMBER(R192:W192),(IF(R192:W192&gt;=Parameters!$D$38,1,"")),""))-SUM(IF(ISNUMBER(R192:W192),(IF(R192:W192&gt;=Parameters!$D$37,1,"")),""))),0) +
   IF(Parameters!$D$32,SUM(IF(ISNUMBER(R192:W192),(IF(R192:W192&gt;=Parameters!$D$41,1,"")),"")),0) +
   IF(Parameters!$D$33,AVERAGE(IF(ISNUMBER(R192:W192),R192:W192)),0) +
   IF(Parameters!$D$34,IF(OR(IF(ISNUMBER(R192:W192),R192:W192)=0),0,GEOMEAN(IF(ISNUMBER(R192:W192),R192:W192))),0)</f>
        <v>3</v>
      </c>
      <c r="H192" s="23">
        <f t="shared" ca="1" si="12"/>
        <v>3</v>
      </c>
      <c r="I192" s="116" t="str">
        <f t="shared" si="13"/>
        <v/>
      </c>
      <c r="J192" s="22" cm="1">
        <f t="array" aca="1" ref="J192" ca="1">IF(Parameters!$D$31, SUM(IF(ISNUMBER(Y192:AD192),(IF(Y192:AD192&gt;=Parameters!$D$41,1,"")),""))+0.5*(SUM(IF(ISNUMBER(Y192:AD192),(IF(Y192:AD192&gt;=Parameters!$D$42,1,"")),""))-SUM(IF(ISNUMBER(Y192:AD192),(IF(Y192:AD192&gt;=Parameters!$D$41,1,"")),""))),0) +
   IF(Parameters!$D$32,SUM(IF(ISNUMBER(Y192:AD192),(IF(Y192:AD192&gt;=Parameters!$D$41,1,"")),"")),0) +
   IF(Parameters!$D$33,AVERAGE(IF(ISNUMBER(Y192:AD192),Y192:AD192)),0) +
   IF(Parameters!$D$34,IF(OR(IF(ISNUMBER(Y192:AD192),Y192:AD192)=0),0,GEOMEAN(IF(ISNUMBER(Y192:AD192),Y192:AD192))),0)</f>
        <v>5.5</v>
      </c>
      <c r="K192" s="23">
        <f t="shared" ca="1" si="14"/>
        <v>5.5</v>
      </c>
      <c r="L192" s="116" t="str">
        <f t="shared" si="15"/>
        <v/>
      </c>
      <c r="M192" s="21" cm="1">
        <f t="array" aca="1" ref="M192" ca="1">IF(Parameters!$D$31, SUM(IF(ISNUMBER(AF192:AK192),(IF(AF192:AK192&gt;=Parameters!$D$41,1,"")),""))+0.5*(SUM(IF(ISNUMBER(AF192:AK192),(IF(AF192:AK192&gt;=Parameters!$D$42,1,"")),""))-SUM(IF(ISNUMBER(AF192:AK192),(IF(AF192:AK192&gt;=Parameters!$D$41,1,"")),""))),0) +
   IF(Parameters!$D$32,SUM(IF(ISNUMBER(AF192:AK192),(IF(AF192:AK192&gt;=Parameters!$D$41,1,"")),"")),0) +
   IF(Parameters!$D$33,AVERAGE(IF(ISNUMBER(AF192:AK192),AF192:AK192)),0) +
   IF(Parameters!$D$34,IF(OR(IF(ISNUMBER(AF192:AK192),AF192:AK192)=0),0,GEOMEAN(IF(ISNUMBER(AF192:AK192),AF192:AK192))),0)</f>
        <v>1.5</v>
      </c>
      <c r="N192" s="23">
        <f t="shared" ca="1" si="16"/>
        <v>1.5</v>
      </c>
      <c r="O192" s="116" t="str">
        <f t="shared" si="17"/>
        <v>!</v>
      </c>
      <c r="P192" s="24"/>
      <c r="Q192" s="49"/>
      <c r="R192" s="25">
        <f ca="1">IFERROR(INDEX(Health!$G$8:$G$225,MATCH($C192,_xlfn.ANCHORARRAY(Health!$C$8),0)),NA())</f>
        <v>0</v>
      </c>
      <c r="S192" s="25">
        <f ca="1">IFERROR(INDEX(Food!$G$8:$G$225,MATCH($C192,_xlfn.ANCHORARRAY(Food!$C$8),0)),NA())</f>
        <v>8.3666002653407556</v>
      </c>
      <c r="T192" s="25">
        <f ca="1">IFERROR(INDEX(Macro!$G$8:$G$225,MATCH($C192,_xlfn.ANCHORARRAY(Macro!$C$8),0)),NA())</f>
        <v>7.4498507633239681</v>
      </c>
      <c r="U192" s="25">
        <f ca="1">IFERROR(INDEX(Socioeconomic!$G$8:$G$225,MATCH($C192,_xlfn.ANCHORARRAY(Socioeconomic!$C$8),0)),NA())</f>
        <v>0</v>
      </c>
      <c r="V192" s="25">
        <f ca="1">IFERROR(INDEX('Natural Hazard'!$G$8:$G$225,MATCH($C192,_xlfn.ANCHORARRAY('Natural Hazard'!$C$8),0)),NA())</f>
        <v>8.8506120315678345</v>
      </c>
      <c r="W192" s="25">
        <f ca="1">IFERROR(INDEX(Conflict!$G$8:$G$225,MATCH($C192,_xlfn.ANCHORARRAY(Conflict!$C$8),0)),NA())</f>
        <v>0</v>
      </c>
      <c r="X192" s="50"/>
      <c r="Y192" s="25">
        <f ca="1">IFERROR(INDEX(Health!$H$8:$H$225,MATCH($C192,_xlfn.ANCHORARRAY(Health!$C$8),0)),NA())</f>
        <v>10</v>
      </c>
      <c r="Z192" s="25">
        <f ca="1">IFERROR(INDEX(Food!$H$8:$H$225,MATCH($C192,_xlfn.ANCHORARRAY(Food!$C$8),0)),NA())</f>
        <v>10</v>
      </c>
      <c r="AA192" s="25">
        <f ca="1">IFERROR(INDEX(Macro!$H$8:$H$225,MATCH($C192,_xlfn.ANCHORARRAY(Macro!$C$8),0)),NA())</f>
        <v>10</v>
      </c>
      <c r="AB192" s="25">
        <f ca="1">IFERROR(INDEX(Socioeconomic!$H$8:$H$225,MATCH($C192,_xlfn.ANCHORARRAY(Socioeconomic!$C$8),0)),NA())</f>
        <v>10</v>
      </c>
      <c r="AC192" s="25">
        <f ca="1">IFERROR(INDEX('Natural Hazard'!$H$8:$H$225,MATCH($C192,_xlfn.ANCHORARRAY('Natural Hazard'!$C$8),0)),NA())</f>
        <v>7.8333333333333304</v>
      </c>
      <c r="AD192" s="25">
        <f ca="1">IFERROR(INDEX(Conflict!$H$8:$H$225,MATCH($C192,_xlfn.ANCHORARRAY(Conflict!$C$8),0)),NA())</f>
        <v>10</v>
      </c>
      <c r="AE192" s="50"/>
      <c r="AF192" s="25">
        <f ca="1">IFERROR(INDEX(Health!$I$8:$I$225,MATCH($C192,_xlfn.ANCHORARRAY(Health!$C$8),0)),NA())</f>
        <v>0</v>
      </c>
      <c r="AG192" s="25">
        <f ca="1">IFERROR(INDEX(Food!$I$8:$I$225,MATCH($C192,_xlfn.ANCHORARRAY(Food!$C$8),0)),NA())</f>
        <v>7</v>
      </c>
      <c r="AH192" s="25">
        <f ca="1">IFERROR(INDEX(Macro!$I$8:$I$225,MATCH($C192,_xlfn.ANCHORARRAY(Macro!$C$8),0)),NA())</f>
        <v>5.55002763957987</v>
      </c>
      <c r="AI192" s="25" t="e">
        <f ca="1">IFERROR(INDEX(Socioeconomic!$I$8:$I$225,MATCH($C192,_xlfn.ANCHORARRAY(Socioeconomic!$C$8),0)),NA())</f>
        <v>#N/A</v>
      </c>
      <c r="AJ192" s="25">
        <f ca="1">IFERROR(INDEX('Natural Hazard'!$I$8:$I$225,MATCH($C192,_xlfn.ANCHORARRAY('Natural Hazard'!$C$8),0)),NA())</f>
        <v>10</v>
      </c>
      <c r="AK192" s="25">
        <f ca="1">IFERROR(INDEX(Conflict!$I$8:$I$225,MATCH($C192,_xlfn.ANCHORARRAY(Conflict!$C$8),0)),NA())</f>
        <v>0</v>
      </c>
      <c r="AL192" s="49"/>
      <c r="AM192" s="25">
        <f>IFERROR(INDEX('Data Reliability'!$G$6:$G$409,MATCH($C192,'Data Reliability'!$E$6:$E$409,0)),NA())</f>
        <v>8.3333333333333301E-2</v>
      </c>
      <c r="AN192" s="25">
        <f>IFERROR(INDEX('Data Reliability'!$H$6:$H$409,MATCH($C192,'Data Reliability'!$E$6:$E$409,0)),NA())</f>
        <v>0.48888888888888898</v>
      </c>
    </row>
    <row r="193" spans="2:40" x14ac:dyDescent="0.2">
      <c r="B193" s="28" t="s">
        <v>763</v>
      </c>
      <c r="C193" s="28" t="s">
        <v>722</v>
      </c>
      <c r="D193" s="28" t="s">
        <v>435</v>
      </c>
      <c r="E193" s="28" t="s">
        <v>409</v>
      </c>
      <c r="F193" s="206">
        <f ca="1">MATCH($C193,_xlfn.ANCHORARRAY(Health!$C$8),0)</f>
        <v>188</v>
      </c>
      <c r="G193" s="22" cm="1">
        <f t="array" aca="1" ref="G193" ca="1">IF(Parameters!$D$31, SUM(IF(ISNUMBER(R193:W193),(IF(R193:W193&gt;=Parameters!$D$37,1,"")),""))+0.5*(SUM(IF(ISNUMBER(R193:W193),(IF(R193:W193&gt;=Parameters!$D$38,1,"")),""))-SUM(IF(ISNUMBER(R193:W193),(IF(R193:W193&gt;=Parameters!$D$37,1,"")),""))),0) +
   IF(Parameters!$D$32,SUM(IF(ISNUMBER(R193:W193),(IF(R193:W193&gt;=Parameters!$D$41,1,"")),"")),0) +
   IF(Parameters!$D$33,AVERAGE(IF(ISNUMBER(R193:W193),R193:W193)),0) +
   IF(Parameters!$D$34,IF(OR(IF(ISNUMBER(R193:W193),R193:W193)=0),0,GEOMEAN(IF(ISNUMBER(R193:W193),R193:W193))),0)</f>
        <v>0</v>
      </c>
      <c r="H193" s="23">
        <f t="shared" ca="1" si="12"/>
        <v>0</v>
      </c>
      <c r="I193" s="116" t="str">
        <f t="shared" si="13"/>
        <v>!!</v>
      </c>
      <c r="J193" s="22" cm="1">
        <f t="array" aca="1" ref="J193" ca="1">IF(Parameters!$D$31, SUM(IF(ISNUMBER(Y193:AD193),(IF(Y193:AD193&gt;=Parameters!$D$41,1,"")),""))+0.5*(SUM(IF(ISNUMBER(Y193:AD193),(IF(Y193:AD193&gt;=Parameters!$D$42,1,"")),""))-SUM(IF(ISNUMBER(Y193:AD193),(IF(Y193:AD193&gt;=Parameters!$D$41,1,"")),""))),0) +
   IF(Parameters!$D$32,SUM(IF(ISNUMBER(Y193:AD193),(IF(Y193:AD193&gt;=Parameters!$D$41,1,"")),"")),0) +
   IF(Parameters!$D$33,AVERAGE(IF(ISNUMBER(Y193:AD193),Y193:AD193)),0) +
   IF(Parameters!$D$34,IF(OR(IF(ISNUMBER(Y193:AD193),Y193:AD193)=0),0,GEOMEAN(IF(ISNUMBER(Y193:AD193),Y193:AD193))),0)</f>
        <v>0</v>
      </c>
      <c r="K193" s="23">
        <f t="shared" ca="1" si="14"/>
        <v>0</v>
      </c>
      <c r="L193" s="116" t="str">
        <f t="shared" si="15"/>
        <v>!!</v>
      </c>
      <c r="M193" s="21" cm="1">
        <f t="array" aca="1" ref="M193" ca="1">IF(Parameters!$D$31, SUM(IF(ISNUMBER(AF193:AK193),(IF(AF193:AK193&gt;=Parameters!$D$41,1,"")),""))+0.5*(SUM(IF(ISNUMBER(AF193:AK193),(IF(AF193:AK193&gt;=Parameters!$D$42,1,"")),""))-SUM(IF(ISNUMBER(AF193:AK193),(IF(AF193:AK193&gt;=Parameters!$D$41,1,"")),""))),0) +
   IF(Parameters!$D$32,SUM(IF(ISNUMBER(AF193:AK193),(IF(AF193:AK193&gt;=Parameters!$D$41,1,"")),"")),0) +
   IF(Parameters!$D$33,AVERAGE(IF(ISNUMBER(AF193:AK193),AF193:AK193)),0) +
   IF(Parameters!$D$34,IF(OR(IF(ISNUMBER(AF193:AK193),AF193:AK193)=0),0,GEOMEAN(IF(ISNUMBER(AF193:AK193),AF193:AK193))),0)</f>
        <v>0</v>
      </c>
      <c r="N193" s="23">
        <f t="shared" ca="1" si="16"/>
        <v>0</v>
      </c>
      <c r="O193" s="116" t="str">
        <f t="shared" si="17"/>
        <v>!!</v>
      </c>
      <c r="P193" s="24"/>
      <c r="Q193" s="49"/>
      <c r="R193" s="25">
        <f ca="1">IFERROR(INDEX(Health!$G$8:$G$225,MATCH($C193,_xlfn.ANCHORARRAY(Health!$C$8),0)),NA())</f>
        <v>0</v>
      </c>
      <c r="S193" s="25" t="e">
        <f ca="1">IFERROR(INDEX(Food!$G$8:$G$225,MATCH($C193,_xlfn.ANCHORARRAY(Food!$C$8),0)),NA())</f>
        <v>#N/A</v>
      </c>
      <c r="T193" s="25" t="e">
        <f ca="1">IFERROR(INDEX(Macro!$G$8:$G$225,MATCH($C193,_xlfn.ANCHORARRAY(Macro!$C$8),0)),NA())</f>
        <v>#N/A</v>
      </c>
      <c r="U193" s="25" t="e">
        <f ca="1">IFERROR(INDEX(Socioeconomic!$G$8:$G$225,MATCH($C193,_xlfn.ANCHORARRAY(Socioeconomic!$C$8),0)),NA())</f>
        <v>#N/A</v>
      </c>
      <c r="V193" s="25">
        <f ca="1">IFERROR(INDEX('Natural Hazard'!$G$8:$G$225,MATCH($C193,_xlfn.ANCHORARRAY('Natural Hazard'!$C$8),0)),NA())</f>
        <v>0</v>
      </c>
      <c r="W193" s="25">
        <f ca="1">IFERROR(INDEX(Conflict!$G$8:$G$225,MATCH($C193,_xlfn.ANCHORARRAY(Conflict!$C$8),0)),NA())</f>
        <v>0</v>
      </c>
      <c r="X193" s="50"/>
      <c r="Y193" s="25" t="e">
        <f ca="1">IFERROR(INDEX(Health!$H$8:$H$225,MATCH($C193,_xlfn.ANCHORARRAY(Health!$C$8),0)),NA())</f>
        <v>#N/A</v>
      </c>
      <c r="Z193" s="25" t="e">
        <f ca="1">IFERROR(INDEX(Food!$H$8:$H$225,MATCH($C193,_xlfn.ANCHORARRAY(Food!$C$8),0)),NA())</f>
        <v>#N/A</v>
      </c>
      <c r="AA193" s="25" t="e">
        <f ca="1">IFERROR(INDEX(Macro!$H$8:$H$225,MATCH($C193,_xlfn.ANCHORARRAY(Macro!$C$8),0)),NA())</f>
        <v>#N/A</v>
      </c>
      <c r="AB193" s="25" t="e">
        <f ca="1">IFERROR(INDEX(Socioeconomic!$H$8:$H$225,MATCH($C193,_xlfn.ANCHORARRAY(Socioeconomic!$C$8),0)),NA())</f>
        <v>#N/A</v>
      </c>
      <c r="AC193" s="25" t="e">
        <f ca="1">IFERROR(INDEX('Natural Hazard'!$H$8:$H$225,MATCH($C193,_xlfn.ANCHORARRAY('Natural Hazard'!$C$8),0)),NA())</f>
        <v>#N/A</v>
      </c>
      <c r="AD193" s="25">
        <f ca="1">IFERROR(INDEX(Conflict!$H$8:$H$225,MATCH($C193,_xlfn.ANCHORARRAY(Conflict!$C$8),0)),NA())</f>
        <v>0</v>
      </c>
      <c r="AE193" s="50"/>
      <c r="AF193" s="25">
        <f ca="1">IFERROR(INDEX(Health!$I$8:$I$225,MATCH($C193,_xlfn.ANCHORARRAY(Health!$C$8),0)),NA())</f>
        <v>0</v>
      </c>
      <c r="AG193" s="25" t="e">
        <f ca="1">IFERROR(INDEX(Food!$I$8:$I$225,MATCH($C193,_xlfn.ANCHORARRAY(Food!$C$8),0)),NA())</f>
        <v>#N/A</v>
      </c>
      <c r="AH193" s="25" t="e">
        <f ca="1">IFERROR(INDEX(Macro!$I$8:$I$225,MATCH($C193,_xlfn.ANCHORARRAY(Macro!$C$8),0)),NA())</f>
        <v>#N/A</v>
      </c>
      <c r="AI193" s="25" t="e">
        <f ca="1">IFERROR(INDEX(Socioeconomic!$I$8:$I$225,MATCH($C193,_xlfn.ANCHORARRAY(Socioeconomic!$C$8),0)),NA())</f>
        <v>#N/A</v>
      </c>
      <c r="AJ193" s="25">
        <f ca="1">IFERROR(INDEX('Natural Hazard'!$I$8:$I$225,MATCH($C193,_xlfn.ANCHORARRAY('Natural Hazard'!$C$8),0)),NA())</f>
        <v>0</v>
      </c>
      <c r="AK193" s="25">
        <f ca="1">IFERROR(INDEX(Conflict!$I$8:$I$225,MATCH($C193,_xlfn.ANCHORARRAY(Conflict!$C$8),0)),NA())</f>
        <v>0</v>
      </c>
      <c r="AL193" s="49"/>
      <c r="AM193" s="25">
        <f>IFERROR(INDEX('Data Reliability'!$G$6:$G$409,MATCH($C193,'Data Reliability'!$E$6:$E$409,0)),NA())</f>
        <v>1</v>
      </c>
      <c r="AN193" s="25">
        <f>IFERROR(INDEX('Data Reliability'!$H$6:$H$409,MATCH($C193,'Data Reliability'!$E$6:$E$409,0)),NA())</f>
        <v>0.81666666666666698</v>
      </c>
    </row>
    <row r="194" spans="2:40" x14ac:dyDescent="0.2">
      <c r="B194" s="28" t="s">
        <v>317</v>
      </c>
      <c r="C194" s="28" t="s">
        <v>318</v>
      </c>
      <c r="D194" s="28" t="s">
        <v>432</v>
      </c>
      <c r="E194" s="28" t="s">
        <v>429</v>
      </c>
      <c r="F194" s="206">
        <f ca="1">MATCH($C194,_xlfn.ANCHORARRAY(Health!$C$8),0)</f>
        <v>189</v>
      </c>
      <c r="G194" s="22" cm="1">
        <f t="array" aca="1" ref="G194" ca="1">IF(Parameters!$D$31, SUM(IF(ISNUMBER(R194:W194),(IF(R194:W194&gt;=Parameters!$D$37,1,"")),""))+0.5*(SUM(IF(ISNUMBER(R194:W194),(IF(R194:W194&gt;=Parameters!$D$38,1,"")),""))-SUM(IF(ISNUMBER(R194:W194),(IF(R194:W194&gt;=Parameters!$D$37,1,"")),""))),0) +
   IF(Parameters!$D$32,SUM(IF(ISNUMBER(R194:W194),(IF(R194:W194&gt;=Parameters!$D$41,1,"")),"")),0) +
   IF(Parameters!$D$33,AVERAGE(IF(ISNUMBER(R194:W194),R194:W194)),0) +
   IF(Parameters!$D$34,IF(OR(IF(ISNUMBER(R194:W194),R194:W194)=0),0,GEOMEAN(IF(ISNUMBER(R194:W194),R194:W194))),0)</f>
        <v>0.5</v>
      </c>
      <c r="H194" s="23">
        <f t="shared" ca="1" si="12"/>
        <v>0.5</v>
      </c>
      <c r="I194" s="116" t="str">
        <f t="shared" si="13"/>
        <v/>
      </c>
      <c r="J194" s="22" cm="1">
        <f t="array" aca="1" ref="J194" ca="1">IF(Parameters!$D$31, SUM(IF(ISNUMBER(Y194:AD194),(IF(Y194:AD194&gt;=Parameters!$D$41,1,"")),""))+0.5*(SUM(IF(ISNUMBER(Y194:AD194),(IF(Y194:AD194&gt;=Parameters!$D$42,1,"")),""))-SUM(IF(ISNUMBER(Y194:AD194),(IF(Y194:AD194&gt;=Parameters!$D$41,1,"")),""))),0) +
   IF(Parameters!$D$32,SUM(IF(ISNUMBER(Y194:AD194),(IF(Y194:AD194&gt;=Parameters!$D$41,1,"")),"")),0) +
   IF(Parameters!$D$33,AVERAGE(IF(ISNUMBER(Y194:AD194),Y194:AD194)),0) +
   IF(Parameters!$D$34,IF(OR(IF(ISNUMBER(Y194:AD194),Y194:AD194)=0),0,GEOMEAN(IF(ISNUMBER(Y194:AD194),Y194:AD194))),0)</f>
        <v>3.5</v>
      </c>
      <c r="K194" s="23">
        <f t="shared" ca="1" si="14"/>
        <v>3.5</v>
      </c>
      <c r="L194" s="116" t="str">
        <f t="shared" si="15"/>
        <v/>
      </c>
      <c r="M194" s="21" cm="1">
        <f t="array" aca="1" ref="M194" ca="1">IF(Parameters!$D$31, SUM(IF(ISNUMBER(AF194:AK194),(IF(AF194:AK194&gt;=Parameters!$D$41,1,"")),""))+0.5*(SUM(IF(ISNUMBER(AF194:AK194),(IF(AF194:AK194&gt;=Parameters!$D$42,1,"")),""))-SUM(IF(ISNUMBER(AF194:AK194),(IF(AF194:AK194&gt;=Parameters!$D$41,1,"")),""))),0) +
   IF(Parameters!$D$32,SUM(IF(ISNUMBER(AF194:AK194),(IF(AF194:AK194&gt;=Parameters!$D$41,1,"")),"")),0) +
   IF(Parameters!$D$33,AVERAGE(IF(ISNUMBER(AF194:AK194),AF194:AK194)),0) +
   IF(Parameters!$D$34,IF(OR(IF(ISNUMBER(AF194:AK194),AF194:AK194)=0),0,GEOMEAN(IF(ISNUMBER(AF194:AK194),AF194:AK194))),0)</f>
        <v>0</v>
      </c>
      <c r="N194" s="23">
        <f t="shared" ca="1" si="16"/>
        <v>0</v>
      </c>
      <c r="O194" s="116" t="str">
        <f t="shared" si="17"/>
        <v>!</v>
      </c>
      <c r="P194" s="24"/>
      <c r="Q194" s="49"/>
      <c r="R194" s="25">
        <f ca="1">IFERROR(INDEX(Health!$G$8:$G$225,MATCH($C194,_xlfn.ANCHORARRAY(Health!$C$8),0)),NA())</f>
        <v>0</v>
      </c>
      <c r="S194" s="25">
        <f ca="1">IFERROR(INDEX(Food!$G$8:$G$225,MATCH($C194,_xlfn.ANCHORARRAY(Food!$C$8),0)),NA())</f>
        <v>3.1622776601683795</v>
      </c>
      <c r="T194" s="25">
        <f ca="1">IFERROR(INDEX(Macro!$G$8:$G$225,MATCH($C194,_xlfn.ANCHORARRAY(Macro!$C$8),0)),NA())</f>
        <v>3.4528478480319884</v>
      </c>
      <c r="U194" s="25">
        <f ca="1">IFERROR(INDEX(Socioeconomic!$G$8:$G$225,MATCH($C194,_xlfn.ANCHORARRAY(Socioeconomic!$C$8),0)),NA())</f>
        <v>0</v>
      </c>
      <c r="V194" s="25">
        <f ca="1">IFERROR(INDEX('Natural Hazard'!$G$8:$G$225,MATCH($C194,_xlfn.ANCHORARRAY('Natural Hazard'!$C$8),0)),NA())</f>
        <v>0</v>
      </c>
      <c r="W194" s="25">
        <f ca="1">IFERROR(INDEX(Conflict!$G$8:$G$225,MATCH($C194,_xlfn.ANCHORARRAY(Conflict!$C$8),0)),NA())</f>
        <v>5.9761430466719503</v>
      </c>
      <c r="X194" s="50"/>
      <c r="Y194" s="25">
        <f ca="1">IFERROR(INDEX(Health!$H$8:$H$225,MATCH($C194,_xlfn.ANCHORARRAY(Health!$C$8),0)),NA())</f>
        <v>9.2069970845480995</v>
      </c>
      <c r="Z194" s="25">
        <f ca="1">IFERROR(INDEX(Food!$H$8:$H$225,MATCH($C194,_xlfn.ANCHORARRAY(Food!$C$8),0)),NA())</f>
        <v>10</v>
      </c>
      <c r="AA194" s="25">
        <f ca="1">IFERROR(INDEX(Macro!$H$8:$H$225,MATCH($C194,_xlfn.ANCHORARRAY(Macro!$C$8),0)),NA())</f>
        <v>5.3384119542924102</v>
      </c>
      <c r="AB194" s="25">
        <f ca="1">IFERROR(INDEX(Socioeconomic!$H$8:$H$225,MATCH($C194,_xlfn.ANCHORARRAY(Socioeconomic!$C$8),0)),NA())</f>
        <v>10</v>
      </c>
      <c r="AC194" s="25">
        <f ca="1">IFERROR(INDEX('Natural Hazard'!$H$8:$H$225,MATCH($C194,_xlfn.ANCHORARRAY('Natural Hazard'!$C$8),0)),NA())</f>
        <v>5.3333333333333304</v>
      </c>
      <c r="AD194" s="25">
        <f ca="1">IFERROR(INDEX(Conflict!$H$8:$H$225,MATCH($C194,_xlfn.ANCHORARRAY(Conflict!$C$8),0)),NA())</f>
        <v>10</v>
      </c>
      <c r="AE194" s="50"/>
      <c r="AF194" s="25">
        <f ca="1">IFERROR(INDEX(Health!$I$8:$I$225,MATCH($C194,_xlfn.ANCHORARRAY(Health!$C$8),0)),NA())</f>
        <v>0</v>
      </c>
      <c r="AG194" s="25">
        <f ca="1">IFERROR(INDEX(Food!$I$8:$I$225,MATCH($C194,_xlfn.ANCHORARRAY(Food!$C$8),0)),NA())</f>
        <v>1</v>
      </c>
      <c r="AH194" s="25">
        <f ca="1">IFERROR(INDEX(Macro!$I$8:$I$225,MATCH($C194,_xlfn.ANCHORARRAY(Macro!$C$8),0)),NA())</f>
        <v>2.2332780541735802</v>
      </c>
      <c r="AI194" s="25">
        <f ca="1">IFERROR(INDEX(Socioeconomic!$I$8:$I$225,MATCH($C194,_xlfn.ANCHORARRAY(Socioeconomic!$C$8),0)),NA())</f>
        <v>0</v>
      </c>
      <c r="AJ194" s="25">
        <f ca="1">IFERROR(INDEX('Natural Hazard'!$I$8:$I$225,MATCH($C194,_xlfn.ANCHORARRAY('Natural Hazard'!$C$8),0)),NA())</f>
        <v>0</v>
      </c>
      <c r="AK194" s="25">
        <f ca="1">IFERROR(INDEX(Conflict!$I$8:$I$225,MATCH($C194,_xlfn.ANCHORARRAY(Conflict!$C$8),0)),NA())</f>
        <v>3.5714285714285499</v>
      </c>
      <c r="AL194" s="49"/>
      <c r="AM194" s="25">
        <f>IFERROR(INDEX('Data Reliability'!$G$6:$G$409,MATCH($C194,'Data Reliability'!$E$6:$E$409,0)),NA())</f>
        <v>8.3333333333333301E-2</v>
      </c>
      <c r="AN194" s="25">
        <f>IFERROR(INDEX('Data Reliability'!$H$6:$H$409,MATCH($C194,'Data Reliability'!$E$6:$E$409,0)),NA())</f>
        <v>0.50277777777777799</v>
      </c>
    </row>
    <row r="195" spans="2:40" x14ac:dyDescent="0.2">
      <c r="B195" s="28" t="s">
        <v>319</v>
      </c>
      <c r="C195" s="28" t="s">
        <v>320</v>
      </c>
      <c r="D195" s="28" t="s">
        <v>432</v>
      </c>
      <c r="E195" s="28" t="s">
        <v>429</v>
      </c>
      <c r="F195" s="206">
        <f ca="1">MATCH($C195,_xlfn.ANCHORARRAY(Health!$C$8),0)</f>
        <v>190</v>
      </c>
      <c r="G195" s="22" cm="1">
        <f t="array" aca="1" ref="G195" ca="1">IF(Parameters!$D$31, SUM(IF(ISNUMBER(R195:W195),(IF(R195:W195&gt;=Parameters!$D$37,1,"")),""))+0.5*(SUM(IF(ISNUMBER(R195:W195),(IF(R195:W195&gt;=Parameters!$D$38,1,"")),""))-SUM(IF(ISNUMBER(R195:W195),(IF(R195:W195&gt;=Parameters!$D$37,1,"")),""))),0) +
   IF(Parameters!$D$32,SUM(IF(ISNUMBER(R195:W195),(IF(R195:W195&gt;=Parameters!$D$41,1,"")),"")),0) +
   IF(Parameters!$D$33,AVERAGE(IF(ISNUMBER(R195:W195),R195:W195)),0) +
   IF(Parameters!$D$34,IF(OR(IF(ISNUMBER(R195:W195),R195:W195)=0),0,GEOMEAN(IF(ISNUMBER(R195:W195),R195:W195))),0)</f>
        <v>0</v>
      </c>
      <c r="H195" s="23">
        <f t="shared" ca="1" si="12"/>
        <v>0</v>
      </c>
      <c r="I195" s="116" t="str">
        <f t="shared" si="13"/>
        <v/>
      </c>
      <c r="J195" s="22" cm="1">
        <f t="array" aca="1" ref="J195" ca="1">IF(Parameters!$D$31, SUM(IF(ISNUMBER(Y195:AD195),(IF(Y195:AD195&gt;=Parameters!$D$41,1,"")),""))+0.5*(SUM(IF(ISNUMBER(Y195:AD195),(IF(Y195:AD195&gt;=Parameters!$D$42,1,"")),""))-SUM(IF(ISNUMBER(Y195:AD195),(IF(Y195:AD195&gt;=Parameters!$D$41,1,"")),""))),0) +
   IF(Parameters!$D$32,SUM(IF(ISNUMBER(Y195:AD195),(IF(Y195:AD195&gt;=Parameters!$D$41,1,"")),"")),0) +
   IF(Parameters!$D$33,AVERAGE(IF(ISNUMBER(Y195:AD195),Y195:AD195)),0) +
   IF(Parameters!$D$34,IF(OR(IF(ISNUMBER(Y195:AD195),Y195:AD195)=0),0,GEOMEAN(IF(ISNUMBER(Y195:AD195),Y195:AD195))),0)</f>
        <v>1.5</v>
      </c>
      <c r="K195" s="23">
        <f t="shared" ca="1" si="14"/>
        <v>1.5</v>
      </c>
      <c r="L195" s="116" t="str">
        <f t="shared" si="15"/>
        <v/>
      </c>
      <c r="M195" s="21" cm="1">
        <f t="array" aca="1" ref="M195" ca="1">IF(Parameters!$D$31, SUM(IF(ISNUMBER(AF195:AK195),(IF(AF195:AK195&gt;=Parameters!$D$41,1,"")),""))+0.5*(SUM(IF(ISNUMBER(AF195:AK195),(IF(AF195:AK195&gt;=Parameters!$D$42,1,"")),""))-SUM(IF(ISNUMBER(AF195:AK195),(IF(AF195:AK195&gt;=Parameters!$D$41,1,"")),""))),0) +
   IF(Parameters!$D$32,SUM(IF(ISNUMBER(AF195:AK195),(IF(AF195:AK195&gt;=Parameters!$D$41,1,"")),"")),0) +
   IF(Parameters!$D$33,AVERAGE(IF(ISNUMBER(AF195:AK195),AF195:AK195)),0) +
   IF(Parameters!$D$34,IF(OR(IF(ISNUMBER(AF195:AK195),AF195:AK195)=0),0,GEOMEAN(IF(ISNUMBER(AF195:AK195),AF195:AK195))),0)</f>
        <v>0</v>
      </c>
      <c r="N195" s="23">
        <f t="shared" ca="1" si="16"/>
        <v>0</v>
      </c>
      <c r="O195" s="116" t="str">
        <f t="shared" si="17"/>
        <v>!</v>
      </c>
      <c r="P195" s="24"/>
      <c r="Q195" s="49"/>
      <c r="R195" s="25">
        <f ca="1">IFERROR(INDEX(Health!$G$8:$G$225,MATCH($C195,_xlfn.ANCHORARRAY(Health!$C$8),0)),NA())</f>
        <v>0</v>
      </c>
      <c r="S195" s="25">
        <f ca="1">IFERROR(INDEX(Food!$G$8:$G$225,MATCH($C195,_xlfn.ANCHORARRAY(Food!$C$8),0)),NA())</f>
        <v>0</v>
      </c>
      <c r="T195" s="25">
        <f ca="1">IFERROR(INDEX(Macro!$G$8:$G$225,MATCH($C195,_xlfn.ANCHORARRAY(Macro!$C$8),0)),NA())</f>
        <v>3.2517609504545297</v>
      </c>
      <c r="U195" s="25">
        <f ca="1">IFERROR(INDEX(Socioeconomic!$G$8:$G$225,MATCH($C195,_xlfn.ANCHORARRAY(Socioeconomic!$C$8),0)),NA())</f>
        <v>0</v>
      </c>
      <c r="V195" s="25">
        <f ca="1">IFERROR(INDEX('Natural Hazard'!$G$8:$G$225,MATCH($C195,_xlfn.ANCHORARRAY('Natural Hazard'!$C$8),0)),NA())</f>
        <v>0</v>
      </c>
      <c r="W195" s="25">
        <f ca="1">IFERROR(INDEX(Conflict!$G$8:$G$225,MATCH($C195,_xlfn.ANCHORARRAY(Conflict!$C$8),0)),NA())</f>
        <v>2.8285874901576951</v>
      </c>
      <c r="X195" s="50"/>
      <c r="Y195" s="25">
        <f ca="1">IFERROR(INDEX(Health!$H$8:$H$225,MATCH($C195,_xlfn.ANCHORARRAY(Health!$C$8),0)),NA())</f>
        <v>8.0699708454810501</v>
      </c>
      <c r="Z195" s="25">
        <f ca="1">IFERROR(INDEX(Food!$H$8:$H$225,MATCH($C195,_xlfn.ANCHORARRAY(Food!$C$8),0)),NA())</f>
        <v>9.2298784018529201</v>
      </c>
      <c r="AA195" s="25">
        <f ca="1">IFERROR(INDEX(Macro!$H$8:$H$225,MATCH($C195,_xlfn.ANCHORARRAY(Macro!$C$8),0)),NA())</f>
        <v>4.1224728977439202</v>
      </c>
      <c r="AB195" s="25">
        <f ca="1">IFERROR(INDEX(Socioeconomic!$H$8:$H$225,MATCH($C195,_xlfn.ANCHORARRAY(Socioeconomic!$C$8),0)),NA())</f>
        <v>8.8571428571428505</v>
      </c>
      <c r="AC195" s="25">
        <f ca="1">IFERROR(INDEX('Natural Hazard'!$H$8:$H$225,MATCH($C195,_xlfn.ANCHORARRAY('Natural Hazard'!$C$8),0)),NA())</f>
        <v>3.3333333333333299</v>
      </c>
      <c r="AD195" s="25">
        <f ca="1">IFERROR(INDEX(Conflict!$H$8:$H$225,MATCH($C195,_xlfn.ANCHORARRAY(Conflict!$C$8),0)),NA())</f>
        <v>4.4805080261068904</v>
      </c>
      <c r="AE195" s="50"/>
      <c r="AF195" s="25">
        <f ca="1">IFERROR(INDEX(Health!$I$8:$I$225,MATCH($C195,_xlfn.ANCHORARRAY(Health!$C$8),0)),NA())</f>
        <v>0</v>
      </c>
      <c r="AG195" s="25" t="e">
        <f ca="1">IFERROR(INDEX(Food!$I$8:$I$225,MATCH($C195,_xlfn.ANCHORARRAY(Food!$C$8),0)),NA())</f>
        <v>#N/A</v>
      </c>
      <c r="AH195" s="25">
        <f ca="1">IFERROR(INDEX(Macro!$I$8:$I$225,MATCH($C195,_xlfn.ANCHORARRAY(Macro!$C$8),0)),NA())</f>
        <v>2.5649530127142102</v>
      </c>
      <c r="AI195" s="25">
        <f ca="1">IFERROR(INDEX(Socioeconomic!$I$8:$I$225,MATCH($C195,_xlfn.ANCHORARRAY(Socioeconomic!$C$8),0)),NA())</f>
        <v>0</v>
      </c>
      <c r="AJ195" s="25">
        <f ca="1">IFERROR(INDEX('Natural Hazard'!$I$8:$I$225,MATCH($C195,_xlfn.ANCHORARRAY('Natural Hazard'!$C$8),0)),NA())</f>
        <v>0</v>
      </c>
      <c r="AK195" s="25">
        <f ca="1">IFERROR(INDEX(Conflict!$I$8:$I$225,MATCH($C195,_xlfn.ANCHORARRAY(Conflict!$C$8),0)),NA())</f>
        <v>1.78571428571429</v>
      </c>
      <c r="AL195" s="49"/>
      <c r="AM195" s="25">
        <f>IFERROR(INDEX('Data Reliability'!$G$6:$G$409,MATCH($C195,'Data Reliability'!$E$6:$E$409,0)),NA())</f>
        <v>8.3333333333333301E-2</v>
      </c>
      <c r="AN195" s="25">
        <f>IFERROR(INDEX('Data Reliability'!$H$6:$H$409,MATCH($C195,'Data Reliability'!$E$6:$E$409,0)),NA())</f>
        <v>0.55833333333333302</v>
      </c>
    </row>
    <row r="196" spans="2:40" x14ac:dyDescent="0.2">
      <c r="B196" s="28" t="s">
        <v>321</v>
      </c>
      <c r="C196" s="28" t="s">
        <v>322</v>
      </c>
      <c r="D196" s="28" t="s">
        <v>436</v>
      </c>
      <c r="E196" s="28" t="s">
        <v>430</v>
      </c>
      <c r="G196" s="22" cm="1">
        <f t="array" aca="1" ref="G196" ca="1">IF(Parameters!$D$31, SUM(IF(ISNUMBER(R196:W196),(IF(R196:W196&gt;=Parameters!$D$37,1,"")),""))+0.5*(SUM(IF(ISNUMBER(R196:W196),(IF(R196:W196&gt;=Parameters!$D$38,1,"")),""))-SUM(IF(ISNUMBER(R196:W196),(IF(R196:W196&gt;=Parameters!$D$37,1,"")),""))),0) +
   IF(Parameters!$D$32,SUM(IF(ISNUMBER(R196:W196),(IF(R196:W196&gt;=Parameters!$D$41,1,"")),"")),0) +
   IF(Parameters!$D$33,AVERAGE(IF(ISNUMBER(R196:W196),R196:W196)),0) +
   IF(Parameters!$D$34,IF(OR(IF(ISNUMBER(R196:W196),R196:W196)=0),0,GEOMEAN(IF(ISNUMBER(R196:W196),R196:W196))),0)</f>
        <v>0.5</v>
      </c>
      <c r="H196" s="23">
        <f t="shared" ca="1" si="12"/>
        <v>0.5</v>
      </c>
      <c r="I196" s="116" t="str">
        <f t="shared" si="13"/>
        <v/>
      </c>
      <c r="J196" s="22" cm="1">
        <f t="array" aca="1" ref="J196" ca="1">IF(Parameters!$D$31, SUM(IF(ISNUMBER(Y196:AD196),(IF(Y196:AD196&gt;=Parameters!$D$41,1,"")),""))+0.5*(SUM(IF(ISNUMBER(Y196:AD196),(IF(Y196:AD196&gt;=Parameters!$D$42,1,"")),""))-SUM(IF(ISNUMBER(Y196:AD196),(IF(Y196:AD196&gt;=Parameters!$D$41,1,"")),""))),0) +
   IF(Parameters!$D$32,SUM(IF(ISNUMBER(Y196:AD196),(IF(Y196:AD196&gt;=Parameters!$D$41,1,"")),"")),0) +
   IF(Parameters!$D$33,AVERAGE(IF(ISNUMBER(Y196:AD196),Y196:AD196)),0) +
   IF(Parameters!$D$34,IF(OR(IF(ISNUMBER(Y196:AD196),Y196:AD196)=0),0,GEOMEAN(IF(ISNUMBER(Y196:AD196),Y196:AD196))),0)</f>
        <v>1</v>
      </c>
      <c r="K196" s="23">
        <f t="shared" ca="1" si="14"/>
        <v>1</v>
      </c>
      <c r="L196" s="116" t="str">
        <f t="shared" si="15"/>
        <v/>
      </c>
      <c r="M196" s="21" cm="1">
        <f t="array" aca="1" ref="M196" ca="1">IF(Parameters!$D$31, SUM(IF(ISNUMBER(AF196:AK196),(IF(AF196:AK196&gt;=Parameters!$D$41,1,"")),""))+0.5*(SUM(IF(ISNUMBER(AF196:AK196),(IF(AF196:AK196&gt;=Parameters!$D$42,1,"")),""))-SUM(IF(ISNUMBER(AF196:AK196),(IF(AF196:AK196&gt;=Parameters!$D$41,1,"")),""))),0) +
   IF(Parameters!$D$32,SUM(IF(ISNUMBER(AF196:AK196),(IF(AF196:AK196&gt;=Parameters!$D$41,1,"")),"")),0) +
   IF(Parameters!$D$33,AVERAGE(IF(ISNUMBER(AF196:AK196),AF196:AK196)),0) +
   IF(Parameters!$D$34,IF(OR(IF(ISNUMBER(AF196:AK196),AF196:AK196)=0),0,GEOMEAN(IF(ISNUMBER(AF196:AK196),AF196:AK196))),0)</f>
        <v>0.5</v>
      </c>
      <c r="N196" s="23">
        <f t="shared" ca="1" si="16"/>
        <v>0.5</v>
      </c>
      <c r="O196" s="116" t="str">
        <f t="shared" si="17"/>
        <v>!</v>
      </c>
      <c r="P196" s="24"/>
      <c r="Q196" s="49"/>
      <c r="R196" s="25">
        <f ca="1">IFERROR(INDEX(Health!$G$8:$G$225,MATCH($C196,_xlfn.ANCHORARRAY(Health!$C$8),0)),NA())</f>
        <v>0</v>
      </c>
      <c r="S196" s="25">
        <f ca="1">IFERROR(INDEX(Food!$G$8:$G$225,MATCH($C196,_xlfn.ANCHORARRAY(Food!$C$8),0)),NA())</f>
        <v>0</v>
      </c>
      <c r="T196" s="25">
        <f ca="1">IFERROR(INDEX(Macro!$G$8:$G$225,MATCH($C196,_xlfn.ANCHORARRAY(Macro!$C$8),0)),NA())</f>
        <v>6.9</v>
      </c>
      <c r="U196" s="25">
        <f ca="1">IFERROR(INDEX(Socioeconomic!$G$8:$G$225,MATCH($C196,_xlfn.ANCHORARRAY(Socioeconomic!$C$8),0)),NA())</f>
        <v>0.19394544337099692</v>
      </c>
      <c r="V196" s="25">
        <f ca="1">IFERROR(INDEX('Natural Hazard'!$G$8:$G$225,MATCH($C196,_xlfn.ANCHORARRAY('Natural Hazard'!$C$8),0)),NA())</f>
        <v>0</v>
      </c>
      <c r="W196" s="25">
        <f ca="1">IFERROR(INDEX(Conflict!$G$8:$G$225,MATCH($C196,_xlfn.ANCHORARRAY(Conflict!$C$8),0)),NA())</f>
        <v>0</v>
      </c>
      <c r="X196" s="50"/>
      <c r="Y196" s="25">
        <f ca="1">IFERROR(INDEX(Health!$H$8:$H$225,MATCH($C196,_xlfn.ANCHORARRAY(Health!$C$8),0)),NA())</f>
        <v>0</v>
      </c>
      <c r="Z196" s="25">
        <f ca="1">IFERROR(INDEX(Food!$H$8:$H$225,MATCH($C196,_xlfn.ANCHORARRAY(Food!$C$8),0)),NA())</f>
        <v>5.2055587724377501</v>
      </c>
      <c r="AA196" s="25">
        <f ca="1">IFERROR(INDEX(Macro!$H$8:$H$225,MATCH($C196,_xlfn.ANCHORARRAY(Macro!$C$8),0)),NA())</f>
        <v>7</v>
      </c>
      <c r="AB196" s="25">
        <f ca="1">IFERROR(INDEX(Socioeconomic!$H$8:$H$225,MATCH($C196,_xlfn.ANCHORARRAY(Socioeconomic!$C$8),0)),NA())</f>
        <v>2.9999999999999898</v>
      </c>
      <c r="AC196" s="25">
        <f ca="1">IFERROR(INDEX('Natural Hazard'!$H$8:$H$225,MATCH($C196,_xlfn.ANCHORARRAY('Natural Hazard'!$C$8),0)),NA())</f>
        <v>8.6666666666666607</v>
      </c>
      <c r="AD196" s="25">
        <f ca="1">IFERROR(INDEX(Conflict!$H$8:$H$225,MATCH($C196,_xlfn.ANCHORARRAY(Conflict!$C$8),0)),NA())</f>
        <v>1.37149409066854</v>
      </c>
      <c r="AE196" s="50"/>
      <c r="AF196" s="25">
        <f ca="1">IFERROR(INDEX(Health!$I$8:$I$225,MATCH($C196,_xlfn.ANCHORARRAY(Health!$C$8),0)),NA())</f>
        <v>0</v>
      </c>
      <c r="AG196" s="25" t="e">
        <f ca="1">IFERROR(INDEX(Food!$I$8:$I$225,MATCH($C196,_xlfn.ANCHORARRAY(Food!$C$8),0)),NA())</f>
        <v>#N/A</v>
      </c>
      <c r="AH196" s="25">
        <f ca="1">IFERROR(INDEX(Macro!$I$8:$I$225,MATCH($C196,_xlfn.ANCHORARRAY(Macro!$C$8),0)),NA())</f>
        <v>7</v>
      </c>
      <c r="AI196" s="25">
        <f ca="1">IFERROR(INDEX(Socioeconomic!$I$8:$I$225,MATCH($C196,_xlfn.ANCHORARRAY(Socioeconomic!$C$8),0)),NA())</f>
        <v>1.25382783347909E-2</v>
      </c>
      <c r="AJ196" s="25">
        <f ca="1">IFERROR(INDEX('Natural Hazard'!$I$8:$I$225,MATCH($C196,_xlfn.ANCHORARRAY('Natural Hazard'!$C$8),0)),NA())</f>
        <v>0</v>
      </c>
      <c r="AK196" s="25">
        <f ca="1">IFERROR(INDEX(Conflict!$I$8:$I$225,MATCH($C196,_xlfn.ANCHORARRAY(Conflict!$C$8),0)),NA())</f>
        <v>0</v>
      </c>
      <c r="AL196" s="49"/>
      <c r="AM196" s="25">
        <f>IFERROR(INDEX('Data Reliability'!$G$6:$G$409,MATCH($C196,'Data Reliability'!$E$6:$E$409,0)),NA())</f>
        <v>0</v>
      </c>
      <c r="AN196" s="25">
        <f>IFERROR(INDEX('Data Reliability'!$H$6:$H$409,MATCH($C196,'Data Reliability'!$E$6:$E$409,0)),NA())</f>
        <v>0.391666666666667</v>
      </c>
    </row>
    <row r="197" spans="2:40" x14ac:dyDescent="0.2">
      <c r="B197" s="28" t="s">
        <v>323</v>
      </c>
      <c r="C197" s="28" t="s">
        <v>324</v>
      </c>
      <c r="D197" s="28" t="s">
        <v>433</v>
      </c>
      <c r="E197" s="28" t="s">
        <v>429</v>
      </c>
      <c r="G197" s="22" cm="1">
        <f t="array" aca="1" ref="G197" ca="1">IF(Parameters!$D$31, SUM(IF(ISNUMBER(R197:W197),(IF(R197:W197&gt;=Parameters!$D$37,1,"")),""))+0.5*(SUM(IF(ISNUMBER(R197:W197),(IF(R197:W197&gt;=Parameters!$D$38,1,"")),""))-SUM(IF(ISNUMBER(R197:W197),(IF(R197:W197&gt;=Parameters!$D$37,1,"")),""))),0) +
   IF(Parameters!$D$32,SUM(IF(ISNUMBER(R197:W197),(IF(R197:W197&gt;=Parameters!$D$41,1,"")),"")),0) +
   IF(Parameters!$D$33,AVERAGE(IF(ISNUMBER(R197:W197),R197:W197)),0) +
   IF(Parameters!$D$34,IF(OR(IF(ISNUMBER(R197:W197),R197:W197)=0),0,GEOMEAN(IF(ISNUMBER(R197:W197),R197:W197))),0)</f>
        <v>2</v>
      </c>
      <c r="H197" s="23">
        <f t="shared" ca="1" si="12"/>
        <v>2</v>
      </c>
      <c r="I197" s="116" t="str">
        <f t="shared" si="13"/>
        <v/>
      </c>
      <c r="J197" s="22" cm="1">
        <f t="array" aca="1" ref="J197" ca="1">IF(Parameters!$D$31, SUM(IF(ISNUMBER(Y197:AD197),(IF(Y197:AD197&gt;=Parameters!$D$41,1,"")),""))+0.5*(SUM(IF(ISNUMBER(Y197:AD197),(IF(Y197:AD197&gt;=Parameters!$D$42,1,"")),""))-SUM(IF(ISNUMBER(Y197:AD197),(IF(Y197:AD197&gt;=Parameters!$D$41,1,"")),""))),0) +
   IF(Parameters!$D$32,SUM(IF(ISNUMBER(Y197:AD197),(IF(Y197:AD197&gt;=Parameters!$D$41,1,"")),"")),0) +
   IF(Parameters!$D$33,AVERAGE(IF(ISNUMBER(Y197:AD197),Y197:AD197)),0) +
   IF(Parameters!$D$34,IF(OR(IF(ISNUMBER(Y197:AD197),Y197:AD197)=0),0,GEOMEAN(IF(ISNUMBER(Y197:AD197),Y197:AD197))),0)</f>
        <v>2</v>
      </c>
      <c r="K197" s="23">
        <f t="shared" ca="1" si="14"/>
        <v>2</v>
      </c>
      <c r="L197" s="116" t="str">
        <f t="shared" si="15"/>
        <v/>
      </c>
      <c r="M197" s="21" cm="1">
        <f t="array" aca="1" ref="M197" ca="1">IF(Parameters!$D$31, SUM(IF(ISNUMBER(AF197:AK197),(IF(AF197:AK197&gt;=Parameters!$D$41,1,"")),""))+0.5*(SUM(IF(ISNUMBER(AF197:AK197),(IF(AF197:AK197&gt;=Parameters!$D$42,1,"")),""))-SUM(IF(ISNUMBER(AF197:AK197),(IF(AF197:AK197&gt;=Parameters!$D$41,1,"")),""))),0) +
   IF(Parameters!$D$32,SUM(IF(ISNUMBER(AF197:AK197),(IF(AF197:AK197&gt;=Parameters!$D$41,1,"")),"")),0) +
   IF(Parameters!$D$33,AVERAGE(IF(ISNUMBER(AF197:AK197),AF197:AK197)),0) +
   IF(Parameters!$D$34,IF(OR(IF(ISNUMBER(AF197:AK197),AF197:AK197)=0),0,GEOMEAN(IF(ISNUMBER(AF197:AK197),AF197:AK197))),0)</f>
        <v>2</v>
      </c>
      <c r="N197" s="23">
        <f t="shared" ca="1" si="16"/>
        <v>2</v>
      </c>
      <c r="O197" s="116" t="str">
        <f t="shared" si="17"/>
        <v>!</v>
      </c>
      <c r="P197" s="24"/>
      <c r="Q197" s="49"/>
      <c r="R197" s="25">
        <f ca="1">IFERROR(INDEX(Health!$G$8:$G$225,MATCH($C197,_xlfn.ANCHORARRAY(Health!$C$8),0)),NA())</f>
        <v>0</v>
      </c>
      <c r="S197" s="25">
        <f ca="1">IFERROR(INDEX(Food!$G$8:$G$225,MATCH($C197,_xlfn.ANCHORARRAY(Food!$C$8),0)),NA())</f>
        <v>0</v>
      </c>
      <c r="T197" s="25">
        <f ca="1">IFERROR(INDEX(Macro!$G$8:$G$225,MATCH($C197,_xlfn.ANCHORARRAY(Macro!$C$8),0)),NA())</f>
        <v>10</v>
      </c>
      <c r="U197" s="25">
        <f ca="1">IFERROR(INDEX(Socioeconomic!$G$8:$G$225,MATCH($C197,_xlfn.ANCHORARRAY(Socioeconomic!$C$8),0)),NA())</f>
        <v>0</v>
      </c>
      <c r="V197" s="25">
        <f ca="1">IFERROR(INDEX('Natural Hazard'!$G$8:$G$225,MATCH($C197,_xlfn.ANCHORARRAY('Natural Hazard'!$C$8),0)),NA())</f>
        <v>8.9442719099991592</v>
      </c>
      <c r="W197" s="25">
        <f ca="1">IFERROR(INDEX(Conflict!$G$8:$G$225,MATCH($C197,_xlfn.ANCHORARRAY(Conflict!$C$8),0)),NA())</f>
        <v>0</v>
      </c>
      <c r="X197" s="50"/>
      <c r="Y197" s="25">
        <f ca="1">IFERROR(INDEX(Health!$H$8:$H$225,MATCH($C197,_xlfn.ANCHORARRAY(Health!$C$8),0)),NA())</f>
        <v>7.6326530612244898</v>
      </c>
      <c r="Z197" s="25">
        <f ca="1">IFERROR(INDEX(Food!$H$8:$H$225,MATCH($C197,_xlfn.ANCHORARRAY(Food!$C$8),0)),NA())</f>
        <v>6.1899247249565699</v>
      </c>
      <c r="AA197" s="25">
        <f ca="1">IFERROR(INDEX(Macro!$H$8:$H$225,MATCH($C197,_xlfn.ANCHORARRAY(Macro!$C$8),0)),NA())</f>
        <v>10</v>
      </c>
      <c r="AB197" s="25">
        <f ca="1">IFERROR(INDEX(Socioeconomic!$H$8:$H$225,MATCH($C197,_xlfn.ANCHORARRAY(Socioeconomic!$C$8),0)),NA())</f>
        <v>6.2857142857142803</v>
      </c>
      <c r="AC197" s="25">
        <f ca="1">IFERROR(INDEX('Natural Hazard'!$H$8:$H$225,MATCH($C197,_xlfn.ANCHORARRAY('Natural Hazard'!$C$8),0)),NA())</f>
        <v>8</v>
      </c>
      <c r="AD197" s="25">
        <f ca="1">IFERROR(INDEX(Conflict!$H$8:$H$225,MATCH($C197,_xlfn.ANCHORARRAY(Conflict!$C$8),0)),NA())</f>
        <v>2.7385782324924999</v>
      </c>
      <c r="AE197" s="50"/>
      <c r="AF197" s="25">
        <f ca="1">IFERROR(INDEX(Health!$I$8:$I$225,MATCH($C197,_xlfn.ANCHORARRAY(Health!$C$8),0)),NA())</f>
        <v>0</v>
      </c>
      <c r="AG197" s="25" t="e">
        <f ca="1">IFERROR(INDEX(Food!$I$8:$I$225,MATCH($C197,_xlfn.ANCHORARRAY(Food!$C$8),0)),NA())</f>
        <v>#N/A</v>
      </c>
      <c r="AH197" s="25">
        <f ca="1">IFERROR(INDEX(Macro!$I$8:$I$225,MATCH($C197,_xlfn.ANCHORARRAY(Macro!$C$8),0)),NA())</f>
        <v>10</v>
      </c>
      <c r="AI197" s="25">
        <f ca="1">IFERROR(INDEX(Socioeconomic!$I$8:$I$225,MATCH($C197,_xlfn.ANCHORARRAY(Socioeconomic!$C$8),0)),NA())</f>
        <v>0</v>
      </c>
      <c r="AJ197" s="25">
        <f ca="1">IFERROR(INDEX('Natural Hazard'!$I$8:$I$225,MATCH($C197,_xlfn.ANCHORARRAY('Natural Hazard'!$C$8),0)),NA())</f>
        <v>10</v>
      </c>
      <c r="AK197" s="25">
        <f ca="1">IFERROR(INDEX(Conflict!$I$8:$I$225,MATCH($C197,_xlfn.ANCHORARRAY(Conflict!$C$8),0)),NA())</f>
        <v>0</v>
      </c>
      <c r="AL197" s="49"/>
      <c r="AM197" s="25">
        <f>IFERROR(INDEX('Data Reliability'!$G$6:$G$409,MATCH($C197,'Data Reliability'!$E$6:$E$409,0)),NA())</f>
        <v>0</v>
      </c>
      <c r="AN197" s="25">
        <f>IFERROR(INDEX('Data Reliability'!$H$6:$H$409,MATCH($C197,'Data Reliability'!$E$6:$E$409,0)),NA())</f>
        <v>0.47499999999999998</v>
      </c>
    </row>
    <row r="198" spans="2:40" x14ac:dyDescent="0.2">
      <c r="B198" s="28" t="s">
        <v>325</v>
      </c>
      <c r="C198" s="28" t="s">
        <v>326</v>
      </c>
      <c r="D198" s="28" t="s">
        <v>433</v>
      </c>
      <c r="E198" s="28" t="s">
        <v>430</v>
      </c>
      <c r="G198" s="22" cm="1">
        <f t="array" aca="1" ref="G198" ca="1">IF(Parameters!$D$31, SUM(IF(ISNUMBER(R198:W198),(IF(R198:W198&gt;=Parameters!$D$37,1,"")),""))+0.5*(SUM(IF(ISNUMBER(R198:W198),(IF(R198:W198&gt;=Parameters!$D$38,1,"")),""))-SUM(IF(ISNUMBER(R198:W198),(IF(R198:W198&gt;=Parameters!$D$37,1,"")),""))),0) +
   IF(Parameters!$D$32,SUM(IF(ISNUMBER(R198:W198),(IF(R198:W198&gt;=Parameters!$D$41,1,"")),"")),0) +
   IF(Parameters!$D$33,AVERAGE(IF(ISNUMBER(R198:W198),R198:W198)),0) +
   IF(Parameters!$D$34,IF(OR(IF(ISNUMBER(R198:W198),R198:W198)=0),0,GEOMEAN(IF(ISNUMBER(R198:W198),R198:W198))),0)</f>
        <v>1</v>
      </c>
      <c r="H198" s="23">
        <f t="shared" ref="H198:H223" ca="1" si="18">G198</f>
        <v>1</v>
      </c>
      <c r="I198" s="116" t="str">
        <f t="shared" ref="I198:I223" si="19">IF(AVERAGE(AM198:AN198) &gt;= 0.666, "!!", IF(AND(AVERAGE(AM198:AN198) &lt; 0.666,  AVERAGE(AM198:AN198)  &gt;= 0.333), "!", IF(AVERAGE(AM198:AN198) &lt; 0.333, "")))</f>
        <v>!</v>
      </c>
      <c r="J198" s="22" cm="1">
        <f t="array" aca="1" ref="J198" ca="1">IF(Parameters!$D$31, SUM(IF(ISNUMBER(Y198:AD198),(IF(Y198:AD198&gt;=Parameters!$D$41,1,"")),""))+0.5*(SUM(IF(ISNUMBER(Y198:AD198),(IF(Y198:AD198&gt;=Parameters!$D$42,1,"")),""))-SUM(IF(ISNUMBER(Y198:AD198),(IF(Y198:AD198&gt;=Parameters!$D$41,1,"")),""))),0) +
   IF(Parameters!$D$32,SUM(IF(ISNUMBER(Y198:AD198),(IF(Y198:AD198&gt;=Parameters!$D$41,1,"")),"")),0) +
   IF(Parameters!$D$33,AVERAGE(IF(ISNUMBER(Y198:AD198),Y198:AD198)),0) +
   IF(Parameters!$D$34,IF(OR(IF(ISNUMBER(Y198:AD198),Y198:AD198)=0),0,GEOMEAN(IF(ISNUMBER(Y198:AD198),Y198:AD198))),0)</f>
        <v>0.5</v>
      </c>
      <c r="K198" s="23">
        <f t="shared" ref="K198:K223" ca="1" si="20">J198</f>
        <v>0.5</v>
      </c>
      <c r="L198" s="116" t="str">
        <f t="shared" ref="L198:L223" si="21">IF(AM198 &gt;= 0.666, "!!", IF(AND(AM198 &lt; 0.666, AM198  &gt;= 0.333), "!", IF(AM198 &lt; 0.333, "")))</f>
        <v/>
      </c>
      <c r="M198" s="21" cm="1">
        <f t="array" aca="1" ref="M198" ca="1">IF(Parameters!$D$31, SUM(IF(ISNUMBER(AF198:AK198),(IF(AF198:AK198&gt;=Parameters!$D$41,1,"")),""))+0.5*(SUM(IF(ISNUMBER(AF198:AK198),(IF(AF198:AK198&gt;=Parameters!$D$42,1,"")),""))-SUM(IF(ISNUMBER(AF198:AK198),(IF(AF198:AK198&gt;=Parameters!$D$41,1,"")),""))),0) +
   IF(Parameters!$D$32,SUM(IF(ISNUMBER(AF198:AK198),(IF(AF198:AK198&gt;=Parameters!$D$41,1,"")),"")),0) +
   IF(Parameters!$D$33,AVERAGE(IF(ISNUMBER(AF198:AK198),AF198:AK198)),0) +
   IF(Parameters!$D$34,IF(OR(IF(ISNUMBER(AF198:AK198),AF198:AK198)=0),0,GEOMEAN(IF(ISNUMBER(AF198:AK198),AF198:AK198))),0)</f>
        <v>1</v>
      </c>
      <c r="N198" s="23">
        <f t="shared" ref="N198:N223" ca="1" si="22">M198</f>
        <v>1</v>
      </c>
      <c r="O198" s="116" t="str">
        <f t="shared" ref="O198:O223" si="23">IF(AN198 &gt;= 0.666, "!!", IF(AND(AN198 &lt; 0.666, AN198  &gt;= 0.333), "!", IF(AN198 &lt; 0.333, "")))</f>
        <v>!</v>
      </c>
      <c r="P198" s="24"/>
      <c r="Q198" s="49"/>
      <c r="R198" s="25">
        <f ca="1">IFERROR(INDEX(Health!$G$8:$G$225,MATCH($C198,_xlfn.ANCHORARRAY(Health!$C$8),0)),NA())</f>
        <v>0</v>
      </c>
      <c r="S198" s="25">
        <f ca="1">IFERROR(INDEX(Food!$G$8:$G$225,MATCH($C198,_xlfn.ANCHORARRAY(Food!$C$8),0)),NA())</f>
        <v>0</v>
      </c>
      <c r="T198" s="25">
        <f ca="1">IFERROR(INDEX(Macro!$G$8:$G$225,MATCH($C198,_xlfn.ANCHORARRAY(Macro!$C$8),0)),NA())</f>
        <v>6.5771903490264156</v>
      </c>
      <c r="U198" s="25">
        <f ca="1">IFERROR(INDEX(Socioeconomic!$G$8:$G$225,MATCH($C198,_xlfn.ANCHORARRAY(Socioeconomic!$C$8),0)),NA())</f>
        <v>0</v>
      </c>
      <c r="V198" s="25">
        <f ca="1">IFERROR(INDEX('Natural Hazard'!$G$8:$G$225,MATCH($C198,_xlfn.ANCHORARRAY('Natural Hazard'!$C$8),0)),NA())</f>
        <v>6.7082039324993685</v>
      </c>
      <c r="W198" s="25">
        <f ca="1">IFERROR(INDEX(Conflict!$G$8:$G$225,MATCH($C198,_xlfn.ANCHORARRAY(Conflict!$C$8),0)),NA())</f>
        <v>0</v>
      </c>
      <c r="X198" s="50"/>
      <c r="Y198" s="25">
        <f ca="1">IFERROR(INDEX(Health!$H$8:$H$225,MATCH($C198,_xlfn.ANCHORARRAY(Health!$C$8),0)),NA())</f>
        <v>6.8746355685131197</v>
      </c>
      <c r="Z198" s="25">
        <f ca="1">IFERROR(INDEX(Food!$H$8:$H$225,MATCH($C198,_xlfn.ANCHORARRAY(Food!$C$8),0)),NA())</f>
        <v>3.2775119617224799</v>
      </c>
      <c r="AA198" s="25">
        <f ca="1">IFERROR(INDEX(Macro!$H$8:$H$225,MATCH($C198,_xlfn.ANCHORARRAY(Macro!$C$8),0)),NA())</f>
        <v>9.7333723996484096</v>
      </c>
      <c r="AB198" s="25">
        <f ca="1">IFERROR(INDEX(Socioeconomic!$H$8:$H$225,MATCH($C198,_xlfn.ANCHORARRAY(Socioeconomic!$C$8),0)),NA())</f>
        <v>2.1428571428571401</v>
      </c>
      <c r="AC198" s="25">
        <f ca="1">IFERROR(INDEX('Natural Hazard'!$H$8:$H$225,MATCH($C198,_xlfn.ANCHORARRAY('Natural Hazard'!$C$8),0)),NA())</f>
        <v>4.5</v>
      </c>
      <c r="AD198" s="25">
        <f ca="1">IFERROR(INDEX(Conflict!$H$8:$H$225,MATCH($C198,_xlfn.ANCHORARRAY(Conflict!$C$8),0)),NA())</f>
        <v>0.59975304286470099</v>
      </c>
      <c r="AE198" s="50"/>
      <c r="AF198" s="25">
        <f ca="1">IFERROR(INDEX(Health!$I$8:$I$225,MATCH($C198,_xlfn.ANCHORARRAY(Health!$C$8),0)),NA())</f>
        <v>0</v>
      </c>
      <c r="AG198" s="25" t="e">
        <f ca="1">IFERROR(INDEX(Food!$I$8:$I$225,MATCH($C198,_xlfn.ANCHORARRAY(Food!$C$8),0)),NA())</f>
        <v>#N/A</v>
      </c>
      <c r="AH198" s="25">
        <f ca="1">IFERROR(INDEX(Macro!$I$8:$I$225,MATCH($C198,_xlfn.ANCHORARRAY(Macro!$C$8),0)),NA())</f>
        <v>4.4444444444444402</v>
      </c>
      <c r="AI198" s="25" t="e">
        <f ca="1">IFERROR(INDEX(Socioeconomic!$I$8:$I$225,MATCH($C198,_xlfn.ANCHORARRAY(Socioeconomic!$C$8),0)),NA())</f>
        <v>#N/A</v>
      </c>
      <c r="AJ198" s="25">
        <f ca="1">IFERROR(INDEX('Natural Hazard'!$I$8:$I$225,MATCH($C198,_xlfn.ANCHORARRAY('Natural Hazard'!$C$8),0)),NA())</f>
        <v>10</v>
      </c>
      <c r="AK198" s="25">
        <f ca="1">IFERROR(INDEX(Conflict!$I$8:$I$225,MATCH($C198,_xlfn.ANCHORARRAY(Conflict!$C$8),0)),NA())</f>
        <v>0</v>
      </c>
      <c r="AL198" s="49"/>
      <c r="AM198" s="25">
        <f>IFERROR(INDEX('Data Reliability'!$G$6:$G$409,MATCH($C198,'Data Reliability'!$E$6:$E$409,0)),NA())</f>
        <v>0.16666666666666699</v>
      </c>
      <c r="AN198" s="25">
        <f>IFERROR(INDEX('Data Reliability'!$H$6:$H$409,MATCH($C198,'Data Reliability'!$E$6:$E$409,0)),NA())</f>
        <v>0.63333333333333297</v>
      </c>
    </row>
    <row r="199" spans="2:40" x14ac:dyDescent="0.2">
      <c r="B199" s="28" t="s">
        <v>327</v>
      </c>
      <c r="C199" s="28" t="s">
        <v>328</v>
      </c>
      <c r="D199" s="28" t="s">
        <v>436</v>
      </c>
      <c r="E199" s="28" t="s">
        <v>535</v>
      </c>
      <c r="G199" s="22" cm="1">
        <f t="array" aca="1" ref="G199" ca="1">IF(Parameters!$D$31, SUM(IF(ISNUMBER(R199:W199),(IF(R199:W199&gt;=Parameters!$D$37,1,"")),""))+0.5*(SUM(IF(ISNUMBER(R199:W199),(IF(R199:W199&gt;=Parameters!$D$38,1,"")),""))-SUM(IF(ISNUMBER(R199:W199),(IF(R199:W199&gt;=Parameters!$D$37,1,"")),""))),0) +
   IF(Parameters!$D$32,SUM(IF(ISNUMBER(R199:W199),(IF(R199:W199&gt;=Parameters!$D$41,1,"")),"")),0) +
   IF(Parameters!$D$33,AVERAGE(IF(ISNUMBER(R199:W199),R199:W199)),0) +
   IF(Parameters!$D$34,IF(OR(IF(ISNUMBER(R199:W199),R199:W199)=0),0,GEOMEAN(IF(ISNUMBER(R199:W199),R199:W199))),0)</f>
        <v>0</v>
      </c>
      <c r="H199" s="23">
        <f t="shared" ca="1" si="18"/>
        <v>0</v>
      </c>
      <c r="I199" s="116" t="str">
        <f t="shared" si="19"/>
        <v>!</v>
      </c>
      <c r="J199" s="22" cm="1">
        <f t="array" aca="1" ref="J199" ca="1">IF(Parameters!$D$31, SUM(IF(ISNUMBER(Y199:AD199),(IF(Y199:AD199&gt;=Parameters!$D$41,1,"")),""))+0.5*(SUM(IF(ISNUMBER(Y199:AD199),(IF(Y199:AD199&gt;=Parameters!$D$42,1,"")),""))-SUM(IF(ISNUMBER(Y199:AD199),(IF(Y199:AD199&gt;=Parameters!$D$41,1,"")),""))),0) +
   IF(Parameters!$D$32,SUM(IF(ISNUMBER(Y199:AD199),(IF(Y199:AD199&gt;=Parameters!$D$41,1,"")),"")),0) +
   IF(Parameters!$D$33,AVERAGE(IF(ISNUMBER(Y199:AD199),Y199:AD199)),0) +
   IF(Parameters!$D$34,IF(OR(IF(ISNUMBER(Y199:AD199),Y199:AD199)=0),0,GEOMEAN(IF(ISNUMBER(Y199:AD199),Y199:AD199))),0)</f>
        <v>2.5</v>
      </c>
      <c r="K199" s="23">
        <f t="shared" ca="1" si="20"/>
        <v>2.5</v>
      </c>
      <c r="L199" s="116" t="str">
        <f t="shared" si="21"/>
        <v/>
      </c>
      <c r="M199" s="21" cm="1">
        <f t="array" aca="1" ref="M199" ca="1">IF(Parameters!$D$31, SUM(IF(ISNUMBER(AF199:AK199),(IF(AF199:AK199&gt;=Parameters!$D$41,1,"")),""))+0.5*(SUM(IF(ISNUMBER(AF199:AK199),(IF(AF199:AK199&gt;=Parameters!$D$42,1,"")),""))-SUM(IF(ISNUMBER(AF199:AK199),(IF(AF199:AK199&gt;=Parameters!$D$41,1,"")),""))),0) +
   IF(Parameters!$D$32,SUM(IF(ISNUMBER(AF199:AK199),(IF(AF199:AK199&gt;=Parameters!$D$41,1,"")),"")),0) +
   IF(Parameters!$D$33,AVERAGE(IF(ISNUMBER(AF199:AK199),AF199:AK199)),0) +
   IF(Parameters!$D$34,IF(OR(IF(ISNUMBER(AF199:AK199),AF199:AK199)=0),0,GEOMEAN(IF(ISNUMBER(AF199:AK199),AF199:AK199))),0)</f>
        <v>0</v>
      </c>
      <c r="N199" s="23">
        <f t="shared" ca="1" si="22"/>
        <v>0</v>
      </c>
      <c r="O199" s="116" t="str">
        <f t="shared" si="23"/>
        <v>!</v>
      </c>
      <c r="P199" s="24"/>
      <c r="Q199" s="49"/>
      <c r="R199" s="25">
        <f ca="1">IFERROR(INDEX(Health!$G$8:$G$225,MATCH($C199,_xlfn.ANCHORARRAY(Health!$C$8),0)),NA())</f>
        <v>0</v>
      </c>
      <c r="S199" s="25">
        <f ca="1">IFERROR(INDEX(Food!$G$8:$G$225,MATCH($C199,_xlfn.ANCHORARRAY(Food!$C$8),0)),NA())</f>
        <v>0</v>
      </c>
      <c r="T199" s="25">
        <f ca="1">IFERROR(INDEX(Macro!$G$8:$G$225,MATCH($C199,_xlfn.ANCHORARRAY(Macro!$C$8),0)),NA())</f>
        <v>4.2433792113116828</v>
      </c>
      <c r="U199" s="25">
        <f ca="1">IFERROR(INDEX(Socioeconomic!$G$8:$G$225,MATCH($C199,_xlfn.ANCHORARRAY(Socioeconomic!$C$8),0)),NA())</f>
        <v>0</v>
      </c>
      <c r="V199" s="25">
        <f ca="1">IFERROR(INDEX('Natural Hazard'!$G$8:$G$225,MATCH($C199,_xlfn.ANCHORARRAY('Natural Hazard'!$C$8),0)),NA())</f>
        <v>0</v>
      </c>
      <c r="W199" s="25">
        <f ca="1">IFERROR(INDEX(Conflict!$G$8:$G$225,MATCH($C199,_xlfn.ANCHORARRAY(Conflict!$C$8),0)),NA())</f>
        <v>0</v>
      </c>
      <c r="X199" s="50"/>
      <c r="Y199" s="25">
        <f ca="1">IFERROR(INDEX(Health!$H$8:$H$225,MATCH($C199,_xlfn.ANCHORARRAY(Health!$C$8),0)),NA())</f>
        <v>8.0699708454810501</v>
      </c>
      <c r="Z199" s="25">
        <f ca="1">IFERROR(INDEX(Food!$H$8:$H$225,MATCH($C199,_xlfn.ANCHORARRAY(Food!$C$8),0)),NA())</f>
        <v>9.3062200956937797</v>
      </c>
      <c r="AA199" s="25">
        <f ca="1">IFERROR(INDEX(Macro!$H$8:$H$225,MATCH($C199,_xlfn.ANCHORARRAY(Macro!$C$8),0)),NA())</f>
        <v>2.9504834456489899</v>
      </c>
      <c r="AB199" s="25">
        <f ca="1">IFERROR(INDEX(Socioeconomic!$H$8:$H$225,MATCH($C199,_xlfn.ANCHORARRAY(Socioeconomic!$C$8),0)),NA())</f>
        <v>7.2857142857142803</v>
      </c>
      <c r="AC199" s="25">
        <f ca="1">IFERROR(INDEX('Natural Hazard'!$H$8:$H$225,MATCH($C199,_xlfn.ANCHORARRAY('Natural Hazard'!$C$8),0)),NA())</f>
        <v>5.9999999999999902</v>
      </c>
      <c r="AD199" s="25">
        <f ca="1">IFERROR(INDEX(Conflict!$H$8:$H$225,MATCH($C199,_xlfn.ANCHORARRAY(Conflict!$C$8),0)),NA())</f>
        <v>10</v>
      </c>
      <c r="AE199" s="50"/>
      <c r="AF199" s="25">
        <f ca="1">IFERROR(INDEX(Health!$I$8:$I$225,MATCH($C199,_xlfn.ANCHORARRAY(Health!$C$8),0)),NA())</f>
        <v>0</v>
      </c>
      <c r="AG199" s="25" t="e">
        <f ca="1">IFERROR(INDEX(Food!$I$8:$I$225,MATCH($C199,_xlfn.ANCHORARRAY(Food!$C$8),0)),NA())</f>
        <v>#N/A</v>
      </c>
      <c r="AH199" s="25">
        <f ca="1">IFERROR(INDEX(Macro!$I$8:$I$225,MATCH($C199,_xlfn.ANCHORARRAY(Macro!$C$8),0)),NA())</f>
        <v>6.1028192371475898</v>
      </c>
      <c r="AI199" s="25">
        <f ca="1">IFERROR(INDEX(Socioeconomic!$I$8:$I$225,MATCH($C199,_xlfn.ANCHORARRAY(Socioeconomic!$C$8),0)),NA())</f>
        <v>0</v>
      </c>
      <c r="AJ199" s="25">
        <f ca="1">IFERROR(INDEX('Natural Hazard'!$I$8:$I$225,MATCH($C199,_xlfn.ANCHORARRAY('Natural Hazard'!$C$8),0)),NA())</f>
        <v>0</v>
      </c>
      <c r="AK199" s="25">
        <f ca="1">IFERROR(INDEX(Conflict!$I$8:$I$225,MATCH($C199,_xlfn.ANCHORARRAY(Conflict!$C$8),0)),NA())</f>
        <v>0</v>
      </c>
      <c r="AL199" s="49"/>
      <c r="AM199" s="25">
        <f>IFERROR(INDEX('Data Reliability'!$G$6:$G$409,MATCH($C199,'Data Reliability'!$E$6:$E$409,0)),NA())</f>
        <v>0.16666666666666699</v>
      </c>
      <c r="AN199" s="25">
        <f>IFERROR(INDEX('Data Reliability'!$H$6:$H$409,MATCH($C199,'Data Reliability'!$E$6:$E$409,0)),NA())</f>
        <v>0.625</v>
      </c>
    </row>
    <row r="200" spans="2:40" x14ac:dyDescent="0.2">
      <c r="B200" s="28" t="s">
        <v>329</v>
      </c>
      <c r="C200" s="28" t="s">
        <v>330</v>
      </c>
      <c r="D200" s="28" t="s">
        <v>436</v>
      </c>
      <c r="E200" s="28" t="s">
        <v>429</v>
      </c>
      <c r="G200" s="22" cm="1">
        <f t="array" aca="1" ref="G200" ca="1">IF(Parameters!$D$31, SUM(IF(ISNUMBER(R200:W200),(IF(R200:W200&gt;=Parameters!$D$37,1,"")),""))+0.5*(SUM(IF(ISNUMBER(R200:W200),(IF(R200:W200&gt;=Parameters!$D$38,1,"")),""))-SUM(IF(ISNUMBER(R200:W200),(IF(R200:W200&gt;=Parameters!$D$37,1,"")),""))),0) +
   IF(Parameters!$D$32,SUM(IF(ISNUMBER(R200:W200),(IF(R200:W200&gt;=Parameters!$D$41,1,"")),"")),0) +
   IF(Parameters!$D$33,AVERAGE(IF(ISNUMBER(R200:W200),R200:W200)),0) +
   IF(Parameters!$D$34,IF(OR(IF(ISNUMBER(R200:W200),R200:W200)=0),0,GEOMEAN(IF(ISNUMBER(R200:W200),R200:W200))),0)</f>
        <v>0</v>
      </c>
      <c r="H200" s="23">
        <f t="shared" ca="1" si="18"/>
        <v>0</v>
      </c>
      <c r="I200" s="116" t="str">
        <f t="shared" si="19"/>
        <v>!</v>
      </c>
      <c r="J200" s="22" cm="1">
        <f t="array" aca="1" ref="J200" ca="1">IF(Parameters!$D$31, SUM(IF(ISNUMBER(Y200:AD200),(IF(Y200:AD200&gt;=Parameters!$D$41,1,"")),""))+0.5*(SUM(IF(ISNUMBER(Y200:AD200),(IF(Y200:AD200&gt;=Parameters!$D$42,1,"")),""))-SUM(IF(ISNUMBER(Y200:AD200),(IF(Y200:AD200&gt;=Parameters!$D$41,1,"")),""))),0) +
   IF(Parameters!$D$32,SUM(IF(ISNUMBER(Y200:AD200),(IF(Y200:AD200&gt;=Parameters!$D$41,1,"")),"")),0) +
   IF(Parameters!$D$33,AVERAGE(IF(ISNUMBER(Y200:AD200),Y200:AD200)),0) +
   IF(Parameters!$D$34,IF(OR(IF(ISNUMBER(Y200:AD200),Y200:AD200)=0),0,GEOMEAN(IF(ISNUMBER(Y200:AD200),Y200:AD200))),0)</f>
        <v>1.5</v>
      </c>
      <c r="K200" s="23">
        <f t="shared" ca="1" si="20"/>
        <v>1.5</v>
      </c>
      <c r="L200" s="116" t="str">
        <f t="shared" si="21"/>
        <v>!</v>
      </c>
      <c r="M200" s="21" cm="1">
        <f t="array" aca="1" ref="M200" ca="1">IF(Parameters!$D$31, SUM(IF(ISNUMBER(AF200:AK200),(IF(AF200:AK200&gt;=Parameters!$D$41,1,"")),""))+0.5*(SUM(IF(ISNUMBER(AF200:AK200),(IF(AF200:AK200&gt;=Parameters!$D$42,1,"")),""))-SUM(IF(ISNUMBER(AF200:AK200),(IF(AF200:AK200&gt;=Parameters!$D$41,1,"")),""))),0) +
   IF(Parameters!$D$32,SUM(IF(ISNUMBER(AF200:AK200),(IF(AF200:AK200&gt;=Parameters!$D$41,1,"")),"")),0) +
   IF(Parameters!$D$33,AVERAGE(IF(ISNUMBER(AF200:AK200),AF200:AK200)),0) +
   IF(Parameters!$D$34,IF(OR(IF(ISNUMBER(AF200:AK200),AF200:AK200)=0),0,GEOMEAN(IF(ISNUMBER(AF200:AK200),AF200:AK200))),0)</f>
        <v>0</v>
      </c>
      <c r="N200" s="23">
        <f t="shared" ca="1" si="22"/>
        <v>0</v>
      </c>
      <c r="O200" s="116" t="str">
        <f t="shared" si="23"/>
        <v>!!</v>
      </c>
      <c r="P200" s="24"/>
      <c r="Q200" s="49"/>
      <c r="R200" s="25">
        <f ca="1">IFERROR(INDEX(Health!$G$8:$G$225,MATCH($C200,_xlfn.ANCHORARRAY(Health!$C$8),0)),NA())</f>
        <v>0</v>
      </c>
      <c r="S200" s="25">
        <f ca="1">IFERROR(INDEX(Food!$G$8:$G$225,MATCH($C200,_xlfn.ANCHORARRAY(Food!$C$8),0)),NA())</f>
        <v>0</v>
      </c>
      <c r="T200" s="25" t="e">
        <f ca="1">IFERROR(INDEX(Macro!$G$8:$G$225,MATCH($C200,_xlfn.ANCHORARRAY(Macro!$C$8),0)),NA())</f>
        <v>#N/A</v>
      </c>
      <c r="U200" s="25">
        <f ca="1">IFERROR(INDEX(Socioeconomic!$G$8:$G$225,MATCH($C200,_xlfn.ANCHORARRAY(Socioeconomic!$C$8),0)),NA())</f>
        <v>0</v>
      </c>
      <c r="V200" s="25">
        <f ca="1">IFERROR(INDEX('Natural Hazard'!$G$8:$G$225,MATCH($C200,_xlfn.ANCHORARRAY('Natural Hazard'!$C$8),0)),NA())</f>
        <v>0</v>
      </c>
      <c r="W200" s="25">
        <f ca="1">IFERROR(INDEX(Conflict!$G$8:$G$225,MATCH($C200,_xlfn.ANCHORARRAY(Conflict!$C$8),0)),NA())</f>
        <v>0</v>
      </c>
      <c r="X200" s="50"/>
      <c r="Y200" s="25">
        <f ca="1">IFERROR(INDEX(Health!$H$8:$H$225,MATCH($C200,_xlfn.ANCHORARRAY(Health!$C$8),0)),NA())</f>
        <v>8.4781341107871704</v>
      </c>
      <c r="Z200" s="25">
        <f ca="1">IFERROR(INDEX(Food!$H$8:$H$225,MATCH($C200,_xlfn.ANCHORARRAY(Food!$C$8),0)),NA())</f>
        <v>4.5215311004784597</v>
      </c>
      <c r="AA200" s="25" t="e">
        <f ca="1">IFERROR(INDEX(Macro!$H$8:$H$225,MATCH($C200,_xlfn.ANCHORARRAY(Macro!$C$8),0)),NA())</f>
        <v>#N/A</v>
      </c>
      <c r="AB200" s="25">
        <f ca="1">IFERROR(INDEX(Socioeconomic!$H$8:$H$225,MATCH($C200,_xlfn.ANCHORARRAY(Socioeconomic!$C$8),0)),NA())</f>
        <v>7.4285714285714199</v>
      </c>
      <c r="AC200" s="25">
        <f ca="1">IFERROR(INDEX('Natural Hazard'!$H$8:$H$225,MATCH($C200,_xlfn.ANCHORARRAY('Natural Hazard'!$C$8),0)),NA())</f>
        <v>7</v>
      </c>
      <c r="AD200" s="25">
        <f ca="1">IFERROR(INDEX(Conflict!$H$8:$H$225,MATCH($C200,_xlfn.ANCHORARRAY(Conflict!$C$8),0)),NA())</f>
        <v>0</v>
      </c>
      <c r="AE200" s="50"/>
      <c r="AF200" s="25">
        <f ca="1">IFERROR(INDEX(Health!$I$8:$I$225,MATCH($C200,_xlfn.ANCHORARRAY(Health!$C$8),0)),NA())</f>
        <v>0</v>
      </c>
      <c r="AG200" s="25" t="e">
        <f ca="1">IFERROR(INDEX(Food!$I$8:$I$225,MATCH($C200,_xlfn.ANCHORARRAY(Food!$C$8),0)),NA())</f>
        <v>#N/A</v>
      </c>
      <c r="AH200" s="25" t="e">
        <f ca="1">IFERROR(INDEX(Macro!$I$8:$I$225,MATCH($C200,_xlfn.ANCHORARRAY(Macro!$C$8),0)),NA())</f>
        <v>#N/A</v>
      </c>
      <c r="AI200" s="25" t="e">
        <f ca="1">IFERROR(INDEX(Socioeconomic!$I$8:$I$225,MATCH($C200,_xlfn.ANCHORARRAY(Socioeconomic!$C$8),0)),NA())</f>
        <v>#N/A</v>
      </c>
      <c r="AJ200" s="25">
        <f ca="1">IFERROR(INDEX('Natural Hazard'!$I$8:$I$225,MATCH($C200,_xlfn.ANCHORARRAY('Natural Hazard'!$C$8),0)),NA())</f>
        <v>0</v>
      </c>
      <c r="AK200" s="25">
        <f ca="1">IFERROR(INDEX(Conflict!$I$8:$I$225,MATCH($C200,_xlfn.ANCHORARRAY(Conflict!$C$8),0)),NA())</f>
        <v>0</v>
      </c>
      <c r="AL200" s="49"/>
      <c r="AM200" s="25">
        <f>IFERROR(INDEX('Data Reliability'!$G$6:$G$409,MATCH($C200,'Data Reliability'!$E$6:$E$409,0)),NA())</f>
        <v>0.33333333333333298</v>
      </c>
      <c r="AN200" s="25">
        <f>IFERROR(INDEX('Data Reliability'!$H$6:$H$409,MATCH($C200,'Data Reliability'!$E$6:$E$409,0)),NA())</f>
        <v>0.75</v>
      </c>
    </row>
    <row r="201" spans="2:40" x14ac:dyDescent="0.2">
      <c r="B201" s="28" t="s">
        <v>331</v>
      </c>
      <c r="C201" s="28" t="s">
        <v>332</v>
      </c>
      <c r="D201" s="28" t="s">
        <v>435</v>
      </c>
      <c r="E201" s="28" t="s">
        <v>430</v>
      </c>
      <c r="G201" s="22" cm="1">
        <f t="array" aca="1" ref="G201" ca="1">IF(Parameters!$D$31, SUM(IF(ISNUMBER(R201:W201),(IF(R201:W201&gt;=Parameters!$D$37,1,"")),""))+0.5*(SUM(IF(ISNUMBER(R201:W201),(IF(R201:W201&gt;=Parameters!$D$38,1,"")),""))-SUM(IF(ISNUMBER(R201:W201),(IF(R201:W201&gt;=Parameters!$D$37,1,"")),""))),0) +
   IF(Parameters!$D$32,SUM(IF(ISNUMBER(R201:W201),(IF(R201:W201&gt;=Parameters!$D$41,1,"")),"")),0) +
   IF(Parameters!$D$33,AVERAGE(IF(ISNUMBER(R201:W201),R201:W201)),0) +
   IF(Parameters!$D$34,IF(OR(IF(ISNUMBER(R201:W201),R201:W201)=0),0,GEOMEAN(IF(ISNUMBER(R201:W201),R201:W201))),0)</f>
        <v>0.5</v>
      </c>
      <c r="H201" s="23">
        <f t="shared" ca="1" si="18"/>
        <v>0.5</v>
      </c>
      <c r="I201" s="116" t="str">
        <f t="shared" si="19"/>
        <v>!</v>
      </c>
      <c r="J201" s="22" cm="1">
        <f t="array" aca="1" ref="J201" ca="1">IF(Parameters!$D$31, SUM(IF(ISNUMBER(Y201:AD201),(IF(Y201:AD201&gt;=Parameters!$D$41,1,"")),""))+0.5*(SUM(IF(ISNUMBER(Y201:AD201),(IF(Y201:AD201&gt;=Parameters!$D$42,1,"")),""))-SUM(IF(ISNUMBER(Y201:AD201),(IF(Y201:AD201&gt;=Parameters!$D$41,1,"")),""))),0) +
   IF(Parameters!$D$32,SUM(IF(ISNUMBER(Y201:AD201),(IF(Y201:AD201&gt;=Parameters!$D$41,1,"")),"")),0) +
   IF(Parameters!$D$33,AVERAGE(IF(ISNUMBER(Y201:AD201),Y201:AD201)),0) +
   IF(Parameters!$D$34,IF(OR(IF(ISNUMBER(Y201:AD201),Y201:AD201)=0),0,GEOMEAN(IF(ISNUMBER(Y201:AD201),Y201:AD201))),0)</f>
        <v>0</v>
      </c>
      <c r="K201" s="23">
        <f t="shared" ca="1" si="20"/>
        <v>0</v>
      </c>
      <c r="L201" s="116" t="str">
        <f t="shared" si="21"/>
        <v/>
      </c>
      <c r="M201" s="21" cm="1">
        <f t="array" aca="1" ref="M201" ca="1">IF(Parameters!$D$31, SUM(IF(ISNUMBER(AF201:AK201),(IF(AF201:AK201&gt;=Parameters!$D$41,1,"")),""))+0.5*(SUM(IF(ISNUMBER(AF201:AK201),(IF(AF201:AK201&gt;=Parameters!$D$42,1,"")),""))-SUM(IF(ISNUMBER(AF201:AK201),(IF(AF201:AK201&gt;=Parameters!$D$41,1,"")),""))),0) +
   IF(Parameters!$D$32,SUM(IF(ISNUMBER(AF201:AK201),(IF(AF201:AK201&gt;=Parameters!$D$41,1,"")),"")),0) +
   IF(Parameters!$D$33,AVERAGE(IF(ISNUMBER(AF201:AK201),AF201:AK201)),0) +
   IF(Parameters!$D$34,IF(OR(IF(ISNUMBER(AF201:AK201),AF201:AK201)=0),0,GEOMEAN(IF(ISNUMBER(AF201:AK201),AF201:AK201))),0)</f>
        <v>2</v>
      </c>
      <c r="N201" s="23">
        <f t="shared" ca="1" si="22"/>
        <v>2</v>
      </c>
      <c r="O201" s="116" t="str">
        <f t="shared" si="23"/>
        <v>!</v>
      </c>
      <c r="P201" s="24"/>
      <c r="Q201" s="49"/>
      <c r="R201" s="25">
        <f ca="1">IFERROR(INDEX(Health!$G$8:$G$225,MATCH($C201,_xlfn.ANCHORARRAY(Health!$C$8),0)),NA())</f>
        <v>0</v>
      </c>
      <c r="S201" s="25">
        <f ca="1">IFERROR(INDEX(Food!$G$8:$G$225,MATCH($C201,_xlfn.ANCHORARRAY(Food!$C$8),0)),NA())</f>
        <v>0</v>
      </c>
      <c r="T201" s="25">
        <f ca="1">IFERROR(INDEX(Macro!$G$8:$G$225,MATCH($C201,_xlfn.ANCHORARRAY(Macro!$C$8),0)),NA())</f>
        <v>3.1084404332834659</v>
      </c>
      <c r="U201" s="25">
        <f ca="1">IFERROR(INDEX(Socioeconomic!$G$8:$G$225,MATCH($C201,_xlfn.ANCHORARRAY(Socioeconomic!$C$8),0)),NA())</f>
        <v>0</v>
      </c>
      <c r="V201" s="25">
        <f ca="1">IFERROR(INDEX('Natural Hazard'!$G$8:$G$225,MATCH($C201,_xlfn.ANCHORARRAY('Natural Hazard'!$C$8),0)),NA())</f>
        <v>6.0553007081949781</v>
      </c>
      <c r="W201" s="25">
        <f ca="1">IFERROR(INDEX(Conflict!$G$8:$G$225,MATCH($C201,_xlfn.ANCHORARRAY(Conflict!$C$8),0)),NA())</f>
        <v>0</v>
      </c>
      <c r="X201" s="50"/>
      <c r="Y201" s="25">
        <f ca="1">IFERROR(INDEX(Health!$H$8:$H$225,MATCH($C201,_xlfn.ANCHORARRAY(Health!$C$8),0)),NA())</f>
        <v>5.44606413994169</v>
      </c>
      <c r="Z201" s="25">
        <f ca="1">IFERROR(INDEX(Food!$H$8:$H$225,MATCH($C201,_xlfn.ANCHORARRAY(Food!$C$8),0)),NA())</f>
        <v>2.8947368421052602</v>
      </c>
      <c r="AA201" s="25">
        <f ca="1">IFERROR(INDEX(Macro!$H$8:$H$225,MATCH($C201,_xlfn.ANCHORARRAY(Macro!$C$8),0)),NA())</f>
        <v>2.1740404336360899</v>
      </c>
      <c r="AB201" s="25">
        <f ca="1">IFERROR(INDEX(Socioeconomic!$H$8:$H$225,MATCH($C201,_xlfn.ANCHORARRAY(Socioeconomic!$C$8),0)),NA())</f>
        <v>2.8571428571428501</v>
      </c>
      <c r="AC201" s="25">
        <f ca="1">IFERROR(INDEX('Natural Hazard'!$H$8:$H$225,MATCH($C201,_xlfn.ANCHORARRAY('Natural Hazard'!$C$8),0)),NA())</f>
        <v>3.6666666666666599</v>
      </c>
      <c r="AD201" s="25">
        <f ca="1">IFERROR(INDEX(Conflict!$H$8:$H$225,MATCH($C201,_xlfn.ANCHORARRAY(Conflict!$C$8),0)),NA())</f>
        <v>0</v>
      </c>
      <c r="AE201" s="50"/>
      <c r="AF201" s="25">
        <f ca="1">IFERROR(INDEX(Health!$I$8:$I$225,MATCH($C201,_xlfn.ANCHORARRAY(Health!$C$8),0)),NA())</f>
        <v>0</v>
      </c>
      <c r="AG201" s="25" t="e">
        <f ca="1">IFERROR(INDEX(Food!$I$8:$I$225,MATCH($C201,_xlfn.ANCHORARRAY(Food!$C$8),0)),NA())</f>
        <v>#N/A</v>
      </c>
      <c r="AH201" s="25">
        <f ca="1">IFERROR(INDEX(Macro!$I$8:$I$225,MATCH($C201,_xlfn.ANCHORARRAY(Macro!$C$8),0)),NA())</f>
        <v>4.4444444444444402</v>
      </c>
      <c r="AI201" s="25" t="e">
        <f ca="1">IFERROR(INDEX(Socioeconomic!$I$8:$I$225,MATCH($C201,_xlfn.ANCHORARRAY(Socioeconomic!$C$8),0)),NA())</f>
        <v>#N/A</v>
      </c>
      <c r="AJ201" s="25">
        <f ca="1">IFERROR(INDEX('Natural Hazard'!$I$8:$I$225,MATCH($C201,_xlfn.ANCHORARRAY('Natural Hazard'!$C$8),0)),NA())</f>
        <v>10</v>
      </c>
      <c r="AK201" s="25">
        <f ca="1">IFERROR(INDEX(Conflict!$I$8:$I$225,MATCH($C201,_xlfn.ANCHORARRAY(Conflict!$C$8),0)),NA())</f>
        <v>10</v>
      </c>
      <c r="AL201" s="49"/>
      <c r="AM201" s="25">
        <f>IFERROR(INDEX('Data Reliability'!$G$6:$G$409,MATCH($C201,'Data Reliability'!$E$6:$E$409,0)),NA())</f>
        <v>0.16666666666666699</v>
      </c>
      <c r="AN201" s="25">
        <f>IFERROR(INDEX('Data Reliability'!$H$6:$H$409,MATCH($C201,'Data Reliability'!$E$6:$E$409,0)),NA())</f>
        <v>0.6</v>
      </c>
    </row>
    <row r="202" spans="2:40" x14ac:dyDescent="0.2">
      <c r="B202" s="28" t="s">
        <v>333</v>
      </c>
      <c r="C202" s="28" t="s">
        <v>334</v>
      </c>
      <c r="D202" s="28" t="s">
        <v>434</v>
      </c>
      <c r="E202" s="28" t="s">
        <v>430</v>
      </c>
      <c r="G202" s="22" cm="1">
        <f t="array" aca="1" ref="G202" ca="1">IF(Parameters!$D$31, SUM(IF(ISNUMBER(R202:W202),(IF(R202:W202&gt;=Parameters!$D$37,1,"")),""))+0.5*(SUM(IF(ISNUMBER(R202:W202),(IF(R202:W202&gt;=Parameters!$D$38,1,"")),""))-SUM(IF(ISNUMBER(R202:W202),(IF(R202:W202&gt;=Parameters!$D$37,1,"")),""))),0) +
   IF(Parameters!$D$32,SUM(IF(ISNUMBER(R202:W202),(IF(R202:W202&gt;=Parameters!$D$41,1,"")),"")),0) +
   IF(Parameters!$D$33,AVERAGE(IF(ISNUMBER(R202:W202),R202:W202)),0) +
   IF(Parameters!$D$34,IF(OR(IF(ISNUMBER(R202:W202),R202:W202)=0),0,GEOMEAN(IF(ISNUMBER(R202:W202),R202:W202))),0)</f>
        <v>2.5</v>
      </c>
      <c r="H202" s="23">
        <f t="shared" ca="1" si="18"/>
        <v>2.5</v>
      </c>
      <c r="I202" s="116" t="str">
        <f t="shared" si="19"/>
        <v/>
      </c>
      <c r="J202" s="22" cm="1">
        <f t="array" aca="1" ref="J202" ca="1">IF(Parameters!$D$31, SUM(IF(ISNUMBER(Y202:AD202),(IF(Y202:AD202&gt;=Parameters!$D$41,1,"")),""))+0.5*(SUM(IF(ISNUMBER(Y202:AD202),(IF(Y202:AD202&gt;=Parameters!$D$42,1,"")),""))-SUM(IF(ISNUMBER(Y202:AD202),(IF(Y202:AD202&gt;=Parameters!$D$41,1,"")),""))),0) +
   IF(Parameters!$D$32,SUM(IF(ISNUMBER(Y202:AD202),(IF(Y202:AD202&gt;=Parameters!$D$41,1,"")),"")),0) +
   IF(Parameters!$D$33,AVERAGE(IF(ISNUMBER(Y202:AD202),Y202:AD202)),0) +
   IF(Parameters!$D$34,IF(OR(IF(ISNUMBER(Y202:AD202),Y202:AD202)=0),0,GEOMEAN(IF(ISNUMBER(Y202:AD202),Y202:AD202))),0)</f>
        <v>1</v>
      </c>
      <c r="K202" s="23">
        <f t="shared" ca="1" si="20"/>
        <v>1</v>
      </c>
      <c r="L202" s="116" t="str">
        <f t="shared" si="21"/>
        <v/>
      </c>
      <c r="M202" s="21" cm="1">
        <f t="array" aca="1" ref="M202" ca="1">IF(Parameters!$D$31, SUM(IF(ISNUMBER(AF202:AK202),(IF(AF202:AK202&gt;=Parameters!$D$41,1,"")),""))+0.5*(SUM(IF(ISNUMBER(AF202:AK202),(IF(AF202:AK202&gt;=Parameters!$D$42,1,"")),""))-SUM(IF(ISNUMBER(AF202:AK202),(IF(AF202:AK202&gt;=Parameters!$D$41,1,"")),""))),0) +
   IF(Parameters!$D$32,SUM(IF(ISNUMBER(AF202:AK202),(IF(AF202:AK202&gt;=Parameters!$D$41,1,"")),"")),0) +
   IF(Parameters!$D$33,AVERAGE(IF(ISNUMBER(AF202:AK202),AF202:AK202)),0) +
   IF(Parameters!$D$34,IF(OR(IF(ISNUMBER(AF202:AK202),AF202:AK202)=0),0,GEOMEAN(IF(ISNUMBER(AF202:AK202),AF202:AK202))),0)</f>
        <v>3</v>
      </c>
      <c r="N202" s="23">
        <f t="shared" ca="1" si="22"/>
        <v>3</v>
      </c>
      <c r="O202" s="116" t="str">
        <f t="shared" si="23"/>
        <v>!</v>
      </c>
      <c r="P202" s="24"/>
      <c r="Q202" s="49"/>
      <c r="R202" s="25">
        <f ca="1">IFERROR(INDEX(Health!$G$8:$G$225,MATCH($C202,_xlfn.ANCHORARRAY(Health!$C$8),0)),NA())</f>
        <v>0</v>
      </c>
      <c r="S202" s="25">
        <f ca="1">IFERROR(INDEX(Food!$G$8:$G$225,MATCH($C202,_xlfn.ANCHORARRAY(Food!$C$8),0)),NA())</f>
        <v>0</v>
      </c>
      <c r="T202" s="25">
        <f ca="1">IFERROR(INDEX(Macro!$G$8:$G$225,MATCH($C202,_xlfn.ANCHORARRAY(Macro!$C$8),0)),NA())</f>
        <v>10</v>
      </c>
      <c r="U202" s="25">
        <f ca="1">IFERROR(INDEX(Socioeconomic!$G$8:$G$225,MATCH($C202,_xlfn.ANCHORARRAY(Socioeconomic!$C$8),0)),NA())</f>
        <v>5.9761430466719672</v>
      </c>
      <c r="V202" s="25">
        <f ca="1">IFERROR(INDEX('Natural Hazard'!$G$8:$G$225,MATCH($C202,_xlfn.ANCHORARRAY('Natural Hazard'!$C$8),0)),NA())</f>
        <v>7.5277265270908051</v>
      </c>
      <c r="W202" s="25">
        <f ca="1">IFERROR(INDEX(Conflict!$G$8:$G$225,MATCH($C202,_xlfn.ANCHORARRAY(Conflict!$C$8),0)),NA())</f>
        <v>0</v>
      </c>
      <c r="X202" s="50"/>
      <c r="Y202" s="25">
        <f ca="1">IFERROR(INDEX(Health!$H$8:$H$225,MATCH($C202,_xlfn.ANCHORARRAY(Health!$C$8),0)),NA())</f>
        <v>6.9912536443148596</v>
      </c>
      <c r="Z202" s="25">
        <f ca="1">IFERROR(INDEX(Food!$H$8:$H$225,MATCH($C202,_xlfn.ANCHORARRAY(Food!$C$8),0)),NA())</f>
        <v>5.1476548928778199</v>
      </c>
      <c r="AA202" s="25">
        <f ca="1">IFERROR(INDEX(Macro!$H$8:$H$225,MATCH($C202,_xlfn.ANCHORARRAY(Macro!$C$8),0)),NA())</f>
        <v>10</v>
      </c>
      <c r="AB202" s="25">
        <f ca="1">IFERROR(INDEX(Socioeconomic!$H$8:$H$225,MATCH($C202,_xlfn.ANCHORARRAY(Socioeconomic!$C$8),0)),NA())</f>
        <v>3.5714285714285698</v>
      </c>
      <c r="AC202" s="25">
        <f ca="1">IFERROR(INDEX('Natural Hazard'!$H$8:$H$225,MATCH($C202,_xlfn.ANCHORARRAY('Natural Hazard'!$C$8),0)),NA())</f>
        <v>5.6666666666666599</v>
      </c>
      <c r="AD202" s="25">
        <f ca="1">IFERROR(INDEX(Conflict!$H$8:$H$225,MATCH($C202,_xlfn.ANCHORARRAY(Conflict!$C$8),0)),NA())</f>
        <v>1.01869818310107</v>
      </c>
      <c r="AE202" s="50"/>
      <c r="AF202" s="25">
        <f ca="1">IFERROR(INDEX(Health!$I$8:$I$225,MATCH($C202,_xlfn.ANCHORARRAY(Health!$C$8),0)),NA())</f>
        <v>0</v>
      </c>
      <c r="AG202" s="25" t="e">
        <f ca="1">IFERROR(INDEX(Food!$I$8:$I$225,MATCH($C202,_xlfn.ANCHORARRAY(Food!$C$8),0)),NA())</f>
        <v>#N/A</v>
      </c>
      <c r="AH202" s="25">
        <f ca="1">IFERROR(INDEX(Macro!$I$8:$I$225,MATCH($C202,_xlfn.ANCHORARRAY(Macro!$C$8),0)),NA())</f>
        <v>10</v>
      </c>
      <c r="AI202" s="25">
        <f ca="1">IFERROR(INDEX(Socioeconomic!$I$8:$I$225,MATCH($C202,_xlfn.ANCHORARRAY(Socioeconomic!$C$8),0)),NA())</f>
        <v>10</v>
      </c>
      <c r="AJ202" s="25">
        <f ca="1">IFERROR(INDEX('Natural Hazard'!$I$8:$I$225,MATCH($C202,_xlfn.ANCHORARRAY('Natural Hazard'!$C$8),0)),NA())</f>
        <v>10</v>
      </c>
      <c r="AK202" s="25">
        <f ca="1">IFERROR(INDEX(Conflict!$I$8:$I$225,MATCH($C202,_xlfn.ANCHORARRAY(Conflict!$C$8),0)),NA())</f>
        <v>0</v>
      </c>
      <c r="AL202" s="49"/>
      <c r="AM202" s="25">
        <f>IFERROR(INDEX('Data Reliability'!$G$6:$G$409,MATCH($C202,'Data Reliability'!$E$6:$E$409,0)),NA())</f>
        <v>0</v>
      </c>
      <c r="AN202" s="25">
        <f>IFERROR(INDEX('Data Reliability'!$H$6:$H$409,MATCH($C202,'Data Reliability'!$E$6:$E$409,0)),NA())</f>
        <v>0.391666666666667</v>
      </c>
    </row>
    <row r="203" spans="2:40" x14ac:dyDescent="0.2">
      <c r="B203" s="28" t="s">
        <v>774</v>
      </c>
      <c r="C203" s="28" t="s">
        <v>335</v>
      </c>
      <c r="D203" s="28" t="s">
        <v>433</v>
      </c>
      <c r="E203" s="28" t="s">
        <v>430</v>
      </c>
      <c r="G203" s="22" cm="1">
        <f t="array" aca="1" ref="G203" ca="1">IF(Parameters!$D$31, SUM(IF(ISNUMBER(R203:W203),(IF(R203:W203&gt;=Parameters!$D$37,1,"")),""))+0.5*(SUM(IF(ISNUMBER(R203:W203),(IF(R203:W203&gt;=Parameters!$D$38,1,"")),""))-SUM(IF(ISNUMBER(R203:W203),(IF(R203:W203&gt;=Parameters!$D$37,1,"")),""))),0) +
   IF(Parameters!$D$32,SUM(IF(ISNUMBER(R203:W203),(IF(R203:W203&gt;=Parameters!$D$41,1,"")),"")),0) +
   IF(Parameters!$D$33,AVERAGE(IF(ISNUMBER(R203:W203),R203:W203)),0) +
   IF(Parameters!$D$34,IF(OR(IF(ISNUMBER(R203:W203),R203:W203)=0),0,GEOMEAN(IF(ISNUMBER(R203:W203),R203:W203))),0)</f>
        <v>2</v>
      </c>
      <c r="H203" s="23">
        <f t="shared" ca="1" si="18"/>
        <v>2</v>
      </c>
      <c r="I203" s="116" t="str">
        <f t="shared" si="19"/>
        <v/>
      </c>
      <c r="J203" s="22" cm="1">
        <f t="array" aca="1" ref="J203" ca="1">IF(Parameters!$D$31, SUM(IF(ISNUMBER(Y203:AD203),(IF(Y203:AD203&gt;=Parameters!$D$41,1,"")),""))+0.5*(SUM(IF(ISNUMBER(Y203:AD203),(IF(Y203:AD203&gt;=Parameters!$D$42,1,"")),""))-SUM(IF(ISNUMBER(Y203:AD203),(IF(Y203:AD203&gt;=Parameters!$D$41,1,"")),""))),0) +
   IF(Parameters!$D$32,SUM(IF(ISNUMBER(Y203:AD203),(IF(Y203:AD203&gt;=Parameters!$D$41,1,"")),"")),0) +
   IF(Parameters!$D$33,AVERAGE(IF(ISNUMBER(Y203:AD203),Y203:AD203)),0) +
   IF(Parameters!$D$34,IF(OR(IF(ISNUMBER(Y203:AD203),Y203:AD203)=0),0,GEOMEAN(IF(ISNUMBER(Y203:AD203),Y203:AD203))),0)</f>
        <v>1.5</v>
      </c>
      <c r="K203" s="23">
        <f t="shared" ca="1" si="20"/>
        <v>1.5</v>
      </c>
      <c r="L203" s="116" t="str">
        <f t="shared" si="21"/>
        <v/>
      </c>
      <c r="M203" s="21" cm="1">
        <f t="array" aca="1" ref="M203" ca="1">IF(Parameters!$D$31, SUM(IF(ISNUMBER(AF203:AK203),(IF(AF203:AK203&gt;=Parameters!$D$41,1,"")),""))+0.5*(SUM(IF(ISNUMBER(AF203:AK203),(IF(AF203:AK203&gt;=Parameters!$D$42,1,"")),""))-SUM(IF(ISNUMBER(AF203:AK203),(IF(AF203:AK203&gt;=Parameters!$D$41,1,"")),""))),0) +
   IF(Parameters!$D$32,SUM(IF(ISNUMBER(AF203:AK203),(IF(AF203:AK203&gt;=Parameters!$D$41,1,"")),"")),0) +
   IF(Parameters!$D$33,AVERAGE(IF(ISNUMBER(AF203:AK203),AF203:AK203)),0) +
   IF(Parameters!$D$34,IF(OR(IF(ISNUMBER(AF203:AK203),AF203:AK203)=0),0,GEOMEAN(IF(ISNUMBER(AF203:AK203),AF203:AK203))),0)</f>
        <v>2</v>
      </c>
      <c r="N203" s="23">
        <f t="shared" ca="1" si="22"/>
        <v>2</v>
      </c>
      <c r="O203" s="116" t="str">
        <f t="shared" si="23"/>
        <v>!</v>
      </c>
      <c r="P203" s="24"/>
      <c r="Q203" s="49"/>
      <c r="R203" s="25">
        <f ca="1">IFERROR(INDEX(Health!$G$8:$G$225,MATCH($C203,_xlfn.ANCHORARRAY(Health!$C$8),0)),NA())</f>
        <v>0</v>
      </c>
      <c r="S203" s="25">
        <f ca="1">IFERROR(INDEX(Food!$G$8:$G$225,MATCH($C203,_xlfn.ANCHORARRAY(Food!$C$8),0)),NA())</f>
        <v>0</v>
      </c>
      <c r="T203" s="25">
        <f ca="1">IFERROR(INDEX(Macro!$G$8:$G$225,MATCH($C203,_xlfn.ANCHORARRAY(Macro!$C$8),0)),NA())</f>
        <v>10</v>
      </c>
      <c r="U203" s="25">
        <f ca="1">IFERROR(INDEX(Socioeconomic!$G$8:$G$225,MATCH($C203,_xlfn.ANCHORARRAY(Socioeconomic!$C$8),0)),NA())</f>
        <v>2.1620130951836889</v>
      </c>
      <c r="V203" s="25">
        <f ca="1">IFERROR(INDEX('Natural Hazard'!$G$8:$G$225,MATCH($C203,_xlfn.ANCHORARRAY('Natural Hazard'!$C$8),0)),NA())</f>
        <v>9.3094933625126242</v>
      </c>
      <c r="W203" s="25">
        <f ca="1">IFERROR(INDEX(Conflict!$G$8:$G$225,MATCH($C203,_xlfn.ANCHORARRAY(Conflict!$C$8),0)),NA())</f>
        <v>0</v>
      </c>
      <c r="X203" s="50"/>
      <c r="Y203" s="25">
        <f ca="1">IFERROR(INDEX(Health!$H$8:$H$225,MATCH($C203,_xlfn.ANCHORARRAY(Health!$C$8),0)),NA())</f>
        <v>1.5976676384839601</v>
      </c>
      <c r="Z203" s="25">
        <f ca="1">IFERROR(INDEX(Food!$H$8:$H$225,MATCH($C203,_xlfn.ANCHORARRAY(Food!$C$8),0)),NA())</f>
        <v>3.7000579038795598</v>
      </c>
      <c r="AA203" s="25">
        <f ca="1">IFERROR(INDEX(Macro!$H$8:$H$225,MATCH($C203,_xlfn.ANCHORARRAY(Macro!$C$8),0)),NA())</f>
        <v>10</v>
      </c>
      <c r="AB203" s="25">
        <f ca="1">IFERROR(INDEX(Socioeconomic!$H$8:$H$225,MATCH($C203,_xlfn.ANCHORARRAY(Socioeconomic!$C$8),0)),NA())</f>
        <v>2.71428571428571</v>
      </c>
      <c r="AC203" s="25">
        <f ca="1">IFERROR(INDEX('Natural Hazard'!$H$8:$H$225,MATCH($C203,_xlfn.ANCHORARRAY('Natural Hazard'!$C$8),0)),NA())</f>
        <v>8.6666666666666607</v>
      </c>
      <c r="AD203" s="25">
        <f ca="1">IFERROR(INDEX(Conflict!$H$8:$H$225,MATCH($C203,_xlfn.ANCHORARRAY(Conflict!$C$8),0)),NA())</f>
        <v>4.2820603281001901</v>
      </c>
      <c r="AE203" s="50"/>
      <c r="AF203" s="25">
        <f ca="1">IFERROR(INDEX(Health!$I$8:$I$225,MATCH($C203,_xlfn.ANCHORARRAY(Health!$C$8),0)),NA())</f>
        <v>0</v>
      </c>
      <c r="AG203" s="25" t="e">
        <f ca="1">IFERROR(INDEX(Food!$I$8:$I$225,MATCH($C203,_xlfn.ANCHORARRAY(Food!$C$8),0)),NA())</f>
        <v>#N/A</v>
      </c>
      <c r="AH203" s="25">
        <f ca="1">IFERROR(INDEX(Macro!$I$8:$I$225,MATCH($C203,_xlfn.ANCHORARRAY(Macro!$C$8),0)),NA())</f>
        <v>10</v>
      </c>
      <c r="AI203" s="25">
        <f ca="1">IFERROR(INDEX(Socioeconomic!$I$8:$I$225,MATCH($C203,_xlfn.ANCHORARRAY(Socioeconomic!$C$8),0)),NA())</f>
        <v>1.72211075611686</v>
      </c>
      <c r="AJ203" s="25">
        <f ca="1">IFERROR(INDEX('Natural Hazard'!$I$8:$I$225,MATCH($C203,_xlfn.ANCHORARRAY('Natural Hazard'!$C$8),0)),NA())</f>
        <v>10</v>
      </c>
      <c r="AK203" s="25">
        <f ca="1">IFERROR(INDEX(Conflict!$I$8:$I$225,MATCH($C203,_xlfn.ANCHORARRAY(Conflict!$C$8),0)),NA())</f>
        <v>0</v>
      </c>
      <c r="AL203" s="49"/>
      <c r="AM203" s="25">
        <f>IFERROR(INDEX('Data Reliability'!$G$6:$G$409,MATCH($C203,'Data Reliability'!$E$6:$E$409,0)),NA())</f>
        <v>0</v>
      </c>
      <c r="AN203" s="25">
        <f>IFERROR(INDEX('Data Reliability'!$H$6:$H$409,MATCH($C203,'Data Reliability'!$E$6:$E$409,0)),NA())</f>
        <v>0.358333333333333</v>
      </c>
    </row>
    <row r="204" spans="2:40" x14ac:dyDescent="0.2">
      <c r="B204" s="28" t="s">
        <v>336</v>
      </c>
      <c r="C204" s="28" t="s">
        <v>337</v>
      </c>
      <c r="D204" s="28" t="s">
        <v>436</v>
      </c>
      <c r="E204" s="28" t="s">
        <v>429</v>
      </c>
      <c r="G204" s="22" cm="1">
        <f t="array" aca="1" ref="G204" ca="1">IF(Parameters!$D$31, SUM(IF(ISNUMBER(R204:W204),(IF(R204:W204&gt;=Parameters!$D$37,1,"")),""))+0.5*(SUM(IF(ISNUMBER(R204:W204),(IF(R204:W204&gt;=Parameters!$D$38,1,"")),""))-SUM(IF(ISNUMBER(R204:W204),(IF(R204:W204&gt;=Parameters!$D$37,1,"")),""))),0) +
   IF(Parameters!$D$32,SUM(IF(ISNUMBER(R204:W204),(IF(R204:W204&gt;=Parameters!$D$41,1,"")),"")),0) +
   IF(Parameters!$D$33,AVERAGE(IF(ISNUMBER(R204:W204),R204:W204)),0) +
   IF(Parameters!$D$34,IF(OR(IF(ISNUMBER(R204:W204),R204:W204)=0),0,GEOMEAN(IF(ISNUMBER(R204:W204),R204:W204))),0)</f>
        <v>0</v>
      </c>
      <c r="H204" s="23">
        <f t="shared" ca="1" si="18"/>
        <v>0</v>
      </c>
      <c r="I204" s="116" t="str">
        <f t="shared" si="19"/>
        <v>!</v>
      </c>
      <c r="J204" s="22" cm="1">
        <f t="array" aca="1" ref="J204" ca="1">IF(Parameters!$D$31, SUM(IF(ISNUMBER(Y204:AD204),(IF(Y204:AD204&gt;=Parameters!$D$41,1,"")),""))+0.5*(SUM(IF(ISNUMBER(Y204:AD204),(IF(Y204:AD204&gt;=Parameters!$D$42,1,"")),""))-SUM(IF(ISNUMBER(Y204:AD204),(IF(Y204:AD204&gt;=Parameters!$D$41,1,"")),""))),0) +
   IF(Parameters!$D$32,SUM(IF(ISNUMBER(Y204:AD204),(IF(Y204:AD204&gt;=Parameters!$D$41,1,"")),"")),0) +
   IF(Parameters!$D$33,AVERAGE(IF(ISNUMBER(Y204:AD204),Y204:AD204)),0) +
   IF(Parameters!$D$34,IF(OR(IF(ISNUMBER(Y204:AD204),Y204:AD204)=0),0,GEOMEAN(IF(ISNUMBER(Y204:AD204),Y204:AD204))),0)</f>
        <v>2.5</v>
      </c>
      <c r="K204" s="23">
        <f t="shared" ca="1" si="20"/>
        <v>2.5</v>
      </c>
      <c r="L204" s="116" t="str">
        <f t="shared" si="21"/>
        <v>!</v>
      </c>
      <c r="M204" s="21" cm="1">
        <f t="array" aca="1" ref="M204" ca="1">IF(Parameters!$D$31, SUM(IF(ISNUMBER(AF204:AK204),(IF(AF204:AK204&gt;=Parameters!$D$41,1,"")),""))+0.5*(SUM(IF(ISNUMBER(AF204:AK204),(IF(AF204:AK204&gt;=Parameters!$D$42,1,"")),""))-SUM(IF(ISNUMBER(AF204:AK204),(IF(AF204:AK204&gt;=Parameters!$D$41,1,"")),""))),0) +
   IF(Parameters!$D$32,SUM(IF(ISNUMBER(AF204:AK204),(IF(AF204:AK204&gt;=Parameters!$D$41,1,"")),"")),0) +
   IF(Parameters!$D$33,AVERAGE(IF(ISNUMBER(AF204:AK204),AF204:AK204)),0) +
   IF(Parameters!$D$34,IF(OR(IF(ISNUMBER(AF204:AK204),AF204:AK204)=0),0,GEOMEAN(IF(ISNUMBER(AF204:AK204),AF204:AK204))),0)</f>
        <v>0</v>
      </c>
      <c r="N204" s="23">
        <f t="shared" ca="1" si="22"/>
        <v>0</v>
      </c>
      <c r="O204" s="116" t="str">
        <f t="shared" si="23"/>
        <v>!!</v>
      </c>
      <c r="P204" s="24"/>
      <c r="Q204" s="49"/>
      <c r="R204" s="25">
        <f ca="1">IFERROR(INDEX(Health!$G$8:$G$225,MATCH($C204,_xlfn.ANCHORARRAY(Health!$C$8),0)),NA())</f>
        <v>0</v>
      </c>
      <c r="S204" s="25" t="e">
        <f ca="1">IFERROR(INDEX(Food!$G$8:$G$225,MATCH($C204,_xlfn.ANCHORARRAY(Food!$C$8),0)),NA())</f>
        <v>#N/A</v>
      </c>
      <c r="T204" s="25" t="e">
        <f ca="1">IFERROR(INDEX(Macro!$G$8:$G$225,MATCH($C204,_xlfn.ANCHORARRAY(Macro!$C$8),0)),NA())</f>
        <v>#N/A</v>
      </c>
      <c r="U204" s="25">
        <f ca="1">IFERROR(INDEX(Socioeconomic!$G$8:$G$225,MATCH($C204,_xlfn.ANCHORARRAY(Socioeconomic!$C$8),0)),NA())</f>
        <v>0</v>
      </c>
      <c r="V204" s="25">
        <f ca="1">IFERROR(INDEX('Natural Hazard'!$G$8:$G$225,MATCH($C204,_xlfn.ANCHORARRAY('Natural Hazard'!$C$8),0)),NA())</f>
        <v>0</v>
      </c>
      <c r="W204" s="25">
        <f ca="1">IFERROR(INDEX(Conflict!$G$8:$G$225,MATCH($C204,_xlfn.ANCHORARRAY(Conflict!$C$8),0)),NA())</f>
        <v>0</v>
      </c>
      <c r="X204" s="50"/>
      <c r="Y204" s="25">
        <f ca="1">IFERROR(INDEX(Health!$H$8:$H$225,MATCH($C204,_xlfn.ANCHORARRAY(Health!$C$8),0)),NA())</f>
        <v>10</v>
      </c>
      <c r="Z204" s="25" t="e">
        <f ca="1">IFERROR(INDEX(Food!$H$8:$H$225,MATCH($C204,_xlfn.ANCHORARRAY(Food!$C$8),0)),NA())</f>
        <v>#N/A</v>
      </c>
      <c r="AA204" s="25" t="e">
        <f ca="1">IFERROR(INDEX(Macro!$H$8:$H$225,MATCH($C204,_xlfn.ANCHORARRAY(Macro!$C$8),0)),NA())</f>
        <v>#N/A</v>
      </c>
      <c r="AB204" s="25">
        <f ca="1">IFERROR(INDEX(Socioeconomic!$H$8:$H$225,MATCH($C204,_xlfn.ANCHORARRAY(Socioeconomic!$C$8),0)),NA())</f>
        <v>8</v>
      </c>
      <c r="AC204" s="25">
        <f ca="1">IFERROR(INDEX('Natural Hazard'!$H$8:$H$225,MATCH($C204,_xlfn.ANCHORARRAY('Natural Hazard'!$C$8),0)),NA())</f>
        <v>3.3333333333333299</v>
      </c>
      <c r="AD204" s="25">
        <f ca="1">IFERROR(INDEX(Conflict!$H$8:$H$225,MATCH($C204,_xlfn.ANCHORARRAY(Conflict!$C$8),0)),NA())</f>
        <v>10</v>
      </c>
      <c r="AE204" s="50"/>
      <c r="AF204" s="25">
        <f ca="1">IFERROR(INDEX(Health!$I$8:$I$225,MATCH($C204,_xlfn.ANCHORARRAY(Health!$C$8),0)),NA())</f>
        <v>0</v>
      </c>
      <c r="AG204" s="25" t="e">
        <f ca="1">IFERROR(INDEX(Food!$I$8:$I$225,MATCH($C204,_xlfn.ANCHORARRAY(Food!$C$8),0)),NA())</f>
        <v>#N/A</v>
      </c>
      <c r="AH204" s="25" t="e">
        <f ca="1">IFERROR(INDEX(Macro!$I$8:$I$225,MATCH($C204,_xlfn.ANCHORARRAY(Macro!$C$8),0)),NA())</f>
        <v>#N/A</v>
      </c>
      <c r="AI204" s="25" t="e">
        <f ca="1">IFERROR(INDEX(Socioeconomic!$I$8:$I$225,MATCH($C204,_xlfn.ANCHORARRAY(Socioeconomic!$C$8),0)),NA())</f>
        <v>#N/A</v>
      </c>
      <c r="AJ204" s="25">
        <f ca="1">IFERROR(INDEX('Natural Hazard'!$I$8:$I$225,MATCH($C204,_xlfn.ANCHORARRAY('Natural Hazard'!$C$8),0)),NA())</f>
        <v>0</v>
      </c>
      <c r="AK204" s="25">
        <f ca="1">IFERROR(INDEX(Conflict!$I$8:$I$225,MATCH($C204,_xlfn.ANCHORARRAY(Conflict!$C$8),0)),NA())</f>
        <v>0</v>
      </c>
      <c r="AL204" s="49"/>
      <c r="AM204" s="25">
        <f>IFERROR(INDEX('Data Reliability'!$G$6:$G$409,MATCH($C204,'Data Reliability'!$E$6:$E$409,0)),NA())</f>
        <v>0.41666666666666702</v>
      </c>
      <c r="AN204" s="25">
        <f>IFERROR(INDEX('Data Reliability'!$H$6:$H$409,MATCH($C204,'Data Reliability'!$E$6:$E$409,0)),NA())</f>
        <v>0.78333333333333299</v>
      </c>
    </row>
    <row r="205" spans="2:40" x14ac:dyDescent="0.2">
      <c r="B205" s="28" t="s">
        <v>764</v>
      </c>
      <c r="C205" s="28" t="s">
        <v>723</v>
      </c>
      <c r="D205" s="28" t="s">
        <v>436</v>
      </c>
      <c r="E205" s="28" t="s">
        <v>409</v>
      </c>
      <c r="G205" s="22" cm="1">
        <f t="array" aca="1" ref="G205" ca="1">IF(Parameters!$D$31, SUM(IF(ISNUMBER(R205:W205),(IF(R205:W205&gt;=Parameters!$D$37,1,"")),""))+0.5*(SUM(IF(ISNUMBER(R205:W205),(IF(R205:W205&gt;=Parameters!$D$38,1,"")),""))-SUM(IF(ISNUMBER(R205:W205),(IF(R205:W205&gt;=Parameters!$D$37,1,"")),""))),0) +
   IF(Parameters!$D$32,SUM(IF(ISNUMBER(R205:W205),(IF(R205:W205&gt;=Parameters!$D$41,1,"")),"")),0) +
   IF(Parameters!$D$33,AVERAGE(IF(ISNUMBER(R205:W205),R205:W205)),0) +
   IF(Parameters!$D$34,IF(OR(IF(ISNUMBER(R205:W205),R205:W205)=0),0,GEOMEAN(IF(ISNUMBER(R205:W205),R205:W205))),0)</f>
        <v>0.5</v>
      </c>
      <c r="H205" s="23">
        <f t="shared" ca="1" si="18"/>
        <v>0.5</v>
      </c>
      <c r="I205" s="116" t="str">
        <f t="shared" si="19"/>
        <v>!!</v>
      </c>
      <c r="J205" s="22" cm="1">
        <f t="array" aca="1" ref="J205" ca="1">IF(Parameters!$D$31, SUM(IF(ISNUMBER(Y205:AD205),(IF(Y205:AD205&gt;=Parameters!$D$41,1,"")),""))+0.5*(SUM(IF(ISNUMBER(Y205:AD205),(IF(Y205:AD205&gt;=Parameters!$D$42,1,"")),""))-SUM(IF(ISNUMBER(Y205:AD205),(IF(Y205:AD205&gt;=Parameters!$D$41,1,"")),""))),0) +
   IF(Parameters!$D$32,SUM(IF(ISNUMBER(Y205:AD205),(IF(Y205:AD205&gt;=Parameters!$D$41,1,"")),"")),0) +
   IF(Parameters!$D$33,AVERAGE(IF(ISNUMBER(Y205:AD205),Y205:AD205)),0) +
   IF(Parameters!$D$34,IF(OR(IF(ISNUMBER(Y205:AD205),Y205:AD205)=0),0,GEOMEAN(IF(ISNUMBER(Y205:AD205),Y205:AD205))),0)</f>
        <v>0.5</v>
      </c>
      <c r="K205" s="23">
        <f t="shared" ca="1" si="20"/>
        <v>0.5</v>
      </c>
      <c r="L205" s="116" t="str">
        <f t="shared" si="21"/>
        <v>!!</v>
      </c>
      <c r="M205" s="21" cm="1">
        <f t="array" aca="1" ref="M205" ca="1">IF(Parameters!$D$31, SUM(IF(ISNUMBER(AF205:AK205),(IF(AF205:AK205&gt;=Parameters!$D$41,1,"")),""))+0.5*(SUM(IF(ISNUMBER(AF205:AK205),(IF(AF205:AK205&gt;=Parameters!$D$42,1,"")),""))-SUM(IF(ISNUMBER(AF205:AK205),(IF(AF205:AK205&gt;=Parameters!$D$41,1,"")),""))),0) +
   IF(Parameters!$D$32,SUM(IF(ISNUMBER(AF205:AK205),(IF(AF205:AK205&gt;=Parameters!$D$41,1,"")),"")),0) +
   IF(Parameters!$D$33,AVERAGE(IF(ISNUMBER(AF205:AK205),AF205:AK205)),0) +
   IF(Parameters!$D$34,IF(OR(IF(ISNUMBER(AF205:AK205),AF205:AK205)=0),0,GEOMEAN(IF(ISNUMBER(AF205:AK205),AF205:AK205))),0)</f>
        <v>0.5</v>
      </c>
      <c r="N205" s="23">
        <f t="shared" ca="1" si="22"/>
        <v>0.5</v>
      </c>
      <c r="O205" s="116" t="str">
        <f t="shared" si="23"/>
        <v>!</v>
      </c>
      <c r="P205" s="24"/>
      <c r="Q205" s="49"/>
      <c r="R205" s="25">
        <f ca="1">IFERROR(INDEX(Health!$G$8:$G$225,MATCH($C205,_xlfn.ANCHORARRAY(Health!$C$8),0)),NA())</f>
        <v>0</v>
      </c>
      <c r="S205" s="25" t="e">
        <f ca="1">IFERROR(INDEX(Food!$G$8:$G$225,MATCH($C205,_xlfn.ANCHORARRAY(Food!$C$8),0)),NA())</f>
        <v>#N/A</v>
      </c>
      <c r="T205" s="25">
        <f ca="1">IFERROR(INDEX(Macro!$G$8:$G$225,MATCH($C205,_xlfn.ANCHORARRAY(Macro!$C$8),0)),NA())</f>
        <v>6.9</v>
      </c>
      <c r="U205" s="25">
        <f ca="1">IFERROR(INDEX(Socioeconomic!$G$8:$G$225,MATCH($C205,_xlfn.ANCHORARRAY(Socioeconomic!$C$8),0)),NA())</f>
        <v>1</v>
      </c>
      <c r="V205" s="25">
        <f ca="1">IFERROR(INDEX('Natural Hazard'!$G$8:$G$225,MATCH($C205,_xlfn.ANCHORARRAY('Natural Hazard'!$C$8),0)),NA())</f>
        <v>0</v>
      </c>
      <c r="W205" s="25">
        <f ca="1">IFERROR(INDEX(Conflict!$G$8:$G$225,MATCH($C205,_xlfn.ANCHORARRAY(Conflict!$C$8),0)),NA())</f>
        <v>0</v>
      </c>
      <c r="X205" s="50"/>
      <c r="Y205" s="25" t="e">
        <f ca="1">IFERROR(INDEX(Health!$H$8:$H$225,MATCH($C205,_xlfn.ANCHORARRAY(Health!$C$8),0)),NA())</f>
        <v>#N/A</v>
      </c>
      <c r="Z205" s="25" t="e">
        <f ca="1">IFERROR(INDEX(Food!$H$8:$H$225,MATCH($C205,_xlfn.ANCHORARRAY(Food!$C$8),0)),NA())</f>
        <v>#N/A</v>
      </c>
      <c r="AA205" s="25">
        <f ca="1">IFERROR(INDEX(Macro!$H$8:$H$225,MATCH($C205,_xlfn.ANCHORARRAY(Macro!$C$8),0)),NA())</f>
        <v>7</v>
      </c>
      <c r="AB205" s="25" t="e">
        <f ca="1">IFERROR(INDEX(Socioeconomic!$H$8:$H$225,MATCH($C205,_xlfn.ANCHORARRAY(Socioeconomic!$C$8),0)),NA())</f>
        <v>#N/A</v>
      </c>
      <c r="AC205" s="25" t="e">
        <f ca="1">IFERROR(INDEX('Natural Hazard'!$H$8:$H$225,MATCH($C205,_xlfn.ANCHORARRAY('Natural Hazard'!$C$8),0)),NA())</f>
        <v>#N/A</v>
      </c>
      <c r="AD205" s="25">
        <f ca="1">IFERROR(INDEX(Conflict!$H$8:$H$225,MATCH($C205,_xlfn.ANCHORARRAY(Conflict!$C$8),0)),NA())</f>
        <v>0</v>
      </c>
      <c r="AE205" s="50"/>
      <c r="AF205" s="25">
        <f ca="1">IFERROR(INDEX(Health!$I$8:$I$225,MATCH($C205,_xlfn.ANCHORARRAY(Health!$C$8),0)),NA())</f>
        <v>0</v>
      </c>
      <c r="AG205" s="25" t="e">
        <f ca="1">IFERROR(INDEX(Food!$I$8:$I$225,MATCH($C205,_xlfn.ANCHORARRAY(Food!$C$8),0)),NA())</f>
        <v>#N/A</v>
      </c>
      <c r="AH205" s="25">
        <f ca="1">IFERROR(INDEX(Macro!$I$8:$I$225,MATCH($C205,_xlfn.ANCHORARRAY(Macro!$C$8),0)),NA())</f>
        <v>7</v>
      </c>
      <c r="AI205" s="25">
        <f ca="1">IFERROR(INDEX(Socioeconomic!$I$8:$I$225,MATCH($C205,_xlfn.ANCHORARRAY(Socioeconomic!$C$8),0)),NA())</f>
        <v>1</v>
      </c>
      <c r="AJ205" s="25">
        <f ca="1">IFERROR(INDEX('Natural Hazard'!$I$8:$I$225,MATCH($C205,_xlfn.ANCHORARRAY('Natural Hazard'!$C$8),0)),NA())</f>
        <v>0</v>
      </c>
      <c r="AK205" s="25">
        <f ca="1">IFERROR(INDEX(Conflict!$I$8:$I$225,MATCH($C205,_xlfn.ANCHORARRAY(Conflict!$C$8),0)),NA())</f>
        <v>0</v>
      </c>
      <c r="AL205" s="49"/>
      <c r="AM205" s="25">
        <f>IFERROR(INDEX('Data Reliability'!$G$6:$G$409,MATCH($C205,'Data Reliability'!$E$6:$E$409,0)),NA())</f>
        <v>0.83333333333333304</v>
      </c>
      <c r="AN205" s="25">
        <f>IFERROR(INDEX('Data Reliability'!$H$6:$H$409,MATCH($C205,'Data Reliability'!$E$6:$E$409,0)),NA())</f>
        <v>0.57499999999999996</v>
      </c>
    </row>
    <row r="206" spans="2:40" x14ac:dyDescent="0.2">
      <c r="B206" s="28" t="s">
        <v>338</v>
      </c>
      <c r="C206" s="28" t="s">
        <v>339</v>
      </c>
      <c r="D206" s="28" t="s">
        <v>432</v>
      </c>
      <c r="E206" s="28" t="s">
        <v>429</v>
      </c>
      <c r="G206" s="22" cm="1">
        <f t="array" aca="1" ref="G206" ca="1">IF(Parameters!$D$31, SUM(IF(ISNUMBER(R206:W206),(IF(R206:W206&gt;=Parameters!$D$37,1,"")),""))+0.5*(SUM(IF(ISNUMBER(R206:W206),(IF(R206:W206&gt;=Parameters!$D$38,1,"")),""))-SUM(IF(ISNUMBER(R206:W206),(IF(R206:W206&gt;=Parameters!$D$37,1,"")),""))),0) +
   IF(Parameters!$D$32,SUM(IF(ISNUMBER(R206:W206),(IF(R206:W206&gt;=Parameters!$D$41,1,"")),"")),0) +
   IF(Parameters!$D$33,AVERAGE(IF(ISNUMBER(R206:W206),R206:W206)),0) +
   IF(Parameters!$D$34,IF(OR(IF(ISNUMBER(R206:W206),R206:W206)=0),0,GEOMEAN(IF(ISNUMBER(R206:W206),R206:W206))),0)</f>
        <v>1</v>
      </c>
      <c r="H206" s="23">
        <f t="shared" ca="1" si="18"/>
        <v>1</v>
      </c>
      <c r="I206" s="116" t="str">
        <f t="shared" si="19"/>
        <v/>
      </c>
      <c r="J206" s="22" cm="1">
        <f t="array" aca="1" ref="J206" ca="1">IF(Parameters!$D$31, SUM(IF(ISNUMBER(Y206:AD206),(IF(Y206:AD206&gt;=Parameters!$D$41,1,"")),""))+0.5*(SUM(IF(ISNUMBER(Y206:AD206),(IF(Y206:AD206&gt;=Parameters!$D$42,1,"")),""))-SUM(IF(ISNUMBER(Y206:AD206),(IF(Y206:AD206&gt;=Parameters!$D$41,1,"")),""))),0) +
   IF(Parameters!$D$32,SUM(IF(ISNUMBER(Y206:AD206),(IF(Y206:AD206&gt;=Parameters!$D$41,1,"")),"")),0) +
   IF(Parameters!$D$33,AVERAGE(IF(ISNUMBER(Y206:AD206),Y206:AD206)),0) +
   IF(Parameters!$D$34,IF(OR(IF(ISNUMBER(Y206:AD206),Y206:AD206)=0),0,GEOMEAN(IF(ISNUMBER(Y206:AD206),Y206:AD206))),0)</f>
        <v>1.5</v>
      </c>
      <c r="K206" s="23">
        <f t="shared" ca="1" si="20"/>
        <v>1.5</v>
      </c>
      <c r="L206" s="116" t="str">
        <f t="shared" si="21"/>
        <v/>
      </c>
      <c r="M206" s="21" cm="1">
        <f t="array" aca="1" ref="M206" ca="1">IF(Parameters!$D$31, SUM(IF(ISNUMBER(AF206:AK206),(IF(AF206:AK206&gt;=Parameters!$D$41,1,"")),""))+0.5*(SUM(IF(ISNUMBER(AF206:AK206),(IF(AF206:AK206&gt;=Parameters!$D$42,1,"")),""))-SUM(IF(ISNUMBER(AF206:AK206),(IF(AF206:AK206&gt;=Parameters!$D$41,1,"")),""))),0) +
   IF(Parameters!$D$32,SUM(IF(ISNUMBER(AF206:AK206),(IF(AF206:AK206&gt;=Parameters!$D$41,1,"")),"")),0) +
   IF(Parameters!$D$33,AVERAGE(IF(ISNUMBER(AF206:AK206),AF206:AK206)),0) +
   IF(Parameters!$D$34,IF(OR(IF(ISNUMBER(AF206:AK206),AF206:AK206)=0),0,GEOMEAN(IF(ISNUMBER(AF206:AK206),AF206:AK206))),0)</f>
        <v>1</v>
      </c>
      <c r="N206" s="23">
        <f t="shared" ca="1" si="22"/>
        <v>1</v>
      </c>
      <c r="O206" s="116" t="str">
        <f t="shared" si="23"/>
        <v>!</v>
      </c>
      <c r="P206" s="24"/>
      <c r="Q206" s="49"/>
      <c r="R206" s="25">
        <f ca="1">IFERROR(INDEX(Health!$G$8:$G$225,MATCH($C206,_xlfn.ANCHORARRAY(Health!$C$8),0)),NA())</f>
        <v>8.3961673888838941</v>
      </c>
      <c r="S206" s="25">
        <f ca="1">IFERROR(INDEX(Food!$G$8:$G$225,MATCH($C206,_xlfn.ANCHORARRAY(Food!$C$8),0)),NA())</f>
        <v>0</v>
      </c>
      <c r="T206" s="25">
        <f ca="1">IFERROR(INDEX(Macro!$G$8:$G$225,MATCH($C206,_xlfn.ANCHORARRAY(Macro!$C$8),0)),NA())</f>
        <v>4.0300720044030767</v>
      </c>
      <c r="U206" s="25">
        <f ca="1">IFERROR(INDEX(Socioeconomic!$G$8:$G$225,MATCH($C206,_xlfn.ANCHORARRAY(Socioeconomic!$C$8),0)),NA())</f>
        <v>4.8996154507499643</v>
      </c>
      <c r="V206" s="25">
        <f ca="1">IFERROR(INDEX('Natural Hazard'!$G$8:$G$225,MATCH($C206,_xlfn.ANCHORARRAY('Natural Hazard'!$C$8),0)),NA())</f>
        <v>0</v>
      </c>
      <c r="W206" s="25">
        <f ca="1">IFERROR(INDEX(Conflict!$G$8:$G$225,MATCH($C206,_xlfn.ANCHORARRAY(Conflict!$C$8),0)),NA())</f>
        <v>0</v>
      </c>
      <c r="X206" s="50"/>
      <c r="Y206" s="25">
        <f ca="1">IFERROR(INDEX(Health!$H$8:$H$225,MATCH($C206,_xlfn.ANCHORARRAY(Health!$C$8),0)),NA())</f>
        <v>7.0495626822157398</v>
      </c>
      <c r="Z206" s="25">
        <f ca="1">IFERROR(INDEX(Food!$H$8:$H$225,MATCH($C206,_xlfn.ANCHORARRAY(Food!$C$8),0)),NA())</f>
        <v>8.3902721482339295</v>
      </c>
      <c r="AA206" s="25">
        <f ca="1">IFERROR(INDEX(Macro!$H$8:$H$225,MATCH($C206,_xlfn.ANCHORARRAY(Macro!$C$8),0)),NA())</f>
        <v>4.7084676237913898</v>
      </c>
      <c r="AB206" s="25">
        <f ca="1">IFERROR(INDEX(Socioeconomic!$H$8:$H$225,MATCH($C206,_xlfn.ANCHORARRAY(Socioeconomic!$C$8),0)),NA())</f>
        <v>8.4285714285714199</v>
      </c>
      <c r="AC206" s="25">
        <f ca="1">IFERROR(INDEX('Natural Hazard'!$H$8:$H$225,MATCH($C206,_xlfn.ANCHORARRAY('Natural Hazard'!$C$8),0)),NA())</f>
        <v>6.8333333333333304</v>
      </c>
      <c r="AD206" s="25">
        <f ca="1">IFERROR(INDEX(Conflict!$H$8:$H$225,MATCH($C206,_xlfn.ANCHORARRAY(Conflict!$C$8),0)),NA())</f>
        <v>3.2677720938436998</v>
      </c>
      <c r="AE206" s="50"/>
      <c r="AF206" s="25">
        <f ca="1">IFERROR(INDEX(Health!$I$8:$I$225,MATCH($C206,_xlfn.ANCHORARRAY(Health!$C$8),0)),NA())</f>
        <v>10</v>
      </c>
      <c r="AG206" s="25" t="e">
        <f ca="1">IFERROR(INDEX(Food!$I$8:$I$225,MATCH($C206,_xlfn.ANCHORARRAY(Food!$C$8),0)),NA())</f>
        <v>#N/A</v>
      </c>
      <c r="AH206" s="25">
        <f ca="1">IFERROR(INDEX(Macro!$I$8:$I$225,MATCH($C206,_xlfn.ANCHORARRAY(Macro!$C$8),0)),NA())</f>
        <v>3.4494195688225502</v>
      </c>
      <c r="AI206" s="25">
        <f ca="1">IFERROR(INDEX(Socioeconomic!$I$8:$I$225,MATCH($C206,_xlfn.ANCHORARRAY(Socioeconomic!$C$8),0)),NA())</f>
        <v>2.84819696536601</v>
      </c>
      <c r="AJ206" s="25">
        <f ca="1">IFERROR(INDEX('Natural Hazard'!$I$8:$I$225,MATCH($C206,_xlfn.ANCHORARRAY('Natural Hazard'!$C$8),0)),NA())</f>
        <v>0</v>
      </c>
      <c r="AK206" s="25">
        <f ca="1">IFERROR(INDEX(Conflict!$I$8:$I$225,MATCH($C206,_xlfn.ANCHORARRAY(Conflict!$C$8),0)),NA())</f>
        <v>0</v>
      </c>
      <c r="AL206" s="49"/>
      <c r="AM206" s="25">
        <f>IFERROR(INDEX('Data Reliability'!$G$6:$G$409,MATCH($C206,'Data Reliability'!$E$6:$E$409,0)),NA())</f>
        <v>8.3333333333333301E-2</v>
      </c>
      <c r="AN206" s="25">
        <f>IFERROR(INDEX('Data Reliability'!$H$6:$H$409,MATCH($C206,'Data Reliability'!$E$6:$E$409,0)),NA())</f>
        <v>0.50833333333333297</v>
      </c>
    </row>
    <row r="207" spans="2:40" x14ac:dyDescent="0.2">
      <c r="B207" s="28" t="s">
        <v>340</v>
      </c>
      <c r="C207" s="28" t="s">
        <v>341</v>
      </c>
      <c r="D207" s="28" t="s">
        <v>432</v>
      </c>
      <c r="E207" s="28" t="s">
        <v>429</v>
      </c>
      <c r="G207" s="22" cm="1">
        <f t="array" aca="1" ref="G207" ca="1">IF(Parameters!$D$31, SUM(IF(ISNUMBER(R207:W207),(IF(R207:W207&gt;=Parameters!$D$37,1,"")),""))+0.5*(SUM(IF(ISNUMBER(R207:W207),(IF(R207:W207&gt;=Parameters!$D$38,1,"")),""))-SUM(IF(ISNUMBER(R207:W207),(IF(R207:W207&gt;=Parameters!$D$37,1,"")),""))),0) +
   IF(Parameters!$D$32,SUM(IF(ISNUMBER(R207:W207),(IF(R207:W207&gt;=Parameters!$D$41,1,"")),"")),0) +
   IF(Parameters!$D$33,AVERAGE(IF(ISNUMBER(R207:W207),R207:W207)),0) +
   IF(Parameters!$D$34,IF(OR(IF(ISNUMBER(R207:W207),R207:W207)=0),0,GEOMEAN(IF(ISNUMBER(R207:W207),R207:W207))),0)</f>
        <v>1.5</v>
      </c>
      <c r="H207" s="23">
        <f t="shared" ca="1" si="18"/>
        <v>1.5</v>
      </c>
      <c r="I207" s="116" t="str">
        <f t="shared" si="19"/>
        <v/>
      </c>
      <c r="J207" s="22" cm="1">
        <f t="array" aca="1" ref="J207" ca="1">IF(Parameters!$D$31, SUM(IF(ISNUMBER(Y207:AD207),(IF(Y207:AD207&gt;=Parameters!$D$41,1,"")),""))+0.5*(SUM(IF(ISNUMBER(Y207:AD207),(IF(Y207:AD207&gt;=Parameters!$D$42,1,"")),""))-SUM(IF(ISNUMBER(Y207:AD207),(IF(Y207:AD207&gt;=Parameters!$D$41,1,"")),""))),0) +
   IF(Parameters!$D$32,SUM(IF(ISNUMBER(Y207:AD207),(IF(Y207:AD207&gt;=Parameters!$D$41,1,"")),"")),0) +
   IF(Parameters!$D$33,AVERAGE(IF(ISNUMBER(Y207:AD207),Y207:AD207)),0) +
   IF(Parameters!$D$34,IF(OR(IF(ISNUMBER(Y207:AD207),Y207:AD207)=0),0,GEOMEAN(IF(ISNUMBER(Y207:AD207),Y207:AD207))),0)</f>
        <v>2</v>
      </c>
      <c r="K207" s="23">
        <f t="shared" ca="1" si="20"/>
        <v>2</v>
      </c>
      <c r="L207" s="116" t="str">
        <f t="shared" si="21"/>
        <v/>
      </c>
      <c r="M207" s="21" cm="1">
        <f t="array" aca="1" ref="M207" ca="1">IF(Parameters!$D$31, SUM(IF(ISNUMBER(AF207:AK207),(IF(AF207:AK207&gt;=Parameters!$D$41,1,"")),""))+0.5*(SUM(IF(ISNUMBER(AF207:AK207),(IF(AF207:AK207&gt;=Parameters!$D$42,1,"")),""))-SUM(IF(ISNUMBER(AF207:AK207),(IF(AF207:AK207&gt;=Parameters!$D$41,1,"")),""))),0) +
   IF(Parameters!$D$32,SUM(IF(ISNUMBER(AF207:AK207),(IF(AF207:AK207&gt;=Parameters!$D$41,1,"")),"")),0) +
   IF(Parameters!$D$33,AVERAGE(IF(ISNUMBER(AF207:AK207),AF207:AK207)),0) +
   IF(Parameters!$D$34,IF(OR(IF(ISNUMBER(AF207:AK207),AF207:AK207)=0),0,GEOMEAN(IF(ISNUMBER(AF207:AK207),AF207:AK207))),0)</f>
        <v>1</v>
      </c>
      <c r="N207" s="23">
        <f t="shared" ca="1" si="22"/>
        <v>1</v>
      </c>
      <c r="O207" s="116" t="str">
        <f t="shared" si="23"/>
        <v>!</v>
      </c>
      <c r="P207" s="24"/>
      <c r="Q207" s="49"/>
      <c r="R207" s="25">
        <f ca="1">IFERROR(INDEX(Health!$G$8:$G$225,MATCH($C207,_xlfn.ANCHORARRAY(Health!$C$8),0)),NA())</f>
        <v>0</v>
      </c>
      <c r="S207" s="25">
        <f ca="1">IFERROR(INDEX(Food!$G$8:$G$225,MATCH($C207,_xlfn.ANCHORARRAY(Food!$C$8),0)),NA())</f>
        <v>0</v>
      </c>
      <c r="T207" s="25">
        <f ca="1">IFERROR(INDEX(Macro!$G$8:$G$225,MATCH($C207,_xlfn.ANCHORARRAY(Macro!$C$8),0)),NA())</f>
        <v>10</v>
      </c>
      <c r="U207" s="25">
        <f ca="1">IFERROR(INDEX(Socioeconomic!$G$8:$G$225,MATCH($C207,_xlfn.ANCHORARRAY(Socioeconomic!$C$8),0)),NA())</f>
        <v>0</v>
      </c>
      <c r="V207" s="25">
        <f ca="1">IFERROR(INDEX('Natural Hazard'!$G$8:$G$225,MATCH($C207,_xlfn.ANCHORARRAY('Natural Hazard'!$C$8),0)),NA())</f>
        <v>0</v>
      </c>
      <c r="W207" s="25">
        <f ca="1">IFERROR(INDEX(Conflict!$G$8:$G$225,MATCH($C207,_xlfn.ANCHORARRAY(Conflict!$C$8),0)),NA())</f>
        <v>5.5088846005223671</v>
      </c>
      <c r="X207" s="50"/>
      <c r="Y207" s="25">
        <f ca="1">IFERROR(INDEX(Health!$H$8:$H$225,MATCH($C207,_xlfn.ANCHORARRAY(Health!$C$8),0)),NA())</f>
        <v>5.5335276967929996</v>
      </c>
      <c r="Z207" s="25">
        <f ca="1">IFERROR(INDEX(Food!$H$8:$H$225,MATCH($C207,_xlfn.ANCHORARRAY(Food!$C$8),0)),NA())</f>
        <v>8.7955993051534396</v>
      </c>
      <c r="AA207" s="25">
        <f ca="1">IFERROR(INDEX(Macro!$H$8:$H$225,MATCH($C207,_xlfn.ANCHORARRAY(Macro!$C$8),0)),NA())</f>
        <v>10</v>
      </c>
      <c r="AB207" s="25">
        <f ca="1">IFERROR(INDEX(Socioeconomic!$H$8:$H$225,MATCH($C207,_xlfn.ANCHORARRAY(Socioeconomic!$C$8),0)),NA())</f>
        <v>8.71428571428571</v>
      </c>
      <c r="AC207" s="25">
        <f ca="1">IFERROR(INDEX('Natural Hazard'!$H$8:$H$225,MATCH($C207,_xlfn.ANCHORARRAY('Natural Hazard'!$C$8),0)),NA())</f>
        <v>5.6666666666666599</v>
      </c>
      <c r="AD207" s="25">
        <f ca="1">IFERROR(INDEX(Conflict!$H$8:$H$225,MATCH($C207,_xlfn.ANCHORARRAY(Conflict!$C$8),0)),NA())</f>
        <v>6.5531839830657903</v>
      </c>
      <c r="AE207" s="50"/>
      <c r="AF207" s="25">
        <f ca="1">IFERROR(INDEX(Health!$I$8:$I$225,MATCH($C207,_xlfn.ANCHORARRAY(Health!$C$8),0)),NA())</f>
        <v>0</v>
      </c>
      <c r="AG207" s="25" t="e">
        <f ca="1">IFERROR(INDEX(Food!$I$8:$I$225,MATCH($C207,_xlfn.ANCHORARRAY(Food!$C$8),0)),NA())</f>
        <v>#N/A</v>
      </c>
      <c r="AH207" s="25">
        <f ca="1">IFERROR(INDEX(Macro!$I$8:$I$225,MATCH($C207,_xlfn.ANCHORARRAY(Macro!$C$8),0)),NA())</f>
        <v>10</v>
      </c>
      <c r="AI207" s="25">
        <f ca="1">IFERROR(INDEX(Socioeconomic!$I$8:$I$225,MATCH($C207,_xlfn.ANCHORARRAY(Socioeconomic!$C$8),0)),NA())</f>
        <v>0</v>
      </c>
      <c r="AJ207" s="25">
        <f ca="1">IFERROR(INDEX('Natural Hazard'!$I$8:$I$225,MATCH($C207,_xlfn.ANCHORARRAY('Natural Hazard'!$C$8),0)),NA())</f>
        <v>0</v>
      </c>
      <c r="AK207" s="25">
        <f ca="1">IFERROR(INDEX(Conflict!$I$8:$I$225,MATCH($C207,_xlfn.ANCHORARRAY(Conflict!$C$8),0)),NA())</f>
        <v>4.6310022151514199</v>
      </c>
      <c r="AL207" s="49"/>
      <c r="AM207" s="25">
        <f>IFERROR(INDEX('Data Reliability'!$G$6:$G$409,MATCH($C207,'Data Reliability'!$E$6:$E$409,0)),NA())</f>
        <v>0</v>
      </c>
      <c r="AN207" s="25">
        <f>IFERROR(INDEX('Data Reliability'!$H$6:$H$409,MATCH($C207,'Data Reliability'!$E$6:$E$409,0)),NA())</f>
        <v>0.43333333333333302</v>
      </c>
    </row>
    <row r="208" spans="2:40" x14ac:dyDescent="0.2">
      <c r="B208" s="28" t="s">
        <v>342</v>
      </c>
      <c r="C208" s="28" t="s">
        <v>343</v>
      </c>
      <c r="D208" s="28" t="s">
        <v>433</v>
      </c>
      <c r="E208" s="28" t="s">
        <v>430</v>
      </c>
      <c r="G208" s="22" cm="1">
        <f t="array" aca="1" ref="G208" ca="1">IF(Parameters!$D$31, SUM(IF(ISNUMBER(R208:W208),(IF(R208:W208&gt;=Parameters!$D$37,1,"")),""))+0.5*(SUM(IF(ISNUMBER(R208:W208),(IF(R208:W208&gt;=Parameters!$D$38,1,"")),""))-SUM(IF(ISNUMBER(R208:W208),(IF(R208:W208&gt;=Parameters!$D$37,1,"")),""))),0) +
   IF(Parameters!$D$32,SUM(IF(ISNUMBER(R208:W208),(IF(R208:W208&gt;=Parameters!$D$41,1,"")),"")),0) +
   IF(Parameters!$D$33,AVERAGE(IF(ISNUMBER(R208:W208),R208:W208)),0) +
   IF(Parameters!$D$34,IF(OR(IF(ISNUMBER(R208:W208),R208:W208)=0),0,GEOMEAN(IF(ISNUMBER(R208:W208),R208:W208))),0)</f>
        <v>2</v>
      </c>
      <c r="H208" s="23">
        <f t="shared" ca="1" si="18"/>
        <v>2</v>
      </c>
      <c r="I208" s="116" t="str">
        <f t="shared" si="19"/>
        <v/>
      </c>
      <c r="J208" s="22" cm="1">
        <f t="array" aca="1" ref="J208" ca="1">IF(Parameters!$D$31, SUM(IF(ISNUMBER(Y208:AD208),(IF(Y208:AD208&gt;=Parameters!$D$41,1,"")),""))+0.5*(SUM(IF(ISNUMBER(Y208:AD208),(IF(Y208:AD208&gt;=Parameters!$D$42,1,"")),""))-SUM(IF(ISNUMBER(Y208:AD208),(IF(Y208:AD208&gt;=Parameters!$D$41,1,"")),""))),0) +
   IF(Parameters!$D$32,SUM(IF(ISNUMBER(Y208:AD208),(IF(Y208:AD208&gt;=Parameters!$D$41,1,"")),"")),0) +
   IF(Parameters!$D$33,AVERAGE(IF(ISNUMBER(Y208:AD208),Y208:AD208)),0) +
   IF(Parameters!$D$34,IF(OR(IF(ISNUMBER(Y208:AD208),Y208:AD208)=0),0,GEOMEAN(IF(ISNUMBER(Y208:AD208),Y208:AD208))),0)</f>
        <v>2</v>
      </c>
      <c r="K208" s="23">
        <f t="shared" ca="1" si="20"/>
        <v>2</v>
      </c>
      <c r="L208" s="116" t="str">
        <f t="shared" si="21"/>
        <v/>
      </c>
      <c r="M208" s="21" cm="1">
        <f t="array" aca="1" ref="M208" ca="1">IF(Parameters!$D$31, SUM(IF(ISNUMBER(AF208:AK208),(IF(AF208:AK208&gt;=Parameters!$D$41,1,"")),""))+0.5*(SUM(IF(ISNUMBER(AF208:AK208),(IF(AF208:AK208&gt;=Parameters!$D$42,1,"")),""))-SUM(IF(ISNUMBER(AF208:AK208),(IF(AF208:AK208&gt;=Parameters!$D$41,1,"")),""))),0) +
   IF(Parameters!$D$32,SUM(IF(ISNUMBER(AF208:AK208),(IF(AF208:AK208&gt;=Parameters!$D$41,1,"")),"")),0) +
   IF(Parameters!$D$33,AVERAGE(IF(ISNUMBER(AF208:AK208),AF208:AK208)),0) +
   IF(Parameters!$D$34,IF(OR(IF(ISNUMBER(AF208:AK208),AF208:AK208)=0),0,GEOMEAN(IF(ISNUMBER(AF208:AK208),AF208:AK208))),0)</f>
        <v>3</v>
      </c>
      <c r="N208" s="23">
        <f t="shared" ca="1" si="22"/>
        <v>3</v>
      </c>
      <c r="O208" s="116" t="str">
        <f t="shared" si="23"/>
        <v>!</v>
      </c>
      <c r="P208" s="24"/>
      <c r="Q208" s="49"/>
      <c r="R208" s="25">
        <f ca="1">IFERROR(INDEX(Health!$G$8:$G$225,MATCH($C208,_xlfn.ANCHORARRAY(Health!$C$8),0)),NA())</f>
        <v>0</v>
      </c>
      <c r="S208" s="25">
        <f ca="1">IFERROR(INDEX(Food!$G$8:$G$225,MATCH($C208,_xlfn.ANCHORARRAY(Food!$C$8),0)),NA())</f>
        <v>0</v>
      </c>
      <c r="T208" s="25">
        <f ca="1">IFERROR(INDEX(Macro!$G$8:$G$225,MATCH($C208,_xlfn.ANCHORARRAY(Macro!$C$8),0)),NA())</f>
        <v>10</v>
      </c>
      <c r="U208" s="25">
        <f ca="1">IFERROR(INDEX(Socioeconomic!$G$8:$G$225,MATCH($C208,_xlfn.ANCHORARRAY(Socioeconomic!$C$8),0)),NA())</f>
        <v>4.6291004988627549</v>
      </c>
      <c r="V208" s="25">
        <f ca="1">IFERROR(INDEX('Natural Hazard'!$G$8:$G$225,MATCH($C208,_xlfn.ANCHORARRAY('Natural Hazard'!$C$8),0)),NA())</f>
        <v>0</v>
      </c>
      <c r="W208" s="25">
        <f ca="1">IFERROR(INDEX(Conflict!$G$8:$G$225,MATCH($C208,_xlfn.ANCHORARRAY(Conflict!$C$8),0)),NA())</f>
        <v>10</v>
      </c>
      <c r="X208" s="50"/>
      <c r="Y208" s="25">
        <f ca="1">IFERROR(INDEX(Health!$H$8:$H$225,MATCH($C208,_xlfn.ANCHORARRAY(Health!$C$8),0)),NA())</f>
        <v>4.8338192419824999</v>
      </c>
      <c r="Z208" s="25">
        <f ca="1">IFERROR(INDEX(Food!$H$8:$H$225,MATCH($C208,_xlfn.ANCHORARRAY(Food!$C$8),0)),NA())</f>
        <v>5.8425014475969803</v>
      </c>
      <c r="AA208" s="25">
        <f ca="1">IFERROR(INDEX(Macro!$H$8:$H$225,MATCH($C208,_xlfn.ANCHORARRAY(Macro!$C$8),0)),NA())</f>
        <v>10</v>
      </c>
      <c r="AB208" s="25">
        <f ca="1">IFERROR(INDEX(Socioeconomic!$H$8:$H$225,MATCH($C208,_xlfn.ANCHORARRAY(Socioeconomic!$C$8),0)),NA())</f>
        <v>2.1428571428571401</v>
      </c>
      <c r="AC208" s="25">
        <f ca="1">IFERROR(INDEX('Natural Hazard'!$H$8:$H$225,MATCH($C208,_xlfn.ANCHORARRAY('Natural Hazard'!$C$8),0)),NA())</f>
        <v>3.6666666666666599</v>
      </c>
      <c r="AD208" s="25">
        <f ca="1">IFERROR(INDEX(Conflict!$H$8:$H$225,MATCH($C208,_xlfn.ANCHORARRAY(Conflict!$C$8),0)),NA())</f>
        <v>10</v>
      </c>
      <c r="AE208" s="50"/>
      <c r="AF208" s="25">
        <f ca="1">IFERROR(INDEX(Health!$I$8:$I$225,MATCH($C208,_xlfn.ANCHORARRAY(Health!$C$8),0)),NA())</f>
        <v>0</v>
      </c>
      <c r="AG208" s="25" t="e">
        <f ca="1">IFERROR(INDEX(Food!$I$8:$I$225,MATCH($C208,_xlfn.ANCHORARRAY(Food!$C$8),0)),NA())</f>
        <v>#N/A</v>
      </c>
      <c r="AH208" s="25">
        <f ca="1">IFERROR(INDEX(Macro!$I$8:$I$225,MATCH($C208,_xlfn.ANCHORARRAY(Macro!$C$8),0)),NA())</f>
        <v>10</v>
      </c>
      <c r="AI208" s="25">
        <f ca="1">IFERROR(INDEX(Socioeconomic!$I$8:$I$225,MATCH($C208,_xlfn.ANCHORARRAY(Socioeconomic!$C$8),0)),NA())</f>
        <v>10</v>
      </c>
      <c r="AJ208" s="25">
        <f ca="1">IFERROR(INDEX('Natural Hazard'!$I$8:$I$225,MATCH($C208,_xlfn.ANCHORARRAY('Natural Hazard'!$C$8),0)),NA())</f>
        <v>0</v>
      </c>
      <c r="AK208" s="25">
        <f ca="1">IFERROR(INDEX(Conflict!$I$8:$I$225,MATCH($C208,_xlfn.ANCHORARRAY(Conflict!$C$8),0)),NA())</f>
        <v>10</v>
      </c>
      <c r="AL208" s="49"/>
      <c r="AM208" s="25">
        <f>IFERROR(INDEX('Data Reliability'!$G$6:$G$409,MATCH($C208,'Data Reliability'!$E$6:$E$409,0)),NA())</f>
        <v>0</v>
      </c>
      <c r="AN208" s="25">
        <f>IFERROR(INDEX('Data Reliability'!$H$6:$H$409,MATCH($C208,'Data Reliability'!$E$6:$E$409,0)),NA())</f>
        <v>0.43333333333333302</v>
      </c>
    </row>
    <row r="209" spans="2:40" x14ac:dyDescent="0.2">
      <c r="B209" s="28" t="s">
        <v>344</v>
      </c>
      <c r="C209" s="28" t="s">
        <v>345</v>
      </c>
      <c r="D209" s="28" t="s">
        <v>435</v>
      </c>
      <c r="E209" s="28" t="s">
        <v>430</v>
      </c>
      <c r="G209" s="22" cm="1">
        <f t="array" aca="1" ref="G209" ca="1">IF(Parameters!$D$31, SUM(IF(ISNUMBER(R209:W209),(IF(R209:W209&gt;=Parameters!$D$37,1,"")),""))+0.5*(SUM(IF(ISNUMBER(R209:W209),(IF(R209:W209&gt;=Parameters!$D$38,1,"")),""))-SUM(IF(ISNUMBER(R209:W209),(IF(R209:W209&gt;=Parameters!$D$37,1,"")),""))),0) +
   IF(Parameters!$D$32,SUM(IF(ISNUMBER(R209:W209),(IF(R209:W209&gt;=Parameters!$D$41,1,"")),"")),0) +
   IF(Parameters!$D$33,AVERAGE(IF(ISNUMBER(R209:W209),R209:W209)),0) +
   IF(Parameters!$D$34,IF(OR(IF(ISNUMBER(R209:W209),R209:W209)=0),0,GEOMEAN(IF(ISNUMBER(R209:W209),R209:W209))),0)</f>
        <v>0.5</v>
      </c>
      <c r="H209" s="23">
        <f t="shared" ca="1" si="18"/>
        <v>0.5</v>
      </c>
      <c r="I209" s="116" t="str">
        <f t="shared" si="19"/>
        <v/>
      </c>
      <c r="J209" s="22" cm="1">
        <f t="array" aca="1" ref="J209" ca="1">IF(Parameters!$D$31, SUM(IF(ISNUMBER(Y209:AD209),(IF(Y209:AD209&gt;=Parameters!$D$41,1,"")),""))+0.5*(SUM(IF(ISNUMBER(Y209:AD209),(IF(Y209:AD209&gt;=Parameters!$D$42,1,"")),""))-SUM(IF(ISNUMBER(Y209:AD209),(IF(Y209:AD209&gt;=Parameters!$D$41,1,"")),""))),0) +
   IF(Parameters!$D$32,SUM(IF(ISNUMBER(Y209:AD209),(IF(Y209:AD209&gt;=Parameters!$D$41,1,"")),"")),0) +
   IF(Parameters!$D$33,AVERAGE(IF(ISNUMBER(Y209:AD209),Y209:AD209)),0) +
   IF(Parameters!$D$34,IF(OR(IF(ISNUMBER(Y209:AD209),Y209:AD209)=0),0,GEOMEAN(IF(ISNUMBER(Y209:AD209),Y209:AD209))),0)</f>
        <v>0</v>
      </c>
      <c r="K209" s="23">
        <f t="shared" ca="1" si="20"/>
        <v>0</v>
      </c>
      <c r="L209" s="116" t="str">
        <f t="shared" si="21"/>
        <v/>
      </c>
      <c r="M209" s="21" cm="1">
        <f t="array" aca="1" ref="M209" ca="1">IF(Parameters!$D$31, SUM(IF(ISNUMBER(AF209:AK209),(IF(AF209:AK209&gt;=Parameters!$D$41,1,"")),""))+0.5*(SUM(IF(ISNUMBER(AF209:AK209),(IF(AF209:AK209&gt;=Parameters!$D$42,1,"")),""))-SUM(IF(ISNUMBER(AF209:AK209),(IF(AF209:AK209&gt;=Parameters!$D$41,1,"")),""))),0) +
   IF(Parameters!$D$32,SUM(IF(ISNUMBER(AF209:AK209),(IF(AF209:AK209&gt;=Parameters!$D$41,1,"")),"")),0) +
   IF(Parameters!$D$33,AVERAGE(IF(ISNUMBER(AF209:AK209),AF209:AK209)),0) +
   IF(Parameters!$D$34,IF(OR(IF(ISNUMBER(AF209:AK209),AF209:AK209)=0),0,GEOMEAN(IF(ISNUMBER(AF209:AK209),AF209:AK209))),0)</f>
        <v>1.5</v>
      </c>
      <c r="N209" s="23">
        <f t="shared" ca="1" si="22"/>
        <v>1.5</v>
      </c>
      <c r="O209" s="116" t="str">
        <f t="shared" si="23"/>
        <v>!</v>
      </c>
      <c r="P209" s="24"/>
      <c r="Q209" s="49"/>
      <c r="R209" s="25">
        <f ca="1">IFERROR(INDEX(Health!$G$8:$G$225,MATCH($C209,_xlfn.ANCHORARRAY(Health!$C$8),0)),NA())</f>
        <v>0</v>
      </c>
      <c r="S209" s="25">
        <f ca="1">IFERROR(INDEX(Food!$G$8:$G$225,MATCH($C209,_xlfn.ANCHORARRAY(Food!$C$8),0)),NA())</f>
        <v>0</v>
      </c>
      <c r="T209" s="25">
        <f ca="1">IFERROR(INDEX(Macro!$G$8:$G$225,MATCH($C209,_xlfn.ANCHORARRAY(Macro!$C$8),0)),NA())</f>
        <v>6.8202826096129305</v>
      </c>
      <c r="U209" s="25">
        <f ca="1">IFERROR(INDEX(Socioeconomic!$G$8:$G$225,MATCH($C209,_xlfn.ANCHORARRAY(Socioeconomic!$C$8),0)),NA())</f>
        <v>0</v>
      </c>
      <c r="V209" s="25">
        <f ca="1">IFERROR(INDEX('Natural Hazard'!$G$8:$G$225,MATCH($C209,_xlfn.ANCHORARRAY('Natural Hazard'!$C$8),0)),NA())</f>
        <v>3.4156502553198562</v>
      </c>
      <c r="W209" s="25">
        <f ca="1">IFERROR(INDEX(Conflict!$G$8:$G$225,MATCH($C209,_xlfn.ANCHORARRAY(Conflict!$C$8),0)),NA())</f>
        <v>0</v>
      </c>
      <c r="X209" s="50"/>
      <c r="Y209" s="25">
        <f ca="1">IFERROR(INDEX(Health!$H$8:$H$225,MATCH($C209,_xlfn.ANCHORARRAY(Health!$C$8),0)),NA())</f>
        <v>4.4256559766763797</v>
      </c>
      <c r="Z209" s="25">
        <f ca="1">IFERROR(INDEX(Food!$H$8:$H$225,MATCH($C209,_xlfn.ANCHORARRAY(Food!$C$8),0)),NA())</f>
        <v>1.8181818181818099</v>
      </c>
      <c r="AA209" s="25">
        <f ca="1">IFERROR(INDEX(Macro!$H$8:$H$225,MATCH($C209,_xlfn.ANCHORARRAY(Macro!$C$8),0)),NA())</f>
        <v>4.6645180193378204</v>
      </c>
      <c r="AB209" s="25">
        <f ca="1">IFERROR(INDEX(Socioeconomic!$H$8:$H$225,MATCH($C209,_xlfn.ANCHORARRAY(Socioeconomic!$C$8),0)),NA())</f>
        <v>2.5714285714285698</v>
      </c>
      <c r="AC209" s="25">
        <f ca="1">IFERROR(INDEX('Natural Hazard'!$H$8:$H$225,MATCH($C209,_xlfn.ANCHORARRAY('Natural Hazard'!$C$8),0)),NA())</f>
        <v>1.1666666666666601</v>
      </c>
      <c r="AD209" s="25">
        <f ca="1">IFERROR(INDEX(Conflict!$H$8:$H$225,MATCH($C209,_xlfn.ANCHORARRAY(Conflict!$C$8),0)),NA())</f>
        <v>0</v>
      </c>
      <c r="AE209" s="50"/>
      <c r="AF209" s="25">
        <f ca="1">IFERROR(INDEX(Health!$I$8:$I$225,MATCH($C209,_xlfn.ANCHORARRAY(Health!$C$8),0)),NA())</f>
        <v>0</v>
      </c>
      <c r="AG209" s="25" t="e">
        <f ca="1">IFERROR(INDEX(Food!$I$8:$I$225,MATCH($C209,_xlfn.ANCHORARRAY(Food!$C$8),0)),NA())</f>
        <v>#N/A</v>
      </c>
      <c r="AH209" s="25">
        <f ca="1">IFERROR(INDEX(Macro!$I$8:$I$225,MATCH($C209,_xlfn.ANCHORARRAY(Macro!$C$8),0)),NA())</f>
        <v>9.9723604201216194</v>
      </c>
      <c r="AI209" s="25">
        <f ca="1">IFERROR(INDEX(Socioeconomic!$I$8:$I$225,MATCH($C209,_xlfn.ANCHORARRAY(Socioeconomic!$C$8),0)),NA())</f>
        <v>0</v>
      </c>
      <c r="AJ209" s="25">
        <f ca="1">IFERROR(INDEX('Natural Hazard'!$I$8:$I$225,MATCH($C209,_xlfn.ANCHORARRAY('Natural Hazard'!$C$8),0)),NA())</f>
        <v>10</v>
      </c>
      <c r="AK209" s="25">
        <f ca="1">IFERROR(INDEX(Conflict!$I$8:$I$225,MATCH($C209,_xlfn.ANCHORARRAY(Conflict!$C$8),0)),NA())</f>
        <v>0</v>
      </c>
      <c r="AL209" s="49"/>
      <c r="AM209" s="25">
        <f>IFERROR(INDEX('Data Reliability'!$G$6:$G$409,MATCH($C209,'Data Reliability'!$E$6:$E$409,0)),NA())</f>
        <v>8.3333333333333301E-2</v>
      </c>
      <c r="AN209" s="25">
        <f>IFERROR(INDEX('Data Reliability'!$H$6:$H$409,MATCH($C209,'Data Reliability'!$E$6:$E$409,0)),NA())</f>
        <v>0.47499999999999998</v>
      </c>
    </row>
    <row r="210" spans="2:40" x14ac:dyDescent="0.2">
      <c r="B210" s="28" t="s">
        <v>533</v>
      </c>
      <c r="C210" s="28" t="s">
        <v>346</v>
      </c>
      <c r="D210" s="28" t="s">
        <v>437</v>
      </c>
      <c r="E210" s="28" t="s">
        <v>409</v>
      </c>
      <c r="G210" s="22" cm="1">
        <f t="array" aca="1" ref="G210" ca="1">IF(Parameters!$D$31, SUM(IF(ISNUMBER(R210:W210),(IF(R210:W210&gt;=Parameters!$D$37,1,"")),""))+0.5*(SUM(IF(ISNUMBER(R210:W210),(IF(R210:W210&gt;=Parameters!$D$38,1,"")),""))-SUM(IF(ISNUMBER(R210:W210),(IF(R210:W210&gt;=Parameters!$D$37,1,"")),""))),0) +
   IF(Parameters!$D$32,SUM(IF(ISNUMBER(R210:W210),(IF(R210:W210&gt;=Parameters!$D$41,1,"")),"")),0) +
   IF(Parameters!$D$33,AVERAGE(IF(ISNUMBER(R210:W210),R210:W210)),0) +
   IF(Parameters!$D$34,IF(OR(IF(ISNUMBER(R210:W210),R210:W210)=0),0,GEOMEAN(IF(ISNUMBER(R210:W210),R210:W210))),0)</f>
        <v>0</v>
      </c>
      <c r="H210" s="23">
        <f t="shared" ca="1" si="18"/>
        <v>0</v>
      </c>
      <c r="I210" s="116" t="str">
        <f t="shared" si="19"/>
        <v/>
      </c>
      <c r="J210" s="22" cm="1">
        <f t="array" aca="1" ref="J210" ca="1">IF(Parameters!$D$31, SUM(IF(ISNUMBER(Y210:AD210),(IF(Y210:AD210&gt;=Parameters!$D$41,1,"")),""))+0.5*(SUM(IF(ISNUMBER(Y210:AD210),(IF(Y210:AD210&gt;=Parameters!$D$42,1,"")),""))-SUM(IF(ISNUMBER(Y210:AD210),(IF(Y210:AD210&gt;=Parameters!$D$41,1,"")),""))),0) +
   IF(Parameters!$D$32,SUM(IF(ISNUMBER(Y210:AD210),(IF(Y210:AD210&gt;=Parameters!$D$41,1,"")),"")),0) +
   IF(Parameters!$D$33,AVERAGE(IF(ISNUMBER(Y210:AD210),Y210:AD210)),0) +
   IF(Parameters!$D$34,IF(OR(IF(ISNUMBER(Y210:AD210),Y210:AD210)=0),0,GEOMEAN(IF(ISNUMBER(Y210:AD210),Y210:AD210))),0)</f>
        <v>0.5</v>
      </c>
      <c r="K210" s="23">
        <f t="shared" ca="1" si="20"/>
        <v>0.5</v>
      </c>
      <c r="L210" s="116" t="str">
        <f t="shared" si="21"/>
        <v/>
      </c>
      <c r="M210" s="21" cm="1">
        <f t="array" aca="1" ref="M210" ca="1">IF(Parameters!$D$31, SUM(IF(ISNUMBER(AF210:AK210),(IF(AF210:AK210&gt;=Parameters!$D$41,1,"")),""))+0.5*(SUM(IF(ISNUMBER(AF210:AK210),(IF(AF210:AK210&gt;=Parameters!$D$42,1,"")),""))-SUM(IF(ISNUMBER(AF210:AK210),(IF(AF210:AK210&gt;=Parameters!$D$41,1,"")),""))),0) +
   IF(Parameters!$D$32,SUM(IF(ISNUMBER(AF210:AK210),(IF(AF210:AK210&gt;=Parameters!$D$41,1,"")),"")),0) +
   IF(Parameters!$D$33,AVERAGE(IF(ISNUMBER(AF210:AK210),AF210:AK210)),0) +
   IF(Parameters!$D$34,IF(OR(IF(ISNUMBER(AF210:AK210),AF210:AK210)=0),0,GEOMEAN(IF(ISNUMBER(AF210:AK210),AF210:AK210))),0)</f>
        <v>0</v>
      </c>
      <c r="N210" s="23">
        <f t="shared" ca="1" si="22"/>
        <v>0</v>
      </c>
      <c r="O210" s="116" t="str">
        <f t="shared" si="23"/>
        <v>!</v>
      </c>
      <c r="P210" s="24"/>
      <c r="Q210" s="49"/>
      <c r="R210" s="25">
        <f ca="1">IFERROR(INDEX(Health!$G$8:$G$225,MATCH($C210,_xlfn.ANCHORARRAY(Health!$C$8),0)),NA())</f>
        <v>0</v>
      </c>
      <c r="S210" s="25">
        <f ca="1">IFERROR(INDEX(Food!$G$8:$G$225,MATCH($C210,_xlfn.ANCHORARRAY(Food!$C$8),0)),NA())</f>
        <v>0</v>
      </c>
      <c r="T210" s="25">
        <f ca="1">IFERROR(INDEX(Macro!$G$8:$G$225,MATCH($C210,_xlfn.ANCHORARRAY(Macro!$C$8),0)),NA())</f>
        <v>2.5471275805594842</v>
      </c>
      <c r="U210" s="25">
        <f ca="1">IFERROR(INDEX(Socioeconomic!$G$8:$G$225,MATCH($C210,_xlfn.ANCHORARRAY(Socioeconomic!$C$8),0)),NA())</f>
        <v>0</v>
      </c>
      <c r="V210" s="25">
        <f ca="1">IFERROR(INDEX('Natural Hazard'!$G$8:$G$225,MATCH($C210,_xlfn.ANCHORARRAY('Natural Hazard'!$C$8),0)),NA())</f>
        <v>0</v>
      </c>
      <c r="W210" s="25">
        <f ca="1">IFERROR(INDEX(Conflict!$G$8:$G$225,MATCH($C210,_xlfn.ANCHORARRAY(Conflict!$C$8),0)),NA())</f>
        <v>0</v>
      </c>
      <c r="X210" s="50"/>
      <c r="Y210" s="25">
        <f ca="1">IFERROR(INDEX(Health!$H$8:$H$225,MATCH($C210,_xlfn.ANCHORARRAY(Health!$C$8),0)),NA())</f>
        <v>0</v>
      </c>
      <c r="Z210" s="25">
        <f ca="1">IFERROR(INDEX(Food!$H$8:$H$225,MATCH($C210,_xlfn.ANCHORARRAY(Food!$C$8),0)),NA())</f>
        <v>2.31615518239713E-2</v>
      </c>
      <c r="AA210" s="25">
        <f ca="1">IFERROR(INDEX(Macro!$H$8:$H$225,MATCH($C210,_xlfn.ANCHORARRAY(Macro!$C$8),0)),NA())</f>
        <v>1.8224435980076199</v>
      </c>
      <c r="AB210" s="25">
        <f ca="1">IFERROR(INDEX(Socioeconomic!$H$8:$H$225,MATCH($C210,_xlfn.ANCHORARRAY(Socioeconomic!$C$8),0)),NA())</f>
        <v>1.28571428571428</v>
      </c>
      <c r="AC210" s="25">
        <f ca="1">IFERROR(INDEX('Natural Hazard'!$H$8:$H$225,MATCH($C210,_xlfn.ANCHORARRAY('Natural Hazard'!$C$8),0)),NA())</f>
        <v>9.3333333333333304</v>
      </c>
      <c r="AD210" s="25">
        <f ca="1">IFERROR(INDEX(Conflict!$H$8:$H$225,MATCH($C210,_xlfn.ANCHORARRAY(Conflict!$C$8),0)),NA())</f>
        <v>0</v>
      </c>
      <c r="AE210" s="50"/>
      <c r="AF210" s="25">
        <f ca="1">IFERROR(INDEX(Health!$I$8:$I$225,MATCH($C210,_xlfn.ANCHORARRAY(Health!$C$8),0)),NA())</f>
        <v>0</v>
      </c>
      <c r="AG210" s="25" t="e">
        <f ca="1">IFERROR(INDEX(Food!$I$8:$I$225,MATCH($C210,_xlfn.ANCHORARRAY(Food!$C$8),0)),NA())</f>
        <v>#N/A</v>
      </c>
      <c r="AH210" s="25">
        <f ca="1">IFERROR(INDEX(Macro!$I$8:$I$225,MATCH($C210,_xlfn.ANCHORARRAY(Macro!$C$8),0)),NA())</f>
        <v>3.5599778883361002</v>
      </c>
      <c r="AI210" s="25">
        <f ca="1">IFERROR(INDEX(Socioeconomic!$I$8:$I$225,MATCH($C210,_xlfn.ANCHORARRAY(Socioeconomic!$C$8),0)),NA())</f>
        <v>0</v>
      </c>
      <c r="AJ210" s="25">
        <f ca="1">IFERROR(INDEX('Natural Hazard'!$I$8:$I$225,MATCH($C210,_xlfn.ANCHORARRAY('Natural Hazard'!$C$8),0)),NA())</f>
        <v>0</v>
      </c>
      <c r="AK210" s="25">
        <f ca="1">IFERROR(INDEX(Conflict!$I$8:$I$225,MATCH($C210,_xlfn.ANCHORARRAY(Conflict!$C$8),0)),NA())</f>
        <v>0</v>
      </c>
      <c r="AL210" s="49"/>
      <c r="AM210" s="25">
        <f>IFERROR(INDEX('Data Reliability'!$G$6:$G$409,MATCH($C210,'Data Reliability'!$E$6:$E$409,0)),NA())</f>
        <v>8.3333333333333301E-2</v>
      </c>
      <c r="AN210" s="25">
        <f>IFERROR(INDEX('Data Reliability'!$H$6:$H$409,MATCH($C210,'Data Reliability'!$E$6:$E$409,0)),NA())</f>
        <v>0.52500000000000002</v>
      </c>
    </row>
    <row r="211" spans="2:40" x14ac:dyDescent="0.2">
      <c r="B211" s="28" t="s">
        <v>347</v>
      </c>
      <c r="C211" s="28" t="s">
        <v>348</v>
      </c>
      <c r="D211" s="28" t="s">
        <v>433</v>
      </c>
      <c r="E211" s="28" t="s">
        <v>535</v>
      </c>
      <c r="G211" s="22" cm="1">
        <f t="array" aca="1" ref="G211" ca="1">IF(Parameters!$D$31, SUM(IF(ISNUMBER(R211:W211),(IF(R211:W211&gt;=Parameters!$D$37,1,"")),""))+0.5*(SUM(IF(ISNUMBER(R211:W211),(IF(R211:W211&gt;=Parameters!$D$38,1,"")),""))-SUM(IF(ISNUMBER(R211:W211),(IF(R211:W211&gt;=Parameters!$D$37,1,"")),""))),0) +
   IF(Parameters!$D$32,SUM(IF(ISNUMBER(R211:W211),(IF(R211:W211&gt;=Parameters!$D$41,1,"")),"")),0) +
   IF(Parameters!$D$33,AVERAGE(IF(ISNUMBER(R211:W211),R211:W211)),0) +
   IF(Parameters!$D$34,IF(OR(IF(ISNUMBER(R211:W211),R211:W211)=0),0,GEOMEAN(IF(ISNUMBER(R211:W211),R211:W211))),0)</f>
        <v>1.5</v>
      </c>
      <c r="H211" s="23">
        <f t="shared" ca="1" si="18"/>
        <v>1.5</v>
      </c>
      <c r="I211" s="116" t="str">
        <f t="shared" si="19"/>
        <v/>
      </c>
      <c r="J211" s="22" cm="1">
        <f t="array" aca="1" ref="J211" ca="1">IF(Parameters!$D$31, SUM(IF(ISNUMBER(Y211:AD211),(IF(Y211:AD211&gt;=Parameters!$D$41,1,"")),""))+0.5*(SUM(IF(ISNUMBER(Y211:AD211),(IF(Y211:AD211&gt;=Parameters!$D$42,1,"")),""))-SUM(IF(ISNUMBER(Y211:AD211),(IF(Y211:AD211&gt;=Parameters!$D$41,1,"")),""))),0) +
   IF(Parameters!$D$32,SUM(IF(ISNUMBER(Y211:AD211),(IF(Y211:AD211&gt;=Parameters!$D$41,1,"")),"")),0) +
   IF(Parameters!$D$33,AVERAGE(IF(ISNUMBER(Y211:AD211),Y211:AD211)),0) +
   IF(Parameters!$D$34,IF(OR(IF(ISNUMBER(Y211:AD211),Y211:AD211)=0),0,GEOMEAN(IF(ISNUMBER(Y211:AD211),Y211:AD211))),0)</f>
        <v>1</v>
      </c>
      <c r="K211" s="23">
        <f t="shared" ca="1" si="20"/>
        <v>1</v>
      </c>
      <c r="L211" s="116" t="str">
        <f t="shared" si="21"/>
        <v/>
      </c>
      <c r="M211" s="21" cm="1">
        <f t="array" aca="1" ref="M211" ca="1">IF(Parameters!$D$31, SUM(IF(ISNUMBER(AF211:AK211),(IF(AF211:AK211&gt;=Parameters!$D$41,1,"")),""))+0.5*(SUM(IF(ISNUMBER(AF211:AK211),(IF(AF211:AK211&gt;=Parameters!$D$42,1,"")),""))-SUM(IF(ISNUMBER(AF211:AK211),(IF(AF211:AK211&gt;=Parameters!$D$41,1,"")),""))),0) +
   IF(Parameters!$D$32,SUM(IF(ISNUMBER(AF211:AK211),(IF(AF211:AK211&gt;=Parameters!$D$41,1,"")),"")),0) +
   IF(Parameters!$D$33,AVERAGE(IF(ISNUMBER(AF211:AK211),AF211:AK211)),0) +
   IF(Parameters!$D$34,IF(OR(IF(ISNUMBER(AF211:AK211),AF211:AK211)=0),0,GEOMEAN(IF(ISNUMBER(AF211:AK211),AF211:AK211))),0)</f>
        <v>2</v>
      </c>
      <c r="N211" s="23">
        <f t="shared" ca="1" si="22"/>
        <v>2</v>
      </c>
      <c r="O211" s="116" t="str">
        <f t="shared" si="23"/>
        <v>!</v>
      </c>
      <c r="P211" s="24"/>
      <c r="Q211" s="49"/>
      <c r="R211" s="25">
        <f ca="1">IFERROR(INDEX(Health!$G$8:$G$225,MATCH($C211,_xlfn.ANCHORARRAY(Health!$C$8),0)),NA())</f>
        <v>0</v>
      </c>
      <c r="S211" s="25">
        <f ca="1">IFERROR(INDEX(Food!$G$8:$G$225,MATCH($C211,_xlfn.ANCHORARRAY(Food!$C$8),0)),NA())</f>
        <v>0</v>
      </c>
      <c r="T211" s="25">
        <f ca="1">IFERROR(INDEX(Macro!$G$8:$G$225,MATCH($C211,_xlfn.ANCHORARRAY(Macro!$C$8),0)),NA())</f>
        <v>5.1886605153398522</v>
      </c>
      <c r="U211" s="25">
        <f ca="1">IFERROR(INDEX(Socioeconomic!$G$8:$G$225,MATCH($C211,_xlfn.ANCHORARRAY(Socioeconomic!$C$8),0)),NA())</f>
        <v>0</v>
      </c>
      <c r="V211" s="25">
        <f ca="1">IFERROR(INDEX('Natural Hazard'!$G$8:$G$225,MATCH($C211,_xlfn.ANCHORARRAY('Natural Hazard'!$C$8),0)),NA())</f>
        <v>8.3666002653407556</v>
      </c>
      <c r="W211" s="25">
        <f ca="1">IFERROR(INDEX(Conflict!$G$8:$G$225,MATCH($C211,_xlfn.ANCHORARRAY(Conflict!$C$8),0)),NA())</f>
        <v>3.327006402147342</v>
      </c>
      <c r="X211" s="50"/>
      <c r="Y211" s="25">
        <f ca="1">IFERROR(INDEX(Health!$H$8:$H$225,MATCH($C211,_xlfn.ANCHORARRAY(Health!$C$8),0)),NA())</f>
        <v>4.8046647230320696</v>
      </c>
      <c r="Z211" s="25">
        <f ca="1">IFERROR(INDEX(Food!$H$8:$H$225,MATCH($C211,_xlfn.ANCHORARRAY(Food!$C$8),0)),NA())</f>
        <v>5.9583092067168497</v>
      </c>
      <c r="AA211" s="25">
        <f ca="1">IFERROR(INDEX(Macro!$H$8:$H$225,MATCH($C211,_xlfn.ANCHORARRAY(Macro!$C$8),0)),NA())</f>
        <v>8.0632874304131299</v>
      </c>
      <c r="AB211" s="25">
        <f ca="1">IFERROR(INDEX(Socioeconomic!$H$8:$H$225,MATCH($C211,_xlfn.ANCHORARRAY(Socioeconomic!$C$8),0)),NA())</f>
        <v>4.71428571428571</v>
      </c>
      <c r="AC211" s="25">
        <f ca="1">IFERROR(INDEX('Natural Hazard'!$H$8:$H$225,MATCH($C211,_xlfn.ANCHORARRAY('Natural Hazard'!$C$8),0)),NA())</f>
        <v>7</v>
      </c>
      <c r="AD211" s="25">
        <f ca="1">IFERROR(INDEX(Conflict!$H$8:$H$225,MATCH($C211,_xlfn.ANCHORARRAY(Conflict!$C$8),0)),NA())</f>
        <v>1.10689715999294</v>
      </c>
      <c r="AE211" s="50"/>
      <c r="AF211" s="25">
        <f ca="1">IFERROR(INDEX(Health!$I$8:$I$225,MATCH($C211,_xlfn.ANCHORARRAY(Health!$C$8),0)),NA())</f>
        <v>0</v>
      </c>
      <c r="AG211" s="25" t="e">
        <f ca="1">IFERROR(INDEX(Food!$I$8:$I$225,MATCH($C211,_xlfn.ANCHORARRAY(Food!$C$8),0)),NA())</f>
        <v>#N/A</v>
      </c>
      <c r="AH211" s="25">
        <f ca="1">IFERROR(INDEX(Macro!$I$8:$I$225,MATCH($C211,_xlfn.ANCHORARRAY(Macro!$C$8),0)),NA())</f>
        <v>3.33886124930901</v>
      </c>
      <c r="AI211" s="25">
        <f ca="1">IFERROR(INDEX(Socioeconomic!$I$8:$I$225,MATCH($C211,_xlfn.ANCHORARRAY(Socioeconomic!$C$8),0)),NA())</f>
        <v>0</v>
      </c>
      <c r="AJ211" s="25">
        <f ca="1">IFERROR(INDEX('Natural Hazard'!$I$8:$I$225,MATCH($C211,_xlfn.ANCHORARRAY('Natural Hazard'!$C$8),0)),NA())</f>
        <v>10</v>
      </c>
      <c r="AK211" s="25">
        <f ca="1">IFERROR(INDEX(Conflict!$I$8:$I$225,MATCH($C211,_xlfn.ANCHORARRAY(Conflict!$C$8),0)),NA())</f>
        <v>10</v>
      </c>
      <c r="AL211" s="49"/>
      <c r="AM211" s="25">
        <f>IFERROR(INDEX('Data Reliability'!$G$6:$G$409,MATCH($C211,'Data Reliability'!$E$6:$E$409,0)),NA())</f>
        <v>8.3333333333333301E-2</v>
      </c>
      <c r="AN211" s="25">
        <f>IFERROR(INDEX('Data Reliability'!$H$6:$H$409,MATCH($C211,'Data Reliability'!$E$6:$E$409,0)),NA())</f>
        <v>0.483333333333333</v>
      </c>
    </row>
    <row r="212" spans="2:40" x14ac:dyDescent="0.2">
      <c r="B212" s="28" t="s">
        <v>765</v>
      </c>
      <c r="C212" s="28" t="s">
        <v>349</v>
      </c>
      <c r="D212" s="28" t="s">
        <v>435</v>
      </c>
      <c r="E212" s="28" t="s">
        <v>535</v>
      </c>
      <c r="G212" s="22" cm="1">
        <f t="array" aca="1" ref="G212" ca="1">IF(Parameters!$D$31, SUM(IF(ISNUMBER(R212:W212),(IF(R212:W212&gt;=Parameters!$D$37,1,"")),""))+0.5*(SUM(IF(ISNUMBER(R212:W212),(IF(R212:W212&gt;=Parameters!$D$38,1,"")),""))-SUM(IF(ISNUMBER(R212:W212),(IF(R212:W212&gt;=Parameters!$D$37,1,"")),""))),0) +
   IF(Parameters!$D$32,SUM(IF(ISNUMBER(R212:W212),(IF(R212:W212&gt;=Parameters!$D$41,1,"")),"")),0) +
   IF(Parameters!$D$33,AVERAGE(IF(ISNUMBER(R212:W212),R212:W212)),0) +
   IF(Parameters!$D$34,IF(OR(IF(ISNUMBER(R212:W212),R212:W212)=0),0,GEOMEAN(IF(ISNUMBER(R212:W212),R212:W212))),0)</f>
        <v>0.5</v>
      </c>
      <c r="H212" s="23">
        <f t="shared" ca="1" si="18"/>
        <v>0.5</v>
      </c>
      <c r="I212" s="116" t="str">
        <f t="shared" si="19"/>
        <v>!</v>
      </c>
      <c r="J212" s="22" cm="1">
        <f t="array" aca="1" ref="J212" ca="1">IF(Parameters!$D$31, SUM(IF(ISNUMBER(Y212:AD212),(IF(Y212:AD212&gt;=Parameters!$D$41,1,"")),""))+0.5*(SUM(IF(ISNUMBER(Y212:AD212),(IF(Y212:AD212&gt;=Parameters!$D$42,1,"")),""))-SUM(IF(ISNUMBER(Y212:AD212),(IF(Y212:AD212&gt;=Parameters!$D$41,1,"")),""))),0) +
   IF(Parameters!$D$32,SUM(IF(ISNUMBER(Y212:AD212),(IF(Y212:AD212&gt;=Parameters!$D$41,1,"")),"")),0) +
   IF(Parameters!$D$33,AVERAGE(IF(ISNUMBER(Y212:AD212),Y212:AD212)),0) +
   IF(Parameters!$D$34,IF(OR(IF(ISNUMBER(Y212:AD212),Y212:AD212)=0),0,GEOMEAN(IF(ISNUMBER(Y212:AD212),Y212:AD212))),0)</f>
        <v>0</v>
      </c>
      <c r="K212" s="23">
        <f t="shared" ca="1" si="20"/>
        <v>0</v>
      </c>
      <c r="L212" s="116" t="str">
        <f t="shared" si="21"/>
        <v>!</v>
      </c>
      <c r="M212" s="21" cm="1">
        <f t="array" aca="1" ref="M212" ca="1">IF(Parameters!$D$31, SUM(IF(ISNUMBER(AF212:AK212),(IF(AF212:AK212&gt;=Parameters!$D$41,1,"")),""))+0.5*(SUM(IF(ISNUMBER(AF212:AK212),(IF(AF212:AK212&gt;=Parameters!$D$42,1,"")),""))-SUM(IF(ISNUMBER(AF212:AK212),(IF(AF212:AK212&gt;=Parameters!$D$41,1,"")),""))),0) +
   IF(Parameters!$D$32,SUM(IF(ISNUMBER(AF212:AK212),(IF(AF212:AK212&gt;=Parameters!$D$41,1,"")),"")),0) +
   IF(Parameters!$D$33,AVERAGE(IF(ISNUMBER(AF212:AK212),AF212:AK212)),0) +
   IF(Parameters!$D$34,IF(OR(IF(ISNUMBER(AF212:AK212),AF212:AK212)=0),0,GEOMEAN(IF(ISNUMBER(AF212:AK212),AF212:AK212))),0)</f>
        <v>1</v>
      </c>
      <c r="N212" s="23">
        <f t="shared" ca="1" si="22"/>
        <v>1</v>
      </c>
      <c r="O212" s="116" t="str">
        <f t="shared" si="23"/>
        <v>!!</v>
      </c>
      <c r="P212" s="24"/>
      <c r="Q212" s="49"/>
      <c r="R212" s="25">
        <f ca="1">IFERROR(INDEX(Health!$G$8:$G$225,MATCH($C212,_xlfn.ANCHORARRAY(Health!$C$8),0)),NA())</f>
        <v>0</v>
      </c>
      <c r="S212" s="25">
        <f ca="1">IFERROR(INDEX(Food!$G$8:$G$225,MATCH($C212,_xlfn.ANCHORARRAY(Food!$C$8),0)),NA())</f>
        <v>0</v>
      </c>
      <c r="T212" s="25" t="e">
        <f ca="1">IFERROR(INDEX(Macro!$G$8:$G$225,MATCH($C212,_xlfn.ANCHORARRAY(Macro!$C$8),0)),NA())</f>
        <v>#N/A</v>
      </c>
      <c r="U212" s="25">
        <f ca="1">IFERROR(INDEX(Socioeconomic!$G$8:$G$225,MATCH($C212,_xlfn.ANCHORARRAY(Socioeconomic!$C$8),0)),NA())</f>
        <v>0</v>
      </c>
      <c r="V212" s="25">
        <f ca="1">IFERROR(INDEX('Natural Hazard'!$G$8:$G$225,MATCH($C212,_xlfn.ANCHORARRAY('Natural Hazard'!$C$8),0)),NA())</f>
        <v>5.1639777949432162</v>
      </c>
      <c r="W212" s="25">
        <f ca="1">IFERROR(INDEX(Conflict!$G$8:$G$225,MATCH($C212,_xlfn.ANCHORARRAY(Conflict!$C$8),0)),NA())</f>
        <v>0</v>
      </c>
      <c r="X212" s="50"/>
      <c r="Y212" s="25">
        <f ca="1">IFERROR(INDEX(Health!$H$8:$H$225,MATCH($C212,_xlfn.ANCHORARRAY(Health!$C$8),0)),NA())</f>
        <v>6.4081632653061202</v>
      </c>
      <c r="Z212" s="25">
        <f ca="1">IFERROR(INDEX(Food!$H$8:$H$225,MATCH($C212,_xlfn.ANCHORARRAY(Food!$C$8),0)),NA())</f>
        <v>4.4736842105263097</v>
      </c>
      <c r="AA212" s="25" t="e">
        <f ca="1">IFERROR(INDEX(Macro!$H$8:$H$225,MATCH($C212,_xlfn.ANCHORARRAY(Macro!$C$8),0)),NA())</f>
        <v>#N/A</v>
      </c>
      <c r="AB212" s="25">
        <f ca="1">IFERROR(INDEX(Socioeconomic!$H$8:$H$225,MATCH($C212,_xlfn.ANCHORARRAY(Socioeconomic!$C$8),0)),NA())</f>
        <v>4.71428571428571</v>
      </c>
      <c r="AC212" s="25">
        <f ca="1">IFERROR(INDEX('Natural Hazard'!$H$8:$H$225,MATCH($C212,_xlfn.ANCHORARRAY('Natural Hazard'!$C$8),0)),NA())</f>
        <v>2.6666666666666599</v>
      </c>
      <c r="AD212" s="25">
        <f ca="1">IFERROR(INDEX(Conflict!$H$8:$H$225,MATCH($C212,_xlfn.ANCHORARRAY(Conflict!$C$8),0)),NA())</f>
        <v>0</v>
      </c>
      <c r="AE212" s="50"/>
      <c r="AF212" s="25">
        <f ca="1">IFERROR(INDEX(Health!$I$8:$I$225,MATCH($C212,_xlfn.ANCHORARRAY(Health!$C$8),0)),NA())</f>
        <v>0</v>
      </c>
      <c r="AG212" s="25" t="e">
        <f ca="1">IFERROR(INDEX(Food!$I$8:$I$225,MATCH($C212,_xlfn.ANCHORARRAY(Food!$C$8),0)),NA())</f>
        <v>#N/A</v>
      </c>
      <c r="AH212" s="25" t="e">
        <f ca="1">IFERROR(INDEX(Macro!$I$8:$I$225,MATCH($C212,_xlfn.ANCHORARRAY(Macro!$C$8),0)),NA())</f>
        <v>#N/A</v>
      </c>
      <c r="AI212" s="25" t="e">
        <f ca="1">IFERROR(INDEX(Socioeconomic!$I$8:$I$225,MATCH($C212,_xlfn.ANCHORARRAY(Socioeconomic!$C$8),0)),NA())</f>
        <v>#N/A</v>
      </c>
      <c r="AJ212" s="25">
        <f ca="1">IFERROR(INDEX('Natural Hazard'!$I$8:$I$225,MATCH($C212,_xlfn.ANCHORARRAY('Natural Hazard'!$C$8),0)),NA())</f>
        <v>10</v>
      </c>
      <c r="AK212" s="25">
        <f ca="1">IFERROR(INDEX(Conflict!$I$8:$I$225,MATCH($C212,_xlfn.ANCHORARRAY(Conflict!$C$8),0)),NA())</f>
        <v>0</v>
      </c>
      <c r="AL212" s="49"/>
      <c r="AM212" s="25">
        <f>IFERROR(INDEX('Data Reliability'!$G$6:$G$409,MATCH($C212,'Data Reliability'!$E$6:$E$409,0)),NA())</f>
        <v>0.33333333333333298</v>
      </c>
      <c r="AN212" s="25">
        <f>IFERROR(INDEX('Data Reliability'!$H$6:$H$409,MATCH($C212,'Data Reliability'!$E$6:$E$409,0)),NA())</f>
        <v>0.78333333333333299</v>
      </c>
    </row>
    <row r="213" spans="2:40" x14ac:dyDescent="0.2">
      <c r="B213" s="28" t="s">
        <v>766</v>
      </c>
      <c r="C213" s="28" t="s">
        <v>350</v>
      </c>
      <c r="D213" s="28" t="s">
        <v>435</v>
      </c>
      <c r="E213" s="28" t="s">
        <v>430</v>
      </c>
      <c r="G213" s="22" cm="1">
        <f t="array" aca="1" ref="G213" ca="1">IF(Parameters!$D$31, SUM(IF(ISNUMBER(R213:W213),(IF(R213:W213&gt;=Parameters!$D$37,1,"")),""))+0.5*(SUM(IF(ISNUMBER(R213:W213),(IF(R213:W213&gt;=Parameters!$D$38,1,"")),""))-SUM(IF(ISNUMBER(R213:W213),(IF(R213:W213&gt;=Parameters!$D$37,1,"")),""))),0) +
   IF(Parameters!$D$32,SUM(IF(ISNUMBER(R213:W213),(IF(R213:W213&gt;=Parameters!$D$41,1,"")),"")),0) +
   IF(Parameters!$D$33,AVERAGE(IF(ISNUMBER(R213:W213),R213:W213)),0) +
   IF(Parameters!$D$34,IF(OR(IF(ISNUMBER(R213:W213),R213:W213)=0),0,GEOMEAN(IF(ISNUMBER(R213:W213),R213:W213))),0)</f>
        <v>2</v>
      </c>
      <c r="H213" s="23">
        <f t="shared" ca="1" si="18"/>
        <v>2</v>
      </c>
      <c r="I213" s="116" t="str">
        <f t="shared" si="19"/>
        <v/>
      </c>
      <c r="J213" s="22" cm="1">
        <f t="array" aca="1" ref="J213" ca="1">IF(Parameters!$D$31, SUM(IF(ISNUMBER(Y213:AD213),(IF(Y213:AD213&gt;=Parameters!$D$41,1,"")),""))+0.5*(SUM(IF(ISNUMBER(Y213:AD213),(IF(Y213:AD213&gt;=Parameters!$D$42,1,"")),""))-SUM(IF(ISNUMBER(Y213:AD213),(IF(Y213:AD213&gt;=Parameters!$D$41,1,"")),""))),0) +
   IF(Parameters!$D$32,SUM(IF(ISNUMBER(Y213:AD213),(IF(Y213:AD213&gt;=Parameters!$D$41,1,"")),"")),0) +
   IF(Parameters!$D$33,AVERAGE(IF(ISNUMBER(Y213:AD213),Y213:AD213)),0) +
   IF(Parameters!$D$34,IF(OR(IF(ISNUMBER(Y213:AD213),Y213:AD213)=0),0,GEOMEAN(IF(ISNUMBER(Y213:AD213),Y213:AD213))),0)</f>
        <v>4.5</v>
      </c>
      <c r="K213" s="23">
        <f t="shared" ca="1" si="20"/>
        <v>4.5</v>
      </c>
      <c r="L213" s="116" t="str">
        <f t="shared" si="21"/>
        <v/>
      </c>
      <c r="M213" s="21" cm="1">
        <f t="array" aca="1" ref="M213" ca="1">IF(Parameters!$D$31, SUM(IF(ISNUMBER(AF213:AK213),(IF(AF213:AK213&gt;=Parameters!$D$41,1,"")),""))+0.5*(SUM(IF(ISNUMBER(AF213:AK213),(IF(AF213:AK213&gt;=Parameters!$D$42,1,"")),""))-SUM(IF(ISNUMBER(AF213:AK213),(IF(AF213:AK213&gt;=Parameters!$D$41,1,"")),""))),0) +
   IF(Parameters!$D$32,SUM(IF(ISNUMBER(AF213:AK213),(IF(AF213:AK213&gt;=Parameters!$D$41,1,"")),"")),0) +
   IF(Parameters!$D$33,AVERAGE(IF(ISNUMBER(AF213:AK213),AF213:AK213)),0) +
   IF(Parameters!$D$34,IF(OR(IF(ISNUMBER(AF213:AK213),AF213:AK213)=0),0,GEOMEAN(IF(ISNUMBER(AF213:AK213),AF213:AK213))),0)</f>
        <v>1</v>
      </c>
      <c r="N213" s="23">
        <f t="shared" ca="1" si="22"/>
        <v>1</v>
      </c>
      <c r="O213" s="116" t="str">
        <f t="shared" si="23"/>
        <v>!</v>
      </c>
      <c r="P213" s="24"/>
      <c r="Q213" s="49"/>
      <c r="R213" s="25">
        <f ca="1">IFERROR(INDEX(Health!$G$8:$G$225,MATCH($C213,_xlfn.ANCHORARRAY(Health!$C$8),0)),NA())</f>
        <v>0</v>
      </c>
      <c r="S213" s="25">
        <f ca="1">IFERROR(INDEX(Food!$G$8:$G$225,MATCH($C213,_xlfn.ANCHORARRAY(Food!$C$8),0)),NA())</f>
        <v>0</v>
      </c>
      <c r="T213" s="25">
        <f ca="1">IFERROR(INDEX(Macro!$G$8:$G$225,MATCH($C213,_xlfn.ANCHORARRAY(Macro!$C$8),0)),NA())</f>
        <v>7.2238166373733907</v>
      </c>
      <c r="U213" s="25">
        <f ca="1">IFERROR(INDEX(Socioeconomic!$G$8:$G$225,MATCH($C213,_xlfn.ANCHORARRAY(Socioeconomic!$C$8),0)),NA())</f>
        <v>0</v>
      </c>
      <c r="V213" s="25">
        <f ca="1">IFERROR(INDEX('Natural Hazard'!$G$8:$G$225,MATCH($C213,_xlfn.ANCHORARRAY('Natural Hazard'!$C$8),0)),NA())</f>
        <v>9.2195444572928871</v>
      </c>
      <c r="W213" s="25">
        <f ca="1">IFERROR(INDEX(Conflict!$G$8:$G$225,MATCH($C213,_xlfn.ANCHORARRAY(Conflict!$C$8),0)),NA())</f>
        <v>0</v>
      </c>
      <c r="X213" s="50"/>
      <c r="Y213" s="25">
        <f ca="1">IFERROR(INDEX(Health!$H$8:$H$225,MATCH($C213,_xlfn.ANCHORARRAY(Health!$C$8),0)),NA())</f>
        <v>10</v>
      </c>
      <c r="Z213" s="25">
        <f ca="1">IFERROR(INDEX(Food!$H$8:$H$225,MATCH($C213,_xlfn.ANCHORARRAY(Food!$C$8),0)),NA())</f>
        <v>10</v>
      </c>
      <c r="AA213" s="25">
        <f ca="1">IFERROR(INDEX(Macro!$H$8:$H$225,MATCH($C213,_xlfn.ANCHORARRAY(Macro!$C$8),0)),NA())</f>
        <v>10</v>
      </c>
      <c r="AB213" s="25">
        <f ca="1">IFERROR(INDEX(Socioeconomic!$H$8:$H$225,MATCH($C213,_xlfn.ANCHORARRAY(Socioeconomic!$C$8),0)),NA())</f>
        <v>5.1428571428571397</v>
      </c>
      <c r="AC213" s="25">
        <f ca="1">IFERROR(INDEX('Natural Hazard'!$H$8:$H$225,MATCH($C213,_xlfn.ANCHORARRAY('Natural Hazard'!$C$8),0)),NA())</f>
        <v>8.5</v>
      </c>
      <c r="AD213" s="25">
        <f ca="1">IFERROR(INDEX(Conflict!$H$8:$H$225,MATCH($C213,_xlfn.ANCHORARRAY(Conflict!$C$8),0)),NA())</f>
        <v>10</v>
      </c>
      <c r="AE213" s="50"/>
      <c r="AF213" s="25">
        <f ca="1">IFERROR(INDEX(Health!$I$8:$I$225,MATCH($C213,_xlfn.ANCHORARRAY(Health!$C$8),0)),NA())</f>
        <v>0</v>
      </c>
      <c r="AG213" s="25" t="e">
        <f ca="1">IFERROR(INDEX(Food!$I$8:$I$225,MATCH($C213,_xlfn.ANCHORARRAY(Food!$C$8),0)),NA())</f>
        <v>#N/A</v>
      </c>
      <c r="AH213" s="25">
        <f ca="1">IFERROR(INDEX(Macro!$I$8:$I$225,MATCH($C213,_xlfn.ANCHORARRAY(Macro!$C$8),0)),NA())</f>
        <v>5.21835268103926</v>
      </c>
      <c r="AI213" s="25" t="e">
        <f ca="1">IFERROR(INDEX(Socioeconomic!$I$8:$I$225,MATCH($C213,_xlfn.ANCHORARRAY(Socioeconomic!$C$8),0)),NA())</f>
        <v>#N/A</v>
      </c>
      <c r="AJ213" s="25">
        <f ca="1">IFERROR(INDEX('Natural Hazard'!$I$8:$I$225,MATCH($C213,_xlfn.ANCHORARRAY('Natural Hazard'!$C$8),0)),NA())</f>
        <v>10</v>
      </c>
      <c r="AK213" s="25">
        <f ca="1">IFERROR(INDEX(Conflict!$I$8:$I$225,MATCH($C213,_xlfn.ANCHORARRAY(Conflict!$C$8),0)),NA())</f>
        <v>0</v>
      </c>
      <c r="AL213" s="49"/>
      <c r="AM213" s="25">
        <f>IFERROR(INDEX('Data Reliability'!$G$6:$G$409,MATCH($C213,'Data Reliability'!$E$6:$E$409,0)),NA())</f>
        <v>8.3333333333333301E-2</v>
      </c>
      <c r="AN213" s="25">
        <f>IFERROR(INDEX('Data Reliability'!$H$6:$H$409,MATCH($C213,'Data Reliability'!$E$6:$E$409,0)),NA())</f>
        <v>0.56666666666666698</v>
      </c>
    </row>
    <row r="214" spans="2:40" x14ac:dyDescent="0.2">
      <c r="B214" s="28" t="s">
        <v>767</v>
      </c>
      <c r="C214" s="28" t="s">
        <v>724</v>
      </c>
      <c r="D214" s="28" t="s">
        <v>435</v>
      </c>
      <c r="E214" s="28" t="s">
        <v>409</v>
      </c>
      <c r="G214" s="22" cm="1">
        <f t="array" aca="1" ref="G214" ca="1">IF(Parameters!$D$31, SUM(IF(ISNUMBER(R214:W214),(IF(R214:W214&gt;=Parameters!$D$37,1,"")),""))+0.5*(SUM(IF(ISNUMBER(R214:W214),(IF(R214:W214&gt;=Parameters!$D$38,1,"")),""))-SUM(IF(ISNUMBER(R214:W214),(IF(R214:W214&gt;=Parameters!$D$37,1,"")),""))),0) +
   IF(Parameters!$D$32,SUM(IF(ISNUMBER(R214:W214),(IF(R214:W214&gt;=Parameters!$D$41,1,"")),"")),0) +
   IF(Parameters!$D$33,AVERAGE(IF(ISNUMBER(R214:W214),R214:W214)),0) +
   IF(Parameters!$D$34,IF(OR(IF(ISNUMBER(R214:W214),R214:W214)=0),0,GEOMEAN(IF(ISNUMBER(R214:W214),R214:W214))),0)</f>
        <v>0</v>
      </c>
      <c r="H214" s="23">
        <f t="shared" ca="1" si="18"/>
        <v>0</v>
      </c>
      <c r="I214" s="116" t="str">
        <f t="shared" si="19"/>
        <v>!!</v>
      </c>
      <c r="J214" s="22" cm="1">
        <f t="array" aca="1" ref="J214" ca="1">IF(Parameters!$D$31, SUM(IF(ISNUMBER(Y214:AD214),(IF(Y214:AD214&gt;=Parameters!$D$41,1,"")),""))+0.5*(SUM(IF(ISNUMBER(Y214:AD214),(IF(Y214:AD214&gt;=Parameters!$D$42,1,"")),""))-SUM(IF(ISNUMBER(Y214:AD214),(IF(Y214:AD214&gt;=Parameters!$D$41,1,"")),""))),0) +
   IF(Parameters!$D$32,SUM(IF(ISNUMBER(Y214:AD214),(IF(Y214:AD214&gt;=Parameters!$D$41,1,"")),"")),0) +
   IF(Parameters!$D$33,AVERAGE(IF(ISNUMBER(Y214:AD214),Y214:AD214)),0) +
   IF(Parameters!$D$34,IF(OR(IF(ISNUMBER(Y214:AD214),Y214:AD214)=0),0,GEOMEAN(IF(ISNUMBER(Y214:AD214),Y214:AD214))),0)</f>
        <v>0</v>
      </c>
      <c r="K214" s="23">
        <f t="shared" ca="1" si="20"/>
        <v>0</v>
      </c>
      <c r="L214" s="116" t="str">
        <f t="shared" si="21"/>
        <v>!!</v>
      </c>
      <c r="M214" s="21" cm="1">
        <f t="array" aca="1" ref="M214" ca="1">IF(Parameters!$D$31, SUM(IF(ISNUMBER(AF214:AK214),(IF(AF214:AK214&gt;=Parameters!$D$41,1,"")),""))+0.5*(SUM(IF(ISNUMBER(AF214:AK214),(IF(AF214:AK214&gt;=Parameters!$D$42,1,"")),""))-SUM(IF(ISNUMBER(AF214:AK214),(IF(AF214:AK214&gt;=Parameters!$D$41,1,"")),""))),0) +
   IF(Parameters!$D$32,SUM(IF(ISNUMBER(AF214:AK214),(IF(AF214:AK214&gt;=Parameters!$D$41,1,"")),"")),0) +
   IF(Parameters!$D$33,AVERAGE(IF(ISNUMBER(AF214:AK214),AF214:AK214)),0) +
   IF(Parameters!$D$34,IF(OR(IF(ISNUMBER(AF214:AK214),AF214:AK214)=0),0,GEOMEAN(IF(ISNUMBER(AF214:AK214),AF214:AK214))),0)</f>
        <v>0</v>
      </c>
      <c r="N214" s="23">
        <f t="shared" ca="1" si="22"/>
        <v>0</v>
      </c>
      <c r="O214" s="116" t="str">
        <f t="shared" si="23"/>
        <v>!!</v>
      </c>
      <c r="P214" s="24"/>
      <c r="Q214" s="49"/>
      <c r="R214" s="25">
        <f ca="1">IFERROR(INDEX(Health!$G$8:$G$225,MATCH($C214,_xlfn.ANCHORARRAY(Health!$C$8),0)),NA())</f>
        <v>0</v>
      </c>
      <c r="S214" s="25" t="e">
        <f ca="1">IFERROR(INDEX(Food!$G$8:$G$225,MATCH($C214,_xlfn.ANCHORARRAY(Food!$C$8),0)),NA())</f>
        <v>#N/A</v>
      </c>
      <c r="T214" s="25" t="e">
        <f ca="1">IFERROR(INDEX(Macro!$G$8:$G$225,MATCH($C214,_xlfn.ANCHORARRAY(Macro!$C$8),0)),NA())</f>
        <v>#N/A</v>
      </c>
      <c r="U214" s="25" t="e">
        <f ca="1">IFERROR(INDEX(Socioeconomic!$G$8:$G$225,MATCH($C214,_xlfn.ANCHORARRAY(Socioeconomic!$C$8),0)),NA())</f>
        <v>#N/A</v>
      </c>
      <c r="V214" s="25">
        <f ca="1">IFERROR(INDEX('Natural Hazard'!$G$8:$G$225,MATCH($C214,_xlfn.ANCHORARRAY('Natural Hazard'!$C$8),0)),NA())</f>
        <v>0</v>
      </c>
      <c r="W214" s="25">
        <f ca="1">IFERROR(INDEX(Conflict!$G$8:$G$225,MATCH($C214,_xlfn.ANCHORARRAY(Conflict!$C$8),0)),NA())</f>
        <v>0</v>
      </c>
      <c r="X214" s="50"/>
      <c r="Y214" s="25" t="e">
        <f ca="1">IFERROR(INDEX(Health!$H$8:$H$225,MATCH($C214,_xlfn.ANCHORARRAY(Health!$C$8),0)),NA())</f>
        <v>#N/A</v>
      </c>
      <c r="Z214" s="25" t="e">
        <f ca="1">IFERROR(INDEX(Food!$H$8:$H$225,MATCH($C214,_xlfn.ANCHORARRAY(Food!$C$8),0)),NA())</f>
        <v>#N/A</v>
      </c>
      <c r="AA214" s="25" t="e">
        <f ca="1">IFERROR(INDEX(Macro!$H$8:$H$225,MATCH($C214,_xlfn.ANCHORARRAY(Macro!$C$8),0)),NA())</f>
        <v>#N/A</v>
      </c>
      <c r="AB214" s="25" t="e">
        <f ca="1">IFERROR(INDEX(Socioeconomic!$H$8:$H$225,MATCH($C214,_xlfn.ANCHORARRAY(Socioeconomic!$C$8),0)),NA())</f>
        <v>#N/A</v>
      </c>
      <c r="AC214" s="25" t="e">
        <f ca="1">IFERROR(INDEX('Natural Hazard'!$H$8:$H$225,MATCH($C214,_xlfn.ANCHORARRAY('Natural Hazard'!$C$8),0)),NA())</f>
        <v>#N/A</v>
      </c>
      <c r="AD214" s="25">
        <f ca="1">IFERROR(INDEX(Conflict!$H$8:$H$225,MATCH($C214,_xlfn.ANCHORARRAY(Conflict!$C$8),0)),NA())</f>
        <v>0</v>
      </c>
      <c r="AE214" s="50"/>
      <c r="AF214" s="25">
        <f ca="1">IFERROR(INDEX(Health!$I$8:$I$225,MATCH($C214,_xlfn.ANCHORARRAY(Health!$C$8),0)),NA())</f>
        <v>0</v>
      </c>
      <c r="AG214" s="25" t="e">
        <f ca="1">IFERROR(INDEX(Food!$I$8:$I$225,MATCH($C214,_xlfn.ANCHORARRAY(Food!$C$8),0)),NA())</f>
        <v>#N/A</v>
      </c>
      <c r="AH214" s="25" t="e">
        <f ca="1">IFERROR(INDEX(Macro!$I$8:$I$225,MATCH($C214,_xlfn.ANCHORARRAY(Macro!$C$8),0)),NA())</f>
        <v>#N/A</v>
      </c>
      <c r="AI214" s="25" t="e">
        <f ca="1">IFERROR(INDEX(Socioeconomic!$I$8:$I$225,MATCH($C214,_xlfn.ANCHORARRAY(Socioeconomic!$C$8),0)),NA())</f>
        <v>#N/A</v>
      </c>
      <c r="AJ214" s="25">
        <f ca="1">IFERROR(INDEX('Natural Hazard'!$I$8:$I$225,MATCH($C214,_xlfn.ANCHORARRAY('Natural Hazard'!$C$8),0)),NA())</f>
        <v>0</v>
      </c>
      <c r="AK214" s="25">
        <f ca="1">IFERROR(INDEX(Conflict!$I$8:$I$225,MATCH($C214,_xlfn.ANCHORARRAY(Conflict!$C$8),0)),NA())</f>
        <v>0</v>
      </c>
      <c r="AL214" s="49"/>
      <c r="AM214" s="25">
        <f>IFERROR(INDEX('Data Reliability'!$G$6:$G$409,MATCH($C214,'Data Reliability'!$E$6:$E$409,0)),NA())</f>
        <v>1</v>
      </c>
      <c r="AN214" s="25">
        <f>IFERROR(INDEX('Data Reliability'!$H$6:$H$409,MATCH($C214,'Data Reliability'!$E$6:$E$409,0)),NA())</f>
        <v>0.81666666666666698</v>
      </c>
    </row>
    <row r="215" spans="2:40" x14ac:dyDescent="0.2">
      <c r="B215" s="28" t="s">
        <v>768</v>
      </c>
      <c r="C215" s="28" t="s">
        <v>725</v>
      </c>
      <c r="D215" s="28" t="s">
        <v>435</v>
      </c>
      <c r="E215" s="28" t="s">
        <v>409</v>
      </c>
      <c r="G215" s="22" cm="1">
        <f t="array" aca="1" ref="G215" ca="1">IF(Parameters!$D$31, SUM(IF(ISNUMBER(R215:W215),(IF(R215:W215&gt;=Parameters!$D$37,1,"")),""))+0.5*(SUM(IF(ISNUMBER(R215:W215),(IF(R215:W215&gt;=Parameters!$D$38,1,"")),""))-SUM(IF(ISNUMBER(R215:W215),(IF(R215:W215&gt;=Parameters!$D$37,1,"")),""))),0) +
   IF(Parameters!$D$32,SUM(IF(ISNUMBER(R215:W215),(IF(R215:W215&gt;=Parameters!$D$41,1,"")),"")),0) +
   IF(Parameters!$D$33,AVERAGE(IF(ISNUMBER(R215:W215),R215:W215)),0) +
   IF(Parameters!$D$34,IF(OR(IF(ISNUMBER(R215:W215),R215:W215)=0),0,GEOMEAN(IF(ISNUMBER(R215:W215),R215:W215))),0)</f>
        <v>0</v>
      </c>
      <c r="H215" s="23">
        <f t="shared" ca="1" si="18"/>
        <v>0</v>
      </c>
      <c r="I215" s="116" t="str">
        <f t="shared" si="19"/>
        <v>!!</v>
      </c>
      <c r="J215" s="22" cm="1">
        <f t="array" aca="1" ref="J215" ca="1">IF(Parameters!$D$31, SUM(IF(ISNUMBER(Y215:AD215),(IF(Y215:AD215&gt;=Parameters!$D$41,1,"")),""))+0.5*(SUM(IF(ISNUMBER(Y215:AD215),(IF(Y215:AD215&gt;=Parameters!$D$42,1,"")),""))-SUM(IF(ISNUMBER(Y215:AD215),(IF(Y215:AD215&gt;=Parameters!$D$41,1,"")),""))),0) +
   IF(Parameters!$D$32,SUM(IF(ISNUMBER(Y215:AD215),(IF(Y215:AD215&gt;=Parameters!$D$41,1,"")),"")),0) +
   IF(Parameters!$D$33,AVERAGE(IF(ISNUMBER(Y215:AD215),Y215:AD215)),0) +
   IF(Parameters!$D$34,IF(OR(IF(ISNUMBER(Y215:AD215),Y215:AD215)=0),0,GEOMEAN(IF(ISNUMBER(Y215:AD215),Y215:AD215))),0)</f>
        <v>0</v>
      </c>
      <c r="K215" s="23">
        <f t="shared" ca="1" si="20"/>
        <v>0</v>
      </c>
      <c r="L215" s="116" t="str">
        <f t="shared" si="21"/>
        <v>!!</v>
      </c>
      <c r="M215" s="21" cm="1">
        <f t="array" aca="1" ref="M215" ca="1">IF(Parameters!$D$31, SUM(IF(ISNUMBER(AF215:AK215),(IF(AF215:AK215&gt;=Parameters!$D$41,1,"")),""))+0.5*(SUM(IF(ISNUMBER(AF215:AK215),(IF(AF215:AK215&gt;=Parameters!$D$42,1,"")),""))-SUM(IF(ISNUMBER(AF215:AK215),(IF(AF215:AK215&gt;=Parameters!$D$41,1,"")),""))),0) +
   IF(Parameters!$D$32,SUM(IF(ISNUMBER(AF215:AK215),(IF(AF215:AK215&gt;=Parameters!$D$41,1,"")),"")),0) +
   IF(Parameters!$D$33,AVERAGE(IF(ISNUMBER(AF215:AK215),AF215:AK215)),0) +
   IF(Parameters!$D$34,IF(OR(IF(ISNUMBER(AF215:AK215),AF215:AK215)=0),0,GEOMEAN(IF(ISNUMBER(AF215:AK215),AF215:AK215))),0)</f>
        <v>0</v>
      </c>
      <c r="N215" s="23">
        <f t="shared" ca="1" si="22"/>
        <v>0</v>
      </c>
      <c r="O215" s="116" t="str">
        <f t="shared" si="23"/>
        <v>!!</v>
      </c>
      <c r="P215" s="24"/>
      <c r="Q215" s="49"/>
      <c r="R215" s="25">
        <f ca="1">IFERROR(INDEX(Health!$G$8:$G$225,MATCH($C215,_xlfn.ANCHORARRAY(Health!$C$8),0)),NA())</f>
        <v>0</v>
      </c>
      <c r="S215" s="25" t="e">
        <f ca="1">IFERROR(INDEX(Food!$G$8:$G$225,MATCH($C215,_xlfn.ANCHORARRAY(Food!$C$8),0)),NA())</f>
        <v>#N/A</v>
      </c>
      <c r="T215" s="25" t="e">
        <f ca="1">IFERROR(INDEX(Macro!$G$8:$G$225,MATCH($C215,_xlfn.ANCHORARRAY(Macro!$C$8),0)),NA())</f>
        <v>#N/A</v>
      </c>
      <c r="U215" s="25" t="e">
        <f ca="1">IFERROR(INDEX(Socioeconomic!$G$8:$G$225,MATCH($C215,_xlfn.ANCHORARRAY(Socioeconomic!$C$8),0)),NA())</f>
        <v>#N/A</v>
      </c>
      <c r="V215" s="25">
        <f ca="1">IFERROR(INDEX('Natural Hazard'!$G$8:$G$225,MATCH($C215,_xlfn.ANCHORARRAY('Natural Hazard'!$C$8),0)),NA())</f>
        <v>0</v>
      </c>
      <c r="W215" s="25">
        <f ca="1">IFERROR(INDEX(Conflict!$G$8:$G$225,MATCH($C215,_xlfn.ANCHORARRAY(Conflict!$C$8),0)),NA())</f>
        <v>0</v>
      </c>
      <c r="X215" s="50"/>
      <c r="Y215" s="25" t="e">
        <f ca="1">IFERROR(INDEX(Health!$H$8:$H$225,MATCH($C215,_xlfn.ANCHORARRAY(Health!$C$8),0)),NA())</f>
        <v>#N/A</v>
      </c>
      <c r="Z215" s="25" t="e">
        <f ca="1">IFERROR(INDEX(Food!$H$8:$H$225,MATCH($C215,_xlfn.ANCHORARRAY(Food!$C$8),0)),NA())</f>
        <v>#N/A</v>
      </c>
      <c r="AA215" s="25" t="e">
        <f ca="1">IFERROR(INDEX(Macro!$H$8:$H$225,MATCH($C215,_xlfn.ANCHORARRAY(Macro!$C$8),0)),NA())</f>
        <v>#N/A</v>
      </c>
      <c r="AB215" s="25" t="e">
        <f ca="1">IFERROR(INDEX(Socioeconomic!$H$8:$H$225,MATCH($C215,_xlfn.ANCHORARRAY(Socioeconomic!$C$8),0)),NA())</f>
        <v>#N/A</v>
      </c>
      <c r="AC215" s="25" t="e">
        <f ca="1">IFERROR(INDEX('Natural Hazard'!$H$8:$H$225,MATCH($C215,_xlfn.ANCHORARRAY('Natural Hazard'!$C$8),0)),NA())</f>
        <v>#N/A</v>
      </c>
      <c r="AD215" s="25">
        <f ca="1">IFERROR(INDEX(Conflict!$H$8:$H$225,MATCH($C215,_xlfn.ANCHORARRAY(Conflict!$C$8),0)),NA())</f>
        <v>0</v>
      </c>
      <c r="AE215" s="50"/>
      <c r="AF215" s="25">
        <f ca="1">IFERROR(INDEX(Health!$I$8:$I$225,MATCH($C215,_xlfn.ANCHORARRAY(Health!$C$8),0)),NA())</f>
        <v>0</v>
      </c>
      <c r="AG215" s="25" t="e">
        <f ca="1">IFERROR(INDEX(Food!$I$8:$I$225,MATCH($C215,_xlfn.ANCHORARRAY(Food!$C$8),0)),NA())</f>
        <v>#N/A</v>
      </c>
      <c r="AH215" s="25" t="e">
        <f ca="1">IFERROR(INDEX(Macro!$I$8:$I$225,MATCH($C215,_xlfn.ANCHORARRAY(Macro!$C$8),0)),NA())</f>
        <v>#N/A</v>
      </c>
      <c r="AI215" s="25" t="e">
        <f ca="1">IFERROR(INDEX(Socioeconomic!$I$8:$I$225,MATCH($C215,_xlfn.ANCHORARRAY(Socioeconomic!$C$8),0)),NA())</f>
        <v>#N/A</v>
      </c>
      <c r="AJ215" s="25">
        <f ca="1">IFERROR(INDEX('Natural Hazard'!$I$8:$I$225,MATCH($C215,_xlfn.ANCHORARRAY('Natural Hazard'!$C$8),0)),NA())</f>
        <v>0</v>
      </c>
      <c r="AK215" s="25">
        <f ca="1">IFERROR(INDEX(Conflict!$I$8:$I$225,MATCH($C215,_xlfn.ANCHORARRAY(Conflict!$C$8),0)),NA())</f>
        <v>0</v>
      </c>
      <c r="AL215" s="49"/>
      <c r="AM215" s="25">
        <f>IFERROR(INDEX('Data Reliability'!$G$6:$G$409,MATCH($C215,'Data Reliability'!$E$6:$E$409,0)),NA())</f>
        <v>1</v>
      </c>
      <c r="AN215" s="25">
        <f>IFERROR(INDEX('Data Reliability'!$H$6:$H$409,MATCH($C215,'Data Reliability'!$E$6:$E$409,0)),NA())</f>
        <v>0.81666666666666698</v>
      </c>
    </row>
    <row r="216" spans="2:40" x14ac:dyDescent="0.2">
      <c r="B216" s="28" t="s">
        <v>534</v>
      </c>
      <c r="C216" s="28" t="s">
        <v>351</v>
      </c>
      <c r="D216" s="28" t="s">
        <v>436</v>
      </c>
      <c r="E216" s="28" t="s">
        <v>430</v>
      </c>
      <c r="G216" s="22" cm="1">
        <f t="array" aca="1" ref="G216" ca="1">IF(Parameters!$D$31, SUM(IF(ISNUMBER(R216:W216),(IF(R216:W216&gt;=Parameters!$D$37,1,"")),""))+0.5*(SUM(IF(ISNUMBER(R216:W216),(IF(R216:W216&gt;=Parameters!$D$38,1,"")),""))-SUM(IF(ISNUMBER(R216:W216),(IF(R216:W216&gt;=Parameters!$D$37,1,"")),""))),0) +
   IF(Parameters!$D$32,SUM(IF(ISNUMBER(R216:W216),(IF(R216:W216&gt;=Parameters!$D$41,1,"")),"")),0) +
   IF(Parameters!$D$33,AVERAGE(IF(ISNUMBER(R216:W216),R216:W216)),0) +
   IF(Parameters!$D$34,IF(OR(IF(ISNUMBER(R216:W216),R216:W216)=0),0,GEOMEAN(IF(ISNUMBER(R216:W216),R216:W216))),0)</f>
        <v>1</v>
      </c>
      <c r="H216" s="23">
        <f t="shared" ca="1" si="18"/>
        <v>1</v>
      </c>
      <c r="I216" s="116" t="str">
        <f t="shared" si="19"/>
        <v/>
      </c>
      <c r="J216" s="22" cm="1">
        <f t="array" aca="1" ref="J216" ca="1">IF(Parameters!$D$31, SUM(IF(ISNUMBER(Y216:AD216),(IF(Y216:AD216&gt;=Parameters!$D$41,1,"")),""))+0.5*(SUM(IF(ISNUMBER(Y216:AD216),(IF(Y216:AD216&gt;=Parameters!$D$42,1,"")),""))-SUM(IF(ISNUMBER(Y216:AD216),(IF(Y216:AD216&gt;=Parameters!$D$41,1,"")),""))),0) +
   IF(Parameters!$D$32,SUM(IF(ISNUMBER(Y216:AD216),(IF(Y216:AD216&gt;=Parameters!$D$41,1,"")),"")),0) +
   IF(Parameters!$D$33,AVERAGE(IF(ISNUMBER(Y216:AD216),Y216:AD216)),0) +
   IF(Parameters!$D$34,IF(OR(IF(ISNUMBER(Y216:AD216),Y216:AD216)=0),0,GEOMEAN(IF(ISNUMBER(Y216:AD216),Y216:AD216))),0)</f>
        <v>1.5</v>
      </c>
      <c r="K216" s="23">
        <f t="shared" ca="1" si="20"/>
        <v>1.5</v>
      </c>
      <c r="L216" s="116" t="str">
        <f t="shared" si="21"/>
        <v/>
      </c>
      <c r="M216" s="21" cm="1">
        <f t="array" aca="1" ref="M216" ca="1">IF(Parameters!$D$31, SUM(IF(ISNUMBER(AF216:AK216),(IF(AF216:AK216&gt;=Parameters!$D$41,1,"")),""))+0.5*(SUM(IF(ISNUMBER(AF216:AK216),(IF(AF216:AK216&gt;=Parameters!$D$42,1,"")),""))-SUM(IF(ISNUMBER(AF216:AK216),(IF(AF216:AK216&gt;=Parameters!$D$41,1,"")),""))),0) +
   IF(Parameters!$D$32,SUM(IF(ISNUMBER(AF216:AK216),(IF(AF216:AK216&gt;=Parameters!$D$41,1,"")),"")),0) +
   IF(Parameters!$D$33,AVERAGE(IF(ISNUMBER(AF216:AK216),AF216:AK216)),0) +
   IF(Parameters!$D$34,IF(OR(IF(ISNUMBER(AF216:AK216),AF216:AK216)=0),0,GEOMEAN(IF(ISNUMBER(AF216:AK216),AF216:AK216))),0)</f>
        <v>1</v>
      </c>
      <c r="N216" s="23">
        <f t="shared" ca="1" si="22"/>
        <v>1</v>
      </c>
      <c r="O216" s="116" t="str">
        <f t="shared" si="23"/>
        <v>!</v>
      </c>
      <c r="P216" s="24"/>
      <c r="Q216" s="49"/>
      <c r="R216" s="25">
        <f ca="1">IFERROR(INDEX(Health!$G$8:$G$225,MATCH($C216,_xlfn.ANCHORARRAY(Health!$C$8),0)),NA())</f>
        <v>0</v>
      </c>
      <c r="S216" s="25">
        <f ca="1">IFERROR(INDEX(Food!$G$8:$G$225,MATCH($C216,_xlfn.ANCHORARRAY(Food!$C$8),0)),NA())</f>
        <v>0</v>
      </c>
      <c r="T216" s="25">
        <f ca="1">IFERROR(INDEX(Macro!$G$8:$G$225,MATCH($C216,_xlfn.ANCHORARRAY(Macro!$C$8),0)),NA())</f>
        <v>6.9</v>
      </c>
      <c r="U216" s="25">
        <f ca="1">IFERROR(INDEX(Socioeconomic!$G$8:$G$225,MATCH($C216,_xlfn.ANCHORARRAY(Socioeconomic!$C$8),0)),NA())</f>
        <v>5.8260498747313445</v>
      </c>
      <c r="V216" s="25">
        <f ca="1">IFERROR(INDEX('Natural Hazard'!$G$8:$G$225,MATCH($C216,_xlfn.ANCHORARRAY('Natural Hazard'!$C$8),0)),NA())</f>
        <v>0</v>
      </c>
      <c r="W216" s="25">
        <f ca="1">IFERROR(INDEX(Conflict!$G$8:$G$225,MATCH($C216,_xlfn.ANCHORARRAY(Conflict!$C$8),0)),NA())</f>
        <v>0</v>
      </c>
      <c r="X216" s="50"/>
      <c r="Y216" s="25">
        <f ca="1">IFERROR(INDEX(Health!$H$8:$H$225,MATCH($C216,_xlfn.ANCHORARRAY(Health!$C$8),0)),NA())</f>
        <v>3.66763848396501</v>
      </c>
      <c r="Z216" s="25">
        <f ca="1">IFERROR(INDEX(Food!$H$8:$H$225,MATCH($C216,_xlfn.ANCHORARRAY(Food!$C$8),0)),NA())</f>
        <v>2.9473074696004602</v>
      </c>
      <c r="AA216" s="25">
        <f ca="1">IFERROR(INDEX(Macro!$H$8:$H$225,MATCH($C216,_xlfn.ANCHORARRAY(Macro!$C$8),0)),NA())</f>
        <v>7</v>
      </c>
      <c r="AB216" s="25">
        <f ca="1">IFERROR(INDEX(Socioeconomic!$H$8:$H$225,MATCH($C216,_xlfn.ANCHORARRAY(Socioeconomic!$C$8),0)),NA())</f>
        <v>4.71428571428571</v>
      </c>
      <c r="AC216" s="25">
        <f ca="1">IFERROR(INDEX('Natural Hazard'!$H$8:$H$225,MATCH($C216,_xlfn.ANCHORARRAY('Natural Hazard'!$C$8),0)),NA())</f>
        <v>10</v>
      </c>
      <c r="AD216" s="25">
        <f ca="1">IFERROR(INDEX(Conflict!$H$8:$H$225,MATCH($C216,_xlfn.ANCHORARRAY(Conflict!$C$8),0)),NA())</f>
        <v>0</v>
      </c>
      <c r="AE216" s="50"/>
      <c r="AF216" s="25">
        <f ca="1">IFERROR(INDEX(Health!$I$8:$I$225,MATCH($C216,_xlfn.ANCHORARRAY(Health!$C$8),0)),NA())</f>
        <v>0</v>
      </c>
      <c r="AG216" s="25" t="e">
        <f ca="1">IFERROR(INDEX(Food!$I$8:$I$225,MATCH($C216,_xlfn.ANCHORARRAY(Food!$C$8),0)),NA())</f>
        <v>#N/A</v>
      </c>
      <c r="AH216" s="25">
        <f ca="1">IFERROR(INDEX(Macro!$I$8:$I$225,MATCH($C216,_xlfn.ANCHORARRAY(Macro!$C$8),0)),NA())</f>
        <v>7</v>
      </c>
      <c r="AI216" s="25">
        <f ca="1">IFERROR(INDEX(Socioeconomic!$I$8:$I$225,MATCH($C216,_xlfn.ANCHORARRAY(Socioeconomic!$C$8),0)),NA())</f>
        <v>7.2</v>
      </c>
      <c r="AJ216" s="25">
        <f ca="1">IFERROR(INDEX('Natural Hazard'!$I$8:$I$225,MATCH($C216,_xlfn.ANCHORARRAY('Natural Hazard'!$C$8),0)),NA())</f>
        <v>0</v>
      </c>
      <c r="AK216" s="25">
        <f ca="1">IFERROR(INDEX(Conflict!$I$8:$I$225,MATCH($C216,_xlfn.ANCHORARRAY(Conflict!$C$8),0)),NA())</f>
        <v>0</v>
      </c>
      <c r="AL216" s="49"/>
      <c r="AM216" s="25">
        <f>IFERROR(INDEX('Data Reliability'!$G$6:$G$409,MATCH($C216,'Data Reliability'!$E$6:$E$409,0)),NA())</f>
        <v>0</v>
      </c>
      <c r="AN216" s="25">
        <f>IFERROR(INDEX('Data Reliability'!$H$6:$H$409,MATCH($C216,'Data Reliability'!$E$6:$E$409,0)),NA())</f>
        <v>0.391666666666667</v>
      </c>
    </row>
    <row r="217" spans="2:40" x14ac:dyDescent="0.2">
      <c r="B217" s="28" t="s">
        <v>352</v>
      </c>
      <c r="C217" s="28" t="s">
        <v>353</v>
      </c>
      <c r="D217" s="28" t="s">
        <v>436</v>
      </c>
      <c r="E217" s="28" t="s">
        <v>429</v>
      </c>
      <c r="G217" s="22" cm="1">
        <f t="array" aca="1" ref="G217" ca="1">IF(Parameters!$D$31, SUM(IF(ISNUMBER(R217:W217),(IF(R217:W217&gt;=Parameters!$D$37,1,"")),""))+0.5*(SUM(IF(ISNUMBER(R217:W217),(IF(R217:W217&gt;=Parameters!$D$38,1,"")),""))-SUM(IF(ISNUMBER(R217:W217),(IF(R217:W217&gt;=Parameters!$D$37,1,"")),""))),0) +
   IF(Parameters!$D$32,SUM(IF(ISNUMBER(R217:W217),(IF(R217:W217&gt;=Parameters!$D$41,1,"")),"")),0) +
   IF(Parameters!$D$33,AVERAGE(IF(ISNUMBER(R217:W217),R217:W217)),0) +
   IF(Parameters!$D$34,IF(OR(IF(ISNUMBER(R217:W217),R217:W217)=0),0,GEOMEAN(IF(ISNUMBER(R217:W217),R217:W217))),0)</f>
        <v>0</v>
      </c>
      <c r="H217" s="23">
        <f t="shared" ca="1" si="18"/>
        <v>0</v>
      </c>
      <c r="I217" s="116" t="str">
        <f t="shared" si="19"/>
        <v>!</v>
      </c>
      <c r="J217" s="22" cm="1">
        <f t="array" aca="1" ref="J217" ca="1">IF(Parameters!$D$31, SUM(IF(ISNUMBER(Y217:AD217),(IF(Y217:AD217&gt;=Parameters!$D$41,1,"")),""))+0.5*(SUM(IF(ISNUMBER(Y217:AD217),(IF(Y217:AD217&gt;=Parameters!$D$42,1,"")),""))-SUM(IF(ISNUMBER(Y217:AD217),(IF(Y217:AD217&gt;=Parameters!$D$41,1,"")),""))),0) +
   IF(Parameters!$D$32,SUM(IF(ISNUMBER(Y217:AD217),(IF(Y217:AD217&gt;=Parameters!$D$41,1,"")),"")),0) +
   IF(Parameters!$D$33,AVERAGE(IF(ISNUMBER(Y217:AD217),Y217:AD217)),0) +
   IF(Parameters!$D$34,IF(OR(IF(ISNUMBER(Y217:AD217),Y217:AD217)=0),0,GEOMEAN(IF(ISNUMBER(Y217:AD217),Y217:AD217))),0)</f>
        <v>2</v>
      </c>
      <c r="K217" s="23">
        <f t="shared" ca="1" si="20"/>
        <v>2</v>
      </c>
      <c r="L217" s="116" t="str">
        <f t="shared" si="21"/>
        <v>!</v>
      </c>
      <c r="M217" s="21" cm="1">
        <f t="array" aca="1" ref="M217" ca="1">IF(Parameters!$D$31, SUM(IF(ISNUMBER(AF217:AK217),(IF(AF217:AK217&gt;=Parameters!$D$41,1,"")),""))+0.5*(SUM(IF(ISNUMBER(AF217:AK217),(IF(AF217:AK217&gt;=Parameters!$D$42,1,"")),""))-SUM(IF(ISNUMBER(AF217:AK217),(IF(AF217:AK217&gt;=Parameters!$D$41,1,"")),""))),0) +
   IF(Parameters!$D$32,SUM(IF(ISNUMBER(AF217:AK217),(IF(AF217:AK217&gt;=Parameters!$D$41,1,"")),"")),0) +
   IF(Parameters!$D$33,AVERAGE(IF(ISNUMBER(AF217:AK217),AF217:AK217)),0) +
   IF(Parameters!$D$34,IF(OR(IF(ISNUMBER(AF217:AK217),AF217:AK217)=0),0,GEOMEAN(IF(ISNUMBER(AF217:AK217),AF217:AK217))),0)</f>
        <v>0</v>
      </c>
      <c r="N217" s="23">
        <f t="shared" ca="1" si="22"/>
        <v>0</v>
      </c>
      <c r="O217" s="116" t="str">
        <f t="shared" si="23"/>
        <v>!!</v>
      </c>
      <c r="P217" s="24"/>
      <c r="Q217" s="49"/>
      <c r="R217" s="25">
        <f ca="1">IFERROR(INDEX(Health!$G$8:$G$225,MATCH($C217,_xlfn.ANCHORARRAY(Health!$C$8),0)),NA())</f>
        <v>0</v>
      </c>
      <c r="S217" s="25">
        <f ca="1">IFERROR(INDEX(Food!$G$8:$G$225,MATCH($C217,_xlfn.ANCHORARRAY(Food!$C$8),0)),NA())</f>
        <v>0</v>
      </c>
      <c r="T217" s="25" t="e">
        <f ca="1">IFERROR(INDEX(Macro!$G$8:$G$225,MATCH($C217,_xlfn.ANCHORARRAY(Macro!$C$8),0)),NA())</f>
        <v>#N/A</v>
      </c>
      <c r="U217" s="25">
        <f ca="1">IFERROR(INDEX(Socioeconomic!$G$8:$G$225,MATCH($C217,_xlfn.ANCHORARRAY(Socioeconomic!$C$8),0)),NA())</f>
        <v>0</v>
      </c>
      <c r="V217" s="25">
        <f ca="1">IFERROR(INDEX('Natural Hazard'!$G$8:$G$225,MATCH($C217,_xlfn.ANCHORARRAY('Natural Hazard'!$C$8),0)),NA())</f>
        <v>0</v>
      </c>
      <c r="W217" s="25">
        <f ca="1">IFERROR(INDEX(Conflict!$G$8:$G$225,MATCH($C217,_xlfn.ANCHORARRAY(Conflict!$C$8),0)),NA())</f>
        <v>0</v>
      </c>
      <c r="X217" s="50"/>
      <c r="Y217" s="25">
        <f ca="1">IFERROR(INDEX(Health!$H$8:$H$225,MATCH($C217,_xlfn.ANCHORARRAY(Health!$C$8),0)),NA())</f>
        <v>8.6239067055393495</v>
      </c>
      <c r="Z217" s="25">
        <f ca="1">IFERROR(INDEX(Food!$H$8:$H$225,MATCH($C217,_xlfn.ANCHORARRAY(Food!$C$8),0)),NA())</f>
        <v>8.2296650717703308</v>
      </c>
      <c r="AA217" s="25" t="e">
        <f ca="1">IFERROR(INDEX(Macro!$H$8:$H$225,MATCH($C217,_xlfn.ANCHORARRAY(Macro!$C$8),0)),NA())</f>
        <v>#N/A</v>
      </c>
      <c r="AB217" s="25">
        <f ca="1">IFERROR(INDEX(Socioeconomic!$H$8:$H$225,MATCH($C217,_xlfn.ANCHORARRAY(Socioeconomic!$C$8),0)),NA())</f>
        <v>7.71428571428571</v>
      </c>
      <c r="AC217" s="25">
        <f ca="1">IFERROR(INDEX('Natural Hazard'!$H$8:$H$225,MATCH($C217,_xlfn.ANCHORARRAY('Natural Hazard'!$C$8),0)),NA())</f>
        <v>7.6666666666666599</v>
      </c>
      <c r="AD217" s="25">
        <f ca="1">IFERROR(INDEX(Conflict!$H$8:$H$225,MATCH($C217,_xlfn.ANCHORARRAY(Conflict!$C$8),0)),NA())</f>
        <v>0</v>
      </c>
      <c r="AE217" s="50"/>
      <c r="AF217" s="25">
        <f ca="1">IFERROR(INDEX(Health!$I$8:$I$225,MATCH($C217,_xlfn.ANCHORARRAY(Health!$C$8),0)),NA())</f>
        <v>0</v>
      </c>
      <c r="AG217" s="25" t="e">
        <f ca="1">IFERROR(INDEX(Food!$I$8:$I$225,MATCH($C217,_xlfn.ANCHORARRAY(Food!$C$8),0)),NA())</f>
        <v>#N/A</v>
      </c>
      <c r="AH217" s="25" t="e">
        <f ca="1">IFERROR(INDEX(Macro!$I$8:$I$225,MATCH($C217,_xlfn.ANCHORARRAY(Macro!$C$8),0)),NA())</f>
        <v>#N/A</v>
      </c>
      <c r="AI217" s="25" t="e">
        <f ca="1">IFERROR(INDEX(Socioeconomic!$I$8:$I$225,MATCH($C217,_xlfn.ANCHORARRAY(Socioeconomic!$C$8),0)),NA())</f>
        <v>#N/A</v>
      </c>
      <c r="AJ217" s="25">
        <f ca="1">IFERROR(INDEX('Natural Hazard'!$I$8:$I$225,MATCH($C217,_xlfn.ANCHORARRAY('Natural Hazard'!$C$8),0)),NA())</f>
        <v>0</v>
      </c>
      <c r="AK217" s="25">
        <f ca="1">IFERROR(INDEX(Conflict!$I$8:$I$225,MATCH($C217,_xlfn.ANCHORARRAY(Conflict!$C$8),0)),NA())</f>
        <v>0</v>
      </c>
      <c r="AL217" s="49"/>
      <c r="AM217" s="25">
        <f>IFERROR(INDEX('Data Reliability'!$G$6:$G$409,MATCH($C217,'Data Reliability'!$E$6:$E$409,0)),NA())</f>
        <v>0.33333333333333298</v>
      </c>
      <c r="AN217" s="25">
        <f>IFERROR(INDEX('Data Reliability'!$H$6:$H$409,MATCH($C217,'Data Reliability'!$E$6:$E$409,0)),NA())</f>
        <v>0.71666666666666701</v>
      </c>
    </row>
    <row r="218" spans="2:40" x14ac:dyDescent="0.2">
      <c r="B218" s="28" t="s">
        <v>354</v>
      </c>
      <c r="C218" s="28" t="s">
        <v>355</v>
      </c>
      <c r="D218" s="28" t="s">
        <v>436</v>
      </c>
      <c r="E218" s="28" t="s">
        <v>429</v>
      </c>
      <c r="G218" s="22" cm="1">
        <f t="array" aca="1" ref="G218" ca="1">IF(Parameters!$D$31, SUM(IF(ISNUMBER(R218:W218),(IF(R218:W218&gt;=Parameters!$D$37,1,"")),""))+0.5*(SUM(IF(ISNUMBER(R218:W218),(IF(R218:W218&gt;=Parameters!$D$38,1,"")),""))-SUM(IF(ISNUMBER(R218:W218),(IF(R218:W218&gt;=Parameters!$D$37,1,"")),""))),0) +
   IF(Parameters!$D$32,SUM(IF(ISNUMBER(R218:W218),(IF(R218:W218&gt;=Parameters!$D$41,1,"")),"")),0) +
   IF(Parameters!$D$33,AVERAGE(IF(ISNUMBER(R218:W218),R218:W218)),0) +
   IF(Parameters!$D$34,IF(OR(IF(ISNUMBER(R218:W218),R218:W218)=0),0,GEOMEAN(IF(ISNUMBER(R218:W218),R218:W218))),0)</f>
        <v>0</v>
      </c>
      <c r="H218" s="23">
        <f t="shared" ca="1" si="18"/>
        <v>0</v>
      </c>
      <c r="I218" s="116" t="str">
        <f t="shared" si="19"/>
        <v>!</v>
      </c>
      <c r="J218" s="22" cm="1">
        <f t="array" aca="1" ref="J218" ca="1">IF(Parameters!$D$31, SUM(IF(ISNUMBER(Y218:AD218),(IF(Y218:AD218&gt;=Parameters!$D$41,1,"")),""))+0.5*(SUM(IF(ISNUMBER(Y218:AD218),(IF(Y218:AD218&gt;=Parameters!$D$42,1,"")),""))-SUM(IF(ISNUMBER(Y218:AD218),(IF(Y218:AD218&gt;=Parameters!$D$41,1,"")),""))),0) +
   IF(Parameters!$D$32,SUM(IF(ISNUMBER(Y218:AD218),(IF(Y218:AD218&gt;=Parameters!$D$41,1,"")),"")),0) +
   IF(Parameters!$D$33,AVERAGE(IF(ISNUMBER(Y218:AD218),Y218:AD218)),0) +
   IF(Parameters!$D$34,IF(OR(IF(ISNUMBER(Y218:AD218),Y218:AD218)=0),0,GEOMEAN(IF(ISNUMBER(Y218:AD218),Y218:AD218))),0)</f>
        <v>1</v>
      </c>
      <c r="K218" s="23">
        <f t="shared" ca="1" si="20"/>
        <v>1</v>
      </c>
      <c r="L218" s="116" t="str">
        <f t="shared" si="21"/>
        <v/>
      </c>
      <c r="M218" s="21" cm="1">
        <f t="array" aca="1" ref="M218" ca="1">IF(Parameters!$D$31, SUM(IF(ISNUMBER(AF218:AK218),(IF(AF218:AK218&gt;=Parameters!$D$41,1,"")),""))+0.5*(SUM(IF(ISNUMBER(AF218:AK218),(IF(AF218:AK218&gt;=Parameters!$D$42,1,"")),""))-SUM(IF(ISNUMBER(AF218:AK218),(IF(AF218:AK218&gt;=Parameters!$D$41,1,"")),""))),0) +
   IF(Parameters!$D$32,SUM(IF(ISNUMBER(AF218:AK218),(IF(AF218:AK218&gt;=Parameters!$D$41,1,"")),"")),0) +
   IF(Parameters!$D$33,AVERAGE(IF(ISNUMBER(AF218:AK218),AF218:AK218)),0) +
   IF(Parameters!$D$34,IF(OR(IF(ISNUMBER(AF218:AK218),AF218:AK218)=0),0,GEOMEAN(IF(ISNUMBER(AF218:AK218),AF218:AK218))),0)</f>
        <v>0</v>
      </c>
      <c r="N218" s="23">
        <f t="shared" ca="1" si="22"/>
        <v>0</v>
      </c>
      <c r="O218" s="116" t="str">
        <f t="shared" si="23"/>
        <v>!!</v>
      </c>
      <c r="P218" s="24"/>
      <c r="Q218" s="49"/>
      <c r="R218" s="25">
        <f ca="1">IFERROR(INDEX(Health!$G$8:$G$225,MATCH($C218,_xlfn.ANCHORARRAY(Health!$C$8),0)),NA())</f>
        <v>0</v>
      </c>
      <c r="S218" s="25">
        <f ca="1">IFERROR(INDEX(Food!$G$8:$G$225,MATCH($C218,_xlfn.ANCHORARRAY(Food!$C$8),0)),NA())</f>
        <v>0</v>
      </c>
      <c r="T218" s="25" t="e">
        <f ca="1">IFERROR(INDEX(Macro!$G$8:$G$225,MATCH($C218,_xlfn.ANCHORARRAY(Macro!$C$8),0)),NA())</f>
        <v>#N/A</v>
      </c>
      <c r="U218" s="25">
        <f ca="1">IFERROR(INDEX(Socioeconomic!$G$8:$G$225,MATCH($C218,_xlfn.ANCHORARRAY(Socioeconomic!$C$8),0)),NA())</f>
        <v>0</v>
      </c>
      <c r="V218" s="25">
        <f ca="1">IFERROR(INDEX('Natural Hazard'!$G$8:$G$225,MATCH($C218,_xlfn.ANCHORARRAY('Natural Hazard'!$C$8),0)),NA())</f>
        <v>0</v>
      </c>
      <c r="W218" s="25">
        <f ca="1">IFERROR(INDEX(Conflict!$G$8:$G$225,MATCH($C218,_xlfn.ANCHORARRAY(Conflict!$C$8),0)),NA())</f>
        <v>0</v>
      </c>
      <c r="X218" s="50"/>
      <c r="Y218" s="25">
        <f ca="1">IFERROR(INDEX(Health!$H$8:$H$225,MATCH($C218,_xlfn.ANCHORARRAY(Health!$C$8),0)),NA())</f>
        <v>7.7784256559766698</v>
      </c>
      <c r="Z218" s="25">
        <f ca="1">IFERROR(INDEX(Food!$H$8:$H$225,MATCH($C218,_xlfn.ANCHORARRAY(Food!$C$8),0)),NA())</f>
        <v>3.20574162679425</v>
      </c>
      <c r="AA218" s="25" t="e">
        <f ca="1">IFERROR(INDEX(Macro!$H$8:$H$225,MATCH($C218,_xlfn.ANCHORARRAY(Macro!$C$8),0)),NA())</f>
        <v>#N/A</v>
      </c>
      <c r="AB218" s="25">
        <f ca="1">IFERROR(INDEX(Socioeconomic!$H$8:$H$225,MATCH($C218,_xlfn.ANCHORARRAY(Socioeconomic!$C$8),0)),NA())</f>
        <v>7.1428571428571397</v>
      </c>
      <c r="AC218" s="25">
        <f ca="1">IFERROR(INDEX('Natural Hazard'!$H$8:$H$225,MATCH($C218,_xlfn.ANCHORARRAY('Natural Hazard'!$C$8),0)),NA())</f>
        <v>4.1666666666666599</v>
      </c>
      <c r="AD218" s="25">
        <f ca="1">IFERROR(INDEX(Conflict!$H$8:$H$225,MATCH($C218,_xlfn.ANCHORARRAY(Conflict!$C$8),0)),NA())</f>
        <v>0.73205150820250398</v>
      </c>
      <c r="AE218" s="50"/>
      <c r="AF218" s="25">
        <f ca="1">IFERROR(INDEX(Health!$I$8:$I$225,MATCH($C218,_xlfn.ANCHORARRAY(Health!$C$8),0)),NA())</f>
        <v>0</v>
      </c>
      <c r="AG218" s="25" t="e">
        <f ca="1">IFERROR(INDEX(Food!$I$8:$I$225,MATCH($C218,_xlfn.ANCHORARRAY(Food!$C$8),0)),NA())</f>
        <v>#N/A</v>
      </c>
      <c r="AH218" s="25" t="e">
        <f ca="1">IFERROR(INDEX(Macro!$I$8:$I$225,MATCH($C218,_xlfn.ANCHORARRAY(Macro!$C$8),0)),NA())</f>
        <v>#N/A</v>
      </c>
      <c r="AI218" s="25" t="e">
        <f ca="1">IFERROR(INDEX(Socioeconomic!$I$8:$I$225,MATCH($C218,_xlfn.ANCHORARRAY(Socioeconomic!$C$8),0)),NA())</f>
        <v>#N/A</v>
      </c>
      <c r="AJ218" s="25">
        <f ca="1">IFERROR(INDEX('Natural Hazard'!$I$8:$I$225,MATCH($C218,_xlfn.ANCHORARRAY('Natural Hazard'!$C$8),0)),NA())</f>
        <v>0</v>
      </c>
      <c r="AK218" s="25">
        <f ca="1">IFERROR(INDEX(Conflict!$I$8:$I$225,MATCH($C218,_xlfn.ANCHORARRAY(Conflict!$C$8),0)),NA())</f>
        <v>0</v>
      </c>
      <c r="AL218" s="49"/>
      <c r="AM218" s="25">
        <f>IFERROR(INDEX('Data Reliability'!$G$6:$G$409,MATCH($C218,'Data Reliability'!$E$6:$E$409,0)),NA())</f>
        <v>0.25</v>
      </c>
      <c r="AN218" s="25">
        <f>IFERROR(INDEX('Data Reliability'!$H$6:$H$409,MATCH($C218,'Data Reliability'!$E$6:$E$409,0)),NA())</f>
        <v>0.78333333333333299</v>
      </c>
    </row>
    <row r="219" spans="2:40" x14ac:dyDescent="0.2">
      <c r="B219" s="28" t="s">
        <v>769</v>
      </c>
      <c r="C219" s="28" t="s">
        <v>726</v>
      </c>
      <c r="D219" s="28" t="s">
        <v>433</v>
      </c>
      <c r="E219" s="28" t="s">
        <v>429</v>
      </c>
      <c r="G219" s="22" cm="1">
        <f t="array" aca="1" ref="G219" ca="1">IF(Parameters!$D$31, SUM(IF(ISNUMBER(R219:W219),(IF(R219:W219&gt;=Parameters!$D$37,1,"")),""))+0.5*(SUM(IF(ISNUMBER(R219:W219),(IF(R219:W219&gt;=Parameters!$D$38,1,"")),""))-SUM(IF(ISNUMBER(R219:W219),(IF(R219:W219&gt;=Parameters!$D$37,1,"")),""))),0) +
   IF(Parameters!$D$32,SUM(IF(ISNUMBER(R219:W219),(IF(R219:W219&gt;=Parameters!$D$41,1,"")),"")),0) +
   IF(Parameters!$D$33,AVERAGE(IF(ISNUMBER(R219:W219),R219:W219)),0) +
   IF(Parameters!$D$34,IF(OR(IF(ISNUMBER(R219:W219),R219:W219)=0),0,GEOMEAN(IF(ISNUMBER(R219:W219),R219:W219))),0)</f>
        <v>1</v>
      </c>
      <c r="H219" s="23">
        <f t="shared" ca="1" si="18"/>
        <v>1</v>
      </c>
      <c r="I219" s="116" t="str">
        <f t="shared" si="19"/>
        <v>!!</v>
      </c>
      <c r="J219" s="22" cm="1">
        <f t="array" aca="1" ref="J219" ca="1">IF(Parameters!$D$31, SUM(IF(ISNUMBER(Y219:AD219),(IF(Y219:AD219&gt;=Parameters!$D$41,1,"")),""))+0.5*(SUM(IF(ISNUMBER(Y219:AD219),(IF(Y219:AD219&gt;=Parameters!$D$42,1,"")),""))-SUM(IF(ISNUMBER(Y219:AD219),(IF(Y219:AD219&gt;=Parameters!$D$41,1,"")),""))),0) +
   IF(Parameters!$D$32,SUM(IF(ISNUMBER(Y219:AD219),(IF(Y219:AD219&gt;=Parameters!$D$41,1,"")),"")),0) +
   IF(Parameters!$D$33,AVERAGE(IF(ISNUMBER(Y219:AD219),Y219:AD219)),0) +
   IF(Parameters!$D$34,IF(OR(IF(ISNUMBER(Y219:AD219),Y219:AD219)=0),0,GEOMEAN(IF(ISNUMBER(Y219:AD219),Y219:AD219))),0)</f>
        <v>1</v>
      </c>
      <c r="K219" s="23">
        <f t="shared" ca="1" si="20"/>
        <v>1</v>
      </c>
      <c r="L219" s="116" t="str">
        <f t="shared" si="21"/>
        <v>!!</v>
      </c>
      <c r="M219" s="21" cm="1">
        <f t="array" aca="1" ref="M219" ca="1">IF(Parameters!$D$31, SUM(IF(ISNUMBER(AF219:AK219),(IF(AF219:AK219&gt;=Parameters!$D$41,1,"")),""))+0.5*(SUM(IF(ISNUMBER(AF219:AK219),(IF(AF219:AK219&gt;=Parameters!$D$42,1,"")),""))-SUM(IF(ISNUMBER(AF219:AK219),(IF(AF219:AK219&gt;=Parameters!$D$41,1,"")),""))),0) +
   IF(Parameters!$D$32,SUM(IF(ISNUMBER(AF219:AK219),(IF(AF219:AK219&gt;=Parameters!$D$41,1,"")),"")),0) +
   IF(Parameters!$D$33,AVERAGE(IF(ISNUMBER(AF219:AK219),AF219:AK219)),0) +
   IF(Parameters!$D$34,IF(OR(IF(ISNUMBER(AF219:AK219),AF219:AK219)=0),0,GEOMEAN(IF(ISNUMBER(AF219:AK219),AF219:AK219))),0)</f>
        <v>1</v>
      </c>
      <c r="N219" s="23">
        <f t="shared" ca="1" si="22"/>
        <v>1</v>
      </c>
      <c r="O219" s="116" t="str">
        <f t="shared" si="23"/>
        <v>!!</v>
      </c>
      <c r="P219" s="24"/>
      <c r="Q219" s="49"/>
      <c r="R219" s="25">
        <f ca="1">IFERROR(INDEX(Health!$G$8:$G$225,MATCH($C219,_xlfn.ANCHORARRAY(Health!$C$8),0)),NA())</f>
        <v>0</v>
      </c>
      <c r="S219" s="25" t="e">
        <f ca="1">IFERROR(INDEX(Food!$G$8:$G$225,MATCH($C219,_xlfn.ANCHORARRAY(Food!$C$8),0)),NA())</f>
        <v>#N/A</v>
      </c>
      <c r="T219" s="25">
        <f ca="1">IFERROR(INDEX(Macro!$G$8:$G$225,MATCH($C219,_xlfn.ANCHORARRAY(Macro!$C$8),0)),NA())</f>
        <v>4.7900886266345912</v>
      </c>
      <c r="U219" s="25" t="e">
        <f ca="1">IFERROR(INDEX(Socioeconomic!$G$8:$G$225,MATCH($C219,_xlfn.ANCHORARRAY(Socioeconomic!$C$8),0)),NA())</f>
        <v>#N/A</v>
      </c>
      <c r="V219" s="25">
        <f ca="1">IFERROR(INDEX('Natural Hazard'!$G$8:$G$225,MATCH($C219,_xlfn.ANCHORARRAY('Natural Hazard'!$C$8),0)),NA())</f>
        <v>0</v>
      </c>
      <c r="W219" s="25">
        <f ca="1">IFERROR(INDEX(Conflict!$G$8:$G$225,MATCH($C219,_xlfn.ANCHORARRAY(Conflict!$C$8),0)),NA())</f>
        <v>10</v>
      </c>
      <c r="X219" s="50"/>
      <c r="Y219" s="25" t="e">
        <f ca="1">IFERROR(INDEX(Health!$H$8:$H$225,MATCH($C219,_xlfn.ANCHORARRAY(Health!$C$8),0)),NA())</f>
        <v>#N/A</v>
      </c>
      <c r="Z219" s="25" t="e">
        <f ca="1">IFERROR(INDEX(Food!$H$8:$H$225,MATCH($C219,_xlfn.ANCHORARRAY(Food!$C$8),0)),NA())</f>
        <v>#N/A</v>
      </c>
      <c r="AA219" s="25">
        <f ca="1">IFERROR(INDEX(Macro!$H$8:$H$225,MATCH($C219,_xlfn.ANCHORARRAY(Macro!$C$8),0)),NA())</f>
        <v>5.1626135364781698</v>
      </c>
      <c r="AB219" s="25" t="e">
        <f ca="1">IFERROR(INDEX(Socioeconomic!$H$8:$H$225,MATCH($C219,_xlfn.ANCHORARRAY(Socioeconomic!$C$8),0)),NA())</f>
        <v>#N/A</v>
      </c>
      <c r="AC219" s="25" t="e">
        <f ca="1">IFERROR(INDEX('Natural Hazard'!$H$8:$H$225,MATCH($C219,_xlfn.ANCHORARRAY('Natural Hazard'!$C$8),0)),NA())</f>
        <v>#N/A</v>
      </c>
      <c r="AD219" s="25">
        <f ca="1">IFERROR(INDEX(Conflict!$H$8:$H$225,MATCH($C219,_xlfn.ANCHORARRAY(Conflict!$C$8),0)),NA())</f>
        <v>10</v>
      </c>
      <c r="AE219" s="50"/>
      <c r="AF219" s="25">
        <f ca="1">IFERROR(INDEX(Health!$I$8:$I$225,MATCH($C219,_xlfn.ANCHORARRAY(Health!$C$8),0)),NA())</f>
        <v>0</v>
      </c>
      <c r="AG219" s="25" t="e">
        <f ca="1">IFERROR(INDEX(Food!$I$8:$I$225,MATCH($C219,_xlfn.ANCHORARRAY(Food!$C$8),0)),NA())</f>
        <v>#N/A</v>
      </c>
      <c r="AH219" s="25">
        <f ca="1">IFERROR(INDEX(Macro!$I$8:$I$225,MATCH($C219,_xlfn.ANCHORARRAY(Macro!$C$8),0)),NA())</f>
        <v>4.4444444444444402</v>
      </c>
      <c r="AI219" s="25" t="e">
        <f ca="1">IFERROR(INDEX(Socioeconomic!$I$8:$I$225,MATCH($C219,_xlfn.ANCHORARRAY(Socioeconomic!$C$8),0)),NA())</f>
        <v>#N/A</v>
      </c>
      <c r="AJ219" s="25">
        <f ca="1">IFERROR(INDEX('Natural Hazard'!$I$8:$I$225,MATCH($C219,_xlfn.ANCHORARRAY('Natural Hazard'!$C$8),0)),NA())</f>
        <v>0</v>
      </c>
      <c r="AK219" s="25">
        <f ca="1">IFERROR(INDEX(Conflict!$I$8:$I$225,MATCH($C219,_xlfn.ANCHORARRAY(Conflict!$C$8),0)),NA())</f>
        <v>10</v>
      </c>
      <c r="AL219" s="49"/>
      <c r="AM219" s="25">
        <f>IFERROR(INDEX('Data Reliability'!$G$6:$G$409,MATCH($C219,'Data Reliability'!$E$6:$E$409,0)),NA())</f>
        <v>0.83333333333333304</v>
      </c>
      <c r="AN219" s="25">
        <f>IFERROR(INDEX('Data Reliability'!$H$6:$H$409,MATCH($C219,'Data Reliability'!$E$6:$E$409,0)),NA())</f>
        <v>0.73333333333333295</v>
      </c>
    </row>
    <row r="220" spans="2:40" x14ac:dyDescent="0.2">
      <c r="B220" s="28" t="s">
        <v>770</v>
      </c>
      <c r="C220" s="28" t="s">
        <v>356</v>
      </c>
      <c r="D220" s="28" t="s">
        <v>434</v>
      </c>
      <c r="E220" s="28" t="s">
        <v>429</v>
      </c>
      <c r="G220" s="22" cm="1">
        <f t="array" aca="1" ref="G220" ca="1">IF(Parameters!$D$31, SUM(IF(ISNUMBER(R220:W220),(IF(R220:W220&gt;=Parameters!$D$37,1,"")),""))+0.5*(SUM(IF(ISNUMBER(R220:W220),(IF(R220:W220&gt;=Parameters!$D$38,1,"")),""))-SUM(IF(ISNUMBER(R220:W220),(IF(R220:W220&gt;=Parameters!$D$37,1,"")),""))),0) +
   IF(Parameters!$D$32,SUM(IF(ISNUMBER(R220:W220),(IF(R220:W220&gt;=Parameters!$D$41,1,"")),"")),0) +
   IF(Parameters!$D$33,AVERAGE(IF(ISNUMBER(R220:W220),R220:W220)),0) +
   IF(Parameters!$D$34,IF(OR(IF(ISNUMBER(R220:W220),R220:W220)=0),0,GEOMEAN(IF(ISNUMBER(R220:W220),R220:W220))),0)</f>
        <v>2</v>
      </c>
      <c r="H220" s="23">
        <f t="shared" ca="1" si="18"/>
        <v>2</v>
      </c>
      <c r="I220" s="116" t="str">
        <f t="shared" si="19"/>
        <v/>
      </c>
      <c r="J220" s="22" cm="1">
        <f t="array" aca="1" ref="J220" ca="1">IF(Parameters!$D$31, SUM(IF(ISNUMBER(Y220:AD220),(IF(Y220:AD220&gt;=Parameters!$D$41,1,"")),""))+0.5*(SUM(IF(ISNUMBER(Y220:AD220),(IF(Y220:AD220&gt;=Parameters!$D$42,1,"")),""))-SUM(IF(ISNUMBER(Y220:AD220),(IF(Y220:AD220&gt;=Parameters!$D$41,1,"")),""))),0) +
   IF(Parameters!$D$32,SUM(IF(ISNUMBER(Y220:AD220),(IF(Y220:AD220&gt;=Parameters!$D$41,1,"")),"")),0) +
   IF(Parameters!$D$33,AVERAGE(IF(ISNUMBER(Y220:AD220),Y220:AD220)),0) +
   IF(Parameters!$D$34,IF(OR(IF(ISNUMBER(Y220:AD220),Y220:AD220)=0),0,GEOMEAN(IF(ISNUMBER(Y220:AD220),Y220:AD220))),0)</f>
        <v>5</v>
      </c>
      <c r="K220" s="23">
        <f t="shared" ca="1" si="20"/>
        <v>5</v>
      </c>
      <c r="L220" s="116" t="str">
        <f t="shared" si="21"/>
        <v/>
      </c>
      <c r="M220" s="21" cm="1">
        <f t="array" aca="1" ref="M220" ca="1">IF(Parameters!$D$31, SUM(IF(ISNUMBER(AF220:AK220),(IF(AF220:AK220&gt;=Parameters!$D$41,1,"")),""))+0.5*(SUM(IF(ISNUMBER(AF220:AK220),(IF(AF220:AK220&gt;=Parameters!$D$42,1,"")),""))-SUM(IF(ISNUMBER(AF220:AK220),(IF(AF220:AK220&gt;=Parameters!$D$41,1,"")),""))),0) +
   IF(Parameters!$D$32,SUM(IF(ISNUMBER(AF220:AK220),(IF(AF220:AK220&gt;=Parameters!$D$41,1,"")),"")),0) +
   IF(Parameters!$D$33,AVERAGE(IF(ISNUMBER(AF220:AK220),AF220:AK220)),0) +
   IF(Parameters!$D$34,IF(OR(IF(ISNUMBER(AF220:AK220),AF220:AK220)=0),0,GEOMEAN(IF(ISNUMBER(AF220:AK220),AF220:AK220))),0)</f>
        <v>1</v>
      </c>
      <c r="N220" s="23">
        <f t="shared" ca="1" si="22"/>
        <v>1</v>
      </c>
      <c r="O220" s="116" t="str">
        <f t="shared" si="23"/>
        <v>!</v>
      </c>
      <c r="P220" s="24"/>
      <c r="Q220" s="49"/>
      <c r="R220" s="25">
        <f ca="1">IFERROR(INDEX(Health!$G$8:$G$225,MATCH($C220,_xlfn.ANCHORARRAY(Health!$C$8),0)),NA())</f>
        <v>0</v>
      </c>
      <c r="S220" s="25">
        <f ca="1">IFERROR(INDEX(Food!$G$8:$G$225,MATCH($C220,_xlfn.ANCHORARRAY(Food!$C$8),0)),NA())</f>
        <v>10</v>
      </c>
      <c r="T220" s="25">
        <f ca="1">IFERROR(INDEX(Macro!$G$8:$G$225,MATCH($C220,_xlfn.ANCHORARRAY(Macro!$C$8),0)),NA())</f>
        <v>7.0691131282588549</v>
      </c>
      <c r="U220" s="25">
        <f ca="1">IFERROR(INDEX(Socioeconomic!$G$8:$G$225,MATCH($C220,_xlfn.ANCHORARRAY(Socioeconomic!$C$8),0)),NA())</f>
        <v>0</v>
      </c>
      <c r="V220" s="25">
        <f ca="1">IFERROR(INDEX('Natural Hazard'!$G$8:$G$225,MATCH($C220,_xlfn.ANCHORARRAY('Natural Hazard'!$C$8),0)),NA())</f>
        <v>0</v>
      </c>
      <c r="W220" s="25">
        <f ca="1">IFERROR(INDEX(Conflict!$G$8:$G$225,MATCH($C220,_xlfn.ANCHORARRAY(Conflict!$C$8),0)),NA())</f>
        <v>0</v>
      </c>
      <c r="X220" s="50"/>
      <c r="Y220" s="25">
        <f ca="1">IFERROR(INDEX(Health!$H$8:$H$225,MATCH($C220,_xlfn.ANCHORARRAY(Health!$C$8),0)),NA())</f>
        <v>10</v>
      </c>
      <c r="Z220" s="25">
        <f ca="1">IFERROR(INDEX(Food!$H$8:$H$225,MATCH($C220,_xlfn.ANCHORARRAY(Food!$C$8),0)),NA())</f>
        <v>10</v>
      </c>
      <c r="AA220" s="25">
        <f ca="1">IFERROR(INDEX(Macro!$H$8:$H$225,MATCH($C220,_xlfn.ANCHORARRAY(Macro!$C$8),0)),NA())</f>
        <v>10</v>
      </c>
      <c r="AB220" s="25">
        <f ca="1">IFERROR(INDEX(Socioeconomic!$H$8:$H$225,MATCH($C220,_xlfn.ANCHORARRAY(Socioeconomic!$C$8),0)),NA())</f>
        <v>10</v>
      </c>
      <c r="AC220" s="25">
        <f ca="1">IFERROR(INDEX('Natural Hazard'!$H$8:$H$225,MATCH($C220,_xlfn.ANCHORARRAY('Natural Hazard'!$C$8),0)),NA())</f>
        <v>5.5</v>
      </c>
      <c r="AD220" s="25">
        <f ca="1">IFERROR(INDEX(Conflict!$H$8:$H$225,MATCH($C220,_xlfn.ANCHORARRAY(Conflict!$C$8),0)),NA())</f>
        <v>10</v>
      </c>
      <c r="AE220" s="50"/>
      <c r="AF220" s="25">
        <f ca="1">IFERROR(INDEX(Health!$I$8:$I$225,MATCH($C220,_xlfn.ANCHORARRAY(Health!$C$8),0)),NA())</f>
        <v>0</v>
      </c>
      <c r="AG220" s="25">
        <f ca="1">IFERROR(INDEX(Food!$I$8:$I$225,MATCH($C220,_xlfn.ANCHORARRAY(Food!$C$8),0)),NA())</f>
        <v>10</v>
      </c>
      <c r="AH220" s="25">
        <f ca="1">IFERROR(INDEX(Macro!$I$8:$I$225,MATCH($C220,_xlfn.ANCHORARRAY(Macro!$C$8),0)),NA())</f>
        <v>4.9972360420121698</v>
      </c>
      <c r="AI220" s="25" t="e">
        <f ca="1">IFERROR(INDEX(Socioeconomic!$I$8:$I$225,MATCH($C220,_xlfn.ANCHORARRAY(Socioeconomic!$C$8),0)),NA())</f>
        <v>#N/A</v>
      </c>
      <c r="AJ220" s="25">
        <f ca="1">IFERROR(INDEX('Natural Hazard'!$I$8:$I$225,MATCH($C220,_xlfn.ANCHORARRAY('Natural Hazard'!$C$8),0)),NA())</f>
        <v>0</v>
      </c>
      <c r="AK220" s="25">
        <f ca="1">IFERROR(INDEX(Conflict!$I$8:$I$225,MATCH($C220,_xlfn.ANCHORARRAY(Conflict!$C$8),0)),NA())</f>
        <v>0</v>
      </c>
      <c r="AL220" s="49"/>
      <c r="AM220" s="25">
        <f>IFERROR(INDEX('Data Reliability'!$G$6:$G$409,MATCH($C220,'Data Reliability'!$E$6:$E$409,0)),NA())</f>
        <v>8.3333333333333301E-2</v>
      </c>
      <c r="AN220" s="25">
        <f>IFERROR(INDEX('Data Reliability'!$H$6:$H$409,MATCH($C220,'Data Reliability'!$E$6:$E$409,0)),NA())</f>
        <v>0.48888888888888898</v>
      </c>
    </row>
    <row r="221" spans="2:40" x14ac:dyDescent="0.2">
      <c r="B221" s="28" t="s">
        <v>357</v>
      </c>
      <c r="C221" s="28" t="s">
        <v>358</v>
      </c>
      <c r="D221" s="28" t="s">
        <v>432</v>
      </c>
      <c r="E221" s="28" t="s">
        <v>430</v>
      </c>
      <c r="G221" s="22" cm="1">
        <f t="array" aca="1" ref="G221" ca="1">IF(Parameters!$D$31, SUM(IF(ISNUMBER(R221:W221),(IF(R221:W221&gt;=Parameters!$D$37,1,"")),""))+0.5*(SUM(IF(ISNUMBER(R221:W221),(IF(R221:W221&gt;=Parameters!$D$38,1,"")),""))-SUM(IF(ISNUMBER(R221:W221),(IF(R221:W221&gt;=Parameters!$D$37,1,"")),""))),0) +
   IF(Parameters!$D$32,SUM(IF(ISNUMBER(R221:W221),(IF(R221:W221&gt;=Parameters!$D$41,1,"")),"")),0) +
   IF(Parameters!$D$33,AVERAGE(IF(ISNUMBER(R221:W221),R221:W221)),0) +
   IF(Parameters!$D$34,IF(OR(IF(ISNUMBER(R221:W221),R221:W221)=0),0,GEOMEAN(IF(ISNUMBER(R221:W221),R221:W221))),0)</f>
        <v>1.5</v>
      </c>
      <c r="H221" s="23">
        <f t="shared" ca="1" si="18"/>
        <v>1.5</v>
      </c>
      <c r="I221" s="116" t="str">
        <f t="shared" si="19"/>
        <v/>
      </c>
      <c r="J221" s="22" cm="1">
        <f t="array" aca="1" ref="J221" ca="1">IF(Parameters!$D$31, SUM(IF(ISNUMBER(Y221:AD221),(IF(Y221:AD221&gt;=Parameters!$D$41,1,"")),""))+0.5*(SUM(IF(ISNUMBER(Y221:AD221),(IF(Y221:AD221&gt;=Parameters!$D$42,1,"")),""))-SUM(IF(ISNUMBER(Y221:AD221),(IF(Y221:AD221&gt;=Parameters!$D$41,1,"")),""))),0) +
   IF(Parameters!$D$32,SUM(IF(ISNUMBER(Y221:AD221),(IF(Y221:AD221&gt;=Parameters!$D$41,1,"")),"")),0) +
   IF(Parameters!$D$33,AVERAGE(IF(ISNUMBER(Y221:AD221),Y221:AD221)),0) +
   IF(Parameters!$D$34,IF(OR(IF(ISNUMBER(Y221:AD221),Y221:AD221)=0),0,GEOMEAN(IF(ISNUMBER(Y221:AD221),Y221:AD221))),0)</f>
        <v>0.5</v>
      </c>
      <c r="K221" s="23">
        <f t="shared" ca="1" si="20"/>
        <v>0.5</v>
      </c>
      <c r="L221" s="116" t="str">
        <f t="shared" si="21"/>
        <v/>
      </c>
      <c r="M221" s="21" cm="1">
        <f t="array" aca="1" ref="M221" ca="1">IF(Parameters!$D$31, SUM(IF(ISNUMBER(AF221:AK221),(IF(AF221:AK221&gt;=Parameters!$D$41,1,"")),""))+0.5*(SUM(IF(ISNUMBER(AF221:AK221),(IF(AF221:AK221&gt;=Parameters!$D$42,1,"")),""))-SUM(IF(ISNUMBER(AF221:AK221),(IF(AF221:AK221&gt;=Parameters!$D$41,1,"")),""))),0) +
   IF(Parameters!$D$32,SUM(IF(ISNUMBER(AF221:AK221),(IF(AF221:AK221&gt;=Parameters!$D$41,1,"")),"")),0) +
   IF(Parameters!$D$33,AVERAGE(IF(ISNUMBER(AF221:AK221),AF221:AK221)),0) +
   IF(Parameters!$D$34,IF(OR(IF(ISNUMBER(AF221:AK221),AF221:AK221)=0),0,GEOMEAN(IF(ISNUMBER(AF221:AK221),AF221:AK221))),0)</f>
        <v>1.5</v>
      </c>
      <c r="N221" s="23">
        <f t="shared" ca="1" si="22"/>
        <v>1.5</v>
      </c>
      <c r="O221" s="116" t="str">
        <f t="shared" si="23"/>
        <v>!</v>
      </c>
      <c r="P221" s="24"/>
      <c r="Q221" s="49"/>
      <c r="R221" s="25">
        <f ca="1">IFERROR(INDEX(Health!$G$8:$G$225,MATCH($C221,_xlfn.ANCHORARRAY(Health!$C$8),0)),NA())</f>
        <v>0</v>
      </c>
      <c r="S221" s="25">
        <f ca="1">IFERROR(INDEX(Food!$G$8:$G$225,MATCH($C221,_xlfn.ANCHORARRAY(Food!$C$8),0)),NA())</f>
        <v>0</v>
      </c>
      <c r="T221" s="25">
        <f ca="1">IFERROR(INDEX(Macro!$G$8:$G$225,MATCH($C221,_xlfn.ANCHORARRAY(Macro!$C$8),0)),NA())</f>
        <v>6.9</v>
      </c>
      <c r="U221" s="25">
        <f ca="1">IFERROR(INDEX(Socioeconomic!$G$8:$G$225,MATCH($C221,_xlfn.ANCHORARRAY(Socioeconomic!$C$8),0)),NA())</f>
        <v>7.745966692414834</v>
      </c>
      <c r="V221" s="25">
        <f ca="1">IFERROR(INDEX('Natural Hazard'!$G$8:$G$225,MATCH($C221,_xlfn.ANCHORARRAY('Natural Hazard'!$C$8),0)),NA())</f>
        <v>0</v>
      </c>
      <c r="W221" s="25">
        <f ca="1">IFERROR(INDEX(Conflict!$G$8:$G$225,MATCH($C221,_xlfn.ANCHORARRAY(Conflict!$C$8),0)),NA())</f>
        <v>0</v>
      </c>
      <c r="X221" s="50"/>
      <c r="Y221" s="25">
        <f ca="1">IFERROR(INDEX(Health!$H$8:$H$225,MATCH($C221,_xlfn.ANCHORARRAY(Health!$C$8),0)),NA())</f>
        <v>2.8221574344023299</v>
      </c>
      <c r="Z221" s="25">
        <f ca="1">IFERROR(INDEX(Food!$H$8:$H$225,MATCH($C221,_xlfn.ANCHORARRAY(Food!$C$8),0)),NA())</f>
        <v>4.7423277359583</v>
      </c>
      <c r="AA221" s="25">
        <f ca="1">IFERROR(INDEX(Macro!$H$8:$H$225,MATCH($C221,_xlfn.ANCHORARRAY(Macro!$C$8),0)),NA())</f>
        <v>7</v>
      </c>
      <c r="AB221" s="25">
        <f ca="1">IFERROR(INDEX(Socioeconomic!$H$8:$H$225,MATCH($C221,_xlfn.ANCHORARRAY(Socioeconomic!$C$8),0)),NA())</f>
        <v>6</v>
      </c>
      <c r="AC221" s="25">
        <f ca="1">IFERROR(INDEX('Natural Hazard'!$H$8:$H$225,MATCH($C221,_xlfn.ANCHORARRAY('Natural Hazard'!$C$8),0)),NA())</f>
        <v>6.5</v>
      </c>
      <c r="AD221" s="25">
        <f ca="1">IFERROR(INDEX(Conflict!$H$8:$H$225,MATCH($C221,_xlfn.ANCHORARRAY(Conflict!$C$8),0)),NA())</f>
        <v>2.2534838595872202</v>
      </c>
      <c r="AE221" s="50"/>
      <c r="AF221" s="25">
        <f ca="1">IFERROR(INDEX(Health!$I$8:$I$225,MATCH($C221,_xlfn.ANCHORARRAY(Health!$C$8),0)),NA())</f>
        <v>0</v>
      </c>
      <c r="AG221" s="25" t="e">
        <f ca="1">IFERROR(INDEX(Food!$I$8:$I$225,MATCH($C221,_xlfn.ANCHORARRAY(Food!$C$8),0)),NA())</f>
        <v>#N/A</v>
      </c>
      <c r="AH221" s="25">
        <f ca="1">IFERROR(INDEX(Macro!$I$8:$I$225,MATCH($C221,_xlfn.ANCHORARRAY(Macro!$C$8),0)),NA())</f>
        <v>7</v>
      </c>
      <c r="AI221" s="25">
        <f ca="1">IFERROR(INDEX(Socioeconomic!$I$8:$I$225,MATCH($C221,_xlfn.ANCHORARRAY(Socioeconomic!$C$8),0)),NA())</f>
        <v>10</v>
      </c>
      <c r="AJ221" s="25">
        <f ca="1">IFERROR(INDEX('Natural Hazard'!$I$8:$I$225,MATCH($C221,_xlfn.ANCHORARRAY('Natural Hazard'!$C$8),0)),NA())</f>
        <v>0</v>
      </c>
      <c r="AK221" s="25">
        <f ca="1">IFERROR(INDEX(Conflict!$I$8:$I$225,MATCH($C221,_xlfn.ANCHORARRAY(Conflict!$C$8),0)),NA())</f>
        <v>0</v>
      </c>
      <c r="AL221" s="49"/>
      <c r="AM221" s="25">
        <f>IFERROR(INDEX('Data Reliability'!$G$6:$G$409,MATCH($C221,'Data Reliability'!$E$6:$E$409,0)),NA())</f>
        <v>0</v>
      </c>
      <c r="AN221" s="25">
        <f>IFERROR(INDEX('Data Reliability'!$H$6:$H$409,MATCH($C221,'Data Reliability'!$E$6:$E$409,0)),NA())</f>
        <v>0.391666666666667</v>
      </c>
    </row>
    <row r="222" spans="2:40" x14ac:dyDescent="0.2">
      <c r="B222" s="28" t="s">
        <v>359</v>
      </c>
      <c r="C222" s="28" t="s">
        <v>360</v>
      </c>
      <c r="D222" s="28" t="s">
        <v>432</v>
      </c>
      <c r="E222" s="28" t="s">
        <v>429</v>
      </c>
      <c r="G222" s="22" cm="1">
        <f t="array" aca="1" ref="G222" ca="1">IF(Parameters!$D$31, SUM(IF(ISNUMBER(R222:W222),(IF(R222:W222&gt;=Parameters!$D$37,1,"")),""))+0.5*(SUM(IF(ISNUMBER(R222:W222),(IF(R222:W222&gt;=Parameters!$D$38,1,"")),""))-SUM(IF(ISNUMBER(R222:W222),(IF(R222:W222&gt;=Parameters!$D$37,1,"")),""))),0) +
   IF(Parameters!$D$32,SUM(IF(ISNUMBER(R222:W222),(IF(R222:W222&gt;=Parameters!$D$41,1,"")),"")),0) +
   IF(Parameters!$D$33,AVERAGE(IF(ISNUMBER(R222:W222),R222:W222)),0) +
   IF(Parameters!$D$34,IF(OR(IF(ISNUMBER(R222:W222),R222:W222)=0),0,GEOMEAN(IF(ISNUMBER(R222:W222),R222:W222))),0)</f>
        <v>1.5</v>
      </c>
      <c r="H222" s="23">
        <f t="shared" ca="1" si="18"/>
        <v>1.5</v>
      </c>
      <c r="I222" s="116" t="str">
        <f t="shared" si="19"/>
        <v/>
      </c>
      <c r="J222" s="22" cm="1">
        <f t="array" aca="1" ref="J222" ca="1">IF(Parameters!$D$31, SUM(IF(ISNUMBER(Y222:AD222),(IF(Y222:AD222&gt;=Parameters!$D$41,1,"")),""))+0.5*(SUM(IF(ISNUMBER(Y222:AD222),(IF(Y222:AD222&gt;=Parameters!$D$42,1,"")),""))-SUM(IF(ISNUMBER(Y222:AD222),(IF(Y222:AD222&gt;=Parameters!$D$41,1,"")),""))),0) +
   IF(Parameters!$D$32,SUM(IF(ISNUMBER(Y222:AD222),(IF(Y222:AD222&gt;=Parameters!$D$41,1,"")),"")),0) +
   IF(Parameters!$D$33,AVERAGE(IF(ISNUMBER(Y222:AD222),Y222:AD222)),0) +
   IF(Parameters!$D$34,IF(OR(IF(ISNUMBER(Y222:AD222),Y222:AD222)=0),0,GEOMEAN(IF(ISNUMBER(Y222:AD222),Y222:AD222))),0)</f>
        <v>3</v>
      </c>
      <c r="K222" s="23">
        <f t="shared" ca="1" si="20"/>
        <v>3</v>
      </c>
      <c r="L222" s="116" t="str">
        <f t="shared" si="21"/>
        <v/>
      </c>
      <c r="M222" s="21" cm="1">
        <f t="array" aca="1" ref="M222" ca="1">IF(Parameters!$D$31, SUM(IF(ISNUMBER(AF222:AK222),(IF(AF222:AK222&gt;=Parameters!$D$41,1,"")),""))+0.5*(SUM(IF(ISNUMBER(AF222:AK222),(IF(AF222:AK222&gt;=Parameters!$D$42,1,"")),""))-SUM(IF(ISNUMBER(AF222:AK222),(IF(AF222:AK222&gt;=Parameters!$D$41,1,"")),""))),0) +
   IF(Parameters!$D$32,SUM(IF(ISNUMBER(AF222:AK222),(IF(AF222:AK222&gt;=Parameters!$D$41,1,"")),"")),0) +
   IF(Parameters!$D$33,AVERAGE(IF(ISNUMBER(AF222:AK222),AF222:AK222)),0) +
   IF(Parameters!$D$34,IF(OR(IF(ISNUMBER(AF222:AK222),AF222:AK222)=0),0,GEOMEAN(IF(ISNUMBER(AF222:AK222),AF222:AK222))),0)</f>
        <v>2</v>
      </c>
      <c r="N222" s="23">
        <f t="shared" ca="1" si="22"/>
        <v>2</v>
      </c>
      <c r="O222" s="116" t="str">
        <f t="shared" si="23"/>
        <v>!</v>
      </c>
      <c r="P222" s="24"/>
      <c r="Q222" s="49"/>
      <c r="R222" s="25">
        <f ca="1">IFERROR(INDEX(Health!$G$8:$G$225,MATCH($C222,_xlfn.ANCHORARRAY(Health!$C$8),0)),NA())</f>
        <v>0</v>
      </c>
      <c r="S222" s="25">
        <f ca="1">IFERROR(INDEX(Food!$G$8:$G$225,MATCH($C222,_xlfn.ANCHORARRAY(Food!$C$8),0)),NA())</f>
        <v>0</v>
      </c>
      <c r="T222" s="25">
        <f ca="1">IFERROR(INDEX(Macro!$G$8:$G$225,MATCH($C222,_xlfn.ANCHORARRAY(Macro!$C$8),0)),NA())</f>
        <v>10</v>
      </c>
      <c r="U222" s="25">
        <f ca="1">IFERROR(INDEX(Socioeconomic!$G$8:$G$225,MATCH($C222,_xlfn.ANCHORARRAY(Socioeconomic!$C$8),0)),NA())</f>
        <v>0</v>
      </c>
      <c r="V222" s="25">
        <f ca="1">IFERROR(INDEX('Natural Hazard'!$G$8:$G$225,MATCH($C222,_xlfn.ANCHORARRAY('Natural Hazard'!$C$8),0)),NA())</f>
        <v>6.4549722436790233</v>
      </c>
      <c r="W222" s="25">
        <f ca="1">IFERROR(INDEX(Conflict!$G$8:$G$225,MATCH($C222,_xlfn.ANCHORARRAY(Conflict!$C$8),0)),NA())</f>
        <v>0</v>
      </c>
      <c r="X222" s="50"/>
      <c r="Y222" s="25">
        <f ca="1">IFERROR(INDEX(Health!$H$8:$H$225,MATCH($C222,_xlfn.ANCHORARRAY(Health!$C$8),0)),NA())</f>
        <v>8.4489795918367303</v>
      </c>
      <c r="Z222" s="25">
        <f ca="1">IFERROR(INDEX(Food!$H$8:$H$225,MATCH($C222,_xlfn.ANCHORARRAY(Food!$C$8),0)),NA())</f>
        <v>10</v>
      </c>
      <c r="AA222" s="25">
        <f ca="1">IFERROR(INDEX(Macro!$H$8:$H$225,MATCH($C222,_xlfn.ANCHORARRAY(Macro!$C$8),0)),NA())</f>
        <v>10</v>
      </c>
      <c r="AB222" s="25">
        <f ca="1">IFERROR(INDEX(Socioeconomic!$H$8:$H$225,MATCH($C222,_xlfn.ANCHORARRAY(Socioeconomic!$C$8),0)),NA())</f>
        <v>8.8571428571428505</v>
      </c>
      <c r="AC222" s="25">
        <f ca="1">IFERROR(INDEX('Natural Hazard'!$H$8:$H$225,MATCH($C222,_xlfn.ANCHORARRAY('Natural Hazard'!$C$8),0)),NA())</f>
        <v>4.1666666666666599</v>
      </c>
      <c r="AD222" s="25">
        <f ca="1">IFERROR(INDEX(Conflict!$H$8:$H$225,MATCH($C222,_xlfn.ANCHORARRAY(Conflict!$C$8),0)),NA())</f>
        <v>4.41435879343799</v>
      </c>
      <c r="AE222" s="50"/>
      <c r="AF222" s="25">
        <f ca="1">IFERROR(INDEX(Health!$I$8:$I$225,MATCH($C222,_xlfn.ANCHORARRAY(Health!$C$8),0)),NA())</f>
        <v>0</v>
      </c>
      <c r="AG222" s="25" t="e">
        <f ca="1">IFERROR(INDEX(Food!$I$8:$I$225,MATCH($C222,_xlfn.ANCHORARRAY(Food!$C$8),0)),NA())</f>
        <v>#N/A</v>
      </c>
      <c r="AH222" s="25">
        <f ca="1">IFERROR(INDEX(Macro!$I$8:$I$225,MATCH($C222,_xlfn.ANCHORARRAY(Macro!$C$8),0)),NA())</f>
        <v>10</v>
      </c>
      <c r="AI222" s="25">
        <f ca="1">IFERROR(INDEX(Socioeconomic!$I$8:$I$225,MATCH($C222,_xlfn.ANCHORARRAY(Socioeconomic!$C$8),0)),NA())</f>
        <v>0</v>
      </c>
      <c r="AJ222" s="25">
        <f ca="1">IFERROR(INDEX('Natural Hazard'!$I$8:$I$225,MATCH($C222,_xlfn.ANCHORARRAY('Natural Hazard'!$C$8),0)),NA())</f>
        <v>10</v>
      </c>
      <c r="AK222" s="25">
        <f ca="1">IFERROR(INDEX(Conflict!$I$8:$I$225,MATCH($C222,_xlfn.ANCHORARRAY(Conflict!$C$8),0)),NA())</f>
        <v>0</v>
      </c>
      <c r="AL222" s="49"/>
      <c r="AM222" s="25">
        <f>IFERROR(INDEX('Data Reliability'!$G$6:$G$409,MATCH($C222,'Data Reliability'!$E$6:$E$409,0)),NA())</f>
        <v>0</v>
      </c>
      <c r="AN222" s="25">
        <f>IFERROR(INDEX('Data Reliability'!$H$6:$H$409,MATCH($C222,'Data Reliability'!$E$6:$E$409,0)),NA())</f>
        <v>0.47499999999999998</v>
      </c>
    </row>
    <row r="223" spans="2:40" x14ac:dyDescent="0.2">
      <c r="B223" s="28" t="s">
        <v>361</v>
      </c>
      <c r="C223" s="28" t="s">
        <v>362</v>
      </c>
      <c r="D223" s="28" t="s">
        <v>432</v>
      </c>
      <c r="E223" s="28" t="s">
        <v>535</v>
      </c>
      <c r="G223" s="22" cm="1">
        <f t="array" aca="1" ref="G223" ca="1">IF(Parameters!$D$31, SUM(IF(ISNUMBER(R223:W223),(IF(R223:W223&gt;=Parameters!$D$37,1,"")),""))+0.5*(SUM(IF(ISNUMBER(R223:W223),(IF(R223:W223&gt;=Parameters!$D$38,1,"")),""))-SUM(IF(ISNUMBER(R223:W223),(IF(R223:W223&gt;=Parameters!$D$37,1,"")),""))),0) +
   IF(Parameters!$D$32,SUM(IF(ISNUMBER(R223:W223),(IF(R223:W223&gt;=Parameters!$D$41,1,"")),"")),0) +
   IF(Parameters!$D$33,AVERAGE(IF(ISNUMBER(R223:W223),R223:W223)),0) +
   IF(Parameters!$D$34,IF(OR(IF(ISNUMBER(R223:W223),R223:W223)=0),0,GEOMEAN(IF(ISNUMBER(R223:W223),R223:W223))),0)</f>
        <v>4</v>
      </c>
      <c r="H223" s="23">
        <f t="shared" ca="1" si="18"/>
        <v>4</v>
      </c>
      <c r="I223" s="116" t="str">
        <f t="shared" si="19"/>
        <v>!</v>
      </c>
      <c r="J223" s="22" cm="1">
        <f t="array" aca="1" ref="J223" ca="1">IF(Parameters!$D$31, SUM(IF(ISNUMBER(Y223:AD223),(IF(Y223:AD223&gt;=Parameters!$D$41,1,"")),""))+0.5*(SUM(IF(ISNUMBER(Y223:AD223),(IF(Y223:AD223&gt;=Parameters!$D$42,1,"")),""))-SUM(IF(ISNUMBER(Y223:AD223),(IF(Y223:AD223&gt;=Parameters!$D$41,1,"")),""))),0) +
   IF(Parameters!$D$32,SUM(IF(ISNUMBER(Y223:AD223),(IF(Y223:AD223&gt;=Parameters!$D$41,1,"")),"")),0) +
   IF(Parameters!$D$33,AVERAGE(IF(ISNUMBER(Y223:AD223),Y223:AD223)),0) +
   IF(Parameters!$D$34,IF(OR(IF(ISNUMBER(Y223:AD223),Y223:AD223)=0),0,GEOMEAN(IF(ISNUMBER(Y223:AD223),Y223:AD223))),0)</f>
        <v>3.5</v>
      </c>
      <c r="K223" s="23">
        <f t="shared" ca="1" si="20"/>
        <v>3.5</v>
      </c>
      <c r="L223" s="116" t="str">
        <f t="shared" si="21"/>
        <v/>
      </c>
      <c r="M223" s="21" cm="1">
        <f t="array" aca="1" ref="M223" ca="1">IF(Parameters!$D$31, SUM(IF(ISNUMBER(AF223:AK223),(IF(AF223:AK223&gt;=Parameters!$D$41,1,"")),""))+0.5*(SUM(IF(ISNUMBER(AF223:AK223),(IF(AF223:AK223&gt;=Parameters!$D$42,1,"")),""))-SUM(IF(ISNUMBER(AF223:AK223),(IF(AF223:AK223&gt;=Parameters!$D$41,1,"")),""))),0) +
   IF(Parameters!$D$32,SUM(IF(ISNUMBER(AF223:AK223),(IF(AF223:AK223&gt;=Parameters!$D$41,1,"")),"")),0) +
   IF(Parameters!$D$33,AVERAGE(IF(ISNUMBER(AF223:AK223),AF223:AK223)),0) +
   IF(Parameters!$D$34,IF(OR(IF(ISNUMBER(AF223:AK223),AF223:AK223)=0),0,GEOMEAN(IF(ISNUMBER(AF223:AK223),AF223:AK223))),0)</f>
        <v>2</v>
      </c>
      <c r="N223" s="23">
        <f t="shared" ca="1" si="22"/>
        <v>2</v>
      </c>
      <c r="O223" s="116" t="str">
        <f t="shared" si="23"/>
        <v>!</v>
      </c>
      <c r="P223" s="24"/>
      <c r="Q223" s="49"/>
      <c r="R223" s="25">
        <f ca="1">IFERROR(INDEX(Health!$G$8:$G$225,MATCH($C223,_xlfn.ANCHORARRAY(Health!$C$8),0)),NA())</f>
        <v>8.2029646919640768</v>
      </c>
      <c r="S223" s="25">
        <f ca="1">IFERROR(INDEX(Food!$G$8:$G$225,MATCH($C223,_xlfn.ANCHORARRAY(Food!$C$8),0)),NA())</f>
        <v>0</v>
      </c>
      <c r="T223" s="25">
        <f ca="1">IFERROR(INDEX(Macro!$G$8:$G$225,MATCH($C223,_xlfn.ANCHORARRAY(Macro!$C$8),0)),NA())</f>
        <v>8.0215299012646089</v>
      </c>
      <c r="U223" s="25">
        <f ca="1">IFERROR(INDEX(Socioeconomic!$G$8:$G$225,MATCH($C223,_xlfn.ANCHORARRAY(Socioeconomic!$C$8),0)),NA())</f>
        <v>0</v>
      </c>
      <c r="V223" s="25">
        <f ca="1">IFERROR(INDEX('Natural Hazard'!$G$8:$G$225,MATCH($C223,_xlfn.ANCHORARRAY('Natural Hazard'!$C$8),0)),NA())</f>
        <v>7.8528126595931598</v>
      </c>
      <c r="W223" s="25">
        <f ca="1">IFERROR(INDEX(Conflict!$G$8:$G$225,MATCH($C223,_xlfn.ANCHORARRAY(Conflict!$C$8),0)),NA())</f>
        <v>7.3192505471139802</v>
      </c>
      <c r="X223" s="50"/>
      <c r="Y223" s="25">
        <f ca="1">IFERROR(INDEX(Health!$H$8:$H$225,MATCH($C223,_xlfn.ANCHORARRAY(Health!$C$8),0)),NA())</f>
        <v>6.72886297376093</v>
      </c>
      <c r="Z223" s="25">
        <f ca="1">IFERROR(INDEX(Food!$H$8:$H$225,MATCH($C223,_xlfn.ANCHORARRAY(Food!$C$8),0)),NA())</f>
        <v>10</v>
      </c>
      <c r="AA223" s="25">
        <f ca="1">IFERROR(INDEX(Macro!$H$8:$H$225,MATCH($C223,_xlfn.ANCHORARRAY(Macro!$C$8),0)),NA())</f>
        <v>10</v>
      </c>
      <c r="AB223" s="25">
        <f ca="1">IFERROR(INDEX(Socioeconomic!$H$8:$H$225,MATCH($C223,_xlfn.ANCHORARRAY(Socioeconomic!$C$8),0)),NA())</f>
        <v>8.4285714285714199</v>
      </c>
      <c r="AC223" s="25">
        <f ca="1">IFERROR(INDEX('Natural Hazard'!$H$8:$H$225,MATCH($C223,_xlfn.ANCHORARRAY('Natural Hazard'!$C$8),0)),NA())</f>
        <v>6.1666666666666599</v>
      </c>
      <c r="AD223" s="25">
        <f ca="1">IFERROR(INDEX(Conflict!$H$8:$H$225,MATCH($C223,_xlfn.ANCHORARRAY(Conflict!$C$8),0)),NA())</f>
        <v>10</v>
      </c>
      <c r="AE223" s="50"/>
      <c r="AF223" s="25">
        <f ca="1">IFERROR(INDEX(Health!$I$8:$I$225,MATCH($C223,_xlfn.ANCHORARRAY(Health!$C$8),0)),NA())</f>
        <v>10</v>
      </c>
      <c r="AG223" s="25" t="e">
        <f ca="1">IFERROR(INDEX(Food!$I$8:$I$225,MATCH($C223,_xlfn.ANCHORARRAY(Food!$C$8),0)),NA())</f>
        <v>#N/A</v>
      </c>
      <c r="AH223" s="25">
        <f ca="1">IFERROR(INDEX(Macro!$I$8:$I$225,MATCH($C223,_xlfn.ANCHORARRAY(Macro!$C$8),0)),NA())</f>
        <v>6.4344941956882202</v>
      </c>
      <c r="AI223" s="25">
        <f ca="1">IFERROR(INDEX(Socioeconomic!$I$8:$I$225,MATCH($C223,_xlfn.ANCHORARRAY(Socioeconomic!$C$8),0)),NA())</f>
        <v>0</v>
      </c>
      <c r="AJ223" s="25">
        <f ca="1">IFERROR(INDEX('Natural Hazard'!$I$8:$I$225,MATCH($C223,_xlfn.ANCHORARRAY('Natural Hazard'!$C$8),0)),NA())</f>
        <v>10</v>
      </c>
      <c r="AK223" s="25">
        <f ca="1">IFERROR(INDEX(Conflict!$I$8:$I$225,MATCH($C223,_xlfn.ANCHORARRAY(Conflict!$C$8),0)),NA())</f>
        <v>5.3571428571428301</v>
      </c>
      <c r="AL223" s="49"/>
      <c r="AM223" s="25">
        <f>IFERROR(INDEX('Data Reliability'!$G$6:$G$409,MATCH($C223,'Data Reliability'!$E$6:$E$409,0)),NA())</f>
        <v>0.16666666666666699</v>
      </c>
      <c r="AN223" s="25">
        <f>IFERROR(INDEX('Data Reliability'!$H$6:$H$409,MATCH($C223,'Data Reliability'!$E$6:$E$409,0)),NA())</f>
        <v>0.50833333333333297</v>
      </c>
    </row>
  </sheetData>
  <autoFilter ref="B5:AN223" xr:uid="{B83457C9-F7DA-6C4E-90F1-5D497C3EFA8E}">
    <sortState xmlns:xlrd2="http://schemas.microsoft.com/office/spreadsheetml/2017/richdata2" ref="B6:AN223">
      <sortCondition ref="C5:C223"/>
    </sortState>
  </autoFilter>
  <mergeCells count="12">
    <mergeCell ref="G2:O2"/>
    <mergeCell ref="R2:W2"/>
    <mergeCell ref="Y2:AD2"/>
    <mergeCell ref="AF2:AK2"/>
    <mergeCell ref="AM2:AN2"/>
    <mergeCell ref="R3:W3"/>
    <mergeCell ref="Y3:AD3"/>
    <mergeCell ref="AF3:AK3"/>
    <mergeCell ref="M4:O4"/>
    <mergeCell ref="G4:I4"/>
    <mergeCell ref="J4:L4"/>
    <mergeCell ref="G3:O3"/>
  </mergeCells>
  <conditionalFormatting sqref="G6:G223">
    <cfRule type="dataBar" priority="13">
      <dataBar showValue="0">
        <cfvo type="num" val="0"/>
        <cfvo type="num" val="6"/>
        <color rgb="FFDD2C03"/>
      </dataBar>
      <extLst>
        <ext xmlns:x14="http://schemas.microsoft.com/office/spreadsheetml/2009/9/main" uri="{B025F937-C7B1-47D3-B67F-A62EFF666E3E}">
          <x14:id>{50296FC9-5C0C-B642-BC04-95322836AAFC}</x14:id>
        </ext>
      </extLst>
    </cfRule>
  </conditionalFormatting>
  <conditionalFormatting sqref="J6:J223">
    <cfRule type="dataBar" priority="25">
      <dataBar showValue="0">
        <cfvo type="num" val="0"/>
        <cfvo type="num" val="6"/>
        <color rgb="FFF9696B"/>
      </dataBar>
      <extLst>
        <ext xmlns:x14="http://schemas.microsoft.com/office/spreadsheetml/2009/9/main" uri="{B025F937-C7B1-47D3-B67F-A62EFF666E3E}">
          <x14:id>{76DC19A0-EEFF-B74A-A16B-1AF44A594CD3}</x14:id>
        </ext>
      </extLst>
    </cfRule>
  </conditionalFormatting>
  <conditionalFormatting sqref="M6:M223">
    <cfRule type="dataBar" priority="14">
      <dataBar showValue="0">
        <cfvo type="num" val="0"/>
        <cfvo type="num" val="6"/>
        <color theme="9" tint="-0.249977111117893"/>
      </dataBar>
      <extLst>
        <ext xmlns:x14="http://schemas.microsoft.com/office/spreadsheetml/2009/9/main" uri="{B025F937-C7B1-47D3-B67F-A62EFF666E3E}">
          <x14:id>{0E481C95-ADD7-C847-898D-6F58FDA81A0D}</x14:id>
        </ext>
      </extLst>
    </cfRule>
  </conditionalFormatting>
  <conditionalFormatting sqref="R6:W223">
    <cfRule type="cellIs" dxfId="318" priority="12" stopIfTrue="1" operator="greaterThan">
      <formula>0</formula>
    </cfRule>
    <cfRule type="expression" dxfId="315" priority="1" stopIfTrue="1">
      <formula>R6=""</formula>
    </cfRule>
  </conditionalFormatting>
  <conditionalFormatting sqref="Y6:AD223">
    <cfRule type="expression" dxfId="314" priority="30">
      <formula>Y6=""</formula>
    </cfRule>
    <cfRule type="cellIs" dxfId="313" priority="31" operator="between">
      <formula>0</formula>
      <formula>6.999</formula>
    </cfRule>
    <cfRule type="cellIs" dxfId="312" priority="32" operator="between">
      <formula>7</formula>
      <formula>9.99</formula>
    </cfRule>
    <cfRule type="expression" dxfId="311" priority="33">
      <formula>Y6=10</formula>
    </cfRule>
  </conditionalFormatting>
  <conditionalFormatting sqref="AE6:AE223">
    <cfRule type="colorScale" priority="34">
      <colorScale>
        <cfvo type="min"/>
        <cfvo type="max"/>
        <color rgb="FFF8696B"/>
        <color rgb="FFFCFCFF"/>
      </colorScale>
    </cfRule>
  </conditionalFormatting>
  <conditionalFormatting sqref="AF6:AK223">
    <cfRule type="expression" dxfId="310" priority="16" stopIfTrue="1">
      <formula>AF6=""</formula>
    </cfRule>
    <cfRule type="expression" dxfId="309" priority="24">
      <formula>AF6=10</formula>
    </cfRule>
    <cfRule type="cellIs" dxfId="308" priority="23" stopIfTrue="1" operator="between">
      <formula>7</formula>
      <formula>9.99</formula>
    </cfRule>
    <cfRule type="cellIs" dxfId="307" priority="22" stopIfTrue="1" operator="between">
      <formula>0</formula>
      <formula>6.999</formula>
    </cfRule>
  </conditionalFormatting>
  <conditionalFormatting sqref="AM6:AN223">
    <cfRule type="cellIs" dxfId="306" priority="29" operator="between">
      <formula>0.666666666666667</formula>
      <formula>1</formula>
    </cfRule>
    <cfRule type="cellIs" dxfId="305" priority="28" operator="between">
      <formula>0.333333333333333</formula>
      <formula>0.665</formula>
    </cfRule>
    <cfRule type="cellIs" dxfId="304" priority="27" operator="between">
      <formula>0</formula>
      <formula>0.332</formula>
    </cfRule>
    <cfRule type="expression" dxfId="303" priority="26">
      <formula>AM6=""</formula>
    </cfRule>
  </conditionalFormatting>
  <conditionalFormatting sqref="AZ6:AZ215">
    <cfRule type="expression" dxfId="302" priority="571">
      <formula>MOD(ROW(),2)=0</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dataBar" id="{50296FC9-5C0C-B642-BC04-95322836AAFC}">
            <x14:dataBar minLength="0" maxLength="100" gradient="0" direction="rightToLeft">
              <x14:cfvo type="num">
                <xm:f>0</xm:f>
              </x14:cfvo>
              <x14:cfvo type="num">
                <xm:f>6</xm:f>
              </x14:cfvo>
              <x14:negativeFillColor rgb="FFFF0000"/>
              <x14:axisColor rgb="FF000000"/>
            </x14:dataBar>
          </x14:cfRule>
          <xm:sqref>G6:G223</xm:sqref>
        </x14:conditionalFormatting>
        <x14:conditionalFormatting xmlns:xm="http://schemas.microsoft.com/office/excel/2006/main">
          <x14:cfRule type="dataBar" id="{76DC19A0-EEFF-B74A-A16B-1AF44A594CD3}">
            <x14:dataBar minLength="0" maxLength="100" gradient="0" direction="rightToLeft">
              <x14:cfvo type="num">
                <xm:f>0</xm:f>
              </x14:cfvo>
              <x14:cfvo type="num">
                <xm:f>6</xm:f>
              </x14:cfvo>
              <x14:negativeFillColor rgb="FFFF0000"/>
              <x14:axisColor rgb="FF000000"/>
            </x14:dataBar>
          </x14:cfRule>
          <xm:sqref>J6:J223</xm:sqref>
        </x14:conditionalFormatting>
        <x14:conditionalFormatting xmlns:xm="http://schemas.microsoft.com/office/excel/2006/main">
          <x14:cfRule type="dataBar" id="{0E481C95-ADD7-C847-898D-6F58FDA81A0D}">
            <x14:dataBar minLength="0" maxLength="100" gradient="0" direction="rightToLeft" negativeBarColorSameAsPositive="1">
              <x14:cfvo type="num">
                <xm:f>0</xm:f>
              </x14:cfvo>
              <x14:cfvo type="num">
                <xm:f>6</xm:f>
              </x14:cfvo>
              <x14:axisColor rgb="FF000000"/>
            </x14:dataBar>
          </x14:cfRule>
          <xm:sqref>M6:M223</xm:sqref>
        </x14:conditionalFormatting>
        <x14:conditionalFormatting xmlns:xm="http://schemas.microsoft.com/office/excel/2006/main">
          <x14:cfRule type="cellIs" priority="11" stopIfTrue="1" operator="greaterThanOrEqual" id="{899B87BF-B149-CD4B-90DF-8D942DCC3A97}">
            <xm:f>Parameters!$D$38</xm:f>
            <x14:dxf>
              <font>
                <sz val="12"/>
                <color theme="1"/>
                <name val="Arial (Body)"/>
              </font>
              <fill>
                <patternFill patternType="solid">
                  <bgColor rgb="FFEE9F8F"/>
                </patternFill>
              </fill>
            </x14:dxf>
          </x14:cfRule>
          <x14:cfRule type="cellIs" priority="10" stopIfTrue="1" operator="greaterThanOrEqual" id="{D3214AC0-5C6E-3B45-9203-A71F207865AE}">
            <xm:f>Parameters!$D$37</xm:f>
            <x14:dxf>
              <font>
                <sz val="12"/>
                <color rgb="FF9C0006"/>
                <name val="Arial"/>
              </font>
              <fill>
                <patternFill patternType="solid">
                  <bgColor rgb="FFE3593A"/>
                </patternFill>
              </fill>
            </x14:dxf>
          </x14:cfRule>
          <xm:sqref>R6:W223</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K233"/>
  <sheetViews>
    <sheetView zoomScaleNormal="100" workbookViewId="0">
      <selection activeCell="G8" sqref="G8:G225"/>
    </sheetView>
  </sheetViews>
  <sheetFormatPr baseColWidth="10" defaultColWidth="8.7109375" defaultRowHeight="16" x14ac:dyDescent="0.2"/>
  <cols>
    <col min="1" max="1" width="5.28515625" style="35" customWidth="1"/>
    <col min="2" max="2" width="22.7109375" style="35" customWidth="1"/>
    <col min="3" max="3" width="8.7109375" style="35"/>
    <col min="4" max="4" width="7.140625" style="35" customWidth="1"/>
    <col min="5" max="5" width="8.7109375" style="35"/>
    <col min="6" max="6" width="3.7109375" style="35" customWidth="1"/>
    <col min="7" max="9" width="9.7109375" style="86" customWidth="1"/>
    <col min="10" max="10" width="23.140625" style="242" bestFit="1" customWidth="1"/>
    <col min="11" max="11" width="22.28515625" style="242" bestFit="1" customWidth="1"/>
    <col min="12" max="12" width="6.140625" style="44" bestFit="1" customWidth="1"/>
    <col min="13" max="13" width="14.140625" style="86" bestFit="1" customWidth="1"/>
    <col min="14" max="14" width="13.42578125" style="86" bestFit="1" customWidth="1"/>
    <col min="15" max="15" width="12.140625" style="86" bestFit="1" customWidth="1"/>
    <col min="16" max="16" width="13.140625" style="86" bestFit="1" customWidth="1"/>
    <col min="17" max="17" width="80.5703125" style="86" bestFit="1" customWidth="1"/>
    <col min="18" max="18" width="80.5703125" style="86" customWidth="1"/>
    <col min="19" max="19" width="9.140625" style="86" bestFit="1" customWidth="1"/>
    <col min="20" max="20" width="13.140625" style="86" bestFit="1" customWidth="1"/>
    <col min="21" max="21" width="20.28515625" style="86" bestFit="1" customWidth="1"/>
    <col min="22" max="22" width="80.5703125" style="86" bestFit="1" customWidth="1"/>
    <col min="23" max="23" width="13" style="86" bestFit="1" customWidth="1"/>
    <col min="24" max="24" width="80.5703125" style="86" bestFit="1" customWidth="1"/>
    <col min="25" max="25" width="24.7109375" style="86" bestFit="1" customWidth="1"/>
    <col min="26" max="26" width="25.42578125" style="86" bestFit="1" customWidth="1"/>
    <col min="27" max="27" width="14" style="86" bestFit="1" customWidth="1"/>
    <col min="28" max="28" width="29.140625" style="86" bestFit="1" customWidth="1"/>
    <col min="29" max="29" width="29.85546875" style="86" bestFit="1" customWidth="1"/>
    <col min="30" max="30" width="80.5703125" style="86" customWidth="1"/>
    <col min="31" max="31" width="28.85546875" style="86" bestFit="1" customWidth="1"/>
    <col min="32" max="32" width="80.5703125" style="86" bestFit="1" customWidth="1"/>
    <col min="33" max="33" width="24.7109375" style="86" bestFit="1" customWidth="1"/>
    <col min="34" max="34" width="20" style="86" bestFit="1" customWidth="1"/>
    <col min="35" max="35" width="15.5703125" style="86" bestFit="1" customWidth="1"/>
    <col min="36" max="36" width="14.28515625" style="86" bestFit="1" customWidth="1"/>
    <col min="37" max="16384" width="8.7109375" style="35"/>
  </cols>
  <sheetData>
    <row r="1" spans="1:37" x14ac:dyDescent="0.2">
      <c r="A1" s="174"/>
      <c r="B1" s="174"/>
      <c r="C1" s="174"/>
      <c r="D1" s="174"/>
      <c r="E1" s="174"/>
      <c r="F1" s="85"/>
      <c r="G1" s="175"/>
      <c r="H1" s="175"/>
      <c r="I1" s="175"/>
      <c r="L1" s="91"/>
      <c r="N1" s="87"/>
      <c r="O1" s="87"/>
      <c r="P1" s="87"/>
      <c r="Q1" s="87"/>
      <c r="R1" s="87"/>
      <c r="S1" s="87"/>
      <c r="T1" s="87"/>
      <c r="U1" s="87"/>
      <c r="V1" s="87"/>
      <c r="W1" s="87"/>
      <c r="X1" s="87"/>
      <c r="Y1" s="87"/>
      <c r="Z1" s="87"/>
      <c r="AA1" s="87"/>
      <c r="AB1" s="87"/>
      <c r="AC1" s="87"/>
      <c r="AD1" s="87"/>
      <c r="AE1" s="87"/>
      <c r="AF1" s="87"/>
      <c r="AG1" s="87"/>
      <c r="AH1" s="87"/>
      <c r="AI1" s="87"/>
      <c r="AJ1" s="87"/>
      <c r="AK1" s="89"/>
    </row>
    <row r="2" spans="1:37" x14ac:dyDescent="0.2">
      <c r="A2" s="172"/>
      <c r="B2" s="148" t="s">
        <v>419</v>
      </c>
      <c r="C2" s="172"/>
      <c r="D2" s="172"/>
      <c r="E2" s="172"/>
      <c r="F2" s="89"/>
      <c r="G2" s="87"/>
      <c r="H2" s="87"/>
      <c r="I2" s="87"/>
      <c r="L2" s="91"/>
      <c r="M2" s="177" t="str">
        <f>IF(SUM(M4:M5)&gt;0,"Norm. Values",IF(ISTEXT(M7),"Raw Values",""))</f>
        <v>Norm. Values</v>
      </c>
      <c r="N2" s="177" t="str">
        <f t="shared" ref="N2:Z2" si="0">IF(SUM(N4:N5)&gt;0,"Norm. Values",IF(ISTEXT(N7),"Raw Values",""))</f>
        <v>Norm. Values</v>
      </c>
      <c r="O2" s="177" t="str">
        <f t="shared" si="0"/>
        <v>Norm. Values</v>
      </c>
      <c r="P2" s="177" t="str">
        <f t="shared" si="0"/>
        <v>Raw Values</v>
      </c>
      <c r="Q2" s="177" t="str">
        <f t="shared" si="0"/>
        <v>Raw Values</v>
      </c>
      <c r="R2" s="177" t="str">
        <f t="shared" si="0"/>
        <v>Raw Values</v>
      </c>
      <c r="S2" s="177" t="str">
        <f t="shared" si="0"/>
        <v/>
      </c>
      <c r="T2" s="177" t="str">
        <f t="shared" si="0"/>
        <v/>
      </c>
      <c r="U2" s="177"/>
      <c r="V2" s="177"/>
      <c r="W2" s="177" t="str">
        <f t="shared" si="0"/>
        <v/>
      </c>
      <c r="X2" s="177" t="str">
        <f t="shared" si="0"/>
        <v/>
      </c>
      <c r="Y2" s="177" t="str">
        <f t="shared" si="0"/>
        <v/>
      </c>
      <c r="Z2" s="177" t="str">
        <f t="shared" si="0"/>
        <v/>
      </c>
      <c r="AA2" s="177" t="str">
        <f t="shared" ref="AA2:AF2" si="1">IF(SUM(AA4:AA5)&gt;0,"Norm. Values",IF(ISTEXT(AA7),"Raw Values",""))</f>
        <v/>
      </c>
      <c r="AB2" s="177" t="str">
        <f t="shared" si="1"/>
        <v/>
      </c>
      <c r="AC2" s="177"/>
      <c r="AD2" s="177"/>
      <c r="AE2" s="177" t="str">
        <f t="shared" si="1"/>
        <v/>
      </c>
      <c r="AF2" s="177" t="str">
        <f t="shared" si="1"/>
        <v/>
      </c>
      <c r="AG2" s="173"/>
      <c r="AH2" s="173"/>
      <c r="AI2" s="173"/>
      <c r="AJ2" s="123"/>
      <c r="AK2" s="123"/>
    </row>
    <row r="3" spans="1:37" x14ac:dyDescent="0.2">
      <c r="A3" s="172"/>
      <c r="B3" s="148"/>
      <c r="C3" s="172"/>
      <c r="D3" s="172"/>
      <c r="E3" s="172"/>
      <c r="F3" s="89"/>
      <c r="G3" s="87"/>
      <c r="H3" s="87"/>
      <c r="I3" s="87"/>
      <c r="L3" s="91"/>
      <c r="M3" s="178" t="str">
        <f>IF(M4=1,"Underlying",IF(M5=1,"Emerging",""))</f>
        <v>Underlying</v>
      </c>
      <c r="N3" s="178" t="str">
        <f t="shared" ref="N3:W3" si="2">IF(N4=1,"Underlying",IF(N5=1,"Emerging",""))</f>
        <v>Emerging</v>
      </c>
      <c r="O3" s="178" t="str">
        <f t="shared" si="2"/>
        <v>Emerging</v>
      </c>
      <c r="P3" s="178" t="str">
        <f t="shared" si="2"/>
        <v/>
      </c>
      <c r="Q3" s="178" t="str">
        <f t="shared" si="2"/>
        <v/>
      </c>
      <c r="R3" s="178" t="str">
        <f t="shared" si="2"/>
        <v/>
      </c>
      <c r="S3" s="178" t="str">
        <f t="shared" si="2"/>
        <v/>
      </c>
      <c r="T3" s="178" t="str">
        <f t="shared" si="2"/>
        <v/>
      </c>
      <c r="U3" s="178"/>
      <c r="V3" s="178"/>
      <c r="W3" s="178" t="str">
        <f t="shared" si="2"/>
        <v/>
      </c>
      <c r="X3" s="178" t="str">
        <f>IF(X4=1,"Underlying",IF(X5=1,"Emerging",""))</f>
        <v/>
      </c>
      <c r="Y3" s="178" t="str">
        <f t="shared" ref="Y3:Z3" si="3">IF(Y4=1,"Underlying",IF(Y5=1,"Emerging",""))</f>
        <v/>
      </c>
      <c r="Z3" s="178" t="str">
        <f t="shared" si="3"/>
        <v/>
      </c>
      <c r="AA3" s="178" t="str">
        <f t="shared" ref="AA3:AD3" si="4">IF(AA4=1,"Underlying",IF(AA5=1,"Emerging",""))</f>
        <v/>
      </c>
      <c r="AB3" s="178" t="str">
        <f t="shared" si="4"/>
        <v/>
      </c>
      <c r="AC3" s="178" t="str">
        <f t="shared" si="4"/>
        <v/>
      </c>
      <c r="AD3" s="178" t="str">
        <f t="shared" si="4"/>
        <v/>
      </c>
      <c r="AE3" s="179"/>
      <c r="AF3" s="179"/>
      <c r="AG3" s="173"/>
      <c r="AH3" s="173"/>
      <c r="AI3" s="173"/>
      <c r="AJ3" s="123"/>
      <c r="AK3" s="123"/>
    </row>
    <row r="4" spans="1:37" hidden="1" x14ac:dyDescent="0.2">
      <c r="A4" s="172"/>
      <c r="B4" s="148"/>
      <c r="C4" s="172"/>
      <c r="D4" s="172"/>
      <c r="E4" s="172"/>
      <c r="F4" s="89"/>
      <c r="G4" s="87"/>
      <c r="H4" s="87"/>
      <c r="I4" s="103" t="s">
        <v>412</v>
      </c>
      <c r="L4" s="91"/>
      <c r="M4" s="180">
        <f>IFERROR(INDEX('Data Dictionary'!$I$8:$I$39,MATCH(M7,'Data Dictionary'!$K$8:$K$39,0)),"")</f>
        <v>1</v>
      </c>
      <c r="N4" s="180">
        <f>IFERROR(INDEX('Data Dictionary'!$I$8:$I$39,MATCH(N7,'Data Dictionary'!$K$8:$K$39,0)),"")</f>
        <v>0</v>
      </c>
      <c r="O4" s="180">
        <f>IFERROR(INDEX('Data Dictionary'!$I$8:$I$39,MATCH(O7,'Data Dictionary'!$K$8:$K$39,0)),"")</f>
        <v>0</v>
      </c>
      <c r="P4" s="180" t="str">
        <f>IFERROR(INDEX('Data Dictionary'!$I$8:$I$39,MATCH(P7,'Data Dictionary'!$K$8:$K$39,0)),"")</f>
        <v/>
      </c>
      <c r="Q4" s="180" t="str">
        <f>IFERROR(INDEX('Data Dictionary'!$I$8:$I$39,MATCH(Q7,'Data Dictionary'!$K$8:$K$39,0)),"")</f>
        <v/>
      </c>
      <c r="R4" s="180" t="str">
        <f>IFERROR(INDEX('Data Dictionary'!$I$8:$I$39,MATCH(R7,'Data Dictionary'!$K$8:$K$39,0)),"")</f>
        <v/>
      </c>
      <c r="S4" s="180" t="str">
        <f>IFERROR(INDEX('Data Dictionary'!$I$8:$I$39,MATCH(S7,'Data Dictionary'!$K$8:$K$39,0)),"")</f>
        <v/>
      </c>
      <c r="T4" s="180"/>
      <c r="U4" s="180"/>
      <c r="V4" s="180"/>
      <c r="W4" s="180"/>
      <c r="X4" s="180"/>
      <c r="Y4" s="180"/>
      <c r="Z4" s="180"/>
      <c r="AA4" s="201"/>
      <c r="AB4" s="176"/>
      <c r="AC4" s="176"/>
      <c r="AD4" s="176"/>
      <c r="AE4" s="176"/>
      <c r="AF4" s="176"/>
      <c r="AG4" s="173"/>
      <c r="AH4" s="173"/>
      <c r="AI4" s="173"/>
      <c r="AJ4" s="123"/>
      <c r="AK4" s="123"/>
    </row>
    <row r="5" spans="1:37" hidden="1" x14ac:dyDescent="0.2">
      <c r="A5" s="88"/>
      <c r="B5" s="104"/>
      <c r="C5" s="88"/>
      <c r="D5" s="172"/>
      <c r="E5" s="172"/>
      <c r="F5" s="89"/>
      <c r="G5" s="90"/>
      <c r="H5" s="90"/>
      <c r="I5" s="80" t="s">
        <v>455</v>
      </c>
      <c r="L5" s="91"/>
      <c r="M5" s="181">
        <f>IFERROR(INDEX('Data Dictionary'!$J$8:$J$39,MATCH(M7,'Data Dictionary'!$K$8:$K$39,0)),"")</f>
        <v>0</v>
      </c>
      <c r="N5" s="181">
        <f>IFERROR(INDEX('Data Dictionary'!$J$8:$J$39,MATCH(N7,'Data Dictionary'!$K$8:$K$39,0)),"")</f>
        <v>1</v>
      </c>
      <c r="O5" s="181">
        <f>IFERROR(INDEX('Data Dictionary'!$J$8:$J$39,MATCH(O7,'Data Dictionary'!$K$8:$K$39,0)),"")</f>
        <v>1</v>
      </c>
      <c r="P5" s="181" t="str">
        <f>IFERROR(INDEX('Data Dictionary'!$J$8:$J$39,MATCH(P7,'Data Dictionary'!$K$8:$K$39,0)),"")</f>
        <v/>
      </c>
      <c r="Q5" s="181" t="str">
        <f>IFERROR(INDEX('Data Dictionary'!$J$8:$J$39,MATCH(Q7,'Data Dictionary'!$K$8:$K$39,0)),"")</f>
        <v/>
      </c>
      <c r="R5" s="181" t="str">
        <f>IFERROR(INDEX('Data Dictionary'!$J$8:$J$39,MATCH(R7,'Data Dictionary'!$K$8:$K$39,0)),"")</f>
        <v/>
      </c>
      <c r="S5" s="181" t="str">
        <f>IFERROR(INDEX('Data Dictionary'!$J$8:$J$39,MATCH(S7,'Data Dictionary'!$K$8:$K$39,0)),"")</f>
        <v/>
      </c>
      <c r="T5" s="181"/>
      <c r="U5" s="181"/>
      <c r="V5" s="181"/>
      <c r="W5" s="181"/>
      <c r="X5" s="181"/>
      <c r="Y5" s="181"/>
      <c r="Z5" s="181"/>
      <c r="AA5" s="202"/>
      <c r="AB5" s="92"/>
      <c r="AC5" s="92"/>
      <c r="AD5" s="92"/>
      <c r="AE5" s="92"/>
      <c r="AF5" s="92"/>
      <c r="AG5" s="92"/>
      <c r="AH5" s="92"/>
      <c r="AI5" s="92"/>
      <c r="AJ5" s="92"/>
      <c r="AK5" s="89"/>
    </row>
    <row r="6" spans="1:37" ht="43" x14ac:dyDescent="0.2">
      <c r="A6" s="182" t="s">
        <v>0</v>
      </c>
      <c r="B6" s="182" t="s">
        <v>1</v>
      </c>
      <c r="C6" s="183" t="s">
        <v>2</v>
      </c>
      <c r="D6" s="182" t="s">
        <v>427</v>
      </c>
      <c r="E6" s="183" t="s">
        <v>428</v>
      </c>
      <c r="F6" s="101" t="s">
        <v>3</v>
      </c>
      <c r="G6" s="184" t="s">
        <v>4</v>
      </c>
      <c r="H6" s="185" t="s">
        <v>5</v>
      </c>
      <c r="I6" s="186" t="s">
        <v>441</v>
      </c>
      <c r="J6" s="240" t="s">
        <v>616</v>
      </c>
      <c r="K6" s="240" t="s">
        <v>617</v>
      </c>
      <c r="L6" s="203"/>
      <c r="M6" s="246" t="str">
        <f>IFERROR(INDEX('Data Dictionary'!$E$8:$E$39,MATCH(M7,'Data Dictionary'!$K$8:$K$39,0)),IFERROR(CONCATENATE(INDEX('Data Dictionary'!$E$8:$E$39,MATCH(LEFT(M7, SEARCH("_raw",M7,1)-1),'Data Dictionary'!$L$8:$L$39,0))," (Raw)"),""))</f>
        <v>Global Health Security Index</v>
      </c>
      <c r="N6" s="246" t="str">
        <f>IFERROR(INDEX('Data Dictionary'!$E$8:$E$39,MATCH(N7,'Data Dictionary'!$K$8:$K$39,0)),IFERROR(CONCATENATE(INDEX('Data Dictionary'!$E$8:$E$39,MATCH(LEFT(N7, SEARCH("_raw",N7,1)-1),'Data Dictionary'!$L$8:$L$39,0))," (Raw)"),""))</f>
        <v>WHO Disease Outbreak News</v>
      </c>
      <c r="O6" s="246" t="str">
        <f>IFERROR(INDEX('Data Dictionary'!$E$8:$E$39,MATCH(O7,'Data Dictionary'!$K$8:$K$39,0)),IFERROR(CONCATENATE(INDEX('Data Dictionary'!$E$8:$E$39,MATCH(LEFT(O7, SEARCH("_raw",O7,1)-1),'Data Dictionary'!$L$8:$L$39,0))," (Raw)"),""))</f>
        <v>IFRC Epidemics</v>
      </c>
      <c r="P6" s="246" t="str">
        <f>IFERROR(INDEX('Data Dictionary'!$E$8:$E$39,MATCH(P7,'Data Dictionary'!$K$8:$K$39,0)),IFERROR(CONCATENATE(INDEX('Data Dictionary'!$E$8:$E$39,MATCH(LEFT(P7, SEARCH("_raw",P7,1)-1),'Data Dictionary'!$L$8:$L$39,0))," (Raw)"),""))</f>
        <v>Global Health Security Index (Raw)</v>
      </c>
      <c r="Q6" s="246" t="str">
        <f>IFERROR(INDEX('Data Dictionary'!$E$8:$E$39,MATCH(Q7,'Data Dictionary'!$K$8:$K$39,0)),IFERROR(CONCATENATE(INDEX('Data Dictionary'!$E$8:$E$39,MATCH(LEFT(Q7, SEARCH("_raw",Q7,1)-1),'Data Dictionary'!$L$8:$L$39,0))," (Raw)"),""))</f>
        <v>WHO Disease Outbreak News (Raw)</v>
      </c>
      <c r="R6" s="246" t="str">
        <f>IFERROR(INDEX('Data Dictionary'!$E$8:$E$39,MATCH(R7,'Data Dictionary'!$K$8:$K$39,0)),IFERROR(CONCATENATE(INDEX('Data Dictionary'!$E$8:$E$39,MATCH(LEFT(R7, SEARCH("_raw",R7,1)-1),'Data Dictionary'!$L$8:$L$39,0))," (Raw)"),""))</f>
        <v>IFRC Epidemics (Raw)</v>
      </c>
      <c r="S6" s="246" t="str">
        <f>IFERROR(INDEX('Data Dictionary'!$E$8:$E$39,MATCH(S7,'Data Dictionary'!$K$8:$K$39,0)),IFERROR(CONCATENATE(INDEX('Data Dictionary'!$E$8:$E$39,MATCH(LEFT(S7, SEARCH("_raw",S7,1)-1),'Data Dictionary'!$L$8:$L$39,0))," (Raw)"),""))</f>
        <v/>
      </c>
      <c r="T6" s="246" t="str">
        <f>IFERROR(INDEX('Data Dictionary'!$E$8:$E$39,MATCH(T7,'Data Dictionary'!$K$8:$K$39,0)),IFERROR(CONCATENATE(INDEX('Data Dictionary'!$E$8:$E$39,MATCH(LEFT(T7, SEARCH("_raw",T7,1)-1),'Data Dictionary'!$L$8:$L$39,0))," (Raw)"),""))</f>
        <v/>
      </c>
      <c r="U6" s="246"/>
      <c r="V6" s="246"/>
      <c r="W6" s="246" t="str">
        <f>IFERROR(INDEX('Data Dictionary'!$E$8:$E$39,MATCH(W7,'Data Dictionary'!$K$8:$K$39,0)),IFERROR(CONCATENATE(INDEX('Data Dictionary'!$E$8:$E$39,MATCH(LEFT(W7, SEARCH("_raw",W7,1)-1),'Data Dictionary'!$L$8:$L$39,0))," (Raw)"),""))</f>
        <v/>
      </c>
      <c r="X6" s="246" t="str">
        <f>IFERROR(INDEX('Data Dictionary'!$E$8:$E$39,MATCH(X7,'Data Dictionary'!$K$8:$K$39,0)),IFERROR(CONCATENATE(INDEX('Data Dictionary'!$E$8:$E$39,MATCH(LEFT(X7, SEARCH("_raw",X7,1)-1),'Data Dictionary'!$L$8:$L$39,0))," (Raw)"),""))</f>
        <v/>
      </c>
      <c r="Y6" s="246"/>
      <c r="Z6" s="246"/>
      <c r="AA6" s="204" t="str">
        <f>IFERROR(INDEX('Data Dictionary'!$E$8:$E$39,MATCH(AA7,'Data Dictionary'!$K$8:$K$39,0)),IFERROR(CONCATENATE(INDEX('Data Dictionary'!$E$8:$E$39,MATCH(LEFT(AA7, SEARCH("_raw",AA7,1)-1),'Data Dictionary'!$L$8:$L$39,0))," (Raw)"),""))</f>
        <v/>
      </c>
      <c r="AB6" s="204" t="str">
        <f>IFERROR(INDEX('Data Dictionary'!$E$8:$E$39,MATCH(AB7,'Data Dictionary'!$K$8:$K$39,0)),IFERROR(CONCATENATE(INDEX('Data Dictionary'!$E$8:$E$39,MATCH(LEFT(AB7, SEARCH("_raw",AB7,1)-1),'Data Dictionary'!$L$8:$L$39,0))," (Raw)"),""))</f>
        <v/>
      </c>
      <c r="AC6" s="204"/>
      <c r="AD6" s="204"/>
      <c r="AE6" s="204" t="str">
        <f>IFERROR(INDEX('Data Dictionary'!$E$8:$E$39,MATCH(AE7,'Data Dictionary'!$K$8:$K$39,0)),IFERROR(CONCATENATE(INDEX('Data Dictionary'!$E$8:$E$39,MATCH(LEFT(AE7, SEARCH("_raw",AE7,1)-1),'Data Dictionary'!$L$8:$L$39,0))," (Raw)"),""))</f>
        <v/>
      </c>
      <c r="AF6" s="204" t="str">
        <f>IFERROR(INDEX('Data Dictionary'!$E$8:$E$39,MATCH(AF7,'Data Dictionary'!$K$8:$K$39,0)),IFERROR(CONCATENATE(INDEX('Data Dictionary'!$E$8:$E$39,MATCH(LEFT(AF7, SEARCH("_raw",AF7,1)-1),'Data Dictionary'!$L$8:$L$39,0))," (Raw)"),""))</f>
        <v/>
      </c>
      <c r="AG6" s="187" t="str">
        <f>IFERROR(INDEX('Data Dictionary'!$E$8:$E$39,MATCH(AG7,'Data Dictionary'!$K$8:$K$39,0)),IFERROR(CONCATENATE(INDEX('Data Dictionary'!$E$8:$E$39,MATCH(LEFT(AG7, SEARCH("_raw",AG7,1)-1),'Data Dictionary'!$L$8:$L$39,0))," (Raw)"),""))</f>
        <v/>
      </c>
      <c r="AH6" s="187" t="str">
        <f>IFERROR(INDEX('Data Dictionary'!$E$8:$E$39,MATCH(AH7,'Data Dictionary'!$K$8:$K$39,0)),IFERROR(CONCATENATE(INDEX('Data Dictionary'!$E$8:$E$39,MATCH(LEFT(AH7, SEARCH("_raw",AH7,1)-1),'Data Dictionary'!$L$8:$L$39,0))," (Raw)"),""))</f>
        <v/>
      </c>
      <c r="AI6" s="187" t="str">
        <f>IFERROR(INDEX('Data Dictionary'!$E$8:$E$39,MATCH(AI7,'Data Dictionary'!$K$8:$K$39,0)),IFERROR(CONCATENATE(INDEX('Data Dictionary'!$E$8:$E$39,MATCH(LEFT(AI7, SEARCH("_raw",AI7,1)-1),'Data Dictionary'!$L$8:$L$39,0))," (Raw)"),""))</f>
        <v/>
      </c>
      <c r="AJ6" s="187" t="str">
        <f>IFERROR(INDEX('Data Dictionary'!$E$8:$E$39,MATCH(AJ7,'Data Dictionary'!$K$8:$K$39,0)),IFERROR(CONCATENATE(INDEX('Data Dictionary'!$E$8:$E$39,MATCH(LEFT(AJ7, SEARCH("_raw",AJ7,1)-1),'Data Dictionary'!$L$8:$L$39,0))," (Raw)"),""))</f>
        <v/>
      </c>
      <c r="AK6" s="101"/>
    </row>
    <row r="7" spans="1:37" s="94" customFormat="1" x14ac:dyDescent="0.2">
      <c r="A7" s="188"/>
      <c r="B7" s="188"/>
      <c r="C7" s="188"/>
      <c r="D7" s="218"/>
      <c r="E7" s="218"/>
      <c r="F7" s="102"/>
      <c r="G7" s="189"/>
      <c r="H7" s="189"/>
      <c r="I7" s="189"/>
      <c r="J7" s="243" t="s">
        <v>614</v>
      </c>
      <c r="K7" s="243" t="s">
        <v>615</v>
      </c>
      <c r="L7" s="244" t="s">
        <v>2</v>
      </c>
      <c r="M7" s="247" t="s">
        <v>387</v>
      </c>
      <c r="N7" s="247" t="s">
        <v>524</v>
      </c>
      <c r="O7" s="247" t="s">
        <v>630</v>
      </c>
      <c r="P7" s="247" t="s">
        <v>470</v>
      </c>
      <c r="Q7" s="247" t="s">
        <v>525</v>
      </c>
      <c r="R7" s="247" t="s">
        <v>631</v>
      </c>
      <c r="S7" s="248"/>
      <c r="T7" s="248"/>
      <c r="U7"/>
      <c r="V7"/>
      <c r="W7"/>
      <c r="X7"/>
      <c r="Y7"/>
      <c r="Z7"/>
      <c r="AA7"/>
      <c r="AB7"/>
      <c r="AC7"/>
      <c r="AD7"/>
      <c r="AE7"/>
      <c r="AF7"/>
      <c r="AG7" s="34"/>
      <c r="AH7" s="34"/>
      <c r="AI7" s="34"/>
      <c r="AJ7" s="34"/>
      <c r="AK7" s="102"/>
    </row>
    <row r="8" spans="1:37"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f>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0</v>
      </c>
      <c r="H8" s="80" t="e" cm="1">
        <f t="array" ref="H8">IF(
    SUM(IF(
            ISNUMBER(
                IF(
                    $M$4:$X$4,
                    (M8:X8),
                    "")),
            1,
            0))
        =0,
    NA(),
    IF(
        Parameters!$D$15=1,
        IF(
            SUM(--(ISNUMBER(IF($M$4:$X$4=1,(M8:X8),""))))&gt;0,
            MAX(IF(
                ISNUMBER(M8:X8),
                IF(
                    M$4:X$4=1,
                    M8:X8,
                    ""),
                "")),
            MAX(IF(
                ISNUMBER(M8:X8),
                IF(
                    M$4:X$4=2,
                    M8:X8,
                    ""),
                ""))
        ),
        IF(
            Parameters!$D$16=1,
            IFERROR(
                AVERAGE(IF(
                    ISNUMBER(M8:X8),
                    IF(
                        M$4:X$4=1,
                        M8:X8,
                        ""),
                    "")),
                AVERAGE(IF(
                    ISNUMBER(M8:X8),
                    IF(
                        M$4:X$4=2,
                        M8:X8,
                        ""),
                    ""))
            ),
            IF(
                Parameters!$D$17=1,
                IFERROR(
                    IF(
                        OR(
                            IF(
                                ISNUMBER(M8:X8),
                                IF(
                                    M$4:X$4=1,
                                    M8:X8,
                                    ""),
                                "")
                            =0),
                        0,
                        GEOMEAN(IF(
                            ISNUMBER(M8:X8),
                            IF(
                                M$4:X$4=1,
                                M8:X8,
                                ""),
                            ""))
                    ),
                    IF(
                        OR(IF(
                            ISNUMBER(M8:X8),
                            IF(
                                M$4:X$4=2,
                                M8:X8,
                                ""),
                            "")
                            =0),
                        0,
                        GEOMEAN(IF(
                            ISNUMBER(M8:X8),
                            IF(
                                M$4:X$4=2,
                                M8:X8,
                                ""),
                            "")))
                )
            )
        )
    )
)</f>
        <v>#N/A</v>
      </c>
      <c r="I8" s="191" cm="1">
        <f t="array" ref="I8">IF(
    SUM(IF(
            ISNUMBER(
                IF(
                    $M$5:$X$5,
                    (M8:X8),
                    "")),
            1,
            0))
        =0,
    NA(),
    IF(
        Parameters!$D$15=1,
        IF(
            SUM(--(ISNUMBER(IF($M$5:$X$5=1,(M8:X8),""))))&gt;0,
            MAX(IF(
                ISNUMBER(M8:X8),
                IF(
                    M$5:X$5=1,
                    M8:X8,
                    ""),
                "")),
            MAX(IF(
                ISNUMBER(M8:X8),
                IF(
                    M$5:X$5=2,
                    M8:X8,
                    ""),
                ""))
        ),
        IF(
            Parameters!$D$16=1,
            IFERROR(
                AVERAGE(IF(
                    ISNUMBER(M8:X8),
                    IF(
                        M$5:X$5=1,
                        M8:X8,
                        ""),
                    "")),
                AVERAGE(IF(
                    ISNUMBER(M8:X8),
                    IF(
                        M$5:X$5=2,
                        M8:X8,
                        ""),
                    ""))
            ),
            IF(
                Parameters!$D$17=1,
                IFERROR(
                    IF(
                        OR(
                            IF(
                                ISNUMBER(M8:X8),
                                IF(
                                    M$5:X$5=1,
                                    M8:X8,
                                    ""),
                                "")
                            =0),
                        0,
                        GEOMEAN(IF(
                            ISNUMBER(M8:X8),
                            IF(
                                M$5:X$5=1,
                                M8:X8,
                                ""),
                            ""))
                    ),
                    IF(
                        OR(IF(
                            ISNUMBER(M8:X8),
                            IF(
                                M$5:X$5=2,
                                M8:X8,
                                ""),
                            "")
                            =0),
                        0,
                        GEOMEAN(IF(
                            ISNUMBER(M8:X8),
                            IF(
                                M$5:X$5=2,
                                M8:X8,
                                ""),
                            "")))
                )
            )
        )
    )
)</f>
        <v>0</v>
      </c>
      <c r="J8" s="242" t="s">
        <v>409</v>
      </c>
      <c r="K8" s="242">
        <v>44887</v>
      </c>
      <c r="L8" s="91" t="s">
        <v>699</v>
      </c>
      <c r="M8" s="192" t="s">
        <v>409</v>
      </c>
      <c r="N8" s="192">
        <v>0</v>
      </c>
      <c r="O8" s="192" t="s">
        <v>409</v>
      </c>
      <c r="P8" s="192" t="s">
        <v>409</v>
      </c>
      <c r="Q8" s="192" t="s">
        <v>409</v>
      </c>
      <c r="R8" s="192" t="s">
        <v>409</v>
      </c>
      <c r="S8"/>
      <c r="T8"/>
      <c r="U8"/>
      <c r="V8"/>
      <c r="W8"/>
      <c r="X8"/>
      <c r="Y8" s="192"/>
      <c r="Z8" s="192"/>
      <c r="AA8"/>
      <c r="AB8"/>
      <c r="AC8"/>
      <c r="AD8"/>
      <c r="AE8"/>
      <c r="AF8"/>
      <c r="AG8" s="34"/>
      <c r="AH8" s="34"/>
      <c r="AI8" s="34"/>
      <c r="AJ8" s="34"/>
      <c r="AK8" s="205"/>
    </row>
    <row r="9" spans="1:37" x14ac:dyDescent="0.2">
      <c r="A9" s="84">
        <v>2</v>
      </c>
      <c r="B9" s="84" t="str">
        <f ca="1"/>
        <v>Afghanistan</v>
      </c>
      <c r="C9" s="84" t="str">
        <f ca="1"/>
        <v>AFG</v>
      </c>
      <c r="D9" s="84" t="str">
        <f ca="1"/>
        <v>SAS           South Asia</v>
      </c>
      <c r="E9" s="84" t="str">
        <f ca="1"/>
        <v>IDA</v>
      </c>
      <c r="F9" s="190" t="str">
        <f t="shared" ref="F9:F72" ca="1" si="5">IF(L9 &lt;&gt; C9, "Countries don't match", "")</f>
        <v/>
      </c>
      <c r="G9" s="80">
        <f>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0</v>
      </c>
      <c r="H9" s="80" cm="1">
        <f t="array" ref="H9">IF(
    SUM(IF(
            ISNUMBER(
                IF(
                    $M$4:$X$4,
                    (M9:X9),
                    "")),
            1,
            0))
        =0,
    NA(),
    IF(
        Parameters!$D$15=1,
        IF(
            SUM(--(ISNUMBER(IF($M$4:$X$4=1,(M9:X9),""))))&gt;0,
            MAX(IF(
                ISNUMBER(M9:X9),
                IF(
                    M$4:X$4=1,
                    M9:X9,
                    ""),
                "")),
            MAX(IF(
                ISNUMBER(M9:X9),
                IF(
                    M$4:X$4=2,
                    M9:X9,
                    ""),
                ""))
        ),
        IF(
            Parameters!$D$16=1,
            IFERROR(
                AVERAGE(IF(
                    ISNUMBER(M9:X9),
                    IF(
                        M$4:X$4=1,
                        M9:X9,
                        ""),
                    "")),
                AVERAGE(IF(
                    ISNUMBER(M9:X9),
                    IF(
                        M$4:X$4=2,
                        M9:X9,
                        ""),
                    ""))
            ),
            IF(
                Parameters!$D$17=1,
                IFERROR(
                    IF(
                        OR(
                            IF(
                                ISNUMBER(M9:X9),
                                IF(
                                    M$4:X$4=1,
                                    M9:X9,
                                    ""),
                                "")
                            =0),
                        0,
                        GEOMEAN(IF(
                            ISNUMBER(M9:X9),
                            IF(
                                M$4:X$4=1,
                                M9:X9,
                                ""),
                            ""))
                    ),
                    IF(
                        OR(IF(
                            ISNUMBER(M9:X9),
                            IF(
                                M$4:X$4=2,
                                M9:X9,
                                ""),
                            "")
                            =0),
                        0,
                        GEOMEAN(IF(
                            ISNUMBER(M9:X9),
                            IF(
                                M$4:X$4=2,
                                M9:X9,
                                ""),
                            "")))
                )
            )
        )
    )
)</f>
        <v>7.7784256559766698</v>
      </c>
      <c r="I9" s="191" cm="1">
        <f t="array" ref="I9">IF(
    SUM(IF(
            ISNUMBER(
                IF(
                    $M$5:$X$5,
                    (M9:X9),
                    "")),
            1,
            0))
        =0,
    NA(),
    IF(
        Parameters!$D$15=1,
        IF(
            SUM(--(ISNUMBER(IF($M$5:$X$5=1,(M9:X9),""))))&gt;0,
            MAX(IF(
                ISNUMBER(M9:X9),
                IF(
                    M$5:X$5=1,
                    M9:X9,
                    ""),
                "")),
            MAX(IF(
                ISNUMBER(M9:X9),
                IF(
                    M$5:X$5=2,
                    M9:X9,
                    ""),
                ""))
        ),
        IF(
            Parameters!$D$16=1,
            IFERROR(
                AVERAGE(IF(
                    ISNUMBER(M9:X9),
                    IF(
                        M$5:X$5=1,
                        M9:X9,
                        ""),
                    "")),
                AVERAGE(IF(
                    ISNUMBER(M9:X9),
                    IF(
                        M$5:X$5=2,
                        M9:X9,
                        ""),
                    ""))
            ),
            IF(
                Parameters!$D$17=1,
                IFERROR(
                    IF(
                        OR(
                            IF(
                                ISNUMBER(M9:X9),
                                IF(
                                    M$5:X$5=1,
                                    M9:X9,
                                    ""),
                                "")
                            =0),
                        0,
                        GEOMEAN(IF(
                            ISNUMBER(M9:X9),
                            IF(
                                M$5:X$5=1,
                                M9:X9,
                                ""),
                            ""))
                    ),
                    IF(
                        OR(IF(
                            ISNUMBER(M9:X9),
                            IF(
                                M$5:X$5=2,
                                M9:X9,
                                ""),
                            "")
                            =0),
                        0,
                        GEOMEAN(IF(
                            ISNUMBER(M9:X9),
                            IF(
                                M$5:X$5=2,
                                M9:X9,
                                ""),
                            "")))
                )
            )
        )
    )
)</f>
        <v>0</v>
      </c>
      <c r="J9" s="242">
        <v>44753</v>
      </c>
      <c r="K9" s="242">
        <v>44855</v>
      </c>
      <c r="L9" s="91" t="s">
        <v>7</v>
      </c>
      <c r="M9" s="192">
        <v>7.7784256559766698</v>
      </c>
      <c r="N9" s="192">
        <v>0</v>
      </c>
      <c r="O9" s="192" t="s">
        <v>409</v>
      </c>
      <c r="P9" s="192">
        <v>28.8</v>
      </c>
      <c r="Q9" s="192" t="s">
        <v>409</v>
      </c>
      <c r="R9" s="192" t="s">
        <v>409</v>
      </c>
      <c r="S9"/>
      <c r="T9"/>
      <c r="U9"/>
      <c r="V9"/>
      <c r="W9"/>
      <c r="X9"/>
      <c r="Y9" s="192"/>
      <c r="Z9" s="192"/>
      <c r="AA9"/>
      <c r="AB9"/>
      <c r="AC9"/>
      <c r="AD9"/>
      <c r="AE9"/>
      <c r="AF9"/>
      <c r="AG9" s="34"/>
      <c r="AH9" s="34"/>
      <c r="AI9" s="34"/>
      <c r="AJ9" s="34"/>
      <c r="AK9" s="205"/>
    </row>
    <row r="10" spans="1:37" x14ac:dyDescent="0.2">
      <c r="A10" s="84">
        <v>3</v>
      </c>
      <c r="B10" s="84" t="str">
        <f ca="1"/>
        <v>Angola</v>
      </c>
      <c r="C10" s="84" t="str">
        <f ca="1"/>
        <v>AGO</v>
      </c>
      <c r="D10" s="84" t="str">
        <f ca="1"/>
        <v>SSF           Sub-Saharan Africa</v>
      </c>
      <c r="E10" s="84" t="str">
        <f ca="1"/>
        <v>IBRD</v>
      </c>
      <c r="F10" s="190" t="str">
        <f t="shared" ca="1" si="5"/>
        <v/>
      </c>
      <c r="G10" s="80">
        <f>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0</v>
      </c>
      <c r="H10" s="80" cm="1">
        <f t="array" ref="H10">IF(
    SUM(IF(
            ISNUMBER(
                IF(
                    $M$4:$X$4,
                    (M10:X10),
                    "")),
            1,
            0))
        =0,
    NA(),
    IF(
        Parameters!$D$15=1,
        IF(
            SUM(--(ISNUMBER(IF($M$4:$X$4=1,(M10:X10),""))))&gt;0,
            MAX(IF(
                ISNUMBER(M10:X10),
                IF(
                    M$4:X$4=1,
                    M10:X10,
                    ""),
                "")),
            MAX(IF(
                ISNUMBER(M10:X10),
                IF(
                    M$4:X$4=2,
                    M10:X10,
                    ""),
                ""))
        ),
        IF(
            Parameters!$D$16=1,
            IFERROR(
                AVERAGE(IF(
                    ISNUMBER(M10:X10),
                    IF(
                        M$4:X$4=1,
                        M10:X10,
                        ""),
                    "")),
                AVERAGE(IF(
                    ISNUMBER(M10:X10),
                    IF(
                        M$4:X$4=2,
                        M10:X10,
                        ""),
                    ""))
            ),
            IF(
                Parameters!$D$17=1,
                IFERROR(
                    IF(
                        OR(
                            IF(
                                ISNUMBER(M10:X10),
                                IF(
                                    M$4:X$4=1,
                                    M10:X10,
                                    ""),
                                "")
                            =0),
                        0,
                        GEOMEAN(IF(
                            ISNUMBER(M10:X10),
                            IF(
                                M$4:X$4=1,
                                M10:X10,
                                ""),
                            ""))
                    ),
                    IF(
                        OR(IF(
                            ISNUMBER(M10:X10),
                            IF(
                                M$4:X$4=2,
                                M10:X10,
                                ""),
                            "")
                            =0),
                        0,
                        GEOMEAN(IF(
                            ISNUMBER(M10:X10),
                            IF(
                                M$4:X$4=2,
                                M10:X10,
                                ""),
                            "")))
                )
            )
        )
    )
)</f>
        <v>7.6909620991253602</v>
      </c>
      <c r="I10" s="191" cm="1">
        <f t="array" ref="I10">IF(
    SUM(IF(
            ISNUMBER(
                IF(
                    $M$5:$X$5,
                    (M10:X10),
                    "")),
            1,
            0))
        =0,
    NA(),
    IF(
        Parameters!$D$15=1,
        IF(
            SUM(--(ISNUMBER(IF($M$5:$X$5=1,(M10:X10),""))))&gt;0,
            MAX(IF(
                ISNUMBER(M10:X10),
                IF(
                    M$5:X$5=1,
                    M10:X10,
                    ""),
                "")),
            MAX(IF(
                ISNUMBER(M10:X10),
                IF(
                    M$5:X$5=2,
                    M10:X10,
                    ""),
                ""))
        ),
        IF(
            Parameters!$D$16=1,
            IFERROR(
                AVERAGE(IF(
                    ISNUMBER(M10:X10),
                    IF(
                        M$5:X$5=1,
                        M10:X10,
                        ""),
                    "")),
                AVERAGE(IF(
                    ISNUMBER(M10:X10),
                    IF(
                        M$5:X$5=2,
                        M10:X10,
                        ""),
                    ""))
            ),
            IF(
                Parameters!$D$17=1,
                IFERROR(
                    IF(
                        OR(
                            IF(
                                ISNUMBER(M10:X10),
                                IF(
                                    M$5:X$5=1,
                                    M10:X10,
                                    ""),
                                "")
                            =0),
                        0,
                        GEOMEAN(IF(
                            ISNUMBER(M10:X10),
                            IF(
                                M$5:X$5=1,
                                M10:X10,
                                ""),
                            ""))
                    ),
                    IF(
                        OR(IF(
                            ISNUMBER(M10:X10),
                            IF(
                                M$5:X$5=2,
                                M10:X10,
                                ""),
                            "")
                            =0),
                        0,
                        GEOMEAN(IF(
                            ISNUMBER(M10:X10),
                            IF(
                                M$5:X$5=2,
                                M10:X10,
                                ""),
                            "")))
                )
            )
        )
    )
)</f>
        <v>0</v>
      </c>
      <c r="J10" s="242">
        <v>44753</v>
      </c>
      <c r="K10" s="242">
        <v>44830</v>
      </c>
      <c r="L10" s="91" t="s">
        <v>9</v>
      </c>
      <c r="M10" s="192">
        <v>7.6909620991253602</v>
      </c>
      <c r="N10" s="192">
        <v>0</v>
      </c>
      <c r="O10" s="192" t="s">
        <v>409</v>
      </c>
      <c r="P10" s="192">
        <v>29.1</v>
      </c>
      <c r="Q10" s="192" t="s">
        <v>409</v>
      </c>
      <c r="R10" s="192" t="s">
        <v>409</v>
      </c>
      <c r="S10"/>
      <c r="T10"/>
      <c r="U10"/>
      <c r="V10"/>
      <c r="W10"/>
      <c r="X10"/>
      <c r="Y10" s="192"/>
      <c r="Z10" s="192"/>
      <c r="AA10"/>
      <c r="AB10"/>
      <c r="AC10"/>
      <c r="AD10"/>
      <c r="AE10"/>
      <c r="AF10"/>
      <c r="AG10" s="34"/>
      <c r="AH10" s="34"/>
      <c r="AI10" s="34"/>
      <c r="AJ10" s="34"/>
      <c r="AK10" s="205"/>
    </row>
    <row r="11" spans="1:37" x14ac:dyDescent="0.2">
      <c r="A11" s="84">
        <v>4</v>
      </c>
      <c r="B11" s="84" t="str">
        <f ca="1"/>
        <v>Albania</v>
      </c>
      <c r="C11" s="84" t="str">
        <f ca="1"/>
        <v>ALB</v>
      </c>
      <c r="D11" s="84" t="str">
        <f ca="1"/>
        <v>ECS           Europe &amp; Central Asia</v>
      </c>
      <c r="E11" s="84" t="str">
        <f ca="1"/>
        <v>IBRD</v>
      </c>
      <c r="F11" s="190" t="str">
        <f t="shared" ca="1" si="5"/>
        <v/>
      </c>
      <c r="G11" s="80">
        <f>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$M$4:$X$4,
                    (M11:X11),
                    "")),
            1,
            0))
        =0,
    NA(),
    IF(
        Parameters!$D$15=1,
        IF(
            SUM(--(ISNUMBER(IF($M$4:$X$4=1,(M11:X11),""))))&gt;0,
            MAX(IF(
                ISNUMBER(M11:X11),
                IF(
                    M$4:X$4=1,
                    M11:X11,
                    ""),
                "")),
            MAX(IF(
                ISNUMBER(M11:X11),
                IF(
                    M$4:X$4=2,
                    M11:X11,
                    ""),
                ""))
        ),
        IF(
            Parameters!$D$16=1,
            IFERROR(
                AVERAGE(IF(
                    ISNUMBER(M11:X11),
                    IF(
                        M$4:X$4=1,
                        M11:X11,
                        ""),
                    "")),
                AVERAGE(IF(
                    ISNUMBER(M11:X11),
                    IF(
                        M$4:X$4=2,
                        M11:X11,
                        ""),
                    ""))
            ),
            IF(
                Parameters!$D$17=1,
                IFERROR(
                    IF(
                        OR(
                            IF(
                                ISNUMBER(M11:X11),
                                IF(
                                    M$4:X$4=1,
                                    M11:X11,
                                    ""),
                                "")
                            =0),
                        0,
                        GEOMEAN(IF(
                            ISNUMBER(M11:X11),
                            IF(
                                M$4:X$4=1,
                                M11:X11,
                                ""),
                            ""))
                    ),
                    IF(
                        OR(IF(
                            ISNUMBER(M11:X11),
                            IF(
                                M$4:X$4=2,
                                M11:X11,
                                ""),
                            "")
                            =0),
                        0,
                        GEOMEAN(IF(
                            ISNUMBER(M11:X11),
                            IF(
                                M$4:X$4=2,
                                M11:X11,
                                ""),
                            "")))
                )
            )
        )
    )
)</f>
        <v>3.0553935860058301</v>
      </c>
      <c r="I11" s="191" cm="1">
        <f t="array" ref="I11">IF(
    SUM(IF(
            ISNUMBER(
                IF(
                    $M$5:$X$5,
                    (M11:X11),
                    "")),
            1,
            0))
        =0,
    NA(),
    IF(
        Parameters!$D$15=1,
        IF(
            SUM(--(ISNUMBER(IF($M$5:$X$5=1,(M11:X11),""))))&gt;0,
            MAX(IF(
                ISNUMBER(M11:X11),
                IF(
                    M$5:X$5=1,
                    M11:X11,
                    ""),
                "")),
            MAX(IF(
                ISNUMBER(M11:X11),
                IF(
                    M$5:X$5=2,
                    M11:X11,
                    ""),
                ""))
        ),
        IF(
            Parameters!$D$16=1,
            IFERROR(
                AVERAGE(IF(
                    ISNUMBER(M11:X11),
                    IF(
                        M$5:X$5=1,
                        M11:X11,
                        ""),
                    "")),
                AVERAGE(IF(
                    ISNUMBER(M11:X11),
                    IF(
                        M$5:X$5=2,
                        M11:X11,
                        ""),
                    ""))
            ),
            IF(
                Parameters!$D$17=1,
                IFERROR(
                    IF(
                        OR(
                            IF(
                                ISNUMBER(M11:X11),
                                IF(
                                    M$5:X$5=1,
                                    M11:X11,
                                    ""),
                                "")
                            =0),
                        0,
                        GEOMEAN(IF(
                            ISNUMBER(M11:X11),
                            IF(
                                M$5:X$5=1,
                                M11:X11,
                                ""),
                            ""))
                    ),
                    IF(
                        OR(IF(
                            ISNUMBER(M11:X11),
                            IF(
                                M$5:X$5=2,
                                M11:X11,
                                ""),
                            "")
                            =0),
                        0,
                        GEOMEAN(IF(
                            ISNUMBER(M11:X11),
                            IF(
                                M$5:X$5=2,
                                M11:X11,
                                ""),
                            "")))
                )
            )
        )
    )
)</f>
        <v>0</v>
      </c>
      <c r="J11" s="242">
        <v>44753</v>
      </c>
      <c r="K11" s="242">
        <v>44855</v>
      </c>
      <c r="L11" s="91" t="s">
        <v>11</v>
      </c>
      <c r="M11" s="192">
        <v>3.0553935860058301</v>
      </c>
      <c r="N11" s="192">
        <v>0</v>
      </c>
      <c r="O11" s="192" t="s">
        <v>409</v>
      </c>
      <c r="P11" s="192">
        <v>45</v>
      </c>
      <c r="Q11" s="192" t="s">
        <v>409</v>
      </c>
      <c r="R11" s="192" t="s">
        <v>409</v>
      </c>
      <c r="S11"/>
      <c r="T11"/>
      <c r="U11"/>
      <c r="V11"/>
      <c r="W11"/>
      <c r="X11"/>
      <c r="Y11" s="192"/>
      <c r="Z11" s="192"/>
      <c r="AA11"/>
      <c r="AB11"/>
      <c r="AC11"/>
      <c r="AD11"/>
      <c r="AE11"/>
      <c r="AF11"/>
      <c r="AG11" s="34"/>
      <c r="AH11" s="34"/>
      <c r="AI11" s="34"/>
      <c r="AJ11" s="34"/>
      <c r="AK11" s="205"/>
    </row>
    <row r="12" spans="1:37" x14ac:dyDescent="0.2">
      <c r="A12" s="84">
        <v>5</v>
      </c>
      <c r="B12" s="84" t="str">
        <f ca="1"/>
        <v>Andorra</v>
      </c>
      <c r="C12" s="84" t="str">
        <f ca="1"/>
        <v>AND</v>
      </c>
      <c r="D12" s="84" t="str">
        <f ca="1"/>
        <v>ECS           Europe &amp; Central Asia</v>
      </c>
      <c r="E12" s="84" t="str">
        <f ca="1"/>
        <v>NA</v>
      </c>
      <c r="F12" s="190" t="str">
        <f t="shared" ca="1" si="5"/>
        <v/>
      </c>
      <c r="G12" s="80">
        <f>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0</v>
      </c>
      <c r="H12" s="80" cm="1">
        <f t="array" ref="H12">IF(
    SUM(IF(
            ISNUMBER(
                IF(
                    $M$4:$X$4,
                    (M12:X12),
                    "")),
            1,
            0))
        =0,
    NA(),
    IF(
        Parameters!$D$15=1,
        IF(
            SUM(--(ISNUMBER(IF($M$4:$X$4=1,(M12:X12),""))))&gt;0,
            MAX(IF(
                ISNUMBER(M12:X12),
                IF(
                    M$4:X$4=1,
                    M12:X12,
                    ""),
                "")),
            MAX(IF(
                ISNUMBER(M12:X12),
                IF(
                    M$4:X$4=2,
                    M12:X12,
                    ""),
                ""))
        ),
        IF(
            Parameters!$D$16=1,
            IFERROR(
                AVERAGE(IF(
                    ISNUMBER(M12:X12),
                    IF(
                        M$4:X$4=1,
                        M12:X12,
                        ""),
                    "")),
                AVERAGE(IF(
                    ISNUMBER(M12:X12),
                    IF(
                        M$4:X$4=2,
                        M12:X12,
                        ""),
                    ""))
            ),
            IF(
                Parameters!$D$17=1,
                IFERROR(
                    IF(
                        OR(
                            IF(
                                ISNUMBER(M12:X12),
                                IF(
                                    M$4:X$4=1,
                                    M12:X12,
                                    ""),
                                "")
                            =0),
                        0,
                        GEOMEAN(IF(
                            ISNUMBER(M12:X12),
                            IF(
                                M$4:X$4=1,
                                M12:X12,
                                ""),
                            ""))
                    ),
                    IF(
                        OR(IF(
                            ISNUMBER(M12:X12),
                            IF(
                                M$4:X$4=2,
                                M12:X12,
                                ""),
                            "")
                            =0),
                        0,
                        GEOMEAN(IF(
                            ISNUMBER(M12:X12),
                            IF(
                                M$4:X$4=2,
                                M12:X12,
                                ""),
                            "")))
                )
            )
        )
    )
)</f>
        <v>6.0583090379008704</v>
      </c>
      <c r="I12" s="191" cm="1">
        <f t="array" ref="I12">IF(
    SUM(IF(
            ISNUMBER(
                IF(
                    $M$5:$X$5,
                    (M12:X12),
                    "")),
            1,
            0))
        =0,
    NA(),
    IF(
        Parameters!$D$15=1,
        IF(
            SUM(--(ISNUMBER(IF($M$5:$X$5=1,(M12:X12),""))))&gt;0,
            MAX(IF(
                ISNUMBER(M12:X12),
                IF(
                    M$5:X$5=1,
                    M12:X12,
                    ""),
                "")),
            MAX(IF(
                ISNUMBER(M12:X12),
                IF(
                    M$5:X$5=2,
                    M12:X12,
                    ""),
                ""))
        ),
        IF(
            Parameters!$D$16=1,
            IFERROR(
                AVERAGE(IF(
                    ISNUMBER(M12:X12),
                    IF(
                        M$5:X$5=1,
                        M12:X12,
                        ""),
                    "")),
                AVERAGE(IF(
                    ISNUMBER(M12:X12),
                    IF(
                        M$5:X$5=2,
                        M12:X12,
                        ""),
                    ""))
            ),
            IF(
                Parameters!$D$17=1,
                IFERROR(
                    IF(
                        OR(
                            IF(
                                ISNUMBER(M12:X12),
                                IF(
                                    M$5:X$5=1,
                                    M12:X12,
                                    ""),
                                "")
                            =0),
                        0,
                        GEOMEAN(IF(
                            ISNUMBER(M12:X12),
                            IF(
                                M$5:X$5=1,
                                M12:X12,
                                ""),
                            ""))
                    ),
                    IF(
                        OR(IF(
                            ISNUMBER(M12:X12),
                            IF(
                                M$5:X$5=2,
                                M12:X12,
                                ""),
                            "")
                            =0),
                        0,
                        GEOMEAN(IF(
                            ISNUMBER(M12:X12),
                            IF(
                                M$5:X$5=2,
                                M12:X12,
                                ""),
                            "")))
                )
            )
        )
    )
)</f>
        <v>0</v>
      </c>
      <c r="J12" s="242">
        <v>44887</v>
      </c>
      <c r="K12" s="242" t="s">
        <v>409</v>
      </c>
      <c r="L12" s="91" t="s">
        <v>700</v>
      </c>
      <c r="M12" s="192">
        <v>6.0583090379008704</v>
      </c>
      <c r="N12" s="192">
        <v>0</v>
      </c>
      <c r="O12" s="192" t="s">
        <v>409</v>
      </c>
      <c r="P12" s="192">
        <v>34.700000000000003</v>
      </c>
      <c r="Q12" s="192" t="s">
        <v>409</v>
      </c>
      <c r="R12" s="192" t="s">
        <v>409</v>
      </c>
      <c r="S12"/>
      <c r="T12"/>
      <c r="U12"/>
      <c r="V12"/>
      <c r="W12"/>
      <c r="X12"/>
      <c r="Y12" s="192"/>
      <c r="Z12" s="192"/>
      <c r="AA12"/>
      <c r="AB12"/>
      <c r="AC12"/>
      <c r="AD12"/>
      <c r="AE12"/>
      <c r="AF12"/>
      <c r="AG12" s="34"/>
      <c r="AH12" s="34"/>
      <c r="AI12" s="34"/>
      <c r="AJ12" s="34"/>
      <c r="AK12" s="205"/>
    </row>
    <row r="13" spans="1:37" x14ac:dyDescent="0.2">
      <c r="A13" s="84">
        <v>6</v>
      </c>
      <c r="B13" s="84" t="str">
        <f ca="1"/>
        <v>United Arab Emirates</v>
      </c>
      <c r="C13" s="84" t="str">
        <f ca="1"/>
        <v>ARE</v>
      </c>
      <c r="D13" s="84" t="str">
        <f ca="1"/>
        <v>MEA           Middle East &amp; North Africa</v>
      </c>
      <c r="E13" s="84" t="str">
        <f ca="1"/>
        <v>NA</v>
      </c>
      <c r="F13" s="190" t="str">
        <f t="shared" ca="1" si="5"/>
        <v/>
      </c>
      <c r="G13" s="80">
        <f>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5.6928168129060746</v>
      </c>
      <c r="H13" s="80" cm="1">
        <f t="array" ref="H13">IF(
    SUM(IF(
            ISNUMBER(
                IF(
                    $M$4:$X$4,
                    (M13:X13),
                    "")),
            1,
            0))
        =0,
    NA(),
    IF(
        Parameters!$D$15=1,
        IF(
            SUM(--(ISNUMBER(IF($M$4:$X$4=1,(M13:X13),""))))&gt;0,
            MAX(IF(
                ISNUMBER(M13:X13),
                IF(
                    M$4:X$4=1,
                    M13:X13,
                    ""),
                "")),
            MAX(IF(
                ISNUMBER(M13:X13),
                IF(
                    M$4:X$4=2,
                    M13:X13,
                    ""),
                ""))
        ),
        IF(
            Parameters!$D$16=1,
            IFERROR(
                AVERAGE(IF(
                    ISNUMBER(M13:X13),
                    IF(
                        M$4:X$4=1,
                        M13:X13,
                        ""),
                    "")),
                AVERAGE(IF(
                    ISNUMBER(M13:X13),
                    IF(
                        M$4:X$4=2,
                        M13:X13,
                        ""),
                    ""))
            ),
            IF(
                Parameters!$D$17=1,
                IFERROR(
                    IF(
                        OR(
                            IF(
                                ISNUMBER(M13:X13),
                                IF(
                                    M$4:X$4=1,
                                    M13:X13,
                                    ""),
                                "")
                            =0),
                        0,
                        GEOMEAN(IF(
                            ISNUMBER(M13:X13),
                            IF(
                                M$4:X$4=1,
                                M13:X13,
                                ""),
                            ""))
                    ),
                    IF(
                        OR(IF(
                            ISNUMBER(M13:X13),
                            IF(
                                M$4:X$4=2,
                                M13:X13,
                                ""),
                            "")
                            =0),
                        0,
                        GEOMEAN(IF(
                            ISNUMBER(M13:X13),
                            IF(
                                M$4:X$4=2,
                                M13:X13,
                                ""),
                            "")))
                )
            )
        )
    )
)</f>
        <v>4.6297376093294398</v>
      </c>
      <c r="I13" s="191" cm="1">
        <f t="array" ref="I13">IF(
    SUM(IF(
            ISNUMBER(
                IF(
                    $M$5:$X$5,
                    (M13:X13),
                    "")),
            1,
            0))
        =0,
    NA(),
    IF(
        Parameters!$D$15=1,
        IF(
            SUM(--(ISNUMBER(IF($M$5:$X$5=1,(M13:X13),""))))&gt;0,
            MAX(IF(
                ISNUMBER(M13:X13),
                IF(
                    M$5:X$5=1,
                    M13:X13,
                    ""),
                "")),
            MAX(IF(
                ISNUMBER(M13:X13),
                IF(
                    M$5:X$5=2,
                    M13:X13,
                    ""),
                ""))
        ),
        IF(
            Parameters!$D$16=1,
            IFERROR(
                AVERAGE(IF(
                    ISNUMBER(M13:X13),
                    IF(
                        M$5:X$5=1,
                        M13:X13,
                        ""),
                    "")),
                AVERAGE(IF(
                    ISNUMBER(M13:X13),
                    IF(
                        M$5:X$5=2,
                        M13:X13,
                        ""),
                    ""))
            ),
            IF(
                Parameters!$D$17=1,
                IFERROR(
                    IF(
                        OR(
                            IF(
                                ISNUMBER(M13:X13),
                                IF(
                                    M$5:X$5=1,
                                    M13:X13,
                                    ""),
                                "")
                            =0),
                        0,
                        GEOMEAN(IF(
                            ISNUMBER(M13:X13),
                            IF(
                                M$5:X$5=1,
                                M13:X13,
                                ""),
                            ""))
                    ),
                    IF(
                        OR(IF(
                            ISNUMBER(M13:X13),
                            IF(
                                M$5:X$5=2,
                                M13:X13,
                                ""),
                            "")
                            =0),
                        0,
                        GEOMEAN(IF(
                            ISNUMBER(M13:X13),
                            IF(
                                M$5:X$5=2,
                                M13:X13,
                                ""),
                            "")))
                )
            )
        )
    )
)</f>
        <v>7</v>
      </c>
      <c r="J13" s="242">
        <v>44753</v>
      </c>
      <c r="K13" s="242">
        <v>45142</v>
      </c>
      <c r="L13" s="91" t="s">
        <v>13</v>
      </c>
      <c r="M13" s="192">
        <v>4.6297376093294398</v>
      </c>
      <c r="N13" s="192">
        <v>7</v>
      </c>
      <c r="O13" s="192" t="s">
        <v>409</v>
      </c>
      <c r="P13" s="192">
        <v>39.6</v>
      </c>
      <c r="Q13" s="192" t="s">
        <v>862</v>
      </c>
      <c r="R13" s="192" t="s">
        <v>409</v>
      </c>
      <c r="S13"/>
      <c r="T13"/>
      <c r="U13"/>
      <c r="V13"/>
      <c r="W13"/>
      <c r="X13"/>
      <c r="Y13" s="192"/>
      <c r="Z13" s="192"/>
      <c r="AA13"/>
      <c r="AB13"/>
      <c r="AC13"/>
      <c r="AD13"/>
      <c r="AE13"/>
      <c r="AF13"/>
      <c r="AG13" s="34"/>
      <c r="AH13" s="34"/>
      <c r="AI13" s="34"/>
      <c r="AJ13" s="34"/>
      <c r="AK13" s="205"/>
    </row>
    <row r="14" spans="1:37" x14ac:dyDescent="0.2">
      <c r="A14" s="84">
        <v>7</v>
      </c>
      <c r="B14" s="84" t="str">
        <f ca="1"/>
        <v>Argentina</v>
      </c>
      <c r="C14" s="84" t="str">
        <f ca="1"/>
        <v>ARG</v>
      </c>
      <c r="D14" s="84" t="str">
        <f ca="1"/>
        <v>LCN           Latin America &amp; Caribbean</v>
      </c>
      <c r="E14" s="84" t="str">
        <f ca="1"/>
        <v>IBRD</v>
      </c>
      <c r="F14" s="190" t="str">
        <f t="shared" ca="1" si="5"/>
        <v/>
      </c>
      <c r="G14" s="80">
        <f>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0</v>
      </c>
      <c r="H14" s="80" cm="1">
        <f t="array" ref="H14">IF(
    SUM(IF(
            ISNUMBER(
                IF(
                    $M$4:$X$4,
                    (M14:X14),
                    "")),
            1,
            0))
        =0,
    NA(),
    IF(
        Parameters!$D$15=1,
        IF(
            SUM(--(ISNUMBER(IF($M$4:$X$4=1,(M14:X14),""))))&gt;0,
            MAX(IF(
                ISNUMBER(M14:X14),
                IF(
                    M$4:X$4=1,
                    M14:X14,
                    ""),
                "")),
            MAX(IF(
                ISNUMBER(M14:X14),
                IF(
                    M$4:X$4=2,
                    M14:X14,
                    ""),
                ""))
        ),
        IF(
            Parameters!$D$16=1,
            IFERROR(
                AVERAGE(IF(
                    ISNUMBER(M14:X14),
                    IF(
                        M$4:X$4=1,
                        M14:X14,
                        ""),
                    "")),
                AVERAGE(IF(
                    ISNUMBER(M14:X14),
                    IF(
                        M$4:X$4=2,
                        M14:X14,
                        ""),
                    ""))
            ),
            IF(
                Parameters!$D$17=1,
                IFERROR(
                    IF(
                        OR(
                            IF(
                                ISNUMBER(M14:X14),
                                IF(
                                    M$4:X$4=1,
                                    M14:X14,
                                    ""),
                                "")
                            =0),
                        0,
                        GEOMEAN(IF(
                            ISNUMBER(M14:X14),
                            IF(
                                M$4:X$4=1,
                                M14:X14,
                                ""),
                            ""))
                    ),
                    IF(
                        OR(IF(
                            ISNUMBER(M14:X14),
                            IF(
                                M$4:X$4=2,
                                M14:X14,
                                ""),
                            "")
                            =0),
                        0,
                        GEOMEAN(IF(
                            ISNUMBER(M14:X14),
                            IF(
                                M$4:X$4=2,
                                M14:X14,
                                ""),
                            "")))
                )
            )
        )
    )
)</f>
        <v>0.314868804664724</v>
      </c>
      <c r="I14" s="191" cm="1">
        <f t="array" ref="I14">IF(
    SUM(IF(
            ISNUMBER(
                IF(
                    $M$5:$X$5,
                    (M14:X14),
                    "")),
            1,
            0))
        =0,
    NA(),
    IF(
        Parameters!$D$15=1,
        IF(
            SUM(--(ISNUMBER(IF($M$5:$X$5=1,(M14:X14),""))))&gt;0,
            MAX(IF(
                ISNUMBER(M14:X14),
                IF(
                    M$5:X$5=1,
                    M14:X14,
                    ""),
                "")),
            MAX(IF(
                ISNUMBER(M14:X14),
                IF(
                    M$5:X$5=2,
                    M14:X14,
                    ""),
                ""))
        ),
        IF(
            Parameters!$D$16=1,
            IFERROR(
                AVERAGE(IF(
                    ISNUMBER(M14:X14),
                    IF(
                        M$5:X$5=1,
                        M14:X14,
                        ""),
                    "")),
                AVERAGE(IF(
                    ISNUMBER(M14:X14),
                    IF(
                        M$5:X$5=2,
                        M14:X14,
                        ""),
                    ""))
            ),
            IF(
                Parameters!$D$17=1,
                IFERROR(
                    IF(
                        OR(
                            IF(
                                ISNUMBER(M14:X14),
                                IF(
                                    M$5:X$5=1,
                                    M14:X14,
                                    ""),
                                "")
                            =0),
                        0,
                        GEOMEAN(IF(
                            ISNUMBER(M14:X14),
                            IF(
                                M$5:X$5=1,
                                M14:X14,
                                ""),
                            ""))
                    ),
                    IF(
                        OR(IF(
                            ISNUMBER(M14:X14),
                            IF(
                                M$5:X$5=2,
                                M14:X14,
                                ""),
                            "")
                            =0),
                        0,
                        GEOMEAN(IF(
                            ISNUMBER(M14:X14),
                            IF(
                                M$5:X$5=2,
                                M14:X14,
                                ""),
                            "")))
                )
            )
        )
    )
)</f>
        <v>0</v>
      </c>
      <c r="J14" s="242">
        <v>44753</v>
      </c>
      <c r="K14" s="242">
        <v>44929</v>
      </c>
      <c r="L14" s="91" t="s">
        <v>15</v>
      </c>
      <c r="M14" s="192">
        <v>0.314868804664724</v>
      </c>
      <c r="N14" s="192">
        <v>0</v>
      </c>
      <c r="O14" s="192" t="s">
        <v>409</v>
      </c>
      <c r="P14" s="192">
        <v>54.4</v>
      </c>
      <c r="Q14" s="192" t="s">
        <v>409</v>
      </c>
      <c r="R14" s="192" t="s">
        <v>409</v>
      </c>
      <c r="S14"/>
      <c r="T14"/>
      <c r="U14"/>
      <c r="V14"/>
      <c r="W14"/>
      <c r="X14"/>
      <c r="Y14" s="192"/>
      <c r="Z14" s="192"/>
      <c r="AA14"/>
      <c r="AB14"/>
      <c r="AC14"/>
      <c r="AD14"/>
      <c r="AE14"/>
      <c r="AF14"/>
      <c r="AG14" s="34"/>
      <c r="AH14" s="34"/>
      <c r="AI14" s="34"/>
      <c r="AJ14" s="34"/>
      <c r="AK14" s="205"/>
    </row>
    <row r="15" spans="1:37" x14ac:dyDescent="0.2">
      <c r="A15" s="84">
        <v>8</v>
      </c>
      <c r="B15" s="84" t="str">
        <f ca="1"/>
        <v>Armenia</v>
      </c>
      <c r="C15" s="84" t="str">
        <f ca="1"/>
        <v>ARM</v>
      </c>
      <c r="D15" s="84" t="str">
        <f ca="1"/>
        <v>ECS           Europe &amp; Central Asia</v>
      </c>
      <c r="E15" s="84" t="str">
        <f ca="1"/>
        <v>IBRD</v>
      </c>
      <c r="F15" s="190" t="str">
        <f t="shared" ca="1" si="5"/>
        <v/>
      </c>
      <c r="G15" s="80">
        <f>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0</v>
      </c>
      <c r="H15" s="80" cm="1">
        <f t="array" ref="H15">IF(
    SUM(IF(
            ISNUMBER(
                IF(
                    $M$4:$X$4,
                    (M15:X15),
                    "")),
            1,
            0))
        =0,
    NA(),
    IF(
        Parameters!$D$15=1,
        IF(
            SUM(--(ISNUMBER(IF($M$4:$X$4=1,(M15:X15),""))))&gt;0,
            MAX(IF(
                ISNUMBER(M15:X15),
                IF(
                    M$4:X$4=1,
                    M15:X15,
                    ""),
                "")),
            MAX(IF(
                ISNUMBER(M15:X15),
                IF(
                    M$4:X$4=2,
                    M15:X15,
                    ""),
                ""))
        ),
        IF(
            Parameters!$D$16=1,
            IFERROR(
                AVERAGE(IF(
                    ISNUMBER(M15:X15),
                    IF(
                        M$4:X$4=1,
                        M15:X15,
                        ""),
                    "")),
                AVERAGE(IF(
                    ISNUMBER(M15:X15),
                    IF(
                        M$4:X$4=2,
                        M15:X15,
                        ""),
                    ""))
            ),
            IF(
                Parameters!$D$17=1,
                IFERROR(
                    IF(
                        OR(
                            IF(
                                ISNUMBER(M15:X15),
                                IF(
                                    M$4:X$4=1,
                                    M15:X15,
                                    ""),
                                "")
                            =0),
                        0,
                        GEOMEAN(IF(
                            ISNUMBER(M15:X15),
                            IF(
                                M$4:X$4=1,
                                M15:X15,
                                ""),
                            ""))
                    ),
                    IF(
                        OR(IF(
                            ISNUMBER(M15:X15),
                            IF(
                                M$4:X$4=2,
                                M15:X15,
                                ""),
                            "")
                            =0),
                        0,
                        GEOMEAN(IF(
                            ISNUMBER(M15:X15),
                            IF(
                                M$4:X$4=2,
                                M15:X15,
                                ""),
                            "")))
                )
            )
        )
    )
)</f>
        <v>0</v>
      </c>
      <c r="I15" s="191" cm="1">
        <f t="array" ref="I15">IF(
    SUM(IF(
            ISNUMBER(
                IF(
                    $M$5:$X$5,
                    (M15:X15),
                    "")),
            1,
            0))
        =0,
    NA(),
    IF(
        Parameters!$D$15=1,
        IF(
            SUM(--(ISNUMBER(IF($M$5:$X$5=1,(M15:X15),""))))&gt;0,
            MAX(IF(
                ISNUMBER(M15:X15),
                IF(
                    M$5:X$5=1,
                    M15:X15,
                    ""),
                "")),
            MAX(IF(
                ISNUMBER(M15:X15),
                IF(
                    M$5:X$5=2,
                    M15:X15,
                    ""),
                ""))
        ),
        IF(
            Parameters!$D$16=1,
            IFERROR(
                AVERAGE(IF(
                    ISNUMBER(M15:X15),
                    IF(
                        M$5:X$5=1,
                        M15:X15,
                        ""),
                    "")),
                AVERAGE(IF(
                    ISNUMBER(M15:X15),
                    IF(
                        M$5:X$5=2,
                        M15:X15,
                        ""),
                    ""))
            ),
            IF(
                Parameters!$D$17=1,
                IFERROR(
                    IF(
                        OR(
                            IF(
                                ISNUMBER(M15:X15),
                                IF(
                                    M$5:X$5=1,
                                    M15:X15,
                                    ""),
                                "")
                            =0),
                        0,
                        GEOMEAN(IF(
                            ISNUMBER(M15:X15),
                            IF(
                                M$5:X$5=1,
                                M15:X15,
                                ""),
                            ""))
                    ),
                    IF(
                        OR(IF(
                            ISNUMBER(M15:X15),
                            IF(
                                M$5:X$5=2,
                                M15:X15,
                                ""),
                            "")
                            =0),
                        0,
                        GEOMEAN(IF(
                            ISNUMBER(M15:X15),
                            IF(
                                M$5:X$5=2,
                                M15:X15,
                                ""),
                            "")))
                )
            )
        )
    )
)</f>
        <v>0</v>
      </c>
      <c r="J15" s="242">
        <v>44753</v>
      </c>
      <c r="K15" s="242">
        <v>44852</v>
      </c>
      <c r="L15" s="91" t="s">
        <v>17</v>
      </c>
      <c r="M15" s="192">
        <v>0</v>
      </c>
      <c r="N15" s="192">
        <v>0</v>
      </c>
      <c r="O15" s="192" t="s">
        <v>409</v>
      </c>
      <c r="P15" s="192">
        <v>61.8</v>
      </c>
      <c r="Q15" s="192" t="s">
        <v>409</v>
      </c>
      <c r="R15" s="192" t="s">
        <v>409</v>
      </c>
      <c r="S15"/>
      <c r="T15"/>
      <c r="U15"/>
      <c r="V15"/>
      <c r="W15"/>
      <c r="X15"/>
      <c r="Y15" s="192"/>
      <c r="Z15" s="192"/>
      <c r="AA15"/>
      <c r="AB15"/>
      <c r="AC15"/>
      <c r="AD15"/>
      <c r="AE15"/>
      <c r="AF15"/>
      <c r="AG15" s="34"/>
      <c r="AH15" s="34"/>
      <c r="AI15" s="34"/>
      <c r="AJ15" s="34"/>
      <c r="AK15" s="205"/>
    </row>
    <row r="16" spans="1:37" x14ac:dyDescent="0.2">
      <c r="A16" s="84">
        <v>9</v>
      </c>
      <c r="B16" s="84" t="str">
        <f ca="1"/>
        <v>American Samoa</v>
      </c>
      <c r="C16" s="84" t="str">
        <f ca="1"/>
        <v>ASM</v>
      </c>
      <c r="D16" s="84" t="str">
        <f ca="1"/>
        <v>EAS           East Asia &amp; Pacific</v>
      </c>
      <c r="E16" s="84" t="str">
        <f ca="1"/>
        <v>NA</v>
      </c>
      <c r="F16" s="190" t="str">
        <f t="shared" ca="1" si="5"/>
        <v/>
      </c>
      <c r="G16" s="80">
        <f>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0</v>
      </c>
      <c r="H16" s="80" t="e" cm="1">
        <f t="array" ref="H16">IF(
    SUM(IF(
            ISNUMBER(
                IF(
                    $M$4:$X$4,
                    (M16:X16),
                    "")),
            1,
            0))
        =0,
    NA(),
    IF(
        Parameters!$D$15=1,
        IF(
            SUM(--(ISNUMBER(IF($M$4:$X$4=1,(M16:X16),""))))&gt;0,
            MAX(IF(
                ISNUMBER(M16:X16),
                IF(
                    M$4:X$4=1,
                    M16:X16,
                    ""),
                "")),
            MAX(IF(
                ISNUMBER(M16:X16),
                IF(
                    M$4:X$4=2,
                    M16:X16,
                    ""),
                ""))
        ),
        IF(
            Parameters!$D$16=1,
            IFERROR(
                AVERAGE(IF(
                    ISNUMBER(M16:X16),
                    IF(
                        M$4:X$4=1,
                        M16:X16,
                        ""),
                    "")),
                AVERAGE(IF(
                    ISNUMBER(M16:X16),
                    IF(
                        M$4:X$4=2,
                        M16:X16,
                        ""),
                    ""))
            ),
            IF(
                Parameters!$D$17=1,
                IFERROR(
                    IF(
                        OR(
                            IF(
                                ISNUMBER(M16:X16),
                                IF(
                                    M$4:X$4=1,
                                    M16:X16,
                                    ""),
                                "")
                            =0),
                        0,
                        GEOMEAN(IF(
                            ISNUMBER(M16:X16),
                            IF(
                                M$4:X$4=1,
                                M16:X16,
                                ""),
                            ""))
                    ),
                    IF(
                        OR(IF(
                            ISNUMBER(M16:X16),
                            IF(
                                M$4:X$4=2,
                                M16:X16,
                                ""),
                            "")
                            =0),
                        0,
                        GEOMEAN(IF(
                            ISNUMBER(M16:X16),
                            IF(
                                M$4:X$4=2,
                                M16:X16,
                                ""),
                            "")))
                )
            )
        )
    )
)</f>
        <v>#N/A</v>
      </c>
      <c r="I16" s="191" cm="1">
        <f t="array" ref="I16">IF(
    SUM(IF(
            ISNUMBER(
                IF(
                    $M$5:$X$5,
                    (M16:X16),
                    "")),
            1,
            0))
        =0,
    NA(),
    IF(
        Parameters!$D$15=1,
        IF(
            SUM(--(ISNUMBER(IF($M$5:$X$5=1,(M16:X16),""))))&gt;0,
            MAX(IF(
                ISNUMBER(M16:X16),
                IF(
                    M$5:X$5=1,
                    M16:X16,
                    ""),
                "")),
            MAX(IF(
                ISNUMBER(M16:X16),
                IF(
                    M$5:X$5=2,
                    M16:X16,
                    ""),
                ""))
        ),
        IF(
            Parameters!$D$16=1,
            IFERROR(
                AVERAGE(IF(
                    ISNUMBER(M16:X16),
                    IF(
                        M$5:X$5=1,
                        M16:X16,
                        ""),
                    "")),
                AVERAGE(IF(
                    ISNUMBER(M16:X16),
                    IF(
                        M$5:X$5=2,
                        M16:X16,
                        ""),
                    ""))
            ),
            IF(
                Parameters!$D$17=1,
                IFERROR(
                    IF(
                        OR(
                            IF(
                                ISNUMBER(M16:X16),
                                IF(
                                    M$5:X$5=1,
                                    M16:X16,
                                    ""),
                                "")
                            =0),
                        0,
                        GEOMEAN(IF(
                            ISNUMBER(M16:X16),
                            IF(
                                M$5:X$5=1,
                                M16:X16,
                                ""),
                            ""))
                    ),
                    IF(
                        OR(IF(
                            ISNUMBER(M16:X16),
                            IF(
                                M$5:X$5=2,
                                M16:X16,
                                ""),
                            "")
                            =0),
                        0,
                        GEOMEAN(IF(
                            ISNUMBER(M16:X16),
                            IF(
                                M$5:X$5=2,
                                M16:X16,
                                ""),
                            "")))
                )
            )
        )
    )
)</f>
        <v>0</v>
      </c>
      <c r="J16" s="242" t="s">
        <v>409</v>
      </c>
      <c r="K16" s="242" t="s">
        <v>409</v>
      </c>
      <c r="L16" s="239" t="s">
        <v>701</v>
      </c>
      <c r="M16" s="192" t="s">
        <v>409</v>
      </c>
      <c r="N16" s="192">
        <v>0</v>
      </c>
      <c r="O16" s="192" t="s">
        <v>409</v>
      </c>
      <c r="P16" s="192" t="s">
        <v>409</v>
      </c>
      <c r="Q16" s="192" t="s">
        <v>409</v>
      </c>
      <c r="R16" s="192" t="s">
        <v>409</v>
      </c>
      <c r="S16"/>
      <c r="T16"/>
      <c r="U16"/>
      <c r="V16"/>
      <c r="W16"/>
      <c r="X16"/>
      <c r="Y16" s="192"/>
      <c r="Z16" s="192"/>
      <c r="AA16"/>
      <c r="AB16"/>
      <c r="AC16"/>
      <c r="AD16"/>
      <c r="AE16"/>
      <c r="AF16"/>
      <c r="AG16" s="34"/>
      <c r="AH16" s="34"/>
      <c r="AI16" s="34"/>
      <c r="AJ16" s="34"/>
      <c r="AK16" s="205"/>
    </row>
    <row r="17" spans="1:37" x14ac:dyDescent="0.2">
      <c r="A17" s="84">
        <v>10</v>
      </c>
      <c r="B17" s="84" t="str">
        <f ca="1"/>
        <v>Antigua and Barbuda</v>
      </c>
      <c r="C17" s="84" t="str">
        <f ca="1"/>
        <v>ATG</v>
      </c>
      <c r="D17" s="84" t="str">
        <f ca="1"/>
        <v>LCN           Latin America &amp; Caribbean</v>
      </c>
      <c r="E17" s="84" t="str">
        <f ca="1"/>
        <v>IBRD</v>
      </c>
      <c r="F17" s="190" t="str">
        <f t="shared" ca="1" si="5"/>
        <v/>
      </c>
      <c r="G17" s="80">
        <f>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0</v>
      </c>
      <c r="H17" s="80" cm="1">
        <f t="array" ref="H17">IF(
    SUM(IF(
            ISNUMBER(
                IF(
                    $M$4:$X$4,
                    (M17:X17),
                    "")),
            1,
            0))
        =0,
    NA(),
    IF(
        Parameters!$D$15=1,
        IF(
            SUM(--(ISNUMBER(IF($M$4:$X$4=1,(M17:X17),""))))&gt;0,
            MAX(IF(
                ISNUMBER(M17:X17),
                IF(
                    M$4:X$4=1,
                    M17:X17,
                    ""),
                "")),
            MAX(IF(
                ISNUMBER(M17:X17),
                IF(
                    M$4:X$4=2,
                    M17:X17,
                    ""),
                ""))
        ),
        IF(
            Parameters!$D$16=1,
            IFERROR(
                AVERAGE(IF(
                    ISNUMBER(M17:X17),
                    IF(
                        M$4:X$4=1,
                        M17:X17,
                        ""),
                    "")),
                AVERAGE(IF(
                    ISNUMBER(M17:X17),
                    IF(
                        M$4:X$4=2,
                        M17:X17,
                        ""),
                    ""))
            ),
            IF(
                Parameters!$D$17=1,
                IFERROR(
                    IF(
                        OR(
                            IF(
                                ISNUMBER(M17:X17),
                                IF(
                                    M$4:X$4=1,
                                    M17:X17,
                                    ""),
                                "")
                            =0),
                        0,
                        GEOMEAN(IF(
                            ISNUMBER(M17:X17),
                            IF(
                                M$4:X$4=1,
                                M17:X17,
                                ""),
                            ""))
                    ),
                    IF(
                        OR(IF(
                            ISNUMBER(M17:X17),
                            IF(
                                M$4:X$4=2,
                                M17:X17,
                                ""),
                            "")
                            =0),
                        0,
                        GEOMEAN(IF(
                            ISNUMBER(M17:X17),
                            IF(
                                M$4:X$4=2,
                                M17:X17,
                                ""),
                            "")))
                )
            )
        )
    )
)</f>
        <v>7.4285714285714199</v>
      </c>
      <c r="I17" s="191" cm="1">
        <f t="array" ref="I17">IF(
    SUM(IF(
            ISNUMBER(
                IF(
                    $M$5:$X$5,
                    (M17:X17),
                    "")),
            1,
            0))
        =0,
    NA(),
    IF(
        Parameters!$D$15=1,
        IF(
            SUM(--(ISNUMBER(IF($M$5:$X$5=1,(M17:X17),""))))&gt;0,
            MAX(IF(
                ISNUMBER(M17:X17),
                IF(
                    M$5:X$5=1,
                    M17:X17,
                    ""),
                "")),
            MAX(IF(
                ISNUMBER(M17:X17),
                IF(
                    M$5:X$5=2,
                    M17:X17,
                    ""),
                ""))
        ),
        IF(
            Parameters!$D$16=1,
            IFERROR(
                AVERAGE(IF(
                    ISNUMBER(M17:X17),
                    IF(
                        M$5:X$5=1,
                        M17:X17,
                        ""),
                    "")),
                AVERAGE(IF(
                    ISNUMBER(M17:X17),
                    IF(
                        M$5:X$5=2,
                        M17:X17,
                        ""),
                    ""))
            ),
            IF(
                Parameters!$D$17=1,
                IFERROR(
                    IF(
                        OR(
                            IF(
                                ISNUMBER(M17:X17),
                                IF(
                                    M$5:X$5=1,
                                    M17:X17,
                                    ""),
                                "")
                            =0),
                        0,
                        GEOMEAN(IF(
                            ISNUMBER(M17:X17),
                            IF(
                                M$5:X$5=1,
                                M17:X17,
                                ""),
                            ""))
                    ),
                    IF(
                        OR(IF(
                            ISNUMBER(M17:X17),
                            IF(
                                M$5:X$5=2,
                                M17:X17,
                                ""),
                            "")
                            =0),
                        0,
                        GEOMEAN(IF(
                            ISNUMBER(M17:X17),
                            IF(
                                M$5:X$5=2,
                                M17:X17,
                                ""),
                            "")))
                )
            )
        )
    )
)</f>
        <v>0</v>
      </c>
      <c r="J17" s="242">
        <v>44753</v>
      </c>
      <c r="K17" s="242">
        <v>44846</v>
      </c>
      <c r="L17" s="91" t="s">
        <v>19</v>
      </c>
      <c r="M17" s="192">
        <v>7.4285714285714199</v>
      </c>
      <c r="N17" s="192">
        <v>0</v>
      </c>
      <c r="O17" s="192" t="s">
        <v>409</v>
      </c>
      <c r="P17" s="192">
        <v>30</v>
      </c>
      <c r="Q17" s="192" t="s">
        <v>409</v>
      </c>
      <c r="R17" s="192" t="s">
        <v>409</v>
      </c>
      <c r="S17"/>
      <c r="T17"/>
      <c r="U17"/>
      <c r="V17"/>
      <c r="W17"/>
      <c r="X17"/>
      <c r="Y17" s="192"/>
      <c r="Z17" s="192"/>
      <c r="AA17"/>
      <c r="AB17"/>
      <c r="AC17"/>
      <c r="AD17"/>
      <c r="AE17"/>
      <c r="AF17"/>
      <c r="AG17" s="34"/>
      <c r="AH17" s="34"/>
      <c r="AI17" s="34"/>
      <c r="AJ17" s="34"/>
      <c r="AK17" s="205"/>
    </row>
    <row r="18" spans="1:37" x14ac:dyDescent="0.2">
      <c r="A18" s="84">
        <v>11</v>
      </c>
      <c r="B18" s="84" t="str">
        <f ca="1"/>
        <v>Australia</v>
      </c>
      <c r="C18" s="84" t="str">
        <f ca="1"/>
        <v>AUS</v>
      </c>
      <c r="D18" s="84" t="str">
        <f ca="1"/>
        <v>EAS           East Asia &amp; Pacific</v>
      </c>
      <c r="E18" s="84" t="str">
        <f ca="1"/>
        <v>NA</v>
      </c>
      <c r="F18" s="190" t="str">
        <f t="shared" ca="1" si="5"/>
        <v/>
      </c>
      <c r="G18" s="80">
        <f>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$M$4:$X$4,
                    (M18:X18),
                    "")),
            1,
            0))
        =0,
    NA(),
    IF(
        Parameters!$D$15=1,
        IF(
            SUM(--(ISNUMBER(IF($M$4:$X$4=1,(M18:X18),""))))&gt;0,
            MAX(IF(
                ISNUMBER(M18:X18),
                IF(
                    M$4:X$4=1,
                    M18:X18,
                    ""),
                "")),
            MAX(IF(
                ISNUMBER(M18:X18),
                IF(
                    M$4:X$4=2,
                    M18:X18,
                    ""),
                ""))
        ),
        IF(
            Parameters!$D$16=1,
            IFERROR(
                AVERAGE(IF(
                    ISNUMBER(M18:X18),
                    IF(
                        M$4:X$4=1,
                        M18:X18,
                        ""),
                    "")),
                AVERAGE(IF(
                    ISNUMBER(M18:X18),
                    IF(
                        M$4:X$4=2,
                        M18:X18,
                        ""),
                    ""))
            ),
            IF(
                Parameters!$D$17=1,
                IFERROR(
                    IF(
                        OR(
                            IF(
                                ISNUMBER(M18:X18),
                                IF(
                                    M$4:X$4=1,
                                    M18:X18,
                                    ""),
                                "")
                            =0),
                        0,
                        GEOMEAN(IF(
                            ISNUMBER(M18:X18),
                            IF(
                                M$4:X$4=1,
                                M18:X18,
                                ""),
                            ""))
                    ),
                    IF(
                        OR(IF(
                            ISNUMBER(M18:X18),
                            IF(
                                M$4:X$4=2,
                                M18:X18,
                                ""),
                            "")
                            =0),
                        0,
                        GEOMEAN(IF(
                            ISNUMBER(M18:X18),
                            IF(
                                M$4:X$4=2,
                                M18:X18,
                                ""),
                            "")))
                )
            )
        )
    )
)</f>
        <v>0</v>
      </c>
      <c r="I18" s="191" cm="1">
        <f t="array" ref="I18">IF(
    SUM(IF(
            ISNUMBER(
                IF(
                    $M$5:$X$5,
                    (M18:X18),
                    "")),
            1,
            0))
        =0,
    NA(),
    IF(
        Parameters!$D$15=1,
        IF(
            SUM(--(ISNUMBER(IF($M$5:$X$5=1,(M18:X18),""))))&gt;0,
            MAX(IF(
                ISNUMBER(M18:X18),
                IF(
                    M$5:X$5=1,
                    M18:X18,
                    ""),
                "")),
            MAX(IF(
                ISNUMBER(M18:X18),
                IF(
                    M$5:X$5=2,
                    M18:X18,
                    ""),
                ""))
        ),
        IF(
            Parameters!$D$16=1,
            IFERROR(
                AVERAGE(IF(
                    ISNUMBER(M18:X18),
                    IF(
                        M$5:X$5=1,
                        M18:X18,
                        ""),
                    "")),
                AVERAGE(IF(
                    ISNUMBER(M18:X18),
                    IF(
                        M$5:X$5=2,
                        M18:X18,
                        ""),
                    ""))
            ),
            IF(
                Parameters!$D$17=1,
                IFERROR(
                    IF(
                        OR(
                            IF(
                                ISNUMBER(M18:X18),
                                IF(
                                    M$5:X$5=1,
                                    M18:X18,
                                    ""),
                                "")
                            =0),
                        0,
                        GEOMEAN(IF(
                            ISNUMBER(M18:X18),
                            IF(
                                M$5:X$5=1,
                                M18:X18,
                                ""),
                            ""))
                    ),
                    IF(
                        OR(IF(
                            ISNUMBER(M18:X18),
                            IF(
                                M$5:X$5=2,
                                M18:X18,
                                ""),
                            "")
                            =0),
                        0,
                        GEOMEAN(IF(
                            ISNUMBER(M18:X18),
                            IF(
                                M$5:X$5=2,
                                M18:X18,
                                ""),
                            "")))
                )
            )
        )
    )
)</f>
        <v>0</v>
      </c>
      <c r="J18" s="242">
        <v>44753</v>
      </c>
      <c r="K18" s="242">
        <v>44855</v>
      </c>
      <c r="L18" s="91" t="s">
        <v>21</v>
      </c>
      <c r="M18" s="192">
        <v>0</v>
      </c>
      <c r="N18" s="192">
        <v>0</v>
      </c>
      <c r="O18" s="192" t="s">
        <v>409</v>
      </c>
      <c r="P18" s="192">
        <v>71.099999999999994</v>
      </c>
      <c r="Q18" s="192" t="s">
        <v>409</v>
      </c>
      <c r="R18" s="192" t="s">
        <v>409</v>
      </c>
      <c r="S18"/>
      <c r="T18"/>
      <c r="U18"/>
      <c r="V18"/>
      <c r="W18"/>
      <c r="X18"/>
      <c r="Y18" s="192"/>
      <c r="Z18" s="192"/>
      <c r="AA18"/>
      <c r="AB18"/>
      <c r="AC18"/>
      <c r="AD18"/>
      <c r="AE18"/>
      <c r="AF18"/>
      <c r="AG18" s="34"/>
      <c r="AH18" s="34"/>
      <c r="AI18" s="34"/>
      <c r="AJ18" s="34"/>
      <c r="AK18" s="205"/>
    </row>
    <row r="19" spans="1:37" x14ac:dyDescent="0.2">
      <c r="A19" s="84">
        <v>12</v>
      </c>
      <c r="B19" s="84" t="str">
        <f ca="1"/>
        <v>Austria</v>
      </c>
      <c r="C19" s="84" t="str">
        <f ca="1"/>
        <v>AUT</v>
      </c>
      <c r="D19" s="84" t="str">
        <f ca="1"/>
        <v>ECS           Europe &amp; Central Asia</v>
      </c>
      <c r="E19" s="84" t="str">
        <f ca="1"/>
        <v>NA</v>
      </c>
      <c r="F19" s="190" t="str">
        <f t="shared" ca="1" si="5"/>
        <v/>
      </c>
      <c r="G19" s="80">
        <f>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0</v>
      </c>
      <c r="H19" s="80" cm="1">
        <f t="array" ref="H19">IF(
    SUM(IF(
            ISNUMBER(
                IF(
                    $M$4:$X$4,
                    (M19:X19),
                    "")),
            1,
            0))
        =0,
    NA(),
    IF(
        Parameters!$D$15=1,
        IF(
            SUM(--(ISNUMBER(IF($M$4:$X$4=1,(M19:X19),""))))&gt;0,
            MAX(IF(
                ISNUMBER(M19:X19),
                IF(
                    M$4:X$4=1,
                    M19:X19,
                    ""),
                "")),
            MAX(IF(
                ISNUMBER(M19:X19),
                IF(
                    M$4:X$4=2,
                    M19:X19,
                    ""),
                ""))
        ),
        IF(
            Parameters!$D$16=1,
            IFERROR(
                AVERAGE(IF(
                    ISNUMBER(M19:X19),
                    IF(
                        M$4:X$4=1,
                        M19:X19,
                        ""),
                    "")),
                AVERAGE(IF(
                    ISNUMBER(M19:X19),
                    IF(
                        M$4:X$4=2,
                        M19:X19,
                        ""),
                    ""))
            ),
            IF(
                Parameters!$D$17=1,
                IFERROR(
                    IF(
                        OR(
                            IF(
                                ISNUMBER(M19:X19),
                                IF(
                                    M$4:X$4=1,
                                    M19:X19,
                                    ""),
                                "")
                            =0),
                        0,
                        GEOMEAN(IF(
                            ISNUMBER(M19:X19),
                            IF(
                                M$4:X$4=1,
                                M19:X19,
                                ""),
                            ""))
                    ),
                    IF(
                        OR(IF(
                            ISNUMBER(M19:X19),
                            IF(
                                M$4:X$4=2,
                                M19:X19,
                                ""),
                            "")
                            =0),
                        0,
                        GEOMEAN(IF(
                            ISNUMBER(M19:X19),
                            IF(
                                M$4:X$4=2,
                                M19:X19,
                                ""),
                            "")))
                )
            )
        )
    )
)</f>
        <v>0</v>
      </c>
      <c r="I19" s="191" cm="1">
        <f t="array" ref="I19">IF(
    SUM(IF(
            ISNUMBER(
                IF(
                    $M$5:$X$5,
                    (M19:X19),
                    "")),
            1,
            0))
        =0,
    NA(),
    IF(
        Parameters!$D$15=1,
        IF(
            SUM(--(ISNUMBER(IF($M$5:$X$5=1,(M19:X19),""))))&gt;0,
            MAX(IF(
                ISNUMBER(M19:X19),
                IF(
                    M$5:X$5=1,
                    M19:X19,
                    ""),
                "")),
            MAX(IF(
                ISNUMBER(M19:X19),
                IF(
                    M$5:X$5=2,
                    M19:X19,
                    ""),
                ""))
        ),
        IF(
            Parameters!$D$16=1,
            IFERROR(
                AVERAGE(IF(
                    ISNUMBER(M19:X19),
                    IF(
                        M$5:X$5=1,
                        M19:X19,
                        ""),
                    "")),
                AVERAGE(IF(
                    ISNUMBER(M19:X19),
                    IF(
                        M$5:X$5=2,
                        M19:X19,
                        ""),
                    ""))
            ),
            IF(
                Parameters!$D$17=1,
                IFERROR(
                    IF(
                        OR(
                            IF(
                                ISNUMBER(M19:X19),
                                IF(
                                    M$5:X$5=1,
                                    M19:X19,
                                    ""),
                                "")
                            =0),
                        0,
                        GEOMEAN(IF(
                            ISNUMBER(M19:X19),
                            IF(
                                M$5:X$5=1,
                                M19:X19,
                                ""),
                            ""))
                    ),
                    IF(
                        OR(IF(
                            ISNUMBER(M19:X19),
                            IF(
                                M$5:X$5=2,
                                M19:X19,
                                ""),
                            "")
                            =0),
                        0,
                        GEOMEAN(IF(
                            ISNUMBER(M19:X19),
                            IF(
                                M$5:X$5=2,
                                M19:X19,
                                ""),
                            "")))
                )
            )
        )
    )
)</f>
        <v>0</v>
      </c>
      <c r="J19" s="242">
        <v>44753</v>
      </c>
      <c r="K19" s="242">
        <v>44855</v>
      </c>
      <c r="L19" s="91" t="s">
        <v>23</v>
      </c>
      <c r="M19" s="192">
        <v>0</v>
      </c>
      <c r="N19" s="192">
        <v>0</v>
      </c>
      <c r="O19" s="192" t="s">
        <v>409</v>
      </c>
      <c r="P19" s="192">
        <v>56.9</v>
      </c>
      <c r="Q19" s="192" t="s">
        <v>409</v>
      </c>
      <c r="R19" s="192" t="s">
        <v>409</v>
      </c>
      <c r="S19"/>
      <c r="T19"/>
      <c r="U19"/>
      <c r="V19"/>
      <c r="W19"/>
      <c r="X19"/>
      <c r="Y19" s="192"/>
      <c r="Z19" s="192"/>
      <c r="AA19"/>
      <c r="AB19"/>
      <c r="AC19"/>
      <c r="AD19"/>
      <c r="AE19"/>
      <c r="AF19"/>
      <c r="AG19" s="34"/>
      <c r="AH19" s="34"/>
      <c r="AI19" s="34"/>
      <c r="AJ19" s="34"/>
      <c r="AK19" s="205"/>
    </row>
    <row r="20" spans="1:37" x14ac:dyDescent="0.2">
      <c r="A20" s="84">
        <v>13</v>
      </c>
      <c r="B20" s="84" t="str">
        <f ca="1"/>
        <v>Azerbaijan</v>
      </c>
      <c r="C20" s="84" t="str">
        <f ca="1"/>
        <v>AZE</v>
      </c>
      <c r="D20" s="84" t="str">
        <f ca="1"/>
        <v>ECS           Europe &amp; Central Asia</v>
      </c>
      <c r="E20" s="84" t="str">
        <f ca="1"/>
        <v>IBRD</v>
      </c>
      <c r="F20" s="190" t="str">
        <f t="shared" ca="1" si="5"/>
        <v/>
      </c>
      <c r="G20" s="80">
        <f>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0</v>
      </c>
      <c r="H20" s="80" cm="1">
        <f t="array" ref="H20">IF(
    SUM(IF(
            ISNUMBER(
                IF(
                    $M$4:$X$4,
                    (M20:X20),
                    "")),
            1,
            0))
        =0,
    NA(),
    IF(
        Parameters!$D$15=1,
        IF(
            SUM(--(ISNUMBER(IF($M$4:$X$4=1,(M20:X20),""))))&gt;0,
            MAX(IF(
                ISNUMBER(M20:X20),
                IF(
                    M$4:X$4=1,
                    M20:X20,
                    ""),
                "")),
            MAX(IF(
                ISNUMBER(M20:X20),
                IF(
                    M$4:X$4=2,
                    M20:X20,
                    ""),
                ""))
        ),
        IF(
            Parameters!$D$16=1,
            IFERROR(
                AVERAGE(IF(
                    ISNUMBER(M20:X20),
                    IF(
                        M$4:X$4=1,
                        M20:X20,
                        ""),
                    "")),
                AVERAGE(IF(
                    ISNUMBER(M20:X20),
                    IF(
                        M$4:X$4=2,
                        M20:X20,
                        ""),
                    ""))
            ),
            IF(
                Parameters!$D$17=1,
                IFERROR(
                    IF(
                        OR(
                            IF(
                                ISNUMBER(M20:X20),
                                IF(
                                    M$4:X$4=1,
                                    M20:X20,
                                    ""),
                                "")
                            =0),
                        0,
                        GEOMEAN(IF(
                            ISNUMBER(M20:X20),
                            IF(
                                M$4:X$4=1,
                                M20:X20,
                                ""),
                            ""))
                    ),
                    IF(
                        OR(IF(
                            ISNUMBER(M20:X20),
                            IF(
                                M$4:X$4=2,
                                M20:X20,
                                ""),
                            "")
                            =0),
                        0,
                        GEOMEAN(IF(
                            ISNUMBER(M20:X20),
                            IF(
                                M$4:X$4=2,
                                M20:X20,
                                ""),
                            "")))
                )
            )
        )
    )
)</f>
        <v>6.0583090379008704</v>
      </c>
      <c r="I20" s="191" cm="1">
        <f t="array" ref="I20">IF(
    SUM(IF(
            ISNUMBER(
                IF(
                    $M$5:$X$5,
                    (M20:X20),
                    "")),
            1,
            0))
        =0,
    NA(),
    IF(
        Parameters!$D$15=1,
        IF(
            SUM(--(ISNUMBER(IF($M$5:$X$5=1,(M20:X20),""))))&gt;0,
            MAX(IF(
                ISNUMBER(M20:X20),
                IF(
                    M$5:X$5=1,
                    M20:X20,
                    ""),
                "")),
            MAX(IF(
                ISNUMBER(M20:X20),
                IF(
                    M$5:X$5=2,
                    M20:X20,
                    ""),
                ""))
        ),
        IF(
            Parameters!$D$16=1,
            IFERROR(
                AVERAGE(IF(
                    ISNUMBER(M20:X20),
                    IF(
                        M$5:X$5=1,
                        M20:X20,
                        ""),
                    "")),
                AVERAGE(IF(
                    ISNUMBER(M20:X20),
                    IF(
                        M$5:X$5=2,
                        M20:X20,
                        ""),
                    ""))
            ),
            IF(
                Parameters!$D$17=1,
                IFERROR(
                    IF(
                        OR(
                            IF(
                                ISNUMBER(M20:X20),
                                IF(
                                    M$5:X$5=1,
                                    M20:X20,
                                    ""),
                                "")
                            =0),
                        0,
                        GEOMEAN(IF(
                            ISNUMBER(M20:X20),
                            IF(
                                M$5:X$5=1,
                                M20:X20,
                                ""),
                            ""))
                    ),
                    IF(
                        OR(IF(
                            ISNUMBER(M20:X20),
                            IF(
                                M$5:X$5=2,
                                M20:X20,
                                ""),
                            "")
                            =0),
                        0,
                        GEOMEAN(IF(
                            ISNUMBER(M20:X20),
                            IF(
                                M$5:X$5=2,
                                M20:X20,
                                ""),
                            "")))
                )
            )
        )
    )
)</f>
        <v>0</v>
      </c>
      <c r="J20" s="242">
        <v>44753</v>
      </c>
      <c r="K20" s="242">
        <v>44846</v>
      </c>
      <c r="L20" s="91" t="s">
        <v>25</v>
      </c>
      <c r="M20" s="192">
        <v>6.0583090379008704</v>
      </c>
      <c r="N20" s="192">
        <v>0</v>
      </c>
      <c r="O20" s="192" t="s">
        <v>409</v>
      </c>
      <c r="P20" s="192">
        <v>34.700000000000003</v>
      </c>
      <c r="Q20" s="192" t="s">
        <v>409</v>
      </c>
      <c r="R20" s="192" t="s">
        <v>409</v>
      </c>
      <c r="S20"/>
      <c r="T20"/>
      <c r="U20"/>
      <c r="V20"/>
      <c r="W20"/>
      <c r="X20"/>
      <c r="Y20" s="192"/>
      <c r="Z20" s="192"/>
      <c r="AA20"/>
      <c r="AB20"/>
      <c r="AC20"/>
      <c r="AD20"/>
      <c r="AE20"/>
      <c r="AF20"/>
      <c r="AG20" s="34"/>
      <c r="AH20" s="34"/>
      <c r="AI20" s="34"/>
      <c r="AJ20" s="34"/>
      <c r="AK20" s="205"/>
    </row>
    <row r="21" spans="1:37" x14ac:dyDescent="0.2">
      <c r="A21" s="84">
        <v>14</v>
      </c>
      <c r="B21" s="84" t="str">
        <f ca="1"/>
        <v>Burundi</v>
      </c>
      <c r="C21" s="84" t="str">
        <f ca="1"/>
        <v>BDI</v>
      </c>
      <c r="D21" s="84" t="str">
        <f ca="1"/>
        <v>SSF           Sub-Saharan Africa</v>
      </c>
      <c r="E21" s="84" t="str">
        <f ca="1"/>
        <v>IDA</v>
      </c>
      <c r="F21" s="190" t="str">
        <f t="shared" ca="1" si="5"/>
        <v/>
      </c>
      <c r="G21" s="80">
        <f>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9.8649776612296343</v>
      </c>
      <c r="H21" s="80" cm="1">
        <f t="array" ref="H21">IF(
    SUM(IF(
            ISNUMBER(
                IF(
                    $M$4:$X$4,
                    (M21:X21),
                    "")),
            1,
            0))
        =0,
    NA(),
    IF(
        Parameters!$D$15=1,
        IF(
            SUM(--(ISNUMBER(IF($M$4:$X$4=1,(M21:X21),""))))&gt;0,
            MAX(IF(
                ISNUMBER(M21:X21),
                IF(
                    M$4:X$4=1,
                    M21:X21,
                    ""),
                "")),
            MAX(IF(
                ISNUMBER(M21:X21),
                IF(
                    M$4:X$4=2,
                    M21:X21,
                    ""),
                ""))
        ),
        IF(
            Parameters!$D$16=1,
            IFERROR(
                AVERAGE(IF(
                    ISNUMBER(M21:X21),
                    IF(
                        M$4:X$4=1,
                        M21:X21,
                        ""),
                    "")),
                AVERAGE(IF(
                    ISNUMBER(M21:X21),
                    IF(
                        M$4:X$4=2,
                        M21:X21,
                        ""),
                    ""))
            ),
            IF(
                Parameters!$D$17=1,
                IFERROR(
                    IF(
                        OR(
                            IF(
                                ISNUMBER(M21:X21),
                                IF(
                                    M$4:X$4=1,
                                    M21:X21,
                                    ""),
                                "")
                            =0),
                        0,
                        GEOMEAN(IF(
                            ISNUMBER(M21:X21),
                            IF(
                                M$4:X$4=1,
                                M21:X21,
                                ""),
                            ""))
                    ),
                    IF(
                        OR(IF(
                            ISNUMBER(M21:X21),
                            IF(
                                M$4:X$4=2,
                                M21:X21,
                                ""),
                            "")
                            =0),
                        0,
                        GEOMEAN(IF(
                            ISNUMBER(M21:X21),
                            IF(
                                M$4:X$4=2,
                                M21:X21,
                                ""),
                            "")))
                )
            )
        )
    )
)</f>
        <v>9.7317784256559694</v>
      </c>
      <c r="I21" s="191" cm="1">
        <f t="array" ref="I21">IF(
    SUM(IF(
            ISNUMBER(
                IF(
                    $M$5:$X$5,
                    (M21:X21),
                    "")),
            1,
            0))
        =0,
    NA(),
    IF(
        Parameters!$D$15=1,
        IF(
            SUM(--(ISNUMBER(IF($M$5:$X$5=1,(M21:X21),""))))&gt;0,
            MAX(IF(
                ISNUMBER(M21:X21),
                IF(
                    M$5:X$5=1,
                    M21:X21,
                    ""),
                "")),
            MAX(IF(
                ISNUMBER(M21:X21),
                IF(
                    M$5:X$5=2,
                    M21:X21,
                    ""),
                ""))
        ),
        IF(
            Parameters!$D$16=1,
            IFERROR(
                AVERAGE(IF(
                    ISNUMBER(M21:X21),
                    IF(
                        M$5:X$5=1,
                        M21:X21,
                        ""),
                    "")),
                AVERAGE(IF(
                    ISNUMBER(M21:X21),
                    IF(
                        M$5:X$5=2,
                        M21:X21,
                        ""),
                    ""))
            ),
            IF(
                Parameters!$D$17=1,
                IFERROR(
                    IF(
                        OR(
                            IF(
                                ISNUMBER(M21:X21),
                                IF(
                                    M$5:X$5=1,
                                    M21:X21,
                                    ""),
                                "")
                            =0),
                        0,
                        GEOMEAN(IF(
                            ISNUMBER(M21:X21),
                            IF(
                                M$5:X$5=1,
                                M21:X21,
                                ""),
                            ""))
                    ),
                    IF(
                        OR(IF(
                            ISNUMBER(M21:X21),
                            IF(
                                M$5:X$5=2,
                                M21:X21,
                                ""),
                            "")
                            =0),
                        0,
                        GEOMEAN(IF(
                            ISNUMBER(M21:X21),
                            IF(
                                M$5:X$5=2,
                                M21:X21,
                                ""),
                            "")))
                )
            )
        )
    )
)</f>
        <v>10</v>
      </c>
      <c r="J21" s="242">
        <v>44753</v>
      </c>
      <c r="K21" s="242">
        <v>44966</v>
      </c>
      <c r="L21" s="91" t="s">
        <v>27</v>
      </c>
      <c r="M21" s="192">
        <v>9.7317784256559694</v>
      </c>
      <c r="N21" s="192">
        <v>0</v>
      </c>
      <c r="O21" s="192">
        <v>10</v>
      </c>
      <c r="P21" s="192">
        <v>22.1</v>
      </c>
      <c r="Q21" s="192" t="s">
        <v>409</v>
      </c>
      <c r="R21" s="192" t="s">
        <v>799</v>
      </c>
      <c r="S21"/>
      <c r="T21"/>
      <c r="U21"/>
      <c r="V21"/>
      <c r="W21"/>
      <c r="X21"/>
      <c r="Y21" s="192"/>
      <c r="Z21" s="192"/>
      <c r="AA21"/>
      <c r="AB21"/>
      <c r="AC21"/>
      <c r="AD21"/>
      <c r="AE21"/>
      <c r="AF21"/>
      <c r="AG21" s="34"/>
      <c r="AH21" s="34"/>
      <c r="AI21" s="34"/>
      <c r="AJ21" s="34"/>
      <c r="AK21" s="205"/>
    </row>
    <row r="22" spans="1:37" x14ac:dyDescent="0.2">
      <c r="A22" s="84">
        <v>15</v>
      </c>
      <c r="B22" s="84" t="str">
        <f ca="1"/>
        <v>Belgium</v>
      </c>
      <c r="C22" s="84" t="str">
        <f ca="1"/>
        <v>BEL</v>
      </c>
      <c r="D22" s="84" t="str">
        <f ca="1"/>
        <v>ECS           Europe &amp; Central Asia</v>
      </c>
      <c r="E22" s="84" t="str">
        <f ca="1"/>
        <v>NA</v>
      </c>
      <c r="F22" s="190" t="str">
        <f t="shared" ca="1" si="5"/>
        <v/>
      </c>
      <c r="G22" s="80">
        <f>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0</v>
      </c>
      <c r="H22" s="80" cm="1">
        <f t="array" ref="H22">IF(
    SUM(IF(
            ISNUMBER(
                IF(
                    $M$4:$X$4,
                    (M22:X22),
                    "")),
            1,
            0))
        =0,
    NA(),
    IF(
        Parameters!$D$15=1,
        IF(
            SUM(--(ISNUMBER(IF($M$4:$X$4=1,(M22:X22),""))))&gt;0,
            MAX(IF(
                ISNUMBER(M22:X22),
                IF(
                    M$4:X$4=1,
                    M22:X22,
                    ""),
                "")),
            MAX(IF(
                ISNUMBER(M22:X22),
                IF(
                    M$4:X$4=2,
                    M22:X22,
                    ""),
                ""))
        ),
        IF(
            Parameters!$D$16=1,
            IFERROR(
                AVERAGE(IF(
                    ISNUMBER(M22:X22),
                    IF(
                        M$4:X$4=1,
                        M22:X22,
                        ""),
                    "")),
                AVERAGE(IF(
                    ISNUMBER(M22:X22),
                    IF(
                        M$4:X$4=2,
                        M22:X22,
                        ""),
                    ""))
            ),
            IF(
                Parameters!$D$17=1,
                IFERROR(
                    IF(
                        OR(
                            IF(
                                ISNUMBER(M22:X22),
                                IF(
                                    M$4:X$4=1,
                                    M22:X22,
                                    ""),
                                "")
                            =0),
                        0,
                        GEOMEAN(IF(
                            ISNUMBER(M22:X22),
                            IF(
                                M$4:X$4=1,
                                M22:X22,
                                ""),
                            ""))
                    ),
                    IF(
                        OR(IF(
                            ISNUMBER(M22:X22),
                            IF(
                                M$4:X$4=2,
                                M22:X22,
                                ""),
                            "")
                            =0),
                        0,
                        GEOMEAN(IF(
                            ISNUMBER(M22:X22),
                            IF(
                                M$4:X$4=2,
                                M22:X22,
                                ""),
                            "")))
                )
            )
        )
    )
)</f>
        <v>0</v>
      </c>
      <c r="I22" s="191" cm="1">
        <f t="array" ref="I22">IF(
    SUM(IF(
            ISNUMBER(
                IF(
                    $M$5:$X$5,
                    (M22:X22),
                    "")),
            1,
            0))
        =0,
    NA(),
    IF(
        Parameters!$D$15=1,
        IF(
            SUM(--(ISNUMBER(IF($M$5:$X$5=1,(M22:X22),""))))&gt;0,
            MAX(IF(
                ISNUMBER(M22:X22),
                IF(
                    M$5:X$5=1,
                    M22:X22,
                    ""),
                "")),
            MAX(IF(
                ISNUMBER(M22:X22),
                IF(
                    M$5:X$5=2,
                    M22:X22,
                    ""),
                ""))
        ),
        IF(
            Parameters!$D$16=1,
            IFERROR(
                AVERAGE(IF(
                    ISNUMBER(M22:X22),
                    IF(
                        M$5:X$5=1,
                        M22:X22,
                        ""),
                    "")),
                AVERAGE(IF(
                    ISNUMBER(M22:X22),
                    IF(
                        M$5:X$5=2,
                        M22:X22,
                        ""),
                    ""))
            ),
            IF(
                Parameters!$D$17=1,
                IFERROR(
                    IF(
                        OR(
                            IF(
                                ISNUMBER(M22:X22),
                                IF(
                                    M$5:X$5=1,
                                    M22:X22,
                                    ""),
                                "")
                            =0),
                        0,
                        GEOMEAN(IF(
                            ISNUMBER(M22:X22),
                            IF(
                                M$5:X$5=1,
                                M22:X22,
                                ""),
                            ""))
                    ),
                    IF(
                        OR(IF(
                            ISNUMBER(M22:X22),
                            IF(
                                M$5:X$5=2,
                                M22:X22,
                                ""),
                            "")
                            =0),
                        0,
                        GEOMEAN(IF(
                            ISNUMBER(M22:X22),
                            IF(
                                M$5:X$5=2,
                                M22:X22,
                                ""),
                            "")))
                )
            )
        )
    )
)</f>
        <v>0</v>
      </c>
      <c r="J22" s="242">
        <v>44753</v>
      </c>
      <c r="K22" s="242">
        <v>44855</v>
      </c>
      <c r="L22" s="91" t="s">
        <v>29</v>
      </c>
      <c r="M22" s="192">
        <v>0</v>
      </c>
      <c r="N22" s="192">
        <v>0</v>
      </c>
      <c r="O22" s="192" t="s">
        <v>409</v>
      </c>
      <c r="P22" s="192">
        <v>59.3</v>
      </c>
      <c r="Q22" s="192" t="s">
        <v>409</v>
      </c>
      <c r="R22" s="192" t="s">
        <v>409</v>
      </c>
      <c r="S22"/>
      <c r="T22"/>
      <c r="U22"/>
      <c r="V22"/>
      <c r="W22"/>
      <c r="X22"/>
      <c r="Y22" s="192"/>
      <c r="Z22" s="192"/>
      <c r="AA22"/>
      <c r="AB22"/>
      <c r="AC22"/>
      <c r="AD22"/>
      <c r="AE22"/>
      <c r="AF22"/>
      <c r="AG22" s="34"/>
      <c r="AH22" s="34"/>
      <c r="AI22" s="34"/>
      <c r="AJ22" s="34"/>
      <c r="AK22" s="205"/>
    </row>
    <row r="23" spans="1:37" x14ac:dyDescent="0.2">
      <c r="A23" s="84">
        <v>16</v>
      </c>
      <c r="B23" s="84" t="str">
        <f ca="1"/>
        <v>Benin</v>
      </c>
      <c r="C23" s="84" t="str">
        <f ca="1"/>
        <v>BEN</v>
      </c>
      <c r="D23" s="84" t="str">
        <f ca="1"/>
        <v>SSF           Sub-Saharan Africa</v>
      </c>
      <c r="E23" s="84" t="str">
        <f ca="1"/>
        <v>IDA</v>
      </c>
      <c r="F23" s="190" t="str">
        <f t="shared" ca="1" si="5"/>
        <v/>
      </c>
      <c r="G23" s="80">
        <f>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0</v>
      </c>
      <c r="H23" s="80" cm="1">
        <f t="array" ref="H23">IF(
    SUM(IF(
            ISNUMBER(
                IF(
                    $M$4:$X$4,
                    (M23:X23),
                    "")),
            1,
            0))
        =0,
    NA(),
    IF(
        Parameters!$D$15=1,
        IF(
            SUM(--(ISNUMBER(IF($M$4:$X$4=1,(M23:X23),""))))&gt;0,
            MAX(IF(
                ISNUMBER(M23:X23),
                IF(
                    M$4:X$4=1,
                    M23:X23,
                    ""),
                "")),
            MAX(IF(
                ISNUMBER(M23:X23),
                IF(
                    M$4:X$4=2,
                    M23:X23,
                    ""),
                ""))
        ),
        IF(
            Parameters!$D$16=1,
            IFERROR(
                AVERAGE(IF(
                    ISNUMBER(M23:X23),
                    IF(
                        M$4:X$4=1,
                        M23:X23,
                        ""),
                    "")),
                AVERAGE(IF(
                    ISNUMBER(M23:X23),
                    IF(
                        M$4:X$4=2,
                        M23:X23,
                        ""),
                    ""))
            ),
            IF(
                Parameters!$D$17=1,
                IFERROR(
                    IF(
                        OR(
                            IF(
                                ISNUMBER(M23:X23),
                                IF(
                                    M$4:X$4=1,
                                    M23:X23,
                                    ""),
                                "")
                            =0),
                        0,
                        GEOMEAN(IF(
                            ISNUMBER(M23:X23),
                            IF(
                                M$4:X$4=1,
                                M23:X23,
                                ""),
                            ""))
                    ),
                    IF(
                        OR(IF(
                            ISNUMBER(M23:X23),
                            IF(
                                M$4:X$4=2,
                                M23:X23,
                                ""),
                            "")
                            =0),
                        0,
                        GEOMEAN(IF(
                            ISNUMBER(M23:X23),
                            IF(
                                M$4:X$4=2,
                                M23:X23,
                                ""),
                            "")))
                )
            )
        )
    )
)</f>
        <v>8.7696793002915392</v>
      </c>
      <c r="I23" s="191" cm="1">
        <f t="array" ref="I23">IF(
    SUM(IF(
            ISNUMBER(
                IF(
                    $M$5:$X$5,
                    (M23:X23),
                    "")),
            1,
            0))
        =0,
    NA(),
    IF(
        Parameters!$D$15=1,
        IF(
            SUM(--(ISNUMBER(IF($M$5:$X$5=1,(M23:X23),""))))&gt;0,
            MAX(IF(
                ISNUMBER(M23:X23),
                IF(
                    M$5:X$5=1,
                    M23:X23,
                    ""),
                "")),
            MAX(IF(
                ISNUMBER(M23:X23),
                IF(
                    M$5:X$5=2,
                    M23:X23,
                    ""),
                ""))
        ),
        IF(
            Parameters!$D$16=1,
            IFERROR(
                AVERAGE(IF(
                    ISNUMBER(M23:X23),
                    IF(
                        M$5:X$5=1,
                        M23:X23,
                        ""),
                    "")),
                AVERAGE(IF(
                    ISNUMBER(M23:X23),
                    IF(
                        M$5:X$5=2,
                        M23:X23,
                        ""),
                    ""))
            ),
            IF(
                Parameters!$D$17=1,
                IFERROR(
                    IF(
                        OR(
                            IF(
                                ISNUMBER(M23:X23),
                                IF(
                                    M$5:X$5=1,
                                    M23:X23,
                                    ""),
                                "")
                            =0),
                        0,
                        GEOMEAN(IF(
                            ISNUMBER(M23:X23),
                            IF(
                                M$5:X$5=1,
                                M23:X23,
                                ""),
                            ""))
                    ),
                    IF(
                        OR(IF(
                            ISNUMBER(M23:X23),
                            IF(
                                M$5:X$5=2,
                                M23:X23,
                                ""),
                            "")
                            =0),
                        0,
                        GEOMEAN(IF(
                            ISNUMBER(M23:X23),
                            IF(
                                M$5:X$5=2,
                                M23:X23,
                                ""),
                            "")))
                )
            )
        )
    )
)</f>
        <v>0</v>
      </c>
      <c r="J23" s="242">
        <v>44753</v>
      </c>
      <c r="K23" s="242">
        <v>44753</v>
      </c>
      <c r="L23" s="91" t="s">
        <v>31</v>
      </c>
      <c r="M23" s="192">
        <v>8.7696793002915392</v>
      </c>
      <c r="N23" s="192">
        <v>0</v>
      </c>
      <c r="O23" s="192" t="s">
        <v>409</v>
      </c>
      <c r="P23" s="192">
        <v>25.4</v>
      </c>
      <c r="Q23" s="192" t="s">
        <v>409</v>
      </c>
      <c r="R23" s="192" t="s">
        <v>409</v>
      </c>
      <c r="S23"/>
      <c r="T23"/>
      <c r="U23"/>
      <c r="V23"/>
      <c r="W23"/>
      <c r="X23"/>
      <c r="Y23" s="192"/>
      <c r="Z23" s="192"/>
      <c r="AA23"/>
      <c r="AB23"/>
      <c r="AC23"/>
      <c r="AD23"/>
      <c r="AE23"/>
      <c r="AF23"/>
      <c r="AG23" s="34"/>
      <c r="AH23" s="34"/>
      <c r="AI23" s="34"/>
      <c r="AJ23" s="34"/>
      <c r="AK23" s="205"/>
    </row>
    <row r="24" spans="1:37" x14ac:dyDescent="0.2">
      <c r="A24" s="84">
        <v>17</v>
      </c>
      <c r="B24" s="84" t="str">
        <f ca="1"/>
        <v>Burkina Faso</v>
      </c>
      <c r="C24" s="84" t="str">
        <f ca="1"/>
        <v>BFA</v>
      </c>
      <c r="D24" s="84" t="str">
        <f ca="1"/>
        <v>SSF           Sub-Saharan Africa</v>
      </c>
      <c r="E24" s="84" t="str">
        <f ca="1"/>
        <v>IDA</v>
      </c>
      <c r="F24" s="190" t="str">
        <f t="shared" ca="1" si="5"/>
        <v/>
      </c>
      <c r="G24" s="80">
        <f>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0</v>
      </c>
      <c r="H24" s="80" cm="1">
        <f t="array" ref="H24">IF(
    SUM(IF(
            ISNUMBER(
                IF(
                    $M$4:$X$4,
                    (M24:X24),
                    "")),
            1,
            0))
        =0,
    NA(),
    IF(
        Parameters!$D$15=1,
        IF(
            SUM(--(ISNUMBER(IF($M$4:$X$4=1,(M24:X24),""))))&gt;0,
            MAX(IF(
                ISNUMBER(M24:X24),
                IF(
                    M$4:X$4=1,
                    M24:X24,
                    ""),
                "")),
            MAX(IF(
                ISNUMBER(M24:X24),
                IF(
                    M$4:X$4=2,
                    M24:X24,
                    ""),
                ""))
        ),
        IF(
            Parameters!$D$16=1,
            IFERROR(
                AVERAGE(IF(
                    ISNUMBER(M24:X24),
                    IF(
                        M$4:X$4=1,
                        M24:X24,
                        ""),
                    "")),
                AVERAGE(IF(
                    ISNUMBER(M24:X24),
                    IF(
                        M$4:X$4=2,
                        M24:X24,
                        ""),
                    ""))
            ),
            IF(
                Parameters!$D$17=1,
                IFERROR(
                    IF(
                        OR(
                            IF(
                                ISNUMBER(M24:X24),
                                IF(
                                    M$4:X$4=1,
                                    M24:X24,
                                    ""),
                                "")
                            =0),
                        0,
                        GEOMEAN(IF(
                            ISNUMBER(M24:X24),
                            IF(
                                M$4:X$4=1,
                                M24:X24,
                                ""),
                            ""))
                    ),
                    IF(
                        OR(IF(
                            ISNUMBER(M24:X24),
                            IF(
                                M$4:X$4=2,
                                M24:X24,
                                ""),
                            "")
                            =0),
                        0,
                        GEOMEAN(IF(
                            ISNUMBER(M24:X24),
                            IF(
                                M$4:X$4=2,
                                M24:X24,
                                ""),
                            "")))
                )
            )
        )
    )
)</f>
        <v>7.4868804664723001</v>
      </c>
      <c r="I24" s="191" cm="1">
        <f t="array" ref="I24">IF(
    SUM(IF(
            ISNUMBER(
                IF(
                    $M$5:$X$5,
                    (M24:X24),
                    "")),
            1,
            0))
        =0,
    NA(),
    IF(
        Parameters!$D$15=1,
        IF(
            SUM(--(ISNUMBER(IF($M$5:$X$5=1,(M24:X24),""))))&gt;0,
            MAX(IF(
                ISNUMBER(M24:X24),
                IF(
                    M$5:X$5=1,
                    M24:X24,
                    ""),
                "")),
            MAX(IF(
                ISNUMBER(M24:X24),
                IF(
                    M$5:X$5=2,
                    M24:X24,
                    ""),
                ""))
        ),
        IF(
            Parameters!$D$16=1,
            IFERROR(
                AVERAGE(IF(
                    ISNUMBER(M24:X24),
                    IF(
                        M$5:X$5=1,
                        M24:X24,
                        ""),
                    "")),
                AVERAGE(IF(
                    ISNUMBER(M24:X24),
                    IF(
                        M$5:X$5=2,
                        M24:X24,
                        ""),
                    ""))
            ),
            IF(
                Parameters!$D$17=1,
                IFERROR(
                    IF(
                        OR(
                            IF(
                                ISNUMBER(M24:X24),
                                IF(
                                    M$5:X$5=1,
                                    M24:X24,
                                    ""),
                                "")
                            =0),
                        0,
                        GEOMEAN(IF(
                            ISNUMBER(M24:X24),
                            IF(
                                M$5:X$5=1,
                                M24:X24,
                                ""),
                            ""))
                    ),
                    IF(
                        OR(IF(
                            ISNUMBER(M24:X24),
                            IF(
                                M$5:X$5=2,
                                M24:X24,
                                ""),
                            "")
                            =0),
                        0,
                        GEOMEAN(IF(
                            ISNUMBER(M24:X24),
                            IF(
                                M$5:X$5=2,
                                M24:X24,
                                ""),
                            "")))
                )
            )
        )
    )
)</f>
        <v>0</v>
      </c>
      <c r="J24" s="242">
        <v>44753</v>
      </c>
      <c r="K24" s="242">
        <v>44762</v>
      </c>
      <c r="L24" s="91" t="s">
        <v>33</v>
      </c>
      <c r="M24" s="192">
        <v>7.4868804664723001</v>
      </c>
      <c r="N24" s="192">
        <v>0</v>
      </c>
      <c r="O24" s="192" t="s">
        <v>409</v>
      </c>
      <c r="P24" s="192">
        <v>29.8</v>
      </c>
      <c r="Q24" s="192" t="s">
        <v>409</v>
      </c>
      <c r="R24" s="192" t="s">
        <v>409</v>
      </c>
      <c r="S24"/>
      <c r="T24"/>
      <c r="U24"/>
      <c r="V24"/>
      <c r="W24"/>
      <c r="X24"/>
      <c r="Y24" s="192"/>
      <c r="Z24" s="192"/>
      <c r="AA24"/>
      <c r="AB24"/>
      <c r="AC24"/>
      <c r="AD24"/>
      <c r="AE24"/>
      <c r="AF24"/>
      <c r="AG24" s="34"/>
      <c r="AH24" s="34"/>
      <c r="AI24" s="34"/>
      <c r="AJ24" s="34"/>
      <c r="AK24" s="205"/>
    </row>
    <row r="25" spans="1:37" x14ac:dyDescent="0.2">
      <c r="A25" s="84">
        <v>18</v>
      </c>
      <c r="B25" s="84" t="str">
        <f ca="1"/>
        <v>Bangladesh</v>
      </c>
      <c r="C25" s="84" t="str">
        <f ca="1"/>
        <v>BGD</v>
      </c>
      <c r="D25" s="84" t="str">
        <f ca="1"/>
        <v>SAS           South Asia</v>
      </c>
      <c r="E25" s="84" t="str">
        <f ca="1"/>
        <v>IDA</v>
      </c>
      <c r="F25" s="190" t="str">
        <f t="shared" ca="1" si="5"/>
        <v/>
      </c>
      <c r="G25" s="80">
        <f>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0</v>
      </c>
      <c r="H25" s="80" cm="1">
        <f t="array" ref="H25">IF(
    SUM(IF(
            ISNUMBER(
                IF(
                    $M$4:$X$4,
                    (M25:X25),
                    "")),
            1,
            0))
        =0,
    NA(),
    IF(
        Parameters!$D$15=1,
        IF(
            SUM(--(ISNUMBER(IF($M$4:$X$4=1,(M25:X25),""))))&gt;0,
            MAX(IF(
                ISNUMBER(M25:X25),
                IF(
                    M$4:X$4=1,
                    M25:X25,
                    ""),
                "")),
            MAX(IF(
                ISNUMBER(M25:X25),
                IF(
                    M$4:X$4=2,
                    M25:X25,
                    ""),
                ""))
        ),
        IF(
            Parameters!$D$16=1,
            IFERROR(
                AVERAGE(IF(
                    ISNUMBER(M25:X25),
                    IF(
                        M$4:X$4=1,
                        M25:X25,
                        ""),
                    "")),
                AVERAGE(IF(
                    ISNUMBER(M25:X25),
                    IF(
                        M$4:X$4=2,
                        M25:X25,
                        ""),
                    ""))
            ),
            IF(
                Parameters!$D$17=1,
                IFERROR(
                    IF(
                        OR(
                            IF(
                                ISNUMBER(M25:X25),
                                IF(
                                    M$4:X$4=1,
                                    M25:X25,
                                    ""),
                                "")
                            =0),
                        0,
                        GEOMEAN(IF(
                            ISNUMBER(M25:X25),
                            IF(
                                M$4:X$4=1,
                                M25:X25,
                                ""),
                            ""))
                    ),
                    IF(
                        OR(IF(
                            ISNUMBER(M25:X25),
                            IF(
                                M$4:X$4=2,
                                M25:X25,
                                ""),
                            "")
                            =0),
                        0,
                        GEOMEAN(IF(
                            ISNUMBER(M25:X25),
                            IF(
                                M$4:X$4=2,
                                M25:X25,
                                ""),
                            "")))
                )
            )
        )
    )
)</f>
        <v>5.8250728862973702</v>
      </c>
      <c r="I25" s="191" cm="1">
        <f t="array" ref="I25">IF(
    SUM(IF(
            ISNUMBER(
                IF(
                    $M$5:$X$5,
                    (M25:X25),
                    "")),
            1,
            0))
        =0,
    NA(),
    IF(
        Parameters!$D$15=1,
        IF(
            SUM(--(ISNUMBER(IF($M$5:$X$5=1,(M25:X25),""))))&gt;0,
            MAX(IF(
                ISNUMBER(M25:X25),
                IF(
                    M$5:X$5=1,
                    M25:X25,
                    ""),
                "")),
            MAX(IF(
                ISNUMBER(M25:X25),
                IF(
                    M$5:X$5=2,
                    M25:X25,
                    ""),
                ""))
        ),
        IF(
            Parameters!$D$16=1,
            IFERROR(
                AVERAGE(IF(
                    ISNUMBER(M25:X25),
                    IF(
                        M$5:X$5=1,
                        M25:X25,
                        ""),
                    "")),
                AVERAGE(IF(
                    ISNUMBER(M25:X25),
                    IF(
                        M$5:X$5=2,
                        M25:X25,
                        ""),
                    ""))
            ),
            IF(
                Parameters!$D$17=1,
                IFERROR(
                    IF(
                        OR(
                            IF(
                                ISNUMBER(M25:X25),
                                IF(
                                    M$5:X$5=1,
                                    M25:X25,
                                    ""),
                                "")
                            =0),
                        0,
                        GEOMEAN(IF(
                            ISNUMBER(M25:X25),
                            IF(
                                M$5:X$5=1,
                                M25:X25,
                                ""),
                            ""))
                    ),
                    IF(
                        OR(IF(
                            ISNUMBER(M25:X25),
                            IF(
                                M$5:X$5=2,
                                M25:X25,
                                ""),
                            "")
                            =0),
                        0,
                        GEOMEAN(IF(
                            ISNUMBER(M25:X25),
                            IF(
                                M$5:X$5=2,
                                M25:X25,
                                ""),
                            "")))
                )
            )
        )
    )
)</f>
        <v>0</v>
      </c>
      <c r="J25" s="242">
        <v>44753</v>
      </c>
      <c r="K25" s="242">
        <v>44855</v>
      </c>
      <c r="L25" s="91" t="s">
        <v>35</v>
      </c>
      <c r="M25" s="192">
        <v>5.8250728862973702</v>
      </c>
      <c r="N25" s="192">
        <v>0</v>
      </c>
      <c r="O25" s="192" t="s">
        <v>409</v>
      </c>
      <c r="P25" s="192">
        <v>35.5</v>
      </c>
      <c r="Q25" s="192" t="s">
        <v>409</v>
      </c>
      <c r="R25" s="192" t="s">
        <v>409</v>
      </c>
      <c r="S25"/>
      <c r="T25"/>
      <c r="U25"/>
      <c r="V25"/>
      <c r="W25"/>
      <c r="X25"/>
      <c r="Y25" s="192"/>
      <c r="Z25" s="192"/>
      <c r="AA25"/>
      <c r="AB25"/>
      <c r="AC25"/>
      <c r="AD25"/>
      <c r="AE25"/>
      <c r="AF25"/>
      <c r="AG25" s="34"/>
      <c r="AH25" s="34"/>
      <c r="AI25" s="34"/>
      <c r="AJ25" s="34"/>
      <c r="AK25" s="205"/>
    </row>
    <row r="26" spans="1:37" x14ac:dyDescent="0.2">
      <c r="A26" s="84">
        <v>19</v>
      </c>
      <c r="B26" s="84" t="str">
        <f ca="1"/>
        <v>Bulgaria</v>
      </c>
      <c r="C26" s="84" t="str">
        <f ca="1"/>
        <v>BGR</v>
      </c>
      <c r="D26" s="84" t="str">
        <f ca="1"/>
        <v>ECS           Europe &amp; Central Asia</v>
      </c>
      <c r="E26" s="84" t="str">
        <f ca="1"/>
        <v>IBRD</v>
      </c>
      <c r="F26" s="190" t="str">
        <f t="shared" ca="1" si="5"/>
        <v/>
      </c>
      <c r="G26" s="80">
        <f>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0</v>
      </c>
      <c r="H26" s="80" cm="1">
        <f t="array" ref="H26">IF(
    SUM(IF(
            ISNUMBER(
                IF(
                    $M$4:$X$4,
                    (M26:X26),
                    "")),
            1,
            0))
        =0,
    NA(),
    IF(
        Parameters!$D$15=1,
        IF(
            SUM(--(ISNUMBER(IF($M$4:$X$4=1,(M26:X26),""))))&gt;0,
            MAX(IF(
                ISNUMBER(M26:X26),
                IF(
                    M$4:X$4=1,
                    M26:X26,
                    ""),
                "")),
            MAX(IF(
                ISNUMBER(M26:X26),
                IF(
                    M$4:X$4=2,
                    M26:X26,
                    ""),
                ""))
        ),
        IF(
            Parameters!$D$16=1,
            IFERROR(
                AVERAGE(IF(
                    ISNUMBER(M26:X26),
                    IF(
                        M$4:X$4=1,
                        M26:X26,
                        ""),
                    "")),
                AVERAGE(IF(
                    ISNUMBER(M26:X26),
                    IF(
                        M$4:X$4=2,
                        M26:X26,
                        ""),
                    ""))
            ),
            IF(
                Parameters!$D$17=1,
                IFERROR(
                    IF(
                        OR(
                            IF(
                                ISNUMBER(M26:X26),
                                IF(
                                    M$4:X$4=1,
                                    M26:X26,
                                    ""),
                                "")
                            =0),
                        0,
                        GEOMEAN(IF(
                            ISNUMBER(M26:X26),
                            IF(
                                M$4:X$4=1,
                                M26:X26,
                                ""),
                            ""))
                    ),
                    IF(
                        OR(IF(
                            ISNUMBER(M26:X26),
                            IF(
                                M$4:X$4=2,
                                M26:X26,
                                ""),
                            "")
                            =0),
                        0,
                        GEOMEAN(IF(
                            ISNUMBER(M26:X26),
                            IF(
                                M$4:X$4=2,
                                M26:X26,
                                ""),
                            "")))
                )
            )
        )
    )
)</f>
        <v>0</v>
      </c>
      <c r="I26" s="191" cm="1">
        <f t="array" ref="I26">IF(
    SUM(IF(
            ISNUMBER(
                IF(
                    $M$5:$X$5,
                    (M26:X26),
                    "")),
            1,
            0))
        =0,
    NA(),
    IF(
        Parameters!$D$15=1,
        IF(
            SUM(--(ISNUMBER(IF($M$5:$X$5=1,(M26:X26),""))))&gt;0,
            MAX(IF(
                ISNUMBER(M26:X26),
                IF(
                    M$5:X$5=1,
                    M26:X26,
                    ""),
                "")),
            MAX(IF(
                ISNUMBER(M26:X26),
                IF(
                    M$5:X$5=2,
                    M26:X26,
                    ""),
                ""))
        ),
        IF(
            Parameters!$D$16=1,
            IFERROR(
                AVERAGE(IF(
                    ISNUMBER(M26:X26),
                    IF(
                        M$5:X$5=1,
                        M26:X26,
                        ""),
                    "")),
                AVERAGE(IF(
                    ISNUMBER(M26:X26),
                    IF(
                        M$5:X$5=2,
                        M26:X26,
                        ""),
                    ""))
            ),
            IF(
                Parameters!$D$17=1,
                IFERROR(
                    IF(
                        OR(
                            IF(
                                ISNUMBER(M26:X26),
                                IF(
                                    M$5:X$5=1,
                                    M26:X26,
                                    ""),
                                "")
                            =0),
                        0,
                        GEOMEAN(IF(
                            ISNUMBER(M26:X26),
                            IF(
                                M$5:X$5=1,
                                M26:X26,
                                ""),
                            ""))
                    ),
                    IF(
                        OR(IF(
                            ISNUMBER(M26:X26),
                            IF(
                                M$5:X$5=2,
                                M26:X26,
                                ""),
                            "")
                            =0),
                        0,
                        GEOMEAN(IF(
                            ISNUMBER(M26:X26),
                            IF(
                                M$5:X$5=2,
                                M26:X26,
                                ""),
                            "")))
                )
            )
        )
    )
)</f>
        <v>0</v>
      </c>
      <c r="J26" s="242">
        <v>44753</v>
      </c>
      <c r="K26" s="242">
        <v>44855</v>
      </c>
      <c r="L26" s="91" t="s">
        <v>37</v>
      </c>
      <c r="M26" s="192">
        <v>0</v>
      </c>
      <c r="N26" s="192">
        <v>0</v>
      </c>
      <c r="O26" s="192" t="s">
        <v>409</v>
      </c>
      <c r="P26" s="192">
        <v>59.9</v>
      </c>
      <c r="Q26" s="192" t="s">
        <v>409</v>
      </c>
      <c r="R26" s="192" t="s">
        <v>409</v>
      </c>
      <c r="S26"/>
      <c r="T26"/>
      <c r="U26"/>
      <c r="V26"/>
      <c r="W26"/>
      <c r="X26"/>
      <c r="Y26" s="192"/>
      <c r="Z26" s="192"/>
      <c r="AA26"/>
      <c r="AB26"/>
      <c r="AC26"/>
      <c r="AD26"/>
      <c r="AE26"/>
      <c r="AF26"/>
      <c r="AG26" s="34"/>
      <c r="AH26" s="34"/>
      <c r="AI26" s="34"/>
      <c r="AJ26" s="34"/>
      <c r="AK26" s="205"/>
    </row>
    <row r="27" spans="1:37" x14ac:dyDescent="0.2">
      <c r="A27" s="84">
        <v>20</v>
      </c>
      <c r="B27" s="84" t="str">
        <f ca="1"/>
        <v>Bahrain</v>
      </c>
      <c r="C27" s="84" t="str">
        <f ca="1"/>
        <v>BHR</v>
      </c>
      <c r="D27" s="84" t="str">
        <f ca="1"/>
        <v>MEA           Middle East &amp; North Africa</v>
      </c>
      <c r="E27" s="84" t="str">
        <f ca="1"/>
        <v>NA</v>
      </c>
      <c r="F27" s="190" t="str">
        <f t="shared" ca="1" si="5"/>
        <v/>
      </c>
      <c r="G27" s="80">
        <f>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0</v>
      </c>
      <c r="H27" s="80" cm="1">
        <f t="array" ref="H27">IF(
    SUM(IF(
            ISNUMBER(
                IF(
                    $M$4:$X$4,
                    (M27:X27),
                    "")),
            1,
            0))
        =0,
    NA(),
    IF(
        Parameters!$D$15=1,
        IF(
            SUM(--(ISNUMBER(IF($M$4:$X$4=1,(M27:X27),""))))&gt;0,
            MAX(IF(
                ISNUMBER(M27:X27),
                IF(
                    M$4:X$4=1,
                    M27:X27,
                    ""),
                "")),
            MAX(IF(
                ISNUMBER(M27:X27),
                IF(
                    M$4:X$4=2,
                    M27:X27,
                    ""),
                ""))
        ),
        IF(
            Parameters!$D$16=1,
            IFERROR(
                AVERAGE(IF(
                    ISNUMBER(M27:X27),
                    IF(
                        M$4:X$4=1,
                        M27:X27,
                        ""),
                    "")),
                AVERAGE(IF(
                    ISNUMBER(M27:X27),
                    IF(
                        M$4:X$4=2,
                        M27:X27,
                        ""),
                    ""))
            ),
            IF(
                Parameters!$D$17=1,
                IFERROR(
                    IF(
                        OR(
                            IF(
                                ISNUMBER(M27:X27),
                                IF(
                                    M$4:X$4=1,
                                    M27:X27,
                                    ""),
                                "")
                            =0),
                        0,
                        GEOMEAN(IF(
                            ISNUMBER(M27:X27),
                            IF(
                                M$4:X$4=1,
                                M27:X27,
                                ""),
                            ""))
                    ),
                    IF(
                        OR(IF(
                            ISNUMBER(M27:X27),
                            IF(
                                M$4:X$4=2,
                                M27:X27,
                                ""),
                            "")
                            =0),
                        0,
                        GEOMEAN(IF(
                            ISNUMBER(M27:X27),
                            IF(
                                M$4:X$4=2,
                                M27:X27,
                                ""),
                            "")))
                )
            )
        )
    )
)</f>
        <v>5.59183673469387</v>
      </c>
      <c r="I27" s="191" cm="1">
        <f t="array" ref="I27">IF(
    SUM(IF(
            ISNUMBER(
                IF(
                    $M$5:$X$5,
                    (M27:X27),
                    "")),
            1,
            0))
        =0,
    NA(),
    IF(
        Parameters!$D$15=1,
        IF(
            SUM(--(ISNUMBER(IF($M$5:$X$5=1,(M27:X27),""))))&gt;0,
            MAX(IF(
                ISNUMBER(M27:X27),
                IF(
                    M$5:X$5=1,
                    M27:X27,
                    ""),
                "")),
            MAX(IF(
                ISNUMBER(M27:X27),
                IF(
                    M$5:X$5=2,
                    M27:X27,
                    ""),
                ""))
        ),
        IF(
            Parameters!$D$16=1,
            IFERROR(
                AVERAGE(IF(
                    ISNUMBER(M27:X27),
                    IF(
                        M$5:X$5=1,
                        M27:X27,
                        ""),
                    "")),
                AVERAGE(IF(
                    ISNUMBER(M27:X27),
                    IF(
                        M$5:X$5=2,
                        M27:X27,
                        ""),
                    ""))
            ),
            IF(
                Parameters!$D$17=1,
                IFERROR(
                    IF(
                        OR(
                            IF(
                                ISNUMBER(M27:X27),
                                IF(
                                    M$5:X$5=1,
                                    M27:X27,
                                    ""),
                                "")
                            =0),
                        0,
                        GEOMEAN(IF(
                            ISNUMBER(M27:X27),
                            IF(
                                M$5:X$5=1,
                                M27:X27,
                                ""),
                            ""))
                    ),
                    IF(
                        OR(IF(
                            ISNUMBER(M27:X27),
                            IF(
                                M$5:X$5=2,
                                M27:X27,
                                ""),
                            "")
                            =0),
                        0,
                        GEOMEAN(IF(
                            ISNUMBER(M27:X27),
                            IF(
                                M$5:X$5=2,
                                M27:X27,
                                ""),
                            "")))
                )
            )
        )
    )
)</f>
        <v>0</v>
      </c>
      <c r="J27" s="242">
        <v>44753</v>
      </c>
      <c r="K27" s="242">
        <v>44852</v>
      </c>
      <c r="L27" s="91" t="s">
        <v>39</v>
      </c>
      <c r="M27" s="192">
        <v>5.59183673469387</v>
      </c>
      <c r="N27" s="192">
        <v>0</v>
      </c>
      <c r="O27" s="192" t="s">
        <v>409</v>
      </c>
      <c r="P27" s="192">
        <v>36.299999999999997</v>
      </c>
      <c r="Q27" s="192" t="s">
        <v>409</v>
      </c>
      <c r="R27" s="192" t="s">
        <v>409</v>
      </c>
      <c r="S27"/>
      <c r="T27"/>
      <c r="U27"/>
      <c r="V27"/>
      <c r="W27"/>
      <c r="X27"/>
      <c r="Y27" s="192"/>
      <c r="Z27" s="192"/>
      <c r="AA27"/>
      <c r="AB27"/>
      <c r="AC27"/>
      <c r="AD27"/>
      <c r="AE27"/>
      <c r="AF27"/>
      <c r="AG27" s="34"/>
      <c r="AH27" s="34"/>
      <c r="AI27" s="34"/>
      <c r="AJ27" s="34"/>
      <c r="AK27" s="205"/>
    </row>
    <row r="28" spans="1:37" x14ac:dyDescent="0.2">
      <c r="A28" s="84">
        <v>21</v>
      </c>
      <c r="B28" s="84" t="str">
        <f ca="1"/>
        <v>Bahamas, The</v>
      </c>
      <c r="C28" s="84" t="str">
        <f ca="1"/>
        <v>BHS</v>
      </c>
      <c r="D28" s="84" t="str">
        <f ca="1"/>
        <v>LCN           Latin America &amp; Caribbean</v>
      </c>
      <c r="E28" s="84" t="str">
        <f ca="1"/>
        <v>NA</v>
      </c>
      <c r="F28" s="190" t="str">
        <f t="shared" ca="1" si="5"/>
        <v/>
      </c>
      <c r="G28" s="80">
        <f>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$M$4:$X$4,
                    (M28:X28),
                    "")),
            1,
            0))
        =0,
    NA(),
    IF(
        Parameters!$D$15=1,
        IF(
            SUM(--(ISNUMBER(IF($M$4:$X$4=1,(M28:X28),""))))&gt;0,
            MAX(IF(
                ISNUMBER(M28:X28),
                IF(
                    M$4:X$4=1,
                    M28:X28,
                    ""),
                "")),
            MAX(IF(
                ISNUMBER(M28:X28),
                IF(
                    M$4:X$4=2,
                    M28:X28,
                    ""),
                ""))
        ),
        IF(
            Parameters!$D$16=1,
            IFERROR(
                AVERAGE(IF(
                    ISNUMBER(M28:X28),
                    IF(
                        M$4:X$4=1,
                        M28:X28,
                        ""),
                    "")),
                AVERAGE(IF(
                    ISNUMBER(M28:X28),
                    IF(
                        M$4:X$4=2,
                        M28:X28,
                        ""),
                    ""))
            ),
            IF(
                Parameters!$D$17=1,
                IFERROR(
                    IF(
                        OR(
                            IF(
                                ISNUMBER(M28:X28),
                                IF(
                                    M$4:X$4=1,
                                    M28:X28,
                                    ""),
                                "")
                            =0),
                        0,
                        GEOMEAN(IF(
                            ISNUMBER(M28:X28),
                            IF(
                                M$4:X$4=1,
                                M28:X28,
                                ""),
                            ""))
                    ),
                    IF(
                        OR(IF(
                            ISNUMBER(M28:X28),
                            IF(
                                M$4:X$4=2,
                                M28:X28,
                                ""),
                            "")
                            =0),
                        0,
                        GEOMEAN(IF(
                            ISNUMBER(M28:X28),
                            IF(
                                M$4:X$4=2,
                                M28:X28,
                                ""),
                            "")))
                )
            )
        )
    )
)</f>
        <v>7.3994169096209896</v>
      </c>
      <c r="I28" s="191" cm="1">
        <f t="array" ref="I28">IF(
    SUM(IF(
            ISNUMBER(
                IF(
                    $M$5:$X$5,
                    (M28:X28),
                    "")),
            1,
            0))
        =0,
    NA(),
    IF(
        Parameters!$D$15=1,
        IF(
            SUM(--(ISNUMBER(IF($M$5:$X$5=1,(M28:X28),""))))&gt;0,
            MAX(IF(
                ISNUMBER(M28:X28),
                IF(
                    M$5:X$5=1,
                    M28:X28,
                    ""),
                "")),
            MAX(IF(
                ISNUMBER(M28:X28),
                IF(
                    M$5:X$5=2,
                    M28:X28,
                    ""),
                ""))
        ),
        IF(
            Parameters!$D$16=1,
            IFERROR(
                AVERAGE(IF(
                    ISNUMBER(M28:X28),
                    IF(
                        M$5:X$5=1,
                        M28:X28,
                        ""),
                    "")),
                AVERAGE(IF(
                    ISNUMBER(M28:X28),
                    IF(
                        M$5:X$5=2,
                        M28:X28,
                        ""),
                    ""))
            ),
            IF(
                Parameters!$D$17=1,
                IFERROR(
                    IF(
                        OR(
                            IF(
                                ISNUMBER(M28:X28),
                                IF(
                                    M$5:X$5=1,
                                    M28:X28,
                                    ""),
                                "")
                            =0),
                        0,
                        GEOMEAN(IF(
                            ISNUMBER(M28:X28),
                            IF(
                                M$5:X$5=1,
                                M28:X28,
                                ""),
                            ""))
                    ),
                    IF(
                        OR(IF(
                            ISNUMBER(M28:X28),
                            IF(
                                M$5:X$5=2,
                                M28:X28,
                                ""),
                            "")
                            =0),
                        0,
                        GEOMEAN(IF(
                            ISNUMBER(M28:X28),
                            IF(
                                M$5:X$5=2,
                                M28:X28,
                                ""),
                            "")))
                )
            )
        )
    )
)</f>
        <v>0</v>
      </c>
      <c r="J28" s="242">
        <v>44753</v>
      </c>
      <c r="K28" s="242">
        <v>44852</v>
      </c>
      <c r="L28" s="91" t="s">
        <v>40</v>
      </c>
      <c r="M28" s="192">
        <v>7.3994169096209896</v>
      </c>
      <c r="N28" s="192">
        <v>0</v>
      </c>
      <c r="O28" s="192" t="s">
        <v>409</v>
      </c>
      <c r="P28" s="192">
        <v>30.1</v>
      </c>
      <c r="Q28" s="192" t="s">
        <v>409</v>
      </c>
      <c r="R28" s="192" t="s">
        <v>409</v>
      </c>
      <c r="S28"/>
      <c r="T28"/>
      <c r="U28"/>
      <c r="V28"/>
      <c r="W28"/>
      <c r="X28"/>
      <c r="Y28" s="192"/>
      <c r="Z28" s="192"/>
      <c r="AA28"/>
      <c r="AB28"/>
      <c r="AC28"/>
      <c r="AD28"/>
      <c r="AE28"/>
      <c r="AF28"/>
      <c r="AG28" s="34"/>
      <c r="AH28" s="34"/>
      <c r="AI28" s="34"/>
      <c r="AJ28" s="34"/>
      <c r="AK28" s="205"/>
    </row>
    <row r="29" spans="1:37" x14ac:dyDescent="0.2">
      <c r="A29" s="84">
        <v>22</v>
      </c>
      <c r="B29" s="84" t="str">
        <f ca="1"/>
        <v>Bosnia and Herzegovina</v>
      </c>
      <c r="C29" s="84" t="str">
        <f ca="1"/>
        <v>BIH</v>
      </c>
      <c r="D29" s="84" t="str">
        <f ca="1"/>
        <v>ECS           Europe &amp; Central Asia</v>
      </c>
      <c r="E29" s="84" t="str">
        <f ca="1"/>
        <v>IBRD</v>
      </c>
      <c r="F29" s="190" t="str">
        <f t="shared" ca="1" si="5"/>
        <v/>
      </c>
      <c r="G29" s="80">
        <f>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0</v>
      </c>
      <c r="H29" s="80" cm="1">
        <f t="array" ref="H29">IF(
    SUM(IF(
            ISNUMBER(
                IF(
                    $M$4:$X$4,
                    (M29:X29),
                    "")),
            1,
            0))
        =0,
    NA(),
    IF(
        Parameters!$D$15=1,
        IF(
            SUM(--(ISNUMBER(IF($M$4:$X$4=1,(M29:X29),""))))&gt;0,
            MAX(IF(
                ISNUMBER(M29:X29),
                IF(
                    M$4:X$4=1,
                    M29:X29,
                    ""),
                "")),
            MAX(IF(
                ISNUMBER(M29:X29),
                IF(
                    M$4:X$4=2,
                    M29:X29,
                    ""),
                ""))
        ),
        IF(
            Parameters!$D$16=1,
            IFERROR(
                AVERAGE(IF(
                    ISNUMBER(M29:X29),
                    IF(
                        M$4:X$4=1,
                        M29:X29,
                        ""),
                    "")),
                AVERAGE(IF(
                    ISNUMBER(M29:X29),
                    IF(
                        M$4:X$4=2,
                        M29:X29,
                        ""),
                    ""))
            ),
            IF(
                Parameters!$D$17=1,
                IFERROR(
                    IF(
                        OR(
                            IF(
                                ISNUMBER(M29:X29),
                                IF(
                                    M$4:X$4=1,
                                    M29:X29,
                                    ""),
                                "")
                            =0),
                        0,
                        GEOMEAN(IF(
                            ISNUMBER(M29:X29),
                            IF(
                                M$4:X$4=1,
                                M29:X29,
                                ""),
                            ""))
                    ),
                    IF(
                        OR(IF(
                            ISNUMBER(M29:X29),
                            IF(
                                M$4:X$4=2,
                                M29:X29,
                                ""),
                            "")
                            =0),
                        0,
                        GEOMEAN(IF(
                            ISNUMBER(M29:X29),
                            IF(
                                M$4:X$4=2,
                                M29:X29,
                                ""),
                            "")))
                )
            )
        )
    )
)</f>
        <v>5.8542274052478103</v>
      </c>
      <c r="I29" s="191" cm="1">
        <f t="array" ref="I29">IF(
    SUM(IF(
            ISNUMBER(
                IF(
                    $M$5:$X$5,
                    (M29:X29),
                    "")),
            1,
            0))
        =0,
    NA(),
    IF(
        Parameters!$D$15=1,
        IF(
            SUM(--(ISNUMBER(IF($M$5:$X$5=1,(M29:X29),""))))&gt;0,
            MAX(IF(
                ISNUMBER(M29:X29),
                IF(
                    M$5:X$5=1,
                    M29:X29,
                    ""),
                "")),
            MAX(IF(
                ISNUMBER(M29:X29),
                IF(
                    M$5:X$5=2,
                    M29:X29,
                    ""),
                ""))
        ),
        IF(
            Parameters!$D$16=1,
            IFERROR(
                AVERAGE(IF(
                    ISNUMBER(M29:X29),
                    IF(
                        M$5:X$5=1,
                        M29:X29,
                        ""),
                    "")),
                AVERAGE(IF(
                    ISNUMBER(M29:X29),
                    IF(
                        M$5:X$5=2,
                        M29:X29,
                        ""),
                    ""))
            ),
            IF(
                Parameters!$D$17=1,
                IFERROR(
                    IF(
                        OR(
                            IF(
                                ISNUMBER(M29:X29),
                                IF(
                                    M$5:X$5=1,
                                    M29:X29,
                                    ""),
                                "")
                            =0),
                        0,
                        GEOMEAN(IF(
                            ISNUMBER(M29:X29),
                            IF(
                                M$5:X$5=1,
                                M29:X29,
                                ""),
                            ""))
                    ),
                    IF(
                        OR(IF(
                            ISNUMBER(M29:X29),
                            IF(
                                M$5:X$5=2,
                                M29:X29,
                                ""),
                            "")
                            =0),
                        0,
                        GEOMEAN(IF(
                            ISNUMBER(M29:X29),
                            IF(
                                M$5:X$5=2,
                                M29:X29,
                                ""),
                            "")))
                )
            )
        )
    )
)</f>
        <v>0</v>
      </c>
      <c r="J29" s="242">
        <v>44753</v>
      </c>
      <c r="K29" s="242">
        <v>44852</v>
      </c>
      <c r="L29" s="91" t="s">
        <v>42</v>
      </c>
      <c r="M29" s="192">
        <v>5.8542274052478103</v>
      </c>
      <c r="N29" s="192">
        <v>0</v>
      </c>
      <c r="O29" s="192" t="s">
        <v>409</v>
      </c>
      <c r="P29" s="192">
        <v>35.4</v>
      </c>
      <c r="Q29" s="192" t="s">
        <v>409</v>
      </c>
      <c r="R29" s="192" t="s">
        <v>409</v>
      </c>
      <c r="S29"/>
      <c r="T29"/>
      <c r="U29"/>
      <c r="V29"/>
      <c r="W29"/>
      <c r="X29"/>
      <c r="Y29" s="192"/>
      <c r="Z29" s="192"/>
      <c r="AA29"/>
      <c r="AB29"/>
      <c r="AC29"/>
      <c r="AD29"/>
      <c r="AE29"/>
      <c r="AF29"/>
      <c r="AG29" s="34"/>
      <c r="AH29" s="34"/>
      <c r="AI29" s="34"/>
      <c r="AJ29" s="34"/>
      <c r="AK29" s="205"/>
    </row>
    <row r="30" spans="1:37" x14ac:dyDescent="0.2">
      <c r="A30" s="84">
        <v>23</v>
      </c>
      <c r="B30" s="84" t="str">
        <f ca="1"/>
        <v>Belarus</v>
      </c>
      <c r="C30" s="84" t="str">
        <f ca="1"/>
        <v>BLR</v>
      </c>
      <c r="D30" s="84" t="str">
        <f ca="1"/>
        <v>ECS           Europe &amp; Central Asia</v>
      </c>
      <c r="E30" s="84" t="str">
        <f ca="1"/>
        <v>IBRD</v>
      </c>
      <c r="F30" s="190" t="str">
        <f t="shared" ca="1" si="5"/>
        <v/>
      </c>
      <c r="G30" s="80">
        <f>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0</v>
      </c>
      <c r="H30" s="80" cm="1">
        <f t="array" ref="H30">IF(
    SUM(IF(
            ISNUMBER(
                IF(
                    $M$4:$X$4,
                    (M30:X30),
                    "")),
            1,
            0))
        =0,
    NA(),
    IF(
        Parameters!$D$15=1,
        IF(
            SUM(--(ISNUMBER(IF($M$4:$X$4=1,(M30:X30),""))))&gt;0,
            MAX(IF(
                ISNUMBER(M30:X30),
                IF(
                    M$4:X$4=1,
                    M30:X30,
                    ""),
                "")),
            MAX(IF(
                ISNUMBER(M30:X30),
                IF(
                    M$4:X$4=2,
                    M30:X30,
                    ""),
                ""))
        ),
        IF(
            Parameters!$D$16=1,
            IFERROR(
                AVERAGE(IF(
                    ISNUMBER(M30:X30),
                    IF(
                        M$4:X$4=1,
                        M30:X30,
                        ""),
                    "")),
                AVERAGE(IF(
                    ISNUMBER(M30:X30),
                    IF(
                        M$4:X$4=2,
                        M30:X30,
                        ""),
                    ""))
            ),
            IF(
                Parameters!$D$17=1,
                IFERROR(
                    IF(
                        OR(
                            IF(
                                ISNUMBER(M30:X30),
                                IF(
                                    M$4:X$4=1,
                                    M30:X30,
                                    ""),
                                "")
                            =0),
                        0,
                        GEOMEAN(IF(
                            ISNUMBER(M30:X30),
                            IF(
                                M$4:X$4=1,
                                M30:X30,
                                ""),
                            ""))
                    ),
                    IF(
                        OR(IF(
                            ISNUMBER(M30:X30),
                            IF(
                                M$4:X$4=2,
                                M30:X30,
                                ""),
                            "")
                            =0),
                        0,
                        GEOMEAN(IF(
                            ISNUMBER(M30:X30),
                            IF(
                                M$4:X$4=2,
                                M30:X30,
                                ""),
                            "")))
                )
            )
        )
    )
)</f>
        <v>3.3760932944606399</v>
      </c>
      <c r="I30" s="191" cm="1">
        <f t="array" ref="I30">IF(
    SUM(IF(
            ISNUMBER(
                IF(
                    $M$5:$X$5,
                    (M30:X30),
                    "")),
            1,
            0))
        =0,
    NA(),
    IF(
        Parameters!$D$15=1,
        IF(
            SUM(--(ISNUMBER(IF($M$5:$X$5=1,(M30:X30),""))))&gt;0,
            MAX(IF(
                ISNUMBER(M30:X30),
                IF(
                    M$5:X$5=1,
                    M30:X30,
                    ""),
                "")),
            MAX(IF(
                ISNUMBER(M30:X30),
                IF(
                    M$5:X$5=2,
                    M30:X30,
                    ""),
                ""))
        ),
        IF(
            Parameters!$D$16=1,
            IFERROR(
                AVERAGE(IF(
                    ISNUMBER(M30:X30),
                    IF(
                        M$5:X$5=1,
                        M30:X30,
                        ""),
                    "")),
                AVERAGE(IF(
                    ISNUMBER(M30:X30),
                    IF(
                        M$5:X$5=2,
                        M30:X30,
                        ""),
                    ""))
            ),
            IF(
                Parameters!$D$17=1,
                IFERROR(
                    IF(
                        OR(
                            IF(
                                ISNUMBER(M30:X30),
                                IF(
                                    M$5:X$5=1,
                                    M30:X30,
                                    ""),
                                "")
                            =0),
                        0,
                        GEOMEAN(IF(
                            ISNUMBER(M30:X30),
                            IF(
                                M$5:X$5=1,
                                M30:X30,
                                ""),
                            ""))
                    ),
                    IF(
                        OR(IF(
                            ISNUMBER(M30:X30),
                            IF(
                                M$5:X$5=2,
                                M30:X30,
                                ""),
                            "")
                            =0),
                        0,
                        GEOMEAN(IF(
                            ISNUMBER(M30:X30),
                            IF(
                                M$5:X$5=2,
                                M30:X30,
                                ""),
                            "")))
                )
            )
        )
    )
)</f>
        <v>0</v>
      </c>
      <c r="J30" s="242">
        <v>44753</v>
      </c>
      <c r="K30" s="242">
        <v>44778</v>
      </c>
      <c r="L30" s="91" t="s">
        <v>44</v>
      </c>
      <c r="M30" s="192">
        <v>3.3760932944606399</v>
      </c>
      <c r="N30" s="192">
        <v>0</v>
      </c>
      <c r="O30" s="192" t="s">
        <v>409</v>
      </c>
      <c r="P30" s="192">
        <v>43.9</v>
      </c>
      <c r="Q30" s="192" t="s">
        <v>409</v>
      </c>
      <c r="R30" s="192" t="s">
        <v>409</v>
      </c>
      <c r="S30"/>
      <c r="T30"/>
      <c r="U30"/>
      <c r="V30"/>
      <c r="W30"/>
      <c r="X30"/>
      <c r="Y30" s="192"/>
      <c r="Z30" s="192"/>
      <c r="AA30"/>
      <c r="AB30"/>
      <c r="AC30"/>
      <c r="AD30"/>
      <c r="AE30"/>
      <c r="AF30"/>
      <c r="AG30" s="34"/>
      <c r="AH30" s="34"/>
      <c r="AI30" s="34"/>
      <c r="AJ30" s="34"/>
      <c r="AK30" s="205"/>
    </row>
    <row r="31" spans="1:37" x14ac:dyDescent="0.2">
      <c r="A31" s="84">
        <v>24</v>
      </c>
      <c r="B31" s="84" t="str">
        <f ca="1"/>
        <v>Belize</v>
      </c>
      <c r="C31" s="84" t="str">
        <f ca="1"/>
        <v>BLZ</v>
      </c>
      <c r="D31" s="84" t="str">
        <f ca="1"/>
        <v>LCN           Latin America &amp; Caribbean</v>
      </c>
      <c r="E31" s="84" t="str">
        <f ca="1"/>
        <v>IBRD</v>
      </c>
      <c r="F31" s="190" t="str">
        <f t="shared" ca="1" si="5"/>
        <v/>
      </c>
      <c r="G31" s="80">
        <f>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0</v>
      </c>
      <c r="H31" s="80" cm="1">
        <f t="array" ref="H31">IF(
    SUM(IF(
            ISNUMBER(
                IF(
                    $M$4:$X$4,
                    (M31:X31),
                    "")),
            1,
            0))
        =0,
    NA(),
    IF(
        Parameters!$D$15=1,
        IF(
            SUM(--(ISNUMBER(IF($M$4:$X$4=1,(M31:X31),""))))&gt;0,
            MAX(IF(
                ISNUMBER(M31:X31),
                IF(
                    M$4:X$4=1,
                    M31:X31,
                    ""),
                "")),
            MAX(IF(
                ISNUMBER(M31:X31),
                IF(
                    M$4:X$4=2,
                    M31:X31,
                    ""),
                ""))
        ),
        IF(
            Parameters!$D$16=1,
            IFERROR(
                AVERAGE(IF(
                    ISNUMBER(M31:X31),
                    IF(
                        M$4:X$4=1,
                        M31:X31,
                        ""),
                    "")),
                AVERAGE(IF(
                    ISNUMBER(M31:X31),
                    IF(
                        M$4:X$4=2,
                        M31:X31,
                        ""),
                    ""))
            ),
            IF(
                Parameters!$D$17=1,
                IFERROR(
                    IF(
                        OR(
                            IF(
                                ISNUMBER(M31:X31),
                                IF(
                                    M$4:X$4=1,
                                    M31:X31,
                                    ""),
                                "")
                            =0),
                        0,
                        GEOMEAN(IF(
                            ISNUMBER(M31:X31),
                            IF(
                                M$4:X$4=1,
                                M31:X31,
                                ""),
                            ""))
                    ),
                    IF(
                        OR(IF(
                            ISNUMBER(M31:X31),
                            IF(
                                M$4:X$4=2,
                                M31:X31,
                                ""),
                            "")
                            =0),
                        0,
                        GEOMEAN(IF(
                            ISNUMBER(M31:X31),
                            IF(
                                M$4:X$4=2,
                                M31:X31,
                                ""),
                            "")))
                )
            )
        )
    )
)</f>
        <v>7.5160349854227402</v>
      </c>
      <c r="I31" s="191" cm="1">
        <f t="array" ref="I31">IF(
    SUM(IF(
            ISNUMBER(
                IF(
                    $M$5:$X$5,
                    (M31:X31),
                    "")),
            1,
            0))
        =0,
    NA(),
    IF(
        Parameters!$D$15=1,
        IF(
            SUM(--(ISNUMBER(IF($M$5:$X$5=1,(M31:X31),""))))&gt;0,
            MAX(IF(
                ISNUMBER(M31:X31),
                IF(
                    M$5:X$5=1,
                    M31:X31,
                    ""),
                "")),
            MAX(IF(
                ISNUMBER(M31:X31),
                IF(
                    M$5:X$5=2,
                    M31:X31,
                    ""),
                ""))
        ),
        IF(
            Parameters!$D$16=1,
            IFERROR(
                AVERAGE(IF(
                    ISNUMBER(M31:X31),
                    IF(
                        M$5:X$5=1,
                        M31:X31,
                        ""),
                    "")),
                AVERAGE(IF(
                    ISNUMBER(M31:X31),
                    IF(
                        M$5:X$5=2,
                        M31:X31,
                        ""),
                    ""))
            ),
            IF(
                Parameters!$D$17=1,
                IFERROR(
                    IF(
                        OR(
                            IF(
                                ISNUMBER(M31:X31),
                                IF(
                                    M$5:X$5=1,
                                    M31:X31,
                                    ""),
                                "")
                            =0),
                        0,
                        GEOMEAN(IF(
                            ISNUMBER(M31:X31),
                            IF(
                                M$5:X$5=1,
                                M31:X31,
                                ""),
                            ""))
                    ),
                    IF(
                        OR(IF(
                            ISNUMBER(M31:X31),
                            IF(
                                M$5:X$5=2,
                                M31:X31,
                                ""),
                            "")
                            =0),
                        0,
                        GEOMEAN(IF(
                            ISNUMBER(M31:X31),
                            IF(
                                M$5:X$5=2,
                                M31:X31,
                                ""),
                            "")))
                )
            )
        )
    )
)</f>
        <v>0</v>
      </c>
      <c r="J31" s="242">
        <v>44753</v>
      </c>
      <c r="K31" s="242">
        <v>44852</v>
      </c>
      <c r="L31" s="91" t="s">
        <v>46</v>
      </c>
      <c r="M31" s="192">
        <v>7.5160349854227402</v>
      </c>
      <c r="N31" s="192">
        <v>0</v>
      </c>
      <c r="O31" s="192" t="s">
        <v>409</v>
      </c>
      <c r="P31" s="192">
        <v>29.7</v>
      </c>
      <c r="Q31" s="192" t="s">
        <v>409</v>
      </c>
      <c r="R31" s="192" t="s">
        <v>409</v>
      </c>
      <c r="S31"/>
      <c r="T31"/>
      <c r="U31"/>
      <c r="V31"/>
      <c r="W31"/>
      <c r="X31"/>
      <c r="Y31" s="192"/>
      <c r="Z31" s="192"/>
      <c r="AA31"/>
      <c r="AB31"/>
      <c r="AC31"/>
      <c r="AD31"/>
      <c r="AE31"/>
      <c r="AF31"/>
      <c r="AG31" s="34"/>
      <c r="AH31" s="34"/>
      <c r="AI31" s="34"/>
      <c r="AJ31" s="34"/>
      <c r="AK31" s="205"/>
    </row>
    <row r="32" spans="1:37" x14ac:dyDescent="0.2">
      <c r="A32" s="84">
        <v>25</v>
      </c>
      <c r="B32" s="84" t="str">
        <f ca="1"/>
        <v>Bermuda</v>
      </c>
      <c r="C32" s="84" t="str">
        <f ca="1"/>
        <v>BMU</v>
      </c>
      <c r="D32" s="84" t="str">
        <f ca="1"/>
        <v>NAC           North America</v>
      </c>
      <c r="E32" s="84" t="str">
        <f ca="1"/>
        <v>NA</v>
      </c>
      <c r="F32" s="190" t="str">
        <f t="shared" ca="1" si="5"/>
        <v/>
      </c>
      <c r="G32" s="80">
        <f>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0</v>
      </c>
      <c r="H32" s="80" t="e" cm="1">
        <f t="array" ref="H32">IF(
    SUM(IF(
            ISNUMBER(
                IF(
                    $M$4:$X$4,
                    (M32:X32),
                    "")),
            1,
            0))
        =0,
    NA(),
    IF(
        Parameters!$D$15=1,
        IF(
            SUM(--(ISNUMBER(IF($M$4:$X$4=1,(M32:X32),""))))&gt;0,
            MAX(IF(
                ISNUMBER(M32:X32),
                IF(
                    M$4:X$4=1,
                    M32:X32,
                    ""),
                "")),
            MAX(IF(
                ISNUMBER(M32:X32),
                IF(
                    M$4:X$4=2,
                    M32:X32,
                    ""),
                ""))
        ),
        IF(
            Parameters!$D$16=1,
            IFERROR(
                AVERAGE(IF(
                    ISNUMBER(M32:X32),
                    IF(
                        M$4:X$4=1,
                        M32:X32,
                        ""),
                    "")),
                AVERAGE(IF(
                    ISNUMBER(M32:X32),
                    IF(
                        M$4:X$4=2,
                        M32:X32,
                        ""),
                    ""))
            ),
            IF(
                Parameters!$D$17=1,
                IFERROR(
                    IF(
                        OR(
                            IF(
                                ISNUMBER(M32:X32),
                                IF(
                                    M$4:X$4=1,
                                    M32:X32,
                                    ""),
                                "")
                            =0),
                        0,
                        GEOMEAN(IF(
                            ISNUMBER(M32:X32),
                            IF(
                                M$4:X$4=1,
                                M32:X32,
                                ""),
                            ""))
                    ),
                    IF(
                        OR(IF(
                            ISNUMBER(M32:X32),
                            IF(
                                M$4:X$4=2,
                                M32:X32,
                                ""),
                            "")
                            =0),
                        0,
                        GEOMEAN(IF(
                            ISNUMBER(M32:X32),
                            IF(
                                M$4:X$4=2,
                                M32:X32,
                                ""),
                            "")))
                )
            )
        )
    )
)</f>
        <v>#N/A</v>
      </c>
      <c r="I32" s="191" cm="1">
        <f t="array" ref="I32">IF(
    SUM(IF(
            ISNUMBER(
                IF(
                    $M$5:$X$5,
                    (M32:X32),
                    "")),
            1,
            0))
        =0,
    NA(),
    IF(
        Parameters!$D$15=1,
        IF(
            SUM(--(ISNUMBER(IF($M$5:$X$5=1,(M32:X32),""))))&gt;0,
            MAX(IF(
                ISNUMBER(M32:X32),
                IF(
                    M$5:X$5=1,
                    M32:X32,
                    ""),
                "")),
            MAX(IF(
                ISNUMBER(M32:X32),
                IF(
                    M$5:X$5=2,
                    M32:X32,
                    ""),
                ""))
        ),
        IF(
            Parameters!$D$16=1,
            IFERROR(
                AVERAGE(IF(
                    ISNUMBER(M32:X32),
                    IF(
                        M$5:X$5=1,
                        M32:X32,
                        ""),
                    "")),
                AVERAGE(IF(
                    ISNUMBER(M32:X32),
                    IF(
                        M$5:X$5=2,
                        M32:X32,
                        ""),
                    ""))
            ),
            IF(
                Parameters!$D$17=1,
                IFERROR(
                    IF(
                        OR(
                            IF(
                                ISNUMBER(M32:X32),
                                IF(
                                    M$5:X$5=1,
                                    M32:X32,
                                    ""),
                                "")
                            =0),
                        0,
                        GEOMEAN(IF(
                            ISNUMBER(M32:X32),
                            IF(
                                M$5:X$5=1,
                                M32:X32,
                                ""),
                            ""))
                    ),
                    IF(
                        OR(IF(
                            ISNUMBER(M32:X32),
                            IF(
                                M$5:X$5=2,
                                M32:X32,
                                ""),
                            "")
                            =0),
                        0,
                        GEOMEAN(IF(
                            ISNUMBER(M32:X32),
                            IF(
                                M$5:X$5=2,
                                M32:X32,
                                ""),
                            "")))
                )
            )
        )
    )
)</f>
        <v>0</v>
      </c>
      <c r="J32" s="242" t="s">
        <v>409</v>
      </c>
      <c r="K32" s="242" t="s">
        <v>409</v>
      </c>
      <c r="L32" s="91" t="s">
        <v>702</v>
      </c>
      <c r="M32" s="192" t="s">
        <v>409</v>
      </c>
      <c r="N32" s="192">
        <v>0</v>
      </c>
      <c r="O32" s="192" t="s">
        <v>409</v>
      </c>
      <c r="P32" s="192" t="s">
        <v>409</v>
      </c>
      <c r="Q32" s="192" t="s">
        <v>409</v>
      </c>
      <c r="R32" s="192" t="s">
        <v>409</v>
      </c>
      <c r="S32"/>
      <c r="T32"/>
      <c r="U32"/>
      <c r="V32"/>
      <c r="W32"/>
      <c r="X32"/>
      <c r="Y32" s="192"/>
      <c r="Z32" s="192"/>
      <c r="AA32"/>
      <c r="AB32"/>
      <c r="AC32"/>
      <c r="AD32"/>
      <c r="AE32"/>
      <c r="AF32"/>
      <c r="AG32" s="34"/>
      <c r="AH32" s="34"/>
      <c r="AI32" s="34"/>
      <c r="AJ32" s="34"/>
      <c r="AK32" s="205"/>
    </row>
    <row r="33" spans="1:37" x14ac:dyDescent="0.2">
      <c r="A33" s="84">
        <v>26</v>
      </c>
      <c r="B33" s="84" t="str">
        <f ca="1"/>
        <v>Bolivia</v>
      </c>
      <c r="C33" s="84" t="str">
        <f ca="1"/>
        <v>BOL</v>
      </c>
      <c r="D33" s="84" t="str">
        <f ca="1"/>
        <v>LCN           Latin America &amp; Caribbean</v>
      </c>
      <c r="E33" s="84" t="str">
        <f ca="1"/>
        <v>IBRD</v>
      </c>
      <c r="F33" s="190" t="str">
        <f t="shared" ca="1" si="5"/>
        <v/>
      </c>
      <c r="G33" s="80">
        <f>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8.6358126123265659</v>
      </c>
      <c r="H33" s="80" cm="1">
        <f t="array" ref="H33">IF(
    SUM(IF(
            ISNUMBER(
                IF(
                    $M$4:$X$4,
                    (M33:X33),
                    "")),
            1,
            0))
        =0,
    NA(),
    IF(
        Parameters!$D$15=1,
        IF(
            SUM(--(ISNUMBER(IF($M$4:$X$4=1,(M33:X33),""))))&gt;0,
            MAX(IF(
                ISNUMBER(M33:X33),
                IF(
                    M$4:X$4=1,
                    M33:X33,
                    ""),
                "")),
            MAX(IF(
                ISNUMBER(M33:X33),
                IF(
                    M$4:X$4=2,
                    M33:X33,
                    ""),
                ""))
        ),
        IF(
            Parameters!$D$16=1,
            IFERROR(
                AVERAGE(IF(
                    ISNUMBER(M33:X33),
                    IF(
                        M$4:X$4=1,
                        M33:X33,
                        ""),
                    "")),
                AVERAGE(IF(
                    ISNUMBER(M33:X33),
                    IF(
                        M$4:X$4=2,
                        M33:X33,
                        ""),
                    ""))
            ),
            IF(
                Parameters!$D$17=1,
                IFERROR(
                    IF(
                        OR(
                            IF(
                                ISNUMBER(M33:X33),
                                IF(
                                    M$4:X$4=1,
                                    M33:X33,
                                    ""),
                                "")
                            =0),
                        0,
                        GEOMEAN(IF(
                            ISNUMBER(M33:X33),
                            IF(
                                M$4:X$4=1,
                                M33:X33,
                                ""),
                            ""))
                    ),
                    IF(
                        OR(IF(
                            ISNUMBER(M33:X33),
                            IF(
                                M$4:X$4=2,
                                M33:X33,
                                ""),
                            "")
                            =0),
                        0,
                        GEOMEAN(IF(
                            ISNUMBER(M33:X33),
                            IF(
                                M$4:X$4=2,
                                M33:X33,
                                ""),
                            "")))
                )
            )
        )
    )
)</f>
        <v>7.45772594752186</v>
      </c>
      <c r="I33" s="191" cm="1">
        <f t="array" ref="I33">IF(
    SUM(IF(
            ISNUMBER(
                IF(
                    $M$5:$X$5,
                    (M33:X33),
                    "")),
            1,
            0))
        =0,
    NA(),
    IF(
        Parameters!$D$15=1,
        IF(
            SUM(--(ISNUMBER(IF($M$5:$X$5=1,(M33:X33),""))))&gt;0,
            MAX(IF(
                ISNUMBER(M33:X33),
                IF(
                    M$5:X$5=1,
                    M33:X33,
                    ""),
                "")),
            MAX(IF(
                ISNUMBER(M33:X33),
                IF(
                    M$5:X$5=2,
                    M33:X33,
                    ""),
                ""))
        ),
        IF(
            Parameters!$D$16=1,
            IFERROR(
                AVERAGE(IF(
                    ISNUMBER(M33:X33),
                    IF(
                        M$5:X$5=1,
                        M33:X33,
                        ""),
                    "")),
                AVERAGE(IF(
                    ISNUMBER(M33:X33),
                    IF(
                        M$5:X$5=2,
                        M33:X33,
                        ""),
                    ""))
            ),
            IF(
                Parameters!$D$17=1,
                IFERROR(
                    IF(
                        OR(
                            IF(
                                ISNUMBER(M33:X33),
                                IF(
                                    M$5:X$5=1,
                                    M33:X33,
                                    ""),
                                "")
                            =0),
                        0,
                        GEOMEAN(IF(
                            ISNUMBER(M33:X33),
                            IF(
                                M$5:X$5=1,
                                M33:X33,
                                ""),
                            ""))
                    ),
                    IF(
                        OR(IF(
                            ISNUMBER(M33:X33),
                            IF(
                                M$5:X$5=2,
                                M33:X33,
                                ""),
                            "")
                            =0),
                        0,
                        GEOMEAN(IF(
                            ISNUMBER(M33:X33),
                            IF(
                                M$5:X$5=2,
                                M33:X33,
                                ""),
                            "")))
                )
            )
        )
    )
)</f>
        <v>10</v>
      </c>
      <c r="J33" s="242">
        <v>44753</v>
      </c>
      <c r="K33" s="242">
        <v>44966</v>
      </c>
      <c r="L33" s="91" t="s">
        <v>48</v>
      </c>
      <c r="M33" s="192">
        <v>7.45772594752186</v>
      </c>
      <c r="N33" s="192">
        <v>0</v>
      </c>
      <c r="O33" s="192">
        <v>10</v>
      </c>
      <c r="P33" s="192">
        <v>29.9</v>
      </c>
      <c r="Q33" s="192" t="s">
        <v>409</v>
      </c>
      <c r="R33" s="192" t="s">
        <v>800</v>
      </c>
      <c r="S33"/>
      <c r="T33"/>
      <c r="U33"/>
      <c r="V33"/>
      <c r="W33"/>
      <c r="X33"/>
      <c r="Y33" s="192"/>
      <c r="Z33" s="192"/>
      <c r="AA33"/>
      <c r="AB33"/>
      <c r="AC33"/>
      <c r="AD33"/>
      <c r="AE33"/>
      <c r="AF33"/>
      <c r="AG33" s="34"/>
      <c r="AH33" s="34"/>
      <c r="AI33" s="34"/>
      <c r="AJ33" s="34"/>
      <c r="AK33" s="205"/>
    </row>
    <row r="34" spans="1:37" x14ac:dyDescent="0.2">
      <c r="A34" s="84">
        <v>27</v>
      </c>
      <c r="B34" s="84" t="str">
        <f ca="1"/>
        <v>Brazil</v>
      </c>
      <c r="C34" s="84" t="str">
        <f ca="1"/>
        <v>BRA</v>
      </c>
      <c r="D34" s="84" t="str">
        <f ca="1"/>
        <v>LCN           Latin America &amp; Caribbean</v>
      </c>
      <c r="E34" s="84" t="str">
        <f ca="1"/>
        <v>IBRD</v>
      </c>
      <c r="F34" s="190" t="str">
        <f t="shared" ca="1" si="5"/>
        <v/>
      </c>
      <c r="G34" s="80">
        <f>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2.955451552225306</v>
      </c>
      <c r="H34" s="80" cm="1">
        <f t="array" ref="H34">IF(
    SUM(IF(
            ISNUMBER(
                IF(
                    $M$4:$X$4,
                    (M34:X34),
                    "")),
            1,
            0))
        =0,
    NA(),
    IF(
        Parameters!$D$15=1,
        IF(
            SUM(--(ISNUMBER(IF($M$4:$X$4=1,(M34:X34),""))))&gt;0,
            MAX(IF(
                ISNUMBER(M34:X34),
                IF(
                    M$4:X$4=1,
                    M34:X34,
                    ""),
                "")),
            MAX(IF(
                ISNUMBER(M34:X34),
                IF(
                    M$4:X$4=2,
                    M34:X34,
                    ""),
                ""))
        ),
        IF(
            Parameters!$D$16=1,
            IFERROR(
                AVERAGE(IF(
                    ISNUMBER(M34:X34),
                    IF(
                        M$4:X$4=1,
                        M34:X34,
                        ""),
                    "")),
                AVERAGE(IF(
                    ISNUMBER(M34:X34),
                    IF(
                        M$4:X$4=2,
                        M34:X34,
                        ""),
                    ""))
            ),
            IF(
                Parameters!$D$17=1,
                IFERROR(
                    IF(
                        OR(
                            IF(
                                ISNUMBER(M34:X34),
                                IF(
                                    M$4:X$4=1,
                                    M34:X34,
                                    ""),
                                "")
                            =0),
                        0,
                        GEOMEAN(IF(
                            ISNUMBER(M34:X34),
                            IF(
                                M$4:X$4=1,
                                M34:X34,
                                ""),
                            ""))
                    ),
                    IF(
                        OR(IF(
                            ISNUMBER(M34:X34),
                            IF(
                                M$4:X$4=2,
                                M34:X34,
                                ""),
                            "")
                            =0),
                        0,
                        GEOMEAN(IF(
                            ISNUMBER(M34:X34),
                            IF(
                                M$4:X$4=2,
                                M34:X34,
                                ""),
                            "")))
                )
            )
        )
    )
)</f>
        <v>1.24781341107871</v>
      </c>
      <c r="I34" s="191" cm="1">
        <f t="array" ref="I34">IF(
    SUM(IF(
            ISNUMBER(
                IF(
                    $M$5:$X$5,
                    (M34:X34),
                    "")),
            1,
            0))
        =0,
    NA(),
    IF(
        Parameters!$D$15=1,
        IF(
            SUM(--(ISNUMBER(IF($M$5:$X$5=1,(M34:X34),""))))&gt;0,
            MAX(IF(
                ISNUMBER(M34:X34),
                IF(
                    M$5:X$5=1,
                    M34:X34,
                    ""),
                "")),
            MAX(IF(
                ISNUMBER(M34:X34),
                IF(
                    M$5:X$5=2,
                    M34:X34,
                    ""),
                ""))
        ),
        IF(
            Parameters!$D$16=1,
            IFERROR(
                AVERAGE(IF(
                    ISNUMBER(M34:X34),
                    IF(
                        M$5:X$5=1,
                        M34:X34,
                        ""),
                    "")),
                AVERAGE(IF(
                    ISNUMBER(M34:X34),
                    IF(
                        M$5:X$5=2,
                        M34:X34,
                        ""),
                    ""))
            ),
            IF(
                Parameters!$D$17=1,
                IFERROR(
                    IF(
                        OR(
                            IF(
                                ISNUMBER(M34:X34),
                                IF(
                                    M$5:X$5=1,
                                    M34:X34,
                                    ""),
                                "")
                            =0),
                        0,
                        GEOMEAN(IF(
                            ISNUMBER(M34:X34),
                            IF(
                                M$5:X$5=1,
                                M34:X34,
                                ""),
                            ""))
                    ),
                    IF(
                        OR(IF(
                            ISNUMBER(M34:X34),
                            IF(
                                M$5:X$5=2,
                                M34:X34,
                                ""),
                            "")
                            =0),
                        0,
                        GEOMEAN(IF(
                            ISNUMBER(M34:X34),
                            IF(
                                M$5:X$5=2,
                                M34:X34,
                                ""),
                            "")))
                )
            )
        )
    )
)</f>
        <v>7</v>
      </c>
      <c r="J34" s="242">
        <v>44753</v>
      </c>
      <c r="K34" s="242">
        <v>45099</v>
      </c>
      <c r="L34" s="91" t="s">
        <v>50</v>
      </c>
      <c r="M34" s="192">
        <v>1.24781341107871</v>
      </c>
      <c r="N34" s="192">
        <v>7</v>
      </c>
      <c r="O34" s="192" t="s">
        <v>409</v>
      </c>
      <c r="P34" s="192">
        <v>51.2</v>
      </c>
      <c r="Q34" s="192" t="s">
        <v>844</v>
      </c>
      <c r="R34" s="192" t="s">
        <v>409</v>
      </c>
      <c r="S34"/>
      <c r="T34"/>
      <c r="U34"/>
      <c r="V34"/>
      <c r="W34"/>
      <c r="X34"/>
      <c r="Y34" s="192"/>
      <c r="Z34" s="192"/>
      <c r="AA34"/>
      <c r="AB34"/>
      <c r="AC34"/>
      <c r="AD34"/>
      <c r="AE34"/>
      <c r="AF34"/>
      <c r="AG34" s="34"/>
      <c r="AH34" s="34"/>
      <c r="AI34" s="34"/>
      <c r="AJ34" s="34"/>
      <c r="AK34" s="205"/>
    </row>
    <row r="35" spans="1:37" x14ac:dyDescent="0.2">
      <c r="A35" s="84">
        <v>28</v>
      </c>
      <c r="B35" s="84" t="str">
        <f ca="1"/>
        <v>Barbados</v>
      </c>
      <c r="C35" s="84" t="str">
        <f ca="1"/>
        <v>BRB</v>
      </c>
      <c r="D35" s="84" t="str">
        <f ca="1"/>
        <v>LCN           Latin America &amp; Caribbean</v>
      </c>
      <c r="E35" s="84" t="str">
        <f ca="1"/>
        <v>NA</v>
      </c>
      <c r="F35" s="190" t="str">
        <f t="shared" ca="1" si="5"/>
        <v/>
      </c>
      <c r="G35" s="80">
        <f>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$M$4:$X$4,
                    (M35:X35),
                    "")),
            1,
            0))
        =0,
    NA(),
    IF(
        Parameters!$D$15=1,
        IF(
            SUM(--(ISNUMBER(IF($M$4:$X$4=1,(M35:X35),""))))&gt;0,
            MAX(IF(
                ISNUMBER(M35:X35),
                IF(
                    M$4:X$4=1,
                    M35:X35,
                    ""),
                "")),
            MAX(IF(
                ISNUMBER(M35:X35),
                IF(
                    M$4:X$4=2,
                    M35:X35,
                    ""),
                ""))
        ),
        IF(
            Parameters!$D$16=1,
            IFERROR(
                AVERAGE(IF(
                    ISNUMBER(M35:X35),
                    IF(
                        M$4:X$4=1,
                        M35:X35,
                        ""),
                    "")),
                AVERAGE(IF(
                    ISNUMBER(M35:X35),
                    IF(
                        M$4:X$4=2,
                        M35:X35,
                        ""),
                    ""))
            ),
            IF(
                Parameters!$D$17=1,
                IFERROR(
                    IF(
                        OR(
                            IF(
                                ISNUMBER(M35:X35),
                                IF(
                                    M$4:X$4=1,
                                    M35:X35,
                                    ""),
                                "")
                            =0),
                        0,
                        GEOMEAN(IF(
                            ISNUMBER(M35:X35),
                            IF(
                                M$4:X$4=1,
                                M35:X35,
                                ""),
                            ""))
                    ),
                    IF(
                        OR(IF(
                            ISNUMBER(M35:X35),
                            IF(
                                M$4:X$4=2,
                                M35:X35,
                                ""),
                            "")
                            =0),
                        0,
                        GEOMEAN(IF(
                            ISNUMBER(M35:X35),
                            IF(
                                M$4:X$4=2,
                                M35:X35,
                                ""),
                            "")))
                )
            )
        )
    )
)</f>
        <v>6</v>
      </c>
      <c r="I35" s="191" cm="1">
        <f t="array" ref="I35">IF(
    SUM(IF(
            ISNUMBER(
                IF(
                    $M$5:$X$5,
                    (M35:X35),
                    "")),
            1,
            0))
        =0,
    NA(),
    IF(
        Parameters!$D$15=1,
        IF(
            SUM(--(ISNUMBER(IF($M$5:$X$5=1,(M35:X35),""))))&gt;0,
            MAX(IF(
                ISNUMBER(M35:X35),
                IF(
                    M$5:X$5=1,
                    M35:X35,
                    ""),
                "")),
            MAX(IF(
                ISNUMBER(M35:X35),
                IF(
                    M$5:X$5=2,
                    M35:X35,
                    ""),
                ""))
        ),
        IF(
            Parameters!$D$16=1,
            IFERROR(
                AVERAGE(IF(
                    ISNUMBER(M35:X35),
                    IF(
                        M$5:X$5=1,
                        M35:X35,
                        ""),
                    "")),
                AVERAGE(IF(
                    ISNUMBER(M35:X35),
                    IF(
                        M$5:X$5=2,
                        M35:X35,
                        ""),
                    ""))
            ),
            IF(
                Parameters!$D$17=1,
                IFERROR(
                    IF(
                        OR(
                            IF(
                                ISNUMBER(M35:X35),
                                IF(
                                    M$5:X$5=1,
                                    M35:X35,
                                    ""),
                                "")
                            =0),
                        0,
                        GEOMEAN(IF(
                            ISNUMBER(M35:X35),
                            IF(
                                M$5:X$5=1,
                                M35:X35,
                                ""),
                            ""))
                    ),
                    IF(
                        OR(IF(
                            ISNUMBER(M35:X35),
                            IF(
                                M$5:X$5=2,
                                M35:X35,
                                ""),
                            "")
                            =0),
                        0,
                        GEOMEAN(IF(
                            ISNUMBER(M35:X35),
                            IF(
                                M$5:X$5=2,
                                M35:X35,
                                ""),
                            "")))
                )
            )
        )
    )
)</f>
        <v>0</v>
      </c>
      <c r="J35" s="242">
        <v>44753</v>
      </c>
      <c r="K35" s="242">
        <v>44852</v>
      </c>
      <c r="L35" s="91" t="s">
        <v>52</v>
      </c>
      <c r="M35" s="192">
        <v>6</v>
      </c>
      <c r="N35" s="192">
        <v>0</v>
      </c>
      <c r="O35" s="192" t="s">
        <v>409</v>
      </c>
      <c r="P35" s="192">
        <v>34.9</v>
      </c>
      <c r="Q35" s="192" t="s">
        <v>409</v>
      </c>
      <c r="R35" s="192" t="s">
        <v>409</v>
      </c>
      <c r="S35"/>
      <c r="T35"/>
      <c r="U35"/>
      <c r="V35"/>
      <c r="W35"/>
      <c r="X35"/>
      <c r="Y35" s="192"/>
      <c r="Z35" s="192"/>
      <c r="AA35"/>
      <c r="AB35"/>
      <c r="AC35"/>
      <c r="AD35"/>
      <c r="AE35"/>
      <c r="AF35"/>
      <c r="AG35" s="34"/>
      <c r="AH35" s="34"/>
      <c r="AI35" s="34"/>
      <c r="AJ35" s="34"/>
      <c r="AK35" s="205"/>
    </row>
    <row r="36" spans="1:37" x14ac:dyDescent="0.2">
      <c r="A36" s="84">
        <v>29</v>
      </c>
      <c r="B36" s="84" t="str">
        <f ca="1"/>
        <v>Brunei Darussalam</v>
      </c>
      <c r="C36" s="84" t="str">
        <f ca="1"/>
        <v>BRN</v>
      </c>
      <c r="D36" s="84" t="str">
        <f ca="1"/>
        <v>EAS           East Asia &amp; Pacific</v>
      </c>
      <c r="E36" s="84" t="str">
        <f ca="1"/>
        <v>NA</v>
      </c>
      <c r="F36" s="190" t="str">
        <f t="shared" ca="1" si="5"/>
        <v/>
      </c>
      <c r="G36" s="80">
        <f>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$M$4:$X$4,
                    (M36:X36),
                    "")),
            1,
            0))
        =0,
    NA(),
    IF(
        Parameters!$D$15=1,
        IF(
            SUM(--(ISNUMBER(IF($M$4:$X$4=1,(M36:X36),""))))&gt;0,
            MAX(IF(
                ISNUMBER(M36:X36),
                IF(
                    M$4:X$4=1,
                    M36:X36,
                    ""),
                "")),
            MAX(IF(
                ISNUMBER(M36:X36),
                IF(
                    M$4:X$4=2,
                    M36:X36,
                    ""),
                ""))
        ),
        IF(
            Parameters!$D$16=1,
            IFERROR(
                AVERAGE(IF(
                    ISNUMBER(M36:X36),
                    IF(
                        M$4:X$4=1,
                        M36:X36,
                        ""),
                    "")),
                AVERAGE(IF(
                    ISNUMBER(M36:X36),
                    IF(
                        M$4:X$4=2,
                        M36:X36,
                        ""),
                    ""))
            ),
            IF(
                Parameters!$D$17=1,
                IFERROR(
                    IF(
                        OR(
                            IF(
                                ISNUMBER(M36:X36),
                                IF(
                                    M$4:X$4=1,
                                    M36:X36,
                                    ""),
                                "")
                            =0),
                        0,
                        GEOMEAN(IF(
                            ISNUMBER(M36:X36),
                            IF(
                                M$4:X$4=1,
                                M36:X36,
                                ""),
                            ""))
                    ),
                    IF(
                        OR(IF(
                            ISNUMBER(M36:X36),
                            IF(
                                M$4:X$4=2,
                                M36:X36,
                                ""),
                            "")
                            =0),
                        0,
                        GEOMEAN(IF(
                            ISNUMBER(M36:X36),
                            IF(
                                M$4:X$4=2,
                                M36:X36,
                                ""),
                            "")))
                )
            )
        )
    )
)</f>
        <v>3.49271137026239</v>
      </c>
      <c r="I36" s="191" cm="1">
        <f t="array" ref="I36">IF(
    SUM(IF(
            ISNUMBER(
                IF(
                    $M$5:$X$5,
                    (M36:X36),
                    "")),
            1,
            0))
        =0,
    NA(),
    IF(
        Parameters!$D$15=1,
        IF(
            SUM(--(ISNUMBER(IF($M$5:$X$5=1,(M36:X36),""))))&gt;0,
            MAX(IF(
                ISNUMBER(M36:X36),
                IF(
                    M$5:X$5=1,
                    M36:X36,
                    ""),
                "")),
            MAX(IF(
                ISNUMBER(M36:X36),
                IF(
                    M$5:X$5=2,
                    M36:X36,
                    ""),
                ""))
        ),
        IF(
            Parameters!$D$16=1,
            IFERROR(
                AVERAGE(IF(
                    ISNUMBER(M36:X36),
                    IF(
                        M$5:X$5=1,
                        M36:X36,
                        ""),
                    "")),
                AVERAGE(IF(
                    ISNUMBER(M36:X36),
                    IF(
                        M$5:X$5=2,
                        M36:X36,
                        ""),
                    ""))
            ),
            IF(
                Parameters!$D$17=1,
                IFERROR(
                    IF(
                        OR(
                            IF(
                                ISNUMBER(M36:X36),
                                IF(
                                    M$5:X$5=1,
                                    M36:X36,
                                    ""),
                                "")
                            =0),
                        0,
                        GEOMEAN(IF(
                            ISNUMBER(M36:X36),
                            IF(
                                M$5:X$5=1,
                                M36:X36,
                                ""),
                            ""))
                    ),
                    IF(
                        OR(IF(
                            ISNUMBER(M36:X36),
                            IF(
                                M$5:X$5=2,
                                M36:X36,
                                ""),
                            "")
                            =0),
                        0,
                        GEOMEAN(IF(
                            ISNUMBER(M36:X36),
                            IF(
                                M$5:X$5=2,
                                M36:X36,
                                ""),
                            "")))
                )
            )
        )
    )
)</f>
        <v>0</v>
      </c>
      <c r="J36" s="242">
        <v>44753</v>
      </c>
      <c r="K36" s="242" t="s">
        <v>409</v>
      </c>
      <c r="L36" s="91" t="s">
        <v>54</v>
      </c>
      <c r="M36" s="192">
        <v>3.49271137026239</v>
      </c>
      <c r="N36" s="192">
        <v>0</v>
      </c>
      <c r="O36" s="192" t="s">
        <v>409</v>
      </c>
      <c r="P36" s="192">
        <v>43.5</v>
      </c>
      <c r="Q36" s="192" t="s">
        <v>409</v>
      </c>
      <c r="R36" s="192" t="s">
        <v>409</v>
      </c>
      <c r="S36"/>
      <c r="T36"/>
      <c r="U36"/>
      <c r="V36"/>
      <c r="W36"/>
      <c r="X36"/>
      <c r="Y36" s="192"/>
      <c r="Z36" s="192"/>
      <c r="AA36"/>
      <c r="AB36"/>
      <c r="AC36"/>
      <c r="AD36"/>
      <c r="AE36"/>
      <c r="AF36"/>
      <c r="AG36" s="34"/>
      <c r="AH36" s="34"/>
      <c r="AI36" s="34"/>
      <c r="AJ36" s="34"/>
      <c r="AK36" s="205"/>
    </row>
    <row r="37" spans="1:37" x14ac:dyDescent="0.2">
      <c r="A37" s="84">
        <v>30</v>
      </c>
      <c r="B37" s="84" t="str">
        <f ca="1"/>
        <v>Bhutan</v>
      </c>
      <c r="C37" s="84" t="str">
        <f ca="1"/>
        <v>BTN</v>
      </c>
      <c r="D37" s="84" t="str">
        <f ca="1"/>
        <v>SAS           South Asia</v>
      </c>
      <c r="E37" s="84" t="str">
        <f ca="1"/>
        <v>IDA</v>
      </c>
      <c r="F37" s="190" t="str">
        <f t="shared" ca="1" si="5"/>
        <v/>
      </c>
      <c r="G37" s="80">
        <f>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0</v>
      </c>
      <c r="H37" s="80" cm="1">
        <f t="array" ref="H37">IF(
    SUM(IF(
            ISNUMBER(
                IF(
                    $M$4:$X$4,
                    (M37:X37),
                    "")),
            1,
            0))
        =0,
    NA(),
    IF(
        Parameters!$D$15=1,
        IF(
            SUM(--(ISNUMBER(IF($M$4:$X$4=1,(M37:X37),""))))&gt;0,
            MAX(IF(
                ISNUMBER(M37:X37),
                IF(
                    M$4:X$4=1,
                    M37:X37,
                    ""),
                "")),
            MAX(IF(
                ISNUMBER(M37:X37),
                IF(
                    M$4:X$4=2,
                    M37:X37,
                    ""),
                ""))
        ),
        IF(
            Parameters!$D$16=1,
            IFERROR(
                AVERAGE(IF(
                    ISNUMBER(M37:X37),
                    IF(
                        M$4:X$4=1,
                        M37:X37,
                        ""),
                    "")),
                AVERAGE(IF(
                    ISNUMBER(M37:X37),
                    IF(
                        M$4:X$4=2,
                        M37:X37,
                        ""),
                    ""))
            ),
            IF(
                Parameters!$D$17=1,
                IFERROR(
                    IF(
                        OR(
                            IF(
                                ISNUMBER(M37:X37),
                                IF(
                                    M$4:X$4=1,
                                    M37:X37,
                                    ""),
                                "")
                            =0),
                        0,
                        GEOMEAN(IF(
                            ISNUMBER(M37:X37),
                            IF(
                                M$4:X$4=1,
                                M37:X37,
                                ""),
                            ""))
                    ),
                    IF(
                        OR(IF(
                            ISNUMBER(M37:X37),
                            IF(
                                M$4:X$4=2,
                                M37:X37,
                                ""),
                            "")
                            =0),
                        0,
                        GEOMEAN(IF(
                            ISNUMBER(M37:X37),
                            IF(
                                M$4:X$4=2,
                                M37:X37,
                                ""),
                            "")))
                )
            )
        )
    )
)</f>
        <v>4.5714285714285703</v>
      </c>
      <c r="I37" s="191" cm="1">
        <f t="array" ref="I37">IF(
    SUM(IF(
            ISNUMBER(
                IF(
                    $M$5:$X$5,
                    (M37:X37),
                    "")),
            1,
            0))
        =0,
    NA(),
    IF(
        Parameters!$D$15=1,
        IF(
            SUM(--(ISNUMBER(IF($M$5:$X$5=1,(M37:X37),""))))&gt;0,
            MAX(IF(
                ISNUMBER(M37:X37),
                IF(
                    M$5:X$5=1,
                    M37:X37,
                    ""),
                "")),
            MAX(IF(
                ISNUMBER(M37:X37),
                IF(
                    M$5:X$5=2,
                    M37:X37,
                    ""),
                ""))
        ),
        IF(
            Parameters!$D$16=1,
            IFERROR(
                AVERAGE(IF(
                    ISNUMBER(M37:X37),
                    IF(
                        M$5:X$5=1,
                        M37:X37,
                        ""),
                    "")),
                AVERAGE(IF(
                    ISNUMBER(M37:X37),
                    IF(
                        M$5:X$5=2,
                        M37:X37,
                        ""),
                    ""))
            ),
            IF(
                Parameters!$D$17=1,
                IFERROR(
                    IF(
                        OR(
                            IF(
                                ISNUMBER(M37:X37),
                                IF(
                                    M$5:X$5=1,
                                    M37:X37,
                                    ""),
                                "")
                            =0),
                        0,
                        GEOMEAN(IF(
                            ISNUMBER(M37:X37),
                            IF(
                                M$5:X$5=1,
                                M37:X37,
                                ""),
                            ""))
                    ),
                    IF(
                        OR(IF(
                            ISNUMBER(M37:X37),
                            IF(
                                M$5:X$5=2,
                                M37:X37,
                                ""),
                            "")
                            =0),
                        0,
                        GEOMEAN(IF(
                            ISNUMBER(M37:X37),
                            IF(
                                M$5:X$5=2,
                                M37:X37,
                                ""),
                            "")))
                )
            )
        )
    )
)</f>
        <v>0</v>
      </c>
      <c r="J37" s="242">
        <v>44753</v>
      </c>
      <c r="K37" s="242" t="s">
        <v>409</v>
      </c>
      <c r="L37" s="91" t="s">
        <v>56</v>
      </c>
      <c r="M37" s="192">
        <v>4.5714285714285703</v>
      </c>
      <c r="N37" s="192">
        <v>0</v>
      </c>
      <c r="O37" s="192" t="s">
        <v>409</v>
      </c>
      <c r="P37" s="192">
        <v>39.799999999999997</v>
      </c>
      <c r="Q37" s="192" t="s">
        <v>409</v>
      </c>
      <c r="R37" s="192" t="s">
        <v>409</v>
      </c>
      <c r="S37"/>
      <c r="T37"/>
      <c r="U37"/>
      <c r="V37"/>
      <c r="W37"/>
      <c r="X37"/>
      <c r="Y37" s="192"/>
      <c r="Z37" s="192"/>
      <c r="AA37"/>
      <c r="AB37"/>
      <c r="AC37"/>
      <c r="AD37"/>
      <c r="AE37"/>
      <c r="AF37"/>
      <c r="AG37" s="34"/>
      <c r="AH37" s="34"/>
      <c r="AI37" s="34"/>
      <c r="AJ37" s="34"/>
      <c r="AK37" s="205"/>
    </row>
    <row r="38" spans="1:37" x14ac:dyDescent="0.2">
      <c r="A38" s="84">
        <v>31</v>
      </c>
      <c r="B38" s="84" t="str">
        <f ca="1"/>
        <v>Botswana</v>
      </c>
      <c r="C38" s="84" t="str">
        <f ca="1"/>
        <v>BWA</v>
      </c>
      <c r="D38" s="84" t="str">
        <f ca="1"/>
        <v>SSF           Sub-Saharan Africa</v>
      </c>
      <c r="E38" s="84" t="str">
        <f ca="1"/>
        <v>IBRD</v>
      </c>
      <c r="F38" s="190" t="str">
        <f t="shared" ca="1" si="5"/>
        <v/>
      </c>
      <c r="G38" s="80">
        <f>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$M$4:$X$4,
                    (M38:X38),
                    "")),
            1,
            0))
        =0,
    NA(),
    IF(
        Parameters!$D$15=1,
        IF(
            SUM(--(ISNUMBER(IF($M$4:$X$4=1,(M38:X38),""))))&gt;0,
            MAX(IF(
                ISNUMBER(M38:X38),
                IF(
                    M$4:X$4=1,
                    M38:X38,
                    ""),
                "")),
            MAX(IF(
                ISNUMBER(M38:X38),
                IF(
                    M$4:X$4=2,
                    M38:X38,
                    ""),
                ""))
        ),
        IF(
            Parameters!$D$16=1,
            IFERROR(
                AVERAGE(IF(
                    ISNUMBER(M38:X38),
                    IF(
                        M$4:X$4=1,
                        M38:X38,
                        ""),
                    "")),
                AVERAGE(IF(
                    ISNUMBER(M38:X38),
                    IF(
                        M$4:X$4=2,
                        M38:X38,
                        ""),
                    ""))
            ),
            IF(
                Parameters!$D$17=1,
                IFERROR(
                    IF(
                        OR(
                            IF(
                                ISNUMBER(M38:X38),
                                IF(
                                    M$4:X$4=1,
                                    M38:X38,
                                    ""),
                                "")
                            =0),
                        0,
                        GEOMEAN(IF(
                            ISNUMBER(M38:X38),
                            IF(
                                M$4:X$4=1,
                                M38:X38,
                                ""),
                            ""))
                    ),
                    IF(
                        OR(IF(
                            ISNUMBER(M38:X38),
                            IF(
                                M$4:X$4=2,
                                M38:X38,
                                ""),
                            "")
                            =0),
                        0,
                        GEOMEAN(IF(
                            ISNUMBER(M38:X38),
                            IF(
                                M$4:X$4=2,
                                M38:X38,
                                ""),
                            "")))
                )
            )
        )
    )
)</f>
        <v>6.3790087463556802</v>
      </c>
      <c r="I38" s="191" cm="1">
        <f t="array" ref="I38">IF(
    SUM(IF(
            ISNUMBER(
                IF(
                    $M$5:$X$5,
                    (M38:X38),
                    "")),
            1,
            0))
        =0,
    NA(),
    IF(
        Parameters!$D$15=1,
        IF(
            SUM(--(ISNUMBER(IF($M$5:$X$5=1,(M38:X38),""))))&gt;0,
            MAX(IF(
                ISNUMBER(M38:X38),
                IF(
                    M$5:X$5=1,
                    M38:X38,
                    ""),
                "")),
            MAX(IF(
                ISNUMBER(M38:X38),
                IF(
                    M$5:X$5=2,
                    M38:X38,
                    ""),
                ""))
        ),
        IF(
            Parameters!$D$16=1,
            IFERROR(
                AVERAGE(IF(
                    ISNUMBER(M38:X38),
                    IF(
                        M$5:X$5=1,
                        M38:X38,
                        ""),
                    "")),
                AVERAGE(IF(
                    ISNUMBER(M38:X38),
                    IF(
                        M$5:X$5=2,
                        M38:X38,
                        ""),
                    ""))
            ),
            IF(
                Parameters!$D$17=1,
                IFERROR(
                    IF(
                        OR(
                            IF(
                                ISNUMBER(M38:X38),
                                IF(
                                    M$5:X$5=1,
                                    M38:X38,
                                    ""),
                                "")
                            =0),
                        0,
                        GEOMEAN(IF(
                            ISNUMBER(M38:X38),
                            IF(
                                M$5:X$5=1,
                                M38:X38,
                                ""),
                            ""))
                    ),
                    IF(
                        OR(IF(
                            ISNUMBER(M38:X38),
                            IF(
                                M$5:X$5=2,
                                M38:X38,
                                ""),
                            "")
                            =0),
                        0,
                        GEOMEAN(IF(
                            ISNUMBER(M38:X38),
                            IF(
                                M$5:X$5=2,
                                M38:X38,
                                ""),
                            "")))
                )
            )
        )
    )
)</f>
        <v>0</v>
      </c>
      <c r="J38" s="242">
        <v>44753</v>
      </c>
      <c r="K38" s="242">
        <v>44852</v>
      </c>
      <c r="L38" s="91" t="s">
        <v>58</v>
      </c>
      <c r="M38" s="192">
        <v>6.3790087463556802</v>
      </c>
      <c r="N38" s="192">
        <v>0</v>
      </c>
      <c r="O38" s="192" t="s">
        <v>409</v>
      </c>
      <c r="P38" s="192">
        <v>33.6</v>
      </c>
      <c r="Q38" s="192" t="s">
        <v>409</v>
      </c>
      <c r="R38" s="192" t="s">
        <v>409</v>
      </c>
      <c r="S38"/>
      <c r="T38"/>
      <c r="U38"/>
      <c r="V38"/>
      <c r="W38"/>
      <c r="X38"/>
      <c r="Y38" s="192"/>
      <c r="Z38" s="192"/>
      <c r="AA38"/>
      <c r="AB38"/>
      <c r="AC38"/>
      <c r="AD38"/>
      <c r="AE38"/>
      <c r="AF38"/>
      <c r="AG38" s="34"/>
      <c r="AH38" s="34"/>
      <c r="AI38" s="34"/>
      <c r="AJ38" s="34"/>
      <c r="AK38" s="205"/>
    </row>
    <row r="39" spans="1:37" x14ac:dyDescent="0.2">
      <c r="A39" s="84">
        <v>32</v>
      </c>
      <c r="B39" s="84" t="str">
        <f ca="1"/>
        <v>Central African Republic</v>
      </c>
      <c r="C39" s="84" t="str">
        <f ca="1"/>
        <v>CAF</v>
      </c>
      <c r="D39" s="84" t="str">
        <f ca="1"/>
        <v>SSF           Sub-Saharan Africa</v>
      </c>
      <c r="E39" s="84" t="str">
        <f ca="1"/>
        <v>IDA</v>
      </c>
      <c r="F39" s="190" t="str">
        <f t="shared" ca="1" si="5"/>
        <v/>
      </c>
      <c r="G39" s="80">
        <f>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0</v>
      </c>
      <c r="H39" s="80" cm="1">
        <f t="array" ref="H39">IF(
    SUM(IF(
            ISNUMBER(
                IF(
                    $M$4:$X$4,
                    (M39:X39),
                    "")),
            1,
            0))
        =0,
    NA(),
    IF(
        Parameters!$D$15=1,
        IF(
            SUM(--(ISNUMBER(IF($M$4:$X$4=1,(M39:X39),""))))&gt;0,
            MAX(IF(
                ISNUMBER(M39:X39),
                IF(
                    M$4:X$4=1,
                    M39:X39,
                    ""),
                "")),
            MAX(IF(
                ISNUMBER(M39:X39),
                IF(
                    M$4:X$4=2,
                    M39:X39,
                    ""),
                ""))
        ),
        IF(
            Parameters!$D$16=1,
            IFERROR(
                AVERAGE(IF(
                    ISNUMBER(M39:X39),
                    IF(
                        M$4:X$4=1,
                        M39:X39,
                        ""),
                    "")),
                AVERAGE(IF(
                    ISNUMBER(M39:X39),
                    IF(
                        M$4:X$4=2,
                        M39:X39,
                        ""),
                    ""))
            ),
            IF(
                Parameters!$D$17=1,
                IFERROR(
                    IF(
                        OR(
                            IF(
                                ISNUMBER(M39:X39),
                                IF(
                                    M$4:X$4=1,
                                    M39:X39,
                                    ""),
                                "")
                            =0),
                        0,
                        GEOMEAN(IF(
                            ISNUMBER(M39:X39),
                            IF(
                                M$4:X$4=1,
                                M39:X39,
                                ""),
                            ""))
                    ),
                    IF(
                        OR(IF(
                            ISNUMBER(M39:X39),
                            IF(
                                M$4:X$4=2,
                                M39:X39,
                                ""),
                            "")
                            =0),
                        0,
                        GEOMEAN(IF(
                            ISNUMBER(M39:X39),
                            IF(
                                M$4:X$4=2,
                                M39:X39,
                                ""),
                            "")))
                )
            )
        )
    )
)</f>
        <v>10</v>
      </c>
      <c r="I39" s="191" cm="1">
        <f t="array" ref="I39">IF(
    SUM(IF(
            ISNUMBER(
                IF(
                    $M$5:$X$5,
                    (M39:X39),
                    "")),
            1,
            0))
        =0,
    NA(),
    IF(
        Parameters!$D$15=1,
        IF(
            SUM(--(ISNUMBER(IF($M$5:$X$5=1,(M39:X39),""))))&gt;0,
            MAX(IF(
                ISNUMBER(M39:X39),
                IF(
                    M$5:X$5=1,
                    M39:X39,
                    ""),
                "")),
            MAX(IF(
                ISNUMBER(M39:X39),
                IF(
                    M$5:X$5=2,
                    M39:X39,
                    ""),
                ""))
        ),
        IF(
            Parameters!$D$16=1,
            IFERROR(
                AVERAGE(IF(
                    ISNUMBER(M39:X39),
                    IF(
                        M$5:X$5=1,
                        M39:X39,
                        ""),
                    "")),
                AVERAGE(IF(
                    ISNUMBER(M39:X39),
                    IF(
                        M$5:X$5=2,
                        M39:X39,
                        ""),
                    ""))
            ),
            IF(
                Parameters!$D$17=1,
                IFERROR(
                    IF(
                        OR(
                            IF(
                                ISNUMBER(M39:X39),
                                IF(
                                    M$5:X$5=1,
                                    M39:X39,
                                    ""),
                                "")
                            =0),
                        0,
                        GEOMEAN(IF(
                            ISNUMBER(M39:X39),
                            IF(
                                M$5:X$5=1,
                                M39:X39,
                                ""),
                            ""))
                    ),
                    IF(
                        OR(IF(
                            ISNUMBER(M39:X39),
                            IF(
                                M$5:X$5=2,
                                M39:X39,
                                ""),
                            "")
                            =0),
                        0,
                        GEOMEAN(IF(
                            ISNUMBER(M39:X39),
                            IF(
                                M$5:X$5=2,
                                M39:X39,
                                ""),
                            "")))
                )
            )
        )
    )
)</f>
        <v>0</v>
      </c>
      <c r="J39" s="242">
        <v>44753</v>
      </c>
      <c r="K39" s="242">
        <v>44753</v>
      </c>
      <c r="L39" s="91" t="s">
        <v>60</v>
      </c>
      <c r="M39" s="192">
        <v>10</v>
      </c>
      <c r="N39" s="192">
        <v>0</v>
      </c>
      <c r="O39" s="192" t="s">
        <v>409</v>
      </c>
      <c r="P39" s="192">
        <v>18.600000000000001</v>
      </c>
      <c r="Q39" s="192" t="s">
        <v>409</v>
      </c>
      <c r="R39" s="192" t="s">
        <v>409</v>
      </c>
      <c r="S39"/>
      <c r="T39"/>
      <c r="U39"/>
      <c r="V39"/>
      <c r="W39"/>
      <c r="X39"/>
      <c r="Y39" s="192"/>
      <c r="Z39" s="192"/>
      <c r="AA39"/>
      <c r="AB39"/>
      <c r="AC39"/>
      <c r="AD39"/>
      <c r="AE39"/>
      <c r="AF39"/>
      <c r="AG39" s="34"/>
      <c r="AH39" s="34"/>
      <c r="AI39" s="34"/>
      <c r="AJ39" s="34"/>
      <c r="AK39" s="205"/>
    </row>
    <row r="40" spans="1:37" x14ac:dyDescent="0.2">
      <c r="A40" s="84">
        <v>33</v>
      </c>
      <c r="B40" s="84" t="str">
        <f ca="1"/>
        <v>Canada</v>
      </c>
      <c r="C40" s="84" t="str">
        <f ca="1"/>
        <v>CAN</v>
      </c>
      <c r="D40" s="84" t="str">
        <f ca="1"/>
        <v>NAC           North America</v>
      </c>
      <c r="E40" s="84" t="str">
        <f ca="1"/>
        <v>NA</v>
      </c>
      <c r="F40" s="190" t="str">
        <f t="shared" ca="1" si="5"/>
        <v/>
      </c>
      <c r="G40" s="80">
        <f>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$M$4:$X$4,
                    (M40:X40),
                    "")),
            1,
            0))
        =0,
    NA(),
    IF(
        Parameters!$D$15=1,
        IF(
            SUM(--(ISNUMBER(IF($M$4:$X$4=1,(M40:X40),""))))&gt;0,
            MAX(IF(
                ISNUMBER(M40:X40),
                IF(
                    M$4:X$4=1,
                    M40:X40,
                    ""),
                "")),
            MAX(IF(
                ISNUMBER(M40:X40),
                IF(
                    M$4:X$4=2,
                    M40:X40,
                    ""),
                ""))
        ),
        IF(
            Parameters!$D$16=1,
            IFERROR(
                AVERAGE(IF(
                    ISNUMBER(M40:X40),
                    IF(
                        M$4:X$4=1,
                        M40:X40,
                        ""),
                    "")),
                AVERAGE(IF(
                    ISNUMBER(M40:X40),
                    IF(
                        M$4:X$4=2,
                        M40:X40,
                        ""),
                    ""))
            ),
            IF(
                Parameters!$D$17=1,
                IFERROR(
                    IF(
                        OR(
                            IF(
                                ISNUMBER(M40:X40),
                                IF(
                                    M$4:X$4=1,
                                    M40:X40,
                                    ""),
                                "")
                            =0),
                        0,
                        GEOMEAN(IF(
                            ISNUMBER(M40:X40),
                            IF(
                                M$4:X$4=1,
                                M40:X40,
                                ""),
                            ""))
                    ),
                    IF(
                        OR(IF(
                            ISNUMBER(M40:X40),
                            IF(
                                M$4:X$4=2,
                                M40:X40,
                                ""),
                            "")
                            =0),
                        0,
                        GEOMEAN(IF(
                            ISNUMBER(M40:X40),
                            IF(
                                M$4:X$4=2,
                                M40:X40,
                                ""),
                            "")))
                )
            )
        )
    )
)</f>
        <v>0</v>
      </c>
      <c r="I40" s="191" cm="1">
        <f t="array" ref="I40">IF(
    SUM(IF(
            ISNUMBER(
                IF(
                    $M$5:$X$5,
                    (M40:X40),
                    "")),
            1,
            0))
        =0,
    NA(),
    IF(
        Parameters!$D$15=1,
        IF(
            SUM(--(ISNUMBER(IF($M$5:$X$5=1,(M40:X40),""))))&gt;0,
            MAX(IF(
                ISNUMBER(M40:X40),
                IF(
                    M$5:X$5=1,
                    M40:X40,
                    ""),
                "")),
            MAX(IF(
                ISNUMBER(M40:X40),
                IF(
                    M$5:X$5=2,
                    M40:X40,
                    ""),
                ""))
        ),
        IF(
            Parameters!$D$16=1,
            IFERROR(
                AVERAGE(IF(
                    ISNUMBER(M40:X40),
                    IF(
                        M$5:X$5=1,
                        M40:X40,
                        ""),
                    "")),
                AVERAGE(IF(
                    ISNUMBER(M40:X40),
                    IF(
                        M$5:X$5=2,
                        M40:X40,
                        ""),
                    ""))
            ),
            IF(
                Parameters!$D$17=1,
                IFERROR(
                    IF(
                        OR(
                            IF(
                                ISNUMBER(M40:X40),
                                IF(
                                    M$5:X$5=1,
                                    M40:X40,
                                    ""),
                                "")
                            =0),
                        0,
                        GEOMEAN(IF(
                            ISNUMBER(M40:X40),
                            IF(
                                M$5:X$5=1,
                                M40:X40,
                                ""),
                            ""))
                    ),
                    IF(
                        OR(IF(
                            ISNUMBER(M40:X40),
                            IF(
                                M$5:X$5=2,
                                M40:X40,
                                ""),
                            "")
                            =0),
                        0,
                        GEOMEAN(IF(
                            ISNUMBER(M40:X40),
                            IF(
                                M$5:X$5=2,
                                M40:X40,
                                ""),
                            "")))
                )
            )
        )
    )
)</f>
        <v>0</v>
      </c>
      <c r="J40" s="242">
        <v>44753</v>
      </c>
      <c r="K40" s="242">
        <v>44855</v>
      </c>
      <c r="L40" s="91" t="s">
        <v>62</v>
      </c>
      <c r="M40" s="192">
        <v>0</v>
      </c>
      <c r="N40" s="192">
        <v>0</v>
      </c>
      <c r="O40" s="192" t="s">
        <v>409</v>
      </c>
      <c r="P40" s="192">
        <v>69.8</v>
      </c>
      <c r="Q40" s="192" t="s">
        <v>409</v>
      </c>
      <c r="R40" s="192" t="s">
        <v>409</v>
      </c>
      <c r="S40"/>
      <c r="T40"/>
      <c r="U40"/>
      <c r="V40"/>
      <c r="W40"/>
      <c r="X40"/>
      <c r="Y40" s="192"/>
      <c r="Z40" s="192"/>
      <c r="AA40"/>
      <c r="AB40"/>
      <c r="AC40"/>
      <c r="AD40"/>
      <c r="AE40"/>
      <c r="AF40"/>
      <c r="AG40" s="34"/>
      <c r="AH40" s="34"/>
      <c r="AI40" s="34"/>
      <c r="AJ40" s="34"/>
      <c r="AK40" s="205"/>
    </row>
    <row r="41" spans="1:37" x14ac:dyDescent="0.2">
      <c r="A41" s="84">
        <v>34</v>
      </c>
      <c r="B41" s="84" t="str">
        <f ca="1"/>
        <v>Switzerland</v>
      </c>
      <c r="C41" s="84" t="str">
        <f ca="1"/>
        <v>CHE</v>
      </c>
      <c r="D41" s="84" t="str">
        <f ca="1"/>
        <v>ECS           Europe &amp; Central Asia</v>
      </c>
      <c r="E41" s="84" t="str">
        <f ca="1"/>
        <v>NA</v>
      </c>
      <c r="F41" s="190" t="str">
        <f t="shared" ca="1" si="5"/>
        <v/>
      </c>
      <c r="G41" s="80">
        <f>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$M$4:$X$4,
                    (M41:X41),
                    "")),
            1,
            0))
        =0,
    NA(),
    IF(
        Parameters!$D$15=1,
        IF(
            SUM(--(ISNUMBER(IF($M$4:$X$4=1,(M41:X41),""))))&gt;0,
            MAX(IF(
                ISNUMBER(M41:X41),
                IF(
                    M$4:X$4=1,
                    M41:X41,
                    ""),
                "")),
            MAX(IF(
                ISNUMBER(M41:X41),
                IF(
                    M$4:X$4=2,
                    M41:X41,
                    ""),
                ""))
        ),
        IF(
            Parameters!$D$16=1,
            IFERROR(
                AVERAGE(IF(
                    ISNUMBER(M41:X41),
                    IF(
                        M$4:X$4=1,
                        M41:X41,
                        ""),
                    "")),
                AVERAGE(IF(
                    ISNUMBER(M41:X41),
                    IF(
                        M$4:X$4=2,
                        M41:X41,
                        ""),
                    ""))
            ),
            IF(
                Parameters!$D$17=1,
                IFERROR(
                    IF(
                        OR(
                            IF(
                                ISNUMBER(M41:X41),
                                IF(
                                    M$4:X$4=1,
                                    M41:X41,
                                    ""),
                                "")
                            =0),
                        0,
                        GEOMEAN(IF(
                            ISNUMBER(M41:X41),
                            IF(
                                M$4:X$4=1,
                                M41:X41,
                                ""),
                            ""))
                    ),
                    IF(
                        OR(IF(
                            ISNUMBER(M41:X41),
                            IF(
                                M$4:X$4=2,
                                M41:X41,
                                ""),
                            "")
                            =0),
                        0,
                        GEOMEAN(IF(
                            ISNUMBER(M41:X41),
                            IF(
                                M$4:X$4=2,
                                M41:X41,
                                ""),
                            "")))
                )
            )
        )
    )
)</f>
        <v>0</v>
      </c>
      <c r="I41" s="191" cm="1">
        <f t="array" ref="I41">IF(
    SUM(IF(
            ISNUMBER(
                IF(
                    $M$5:$X$5,
                    (M41:X41),
                    "")),
            1,
            0))
        =0,
    NA(),
    IF(
        Parameters!$D$15=1,
        IF(
            SUM(--(ISNUMBER(IF($M$5:$X$5=1,(M41:X41),""))))&gt;0,
            MAX(IF(
                ISNUMBER(M41:X41),
                IF(
                    M$5:X$5=1,
                    M41:X41,
                    ""),
                "")),
            MAX(IF(
                ISNUMBER(M41:X41),
                IF(
                    M$5:X$5=2,
                    M41:X41,
                    ""),
                ""))
        ),
        IF(
            Parameters!$D$16=1,
            IFERROR(
                AVERAGE(IF(
                    ISNUMBER(M41:X41),
                    IF(
                        M$5:X$5=1,
                        M41:X41,
                        ""),
                    "")),
                AVERAGE(IF(
                    ISNUMBER(M41:X41),
                    IF(
                        M$5:X$5=2,
                        M41:X41,
                        ""),
                    ""))
            ),
            IF(
                Parameters!$D$17=1,
                IFERROR(
                    IF(
                        OR(
                            IF(
                                ISNUMBER(M41:X41),
                                IF(
                                    M$5:X$5=1,
                                    M41:X41,
                                    ""),
                                "")
                            =0),
                        0,
                        GEOMEAN(IF(
                            ISNUMBER(M41:X41),
                            IF(
                                M$5:X$5=1,
                                M41:X41,
                                ""),
                            ""))
                    ),
                    IF(
                        OR(IF(
                            ISNUMBER(M41:X41),
                            IF(
                                M$5:X$5=2,
                                M41:X41,
                                ""),
                            "")
                            =0),
                        0,
                        GEOMEAN(IF(
                            ISNUMBER(M41:X41),
                            IF(
                                M$5:X$5=2,
                                M41:X41,
                                ""),
                            "")))
                )
            )
        )
    )
)</f>
        <v>0</v>
      </c>
      <c r="J41" s="242">
        <v>44753</v>
      </c>
      <c r="K41" s="242">
        <v>44855</v>
      </c>
      <c r="L41" s="91" t="s">
        <v>64</v>
      </c>
      <c r="M41" s="192">
        <v>0</v>
      </c>
      <c r="N41" s="192">
        <v>0</v>
      </c>
      <c r="O41" s="192" t="s">
        <v>409</v>
      </c>
      <c r="P41" s="192">
        <v>58.8</v>
      </c>
      <c r="Q41" s="192" t="s">
        <v>409</v>
      </c>
      <c r="R41" s="192" t="s">
        <v>409</v>
      </c>
      <c r="S41"/>
      <c r="T41"/>
      <c r="U41"/>
      <c r="V41"/>
      <c r="W41"/>
      <c r="X41"/>
      <c r="Y41" s="192"/>
      <c r="Z41" s="192"/>
      <c r="AA41"/>
      <c r="AB41"/>
      <c r="AC41"/>
      <c r="AD41"/>
      <c r="AE41"/>
      <c r="AF41"/>
      <c r="AG41" s="34"/>
      <c r="AH41" s="34"/>
      <c r="AI41" s="34"/>
      <c r="AJ41" s="34"/>
      <c r="AK41" s="205"/>
    </row>
    <row r="42" spans="1:37" x14ac:dyDescent="0.2">
      <c r="A42" s="84">
        <v>35</v>
      </c>
      <c r="B42" s="84" t="str">
        <f ca="1"/>
        <v>Channel Islands</v>
      </c>
      <c r="C42" s="84" t="str">
        <f ca="1"/>
        <v>CHI</v>
      </c>
      <c r="D42" s="84" t="str">
        <f ca="1"/>
        <v>ECS           Europe &amp; Central Asia</v>
      </c>
      <c r="E42" s="84" t="str">
        <f ca="1"/>
        <v>NA</v>
      </c>
      <c r="F42" s="190" t="str">
        <f t="shared" ca="1" si="5"/>
        <v/>
      </c>
      <c r="G42" s="80">
        <f>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0</v>
      </c>
      <c r="H42" s="80" t="e" cm="1">
        <f t="array" ref="H42">IF(
    SUM(IF(
            ISNUMBER(
                IF(
                    $M$4:$X$4,
                    (M42:X42),
                    "")),
            1,
            0))
        =0,
    NA(),
    IF(
        Parameters!$D$15=1,
        IF(
            SUM(--(ISNUMBER(IF($M$4:$X$4=1,(M42:X42),""))))&gt;0,
            MAX(IF(
                ISNUMBER(M42:X42),
                IF(
                    M$4:X$4=1,
                    M42:X42,
                    ""),
                "")),
            MAX(IF(
                ISNUMBER(M42:X42),
                IF(
                    M$4:X$4=2,
                    M42:X42,
                    ""),
                ""))
        ),
        IF(
            Parameters!$D$16=1,
            IFERROR(
                AVERAGE(IF(
                    ISNUMBER(M42:X42),
                    IF(
                        M$4:X$4=1,
                        M42:X42,
                        ""),
                    "")),
                AVERAGE(IF(
                    ISNUMBER(M42:X42),
                    IF(
                        M$4:X$4=2,
                        M42:X42,
                        ""),
                    ""))
            ),
            IF(
                Parameters!$D$17=1,
                IFERROR(
                    IF(
                        OR(
                            IF(
                                ISNUMBER(M42:X42),
                                IF(
                                    M$4:X$4=1,
                                    M42:X42,
                                    ""),
                                "")
                            =0),
                        0,
                        GEOMEAN(IF(
                            ISNUMBER(M42:X42),
                            IF(
                                M$4:X$4=1,
                                M42:X42,
                                ""),
                            ""))
                    ),
                    IF(
                        OR(IF(
                            ISNUMBER(M42:X42),
                            IF(
                                M$4:X$4=2,
                                M42:X42,
                                ""),
                            "")
                            =0),
                        0,
                        GEOMEAN(IF(
                            ISNUMBER(M42:X42),
                            IF(
                                M$4:X$4=2,
                                M42:X42,
                                ""),
                            "")))
                )
            )
        )
    )
)</f>
        <v>#N/A</v>
      </c>
      <c r="I42" s="191" cm="1">
        <f t="array" ref="I42">IF(
    SUM(IF(
            ISNUMBER(
                IF(
                    $M$5:$X$5,
                    (M42:X42),
                    "")),
            1,
            0))
        =0,
    NA(),
    IF(
        Parameters!$D$15=1,
        IF(
            SUM(--(ISNUMBER(IF($M$5:$X$5=1,(M42:X42),""))))&gt;0,
            MAX(IF(
                ISNUMBER(M42:X42),
                IF(
                    M$5:X$5=1,
                    M42:X42,
                    ""),
                "")),
            MAX(IF(
                ISNUMBER(M42:X42),
                IF(
                    M$5:X$5=2,
                    M42:X42,
                    ""),
                ""))
        ),
        IF(
            Parameters!$D$16=1,
            IFERROR(
                AVERAGE(IF(
                    ISNUMBER(M42:X42),
                    IF(
                        M$5:X$5=1,
                        M42:X42,
                        ""),
                    "")),
                AVERAGE(IF(
                    ISNUMBER(M42:X42),
                    IF(
                        M$5:X$5=2,
                        M42:X42,
                        ""),
                    ""))
            ),
            IF(
                Parameters!$D$17=1,
                IFERROR(
                    IF(
                        OR(
                            IF(
                                ISNUMBER(M42:X42),
                                IF(
                                    M$5:X$5=1,
                                    M42:X42,
                                    ""),
                                "")
                            =0),
                        0,
                        GEOMEAN(IF(
                            ISNUMBER(M42:X42),
                            IF(
                                M$5:X$5=1,
                                M42:X42,
                                ""),
                            ""))
                    ),
                    IF(
                        OR(IF(
                            ISNUMBER(M42:X42),
                            IF(
                                M$5:X$5=2,
                                M42:X42,
                                ""),
                            "")
                            =0),
                        0,
                        GEOMEAN(IF(
                            ISNUMBER(M42:X42),
                            IF(
                                M$5:X$5=2,
                                M42:X42,
                                ""),
                            "")))
                )
            )
        )
    )
)</f>
        <v>0</v>
      </c>
      <c r="J42" s="242" t="s">
        <v>409</v>
      </c>
      <c r="K42" s="242" t="s">
        <v>409</v>
      </c>
      <c r="L42" s="91" t="s">
        <v>703</v>
      </c>
      <c r="M42" s="192" t="s">
        <v>409</v>
      </c>
      <c r="N42" s="192">
        <v>0</v>
      </c>
      <c r="O42" s="192" t="s">
        <v>409</v>
      </c>
      <c r="P42" s="192" t="s">
        <v>409</v>
      </c>
      <c r="Q42" s="192" t="s">
        <v>409</v>
      </c>
      <c r="R42" s="192" t="s">
        <v>409</v>
      </c>
      <c r="S42"/>
      <c r="T42"/>
      <c r="U42"/>
      <c r="V42"/>
      <c r="W42"/>
      <c r="X42"/>
      <c r="Y42" s="192"/>
      <c r="Z42" s="192"/>
      <c r="AA42"/>
      <c r="AB42"/>
      <c r="AC42"/>
      <c r="AD42"/>
      <c r="AE42"/>
      <c r="AF42"/>
      <c r="AG42" s="34"/>
      <c r="AH42" s="34"/>
      <c r="AI42" s="34"/>
      <c r="AJ42" s="34"/>
      <c r="AK42" s="205"/>
    </row>
    <row r="43" spans="1:37" x14ac:dyDescent="0.2">
      <c r="A43" s="84">
        <v>36</v>
      </c>
      <c r="B43" s="84" t="str">
        <f ca="1"/>
        <v>Chile</v>
      </c>
      <c r="C43" s="84" t="str">
        <f ca="1"/>
        <v>CHL</v>
      </c>
      <c r="D43" s="84" t="str">
        <f ca="1"/>
        <v>LCN           Latin America &amp; Caribbean</v>
      </c>
      <c r="E43" s="84" t="str">
        <f ca="1"/>
        <v>IBRD</v>
      </c>
      <c r="F43" s="190" t="str">
        <f t="shared" ca="1" si="5"/>
        <v/>
      </c>
      <c r="G43" s="80">
        <f>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0</v>
      </c>
      <c r="H43" s="80" cm="1">
        <f t="array" ref="H43">IF(
    SUM(IF(
            ISNUMBER(
                IF(
                    $M$4:$X$4,
                    (M43:X43),
                    "")),
            1,
            0))
        =0,
    NA(),
    IF(
        Parameters!$D$15=1,
        IF(
            SUM(--(ISNUMBER(IF($M$4:$X$4=1,(M43:X43),""))))&gt;0,
            MAX(IF(
                ISNUMBER(M43:X43),
                IF(
                    M$4:X$4=1,
                    M43:X43,
                    ""),
                "")),
            MAX(IF(
                ISNUMBER(M43:X43),
                IF(
                    M$4:X$4=2,
                    M43:X43,
                    ""),
                ""))
        ),
        IF(
            Parameters!$D$16=1,
            IFERROR(
                AVERAGE(IF(
                    ISNUMBER(M43:X43),
                    IF(
                        M$4:X$4=1,
                        M43:X43,
                        ""),
                    "")),
                AVERAGE(IF(
                    ISNUMBER(M43:X43),
                    IF(
                        M$4:X$4=2,
                        M43:X43,
                        ""),
                    ""))
            ),
            IF(
                Parameters!$D$17=1,
                IFERROR(
                    IF(
                        OR(
                            IF(
                                ISNUMBER(M43:X43),
                                IF(
                                    M$4:X$4=1,
                                    M43:X43,
                                    ""),
                                "")
                            =0),
                        0,
                        GEOMEAN(IF(
                            ISNUMBER(M43:X43),
                            IF(
                                M$4:X$4=1,
                                M43:X43,
                                ""),
                            ""))
                    ),
                    IF(
                        OR(IF(
                            ISNUMBER(M43:X43),
                            IF(
                                M$4:X$4=2,
                                M43:X43,
                                ""),
                            "")
                            =0),
                        0,
                        GEOMEAN(IF(
                            ISNUMBER(M43:X43),
                            IF(
                                M$4:X$4=2,
                                M43:X43,
                                ""),
                            "")))
                )
            )
        )
    )
)</f>
        <v>0</v>
      </c>
      <c r="I43" s="191" cm="1">
        <f t="array" ref="I43">IF(
    SUM(IF(
            ISNUMBER(
                IF(
                    $M$5:$X$5,
                    (M43:X43),
                    "")),
            1,
            0))
        =0,
    NA(),
    IF(
        Parameters!$D$15=1,
        IF(
            SUM(--(ISNUMBER(IF($M$5:$X$5=1,(M43:X43),""))))&gt;0,
            MAX(IF(
                ISNUMBER(M43:X43),
                IF(
                    M$5:X$5=1,
                    M43:X43,
                    ""),
                "")),
            MAX(IF(
                ISNUMBER(M43:X43),
                IF(
                    M$5:X$5=2,
                    M43:X43,
                    ""),
                ""))
        ),
        IF(
            Parameters!$D$16=1,
            IFERROR(
                AVERAGE(IF(
                    ISNUMBER(M43:X43),
                    IF(
                        M$5:X$5=1,
                        M43:X43,
                        ""),
                    "")),
                AVERAGE(IF(
                    ISNUMBER(M43:X43),
                    IF(
                        M$5:X$5=2,
                        M43:X43,
                        ""),
                    ""))
            ),
            IF(
                Parameters!$D$17=1,
                IFERROR(
                    IF(
                        OR(
                            IF(
                                ISNUMBER(M43:X43),
                                IF(
                                    M$5:X$5=1,
                                    M43:X43,
                                    ""),
                                "")
                            =0),
                        0,
                        GEOMEAN(IF(
                            ISNUMBER(M43:X43),
                            IF(
                                M$5:X$5=1,
                                M43:X43,
                                ""),
                            ""))
                    ),
                    IF(
                        OR(IF(
                            ISNUMBER(M43:X43),
                            IF(
                                M$5:X$5=2,
                                M43:X43,
                                ""),
                            "")
                            =0),
                        0,
                        GEOMEAN(IF(
                            ISNUMBER(M43:X43),
                            IF(
                                M$5:X$5=2,
                                M43:X43,
                                ""),
                            "")))
                )
            )
        )
    )
)</f>
        <v>0</v>
      </c>
      <c r="J43" s="242">
        <v>44753</v>
      </c>
      <c r="K43" s="242">
        <v>44855</v>
      </c>
      <c r="L43" s="91" t="s">
        <v>66</v>
      </c>
      <c r="M43" s="192">
        <v>0</v>
      </c>
      <c r="N43" s="192">
        <v>0</v>
      </c>
      <c r="O43" s="192" t="s">
        <v>409</v>
      </c>
      <c r="P43" s="192">
        <v>56.2</v>
      </c>
      <c r="Q43" s="192" t="s">
        <v>409</v>
      </c>
      <c r="R43" s="192" t="s">
        <v>409</v>
      </c>
      <c r="S43"/>
      <c r="T43"/>
      <c r="U43"/>
      <c r="V43"/>
      <c r="W43"/>
      <c r="X43"/>
      <c r="Y43" s="192"/>
      <c r="Z43" s="192"/>
      <c r="AA43"/>
      <c r="AB43"/>
      <c r="AC43"/>
      <c r="AD43"/>
      <c r="AE43"/>
      <c r="AF43"/>
      <c r="AG43" s="34"/>
      <c r="AH43" s="34"/>
      <c r="AI43" s="34"/>
      <c r="AJ43" s="34"/>
      <c r="AK43" s="205"/>
    </row>
    <row r="44" spans="1:37" x14ac:dyDescent="0.2">
      <c r="A44" s="84">
        <v>37</v>
      </c>
      <c r="B44" s="84" t="str">
        <f ca="1"/>
        <v>China</v>
      </c>
      <c r="C44" s="84" t="str">
        <f ca="1"/>
        <v>CHN</v>
      </c>
      <c r="D44" s="84" t="str">
        <f ca="1"/>
        <v>EAS           East Asia &amp; Pacific</v>
      </c>
      <c r="E44" s="84" t="str">
        <f ca="1"/>
        <v>IBRD</v>
      </c>
      <c r="F44" s="190" t="str">
        <f t="shared" ca="1" si="5"/>
        <v/>
      </c>
      <c r="G44" s="80">
        <f>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0</v>
      </c>
      <c r="H44" s="80" cm="1">
        <f t="array" ref="H44">IF(
    SUM(IF(
            ISNUMBER(
                IF(
                    $M$4:$X$4,
                    (M44:X44),
                    "")),
            1,
            0))
        =0,
    NA(),
    IF(
        Parameters!$D$15=1,
        IF(
            SUM(--(ISNUMBER(IF($M$4:$X$4=1,(M44:X44),""))))&gt;0,
            MAX(IF(
                ISNUMBER(M44:X44),
                IF(
                    M$4:X$4=1,
                    M44:X44,
                    ""),
                "")),
            MAX(IF(
                ISNUMBER(M44:X44),
                IF(
                    M$4:X$4=2,
                    M44:X44,
                    ""),
                ""))
        ),
        IF(
            Parameters!$D$16=1,
            IFERROR(
                AVERAGE(IF(
                    ISNUMBER(M44:X44),
                    IF(
                        M$4:X$4=1,
                        M44:X44,
                        ""),
                    "")),
                AVERAGE(IF(
                    ISNUMBER(M44:X44),
                    IF(
                        M$4:X$4=2,
                        M44:X44,
                        ""),
                    ""))
            ),
            IF(
                Parameters!$D$17=1,
                IFERROR(
                    IF(
                        OR(
                            IF(
                                ISNUMBER(M44:X44),
                                IF(
                                    M$4:X$4=1,
                                    M44:X44,
                                    ""),
                                "")
                            =0),
                        0,
                        GEOMEAN(IF(
                            ISNUMBER(M44:X44),
                            IF(
                                M$4:X$4=1,
                                M44:X44,
                                ""),
                            ""))
                    ),
                    IF(
                        OR(IF(
                            ISNUMBER(M44:X44),
                            IF(
                                M$4:X$4=2,
                                M44:X44,
                                ""),
                            "")
                            =0),
                        0,
                        GEOMEAN(IF(
                            ISNUMBER(M44:X44),
                            IF(
                                M$4:X$4=2,
                                M44:X44,
                                ""),
                            "")))
                )
            )
        )
    )
)</f>
        <v>2.3265306122448899</v>
      </c>
      <c r="I44" s="191" cm="1">
        <f t="array" ref="I44">IF(
    SUM(IF(
            ISNUMBER(
                IF(
                    $M$5:$X$5,
                    (M44:X44),
                    "")),
            1,
            0))
        =0,
    NA(),
    IF(
        Parameters!$D$15=1,
        IF(
            SUM(--(ISNUMBER(IF($M$5:$X$5=1,(M44:X44),""))))&gt;0,
            MAX(IF(
                ISNUMBER(M44:X44),
                IF(
                    M$5:X$5=1,
                    M44:X44,
                    ""),
                "")),
            MAX(IF(
                ISNUMBER(M44:X44),
                IF(
                    M$5:X$5=2,
                    M44:X44,
                    ""),
                ""))
        ),
        IF(
            Parameters!$D$16=1,
            IFERROR(
                AVERAGE(IF(
                    ISNUMBER(M44:X44),
                    IF(
                        M$5:X$5=1,
                        M44:X44,
                        ""),
                    "")),
                AVERAGE(IF(
                    ISNUMBER(M44:X44),
                    IF(
                        M$5:X$5=2,
                        M44:X44,
                        ""),
                    ""))
            ),
            IF(
                Parameters!$D$17=1,
                IFERROR(
                    IF(
                        OR(
                            IF(
                                ISNUMBER(M44:X44),
                                IF(
                                    M$5:X$5=1,
                                    M44:X44,
                                    ""),
                                "")
                            =0),
                        0,
                        GEOMEAN(IF(
                            ISNUMBER(M44:X44),
                            IF(
                                M$5:X$5=1,
                                M44:X44,
                                ""),
                            ""))
                    ),
                    IF(
                        OR(IF(
                            ISNUMBER(M44:X44),
                            IF(
                                M$5:X$5=2,
                                M44:X44,
                                ""),
                            "")
                            =0),
                        0,
                        GEOMEAN(IF(
                            ISNUMBER(M44:X44),
                            IF(
                                M$5:X$5=2,
                                M44:X44,
                                ""),
                            "")))
                )
            )
        )
    )
)</f>
        <v>0</v>
      </c>
      <c r="J44" s="242">
        <v>44753</v>
      </c>
      <c r="K44" s="242">
        <v>44753</v>
      </c>
      <c r="L44" s="91" t="s">
        <v>68</v>
      </c>
      <c r="M44" s="192">
        <v>2.3265306122448899</v>
      </c>
      <c r="N44" s="192">
        <v>0</v>
      </c>
      <c r="O44" s="192" t="s">
        <v>409</v>
      </c>
      <c r="P44" s="192">
        <v>47.5</v>
      </c>
      <c r="Q44" s="192" t="s">
        <v>409</v>
      </c>
      <c r="R44" s="192" t="s">
        <v>409</v>
      </c>
      <c r="S44"/>
      <c r="T44"/>
      <c r="U44"/>
      <c r="V44"/>
      <c r="W44"/>
      <c r="X44"/>
      <c r="Y44" s="192"/>
      <c r="Z44" s="192"/>
      <c r="AA44"/>
      <c r="AB44"/>
      <c r="AC44"/>
      <c r="AD44"/>
      <c r="AE44"/>
      <c r="AF44"/>
      <c r="AG44" s="34"/>
      <c r="AH44" s="34"/>
      <c r="AI44" s="34"/>
      <c r="AJ44" s="34"/>
      <c r="AK44" s="205"/>
    </row>
    <row r="45" spans="1:37" x14ac:dyDescent="0.2">
      <c r="A45" s="84">
        <v>38</v>
      </c>
      <c r="B45" s="84" t="str">
        <f ca="1"/>
        <v>Côte d’Ivoire</v>
      </c>
      <c r="C45" s="84" t="str">
        <f ca="1"/>
        <v>CIV</v>
      </c>
      <c r="D45" s="84" t="str">
        <f ca="1"/>
        <v>SSF           Sub-Saharan Africa</v>
      </c>
      <c r="E45" s="84" t="str">
        <f ca="1"/>
        <v>IDA</v>
      </c>
      <c r="F45" s="190" t="str">
        <f t="shared" ca="1" si="5"/>
        <v/>
      </c>
      <c r="G45" s="80">
        <f>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0</v>
      </c>
      <c r="H45" s="80" cm="1">
        <f t="array" ref="H45">IF(
    SUM(IF(
            ISNUMBER(
                IF(
                    $M$4:$X$4,
                    (M45:X45),
                    "")),
            1,
            0))
        =0,
    NA(),
    IF(
        Parameters!$D$15=1,
        IF(
            SUM(--(ISNUMBER(IF($M$4:$X$4=1,(M45:X45),""))))&gt;0,
            MAX(IF(
                ISNUMBER(M45:X45),
                IF(
                    M$4:X$4=1,
                    M45:X45,
                    ""),
                "")),
            MAX(IF(
                ISNUMBER(M45:X45),
                IF(
                    M$4:X$4=2,
                    M45:X45,
                    ""),
                ""))
        ),
        IF(
            Parameters!$D$16=1,
            IFERROR(
                AVERAGE(IF(
                    ISNUMBER(M45:X45),
                    IF(
                        M$4:X$4=1,
                        M45:X45,
                        ""),
                    "")),
                AVERAGE(IF(
                    ISNUMBER(M45:X45),
                    IF(
                        M$4:X$4=2,
                        M45:X45,
                        ""),
                    ""))
            ),
            IF(
                Parameters!$D$17=1,
                IFERROR(
                    IF(
                        OR(
                            IF(
                                ISNUMBER(M45:X45),
                                IF(
                                    M$4:X$4=1,
                                    M45:X45,
                                    ""),
                                "")
                            =0),
                        0,
                        GEOMEAN(IF(
                            ISNUMBER(M45:X45),
                            IF(
                                M$4:X$4=1,
                                M45:X45,
                                ""),
                            ""))
                    ),
                    IF(
                        OR(IF(
                            ISNUMBER(M45:X45),
                            IF(
                                M$4:X$4=2,
                                M45:X45,
                                ""),
                            "")
                            =0),
                        0,
                        GEOMEAN(IF(
                            ISNUMBER(M45:X45),
                            IF(
                                M$4:X$4=2,
                                M45:X45,
                                ""),
                            "")))
                )
            )
        )
    )
)</f>
        <v>7.0787172011661799</v>
      </c>
      <c r="I45" s="191" cm="1">
        <f t="array" ref="I45">IF(
    SUM(IF(
            ISNUMBER(
                IF(
                    $M$5:$X$5,
                    (M45:X45),
                    "")),
            1,
            0))
        =0,
    NA(),
    IF(
        Parameters!$D$15=1,
        IF(
            SUM(--(ISNUMBER(IF($M$5:$X$5=1,(M45:X45),""))))&gt;0,
            MAX(IF(
                ISNUMBER(M45:X45),
                IF(
                    M$5:X$5=1,
                    M45:X45,
                    ""),
                "")),
            MAX(IF(
                ISNUMBER(M45:X45),
                IF(
                    M$5:X$5=2,
                    M45:X45,
                    ""),
                ""))
        ),
        IF(
            Parameters!$D$16=1,
            IFERROR(
                AVERAGE(IF(
                    ISNUMBER(M45:X45),
                    IF(
                        M$5:X$5=1,
                        M45:X45,
                        ""),
                    "")),
                AVERAGE(IF(
                    ISNUMBER(M45:X45),
                    IF(
                        M$5:X$5=2,
                        M45:X45,
                        ""),
                    ""))
            ),
            IF(
                Parameters!$D$17=1,
                IFERROR(
                    IF(
                        OR(
                            IF(
                                ISNUMBER(M45:X45),
                                IF(
                                    M$5:X$5=1,
                                    M45:X45,
                                    ""),
                                "")
                            =0),
                        0,
                        GEOMEAN(IF(
                            ISNUMBER(M45:X45),
                            IF(
                                M$5:X$5=1,
                                M45:X45,
                                ""),
                            ""))
                    ),
                    IF(
                        OR(IF(
                            ISNUMBER(M45:X45),
                            IF(
                                M$5:X$5=2,
                                M45:X45,
                                ""),
                            "")
                            =0),
                        0,
                        GEOMEAN(IF(
                            ISNUMBER(M45:X45),
                            IF(
                                M$5:X$5=2,
                                M45:X45,
                                ""),
                            "")))
                )
            )
        )
    )
)</f>
        <v>0</v>
      </c>
      <c r="J45" s="242">
        <v>44753</v>
      </c>
      <c r="K45" s="242">
        <v>44753</v>
      </c>
      <c r="L45" s="91" t="s">
        <v>69</v>
      </c>
      <c r="M45" s="192">
        <v>7.0787172011661799</v>
      </c>
      <c r="N45" s="192">
        <v>0</v>
      </c>
      <c r="O45" s="192" t="s">
        <v>409</v>
      </c>
      <c r="P45" s="192">
        <v>31.2</v>
      </c>
      <c r="Q45" s="192" t="s">
        <v>409</v>
      </c>
      <c r="R45" s="192" t="s">
        <v>409</v>
      </c>
      <c r="S45"/>
      <c r="T45"/>
      <c r="U45"/>
      <c r="V45"/>
      <c r="W45"/>
      <c r="X45"/>
      <c r="Y45" s="192"/>
      <c r="Z45" s="192"/>
      <c r="AA45"/>
      <c r="AB45"/>
      <c r="AC45"/>
      <c r="AD45"/>
      <c r="AE45"/>
      <c r="AF45"/>
      <c r="AG45" s="34"/>
      <c r="AH45" s="34"/>
      <c r="AI45" s="34"/>
      <c r="AJ45" s="34"/>
      <c r="AK45" s="205"/>
    </row>
    <row r="46" spans="1:37" x14ac:dyDescent="0.2">
      <c r="A46" s="84">
        <v>39</v>
      </c>
      <c r="B46" s="84" t="str">
        <f ca="1"/>
        <v>Cameroon</v>
      </c>
      <c r="C46" s="84" t="str">
        <f ca="1"/>
        <v>CMR</v>
      </c>
      <c r="D46" s="84" t="str">
        <f ca="1"/>
        <v>SSF           Sub-Saharan Africa</v>
      </c>
      <c r="E46" s="84" t="str">
        <f ca="1"/>
        <v>Blend</v>
      </c>
      <c r="F46" s="190" t="str">
        <f t="shared" ca="1" si="5"/>
        <v/>
      </c>
      <c r="G46" s="80">
        <f>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8.8525333627598091</v>
      </c>
      <c r="H46" s="80" cm="1">
        <f t="array" ref="H46">IF(
    SUM(IF(
            ISNUMBER(
                IF(
                    $M$4:$X$4,
                    (M46:X46),
                    "")),
            1,
            0))
        =0,
    NA(),
    IF(
        Parameters!$D$15=1,
        IF(
            SUM(--(ISNUMBER(IF($M$4:$X$4=1,(M46:X46),""))))&gt;0,
            MAX(IF(
                ISNUMBER(M46:X46),
                IF(
                    M$4:X$4=1,
                    M46:X46,
                    ""),
                "")),
            MAX(IF(
                ISNUMBER(M46:X46),
                IF(
                    M$4:X$4=2,
                    M46:X46,
                    ""),
                ""))
        ),
        IF(
            Parameters!$D$16=1,
            IFERROR(
                AVERAGE(IF(
                    ISNUMBER(M46:X46),
                    IF(
                        M$4:X$4=1,
                        M46:X46,
                        ""),
                    "")),
                AVERAGE(IF(
                    ISNUMBER(M46:X46),
                    IF(
                        M$4:X$4=2,
                        M46:X46,
                        ""),
                    ""))
            ),
            IF(
                Parameters!$D$17=1,
                IFERROR(
                    IF(
                        OR(
                            IF(
                                ISNUMBER(M46:X46),
                                IF(
                                    M$4:X$4=1,
                                    M46:X46,
                                    ""),
                                "")
                            =0),
                        0,
                        GEOMEAN(IF(
                            ISNUMBER(M46:X46),
                            IF(
                                M$4:X$4=1,
                                M46:X46,
                                ""),
                            ""))
                    ),
                    IF(
                        OR(IF(
                            ISNUMBER(M46:X46),
                            IF(
                                M$4:X$4=2,
                                M46:X46,
                                ""),
                            "")
                            =0),
                        0,
                        GEOMEAN(IF(
                            ISNUMBER(M46:X46),
                            IF(
                                M$4:X$4=2,
                                M46:X46,
                                ""),
                            "")))
                )
            )
        )
    )
)</f>
        <v>7.83673469387755</v>
      </c>
      <c r="I46" s="191" cm="1">
        <f t="array" ref="I46">IF(
    SUM(IF(
            ISNUMBER(
                IF(
                    $M$5:$X$5,
                    (M46:X46),
                    "")),
            1,
            0))
        =0,
    NA(),
    IF(
        Parameters!$D$15=1,
        IF(
            SUM(--(ISNUMBER(IF($M$5:$X$5=1,(M46:X46),""))))&gt;0,
            MAX(IF(
                ISNUMBER(M46:X46),
                IF(
                    M$5:X$5=1,
                    M46:X46,
                    ""),
                "")),
            MAX(IF(
                ISNUMBER(M46:X46),
                IF(
                    M$5:X$5=2,
                    M46:X46,
                    ""),
                ""))
        ),
        IF(
            Parameters!$D$16=1,
            IFERROR(
                AVERAGE(IF(
                    ISNUMBER(M46:X46),
                    IF(
                        M$5:X$5=1,
                        M46:X46,
                        ""),
                    "")),
                AVERAGE(IF(
                    ISNUMBER(M46:X46),
                    IF(
                        M$5:X$5=2,
                        M46:X46,
                        ""),
                    ""))
            ),
            IF(
                Parameters!$D$17=1,
                IFERROR(
                    IF(
                        OR(
                            IF(
                                ISNUMBER(M46:X46),
                                IF(
                                    M$5:X$5=1,
                                    M46:X46,
                                    ""),
                                "")
                            =0),
                        0,
                        GEOMEAN(IF(
                            ISNUMBER(M46:X46),
                            IF(
                                M$5:X$5=1,
                                M46:X46,
                                ""),
                            ""))
                    ),
                    IF(
                        OR(IF(
                            ISNUMBER(M46:X46),
                            IF(
                                M$5:X$5=2,
                                M46:X46,
                                ""),
                            "")
                            =0),
                        0,
                        GEOMEAN(IF(
                            ISNUMBER(M46:X46),
                            IF(
                                M$5:X$5=2,
                                M46:X46,
                                ""),
                            "")))
                )
            )
        )
    )
)</f>
        <v>10</v>
      </c>
      <c r="J46" s="242">
        <v>44753</v>
      </c>
      <c r="K46" s="242">
        <v>44900</v>
      </c>
      <c r="L46" s="91" t="s">
        <v>71</v>
      </c>
      <c r="M46" s="192">
        <v>7.83673469387755</v>
      </c>
      <c r="N46" s="192">
        <v>0</v>
      </c>
      <c r="O46" s="192">
        <v>10</v>
      </c>
      <c r="P46" s="192">
        <v>28.6</v>
      </c>
      <c r="Q46" s="192" t="s">
        <v>409</v>
      </c>
      <c r="R46" s="192" t="s">
        <v>783</v>
      </c>
      <c r="S46"/>
      <c r="T46"/>
      <c r="U46"/>
      <c r="V46"/>
      <c r="W46"/>
      <c r="X46"/>
      <c r="Y46" s="192"/>
      <c r="Z46" s="192"/>
      <c r="AA46"/>
      <c r="AB46"/>
      <c r="AC46"/>
      <c r="AD46"/>
      <c r="AE46"/>
      <c r="AF46"/>
      <c r="AG46" s="34"/>
      <c r="AH46" s="34"/>
      <c r="AI46" s="34"/>
      <c r="AJ46" s="34"/>
      <c r="AK46" s="205"/>
    </row>
    <row r="47" spans="1:37" x14ac:dyDescent="0.2">
      <c r="A47" s="84">
        <v>40</v>
      </c>
      <c r="B47" s="84" t="str">
        <f ca="1"/>
        <v>Congo, Dem. Rep.</v>
      </c>
      <c r="C47" s="84" t="str">
        <f ca="1"/>
        <v>COD</v>
      </c>
      <c r="D47" s="84" t="str">
        <f ca="1"/>
        <v>SSF           Sub-Saharan Africa</v>
      </c>
      <c r="E47" s="84" t="str">
        <f ca="1"/>
        <v>IDA</v>
      </c>
      <c r="F47" s="190" t="str">
        <f t="shared" ca="1" si="5"/>
        <v/>
      </c>
      <c r="G47" s="80">
        <f>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9.25505141403249</v>
      </c>
      <c r="H47" s="80" cm="1">
        <f t="array" ref="H47">IF(
    SUM(IF(
            ISNUMBER(
                IF(
                    $M$4:$X$4,
                    (M47:X47),
                    "")),
            1,
            0))
        =0,
    NA(),
    IF(
        Parameters!$D$15=1,
        IF(
            SUM(--(ISNUMBER(IF($M$4:$X$4=1,(M47:X47),""))))&gt;0,
            MAX(IF(
                ISNUMBER(M47:X47),
                IF(
                    M$4:X$4=1,
                    M47:X47,
                    ""),
                "")),
            MAX(IF(
                ISNUMBER(M47:X47),
                IF(
                    M$4:X$4=2,
                    M47:X47,
                    ""),
                ""))
        ),
        IF(
            Parameters!$D$16=1,
            IFERROR(
                AVERAGE(IF(
                    ISNUMBER(M47:X47),
                    IF(
                        M$4:X$4=1,
                        M47:X47,
                        ""),
                    "")),
                AVERAGE(IF(
                    ISNUMBER(M47:X47),
                    IF(
                        M$4:X$4=2,
                        M47:X47,
                        ""),
                    ""))
            ),
            IF(
                Parameters!$D$17=1,
                IFERROR(
                    IF(
                        OR(
                            IF(
                                ISNUMBER(M47:X47),
                                IF(
                                    M$4:X$4=1,
                                    M47:X47,
                                    ""),
                                "")
                            =0),
                        0,
                        GEOMEAN(IF(
                            ISNUMBER(M47:X47),
                            IF(
                                M$4:X$4=1,
                                M47:X47,
                                ""),
                            ""))
                    ),
                    IF(
                        OR(IF(
                            ISNUMBER(M47:X47),
                            IF(
                                M$4:X$4=2,
                                M47:X47,
                                ""),
                            "")
                            =0),
                        0,
                        GEOMEAN(IF(
                            ISNUMBER(M47:X47),
                            IF(
                                M$4:X$4=2,
                                M47:X47,
                                ""),
                            "")))
                )
            )
        )
    )
)</f>
        <v>8.56559766763848</v>
      </c>
      <c r="I47" s="191" cm="1">
        <f t="array" ref="I47">IF(
    SUM(IF(
            ISNUMBER(
                IF(
                    $M$5:$X$5,
                    (M47:X47),
                    "")),
            1,
            0))
        =0,
    NA(),
    IF(
        Parameters!$D$15=1,
        IF(
            SUM(--(ISNUMBER(IF($M$5:$X$5=1,(M47:X47),""))))&gt;0,
            MAX(IF(
                ISNUMBER(M47:X47),
                IF(
                    M$5:X$5=1,
                    M47:X47,
                    ""),
                "")),
            MAX(IF(
                ISNUMBER(M47:X47),
                IF(
                    M$5:X$5=2,
                    M47:X47,
                    ""),
                ""))
        ),
        IF(
            Parameters!$D$16=1,
            IFERROR(
                AVERAGE(IF(
                    ISNUMBER(M47:X47),
                    IF(
                        M$5:X$5=1,
                        M47:X47,
                        ""),
                    "")),
                AVERAGE(IF(
                    ISNUMBER(M47:X47),
                    IF(
                        M$5:X$5=2,
                        M47:X47,
                        ""),
                    ""))
            ),
            IF(
                Parameters!$D$17=1,
                IFERROR(
                    IF(
                        OR(
                            IF(
                                ISNUMBER(M47:X47),
                                IF(
                                    M$5:X$5=1,
                                    M47:X47,
                                    ""),
                                "")
                            =0),
                        0,
                        GEOMEAN(IF(
                            ISNUMBER(M47:X47),
                            IF(
                                M$5:X$5=1,
                                M47:X47,
                                ""),
                            ""))
                    ),
                    IF(
                        OR(IF(
                            ISNUMBER(M47:X47),
                            IF(
                                M$5:X$5=2,
                                M47:X47,
                                ""),
                            "")
                            =0),
                        0,
                        GEOMEAN(IF(
                            ISNUMBER(M47:X47),
                            IF(
                                M$5:X$5=2,
                                M47:X47,
                                ""),
                            "")))
                )
            )
        )
    )
)</f>
        <v>10</v>
      </c>
      <c r="J47" s="242">
        <v>44753</v>
      </c>
      <c r="K47" s="242">
        <v>44865</v>
      </c>
      <c r="L47" s="91" t="s">
        <v>72</v>
      </c>
      <c r="M47" s="192">
        <v>8.56559766763848</v>
      </c>
      <c r="N47" s="192">
        <v>0</v>
      </c>
      <c r="O47" s="192">
        <v>10</v>
      </c>
      <c r="P47" s="192">
        <v>26.1</v>
      </c>
      <c r="Q47" s="192" t="s">
        <v>409</v>
      </c>
      <c r="R47" s="192" t="s">
        <v>632</v>
      </c>
      <c r="S47"/>
      <c r="T47"/>
      <c r="U47"/>
      <c r="V47"/>
      <c r="W47"/>
      <c r="X47"/>
      <c r="Y47" s="192"/>
      <c r="Z47" s="192"/>
      <c r="AA47"/>
      <c r="AB47"/>
      <c r="AC47"/>
      <c r="AD47"/>
      <c r="AE47"/>
      <c r="AF47"/>
      <c r="AG47" s="34"/>
      <c r="AH47" s="34"/>
      <c r="AI47" s="34"/>
      <c r="AJ47" s="34"/>
      <c r="AK47" s="205"/>
    </row>
    <row r="48" spans="1:37" x14ac:dyDescent="0.2">
      <c r="A48" s="84">
        <v>41</v>
      </c>
      <c r="B48" s="84" t="str">
        <f ca="1"/>
        <v>Congo, Rep.</v>
      </c>
      <c r="C48" s="84" t="str">
        <f ca="1"/>
        <v>COG</v>
      </c>
      <c r="D48" s="84" t="str">
        <f ca="1"/>
        <v>SSF           Sub-Saharan Africa</v>
      </c>
      <c r="E48" s="84" t="str">
        <f ca="1"/>
        <v>Blend</v>
      </c>
      <c r="F48" s="190" t="str">
        <f t="shared" ca="1" si="5"/>
        <v/>
      </c>
      <c r="G48" s="80">
        <f>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0</v>
      </c>
      <c r="H48" s="80" cm="1">
        <f t="array" ref="H48">IF(
    SUM(IF(
            ISNUMBER(
                IF(
                    $M$4:$X$4,
                    (M48:X48),
                    "")),
            1,
            0))
        =0,
    NA(),
    IF(
        Parameters!$D$15=1,
        IF(
            SUM(--(ISNUMBER(IF($M$4:$X$4=1,(M48:X48),""))))&gt;0,
            MAX(IF(
                ISNUMBER(M48:X48),
                IF(
                    M$4:X$4=1,
                    M48:X48,
                    ""),
                "")),
            MAX(IF(
                ISNUMBER(M48:X48),
                IF(
                    M$4:X$4=2,
                    M48:X48,
                    ""),
                ""))
        ),
        IF(
            Parameters!$D$16=1,
            IFERROR(
                AVERAGE(IF(
                    ISNUMBER(M48:X48),
                    IF(
                        M$4:X$4=1,
                        M48:X48,
                        ""),
                    "")),
                AVERAGE(IF(
                    ISNUMBER(M48:X48),
                    IF(
                        M$4:X$4=2,
                        M48:X48,
                        ""),
                    ""))
            ),
            IF(
                Parameters!$D$17=1,
                IFERROR(
                    IF(
                        OR(
                            IF(
                                ISNUMBER(M48:X48),
                                IF(
                                    M$4:X$4=1,
                                    M48:X48,
                                    ""),
                                "")
                            =0),
                        0,
                        GEOMEAN(IF(
                            ISNUMBER(M48:X48),
                            IF(
                                M$4:X$4=1,
                                M48:X48,
                                ""),
                            ""))
                    ),
                    IF(
                        OR(IF(
                            ISNUMBER(M48:X48),
                            IF(
                                M$4:X$4=2,
                                M48:X48,
                                ""),
                            "")
                            =0),
                        0,
                        GEOMEAN(IF(
                            ISNUMBER(M48:X48),
                            IF(
                                M$4:X$4=2,
                                M48:X48,
                                ""),
                            "")))
                )
            )
        )
    )
)</f>
        <v>8.5072886297375998</v>
      </c>
      <c r="I48" s="191" cm="1">
        <f t="array" ref="I48">IF(
    SUM(IF(
            ISNUMBER(
                IF(
                    $M$5:$X$5,
                    (M48:X48),
                    "")),
            1,
            0))
        =0,
    NA(),
    IF(
        Parameters!$D$15=1,
        IF(
            SUM(--(ISNUMBER(IF($M$5:$X$5=1,(M48:X48),""))))&gt;0,
            MAX(IF(
                ISNUMBER(M48:X48),
                IF(
                    M$5:X$5=1,
                    M48:X48,
                    ""),
                "")),
            MAX(IF(
                ISNUMBER(M48:X48),
                IF(
                    M$5:X$5=2,
                    M48:X48,
                    ""),
                ""))
        ),
        IF(
            Parameters!$D$16=1,
            IFERROR(
                AVERAGE(IF(
                    ISNUMBER(M48:X48),
                    IF(
                        M$5:X$5=1,
                        M48:X48,
                        ""),
                    "")),
                AVERAGE(IF(
                    ISNUMBER(M48:X48),
                    IF(
                        M$5:X$5=2,
                        M48:X48,
                        ""),
                    ""))
            ),
            IF(
                Parameters!$D$17=1,
                IFERROR(
                    IF(
                        OR(
                            IF(
                                ISNUMBER(M48:X48),
                                IF(
                                    M$5:X$5=1,
                                    M48:X48,
                                    ""),
                                "")
                            =0),
                        0,
                        GEOMEAN(IF(
                            ISNUMBER(M48:X48),
                            IF(
                                M$5:X$5=1,
                                M48:X48,
                                ""),
                            ""))
                    ),
                    IF(
                        OR(IF(
                            ISNUMBER(M48:X48),
                            IF(
                                M$5:X$5=2,
                                M48:X48,
                                ""),
                            "")
                            =0),
                        0,
                        GEOMEAN(IF(
                            ISNUMBER(M48:X48),
                            IF(
                                M$5:X$5=2,
                                M48:X48,
                                ""),
                            "")))
                )
            )
        )
    )
)</f>
        <v>0</v>
      </c>
      <c r="J48" s="242">
        <v>44753</v>
      </c>
      <c r="K48" s="242">
        <v>44778</v>
      </c>
      <c r="L48" s="91" t="s">
        <v>73</v>
      </c>
      <c r="M48" s="192">
        <v>8.5072886297375998</v>
      </c>
      <c r="N48" s="192">
        <v>0</v>
      </c>
      <c r="O48" s="192" t="s">
        <v>409</v>
      </c>
      <c r="P48" s="192">
        <v>26.3</v>
      </c>
      <c r="Q48" s="192" t="s">
        <v>409</v>
      </c>
      <c r="R48" s="192" t="s">
        <v>409</v>
      </c>
      <c r="S48"/>
      <c r="T48"/>
      <c r="U48"/>
      <c r="V48"/>
      <c r="W48"/>
      <c r="X48"/>
      <c r="Y48" s="192"/>
      <c r="Z48" s="192"/>
      <c r="AA48"/>
      <c r="AB48"/>
      <c r="AC48"/>
      <c r="AD48"/>
      <c r="AE48"/>
      <c r="AF48"/>
      <c r="AG48" s="34"/>
      <c r="AH48" s="34"/>
      <c r="AI48" s="34"/>
      <c r="AJ48" s="34"/>
      <c r="AK48" s="205"/>
    </row>
    <row r="49" spans="1:37" x14ac:dyDescent="0.2">
      <c r="A49" s="84">
        <v>42</v>
      </c>
      <c r="B49" s="84" t="str">
        <f ca="1"/>
        <v>Colombia</v>
      </c>
      <c r="C49" s="84" t="str">
        <f ca="1"/>
        <v>COL</v>
      </c>
      <c r="D49" s="84" t="str">
        <f ca="1"/>
        <v>LCN           Latin America &amp; Caribbean</v>
      </c>
      <c r="E49" s="84" t="str">
        <f ca="1"/>
        <v>IBRD</v>
      </c>
      <c r="F49" s="190" t="str">
        <f t="shared" ca="1" si="5"/>
        <v/>
      </c>
      <c r="G49" s="80">
        <f>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0</v>
      </c>
      <c r="H49" s="80" cm="1">
        <f t="array" ref="H49">IF(
    SUM(IF(
            ISNUMBER(
                IF(
                    $M$4:$X$4,
                    (M49:X49),
                    "")),
            1,
            0))
        =0,
    NA(),
    IF(
        Parameters!$D$15=1,
        IF(
            SUM(--(ISNUMBER(IF($M$4:$X$4=1,(M49:X49),""))))&gt;0,
            MAX(IF(
                ISNUMBER(M49:X49),
                IF(
                    M$4:X$4=1,
                    M49:X49,
                    ""),
                "")),
            MAX(IF(
                ISNUMBER(M49:X49),
                IF(
                    M$4:X$4=2,
                    M49:X49,
                    ""),
                ""))
        ),
        IF(
            Parameters!$D$16=1,
            IFERROR(
                AVERAGE(IF(
                    ISNUMBER(M49:X49),
                    IF(
                        M$4:X$4=1,
                        M49:X49,
                        ""),
                    "")),
                AVERAGE(IF(
                    ISNUMBER(M49:X49),
                    IF(
                        M$4:X$4=2,
                        M49:X49,
                        ""),
                    ""))
            ),
            IF(
                Parameters!$D$17=1,
                IFERROR(
                    IF(
                        OR(
                            IF(
                                ISNUMBER(M49:X49),
                                IF(
                                    M$4:X$4=1,
                                    M49:X49,
                                    ""),
                                "")
                            =0),
                        0,
                        GEOMEAN(IF(
                            ISNUMBER(M49:X49),
                            IF(
                                M$4:X$4=1,
                                M49:X49,
                                ""),
                            ""))
                    ),
                    IF(
                        OR(IF(
                            ISNUMBER(M49:X49),
                            IF(
                                M$4:X$4=2,
                                M49:X49,
                                ""),
                            "")
                            =0),
                        0,
                        GEOMEAN(IF(
                            ISNUMBER(M49:X49),
                            IF(
                                M$4:X$4=2,
                                M49:X49,
                                ""),
                            "")))
                )
            )
        )
    )
)</f>
        <v>0.66472303206997196</v>
      </c>
      <c r="I49" s="191" cm="1">
        <f t="array" ref="I49">IF(
    SUM(IF(
            ISNUMBER(
                IF(
                    $M$5:$X$5,
                    (M49:X49),
                    "")),
            1,
            0))
        =0,
    NA(),
    IF(
        Parameters!$D$15=1,
        IF(
            SUM(--(ISNUMBER(IF($M$5:$X$5=1,(M49:X49),""))))&gt;0,
            MAX(IF(
                ISNUMBER(M49:X49),
                IF(
                    M$5:X$5=1,
                    M49:X49,
                    ""),
                "")),
            MAX(IF(
                ISNUMBER(M49:X49),
                IF(
                    M$5:X$5=2,
                    M49:X49,
                    ""),
                ""))
        ),
        IF(
            Parameters!$D$16=1,
            IFERROR(
                AVERAGE(IF(
                    ISNUMBER(M49:X49),
                    IF(
                        M$5:X$5=1,
                        M49:X49,
                        ""),
                    "")),
                AVERAGE(IF(
                    ISNUMBER(M49:X49),
                    IF(
                        M$5:X$5=2,
                        M49:X49,
                        ""),
                    ""))
            ),
            IF(
                Parameters!$D$17=1,
                IFERROR(
                    IF(
                        OR(
                            IF(
                                ISNUMBER(M49:X49),
                                IF(
                                    M$5:X$5=1,
                                    M49:X49,
                                    ""),
                                "")
                            =0),
                        0,
                        GEOMEAN(IF(
                            ISNUMBER(M49:X49),
                            IF(
                                M$5:X$5=1,
                                M49:X49,
                                ""),
                            ""))
                    ),
                    IF(
                        OR(IF(
                            ISNUMBER(M49:X49),
                            IF(
                                M$5:X$5=2,
                                M49:X49,
                                ""),
                            "")
                            =0),
                        0,
                        GEOMEAN(IF(
                            ISNUMBER(M49:X49),
                            IF(
                                M$5:X$5=2,
                                M49:X49,
                                ""),
                            "")))
                )
            )
        )
    )
)</f>
        <v>0</v>
      </c>
      <c r="J49" s="242">
        <v>44753</v>
      </c>
      <c r="K49" s="242">
        <v>44855</v>
      </c>
      <c r="L49" s="91" t="s">
        <v>75</v>
      </c>
      <c r="M49" s="192">
        <v>0.66472303206997196</v>
      </c>
      <c r="N49" s="192">
        <v>0</v>
      </c>
      <c r="O49" s="192" t="s">
        <v>409</v>
      </c>
      <c r="P49" s="192">
        <v>53.2</v>
      </c>
      <c r="Q49" s="192" t="s">
        <v>409</v>
      </c>
      <c r="R49" s="192" t="s">
        <v>409</v>
      </c>
      <c r="S49"/>
      <c r="T49"/>
      <c r="U49"/>
      <c r="V49"/>
      <c r="W49"/>
      <c r="X49"/>
      <c r="Y49" s="192"/>
      <c r="Z49" s="192"/>
      <c r="AA49"/>
      <c r="AB49"/>
      <c r="AC49"/>
      <c r="AD49"/>
      <c r="AE49"/>
      <c r="AF49"/>
      <c r="AG49" s="34"/>
      <c r="AH49" s="34"/>
      <c r="AI49" s="34"/>
      <c r="AJ49" s="34"/>
      <c r="AK49" s="205"/>
    </row>
    <row r="50" spans="1:37" x14ac:dyDescent="0.2">
      <c r="A50" s="84">
        <v>43</v>
      </c>
      <c r="B50" s="84" t="str">
        <f ca="1"/>
        <v>Comoros</v>
      </c>
      <c r="C50" s="84" t="str">
        <f ca="1"/>
        <v>COM</v>
      </c>
      <c r="D50" s="84" t="str">
        <f ca="1"/>
        <v>SSF           Sub-Saharan Africa</v>
      </c>
      <c r="E50" s="84" t="str">
        <f ca="1"/>
        <v>IDA</v>
      </c>
      <c r="F50" s="190" t="str">
        <f t="shared" ca="1" si="5"/>
        <v/>
      </c>
      <c r="G50" s="80">
        <f>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0</v>
      </c>
      <c r="H50" s="80" cm="1">
        <f t="array" ref="H50">IF(
    SUM(IF(
            ISNUMBER(
                IF(
                    $M$4:$X$4,
                    (M50:X50),
                    "")),
            1,
            0))
        =0,
    NA(),
    IF(
        Parameters!$D$15=1,
        IF(
            SUM(--(ISNUMBER(IF($M$4:$X$4=1,(M50:X50),""))))&gt;0,
            MAX(IF(
                ISNUMBER(M50:X50),
                IF(
                    M$4:X$4=1,
                    M50:X50,
                    ""),
                "")),
            MAX(IF(
                ISNUMBER(M50:X50),
                IF(
                    M$4:X$4=2,
                    M50:X50,
                    ""),
                ""))
        ),
        IF(
            Parameters!$D$16=1,
            IFERROR(
                AVERAGE(IF(
                    ISNUMBER(M50:X50),
                    IF(
                        M$4:X$4=1,
                        M50:X50,
                        ""),
                    "")),
                AVERAGE(IF(
                    ISNUMBER(M50:X50),
                    IF(
                        M$4:X$4=2,
                        M50:X50,
                        ""),
                    ""))
            ),
            IF(
                Parameters!$D$17=1,
                IFERROR(
                    IF(
                        OR(
                            IF(
                                ISNUMBER(M50:X50),
                                IF(
                                    M$4:X$4=1,
                                    M50:X50,
                                    ""),
                                "")
                            =0),
                        0,
                        GEOMEAN(IF(
                            ISNUMBER(M50:X50),
                            IF(
                                M$4:X$4=1,
                                M50:X50,
                                ""),
                            ""))
                    ),
                    IF(
                        OR(IF(
                            ISNUMBER(M50:X50),
                            IF(
                                M$4:X$4=2,
                                M50:X50,
                                ""),
                            "")
                            =0),
                        0,
                        GEOMEAN(IF(
                            ISNUMBER(M50:X50),
                            IF(
                                M$4:X$4=2,
                                M50:X50,
                                ""),
                            "")))
                )
            )
        )
    )
)</f>
        <v>8.9154518950437307</v>
      </c>
      <c r="I50" s="191" cm="1">
        <f t="array" ref="I50">IF(
    SUM(IF(
            ISNUMBER(
                IF(
                    $M$5:$X$5,
                    (M50:X50),
                    "")),
            1,
            0))
        =0,
    NA(),
    IF(
        Parameters!$D$15=1,
        IF(
            SUM(--(ISNUMBER(IF($M$5:$X$5=1,(M50:X50),""))))&gt;0,
            MAX(IF(
                ISNUMBER(M50:X50),
                IF(
                    M$5:X$5=1,
                    M50:X50,
                    ""),
                "")),
            MAX(IF(
                ISNUMBER(M50:X50),
                IF(
                    M$5:X$5=2,
                    M50:X50,
                    ""),
                ""))
        ),
        IF(
            Parameters!$D$16=1,
            IFERROR(
                AVERAGE(IF(
                    ISNUMBER(M50:X50),
                    IF(
                        M$5:X$5=1,
                        M50:X50,
                        ""),
                    "")),
                AVERAGE(IF(
                    ISNUMBER(M50:X50),
                    IF(
                        M$5:X$5=2,
                        M50:X50,
                        ""),
                    ""))
            ),
            IF(
                Parameters!$D$17=1,
                IFERROR(
                    IF(
                        OR(
                            IF(
                                ISNUMBER(M50:X50),
                                IF(
                                    M$5:X$5=1,
                                    M50:X50,
                                    ""),
                                "")
                            =0),
                        0,
                        GEOMEAN(IF(
                            ISNUMBER(M50:X50),
                            IF(
                                M$5:X$5=1,
                                M50:X50,
                                ""),
                            ""))
                    ),
                    IF(
                        OR(IF(
                            ISNUMBER(M50:X50),
                            IF(
                                M$5:X$5=2,
                                M50:X50,
                                ""),
                            "")
                            =0),
                        0,
                        GEOMEAN(IF(
                            ISNUMBER(M50:X50),
                            IF(
                                M$5:X$5=2,
                                M50:X50,
                                ""),
                            "")))
                )
            )
        )
    )
)</f>
        <v>0</v>
      </c>
      <c r="J50" s="242">
        <v>44753</v>
      </c>
      <c r="K50" s="242">
        <v>44830</v>
      </c>
      <c r="L50" s="91" t="s">
        <v>77</v>
      </c>
      <c r="M50" s="192">
        <v>8.9154518950437307</v>
      </c>
      <c r="N50" s="192">
        <v>0</v>
      </c>
      <c r="O50" s="192" t="s">
        <v>409</v>
      </c>
      <c r="P50" s="192">
        <v>24.9</v>
      </c>
      <c r="Q50" s="192" t="s">
        <v>409</v>
      </c>
      <c r="R50" s="192" t="s">
        <v>409</v>
      </c>
      <c r="S50"/>
      <c r="T50"/>
      <c r="U50"/>
      <c r="V50"/>
      <c r="W50"/>
      <c r="X50"/>
      <c r="Y50" s="192"/>
      <c r="Z50" s="192"/>
      <c r="AA50"/>
      <c r="AB50"/>
      <c r="AC50"/>
      <c r="AD50"/>
      <c r="AE50"/>
      <c r="AF50"/>
      <c r="AG50" s="34"/>
      <c r="AH50" s="34"/>
      <c r="AI50" s="34"/>
      <c r="AJ50" s="34"/>
      <c r="AK50" s="205"/>
    </row>
    <row r="51" spans="1:37" x14ac:dyDescent="0.2">
      <c r="A51" s="84">
        <v>44</v>
      </c>
      <c r="B51" s="84" t="str">
        <f ca="1"/>
        <v>Cabo Verde</v>
      </c>
      <c r="C51" s="84" t="str">
        <f ca="1"/>
        <v>CPV</v>
      </c>
      <c r="D51" s="84" t="str">
        <f ca="1"/>
        <v>SSF           Sub-Saharan Africa</v>
      </c>
      <c r="E51" s="84" t="str">
        <f ca="1"/>
        <v>Blend</v>
      </c>
      <c r="F51" s="190" t="str">
        <f t="shared" ca="1" si="5"/>
        <v/>
      </c>
      <c r="G51" s="80">
        <f>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$M$4:$X$4,
                    (M51:X51),
                    "")),
            1,
            0))
        =0,
    NA(),
    IF(
        Parameters!$D$15=1,
        IF(
            SUM(--(ISNUMBER(IF($M$4:$X$4=1,(M51:X51),""))))&gt;0,
            MAX(IF(
                ISNUMBER(M51:X51),
                IF(
                    M$4:X$4=1,
                    M51:X51,
                    ""),
                "")),
            MAX(IF(
                ISNUMBER(M51:X51),
                IF(
                    M$4:X$4=2,
                    M51:X51,
                    ""),
                ""))
        ),
        IF(
            Parameters!$D$16=1,
            IFERROR(
                AVERAGE(IF(
                    ISNUMBER(M51:X51),
                    IF(
                        M$4:X$4=1,
                        M51:X51,
                        ""),
                    "")),
                AVERAGE(IF(
                    ISNUMBER(M51:X51),
                    IF(
                        M$4:X$4=2,
                        M51:X51,
                        ""),
                    ""))
            ),
            IF(
                Parameters!$D$17=1,
                IFERROR(
                    IF(
                        OR(
                            IF(
                                ISNUMBER(M51:X51),
                                IF(
                                    M$4:X$4=1,
                                    M51:X51,
                                    ""),
                                "")
                            =0),
                        0,
                        GEOMEAN(IF(
                            ISNUMBER(M51:X51),
                            IF(
                                M$4:X$4=1,
                                M51:X51,
                                ""),
                            ""))
                    ),
                    IF(
                        OR(IF(
                            ISNUMBER(M51:X51),
                            IF(
                                M$4:X$4=2,
                                M51:X51,
                                ""),
                            "")
                            =0),
                        0,
                        GEOMEAN(IF(
                            ISNUMBER(M51:X51),
                            IF(
                                M$4:X$4=2,
                                M51:X51,
                                ""),
                            "")))
                )
            )
        )
    )
)</f>
        <v>6.2332361516034904</v>
      </c>
      <c r="I51" s="191" cm="1">
        <f t="array" ref="I51">IF(
    SUM(IF(
            ISNUMBER(
                IF(
                    $M$5:$X$5,
                    (M51:X51),
                    "")),
            1,
            0))
        =0,
    NA(),
    IF(
        Parameters!$D$15=1,
        IF(
            SUM(--(ISNUMBER(IF($M$5:$X$5=1,(M51:X51),""))))&gt;0,
            MAX(IF(
                ISNUMBER(M51:X51),
                IF(
                    M$5:X$5=1,
                    M51:X51,
                    ""),
                "")),
            MAX(IF(
                ISNUMBER(M51:X51),
                IF(
                    M$5:X$5=2,
                    M51:X51,
                    ""),
                ""))
        ),
        IF(
            Parameters!$D$16=1,
            IFERROR(
                AVERAGE(IF(
                    ISNUMBER(M51:X51),
                    IF(
                        M$5:X$5=1,
                        M51:X51,
                        ""),
                    "")),
                AVERAGE(IF(
                    ISNUMBER(M51:X51),
                    IF(
                        M$5:X$5=2,
                        M51:X51,
                        ""),
                    ""))
            ),
            IF(
                Parameters!$D$17=1,
                IFERROR(
                    IF(
                        OR(
                            IF(
                                ISNUMBER(M51:X51),
                                IF(
                                    M$5:X$5=1,
                                    M51:X51,
                                    ""),
                                "")
                            =0),
                        0,
                        GEOMEAN(IF(
                            ISNUMBER(M51:X51),
                            IF(
                                M$5:X$5=1,
                                M51:X51,
                                ""),
                            ""))
                    ),
                    IF(
                        OR(IF(
                            ISNUMBER(M51:X51),
                            IF(
                                M$5:X$5=2,
                                M51:X51,
                                ""),
                            "")
                            =0),
                        0,
                        GEOMEAN(IF(
                            ISNUMBER(M51:X51),
                            IF(
                                M$5:X$5=2,
                                M51:X51,
                                ""),
                            "")))
                )
            )
        )
    )
)</f>
        <v>0</v>
      </c>
      <c r="J51" s="242">
        <v>44753</v>
      </c>
      <c r="K51" s="242">
        <v>44802</v>
      </c>
      <c r="L51" s="91" t="s">
        <v>79</v>
      </c>
      <c r="M51" s="192">
        <v>6.2332361516034904</v>
      </c>
      <c r="N51" s="192">
        <v>0</v>
      </c>
      <c r="O51" s="192" t="s">
        <v>409</v>
      </c>
      <c r="P51" s="192">
        <v>34.1</v>
      </c>
      <c r="Q51" s="192" t="s">
        <v>409</v>
      </c>
      <c r="R51" s="192" t="s">
        <v>409</v>
      </c>
      <c r="S51"/>
      <c r="T51"/>
      <c r="U51"/>
      <c r="V51"/>
      <c r="W51"/>
      <c r="X51"/>
      <c r="Y51" s="192"/>
      <c r="Z51" s="192"/>
      <c r="AA51"/>
      <c r="AB51"/>
      <c r="AC51"/>
      <c r="AD51"/>
      <c r="AE51"/>
      <c r="AF51"/>
      <c r="AG51" s="34"/>
      <c r="AH51" s="34"/>
      <c r="AI51" s="34"/>
      <c r="AJ51" s="34"/>
      <c r="AK51" s="205"/>
    </row>
    <row r="52" spans="1:37" x14ac:dyDescent="0.2">
      <c r="A52" s="84">
        <v>45</v>
      </c>
      <c r="B52" s="84" t="str">
        <f ca="1"/>
        <v>Costa Rica</v>
      </c>
      <c r="C52" s="84" t="str">
        <f ca="1"/>
        <v>CRI</v>
      </c>
      <c r="D52" s="84" t="str">
        <f ca="1"/>
        <v>LCN           Latin America &amp; Caribbean</v>
      </c>
      <c r="E52" s="84" t="str">
        <f ca="1"/>
        <v>IBRD</v>
      </c>
      <c r="F52" s="190" t="str">
        <f t="shared" ca="1" si="5"/>
        <v/>
      </c>
      <c r="G52" s="80">
        <f>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0</v>
      </c>
      <c r="H52" s="80" cm="1">
        <f t="array" ref="H52">IF(
    SUM(IF(
            ISNUMBER(
                IF(
                    $M$4:$X$4,
                    (M52:X52),
                    "")),
            1,
            0))
        =0,
    NA(),
    IF(
        Parameters!$D$15=1,
        IF(
            SUM(--(ISNUMBER(IF($M$4:$X$4=1,(M52:X52),""))))&gt;0,
            MAX(IF(
                ISNUMBER(M52:X52),
                IF(
                    M$4:X$4=1,
                    M52:X52,
                    ""),
                "")),
            MAX(IF(
                ISNUMBER(M52:X52),
                IF(
                    M$4:X$4=2,
                    M52:X52,
                    ""),
                ""))
        ),
        IF(
            Parameters!$D$16=1,
            IFERROR(
                AVERAGE(IF(
                    ISNUMBER(M52:X52),
                    IF(
                        M$4:X$4=1,
                        M52:X52,
                        ""),
                    "")),
                AVERAGE(IF(
                    ISNUMBER(M52:X52),
                    IF(
                        M$4:X$4=2,
                        M52:X52,
                        ""),
                    ""))
            ),
            IF(
                Parameters!$D$17=1,
                IFERROR(
                    IF(
                        OR(
                            IF(
                                ISNUMBER(M52:X52),
                                IF(
                                    M$4:X$4=1,
                                    M52:X52,
                                    ""),
                                "")
                            =0),
                        0,
                        GEOMEAN(IF(
                            ISNUMBER(M52:X52),
                            IF(
                                M$4:X$4=1,
                                M52:X52,
                                ""),
                            ""))
                    ),
                    IF(
                        OR(IF(
                            ISNUMBER(M52:X52),
                            IF(
                                M$4:X$4=2,
                                M52:X52,
                                ""),
                            "")
                            =0),
                        0,
                        GEOMEAN(IF(
                            ISNUMBER(M52:X52),
                            IF(
                                M$4:X$4=2,
                                M52:X52,
                                ""),
                            "")))
                )
            )
        )
    )
)</f>
        <v>4.2798833819241997</v>
      </c>
      <c r="I52" s="191" cm="1">
        <f t="array" ref="I52">IF(
    SUM(IF(
            ISNUMBER(
                IF(
                    $M$5:$X$5,
                    (M52:X52),
                    "")),
            1,
            0))
        =0,
    NA(),
    IF(
        Parameters!$D$15=1,
        IF(
            SUM(--(ISNUMBER(IF($M$5:$X$5=1,(M52:X52),""))))&gt;0,
            MAX(IF(
                ISNUMBER(M52:X52),
                IF(
                    M$5:X$5=1,
                    M52:X52,
                    ""),
                "")),
            MAX(IF(
                ISNUMBER(M52:X52),
                IF(
                    M$5:X$5=2,
                    M52:X52,
                    ""),
                ""))
        ),
        IF(
            Parameters!$D$16=1,
            IFERROR(
                AVERAGE(IF(
                    ISNUMBER(M52:X52),
                    IF(
                        M$5:X$5=1,
                        M52:X52,
                        ""),
                    "")),
                AVERAGE(IF(
                    ISNUMBER(M52:X52),
                    IF(
                        M$5:X$5=2,
                        M52:X52,
                        ""),
                    ""))
            ),
            IF(
                Parameters!$D$17=1,
                IFERROR(
                    IF(
                        OR(
                            IF(
                                ISNUMBER(M52:X52),
                                IF(
                                    M$5:X$5=1,
                                    M52:X52,
                                    ""),
                                "")
                            =0),
                        0,
                        GEOMEAN(IF(
                            ISNUMBER(M52:X52),
                            IF(
                                M$5:X$5=1,
                                M52:X52,
                                ""),
                            ""))
                    ),
                    IF(
                        OR(IF(
                            ISNUMBER(M52:X52),
                            IF(
                                M$5:X$5=2,
                                M52:X52,
                                ""),
                            "")
                            =0),
                        0,
                        GEOMEAN(IF(
                            ISNUMBER(M52:X52),
                            IF(
                                M$5:X$5=2,
                                M52:X52,
                                ""),
                            "")))
                )
            )
        )
    )
)</f>
        <v>0</v>
      </c>
      <c r="J52" s="242">
        <v>44753</v>
      </c>
      <c r="K52" s="242">
        <v>44846</v>
      </c>
      <c r="L52" s="91" t="s">
        <v>81</v>
      </c>
      <c r="M52" s="192">
        <v>4.2798833819241997</v>
      </c>
      <c r="N52" s="192">
        <v>0</v>
      </c>
      <c r="O52" s="192" t="s">
        <v>409</v>
      </c>
      <c r="P52" s="192">
        <v>40.799999999999997</v>
      </c>
      <c r="Q52" s="192" t="s">
        <v>409</v>
      </c>
      <c r="R52" s="192" t="s">
        <v>409</v>
      </c>
      <c r="S52"/>
      <c r="T52"/>
      <c r="U52"/>
      <c r="V52"/>
      <c r="W52"/>
      <c r="X52"/>
      <c r="Y52" s="192"/>
      <c r="Z52" s="192"/>
      <c r="AA52"/>
      <c r="AB52"/>
      <c r="AC52"/>
      <c r="AD52"/>
      <c r="AE52"/>
      <c r="AF52"/>
      <c r="AG52" s="34"/>
      <c r="AH52" s="34"/>
      <c r="AI52" s="34"/>
      <c r="AJ52" s="34"/>
      <c r="AK52" s="205"/>
    </row>
    <row r="53" spans="1:37" x14ac:dyDescent="0.2">
      <c r="A53" s="84">
        <v>46</v>
      </c>
      <c r="B53" s="84" t="str">
        <f ca="1"/>
        <v>Cuba</v>
      </c>
      <c r="C53" s="84" t="str">
        <f ca="1"/>
        <v>CUB</v>
      </c>
      <c r="D53" s="84" t="str">
        <f ca="1"/>
        <v>LCN           Latin America &amp; Caribbean</v>
      </c>
      <c r="E53" s="84" t="str">
        <f ca="1"/>
        <v>NA</v>
      </c>
      <c r="F53" s="190" t="str">
        <f t="shared" ca="1" si="5"/>
        <v/>
      </c>
      <c r="G53" s="80">
        <f>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$M$4:$X$4,
                    (M53:X53),
                    "")),
            1,
            0))
        =0,
    NA(),
    IF(
        Parameters!$D$15=1,
        IF(
            SUM(--(ISNUMBER(IF($M$4:$X$4=1,(M53:X53),""))))&gt;0,
            MAX(IF(
                ISNUMBER(M53:X53),
                IF(
                    M$4:X$4=1,
                    M53:X53,
                    ""),
                "")),
            MAX(IF(
                ISNUMBER(M53:X53),
                IF(
                    M$4:X$4=2,
                    M53:X53,
                    ""),
                ""))
        ),
        IF(
            Parameters!$D$16=1,
            IFERROR(
                AVERAGE(IF(
                    ISNUMBER(M53:X53),
                    IF(
                        M$4:X$4=1,
                        M53:X53,
                        ""),
                    "")),
                AVERAGE(IF(
                    ISNUMBER(M53:X53),
                    IF(
                        M$4:X$4=2,
                        M53:X53,
                        ""),
                    ""))
            ),
            IF(
                Parameters!$D$17=1,
                IFERROR(
                    IF(
                        OR(
                            IF(
                                ISNUMBER(M53:X53),
                                IF(
                                    M$4:X$4=1,
                                    M53:X53,
                                    ""),
                                "")
                            =0),
                        0,
                        GEOMEAN(IF(
                            ISNUMBER(M53:X53),
                            IF(
                                M$4:X$4=1,
                                M53:X53,
                                ""),
                            ""))
                    ),
                    IF(
                        OR(IF(
                            ISNUMBER(M53:X53),
                            IF(
                                M$4:X$4=2,
                                M53:X53,
                                ""),
                            "")
                            =0),
                        0,
                        GEOMEAN(IF(
                            ISNUMBER(M53:X53),
                            IF(
                                M$4:X$4=2,
                                M53:X53,
                                ""),
                            "")))
                )
            )
        )
    )
)</f>
        <v>7.28279883381924</v>
      </c>
      <c r="I53" s="191" cm="1">
        <f t="array" ref="I53">IF(
    SUM(IF(
            ISNUMBER(
                IF(
                    $M$5:$X$5,
                    (M53:X53),
                    "")),
            1,
            0))
        =0,
    NA(),
    IF(
        Parameters!$D$15=1,
        IF(
            SUM(--(ISNUMBER(IF($M$5:$X$5=1,(M53:X53),""))))&gt;0,
            MAX(IF(
                ISNUMBER(M53:X53),
                IF(
                    M$5:X$5=1,
                    M53:X53,
                    ""),
                "")),
            MAX(IF(
                ISNUMBER(M53:X53),
                IF(
                    M$5:X$5=2,
                    M53:X53,
                    ""),
                ""))
        ),
        IF(
            Parameters!$D$16=1,
            IFERROR(
                AVERAGE(IF(
                    ISNUMBER(M53:X53),
                    IF(
                        M$5:X$5=1,
                        M53:X53,
                        ""),
                    "")),
                AVERAGE(IF(
                    ISNUMBER(M53:X53),
                    IF(
                        M$5:X$5=2,
                        M53:X53,
                        ""),
                    ""))
            ),
            IF(
                Parameters!$D$17=1,
                IFERROR(
                    IF(
                        OR(
                            IF(
                                ISNUMBER(M53:X53),
                                IF(
                                    M$5:X$5=1,
                                    M53:X53,
                                    ""),
                                "")
                            =0),
                        0,
                        GEOMEAN(IF(
                            ISNUMBER(M53:X53),
                            IF(
                                M$5:X$5=1,
                                M53:X53,
                                ""),
                            ""))
                    ),
                    IF(
                        OR(IF(
                            ISNUMBER(M53:X53),
                            IF(
                                M$5:X$5=2,
                                M53:X53,
                                ""),
                            "")
                            =0),
                        0,
                        GEOMEAN(IF(
                            ISNUMBER(M53:X53),
                            IF(
                                M$5:X$5=2,
                                M53:X53,
                                ""),
                            "")))
                )
            )
        )
    )
)</f>
        <v>0</v>
      </c>
      <c r="J53" s="242">
        <v>44753</v>
      </c>
      <c r="K53" s="242">
        <v>44753</v>
      </c>
      <c r="L53" s="91" t="s">
        <v>83</v>
      </c>
      <c r="M53" s="192">
        <v>7.28279883381924</v>
      </c>
      <c r="N53" s="192">
        <v>0</v>
      </c>
      <c r="O53" s="192" t="s">
        <v>409</v>
      </c>
      <c r="P53" s="192">
        <v>30.5</v>
      </c>
      <c r="Q53" s="192" t="s">
        <v>409</v>
      </c>
      <c r="R53" s="192" t="s">
        <v>409</v>
      </c>
      <c r="S53"/>
      <c r="T53"/>
      <c r="U53"/>
      <c r="V53"/>
      <c r="W53"/>
      <c r="X53"/>
      <c r="Y53" s="192"/>
      <c r="Z53" s="192"/>
      <c r="AA53"/>
      <c r="AB53"/>
      <c r="AC53"/>
      <c r="AD53"/>
      <c r="AE53"/>
      <c r="AF53"/>
      <c r="AG53" s="34"/>
      <c r="AH53" s="34"/>
      <c r="AI53" s="34"/>
      <c r="AJ53" s="34"/>
      <c r="AK53" s="205"/>
    </row>
    <row r="54" spans="1:37" x14ac:dyDescent="0.2">
      <c r="A54" s="84">
        <v>47</v>
      </c>
      <c r="B54" s="84" t="str">
        <f ca="1"/>
        <v>Curaçao</v>
      </c>
      <c r="C54" s="84" t="str">
        <f ca="1"/>
        <v>CUW</v>
      </c>
      <c r="D54" s="84" t="str">
        <f ca="1"/>
        <v>LCN           Latin America &amp; Caribbean</v>
      </c>
      <c r="E54" s="84" t="str">
        <f ca="1"/>
        <v>NA</v>
      </c>
      <c r="F54" s="190" t="str">
        <f t="shared" ca="1" si="5"/>
        <v/>
      </c>
      <c r="G54" s="80">
        <f>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0</v>
      </c>
      <c r="H54" s="80" t="e" cm="1">
        <f t="array" ref="H54">IF(
    SUM(IF(
            ISNUMBER(
                IF(
                    $M$4:$X$4,
                    (M54:X54),
                    "")),
            1,
            0))
        =0,
    NA(),
    IF(
        Parameters!$D$15=1,
        IF(
            SUM(--(ISNUMBER(IF($M$4:$X$4=1,(M54:X54),""))))&gt;0,
            MAX(IF(
                ISNUMBER(M54:X54),
                IF(
                    M$4:X$4=1,
                    M54:X54,
                    ""),
                "")),
            MAX(IF(
                ISNUMBER(M54:X54),
                IF(
                    M$4:X$4=2,
                    M54:X54,
                    ""),
                ""))
        ),
        IF(
            Parameters!$D$16=1,
            IFERROR(
                AVERAGE(IF(
                    ISNUMBER(M54:X54),
                    IF(
                        M$4:X$4=1,
                        M54:X54,
                        ""),
                    "")),
                AVERAGE(IF(
                    ISNUMBER(M54:X54),
                    IF(
                        M$4:X$4=2,
                        M54:X54,
                        ""),
                    ""))
            ),
            IF(
                Parameters!$D$17=1,
                IFERROR(
                    IF(
                        OR(
                            IF(
                                ISNUMBER(M54:X54),
                                IF(
                                    M$4:X$4=1,
                                    M54:X54,
                                    ""),
                                "")
                            =0),
                        0,
                        GEOMEAN(IF(
                            ISNUMBER(M54:X54),
                            IF(
                                M$4:X$4=1,
                                M54:X54,
                                ""),
                            ""))
                    ),
                    IF(
                        OR(IF(
                            ISNUMBER(M54:X54),
                            IF(
                                M$4:X$4=2,
                                M54:X54,
                                ""),
                            "")
                            =0),
                        0,
                        GEOMEAN(IF(
                            ISNUMBER(M54:X54),
                            IF(
                                M$4:X$4=2,
                                M54:X54,
                                ""),
                            "")))
                )
            )
        )
    )
)</f>
        <v>#N/A</v>
      </c>
      <c r="I54" s="191" cm="1">
        <f t="array" ref="I54">IF(
    SUM(IF(
            ISNUMBER(
                IF(
                    $M$5:$X$5,
                    (M54:X54),
                    "")),
            1,
            0))
        =0,
    NA(),
    IF(
        Parameters!$D$15=1,
        IF(
            SUM(--(ISNUMBER(IF($M$5:$X$5=1,(M54:X54),""))))&gt;0,
            MAX(IF(
                ISNUMBER(M54:X54),
                IF(
                    M$5:X$5=1,
                    M54:X54,
                    ""),
                "")),
            MAX(IF(
                ISNUMBER(M54:X54),
                IF(
                    M$5:X$5=2,
                    M54:X54,
                    ""),
                ""))
        ),
        IF(
            Parameters!$D$16=1,
            IFERROR(
                AVERAGE(IF(
                    ISNUMBER(M54:X54),
                    IF(
                        M$5:X$5=1,
                        M54:X54,
                        ""),
                    "")),
                AVERAGE(IF(
                    ISNUMBER(M54:X54),
                    IF(
                        M$5:X$5=2,
                        M54:X54,
                        ""),
                    ""))
            ),
            IF(
                Parameters!$D$17=1,
                IFERROR(
                    IF(
                        OR(
                            IF(
                                ISNUMBER(M54:X54),
                                IF(
                                    M$5:X$5=1,
                                    M54:X54,
                                    ""),
                                "")
                            =0),
                        0,
                        GEOMEAN(IF(
                            ISNUMBER(M54:X54),
                            IF(
                                M$5:X$5=1,
                                M54:X54,
                                ""),
                            ""))
                    ),
                    IF(
                        OR(IF(
                            ISNUMBER(M54:X54),
                            IF(
                                M$5:X$5=2,
                                M54:X54,
                                ""),
                            "")
                            =0),
                        0,
                        GEOMEAN(IF(
                            ISNUMBER(M54:X54),
                            IF(
                                M$5:X$5=2,
                                M54:X54,
                                ""),
                            "")))
                )
            )
        )
    )
)</f>
        <v>0</v>
      </c>
      <c r="J54" s="242" t="s">
        <v>409</v>
      </c>
      <c r="K54" s="242" t="s">
        <v>409</v>
      </c>
      <c r="L54" s="91" t="s">
        <v>704</v>
      </c>
      <c r="M54" s="192" t="s">
        <v>409</v>
      </c>
      <c r="N54" s="192">
        <v>0</v>
      </c>
      <c r="O54" s="192" t="s">
        <v>409</v>
      </c>
      <c r="P54" s="192" t="s">
        <v>409</v>
      </c>
      <c r="Q54" s="192" t="s">
        <v>409</v>
      </c>
      <c r="R54" s="192" t="s">
        <v>409</v>
      </c>
      <c r="S54"/>
      <c r="T54"/>
      <c r="U54"/>
      <c r="V54"/>
      <c r="W54"/>
      <c r="X54"/>
      <c r="Y54" s="192"/>
      <c r="Z54" s="192"/>
      <c r="AA54"/>
      <c r="AB54"/>
      <c r="AC54"/>
      <c r="AD54"/>
      <c r="AE54"/>
      <c r="AF54"/>
      <c r="AG54" s="34"/>
      <c r="AH54" s="34"/>
      <c r="AI54" s="34"/>
      <c r="AJ54" s="34"/>
      <c r="AK54" s="205"/>
    </row>
    <row r="55" spans="1:37" x14ac:dyDescent="0.2">
      <c r="A55" s="84">
        <v>48</v>
      </c>
      <c r="B55" s="84" t="str">
        <f ca="1"/>
        <v>Cayman Islands</v>
      </c>
      <c r="C55" s="84" t="str">
        <f ca="1"/>
        <v>CYM</v>
      </c>
      <c r="D55" s="84" t="str">
        <f ca="1"/>
        <v>LCN           Latin America &amp; Caribbean</v>
      </c>
      <c r="E55" s="84" t="str">
        <f ca="1"/>
        <v>NA</v>
      </c>
      <c r="F55" s="190" t="str">
        <f t="shared" ca="1" si="5"/>
        <v/>
      </c>
      <c r="G55" s="80">
        <f>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0</v>
      </c>
      <c r="H55" s="80" t="e" cm="1">
        <f t="array" ref="H55">IF(
    SUM(IF(
            ISNUMBER(
                IF(
                    $M$4:$X$4,
                    (M55:X55),
                    "")),
            1,
            0))
        =0,
    NA(),
    IF(
        Parameters!$D$15=1,
        IF(
            SUM(--(ISNUMBER(IF($M$4:$X$4=1,(M55:X55),""))))&gt;0,
            MAX(IF(
                ISNUMBER(M55:X55),
                IF(
                    M$4:X$4=1,
                    M55:X55,
                    ""),
                "")),
            MAX(IF(
                ISNUMBER(M55:X55),
                IF(
                    M$4:X$4=2,
                    M55:X55,
                    ""),
                ""))
        ),
        IF(
            Parameters!$D$16=1,
            IFERROR(
                AVERAGE(IF(
                    ISNUMBER(M55:X55),
                    IF(
                        M$4:X$4=1,
                        M55:X55,
                        ""),
                    "")),
                AVERAGE(IF(
                    ISNUMBER(M55:X55),
                    IF(
                        M$4:X$4=2,
                        M55:X55,
                        ""),
                    ""))
            ),
            IF(
                Parameters!$D$17=1,
                IFERROR(
                    IF(
                        OR(
                            IF(
                                ISNUMBER(M55:X55),
                                IF(
                                    M$4:X$4=1,
                                    M55:X55,
                                    ""),
                                "")
                            =0),
                        0,
                        GEOMEAN(IF(
                            ISNUMBER(M55:X55),
                            IF(
                                M$4:X$4=1,
                                M55:X55,
                                ""),
                            ""))
                    ),
                    IF(
                        OR(IF(
                            ISNUMBER(M55:X55),
                            IF(
                                M$4:X$4=2,
                                M55:X55,
                                ""),
                            "")
                            =0),
                        0,
                        GEOMEAN(IF(
                            ISNUMBER(M55:X55),
                            IF(
                                M$4:X$4=2,
                                M55:X55,
                                ""),
                            "")))
                )
            )
        )
    )
)</f>
        <v>#N/A</v>
      </c>
      <c r="I55" s="191" cm="1">
        <f t="array" ref="I55">IF(
    SUM(IF(
            ISNUMBER(
                IF(
                    $M$5:$X$5,
                    (M55:X55),
                    "")),
            1,
            0))
        =0,
    NA(),
    IF(
        Parameters!$D$15=1,
        IF(
            SUM(--(ISNUMBER(IF($M$5:$X$5=1,(M55:X55),""))))&gt;0,
            MAX(IF(
                ISNUMBER(M55:X55),
                IF(
                    M$5:X$5=1,
                    M55:X55,
                    ""),
                "")),
            MAX(IF(
                ISNUMBER(M55:X55),
                IF(
                    M$5:X$5=2,
                    M55:X55,
                    ""),
                ""))
        ),
        IF(
            Parameters!$D$16=1,
            IFERROR(
                AVERAGE(IF(
                    ISNUMBER(M55:X55),
                    IF(
                        M$5:X$5=1,
                        M55:X55,
                        ""),
                    "")),
                AVERAGE(IF(
                    ISNUMBER(M55:X55),
                    IF(
                        M$5:X$5=2,
                        M55:X55,
                        ""),
                    ""))
            ),
            IF(
                Parameters!$D$17=1,
                IFERROR(
                    IF(
                        OR(
                            IF(
                                ISNUMBER(M55:X55),
                                IF(
                                    M$5:X$5=1,
                                    M55:X55,
                                    ""),
                                "")
                            =0),
                        0,
                        GEOMEAN(IF(
                            ISNUMBER(M55:X55),
                            IF(
                                M$5:X$5=1,
                                M55:X55,
                                ""),
                            ""))
                    ),
                    IF(
                        OR(IF(
                            ISNUMBER(M55:X55),
                            IF(
                                M$5:X$5=2,
                                M55:X55,
                                ""),
                            "")
                            =0),
                        0,
                        GEOMEAN(IF(
                            ISNUMBER(M55:X55),
                            IF(
                                M$5:X$5=2,
                                M55:X55,
                                ""),
                            "")))
                )
            )
        )
    )
)</f>
        <v>0</v>
      </c>
      <c r="J55" s="242" t="s">
        <v>409</v>
      </c>
      <c r="K55" s="242">
        <v>44887</v>
      </c>
      <c r="L55" s="91" t="s">
        <v>705</v>
      </c>
      <c r="M55" s="192" t="s">
        <v>409</v>
      </c>
      <c r="N55" s="192">
        <v>0</v>
      </c>
      <c r="O55" s="192" t="s">
        <v>409</v>
      </c>
      <c r="P55" s="192" t="s">
        <v>409</v>
      </c>
      <c r="Q55" s="192" t="s">
        <v>409</v>
      </c>
      <c r="R55" s="192" t="s">
        <v>409</v>
      </c>
      <c r="S55"/>
      <c r="T55"/>
      <c r="U55"/>
      <c r="V55"/>
      <c r="W55"/>
      <c r="X55"/>
      <c r="Y55" s="192"/>
      <c r="Z55" s="192"/>
      <c r="AA55"/>
      <c r="AB55"/>
      <c r="AC55"/>
      <c r="AD55"/>
      <c r="AE55"/>
      <c r="AF55"/>
      <c r="AG55" s="34"/>
      <c r="AH55" s="34"/>
      <c r="AI55" s="34"/>
      <c r="AJ55" s="34"/>
      <c r="AK55" s="205"/>
    </row>
    <row r="56" spans="1:37" x14ac:dyDescent="0.2">
      <c r="A56" s="84">
        <v>49</v>
      </c>
      <c r="B56" s="84" t="str">
        <f ca="1"/>
        <v>Cyprus</v>
      </c>
      <c r="C56" s="84" t="str">
        <f ca="1"/>
        <v>CYP</v>
      </c>
      <c r="D56" s="84" t="str">
        <f ca="1"/>
        <v>ECS           Europe &amp; Central Asia</v>
      </c>
      <c r="E56" s="84" t="str">
        <f ca="1"/>
        <v>NA</v>
      </c>
      <c r="F56" s="190" t="str">
        <f t="shared" ca="1" si="5"/>
        <v/>
      </c>
      <c r="G56" s="80">
        <f>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$M$4:$X$4,
                    (M56:X56),
                    "")),
            1,
            0))
        =0,
    NA(),
    IF(
        Parameters!$D$15=1,
        IF(
            SUM(--(ISNUMBER(IF($M$4:$X$4=1,(M56:X56),""))))&gt;0,
            MAX(IF(
                ISNUMBER(M56:X56),
                IF(
                    M$4:X$4=1,
                    M56:X56,
                    ""),
                "")),
            MAX(IF(
                ISNUMBER(M56:X56),
                IF(
                    M$4:X$4=2,
                    M56:X56,
                    ""),
                ""))
        ),
        IF(
            Parameters!$D$16=1,
            IFERROR(
                AVERAGE(IF(
                    ISNUMBER(M56:X56),
                    IF(
                        M$4:X$4=1,
                        M56:X56,
                        ""),
                    "")),
                AVERAGE(IF(
                    ISNUMBER(M56:X56),
                    IF(
                        M$4:X$4=2,
                        M56:X56,
                        ""),
                    ""))
            ),
            IF(
                Parameters!$D$17=1,
                IFERROR(
                    IF(
                        OR(
                            IF(
                                ISNUMBER(M56:X56),
                                IF(
                                    M$4:X$4=1,
                                    M56:X56,
                                    ""),
                                "")
                            =0),
                        0,
                        GEOMEAN(IF(
                            ISNUMBER(M56:X56),
                            IF(
                                M$4:X$4=1,
                                M56:X56,
                                ""),
                            ""))
                    ),
                    IF(
                        OR(IF(
                            ISNUMBER(M56:X56),
                            IF(
                                M$4:X$4=2,
                                M56:X56,
                                ""),
                            "")
                            =0),
                        0,
                        GEOMEAN(IF(
                            ISNUMBER(M56:X56),
                            IF(
                                M$4:X$4=2,
                                M56:X56,
                                ""),
                            "")))
                )
            )
        )
    )
)</f>
        <v>3.9591836734693802</v>
      </c>
      <c r="I56" s="191" cm="1">
        <f t="array" ref="I56">IF(
    SUM(IF(
            ISNUMBER(
                IF(
                    $M$5:$X$5,
                    (M56:X56),
                    "")),
            1,
            0))
        =0,
    NA(),
    IF(
        Parameters!$D$15=1,
        IF(
            SUM(--(ISNUMBER(IF($M$5:$X$5=1,(M56:X56),""))))&gt;0,
            MAX(IF(
                ISNUMBER(M56:X56),
                IF(
                    M$5:X$5=1,
                    M56:X56,
                    ""),
                "")),
            MAX(IF(
                ISNUMBER(M56:X56),
                IF(
                    M$5:X$5=2,
                    M56:X56,
                    ""),
                ""))
        ),
        IF(
            Parameters!$D$16=1,
            IFERROR(
                AVERAGE(IF(
                    ISNUMBER(M56:X56),
                    IF(
                        M$5:X$5=1,
                        M56:X56,
                        ""),
                    "")),
                AVERAGE(IF(
                    ISNUMBER(M56:X56),
                    IF(
                        M$5:X$5=2,
                        M56:X56,
                        ""),
                    ""))
            ),
            IF(
                Parameters!$D$17=1,
                IFERROR(
                    IF(
                        OR(
                            IF(
                                ISNUMBER(M56:X56),
                                IF(
                                    M$5:X$5=1,
                                    M56:X56,
                                    ""),
                                "")
                            =0),
                        0,
                        GEOMEAN(IF(
                            ISNUMBER(M56:X56),
                            IF(
                                M$5:X$5=1,
                                M56:X56,
                                ""),
                            ""))
                    ),
                    IF(
                        OR(IF(
                            ISNUMBER(M56:X56),
                            IF(
                                M$5:X$5=2,
                                M56:X56,
                                ""),
                            "")
                            =0),
                        0,
                        GEOMEAN(IF(
                            ISNUMBER(M56:X56),
                            IF(
                                M$5:X$5=2,
                                M56:X56,
                                ""),
                            "")))
                )
            )
        )
    )
)</f>
        <v>0</v>
      </c>
      <c r="J56" s="242">
        <v>44753</v>
      </c>
      <c r="K56" s="242">
        <v>44852</v>
      </c>
      <c r="L56" s="91" t="s">
        <v>85</v>
      </c>
      <c r="M56" s="192">
        <v>3.9591836734693802</v>
      </c>
      <c r="N56" s="192">
        <v>0</v>
      </c>
      <c r="O56" s="192" t="s">
        <v>409</v>
      </c>
      <c r="P56" s="192">
        <v>41.9</v>
      </c>
      <c r="Q56" s="192" t="s">
        <v>409</v>
      </c>
      <c r="R56" s="192" t="s">
        <v>409</v>
      </c>
      <c r="S56"/>
      <c r="T56"/>
      <c r="U56"/>
      <c r="V56"/>
      <c r="W56"/>
      <c r="X56"/>
      <c r="Y56" s="192"/>
      <c r="Z56" s="192"/>
      <c r="AA56"/>
      <c r="AB56"/>
      <c r="AC56"/>
      <c r="AD56"/>
      <c r="AE56"/>
      <c r="AF56"/>
      <c r="AG56" s="34"/>
      <c r="AH56" s="34"/>
      <c r="AI56" s="34"/>
      <c r="AJ56" s="34"/>
      <c r="AK56" s="205"/>
    </row>
    <row r="57" spans="1:37" x14ac:dyDescent="0.2">
      <c r="A57" s="84">
        <v>50</v>
      </c>
      <c r="B57" s="84" t="str">
        <f ca="1"/>
        <v>Czech Republic</v>
      </c>
      <c r="C57" s="84" t="str">
        <f ca="1"/>
        <v>CZE</v>
      </c>
      <c r="D57" s="84" t="str">
        <f ca="1"/>
        <v>ECS           Europe &amp; Central Asia</v>
      </c>
      <c r="E57" s="84" t="str">
        <f ca="1"/>
        <v>NA</v>
      </c>
      <c r="F57" s="190" t="str">
        <f t="shared" ca="1" si="5"/>
        <v/>
      </c>
      <c r="G57" s="80">
        <f>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$M$4:$X$4,
                    (M57:X57),
                    "")),
            1,
            0))
        =0,
    NA(),
    IF(
        Parameters!$D$15=1,
        IF(
            SUM(--(ISNUMBER(IF($M$4:$X$4=1,(M57:X57),""))))&gt;0,
            MAX(IF(
                ISNUMBER(M57:X57),
                IF(
                    M$4:X$4=1,
                    M57:X57,
                    ""),
                "")),
            MAX(IF(
                ISNUMBER(M57:X57),
                IF(
                    M$4:X$4=2,
                    M57:X57,
                    ""),
                ""))
        ),
        IF(
            Parameters!$D$16=1,
            IFERROR(
                AVERAGE(IF(
                    ISNUMBER(M57:X57),
                    IF(
                        M$4:X$4=1,
                        M57:X57,
                        ""),
                    "")),
                AVERAGE(IF(
                    ISNUMBER(M57:X57),
                    IF(
                        M$4:X$4=2,
                        M57:X57,
                        ""),
                    ""))
            ),
            IF(
                Parameters!$D$17=1,
                IFERROR(
                    IF(
                        OR(
                            IF(
                                ISNUMBER(M57:X57),
                                IF(
                                    M$4:X$4=1,
                                    M57:X57,
                                    ""),
                                "")
                            =0),
                        0,
                        GEOMEAN(IF(
                            ISNUMBER(M57:X57),
                            IF(
                                M$4:X$4=1,
                                M57:X57,
                                ""),
                            ""))
                    ),
                    IF(
                        OR(IF(
                            ISNUMBER(M57:X57),
                            IF(
                                M$4:X$4=2,
                                M57:X57,
                                ""),
                            "")
                            =0),
                        0,
                        GEOMEAN(IF(
                            ISNUMBER(M57:X57),
                            IF(
                                M$4:X$4=2,
                                M57:X57,
                                ""),
                            "")))
                )
            )
        )
    )
)</f>
        <v>0.78134110787172095</v>
      </c>
      <c r="I57" s="191" cm="1">
        <f t="array" ref="I57">IF(
    SUM(IF(
            ISNUMBER(
                IF(
                    $M$5:$X$5,
                    (M57:X57),
                    "")),
            1,
            0))
        =0,
    NA(),
    IF(
        Parameters!$D$15=1,
        IF(
            SUM(--(ISNUMBER(IF($M$5:$X$5=1,(M57:X57),""))))&gt;0,
            MAX(IF(
                ISNUMBER(M57:X57),
                IF(
                    M$5:X$5=1,
                    M57:X57,
                    ""),
                "")),
            MAX(IF(
                ISNUMBER(M57:X57),
                IF(
                    M$5:X$5=2,
                    M57:X57,
                    ""),
                ""))
        ),
        IF(
            Parameters!$D$16=1,
            IFERROR(
                AVERAGE(IF(
                    ISNUMBER(M57:X57),
                    IF(
                        M$5:X$5=1,
                        M57:X57,
                        ""),
                    "")),
                AVERAGE(IF(
                    ISNUMBER(M57:X57),
                    IF(
                        M$5:X$5=2,
                        M57:X57,
                        ""),
                    ""))
            ),
            IF(
                Parameters!$D$17=1,
                IFERROR(
                    IF(
                        OR(
                            IF(
                                ISNUMBER(M57:X57),
                                IF(
                                    M$5:X$5=1,
                                    M57:X57,
                                    ""),
                                "")
                            =0),
                        0,
                        GEOMEAN(IF(
                            ISNUMBER(M57:X57),
                            IF(
                                M$5:X$5=1,
                                M57:X57,
                                ""),
                            ""))
                    ),
                    IF(
                        OR(IF(
                            ISNUMBER(M57:X57),
                            IF(
                                M$5:X$5=2,
                                M57:X57,
                                ""),
                            "")
                            =0),
                        0,
                        GEOMEAN(IF(
                            ISNUMBER(M57:X57),
                            IF(
                                M$5:X$5=2,
                                M57:X57,
                                ""),
                            "")))
                )
            )
        )
    )
)</f>
        <v>0</v>
      </c>
      <c r="J57" s="242">
        <v>44753</v>
      </c>
      <c r="K57" s="242">
        <v>44855</v>
      </c>
      <c r="L57" s="91" t="s">
        <v>87</v>
      </c>
      <c r="M57" s="192">
        <v>0.78134110787172095</v>
      </c>
      <c r="N57" s="192">
        <v>0</v>
      </c>
      <c r="O57" s="192" t="s">
        <v>409</v>
      </c>
      <c r="P57" s="192">
        <v>52.8</v>
      </c>
      <c r="Q57" s="192" t="s">
        <v>409</v>
      </c>
      <c r="R57" s="192" t="s">
        <v>409</v>
      </c>
      <c r="S57"/>
      <c r="T57"/>
      <c r="U57"/>
      <c r="V57"/>
      <c r="W57"/>
      <c r="X57"/>
      <c r="Y57" s="192"/>
      <c r="Z57" s="192"/>
      <c r="AA57"/>
      <c r="AB57"/>
      <c r="AC57"/>
      <c r="AD57"/>
      <c r="AE57"/>
      <c r="AF57"/>
      <c r="AG57" s="34"/>
      <c r="AH57" s="34"/>
      <c r="AI57" s="34"/>
      <c r="AJ57" s="34"/>
      <c r="AK57" s="205"/>
    </row>
    <row r="58" spans="1:37" x14ac:dyDescent="0.2">
      <c r="A58" s="84">
        <v>51</v>
      </c>
      <c r="B58" s="84" t="str">
        <f ca="1"/>
        <v>Germany</v>
      </c>
      <c r="C58" s="84" t="str">
        <f ca="1"/>
        <v>DEU</v>
      </c>
      <c r="D58" s="84" t="str">
        <f ca="1"/>
        <v>ECS           Europe &amp; Central Asia</v>
      </c>
      <c r="E58" s="84" t="str">
        <f ca="1"/>
        <v>NA</v>
      </c>
      <c r="F58" s="190" t="str">
        <f t="shared" ca="1" si="5"/>
        <v/>
      </c>
      <c r="G58" s="80">
        <f>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$M$4:$X$4,
                    (M58:X58),
                    "")),
            1,
            0))
        =0,
    NA(),
    IF(
        Parameters!$D$15=1,
        IF(
            SUM(--(ISNUMBER(IF($M$4:$X$4=1,(M58:X58),""))))&gt;0,
            MAX(IF(
                ISNUMBER(M58:X58),
                IF(
                    M$4:X$4=1,
                    M58:X58,
                    ""),
                "")),
            MAX(IF(
                ISNUMBER(M58:X58),
                IF(
                    M$4:X$4=2,
                    M58:X58,
                    ""),
                ""))
        ),
        IF(
            Parameters!$D$16=1,
            IFERROR(
                AVERAGE(IF(
                    ISNUMBER(M58:X58),
                    IF(
                        M$4:X$4=1,
                        M58:X58,
                        ""),
                    "")),
                AVERAGE(IF(
                    ISNUMBER(M58:X58),
                    IF(
                        M$4:X$4=2,
                        M58:X58,
                        ""),
                    ""))
            ),
            IF(
                Parameters!$D$17=1,
                IFERROR(
                    IF(
                        OR(
                            IF(
                                ISNUMBER(M58:X58),
                                IF(
                                    M$4:X$4=1,
                                    M58:X58,
                                    ""),
                                "")
                            =0),
                        0,
                        GEOMEAN(IF(
                            ISNUMBER(M58:X58),
                            IF(
                                M$4:X$4=1,
                                M58:X58,
                                ""),
                            ""))
                    ),
                    IF(
                        OR(IF(
                            ISNUMBER(M58:X58),
                            IF(
                                M$4:X$4=2,
                                M58:X58,
                                ""),
                            "")
                            =0),
                        0,
                        GEOMEAN(IF(
                            ISNUMBER(M58:X58),
                            IF(
                                M$4:X$4=2,
                                M58:X58,
                                ""),
                            "")))
                )
            )
        )
    )
)</f>
        <v>0</v>
      </c>
      <c r="I58" s="191" cm="1">
        <f t="array" ref="I58">IF(
    SUM(IF(
            ISNUMBER(
                IF(
                    $M$5:$X$5,
                    (M58:X58),
                    "")),
            1,
            0))
        =0,
    NA(),
    IF(
        Parameters!$D$15=1,
        IF(
            SUM(--(ISNUMBER(IF($M$5:$X$5=1,(M58:X58),""))))&gt;0,
            MAX(IF(
                ISNUMBER(M58:X58),
                IF(
                    M$5:X$5=1,
                    M58:X58,
                    ""),
                "")),
            MAX(IF(
                ISNUMBER(M58:X58),
                IF(
                    M$5:X$5=2,
                    M58:X58,
                    ""),
                ""))
        ),
        IF(
            Parameters!$D$16=1,
            IFERROR(
                AVERAGE(IF(
                    ISNUMBER(M58:X58),
                    IF(
                        M$5:X$5=1,
                        M58:X58,
                        ""),
                    "")),
                AVERAGE(IF(
                    ISNUMBER(M58:X58),
                    IF(
                        M$5:X$5=2,
                        M58:X58,
                        ""),
                    ""))
            ),
            IF(
                Parameters!$D$17=1,
                IFERROR(
                    IF(
                        OR(
                            IF(
                                ISNUMBER(M58:X58),
                                IF(
                                    M$5:X$5=1,
                                    M58:X58,
                                    ""),
                                "")
                            =0),
                        0,
                        GEOMEAN(IF(
                            ISNUMBER(M58:X58),
                            IF(
                                M$5:X$5=1,
                                M58:X58,
                                ""),
                            ""))
                    ),
                    IF(
                        OR(IF(
                            ISNUMBER(M58:X58),
                            IF(
                                M$5:X$5=2,
                                M58:X58,
                                ""),
                            "")
                            =0),
                        0,
                        GEOMEAN(IF(
                            ISNUMBER(M58:X58),
                            IF(
                                M$5:X$5=2,
                                M58:X58,
                                ""),
                            "")))
                )
            )
        )
    )
)</f>
        <v>0</v>
      </c>
      <c r="J58" s="242">
        <v>44753</v>
      </c>
      <c r="K58" s="242">
        <v>44855</v>
      </c>
      <c r="L58" s="91" t="s">
        <v>89</v>
      </c>
      <c r="M58" s="192">
        <v>0</v>
      </c>
      <c r="N58" s="192">
        <v>0</v>
      </c>
      <c r="O58" s="192" t="s">
        <v>409</v>
      </c>
      <c r="P58" s="192">
        <v>65.5</v>
      </c>
      <c r="Q58" s="192" t="s">
        <v>409</v>
      </c>
      <c r="R58" s="192" t="s">
        <v>409</v>
      </c>
      <c r="S58"/>
      <c r="T58"/>
      <c r="U58"/>
      <c r="V58"/>
      <c r="W58"/>
      <c r="X58"/>
      <c r="Y58" s="192"/>
      <c r="Z58" s="192"/>
      <c r="AA58"/>
      <c r="AB58"/>
      <c r="AC58"/>
      <c r="AD58"/>
      <c r="AE58"/>
      <c r="AF58"/>
      <c r="AG58" s="34"/>
      <c r="AH58" s="34"/>
      <c r="AI58" s="34"/>
      <c r="AJ58" s="34"/>
      <c r="AK58" s="205"/>
    </row>
    <row r="59" spans="1:37" x14ac:dyDescent="0.2">
      <c r="A59" s="84">
        <v>52</v>
      </c>
      <c r="B59" s="84" t="str">
        <f ca="1"/>
        <v>Djibouti</v>
      </c>
      <c r="C59" s="84" t="str">
        <f ca="1"/>
        <v>DJI</v>
      </c>
      <c r="D59" s="84" t="str">
        <f ca="1"/>
        <v>MEA           Middle East &amp; North Africa</v>
      </c>
      <c r="E59" s="84" t="str">
        <f ca="1"/>
        <v>IDA</v>
      </c>
      <c r="F59" s="190" t="str">
        <f t="shared" ca="1" si="5"/>
        <v/>
      </c>
      <c r="G59" s="80">
        <f>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0</v>
      </c>
      <c r="H59" s="80" cm="1">
        <f t="array" ref="H59">IF(
    SUM(IF(
            ISNUMBER(
                IF(
                    $M$4:$X$4,
                    (M59:X59),
                    "")),
            1,
            0))
        =0,
    NA(),
    IF(
        Parameters!$D$15=1,
        IF(
            SUM(--(ISNUMBER(IF($M$4:$X$4=1,(M59:X59),""))))&gt;0,
            MAX(IF(
                ISNUMBER(M59:X59),
                IF(
                    M$4:X$4=1,
                    M59:X59,
                    ""),
                "")),
            MAX(IF(
                ISNUMBER(M59:X59),
                IF(
                    M$4:X$4=2,
                    M59:X59,
                    ""),
                ""))
        ),
        IF(
            Parameters!$D$16=1,
            IFERROR(
                AVERAGE(IF(
                    ISNUMBER(M59:X59),
                    IF(
                        M$4:X$4=1,
                        M59:X59,
                        ""),
                    "")),
                AVERAGE(IF(
                    ISNUMBER(M59:X59),
                    IF(
                        M$4:X$4=2,
                        M59:X59,
                        ""),
                    ""))
            ),
            IF(
                Parameters!$D$17=1,
                IFERROR(
                    IF(
                        OR(
                            IF(
                                ISNUMBER(M59:X59),
                                IF(
                                    M$4:X$4=1,
                                    M59:X59,
                                    ""),
                                "")
                            =0),
                        0,
                        GEOMEAN(IF(
                            ISNUMBER(M59:X59),
                            IF(
                                M$4:X$4=1,
                                M59:X59,
                                ""),
                            ""))
                    ),
                    IF(
                        OR(IF(
                            ISNUMBER(M59:X59),
                            IF(
                                M$4:X$4=2,
                                M59:X59,
                                ""),
                            "")
                            =0),
                        0,
                        GEOMEAN(IF(
                            ISNUMBER(M59:X59),
                            IF(
                                M$4:X$4=2,
                                M59:X59,
                                ""),
                            "")))
                )
            )
        )
    )
)</f>
        <v>8.8279883381924193</v>
      </c>
      <c r="I59" s="191" cm="1">
        <f t="array" ref="I59">IF(
    SUM(IF(
            ISNUMBER(
                IF(
                    $M$5:$X$5,
                    (M59:X59),
                    "")),
            1,
            0))
        =0,
    NA(),
    IF(
        Parameters!$D$15=1,
        IF(
            SUM(--(ISNUMBER(IF($M$5:$X$5=1,(M59:X59),""))))&gt;0,
            MAX(IF(
                ISNUMBER(M59:X59),
                IF(
                    M$5:X$5=1,
                    M59:X59,
                    ""),
                "")),
            MAX(IF(
                ISNUMBER(M59:X59),
                IF(
                    M$5:X$5=2,
                    M59:X59,
                    ""),
                ""))
        ),
        IF(
            Parameters!$D$16=1,
            IFERROR(
                AVERAGE(IF(
                    ISNUMBER(M59:X59),
                    IF(
                        M$5:X$5=1,
                        M59:X59,
                        ""),
                    "")),
                AVERAGE(IF(
                    ISNUMBER(M59:X59),
                    IF(
                        M$5:X$5=2,
                        M59:X59,
                        ""),
                    ""))
            ),
            IF(
                Parameters!$D$17=1,
                IFERROR(
                    IF(
                        OR(
                            IF(
                                ISNUMBER(M59:X59),
                                IF(
                                    M$5:X$5=1,
                                    M59:X59,
                                    ""),
                                "")
                            =0),
                        0,
                        GEOMEAN(IF(
                            ISNUMBER(M59:X59),
                            IF(
                                M$5:X$5=1,
                                M59:X59,
                                ""),
                            ""))
                    ),
                    IF(
                        OR(IF(
                            ISNUMBER(M59:X59),
                            IF(
                                M$5:X$5=2,
                                M59:X59,
                                ""),
                            "")
                            =0),
                        0,
                        GEOMEAN(IF(
                            ISNUMBER(M59:X59),
                            IF(
                                M$5:X$5=2,
                                M59:X59,
                                ""),
                            "")))
                )
            )
        )
    )
)</f>
        <v>0</v>
      </c>
      <c r="J59" s="242">
        <v>44753</v>
      </c>
      <c r="K59" s="242">
        <v>44753</v>
      </c>
      <c r="L59" s="91" t="s">
        <v>91</v>
      </c>
      <c r="M59" s="192">
        <v>8.8279883381924193</v>
      </c>
      <c r="N59" s="192">
        <v>0</v>
      </c>
      <c r="O59" s="192" t="s">
        <v>409</v>
      </c>
      <c r="P59" s="192">
        <v>25.2</v>
      </c>
      <c r="Q59" s="192" t="s">
        <v>409</v>
      </c>
      <c r="R59" s="192" t="s">
        <v>409</v>
      </c>
      <c r="S59"/>
      <c r="T59"/>
      <c r="U59"/>
      <c r="V59"/>
      <c r="W59"/>
      <c r="X59"/>
      <c r="Y59" s="192"/>
      <c r="Z59" s="192"/>
      <c r="AA59"/>
      <c r="AB59"/>
      <c r="AC59"/>
      <c r="AD59"/>
      <c r="AE59"/>
      <c r="AF59"/>
      <c r="AG59" s="34"/>
      <c r="AH59" s="34"/>
      <c r="AI59" s="34"/>
      <c r="AJ59" s="34"/>
      <c r="AK59" s="205"/>
    </row>
    <row r="60" spans="1:37" x14ac:dyDescent="0.2">
      <c r="A60" s="84">
        <v>53</v>
      </c>
      <c r="B60" s="84" t="str">
        <f ca="1"/>
        <v>Dominica</v>
      </c>
      <c r="C60" s="84" t="str">
        <f ca="1"/>
        <v>DMA</v>
      </c>
      <c r="D60" s="84" t="str">
        <f ca="1"/>
        <v>LCN           Latin America &amp; Caribbean</v>
      </c>
      <c r="E60" s="84" t="str">
        <f ca="1"/>
        <v>Blend</v>
      </c>
      <c r="F60" s="190" t="str">
        <f t="shared" ca="1" si="5"/>
        <v/>
      </c>
      <c r="G60" s="80">
        <f>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$M$4:$X$4,
                    (M60:X60),
                    "")),
            1,
            0))
        =0,
    NA(),
    IF(
        Parameters!$D$15=1,
        IF(
            SUM(--(ISNUMBER(IF($M$4:$X$4=1,(M60:X60),""))))&gt;0,
            MAX(IF(
                ISNUMBER(M60:X60),
                IF(
                    M$4:X$4=1,
                    M60:X60,
                    ""),
                "")),
            MAX(IF(
                ISNUMBER(M60:X60),
                IF(
                    M$4:X$4=2,
                    M60:X60,
                    ""),
                ""))
        ),
        IF(
            Parameters!$D$16=1,
            IFERROR(
                AVERAGE(IF(
                    ISNUMBER(M60:X60),
                    IF(
                        M$4:X$4=1,
                        M60:X60,
                        ""),
                    "")),
                AVERAGE(IF(
                    ISNUMBER(M60:X60),
                    IF(
                        M$4:X$4=2,
                        M60:X60,
                        ""),
                    ""))
            ),
            IF(
                Parameters!$D$17=1,
                IFERROR(
                    IF(
                        OR(
                            IF(
                                ISNUMBER(M60:X60),
                                IF(
                                    M$4:X$4=1,
                                    M60:X60,
                                    ""),
                                "")
                            =0),
                        0,
                        GEOMEAN(IF(
                            ISNUMBER(M60:X60),
                            IF(
                                M$4:X$4=1,
                                M60:X60,
                                ""),
                            ""))
                    ),
                    IF(
                        OR(IF(
                            ISNUMBER(M60:X60),
                            IF(
                                M$4:X$4=2,
                                M60:X60,
                                ""),
                            "")
                            =0),
                        0,
                        GEOMEAN(IF(
                            ISNUMBER(M60:X60),
                            IF(
                                M$4:X$4=2,
                                M60:X60,
                                ""),
                            "")))
                )
            )
        )
    )
)</f>
        <v>8.4781341107871704</v>
      </c>
      <c r="I60" s="191" cm="1">
        <f t="array" ref="I60">IF(
    SUM(IF(
            ISNUMBER(
                IF(
                    $M$5:$X$5,
                    (M60:X60),
                    "")),
            1,
            0))
        =0,
    NA(),
    IF(
        Parameters!$D$15=1,
        IF(
            SUM(--(ISNUMBER(IF($M$5:$X$5=1,(M60:X60),""))))&gt;0,
            MAX(IF(
                ISNUMBER(M60:X60),
                IF(
                    M$5:X$5=1,
                    M60:X60,
                    ""),
                "")),
            MAX(IF(
                ISNUMBER(M60:X60),
                IF(
                    M$5:X$5=2,
                    M60:X60,
                    ""),
                ""))
        ),
        IF(
            Parameters!$D$16=1,
            IFERROR(
                AVERAGE(IF(
                    ISNUMBER(M60:X60),
                    IF(
                        M$5:X$5=1,
                        M60:X60,
                        ""),
                    "")),
                AVERAGE(IF(
                    ISNUMBER(M60:X60),
                    IF(
                        M$5:X$5=2,
                        M60:X60,
                        ""),
                    ""))
            ),
            IF(
                Parameters!$D$17=1,
                IFERROR(
                    IF(
                        OR(
                            IF(
                                ISNUMBER(M60:X60),
                                IF(
                                    M$5:X$5=1,
                                    M60:X60,
                                    ""),
                                "")
                            =0),
                        0,
                        GEOMEAN(IF(
                            ISNUMBER(M60:X60),
                            IF(
                                M$5:X$5=1,
                                M60:X60,
                                ""),
                            ""))
                    ),
                    IF(
                        OR(IF(
                            ISNUMBER(M60:X60),
                            IF(
                                M$5:X$5=2,
                                M60:X60,
                                ""),
                            "")
                            =0),
                        0,
                        GEOMEAN(IF(
                            ISNUMBER(M60:X60),
                            IF(
                                M$5:X$5=2,
                                M60:X60,
                                ""),
                            "")))
                )
            )
        )
    )
)</f>
        <v>0</v>
      </c>
      <c r="J60" s="242">
        <v>44753</v>
      </c>
      <c r="K60" s="242">
        <v>44846</v>
      </c>
      <c r="L60" s="91" t="s">
        <v>93</v>
      </c>
      <c r="M60" s="192">
        <v>8.4781341107871704</v>
      </c>
      <c r="N60" s="192">
        <v>0</v>
      </c>
      <c r="O60" s="192" t="s">
        <v>409</v>
      </c>
      <c r="P60" s="192">
        <v>26.4</v>
      </c>
      <c r="Q60" s="192" t="s">
        <v>409</v>
      </c>
      <c r="R60" s="192" t="s">
        <v>409</v>
      </c>
      <c r="S60"/>
      <c r="T60"/>
      <c r="U60"/>
      <c r="V60"/>
      <c r="W60"/>
      <c r="X60"/>
      <c r="Y60" s="192"/>
      <c r="Z60" s="192"/>
      <c r="AA60"/>
      <c r="AB60"/>
      <c r="AC60"/>
      <c r="AD60"/>
      <c r="AE60"/>
      <c r="AF60"/>
      <c r="AG60" s="34"/>
      <c r="AH60" s="34"/>
      <c r="AI60" s="34"/>
      <c r="AJ60" s="34"/>
      <c r="AK60" s="205"/>
    </row>
    <row r="61" spans="1:37" x14ac:dyDescent="0.2">
      <c r="A61" s="84">
        <v>54</v>
      </c>
      <c r="B61" s="84" t="str">
        <f ca="1"/>
        <v>Denmark</v>
      </c>
      <c r="C61" s="84" t="str">
        <f ca="1"/>
        <v>DNK</v>
      </c>
      <c r="D61" s="84" t="str">
        <f ca="1"/>
        <v>ECS           Europe &amp; Central Asia</v>
      </c>
      <c r="E61" s="84" t="str">
        <f ca="1"/>
        <v>NA</v>
      </c>
      <c r="F61" s="190" t="str">
        <f t="shared" ca="1" si="5"/>
        <v/>
      </c>
      <c r="G61" s="80">
        <f>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$M$4:$X$4,
                    (M61:X61),
                    "")),
            1,
            0))
        =0,
    NA(),
    IF(
        Parameters!$D$15=1,
        IF(
            SUM(--(ISNUMBER(IF($M$4:$X$4=1,(M61:X61),""))))&gt;0,
            MAX(IF(
                ISNUMBER(M61:X61),
                IF(
                    M$4:X$4=1,
                    M61:X61,
                    ""),
                "")),
            MAX(IF(
                ISNUMBER(M61:X61),
                IF(
                    M$4:X$4=2,
                    M61:X61,
                    ""),
                ""))
        ),
        IF(
            Parameters!$D$16=1,
            IFERROR(
                AVERAGE(IF(
                    ISNUMBER(M61:X61),
                    IF(
                        M$4:X$4=1,
                        M61:X61,
                        ""),
                    "")),
                AVERAGE(IF(
                    ISNUMBER(M61:X61),
                    IF(
                        M$4:X$4=2,
                        M61:X61,
                        ""),
                    ""))
            ),
            IF(
                Parameters!$D$17=1,
                IFERROR(
                    IF(
                        OR(
                            IF(
                                ISNUMBER(M61:X61),
                                IF(
                                    M$4:X$4=1,
                                    M61:X61,
                                    ""),
                                "")
                            =0),
                        0,
                        GEOMEAN(IF(
                            ISNUMBER(M61:X61),
                            IF(
                                M$4:X$4=1,
                                M61:X61,
                                ""),
                            ""))
                    ),
                    IF(
                        OR(IF(
                            ISNUMBER(M61:X61),
                            IF(
                                M$4:X$4=2,
                                M61:X61,
                                ""),
                            "")
                            =0),
                        0,
                        GEOMEAN(IF(
                            ISNUMBER(M61:X61),
                            IF(
                                M$4:X$4=2,
                                M61:X61,
                                ""),
                            "")))
                )
            )
        )
    )
)</f>
        <v>0</v>
      </c>
      <c r="I61" s="191" cm="1">
        <f t="array" ref="I61">IF(
    SUM(IF(
            ISNUMBER(
                IF(
                    $M$5:$X$5,
                    (M61:X61),
                    "")),
            1,
            0))
        =0,
    NA(),
    IF(
        Parameters!$D$15=1,
        IF(
            SUM(--(ISNUMBER(IF($M$5:$X$5=1,(M61:X61),""))))&gt;0,
            MAX(IF(
                ISNUMBER(M61:X61),
                IF(
                    M$5:X$5=1,
                    M61:X61,
                    ""),
                "")),
            MAX(IF(
                ISNUMBER(M61:X61),
                IF(
                    M$5:X$5=2,
                    M61:X61,
                    ""),
                ""))
        ),
        IF(
            Parameters!$D$16=1,
            IFERROR(
                AVERAGE(IF(
                    ISNUMBER(M61:X61),
                    IF(
                        M$5:X$5=1,
                        M61:X61,
                        ""),
                    "")),
                AVERAGE(IF(
                    ISNUMBER(M61:X61),
                    IF(
                        M$5:X$5=2,
                        M61:X61,
                        ""),
                    ""))
            ),
            IF(
                Parameters!$D$17=1,
                IFERROR(
                    IF(
                        OR(
                            IF(
                                ISNUMBER(M61:X61),
                                IF(
                                    M$5:X$5=1,
                                    M61:X61,
                                    ""),
                                "")
                            =0),
                        0,
                        GEOMEAN(IF(
                            ISNUMBER(M61:X61),
                            IF(
                                M$5:X$5=1,
                                M61:X61,
                                ""),
                            ""))
                    ),
                    IF(
                        OR(IF(
                            ISNUMBER(M61:X61),
                            IF(
                                M$5:X$5=2,
                                M61:X61,
                                ""),
                            "")
                            =0),
                        0,
                        GEOMEAN(IF(
                            ISNUMBER(M61:X61),
                            IF(
                                M$5:X$5=2,
                                M61:X61,
                                ""),
                            "")))
                )
            )
        )
    )
)</f>
        <v>0</v>
      </c>
      <c r="J61" s="242">
        <v>44753</v>
      </c>
      <c r="K61" s="242">
        <v>44855</v>
      </c>
      <c r="L61" s="91" t="s">
        <v>95</v>
      </c>
      <c r="M61" s="192">
        <v>0</v>
      </c>
      <c r="N61" s="192">
        <v>0</v>
      </c>
      <c r="O61" s="192" t="s">
        <v>409</v>
      </c>
      <c r="P61" s="192">
        <v>64.400000000000006</v>
      </c>
      <c r="Q61" s="192" t="s">
        <v>409</v>
      </c>
      <c r="R61" s="192" t="s">
        <v>409</v>
      </c>
      <c r="S61"/>
      <c r="T61"/>
      <c r="U61"/>
      <c r="V61"/>
      <c r="W61"/>
      <c r="X61"/>
      <c r="Y61" s="192"/>
      <c r="Z61" s="192"/>
      <c r="AA61"/>
      <c r="AB61"/>
      <c r="AC61"/>
      <c r="AD61"/>
      <c r="AE61"/>
      <c r="AF61"/>
      <c r="AG61" s="34"/>
      <c r="AH61" s="34"/>
      <c r="AI61" s="34"/>
      <c r="AJ61" s="34"/>
      <c r="AK61" s="205"/>
    </row>
    <row r="62" spans="1:37" x14ac:dyDescent="0.2">
      <c r="A62" s="84">
        <v>55</v>
      </c>
      <c r="B62" s="84" t="str">
        <f ca="1"/>
        <v>Dominican Republic</v>
      </c>
      <c r="C62" s="84" t="str">
        <f ca="1"/>
        <v>DOM</v>
      </c>
      <c r="D62" s="84" t="str">
        <f ca="1"/>
        <v>LCN           Latin America &amp; Caribbean</v>
      </c>
      <c r="E62" s="84" t="str">
        <f ca="1"/>
        <v>IBRD</v>
      </c>
      <c r="F62" s="190" t="str">
        <f t="shared" ca="1" si="5"/>
        <v/>
      </c>
      <c r="G62" s="80">
        <f>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7.8208810730005034</v>
      </c>
      <c r="H62" s="80" cm="1">
        <f t="array" ref="H62">IF(
    SUM(IF(
            ISNUMBER(
                IF(
                    $M$4:$X$4,
                    (M62:X62),
                    "")),
            1,
            0))
        =0,
    NA(),
    IF(
        Parameters!$D$15=1,
        IF(
            SUM(--(ISNUMBER(IF($M$4:$X$4=1,(M62:X62),""))))&gt;0,
            MAX(IF(
                ISNUMBER(M62:X62),
                IF(
                    M$4:X$4=1,
                    M62:X62,
                    ""),
                "")),
            MAX(IF(
                ISNUMBER(M62:X62),
                IF(
                    M$4:X$4=2,
                    M62:X62,
                    ""),
                ""))
        ),
        IF(
            Parameters!$D$16=1,
            IFERROR(
                AVERAGE(IF(
                    ISNUMBER(M62:X62),
                    IF(
                        M$4:X$4=1,
                        M62:X62,
                        ""),
                    "")),
                AVERAGE(IF(
                    ISNUMBER(M62:X62),
                    IF(
                        M$4:X$4=2,
                        M62:X62,
                        ""),
                    ""))
            ),
            IF(
                Parameters!$D$17=1,
                IFERROR(
                    IF(
                        OR(
                            IF(
                                ISNUMBER(M62:X62),
                                IF(
                                    M$4:X$4=1,
                                    M62:X62,
                                    ""),
                                "")
                            =0),
                        0,
                        GEOMEAN(IF(
                            ISNUMBER(M62:X62),
                            IF(
                                M$4:X$4=1,
                                M62:X62,
                                ""),
                            ""))
                    ),
                    IF(
                        OR(IF(
                            ISNUMBER(M62:X62),
                            IF(
                                M$4:X$4=2,
                                M62:X62,
                                ""),
                            "")
                            =0),
                        0,
                        GEOMEAN(IF(
                            ISNUMBER(M62:X62),
                            IF(
                                M$4:X$4=2,
                                M62:X62,
                                ""),
                            "")))
                )
            )
        )
    )
)</f>
        <v>6.1166180758017497</v>
      </c>
      <c r="I62" s="191" cm="1">
        <f t="array" ref="I62">IF(
    SUM(IF(
            ISNUMBER(
                IF(
                    $M$5:$X$5,
                    (M62:X62),
                    "")),
            1,
            0))
        =0,
    NA(),
    IF(
        Parameters!$D$15=1,
        IF(
            SUM(--(ISNUMBER(IF($M$5:$X$5=1,(M62:X62),""))))&gt;0,
            MAX(IF(
                ISNUMBER(M62:X62),
                IF(
                    M$5:X$5=1,
                    M62:X62,
                    ""),
                "")),
            MAX(IF(
                ISNUMBER(M62:X62),
                IF(
                    M$5:X$5=2,
                    M62:X62,
                    ""),
                ""))
        ),
        IF(
            Parameters!$D$16=1,
            IFERROR(
                AVERAGE(IF(
                    ISNUMBER(M62:X62),
                    IF(
                        M$5:X$5=1,
                        M62:X62,
                        ""),
                    "")),
                AVERAGE(IF(
                    ISNUMBER(M62:X62),
                    IF(
                        M$5:X$5=2,
                        M62:X62,
                        ""),
                    ""))
            ),
            IF(
                Parameters!$D$17=1,
                IFERROR(
                    IF(
                        OR(
                            IF(
                                ISNUMBER(M62:X62),
                                IF(
                                    M$5:X$5=1,
                                    M62:X62,
                                    ""),
                                "")
                            =0),
                        0,
                        GEOMEAN(IF(
                            ISNUMBER(M62:X62),
                            IF(
                                M$5:X$5=1,
                                M62:X62,
                                ""),
                            ""))
                    ),
                    IF(
                        OR(IF(
                            ISNUMBER(M62:X62),
                            IF(
                                M$5:X$5=2,
                                M62:X62,
                                ""),
                            "")
                            =0),
                        0,
                        GEOMEAN(IF(
                            ISNUMBER(M62:X62),
                            IF(
                                M$5:X$5=2,
                                M62:X62,
                                ""),
                            "")))
                )
            )
        )
    )
)</f>
        <v>10</v>
      </c>
      <c r="J62" s="242">
        <v>44753</v>
      </c>
      <c r="K62" s="242">
        <v>44966</v>
      </c>
      <c r="L62" s="91" t="s">
        <v>97</v>
      </c>
      <c r="M62" s="192">
        <v>6.1166180758017497</v>
      </c>
      <c r="N62" s="192">
        <v>0</v>
      </c>
      <c r="O62" s="192">
        <v>10</v>
      </c>
      <c r="P62" s="192">
        <v>34.5</v>
      </c>
      <c r="Q62" s="192" t="s">
        <v>409</v>
      </c>
      <c r="R62" s="192" t="s">
        <v>801</v>
      </c>
      <c r="S62"/>
      <c r="T62"/>
      <c r="U62"/>
      <c r="V62"/>
      <c r="W62"/>
      <c r="X62"/>
      <c r="Y62" s="192"/>
      <c r="Z62" s="192"/>
      <c r="AA62"/>
      <c r="AB62"/>
      <c r="AC62"/>
      <c r="AD62"/>
      <c r="AE62"/>
      <c r="AF62"/>
      <c r="AG62" s="34"/>
      <c r="AH62" s="34"/>
      <c r="AI62" s="34"/>
      <c r="AJ62" s="34"/>
      <c r="AK62" s="205"/>
    </row>
    <row r="63" spans="1:37" x14ac:dyDescent="0.2">
      <c r="A63" s="84">
        <v>56</v>
      </c>
      <c r="B63" s="84" t="str">
        <f ca="1"/>
        <v>Algeria</v>
      </c>
      <c r="C63" s="84" t="str">
        <f ca="1"/>
        <v>DZA</v>
      </c>
      <c r="D63" s="84" t="str">
        <f ca="1"/>
        <v>MEA           Middle East &amp; North Africa</v>
      </c>
      <c r="E63" s="84" t="str">
        <f ca="1"/>
        <v>IBRD</v>
      </c>
      <c r="F63" s="190" t="str">
        <f t="shared" ca="1" si="5"/>
        <v/>
      </c>
      <c r="G63" s="80">
        <f>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0</v>
      </c>
      <c r="H63" s="80" cm="1">
        <f t="array" ref="H63">IF(
    SUM(IF(
            ISNUMBER(
                IF(
                    $M$4:$X$4,
                    (M63:X63),
                    "")),
            1,
            0))
        =0,
    NA(),
    IF(
        Parameters!$D$15=1,
        IF(
            SUM(--(ISNUMBER(IF($M$4:$X$4=1,(M63:X63),""))))&gt;0,
            MAX(IF(
                ISNUMBER(M63:X63),
                IF(
                    M$4:X$4=1,
                    M63:X63,
                    ""),
                "")),
            MAX(IF(
                ISNUMBER(M63:X63),
                IF(
                    M$4:X$4=2,
                    M63:X63,
                    ""),
                ""))
        ),
        IF(
            Parameters!$D$16=1,
            IFERROR(
                AVERAGE(IF(
                    ISNUMBER(M63:X63),
                    IF(
                        M$4:X$4=1,
                        M63:X63,
                        ""),
                    "")),
                AVERAGE(IF(
                    ISNUMBER(M63:X63),
                    IF(
                        M$4:X$4=2,
                        M63:X63,
                        ""),
                    ""))
            ),
            IF(
                Parameters!$D$17=1,
                IFERROR(
                    IF(
                        OR(
                            IF(
                                ISNUMBER(M63:X63),
                                IF(
                                    M$4:X$4=1,
                                    M63:X63,
                                    ""),
                                "")
                            =0),
                        0,
                        GEOMEAN(IF(
                            ISNUMBER(M63:X63),
                            IF(
                                M$4:X$4=1,
                                M63:X63,
                                ""),
                            ""))
                    ),
                    IF(
                        OR(IF(
                            ISNUMBER(M63:X63),
                            IF(
                                M$4:X$4=2,
                                M63:X63,
                                ""),
                            "")
                            =0),
                        0,
                        GEOMEAN(IF(
                            ISNUMBER(M63:X63),
                            IF(
                                M$4:X$4=2,
                                M63:X63,
                                ""),
                            "")))
                )
            )
        )
    )
)</f>
        <v>8.5364431486880399</v>
      </c>
      <c r="I63" s="191" cm="1">
        <f t="array" ref="I63">IF(
    SUM(IF(
            ISNUMBER(
                IF(
                    $M$5:$X$5,
                    (M63:X63),
                    "")),
            1,
            0))
        =0,
    NA(),
    IF(
        Parameters!$D$15=1,
        IF(
            SUM(--(ISNUMBER(IF($M$5:$X$5=1,(M63:X63),""))))&gt;0,
            MAX(IF(
                ISNUMBER(M63:X63),
                IF(
                    M$5:X$5=1,
                    M63:X63,
                    ""),
                "")),
            MAX(IF(
                ISNUMBER(M63:X63),
                IF(
                    M$5:X$5=2,
                    M63:X63,
                    ""),
                ""))
        ),
        IF(
            Parameters!$D$16=1,
            IFERROR(
                AVERAGE(IF(
                    ISNUMBER(M63:X63),
                    IF(
                        M$5:X$5=1,
                        M63:X63,
                        ""),
                    "")),
                AVERAGE(IF(
                    ISNUMBER(M63:X63),
                    IF(
                        M$5:X$5=2,
                        M63:X63,
                        ""),
                    ""))
            ),
            IF(
                Parameters!$D$17=1,
                IFERROR(
                    IF(
                        OR(
                            IF(
                                ISNUMBER(M63:X63),
                                IF(
                                    M$5:X$5=1,
                                    M63:X63,
                                    ""),
                                "")
                            =0),
                        0,
                        GEOMEAN(IF(
                            ISNUMBER(M63:X63),
                            IF(
                                M$5:X$5=1,
                                M63:X63,
                                ""),
                            ""))
                    ),
                    IF(
                        OR(IF(
                            ISNUMBER(M63:X63),
                            IF(
                                M$5:X$5=2,
                                M63:X63,
                                ""),
                            "")
                            =0),
                        0,
                        GEOMEAN(IF(
                            ISNUMBER(M63:X63),
                            IF(
                                M$5:X$5=2,
                                M63:X63,
                                ""),
                            "")))
                )
            )
        )
    )
)</f>
        <v>0</v>
      </c>
      <c r="J63" s="242">
        <v>44753</v>
      </c>
      <c r="K63" s="242">
        <v>44929</v>
      </c>
      <c r="L63" s="91" t="s">
        <v>99</v>
      </c>
      <c r="M63" s="192">
        <v>8.5364431486880399</v>
      </c>
      <c r="N63" s="192">
        <v>0</v>
      </c>
      <c r="O63" s="192" t="s">
        <v>409</v>
      </c>
      <c r="P63" s="192">
        <v>26.2</v>
      </c>
      <c r="Q63" s="192" t="s">
        <v>409</v>
      </c>
      <c r="R63" s="192" t="s">
        <v>409</v>
      </c>
      <c r="S63"/>
      <c r="T63"/>
      <c r="U63"/>
      <c r="V63"/>
      <c r="W63"/>
      <c r="X63"/>
      <c r="Y63" s="192"/>
      <c r="Z63" s="192"/>
      <c r="AA63"/>
      <c r="AB63"/>
      <c r="AC63"/>
      <c r="AD63"/>
      <c r="AE63"/>
      <c r="AF63"/>
      <c r="AG63" s="34"/>
      <c r="AH63" s="34"/>
      <c r="AI63" s="34"/>
      <c r="AJ63" s="34"/>
      <c r="AK63" s="205"/>
    </row>
    <row r="64" spans="1:37" x14ac:dyDescent="0.2">
      <c r="A64" s="84">
        <v>57</v>
      </c>
      <c r="B64" s="84" t="str">
        <f ca="1"/>
        <v>Ecuador</v>
      </c>
      <c r="C64" s="84" t="str">
        <f ca="1"/>
        <v>ECU</v>
      </c>
      <c r="D64" s="84" t="str">
        <f ca="1"/>
        <v>LCN           Latin America &amp; Caribbean</v>
      </c>
      <c r="E64" s="84" t="str">
        <f ca="1"/>
        <v>IBRD</v>
      </c>
      <c r="F64" s="190" t="str">
        <f t="shared" ca="1" si="5"/>
        <v/>
      </c>
      <c r="G64" s="80">
        <f>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0</v>
      </c>
      <c r="H64" s="80" cm="1">
        <f t="array" ref="H64">IF(
    SUM(IF(
            ISNUMBER(
                IF(
                    $M$4:$X$4,
                    (M64:X64),
                    "")),
            1,
            0))
        =0,
    NA(),
    IF(
        Parameters!$D$15=1,
        IF(
            SUM(--(ISNUMBER(IF($M$4:$X$4=1,(M64:X64),""))))&gt;0,
            MAX(IF(
                ISNUMBER(M64:X64),
                IF(
                    M$4:X$4=1,
                    M64:X64,
                    ""),
                "")),
            MAX(IF(
                ISNUMBER(M64:X64),
                IF(
                    M$4:X$4=2,
                    M64:X64,
                    ""),
                ""))
        ),
        IF(
            Parameters!$D$16=1,
            IFERROR(
                AVERAGE(IF(
                    ISNUMBER(M64:X64),
                    IF(
                        M$4:X$4=1,
                        M64:X64,
                        ""),
                    "")),
                AVERAGE(IF(
                    ISNUMBER(M64:X64),
                    IF(
                        M$4:X$4=2,
                        M64:X64,
                        ""),
                    ""))
            ),
            IF(
                Parameters!$D$17=1,
                IFERROR(
                    IF(
                        OR(
                            IF(
                                ISNUMBER(M64:X64),
                                IF(
                                    M$4:X$4=1,
                                    M64:X64,
                                    ""),
                                "")
                            =0),
                        0,
                        GEOMEAN(IF(
                            ISNUMBER(M64:X64),
                            IF(
                                M$4:X$4=1,
                                M64:X64,
                                ""),
                            ""))
                    ),
                    IF(
                        OR(IF(
                            ISNUMBER(M64:X64),
                            IF(
                                M$4:X$4=2,
                                M64:X64,
                                ""),
                            "")
                            =0),
                        0,
                        GEOMEAN(IF(
                            ISNUMBER(M64:X64),
                            IF(
                                M$4:X$4=2,
                                M64:X64,
                                ""),
                            "")))
                )
            )
        )
    )
)</f>
        <v>1.3644314868804599</v>
      </c>
      <c r="I64" s="191" cm="1">
        <f t="array" ref="I64">IF(
    SUM(IF(
            ISNUMBER(
                IF(
                    $M$5:$X$5,
                    (M64:X64),
                    "")),
            1,
            0))
        =0,
    NA(),
    IF(
        Parameters!$D$15=1,
        IF(
            SUM(--(ISNUMBER(IF($M$5:$X$5=1,(M64:X64),""))))&gt;0,
            MAX(IF(
                ISNUMBER(M64:X64),
                IF(
                    M$5:X$5=1,
                    M64:X64,
                    ""),
                "")),
            MAX(IF(
                ISNUMBER(M64:X64),
                IF(
                    M$5:X$5=2,
                    M64:X64,
                    ""),
                ""))
        ),
        IF(
            Parameters!$D$16=1,
            IFERROR(
                AVERAGE(IF(
                    ISNUMBER(M64:X64),
                    IF(
                        M$5:X$5=1,
                        M64:X64,
                        ""),
                    "")),
                AVERAGE(IF(
                    ISNUMBER(M64:X64),
                    IF(
                        M$5:X$5=2,
                        M64:X64,
                        ""),
                    ""))
            ),
            IF(
                Parameters!$D$17=1,
                IFERROR(
                    IF(
                        OR(
                            IF(
                                ISNUMBER(M64:X64),
                                IF(
                                    M$5:X$5=1,
                                    M64:X64,
                                    ""),
                                "")
                            =0),
                        0,
                        GEOMEAN(IF(
                            ISNUMBER(M64:X64),
                            IF(
                                M$5:X$5=1,
                                M64:X64,
                                ""),
                            ""))
                    ),
                    IF(
                        OR(IF(
                            ISNUMBER(M64:X64),
                            IF(
                                M$5:X$5=2,
                                M64:X64,
                                ""),
                            "")
                            =0),
                        0,
                        GEOMEAN(IF(
                            ISNUMBER(M64:X64),
                            IF(
                                M$5:X$5=2,
                                M64:X64,
                                ""),
                            "")))
                )
            )
        )
    )
)</f>
        <v>0</v>
      </c>
      <c r="J64" s="242">
        <v>44753</v>
      </c>
      <c r="K64" s="242">
        <v>45041</v>
      </c>
      <c r="L64" s="91" t="s">
        <v>101</v>
      </c>
      <c r="M64" s="192">
        <v>1.3644314868804599</v>
      </c>
      <c r="N64" s="192">
        <v>0</v>
      </c>
      <c r="O64" s="192" t="s">
        <v>409</v>
      </c>
      <c r="P64" s="192">
        <v>50.8</v>
      </c>
      <c r="Q64" s="192" t="s">
        <v>409</v>
      </c>
      <c r="R64" s="192" t="s">
        <v>409</v>
      </c>
      <c r="S64"/>
      <c r="T64"/>
      <c r="U64"/>
      <c r="V64"/>
      <c r="W64"/>
      <c r="X64"/>
      <c r="Y64" s="192"/>
      <c r="Z64" s="192"/>
      <c r="AA64"/>
      <c r="AB64"/>
      <c r="AC64"/>
      <c r="AD64"/>
      <c r="AE64"/>
      <c r="AF64"/>
      <c r="AG64" s="34"/>
      <c r="AH64" s="34"/>
      <c r="AI64" s="34"/>
      <c r="AJ64" s="34"/>
      <c r="AK64" s="205"/>
    </row>
    <row r="65" spans="1:37" x14ac:dyDescent="0.2">
      <c r="A65" s="84">
        <v>58</v>
      </c>
      <c r="B65" s="84" t="str">
        <f ca="1"/>
        <v>Egypt, Arab Rep.</v>
      </c>
      <c r="C65" s="84" t="str">
        <f ca="1"/>
        <v>EGY</v>
      </c>
      <c r="D65" s="84" t="str">
        <f ca="1"/>
        <v>MEA           Middle East &amp; North Africa</v>
      </c>
      <c r="E65" s="84" t="str">
        <f ca="1"/>
        <v>IBRD</v>
      </c>
      <c r="F65" s="190" t="str">
        <f t="shared" ca="1" si="5"/>
        <v/>
      </c>
      <c r="G65" s="80">
        <f>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0</v>
      </c>
      <c r="H65" s="80" cm="1">
        <f t="array" ref="H65">IF(
    SUM(IF(
            ISNUMBER(
                IF(
                    $M$4:$X$4,
                    (M65:X65),
                    "")),
            1,
            0))
        =0,
    NA(),
    IF(
        Parameters!$D$15=1,
        IF(
            SUM(--(ISNUMBER(IF($M$4:$X$4=1,(M65:X65),""))))&gt;0,
            MAX(IF(
                ISNUMBER(M65:X65),
                IF(
                    M$4:X$4=1,
                    M65:X65,
                    ""),
                "")),
            MAX(IF(
                ISNUMBER(M65:X65),
                IF(
                    M$4:X$4=2,
                    M65:X65,
                    ""),
                ""))
        ),
        IF(
            Parameters!$D$16=1,
            IFERROR(
                AVERAGE(IF(
                    ISNUMBER(M65:X65),
                    IF(
                        M$4:X$4=1,
                        M65:X65,
                        ""),
                    "")),
                AVERAGE(IF(
                    ISNUMBER(M65:X65),
                    IF(
                        M$4:X$4=2,
                        M65:X65,
                        ""),
                    ""))
            ),
            IF(
                Parameters!$D$17=1,
                IFERROR(
                    IF(
                        OR(
                            IF(
                                ISNUMBER(M65:X65),
                                IF(
                                    M$4:X$4=1,
                                    M65:X65,
                                    ""),
                                "")
                            =0),
                        0,
                        GEOMEAN(IF(
                            ISNUMBER(M65:X65),
                            IF(
                                M$4:X$4=1,
                                M65:X65,
                                ""),
                            ""))
                    ),
                    IF(
                        OR(IF(
                            ISNUMBER(M65:X65),
                            IF(
                                M$4:X$4=2,
                                M65:X65,
                                ""),
                            "")
                            =0),
                        0,
                        GEOMEAN(IF(
                            ISNUMBER(M65:X65),
                            IF(
                                M$4:X$4=2,
                                M65:X65,
                                ""),
                            "")))
                )
            )
        )
    )
)</f>
        <v>8.01166180758017</v>
      </c>
      <c r="I65" s="191" cm="1">
        <f t="array" ref="I65">IF(
    SUM(IF(
            ISNUMBER(
                IF(
                    $M$5:$X$5,
                    (M65:X65),
                    "")),
            1,
            0))
        =0,
    NA(),
    IF(
        Parameters!$D$15=1,
        IF(
            SUM(--(ISNUMBER(IF($M$5:$X$5=1,(M65:X65),""))))&gt;0,
            MAX(IF(
                ISNUMBER(M65:X65),
                IF(
                    M$5:X$5=1,
                    M65:X65,
                    ""),
                "")),
            MAX(IF(
                ISNUMBER(M65:X65),
                IF(
                    M$5:X$5=2,
                    M65:X65,
                    ""),
                ""))
        ),
        IF(
            Parameters!$D$16=1,
            IFERROR(
                AVERAGE(IF(
                    ISNUMBER(M65:X65),
                    IF(
                        M$5:X$5=1,
                        M65:X65,
                        ""),
                    "")),
                AVERAGE(IF(
                    ISNUMBER(M65:X65),
                    IF(
                        M$5:X$5=2,
                        M65:X65,
                        ""),
                    ""))
            ),
            IF(
                Parameters!$D$17=1,
                IFERROR(
                    IF(
                        OR(
                            IF(
                                ISNUMBER(M65:X65),
                                IF(
                                    M$5:X$5=1,
                                    M65:X65,
                                    ""),
                                "")
                            =0),
                        0,
                        GEOMEAN(IF(
                            ISNUMBER(M65:X65),
                            IF(
                                M$5:X$5=1,
                                M65:X65,
                                ""),
                            ""))
                    ),
                    IF(
                        OR(IF(
                            ISNUMBER(M65:X65),
                            IF(
                                M$5:X$5=2,
                                M65:X65,
                                ""),
                            "")
                            =0),
                        0,
                        GEOMEAN(IF(
                            ISNUMBER(M65:X65),
                            IF(
                                M$5:X$5=2,
                                M65:X65,
                                ""),
                            "")))
                )
            )
        )
    )
)</f>
        <v>0</v>
      </c>
      <c r="J65" s="242">
        <v>44753</v>
      </c>
      <c r="K65" s="242">
        <v>44802</v>
      </c>
      <c r="L65" s="91" t="s">
        <v>102</v>
      </c>
      <c r="M65" s="192">
        <v>8.01166180758017</v>
      </c>
      <c r="N65" s="192">
        <v>0</v>
      </c>
      <c r="O65" s="192" t="s">
        <v>409</v>
      </c>
      <c r="P65" s="192">
        <v>28</v>
      </c>
      <c r="Q65" s="192" t="s">
        <v>409</v>
      </c>
      <c r="R65" s="192" t="s">
        <v>409</v>
      </c>
      <c r="S65"/>
      <c r="T65"/>
      <c r="U65"/>
      <c r="V65"/>
      <c r="W65"/>
      <c r="X65"/>
      <c r="Y65" s="192"/>
      <c r="Z65" s="192"/>
      <c r="AA65"/>
      <c r="AB65"/>
      <c r="AC65"/>
      <c r="AD65"/>
      <c r="AE65"/>
      <c r="AF65"/>
      <c r="AG65" s="34"/>
      <c r="AH65" s="34"/>
      <c r="AI65" s="34"/>
      <c r="AJ65" s="34"/>
      <c r="AK65" s="205"/>
    </row>
    <row r="66" spans="1:37" x14ac:dyDescent="0.2">
      <c r="A66" s="84">
        <v>59</v>
      </c>
      <c r="B66" s="84" t="str">
        <f ca="1"/>
        <v>Eritrea</v>
      </c>
      <c r="C66" s="84" t="str">
        <f ca="1"/>
        <v>ERI</v>
      </c>
      <c r="D66" s="84" t="str">
        <f ca="1"/>
        <v>SSF           Sub-Saharan Africa</v>
      </c>
      <c r="E66" s="84" t="str">
        <f ca="1"/>
        <v>IDA</v>
      </c>
      <c r="F66" s="190" t="str">
        <f t="shared" ca="1" si="5"/>
        <v/>
      </c>
      <c r="G66" s="80">
        <f>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0</v>
      </c>
      <c r="H66" s="80" cm="1">
        <f t="array" ref="H66">IF(
    SUM(IF(
            ISNUMBER(
                IF(
                    $M$4:$X$4,
                    (M66:X66),
                    "")),
            1,
            0))
        =0,
    NA(),
    IF(
        Parameters!$D$15=1,
        IF(
            SUM(--(ISNUMBER(IF($M$4:$X$4=1,(M66:X66),""))))&gt;0,
            MAX(IF(
                ISNUMBER(M66:X66),
                IF(
                    M$4:X$4=1,
                    M66:X66,
                    ""),
                "")),
            MAX(IF(
                ISNUMBER(M66:X66),
                IF(
                    M$4:X$4=2,
                    M66:X66,
                    ""),
                ""))
        ),
        IF(
            Parameters!$D$16=1,
            IFERROR(
                AVERAGE(IF(
                    ISNUMBER(M66:X66),
                    IF(
                        M$4:X$4=1,
                        M66:X66,
                        ""),
                    "")),
                AVERAGE(IF(
                    ISNUMBER(M66:X66),
                    IF(
                        M$4:X$4=2,
                        M66:X66,
                        ""),
                    ""))
            ),
            IF(
                Parameters!$D$17=1,
                IFERROR(
                    IF(
                        OR(
                            IF(
                                ISNUMBER(M66:X66),
                                IF(
                                    M$4:X$4=1,
                                    M66:X66,
                                    ""),
                                "")
                            =0),
                        0,
                        GEOMEAN(IF(
                            ISNUMBER(M66:X66),
                            IF(
                                M$4:X$4=1,
                                M66:X66,
                                ""),
                            ""))
                    ),
                    IF(
                        OR(IF(
                            ISNUMBER(M66:X66),
                            IF(
                                M$4:X$4=2,
                                M66:X66,
                                ""),
                            "")
                            =0),
                        0,
                        GEOMEAN(IF(
                            ISNUMBER(M66:X66),
                            IF(
                                M$4:X$4=2,
                                M66:X66,
                                ""),
                            "")))
                )
            )
        )
    )
)</f>
        <v>9.9358600583090304</v>
      </c>
      <c r="I66" s="191" cm="1">
        <f t="array" ref="I66">IF(
    SUM(IF(
            ISNUMBER(
                IF(
                    $M$5:$X$5,
                    (M66:X66),
                    "")),
            1,
            0))
        =0,
    NA(),
    IF(
        Parameters!$D$15=1,
        IF(
            SUM(--(ISNUMBER(IF($M$5:$X$5=1,(M66:X66),""))))&gt;0,
            MAX(IF(
                ISNUMBER(M66:X66),
                IF(
                    M$5:X$5=1,
                    M66:X66,
                    ""),
                "")),
            MAX(IF(
                ISNUMBER(M66:X66),
                IF(
                    M$5:X$5=2,
                    M66:X66,
                    ""),
                ""))
        ),
        IF(
            Parameters!$D$16=1,
            IFERROR(
                AVERAGE(IF(
                    ISNUMBER(M66:X66),
                    IF(
                        M$5:X$5=1,
                        M66:X66,
                        ""),
                    "")),
                AVERAGE(IF(
                    ISNUMBER(M66:X66),
                    IF(
                        M$5:X$5=2,
                        M66:X66,
                        ""),
                    ""))
            ),
            IF(
                Parameters!$D$17=1,
                IFERROR(
                    IF(
                        OR(
                            IF(
                                ISNUMBER(M66:X66),
                                IF(
                                    M$5:X$5=1,
                                    M66:X66,
                                    ""),
                                "")
                            =0),
                        0,
                        GEOMEAN(IF(
                            ISNUMBER(M66:X66),
                            IF(
                                M$5:X$5=1,
                                M66:X66,
                                ""),
                            ""))
                    ),
                    IF(
                        OR(IF(
                            ISNUMBER(M66:X66),
                            IF(
                                M$5:X$5=2,
                                M66:X66,
                                ""),
                            "")
                            =0),
                        0,
                        GEOMEAN(IF(
                            ISNUMBER(M66:X66),
                            IF(
                                M$5:X$5=2,
                                M66:X66,
                                ""),
                            "")))
                )
            )
        )
    )
)</f>
        <v>0</v>
      </c>
      <c r="J66" s="242">
        <v>44753</v>
      </c>
      <c r="K66" s="242">
        <v>44753</v>
      </c>
      <c r="L66" s="91" t="s">
        <v>104</v>
      </c>
      <c r="M66" s="192">
        <v>9.9358600583090304</v>
      </c>
      <c r="N66" s="192">
        <v>0</v>
      </c>
      <c r="O66" s="192" t="s">
        <v>409</v>
      </c>
      <c r="P66" s="192">
        <v>21.4</v>
      </c>
      <c r="Q66" s="192" t="s">
        <v>409</v>
      </c>
      <c r="R66" s="192" t="s">
        <v>409</v>
      </c>
      <c r="S66"/>
      <c r="T66"/>
      <c r="U66"/>
      <c r="V66"/>
      <c r="W66"/>
      <c r="X66"/>
      <c r="Y66" s="192"/>
      <c r="Z66" s="192"/>
      <c r="AA66"/>
      <c r="AB66"/>
      <c r="AC66"/>
      <c r="AD66"/>
      <c r="AE66"/>
      <c r="AF66"/>
      <c r="AG66" s="34"/>
      <c r="AH66" s="34"/>
      <c r="AI66" s="34"/>
      <c r="AJ66" s="34"/>
      <c r="AK66" s="205"/>
    </row>
    <row r="67" spans="1:37" x14ac:dyDescent="0.2">
      <c r="A67" s="84">
        <v>60</v>
      </c>
      <c r="B67" s="84" t="str">
        <f ca="1"/>
        <v>Spain</v>
      </c>
      <c r="C67" s="84" t="str">
        <f ca="1"/>
        <v>ESP</v>
      </c>
      <c r="D67" s="84" t="str">
        <f ca="1"/>
        <v>ECS           Europe &amp; Central Asia</v>
      </c>
      <c r="E67" s="84" t="str">
        <f ca="1"/>
        <v>NA</v>
      </c>
      <c r="F67" s="190" t="str">
        <f t="shared" ca="1" si="5"/>
        <v/>
      </c>
      <c r="G67" s="80">
        <f>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0</v>
      </c>
      <c r="H67" s="80" cm="1">
        <f t="array" ref="H67">IF(
    SUM(IF(
            ISNUMBER(
                IF(
                    $M$4:$X$4,
                    (M67:X67),
                    "")),
            1,
            0))
        =0,
    NA(),
    IF(
        Parameters!$D$15=1,
        IF(
            SUM(--(ISNUMBER(IF($M$4:$X$4=1,(M67:X67),""))))&gt;0,
            MAX(IF(
                ISNUMBER(M67:X67),
                IF(
                    M$4:X$4=1,
                    M67:X67,
                    ""),
                "")),
            MAX(IF(
                ISNUMBER(M67:X67),
                IF(
                    M$4:X$4=2,
                    M67:X67,
                    ""),
                ""))
        ),
        IF(
            Parameters!$D$16=1,
            IFERROR(
                AVERAGE(IF(
                    ISNUMBER(M67:X67),
                    IF(
                        M$4:X$4=1,
                        M67:X67,
                        ""),
                    "")),
                AVERAGE(IF(
                    ISNUMBER(M67:X67),
                    IF(
                        M$4:X$4=2,
                        M67:X67,
                        ""),
                    ""))
            ),
            IF(
                Parameters!$D$17=1,
                IFERROR(
                    IF(
                        OR(
                            IF(
                                ISNUMBER(M67:X67),
                                IF(
                                    M$4:X$4=1,
                                    M67:X67,
                                    ""),
                                "")
                            =0),
                        0,
                        GEOMEAN(IF(
                            ISNUMBER(M67:X67),
                            IF(
                                M$4:X$4=1,
                                M67:X67,
                                ""),
                            ""))
                    ),
                    IF(
                        OR(IF(
                            ISNUMBER(M67:X67),
                            IF(
                                M$4:X$4=2,
                                M67:X67,
                                ""),
                            "")
                            =0),
                        0,
                        GEOMEAN(IF(
                            ISNUMBER(M67:X67),
                            IF(
                                M$4:X$4=2,
                                M67:X67,
                                ""),
                            "")))
                )
            )
        )
    )
)</f>
        <v>0</v>
      </c>
      <c r="I67" s="191" cm="1">
        <f t="array" ref="I67">IF(
    SUM(IF(
            ISNUMBER(
                IF(
                    $M$5:$X$5,
                    (M67:X67),
                    "")),
            1,
            0))
        =0,
    NA(),
    IF(
        Parameters!$D$15=1,
        IF(
            SUM(--(ISNUMBER(IF($M$5:$X$5=1,(M67:X67),""))))&gt;0,
            MAX(IF(
                ISNUMBER(M67:X67),
                IF(
                    M$5:X$5=1,
                    M67:X67,
                    ""),
                "")),
            MAX(IF(
                ISNUMBER(M67:X67),
                IF(
                    M$5:X$5=2,
                    M67:X67,
                    ""),
                ""))
        ),
        IF(
            Parameters!$D$16=1,
            IFERROR(
                AVERAGE(IF(
                    ISNUMBER(M67:X67),
                    IF(
                        M$5:X$5=1,
                        M67:X67,
                        ""),
                    "")),
                AVERAGE(IF(
                    ISNUMBER(M67:X67),
                    IF(
                        M$5:X$5=2,
                        M67:X67,
                        ""),
                    ""))
            ),
            IF(
                Parameters!$D$17=1,
                IFERROR(
                    IF(
                        OR(
                            IF(
                                ISNUMBER(M67:X67),
                                IF(
                                    M$5:X$5=1,
                                    M67:X67,
                                    ""),
                                "")
                            =0),
                        0,
                        GEOMEAN(IF(
                            ISNUMBER(M67:X67),
                            IF(
                                M$5:X$5=1,
                                M67:X67,
                                ""),
                            ""))
                    ),
                    IF(
                        OR(IF(
                            ISNUMBER(M67:X67),
                            IF(
                                M$5:X$5=2,
                                M67:X67,
                                ""),
                            "")
                            =0),
                        0,
                        GEOMEAN(IF(
                            ISNUMBER(M67:X67),
                            IF(
                                M$5:X$5=2,
                                M67:X67,
                                ""),
                            "")))
                )
            )
        )
    )
)</f>
        <v>0</v>
      </c>
      <c r="J67" s="242">
        <v>44753</v>
      </c>
      <c r="K67" s="242">
        <v>44966</v>
      </c>
      <c r="L67" s="91" t="s">
        <v>106</v>
      </c>
      <c r="M67" s="192">
        <v>0</v>
      </c>
      <c r="N67" s="192">
        <v>0</v>
      </c>
      <c r="O67" s="192" t="s">
        <v>409</v>
      </c>
      <c r="P67" s="192">
        <v>60.9</v>
      </c>
      <c r="Q67" s="192" t="s">
        <v>409</v>
      </c>
      <c r="R67" s="192" t="s">
        <v>409</v>
      </c>
      <c r="S67"/>
      <c r="T67"/>
      <c r="U67"/>
      <c r="V67"/>
      <c r="W67"/>
      <c r="X67"/>
      <c r="Y67" s="192"/>
      <c r="Z67" s="192"/>
      <c r="AA67"/>
      <c r="AB67"/>
      <c r="AC67"/>
      <c r="AD67"/>
      <c r="AE67"/>
      <c r="AF67"/>
      <c r="AG67" s="34"/>
      <c r="AH67" s="34"/>
      <c r="AI67" s="34"/>
      <c r="AJ67" s="34"/>
      <c r="AK67" s="205"/>
    </row>
    <row r="68" spans="1:37" x14ac:dyDescent="0.2">
      <c r="A68" s="84">
        <v>61</v>
      </c>
      <c r="B68" s="84" t="str">
        <f ca="1"/>
        <v>Estonia</v>
      </c>
      <c r="C68" s="84" t="str">
        <f ca="1"/>
        <v>EST</v>
      </c>
      <c r="D68" s="84" t="str">
        <f ca="1"/>
        <v>ECS           Europe &amp; Central Asia</v>
      </c>
      <c r="E68" s="84" t="str">
        <f ca="1"/>
        <v>NA</v>
      </c>
      <c r="F68" s="190" t="str">
        <f t="shared" ca="1" si="5"/>
        <v/>
      </c>
      <c r="G68" s="80">
        <f>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$M$4:$X$4,
                    (M68:X68),
                    "")),
            1,
            0))
        =0,
    NA(),
    IF(
        Parameters!$D$15=1,
        IF(
            SUM(--(ISNUMBER(IF($M$4:$X$4=1,(M68:X68),""))))&gt;0,
            MAX(IF(
                ISNUMBER(M68:X68),
                IF(
                    M$4:X$4=1,
                    M68:X68,
                    ""),
                "")),
            MAX(IF(
                ISNUMBER(M68:X68),
                IF(
                    M$4:X$4=2,
                    M68:X68,
                    ""),
                ""))
        ),
        IF(
            Parameters!$D$16=1,
            IFERROR(
                AVERAGE(IF(
                    ISNUMBER(M68:X68),
                    IF(
                        M$4:X$4=1,
                        M68:X68,
                        ""),
                    "")),
                AVERAGE(IF(
                    ISNUMBER(M68:X68),
                    IF(
                        M$4:X$4=2,
                        M68:X68,
                        ""),
                    ""))
            ),
            IF(
                Parameters!$D$17=1,
                IFERROR(
                    IF(
                        OR(
                            IF(
                                ISNUMBER(M68:X68),
                                IF(
                                    M$4:X$4=1,
                                    M68:X68,
                                    ""),
                                "")
                            =0),
                        0,
                        GEOMEAN(IF(
                            ISNUMBER(M68:X68),
                            IF(
                                M$4:X$4=1,
                                M68:X68,
                                ""),
                            ""))
                    ),
                    IF(
                        OR(IF(
                            ISNUMBER(M68:X68),
                            IF(
                                M$4:X$4=2,
                                M68:X68,
                                ""),
                            "")
                            =0),
                        0,
                        GEOMEAN(IF(
                            ISNUMBER(M68:X68),
                            IF(
                                M$4:X$4=2,
                                M68:X68,
                                ""),
                            "")))
                )
            )
        )
    )
)</f>
        <v>0</v>
      </c>
      <c r="I68" s="191" cm="1">
        <f t="array" ref="I68">IF(
    SUM(IF(
            ISNUMBER(
                IF(
                    $M$5:$X$5,
                    (M68:X68),
                    "")),
            1,
            0))
        =0,
    NA(),
    IF(
        Parameters!$D$15=1,
        IF(
            SUM(--(ISNUMBER(IF($M$5:$X$5=1,(M68:X68),""))))&gt;0,
            MAX(IF(
                ISNUMBER(M68:X68),
                IF(
                    M$5:X$5=1,
                    M68:X68,
                    ""),
                "")),
            MAX(IF(
                ISNUMBER(M68:X68),
                IF(
                    M$5:X$5=2,
                    M68:X68,
                    ""),
                ""))
        ),
        IF(
            Parameters!$D$16=1,
            IFERROR(
                AVERAGE(IF(
                    ISNUMBER(M68:X68),
                    IF(
                        M$5:X$5=1,
                        M68:X68,
                        ""),
                    "")),
                AVERAGE(IF(
                    ISNUMBER(M68:X68),
                    IF(
                        M$5:X$5=2,
                        M68:X68,
                        ""),
                    ""))
            ),
            IF(
                Parameters!$D$17=1,
                IFERROR(
                    IF(
                        OR(
                            IF(
                                ISNUMBER(M68:X68),
                                IF(
                                    M$5:X$5=1,
                                    M68:X68,
                                    ""),
                                "")
                            =0),
                        0,
                        GEOMEAN(IF(
                            ISNUMBER(M68:X68),
                            IF(
                                M$5:X$5=1,
                                M68:X68,
                                ""),
                            ""))
                    ),
                    IF(
                        OR(IF(
                            ISNUMBER(M68:X68),
                            IF(
                                M$5:X$5=2,
                                M68:X68,
                                ""),
                            "")
                            =0),
                        0,
                        GEOMEAN(IF(
                            ISNUMBER(M68:X68),
                            IF(
                                M$5:X$5=2,
                                M68:X68,
                                ""),
                            "")))
                )
            )
        )
    )
)</f>
        <v>0</v>
      </c>
      <c r="J68" s="242">
        <v>44753</v>
      </c>
      <c r="K68" s="242">
        <v>44855</v>
      </c>
      <c r="L68" s="91" t="s">
        <v>108</v>
      </c>
      <c r="M68" s="192">
        <v>0</v>
      </c>
      <c r="N68" s="192">
        <v>0</v>
      </c>
      <c r="O68" s="192" t="s">
        <v>409</v>
      </c>
      <c r="P68" s="192">
        <v>55.5</v>
      </c>
      <c r="Q68" s="192" t="s">
        <v>409</v>
      </c>
      <c r="R68" s="192" t="s">
        <v>409</v>
      </c>
      <c r="S68"/>
      <c r="T68"/>
      <c r="U68"/>
      <c r="V68"/>
      <c r="W68"/>
      <c r="X68"/>
      <c r="Y68" s="192"/>
      <c r="Z68" s="192"/>
      <c r="AA68"/>
      <c r="AB68"/>
      <c r="AC68"/>
      <c r="AD68"/>
      <c r="AE68"/>
      <c r="AF68"/>
      <c r="AG68" s="34"/>
      <c r="AH68" s="34"/>
      <c r="AI68" s="34"/>
      <c r="AJ68" s="34"/>
      <c r="AK68" s="205"/>
    </row>
    <row r="69" spans="1:37" x14ac:dyDescent="0.2">
      <c r="A69" s="84">
        <v>62</v>
      </c>
      <c r="B69" s="84" t="str">
        <f ca="1"/>
        <v>Ethiopia</v>
      </c>
      <c r="C69" s="84" t="str">
        <f ca="1"/>
        <v>ETH</v>
      </c>
      <c r="D69" s="84" t="str">
        <f ca="1"/>
        <v>SSF           Sub-Saharan Africa</v>
      </c>
      <c r="E69" s="84" t="str">
        <f ca="1"/>
        <v>IDA</v>
      </c>
      <c r="F69" s="190" t="str">
        <f t="shared" ca="1" si="5"/>
        <v/>
      </c>
      <c r="G69" s="80">
        <f>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7.1794978587902021</v>
      </c>
      <c r="H69" s="80" cm="1">
        <f t="array" ref="H69">IF(
    SUM(IF(
            ISNUMBER(
                IF(
                    $M$4:$X$4,
                    (M69:X69),
                    "")),
            1,
            0))
        =0,
    NA(),
    IF(
        Parameters!$D$15=1,
        IF(
            SUM(--(ISNUMBER(IF($M$4:$X$4=1,(M69:X69),""))))&gt;0,
            MAX(IF(
                ISNUMBER(M69:X69),
                IF(
                    M$4:X$4=1,
                    M69:X69,
                    ""),
                "")),
            MAX(IF(
                ISNUMBER(M69:X69),
                IF(
                    M$4:X$4=2,
                    M69:X69,
                    ""),
                ""))
        ),
        IF(
            Parameters!$D$16=1,
            IFERROR(
                AVERAGE(IF(
                    ISNUMBER(M69:X69),
                    IF(
                        M$4:X$4=1,
                        M69:X69,
                        ""),
                    "")),
                AVERAGE(IF(
                    ISNUMBER(M69:X69),
                    IF(
                        M$4:X$4=2,
                        M69:X69,
                        ""),
                    ""))
            ),
            IF(
                Parameters!$D$17=1,
                IFERROR(
                    IF(
                        OR(
                            IF(
                                ISNUMBER(M69:X69),
                                IF(
                                    M$4:X$4=1,
                                    M69:X69,
                                    ""),
                                "")
                            =0),
                        0,
                        GEOMEAN(IF(
                            ISNUMBER(M69:X69),
                            IF(
                                M$4:X$4=1,
                                M69:X69,
                                ""),
                            ""))
                    ),
                    IF(
                        OR(IF(
                            ISNUMBER(M69:X69),
                            IF(
                                M$4:X$4=2,
                                M69:X69,
                                ""),
                            "")
                            =0),
                        0,
                        GEOMEAN(IF(
                            ISNUMBER(M69:X69),
                            IF(
                                M$4:X$4=2,
                                M69:X69,
                                ""),
                            "")))
                )
            )
        )
    )
)</f>
        <v>5.1545189504373097</v>
      </c>
      <c r="I69" s="191" cm="1">
        <f t="array" ref="I69">IF(
    SUM(IF(
            ISNUMBER(
                IF(
                    $M$5:$X$5,
                    (M69:X69),
                    "")),
            1,
            0))
        =0,
    NA(),
    IF(
        Parameters!$D$15=1,
        IF(
            SUM(--(ISNUMBER(IF($M$5:$X$5=1,(M69:X69),""))))&gt;0,
            MAX(IF(
                ISNUMBER(M69:X69),
                IF(
                    M$5:X$5=1,
                    M69:X69,
                    ""),
                "")),
            MAX(IF(
                ISNUMBER(M69:X69),
                IF(
                    M$5:X$5=2,
                    M69:X69,
                    ""),
                ""))
        ),
        IF(
            Parameters!$D$16=1,
            IFERROR(
                AVERAGE(IF(
                    ISNUMBER(M69:X69),
                    IF(
                        M$5:X$5=1,
                        M69:X69,
                        ""),
                    "")),
                AVERAGE(IF(
                    ISNUMBER(M69:X69),
                    IF(
                        M$5:X$5=2,
                        M69:X69,
                        ""),
                    ""))
            ),
            IF(
                Parameters!$D$17=1,
                IFERROR(
                    IF(
                        OR(
                            IF(
                                ISNUMBER(M69:X69),
                                IF(
                                    M$5:X$5=1,
                                    M69:X69,
                                    ""),
                                "")
                            =0),
                        0,
                        GEOMEAN(IF(
                            ISNUMBER(M69:X69),
                            IF(
                                M$5:X$5=1,
                                M69:X69,
                                ""),
                            ""))
                    ),
                    IF(
                        OR(IF(
                            ISNUMBER(M69:X69),
                            IF(
                                M$5:X$5=2,
                                M69:X69,
                                ""),
                            "")
                            =0),
                        0,
                        GEOMEAN(IF(
                            ISNUMBER(M69:X69),
                            IF(
                                M$5:X$5=2,
                                M69:X69,
                                ""),
                            "")))
                )
            )
        )
    )
)</f>
        <v>10</v>
      </c>
      <c r="J69" s="242">
        <v>44753</v>
      </c>
      <c r="K69" s="242">
        <v>44865</v>
      </c>
      <c r="L69" s="91" t="s">
        <v>110</v>
      </c>
      <c r="M69" s="192">
        <v>5.1545189504373097</v>
      </c>
      <c r="N69" s="192">
        <v>7</v>
      </c>
      <c r="O69" s="192">
        <v>10</v>
      </c>
      <c r="P69" s="192">
        <v>37.799999999999997</v>
      </c>
      <c r="Q69" s="192" t="s">
        <v>815</v>
      </c>
      <c r="R69" s="192" t="s">
        <v>633</v>
      </c>
      <c r="S69"/>
      <c r="T69"/>
      <c r="U69"/>
      <c r="V69"/>
      <c r="W69"/>
      <c r="X69"/>
      <c r="Y69" s="192"/>
      <c r="Z69" s="192"/>
      <c r="AA69"/>
      <c r="AB69"/>
      <c r="AC69"/>
      <c r="AD69"/>
      <c r="AE69"/>
      <c r="AF69"/>
      <c r="AG69" s="34"/>
      <c r="AH69" s="34"/>
      <c r="AI69" s="34"/>
      <c r="AJ69" s="34"/>
      <c r="AK69" s="205"/>
    </row>
    <row r="70" spans="1:37" x14ac:dyDescent="0.2">
      <c r="A70" s="84">
        <v>63</v>
      </c>
      <c r="B70" s="84" t="str">
        <f ca="1"/>
        <v>Finland</v>
      </c>
      <c r="C70" s="84" t="str">
        <f ca="1"/>
        <v>FIN</v>
      </c>
      <c r="D70" s="84" t="str">
        <f ca="1"/>
        <v>ECS           Europe &amp; Central Asia</v>
      </c>
      <c r="E70" s="84" t="str">
        <f ca="1"/>
        <v>NA</v>
      </c>
      <c r="F70" s="190" t="str">
        <f t="shared" ca="1" si="5"/>
        <v/>
      </c>
      <c r="G70" s="80">
        <f>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$M$4:$X$4,
                    (M70:X70),
                    "")),
            1,
            0))
        =0,
    NA(),
    IF(
        Parameters!$D$15=1,
        IF(
            SUM(--(ISNUMBER(IF($M$4:$X$4=1,(M70:X70),""))))&gt;0,
            MAX(IF(
                ISNUMBER(M70:X70),
                IF(
                    M$4:X$4=1,
                    M70:X70,
                    ""),
                "")),
            MAX(IF(
                ISNUMBER(M70:X70),
                IF(
                    M$4:X$4=2,
                    M70:X70,
                    ""),
                ""))
        ),
        IF(
            Parameters!$D$16=1,
            IFERROR(
                AVERAGE(IF(
                    ISNUMBER(M70:X70),
                    IF(
                        M$4:X$4=1,
                        M70:X70,
                        ""),
                    "")),
                AVERAGE(IF(
                    ISNUMBER(M70:X70),
                    IF(
                        M$4:X$4=2,
                        M70:X70,
                        ""),
                    ""))
            ),
            IF(
                Parameters!$D$17=1,
                IFERROR(
                    IF(
                        OR(
                            IF(
                                ISNUMBER(M70:X70),
                                IF(
                                    M$4:X$4=1,
                                    M70:X70,
                                    ""),
                                "")
                            =0),
                        0,
                        GEOMEAN(IF(
                            ISNUMBER(M70:X70),
                            IF(
                                M$4:X$4=1,
                                M70:X70,
                                ""),
                            ""))
                    ),
                    IF(
                        OR(IF(
                            ISNUMBER(M70:X70),
                            IF(
                                M$4:X$4=2,
                                M70:X70,
                                ""),
                            "")
                            =0),
                        0,
                        GEOMEAN(IF(
                            ISNUMBER(M70:X70),
                            IF(
                                M$4:X$4=2,
                                M70:X70,
                                ""),
                            "")))
                )
            )
        )
    )
)</f>
        <v>0</v>
      </c>
      <c r="I70" s="191" cm="1">
        <f t="array" ref="I70">IF(
    SUM(IF(
            ISNUMBER(
                IF(
                    $M$5:$X$5,
                    (M70:X70),
                    "")),
            1,
            0))
        =0,
    NA(),
    IF(
        Parameters!$D$15=1,
        IF(
            SUM(--(ISNUMBER(IF($M$5:$X$5=1,(M70:X70),""))))&gt;0,
            MAX(IF(
                ISNUMBER(M70:X70),
                IF(
                    M$5:X$5=1,
                    M70:X70,
                    ""),
                "")),
            MAX(IF(
                ISNUMBER(M70:X70),
                IF(
                    M$5:X$5=2,
                    M70:X70,
                    ""),
                ""))
        ),
        IF(
            Parameters!$D$16=1,
            IFERROR(
                AVERAGE(IF(
                    ISNUMBER(M70:X70),
                    IF(
                        M$5:X$5=1,
                        M70:X70,
                        ""),
                    "")),
                AVERAGE(IF(
                    ISNUMBER(M70:X70),
                    IF(
                        M$5:X$5=2,
                        M70:X70,
                        ""),
                    ""))
            ),
            IF(
                Parameters!$D$17=1,
                IFERROR(
                    IF(
                        OR(
                            IF(
                                ISNUMBER(M70:X70),
                                IF(
                                    M$5:X$5=1,
                                    M70:X70,
                                    ""),
                                "")
                            =0),
                        0,
                        GEOMEAN(IF(
                            ISNUMBER(M70:X70),
                            IF(
                                M$5:X$5=1,
                                M70:X70,
                                ""),
                            ""))
                    ),
                    IF(
                        OR(IF(
                            ISNUMBER(M70:X70),
                            IF(
                                M$5:X$5=2,
                                M70:X70,
                                ""),
                            "")
                            =0),
                        0,
                        GEOMEAN(IF(
                            ISNUMBER(M70:X70),
                            IF(
                                M$5:X$5=2,
                                M70:X70,
                                ""),
                            "")))
                )
            )
        )
    )
)</f>
        <v>0</v>
      </c>
      <c r="J70" s="242">
        <v>44753</v>
      </c>
      <c r="K70" s="242">
        <v>44855</v>
      </c>
      <c r="L70" s="91" t="s">
        <v>112</v>
      </c>
      <c r="M70" s="192">
        <v>0</v>
      </c>
      <c r="N70" s="192">
        <v>0</v>
      </c>
      <c r="O70" s="192" t="s">
        <v>409</v>
      </c>
      <c r="P70" s="192">
        <v>70.900000000000006</v>
      </c>
      <c r="Q70" s="192" t="s">
        <v>409</v>
      </c>
      <c r="R70" s="192" t="s">
        <v>409</v>
      </c>
      <c r="S70"/>
      <c r="T70"/>
      <c r="U70"/>
      <c r="V70"/>
      <c r="W70"/>
      <c r="X70"/>
      <c r="Y70" s="192"/>
      <c r="Z70" s="192"/>
      <c r="AA70"/>
      <c r="AB70"/>
      <c r="AC70"/>
      <c r="AD70"/>
      <c r="AE70"/>
      <c r="AF70"/>
      <c r="AG70" s="34"/>
      <c r="AH70" s="34"/>
      <c r="AI70" s="34"/>
      <c r="AJ70" s="34"/>
      <c r="AK70" s="205"/>
    </row>
    <row r="71" spans="1:37" x14ac:dyDescent="0.2">
      <c r="A71" s="84">
        <v>64</v>
      </c>
      <c r="B71" s="84" t="str">
        <f ca="1"/>
        <v>Fiji</v>
      </c>
      <c r="C71" s="84" t="str">
        <f ca="1"/>
        <v>FJI</v>
      </c>
      <c r="D71" s="84" t="str">
        <f ca="1"/>
        <v>EAS           East Asia &amp; Pacific</v>
      </c>
      <c r="E71" s="84" t="str">
        <f ca="1"/>
        <v>Blend</v>
      </c>
      <c r="F71" s="190" t="str">
        <f t="shared" ca="1" si="5"/>
        <v/>
      </c>
      <c r="G71" s="80">
        <f>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9.3021831977712583</v>
      </c>
      <c r="H71" s="80" cm="1">
        <f t="array" ref="H71">IF(
    SUM(IF(
            ISNUMBER(
                IF(
                    $M$4:$X$4,
                    (M71:X71),
                    "")),
            1,
            0))
        =0,
    NA(),
    IF(
        Parameters!$D$15=1,
        IF(
            SUM(--(ISNUMBER(IF($M$4:$X$4=1,(M71:X71),""))))&gt;0,
            MAX(IF(
                ISNUMBER(M71:X71),
                IF(
                    M$4:X$4=1,
                    M71:X71,
                    ""),
                "")),
            MAX(IF(
                ISNUMBER(M71:X71),
                IF(
                    M$4:X$4=2,
                    M71:X71,
                    ""),
                ""))
        ),
        IF(
            Parameters!$D$16=1,
            IFERROR(
                AVERAGE(IF(
                    ISNUMBER(M71:X71),
                    IF(
                        M$4:X$4=1,
                        M71:X71,
                        ""),
                    "")),
                AVERAGE(IF(
                    ISNUMBER(M71:X71),
                    IF(
                        M$4:X$4=2,
                        M71:X71,
                        ""),
                    ""))
            ),
            IF(
                Parameters!$D$17=1,
                IFERROR(
                    IF(
                        OR(
                            IF(
                                ISNUMBER(M71:X71),
                                IF(
                                    M$4:X$4=1,
                                    M71:X71,
                                    ""),
                                "")
                            =0),
                        0,
                        GEOMEAN(IF(
                            ISNUMBER(M71:X71),
                            IF(
                                M$4:X$4=1,
                                M71:X71,
                                ""),
                            ""))
                    ),
                    IF(
                        OR(IF(
                            ISNUMBER(M71:X71),
                            IF(
                                M$4:X$4=2,
                                M71:X71,
                                ""),
                            "")
                            =0),
                        0,
                        GEOMEAN(IF(
                            ISNUMBER(M71:X71),
                            IF(
                                M$4:X$4=2,
                                M71:X71,
                                ""),
                            "")))
                )
            )
        )
    )
)</f>
        <v>8.6530612244897895</v>
      </c>
      <c r="I71" s="191" cm="1">
        <f t="array" ref="I71">IF(
    SUM(IF(
            ISNUMBER(
                IF(
                    $M$5:$X$5,
                    (M71:X71),
                    "")),
            1,
            0))
        =0,
    NA(),
    IF(
        Parameters!$D$15=1,
        IF(
            SUM(--(ISNUMBER(IF($M$5:$X$5=1,(M71:X71),""))))&gt;0,
            MAX(IF(
                ISNUMBER(M71:X71),
                IF(
                    M$5:X$5=1,
                    M71:X71,
                    ""),
                "")),
            MAX(IF(
                ISNUMBER(M71:X71),
                IF(
                    M$5:X$5=2,
                    M71:X71,
                    ""),
                ""))
        ),
        IF(
            Parameters!$D$16=1,
            IFERROR(
                AVERAGE(IF(
                    ISNUMBER(M71:X71),
                    IF(
                        M$5:X$5=1,
                        M71:X71,
                        ""),
                    "")),
                AVERAGE(IF(
                    ISNUMBER(M71:X71),
                    IF(
                        M$5:X$5=2,
                        M71:X71,
                        ""),
                    ""))
            ),
            IF(
                Parameters!$D$17=1,
                IFERROR(
                    IF(
                        OR(
                            IF(
                                ISNUMBER(M71:X71),
                                IF(
                                    M$5:X$5=1,
                                    M71:X71,
                                    ""),
                                "")
                            =0),
                        0,
                        GEOMEAN(IF(
                            ISNUMBER(M71:X71),
                            IF(
                                M$5:X$5=1,
                                M71:X71,
                                ""),
                            ""))
                    ),
                    IF(
                        OR(IF(
                            ISNUMBER(M71:X71),
                            IF(
                                M$5:X$5=2,
                                M71:X71,
                                ""),
                            "")
                            =0),
                        0,
                        GEOMEAN(IF(
                            ISNUMBER(M71:X71),
                            IF(
                                M$5:X$5=2,
                                M71:X71,
                                ""),
                            "")))
                )
            )
        )
    )
)</f>
        <v>10</v>
      </c>
      <c r="J71" s="242">
        <v>44753</v>
      </c>
      <c r="K71" s="242">
        <v>44998</v>
      </c>
      <c r="L71" s="91" t="s">
        <v>114</v>
      </c>
      <c r="M71" s="192">
        <v>8.6530612244897895</v>
      </c>
      <c r="N71" s="192">
        <v>0</v>
      </c>
      <c r="O71" s="192">
        <v>10</v>
      </c>
      <c r="P71" s="192">
        <v>25.8</v>
      </c>
      <c r="Q71" s="192" t="s">
        <v>409</v>
      </c>
      <c r="R71" s="192" t="s">
        <v>810</v>
      </c>
      <c r="S71"/>
      <c r="T71"/>
      <c r="U71"/>
      <c r="V71"/>
      <c r="W71"/>
      <c r="X71"/>
      <c r="Y71" s="192"/>
      <c r="Z71" s="192"/>
      <c r="AA71"/>
      <c r="AB71"/>
      <c r="AC71"/>
      <c r="AD71"/>
      <c r="AE71"/>
      <c r="AF71"/>
      <c r="AG71" s="34"/>
      <c r="AH71" s="34"/>
      <c r="AI71" s="34"/>
      <c r="AJ71" s="34"/>
      <c r="AK71" s="205"/>
    </row>
    <row r="72" spans="1:37" x14ac:dyDescent="0.2">
      <c r="A72" s="84">
        <v>65</v>
      </c>
      <c r="B72" s="84" t="str">
        <f ca="1"/>
        <v>France</v>
      </c>
      <c r="C72" s="84" t="str">
        <f ca="1"/>
        <v>FRA</v>
      </c>
      <c r="D72" s="84" t="str">
        <f ca="1"/>
        <v>ECS           Europe &amp; Central Asia</v>
      </c>
      <c r="E72" s="84" t="str">
        <f ca="1"/>
        <v>NA</v>
      </c>
      <c r="F72" s="190" t="str">
        <f t="shared" ca="1" si="5"/>
        <v/>
      </c>
      <c r="G72" s="80">
        <f>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$M$4:$X$4,
                    (M72:X72),
                    "")),
            1,
            0))
        =0,
    NA(),
    IF(
        Parameters!$D$15=1,
        IF(
            SUM(--(ISNUMBER(IF($M$4:$X$4=1,(M72:X72),""))))&gt;0,
            MAX(IF(
                ISNUMBER(M72:X72),
                IF(
                    M$4:X$4=1,
                    M72:X72,
                    ""),
                "")),
            MAX(IF(
                ISNUMBER(M72:X72),
                IF(
                    M$4:X$4=2,
                    M72:X72,
                    ""),
                ""))
        ),
        IF(
            Parameters!$D$16=1,
            IFERROR(
                AVERAGE(IF(
                    ISNUMBER(M72:X72),
                    IF(
                        M$4:X$4=1,
                        M72:X72,
                        ""),
                    "")),
                AVERAGE(IF(
                    ISNUMBER(M72:X72),
                    IF(
                        M$4:X$4=2,
                        M72:X72,
                        ""),
                    ""))
            ),
            IF(
                Parameters!$D$17=1,
                IFERROR(
                    IF(
                        OR(
                            IF(
                                ISNUMBER(M72:X72),
                                IF(
                                    M$4:X$4=1,
                                    M72:X72,
                                    ""),
                                "")
                            =0),
                        0,
                        GEOMEAN(IF(
                            ISNUMBER(M72:X72),
                            IF(
                                M$4:X$4=1,
                                M72:X72,
                                ""),
                            ""))
                    ),
                    IF(
                        OR(IF(
                            ISNUMBER(M72:X72),
                            IF(
                                M$4:X$4=2,
                                M72:X72,
                                ""),
                            "")
                            =0),
                        0,
                        GEOMEAN(IF(
                            ISNUMBER(M72:X72),
                            IF(
                                M$4:X$4=2,
                                M72:X72,
                                ""),
                            "")))
                )
            )
        )
    )
)</f>
        <v>0</v>
      </c>
      <c r="I72" s="191" cm="1">
        <f t="array" ref="I72">IF(
    SUM(IF(
            ISNUMBER(
                IF(
                    $M$5:$X$5,
                    (M72:X72),
                    "")),
            1,
            0))
        =0,
    NA(),
    IF(
        Parameters!$D$15=1,
        IF(
            SUM(--(ISNUMBER(IF($M$5:$X$5=1,(M72:X72),""))))&gt;0,
            MAX(IF(
                ISNUMBER(M72:X72),
                IF(
                    M$5:X$5=1,
                    M72:X72,
                    ""),
                "")),
            MAX(IF(
                ISNUMBER(M72:X72),
                IF(
                    M$5:X$5=2,
                    M72:X72,
                    ""),
                ""))
        ),
        IF(
            Parameters!$D$16=1,
            IFERROR(
                AVERAGE(IF(
                    ISNUMBER(M72:X72),
                    IF(
                        M$5:X$5=1,
                        M72:X72,
                        ""),
                    "")),
                AVERAGE(IF(
                    ISNUMBER(M72:X72),
                    IF(
                        M$5:X$5=2,
                        M72:X72,
                        ""),
                    ""))
            ),
            IF(
                Parameters!$D$17=1,
                IFERROR(
                    IF(
                        OR(
                            IF(
                                ISNUMBER(M72:X72),
                                IF(
                                    M$5:X$5=1,
                                    M72:X72,
                                    ""),
                                "")
                            =0),
                        0,
                        GEOMEAN(IF(
                            ISNUMBER(M72:X72),
                            IF(
                                M$5:X$5=1,
                                M72:X72,
                                ""),
                            ""))
                    ),
                    IF(
                        OR(IF(
                            ISNUMBER(M72:X72),
                            IF(
                                M$5:X$5=2,
                                M72:X72,
                                ""),
                            "")
                            =0),
                        0,
                        GEOMEAN(IF(
                            ISNUMBER(M72:X72),
                            IF(
                                M$5:X$5=2,
                                M72:X72,
                                ""),
                            "")))
                )
            )
        )
    )
)</f>
        <v>7</v>
      </c>
      <c r="J72" s="242">
        <v>44753</v>
      </c>
      <c r="K72" s="242">
        <v>45077</v>
      </c>
      <c r="L72" s="91" t="s">
        <v>116</v>
      </c>
      <c r="M72" s="192">
        <v>0</v>
      </c>
      <c r="N72" s="192">
        <v>7</v>
      </c>
      <c r="O72" s="192" t="s">
        <v>409</v>
      </c>
      <c r="P72" s="192">
        <v>61.9</v>
      </c>
      <c r="Q72" s="192" t="s">
        <v>817</v>
      </c>
      <c r="R72" s="192" t="s">
        <v>409</v>
      </c>
      <c r="S72"/>
      <c r="T72"/>
      <c r="U72"/>
      <c r="V72"/>
      <c r="W72"/>
      <c r="X72"/>
      <c r="Y72" s="192"/>
      <c r="Z72" s="192"/>
      <c r="AA72"/>
      <c r="AB72"/>
      <c r="AC72"/>
      <c r="AD72"/>
      <c r="AE72"/>
      <c r="AF72"/>
      <c r="AG72" s="34"/>
      <c r="AH72" s="34"/>
      <c r="AI72" s="34"/>
      <c r="AJ72" s="34"/>
      <c r="AK72" s="205"/>
    </row>
    <row r="73" spans="1:37" x14ac:dyDescent="0.2">
      <c r="A73" s="84">
        <v>66</v>
      </c>
      <c r="B73" s="84" t="str">
        <f ca="1"/>
        <v>Faroe Islands</v>
      </c>
      <c r="C73" s="84" t="str">
        <f ca="1"/>
        <v>FRO</v>
      </c>
      <c r="D73" s="84" t="str">
        <f ca="1"/>
        <v>ECS           Europe &amp; Central Asia</v>
      </c>
      <c r="E73" s="84" t="str">
        <f ca="1"/>
        <v>NA</v>
      </c>
      <c r="F73" s="190" t="str">
        <f t="shared" ref="F73:F125" ca="1" si="6">IF(L73 &lt;&gt; C73, "Countries don't match", "")</f>
        <v/>
      </c>
      <c r="G73" s="80">
        <f>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0</v>
      </c>
      <c r="H73" s="80" t="e" cm="1">
        <f t="array" ref="H73">IF(
    SUM(IF(
            ISNUMBER(
                IF(
                    $M$4:$X$4,
                    (M73:X73),
                    "")),
            1,
            0))
        =0,
    NA(),
    IF(
        Parameters!$D$15=1,
        IF(
            SUM(--(ISNUMBER(IF($M$4:$X$4=1,(M73:X73),""))))&gt;0,
            MAX(IF(
                ISNUMBER(M73:X73),
                IF(
                    M$4:X$4=1,
                    M73:X73,
                    ""),
                "")),
            MAX(IF(
                ISNUMBER(M73:X73),
                IF(
                    M$4:X$4=2,
                    M73:X73,
                    ""),
                ""))
        ),
        IF(
            Parameters!$D$16=1,
            IFERROR(
                AVERAGE(IF(
                    ISNUMBER(M73:X73),
                    IF(
                        M$4:X$4=1,
                        M73:X73,
                        ""),
                    "")),
                AVERAGE(IF(
                    ISNUMBER(M73:X73),
                    IF(
                        M$4:X$4=2,
                        M73:X73,
                        ""),
                    ""))
            ),
            IF(
                Parameters!$D$17=1,
                IFERROR(
                    IF(
                        OR(
                            IF(
                                ISNUMBER(M73:X73),
                                IF(
                                    M$4:X$4=1,
                                    M73:X73,
                                    ""),
                                "")
                            =0),
                        0,
                        GEOMEAN(IF(
                            ISNUMBER(M73:X73),
                            IF(
                                M$4:X$4=1,
                                M73:X73,
                                ""),
                            ""))
                    ),
                    IF(
                        OR(IF(
                            ISNUMBER(M73:X73),
                            IF(
                                M$4:X$4=2,
                                M73:X73,
                                ""),
                            "")
                            =0),
                        0,
                        GEOMEAN(IF(
                            ISNUMBER(M73:X73),
                            IF(
                                M$4:X$4=2,
                                M73:X73,
                                ""),
                            "")))
                )
            )
        )
    )
)</f>
        <v>#N/A</v>
      </c>
      <c r="I73" s="191" cm="1">
        <f t="array" ref="I73">IF(
    SUM(IF(
            ISNUMBER(
                IF(
                    $M$5:$X$5,
                    (M73:X73),
                    "")),
            1,
            0))
        =0,
    NA(),
    IF(
        Parameters!$D$15=1,
        IF(
            SUM(--(ISNUMBER(IF($M$5:$X$5=1,(M73:X73),""))))&gt;0,
            MAX(IF(
                ISNUMBER(M73:X73),
                IF(
                    M$5:X$5=1,
                    M73:X73,
                    ""),
                "")),
            MAX(IF(
                ISNUMBER(M73:X73),
                IF(
                    M$5:X$5=2,
                    M73:X73,
                    ""),
                ""))
        ),
        IF(
            Parameters!$D$16=1,
            IFERROR(
                AVERAGE(IF(
                    ISNUMBER(M73:X73),
                    IF(
                        M$5:X$5=1,
                        M73:X73,
                        ""),
                    "")),
                AVERAGE(IF(
                    ISNUMBER(M73:X73),
                    IF(
                        M$5:X$5=2,
                        M73:X73,
                        ""),
                    ""))
            ),
            IF(
                Parameters!$D$17=1,
                IFERROR(
                    IF(
                        OR(
                            IF(
                                ISNUMBER(M73:X73),
                                IF(
                                    M$5:X$5=1,
                                    M73:X73,
                                    ""),
                                "")
                            =0),
                        0,
                        GEOMEAN(IF(
                            ISNUMBER(M73:X73),
                            IF(
                                M$5:X$5=1,
                                M73:X73,
                                ""),
                            ""))
                    ),
                    IF(
                        OR(IF(
                            ISNUMBER(M73:X73),
                            IF(
                                M$5:X$5=2,
                                M73:X73,
                                ""),
                            "")
                            =0),
                        0,
                        GEOMEAN(IF(
                            ISNUMBER(M73:X73),
                            IF(
                                M$5:X$5=2,
                                M73:X73,
                                ""),
                            "")))
                )
            )
        )
    )
)</f>
        <v>0</v>
      </c>
      <c r="J73" s="242" t="s">
        <v>409</v>
      </c>
      <c r="K73" s="242" t="s">
        <v>409</v>
      </c>
      <c r="L73" s="91" t="s">
        <v>706</v>
      </c>
      <c r="M73" s="192" t="s">
        <v>409</v>
      </c>
      <c r="N73" s="192">
        <v>0</v>
      </c>
      <c r="O73" s="192" t="s">
        <v>409</v>
      </c>
      <c r="P73" s="192" t="s">
        <v>409</v>
      </c>
      <c r="Q73" s="192" t="s">
        <v>409</v>
      </c>
      <c r="R73" s="192" t="s">
        <v>409</v>
      </c>
      <c r="S73"/>
      <c r="T73"/>
      <c r="U73"/>
      <c r="V73"/>
      <c r="W73"/>
      <c r="X73"/>
      <c r="Y73" s="192"/>
      <c r="Z73" s="192"/>
      <c r="AA73"/>
      <c r="AB73"/>
      <c r="AC73"/>
      <c r="AD73"/>
      <c r="AE73"/>
      <c r="AF73"/>
      <c r="AG73" s="34"/>
      <c r="AH73" s="34"/>
      <c r="AI73" s="34"/>
      <c r="AJ73" s="34"/>
      <c r="AK73" s="205"/>
    </row>
    <row r="74" spans="1:37" x14ac:dyDescent="0.2">
      <c r="A74" s="84">
        <v>67</v>
      </c>
      <c r="B74" s="84" t="str">
        <f ca="1"/>
        <v>Micronesia, Fed. Sts.</v>
      </c>
      <c r="C74" s="84" t="str">
        <f ca="1"/>
        <v>FSM</v>
      </c>
      <c r="D74" s="84" t="str">
        <f ca="1"/>
        <v>EAS           East Asia &amp; Pacific</v>
      </c>
      <c r="E74" s="84" t="str">
        <f ca="1"/>
        <v>IDA</v>
      </c>
      <c r="F74" s="190" t="str">
        <f t="shared" ca="1" si="6"/>
        <v/>
      </c>
      <c r="G74" s="80">
        <f>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0</v>
      </c>
      <c r="H74" s="80" cm="1">
        <f t="array" ref="H74">IF(
    SUM(IF(
            ISNUMBER(
                IF(
                    $M$4:$X$4,
                    (M74:X74),
                    "")),
            1,
            0))
        =0,
    NA(),
    IF(
        Parameters!$D$15=1,
        IF(
            SUM(--(ISNUMBER(IF($M$4:$X$4=1,(M74:X74),""))))&gt;0,
            MAX(IF(
                ISNUMBER(M74:X74),
                IF(
                    M$4:X$4=1,
                    M74:X74,
                    ""),
                "")),
            MAX(IF(
                ISNUMBER(M74:X74),
                IF(
                    M$4:X$4=2,
                    M74:X74,
                    ""),
                ""))
        ),
        IF(
            Parameters!$D$16=1,
            IFERROR(
                AVERAGE(IF(
                    ISNUMBER(M74:X74),
                    IF(
                        M$4:X$4=1,
                        M74:X74,
                        ""),
                    "")),
                AVERAGE(IF(
                    ISNUMBER(M74:X74),
                    IF(
                        M$4:X$4=2,
                        M74:X74,
                        ""),
                    ""))
            ),
            IF(
                Parameters!$D$17=1,
                IFERROR(
                    IF(
                        OR(
                            IF(
                                ISNUMBER(M74:X74),
                                IF(
                                    M$4:X$4=1,
                                    M74:X74,
                                    ""),
                                "")
                            =0),
                        0,
                        GEOMEAN(IF(
                            ISNUMBER(M74:X74),
                            IF(
                                M$4:X$4=1,
                                M74:X74,
                                ""),
                            ""))
                    ),
                    IF(
                        OR(IF(
                            ISNUMBER(M74:X74),
                            IF(
                                M$4:X$4=2,
                                M74:X74,
                                ""),
                            "")
                            =0),
                        0,
                        GEOMEAN(IF(
                            ISNUMBER(M74:X74),
                            IF(
                                M$4:X$4=2,
                                M74:X74,
                                ""),
                            "")))
                )
            )
        )
    )
)</f>
        <v>7.8658892128279803</v>
      </c>
      <c r="I74" s="191" cm="1">
        <f t="array" ref="I74">IF(
    SUM(IF(
            ISNUMBER(
                IF(
                    $M$5:$X$5,
                    (M74:X74),
                    "")),
            1,
            0))
        =0,
    NA(),
    IF(
        Parameters!$D$15=1,
        IF(
            SUM(--(ISNUMBER(IF($M$5:$X$5=1,(M74:X74),""))))&gt;0,
            MAX(IF(
                ISNUMBER(M74:X74),
                IF(
                    M$5:X$5=1,
                    M74:X74,
                    ""),
                "")),
            MAX(IF(
                ISNUMBER(M74:X74),
                IF(
                    M$5:X$5=2,
                    M74:X74,
                    ""),
                ""))
        ),
        IF(
            Parameters!$D$16=1,
            IFERROR(
                AVERAGE(IF(
                    ISNUMBER(M74:X74),
                    IF(
                        M$5:X$5=1,
                        M74:X74,
                        ""),
                    "")),
                AVERAGE(IF(
                    ISNUMBER(M74:X74),
                    IF(
                        M$5:X$5=2,
                        M74:X74,
                        ""),
                    ""))
            ),
            IF(
                Parameters!$D$17=1,
                IFERROR(
                    IF(
                        OR(
                            IF(
                                ISNUMBER(M74:X74),
                                IF(
                                    M$5:X$5=1,
                                    M74:X74,
                                    ""),
                                "")
                            =0),
                        0,
                        GEOMEAN(IF(
                            ISNUMBER(M74:X74),
                            IF(
                                M$5:X$5=1,
                                M74:X74,
                                ""),
                            ""))
                    ),
                    IF(
                        OR(IF(
                            ISNUMBER(M74:X74),
                            IF(
                                M$5:X$5=2,
                                M74:X74,
                                ""),
                            "")
                            =0),
                        0,
                        GEOMEAN(IF(
                            ISNUMBER(M74:X74),
                            IF(
                                M$5:X$5=2,
                                M74:X74,
                                ""),
                            "")))
                )
            )
        )
    )
)</f>
        <v>0</v>
      </c>
      <c r="J74" s="242">
        <v>44753</v>
      </c>
      <c r="K74" s="242">
        <v>44855</v>
      </c>
      <c r="L74" s="91" t="s">
        <v>117</v>
      </c>
      <c r="M74" s="192">
        <v>7.8658892128279803</v>
      </c>
      <c r="N74" s="192">
        <v>0</v>
      </c>
      <c r="O74" s="192" t="s">
        <v>409</v>
      </c>
      <c r="P74" s="192">
        <v>28.5</v>
      </c>
      <c r="Q74" s="192" t="s">
        <v>409</v>
      </c>
      <c r="R74" s="192" t="s">
        <v>409</v>
      </c>
      <c r="S74"/>
      <c r="T74"/>
      <c r="U74"/>
      <c r="V74"/>
      <c r="W74"/>
      <c r="X74"/>
      <c r="Y74" s="192"/>
      <c r="Z74" s="192"/>
      <c r="AA74"/>
      <c r="AB74"/>
      <c r="AC74"/>
      <c r="AD74"/>
      <c r="AE74"/>
      <c r="AF74"/>
      <c r="AG74" s="34"/>
      <c r="AH74" s="34"/>
      <c r="AI74" s="34"/>
      <c r="AJ74" s="34"/>
      <c r="AK74" s="205"/>
    </row>
    <row r="75" spans="1:37" x14ac:dyDescent="0.2">
      <c r="A75" s="84">
        <v>68</v>
      </c>
      <c r="B75" s="84" t="str">
        <f ca="1"/>
        <v>Gabon</v>
      </c>
      <c r="C75" s="84" t="str">
        <f ca="1"/>
        <v>GAB</v>
      </c>
      <c r="D75" s="84" t="str">
        <f ca="1"/>
        <v>SSF           Sub-Saharan Africa</v>
      </c>
      <c r="E75" s="84" t="str">
        <f ca="1"/>
        <v>IBRD</v>
      </c>
      <c r="F75" s="190" t="str">
        <f t="shared" ca="1" si="6"/>
        <v/>
      </c>
      <c r="G75" s="80">
        <f>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9.9092088395125071</v>
      </c>
      <c r="H75" s="80" cm="1">
        <f t="array" ref="H75">IF(
    SUM(IF(
            ISNUMBER(
                IF(
                    $M$4:$X$4,
                    (M75:X75),
                    "")),
            1,
            0))
        =0,
    NA(),
    IF(
        Parameters!$D$15=1,
        IF(
            SUM(--(ISNUMBER(IF($M$4:$X$4=1,(M75:X75),""))))&gt;0,
            MAX(IF(
                ISNUMBER(M75:X75),
                IF(
                    M$4:X$4=1,
                    M75:X75,
                    ""),
                "")),
            MAX(IF(
                ISNUMBER(M75:X75),
                IF(
                    M$4:X$4=2,
                    M75:X75,
                    ""),
                ""))
        ),
        IF(
            Parameters!$D$16=1,
            IFERROR(
                AVERAGE(IF(
                    ISNUMBER(M75:X75),
                    IF(
                        M$4:X$4=1,
                        M75:X75,
                        ""),
                    "")),
                AVERAGE(IF(
                    ISNUMBER(M75:X75),
                    IF(
                        M$4:X$4=2,
                        M75:X75,
                        ""),
                    ""))
            ),
            IF(
                Parameters!$D$17=1,
                IFERROR(
                    IF(
                        OR(
                            IF(
                                ISNUMBER(M75:X75),
                                IF(
                                    M$4:X$4=1,
                                    M75:X75,
                                    ""),
                                "")
                            =0),
                        0,
                        GEOMEAN(IF(
                            ISNUMBER(M75:X75),
                            IF(
                                M$4:X$4=1,
                                M75:X75,
                                ""),
                            ""))
                    ),
                    IF(
                        OR(IF(
                            ISNUMBER(M75:X75),
                            IF(
                                M$4:X$4=2,
                                M75:X75,
                                ""),
                            "")
                            =0),
                        0,
                        GEOMEAN(IF(
                            ISNUMBER(M75:X75),
                            IF(
                                M$4:X$4=2,
                                M75:X75,
                                ""),
                            "")))
                )
            )
        )
    )
)</f>
        <v>9.8192419825072808</v>
      </c>
      <c r="I75" s="191" cm="1">
        <f t="array" ref="I75">IF(
    SUM(IF(
            ISNUMBER(
                IF(
                    $M$5:$X$5,
                    (M75:X75),
                    "")),
            1,
            0))
        =0,
    NA(),
    IF(
        Parameters!$D$15=1,
        IF(
            SUM(--(ISNUMBER(IF($M$5:$X$5=1,(M75:X75),""))))&gt;0,
            MAX(IF(
                ISNUMBER(M75:X75),
                IF(
                    M$5:X$5=1,
                    M75:X75,
                    ""),
                "")),
            MAX(IF(
                ISNUMBER(M75:X75),
                IF(
                    M$5:X$5=2,
                    M75:X75,
                    ""),
                ""))
        ),
        IF(
            Parameters!$D$16=1,
            IFERROR(
                AVERAGE(IF(
                    ISNUMBER(M75:X75),
                    IF(
                        M$5:X$5=1,
                        M75:X75,
                        ""),
                    "")),
                AVERAGE(IF(
                    ISNUMBER(M75:X75),
                    IF(
                        M$5:X$5=2,
                        M75:X75,
                        ""),
                    ""))
            ),
            IF(
                Parameters!$D$17=1,
                IFERROR(
                    IF(
                        OR(
                            IF(
                                ISNUMBER(M75:X75),
                                IF(
                                    M$5:X$5=1,
                                    M75:X75,
                                    ""),
                                "")
                            =0),
                        0,
                        GEOMEAN(IF(
                            ISNUMBER(M75:X75),
                            IF(
                                M$5:X$5=1,
                                M75:X75,
                                ""),
                            ""))
                    ),
                    IF(
                        OR(IF(
                            ISNUMBER(M75:X75),
                            IF(
                                M$5:X$5=2,
                                M75:X75,
                                ""),
                            "")
                            =0),
                        0,
                        GEOMEAN(IF(
                            ISNUMBER(M75:X75),
                            IF(
                                M$5:X$5=2,
                                M75:X75,
                                ""),
                            "")))
                )
            )
        )
    )
)</f>
        <v>10</v>
      </c>
      <c r="J75" s="242">
        <v>44753</v>
      </c>
      <c r="K75" s="242">
        <v>45034</v>
      </c>
      <c r="L75" s="91" t="s">
        <v>119</v>
      </c>
      <c r="M75" s="192">
        <v>9.8192419825072808</v>
      </c>
      <c r="N75" s="192">
        <v>0</v>
      </c>
      <c r="O75" s="192">
        <v>10</v>
      </c>
      <c r="P75" s="192">
        <v>21.8</v>
      </c>
      <c r="Q75" s="192" t="s">
        <v>409</v>
      </c>
      <c r="R75" s="192" t="s">
        <v>814</v>
      </c>
      <c r="S75"/>
      <c r="T75"/>
      <c r="U75"/>
      <c r="V75"/>
      <c r="W75"/>
      <c r="X75"/>
      <c r="Y75" s="192"/>
      <c r="Z75" s="192"/>
      <c r="AA75"/>
      <c r="AB75"/>
      <c r="AC75"/>
      <c r="AD75"/>
      <c r="AE75"/>
      <c r="AF75"/>
      <c r="AG75" s="34"/>
      <c r="AH75" s="34"/>
      <c r="AI75" s="34"/>
      <c r="AJ75" s="34"/>
      <c r="AK75" s="205"/>
    </row>
    <row r="76" spans="1:37" x14ac:dyDescent="0.2">
      <c r="A76" s="84">
        <v>69</v>
      </c>
      <c r="B76" s="84" t="str">
        <f ca="1"/>
        <v>United Kingdom</v>
      </c>
      <c r="C76" s="84" t="str">
        <f ca="1"/>
        <v>GBR</v>
      </c>
      <c r="D76" s="84" t="str">
        <f ca="1"/>
        <v>ECS           Europe &amp; Central Asia</v>
      </c>
      <c r="E76" s="84" t="str">
        <f ca="1"/>
        <v>NA</v>
      </c>
      <c r="F76" s="190" t="str">
        <f t="shared" ca="1" si="6"/>
        <v/>
      </c>
      <c r="G76" s="80">
        <f>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$M$4:$X$4,
                    (M76:X76),
                    "")),
            1,
            0))
        =0,
    NA(),
    IF(
        Parameters!$D$15=1,
        IF(
            SUM(--(ISNUMBER(IF($M$4:$X$4=1,(M76:X76),""))))&gt;0,
            MAX(IF(
                ISNUMBER(M76:X76),
                IF(
                    M$4:X$4=1,
                    M76:X76,
                    ""),
                "")),
            MAX(IF(
                ISNUMBER(M76:X76),
                IF(
                    M$4:X$4=2,
                    M76:X76,
                    ""),
                ""))
        ),
        IF(
            Parameters!$D$16=1,
            IFERROR(
                AVERAGE(IF(
                    ISNUMBER(M76:X76),
                    IF(
                        M$4:X$4=1,
                        M76:X76,
                        ""),
                    "")),
                AVERAGE(IF(
                    ISNUMBER(M76:X76),
                    IF(
                        M$4:X$4=2,
                        M76:X76,
                        ""),
                    ""))
            ),
            IF(
                Parameters!$D$17=1,
                IFERROR(
                    IF(
                        OR(
                            IF(
                                ISNUMBER(M76:X76),
                                IF(
                                    M$4:X$4=1,
                                    M76:X76,
                                    ""),
                                "")
                            =0),
                        0,
                        GEOMEAN(IF(
                            ISNUMBER(M76:X76),
                            IF(
                                M$4:X$4=1,
                                M76:X76,
                                ""),
                            ""))
                    ),
                    IF(
                        OR(IF(
                            ISNUMBER(M76:X76),
                            IF(
                                M$4:X$4=2,
                                M76:X76,
                                ""),
                            "")
                            =0),
                        0,
                        GEOMEAN(IF(
                            ISNUMBER(M76:X76),
                            IF(
                                M$4:X$4=2,
                                M76:X76,
                                ""),
                            "")))
                )
            )
        )
    )
)</f>
        <v>0</v>
      </c>
      <c r="I76" s="191" cm="1">
        <f t="array" ref="I76">IF(
    SUM(IF(
            ISNUMBER(
                IF(
                    $M$5:$X$5,
                    (M76:X76),
                    "")),
            1,
            0))
        =0,
    NA(),
    IF(
        Parameters!$D$15=1,
        IF(
            SUM(--(ISNUMBER(IF($M$5:$X$5=1,(M76:X76),""))))&gt;0,
            MAX(IF(
                ISNUMBER(M76:X76),
                IF(
                    M$5:X$5=1,
                    M76:X76,
                    ""),
                "")),
            MAX(IF(
                ISNUMBER(M76:X76),
                IF(
                    M$5:X$5=2,
                    M76:X76,
                    ""),
                ""))
        ),
        IF(
            Parameters!$D$16=1,
            IFERROR(
                AVERAGE(IF(
                    ISNUMBER(M76:X76),
                    IF(
                        M$5:X$5=1,
                        M76:X76,
                        ""),
                    "")),
                AVERAGE(IF(
                    ISNUMBER(M76:X76),
                    IF(
                        M$5:X$5=2,
                        M76:X76,
                        ""),
                    ""))
            ),
            IF(
                Parameters!$D$17=1,
                IFERROR(
                    IF(
                        OR(
                            IF(
                                ISNUMBER(M76:X76),
                                IF(
                                    M$5:X$5=1,
                                    M76:X76,
                                    ""),
                                "")
                            =0),
                        0,
                        GEOMEAN(IF(
                            ISNUMBER(M76:X76),
                            IF(
                                M$5:X$5=1,
                                M76:X76,
                                ""),
                            ""))
                    ),
                    IF(
                        OR(IF(
                            ISNUMBER(M76:X76),
                            IF(
                                M$5:X$5=2,
                                M76:X76,
                                ""),
                            "")
                            =0),
                        0,
                        GEOMEAN(IF(
                            ISNUMBER(M76:X76),
                            IF(
                                M$5:X$5=2,
                                M76:X76,
                                ""),
                            "")))
                )
            )
        )
    )
)</f>
        <v>7</v>
      </c>
      <c r="J76" s="242">
        <v>44753</v>
      </c>
      <c r="K76" s="242">
        <v>44855</v>
      </c>
      <c r="L76" s="91" t="s">
        <v>121</v>
      </c>
      <c r="M76" s="192">
        <v>0</v>
      </c>
      <c r="N76" s="192">
        <v>7</v>
      </c>
      <c r="O76" s="192" t="s">
        <v>409</v>
      </c>
      <c r="P76" s="192">
        <v>67.2</v>
      </c>
      <c r="Q76" s="192" t="s">
        <v>818</v>
      </c>
      <c r="R76" s="192" t="s">
        <v>409</v>
      </c>
      <c r="S76"/>
      <c r="T76"/>
      <c r="U76"/>
      <c r="V76"/>
      <c r="W76"/>
      <c r="X76"/>
      <c r="Y76" s="192"/>
      <c r="Z76" s="192"/>
      <c r="AA76"/>
      <c r="AB76"/>
      <c r="AC76"/>
      <c r="AD76"/>
      <c r="AE76"/>
      <c r="AF76"/>
      <c r="AG76" s="34"/>
      <c r="AH76" s="34"/>
      <c r="AI76" s="34"/>
      <c r="AJ76" s="34"/>
      <c r="AK76" s="205"/>
    </row>
    <row r="77" spans="1:37" x14ac:dyDescent="0.2">
      <c r="A77" s="84">
        <v>70</v>
      </c>
      <c r="B77" s="84" t="str">
        <f ca="1"/>
        <v>Georgia</v>
      </c>
      <c r="C77" s="84" t="str">
        <f ca="1"/>
        <v>GEO</v>
      </c>
      <c r="D77" s="84" t="str">
        <f ca="1"/>
        <v>ECS           Europe &amp; Central Asia</v>
      </c>
      <c r="E77" s="84" t="str">
        <f ca="1"/>
        <v>IBRD</v>
      </c>
      <c r="F77" s="190" t="str">
        <f t="shared" ca="1" si="6"/>
        <v/>
      </c>
      <c r="G77" s="80">
        <f>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0</v>
      </c>
      <c r="H77" s="80" cm="1">
        <f t="array" ref="H77">IF(
    SUM(IF(
            ISNUMBER(
                IF(
                    $M$4:$X$4,
                    (M77:X77),
                    "")),
            1,
            0))
        =0,
    NA(),
    IF(
        Parameters!$D$15=1,
        IF(
            SUM(--(ISNUMBER(IF($M$4:$X$4=1,(M77:X77),""))))&gt;0,
            MAX(IF(
                ISNUMBER(M77:X77),
                IF(
                    M$4:X$4=1,
                    M77:X77,
                    ""),
                "")),
            MAX(IF(
                ISNUMBER(M77:X77),
                IF(
                    M$4:X$4=2,
                    M77:X77,
                    ""),
                ""))
        ),
        IF(
            Parameters!$D$16=1,
            IFERROR(
                AVERAGE(IF(
                    ISNUMBER(M77:X77),
                    IF(
                        M$4:X$4=1,
                        M77:X77,
                        ""),
                    "")),
                AVERAGE(IF(
                    ISNUMBER(M77:X77),
                    IF(
                        M$4:X$4=2,
                        M77:X77,
                        ""),
                    ""))
            ),
            IF(
                Parameters!$D$17=1,
                IFERROR(
                    IF(
                        OR(
                            IF(
                                ISNUMBER(M77:X77),
                                IF(
                                    M$4:X$4=1,
                                    M77:X77,
                                    ""),
                                "")
                            =0),
                        0,
                        GEOMEAN(IF(
                            ISNUMBER(M77:X77),
                            IF(
                                M$4:X$4=1,
                                M77:X77,
                                ""),
                            ""))
                    ),
                    IF(
                        OR(IF(
                            ISNUMBER(M77:X77),
                            IF(
                                M$4:X$4=2,
                                M77:X77,
                                ""),
                            "")
                            =0),
                        0,
                        GEOMEAN(IF(
                            ISNUMBER(M77:X77),
                            IF(
                                M$4:X$4=2,
                                M77:X77,
                                ""),
                            "")))
                )
            )
        )
    )
)</f>
        <v>0.839650145772596</v>
      </c>
      <c r="I77" s="191" cm="1">
        <f t="array" ref="I77">IF(
    SUM(IF(
            ISNUMBER(
                IF(
                    $M$5:$X$5,
                    (M77:X77),
                    "")),
            1,
            0))
        =0,
    NA(),
    IF(
        Parameters!$D$15=1,
        IF(
            SUM(--(ISNUMBER(IF($M$5:$X$5=1,(M77:X77),""))))&gt;0,
            MAX(IF(
                ISNUMBER(M77:X77),
                IF(
                    M$5:X$5=1,
                    M77:X77,
                    ""),
                "")),
            MAX(IF(
                ISNUMBER(M77:X77),
                IF(
                    M$5:X$5=2,
                    M77:X77,
                    ""),
                ""))
        ),
        IF(
            Parameters!$D$16=1,
            IFERROR(
                AVERAGE(IF(
                    ISNUMBER(M77:X77),
                    IF(
                        M$5:X$5=1,
                        M77:X77,
                        ""),
                    "")),
                AVERAGE(IF(
                    ISNUMBER(M77:X77),
                    IF(
                        M$5:X$5=2,
                        M77:X77,
                        ""),
                    ""))
            ),
            IF(
                Parameters!$D$17=1,
                IFERROR(
                    IF(
                        OR(
                            IF(
                                ISNUMBER(M77:X77),
                                IF(
                                    M$5:X$5=1,
                                    M77:X77,
                                    ""),
                                "")
                            =0),
                        0,
                        GEOMEAN(IF(
                            ISNUMBER(M77:X77),
                            IF(
                                M$5:X$5=1,
                                M77:X77,
                                ""),
                            ""))
                    ),
                    IF(
                        OR(IF(
                            ISNUMBER(M77:X77),
                            IF(
                                M$5:X$5=2,
                                M77:X77,
                                ""),
                            "")
                            =0),
                        0,
                        GEOMEAN(IF(
                            ISNUMBER(M77:X77),
                            IF(
                                M$5:X$5=2,
                                M77:X77,
                                ""),
                            "")))
                )
            )
        )
    )
)</f>
        <v>0</v>
      </c>
      <c r="J77" s="242">
        <v>44753</v>
      </c>
      <c r="K77" s="242">
        <v>44846</v>
      </c>
      <c r="L77" s="91" t="s">
        <v>123</v>
      </c>
      <c r="M77" s="192">
        <v>0.839650145772596</v>
      </c>
      <c r="N77" s="192">
        <v>0</v>
      </c>
      <c r="O77" s="192" t="s">
        <v>409</v>
      </c>
      <c r="P77" s="192">
        <v>52.6</v>
      </c>
      <c r="Q77" s="192" t="s">
        <v>409</v>
      </c>
      <c r="R77" s="192" t="s">
        <v>409</v>
      </c>
      <c r="S77"/>
      <c r="T77"/>
      <c r="U77"/>
      <c r="V77"/>
      <c r="W77"/>
      <c r="X77"/>
      <c r="Y77" s="192"/>
      <c r="Z77" s="192"/>
      <c r="AA77"/>
      <c r="AB77"/>
      <c r="AC77"/>
      <c r="AD77"/>
      <c r="AE77"/>
      <c r="AF77"/>
      <c r="AG77" s="34"/>
      <c r="AH77" s="34"/>
      <c r="AI77" s="34"/>
      <c r="AJ77" s="34"/>
      <c r="AK77" s="205"/>
    </row>
    <row r="78" spans="1:37" x14ac:dyDescent="0.2">
      <c r="A78" s="84">
        <v>71</v>
      </c>
      <c r="B78" s="84" t="str">
        <f ca="1"/>
        <v>Ghana</v>
      </c>
      <c r="C78" s="84" t="str">
        <f ca="1"/>
        <v>GHA</v>
      </c>
      <c r="D78" s="84" t="str">
        <f ca="1"/>
        <v>SSF           Sub-Saharan Africa</v>
      </c>
      <c r="E78" s="84" t="str">
        <f ca="1"/>
        <v>IDA</v>
      </c>
      <c r="F78" s="190" t="str">
        <f t="shared" ca="1" si="6"/>
        <v/>
      </c>
      <c r="G78" s="80">
        <f>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0</v>
      </c>
      <c r="H78" s="80" cm="1">
        <f t="array" ref="H78">IF(
    SUM(IF(
            ISNUMBER(
                IF(
                    $M$4:$X$4,
                    (M78:X78),
                    "")),
            1,
            0))
        =0,
    NA(),
    IF(
        Parameters!$D$15=1,
        IF(
            SUM(--(ISNUMBER(IF($M$4:$X$4=1,(M78:X78),""))))&gt;0,
            MAX(IF(
                ISNUMBER(M78:X78),
                IF(
                    M$4:X$4=1,
                    M78:X78,
                    ""),
                "")),
            MAX(IF(
                ISNUMBER(M78:X78),
                IF(
                    M$4:X$4=2,
                    M78:X78,
                    ""),
                ""))
        ),
        IF(
            Parameters!$D$16=1,
            IFERROR(
                AVERAGE(IF(
                    ISNUMBER(M78:X78),
                    IF(
                        M$4:X$4=1,
                        M78:X78,
                        ""),
                    "")),
                AVERAGE(IF(
                    ISNUMBER(M78:X78),
                    IF(
                        M$4:X$4=2,
                        M78:X78,
                        ""),
                    ""))
            ),
            IF(
                Parameters!$D$17=1,
                IFERROR(
                    IF(
                        OR(
                            IF(
                                ISNUMBER(M78:X78),
                                IF(
                                    M$4:X$4=1,
                                    M78:X78,
                                    ""),
                                "")
                            =0),
                        0,
                        GEOMEAN(IF(
                            ISNUMBER(M78:X78),
                            IF(
                                M$4:X$4=1,
                                M78:X78,
                                ""),
                            ""))
                    ),
                    IF(
                        OR(IF(
                            ISNUMBER(M78:X78),
                            IF(
                                M$4:X$4=2,
                                M78:X78,
                                ""),
                            "")
                            =0),
                        0,
                        GEOMEAN(IF(
                            ISNUMBER(M78:X78),
                            IF(
                                M$4:X$4=2,
                                M78:X78,
                                ""),
                            "")))
                )
            )
        )
    )
)</f>
        <v>6.17492711370262</v>
      </c>
      <c r="I78" s="191" cm="1">
        <f t="array" ref="I78">IF(
    SUM(IF(
            ISNUMBER(
                IF(
                    $M$5:$X$5,
                    (M78:X78),
                    "")),
            1,
            0))
        =0,
    NA(),
    IF(
        Parameters!$D$15=1,
        IF(
            SUM(--(ISNUMBER(IF($M$5:$X$5=1,(M78:X78),""))))&gt;0,
            MAX(IF(
                ISNUMBER(M78:X78),
                IF(
                    M$5:X$5=1,
                    M78:X78,
                    ""),
                "")),
            MAX(IF(
                ISNUMBER(M78:X78),
                IF(
                    M$5:X$5=2,
                    M78:X78,
                    ""),
                ""))
        ),
        IF(
            Parameters!$D$16=1,
            IFERROR(
                AVERAGE(IF(
                    ISNUMBER(M78:X78),
                    IF(
                        M$5:X$5=1,
                        M78:X78,
                        ""),
                    "")),
                AVERAGE(IF(
                    ISNUMBER(M78:X78),
                    IF(
                        M$5:X$5=2,
                        M78:X78,
                        ""),
                    ""))
            ),
            IF(
                Parameters!$D$17=1,
                IFERROR(
                    IF(
                        OR(
                            IF(
                                ISNUMBER(M78:X78),
                                IF(
                                    M$5:X$5=1,
                                    M78:X78,
                                    ""),
                                "")
                            =0),
                        0,
                        GEOMEAN(IF(
                            ISNUMBER(M78:X78),
                            IF(
                                M$5:X$5=1,
                                M78:X78,
                                ""),
                            ""))
                    ),
                    IF(
                        OR(IF(
                            ISNUMBER(M78:X78),
                            IF(
                                M$5:X$5=2,
                                M78:X78,
                                ""),
                            "")
                            =0),
                        0,
                        GEOMEAN(IF(
                            ISNUMBER(M78:X78),
                            IF(
                                M$5:X$5=2,
                                M78:X78,
                                ""),
                            "")))
                )
            )
        )
    )
)</f>
        <v>0</v>
      </c>
      <c r="J78" s="242">
        <v>44753</v>
      </c>
      <c r="K78" s="242">
        <v>44830</v>
      </c>
      <c r="L78" s="91" t="s">
        <v>125</v>
      </c>
      <c r="M78" s="192">
        <v>6.17492711370262</v>
      </c>
      <c r="N78" s="192">
        <v>0</v>
      </c>
      <c r="O78" s="192" t="s">
        <v>409</v>
      </c>
      <c r="P78" s="192">
        <v>34.299999999999997</v>
      </c>
      <c r="Q78" s="192" t="s">
        <v>409</v>
      </c>
      <c r="R78" s="192" t="s">
        <v>409</v>
      </c>
      <c r="S78"/>
      <c r="T78"/>
      <c r="U78"/>
      <c r="V78"/>
      <c r="W78"/>
      <c r="X78"/>
      <c r="Y78" s="192"/>
      <c r="Z78" s="192"/>
      <c r="AA78"/>
      <c r="AB78"/>
      <c r="AC78"/>
      <c r="AD78"/>
      <c r="AE78"/>
      <c r="AF78"/>
      <c r="AG78" s="34"/>
      <c r="AH78" s="34"/>
      <c r="AI78" s="34"/>
      <c r="AJ78" s="34"/>
      <c r="AK78" s="205"/>
    </row>
    <row r="79" spans="1:37" x14ac:dyDescent="0.2">
      <c r="A79" s="84">
        <v>72</v>
      </c>
      <c r="B79" s="84" t="str">
        <f ca="1"/>
        <v>Gibraltar</v>
      </c>
      <c r="C79" s="84" t="str">
        <f ca="1"/>
        <v>GIB</v>
      </c>
      <c r="D79" s="84" t="str">
        <f ca="1"/>
        <v>ECS           Europe &amp; Central Asia</v>
      </c>
      <c r="E79" s="84" t="str">
        <f ca="1"/>
        <v>NA</v>
      </c>
      <c r="F79" s="190" t="str">
        <f t="shared" ca="1" si="6"/>
        <v/>
      </c>
      <c r="G79" s="80">
        <f>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0</v>
      </c>
      <c r="H79" s="80" t="e" cm="1">
        <f t="array" ref="H79">IF(
    SUM(IF(
            ISNUMBER(
                IF(
                    $M$4:$X$4,
                    (M79:X79),
                    "")),
            1,
            0))
        =0,
    NA(),
    IF(
        Parameters!$D$15=1,
        IF(
            SUM(--(ISNUMBER(IF($M$4:$X$4=1,(M79:X79),""))))&gt;0,
            MAX(IF(
                ISNUMBER(M79:X79),
                IF(
                    M$4:X$4=1,
                    M79:X79,
                    ""),
                "")),
            MAX(IF(
                ISNUMBER(M79:X79),
                IF(
                    M$4:X$4=2,
                    M79:X79,
                    ""),
                ""))
        ),
        IF(
            Parameters!$D$16=1,
            IFERROR(
                AVERAGE(IF(
                    ISNUMBER(M79:X79),
                    IF(
                        M$4:X$4=1,
                        M79:X79,
                        ""),
                    "")),
                AVERAGE(IF(
                    ISNUMBER(M79:X79),
                    IF(
                        M$4:X$4=2,
                        M79:X79,
                        ""),
                    ""))
            ),
            IF(
                Parameters!$D$17=1,
                IFERROR(
                    IF(
                        OR(
                            IF(
                                ISNUMBER(M79:X79),
                                IF(
                                    M$4:X$4=1,
                                    M79:X79,
                                    ""),
                                "")
                            =0),
                        0,
                        GEOMEAN(IF(
                            ISNUMBER(M79:X79),
                            IF(
                                M$4:X$4=1,
                                M79:X79,
                                ""),
                            ""))
                    ),
                    IF(
                        OR(IF(
                            ISNUMBER(M79:X79),
                            IF(
                                M$4:X$4=2,
                                M79:X79,
                                ""),
                            "")
                            =0),
                        0,
                        GEOMEAN(IF(
                            ISNUMBER(M79:X79),
                            IF(
                                M$4:X$4=2,
                                M79:X79,
                                ""),
                            "")))
                )
            )
        )
    )
)</f>
        <v>#N/A</v>
      </c>
      <c r="I79" s="191" cm="1">
        <f t="array" ref="I79">IF(
    SUM(IF(
            ISNUMBER(
                IF(
                    $M$5:$X$5,
                    (M79:X79),
                    "")),
            1,
            0))
        =0,
    NA(),
    IF(
        Parameters!$D$15=1,
        IF(
            SUM(--(ISNUMBER(IF($M$5:$X$5=1,(M79:X79),""))))&gt;0,
            MAX(IF(
                ISNUMBER(M79:X79),
                IF(
                    M$5:X$5=1,
                    M79:X79,
                    ""),
                "")),
            MAX(IF(
                ISNUMBER(M79:X79),
                IF(
                    M$5:X$5=2,
                    M79:X79,
                    ""),
                ""))
        ),
        IF(
            Parameters!$D$16=1,
            IFERROR(
                AVERAGE(IF(
                    ISNUMBER(M79:X79),
                    IF(
                        M$5:X$5=1,
                        M79:X79,
                        ""),
                    "")),
                AVERAGE(IF(
                    ISNUMBER(M79:X79),
                    IF(
                        M$5:X$5=2,
                        M79:X79,
                        ""),
                    ""))
            ),
            IF(
                Parameters!$D$17=1,
                IFERROR(
                    IF(
                        OR(
                            IF(
                                ISNUMBER(M79:X79),
                                IF(
                                    M$5:X$5=1,
                                    M79:X79,
                                    ""),
                                "")
                            =0),
                        0,
                        GEOMEAN(IF(
                            ISNUMBER(M79:X79),
                            IF(
                                M$5:X$5=1,
                                M79:X79,
                                ""),
                            ""))
                    ),
                    IF(
                        OR(IF(
                            ISNUMBER(M79:X79),
                            IF(
                                M$5:X$5=2,
                                M79:X79,
                                ""),
                            "")
                            =0),
                        0,
                        GEOMEAN(IF(
                            ISNUMBER(M79:X79),
                            IF(
                                M$5:X$5=2,
                                M79:X79,
                                ""),
                            "")))
                )
            )
        )
    )
)</f>
        <v>0</v>
      </c>
      <c r="J79" s="242" t="s">
        <v>409</v>
      </c>
      <c r="K79" s="242" t="s">
        <v>409</v>
      </c>
      <c r="L79" s="91" t="s">
        <v>707</v>
      </c>
      <c r="M79" s="192" t="s">
        <v>409</v>
      </c>
      <c r="N79" s="192">
        <v>0</v>
      </c>
      <c r="O79" s="192" t="s">
        <v>409</v>
      </c>
      <c r="P79" s="192" t="s">
        <v>409</v>
      </c>
      <c r="Q79" s="192" t="s">
        <v>409</v>
      </c>
      <c r="R79" s="192" t="s">
        <v>409</v>
      </c>
      <c r="S79"/>
      <c r="T79"/>
      <c r="U79"/>
      <c r="V79"/>
      <c r="W79"/>
      <c r="X79"/>
      <c r="Y79" s="192"/>
      <c r="Z79" s="192"/>
      <c r="AA79"/>
      <c r="AB79"/>
      <c r="AC79"/>
      <c r="AD79"/>
      <c r="AE79"/>
      <c r="AF79"/>
      <c r="AG79" s="34"/>
      <c r="AH79" s="34"/>
      <c r="AI79" s="34"/>
      <c r="AJ79" s="34"/>
      <c r="AK79" s="205"/>
    </row>
    <row r="80" spans="1:37" x14ac:dyDescent="0.2">
      <c r="A80" s="84">
        <v>73</v>
      </c>
      <c r="B80" s="84" t="str">
        <f ca="1"/>
        <v>Guinea</v>
      </c>
      <c r="C80" s="84" t="str">
        <f ca="1"/>
        <v>GIN</v>
      </c>
      <c r="D80" s="84" t="str">
        <f ca="1"/>
        <v>SSF           Sub-Saharan Africa</v>
      </c>
      <c r="E80" s="84" t="str">
        <f ca="1"/>
        <v>IDA</v>
      </c>
      <c r="F80" s="190" t="str">
        <f t="shared" ca="1" si="6"/>
        <v/>
      </c>
      <c r="G80" s="80">
        <f>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9.1441325641011026</v>
      </c>
      <c r="H80" s="80" cm="1">
        <f t="array" ref="H80">IF(
    SUM(IF(
            ISNUMBER(
                IF(
                    $M$4:$X$4,
                    (M80:X80),
                    "")),
            1,
            0))
        =0,
    NA(),
    IF(
        Parameters!$D$15=1,
        IF(
            SUM(--(ISNUMBER(IF($M$4:$X$4=1,(M80:X80),""))))&gt;0,
            MAX(IF(
                ISNUMBER(M80:X80),
                IF(
                    M$4:X$4=1,
                    M80:X80,
                    ""),
                "")),
            MAX(IF(
                ISNUMBER(M80:X80),
                IF(
                    M$4:X$4=2,
                    M80:X80,
                    ""),
                ""))
        ),
        IF(
            Parameters!$D$16=1,
            IFERROR(
                AVERAGE(IF(
                    ISNUMBER(M80:X80),
                    IF(
                        M$4:X$4=1,
                        M80:X80,
                        ""),
                    "")),
                AVERAGE(IF(
                    ISNUMBER(M80:X80),
                    IF(
                        M$4:X$4=2,
                        M80:X80,
                        ""),
                    ""))
            ),
            IF(
                Parameters!$D$17=1,
                IFERROR(
                    IF(
                        OR(
                            IF(
                                ISNUMBER(M80:X80),
                                IF(
                                    M$4:X$4=1,
                                    M80:X80,
                                    ""),
                                "")
                            =0),
                        0,
                        GEOMEAN(IF(
                            ISNUMBER(M80:X80),
                            IF(
                                M$4:X$4=1,
                                M80:X80,
                                ""),
                            ""))
                    ),
                    IF(
                        OR(IF(
                            ISNUMBER(M80:X80),
                            IF(
                                M$4:X$4=2,
                                M80:X80,
                                ""),
                            "")
                            =0),
                        0,
                        GEOMEAN(IF(
                            ISNUMBER(M80:X80),
                            IF(
                                M$4:X$4=2,
                                M80:X80,
                                ""),
                            "")))
                )
            )
        )
    )
)</f>
        <v>8.3615160349854207</v>
      </c>
      <c r="I80" s="191" cm="1">
        <f t="array" ref="I80">IF(
    SUM(IF(
            ISNUMBER(
                IF(
                    $M$5:$X$5,
                    (M80:X80),
                    "")),
            1,
            0))
        =0,
    NA(),
    IF(
        Parameters!$D$15=1,
        IF(
            SUM(--(ISNUMBER(IF($M$5:$X$5=1,(M80:X80),""))))&gt;0,
            MAX(IF(
                ISNUMBER(M80:X80),
                IF(
                    M$5:X$5=1,
                    M80:X80,
                    ""),
                "")),
            MAX(IF(
                ISNUMBER(M80:X80),
                IF(
                    M$5:X$5=2,
                    M80:X80,
                    ""),
                ""))
        ),
        IF(
            Parameters!$D$16=1,
            IFERROR(
                AVERAGE(IF(
                    ISNUMBER(M80:X80),
                    IF(
                        M$5:X$5=1,
                        M80:X80,
                        ""),
                    "")),
                AVERAGE(IF(
                    ISNUMBER(M80:X80),
                    IF(
                        M$5:X$5=2,
                        M80:X80,
                        ""),
                    ""))
            ),
            IF(
                Parameters!$D$17=1,
                IFERROR(
                    IF(
                        OR(
                            IF(
                                ISNUMBER(M80:X80),
                                IF(
                                    M$5:X$5=1,
                                    M80:X80,
                                    ""),
                                "")
                            =0),
                        0,
                        GEOMEAN(IF(
                            ISNUMBER(M80:X80),
                            IF(
                                M$5:X$5=1,
                                M80:X80,
                                ""),
                            ""))
                    ),
                    IF(
                        OR(IF(
                            ISNUMBER(M80:X80),
                            IF(
                                M$5:X$5=2,
                                M80:X80,
                                ""),
                            "")
                            =0),
                        0,
                        GEOMEAN(IF(
                            ISNUMBER(M80:X80),
                            IF(
                                M$5:X$5=2,
                                M80:X80,
                                ""),
                            "")))
                )
            )
        )
    )
)</f>
        <v>10</v>
      </c>
      <c r="J80" s="242">
        <v>44753</v>
      </c>
      <c r="K80" s="242">
        <v>44966</v>
      </c>
      <c r="L80" s="91" t="s">
        <v>127</v>
      </c>
      <c r="M80" s="192">
        <v>8.3615160349854207</v>
      </c>
      <c r="N80" s="192">
        <v>0</v>
      </c>
      <c r="O80" s="192">
        <v>10</v>
      </c>
      <c r="P80" s="192">
        <v>26.8</v>
      </c>
      <c r="Q80" s="192" t="s">
        <v>409</v>
      </c>
      <c r="R80" s="192" t="s">
        <v>802</v>
      </c>
      <c r="S80"/>
      <c r="T80"/>
      <c r="U80"/>
      <c r="V80"/>
      <c r="W80"/>
      <c r="X80"/>
      <c r="Y80" s="192"/>
      <c r="Z80" s="192"/>
      <c r="AA80"/>
      <c r="AB80"/>
      <c r="AC80"/>
      <c r="AD80"/>
      <c r="AE80"/>
      <c r="AF80"/>
      <c r="AG80" s="34"/>
      <c r="AH80" s="34"/>
      <c r="AI80" s="34"/>
      <c r="AJ80" s="34"/>
      <c r="AK80" s="205"/>
    </row>
    <row r="81" spans="1:37" x14ac:dyDescent="0.2">
      <c r="A81" s="84">
        <v>74</v>
      </c>
      <c r="B81" s="84" t="str">
        <f ca="1"/>
        <v>Gambia, The</v>
      </c>
      <c r="C81" s="84" t="str">
        <f ca="1"/>
        <v>GMB</v>
      </c>
      <c r="D81" s="84" t="str">
        <f ca="1"/>
        <v>SSF           Sub-Saharan Africa</v>
      </c>
      <c r="E81" s="84" t="str">
        <f ca="1"/>
        <v>IDA</v>
      </c>
      <c r="F81" s="190" t="str">
        <f t="shared" ca="1" si="6"/>
        <v/>
      </c>
      <c r="G81" s="80">
        <f>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0</v>
      </c>
      <c r="H81" s="80" cm="1">
        <f t="array" ref="H81">IF(
    SUM(IF(
            ISNUMBER(
                IF(
                    $M$4:$X$4,
                    (M81:X81),
                    "")),
            1,
            0))
        =0,
    NA(),
    IF(
        Parameters!$D$15=1,
        IF(
            SUM(--(ISNUMBER(IF($M$4:$X$4=1,(M81:X81),""))))&gt;0,
            MAX(IF(
                ISNUMBER(M81:X81),
                IF(
                    M$4:X$4=1,
                    M81:X81,
                    ""),
                "")),
            MAX(IF(
                ISNUMBER(M81:X81),
                IF(
                    M$4:X$4=2,
                    M81:X81,
                    ""),
                ""))
        ),
        IF(
            Parameters!$D$16=1,
            IFERROR(
                AVERAGE(IF(
                    ISNUMBER(M81:X81),
                    IF(
                        M$4:X$4=1,
                        M81:X81,
                        ""),
                    "")),
                AVERAGE(IF(
                    ISNUMBER(M81:X81),
                    IF(
                        M$4:X$4=2,
                        M81:X81,
                        ""),
                    ""))
            ),
            IF(
                Parameters!$D$17=1,
                IFERROR(
                    IF(
                        OR(
                            IF(
                                ISNUMBER(M81:X81),
                                IF(
                                    M$4:X$4=1,
                                    M81:X81,
                                    ""),
                                "")
                            =0),
                        0,
                        GEOMEAN(IF(
                            ISNUMBER(M81:X81),
                            IF(
                                M$4:X$4=1,
                                M81:X81,
                                ""),
                            ""))
                    ),
                    IF(
                        OR(IF(
                            ISNUMBER(M81:X81),
                            IF(
                                M$4:X$4=2,
                                M81:X81,
                                ""),
                            "")
                            =0),
                        0,
                        GEOMEAN(IF(
                            ISNUMBER(M81:X81),
                            IF(
                                M$4:X$4=2,
                                M81:X81,
                                ""),
                            "")))
                )
            )
        )
    )
)</f>
        <v>7.8075801749271099</v>
      </c>
      <c r="I81" s="191" cm="1">
        <f t="array" ref="I81">IF(
    SUM(IF(
            ISNUMBER(
                IF(
                    $M$5:$X$5,
                    (M81:X81),
                    "")),
            1,
            0))
        =0,
    NA(),
    IF(
        Parameters!$D$15=1,
        IF(
            SUM(--(ISNUMBER(IF($M$5:$X$5=1,(M81:X81),""))))&gt;0,
            MAX(IF(
                ISNUMBER(M81:X81),
                IF(
                    M$5:X$5=1,
                    M81:X81,
                    ""),
                "")),
            MAX(IF(
                ISNUMBER(M81:X81),
                IF(
                    M$5:X$5=2,
                    M81:X81,
                    ""),
                ""))
        ),
        IF(
            Parameters!$D$16=1,
            IFERROR(
                AVERAGE(IF(
                    ISNUMBER(M81:X81),
                    IF(
                        M$5:X$5=1,
                        M81:X81,
                        ""),
                    "")),
                AVERAGE(IF(
                    ISNUMBER(M81:X81),
                    IF(
                        M$5:X$5=2,
                        M81:X81,
                        ""),
                    ""))
            ),
            IF(
                Parameters!$D$17=1,
                IFERROR(
                    IF(
                        OR(
                            IF(
                                ISNUMBER(M81:X81),
                                IF(
                                    M$5:X$5=1,
                                    M81:X81,
                                    ""),
                                "")
                            =0),
                        0,
                        GEOMEAN(IF(
                            ISNUMBER(M81:X81),
                            IF(
                                M$5:X$5=1,
                                M81:X81,
                                ""),
                            ""))
                    ),
                    IF(
                        OR(IF(
                            ISNUMBER(M81:X81),
                            IF(
                                M$5:X$5=2,
                                M81:X81,
                                ""),
                            "")
                            =0),
                        0,
                        GEOMEAN(IF(
                            ISNUMBER(M81:X81),
                            IF(
                                M$5:X$5=2,
                                M81:X81,
                                ""),
                            "")))
                )
            )
        )
    )
)</f>
        <v>0</v>
      </c>
      <c r="J81" s="242">
        <v>44753</v>
      </c>
      <c r="K81" s="242">
        <v>44846</v>
      </c>
      <c r="L81" s="91" t="s">
        <v>128</v>
      </c>
      <c r="M81" s="192">
        <v>7.8075801749271099</v>
      </c>
      <c r="N81" s="192">
        <v>0</v>
      </c>
      <c r="O81" s="192" t="s">
        <v>409</v>
      </c>
      <c r="P81" s="192">
        <v>28.7</v>
      </c>
      <c r="Q81" s="192" t="s">
        <v>409</v>
      </c>
      <c r="R81" s="192" t="s">
        <v>409</v>
      </c>
      <c r="S81"/>
      <c r="T81"/>
      <c r="U81"/>
      <c r="V81"/>
      <c r="W81"/>
      <c r="X81"/>
      <c r="Y81" s="192"/>
      <c r="Z81" s="192"/>
      <c r="AA81"/>
      <c r="AB81"/>
      <c r="AC81"/>
      <c r="AD81"/>
      <c r="AE81"/>
      <c r="AF81"/>
      <c r="AG81" s="34"/>
      <c r="AH81" s="34"/>
      <c r="AI81" s="34"/>
      <c r="AJ81" s="34"/>
      <c r="AK81" s="205"/>
    </row>
    <row r="82" spans="1:37" x14ac:dyDescent="0.2">
      <c r="A82" s="84">
        <v>75</v>
      </c>
      <c r="B82" s="84" t="str">
        <f ca="1"/>
        <v>Guinea-Bissau</v>
      </c>
      <c r="C82" s="84" t="str">
        <f ca="1"/>
        <v>GNB</v>
      </c>
      <c r="D82" s="84" t="str">
        <f ca="1"/>
        <v>SSF           Sub-Saharan Africa</v>
      </c>
      <c r="E82" s="84" t="str">
        <f ca="1"/>
        <v>IDA</v>
      </c>
      <c r="F82" s="190" t="str">
        <f t="shared" ca="1" si="6"/>
        <v/>
      </c>
      <c r="G82" s="80">
        <f>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0</v>
      </c>
      <c r="H82" s="80" cm="1">
        <f t="array" ref="H82">IF(
    SUM(IF(
            ISNUMBER(
                IF(
                    $M$4:$X$4,
                    (M82:X82),
                    "")),
            1,
            0))
        =0,
    NA(),
    IF(
        Parameters!$D$15=1,
        IF(
            SUM(--(ISNUMBER(IF($M$4:$X$4=1,(M82:X82),""))))&gt;0,
            MAX(IF(
                ISNUMBER(M82:X82),
                IF(
                    M$4:X$4=1,
                    M82:X82,
                    ""),
                "")),
            MAX(IF(
                ISNUMBER(M82:X82),
                IF(
                    M$4:X$4=2,
                    M82:X82,
                    ""),
                ""))
        ),
        IF(
            Parameters!$D$16=1,
            IFERROR(
                AVERAGE(IF(
                    ISNUMBER(M82:X82),
                    IF(
                        M$4:X$4=1,
                        M82:X82,
                        ""),
                    "")),
                AVERAGE(IF(
                    ISNUMBER(M82:X82),
                    IF(
                        M$4:X$4=2,
                        M82:X82,
                        ""),
                    ""))
            ),
            IF(
                Parameters!$D$17=1,
                IFERROR(
                    IF(
                        OR(
                            IF(
                                ISNUMBER(M82:X82),
                                IF(
                                    M$4:X$4=1,
                                    M82:X82,
                                    ""),
                                "")
                            =0),
                        0,
                        GEOMEAN(IF(
                            ISNUMBER(M82:X82),
                            IF(
                                M$4:X$4=1,
                                M82:X82,
                                ""),
                            ""))
                    ),
                    IF(
                        OR(IF(
                            ISNUMBER(M82:X82),
                            IF(
                                M$4:X$4=2,
                                M82:X82,
                                ""),
                            "")
                            =0),
                        0,
                        GEOMEAN(IF(
                            ISNUMBER(M82:X82),
                            IF(
                                M$4:X$4=2,
                                M82:X82,
                                ""),
                            "")))
                )
            )
        )
    )
)</f>
        <v>9.9358600583090304</v>
      </c>
      <c r="I82" s="191" cm="1">
        <f t="array" ref="I82">IF(
    SUM(IF(
            ISNUMBER(
                IF(
                    $M$5:$X$5,
                    (M82:X82),
                    "")),
            1,
            0))
        =0,
    NA(),
    IF(
        Parameters!$D$15=1,
        IF(
            SUM(--(ISNUMBER(IF($M$5:$X$5=1,(M82:X82),""))))&gt;0,
            MAX(IF(
                ISNUMBER(M82:X82),
                IF(
                    M$5:X$5=1,
                    M82:X82,
                    ""),
                "")),
            MAX(IF(
                ISNUMBER(M82:X82),
                IF(
                    M$5:X$5=2,
                    M82:X82,
                    ""),
                ""))
        ),
        IF(
            Parameters!$D$16=1,
            IFERROR(
                AVERAGE(IF(
                    ISNUMBER(M82:X82),
                    IF(
                        M$5:X$5=1,
                        M82:X82,
                        ""),
                    "")),
                AVERAGE(IF(
                    ISNUMBER(M82:X82),
                    IF(
                        M$5:X$5=2,
                        M82:X82,
                        ""),
                    ""))
            ),
            IF(
                Parameters!$D$17=1,
                IFERROR(
                    IF(
                        OR(
                            IF(
                                ISNUMBER(M82:X82),
                                IF(
                                    M$5:X$5=1,
                                    M82:X82,
                                    ""),
                                "")
                            =0),
                        0,
                        GEOMEAN(IF(
                            ISNUMBER(M82:X82),
                            IF(
                                M$5:X$5=1,
                                M82:X82,
                                ""),
                            ""))
                    ),
                    IF(
                        OR(IF(
                            ISNUMBER(M82:X82),
                            IF(
                                M$5:X$5=2,
                                M82:X82,
                                ""),
                            "")
                            =0),
                        0,
                        GEOMEAN(IF(
                            ISNUMBER(M82:X82),
                            IF(
                                M$5:X$5=2,
                                M82:X82,
                                ""),
                            "")))
                )
            )
        )
    )
)</f>
        <v>0</v>
      </c>
      <c r="J82" s="242">
        <v>44753</v>
      </c>
      <c r="K82" s="242">
        <v>44830</v>
      </c>
      <c r="L82" s="91" t="s">
        <v>130</v>
      </c>
      <c r="M82" s="192">
        <v>9.9358600583090304</v>
      </c>
      <c r="N82" s="192">
        <v>0</v>
      </c>
      <c r="O82" s="192" t="s">
        <v>409</v>
      </c>
      <c r="P82" s="192">
        <v>21.4</v>
      </c>
      <c r="Q82" s="192" t="s">
        <v>409</v>
      </c>
      <c r="R82" s="192" t="s">
        <v>409</v>
      </c>
      <c r="S82"/>
      <c r="T82"/>
      <c r="U82"/>
      <c r="V82"/>
      <c r="W82"/>
      <c r="X82"/>
      <c r="Y82" s="192"/>
      <c r="Z82" s="192"/>
      <c r="AA82"/>
      <c r="AB82"/>
      <c r="AC82"/>
      <c r="AD82"/>
      <c r="AE82"/>
      <c r="AF82"/>
      <c r="AG82" s="34"/>
      <c r="AH82" s="34"/>
      <c r="AI82" s="34"/>
      <c r="AJ82" s="34"/>
      <c r="AK82" s="205"/>
    </row>
    <row r="83" spans="1:37" x14ac:dyDescent="0.2">
      <c r="A83" s="84">
        <v>76</v>
      </c>
      <c r="B83" s="84" t="str">
        <f ca="1"/>
        <v>Equatorial Guinea</v>
      </c>
      <c r="C83" s="84" t="str">
        <f ca="1"/>
        <v>GNQ</v>
      </c>
      <c r="D83" s="84" t="str">
        <f ca="1"/>
        <v>SSF           Sub-Saharan Africa</v>
      </c>
      <c r="E83" s="84" t="str">
        <f ca="1"/>
        <v>IBRD</v>
      </c>
      <c r="F83" s="190" t="str">
        <f t="shared" ca="1" si="6"/>
        <v/>
      </c>
      <c r="G83" s="80">
        <f>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10</v>
      </c>
      <c r="H83" s="80" cm="1">
        <f t="array" ref="H83">IF(
    SUM(IF(
            ISNUMBER(
                IF(
                    $M$4:$X$4,
                    (M83:X83),
                    "")),
            1,
            0))
        =0,
    NA(),
    IF(
        Parameters!$D$15=1,
        IF(
            SUM(--(ISNUMBER(IF($M$4:$X$4=1,(M83:X83),""))))&gt;0,
            MAX(IF(
                ISNUMBER(M83:X83),
                IF(
                    M$4:X$4=1,
                    M83:X83,
                    ""),
                "")),
            MAX(IF(
                ISNUMBER(M83:X83),
                IF(
                    M$4:X$4=2,
                    M83:X83,
                    ""),
                ""))
        ),
        IF(
            Parameters!$D$16=1,
            IFERROR(
                AVERAGE(IF(
                    ISNUMBER(M83:X83),
                    IF(
                        M$4:X$4=1,
                        M83:X83,
                        ""),
                    "")),
                AVERAGE(IF(
                    ISNUMBER(M83:X83),
                    IF(
                        M$4:X$4=2,
                        M83:X83,
                        ""),
                    ""))
            ),
            IF(
                Parameters!$D$17=1,
                IFERROR(
                    IF(
                        OR(
                            IF(
                                ISNUMBER(M83:X83),
                                IF(
                                    M$4:X$4=1,
                                    M83:X83,
                                    ""),
                                "")
                            =0),
                        0,
                        GEOMEAN(IF(
                            ISNUMBER(M83:X83),
                            IF(
                                M$4:X$4=1,
                                M83:X83,
                                ""),
                            ""))
                    ),
                    IF(
                        OR(IF(
                            ISNUMBER(M83:X83),
                            IF(
                                M$4:X$4=2,
                                M83:X83,
                                ""),
                            "")
                            =0),
                        0,
                        GEOMEAN(IF(
                            ISNUMBER(M83:X83),
                            IF(
                                M$4:X$4=2,
                                M83:X83,
                                ""),
                            "")))
                )
            )
        )
    )
)</f>
        <v>10</v>
      </c>
      <c r="I83" s="191" cm="1">
        <f t="array" ref="I83">IF(
    SUM(IF(
            ISNUMBER(
                IF(
                    $M$5:$X$5,
                    (M83:X83),
                    "")),
            1,
            0))
        =0,
    NA(),
    IF(
        Parameters!$D$15=1,
        IF(
            SUM(--(ISNUMBER(IF($M$5:$X$5=1,(M83:X83),""))))&gt;0,
            MAX(IF(
                ISNUMBER(M83:X83),
                IF(
                    M$5:X$5=1,
                    M83:X83,
                    ""),
                "")),
            MAX(IF(
                ISNUMBER(M83:X83),
                IF(
                    M$5:X$5=2,
                    M83:X83,
                    ""),
                ""))
        ),
        IF(
            Parameters!$D$16=1,
            IFERROR(
                AVERAGE(IF(
                    ISNUMBER(M83:X83),
                    IF(
                        M$5:X$5=1,
                        M83:X83,
                        ""),
                    "")),
                AVERAGE(IF(
                    ISNUMBER(M83:X83),
                    IF(
                        M$5:X$5=2,
                        M83:X83,
                        ""),
                    ""))
            ),
            IF(
                Parameters!$D$17=1,
                IFERROR(
                    IF(
                        OR(
                            IF(
                                ISNUMBER(M83:X83),
                                IF(
                                    M$5:X$5=1,
                                    M83:X83,
                                    ""),
                                "")
                            =0),
                        0,
                        GEOMEAN(IF(
                            ISNUMBER(M83:X83),
                            IF(
                                M$5:X$5=1,
                                M83:X83,
                                ""),
                            ""))
                    ),
                    IF(
                        OR(IF(
                            ISNUMBER(M83:X83),
                            IF(
                                M$5:X$5=2,
                                M83:X83,
                                ""),
                            "")
                            =0),
                        0,
                        GEOMEAN(IF(
                            ISNUMBER(M83:X83),
                            IF(
                                M$5:X$5=2,
                                M83:X83,
                                ""),
                            "")))
                )
            )
        )
    )
)</f>
        <v>10</v>
      </c>
      <c r="J83" s="242">
        <v>44753</v>
      </c>
      <c r="K83" s="242">
        <v>44979</v>
      </c>
      <c r="L83" s="91" t="s">
        <v>132</v>
      </c>
      <c r="M83" s="192">
        <v>10</v>
      </c>
      <c r="N83" s="192">
        <v>7</v>
      </c>
      <c r="O83" s="192">
        <v>10</v>
      </c>
      <c r="P83" s="192">
        <v>17.399999999999999</v>
      </c>
      <c r="Q83" s="192" t="s">
        <v>863</v>
      </c>
      <c r="R83" s="192" t="s">
        <v>805</v>
      </c>
      <c r="S83"/>
      <c r="T83"/>
      <c r="U83"/>
      <c r="V83"/>
      <c r="W83"/>
      <c r="X83"/>
      <c r="Y83" s="192"/>
      <c r="Z83" s="192"/>
      <c r="AA83"/>
      <c r="AB83"/>
      <c r="AC83"/>
      <c r="AD83"/>
      <c r="AE83"/>
      <c r="AF83"/>
      <c r="AG83" s="34"/>
      <c r="AH83" s="34"/>
      <c r="AI83" s="34"/>
      <c r="AJ83" s="34"/>
      <c r="AK83" s="205"/>
    </row>
    <row r="84" spans="1:37" x14ac:dyDescent="0.2">
      <c r="A84" s="84">
        <v>77</v>
      </c>
      <c r="B84" s="84" t="str">
        <f ca="1"/>
        <v>Greece</v>
      </c>
      <c r="C84" s="84" t="str">
        <f ca="1"/>
        <v>GRC</v>
      </c>
      <c r="D84" s="84" t="str">
        <f ca="1"/>
        <v>ECS           Europe &amp; Central Asia</v>
      </c>
      <c r="E84" s="84" t="str">
        <f ca="1"/>
        <v>NA</v>
      </c>
      <c r="F84" s="190" t="str">
        <f t="shared" ca="1" si="6"/>
        <v/>
      </c>
      <c r="G84" s="80">
        <f>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$M$4:$X$4,
                    (M84:X84),
                    "")),
            1,
            0))
        =0,
    NA(),
    IF(
        Parameters!$D$15=1,
        IF(
            SUM(--(ISNUMBER(IF($M$4:$X$4=1,(M84:X84),""))))&gt;0,
            MAX(IF(
                ISNUMBER(M84:X84),
                IF(
                    M$4:X$4=1,
                    M84:X84,
                    ""),
                "")),
            MAX(IF(
                ISNUMBER(M84:X84),
                IF(
                    M$4:X$4=2,
                    M84:X84,
                    ""),
                ""))
        ),
        IF(
            Parameters!$D$16=1,
            IFERROR(
                AVERAGE(IF(
                    ISNUMBER(M84:X84),
                    IF(
                        M$4:X$4=1,
                        M84:X84,
                        ""),
                    "")),
                AVERAGE(IF(
                    ISNUMBER(M84:X84),
                    IF(
                        M$4:X$4=2,
                        M84:X84,
                        ""),
                    ""))
            ),
            IF(
                Parameters!$D$17=1,
                IFERROR(
                    IF(
                        OR(
                            IF(
                                ISNUMBER(M84:X84),
                                IF(
                                    M$4:X$4=1,
                                    M84:X84,
                                    ""),
                                "")
                            =0),
                        0,
                        GEOMEAN(IF(
                            ISNUMBER(M84:X84),
                            IF(
                                M$4:X$4=1,
                                M84:X84,
                                ""),
                            ""))
                    ),
                    IF(
                        OR(IF(
                            ISNUMBER(M84:X84),
                            IF(
                                M$4:X$4=2,
                                M84:X84,
                                ""),
                            "")
                            =0),
                        0,
                        GEOMEAN(IF(
                            ISNUMBER(M84:X84),
                            IF(
                                M$4:X$4=2,
                                M84:X84,
                                ""),
                            "")))
                )
            )
        )
    )
)</f>
        <v>1.1603498542274</v>
      </c>
      <c r="I84" s="191" cm="1">
        <f t="array" ref="I84">IF(
    SUM(IF(
            ISNUMBER(
                IF(
                    $M$5:$X$5,
                    (M84:X84),
                    "")),
            1,
            0))
        =0,
    NA(),
    IF(
        Parameters!$D$15=1,
        IF(
            SUM(--(ISNUMBER(IF($M$5:$X$5=1,(M84:X84),""))))&gt;0,
            MAX(IF(
                ISNUMBER(M84:X84),
                IF(
                    M$5:X$5=1,
                    M84:X84,
                    ""),
                "")),
            MAX(IF(
                ISNUMBER(M84:X84),
                IF(
                    M$5:X$5=2,
                    M84:X84,
                    ""),
                ""))
        ),
        IF(
            Parameters!$D$16=1,
            IFERROR(
                AVERAGE(IF(
                    ISNUMBER(M84:X84),
                    IF(
                        M$5:X$5=1,
                        M84:X84,
                        ""),
                    "")),
                AVERAGE(IF(
                    ISNUMBER(M84:X84),
                    IF(
                        M$5:X$5=2,
                        M84:X84,
                        ""),
                    ""))
            ),
            IF(
                Parameters!$D$17=1,
                IFERROR(
                    IF(
                        OR(
                            IF(
                                ISNUMBER(M84:X84),
                                IF(
                                    M$5:X$5=1,
                                    M84:X84,
                                    ""),
                                "")
                            =0),
                        0,
                        GEOMEAN(IF(
                            ISNUMBER(M84:X84),
                            IF(
                                M$5:X$5=1,
                                M84:X84,
                                ""),
                            ""))
                    ),
                    IF(
                        OR(IF(
                            ISNUMBER(M84:X84),
                            IF(
                                M$5:X$5=2,
                                M84:X84,
                                ""),
                            "")
                            =0),
                        0,
                        GEOMEAN(IF(
                            ISNUMBER(M84:X84),
                            IF(
                                M$5:X$5=2,
                                M84:X84,
                                ""),
                            "")))
                )
            )
        )
    )
)</f>
        <v>0</v>
      </c>
      <c r="J84" s="242">
        <v>44753</v>
      </c>
      <c r="K84" s="242">
        <v>44855</v>
      </c>
      <c r="L84" s="91" t="s">
        <v>134</v>
      </c>
      <c r="M84" s="192">
        <v>1.1603498542274</v>
      </c>
      <c r="N84" s="192">
        <v>0</v>
      </c>
      <c r="O84" s="192" t="s">
        <v>409</v>
      </c>
      <c r="P84" s="192">
        <v>51.5</v>
      </c>
      <c r="Q84" s="192" t="s">
        <v>409</v>
      </c>
      <c r="R84" s="192" t="s">
        <v>409</v>
      </c>
      <c r="S84"/>
      <c r="T84"/>
      <c r="U84"/>
      <c r="V84"/>
      <c r="W84"/>
      <c r="X84"/>
      <c r="Y84" s="192"/>
      <c r="Z84" s="192"/>
      <c r="AA84"/>
      <c r="AB84"/>
      <c r="AC84"/>
      <c r="AD84"/>
      <c r="AE84"/>
      <c r="AF84"/>
      <c r="AG84" s="34"/>
      <c r="AH84" s="34"/>
      <c r="AI84" s="34"/>
      <c r="AJ84" s="34"/>
      <c r="AK84" s="205"/>
    </row>
    <row r="85" spans="1:37" x14ac:dyDescent="0.2">
      <c r="A85" s="84">
        <v>78</v>
      </c>
      <c r="B85" s="84" t="str">
        <f ca="1"/>
        <v>Grenada</v>
      </c>
      <c r="C85" s="84" t="str">
        <f ca="1"/>
        <v>GRD</v>
      </c>
      <c r="D85" s="84" t="str">
        <f ca="1"/>
        <v>LCN           Latin America &amp; Caribbean</v>
      </c>
      <c r="E85" s="84" t="str">
        <f ca="1"/>
        <v>Blend</v>
      </c>
      <c r="F85" s="190" t="str">
        <f t="shared" ca="1" si="6"/>
        <v/>
      </c>
      <c r="G85" s="80">
        <f>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0</v>
      </c>
      <c r="H85" s="80" cm="1">
        <f t="array" ref="H85">IF(
    SUM(IF(
            ISNUMBER(
                IF(
                    $M$4:$X$4,
                    (M85:X85),
                    "")),
            1,
            0))
        =0,
    NA(),
    IF(
        Parameters!$D$15=1,
        IF(
            SUM(--(ISNUMBER(IF($M$4:$X$4=1,(M85:X85),""))))&gt;0,
            MAX(IF(
                ISNUMBER(M85:X85),
                IF(
                    M$4:X$4=1,
                    M85:X85,
                    ""),
                "")),
            MAX(IF(
                ISNUMBER(M85:X85),
                IF(
                    M$4:X$4=2,
                    M85:X85,
                    ""),
                ""))
        ),
        IF(
            Parameters!$D$16=1,
            IFERROR(
                AVERAGE(IF(
                    ISNUMBER(M85:X85),
                    IF(
                        M$4:X$4=1,
                        M85:X85,
                        ""),
                    "")),
                AVERAGE(IF(
                    ISNUMBER(M85:X85),
                    IF(
                        M$4:X$4=2,
                        M85:X85,
                        ""),
                    ""))
            ),
            IF(
                Parameters!$D$17=1,
                IFERROR(
                    IF(
                        OR(
                            IF(
                                ISNUMBER(M85:X85),
                                IF(
                                    M$4:X$4=1,
                                    M85:X85,
                                    ""),
                                "")
                            =0),
                        0,
                        GEOMEAN(IF(
                            ISNUMBER(M85:X85),
                            IF(
                                M$4:X$4=1,
                                M85:X85,
                                ""),
                            ""))
                    ),
                    IF(
                        OR(IF(
                            ISNUMBER(M85:X85),
                            IF(
                                M$4:X$4=2,
                                M85:X85,
                                ""),
                            "")
                            =0),
                        0,
                        GEOMEAN(IF(
                            ISNUMBER(M85:X85),
                            IF(
                                M$4:X$4=2,
                                M85:X85,
                                ""),
                            "")))
                )
            )
        )
    )
)</f>
        <v>8.3906705539358608</v>
      </c>
      <c r="I85" s="191" cm="1">
        <f t="array" ref="I85">IF(
    SUM(IF(
            ISNUMBER(
                IF(
                    $M$5:$X$5,
                    (M85:X85),
                    "")),
            1,
            0))
        =0,
    NA(),
    IF(
        Parameters!$D$15=1,
        IF(
            SUM(--(ISNUMBER(IF($M$5:$X$5=1,(M85:X85),""))))&gt;0,
            MAX(IF(
                ISNUMBER(M85:X85),
                IF(
                    M$5:X$5=1,
                    M85:X85,
                    ""),
                "")),
            MAX(IF(
                ISNUMBER(M85:X85),
                IF(
                    M$5:X$5=2,
                    M85:X85,
                    ""),
                ""))
        ),
        IF(
            Parameters!$D$16=1,
            IFERROR(
                AVERAGE(IF(
                    ISNUMBER(M85:X85),
                    IF(
                        M$5:X$5=1,
                        M85:X85,
                        ""),
                    "")),
                AVERAGE(IF(
                    ISNUMBER(M85:X85),
                    IF(
                        M$5:X$5=2,
                        M85:X85,
                        ""),
                    ""))
            ),
            IF(
                Parameters!$D$17=1,
                IFERROR(
                    IF(
                        OR(
                            IF(
                                ISNUMBER(M85:X85),
                                IF(
                                    M$5:X$5=1,
                                    M85:X85,
                                    ""),
                                "")
                            =0),
                        0,
                        GEOMEAN(IF(
                            ISNUMBER(M85:X85),
                            IF(
                                M$5:X$5=1,
                                M85:X85,
                                ""),
                            ""))
                    ),
                    IF(
                        OR(IF(
                            ISNUMBER(M85:X85),
                            IF(
                                M$5:X$5=2,
                                M85:X85,
                                ""),
                            "")
                            =0),
                        0,
                        GEOMEAN(IF(
                            ISNUMBER(M85:X85),
                            IF(
                                M$5:X$5=2,
                                M85:X85,
                                ""),
                            "")))
                )
            )
        )
    )
)</f>
        <v>0</v>
      </c>
      <c r="J85" s="242">
        <v>44753</v>
      </c>
      <c r="K85" s="242">
        <v>44846</v>
      </c>
      <c r="L85" s="91" t="s">
        <v>136</v>
      </c>
      <c r="M85" s="192">
        <v>8.3906705539358608</v>
      </c>
      <c r="N85" s="192">
        <v>0</v>
      </c>
      <c r="O85" s="192" t="s">
        <v>409</v>
      </c>
      <c r="P85" s="192">
        <v>26.7</v>
      </c>
      <c r="Q85" s="192" t="s">
        <v>409</v>
      </c>
      <c r="R85" s="192" t="s">
        <v>409</v>
      </c>
      <c r="S85"/>
      <c r="T85"/>
      <c r="U85"/>
      <c r="V85"/>
      <c r="W85"/>
      <c r="X85"/>
      <c r="Y85" s="192"/>
      <c r="Z85" s="192"/>
      <c r="AA85"/>
      <c r="AB85"/>
      <c r="AC85"/>
      <c r="AD85"/>
      <c r="AE85"/>
      <c r="AF85"/>
      <c r="AG85" s="34"/>
      <c r="AH85" s="34"/>
      <c r="AI85" s="34"/>
      <c r="AJ85" s="34"/>
      <c r="AK85" s="205"/>
    </row>
    <row r="86" spans="1:37" x14ac:dyDescent="0.2">
      <c r="A86" s="84">
        <v>79</v>
      </c>
      <c r="B86" s="84" t="str">
        <f ca="1"/>
        <v>Greenland</v>
      </c>
      <c r="C86" s="84" t="str">
        <f ca="1"/>
        <v>GRL</v>
      </c>
      <c r="D86" s="84" t="str">
        <f ca="1"/>
        <v>ECS           Europe &amp; Central Asia</v>
      </c>
      <c r="E86" s="84" t="str">
        <f ca="1"/>
        <v>NA</v>
      </c>
      <c r="F86" s="190" t="str">
        <f t="shared" ca="1" si="6"/>
        <v/>
      </c>
      <c r="G86" s="80">
        <f>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0</v>
      </c>
      <c r="H86" s="80" t="e" cm="1">
        <f t="array" ref="H86">IF(
    SUM(IF(
            ISNUMBER(
                IF(
                    $M$4:$X$4,
                    (M86:X86),
                    "")),
            1,
            0))
        =0,
    NA(),
    IF(
        Parameters!$D$15=1,
        IF(
            SUM(--(ISNUMBER(IF($M$4:$X$4=1,(M86:X86),""))))&gt;0,
            MAX(IF(
                ISNUMBER(M86:X86),
                IF(
                    M$4:X$4=1,
                    M86:X86,
                    ""),
                "")),
            MAX(IF(
                ISNUMBER(M86:X86),
                IF(
                    M$4:X$4=2,
                    M86:X86,
                    ""),
                ""))
        ),
        IF(
            Parameters!$D$16=1,
            IFERROR(
                AVERAGE(IF(
                    ISNUMBER(M86:X86),
                    IF(
                        M$4:X$4=1,
                        M86:X86,
                        ""),
                    "")),
                AVERAGE(IF(
                    ISNUMBER(M86:X86),
                    IF(
                        M$4:X$4=2,
                        M86:X86,
                        ""),
                    ""))
            ),
            IF(
                Parameters!$D$17=1,
                IFERROR(
                    IF(
                        OR(
                            IF(
                                ISNUMBER(M86:X86),
                                IF(
                                    M$4:X$4=1,
                                    M86:X86,
                                    ""),
                                "")
                            =0),
                        0,
                        GEOMEAN(IF(
                            ISNUMBER(M86:X86),
                            IF(
                                M$4:X$4=1,
                                M86:X86,
                                ""),
                            ""))
                    ),
                    IF(
                        OR(IF(
                            ISNUMBER(M86:X86),
                            IF(
                                M$4:X$4=2,
                                M86:X86,
                                ""),
                            "")
                            =0),
                        0,
                        GEOMEAN(IF(
                            ISNUMBER(M86:X86),
                            IF(
                                M$4:X$4=2,
                                M86:X86,
                                ""),
                            "")))
                )
            )
        )
    )
)</f>
        <v>#N/A</v>
      </c>
      <c r="I86" s="191" cm="1">
        <f t="array" ref="I86">IF(
    SUM(IF(
            ISNUMBER(
                IF(
                    $M$5:$X$5,
                    (M86:X86),
                    "")),
            1,
            0))
        =0,
    NA(),
    IF(
        Parameters!$D$15=1,
        IF(
            SUM(--(ISNUMBER(IF($M$5:$X$5=1,(M86:X86),""))))&gt;0,
            MAX(IF(
                ISNUMBER(M86:X86),
                IF(
                    M$5:X$5=1,
                    M86:X86,
                    ""),
                "")),
            MAX(IF(
                ISNUMBER(M86:X86),
                IF(
                    M$5:X$5=2,
                    M86:X86,
                    ""),
                ""))
        ),
        IF(
            Parameters!$D$16=1,
            IFERROR(
                AVERAGE(IF(
                    ISNUMBER(M86:X86),
                    IF(
                        M$5:X$5=1,
                        M86:X86,
                        ""),
                    "")),
                AVERAGE(IF(
                    ISNUMBER(M86:X86),
                    IF(
                        M$5:X$5=2,
                        M86:X86,
                        ""),
                    ""))
            ),
            IF(
                Parameters!$D$17=1,
                IFERROR(
                    IF(
                        OR(
                            IF(
                                ISNUMBER(M86:X86),
                                IF(
                                    M$5:X$5=1,
                                    M86:X86,
                                    ""),
                                "")
                            =0),
                        0,
                        GEOMEAN(IF(
                            ISNUMBER(M86:X86),
                            IF(
                                M$5:X$5=1,
                                M86:X86,
                                ""),
                            ""))
                    ),
                    IF(
                        OR(IF(
                            ISNUMBER(M86:X86),
                            IF(
                                M$5:X$5=2,
                                M86:X86,
                                ""),
                            "")
                            =0),
                        0,
                        GEOMEAN(IF(
                            ISNUMBER(M86:X86),
                            IF(
                                M$5:X$5=2,
                                M86:X86,
                                ""),
                            "")))
                )
            )
        )
    )
)</f>
        <v>0</v>
      </c>
      <c r="J86" s="242" t="s">
        <v>409</v>
      </c>
      <c r="K86" s="242">
        <v>44887</v>
      </c>
      <c r="L86" s="91" t="s">
        <v>708</v>
      </c>
      <c r="M86" s="192" t="s">
        <v>409</v>
      </c>
      <c r="N86" s="192">
        <v>0</v>
      </c>
      <c r="O86" s="192" t="s">
        <v>409</v>
      </c>
      <c r="P86" s="192" t="s">
        <v>409</v>
      </c>
      <c r="Q86" s="192" t="s">
        <v>409</v>
      </c>
      <c r="R86" s="192" t="s">
        <v>409</v>
      </c>
      <c r="S86"/>
      <c r="T86"/>
      <c r="U86"/>
      <c r="V86"/>
      <c r="W86"/>
      <c r="X86"/>
      <c r="Y86" s="192"/>
      <c r="Z86" s="192"/>
      <c r="AA86"/>
      <c r="AB86"/>
      <c r="AC86"/>
      <c r="AD86"/>
      <c r="AE86"/>
      <c r="AF86"/>
      <c r="AG86" s="34"/>
      <c r="AH86" s="34"/>
      <c r="AI86" s="34"/>
      <c r="AJ86" s="34"/>
      <c r="AK86" s="205"/>
    </row>
    <row r="87" spans="1:37" x14ac:dyDescent="0.2">
      <c r="A87" s="84">
        <v>80</v>
      </c>
      <c r="B87" s="84" t="str">
        <f ca="1"/>
        <v>Guatemala</v>
      </c>
      <c r="C87" s="84" t="str">
        <f ca="1"/>
        <v>GTM</v>
      </c>
      <c r="D87" s="84" t="str">
        <f ca="1"/>
        <v>LCN           Latin America &amp; Caribbean</v>
      </c>
      <c r="E87" s="84" t="str">
        <f ca="1"/>
        <v>IBRD</v>
      </c>
      <c r="F87" s="190" t="str">
        <f t="shared" ca="1" si="6"/>
        <v/>
      </c>
      <c r="G87" s="80">
        <f>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8.769813053381105</v>
      </c>
      <c r="H87" s="80" cm="1">
        <f t="array" ref="H87">IF(
    SUM(IF(
            ISNUMBER(
                IF(
                    $M$4:$X$4,
                    (M87:X87),
                    "")),
            1,
            0))
        =0,
    NA(),
    IF(
        Parameters!$D$15=1,
        IF(
            SUM(--(ISNUMBER(IF($M$4:$X$4=1,(M87:X87),""))))&gt;0,
            MAX(IF(
                ISNUMBER(M87:X87),
                IF(
                    M$4:X$4=1,
                    M87:X87,
                    ""),
                "")),
            MAX(IF(
                ISNUMBER(M87:X87),
                IF(
                    M$4:X$4=2,
                    M87:X87,
                    ""),
                ""))
        ),
        IF(
            Parameters!$D$16=1,
            IFERROR(
                AVERAGE(IF(
                    ISNUMBER(M87:X87),
                    IF(
                        M$4:X$4=1,
                        M87:X87,
                        ""),
                    "")),
                AVERAGE(IF(
                    ISNUMBER(M87:X87),
                    IF(
                        M$4:X$4=2,
                        M87:X87,
                        ""),
                    ""))
            ),
            IF(
                Parameters!$D$17=1,
                IFERROR(
                    IF(
                        OR(
                            IF(
                                ISNUMBER(M87:X87),
                                IF(
                                    M$4:X$4=1,
                                    M87:X87,
                                    ""),
                                "")
                            =0),
                        0,
                        GEOMEAN(IF(
                            ISNUMBER(M87:X87),
                            IF(
                                M$4:X$4=1,
                                M87:X87,
                                ""),
                            ""))
                    ),
                    IF(
                        OR(IF(
                            ISNUMBER(M87:X87),
                            IF(
                                M$4:X$4=2,
                                M87:X87,
                                ""),
                            "")
                            =0),
                        0,
                        GEOMEAN(IF(
                            ISNUMBER(M87:X87),
                            IF(
                                M$4:X$4=2,
                                M87:X87,
                                ""),
                            "")))
                )
            )
        )
    )
)</f>
        <v>7.6909620991253602</v>
      </c>
      <c r="I87" s="191" cm="1">
        <f t="array" ref="I87">IF(
    SUM(IF(
            ISNUMBER(
                IF(
                    $M$5:$X$5,
                    (M87:X87),
                    "")),
            1,
            0))
        =0,
    NA(),
    IF(
        Parameters!$D$15=1,
        IF(
            SUM(--(ISNUMBER(IF($M$5:$X$5=1,(M87:X87),""))))&gt;0,
            MAX(IF(
                ISNUMBER(M87:X87),
                IF(
                    M$5:X$5=1,
                    M87:X87,
                    ""),
                "")),
            MAX(IF(
                ISNUMBER(M87:X87),
                IF(
                    M$5:X$5=2,
                    M87:X87,
                    ""),
                ""))
        ),
        IF(
            Parameters!$D$16=1,
            IFERROR(
                AVERAGE(IF(
                    ISNUMBER(M87:X87),
                    IF(
                        M$5:X$5=1,
                        M87:X87,
                        ""),
                    "")),
                AVERAGE(IF(
                    ISNUMBER(M87:X87),
                    IF(
                        M$5:X$5=2,
                        M87:X87,
                        ""),
                    ""))
            ),
            IF(
                Parameters!$D$17=1,
                IFERROR(
                    IF(
                        OR(
                            IF(
                                ISNUMBER(M87:X87),
                                IF(
                                    M$5:X$5=1,
                                    M87:X87,
                                    ""),
                                "")
                            =0),
                        0,
                        GEOMEAN(IF(
                            ISNUMBER(M87:X87),
                            IF(
                                M$5:X$5=1,
                                M87:X87,
                                ""),
                            ""))
                    ),
                    IF(
                        OR(IF(
                            ISNUMBER(M87:X87),
                            IF(
                                M$5:X$5=2,
                                M87:X87,
                                ""),
                            "")
                            =0),
                        0,
                        GEOMEAN(IF(
                            ISNUMBER(M87:X87),
                            IF(
                                M$5:X$5=2,
                                M87:X87,
                                ""),
                            "")))
                )
            )
        )
    )
)</f>
        <v>10</v>
      </c>
      <c r="J87" s="242">
        <v>44753</v>
      </c>
      <c r="K87" s="242">
        <v>44979</v>
      </c>
      <c r="L87" s="91" t="s">
        <v>138</v>
      </c>
      <c r="M87" s="192">
        <v>7.6909620991253602</v>
      </c>
      <c r="N87" s="192">
        <v>0</v>
      </c>
      <c r="O87" s="192">
        <v>10</v>
      </c>
      <c r="P87" s="192">
        <v>29.1</v>
      </c>
      <c r="Q87" s="192" t="s">
        <v>409</v>
      </c>
      <c r="R87" s="192" t="s">
        <v>806</v>
      </c>
      <c r="S87"/>
      <c r="T87"/>
      <c r="U87"/>
      <c r="V87"/>
      <c r="W87"/>
      <c r="X87"/>
      <c r="Y87" s="192"/>
      <c r="Z87" s="192"/>
      <c r="AA87"/>
      <c r="AB87"/>
      <c r="AC87"/>
      <c r="AD87"/>
      <c r="AE87"/>
      <c r="AF87"/>
      <c r="AG87" s="34"/>
      <c r="AH87" s="34"/>
      <c r="AI87" s="34"/>
      <c r="AJ87" s="34"/>
      <c r="AK87" s="205"/>
    </row>
    <row r="88" spans="1:37" x14ac:dyDescent="0.2">
      <c r="A88" s="84">
        <v>81</v>
      </c>
      <c r="B88" s="84" t="str">
        <f ca="1"/>
        <v>Guam</v>
      </c>
      <c r="C88" s="84" t="str">
        <f ca="1"/>
        <v>GUM</v>
      </c>
      <c r="D88" s="84" t="str">
        <f ca="1"/>
        <v>EAS           East Asia &amp; Pacific</v>
      </c>
      <c r="E88" s="84" t="str">
        <f ca="1"/>
        <v>NA</v>
      </c>
      <c r="F88" s="190" t="str">
        <f t="shared" ca="1" si="6"/>
        <v/>
      </c>
      <c r="G88" s="80">
        <f>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0</v>
      </c>
      <c r="H88" s="80" t="e" cm="1">
        <f t="array" ref="H88">IF(
    SUM(IF(
            ISNUMBER(
                IF(
                    $M$4:$X$4,
                    (M88:X88),
                    "")),
            1,
            0))
        =0,
    NA(),
    IF(
        Parameters!$D$15=1,
        IF(
            SUM(--(ISNUMBER(IF($M$4:$X$4=1,(M88:X88),""))))&gt;0,
            MAX(IF(
                ISNUMBER(M88:X88),
                IF(
                    M$4:X$4=1,
                    M88:X88,
                    ""),
                "")),
            MAX(IF(
                ISNUMBER(M88:X88),
                IF(
                    M$4:X$4=2,
                    M88:X88,
                    ""),
                ""))
        ),
        IF(
            Parameters!$D$16=1,
            IFERROR(
                AVERAGE(IF(
                    ISNUMBER(M88:X88),
                    IF(
                        M$4:X$4=1,
                        M88:X88,
                        ""),
                    "")),
                AVERAGE(IF(
                    ISNUMBER(M88:X88),
                    IF(
                        M$4:X$4=2,
                        M88:X88,
                        ""),
                    ""))
            ),
            IF(
                Parameters!$D$17=1,
                IFERROR(
                    IF(
                        OR(
                            IF(
                                ISNUMBER(M88:X88),
                                IF(
                                    M$4:X$4=1,
                                    M88:X88,
                                    ""),
                                "")
                            =0),
                        0,
                        GEOMEAN(IF(
                            ISNUMBER(M88:X88),
                            IF(
                                M$4:X$4=1,
                                M88:X88,
                                ""),
                            ""))
                    ),
                    IF(
                        OR(IF(
                            ISNUMBER(M88:X88),
                            IF(
                                M$4:X$4=2,
                                M88:X88,
                                ""),
                            "")
                            =0),
                        0,
                        GEOMEAN(IF(
                            ISNUMBER(M88:X88),
                            IF(
                                M$4:X$4=2,
                                M88:X88,
                                ""),
                            "")))
                )
            )
        )
    )
)</f>
        <v>#N/A</v>
      </c>
      <c r="I88" s="191" cm="1">
        <f t="array" ref="I88">IF(
    SUM(IF(
            ISNUMBER(
                IF(
                    $M$5:$X$5,
                    (M88:X88),
                    "")),
            1,
            0))
        =0,
    NA(),
    IF(
        Parameters!$D$15=1,
        IF(
            SUM(--(ISNUMBER(IF($M$5:$X$5=1,(M88:X88),""))))&gt;0,
            MAX(IF(
                ISNUMBER(M88:X88),
                IF(
                    M$5:X$5=1,
                    M88:X88,
                    ""),
                "")),
            MAX(IF(
                ISNUMBER(M88:X88),
                IF(
                    M$5:X$5=2,
                    M88:X88,
                    ""),
                ""))
        ),
        IF(
            Parameters!$D$16=1,
            IFERROR(
                AVERAGE(IF(
                    ISNUMBER(M88:X88),
                    IF(
                        M$5:X$5=1,
                        M88:X88,
                        ""),
                    "")),
                AVERAGE(IF(
                    ISNUMBER(M88:X88),
                    IF(
                        M$5:X$5=2,
                        M88:X88,
                        ""),
                    ""))
            ),
            IF(
                Parameters!$D$17=1,
                IFERROR(
                    IF(
                        OR(
                            IF(
                                ISNUMBER(M88:X88),
                                IF(
                                    M$5:X$5=1,
                                    M88:X88,
                                    ""),
                                "")
                            =0),
                        0,
                        GEOMEAN(IF(
                            ISNUMBER(M88:X88),
                            IF(
                                M$5:X$5=1,
                                M88:X88,
                                ""),
                            ""))
                    ),
                    IF(
                        OR(IF(
                            ISNUMBER(M88:X88),
                            IF(
                                M$5:X$5=2,
                                M88:X88,
                                ""),
                            "")
                            =0),
                        0,
                        GEOMEAN(IF(
                            ISNUMBER(M88:X88),
                            IF(
                                M$5:X$5=2,
                                M88:X88,
                                ""),
                            "")))
                )
            )
        )
    )
)</f>
        <v>0</v>
      </c>
      <c r="J88" s="242" t="s">
        <v>409</v>
      </c>
      <c r="K88" s="242" t="s">
        <v>409</v>
      </c>
      <c r="L88" s="91" t="s">
        <v>709</v>
      </c>
      <c r="M88" s="192" t="s">
        <v>409</v>
      </c>
      <c r="N88" s="192">
        <v>0</v>
      </c>
      <c r="O88" s="192" t="s">
        <v>409</v>
      </c>
      <c r="P88" s="192" t="s">
        <v>409</v>
      </c>
      <c r="Q88" s="192" t="s">
        <v>409</v>
      </c>
      <c r="R88" s="192" t="s">
        <v>409</v>
      </c>
      <c r="S88"/>
      <c r="T88"/>
      <c r="U88"/>
      <c r="V88"/>
      <c r="W88"/>
      <c r="X88"/>
      <c r="Y88" s="192"/>
      <c r="Z88" s="192"/>
      <c r="AA88"/>
      <c r="AB88"/>
      <c r="AC88"/>
      <c r="AD88"/>
      <c r="AE88"/>
      <c r="AF88"/>
      <c r="AG88" s="34"/>
      <c r="AH88" s="34"/>
      <c r="AI88" s="34"/>
      <c r="AJ88" s="34"/>
      <c r="AK88" s="205"/>
    </row>
    <row r="89" spans="1:37" x14ac:dyDescent="0.2">
      <c r="A89" s="84">
        <v>82</v>
      </c>
      <c r="B89" s="84" t="str">
        <f ca="1"/>
        <v>Guyana</v>
      </c>
      <c r="C89" s="84" t="str">
        <f ca="1"/>
        <v>GUY</v>
      </c>
      <c r="D89" s="84" t="str">
        <f ca="1"/>
        <v>LCN           Latin America &amp; Caribbean</v>
      </c>
      <c r="E89" s="84" t="str">
        <f ca="1"/>
        <v>IDA</v>
      </c>
      <c r="F89" s="190" t="str">
        <f t="shared" ca="1" si="6"/>
        <v/>
      </c>
      <c r="G89" s="80">
        <f>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0</v>
      </c>
      <c r="H89" s="80" cm="1">
        <f t="array" ref="H89">IF(
    SUM(IF(
            ISNUMBER(
                IF(
                    $M$4:$X$4,
                    (M89:X89),
                    "")),
            1,
            0))
        =0,
    NA(),
    IF(
        Parameters!$D$15=1,
        IF(
            SUM(--(ISNUMBER(IF($M$4:$X$4=1,(M89:X89),""))))&gt;0,
            MAX(IF(
                ISNUMBER(M89:X89),
                IF(
                    M$4:X$4=1,
                    M89:X89,
                    ""),
                "")),
            MAX(IF(
                ISNUMBER(M89:X89),
                IF(
                    M$4:X$4=2,
                    M89:X89,
                    ""),
                ""))
        ),
        IF(
            Parameters!$D$16=1,
            IFERROR(
                AVERAGE(IF(
                    ISNUMBER(M89:X89),
                    IF(
                        M$4:X$4=1,
                        M89:X89,
                        ""),
                    "")),
                AVERAGE(IF(
                    ISNUMBER(M89:X89),
                    IF(
                        M$4:X$4=2,
                        M89:X89,
                        ""),
                    ""))
            ),
            IF(
                Parameters!$D$17=1,
                IFERROR(
                    IF(
                        OR(
                            IF(
                                ISNUMBER(M89:X89),
                                IF(
                                    M$4:X$4=1,
                                    M89:X89,
                                    ""),
                                "")
                            =0),
                        0,
                        GEOMEAN(IF(
                            ISNUMBER(M89:X89),
                            IF(
                                M$4:X$4=1,
                                M89:X89,
                                ""),
                            ""))
                    ),
                    IF(
                        OR(IF(
                            ISNUMBER(M89:X89),
                            IF(
                                M$4:X$4=2,
                                M89:X89,
                                ""),
                            "")
                            =0),
                        0,
                        GEOMEAN(IF(
                            ISNUMBER(M89:X89),
                            IF(
                                M$4:X$4=2,
                                M89:X89,
                                ""),
                            "")))
                )
            )
        )
    )
)</f>
        <v>7.1953352769679304</v>
      </c>
      <c r="I89" s="191" cm="1">
        <f t="array" ref="I89">IF(
    SUM(IF(
            ISNUMBER(
                IF(
                    $M$5:$X$5,
                    (M89:X89),
                    "")),
            1,
            0))
        =0,
    NA(),
    IF(
        Parameters!$D$15=1,
        IF(
            SUM(--(ISNUMBER(IF($M$5:$X$5=1,(M89:X89),""))))&gt;0,
            MAX(IF(
                ISNUMBER(M89:X89),
                IF(
                    M$5:X$5=1,
                    M89:X89,
                    ""),
                "")),
            MAX(IF(
                ISNUMBER(M89:X89),
                IF(
                    M$5:X$5=2,
                    M89:X89,
                    ""),
                ""))
        ),
        IF(
            Parameters!$D$16=1,
            IFERROR(
                AVERAGE(IF(
                    ISNUMBER(M89:X89),
                    IF(
                        M$5:X$5=1,
                        M89:X89,
                        ""),
                    "")),
                AVERAGE(IF(
                    ISNUMBER(M89:X89),
                    IF(
                        M$5:X$5=2,
                        M89:X89,
                        ""),
                    ""))
            ),
            IF(
                Parameters!$D$17=1,
                IFERROR(
                    IF(
                        OR(
                            IF(
                                ISNUMBER(M89:X89),
                                IF(
                                    M$5:X$5=1,
                                    M89:X89,
                                    ""),
                                "")
                            =0),
                        0,
                        GEOMEAN(IF(
                            ISNUMBER(M89:X89),
                            IF(
                                M$5:X$5=1,
                                M89:X89,
                                ""),
                            ""))
                    ),
                    IF(
                        OR(IF(
                            ISNUMBER(M89:X89),
                            IF(
                                M$5:X$5=2,
                                M89:X89,
                                ""),
                            "")
                            =0),
                        0,
                        GEOMEAN(IF(
                            ISNUMBER(M89:X89),
                            IF(
                                M$5:X$5=2,
                                M89:X89,
                                ""),
                            "")))
                )
            )
        )
    )
)</f>
        <v>0</v>
      </c>
      <c r="J89" s="242">
        <v>44753</v>
      </c>
      <c r="K89" s="242">
        <v>44852</v>
      </c>
      <c r="L89" s="91" t="s">
        <v>140</v>
      </c>
      <c r="M89" s="192">
        <v>7.1953352769679304</v>
      </c>
      <c r="N89" s="192">
        <v>0</v>
      </c>
      <c r="O89" s="192" t="s">
        <v>409</v>
      </c>
      <c r="P89" s="192">
        <v>30.8</v>
      </c>
      <c r="Q89" s="192" t="s">
        <v>409</v>
      </c>
      <c r="R89" s="192" t="s">
        <v>409</v>
      </c>
      <c r="S89"/>
      <c r="T89"/>
      <c r="U89"/>
      <c r="V89"/>
      <c r="W89"/>
      <c r="X89"/>
      <c r="Y89" s="192"/>
      <c r="Z89" s="192"/>
      <c r="AA89"/>
      <c r="AB89"/>
      <c r="AC89"/>
      <c r="AD89"/>
      <c r="AE89"/>
      <c r="AF89"/>
      <c r="AG89" s="34"/>
      <c r="AH89" s="34"/>
      <c r="AI89" s="34"/>
      <c r="AJ89" s="34"/>
      <c r="AK89" s="205"/>
    </row>
    <row r="90" spans="1:37" x14ac:dyDescent="0.2">
      <c r="A90" s="84">
        <v>83</v>
      </c>
      <c r="B90" s="84" t="str">
        <f ca="1"/>
        <v>Hong Kong SAR, China</v>
      </c>
      <c r="C90" s="84" t="str">
        <f ca="1"/>
        <v>HKG</v>
      </c>
      <c r="D90" s="84" t="str">
        <f ca="1"/>
        <v>EAS           East Asia &amp; Pacific</v>
      </c>
      <c r="E90" s="84" t="str">
        <f ca="1"/>
        <v>NA</v>
      </c>
      <c r="F90" s="190" t="str">
        <f t="shared" ca="1" si="6"/>
        <v/>
      </c>
      <c r="G90" s="80">
        <f>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0</v>
      </c>
      <c r="H90" s="80" t="e" cm="1">
        <f t="array" ref="H90">IF(
    SUM(IF(
            ISNUMBER(
                IF(
                    $M$4:$X$4,
                    (M90:X90),
                    "")),
            1,
            0))
        =0,
    NA(),
    IF(
        Parameters!$D$15=1,
        IF(
            SUM(--(ISNUMBER(IF($M$4:$X$4=1,(M90:X90),""))))&gt;0,
            MAX(IF(
                ISNUMBER(M90:X90),
                IF(
                    M$4:X$4=1,
                    M90:X90,
                    ""),
                "")),
            MAX(IF(
                ISNUMBER(M90:X90),
                IF(
                    M$4:X$4=2,
                    M90:X90,
                    ""),
                ""))
        ),
        IF(
            Parameters!$D$16=1,
            IFERROR(
                AVERAGE(IF(
                    ISNUMBER(M90:X90),
                    IF(
                        M$4:X$4=1,
                        M90:X90,
                        ""),
                    "")),
                AVERAGE(IF(
                    ISNUMBER(M90:X90),
                    IF(
                        M$4:X$4=2,
                        M90:X90,
                        ""),
                    ""))
            ),
            IF(
                Parameters!$D$17=1,
                IFERROR(
                    IF(
                        OR(
                            IF(
                                ISNUMBER(M90:X90),
                                IF(
                                    M$4:X$4=1,
                                    M90:X90,
                                    ""),
                                "")
                            =0),
                        0,
                        GEOMEAN(IF(
                            ISNUMBER(M90:X90),
                            IF(
                                M$4:X$4=1,
                                M90:X90,
                                ""),
                            ""))
                    ),
                    IF(
                        OR(IF(
                            ISNUMBER(M90:X90),
                            IF(
                                M$4:X$4=2,
                                M90:X90,
                                ""),
                            "")
                            =0),
                        0,
                        GEOMEAN(IF(
                            ISNUMBER(M90:X90),
                            IF(
                                M$4:X$4=2,
                                M90:X90,
                                ""),
                            "")))
                )
            )
        )
    )
)</f>
        <v>#N/A</v>
      </c>
      <c r="I90" s="191" cm="1">
        <f t="array" ref="I90">IF(
    SUM(IF(
            ISNUMBER(
                IF(
                    $M$5:$X$5,
                    (M90:X90),
                    "")),
            1,
            0))
        =0,
    NA(),
    IF(
        Parameters!$D$15=1,
        IF(
            SUM(--(ISNUMBER(IF($M$5:$X$5=1,(M90:X90),""))))&gt;0,
            MAX(IF(
                ISNUMBER(M90:X90),
                IF(
                    M$5:X$5=1,
                    M90:X90,
                    ""),
                "")),
            MAX(IF(
                ISNUMBER(M90:X90),
                IF(
                    M$5:X$5=2,
                    M90:X90,
                    ""),
                ""))
        ),
        IF(
            Parameters!$D$16=1,
            IFERROR(
                AVERAGE(IF(
                    ISNUMBER(M90:X90),
                    IF(
                        M$5:X$5=1,
                        M90:X90,
                        ""),
                    "")),
                AVERAGE(IF(
                    ISNUMBER(M90:X90),
                    IF(
                        M$5:X$5=2,
                        M90:X90,
                        ""),
                    ""))
            ),
            IF(
                Parameters!$D$17=1,
                IFERROR(
                    IF(
                        OR(
                            IF(
                                ISNUMBER(M90:X90),
                                IF(
                                    M$5:X$5=1,
                                    M90:X90,
                                    ""),
                                "")
                            =0),
                        0,
                        GEOMEAN(IF(
                            ISNUMBER(M90:X90),
                            IF(
                                M$5:X$5=1,
                                M90:X90,
                                ""),
                            ""))
                    ),
                    IF(
                        OR(IF(
                            ISNUMBER(M90:X90),
                            IF(
                                M$5:X$5=2,
                                M90:X90,
                                ""),
                            "")
                            =0),
                        0,
                        GEOMEAN(IF(
                            ISNUMBER(M90:X90),
                            IF(
                                M$5:X$5=2,
                                M90:X90,
                                ""),
                            "")))
                )
            )
        )
    )
)</f>
        <v>0</v>
      </c>
      <c r="J90" s="242" t="s">
        <v>409</v>
      </c>
      <c r="K90" s="242">
        <v>44887</v>
      </c>
      <c r="L90" s="91" t="s">
        <v>710</v>
      </c>
      <c r="M90" s="192" t="s">
        <v>409</v>
      </c>
      <c r="N90" s="192">
        <v>0</v>
      </c>
      <c r="O90" s="192" t="s">
        <v>409</v>
      </c>
      <c r="P90" s="192" t="s">
        <v>409</v>
      </c>
      <c r="Q90" s="192" t="s">
        <v>409</v>
      </c>
      <c r="R90" s="192" t="s">
        <v>409</v>
      </c>
      <c r="S90"/>
      <c r="T90"/>
      <c r="U90"/>
      <c r="V90"/>
      <c r="W90"/>
      <c r="X90"/>
      <c r="Y90" s="192"/>
      <c r="Z90" s="192"/>
      <c r="AA90"/>
      <c r="AB90"/>
      <c r="AC90"/>
      <c r="AD90"/>
      <c r="AE90"/>
      <c r="AF90"/>
      <c r="AG90" s="34"/>
      <c r="AH90" s="34"/>
      <c r="AI90" s="34"/>
      <c r="AJ90" s="34"/>
      <c r="AK90" s="205"/>
    </row>
    <row r="91" spans="1:37" x14ac:dyDescent="0.2">
      <c r="A91" s="84">
        <v>84</v>
      </c>
      <c r="B91" s="84" t="str">
        <f ca="1"/>
        <v>Honduras</v>
      </c>
      <c r="C91" s="84" t="str">
        <f ca="1"/>
        <v>HND</v>
      </c>
      <c r="D91" s="84" t="str">
        <f ca="1"/>
        <v>LCN           Latin America &amp; Caribbean</v>
      </c>
      <c r="E91" s="84" t="str">
        <f ca="1"/>
        <v>IDA</v>
      </c>
      <c r="F91" s="190" t="str">
        <f t="shared" ca="1" si="6"/>
        <v/>
      </c>
      <c r="G91" s="80">
        <f>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0</v>
      </c>
      <c r="H91" s="80" cm="1">
        <f t="array" ref="H91">IF(
    SUM(IF(
            ISNUMBER(
                IF(
                    $M$4:$X$4,
                    (M91:X91),
                    "")),
            1,
            0))
        =0,
    NA(),
    IF(
        Parameters!$D$15=1,
        IF(
            SUM(--(ISNUMBER(IF($M$4:$X$4=1,(M91:X91),""))))&gt;0,
            MAX(IF(
                ISNUMBER(M91:X91),
                IF(
                    M$4:X$4=1,
                    M91:X91,
                    ""),
                "")),
            MAX(IF(
                ISNUMBER(M91:X91),
                IF(
                    M$4:X$4=2,
                    M91:X91,
                    ""),
                ""))
        ),
        IF(
            Parameters!$D$16=1,
            IFERROR(
                AVERAGE(IF(
                    ISNUMBER(M91:X91),
                    IF(
                        M$4:X$4=1,
                        M91:X91,
                        ""),
                    "")),
                AVERAGE(IF(
                    ISNUMBER(M91:X91),
                    IF(
                        M$4:X$4=2,
                        M91:X91,
                        ""),
                    ""))
            ),
            IF(
                Parameters!$D$17=1,
                IFERROR(
                    IF(
                        OR(
                            IF(
                                ISNUMBER(M91:X91),
                                IF(
                                    M$4:X$4=1,
                                    M91:X91,
                                    ""),
                                "")
                            =0),
                        0,
                        GEOMEAN(IF(
                            ISNUMBER(M91:X91),
                            IF(
                                M$4:X$4=1,
                                M91:X91,
                                ""),
                            ""))
                    ),
                    IF(
                        OR(IF(
                            ISNUMBER(M91:X91),
                            IF(
                                M$4:X$4=2,
                                M91:X91,
                                ""),
                            "")
                            =0),
                        0,
                        GEOMEAN(IF(
                            ISNUMBER(M91:X91),
                            IF(
                                M$4:X$4=2,
                                M91:X91,
                                ""),
                            "")))
                )
            )
        )
    )
)</f>
        <v>8.5364431486880399</v>
      </c>
      <c r="I91" s="191" cm="1">
        <f t="array" ref="I91">IF(
    SUM(IF(
            ISNUMBER(
                IF(
                    $M$5:$X$5,
                    (M91:X91),
                    "")),
            1,
            0))
        =0,
    NA(),
    IF(
        Parameters!$D$15=1,
        IF(
            SUM(--(ISNUMBER(IF($M$5:$X$5=1,(M91:X91),""))))&gt;0,
            MAX(IF(
                ISNUMBER(M91:X91),
                IF(
                    M$5:X$5=1,
                    M91:X91,
                    ""),
                "")),
            MAX(IF(
                ISNUMBER(M91:X91),
                IF(
                    M$5:X$5=2,
                    M91:X91,
                    ""),
                ""))
        ),
        IF(
            Parameters!$D$16=1,
            IFERROR(
                AVERAGE(IF(
                    ISNUMBER(M91:X91),
                    IF(
                        M$5:X$5=1,
                        M91:X91,
                        ""),
                    "")),
                AVERAGE(IF(
                    ISNUMBER(M91:X91),
                    IF(
                        M$5:X$5=2,
                        M91:X91,
                        ""),
                    ""))
            ),
            IF(
                Parameters!$D$17=1,
                IFERROR(
                    IF(
                        OR(
                            IF(
                                ISNUMBER(M91:X91),
                                IF(
                                    M$5:X$5=1,
                                    M91:X91,
                                    ""),
                                "")
                            =0),
                        0,
                        GEOMEAN(IF(
                            ISNUMBER(M91:X91),
                            IF(
                                M$5:X$5=1,
                                M91:X91,
                                ""),
                            ""))
                    ),
                    IF(
                        OR(IF(
                            ISNUMBER(M91:X91),
                            IF(
                                M$5:X$5=2,
                                M91:X91,
                                ""),
                            "")
                            =0),
                        0,
                        GEOMEAN(IF(
                            ISNUMBER(M91:X91),
                            IF(
                                M$5:X$5=2,
                                M91:X91,
                                ""),
                            "")))
                )
            )
        )
    )
)</f>
        <v>0</v>
      </c>
      <c r="J91" s="242">
        <v>44753</v>
      </c>
      <c r="K91" s="242">
        <v>44855</v>
      </c>
      <c r="L91" s="91" t="s">
        <v>142</v>
      </c>
      <c r="M91" s="192">
        <v>8.5364431486880399</v>
      </c>
      <c r="N91" s="192">
        <v>0</v>
      </c>
      <c r="O91" s="192" t="s">
        <v>409</v>
      </c>
      <c r="P91" s="192">
        <v>26.2</v>
      </c>
      <c r="Q91" s="192" t="s">
        <v>409</v>
      </c>
      <c r="R91" s="192" t="s">
        <v>409</v>
      </c>
      <c r="S91"/>
      <c r="T91"/>
      <c r="U91"/>
      <c r="V91"/>
      <c r="W91"/>
      <c r="X91"/>
      <c r="Y91" s="192"/>
      <c r="Z91" s="192"/>
      <c r="AA91"/>
      <c r="AB91"/>
      <c r="AC91"/>
      <c r="AD91"/>
      <c r="AE91"/>
      <c r="AF91"/>
      <c r="AG91" s="34"/>
      <c r="AH91" s="34"/>
      <c r="AI91" s="34"/>
      <c r="AJ91" s="34"/>
      <c r="AK91" s="205"/>
    </row>
    <row r="92" spans="1:37" x14ac:dyDescent="0.2">
      <c r="A92" s="84">
        <v>85</v>
      </c>
      <c r="B92" s="84" t="str">
        <f ca="1"/>
        <v>Croatia</v>
      </c>
      <c r="C92" s="84" t="str">
        <f ca="1"/>
        <v>HRV</v>
      </c>
      <c r="D92" s="84" t="str">
        <f ca="1"/>
        <v>ECS           Europe &amp; Central Asia</v>
      </c>
      <c r="E92" s="84" t="str">
        <f ca="1"/>
        <v>IBRD</v>
      </c>
      <c r="F92" s="190" t="str">
        <f t="shared" ca="1" si="6"/>
        <v/>
      </c>
      <c r="G92" s="80">
        <f>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$M$4:$X$4,
                    (M92:X92),
                    "")),
            1,
            0))
        =0,
    NA(),
    IF(
        Parameters!$D$15=1,
        IF(
            SUM(--(ISNUMBER(IF($M$4:$X$4=1,(M92:X92),""))))&gt;0,
            MAX(IF(
                ISNUMBER(M92:X92),
                IF(
                    M$4:X$4=1,
                    M92:X92,
                    ""),
                "")),
            MAX(IF(
                ISNUMBER(M92:X92),
                IF(
                    M$4:X$4=2,
                    M92:X92,
                    ""),
                ""))
        ),
        IF(
            Parameters!$D$16=1,
            IFERROR(
                AVERAGE(IF(
                    ISNUMBER(M92:X92),
                    IF(
                        M$4:X$4=1,
                        M92:X92,
                        ""),
                    "")),
                AVERAGE(IF(
                    ISNUMBER(M92:X92),
                    IF(
                        M$4:X$4=2,
                        M92:X92,
                        ""),
                    ""))
            ),
            IF(
                Parameters!$D$17=1,
                IFERROR(
                    IF(
                        OR(
                            IF(
                                ISNUMBER(M92:X92),
                                IF(
                                    M$4:X$4=1,
                                    M92:X92,
                                    ""),
                                "")
                            =0),
                        0,
                        GEOMEAN(IF(
                            ISNUMBER(M92:X92),
                            IF(
                                M$4:X$4=1,
                                M92:X92,
                                ""),
                            ""))
                    ),
                    IF(
                        OR(IF(
                            ISNUMBER(M92:X92),
                            IF(
                                M$4:X$4=2,
                                M92:X92,
                                ""),
                            "")
                            =0),
                        0,
                        GEOMEAN(IF(
                            ISNUMBER(M92:X92),
                            IF(
                                M$4:X$4=2,
                                M92:X92,
                                ""),
                            "")))
                )
            )
        )
    )
)</f>
        <v>1.9475218658892099</v>
      </c>
      <c r="I92" s="191" cm="1">
        <f t="array" ref="I92">IF(
    SUM(IF(
            ISNUMBER(
                IF(
                    $M$5:$X$5,
                    (M92:X92),
                    "")),
            1,
            0))
        =0,
    NA(),
    IF(
        Parameters!$D$15=1,
        IF(
            SUM(--(ISNUMBER(IF($M$5:$X$5=1,(M92:X92),""))))&gt;0,
            MAX(IF(
                ISNUMBER(M92:X92),
                IF(
                    M$5:X$5=1,
                    M92:X92,
                    ""),
                "")),
            MAX(IF(
                ISNUMBER(M92:X92),
                IF(
                    M$5:X$5=2,
                    M92:X92,
                    ""),
                ""))
        ),
        IF(
            Parameters!$D$16=1,
            IFERROR(
                AVERAGE(IF(
                    ISNUMBER(M92:X92),
                    IF(
                        M$5:X$5=1,
                        M92:X92,
                        ""),
                    "")),
                AVERAGE(IF(
                    ISNUMBER(M92:X92),
                    IF(
                        M$5:X$5=2,
                        M92:X92,
                        ""),
                    ""))
            ),
            IF(
                Parameters!$D$17=1,
                IFERROR(
                    IF(
                        OR(
                            IF(
                                ISNUMBER(M92:X92),
                                IF(
                                    M$5:X$5=1,
                                    M92:X92,
                                    ""),
                                "")
                            =0),
                        0,
                        GEOMEAN(IF(
                            ISNUMBER(M92:X92),
                            IF(
                                M$5:X$5=1,
                                M92:X92,
                                ""),
                            ""))
                    ),
                    IF(
                        OR(IF(
                            ISNUMBER(M92:X92),
                            IF(
                                M$5:X$5=2,
                                M92:X92,
                                ""),
                            "")
                            =0),
                        0,
                        GEOMEAN(IF(
                            ISNUMBER(M92:X92),
                            IF(
                                M$5:X$5=2,
                                M92:X92,
                                ""),
                            "")))
                )
            )
        )
    )
)</f>
        <v>0</v>
      </c>
      <c r="J92" s="242">
        <v>44753</v>
      </c>
      <c r="K92" s="242">
        <v>44855</v>
      </c>
      <c r="L92" s="91" t="s">
        <v>144</v>
      </c>
      <c r="M92" s="192">
        <v>1.9475218658892099</v>
      </c>
      <c r="N92" s="192">
        <v>0</v>
      </c>
      <c r="O92" s="192" t="s">
        <v>409</v>
      </c>
      <c r="P92" s="192">
        <v>48.8</v>
      </c>
      <c r="Q92" s="192" t="s">
        <v>409</v>
      </c>
      <c r="R92" s="192" t="s">
        <v>409</v>
      </c>
      <c r="S92"/>
      <c r="T92"/>
      <c r="U92"/>
      <c r="V92"/>
      <c r="W92"/>
      <c r="X92"/>
      <c r="Y92" s="192"/>
      <c r="Z92" s="192"/>
      <c r="AA92"/>
      <c r="AB92"/>
      <c r="AC92"/>
      <c r="AD92"/>
      <c r="AE92"/>
      <c r="AF92"/>
      <c r="AG92" s="34"/>
      <c r="AH92" s="34"/>
      <c r="AI92" s="34"/>
      <c r="AJ92" s="34"/>
      <c r="AK92" s="205"/>
    </row>
    <row r="93" spans="1:37" x14ac:dyDescent="0.2">
      <c r="A93" s="84">
        <v>86</v>
      </c>
      <c r="B93" s="84" t="str">
        <f ca="1"/>
        <v>Haiti</v>
      </c>
      <c r="C93" s="84" t="str">
        <f ca="1"/>
        <v>HTI</v>
      </c>
      <c r="D93" s="84" t="str">
        <f ca="1"/>
        <v>LCN           Latin America &amp; Caribbean</v>
      </c>
      <c r="E93" s="84" t="str">
        <f ca="1"/>
        <v>IDA</v>
      </c>
      <c r="F93" s="190" t="str">
        <f t="shared" ca="1" si="6"/>
        <v/>
      </c>
      <c r="G93" s="80">
        <f>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8.5509960547118027</v>
      </c>
      <c r="H93" s="80" cm="1">
        <f t="array" ref="H93">IF(
    SUM(IF(
            ISNUMBER(
                IF(
                    $M$4:$X$4,
                    (M93:X93),
                    "")),
            1,
            0))
        =0,
    NA(),
    IF(
        Parameters!$D$15=1,
        IF(
            SUM(--(ISNUMBER(IF($M$4:$X$4=1,(M93:X93),""))))&gt;0,
            MAX(IF(
                ISNUMBER(M93:X93),
                IF(
                    M$4:X$4=1,
                    M93:X93,
                    ""),
                "")),
            MAX(IF(
                ISNUMBER(M93:X93),
                IF(
                    M$4:X$4=2,
                    M93:X93,
                    ""),
                ""))
        ),
        IF(
            Parameters!$D$16=1,
            IFERROR(
                AVERAGE(IF(
                    ISNUMBER(M93:X93),
                    IF(
                        M$4:X$4=1,
                        M93:X93,
                        ""),
                    "")),
                AVERAGE(IF(
                    ISNUMBER(M93:X93),
                    IF(
                        M$4:X$4=2,
                        M93:X93,
                        ""),
                    ""))
            ),
            IF(
                Parameters!$D$17=1,
                IFERROR(
                    IF(
                        OR(
                            IF(
                                ISNUMBER(M93:X93),
                                IF(
                                    M$4:X$4=1,
                                    M93:X93,
                                    ""),
                                "")
                            =0),
                        0,
                        GEOMEAN(IF(
                            ISNUMBER(M93:X93),
                            IF(
                                M$4:X$4=1,
                                M93:X93,
                                ""),
                            ""))
                    ),
                    IF(
                        OR(IF(
                            ISNUMBER(M93:X93),
                            IF(
                                M$4:X$4=2,
                                M93:X93,
                                ""),
                            "")
                            =0),
                        0,
                        GEOMEAN(IF(
                            ISNUMBER(M93:X93),
                            IF(
                                M$4:X$4=2,
                                M93:X93,
                                ""),
                            "")))
                )
            )
        )
    )
)</f>
        <v>7.3119533527696801</v>
      </c>
      <c r="I93" s="191" cm="1">
        <f t="array" ref="I93">IF(
    SUM(IF(
            ISNUMBER(
                IF(
                    $M$5:$X$5,
                    (M93:X93),
                    "")),
            1,
            0))
        =0,
    NA(),
    IF(
        Parameters!$D$15=1,
        IF(
            SUM(--(ISNUMBER(IF($M$5:$X$5=1,(M93:X93),""))))&gt;0,
            MAX(IF(
                ISNUMBER(M93:X93),
                IF(
                    M$5:X$5=1,
                    M93:X93,
                    ""),
                "")),
            MAX(IF(
                ISNUMBER(M93:X93),
                IF(
                    M$5:X$5=2,
                    M93:X93,
                    ""),
                ""))
        ),
        IF(
            Parameters!$D$16=1,
            IFERROR(
                AVERAGE(IF(
                    ISNUMBER(M93:X93),
                    IF(
                        M$5:X$5=1,
                        M93:X93,
                        ""),
                    "")),
                AVERAGE(IF(
                    ISNUMBER(M93:X93),
                    IF(
                        M$5:X$5=2,
                        M93:X93,
                        ""),
                    ""))
            ),
            IF(
                Parameters!$D$17=1,
                IFERROR(
                    IF(
                        OR(
                            IF(
                                ISNUMBER(M93:X93),
                                IF(
                                    M$5:X$5=1,
                                    M93:X93,
                                    ""),
                                "")
                            =0),
                        0,
                        GEOMEAN(IF(
                            ISNUMBER(M93:X93),
                            IF(
                                M$5:X$5=1,
                                M93:X93,
                                ""),
                            ""))
                    ),
                    IF(
                        OR(IF(
                            ISNUMBER(M93:X93),
                            IF(
                                M$5:X$5=2,
                                M93:X93,
                                ""),
                            "")
                            =0),
                        0,
                        GEOMEAN(IF(
                            ISNUMBER(M93:X93),
                            IF(
                                M$5:X$5=2,
                                M93:X93,
                                ""),
                            "")))
                )
            )
        )
    )
)</f>
        <v>10</v>
      </c>
      <c r="J93" s="242">
        <v>44753</v>
      </c>
      <c r="K93" s="242">
        <v>44865</v>
      </c>
      <c r="L93" s="91" t="s">
        <v>146</v>
      </c>
      <c r="M93" s="192">
        <v>7.3119533527696801</v>
      </c>
      <c r="N93" s="192">
        <v>0</v>
      </c>
      <c r="O93" s="192">
        <v>10</v>
      </c>
      <c r="P93" s="192">
        <v>30.4</v>
      </c>
      <c r="Q93" s="192" t="s">
        <v>409</v>
      </c>
      <c r="R93" s="192" t="s">
        <v>634</v>
      </c>
      <c r="S93"/>
      <c r="T93"/>
      <c r="U93"/>
      <c r="V93"/>
      <c r="W93"/>
      <c r="X93"/>
      <c r="Y93" s="192"/>
      <c r="Z93" s="192"/>
      <c r="AA93"/>
      <c r="AB93"/>
      <c r="AC93"/>
      <c r="AD93"/>
      <c r="AE93"/>
      <c r="AF93"/>
      <c r="AG93" s="34"/>
      <c r="AH93" s="34"/>
      <c r="AI93" s="34"/>
      <c r="AJ93" s="34"/>
      <c r="AK93" s="205"/>
    </row>
    <row r="94" spans="1:37" x14ac:dyDescent="0.2">
      <c r="A94" s="84">
        <v>87</v>
      </c>
      <c r="B94" s="84" t="str">
        <f ca="1"/>
        <v>Hungary</v>
      </c>
      <c r="C94" s="84" t="str">
        <f ca="1"/>
        <v>HUN</v>
      </c>
      <c r="D94" s="84" t="str">
        <f ca="1"/>
        <v>ECS           Europe &amp; Central Asia</v>
      </c>
      <c r="E94" s="84" t="str">
        <f ca="1"/>
        <v>NA</v>
      </c>
      <c r="F94" s="190" t="str">
        <f t="shared" ca="1" si="6"/>
        <v/>
      </c>
      <c r="G94" s="80">
        <f>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$M$4:$X$4,
                    (M94:X94),
                    "")),
            1,
            0))
        =0,
    NA(),
    IF(
        Parameters!$D$15=1,
        IF(
            SUM(--(ISNUMBER(IF($M$4:$X$4=1,(M94:X94),""))))&gt;0,
            MAX(IF(
                ISNUMBER(M94:X94),
                IF(
                    M$4:X$4=1,
                    M94:X94,
                    ""),
                "")),
            MAX(IF(
                ISNUMBER(M94:X94),
                IF(
                    M$4:X$4=2,
                    M94:X94,
                    ""),
                ""))
        ),
        IF(
            Parameters!$D$16=1,
            IFERROR(
                AVERAGE(IF(
                    ISNUMBER(M94:X94),
                    IF(
                        M$4:X$4=1,
                        M94:X94,
                        ""),
                    "")),
                AVERAGE(IF(
                    ISNUMBER(M94:X94),
                    IF(
                        M$4:X$4=2,
                        M94:X94,
                        ""),
                    ""))
            ),
            IF(
                Parameters!$D$17=1,
                IFERROR(
                    IF(
                        OR(
                            IF(
                                ISNUMBER(M94:X94),
                                IF(
                                    M$4:X$4=1,
                                    M94:X94,
                                    ""),
                                "")
                            =0),
                        0,
                        GEOMEAN(IF(
                            ISNUMBER(M94:X94),
                            IF(
                                M$4:X$4=1,
                                M94:X94,
                                ""),
                            ""))
                    ),
                    IF(
                        OR(IF(
                            ISNUMBER(M94:X94),
                            IF(
                                M$4:X$4=2,
                                M94:X94,
                                ""),
                            "")
                            =0),
                        0,
                        GEOMEAN(IF(
                            ISNUMBER(M94:X94),
                            IF(
                                M$4:X$4=2,
                                M94:X94,
                                ""),
                            "")))
                )
            )
        )
    )
)</f>
        <v>0.314868804664724</v>
      </c>
      <c r="I94" s="191" cm="1">
        <f t="array" ref="I94">IF(
    SUM(IF(
            ISNUMBER(
                IF(
                    $M$5:$X$5,
                    (M94:X94),
                    "")),
            1,
            0))
        =0,
    NA(),
    IF(
        Parameters!$D$15=1,
        IF(
            SUM(--(ISNUMBER(IF($M$5:$X$5=1,(M94:X94),""))))&gt;0,
            MAX(IF(
                ISNUMBER(M94:X94),
                IF(
                    M$5:X$5=1,
                    M94:X94,
                    ""),
                "")),
            MAX(IF(
                ISNUMBER(M94:X94),
                IF(
                    M$5:X$5=2,
                    M94:X94,
                    ""),
                ""))
        ),
        IF(
            Parameters!$D$16=1,
            IFERROR(
                AVERAGE(IF(
                    ISNUMBER(M94:X94),
                    IF(
                        M$5:X$5=1,
                        M94:X94,
                        ""),
                    "")),
                AVERAGE(IF(
                    ISNUMBER(M94:X94),
                    IF(
                        M$5:X$5=2,
                        M94:X94,
                        ""),
                    ""))
            ),
            IF(
                Parameters!$D$17=1,
                IFERROR(
                    IF(
                        OR(
                            IF(
                                ISNUMBER(M94:X94),
                                IF(
                                    M$5:X$5=1,
                                    M94:X94,
                                    ""),
                                "")
                            =0),
                        0,
                        GEOMEAN(IF(
                            ISNUMBER(M94:X94),
                            IF(
                                M$5:X$5=1,
                                M94:X94,
                                ""),
                            ""))
                    ),
                    IF(
                        OR(IF(
                            ISNUMBER(M94:X94),
                            IF(
                                M$5:X$5=2,
                                M94:X94,
                                ""),
                            "")
                            =0),
                        0,
                        GEOMEAN(IF(
                            ISNUMBER(M94:X94),
                            IF(
                                M$5:X$5=2,
                                M94:X94,
                                ""),
                            "")))
                )
            )
        )
    )
)</f>
        <v>0</v>
      </c>
      <c r="J94" s="242">
        <v>44753</v>
      </c>
      <c r="K94" s="242">
        <v>44855</v>
      </c>
      <c r="L94" s="91" t="s">
        <v>148</v>
      </c>
      <c r="M94" s="192">
        <v>0.314868804664724</v>
      </c>
      <c r="N94" s="192">
        <v>0</v>
      </c>
      <c r="O94" s="192" t="s">
        <v>409</v>
      </c>
      <c r="P94" s="192">
        <v>54.4</v>
      </c>
      <c r="Q94" s="192" t="s">
        <v>409</v>
      </c>
      <c r="R94" s="192" t="s">
        <v>409</v>
      </c>
      <c r="S94"/>
      <c r="T94"/>
      <c r="U94"/>
      <c r="V94"/>
      <c r="W94"/>
      <c r="X94"/>
      <c r="Y94" s="192"/>
      <c r="Z94" s="192"/>
      <c r="AA94"/>
      <c r="AB94"/>
      <c r="AC94"/>
      <c r="AD94"/>
      <c r="AE94"/>
      <c r="AF94"/>
      <c r="AG94" s="34"/>
      <c r="AH94" s="34"/>
      <c r="AI94" s="34"/>
      <c r="AJ94" s="34"/>
      <c r="AK94" s="205"/>
    </row>
    <row r="95" spans="1:37" x14ac:dyDescent="0.2">
      <c r="A95" s="84">
        <v>88</v>
      </c>
      <c r="B95" s="84" t="str">
        <f ca="1"/>
        <v>Indonesia</v>
      </c>
      <c r="C95" s="84" t="str">
        <f ca="1"/>
        <v>IDN</v>
      </c>
      <c r="D95" s="84" t="str">
        <f ca="1"/>
        <v>EAS           East Asia &amp; Pacific</v>
      </c>
      <c r="E95" s="84" t="str">
        <f ca="1"/>
        <v>IBRD</v>
      </c>
      <c r="F95" s="190" t="str">
        <f t="shared" ca="1" si="6"/>
        <v/>
      </c>
      <c r="G95" s="80">
        <f>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0</v>
      </c>
      <c r="H95" s="80" cm="1">
        <f t="array" ref="H95">IF(
    SUM(IF(
            ISNUMBER(
                IF(
                    $M$4:$X$4,
                    (M95:X95),
                    "")),
            1,
            0))
        =0,
    NA(),
    IF(
        Parameters!$D$15=1,
        IF(
            SUM(--(ISNUMBER(IF($M$4:$X$4=1,(M95:X95),""))))&gt;0,
            MAX(IF(
                ISNUMBER(M95:X95),
                IF(
                    M$4:X$4=1,
                    M95:X95,
                    ""),
                "")),
            MAX(IF(
                ISNUMBER(M95:X95),
                IF(
                    M$4:X$4=2,
                    M95:X95,
                    ""),
                ""))
        ),
        IF(
            Parameters!$D$16=1,
            IFERROR(
                AVERAGE(IF(
                    ISNUMBER(M95:X95),
                    IF(
                        M$4:X$4=1,
                        M95:X95,
                        ""),
                    "")),
                AVERAGE(IF(
                    ISNUMBER(M95:X95),
                    IF(
                        M$4:X$4=2,
                        M95:X95,
                        ""),
                    ""))
            ),
            IF(
                Parameters!$D$17=1,
                IFERROR(
                    IF(
                        OR(
                            IF(
                                ISNUMBER(M95:X95),
                                IF(
                                    M$4:X$4=1,
                                    M95:X95,
                                    ""),
                                "")
                            =0),
                        0,
                        GEOMEAN(IF(
                            ISNUMBER(M95:X95),
                            IF(
                                M$4:X$4=1,
                                M95:X95,
                                ""),
                            ""))
                    ),
                    IF(
                        OR(IF(
                            ISNUMBER(M95:X95),
                            IF(
                                M$4:X$4=2,
                                M95:X95,
                                ""),
                            "")
                            =0),
                        0,
                        GEOMEAN(IF(
                            ISNUMBER(M95:X95),
                            IF(
                                M$4:X$4=2,
                                M95:X95,
                                ""),
                            "")))
                )
            )
        )
    )
)</f>
        <v>1.48104956268221</v>
      </c>
      <c r="I95" s="191" cm="1">
        <f t="array" ref="I95">IF(
    SUM(IF(
            ISNUMBER(
                IF(
                    $M$5:$X$5,
                    (M95:X95),
                    "")),
            1,
            0))
        =0,
    NA(),
    IF(
        Parameters!$D$15=1,
        IF(
            SUM(--(ISNUMBER(IF($M$5:$X$5=1,(M95:X95),""))))&gt;0,
            MAX(IF(
                ISNUMBER(M95:X95),
                IF(
                    M$5:X$5=1,
                    M95:X95,
                    ""),
                "")),
            MAX(IF(
                ISNUMBER(M95:X95),
                IF(
                    M$5:X$5=2,
                    M95:X95,
                    ""),
                ""))
        ),
        IF(
            Parameters!$D$16=1,
            IFERROR(
                AVERAGE(IF(
                    ISNUMBER(M95:X95),
                    IF(
                        M$5:X$5=1,
                        M95:X95,
                        ""),
                    "")),
                AVERAGE(IF(
                    ISNUMBER(M95:X95),
                    IF(
                        M$5:X$5=2,
                        M95:X95,
                        ""),
                    ""))
            ),
            IF(
                Parameters!$D$17=1,
                IFERROR(
                    IF(
                        OR(
                            IF(
                                ISNUMBER(M95:X95),
                                IF(
                                    M$5:X$5=1,
                                    M95:X95,
                                    ""),
                                "")
                            =0),
                        0,
                        GEOMEAN(IF(
                            ISNUMBER(M95:X95),
                            IF(
                                M$5:X$5=1,
                                M95:X95,
                                ""),
                            ""))
                    ),
                    IF(
                        OR(IF(
                            ISNUMBER(M95:X95),
                            IF(
                                M$5:X$5=2,
                                M95:X95,
                                ""),
                            "")
                            =0),
                        0,
                        GEOMEAN(IF(
                            ISNUMBER(M95:X95),
                            IF(
                                M$5:X$5=2,
                                M95:X95,
                                ""),
                            "")))
                )
            )
        )
    )
)</f>
        <v>0</v>
      </c>
      <c r="J95" s="242">
        <v>44753</v>
      </c>
      <c r="K95" s="242">
        <v>44852</v>
      </c>
      <c r="L95" s="91" t="s">
        <v>150</v>
      </c>
      <c r="M95" s="192">
        <v>1.48104956268221</v>
      </c>
      <c r="N95" s="192">
        <v>0</v>
      </c>
      <c r="O95" s="192" t="s">
        <v>409</v>
      </c>
      <c r="P95" s="192">
        <v>50.4</v>
      </c>
      <c r="Q95" s="192" t="s">
        <v>409</v>
      </c>
      <c r="R95" s="192" t="s">
        <v>409</v>
      </c>
      <c r="S95"/>
      <c r="T95"/>
      <c r="U95"/>
      <c r="V95"/>
      <c r="W95"/>
      <c r="X95"/>
      <c r="Y95" s="192"/>
      <c r="Z95" s="192"/>
      <c r="AA95"/>
      <c r="AB95"/>
      <c r="AC95"/>
      <c r="AD95"/>
      <c r="AE95"/>
      <c r="AF95"/>
      <c r="AG95" s="34"/>
      <c r="AH95" s="34"/>
      <c r="AI95" s="34"/>
      <c r="AJ95" s="34"/>
      <c r="AK95" s="205"/>
    </row>
    <row r="96" spans="1:37" x14ac:dyDescent="0.2">
      <c r="A96" s="84">
        <v>89</v>
      </c>
      <c r="B96" s="84" t="str">
        <f ca="1"/>
        <v>Isle of Man</v>
      </c>
      <c r="C96" s="84" t="str">
        <f ca="1"/>
        <v>IMN</v>
      </c>
      <c r="D96" s="84" t="str">
        <f ca="1"/>
        <v>ECS           Europe &amp; Central Asia</v>
      </c>
      <c r="E96" s="84" t="str">
        <f ca="1"/>
        <v>NA</v>
      </c>
      <c r="F96" s="190" t="str">
        <f t="shared" ca="1" si="6"/>
        <v/>
      </c>
      <c r="G96" s="80">
        <f>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0</v>
      </c>
      <c r="H96" s="80" t="e" cm="1">
        <f t="array" ref="H96">IF(
    SUM(IF(
            ISNUMBER(
                IF(
                    $M$4:$X$4,
                    (M96:X96),
                    "")),
            1,
            0))
        =0,
    NA(),
    IF(
        Parameters!$D$15=1,
        IF(
            SUM(--(ISNUMBER(IF($M$4:$X$4=1,(M96:X96),""))))&gt;0,
            MAX(IF(
                ISNUMBER(M96:X96),
                IF(
                    M$4:X$4=1,
                    M96:X96,
                    ""),
                "")),
            MAX(IF(
                ISNUMBER(M96:X96),
                IF(
                    M$4:X$4=2,
                    M96:X96,
                    ""),
                ""))
        ),
        IF(
            Parameters!$D$16=1,
            IFERROR(
                AVERAGE(IF(
                    ISNUMBER(M96:X96),
                    IF(
                        M$4:X$4=1,
                        M96:X96,
                        ""),
                    "")),
                AVERAGE(IF(
                    ISNUMBER(M96:X96),
                    IF(
                        M$4:X$4=2,
                        M96:X96,
                        ""),
                    ""))
            ),
            IF(
                Parameters!$D$17=1,
                IFERROR(
                    IF(
                        OR(
                            IF(
                                ISNUMBER(M96:X96),
                                IF(
                                    M$4:X$4=1,
                                    M96:X96,
                                    ""),
                                "")
                            =0),
                        0,
                        GEOMEAN(IF(
                            ISNUMBER(M96:X96),
                            IF(
                                M$4:X$4=1,
                                M96:X96,
                                ""),
                            ""))
                    ),
                    IF(
                        OR(IF(
                            ISNUMBER(M96:X96),
                            IF(
                                M$4:X$4=2,
                                M96:X96,
                                ""),
                            "")
                            =0),
                        0,
                        GEOMEAN(IF(
                            ISNUMBER(M96:X96),
                            IF(
                                M$4:X$4=2,
                                M96:X96,
                                ""),
                            "")))
                )
            )
        )
    )
)</f>
        <v>#N/A</v>
      </c>
      <c r="I96" s="191" cm="1">
        <f t="array" ref="I96">IF(
    SUM(IF(
            ISNUMBER(
                IF(
                    $M$5:$X$5,
                    (M96:X96),
                    "")),
            1,
            0))
        =0,
    NA(),
    IF(
        Parameters!$D$15=1,
        IF(
            SUM(--(ISNUMBER(IF($M$5:$X$5=1,(M96:X96),""))))&gt;0,
            MAX(IF(
                ISNUMBER(M96:X96),
                IF(
                    M$5:X$5=1,
                    M96:X96,
                    ""),
                "")),
            MAX(IF(
                ISNUMBER(M96:X96),
                IF(
                    M$5:X$5=2,
                    M96:X96,
                    ""),
                ""))
        ),
        IF(
            Parameters!$D$16=1,
            IFERROR(
                AVERAGE(IF(
                    ISNUMBER(M96:X96),
                    IF(
                        M$5:X$5=1,
                        M96:X96,
                        ""),
                    "")),
                AVERAGE(IF(
                    ISNUMBER(M96:X96),
                    IF(
                        M$5:X$5=2,
                        M96:X96,
                        ""),
                    ""))
            ),
            IF(
                Parameters!$D$17=1,
                IFERROR(
                    IF(
                        OR(
                            IF(
                                ISNUMBER(M96:X96),
                                IF(
                                    M$5:X$5=1,
                                    M96:X96,
                                    ""),
                                "")
                            =0),
                        0,
                        GEOMEAN(IF(
                            ISNUMBER(M96:X96),
                            IF(
                                M$5:X$5=1,
                                M96:X96,
                                ""),
                            ""))
                    ),
                    IF(
                        OR(IF(
                            ISNUMBER(M96:X96),
                            IF(
                                M$5:X$5=2,
                                M96:X96,
                                ""),
                            "")
                            =0),
                        0,
                        GEOMEAN(IF(
                            ISNUMBER(M96:X96),
                            IF(
                                M$5:X$5=2,
                                M96:X96,
                                ""),
                            "")))
                )
            )
        )
    )
)</f>
        <v>0</v>
      </c>
      <c r="J96" s="242" t="s">
        <v>409</v>
      </c>
      <c r="K96" s="242" t="s">
        <v>409</v>
      </c>
      <c r="L96" s="91" t="s">
        <v>711</v>
      </c>
      <c r="M96" s="192" t="s">
        <v>409</v>
      </c>
      <c r="N96" s="192">
        <v>0</v>
      </c>
      <c r="O96" s="192" t="s">
        <v>409</v>
      </c>
      <c r="P96" s="192" t="s">
        <v>409</v>
      </c>
      <c r="Q96" s="192" t="s">
        <v>409</v>
      </c>
      <c r="R96" s="192" t="s">
        <v>409</v>
      </c>
      <c r="S96"/>
      <c r="T96"/>
      <c r="U96"/>
      <c r="V96"/>
      <c r="W96"/>
      <c r="X96"/>
      <c r="Y96" s="192"/>
      <c r="Z96" s="192"/>
      <c r="AA96"/>
      <c r="AB96"/>
      <c r="AC96"/>
      <c r="AD96"/>
      <c r="AE96"/>
      <c r="AF96"/>
      <c r="AG96" s="34"/>
      <c r="AH96" s="34"/>
      <c r="AI96" s="34"/>
      <c r="AJ96" s="34"/>
      <c r="AK96" s="205"/>
    </row>
    <row r="97" spans="1:37" x14ac:dyDescent="0.2">
      <c r="A97" s="84">
        <v>90</v>
      </c>
      <c r="B97" s="84" t="str">
        <f ca="1"/>
        <v>India</v>
      </c>
      <c r="C97" s="84" t="str">
        <f ca="1"/>
        <v>IND</v>
      </c>
      <c r="D97" s="84" t="str">
        <f ca="1"/>
        <v>SAS           South Asia</v>
      </c>
      <c r="E97" s="84" t="str">
        <f ca="1"/>
        <v>IBRD</v>
      </c>
      <c r="F97" s="190" t="str">
        <f t="shared" ca="1" si="6"/>
        <v/>
      </c>
      <c r="G97" s="80">
        <f>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0</v>
      </c>
      <c r="H97" s="80" cm="1">
        <f t="array" ref="H97">IF(
    SUM(IF(
            ISNUMBER(
                IF(
                    $M$4:$X$4,
                    (M97:X97),
                    "")),
            1,
            0))
        =0,
    NA(),
    IF(
        Parameters!$D$15=1,
        IF(
            SUM(--(ISNUMBER(IF($M$4:$X$4=1,(M97:X97),""))))&gt;0,
            MAX(IF(
                ISNUMBER(M97:X97),
                IF(
                    M$4:X$4=1,
                    M97:X97,
                    ""),
                "")),
            MAX(IF(
                ISNUMBER(M97:X97),
                IF(
                    M$4:X$4=2,
                    M97:X97,
                    ""),
                ""))
        ),
        IF(
            Parameters!$D$16=1,
            IFERROR(
                AVERAGE(IF(
                    ISNUMBER(M97:X97),
                    IF(
                        M$4:X$4=1,
                        M97:X97,
                        ""),
                    "")),
                AVERAGE(IF(
                    ISNUMBER(M97:X97),
                    IF(
                        M$4:X$4=2,
                        M97:X97,
                        ""),
                    ""))
            ),
            IF(
                Parameters!$D$17=1,
                IFERROR(
                    IF(
                        OR(
                            IF(
                                ISNUMBER(M97:X97),
                                IF(
                                    M$4:X$4=1,
                                    M97:X97,
                                    ""),
                                "")
                            =0),
                        0,
                        GEOMEAN(IF(
                            ISNUMBER(M97:X97),
                            IF(
                                M$4:X$4=1,
                                M97:X97,
                                ""),
                            ""))
                    ),
                    IF(
                        OR(IF(
                            ISNUMBER(M97:X97),
                            IF(
                                M$4:X$4=2,
                                M97:X97,
                                ""),
                            "")
                            =0),
                        0,
                        GEOMEAN(IF(
                            ISNUMBER(M97:X97),
                            IF(
                                M$4:X$4=2,
                                M97:X97,
                                ""),
                            "")))
                )
            )
        )
    )
)</f>
        <v>3.6967930029154501</v>
      </c>
      <c r="I97" s="191" cm="1">
        <f t="array" ref="I97">IF(
    SUM(IF(
            ISNUMBER(
                IF(
                    $M$5:$X$5,
                    (M97:X97),
                    "")),
            1,
            0))
        =0,
    NA(),
    IF(
        Parameters!$D$15=1,
        IF(
            SUM(--(ISNUMBER(IF($M$5:$X$5=1,(M97:X97),""))))&gt;0,
            MAX(IF(
                ISNUMBER(M97:X97),
                IF(
                    M$5:X$5=1,
                    M97:X97,
                    ""),
                "")),
            MAX(IF(
                ISNUMBER(M97:X97),
                IF(
                    M$5:X$5=2,
                    M97:X97,
                    ""),
                ""))
        ),
        IF(
            Parameters!$D$16=1,
            IFERROR(
                AVERAGE(IF(
                    ISNUMBER(M97:X97),
                    IF(
                        M$5:X$5=1,
                        M97:X97,
                        ""),
                    "")),
                AVERAGE(IF(
                    ISNUMBER(M97:X97),
                    IF(
                        M$5:X$5=2,
                        M97:X97,
                        ""),
                    ""))
            ),
            IF(
                Parameters!$D$17=1,
                IFERROR(
                    IF(
                        OR(
                            IF(
                                ISNUMBER(M97:X97),
                                IF(
                                    M$5:X$5=1,
                                    M97:X97,
                                    ""),
                                "")
                            =0),
                        0,
                        GEOMEAN(IF(
                            ISNUMBER(M97:X97),
                            IF(
                                M$5:X$5=1,
                                M97:X97,
                                ""),
                            ""))
                    ),
                    IF(
                        OR(IF(
                            ISNUMBER(M97:X97),
                            IF(
                                M$5:X$5=2,
                                M97:X97,
                                ""),
                            "")
                            =0),
                        0,
                        GEOMEAN(IF(
                            ISNUMBER(M97:X97),
                            IF(
                                M$5:X$5=2,
                                M97:X97,
                                ""),
                            "")))
                )
            )
        )
    )
)</f>
        <v>0</v>
      </c>
      <c r="J97" s="242">
        <v>44753</v>
      </c>
      <c r="K97" s="242">
        <v>44839</v>
      </c>
      <c r="L97" s="91" t="s">
        <v>152</v>
      </c>
      <c r="M97" s="192">
        <v>3.6967930029154501</v>
      </c>
      <c r="N97" s="192">
        <v>0</v>
      </c>
      <c r="O97" s="192" t="s">
        <v>409</v>
      </c>
      <c r="P97" s="192">
        <v>42.8</v>
      </c>
      <c r="Q97" s="192" t="s">
        <v>409</v>
      </c>
      <c r="R97" s="192" t="s">
        <v>409</v>
      </c>
      <c r="S97"/>
      <c r="T97"/>
      <c r="U97"/>
      <c r="V97"/>
      <c r="W97"/>
      <c r="X97"/>
      <c r="Y97" s="192"/>
      <c r="Z97" s="192"/>
      <c r="AA97"/>
      <c r="AB97"/>
      <c r="AC97"/>
      <c r="AD97"/>
      <c r="AE97"/>
      <c r="AF97"/>
      <c r="AG97" s="34"/>
      <c r="AH97" s="34"/>
      <c r="AI97" s="34"/>
      <c r="AJ97" s="34"/>
      <c r="AK97" s="205"/>
    </row>
    <row r="98" spans="1:37" x14ac:dyDescent="0.2">
      <c r="A98" s="84">
        <v>91</v>
      </c>
      <c r="B98" s="84" t="str">
        <f ca="1"/>
        <v>Ireland</v>
      </c>
      <c r="C98" s="84" t="str">
        <f ca="1"/>
        <v>IRL</v>
      </c>
      <c r="D98" s="84" t="str">
        <f ca="1"/>
        <v>ECS           Europe &amp; Central Asia</v>
      </c>
      <c r="E98" s="84" t="str">
        <f ca="1"/>
        <v>NA</v>
      </c>
      <c r="F98" s="190" t="str">
        <f t="shared" ca="1" si="6"/>
        <v/>
      </c>
      <c r="G98" s="80">
        <f>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0</v>
      </c>
      <c r="H98" s="80" cm="1">
        <f t="array" ref="H98">IF(
    SUM(IF(
            ISNUMBER(
                IF(
                    $M$4:$X$4,
                    (M98:X98),
                    "")),
            1,
            0))
        =0,
    NA(),
    IF(
        Parameters!$D$15=1,
        IF(
            SUM(--(ISNUMBER(IF($M$4:$X$4=1,(M98:X98),""))))&gt;0,
            MAX(IF(
                ISNUMBER(M98:X98),
                IF(
                    M$4:X$4=1,
                    M98:X98,
                    ""),
                "")),
            MAX(IF(
                ISNUMBER(M98:X98),
                IF(
                    M$4:X$4=2,
                    M98:X98,
                    ""),
                ""))
        ),
        IF(
            Parameters!$D$16=1,
            IFERROR(
                AVERAGE(IF(
                    ISNUMBER(M98:X98),
                    IF(
                        M$4:X$4=1,
                        M98:X98,
                        ""),
                    "")),
                AVERAGE(IF(
                    ISNUMBER(M98:X98),
                    IF(
                        M$4:X$4=2,
                        M98:X98,
                        ""),
                    ""))
            ),
            IF(
                Parameters!$D$17=1,
                IFERROR(
                    IF(
                        OR(
                            IF(
                                ISNUMBER(M98:X98),
                                IF(
                                    M$4:X$4=1,
                                    M98:X98,
                                    ""),
                                "")
                            =0),
                        0,
                        GEOMEAN(IF(
                            ISNUMBER(M98:X98),
                            IF(
                                M$4:X$4=1,
                                M98:X98,
                                ""),
                            ""))
                    ),
                    IF(
                        OR(IF(
                            ISNUMBER(M98:X98),
                            IF(
                                M$4:X$4=2,
                                M98:X98,
                                ""),
                            "")
                            =0),
                        0,
                        GEOMEAN(IF(
                            ISNUMBER(M98:X98),
                            IF(
                                M$4:X$4=2,
                                M98:X98,
                                ""),
                            "")))
                )
            )
        )
    )
)</f>
        <v>5.2478134110788902E-2</v>
      </c>
      <c r="I98" s="191" cm="1">
        <f t="array" ref="I98">IF(
    SUM(IF(
            ISNUMBER(
                IF(
                    $M$5:$X$5,
                    (M98:X98),
                    "")),
            1,
            0))
        =0,
    NA(),
    IF(
        Parameters!$D$15=1,
        IF(
            SUM(--(ISNUMBER(IF($M$5:$X$5=1,(M98:X98),""))))&gt;0,
            MAX(IF(
                ISNUMBER(M98:X98),
                IF(
                    M$5:X$5=1,
                    M98:X98,
                    ""),
                "")),
            MAX(IF(
                ISNUMBER(M98:X98),
                IF(
                    M$5:X$5=2,
                    M98:X98,
                    ""),
                ""))
        ),
        IF(
            Parameters!$D$16=1,
            IFERROR(
                AVERAGE(IF(
                    ISNUMBER(M98:X98),
                    IF(
                        M$5:X$5=1,
                        M98:X98,
                        ""),
                    "")),
                AVERAGE(IF(
                    ISNUMBER(M98:X98),
                    IF(
                        M$5:X$5=2,
                        M98:X98,
                        ""),
                    ""))
            ),
            IF(
                Parameters!$D$17=1,
                IFERROR(
                    IF(
                        OR(
                            IF(
                                ISNUMBER(M98:X98),
                                IF(
                                    M$5:X$5=1,
                                    M98:X98,
                                    ""),
                                "")
                            =0),
                        0,
                        GEOMEAN(IF(
                            ISNUMBER(M98:X98),
                            IF(
                                M$5:X$5=1,
                                M98:X98,
                                ""),
                            ""))
                    ),
                    IF(
                        OR(IF(
                            ISNUMBER(M98:X98),
                            IF(
                                M$5:X$5=2,
                                M98:X98,
                                ""),
                            "")
                            =0),
                        0,
                        GEOMEAN(IF(
                            ISNUMBER(M98:X98),
                            IF(
                                M$5:X$5=2,
                                M98:X98,
                                ""),
                            "")))
                )
            )
        )
    )
)</f>
        <v>0</v>
      </c>
      <c r="J98" s="242">
        <v>44753</v>
      </c>
      <c r="K98" s="242">
        <v>44855</v>
      </c>
      <c r="L98" s="91" t="s">
        <v>154</v>
      </c>
      <c r="M98" s="192">
        <v>5.2478134110788902E-2</v>
      </c>
      <c r="N98" s="192">
        <v>0</v>
      </c>
      <c r="O98" s="192" t="s">
        <v>409</v>
      </c>
      <c r="P98" s="192">
        <v>55.3</v>
      </c>
      <c r="Q98" s="192" t="s">
        <v>409</v>
      </c>
      <c r="R98" s="192" t="s">
        <v>409</v>
      </c>
      <c r="S98"/>
      <c r="T98"/>
      <c r="U98"/>
      <c r="V98"/>
      <c r="W98"/>
      <c r="X98"/>
      <c r="Y98" s="192"/>
      <c r="Z98" s="192"/>
      <c r="AA98"/>
      <c r="AB98"/>
      <c r="AC98"/>
      <c r="AD98"/>
      <c r="AE98"/>
      <c r="AF98"/>
      <c r="AG98" s="34"/>
      <c r="AH98" s="34"/>
      <c r="AI98" s="34"/>
      <c r="AJ98" s="34"/>
      <c r="AK98" s="205"/>
    </row>
    <row r="99" spans="1:37" x14ac:dyDescent="0.2">
      <c r="A99" s="84">
        <v>92</v>
      </c>
      <c r="B99" s="84" t="str">
        <f ca="1"/>
        <v>Iran, Islamic Rep.</v>
      </c>
      <c r="C99" s="84" t="str">
        <f ca="1"/>
        <v>IRN</v>
      </c>
      <c r="D99" s="84" t="str">
        <f ca="1"/>
        <v>MEA           Middle East &amp; North Africa</v>
      </c>
      <c r="E99" s="84" t="str">
        <f ca="1"/>
        <v>IBRD</v>
      </c>
      <c r="F99" s="190" t="str">
        <f t="shared" ca="1" si="6"/>
        <v/>
      </c>
      <c r="G99" s="80">
        <f>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0</v>
      </c>
      <c r="H99" s="80" cm="1">
        <f t="array" ref="H99">IF(
    SUM(IF(
            ISNUMBER(
                IF(
                    $M$4:$X$4,
                    (M99:X99),
                    "")),
            1,
            0))
        =0,
    NA(),
    IF(
        Parameters!$D$15=1,
        IF(
            SUM(--(ISNUMBER(IF($M$4:$X$4=1,(M99:X99),""))))&gt;0,
            MAX(IF(
                ISNUMBER(M99:X99),
                IF(
                    M$4:X$4=1,
                    M99:X99,
                    ""),
                "")),
            MAX(IF(
                ISNUMBER(M99:X99),
                IF(
                    M$4:X$4=2,
                    M99:X99,
                    ""),
                ""))
        ),
        IF(
            Parameters!$D$16=1,
            IFERROR(
                AVERAGE(IF(
                    ISNUMBER(M99:X99),
                    IF(
                        M$4:X$4=1,
                        M99:X99,
                        ""),
                    "")),
                AVERAGE(IF(
                    ISNUMBER(M99:X99),
                    IF(
                        M$4:X$4=2,
                        M99:X99,
                        ""),
                    ""))
            ),
            IF(
                Parameters!$D$17=1,
                IFERROR(
                    IF(
                        OR(
                            IF(
                                ISNUMBER(M99:X99),
                                IF(
                                    M$4:X$4=1,
                                    M99:X99,
                                    ""),
                                "")
                            =0),
                        0,
                        GEOMEAN(IF(
                            ISNUMBER(M99:X99),
                            IF(
                                M$4:X$4=1,
                                M99:X99,
                                ""),
                            ""))
                    ),
                    IF(
                        OR(IF(
                            ISNUMBER(M99:X99),
                            IF(
                                M$4:X$4=2,
                                M99:X99,
                                ""),
                            "")
                            =0),
                        0,
                        GEOMEAN(IF(
                            ISNUMBER(M99:X99),
                            IF(
                                M$4:X$4=2,
                                M99:X99,
                                ""),
                            "")))
                )
            )
        )
    )
)</f>
        <v>5.5335276967929996</v>
      </c>
      <c r="I99" s="191" cm="1">
        <f t="array" ref="I99">IF(
    SUM(IF(
            ISNUMBER(
                IF(
                    $M$5:$X$5,
                    (M99:X99),
                    "")),
            1,
            0))
        =0,
    NA(),
    IF(
        Parameters!$D$15=1,
        IF(
            SUM(--(ISNUMBER(IF($M$5:$X$5=1,(M99:X99),""))))&gt;0,
            MAX(IF(
                ISNUMBER(M99:X99),
                IF(
                    M$5:X$5=1,
                    M99:X99,
                    ""),
                "")),
            MAX(IF(
                ISNUMBER(M99:X99),
                IF(
                    M$5:X$5=2,
                    M99:X99,
                    ""),
                ""))
        ),
        IF(
            Parameters!$D$16=1,
            IFERROR(
                AVERAGE(IF(
                    ISNUMBER(M99:X99),
                    IF(
                        M$5:X$5=1,
                        M99:X99,
                        ""),
                    "")),
                AVERAGE(IF(
                    ISNUMBER(M99:X99),
                    IF(
                        M$5:X$5=2,
                        M99:X99,
                        ""),
                    ""))
            ),
            IF(
                Parameters!$D$17=1,
                IFERROR(
                    IF(
                        OR(
                            IF(
                                ISNUMBER(M99:X99),
                                IF(
                                    M$5:X$5=1,
                                    M99:X99,
                                    ""),
                                "")
                            =0),
                        0,
                        GEOMEAN(IF(
                            ISNUMBER(M99:X99),
                            IF(
                                M$5:X$5=1,
                                M99:X99,
                                ""),
                            ""))
                    ),
                    IF(
                        OR(IF(
                            ISNUMBER(M99:X99),
                            IF(
                                M$5:X$5=2,
                                M99:X99,
                                ""),
                            "")
                            =0),
                        0,
                        GEOMEAN(IF(
                            ISNUMBER(M99:X99),
                            IF(
                                M$5:X$5=2,
                                M99:X99,
                                ""),
                            "")))
                )
            )
        )
    )
)</f>
        <v>0</v>
      </c>
      <c r="J99" s="242">
        <v>44753</v>
      </c>
      <c r="K99" s="242">
        <v>44855</v>
      </c>
      <c r="L99" s="91" t="s">
        <v>155</v>
      </c>
      <c r="M99" s="192">
        <v>5.5335276967929996</v>
      </c>
      <c r="N99" s="192">
        <v>0</v>
      </c>
      <c r="O99" s="192" t="s">
        <v>409</v>
      </c>
      <c r="P99" s="192">
        <v>36.5</v>
      </c>
      <c r="Q99" s="192" t="s">
        <v>409</v>
      </c>
      <c r="R99" s="192" t="s">
        <v>409</v>
      </c>
      <c r="S99"/>
      <c r="T99"/>
      <c r="U99"/>
      <c r="V99"/>
      <c r="W99"/>
      <c r="X99"/>
      <c r="Y99" s="192"/>
      <c r="Z99" s="192"/>
      <c r="AA99"/>
      <c r="AB99"/>
      <c r="AC99"/>
      <c r="AD99"/>
      <c r="AE99"/>
      <c r="AF99"/>
      <c r="AG99" s="34"/>
      <c r="AH99" s="34"/>
      <c r="AI99" s="34"/>
      <c r="AJ99" s="34"/>
      <c r="AK99" s="205"/>
    </row>
    <row r="100" spans="1:37" x14ac:dyDescent="0.2">
      <c r="A100" s="84">
        <v>93</v>
      </c>
      <c r="B100" s="84" t="str">
        <f ca="1"/>
        <v>Iraq</v>
      </c>
      <c r="C100" s="84" t="str">
        <f ca="1"/>
        <v>IRQ</v>
      </c>
      <c r="D100" s="84" t="str">
        <f ca="1"/>
        <v>MEA           Middle East &amp; North Africa</v>
      </c>
      <c r="E100" s="84" t="str">
        <f ca="1"/>
        <v>IBRD</v>
      </c>
      <c r="F100" s="190" t="str">
        <f t="shared" ca="1" si="6"/>
        <v/>
      </c>
      <c r="G100" s="80">
        <f>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0</v>
      </c>
      <c r="H100" s="80" cm="1">
        <f t="array" ref="H100">IF(
    SUM(IF(
            ISNUMBER(
                IF(
                    $M$4:$X$4,
                    (M100:X100),
                    "")),
            1,
            0))
        =0,
    NA(),
    IF(
        Parameters!$D$15=1,
        IF(
            SUM(--(ISNUMBER(IF($M$4:$X$4=1,(M100:X100),""))))&gt;0,
            MAX(IF(
                ISNUMBER(M100:X100),
                IF(
                    M$4:X$4=1,
                    M100:X100,
                    ""),
                "")),
            MAX(IF(
                ISNUMBER(M100:X100),
                IF(
                    M$4:X$4=2,
                    M100:X100,
                    ""),
                ""))
        ),
        IF(
            Parameters!$D$16=1,
            IFERROR(
                AVERAGE(IF(
                    ISNUMBER(M100:X100),
                    IF(
                        M$4:X$4=1,
                        M100:X100,
                        ""),
                    "")),
                AVERAGE(IF(
                    ISNUMBER(M100:X100),
                    IF(
                        M$4:X$4=2,
                        M100:X100,
                        ""),
                    ""))
            ),
            IF(
                Parameters!$D$17=1,
                IFERROR(
                    IF(
                        OR(
                            IF(
                                ISNUMBER(M100:X100),
                                IF(
                                    M$4:X$4=1,
                                    M100:X100,
                                    ""),
                                "")
                            =0),
                        0,
                        GEOMEAN(IF(
                            ISNUMBER(M100:X100),
                            IF(
                                M$4:X$4=1,
                                M100:X100,
                                ""),
                            ""))
                    ),
                    IF(
                        OR(IF(
                            ISNUMBER(M100:X100),
                            IF(
                                M$4:X$4=2,
                                M100:X100,
                                ""),
                            "")
                            =0),
                        0,
                        GEOMEAN(IF(
                            ISNUMBER(M100:X100),
                            IF(
                                M$4:X$4=2,
                                M100:X100,
                                ""),
                            "")))
                )
            )
        )
    )
)</f>
        <v>9.1778425655976594</v>
      </c>
      <c r="I100" s="191" cm="1">
        <f t="array" ref="I100">IF(
    SUM(IF(
            ISNUMBER(
                IF(
                    $M$5:$X$5,
                    (M100:X100),
                    "")),
            1,
            0))
        =0,
    NA(),
    IF(
        Parameters!$D$15=1,
        IF(
            SUM(--(ISNUMBER(IF($M$5:$X$5=1,(M100:X100),""))))&gt;0,
            MAX(IF(
                ISNUMBER(M100:X100),
                IF(
                    M$5:X$5=1,
                    M100:X100,
                    ""),
                "")),
            MAX(IF(
                ISNUMBER(M100:X100),
                IF(
                    M$5:X$5=2,
                    M100:X100,
                    ""),
                ""))
        ),
        IF(
            Parameters!$D$16=1,
            IFERROR(
                AVERAGE(IF(
                    ISNUMBER(M100:X100),
                    IF(
                        M$5:X$5=1,
                        M100:X100,
                        ""),
                    "")),
                AVERAGE(IF(
                    ISNUMBER(M100:X100),
                    IF(
                        M$5:X$5=2,
                        M100:X100,
                        ""),
                    ""))
            ),
            IF(
                Parameters!$D$17=1,
                IFERROR(
                    IF(
                        OR(
                            IF(
                                ISNUMBER(M100:X100),
                                IF(
                                    M$5:X$5=1,
                                    M100:X100,
                                    ""),
                                "")
                            =0),
                        0,
                        GEOMEAN(IF(
                            ISNUMBER(M100:X100),
                            IF(
                                M$5:X$5=1,
                                M100:X100,
                                ""),
                            ""))
                    ),
                    IF(
                        OR(IF(
                            ISNUMBER(M100:X100),
                            IF(
                                M$5:X$5=2,
                                M100:X100,
                                ""),
                            "")
                            =0),
                        0,
                        GEOMEAN(IF(
                            ISNUMBER(M100:X100),
                            IF(
                                M$5:X$5=2,
                                M100:X100,
                                ""),
                            "")))
                )
            )
        )
    )
)</f>
        <v>0</v>
      </c>
      <c r="J100" s="242">
        <v>44753</v>
      </c>
      <c r="K100" s="242">
        <v>44852</v>
      </c>
      <c r="L100" s="91" t="s">
        <v>157</v>
      </c>
      <c r="M100" s="192">
        <v>9.1778425655976594</v>
      </c>
      <c r="N100" s="192">
        <v>0</v>
      </c>
      <c r="O100" s="192" t="s">
        <v>409</v>
      </c>
      <c r="P100" s="192">
        <v>24</v>
      </c>
      <c r="Q100" s="192" t="s">
        <v>409</v>
      </c>
      <c r="R100" s="192" t="s">
        <v>409</v>
      </c>
      <c r="S100"/>
      <c r="T100"/>
      <c r="U100"/>
      <c r="V100"/>
      <c r="W100"/>
      <c r="X100"/>
      <c r="Y100" s="192"/>
      <c r="Z100" s="192"/>
      <c r="AA100"/>
      <c r="AB100"/>
      <c r="AC100"/>
      <c r="AD100"/>
      <c r="AE100"/>
      <c r="AF100"/>
      <c r="AG100" s="34"/>
      <c r="AH100" s="34"/>
      <c r="AI100" s="34"/>
      <c r="AJ100" s="34"/>
      <c r="AK100" s="205"/>
    </row>
    <row r="101" spans="1:37" x14ac:dyDescent="0.2">
      <c r="A101" s="84">
        <v>94</v>
      </c>
      <c r="B101" s="84" t="str">
        <f ca="1"/>
        <v>Iceland</v>
      </c>
      <c r="C101" s="84" t="str">
        <f ca="1"/>
        <v>ISL</v>
      </c>
      <c r="D101" s="84" t="str">
        <f ca="1"/>
        <v>ECS           Europe &amp; Central Asia</v>
      </c>
      <c r="E101" s="84" t="str">
        <f ca="1"/>
        <v>NA</v>
      </c>
      <c r="F101" s="190" t="str">
        <f t="shared" ca="1" si="6"/>
        <v/>
      </c>
      <c r="G101" s="80">
        <f>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$M$4:$X$4,
                    (M101:X101),
                    "")),
            1,
            0))
        =0,
    NA(),
    IF(
        Parameters!$D$15=1,
        IF(
            SUM(--(ISNUMBER(IF($M$4:$X$4=1,(M101:X101),""))))&gt;0,
            MAX(IF(
                ISNUMBER(M101:X101),
                IF(
                    M$4:X$4=1,
                    M101:X101,
                    ""),
                "")),
            MAX(IF(
                ISNUMBER(M101:X101),
                IF(
                    M$4:X$4=2,
                    M101:X101,
                    ""),
                ""))
        ),
        IF(
            Parameters!$D$16=1,
            IFERROR(
                AVERAGE(IF(
                    ISNUMBER(M101:X101),
                    IF(
                        M$4:X$4=1,
                        M101:X101,
                        ""),
                    "")),
                AVERAGE(IF(
                    ISNUMBER(M101:X101),
                    IF(
                        M$4:X$4=2,
                        M101:X101,
                        ""),
                    ""))
            ),
            IF(
                Parameters!$D$17=1,
                IFERROR(
                    IF(
                        OR(
                            IF(
                                ISNUMBER(M101:X101),
                                IF(
                                    M$4:X$4=1,
                                    M101:X101,
                                    ""),
                                "")
                            =0),
                        0,
                        GEOMEAN(IF(
                            ISNUMBER(M101:X101),
                            IF(
                                M$4:X$4=1,
                                M101:X101,
                                ""),
                            ""))
                    ),
                    IF(
                        OR(IF(
                            ISNUMBER(M101:X101),
                            IF(
                                M$4:X$4=2,
                                M101:X101,
                                ""),
                            "")
                            =0),
                        0,
                        GEOMEAN(IF(
                            ISNUMBER(M101:X101),
                            IF(
                                M$4:X$4=2,
                                M101:X101,
                                ""),
                            "")))
                )
            )
        )
    )
)</f>
        <v>2.0349854227405202</v>
      </c>
      <c r="I101" s="191" cm="1">
        <f t="array" ref="I101">IF(
    SUM(IF(
            ISNUMBER(
                IF(
                    $M$5:$X$5,
                    (M101:X101),
                    "")),
            1,
            0))
        =0,
    NA(),
    IF(
        Parameters!$D$15=1,
        IF(
            SUM(--(ISNUMBER(IF($M$5:$X$5=1,(M101:X101),""))))&gt;0,
            MAX(IF(
                ISNUMBER(M101:X101),
                IF(
                    M$5:X$5=1,
                    M101:X101,
                    ""),
                "")),
            MAX(IF(
                ISNUMBER(M101:X101),
                IF(
                    M$5:X$5=2,
                    M101:X101,
                    ""),
                ""))
        ),
        IF(
            Parameters!$D$16=1,
            IFERROR(
                AVERAGE(IF(
                    ISNUMBER(M101:X101),
                    IF(
                        M$5:X$5=1,
                        M101:X101,
                        ""),
                    "")),
                AVERAGE(IF(
                    ISNUMBER(M101:X101),
                    IF(
                        M$5:X$5=2,
                        M101:X101,
                        ""),
                    ""))
            ),
            IF(
                Parameters!$D$17=1,
                IFERROR(
                    IF(
                        OR(
                            IF(
                                ISNUMBER(M101:X101),
                                IF(
                                    M$5:X$5=1,
                                    M101:X101,
                                    ""),
                                "")
                            =0),
                        0,
                        GEOMEAN(IF(
                            ISNUMBER(M101:X101),
                            IF(
                                M$5:X$5=1,
                                M101:X101,
                                ""),
                            ""))
                    ),
                    IF(
                        OR(IF(
                            ISNUMBER(M101:X101),
                            IF(
                                M$5:X$5=2,
                                M101:X101,
                                ""),
                            "")
                            =0),
                        0,
                        GEOMEAN(IF(
                            ISNUMBER(M101:X101),
                            IF(
                                M$5:X$5=2,
                                M101:X101,
                                ""),
                            "")))
                )
            )
        )
    )
)</f>
        <v>0</v>
      </c>
      <c r="J101" s="242">
        <v>44753</v>
      </c>
      <c r="K101" s="242">
        <v>44831</v>
      </c>
      <c r="L101" s="91" t="s">
        <v>159</v>
      </c>
      <c r="M101" s="192">
        <v>2.0349854227405202</v>
      </c>
      <c r="N101" s="192">
        <v>0</v>
      </c>
      <c r="O101" s="192" t="s">
        <v>409</v>
      </c>
      <c r="P101" s="192">
        <v>48.5</v>
      </c>
      <c r="Q101" s="192" t="s">
        <v>409</v>
      </c>
      <c r="R101" s="192" t="s">
        <v>409</v>
      </c>
      <c r="S101"/>
      <c r="T101"/>
      <c r="U101"/>
      <c r="V101"/>
      <c r="W101"/>
      <c r="X101"/>
      <c r="Y101" s="192"/>
      <c r="Z101" s="192"/>
      <c r="AA101"/>
      <c r="AB101"/>
      <c r="AC101"/>
      <c r="AD101"/>
      <c r="AE101"/>
      <c r="AF101"/>
      <c r="AG101" s="34"/>
      <c r="AH101" s="34"/>
      <c r="AI101" s="34"/>
      <c r="AJ101" s="34"/>
      <c r="AK101" s="205"/>
    </row>
    <row r="102" spans="1:37" x14ac:dyDescent="0.2">
      <c r="A102" s="84">
        <v>95</v>
      </c>
      <c r="B102" s="84" t="str">
        <f ca="1"/>
        <v>Israel</v>
      </c>
      <c r="C102" s="84" t="str">
        <f ca="1"/>
        <v>ISR</v>
      </c>
      <c r="D102" s="84" t="str">
        <f ca="1"/>
        <v>MEA           Middle East &amp; North Africa</v>
      </c>
      <c r="E102" s="84" t="str">
        <f ca="1"/>
        <v>NA</v>
      </c>
      <c r="F102" s="190" t="str">
        <f t="shared" ca="1" si="6"/>
        <v/>
      </c>
      <c r="G102" s="80">
        <f>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0</v>
      </c>
      <c r="H102" s="80" cm="1">
        <f t="array" ref="H102">IF(
    SUM(IF(
            ISNUMBER(
                IF(
                    $M$4:$X$4,
                    (M102:X102),
                    "")),
            1,
            0))
        =0,
    NA(),
    IF(
        Parameters!$D$15=1,
        IF(
            SUM(--(ISNUMBER(IF($M$4:$X$4=1,(M102:X102),""))))&gt;0,
            MAX(IF(
                ISNUMBER(M102:X102),
                IF(
                    M$4:X$4=1,
                    M102:X102,
                    ""),
                "")),
            MAX(IF(
                ISNUMBER(M102:X102),
                IF(
                    M$4:X$4=2,
                    M102:X102,
                    ""),
                ""))
        ),
        IF(
            Parameters!$D$16=1,
            IFERROR(
                AVERAGE(IF(
                    ISNUMBER(M102:X102),
                    IF(
                        M$4:X$4=1,
                        M102:X102,
                        ""),
                    "")),
                AVERAGE(IF(
                    ISNUMBER(M102:X102),
                    IF(
                        M$4:X$4=2,
                        M102:X102,
                        ""),
                    ""))
            ),
            IF(
                Parameters!$D$17=1,
                IFERROR(
                    IF(
                        OR(
                            IF(
                                ISNUMBER(M102:X102),
                                IF(
                                    M$4:X$4=1,
                                    M102:X102,
                                    ""),
                                "")
                            =0),
                        0,
                        GEOMEAN(IF(
                            ISNUMBER(M102:X102),
                            IF(
                                M$4:X$4=1,
                                M102:X102,
                                ""),
                            ""))
                    ),
                    IF(
                        OR(IF(
                            ISNUMBER(M102:X102),
                            IF(
                                M$4:X$4=2,
                                M102:X102,
                                ""),
                            "")
                            =0),
                        0,
                        GEOMEAN(IF(
                            ISNUMBER(M102:X102),
                            IF(
                                M$4:X$4=2,
                                M102:X102,
                                ""),
                            "")))
                )
            )
        )
    )
)</f>
        <v>2.4139941690961999</v>
      </c>
      <c r="I102" s="191" cm="1">
        <f t="array" ref="I102">IF(
    SUM(IF(
            ISNUMBER(
                IF(
                    $M$5:$X$5,
                    (M102:X102),
                    "")),
            1,
            0))
        =0,
    NA(),
    IF(
        Parameters!$D$15=1,
        IF(
            SUM(--(ISNUMBER(IF($M$5:$X$5=1,(M102:X102),""))))&gt;0,
            MAX(IF(
                ISNUMBER(M102:X102),
                IF(
                    M$5:X$5=1,
                    M102:X102,
                    ""),
                "")),
            MAX(IF(
                ISNUMBER(M102:X102),
                IF(
                    M$5:X$5=2,
                    M102:X102,
                    ""),
                ""))
        ),
        IF(
            Parameters!$D$16=1,
            IFERROR(
                AVERAGE(IF(
                    ISNUMBER(M102:X102),
                    IF(
                        M$5:X$5=1,
                        M102:X102,
                        ""),
                    "")),
                AVERAGE(IF(
                    ISNUMBER(M102:X102),
                    IF(
                        M$5:X$5=2,
                        M102:X102,
                        ""),
                    ""))
            ),
            IF(
                Parameters!$D$17=1,
                IFERROR(
                    IF(
                        OR(
                            IF(
                                ISNUMBER(M102:X102),
                                IF(
                                    M$5:X$5=1,
                                    M102:X102,
                                    ""),
                                "")
                            =0),
                        0,
                        GEOMEAN(IF(
                            ISNUMBER(M102:X102),
                            IF(
                                M$5:X$5=1,
                                M102:X102,
                                ""),
                            ""))
                    ),
                    IF(
                        OR(IF(
                            ISNUMBER(M102:X102),
                            IF(
                                M$5:X$5=2,
                                M102:X102,
                                ""),
                            "")
                            =0),
                        0,
                        GEOMEAN(IF(
                            ISNUMBER(M102:X102),
                            IF(
                                M$5:X$5=2,
                                M102:X102,
                                ""),
                            "")))
                )
            )
        )
    )
)</f>
        <v>0</v>
      </c>
      <c r="J102" s="242">
        <v>44753</v>
      </c>
      <c r="K102" s="242">
        <v>44855</v>
      </c>
      <c r="L102" s="91" t="s">
        <v>161</v>
      </c>
      <c r="M102" s="192">
        <v>2.4139941690961999</v>
      </c>
      <c r="N102" s="192">
        <v>0</v>
      </c>
      <c r="O102" s="192" t="s">
        <v>409</v>
      </c>
      <c r="P102" s="192">
        <v>47.2</v>
      </c>
      <c r="Q102" s="192" t="s">
        <v>409</v>
      </c>
      <c r="R102" s="192" t="s">
        <v>409</v>
      </c>
      <c r="S102"/>
      <c r="T102"/>
      <c r="U102"/>
      <c r="V102"/>
      <c r="W102"/>
      <c r="X102"/>
      <c r="Y102" s="192"/>
      <c r="Z102" s="192"/>
      <c r="AA102"/>
      <c r="AB102"/>
      <c r="AC102"/>
      <c r="AD102"/>
      <c r="AE102"/>
      <c r="AF102"/>
      <c r="AG102" s="34"/>
      <c r="AH102" s="34"/>
      <c r="AI102" s="34"/>
      <c r="AJ102" s="34"/>
      <c r="AK102" s="205"/>
    </row>
    <row r="103" spans="1:37" x14ac:dyDescent="0.2">
      <c r="A103" s="84">
        <v>96</v>
      </c>
      <c r="B103" s="84" t="str">
        <f ca="1"/>
        <v>Italy</v>
      </c>
      <c r="C103" s="84" t="str">
        <f ca="1"/>
        <v>ITA</v>
      </c>
      <c r="D103" s="84" t="str">
        <f ca="1"/>
        <v>ECS           Europe &amp; Central Asia</v>
      </c>
      <c r="E103" s="84" t="str">
        <f ca="1"/>
        <v>NA</v>
      </c>
      <c r="F103" s="190" t="str">
        <f t="shared" ca="1" si="6"/>
        <v/>
      </c>
      <c r="G103" s="80">
        <f>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0</v>
      </c>
      <c r="H103" s="80" cm="1">
        <f t="array" ref="H103">IF(
    SUM(IF(
            ISNUMBER(
                IF(
                    $M$4:$X$4,
                    (M103:X103),
                    "")),
            1,
            0))
        =0,
    NA(),
    IF(
        Parameters!$D$15=1,
        IF(
            SUM(--(ISNUMBER(IF($M$4:$X$4=1,(M103:X103),""))))&gt;0,
            MAX(IF(
                ISNUMBER(M103:X103),
                IF(
                    M$4:X$4=1,
                    M103:X103,
                    ""),
                "")),
            MAX(IF(
                ISNUMBER(M103:X103),
                IF(
                    M$4:X$4=2,
                    M103:X103,
                    ""),
                ""))
        ),
        IF(
            Parameters!$D$16=1,
            IFERROR(
                AVERAGE(IF(
                    ISNUMBER(M103:X103),
                    IF(
                        M$4:X$4=1,
                        M103:X103,
                        ""),
                    "")),
                AVERAGE(IF(
                    ISNUMBER(M103:X103),
                    IF(
                        M$4:X$4=2,
                        M103:X103,
                        ""),
                    ""))
            ),
            IF(
                Parameters!$D$17=1,
                IFERROR(
                    IF(
                        OR(
                            IF(
                                ISNUMBER(M103:X103),
                                IF(
                                    M$4:X$4=1,
                                    M103:X103,
                                    ""),
                                "")
                            =0),
                        0,
                        GEOMEAN(IF(
                            ISNUMBER(M103:X103),
                            IF(
                                M$4:X$4=1,
                                M103:X103,
                                ""),
                            ""))
                    ),
                    IF(
                        OR(IF(
                            ISNUMBER(M103:X103),
                            IF(
                                M$4:X$4=2,
                                M103:X103,
                                ""),
                            "")
                            =0),
                        0,
                        GEOMEAN(IF(
                            ISNUMBER(M103:X103),
                            IF(
                                M$4:X$4=2,
                                M103:X103,
                                ""),
                            "")))
                )
            )
        )
    )
)</f>
        <v>1.0437317784256499</v>
      </c>
      <c r="I103" s="191" cm="1">
        <f t="array" ref="I103">IF(
    SUM(IF(
            ISNUMBER(
                IF(
                    $M$5:$X$5,
                    (M103:X103),
                    "")),
            1,
            0))
        =0,
    NA(),
    IF(
        Parameters!$D$15=1,
        IF(
            SUM(--(ISNUMBER(IF($M$5:$X$5=1,(M103:X103),""))))&gt;0,
            MAX(IF(
                ISNUMBER(M103:X103),
                IF(
                    M$5:X$5=1,
                    M103:X103,
                    ""),
                "")),
            MAX(IF(
                ISNUMBER(M103:X103),
                IF(
                    M$5:X$5=2,
                    M103:X103,
                    ""),
                ""))
        ),
        IF(
            Parameters!$D$16=1,
            IFERROR(
                AVERAGE(IF(
                    ISNUMBER(M103:X103),
                    IF(
                        M$5:X$5=1,
                        M103:X103,
                        ""),
                    "")),
                AVERAGE(IF(
                    ISNUMBER(M103:X103),
                    IF(
                        M$5:X$5=2,
                        M103:X103,
                        ""),
                    ""))
            ),
            IF(
                Parameters!$D$17=1,
                IFERROR(
                    IF(
                        OR(
                            IF(
                                ISNUMBER(M103:X103),
                                IF(
                                    M$5:X$5=1,
                                    M103:X103,
                                    ""),
                                "")
                            =0),
                        0,
                        GEOMEAN(IF(
                            ISNUMBER(M103:X103),
                            IF(
                                M$5:X$5=1,
                                M103:X103,
                                ""),
                            ""))
                    ),
                    IF(
                        OR(IF(
                            ISNUMBER(M103:X103),
                            IF(
                                M$5:X$5=2,
                                M103:X103,
                                ""),
                            "")
                            =0),
                        0,
                        GEOMEAN(IF(
                            ISNUMBER(M103:X103),
                            IF(
                                M$5:X$5=2,
                                M103:X103,
                                ""),
                            "")))
                )
            )
        )
    )
)</f>
        <v>0</v>
      </c>
      <c r="J103" s="242">
        <v>44753</v>
      </c>
      <c r="K103" s="242">
        <v>44855</v>
      </c>
      <c r="L103" s="91" t="s">
        <v>163</v>
      </c>
      <c r="M103" s="192">
        <v>1.0437317784256499</v>
      </c>
      <c r="N103" s="192">
        <v>0</v>
      </c>
      <c r="O103" s="192" t="s">
        <v>409</v>
      </c>
      <c r="P103" s="192">
        <v>51.9</v>
      </c>
      <c r="Q103" s="192" t="s">
        <v>409</v>
      </c>
      <c r="R103" s="192" t="s">
        <v>409</v>
      </c>
      <c r="S103"/>
      <c r="T103"/>
      <c r="U103"/>
      <c r="V103"/>
      <c r="W103"/>
      <c r="X103"/>
      <c r="Y103" s="192"/>
      <c r="Z103" s="192"/>
      <c r="AA103"/>
      <c r="AB103"/>
      <c r="AC103"/>
      <c r="AD103"/>
      <c r="AE103"/>
      <c r="AF103"/>
      <c r="AG103" s="34"/>
      <c r="AH103" s="34"/>
      <c r="AI103" s="34"/>
      <c r="AJ103" s="34"/>
      <c r="AK103" s="205"/>
    </row>
    <row r="104" spans="1:37" x14ac:dyDescent="0.2">
      <c r="A104" s="84">
        <v>97</v>
      </c>
      <c r="B104" s="84" t="str">
        <f ca="1"/>
        <v>Jamaica</v>
      </c>
      <c r="C104" s="84" t="str">
        <f ca="1"/>
        <v>JAM</v>
      </c>
      <c r="D104" s="84" t="str">
        <f ca="1"/>
        <v>LCN           Latin America &amp; Caribbean</v>
      </c>
      <c r="E104" s="84" t="str">
        <f ca="1"/>
        <v>IBRD</v>
      </c>
      <c r="F104" s="190" t="str">
        <f t="shared" ca="1" si="6"/>
        <v/>
      </c>
      <c r="G104" s="80">
        <f>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0</v>
      </c>
      <c r="H104" s="80" cm="1">
        <f t="array" ref="H104">IF(
    SUM(IF(
            ISNUMBER(
                IF(
                    $M$4:$X$4,
                    (M104:X104),
                    "")),
            1,
            0))
        =0,
    NA(),
    IF(
        Parameters!$D$15=1,
        IF(
            SUM(--(ISNUMBER(IF($M$4:$X$4=1,(M104:X104),""))))&gt;0,
            MAX(IF(
                ISNUMBER(M104:X104),
                IF(
                    M$4:X$4=1,
                    M104:X104,
                    ""),
                "")),
            MAX(IF(
                ISNUMBER(M104:X104),
                IF(
                    M$4:X$4=2,
                    M104:X104,
                    ""),
                ""))
        ),
        IF(
            Parameters!$D$16=1,
            IFERROR(
                AVERAGE(IF(
                    ISNUMBER(M104:X104),
                    IF(
                        M$4:X$4=1,
                        M104:X104,
                        ""),
                    "")),
                AVERAGE(IF(
                    ISNUMBER(M104:X104),
                    IF(
                        M$4:X$4=2,
                        M104:X104,
                        ""),
                    ""))
            ),
            IF(
                Parameters!$D$17=1,
                IFERROR(
                    IF(
                        OR(
                            IF(
                                ISNUMBER(M104:X104),
                                IF(
                                    M$4:X$4=1,
                                    M104:X104,
                                    ""),
                                "")
                            =0),
                        0,
                        GEOMEAN(IF(
                            ISNUMBER(M104:X104),
                            IF(
                                M$4:X$4=1,
                                M104:X104,
                                ""),
                            ""))
                    ),
                    IF(
                        OR(IF(
                            ISNUMBER(M104:X104),
                            IF(
                                M$4:X$4=2,
                                M104:X104,
                                ""),
                            "")
                            =0),
                        0,
                        GEOMEAN(IF(
                            ISNUMBER(M104:X104),
                            IF(
                                M$4:X$4=2,
                                M104:X104,
                                ""),
                            "")))
                )
            )
        )
    )
)</f>
        <v>6.9037900874635501</v>
      </c>
      <c r="I104" s="191" cm="1">
        <f t="array" ref="I104">IF(
    SUM(IF(
            ISNUMBER(
                IF(
                    $M$5:$X$5,
                    (M104:X104),
                    "")),
            1,
            0))
        =0,
    NA(),
    IF(
        Parameters!$D$15=1,
        IF(
            SUM(--(ISNUMBER(IF($M$5:$X$5=1,(M104:X104),""))))&gt;0,
            MAX(IF(
                ISNUMBER(M104:X104),
                IF(
                    M$5:X$5=1,
                    M104:X104,
                    ""),
                "")),
            MAX(IF(
                ISNUMBER(M104:X104),
                IF(
                    M$5:X$5=2,
                    M104:X104,
                    ""),
                ""))
        ),
        IF(
            Parameters!$D$16=1,
            IFERROR(
                AVERAGE(IF(
                    ISNUMBER(M104:X104),
                    IF(
                        M$5:X$5=1,
                        M104:X104,
                        ""),
                    "")),
                AVERAGE(IF(
                    ISNUMBER(M104:X104),
                    IF(
                        M$5:X$5=2,
                        M104:X104,
                        ""),
                    ""))
            ),
            IF(
                Parameters!$D$17=1,
                IFERROR(
                    IF(
                        OR(
                            IF(
                                ISNUMBER(M104:X104),
                                IF(
                                    M$5:X$5=1,
                                    M104:X104,
                                    ""),
                                "")
                            =0),
                        0,
                        GEOMEAN(IF(
                            ISNUMBER(M104:X104),
                            IF(
                                M$5:X$5=1,
                                M104:X104,
                                ""),
                            ""))
                    ),
                    IF(
                        OR(IF(
                            ISNUMBER(M104:X104),
                            IF(
                                M$5:X$5=2,
                                M104:X104,
                                ""),
                            "")
                            =0),
                        0,
                        GEOMEAN(IF(
                            ISNUMBER(M104:X104),
                            IF(
                                M$5:X$5=2,
                                M104:X104,
                                ""),
                            "")))
                )
            )
        )
    )
)</f>
        <v>0</v>
      </c>
      <c r="J104" s="242">
        <v>44753</v>
      </c>
      <c r="K104" s="242">
        <v>44852</v>
      </c>
      <c r="L104" s="91" t="s">
        <v>165</v>
      </c>
      <c r="M104" s="192">
        <v>6.9037900874635501</v>
      </c>
      <c r="N104" s="192">
        <v>0</v>
      </c>
      <c r="O104" s="192" t="s">
        <v>409</v>
      </c>
      <c r="P104" s="192">
        <v>31.8</v>
      </c>
      <c r="Q104" s="192" t="s">
        <v>409</v>
      </c>
      <c r="R104" s="192" t="s">
        <v>409</v>
      </c>
      <c r="S104"/>
      <c r="T104"/>
      <c r="U104"/>
      <c r="V104"/>
      <c r="W104"/>
      <c r="X104"/>
      <c r="Y104" s="192"/>
      <c r="Z104" s="192"/>
      <c r="AA104"/>
      <c r="AB104"/>
      <c r="AC104"/>
      <c r="AD104"/>
      <c r="AE104"/>
      <c r="AF104"/>
      <c r="AG104" s="34"/>
      <c r="AH104" s="34"/>
      <c r="AI104" s="34"/>
      <c r="AJ104" s="34"/>
      <c r="AK104" s="205"/>
    </row>
    <row r="105" spans="1:37" x14ac:dyDescent="0.2">
      <c r="A105" s="84">
        <v>98</v>
      </c>
      <c r="B105" s="84" t="str">
        <f ca="1"/>
        <v>Jordan</v>
      </c>
      <c r="C105" s="84" t="str">
        <f ca="1"/>
        <v>JOR</v>
      </c>
      <c r="D105" s="84" t="str">
        <f ca="1"/>
        <v>MEA           Middle East &amp; North Africa</v>
      </c>
      <c r="E105" s="84" t="str">
        <f ca="1"/>
        <v>IBRD</v>
      </c>
      <c r="F105" s="190" t="str">
        <f t="shared" ca="1" si="6"/>
        <v/>
      </c>
      <c r="G105" s="80">
        <f>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0</v>
      </c>
      <c r="H105" s="80" cm="1">
        <f t="array" ref="H105">IF(
    SUM(IF(
            ISNUMBER(
                IF(
                    $M$4:$X$4,
                    (M105:X105),
                    "")),
            1,
            0))
        =0,
    NA(),
    IF(
        Parameters!$D$15=1,
        IF(
            SUM(--(ISNUMBER(IF($M$4:$X$4=1,(M105:X105),""))))&gt;0,
            MAX(IF(
                ISNUMBER(M105:X105),
                IF(
                    M$4:X$4=1,
                    M105:X105,
                    ""),
                "")),
            MAX(IF(
                ISNUMBER(M105:X105),
                IF(
                    M$4:X$4=2,
                    M105:X105,
                    ""),
                ""))
        ),
        IF(
            Parameters!$D$16=1,
            IFERROR(
                AVERAGE(IF(
                    ISNUMBER(M105:X105),
                    IF(
                        M$4:X$4=1,
                        M105:X105,
                        ""),
                    "")),
                AVERAGE(IF(
                    ISNUMBER(M105:X105),
                    IF(
                        M$4:X$4=2,
                        M105:X105,
                        ""),
                    ""))
            ),
            IF(
                Parameters!$D$17=1,
                IFERROR(
                    IF(
                        OR(
                            IF(
                                ISNUMBER(M105:X105),
                                IF(
                                    M$4:X$4=1,
                                    M105:X105,
                                    ""),
                                "")
                            =0),
                        0,
                        GEOMEAN(IF(
                            ISNUMBER(M105:X105),
                            IF(
                                M$4:X$4=1,
                                M105:X105,
                                ""),
                            ""))
                    ),
                    IF(
                        OR(IF(
                            ISNUMBER(M105:X105),
                            IF(
                                M$4:X$4=2,
                                M105:X105,
                                ""),
                            "")
                            =0),
                        0,
                        GEOMEAN(IF(
                            ISNUMBER(M105:X105),
                            IF(
                                M$4:X$4=2,
                                M105:X105,
                                ""),
                            "")))
                )
            )
        )
    )
)</f>
        <v>3.6967930029154501</v>
      </c>
      <c r="I105" s="191" cm="1">
        <f t="array" ref="I105">IF(
    SUM(IF(
            ISNUMBER(
                IF(
                    $M$5:$X$5,
                    (M105:X105),
                    "")),
            1,
            0))
        =0,
    NA(),
    IF(
        Parameters!$D$15=1,
        IF(
            SUM(--(ISNUMBER(IF($M$5:$X$5=1,(M105:X105),""))))&gt;0,
            MAX(IF(
                ISNUMBER(M105:X105),
                IF(
                    M$5:X$5=1,
                    M105:X105,
                    ""),
                "")),
            MAX(IF(
                ISNUMBER(M105:X105),
                IF(
                    M$5:X$5=2,
                    M105:X105,
                    ""),
                ""))
        ),
        IF(
            Parameters!$D$16=1,
            IFERROR(
                AVERAGE(IF(
                    ISNUMBER(M105:X105),
                    IF(
                        M$5:X$5=1,
                        M105:X105,
                        ""),
                    "")),
                AVERAGE(IF(
                    ISNUMBER(M105:X105),
                    IF(
                        M$5:X$5=2,
                        M105:X105,
                        ""),
                    ""))
            ),
            IF(
                Parameters!$D$17=1,
                IFERROR(
                    IF(
                        OR(
                            IF(
                                ISNUMBER(M105:X105),
                                IF(
                                    M$5:X$5=1,
                                    M105:X105,
                                    ""),
                                "")
                            =0),
                        0,
                        GEOMEAN(IF(
                            ISNUMBER(M105:X105),
                            IF(
                                M$5:X$5=1,
                                M105:X105,
                                ""),
                            ""))
                    ),
                    IF(
                        OR(IF(
                            ISNUMBER(M105:X105),
                            IF(
                                M$5:X$5=2,
                                M105:X105,
                                ""),
                            "")
                            =0),
                        0,
                        GEOMEAN(IF(
                            ISNUMBER(M105:X105),
                            IF(
                                M$5:X$5=2,
                                M105:X105,
                                ""),
                            "")))
                )
            )
        )
    )
)</f>
        <v>0</v>
      </c>
      <c r="J105" s="242">
        <v>44753</v>
      </c>
      <c r="K105" s="242">
        <v>44846</v>
      </c>
      <c r="L105" s="91" t="s">
        <v>167</v>
      </c>
      <c r="M105" s="192">
        <v>3.6967930029154501</v>
      </c>
      <c r="N105" s="192">
        <v>0</v>
      </c>
      <c r="O105" s="192" t="s">
        <v>409</v>
      </c>
      <c r="P105" s="192">
        <v>42.8</v>
      </c>
      <c r="Q105" s="192" t="s">
        <v>409</v>
      </c>
      <c r="R105" s="192" t="s">
        <v>409</v>
      </c>
      <c r="S105"/>
      <c r="T105"/>
      <c r="U105"/>
      <c r="V105"/>
      <c r="W105"/>
      <c r="X105"/>
      <c r="Y105" s="192"/>
      <c r="Z105" s="192"/>
      <c r="AA105"/>
      <c r="AB105"/>
      <c r="AC105"/>
      <c r="AD105"/>
      <c r="AE105"/>
      <c r="AF105"/>
      <c r="AG105" s="34"/>
      <c r="AH105" s="34"/>
      <c r="AI105" s="34"/>
      <c r="AJ105" s="34"/>
      <c r="AK105" s="205"/>
    </row>
    <row r="106" spans="1:37" x14ac:dyDescent="0.2">
      <c r="A106" s="84">
        <v>99</v>
      </c>
      <c r="B106" s="84" t="str">
        <f ca="1"/>
        <v>Japan</v>
      </c>
      <c r="C106" s="84" t="str">
        <f ca="1"/>
        <v>JPN</v>
      </c>
      <c r="D106" s="84" t="str">
        <f ca="1"/>
        <v>EAS           East Asia &amp; Pacific</v>
      </c>
      <c r="E106" s="84" t="str">
        <f ca="1"/>
        <v>NA</v>
      </c>
      <c r="F106" s="190" t="str">
        <f t="shared" ca="1" si="6"/>
        <v/>
      </c>
      <c r="G106" s="80">
        <f>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$M$4:$X$4,
                    (M106:X106),
                    "")),
            1,
            0))
        =0,
    NA(),
    IF(
        Parameters!$D$15=1,
        IF(
            SUM(--(ISNUMBER(IF($M$4:$X$4=1,(M106:X106),""))))&gt;0,
            MAX(IF(
                ISNUMBER(M106:X106),
                IF(
                    M$4:X$4=1,
                    M106:X106,
                    ""),
                "")),
            MAX(IF(
                ISNUMBER(M106:X106),
                IF(
                    M$4:X$4=2,
                    M106:X106,
                    ""),
                ""))
        ),
        IF(
            Parameters!$D$16=1,
            IFERROR(
                AVERAGE(IF(
                    ISNUMBER(M106:X106),
                    IF(
                        M$4:X$4=1,
                        M106:X106,
                        ""),
                    "")),
                AVERAGE(IF(
                    ISNUMBER(M106:X106),
                    IF(
                        M$4:X$4=2,
                        M106:X106,
                        ""),
                    ""))
            ),
            IF(
                Parameters!$D$17=1,
                IFERROR(
                    IF(
                        OR(
                            IF(
                                ISNUMBER(M106:X106),
                                IF(
                                    M$4:X$4=1,
                                    M106:X106,
                                    ""),
                                "")
                            =0),
                        0,
                        GEOMEAN(IF(
                            ISNUMBER(M106:X106),
                            IF(
                                M$4:X$4=1,
                                M106:X106,
                                ""),
                            ""))
                    ),
                    IF(
                        OR(IF(
                            ISNUMBER(M106:X106),
                            IF(
                                M$4:X$4=2,
                                M106:X106,
                                ""),
                            "")
                            =0),
                        0,
                        GEOMEAN(IF(
                            ISNUMBER(M106:X106),
                            IF(
                                M$4:X$4=2,
                                M106:X106,
                                ""),
                            "")))
                )
            )
        )
    )
)</f>
        <v>0</v>
      </c>
      <c r="I106" s="191" cm="1">
        <f t="array" ref="I106">IF(
    SUM(IF(
            ISNUMBER(
                IF(
                    $M$5:$X$5,
                    (M106:X106),
                    "")),
            1,
            0))
        =0,
    NA(),
    IF(
        Parameters!$D$15=1,
        IF(
            SUM(--(ISNUMBER(IF($M$5:$X$5=1,(M106:X106),""))))&gt;0,
            MAX(IF(
                ISNUMBER(M106:X106),
                IF(
                    M$5:X$5=1,
                    M106:X106,
                    ""),
                "")),
            MAX(IF(
                ISNUMBER(M106:X106),
                IF(
                    M$5:X$5=2,
                    M106:X106,
                    ""),
                ""))
        ),
        IF(
            Parameters!$D$16=1,
            IFERROR(
                AVERAGE(IF(
                    ISNUMBER(M106:X106),
                    IF(
                        M$5:X$5=1,
                        M106:X106,
                        ""),
                    "")),
                AVERAGE(IF(
                    ISNUMBER(M106:X106),
                    IF(
                        M$5:X$5=2,
                        M106:X106,
                        ""),
                    ""))
            ),
            IF(
                Parameters!$D$17=1,
                IFERROR(
                    IF(
                        OR(
                            IF(
                                ISNUMBER(M106:X106),
                                IF(
                                    M$5:X$5=1,
                                    M106:X106,
                                    ""),
                                "")
                            =0),
                        0,
                        GEOMEAN(IF(
                            ISNUMBER(M106:X106),
                            IF(
                                M$5:X$5=1,
                                M106:X106,
                                ""),
                            ""))
                    ),
                    IF(
                        OR(IF(
                            ISNUMBER(M106:X106),
                            IF(
                                M$5:X$5=2,
                                M106:X106,
                                ""),
                            "")
                            =0),
                        0,
                        GEOMEAN(IF(
                            ISNUMBER(M106:X106),
                            IF(
                                M$5:X$5=2,
                                M106:X106,
                                ""),
                            "")))
                )
            )
        )
    )
)</f>
        <v>0</v>
      </c>
      <c r="J106" s="242">
        <v>44753</v>
      </c>
      <c r="K106" s="242">
        <v>44852</v>
      </c>
      <c r="L106" s="91" t="s">
        <v>169</v>
      </c>
      <c r="M106" s="192">
        <v>0</v>
      </c>
      <c r="N106" s="192">
        <v>0</v>
      </c>
      <c r="O106" s="192" t="s">
        <v>409</v>
      </c>
      <c r="P106" s="192">
        <v>60.5</v>
      </c>
      <c r="Q106" s="192" t="s">
        <v>409</v>
      </c>
      <c r="R106" s="192" t="s">
        <v>409</v>
      </c>
      <c r="S106"/>
      <c r="T106"/>
      <c r="U106"/>
      <c r="V106"/>
      <c r="W106"/>
      <c r="X106"/>
      <c r="Y106" s="192"/>
      <c r="Z106" s="192"/>
      <c r="AA106"/>
      <c r="AB106"/>
      <c r="AC106"/>
      <c r="AD106"/>
      <c r="AE106"/>
      <c r="AF106"/>
      <c r="AG106" s="34"/>
      <c r="AH106" s="34"/>
      <c r="AI106" s="34"/>
      <c r="AJ106" s="34"/>
      <c r="AK106" s="205"/>
    </row>
    <row r="107" spans="1:37" x14ac:dyDescent="0.2">
      <c r="A107" s="84">
        <v>100</v>
      </c>
      <c r="B107" s="84" t="str">
        <f ca="1"/>
        <v>Kazakhstan</v>
      </c>
      <c r="C107" s="84" t="str">
        <f ca="1"/>
        <v>KAZ</v>
      </c>
      <c r="D107" s="84" t="str">
        <f ca="1"/>
        <v>ECS           Europe &amp; Central Asia</v>
      </c>
      <c r="E107" s="84" t="str">
        <f ca="1"/>
        <v>IBRD</v>
      </c>
      <c r="F107" s="190" t="str">
        <f t="shared" ca="1" si="6"/>
        <v/>
      </c>
      <c r="G107" s="80">
        <f>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0</v>
      </c>
      <c r="H107" s="80" cm="1">
        <f t="array" ref="H107">IF(
    SUM(IF(
            ISNUMBER(
                IF(
                    $M$4:$X$4,
                    (M107:X107),
                    "")),
            1,
            0))
        =0,
    NA(),
    IF(
        Parameters!$D$15=1,
        IF(
            SUM(--(ISNUMBER(IF($M$4:$X$4=1,(M107:X107),""))))&gt;0,
            MAX(IF(
                ISNUMBER(M107:X107),
                IF(
                    M$4:X$4=1,
                    M107:X107,
                    ""),
                "")),
            MAX(IF(
                ISNUMBER(M107:X107),
                IF(
                    M$4:X$4=2,
                    M107:X107,
                    ""),
                ""))
        ),
        IF(
            Parameters!$D$16=1,
            IFERROR(
                AVERAGE(IF(
                    ISNUMBER(M107:X107),
                    IF(
                        M$4:X$4=1,
                        M107:X107,
                        ""),
                    "")),
                AVERAGE(IF(
                    ISNUMBER(M107:X107),
                    IF(
                        M$4:X$4=2,
                        M107:X107,
                        ""),
                    ""))
            ),
            IF(
                Parameters!$D$17=1,
                IFERROR(
                    IF(
                        OR(
                            IF(
                                ISNUMBER(M107:X107),
                                IF(
                                    M$4:X$4=1,
                                    M107:X107,
                                    ""),
                                "")
                            =0),
                        0,
                        GEOMEAN(IF(
                            ISNUMBER(M107:X107),
                            IF(
                                M$4:X$4=1,
                                M107:X107,
                                ""),
                            ""))
                    ),
                    IF(
                        OR(IF(
                            ISNUMBER(M107:X107),
                            IF(
                                M$4:X$4=2,
                                M107:X107,
                                ""),
                            "")
                            =0),
                        0,
                        GEOMEAN(IF(
                            ISNUMBER(M107:X107),
                            IF(
                                M$4:X$4=2,
                                M107:X107,
                                ""),
                            "")))
                )
            )
        )
    )
)</f>
        <v>2.7346938775510199</v>
      </c>
      <c r="I107" s="191" cm="1">
        <f t="array" ref="I107">IF(
    SUM(IF(
            ISNUMBER(
                IF(
                    $M$5:$X$5,
                    (M107:X107),
                    "")),
            1,
            0))
        =0,
    NA(),
    IF(
        Parameters!$D$15=1,
        IF(
            SUM(--(ISNUMBER(IF($M$5:$X$5=1,(M107:X107),""))))&gt;0,
            MAX(IF(
                ISNUMBER(M107:X107),
                IF(
                    M$5:X$5=1,
                    M107:X107,
                    ""),
                "")),
            MAX(IF(
                ISNUMBER(M107:X107),
                IF(
                    M$5:X$5=2,
                    M107:X107,
                    ""),
                ""))
        ),
        IF(
            Parameters!$D$16=1,
            IFERROR(
                AVERAGE(IF(
                    ISNUMBER(M107:X107),
                    IF(
                        M$5:X$5=1,
                        M107:X107,
                        ""),
                    "")),
                AVERAGE(IF(
                    ISNUMBER(M107:X107),
                    IF(
                        M$5:X$5=2,
                        M107:X107,
                        ""),
                    ""))
            ),
            IF(
                Parameters!$D$17=1,
                IFERROR(
                    IF(
                        OR(
                            IF(
                                ISNUMBER(M107:X107),
                                IF(
                                    M$5:X$5=1,
                                    M107:X107,
                                    ""),
                                "")
                            =0),
                        0,
                        GEOMEAN(IF(
                            ISNUMBER(M107:X107),
                            IF(
                                M$5:X$5=1,
                                M107:X107,
                                ""),
                            ""))
                    ),
                    IF(
                        OR(IF(
                            ISNUMBER(M107:X107),
                            IF(
                                M$5:X$5=2,
                                M107:X107,
                                ""),
                            "")
                            =0),
                        0,
                        GEOMEAN(IF(
                            ISNUMBER(M107:X107),
                            IF(
                                M$5:X$5=2,
                                M107:X107,
                                ""),
                            "")))
                )
            )
        )
    )
)</f>
        <v>0</v>
      </c>
      <c r="J107" s="242">
        <v>44753</v>
      </c>
      <c r="K107" s="242">
        <v>44852</v>
      </c>
      <c r="L107" s="91" t="s">
        <v>171</v>
      </c>
      <c r="M107" s="192">
        <v>2.7346938775510199</v>
      </c>
      <c r="N107" s="192">
        <v>0</v>
      </c>
      <c r="O107" s="192" t="s">
        <v>409</v>
      </c>
      <c r="P107" s="192">
        <v>46.1</v>
      </c>
      <c r="Q107" s="192" t="s">
        <v>409</v>
      </c>
      <c r="R107" s="192" t="s">
        <v>409</v>
      </c>
      <c r="S107"/>
      <c r="T107"/>
      <c r="U107"/>
      <c r="V107"/>
      <c r="W107"/>
      <c r="X107"/>
      <c r="Y107" s="192"/>
      <c r="Z107" s="192"/>
      <c r="AA107"/>
      <c r="AB107"/>
      <c r="AC107"/>
      <c r="AD107"/>
      <c r="AE107"/>
      <c r="AF107"/>
      <c r="AG107" s="34"/>
      <c r="AH107" s="34"/>
      <c r="AI107" s="34"/>
      <c r="AJ107" s="34"/>
      <c r="AK107" s="205"/>
    </row>
    <row r="108" spans="1:37" x14ac:dyDescent="0.2">
      <c r="A108" s="84">
        <v>101</v>
      </c>
      <c r="B108" s="84" t="str">
        <f ca="1"/>
        <v>Kenya</v>
      </c>
      <c r="C108" s="84" t="str">
        <f ca="1"/>
        <v>KEN</v>
      </c>
      <c r="D108" s="84" t="str">
        <f ca="1"/>
        <v>SSF           Sub-Saharan Africa</v>
      </c>
      <c r="E108" s="84" t="str">
        <f ca="1"/>
        <v>Blend</v>
      </c>
      <c r="F108" s="190" t="str">
        <f t="shared" ca="1" si="6"/>
        <v/>
      </c>
      <c r="G108" s="80">
        <f>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6.9735025352637106</v>
      </c>
      <c r="H108" s="80" cm="1">
        <f t="array" ref="H108">IF(
    SUM(IF(
            ISNUMBER(
                IF(
                    $M$4:$X$4,
                    (M108:X108),
                    "")),
            1,
            0))
        =0,
    NA(),
    IF(
        Parameters!$D$15=1,
        IF(
            SUM(--(ISNUMBER(IF($M$4:$X$4=1,(M108:X108),""))))&gt;0,
            MAX(IF(
                ISNUMBER(M108:X108),
                IF(
                    M$4:X$4=1,
                    M108:X108,
                    ""),
                "")),
            MAX(IF(
                ISNUMBER(M108:X108),
                IF(
                    M$4:X$4=2,
                    M108:X108,
                    ""),
                ""))
        ),
        IF(
            Parameters!$D$16=1,
            IFERROR(
                AVERAGE(IF(
                    ISNUMBER(M108:X108),
                    IF(
                        M$4:X$4=1,
                        M108:X108,
                        ""),
                    "")),
                AVERAGE(IF(
                    ISNUMBER(M108:X108),
                    IF(
                        M$4:X$4=2,
                        M108:X108,
                        ""),
                    ""))
            ),
            IF(
                Parameters!$D$17=1,
                IFERROR(
                    IF(
                        OR(
                            IF(
                                ISNUMBER(M108:X108),
                                IF(
                                    M$4:X$4=1,
                                    M108:X108,
                                    ""),
                                "")
                            =0),
                        0,
                        GEOMEAN(IF(
                            ISNUMBER(M108:X108),
                            IF(
                                M$4:X$4=1,
                                M108:X108,
                                ""),
                            ""))
                    ),
                    IF(
                        OR(IF(
                            ISNUMBER(M108:X108),
                            IF(
                                M$4:X$4=2,
                                M108:X108,
                                ""),
                            "")
                            =0),
                        0,
                        GEOMEAN(IF(
                            ISNUMBER(M108:X108),
                            IF(
                                M$4:X$4=2,
                                M108:X108,
                                ""),
                            "")))
                )
            )
        )
    )
)</f>
        <v>4.86297376093294</v>
      </c>
      <c r="I108" s="191" cm="1">
        <f t="array" ref="I108">IF(
    SUM(IF(
            ISNUMBER(
                IF(
                    $M$5:$X$5,
                    (M108:X108),
                    "")),
            1,
            0))
        =0,
    NA(),
    IF(
        Parameters!$D$15=1,
        IF(
            SUM(--(ISNUMBER(IF($M$5:$X$5=1,(M108:X108),""))))&gt;0,
            MAX(IF(
                ISNUMBER(M108:X108),
                IF(
                    M$5:X$5=1,
                    M108:X108,
                    ""),
                "")),
            MAX(IF(
                ISNUMBER(M108:X108),
                IF(
                    M$5:X$5=2,
                    M108:X108,
                    ""),
                ""))
        ),
        IF(
            Parameters!$D$16=1,
            IFERROR(
                AVERAGE(IF(
                    ISNUMBER(M108:X108),
                    IF(
                        M$5:X$5=1,
                        M108:X108,
                        ""),
                    "")),
                AVERAGE(IF(
                    ISNUMBER(M108:X108),
                    IF(
                        M$5:X$5=2,
                        M108:X108,
                        ""),
                    ""))
            ),
            IF(
                Parameters!$D$17=1,
                IFERROR(
                    IF(
                        OR(
                            IF(
                                ISNUMBER(M108:X108),
                                IF(
                                    M$5:X$5=1,
                                    M108:X108,
                                    ""),
                                "")
                            =0),
                        0,
                        GEOMEAN(IF(
                            ISNUMBER(M108:X108),
                            IF(
                                M$5:X$5=1,
                                M108:X108,
                                ""),
                            ""))
                    ),
                    IF(
                        OR(IF(
                            ISNUMBER(M108:X108),
                            IF(
                                M$5:X$5=2,
                                M108:X108,
                                ""),
                            "")
                            =0),
                        0,
                        GEOMEAN(IF(
                            ISNUMBER(M108:X108),
                            IF(
                                M$5:X$5=2,
                                M108:X108,
                                ""),
                            "")))
                )
            )
        )
    )
)</f>
        <v>10</v>
      </c>
      <c r="J108" s="242">
        <v>44753</v>
      </c>
      <c r="K108" s="242">
        <v>44873</v>
      </c>
      <c r="L108" s="91" t="s">
        <v>173</v>
      </c>
      <c r="M108" s="192">
        <v>4.86297376093294</v>
      </c>
      <c r="N108" s="192">
        <v>7</v>
      </c>
      <c r="O108" s="192">
        <v>10</v>
      </c>
      <c r="P108" s="192">
        <v>38.799999999999997</v>
      </c>
      <c r="Q108" s="192" t="s">
        <v>864</v>
      </c>
      <c r="R108" s="192" t="s">
        <v>697</v>
      </c>
      <c r="S108"/>
      <c r="T108"/>
      <c r="U108"/>
      <c r="V108"/>
      <c r="W108"/>
      <c r="X108"/>
      <c r="Y108" s="192"/>
      <c r="Z108" s="192"/>
      <c r="AA108"/>
      <c r="AB108"/>
      <c r="AC108"/>
      <c r="AD108"/>
      <c r="AE108"/>
      <c r="AF108"/>
      <c r="AG108" s="34"/>
      <c r="AH108" s="34"/>
      <c r="AI108" s="34"/>
      <c r="AJ108" s="34"/>
      <c r="AK108" s="205"/>
    </row>
    <row r="109" spans="1:37" x14ac:dyDescent="0.2">
      <c r="A109" s="84">
        <v>102</v>
      </c>
      <c r="B109" s="84" t="str">
        <f ca="1"/>
        <v>Kyrgyz Republic</v>
      </c>
      <c r="C109" s="84" t="str">
        <f ca="1"/>
        <v>KGZ</v>
      </c>
      <c r="D109" s="84" t="str">
        <f ca="1"/>
        <v>ECS           Europe &amp; Central Asia</v>
      </c>
      <c r="E109" s="84" t="str">
        <f ca="1"/>
        <v>IDA</v>
      </c>
      <c r="F109" s="190" t="str">
        <f t="shared" ca="1" si="6"/>
        <v/>
      </c>
      <c r="G109" s="80">
        <f>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0</v>
      </c>
      <c r="H109" s="80" cm="1">
        <f t="array" ref="H109">IF(
    SUM(IF(
            ISNUMBER(
                IF(
                    $M$4:$X$4,
                    (M109:X109),
                    "")),
            1,
            0))
        =0,
    NA(),
    IF(
        Parameters!$D$15=1,
        IF(
            SUM(--(ISNUMBER(IF($M$4:$X$4=1,(M109:X109),""))))&gt;0,
            MAX(IF(
                ISNUMBER(M109:X109),
                IF(
                    M$4:X$4=1,
                    M109:X109,
                    ""),
                "")),
            MAX(IF(
                ISNUMBER(M109:X109),
                IF(
                    M$4:X$4=2,
                    M109:X109,
                    ""),
                ""))
        ),
        IF(
            Parameters!$D$16=1,
            IFERROR(
                AVERAGE(IF(
                    ISNUMBER(M109:X109),
                    IF(
                        M$4:X$4=1,
                        M109:X109,
                        ""),
                    "")),
                AVERAGE(IF(
                    ISNUMBER(M109:X109),
                    IF(
                        M$4:X$4=2,
                        M109:X109,
                        ""),
                    ""))
            ),
            IF(
                Parameters!$D$17=1,
                IFERROR(
                    IF(
                        OR(
                            IF(
                                ISNUMBER(M109:X109),
                                IF(
                                    M$4:X$4=1,
                                    M109:X109,
                                    ""),
                                "")
                            =0),
                        0,
                        GEOMEAN(IF(
                            ISNUMBER(M109:X109),
                            IF(
                                M$4:X$4=1,
                                M109:X109,
                                ""),
                            ""))
                    ),
                    IF(
                        OR(IF(
                            ISNUMBER(M109:X109),
                            IF(
                                M$4:X$4=2,
                                M109:X109,
                                ""),
                            "")
                            =0),
                        0,
                        GEOMEAN(IF(
                            ISNUMBER(M109:X109),
                            IF(
                                M$4:X$4=2,
                                M109:X109,
                                ""),
                            "")))
                )
            )
        )
    )
)</f>
        <v>3.8134110787172002</v>
      </c>
      <c r="I109" s="191" cm="1">
        <f t="array" ref="I109">IF(
    SUM(IF(
            ISNUMBER(
                IF(
                    $M$5:$X$5,
                    (M109:X109),
                    "")),
            1,
            0))
        =0,
    NA(),
    IF(
        Parameters!$D$15=1,
        IF(
            SUM(--(ISNUMBER(IF($M$5:$X$5=1,(M109:X109),""))))&gt;0,
            MAX(IF(
                ISNUMBER(M109:X109),
                IF(
                    M$5:X$5=1,
                    M109:X109,
                    ""),
                "")),
            MAX(IF(
                ISNUMBER(M109:X109),
                IF(
                    M$5:X$5=2,
                    M109:X109,
                    ""),
                ""))
        ),
        IF(
            Parameters!$D$16=1,
            IFERROR(
                AVERAGE(IF(
                    ISNUMBER(M109:X109),
                    IF(
                        M$5:X$5=1,
                        M109:X109,
                        ""),
                    "")),
                AVERAGE(IF(
                    ISNUMBER(M109:X109),
                    IF(
                        M$5:X$5=2,
                        M109:X109,
                        ""),
                    ""))
            ),
            IF(
                Parameters!$D$17=1,
                IFERROR(
                    IF(
                        OR(
                            IF(
                                ISNUMBER(M109:X109),
                                IF(
                                    M$5:X$5=1,
                                    M109:X109,
                                    ""),
                                "")
                            =0),
                        0,
                        GEOMEAN(IF(
                            ISNUMBER(M109:X109),
                            IF(
                                M$5:X$5=1,
                                M109:X109,
                                ""),
                            ""))
                    ),
                    IF(
                        OR(IF(
                            ISNUMBER(M109:X109),
                            IF(
                                M$5:X$5=2,
                                M109:X109,
                                ""),
                            "")
                            =0),
                        0,
                        GEOMEAN(IF(
                            ISNUMBER(M109:X109),
                            IF(
                                M$5:X$5=2,
                                M109:X109,
                                ""),
                            "")))
                )
            )
        )
    )
)</f>
        <v>0</v>
      </c>
      <c r="J109" s="242">
        <v>44753</v>
      </c>
      <c r="K109" s="242">
        <v>44753</v>
      </c>
      <c r="L109" s="91" t="s">
        <v>174</v>
      </c>
      <c r="M109" s="192">
        <v>3.8134110787172002</v>
      </c>
      <c r="N109" s="192">
        <v>0</v>
      </c>
      <c r="O109" s="192" t="s">
        <v>409</v>
      </c>
      <c r="P109" s="192">
        <v>42.4</v>
      </c>
      <c r="Q109" s="192" t="s">
        <v>409</v>
      </c>
      <c r="R109" s="192" t="s">
        <v>409</v>
      </c>
      <c r="S109"/>
      <c r="T109"/>
      <c r="U109"/>
      <c r="V109"/>
      <c r="W109"/>
      <c r="X109"/>
      <c r="Y109" s="192"/>
      <c r="Z109" s="192"/>
      <c r="AA109"/>
      <c r="AB109"/>
      <c r="AC109"/>
      <c r="AD109"/>
      <c r="AE109"/>
      <c r="AF109"/>
      <c r="AG109" s="34"/>
      <c r="AH109" s="34"/>
      <c r="AI109" s="34"/>
      <c r="AJ109" s="34"/>
      <c r="AK109" s="205"/>
    </row>
    <row r="110" spans="1:37" x14ac:dyDescent="0.2">
      <c r="A110" s="84">
        <v>103</v>
      </c>
      <c r="B110" s="84" t="str">
        <f ca="1"/>
        <v>Cambodia</v>
      </c>
      <c r="C110" s="84" t="str">
        <f ca="1"/>
        <v>KHM</v>
      </c>
      <c r="D110" s="84" t="str">
        <f ca="1"/>
        <v>EAS           East Asia &amp; Pacific</v>
      </c>
      <c r="E110" s="84" t="str">
        <f ca="1"/>
        <v>IDA</v>
      </c>
      <c r="F110" s="190" t="str">
        <f t="shared" ca="1" si="6"/>
        <v/>
      </c>
      <c r="G110" s="80">
        <f>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$M$4:$X$4,
                    (M110:X110),
                    "")),
            1,
            0))
        =0,
    NA(),
    IF(
        Parameters!$D$15=1,
        IF(
            SUM(--(ISNUMBER(IF($M$4:$X$4=1,(M110:X110),""))))&gt;0,
            MAX(IF(
                ISNUMBER(M110:X110),
                IF(
                    M$4:X$4=1,
                    M110:X110,
                    ""),
                "")),
            MAX(IF(
                ISNUMBER(M110:X110),
                IF(
                    M$4:X$4=2,
                    M110:X110,
                    ""),
                ""))
        ),
        IF(
            Parameters!$D$16=1,
            IFERROR(
                AVERAGE(IF(
                    ISNUMBER(M110:X110),
                    IF(
                        M$4:X$4=1,
                        M110:X110,
                        ""),
                    "")),
                AVERAGE(IF(
                    ISNUMBER(M110:X110),
                    IF(
                        M$4:X$4=2,
                        M110:X110,
                        ""),
                    ""))
            ),
            IF(
                Parameters!$D$17=1,
                IFERROR(
                    IF(
                        OR(
                            IF(
                                ISNUMBER(M110:X110),
                                IF(
                                    M$4:X$4=1,
                                    M110:X110,
                                    ""),
                                "")
                            =0),
                        0,
                        GEOMEAN(IF(
                            ISNUMBER(M110:X110),
                            IF(
                                M$4:X$4=1,
                                M110:X110,
                                ""),
                            ""))
                    ),
                    IF(
                        OR(IF(
                            ISNUMBER(M110:X110),
                            IF(
                                M$4:X$4=2,
                                M110:X110,
                                ""),
                            "")
                            =0),
                        0,
                        GEOMEAN(IF(
                            ISNUMBER(M110:X110),
                            IF(
                                M$4:X$4=2,
                                M110:X110,
                                ""),
                            "")))
                )
            )
        )
    )
)</f>
        <v>7.1078717201166102</v>
      </c>
      <c r="I110" s="191" cm="1">
        <f t="array" ref="I110">IF(
    SUM(IF(
            ISNUMBER(
                IF(
                    $M$5:$X$5,
                    (M110:X110),
                    "")),
            1,
            0))
        =0,
    NA(),
    IF(
        Parameters!$D$15=1,
        IF(
            SUM(--(ISNUMBER(IF($M$5:$X$5=1,(M110:X110),""))))&gt;0,
            MAX(IF(
                ISNUMBER(M110:X110),
                IF(
                    M$5:X$5=1,
                    M110:X110,
                    ""),
                "")),
            MAX(IF(
                ISNUMBER(M110:X110),
                IF(
                    M$5:X$5=2,
                    M110:X110,
                    ""),
                ""))
        ),
        IF(
            Parameters!$D$16=1,
            IFERROR(
                AVERAGE(IF(
                    ISNUMBER(M110:X110),
                    IF(
                        M$5:X$5=1,
                        M110:X110,
                        ""),
                    "")),
                AVERAGE(IF(
                    ISNUMBER(M110:X110),
                    IF(
                        M$5:X$5=2,
                        M110:X110,
                        ""),
                    ""))
            ),
            IF(
                Parameters!$D$17=1,
                IFERROR(
                    IF(
                        OR(
                            IF(
                                ISNUMBER(M110:X110),
                                IF(
                                    M$5:X$5=1,
                                    M110:X110,
                                    ""),
                                "")
                            =0),
                        0,
                        GEOMEAN(IF(
                            ISNUMBER(M110:X110),
                            IF(
                                M$5:X$5=1,
                                M110:X110,
                                ""),
                            ""))
                    ),
                    IF(
                        OR(IF(
                            ISNUMBER(M110:X110),
                            IF(
                                M$5:X$5=2,
                                M110:X110,
                                ""),
                            "")
                            =0),
                        0,
                        GEOMEAN(IF(
                            ISNUMBER(M110:X110),
                            IF(
                                M$5:X$5=2,
                                M110:X110,
                                ""),
                            "")))
                )
            )
        )
    )
)</f>
        <v>0</v>
      </c>
      <c r="J110" s="242">
        <v>44753</v>
      </c>
      <c r="K110" s="242" t="s">
        <v>409</v>
      </c>
      <c r="L110" s="91" t="s">
        <v>176</v>
      </c>
      <c r="M110" s="192">
        <v>7.1078717201166102</v>
      </c>
      <c r="N110" s="192">
        <v>0</v>
      </c>
      <c r="O110" s="192" t="s">
        <v>409</v>
      </c>
      <c r="P110" s="192">
        <v>31.1</v>
      </c>
      <c r="Q110" s="192" t="s">
        <v>409</v>
      </c>
      <c r="R110" s="192" t="s">
        <v>409</v>
      </c>
      <c r="S110"/>
      <c r="T110"/>
      <c r="U110"/>
      <c r="V110"/>
      <c r="W110"/>
      <c r="X110"/>
      <c r="Y110" s="192"/>
      <c r="Z110" s="192"/>
      <c r="AA110"/>
      <c r="AB110"/>
      <c r="AC110"/>
      <c r="AD110"/>
      <c r="AE110"/>
      <c r="AF110"/>
      <c r="AG110" s="34"/>
      <c r="AH110" s="34"/>
      <c r="AI110" s="34"/>
      <c r="AJ110" s="34"/>
      <c r="AK110" s="205"/>
    </row>
    <row r="111" spans="1:37" x14ac:dyDescent="0.2">
      <c r="A111" s="84">
        <v>104</v>
      </c>
      <c r="B111" s="84" t="str">
        <f ca="1"/>
        <v>Kiribati</v>
      </c>
      <c r="C111" s="84" t="str">
        <f ca="1"/>
        <v>KIR</v>
      </c>
      <c r="D111" s="84" t="str">
        <f ca="1"/>
        <v>EAS           East Asia &amp; Pacific</v>
      </c>
      <c r="E111" s="84" t="str">
        <f ca="1"/>
        <v>IDA</v>
      </c>
      <c r="F111" s="190" t="str">
        <f t="shared" ca="1" si="6"/>
        <v/>
      </c>
      <c r="G111" s="80">
        <f>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0</v>
      </c>
      <c r="H111" s="80" cm="1">
        <f t="array" ref="H111">IF(
    SUM(IF(
            ISNUMBER(
                IF(
                    $M$4:$X$4,
                    (M111:X111),
                    "")),
            1,
            0))
        =0,
    NA(),
    IF(
        Parameters!$D$15=1,
        IF(
            SUM(--(ISNUMBER(IF($M$4:$X$4=1,(M111:X111),""))))&gt;0,
            MAX(IF(
                ISNUMBER(M111:X111),
                IF(
                    M$4:X$4=1,
                    M111:X111,
                    ""),
                "")),
            MAX(IF(
                ISNUMBER(M111:X111),
                IF(
                    M$4:X$4=2,
                    M111:X111,
                    ""),
                ""))
        ),
        IF(
            Parameters!$D$16=1,
            IFERROR(
                AVERAGE(IF(
                    ISNUMBER(M111:X111),
                    IF(
                        M$4:X$4=1,
                        M111:X111,
                        ""),
                    "")),
                AVERAGE(IF(
                    ISNUMBER(M111:X111),
                    IF(
                        M$4:X$4=2,
                        M111:X111,
                        ""),
                    ""))
            ),
            IF(
                Parameters!$D$17=1,
                IFERROR(
                    IF(
                        OR(
                            IF(
                                ISNUMBER(M111:X111),
                                IF(
                                    M$4:X$4=1,
                                    M111:X111,
                                    ""),
                                "")
                            =0),
                        0,
                        GEOMEAN(IF(
                            ISNUMBER(M111:X111),
                            IF(
                                M$4:X$4=1,
                                M111:X111,
                                ""),
                            ""))
                    ),
                    IF(
                        OR(IF(
                            ISNUMBER(M111:X111),
                            IF(
                                M$4:X$4=2,
                                M111:X111,
                                ""),
                            "")
                            =0),
                        0,
                        GEOMEAN(IF(
                            ISNUMBER(M111:X111),
                            IF(
                                M$4:X$4=2,
                                M111:X111,
                                ""),
                            "")))
                )
            )
        )
    )
)</f>
        <v>8.5364431486880399</v>
      </c>
      <c r="I111" s="191" cm="1">
        <f t="array" ref="I111">IF(
    SUM(IF(
            ISNUMBER(
                IF(
                    $M$5:$X$5,
                    (M111:X111),
                    "")),
            1,
            0))
        =0,
    NA(),
    IF(
        Parameters!$D$15=1,
        IF(
            SUM(--(ISNUMBER(IF($M$5:$X$5=1,(M111:X111),""))))&gt;0,
            MAX(IF(
                ISNUMBER(M111:X111),
                IF(
                    M$5:X$5=1,
                    M111:X111,
                    ""),
                "")),
            MAX(IF(
                ISNUMBER(M111:X111),
                IF(
                    M$5:X$5=2,
                    M111:X111,
                    ""),
                ""))
        ),
        IF(
            Parameters!$D$16=1,
            IFERROR(
                AVERAGE(IF(
                    ISNUMBER(M111:X111),
                    IF(
                        M$5:X$5=1,
                        M111:X111,
                        ""),
                    "")),
                AVERAGE(IF(
                    ISNUMBER(M111:X111),
                    IF(
                        M$5:X$5=2,
                        M111:X111,
                        ""),
                    ""))
            ),
            IF(
                Parameters!$D$17=1,
                IFERROR(
                    IF(
                        OR(
                            IF(
                                ISNUMBER(M111:X111),
                                IF(
                                    M$5:X$5=1,
                                    M111:X111,
                                    ""),
                                "")
                            =0),
                        0,
                        GEOMEAN(IF(
                            ISNUMBER(M111:X111),
                            IF(
                                M$5:X$5=1,
                                M111:X111,
                                ""),
                            ""))
                    ),
                    IF(
                        OR(IF(
                            ISNUMBER(M111:X111),
                            IF(
                                M$5:X$5=2,
                                M111:X111,
                                ""),
                            "")
                            =0),
                        0,
                        GEOMEAN(IF(
                            ISNUMBER(M111:X111),
                            IF(
                                M$5:X$5=2,
                                M111:X111,
                                ""),
                            "")))
                )
            )
        )
    )
)</f>
        <v>0</v>
      </c>
      <c r="J111" s="242">
        <v>44753</v>
      </c>
      <c r="K111" s="242">
        <v>44753</v>
      </c>
      <c r="L111" s="91" t="s">
        <v>178</v>
      </c>
      <c r="M111" s="192">
        <v>8.5364431486880399</v>
      </c>
      <c r="N111" s="192">
        <v>0</v>
      </c>
      <c r="O111" s="192" t="s">
        <v>409</v>
      </c>
      <c r="P111" s="192">
        <v>26.2</v>
      </c>
      <c r="Q111" s="192" t="s">
        <v>409</v>
      </c>
      <c r="R111" s="192" t="s">
        <v>409</v>
      </c>
      <c r="S111"/>
      <c r="T111"/>
      <c r="U111"/>
      <c r="V111"/>
      <c r="W111"/>
      <c r="X111"/>
      <c r="Y111" s="192"/>
      <c r="Z111" s="192"/>
      <c r="AA111"/>
      <c r="AB111"/>
      <c r="AC111"/>
      <c r="AD111"/>
      <c r="AE111"/>
      <c r="AF111"/>
      <c r="AG111" s="34"/>
      <c r="AH111" s="34"/>
      <c r="AI111" s="34"/>
      <c r="AJ111" s="34"/>
      <c r="AK111" s="205"/>
    </row>
    <row r="112" spans="1:37" x14ac:dyDescent="0.2">
      <c r="A112" s="84">
        <v>105</v>
      </c>
      <c r="B112" s="84" t="str">
        <f ca="1"/>
        <v>St. Kitts and Nevis</v>
      </c>
      <c r="C112" s="84" t="str">
        <f ca="1"/>
        <v>KNA</v>
      </c>
      <c r="D112" s="84" t="str">
        <f ca="1"/>
        <v>LCN           Latin America &amp; Caribbean</v>
      </c>
      <c r="E112" s="84" t="str">
        <f ca="1"/>
        <v>IBRD</v>
      </c>
      <c r="F112" s="190" t="str">
        <f t="shared" ca="1" si="6"/>
        <v/>
      </c>
      <c r="G112" s="80">
        <f>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$M$4:$X$4,
                    (M112:X112),
                    "")),
            1,
            0))
        =0,
    NA(),
    IF(
        Parameters!$D$15=1,
        IF(
            SUM(--(ISNUMBER(IF($M$4:$X$4=1,(M112:X112),""))))&gt;0,
            MAX(IF(
                ISNUMBER(M112:X112),
                IF(
                    M$4:X$4=1,
                    M112:X112,
                    ""),
                "")),
            MAX(IF(
                ISNUMBER(M112:X112),
                IF(
                    M$4:X$4=2,
                    M112:X112,
                    ""),
                ""))
        ),
        IF(
            Parameters!$D$16=1,
            IFERROR(
                AVERAGE(IF(
                    ISNUMBER(M112:X112),
                    IF(
                        M$4:X$4=1,
                        M112:X112,
                        ""),
                    "")),
                AVERAGE(IF(
                    ISNUMBER(M112:X112),
                    IF(
                        M$4:X$4=2,
                        M112:X112,
                        ""),
                    ""))
            ),
            IF(
                Parameters!$D$17=1,
                IFERROR(
                    IF(
                        OR(
                            IF(
                                ISNUMBER(M112:X112),
                                IF(
                                    M$4:X$4=1,
                                    M112:X112,
                                    ""),
                                "")
                            =0),
                        0,
                        GEOMEAN(IF(
                            ISNUMBER(M112:X112),
                            IF(
                                M$4:X$4=1,
                                M112:X112,
                                ""),
                            ""))
                    ),
                    IF(
                        OR(IF(
                            ISNUMBER(M112:X112),
                            IF(
                                M$4:X$4=2,
                                M112:X112,
                                ""),
                            "")
                            =0),
                        0,
                        GEOMEAN(IF(
                            ISNUMBER(M112:X112),
                            IF(
                                M$4:X$4=2,
                                M112:X112,
                                ""),
                            "")))
                )
            )
        )
    )
)</f>
        <v>6.9329446064139901</v>
      </c>
      <c r="I112" s="191" cm="1">
        <f t="array" ref="I112">IF(
    SUM(IF(
            ISNUMBER(
                IF(
                    $M$5:$X$5,
                    (M112:X112),
                    "")),
            1,
            0))
        =0,
    NA(),
    IF(
        Parameters!$D$15=1,
        IF(
            SUM(--(ISNUMBER(IF($M$5:$X$5=1,(M112:X112),""))))&gt;0,
            MAX(IF(
                ISNUMBER(M112:X112),
                IF(
                    M$5:X$5=1,
                    M112:X112,
                    ""),
                "")),
            MAX(IF(
                ISNUMBER(M112:X112),
                IF(
                    M$5:X$5=2,
                    M112:X112,
                    ""),
                ""))
        ),
        IF(
            Parameters!$D$16=1,
            IFERROR(
                AVERAGE(IF(
                    ISNUMBER(M112:X112),
                    IF(
                        M$5:X$5=1,
                        M112:X112,
                        ""),
                    "")),
                AVERAGE(IF(
                    ISNUMBER(M112:X112),
                    IF(
                        M$5:X$5=2,
                        M112:X112,
                        ""),
                    ""))
            ),
            IF(
                Parameters!$D$17=1,
                IFERROR(
                    IF(
                        OR(
                            IF(
                                ISNUMBER(M112:X112),
                                IF(
                                    M$5:X$5=1,
                                    M112:X112,
                                    ""),
                                "")
                            =0),
                        0,
                        GEOMEAN(IF(
                            ISNUMBER(M112:X112),
                            IF(
                                M$5:X$5=1,
                                M112:X112,
                                ""),
                            ""))
                    ),
                    IF(
                        OR(IF(
                            ISNUMBER(M112:X112),
                            IF(
                                M$5:X$5=2,
                                M112:X112,
                                ""),
                            "")
                            =0),
                        0,
                        GEOMEAN(IF(
                            ISNUMBER(M112:X112),
                            IF(
                                M$5:X$5=2,
                                M112:X112,
                                ""),
                            "")))
                )
            )
        )
    )
)</f>
        <v>0</v>
      </c>
      <c r="J112" s="242">
        <v>44753</v>
      </c>
      <c r="K112" s="242">
        <v>44802</v>
      </c>
      <c r="L112" s="91" t="s">
        <v>179</v>
      </c>
      <c r="M112" s="192">
        <v>6.9329446064139901</v>
      </c>
      <c r="N112" s="192">
        <v>0</v>
      </c>
      <c r="O112" s="192" t="s">
        <v>409</v>
      </c>
      <c r="P112" s="192">
        <v>31.7</v>
      </c>
      <c r="Q112" s="192" t="s">
        <v>409</v>
      </c>
      <c r="R112" s="192" t="s">
        <v>409</v>
      </c>
      <c r="S112"/>
      <c r="T112"/>
      <c r="U112"/>
      <c r="V112"/>
      <c r="W112"/>
      <c r="X112"/>
      <c r="Y112" s="192"/>
      <c r="Z112" s="192"/>
      <c r="AA112"/>
      <c r="AB112"/>
      <c r="AC112"/>
      <c r="AD112"/>
      <c r="AE112"/>
      <c r="AF112"/>
      <c r="AG112" s="34"/>
      <c r="AH112" s="34"/>
      <c r="AI112" s="34"/>
      <c r="AJ112" s="34"/>
      <c r="AK112" s="205"/>
    </row>
    <row r="113" spans="1:37" x14ac:dyDescent="0.2">
      <c r="A113" s="84">
        <v>106</v>
      </c>
      <c r="B113" s="84" t="str">
        <f ca="1"/>
        <v>Korea, Rep.</v>
      </c>
      <c r="C113" s="84" t="str">
        <f ca="1"/>
        <v>KOR</v>
      </c>
      <c r="D113" s="84" t="str">
        <f ca="1"/>
        <v>EAS           East Asia &amp; Pacific</v>
      </c>
      <c r="E113" s="84" t="str">
        <f ca="1"/>
        <v>NA</v>
      </c>
      <c r="F113" s="190" t="str">
        <f t="shared" ca="1" si="6"/>
        <v/>
      </c>
      <c r="G113" s="80">
        <f>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$M$4:$X$4,
                    (M113:X113),
                    "")),
            1,
            0))
        =0,
    NA(),
    IF(
        Parameters!$D$15=1,
        IF(
            SUM(--(ISNUMBER(IF($M$4:$X$4=1,(M113:X113),""))))&gt;0,
            MAX(IF(
                ISNUMBER(M113:X113),
                IF(
                    M$4:X$4=1,
                    M113:X113,
                    ""),
                "")),
            MAX(IF(
                ISNUMBER(M113:X113),
                IF(
                    M$4:X$4=2,
                    M113:X113,
                    ""),
                ""))
        ),
        IF(
            Parameters!$D$16=1,
            IFERROR(
                AVERAGE(IF(
                    ISNUMBER(M113:X113),
                    IF(
                        M$4:X$4=1,
                        M113:X113,
                        ""),
                    "")),
                AVERAGE(IF(
                    ISNUMBER(M113:X113),
                    IF(
                        M$4:X$4=2,
                        M113:X113,
                        ""),
                    ""))
            ),
            IF(
                Parameters!$D$17=1,
                IFERROR(
                    IF(
                        OR(
                            IF(
                                ISNUMBER(M113:X113),
                                IF(
                                    M$4:X$4=1,
                                    M113:X113,
                                    ""),
                                "")
                            =0),
                        0,
                        GEOMEAN(IF(
                            ISNUMBER(M113:X113),
                            IF(
                                M$4:X$4=1,
                                M113:X113,
                                ""),
                            ""))
                    ),
                    IF(
                        OR(IF(
                            ISNUMBER(M113:X113),
                            IF(
                                M$4:X$4=2,
                                M113:X113,
                                ""),
                            "")
                            =0),
                        0,
                        GEOMEAN(IF(
                            ISNUMBER(M113:X113),
                            IF(
                                M$4:X$4=2,
                                M113:X113,
                                ""),
                            "")))
                )
            )
        )
    )
)</f>
        <v>0</v>
      </c>
      <c r="I113" s="191" cm="1">
        <f t="array" ref="I113">IF(
    SUM(IF(
            ISNUMBER(
                IF(
                    $M$5:$X$5,
                    (M113:X113),
                    "")),
            1,
            0))
        =0,
    NA(),
    IF(
        Parameters!$D$15=1,
        IF(
            SUM(--(ISNUMBER(IF($M$5:$X$5=1,(M113:X113),""))))&gt;0,
            MAX(IF(
                ISNUMBER(M113:X113),
                IF(
                    M$5:X$5=1,
                    M113:X113,
                    ""),
                "")),
            MAX(IF(
                ISNUMBER(M113:X113),
                IF(
                    M$5:X$5=2,
                    M113:X113,
                    ""),
                ""))
        ),
        IF(
            Parameters!$D$16=1,
            IFERROR(
                AVERAGE(IF(
                    ISNUMBER(M113:X113),
                    IF(
                        M$5:X$5=1,
                        M113:X113,
                        ""),
                    "")),
                AVERAGE(IF(
                    ISNUMBER(M113:X113),
                    IF(
                        M$5:X$5=2,
                        M113:X113,
                        ""),
                    ""))
            ),
            IF(
                Parameters!$D$17=1,
                IFERROR(
                    IF(
                        OR(
                            IF(
                                ISNUMBER(M113:X113),
                                IF(
                                    M$5:X$5=1,
                                    M113:X113,
                                    ""),
                                "")
                            =0),
                        0,
                        GEOMEAN(IF(
                            ISNUMBER(M113:X113),
                            IF(
                                M$5:X$5=1,
                                M113:X113,
                                ""),
                            ""))
                    ),
                    IF(
                        OR(IF(
                            ISNUMBER(M113:X113),
                            IF(
                                M$5:X$5=2,
                                M113:X113,
                                ""),
                            "")
                            =0),
                        0,
                        GEOMEAN(IF(
                            ISNUMBER(M113:X113),
                            IF(
                                M$5:X$5=2,
                                M113:X113,
                                ""),
                            "")))
                )
            )
        )
    )
)</f>
        <v>0</v>
      </c>
      <c r="J113" s="242">
        <v>44753</v>
      </c>
      <c r="K113" s="242">
        <v>44855</v>
      </c>
      <c r="L113" s="91" t="s">
        <v>180</v>
      </c>
      <c r="M113" s="192">
        <v>0</v>
      </c>
      <c r="N113" s="192">
        <v>0</v>
      </c>
      <c r="O113" s="192" t="s">
        <v>409</v>
      </c>
      <c r="P113" s="192">
        <v>65.400000000000006</v>
      </c>
      <c r="Q113" s="192" t="s">
        <v>409</v>
      </c>
      <c r="R113" s="192" t="s">
        <v>409</v>
      </c>
      <c r="S113"/>
      <c r="T113"/>
      <c r="U113"/>
      <c r="V113"/>
      <c r="W113"/>
      <c r="X113"/>
      <c r="Y113" s="192"/>
      <c r="Z113" s="192"/>
      <c r="AA113"/>
      <c r="AB113"/>
      <c r="AC113"/>
      <c r="AD113"/>
      <c r="AE113"/>
      <c r="AF113"/>
      <c r="AG113" s="34"/>
      <c r="AH113" s="34"/>
      <c r="AI113" s="34"/>
      <c r="AJ113" s="34"/>
      <c r="AK113" s="205"/>
    </row>
    <row r="114" spans="1:37" x14ac:dyDescent="0.2">
      <c r="A114" s="84">
        <v>107</v>
      </c>
      <c r="B114" s="84" t="str">
        <f ca="1"/>
        <v>Kuwait</v>
      </c>
      <c r="C114" s="84" t="str">
        <f ca="1"/>
        <v>KWT</v>
      </c>
      <c r="D114" s="84" t="str">
        <f ca="1"/>
        <v>MEA           Middle East &amp; North Africa</v>
      </c>
      <c r="E114" s="84" t="str">
        <f ca="1"/>
        <v>NA</v>
      </c>
      <c r="F114" s="190" t="str">
        <f t="shared" ca="1" si="6"/>
        <v/>
      </c>
      <c r="G114" s="80">
        <f>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$M$4:$X$4,
                    (M114:X114),
                    "")),
            1,
            0))
        =0,
    NA(),
    IF(
        Parameters!$D$15=1,
        IF(
            SUM(--(ISNUMBER(IF($M$4:$X$4=1,(M114:X114),""))))&gt;0,
            MAX(IF(
                ISNUMBER(M114:X114),
                IF(
                    M$4:X$4=1,
                    M114:X114,
                    ""),
                "")),
            MAX(IF(
                ISNUMBER(M114:X114),
                IF(
                    M$4:X$4=2,
                    M114:X114,
                    ""),
                ""))
        ),
        IF(
            Parameters!$D$16=1,
            IFERROR(
                AVERAGE(IF(
                    ISNUMBER(M114:X114),
                    IF(
                        M$4:X$4=1,
                        M114:X114,
                        ""),
                    "")),
                AVERAGE(IF(
                    ISNUMBER(M114:X114),
                    IF(
                        M$4:X$4=2,
                        M114:X114,
                        ""),
                    ""))
            ),
            IF(
                Parameters!$D$17=1,
                IFERROR(
                    IF(
                        OR(
                            IF(
                                ISNUMBER(M114:X114),
                                IF(
                                    M$4:X$4=1,
                                    M114:X114,
                                    ""),
                                "")
                            =0),
                        0,
                        GEOMEAN(IF(
                            ISNUMBER(M114:X114),
                            IF(
                                M$4:X$4=1,
                                M114:X114,
                                ""),
                            ""))
                    ),
                    IF(
                        OR(IF(
                            ISNUMBER(M114:X114),
                            IF(
                                M$4:X$4=2,
                                M114:X114,
                                ""),
                            "")
                            =0),
                        0,
                        GEOMEAN(IF(
                            ISNUMBER(M114:X114),
                            IF(
                                M$4:X$4=2,
                                M114:X114,
                                ""),
                            "")))
                )
            )
        )
    )
)</f>
        <v>5.44606413994169</v>
      </c>
      <c r="I114" s="191" cm="1">
        <f t="array" ref="I114">IF(
    SUM(IF(
            ISNUMBER(
                IF(
                    $M$5:$X$5,
                    (M114:X114),
                    "")),
            1,
            0))
        =0,
    NA(),
    IF(
        Parameters!$D$15=1,
        IF(
            SUM(--(ISNUMBER(IF($M$5:$X$5=1,(M114:X114),""))))&gt;0,
            MAX(IF(
                ISNUMBER(M114:X114),
                IF(
                    M$5:X$5=1,
                    M114:X114,
                    ""),
                "")),
            MAX(IF(
                ISNUMBER(M114:X114),
                IF(
                    M$5:X$5=2,
                    M114:X114,
                    ""),
                ""))
        ),
        IF(
            Parameters!$D$16=1,
            IFERROR(
                AVERAGE(IF(
                    ISNUMBER(M114:X114),
                    IF(
                        M$5:X$5=1,
                        M114:X114,
                        ""),
                    "")),
                AVERAGE(IF(
                    ISNUMBER(M114:X114),
                    IF(
                        M$5:X$5=2,
                        M114:X114,
                        ""),
                    ""))
            ),
            IF(
                Parameters!$D$17=1,
                IFERROR(
                    IF(
                        OR(
                            IF(
                                ISNUMBER(M114:X114),
                                IF(
                                    M$5:X$5=1,
                                    M114:X114,
                                    ""),
                                "")
                            =0),
                        0,
                        GEOMEAN(IF(
                            ISNUMBER(M114:X114),
                            IF(
                                M$5:X$5=1,
                                M114:X114,
                                ""),
                            ""))
                    ),
                    IF(
                        OR(IF(
                            ISNUMBER(M114:X114),
                            IF(
                                M$5:X$5=2,
                                M114:X114,
                                ""),
                            "")
                            =0),
                        0,
                        GEOMEAN(IF(
                            ISNUMBER(M114:X114),
                            IF(
                                M$5:X$5=2,
                                M114:X114,
                                ""),
                            "")))
                )
            )
        )
    )
)</f>
        <v>0</v>
      </c>
      <c r="J114" s="242">
        <v>44753</v>
      </c>
      <c r="K114" s="242">
        <v>44778</v>
      </c>
      <c r="L114" s="91" t="s">
        <v>182</v>
      </c>
      <c r="M114" s="192">
        <v>5.44606413994169</v>
      </c>
      <c r="N114" s="192">
        <v>0</v>
      </c>
      <c r="O114" s="192" t="s">
        <v>409</v>
      </c>
      <c r="P114" s="192">
        <v>36.799999999999997</v>
      </c>
      <c r="Q114" s="192" t="s">
        <v>409</v>
      </c>
      <c r="R114" s="192" t="s">
        <v>409</v>
      </c>
      <c r="S114"/>
      <c r="T114"/>
      <c r="U114"/>
      <c r="V114"/>
      <c r="W114"/>
      <c r="X114"/>
      <c r="Y114" s="192"/>
      <c r="Z114" s="192"/>
      <c r="AA114"/>
      <c r="AB114"/>
      <c r="AC114"/>
      <c r="AD114"/>
      <c r="AE114"/>
      <c r="AF114"/>
      <c r="AG114" s="34"/>
      <c r="AH114" s="34"/>
      <c r="AI114" s="34"/>
      <c r="AJ114" s="34"/>
      <c r="AK114" s="205"/>
    </row>
    <row r="115" spans="1:37" x14ac:dyDescent="0.2">
      <c r="A115" s="84">
        <v>108</v>
      </c>
      <c r="B115" s="84" t="str">
        <f ca="1"/>
        <v>Lao PDR</v>
      </c>
      <c r="C115" s="84" t="str">
        <f ca="1"/>
        <v>LAO</v>
      </c>
      <c r="D115" s="84" t="str">
        <f ca="1"/>
        <v>EAS           East Asia &amp; Pacific</v>
      </c>
      <c r="E115" s="84" t="str">
        <f ca="1"/>
        <v>IDA</v>
      </c>
      <c r="F115" s="190" t="str">
        <f t="shared" ca="1" si="6"/>
        <v/>
      </c>
      <c r="G115" s="80">
        <f>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0</v>
      </c>
      <c r="H115" s="80" cm="1">
        <f t="array" ref="H115">IF(
    SUM(IF(
            ISNUMBER(
                IF(
                    $M$4:$X$4,
                    (M115:X115),
                    "")),
            1,
            0))
        =0,
    NA(),
    IF(
        Parameters!$D$15=1,
        IF(
            SUM(--(ISNUMBER(IF($M$4:$X$4=1,(M115:X115),""))))&gt;0,
            MAX(IF(
                ISNUMBER(M115:X115),
                IF(
                    M$4:X$4=1,
                    M115:X115,
                    ""),
                "")),
            MAX(IF(
                ISNUMBER(M115:X115),
                IF(
                    M$4:X$4=2,
                    M115:X115,
                    ""),
                ""))
        ),
        IF(
            Parameters!$D$16=1,
            IFERROR(
                AVERAGE(IF(
                    ISNUMBER(M115:X115),
                    IF(
                        M$4:X$4=1,
                        M115:X115,
                        ""),
                    "")),
                AVERAGE(IF(
                    ISNUMBER(M115:X115),
                    IF(
                        M$4:X$4=2,
                        M115:X115,
                        ""),
                    ""))
            ),
            IF(
                Parameters!$D$17=1,
                IFERROR(
                    IF(
                        OR(
                            IF(
                                ISNUMBER(M115:X115),
                                IF(
                                    M$4:X$4=1,
                                    M115:X115,
                                    ""),
                                "")
                            =0),
                        0,
                        GEOMEAN(IF(
                            ISNUMBER(M115:X115),
                            IF(
                                M$4:X$4=1,
                                M115:X115,
                                ""),
                            ""))
                    ),
                    IF(
                        OR(IF(
                            ISNUMBER(M115:X115),
                            IF(
                                M$4:X$4=2,
                                M115:X115,
                                ""),
                            "")
                            =0),
                        0,
                        GEOMEAN(IF(
                            ISNUMBER(M115:X115),
                            IF(
                                M$4:X$4=2,
                                M115:X115,
                                ""),
                            "")))
                )
            )
        )
    )
)</f>
        <v>6.0291545189504303</v>
      </c>
      <c r="I115" s="191" cm="1">
        <f t="array" ref="I115">IF(
    SUM(IF(
            ISNUMBER(
                IF(
                    $M$5:$X$5,
                    (M115:X115),
                    "")),
            1,
            0))
        =0,
    NA(),
    IF(
        Parameters!$D$15=1,
        IF(
            SUM(--(ISNUMBER(IF($M$5:$X$5=1,(M115:X115),""))))&gt;0,
            MAX(IF(
                ISNUMBER(M115:X115),
                IF(
                    M$5:X$5=1,
                    M115:X115,
                    ""),
                "")),
            MAX(IF(
                ISNUMBER(M115:X115),
                IF(
                    M$5:X$5=2,
                    M115:X115,
                    ""),
                ""))
        ),
        IF(
            Parameters!$D$16=1,
            IFERROR(
                AVERAGE(IF(
                    ISNUMBER(M115:X115),
                    IF(
                        M$5:X$5=1,
                        M115:X115,
                        ""),
                    "")),
                AVERAGE(IF(
                    ISNUMBER(M115:X115),
                    IF(
                        M$5:X$5=2,
                        M115:X115,
                        ""),
                    ""))
            ),
            IF(
                Parameters!$D$17=1,
                IFERROR(
                    IF(
                        OR(
                            IF(
                                ISNUMBER(M115:X115),
                                IF(
                                    M$5:X$5=1,
                                    M115:X115,
                                    ""),
                                "")
                            =0),
                        0,
                        GEOMEAN(IF(
                            ISNUMBER(M115:X115),
                            IF(
                                M$5:X$5=1,
                                M115:X115,
                                ""),
                            ""))
                    ),
                    IF(
                        OR(IF(
                            ISNUMBER(M115:X115),
                            IF(
                                M$5:X$5=2,
                                M115:X115,
                                ""),
                            "")
                            =0),
                        0,
                        GEOMEAN(IF(
                            ISNUMBER(M115:X115),
                            IF(
                                M$5:X$5=2,
                                M115:X115,
                                ""),
                            "")))
                )
            )
        )
    )
)</f>
        <v>0</v>
      </c>
      <c r="J115" s="242">
        <v>44753</v>
      </c>
      <c r="K115" s="242">
        <v>44852</v>
      </c>
      <c r="L115" s="91" t="s">
        <v>184</v>
      </c>
      <c r="M115" s="192">
        <v>6.0291545189504303</v>
      </c>
      <c r="N115" s="192">
        <v>0</v>
      </c>
      <c r="O115" s="192" t="s">
        <v>409</v>
      </c>
      <c r="P115" s="192">
        <v>34.799999999999997</v>
      </c>
      <c r="Q115" s="192" t="s">
        <v>409</v>
      </c>
      <c r="R115" s="192" t="s">
        <v>409</v>
      </c>
      <c r="S115"/>
      <c r="T115"/>
      <c r="U115"/>
      <c r="V115"/>
      <c r="W115"/>
      <c r="X115"/>
      <c r="Y115" s="192"/>
      <c r="Z115" s="192"/>
      <c r="AA115"/>
      <c r="AB115"/>
      <c r="AC115"/>
      <c r="AD115"/>
      <c r="AE115"/>
      <c r="AF115"/>
      <c r="AG115" s="34"/>
      <c r="AH115" s="34"/>
      <c r="AI115" s="34"/>
      <c r="AJ115" s="34"/>
      <c r="AK115" s="205"/>
    </row>
    <row r="116" spans="1:37" x14ac:dyDescent="0.2">
      <c r="A116" s="84">
        <v>109</v>
      </c>
      <c r="B116" s="84" t="str">
        <f ca="1"/>
        <v>Lebanon</v>
      </c>
      <c r="C116" s="84" t="str">
        <f ca="1"/>
        <v>LBN</v>
      </c>
      <c r="D116" s="84" t="str">
        <f ca="1"/>
        <v>MEA           Middle East &amp; North Africa</v>
      </c>
      <c r="E116" s="84" t="str">
        <f ca="1"/>
        <v>IBRD</v>
      </c>
      <c r="F116" s="190" t="str">
        <f t="shared" ca="1" si="6"/>
        <v/>
      </c>
      <c r="G116" s="80">
        <f>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8.0232897144852995</v>
      </c>
      <c r="H116" s="80" cm="1">
        <f t="array" ref="H116">IF(
    SUM(IF(
            ISNUMBER(
                IF(
                    $M$4:$X$4,
                    (M116:X116),
                    "")),
            1,
            0))
        =0,
    NA(),
    IF(
        Parameters!$D$15=1,
        IF(
            SUM(--(ISNUMBER(IF($M$4:$X$4=1,(M116:X116),""))))&gt;0,
            MAX(IF(
                ISNUMBER(M116:X116),
                IF(
                    M$4:X$4=1,
                    M116:X116,
                    ""),
                "")),
            MAX(IF(
                ISNUMBER(M116:X116),
                IF(
                    M$4:X$4=2,
                    M116:X116,
                    ""),
                ""))
        ),
        IF(
            Parameters!$D$16=1,
            IFERROR(
                AVERAGE(IF(
                    ISNUMBER(M116:X116),
                    IF(
                        M$4:X$4=1,
                        M116:X116,
                        ""),
                    "")),
                AVERAGE(IF(
                    ISNUMBER(M116:X116),
                    IF(
                        M$4:X$4=2,
                        M116:X116,
                        ""),
                    ""))
            ),
            IF(
                Parameters!$D$17=1,
                IFERROR(
                    IF(
                        OR(
                            IF(
                                ISNUMBER(M116:X116),
                                IF(
                                    M$4:X$4=1,
                                    M116:X116,
                                    ""),
                                "")
                            =0),
                        0,
                        GEOMEAN(IF(
                            ISNUMBER(M116:X116),
                            IF(
                                M$4:X$4=1,
                                M116:X116,
                                ""),
                            ""))
                    ),
                    IF(
                        OR(IF(
                            ISNUMBER(M116:X116),
                            IF(
                                M$4:X$4=2,
                                M116:X116,
                                ""),
                            "")
                            =0),
                        0,
                        GEOMEAN(IF(
                            ISNUMBER(M116:X116),
                            IF(
                                M$4:X$4=2,
                                M116:X116,
                                ""),
                            "")))
                )
            )
        )
    )
)</f>
        <v>6.4373177842565603</v>
      </c>
      <c r="I116" s="191" cm="1">
        <f t="array" ref="I116">IF(
    SUM(IF(
            ISNUMBER(
                IF(
                    $M$5:$X$5,
                    (M116:X116),
                    "")),
            1,
            0))
        =0,
    NA(),
    IF(
        Parameters!$D$15=1,
        IF(
            SUM(--(ISNUMBER(IF($M$5:$X$5=1,(M116:X116),""))))&gt;0,
            MAX(IF(
                ISNUMBER(M116:X116),
                IF(
                    M$5:X$5=1,
                    M116:X116,
                    ""),
                "")),
            MAX(IF(
                ISNUMBER(M116:X116),
                IF(
                    M$5:X$5=2,
                    M116:X116,
                    ""),
                ""))
        ),
        IF(
            Parameters!$D$16=1,
            IFERROR(
                AVERAGE(IF(
                    ISNUMBER(M116:X116),
                    IF(
                        M$5:X$5=1,
                        M116:X116,
                        ""),
                    "")),
                AVERAGE(IF(
                    ISNUMBER(M116:X116),
                    IF(
                        M$5:X$5=2,
                        M116:X116,
                        ""),
                    ""))
            ),
            IF(
                Parameters!$D$17=1,
                IFERROR(
                    IF(
                        OR(
                            IF(
                                ISNUMBER(M116:X116),
                                IF(
                                    M$5:X$5=1,
                                    M116:X116,
                                    ""),
                                "")
                            =0),
                        0,
                        GEOMEAN(IF(
                            ISNUMBER(M116:X116),
                            IF(
                                M$5:X$5=1,
                                M116:X116,
                                ""),
                            ""))
                    ),
                    IF(
                        OR(IF(
                            ISNUMBER(M116:X116),
                            IF(
                                M$5:X$5=2,
                                M116:X116,
                                ""),
                            "")
                            =0),
                        0,
                        GEOMEAN(IF(
                            ISNUMBER(M116:X116),
                            IF(
                                M$5:X$5=2,
                                M116:X116,
                                ""),
                            "")))
                )
            )
        )
    )
)</f>
        <v>10</v>
      </c>
      <c r="J116" s="242">
        <v>44753</v>
      </c>
      <c r="K116" s="242">
        <v>44865</v>
      </c>
      <c r="L116" s="91" t="s">
        <v>186</v>
      </c>
      <c r="M116" s="192">
        <v>6.4373177842565603</v>
      </c>
      <c r="N116" s="192">
        <v>0</v>
      </c>
      <c r="O116" s="192">
        <v>10</v>
      </c>
      <c r="P116" s="192">
        <v>33.4</v>
      </c>
      <c r="Q116" s="192" t="s">
        <v>409</v>
      </c>
      <c r="R116" s="192" t="s">
        <v>635</v>
      </c>
      <c r="S116"/>
      <c r="T116"/>
      <c r="U116"/>
      <c r="V116"/>
      <c r="W116"/>
      <c r="X116"/>
      <c r="Y116" s="192"/>
      <c r="Z116" s="192"/>
      <c r="AA116"/>
      <c r="AB116"/>
      <c r="AC116"/>
      <c r="AD116"/>
      <c r="AE116"/>
      <c r="AF116"/>
      <c r="AG116" s="34"/>
      <c r="AH116" s="34"/>
      <c r="AI116" s="34"/>
      <c r="AJ116" s="34"/>
      <c r="AK116" s="205"/>
    </row>
    <row r="117" spans="1:37" x14ac:dyDescent="0.2">
      <c r="A117" s="84">
        <v>110</v>
      </c>
      <c r="B117" s="84" t="str">
        <f ca="1"/>
        <v>Liberia</v>
      </c>
      <c r="C117" s="84" t="str">
        <f ca="1"/>
        <v>LBR</v>
      </c>
      <c r="D117" s="84" t="str">
        <f ca="1"/>
        <v>SSF           Sub-Saharan Africa</v>
      </c>
      <c r="E117" s="84" t="str">
        <f ca="1"/>
        <v>IDA</v>
      </c>
      <c r="F117" s="190" t="str">
        <f t="shared" ca="1" si="6"/>
        <v/>
      </c>
      <c r="G117" s="80">
        <f>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0</v>
      </c>
      <c r="H117" s="80" cm="1">
        <f t="array" ref="H117">IF(
    SUM(IF(
            ISNUMBER(
                IF(
                    $M$4:$X$4,
                    (M117:X117),
                    "")),
            1,
            0))
        =0,
    NA(),
    IF(
        Parameters!$D$15=1,
        IF(
            SUM(--(ISNUMBER(IF($M$4:$X$4=1,(M117:X117),""))))&gt;0,
            MAX(IF(
                ISNUMBER(M117:X117),
                IF(
                    M$4:X$4=1,
                    M117:X117,
                    ""),
                "")),
            MAX(IF(
                ISNUMBER(M117:X117),
                IF(
                    M$4:X$4=2,
                    M117:X117,
                    ""),
                ""))
        ),
        IF(
            Parameters!$D$16=1,
            IFERROR(
                AVERAGE(IF(
                    ISNUMBER(M117:X117),
                    IF(
                        M$4:X$4=1,
                        M117:X117,
                        ""),
                    "")),
                AVERAGE(IF(
                    ISNUMBER(M117:X117),
                    IF(
                        M$4:X$4=2,
                        M117:X117,
                        ""),
                    ""))
            ),
            IF(
                Parameters!$D$17=1,
                IFERROR(
                    IF(
                        OR(
                            IF(
                                ISNUMBER(M117:X117),
                                IF(
                                    M$4:X$4=1,
                                    M117:X117,
                                    ""),
                                "")
                            =0),
                        0,
                        GEOMEAN(IF(
                            ISNUMBER(M117:X117),
                            IF(
                                M$4:X$4=1,
                                M117:X117,
                                ""),
                            ""))
                    ),
                    IF(
                        OR(IF(
                            ISNUMBER(M117:X117),
                            IF(
                                M$4:X$4=2,
                                M117:X117,
                                ""),
                            "")
                            =0),
                        0,
                        GEOMEAN(IF(
                            ISNUMBER(M117:X117),
                            IF(
                                M$4:X$4=2,
                                M117:X117,
                                ""),
                            "")))
                )
            )
        )
    )
)</f>
        <v>5.7667638483964998</v>
      </c>
      <c r="I117" s="191" cm="1">
        <f t="array" ref="I117">IF(
    SUM(IF(
            ISNUMBER(
                IF(
                    $M$5:$X$5,
                    (M117:X117),
                    "")),
            1,
            0))
        =0,
    NA(),
    IF(
        Parameters!$D$15=1,
        IF(
            SUM(--(ISNUMBER(IF($M$5:$X$5=1,(M117:X117),""))))&gt;0,
            MAX(IF(
                ISNUMBER(M117:X117),
                IF(
                    M$5:X$5=1,
                    M117:X117,
                    ""),
                "")),
            MAX(IF(
                ISNUMBER(M117:X117),
                IF(
                    M$5:X$5=2,
                    M117:X117,
                    ""),
                ""))
        ),
        IF(
            Parameters!$D$16=1,
            IFERROR(
                AVERAGE(IF(
                    ISNUMBER(M117:X117),
                    IF(
                        M$5:X$5=1,
                        M117:X117,
                        ""),
                    "")),
                AVERAGE(IF(
                    ISNUMBER(M117:X117),
                    IF(
                        M$5:X$5=2,
                        M117:X117,
                        ""),
                    ""))
            ),
            IF(
                Parameters!$D$17=1,
                IFERROR(
                    IF(
                        OR(
                            IF(
                                ISNUMBER(M117:X117),
                                IF(
                                    M$5:X$5=1,
                                    M117:X117,
                                    ""),
                                "")
                            =0),
                        0,
                        GEOMEAN(IF(
                            ISNUMBER(M117:X117),
                            IF(
                                M$5:X$5=1,
                                M117:X117,
                                ""),
                            ""))
                    ),
                    IF(
                        OR(IF(
                            ISNUMBER(M117:X117),
                            IF(
                                M$5:X$5=2,
                                M117:X117,
                                ""),
                            "")
                            =0),
                        0,
                        GEOMEAN(IF(
                            ISNUMBER(M117:X117),
                            IF(
                                M$5:X$5=2,
                                M117:X117,
                                ""),
                            "")))
                )
            )
        )
    )
)</f>
        <v>0</v>
      </c>
      <c r="J117" s="242">
        <v>44753</v>
      </c>
      <c r="K117" s="242">
        <v>44753</v>
      </c>
      <c r="L117" s="91" t="s">
        <v>188</v>
      </c>
      <c r="M117" s="192">
        <v>5.7667638483964998</v>
      </c>
      <c r="N117" s="192">
        <v>0</v>
      </c>
      <c r="O117" s="192" t="s">
        <v>409</v>
      </c>
      <c r="P117" s="192">
        <v>35.700000000000003</v>
      </c>
      <c r="Q117" s="192" t="s">
        <v>409</v>
      </c>
      <c r="R117" s="192" t="s">
        <v>409</v>
      </c>
      <c r="S117"/>
      <c r="T117"/>
      <c r="U117"/>
      <c r="V117"/>
      <c r="W117"/>
      <c r="X117"/>
      <c r="Y117" s="192"/>
      <c r="Z117" s="192"/>
      <c r="AA117"/>
      <c r="AB117"/>
      <c r="AC117"/>
      <c r="AD117"/>
      <c r="AE117"/>
      <c r="AF117"/>
      <c r="AG117" s="34"/>
      <c r="AH117" s="34"/>
      <c r="AI117" s="34"/>
      <c r="AJ117" s="34"/>
      <c r="AK117" s="205"/>
    </row>
    <row r="118" spans="1:37" x14ac:dyDescent="0.2">
      <c r="A118" s="84">
        <v>111</v>
      </c>
      <c r="B118" s="84" t="str">
        <f ca="1"/>
        <v>Libya</v>
      </c>
      <c r="C118" s="84" t="str">
        <f ca="1"/>
        <v>LBY</v>
      </c>
      <c r="D118" s="84" t="str">
        <f ca="1"/>
        <v>MEA           Middle East &amp; North Africa</v>
      </c>
      <c r="E118" s="84" t="str">
        <f ca="1"/>
        <v>IBRD</v>
      </c>
      <c r="F118" s="190" t="str">
        <f t="shared" ca="1" si="6"/>
        <v/>
      </c>
      <c r="G118" s="80">
        <f>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0</v>
      </c>
      <c r="H118" s="80" cm="1">
        <f t="array" ref="H118">IF(
    SUM(IF(
            ISNUMBER(
                IF(
                    $M$4:$X$4,
                    (M118:X118),
                    "")),
            1,
            0))
        =0,
    NA(),
    IF(
        Parameters!$D$15=1,
        IF(
            SUM(--(ISNUMBER(IF($M$4:$X$4=1,(M118:X118),""))))&gt;0,
            MAX(IF(
                ISNUMBER(M118:X118),
                IF(
                    M$4:X$4=1,
                    M118:X118,
                    ""),
                "")),
            MAX(IF(
                ISNUMBER(M118:X118),
                IF(
                    M$4:X$4=2,
                    M118:X118,
                    ""),
                ""))
        ),
        IF(
            Parameters!$D$16=1,
            IFERROR(
                AVERAGE(IF(
                    ISNUMBER(M118:X118),
                    IF(
                        M$4:X$4=1,
                        M118:X118,
                        ""),
                    "")),
                AVERAGE(IF(
                    ISNUMBER(M118:X118),
                    IF(
                        M$4:X$4=2,
                        M118:X118,
                        ""),
                    ""))
            ),
            IF(
                Parameters!$D$17=1,
                IFERROR(
                    IF(
                        OR(
                            IF(
                                ISNUMBER(M118:X118),
                                IF(
                                    M$4:X$4=1,
                                    M118:X118,
                                    ""),
                                "")
                            =0),
                        0,
                        GEOMEAN(IF(
                            ISNUMBER(M118:X118),
                            IF(
                                M$4:X$4=1,
                                M118:X118,
                                ""),
                            ""))
                    ),
                    IF(
                        OR(IF(
                            ISNUMBER(M118:X118),
                            IF(
                                M$4:X$4=2,
                                M118:X118,
                                ""),
                            "")
                            =0),
                        0,
                        GEOMEAN(IF(
                            ISNUMBER(M118:X118),
                            IF(
                                M$4:X$4=2,
                                M118:X118,
                                ""),
                            "")))
                )
            )
        )
    )
)</f>
        <v>8.7988338192419793</v>
      </c>
      <c r="I118" s="191" cm="1">
        <f t="array" ref="I118">IF(
    SUM(IF(
            ISNUMBER(
                IF(
                    $M$5:$X$5,
                    (M118:X118),
                    "")),
            1,
            0))
        =0,
    NA(),
    IF(
        Parameters!$D$15=1,
        IF(
            SUM(--(ISNUMBER(IF($M$5:$X$5=1,(M118:X118),""))))&gt;0,
            MAX(IF(
                ISNUMBER(M118:X118),
                IF(
                    M$5:X$5=1,
                    M118:X118,
                    ""),
                "")),
            MAX(IF(
                ISNUMBER(M118:X118),
                IF(
                    M$5:X$5=2,
                    M118:X118,
                    ""),
                ""))
        ),
        IF(
            Parameters!$D$16=1,
            IFERROR(
                AVERAGE(IF(
                    ISNUMBER(M118:X118),
                    IF(
                        M$5:X$5=1,
                        M118:X118,
                        ""),
                    "")),
                AVERAGE(IF(
                    ISNUMBER(M118:X118),
                    IF(
                        M$5:X$5=2,
                        M118:X118,
                        ""),
                    ""))
            ),
            IF(
                Parameters!$D$17=1,
                IFERROR(
                    IF(
                        OR(
                            IF(
                                ISNUMBER(M118:X118),
                                IF(
                                    M$5:X$5=1,
                                    M118:X118,
                                    ""),
                                "")
                            =0),
                        0,
                        GEOMEAN(IF(
                            ISNUMBER(M118:X118),
                            IF(
                                M$5:X$5=1,
                                M118:X118,
                                ""),
                            ""))
                    ),
                    IF(
                        OR(IF(
                            ISNUMBER(M118:X118),
                            IF(
                                M$5:X$5=2,
                                M118:X118,
                                ""),
                            "")
                            =0),
                        0,
                        GEOMEAN(IF(
                            ISNUMBER(M118:X118),
                            IF(
                                M$5:X$5=2,
                                M118:X118,
                                ""),
                            "")))
                )
            )
        )
    )
)</f>
        <v>0</v>
      </c>
      <c r="J118" s="242">
        <v>44753</v>
      </c>
      <c r="K118" s="242">
        <v>44830</v>
      </c>
      <c r="L118" s="91" t="s">
        <v>190</v>
      </c>
      <c r="M118" s="192">
        <v>8.7988338192419793</v>
      </c>
      <c r="N118" s="192">
        <v>0</v>
      </c>
      <c r="O118" s="192" t="s">
        <v>409</v>
      </c>
      <c r="P118" s="192">
        <v>25.3</v>
      </c>
      <c r="Q118" s="192" t="s">
        <v>409</v>
      </c>
      <c r="R118" s="192" t="s">
        <v>409</v>
      </c>
      <c r="S118"/>
      <c r="T118"/>
      <c r="U118"/>
      <c r="V118"/>
      <c r="W118"/>
      <c r="X118"/>
      <c r="Y118" s="192"/>
      <c r="Z118" s="192"/>
      <c r="AA118"/>
      <c r="AB118"/>
      <c r="AC118"/>
      <c r="AD118"/>
      <c r="AE118"/>
      <c r="AF118"/>
      <c r="AG118" s="34"/>
      <c r="AH118" s="34"/>
      <c r="AI118" s="34"/>
      <c r="AJ118" s="34"/>
      <c r="AK118" s="205"/>
    </row>
    <row r="119" spans="1:37" x14ac:dyDescent="0.2">
      <c r="A119" s="84">
        <v>112</v>
      </c>
      <c r="B119" s="84" t="str">
        <f ca="1"/>
        <v>St. Lucia</v>
      </c>
      <c r="C119" s="84" t="str">
        <f ca="1"/>
        <v>LCA</v>
      </c>
      <c r="D119" s="84" t="str">
        <f ca="1"/>
        <v>LCN           Latin America &amp; Caribbean</v>
      </c>
      <c r="E119" s="84" t="str">
        <f ca="1"/>
        <v>Blend</v>
      </c>
      <c r="F119" s="190" t="str">
        <f t="shared" ca="1" si="6"/>
        <v/>
      </c>
      <c r="G119" s="80">
        <f>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0</v>
      </c>
      <c r="H119" s="80" cm="1">
        <f t="array" ref="H119">IF(
    SUM(IF(
            ISNUMBER(
                IF(
                    $M$4:$X$4,
                    (M119:X119),
                    "")),
            1,
            0))
        =0,
    NA(),
    IF(
        Parameters!$D$15=1,
        IF(
            SUM(--(ISNUMBER(IF($M$4:$X$4=1,(M119:X119),""))))&gt;0,
            MAX(IF(
                ISNUMBER(M119:X119),
                IF(
                    M$4:X$4=1,
                    M119:X119,
                    ""),
                "")),
            MAX(IF(
                ISNUMBER(M119:X119),
                IF(
                    M$4:X$4=2,
                    M119:X119,
                    ""),
                ""))
        ),
        IF(
            Parameters!$D$16=1,
            IFERROR(
                AVERAGE(IF(
                    ISNUMBER(M119:X119),
                    IF(
                        M$4:X$4=1,
                        M119:X119,
                        ""),
                    "")),
                AVERAGE(IF(
                    ISNUMBER(M119:X119),
                    IF(
                        M$4:X$4=2,
                        M119:X119,
                        ""),
                    ""))
            ),
            IF(
                Parameters!$D$17=1,
                IFERROR(
                    IF(
                        OR(
                            IF(
                                ISNUMBER(M119:X119),
                                IF(
                                    M$4:X$4=1,
                                    M119:X119,
                                    ""),
                                "")
                            =0),
                        0,
                        GEOMEAN(IF(
                            ISNUMBER(M119:X119),
                            IF(
                                M$4:X$4=1,
                                M119:X119,
                                ""),
                            ""))
                    ),
                    IF(
                        OR(IF(
                            ISNUMBER(M119:X119),
                            IF(
                                M$4:X$4=2,
                                M119:X119,
                                ""),
                            "")
                            =0),
                        0,
                        GEOMEAN(IF(
                            ISNUMBER(M119:X119),
                            IF(
                                M$4:X$4=2,
                                M119:X119,
                                ""),
                            "")))
                )
            )
        )
    )
)</f>
        <v>6.0583090379008704</v>
      </c>
      <c r="I119" s="191" cm="1">
        <f t="array" ref="I119">IF(
    SUM(IF(
            ISNUMBER(
                IF(
                    $M$5:$X$5,
                    (M119:X119),
                    "")),
            1,
            0))
        =0,
    NA(),
    IF(
        Parameters!$D$15=1,
        IF(
            SUM(--(ISNUMBER(IF($M$5:$X$5=1,(M119:X119),""))))&gt;0,
            MAX(IF(
                ISNUMBER(M119:X119),
                IF(
                    M$5:X$5=1,
                    M119:X119,
                    ""),
                "")),
            MAX(IF(
                ISNUMBER(M119:X119),
                IF(
                    M$5:X$5=2,
                    M119:X119,
                    ""),
                ""))
        ),
        IF(
            Parameters!$D$16=1,
            IFERROR(
                AVERAGE(IF(
                    ISNUMBER(M119:X119),
                    IF(
                        M$5:X$5=1,
                        M119:X119,
                        ""),
                    "")),
                AVERAGE(IF(
                    ISNUMBER(M119:X119),
                    IF(
                        M$5:X$5=2,
                        M119:X119,
                        ""),
                    ""))
            ),
            IF(
                Parameters!$D$17=1,
                IFERROR(
                    IF(
                        OR(
                            IF(
                                ISNUMBER(M119:X119),
                                IF(
                                    M$5:X$5=1,
                                    M119:X119,
                                    ""),
                                "")
                            =0),
                        0,
                        GEOMEAN(IF(
                            ISNUMBER(M119:X119),
                            IF(
                                M$5:X$5=1,
                                M119:X119,
                                ""),
                            ""))
                    ),
                    IF(
                        OR(IF(
                            ISNUMBER(M119:X119),
                            IF(
                                M$5:X$5=2,
                                M119:X119,
                                ""),
                            "")
                            =0),
                        0,
                        GEOMEAN(IF(
                            ISNUMBER(M119:X119),
                            IF(
                                M$5:X$5=2,
                                M119:X119,
                                ""),
                            "")))
                )
            )
        )
    )
)</f>
        <v>0</v>
      </c>
      <c r="J119" s="242">
        <v>44753</v>
      </c>
      <c r="K119" s="242">
        <v>44855</v>
      </c>
      <c r="L119" s="91" t="s">
        <v>191</v>
      </c>
      <c r="M119" s="192">
        <v>6.0583090379008704</v>
      </c>
      <c r="N119" s="192">
        <v>0</v>
      </c>
      <c r="O119" s="192" t="s">
        <v>409</v>
      </c>
      <c r="P119" s="192">
        <v>34.700000000000003</v>
      </c>
      <c r="Q119" s="192" t="s">
        <v>409</v>
      </c>
      <c r="R119" s="192" t="s">
        <v>409</v>
      </c>
      <c r="S119"/>
      <c r="T119"/>
      <c r="U119"/>
      <c r="V119"/>
      <c r="W119"/>
      <c r="X119"/>
      <c r="Y119" s="192"/>
      <c r="Z119" s="192"/>
      <c r="AA119"/>
      <c r="AB119"/>
      <c r="AC119"/>
      <c r="AD119"/>
      <c r="AE119"/>
      <c r="AF119"/>
      <c r="AG119" s="34"/>
      <c r="AH119" s="34"/>
      <c r="AI119" s="34"/>
      <c r="AJ119" s="34"/>
      <c r="AK119" s="205"/>
    </row>
    <row r="120" spans="1:37" x14ac:dyDescent="0.2">
      <c r="A120" s="84">
        <v>113</v>
      </c>
      <c r="B120" s="84" t="str">
        <f ca="1"/>
        <v>Liechtenstein</v>
      </c>
      <c r="C120" s="84" t="str">
        <f ca="1"/>
        <v>LIE</v>
      </c>
      <c r="D120" s="84" t="str">
        <f ca="1"/>
        <v>ECS           Europe &amp; Central Asia</v>
      </c>
      <c r="E120" s="84" t="str">
        <f ca="1"/>
        <v>NA</v>
      </c>
      <c r="F120" s="190" t="str">
        <f t="shared" ca="1" si="6"/>
        <v/>
      </c>
      <c r="G120" s="80">
        <f>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$M$4:$X$4,
                    (M120:X120),
                    "")),
            1,
            0))
        =0,
    NA(),
    IF(
        Parameters!$D$15=1,
        IF(
            SUM(--(ISNUMBER(IF($M$4:$X$4=1,(M120:X120),""))))&gt;0,
            MAX(IF(
                ISNUMBER(M120:X120),
                IF(
                    M$4:X$4=1,
                    M120:X120,
                    ""),
                "")),
            MAX(IF(
                ISNUMBER(M120:X120),
                IF(
                    M$4:X$4=2,
                    M120:X120,
                    ""),
                ""))
        ),
        IF(
            Parameters!$D$16=1,
            IFERROR(
                AVERAGE(IF(
                    ISNUMBER(M120:X120),
                    IF(
                        M$4:X$4=1,
                        M120:X120,
                        ""),
                    "")),
                AVERAGE(IF(
                    ISNUMBER(M120:X120),
                    IF(
                        M$4:X$4=2,
                        M120:X120,
                        ""),
                    ""))
            ),
            IF(
                Parameters!$D$17=1,
                IFERROR(
                    IF(
                        OR(
                            IF(
                                ISNUMBER(M120:X120),
                                IF(
                                    M$4:X$4=1,
                                    M120:X120,
                                    ""),
                                "")
                            =0),
                        0,
                        GEOMEAN(IF(
                            ISNUMBER(M120:X120),
                            IF(
                                M$4:X$4=1,
                                M120:X120,
                                ""),
                            ""))
                    ),
                    IF(
                        OR(IF(
                            ISNUMBER(M120:X120),
                            IF(
                                M$4:X$4=2,
                                M120:X120,
                                ""),
                            "")
                            =0),
                        0,
                        GEOMEAN(IF(
                            ISNUMBER(M120:X120),
                            IF(
                                M$4:X$4=2,
                                M120:X120,
                                ""),
                            "")))
                )
            )
        )
    )
)</f>
        <v>2.6472303206997001</v>
      </c>
      <c r="I120" s="191" cm="1">
        <f t="array" ref="I120">IF(
    SUM(IF(
            ISNUMBER(
                IF(
                    $M$5:$X$5,
                    (M120:X120),
                    "")),
            1,
            0))
        =0,
    NA(),
    IF(
        Parameters!$D$15=1,
        IF(
            SUM(--(ISNUMBER(IF($M$5:$X$5=1,(M120:X120),""))))&gt;0,
            MAX(IF(
                ISNUMBER(M120:X120),
                IF(
                    M$5:X$5=1,
                    M120:X120,
                    ""),
                "")),
            MAX(IF(
                ISNUMBER(M120:X120),
                IF(
                    M$5:X$5=2,
                    M120:X120,
                    ""),
                ""))
        ),
        IF(
            Parameters!$D$16=1,
            IFERROR(
                AVERAGE(IF(
                    ISNUMBER(M120:X120),
                    IF(
                        M$5:X$5=1,
                        M120:X120,
                        ""),
                    "")),
                AVERAGE(IF(
                    ISNUMBER(M120:X120),
                    IF(
                        M$5:X$5=2,
                        M120:X120,
                        ""),
                    ""))
            ),
            IF(
                Parameters!$D$17=1,
                IFERROR(
                    IF(
                        OR(
                            IF(
                                ISNUMBER(M120:X120),
                                IF(
                                    M$5:X$5=1,
                                    M120:X120,
                                    ""),
                                "")
                            =0),
                        0,
                        GEOMEAN(IF(
                            ISNUMBER(M120:X120),
                            IF(
                                M$5:X$5=1,
                                M120:X120,
                                ""),
                            ""))
                    ),
                    IF(
                        OR(IF(
                            ISNUMBER(M120:X120),
                            IF(
                                M$5:X$5=2,
                                M120:X120,
                                ""),
                            "")
                            =0),
                        0,
                        GEOMEAN(IF(
                            ISNUMBER(M120:X120),
                            IF(
                                M$5:X$5=2,
                                M120:X120,
                                ""),
                            "")))
                )
            )
        )
    )
)</f>
        <v>0</v>
      </c>
      <c r="J120" s="242">
        <v>44753</v>
      </c>
      <c r="K120" s="242" t="s">
        <v>409</v>
      </c>
      <c r="L120" s="91" t="s">
        <v>193</v>
      </c>
      <c r="M120" s="192">
        <v>2.6472303206997001</v>
      </c>
      <c r="N120" s="192">
        <v>0</v>
      </c>
      <c r="O120" s="192" t="s">
        <v>409</v>
      </c>
      <c r="P120" s="192">
        <v>46.4</v>
      </c>
      <c r="Q120" s="192" t="s">
        <v>409</v>
      </c>
      <c r="R120" s="192" t="s">
        <v>409</v>
      </c>
      <c r="S120"/>
      <c r="T120"/>
      <c r="U120"/>
      <c r="V120"/>
      <c r="W120"/>
      <c r="X120"/>
      <c r="Y120" s="192"/>
      <c r="Z120" s="192"/>
      <c r="AA120"/>
      <c r="AB120"/>
      <c r="AC120"/>
      <c r="AD120"/>
      <c r="AE120"/>
      <c r="AF120"/>
      <c r="AG120" s="34"/>
      <c r="AH120" s="34"/>
      <c r="AI120" s="34"/>
      <c r="AJ120" s="34"/>
      <c r="AK120" s="205"/>
    </row>
    <row r="121" spans="1:37" x14ac:dyDescent="0.2">
      <c r="A121" s="84">
        <v>114</v>
      </c>
      <c r="B121" s="84" t="str">
        <f ca="1"/>
        <v>Sri Lanka</v>
      </c>
      <c r="C121" s="84" t="str">
        <f ca="1"/>
        <v>LKA</v>
      </c>
      <c r="D121" s="84" t="str">
        <f ca="1"/>
        <v>SAS           South Asia</v>
      </c>
      <c r="E121" s="84" t="str">
        <f ca="1"/>
        <v>IBRD</v>
      </c>
      <c r="F121" s="190" t="str">
        <f t="shared" ca="1" si="6"/>
        <v/>
      </c>
      <c r="G121" s="80">
        <f>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7.8950846427403745</v>
      </c>
      <c r="H121" s="80" cm="1">
        <f t="array" ref="H121">IF(
    SUM(IF(
            ISNUMBER(
                IF(
                    $M$4:$X$4,
                    (M121:X121),
                    "")),
            1,
            0))
        =0,
    NA(),
    IF(
        Parameters!$D$15=1,
        IF(
            SUM(--(ISNUMBER(IF($M$4:$X$4=1,(M121:X121),""))))&gt;0,
            MAX(IF(
                ISNUMBER(M121:X121),
                IF(
                    M$4:X$4=1,
                    M121:X121,
                    ""),
                "")),
            MAX(IF(
                ISNUMBER(M121:X121),
                IF(
                    M$4:X$4=2,
                    M121:X121,
                    ""),
                ""))
        ),
        IF(
            Parameters!$D$16=1,
            IFERROR(
                AVERAGE(IF(
                    ISNUMBER(M121:X121),
                    IF(
                        M$4:X$4=1,
                        M121:X121,
                        ""),
                    "")),
                AVERAGE(IF(
                    ISNUMBER(M121:X121),
                    IF(
                        M$4:X$4=2,
                        M121:X121,
                        ""),
                    ""))
            ),
            IF(
                Parameters!$D$17=1,
                IFERROR(
                    IF(
                        OR(
                            IF(
                                ISNUMBER(M121:X121),
                                IF(
                                    M$4:X$4=1,
                                    M121:X121,
                                    ""),
                                "")
                            =0),
                        0,
                        GEOMEAN(IF(
                            ISNUMBER(M121:X121),
                            IF(
                                M$4:X$4=1,
                                M121:X121,
                                ""),
                            ""))
                    ),
                    IF(
                        OR(IF(
                            ISNUMBER(M121:X121),
                            IF(
                                M$4:X$4=2,
                                M121:X121,
                                ""),
                            "")
                            =0),
                        0,
                        GEOMEAN(IF(
                            ISNUMBER(M121:X121),
                            IF(
                                M$4:X$4=2,
                                M121:X121,
                                ""),
                            "")))
                )
            )
        )
    )
)</f>
        <v>6.2332361516034904</v>
      </c>
      <c r="I121" s="191" cm="1">
        <f t="array" ref="I121">IF(
    SUM(IF(
            ISNUMBER(
                IF(
                    $M$5:$X$5,
                    (M121:X121),
                    "")),
            1,
            0))
        =0,
    NA(),
    IF(
        Parameters!$D$15=1,
        IF(
            SUM(--(ISNUMBER(IF($M$5:$X$5=1,(M121:X121),""))))&gt;0,
            MAX(IF(
                ISNUMBER(M121:X121),
                IF(
                    M$5:X$5=1,
                    M121:X121,
                    ""),
                "")),
            MAX(IF(
                ISNUMBER(M121:X121),
                IF(
                    M$5:X$5=2,
                    M121:X121,
                    ""),
                ""))
        ),
        IF(
            Parameters!$D$16=1,
            IFERROR(
                AVERAGE(IF(
                    ISNUMBER(M121:X121),
                    IF(
                        M$5:X$5=1,
                        M121:X121,
                        ""),
                    "")),
                AVERAGE(IF(
                    ISNUMBER(M121:X121),
                    IF(
                        M$5:X$5=2,
                        M121:X121,
                        ""),
                    ""))
            ),
            IF(
                Parameters!$D$17=1,
                IFERROR(
                    IF(
                        OR(
                            IF(
                                ISNUMBER(M121:X121),
                                IF(
                                    M$5:X$5=1,
                                    M121:X121,
                                    ""),
                                "")
                            =0),
                        0,
                        GEOMEAN(IF(
                            ISNUMBER(M121:X121),
                            IF(
                                M$5:X$5=1,
                                M121:X121,
                                ""),
                            ""))
                    ),
                    IF(
                        OR(IF(
                            ISNUMBER(M121:X121),
                            IF(
                                M$5:X$5=2,
                                M121:X121,
                                ""),
                            "")
                            =0),
                        0,
                        GEOMEAN(IF(
                            ISNUMBER(M121:X121),
                            IF(
                                M$5:X$5=2,
                                M121:X121,
                                ""),
                            "")))
                )
            )
        )
    )
)</f>
        <v>10</v>
      </c>
      <c r="J121" s="242">
        <v>44753</v>
      </c>
      <c r="K121" s="242">
        <v>45142</v>
      </c>
      <c r="L121" s="91" t="s">
        <v>195</v>
      </c>
      <c r="M121" s="192">
        <v>6.2332361516034904</v>
      </c>
      <c r="N121" s="192">
        <v>0</v>
      </c>
      <c r="O121" s="192">
        <v>10</v>
      </c>
      <c r="P121" s="192">
        <v>34.1</v>
      </c>
      <c r="Q121" s="192" t="s">
        <v>409</v>
      </c>
      <c r="R121" s="192" t="s">
        <v>865</v>
      </c>
      <c r="S121"/>
      <c r="T121"/>
      <c r="U121"/>
      <c r="V121"/>
      <c r="W121"/>
      <c r="X121"/>
      <c r="Y121" s="192"/>
      <c r="Z121" s="192"/>
      <c r="AA121"/>
      <c r="AB121"/>
      <c r="AC121"/>
      <c r="AD121"/>
      <c r="AE121"/>
      <c r="AF121"/>
      <c r="AG121" s="34"/>
      <c r="AH121" s="34"/>
      <c r="AI121" s="34"/>
      <c r="AJ121" s="34"/>
      <c r="AK121" s="205"/>
    </row>
    <row r="122" spans="1:37" x14ac:dyDescent="0.2">
      <c r="A122" s="84">
        <v>115</v>
      </c>
      <c r="B122" s="84" t="str">
        <f ca="1"/>
        <v>Lesotho</v>
      </c>
      <c r="C122" s="84" t="str">
        <f ca="1"/>
        <v>LSO</v>
      </c>
      <c r="D122" s="84" t="str">
        <f ca="1"/>
        <v>SSF           Sub-Saharan Africa</v>
      </c>
      <c r="E122" s="84" t="str">
        <f ca="1"/>
        <v>IDA</v>
      </c>
      <c r="F122" s="190" t="str">
        <f t="shared" ca="1" si="6"/>
        <v/>
      </c>
      <c r="G122" s="80">
        <f>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$M$4:$X$4,
                    (M122:X122),
                    "")),
            1,
            0))
        =0,
    NA(),
    IF(
        Parameters!$D$15=1,
        IF(
            SUM(--(ISNUMBER(IF($M$4:$X$4=1,(M122:X122),""))))&gt;0,
            MAX(IF(
                ISNUMBER(M122:X122),
                IF(
                    M$4:X$4=1,
                    M122:X122,
                    ""),
                "")),
            MAX(IF(
                ISNUMBER(M122:X122),
                IF(
                    M$4:X$4=2,
                    M122:X122,
                    ""),
                ""))
        ),
        IF(
            Parameters!$D$16=1,
            IFERROR(
                AVERAGE(IF(
                    ISNUMBER(M122:X122),
                    IF(
                        M$4:X$4=1,
                        M122:X122,
                        ""),
                    "")),
                AVERAGE(IF(
                    ISNUMBER(M122:X122),
                    IF(
                        M$4:X$4=2,
                        M122:X122,
                        ""),
                    ""))
            ),
            IF(
                Parameters!$D$17=1,
                IFERROR(
                    IF(
                        OR(
                            IF(
                                ISNUMBER(M122:X122),
                                IF(
                                    M$4:X$4=1,
                                    M122:X122,
                                    ""),
                                "")
                            =0),
                        0,
                        GEOMEAN(IF(
                            ISNUMBER(M122:X122),
                            IF(
                                M$4:X$4=1,
                                M122:X122,
                                ""),
                            ""))
                    ),
                    IF(
                        OR(IF(
                            ISNUMBER(M122:X122),
                            IF(
                                M$4:X$4=2,
                                M122:X122,
                                ""),
                            "")
                            =0),
                        0,
                        GEOMEAN(IF(
                            ISNUMBER(M122:X122),
                            IF(
                                M$4:X$4=2,
                                M122:X122,
                                ""),
                            "")))
                )
            )
        )
    )
)</f>
        <v>7.1661807580174903</v>
      </c>
      <c r="I122" s="191" cm="1">
        <f t="array" ref="I122">IF(
    SUM(IF(
            ISNUMBER(
                IF(
                    $M$5:$X$5,
                    (M122:X122),
                    "")),
            1,
            0))
        =0,
    NA(),
    IF(
        Parameters!$D$15=1,
        IF(
            SUM(--(ISNUMBER(IF($M$5:$X$5=1,(M122:X122),""))))&gt;0,
            MAX(IF(
                ISNUMBER(M122:X122),
                IF(
                    M$5:X$5=1,
                    M122:X122,
                    ""),
                "")),
            MAX(IF(
                ISNUMBER(M122:X122),
                IF(
                    M$5:X$5=2,
                    M122:X122,
                    ""),
                ""))
        ),
        IF(
            Parameters!$D$16=1,
            IFERROR(
                AVERAGE(IF(
                    ISNUMBER(M122:X122),
                    IF(
                        M$5:X$5=1,
                        M122:X122,
                        ""),
                    "")),
                AVERAGE(IF(
                    ISNUMBER(M122:X122),
                    IF(
                        M$5:X$5=2,
                        M122:X122,
                        ""),
                    ""))
            ),
            IF(
                Parameters!$D$17=1,
                IFERROR(
                    IF(
                        OR(
                            IF(
                                ISNUMBER(M122:X122),
                                IF(
                                    M$5:X$5=1,
                                    M122:X122,
                                    ""),
                                "")
                            =0),
                        0,
                        GEOMEAN(IF(
                            ISNUMBER(M122:X122),
                            IF(
                                M$5:X$5=1,
                                M122:X122,
                                ""),
                            ""))
                    ),
                    IF(
                        OR(IF(
                            ISNUMBER(M122:X122),
                            IF(
                                M$5:X$5=2,
                                M122:X122,
                                ""),
                            "")
                            =0),
                        0,
                        GEOMEAN(IF(
                            ISNUMBER(M122:X122),
                            IF(
                                M$5:X$5=2,
                                M122:X122,
                                ""),
                            "")))
                )
            )
        )
    )
)</f>
        <v>0</v>
      </c>
      <c r="J122" s="242">
        <v>44753</v>
      </c>
      <c r="K122" s="242">
        <v>44852</v>
      </c>
      <c r="L122" s="91" t="s">
        <v>197</v>
      </c>
      <c r="M122" s="192">
        <v>7.1661807580174903</v>
      </c>
      <c r="N122" s="192">
        <v>0</v>
      </c>
      <c r="O122" s="192" t="s">
        <v>409</v>
      </c>
      <c r="P122" s="192">
        <v>30.9</v>
      </c>
      <c r="Q122" s="192" t="s">
        <v>409</v>
      </c>
      <c r="R122" s="192" t="s">
        <v>409</v>
      </c>
      <c r="S122"/>
      <c r="T122"/>
      <c r="U122"/>
      <c r="V122"/>
      <c r="W122"/>
      <c r="X122"/>
      <c r="Y122" s="192"/>
      <c r="Z122" s="192"/>
      <c r="AA122"/>
      <c r="AB122"/>
      <c r="AC122"/>
      <c r="AD122"/>
      <c r="AE122"/>
      <c r="AF122"/>
      <c r="AG122" s="34"/>
      <c r="AH122" s="34"/>
      <c r="AI122" s="34"/>
      <c r="AJ122" s="34"/>
      <c r="AK122" s="205"/>
    </row>
    <row r="123" spans="1:37" x14ac:dyDescent="0.2">
      <c r="A123" s="84">
        <v>116</v>
      </c>
      <c r="B123" s="84" t="str">
        <f ca="1"/>
        <v>Lithuania</v>
      </c>
      <c r="C123" s="84" t="str">
        <f ca="1"/>
        <v>LTU</v>
      </c>
      <c r="D123" s="84" t="str">
        <f ca="1"/>
        <v>ECS           Europe &amp; Central Asia</v>
      </c>
      <c r="E123" s="84" t="str">
        <f ca="1"/>
        <v>NA</v>
      </c>
      <c r="F123" s="190" t="str">
        <f t="shared" ca="1" si="6"/>
        <v/>
      </c>
      <c r="G123" s="80">
        <f>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$M$4:$X$4,
                    (M123:X123),
                    "")),
            1,
            0))
        =0,
    NA(),
    IF(
        Parameters!$D$15=1,
        IF(
            SUM(--(ISNUMBER(IF($M$4:$X$4=1,(M123:X123),""))))&gt;0,
            MAX(IF(
                ISNUMBER(M123:X123),
                IF(
                    M$4:X$4=1,
                    M123:X123,
                    ""),
                "")),
            MAX(IF(
                ISNUMBER(M123:X123),
                IF(
                    M$4:X$4=2,
                    M123:X123,
                    ""),
                ""))
        ),
        IF(
            Parameters!$D$16=1,
            IFERROR(
                AVERAGE(IF(
                    ISNUMBER(M123:X123),
                    IF(
                        M$4:X$4=1,
                        M123:X123,
                        ""),
                    "")),
                AVERAGE(IF(
                    ISNUMBER(M123:X123),
                    IF(
                        M$4:X$4=2,
                        M123:X123,
                        ""),
                    ""))
            ),
            IF(
                Parameters!$D$17=1,
                IFERROR(
                    IF(
                        OR(
                            IF(
                                ISNUMBER(M123:X123),
                                IF(
                                    M$4:X$4=1,
                                    M123:X123,
                                    ""),
                                "")
                            =0),
                        0,
                        GEOMEAN(IF(
                            ISNUMBER(M123:X123),
                            IF(
                                M$4:X$4=1,
                                M123:X123,
                                ""),
                            ""))
                    ),
                    IF(
                        OR(IF(
                            ISNUMBER(M123:X123),
                            IF(
                                M$4:X$4=2,
                                M123:X123,
                                ""),
                            "")
                            =0),
                        0,
                        GEOMEAN(IF(
                            ISNUMBER(M123:X123),
                            IF(
                                M$4:X$4=2,
                                M123:X123,
                                ""),
                            "")))
                )
            )
        )
    )
)</f>
        <v>0</v>
      </c>
      <c r="I123" s="191" cm="1">
        <f t="array" ref="I123">IF(
    SUM(IF(
            ISNUMBER(
                IF(
                    $M$5:$X$5,
                    (M123:X123),
                    "")),
            1,
            0))
        =0,
    NA(),
    IF(
        Parameters!$D$15=1,
        IF(
            SUM(--(ISNUMBER(IF($M$5:$X$5=1,(M123:X123),""))))&gt;0,
            MAX(IF(
                ISNUMBER(M123:X123),
                IF(
                    M$5:X$5=1,
                    M123:X123,
                    ""),
                "")),
            MAX(IF(
                ISNUMBER(M123:X123),
                IF(
                    M$5:X$5=2,
                    M123:X123,
                    ""),
                ""))
        ),
        IF(
            Parameters!$D$16=1,
            IFERROR(
                AVERAGE(IF(
                    ISNUMBER(M123:X123),
                    IF(
                        M$5:X$5=1,
                        M123:X123,
                        ""),
                    "")),
                AVERAGE(IF(
                    ISNUMBER(M123:X123),
                    IF(
                        M$5:X$5=2,
                        M123:X123,
                        ""),
                    ""))
            ),
            IF(
                Parameters!$D$17=1,
                IFERROR(
                    IF(
                        OR(
                            IF(
                                ISNUMBER(M123:X123),
                                IF(
                                    M$5:X$5=1,
                                    M123:X123,
                                    ""),
                                "")
                            =0),
                        0,
                        GEOMEAN(IF(
                            ISNUMBER(M123:X123),
                            IF(
                                M$5:X$5=1,
                                M123:X123,
                                ""),
                            ""))
                    ),
                    IF(
                        OR(IF(
                            ISNUMBER(M123:X123),
                            IF(
                                M$5:X$5=2,
                                M123:X123,
                                ""),
                            "")
                            =0),
                        0,
                        GEOMEAN(IF(
                            ISNUMBER(M123:X123),
                            IF(
                                M$5:X$5=2,
                                M123:X123,
                                ""),
                            "")))
                )
            )
        )
    )
)</f>
        <v>0</v>
      </c>
      <c r="J123" s="242">
        <v>44753</v>
      </c>
      <c r="K123" s="242">
        <v>44855</v>
      </c>
      <c r="L123" s="91" t="s">
        <v>199</v>
      </c>
      <c r="M123" s="192">
        <v>0</v>
      </c>
      <c r="N123" s="192">
        <v>0</v>
      </c>
      <c r="O123" s="192" t="s">
        <v>409</v>
      </c>
      <c r="P123" s="192">
        <v>59.5</v>
      </c>
      <c r="Q123" s="192" t="s">
        <v>409</v>
      </c>
      <c r="R123" s="192" t="s">
        <v>409</v>
      </c>
      <c r="S123"/>
      <c r="T123"/>
      <c r="U123"/>
      <c r="V123"/>
      <c r="W123"/>
      <c r="X123"/>
      <c r="Y123" s="192"/>
      <c r="Z123" s="192"/>
      <c r="AA123"/>
      <c r="AB123"/>
      <c r="AC123"/>
      <c r="AD123"/>
      <c r="AE123"/>
      <c r="AF123"/>
      <c r="AG123" s="34"/>
      <c r="AH123" s="34"/>
      <c r="AI123" s="34"/>
      <c r="AJ123" s="34"/>
      <c r="AK123" s="205"/>
    </row>
    <row r="124" spans="1:37" x14ac:dyDescent="0.2">
      <c r="A124" s="84">
        <v>117</v>
      </c>
      <c r="B124" s="84" t="str">
        <f ca="1"/>
        <v>Luxembourg</v>
      </c>
      <c r="C124" s="84" t="str">
        <f ca="1"/>
        <v>LUX</v>
      </c>
      <c r="D124" s="84" t="str">
        <f ca="1"/>
        <v>ECS           Europe &amp; Central Asia</v>
      </c>
      <c r="E124" s="84" t="str">
        <f ca="1"/>
        <v>NA</v>
      </c>
      <c r="F124" s="190" t="str">
        <f t="shared" ca="1" si="6"/>
        <v/>
      </c>
      <c r="G124" s="80">
        <f>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$M$4:$X$4,
                    (M124:X124),
                    "")),
            1,
            0))
        =0,
    NA(),
    IF(
        Parameters!$D$15=1,
        IF(
            SUM(--(ISNUMBER(IF($M$4:$X$4=1,(M124:X124),""))))&gt;0,
            MAX(IF(
                ISNUMBER(M124:X124),
                IF(
                    M$4:X$4=1,
                    M124:X124,
                    ""),
                "")),
            MAX(IF(
                ISNUMBER(M124:X124),
                IF(
                    M$4:X$4=2,
                    M124:X124,
                    ""),
                ""))
        ),
        IF(
            Parameters!$D$16=1,
            IFERROR(
                AVERAGE(IF(
                    ISNUMBER(M124:X124),
                    IF(
                        M$4:X$4=1,
                        M124:X124,
                        ""),
                    "")),
                AVERAGE(IF(
                    ISNUMBER(M124:X124),
                    IF(
                        M$4:X$4=2,
                        M124:X124,
                        ""),
                    ""))
            ),
            IF(
                Parameters!$D$17=1,
                IFERROR(
                    IF(
                        OR(
                            IF(
                                ISNUMBER(M124:X124),
                                IF(
                                    M$4:X$4=1,
                                    M124:X124,
                                    ""),
                                "")
                            =0),
                        0,
                        GEOMEAN(IF(
                            ISNUMBER(M124:X124),
                            IF(
                                M$4:X$4=1,
                                M124:X124,
                                ""),
                            ""))
                    ),
                    IF(
                        OR(IF(
                            ISNUMBER(M124:X124),
                            IF(
                                M$4:X$4=2,
                                M124:X124,
                                ""),
                            "")
                            =0),
                        0,
                        GEOMEAN(IF(
                            ISNUMBER(M124:X124),
                            IF(
                                M$4:X$4=2,
                                M124:X124,
                                ""),
                            "")))
                )
            )
        )
    )
)</f>
        <v>2.0641399416909598</v>
      </c>
      <c r="I124" s="191" cm="1">
        <f t="array" ref="I124">IF(
    SUM(IF(
            ISNUMBER(
                IF(
                    $M$5:$X$5,
                    (M124:X124),
                    "")),
            1,
            0))
        =0,
    NA(),
    IF(
        Parameters!$D$15=1,
        IF(
            SUM(--(ISNUMBER(IF($M$5:$X$5=1,(M124:X124),""))))&gt;0,
            MAX(IF(
                ISNUMBER(M124:X124),
                IF(
                    M$5:X$5=1,
                    M124:X124,
                    ""),
                "")),
            MAX(IF(
                ISNUMBER(M124:X124),
                IF(
                    M$5:X$5=2,
                    M124:X124,
                    ""),
                ""))
        ),
        IF(
            Parameters!$D$16=1,
            IFERROR(
                AVERAGE(IF(
                    ISNUMBER(M124:X124),
                    IF(
                        M$5:X$5=1,
                        M124:X124,
                        ""),
                    "")),
                AVERAGE(IF(
                    ISNUMBER(M124:X124),
                    IF(
                        M$5:X$5=2,
                        M124:X124,
                        ""),
                    ""))
            ),
            IF(
                Parameters!$D$17=1,
                IFERROR(
                    IF(
                        OR(
                            IF(
                                ISNUMBER(M124:X124),
                                IF(
                                    M$5:X$5=1,
                                    M124:X124,
                                    ""),
                                "")
                            =0),
                        0,
                        GEOMEAN(IF(
                            ISNUMBER(M124:X124),
                            IF(
                                M$5:X$5=1,
                                M124:X124,
                                ""),
                            ""))
                    ),
                    IF(
                        OR(IF(
                            ISNUMBER(M124:X124),
                            IF(
                                M$5:X$5=2,
                                M124:X124,
                                ""),
                            "")
                            =0),
                        0,
                        GEOMEAN(IF(
                            ISNUMBER(M124:X124),
                            IF(
                                M$5:X$5=2,
                                M124:X124,
                                ""),
                            "")))
                )
            )
        )
    )
)</f>
        <v>0</v>
      </c>
      <c r="J124" s="242">
        <v>44753</v>
      </c>
      <c r="K124" s="242">
        <v>44855</v>
      </c>
      <c r="L124" s="91" t="s">
        <v>201</v>
      </c>
      <c r="M124" s="192">
        <v>2.0641399416909598</v>
      </c>
      <c r="N124" s="192">
        <v>0</v>
      </c>
      <c r="O124" s="192" t="s">
        <v>409</v>
      </c>
      <c r="P124" s="192">
        <v>48.4</v>
      </c>
      <c r="Q124" s="192" t="s">
        <v>409</v>
      </c>
      <c r="R124" s="192" t="s">
        <v>409</v>
      </c>
      <c r="S124"/>
      <c r="T124"/>
      <c r="U124"/>
      <c r="V124"/>
      <c r="W124"/>
      <c r="X124"/>
      <c r="Y124" s="192"/>
      <c r="Z124" s="192"/>
      <c r="AA124"/>
      <c r="AB124"/>
      <c r="AC124"/>
      <c r="AD124"/>
      <c r="AE124"/>
      <c r="AF124"/>
      <c r="AG124" s="34"/>
      <c r="AH124" s="34"/>
      <c r="AI124" s="34"/>
      <c r="AJ124" s="34"/>
      <c r="AK124" s="205"/>
    </row>
    <row r="125" spans="1:37" x14ac:dyDescent="0.2">
      <c r="A125" s="84">
        <v>118</v>
      </c>
      <c r="B125" s="84" t="str">
        <f ca="1"/>
        <v>Latvia</v>
      </c>
      <c r="C125" s="84" t="str">
        <f ca="1"/>
        <v>LVA</v>
      </c>
      <c r="D125" s="84" t="str">
        <f ca="1"/>
        <v>ECS           Europe &amp; Central Asia</v>
      </c>
      <c r="E125" s="84" t="str">
        <f ca="1"/>
        <v>NA</v>
      </c>
      <c r="F125" s="190" t="str">
        <f t="shared" ca="1" si="6"/>
        <v/>
      </c>
      <c r="G125" s="80">
        <f>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$M$4:$X$4,
                    (M125:X125),
                    "")),
            1,
            0))
        =0,
    NA(),
    IF(
        Parameters!$D$15=1,
        IF(
            SUM(--(ISNUMBER(IF($M$4:$X$4=1,(M125:X125),""))))&gt;0,
            MAX(IF(
                ISNUMBER(M125:X125),
                IF(
                    M$4:X$4=1,
                    M125:X125,
                    ""),
                "")),
            MAX(IF(
                ISNUMBER(M125:X125),
                IF(
                    M$4:X$4=2,
                    M125:X125,
                    ""),
                ""))
        ),
        IF(
            Parameters!$D$16=1,
            IFERROR(
                AVERAGE(IF(
                    ISNUMBER(M125:X125),
                    IF(
                        M$4:X$4=1,
                        M125:X125,
                        ""),
                    "")),
                AVERAGE(IF(
                    ISNUMBER(M125:X125),
                    IF(
                        M$4:X$4=2,
                        M125:X125,
                        ""),
                    ""))
            ),
            IF(
                Parameters!$D$17=1,
                IFERROR(
                    IF(
                        OR(
                            IF(
                                ISNUMBER(M125:X125),
                                IF(
                                    M$4:X$4=1,
                                    M125:X125,
                                    ""),
                                "")
                            =0),
                        0,
                        GEOMEAN(IF(
                            ISNUMBER(M125:X125),
                            IF(
                                M$4:X$4=1,
                                M125:X125,
                                ""),
                            ""))
                    ),
                    IF(
                        OR(IF(
                            ISNUMBER(M125:X125),
                            IF(
                                M$4:X$4=2,
                                M125:X125,
                                ""),
                            "")
                            =0),
                        0,
                        GEOMEAN(IF(
                            ISNUMBER(M125:X125),
                            IF(
                                M$4:X$4=2,
                                M125:X125,
                                ""),
                            "")))
                )
            )
        )
    )
)</f>
        <v>0</v>
      </c>
      <c r="I125" s="191" cm="1">
        <f t="array" ref="I125">IF(
    SUM(IF(
            ISNUMBER(
                IF(
                    $M$5:$X$5,
                    (M125:X125),
                    "")),
            1,
            0))
        =0,
    NA(),
    IF(
        Parameters!$D$15=1,
        IF(
            SUM(--(ISNUMBER(IF($M$5:$X$5=1,(M125:X125),""))))&gt;0,
            MAX(IF(
                ISNUMBER(M125:X125),
                IF(
                    M$5:X$5=1,
                    M125:X125,
                    ""),
                "")),
            MAX(IF(
                ISNUMBER(M125:X125),
                IF(
                    M$5:X$5=2,
                    M125:X125,
                    ""),
                ""))
        ),
        IF(
            Parameters!$D$16=1,
            IFERROR(
                AVERAGE(IF(
                    ISNUMBER(M125:X125),
                    IF(
                        M$5:X$5=1,
                        M125:X125,
                        ""),
                    "")),
                AVERAGE(IF(
                    ISNUMBER(M125:X125),
                    IF(
                        M$5:X$5=2,
                        M125:X125,
                        ""),
                    ""))
            ),
            IF(
                Parameters!$D$17=1,
                IFERROR(
                    IF(
                        OR(
                            IF(
                                ISNUMBER(M125:X125),
                                IF(
                                    M$5:X$5=1,
                                    M125:X125,
                                    ""),
                                "")
                            =0),
                        0,
                        GEOMEAN(IF(
                            ISNUMBER(M125:X125),
                            IF(
                                M$5:X$5=1,
                                M125:X125,
                                ""),
                            ""))
                    ),
                    IF(
                        OR(IF(
                            ISNUMBER(M125:X125),
                            IF(
                                M$5:X$5=2,
                                M125:X125,
                                ""),
                            "")
                            =0),
                        0,
                        GEOMEAN(IF(
                            ISNUMBER(M125:X125),
                            IF(
                                M$5:X$5=2,
                                M125:X125,
                                ""),
                            "")))
                )
            )
        )
    )
)</f>
        <v>0</v>
      </c>
      <c r="J125" s="242">
        <v>44753</v>
      </c>
      <c r="K125" s="242">
        <v>44855</v>
      </c>
      <c r="L125" s="91" t="s">
        <v>203</v>
      </c>
      <c r="M125" s="192">
        <v>0</v>
      </c>
      <c r="N125" s="192">
        <v>0</v>
      </c>
      <c r="O125" s="192" t="s">
        <v>409</v>
      </c>
      <c r="P125" s="192">
        <v>61.9</v>
      </c>
      <c r="Q125" s="192" t="s">
        <v>409</v>
      </c>
      <c r="R125" s="192" t="s">
        <v>409</v>
      </c>
      <c r="S125"/>
      <c r="T125"/>
      <c r="U125"/>
      <c r="V125"/>
      <c r="W125"/>
      <c r="X125"/>
      <c r="Y125" s="192"/>
      <c r="Z125" s="192"/>
      <c r="AA125"/>
      <c r="AB125"/>
      <c r="AC125"/>
      <c r="AD125"/>
      <c r="AE125"/>
      <c r="AF125"/>
      <c r="AG125" s="34"/>
      <c r="AH125" s="34"/>
      <c r="AI125" s="34"/>
      <c r="AJ125" s="34"/>
      <c r="AK125" s="205"/>
    </row>
    <row r="126" spans="1:37" x14ac:dyDescent="0.2">
      <c r="A126" s="84">
        <v>119</v>
      </c>
      <c r="B126" s="84" t="str">
        <f ca="1"/>
        <v>Macao SAR, China</v>
      </c>
      <c r="C126" s="84" t="str">
        <f ca="1"/>
        <v>MAC</v>
      </c>
      <c r="D126" s="84" t="str">
        <f ca="1"/>
        <v>EAS           East Asia &amp; Pacific</v>
      </c>
      <c r="E126" s="84" t="str">
        <f ca="1"/>
        <v>NA</v>
      </c>
      <c r="F126" s="190" t="str">
        <f t="shared" ref="F126:F157" ca="1" si="7">IF(L126 &lt;&gt; C126, "Countries don't match", "")</f>
        <v/>
      </c>
      <c r="G126" s="80">
        <f>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t="e" cm="1">
        <f t="array" ref="H126">IF(
    SUM(IF(
            ISNUMBER(
                IF(
                    $M$4:$X$4,
                    (M126:X126),
                    "")),
            1,
            0))
        =0,
    NA(),
    IF(
        Parameters!$D$15=1,
        IF(
            SUM(--(ISNUMBER(IF($M$4:$X$4=1,(M126:X126),""))))&gt;0,
            MAX(IF(
                ISNUMBER(M126:X126),
                IF(
                    M$4:X$4=1,
                    M126:X126,
                    ""),
                "")),
            MAX(IF(
                ISNUMBER(M126:X126),
                IF(
                    M$4:X$4=2,
                    M126:X126,
                    ""),
                ""))
        ),
        IF(
            Parameters!$D$16=1,
            IFERROR(
                AVERAGE(IF(
                    ISNUMBER(M126:X126),
                    IF(
                        M$4:X$4=1,
                        M126:X126,
                        ""),
                    "")),
                AVERAGE(IF(
                    ISNUMBER(M126:X126),
                    IF(
                        M$4:X$4=2,
                        M126:X126,
                        ""),
                    ""))
            ),
            IF(
                Parameters!$D$17=1,
                IFERROR(
                    IF(
                        OR(
                            IF(
                                ISNUMBER(M126:X126),
                                IF(
                                    M$4:X$4=1,
                                    M126:X126,
                                    ""),
                                "")
                            =0),
                        0,
                        GEOMEAN(IF(
                            ISNUMBER(M126:X126),
                            IF(
                                M$4:X$4=1,
                                M126:X126,
                                ""),
                            ""))
                    ),
                    IF(
                        OR(IF(
                            ISNUMBER(M126:X126),
                            IF(
                                M$4:X$4=2,
                                M126:X126,
                                ""),
                            "")
                            =0),
                        0,
                        GEOMEAN(IF(
                            ISNUMBER(M126:X126),
                            IF(
                                M$4:X$4=2,
                                M126:X126,
                                ""),
                            "")))
                )
            )
        )
    )
)</f>
        <v>#N/A</v>
      </c>
      <c r="I126" s="191" cm="1">
        <f t="array" ref="I126">IF(
    SUM(IF(
            ISNUMBER(
                IF(
                    $M$5:$X$5,
                    (M126:X126),
                    "")),
            1,
            0))
        =0,
    NA(),
    IF(
        Parameters!$D$15=1,
        IF(
            SUM(--(ISNUMBER(IF($M$5:$X$5=1,(M126:X126),""))))&gt;0,
            MAX(IF(
                ISNUMBER(M126:X126),
                IF(
                    M$5:X$5=1,
                    M126:X126,
                    ""),
                "")),
            MAX(IF(
                ISNUMBER(M126:X126),
                IF(
                    M$5:X$5=2,
                    M126:X126,
                    ""),
                ""))
        ),
        IF(
            Parameters!$D$16=1,
            IFERROR(
                AVERAGE(IF(
                    ISNUMBER(M126:X126),
                    IF(
                        M$5:X$5=1,
                        M126:X126,
                        ""),
                    "")),
                AVERAGE(IF(
                    ISNUMBER(M126:X126),
                    IF(
                        M$5:X$5=2,
                        M126:X126,
                        ""),
                    ""))
            ),
            IF(
                Parameters!$D$17=1,
                IFERROR(
                    IF(
                        OR(
                            IF(
                                ISNUMBER(M126:X126),
                                IF(
                                    M$5:X$5=1,
                                    M126:X126,
                                    ""),
                                "")
                            =0),
                        0,
                        GEOMEAN(IF(
                            ISNUMBER(M126:X126),
                            IF(
                                M$5:X$5=1,
                                M126:X126,
                                ""),
                            ""))
                    ),
                    IF(
                        OR(IF(
                            ISNUMBER(M126:X126),
                            IF(
                                M$5:X$5=2,
                                M126:X126,
                                ""),
                            "")
                            =0),
                        0,
                        GEOMEAN(IF(
                            ISNUMBER(M126:X126),
                            IF(
                                M$5:X$5=2,
                                M126:X126,
                                ""),
                            "")))
                )
            )
        )
    )
)</f>
        <v>0</v>
      </c>
      <c r="J126" s="242" t="s">
        <v>409</v>
      </c>
      <c r="K126" s="242">
        <v>44887</v>
      </c>
      <c r="L126" s="91" t="s">
        <v>712</v>
      </c>
      <c r="M126" s="192" t="s">
        <v>409</v>
      </c>
      <c r="N126" s="192">
        <v>0</v>
      </c>
      <c r="O126" s="192" t="s">
        <v>409</v>
      </c>
      <c r="P126" s="192" t="s">
        <v>409</v>
      </c>
      <c r="Q126" s="192" t="s">
        <v>409</v>
      </c>
      <c r="R126" s="192" t="s">
        <v>409</v>
      </c>
      <c r="S126"/>
      <c r="T126"/>
      <c r="U126"/>
      <c r="V126"/>
      <c r="W126"/>
      <c r="X126"/>
      <c r="Y126" s="192"/>
      <c r="Z126" s="192"/>
      <c r="AA126"/>
      <c r="AB126"/>
      <c r="AC126"/>
      <c r="AD126"/>
      <c r="AE126"/>
      <c r="AF126"/>
      <c r="AG126" s="34"/>
      <c r="AH126" s="34"/>
      <c r="AI126" s="34"/>
      <c r="AJ126" s="34"/>
      <c r="AK126" s="205"/>
    </row>
    <row r="127" spans="1:37" x14ac:dyDescent="0.2">
      <c r="A127" s="84">
        <v>120</v>
      </c>
      <c r="B127" s="84" t="str">
        <f ca="1"/>
        <v>St. Martin (French part)</v>
      </c>
      <c r="C127" s="84" t="str">
        <f ca="1"/>
        <v>MAF</v>
      </c>
      <c r="D127" s="84" t="str">
        <f ca="1"/>
        <v>LCN           Latin America &amp; Caribbean</v>
      </c>
      <c r="E127" s="84" t="str">
        <f ca="1"/>
        <v>NA</v>
      </c>
      <c r="F127" s="190" t="str">
        <f t="shared" ca="1" si="7"/>
        <v/>
      </c>
      <c r="G127" s="80">
        <f>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0</v>
      </c>
      <c r="H127" s="80" t="e" cm="1">
        <f t="array" ref="H127">IF(
    SUM(IF(
            ISNUMBER(
                IF(
                    $M$4:$X$4,
                    (M127:X127),
                    "")),
            1,
            0))
        =0,
    NA(),
    IF(
        Parameters!$D$15=1,
        IF(
            SUM(--(ISNUMBER(IF($M$4:$X$4=1,(M127:X127),""))))&gt;0,
            MAX(IF(
                ISNUMBER(M127:X127),
                IF(
                    M$4:X$4=1,
                    M127:X127,
                    ""),
                "")),
            MAX(IF(
                ISNUMBER(M127:X127),
                IF(
                    M$4:X$4=2,
                    M127:X127,
                    ""),
                ""))
        ),
        IF(
            Parameters!$D$16=1,
            IFERROR(
                AVERAGE(IF(
                    ISNUMBER(M127:X127),
                    IF(
                        M$4:X$4=1,
                        M127:X127,
                        ""),
                    "")),
                AVERAGE(IF(
                    ISNUMBER(M127:X127),
                    IF(
                        M$4:X$4=2,
                        M127:X127,
                        ""),
                    ""))
            ),
            IF(
                Parameters!$D$17=1,
                IFERROR(
                    IF(
                        OR(
                            IF(
                                ISNUMBER(M127:X127),
                                IF(
                                    M$4:X$4=1,
                                    M127:X127,
                                    ""),
                                "")
                            =0),
                        0,
                        GEOMEAN(IF(
                            ISNUMBER(M127:X127),
                            IF(
                                M$4:X$4=1,
                                M127:X127,
                                ""),
                            ""))
                    ),
                    IF(
                        OR(IF(
                            ISNUMBER(M127:X127),
                            IF(
                                M$4:X$4=2,
                                M127:X127,
                                ""),
                            "")
                            =0),
                        0,
                        GEOMEAN(IF(
                            ISNUMBER(M127:X127),
                            IF(
                                M$4:X$4=2,
                                M127:X127,
                                ""),
                            "")))
                )
            )
        )
    )
)</f>
        <v>#N/A</v>
      </c>
      <c r="I127" s="191" cm="1">
        <f t="array" ref="I127">IF(
    SUM(IF(
            ISNUMBER(
                IF(
                    $M$5:$X$5,
                    (M127:X127),
                    "")),
            1,
            0))
        =0,
    NA(),
    IF(
        Parameters!$D$15=1,
        IF(
            SUM(--(ISNUMBER(IF($M$5:$X$5=1,(M127:X127),""))))&gt;0,
            MAX(IF(
                ISNUMBER(M127:X127),
                IF(
                    M$5:X$5=1,
                    M127:X127,
                    ""),
                "")),
            MAX(IF(
                ISNUMBER(M127:X127),
                IF(
                    M$5:X$5=2,
                    M127:X127,
                    ""),
                ""))
        ),
        IF(
            Parameters!$D$16=1,
            IFERROR(
                AVERAGE(IF(
                    ISNUMBER(M127:X127),
                    IF(
                        M$5:X$5=1,
                        M127:X127,
                        ""),
                    "")),
                AVERAGE(IF(
                    ISNUMBER(M127:X127),
                    IF(
                        M$5:X$5=2,
                        M127:X127,
                        ""),
                    ""))
            ),
            IF(
                Parameters!$D$17=1,
                IFERROR(
                    IF(
                        OR(
                            IF(
                                ISNUMBER(M127:X127),
                                IF(
                                    M$5:X$5=1,
                                    M127:X127,
                                    ""),
                                "")
                            =0),
                        0,
                        GEOMEAN(IF(
                            ISNUMBER(M127:X127),
                            IF(
                                M$5:X$5=1,
                                M127:X127,
                                ""),
                            ""))
                    ),
                    IF(
                        OR(IF(
                            ISNUMBER(M127:X127),
                            IF(
                                M$5:X$5=2,
                                M127:X127,
                                ""),
                            "")
                            =0),
                        0,
                        GEOMEAN(IF(
                            ISNUMBER(M127:X127),
                            IF(
                                M$5:X$5=2,
                                M127:X127,
                                ""),
                            "")))
                )
            )
        )
    )
)</f>
        <v>0</v>
      </c>
      <c r="J127" s="242" t="s">
        <v>409</v>
      </c>
      <c r="K127" s="242" t="s">
        <v>409</v>
      </c>
      <c r="L127" s="91" t="s">
        <v>713</v>
      </c>
      <c r="M127" s="192" t="s">
        <v>409</v>
      </c>
      <c r="N127" s="192">
        <v>0</v>
      </c>
      <c r="O127" s="192" t="s">
        <v>409</v>
      </c>
      <c r="P127" s="192" t="s">
        <v>409</v>
      </c>
      <c r="Q127" s="192" t="s">
        <v>409</v>
      </c>
      <c r="R127" s="192" t="s">
        <v>409</v>
      </c>
      <c r="S127"/>
      <c r="T127"/>
      <c r="U127"/>
      <c r="V127"/>
      <c r="W127"/>
      <c r="X127"/>
      <c r="Y127" s="192"/>
      <c r="Z127" s="192"/>
      <c r="AA127"/>
      <c r="AB127"/>
      <c r="AC127"/>
      <c r="AD127"/>
      <c r="AE127"/>
      <c r="AF127"/>
      <c r="AG127" s="34"/>
      <c r="AH127" s="34"/>
      <c r="AI127" s="34"/>
      <c r="AJ127" s="34"/>
      <c r="AK127" s="205"/>
    </row>
    <row r="128" spans="1:37" x14ac:dyDescent="0.2">
      <c r="A128" s="84">
        <v>121</v>
      </c>
      <c r="B128" s="84" t="str">
        <f ca="1"/>
        <v>Morocco</v>
      </c>
      <c r="C128" s="84" t="str">
        <f ca="1"/>
        <v>MAR</v>
      </c>
      <c r="D128" s="84" t="str">
        <f ca="1"/>
        <v>MEA           Middle East &amp; North Africa</v>
      </c>
      <c r="E128" s="84" t="str">
        <f ca="1"/>
        <v>IBRD</v>
      </c>
      <c r="F128" s="190" t="str">
        <f t="shared" ca="1" si="7"/>
        <v/>
      </c>
      <c r="G128" s="80">
        <f>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0</v>
      </c>
      <c r="H128" s="80" cm="1">
        <f t="array" ref="H128">IF(
    SUM(IF(
            ISNUMBER(
                IF(
                    $M$4:$X$4,
                    (M128:X128),
                    "")),
            1,
            0))
        =0,
    NA(),
    IF(
        Parameters!$D$15=1,
        IF(
            SUM(--(ISNUMBER(IF($M$4:$X$4=1,(M128:X128),""))))&gt;0,
            MAX(IF(
                ISNUMBER(M128:X128),
                IF(
                    M$4:X$4=1,
                    M128:X128,
                    ""),
                "")),
            MAX(IF(
                ISNUMBER(M128:X128),
                IF(
                    M$4:X$4=2,
                    M128:X128,
                    ""),
                ""))
        ),
        IF(
            Parameters!$D$16=1,
            IFERROR(
                AVERAGE(IF(
                    ISNUMBER(M128:X128),
                    IF(
                        M$4:X$4=1,
                        M128:X128,
                        ""),
                    "")),
                AVERAGE(IF(
                    ISNUMBER(M128:X128),
                    IF(
                        M$4:X$4=2,
                        M128:X128,
                        ""),
                    ""))
            ),
            IF(
                Parameters!$D$17=1,
                IFERROR(
                    IF(
                        OR(
                            IF(
                                ISNUMBER(M128:X128),
                                IF(
                                    M$4:X$4=1,
                                    M128:X128,
                                    ""),
                                "")
                            =0),
                        0,
                        GEOMEAN(IF(
                            ISNUMBER(M128:X128),
                            IF(
                                M$4:X$4=1,
                                M128:X128,
                                ""),
                            ""))
                    ),
                    IF(
                        OR(IF(
                            ISNUMBER(M128:X128),
                            IF(
                                M$4:X$4=2,
                                M128:X128,
                                ""),
                            "")
                            =0),
                        0,
                        GEOMEAN(IF(
                            ISNUMBER(M128:X128),
                            IF(
                                M$4:X$4=2,
                                M128:X128,
                                ""),
                            "")))
                )
            )
        )
    )
)</f>
        <v>6.3790087463556802</v>
      </c>
      <c r="I128" s="191" cm="1">
        <f t="array" ref="I128">IF(
    SUM(IF(
            ISNUMBER(
                IF(
                    $M$5:$X$5,
                    (M128:X128),
                    "")),
            1,
            0))
        =0,
    NA(),
    IF(
        Parameters!$D$15=1,
        IF(
            SUM(--(ISNUMBER(IF($M$5:$X$5=1,(M128:X128),""))))&gt;0,
            MAX(IF(
                ISNUMBER(M128:X128),
                IF(
                    M$5:X$5=1,
                    M128:X128,
                    ""),
                "")),
            MAX(IF(
                ISNUMBER(M128:X128),
                IF(
                    M$5:X$5=2,
                    M128:X128,
                    ""),
                ""))
        ),
        IF(
            Parameters!$D$16=1,
            IFERROR(
                AVERAGE(IF(
                    ISNUMBER(M128:X128),
                    IF(
                        M$5:X$5=1,
                        M128:X128,
                        ""),
                    "")),
                AVERAGE(IF(
                    ISNUMBER(M128:X128),
                    IF(
                        M$5:X$5=2,
                        M128:X128,
                        ""),
                    ""))
            ),
            IF(
                Parameters!$D$17=1,
                IFERROR(
                    IF(
                        OR(
                            IF(
                                ISNUMBER(M128:X128),
                                IF(
                                    M$5:X$5=1,
                                    M128:X128,
                                    ""),
                                "")
                            =0),
                        0,
                        GEOMEAN(IF(
                            ISNUMBER(M128:X128),
                            IF(
                                M$5:X$5=1,
                                M128:X128,
                                ""),
                            ""))
                    ),
                    IF(
                        OR(IF(
                            ISNUMBER(M128:X128),
                            IF(
                                M$5:X$5=2,
                                M128:X128,
                                ""),
                            "")
                            =0),
                        0,
                        GEOMEAN(IF(
                            ISNUMBER(M128:X128),
                            IF(
                                M$5:X$5=2,
                                M128:X128,
                                ""),
                            "")))
                )
            )
        )
    )
)</f>
        <v>0</v>
      </c>
      <c r="J128" s="242">
        <v>44753</v>
      </c>
      <c r="K128" s="242">
        <v>44802</v>
      </c>
      <c r="L128" s="91" t="s">
        <v>205</v>
      </c>
      <c r="M128" s="192">
        <v>6.3790087463556802</v>
      </c>
      <c r="N128" s="192">
        <v>0</v>
      </c>
      <c r="O128" s="192" t="s">
        <v>409</v>
      </c>
      <c r="P128" s="192">
        <v>33.6</v>
      </c>
      <c r="Q128" s="192" t="s">
        <v>409</v>
      </c>
      <c r="R128" s="192" t="s">
        <v>409</v>
      </c>
      <c r="S128"/>
      <c r="T128"/>
      <c r="U128"/>
      <c r="V128"/>
      <c r="W128"/>
      <c r="X128"/>
      <c r="Y128" s="192"/>
      <c r="Z128" s="192"/>
      <c r="AA128"/>
      <c r="AB128"/>
      <c r="AC128"/>
      <c r="AD128"/>
      <c r="AE128"/>
      <c r="AF128"/>
      <c r="AG128" s="34"/>
      <c r="AH128" s="34"/>
      <c r="AI128" s="34"/>
      <c r="AJ128" s="34"/>
      <c r="AK128" s="205"/>
    </row>
    <row r="129" spans="1:37" x14ac:dyDescent="0.2">
      <c r="A129" s="84">
        <v>122</v>
      </c>
      <c r="B129" s="84" t="str">
        <f ca="1"/>
        <v>Monaco</v>
      </c>
      <c r="C129" s="84" t="str">
        <f ca="1"/>
        <v>MCO</v>
      </c>
      <c r="D129" s="84" t="str">
        <f ca="1"/>
        <v>ECS           Europe &amp; Central Asia</v>
      </c>
      <c r="E129" s="84" t="str">
        <f ca="1"/>
        <v>NA</v>
      </c>
      <c r="F129" s="190" t="str">
        <f t="shared" ca="1" si="7"/>
        <v/>
      </c>
      <c r="G129" s="80">
        <f>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0</v>
      </c>
      <c r="H129" s="80" cm="1">
        <f t="array" ref="H129">IF(
    SUM(IF(
            ISNUMBER(
                IF(
                    $M$4:$X$4,
                    (M129:X129),
                    "")),
            1,
            0))
        =0,
    NA(),
    IF(
        Parameters!$D$15=1,
        IF(
            SUM(--(ISNUMBER(IF($M$4:$X$4=1,(M129:X129),""))))&gt;0,
            MAX(IF(
                ISNUMBER(M129:X129),
                IF(
                    M$4:X$4=1,
                    M129:X129,
                    ""),
                "")),
            MAX(IF(
                ISNUMBER(M129:X129),
                IF(
                    M$4:X$4=2,
                    M129:X129,
                    ""),
                ""))
        ),
        IF(
            Parameters!$D$16=1,
            IFERROR(
                AVERAGE(IF(
                    ISNUMBER(M129:X129),
                    IF(
                        M$4:X$4=1,
                        M129:X129,
                        ""),
                    "")),
                AVERAGE(IF(
                    ISNUMBER(M129:X129),
                    IF(
                        M$4:X$4=2,
                        M129:X129,
                        ""),
                    ""))
            ),
            IF(
                Parameters!$D$17=1,
                IFERROR(
                    IF(
                        OR(
                            IF(
                                ISNUMBER(M129:X129),
                                IF(
                                    M$4:X$4=1,
                                    M129:X129,
                                    ""),
                                "")
                            =0),
                        0,
                        GEOMEAN(IF(
                            ISNUMBER(M129:X129),
                            IF(
                                M$4:X$4=1,
                                M129:X129,
                                ""),
                            ""))
                    ),
                    IF(
                        OR(IF(
                            ISNUMBER(M129:X129),
                            IF(
                                M$4:X$4=2,
                                M129:X129,
                                ""),
                            "")
                            =0),
                        0,
                        GEOMEAN(IF(
                            ISNUMBER(M129:X129),
                            IF(
                                M$4:X$4=2,
                                M129:X129,
                                ""),
                            "")))
                )
            )
        )
    )
)</f>
        <v>6.4664723032069897</v>
      </c>
      <c r="I129" s="191" cm="1">
        <f t="array" ref="I129">IF(
    SUM(IF(
            ISNUMBER(
                IF(
                    $M$5:$X$5,
                    (M129:X129),
                    "")),
            1,
            0))
        =0,
    NA(),
    IF(
        Parameters!$D$15=1,
        IF(
            SUM(--(ISNUMBER(IF($M$5:$X$5=1,(M129:X129),""))))&gt;0,
            MAX(IF(
                ISNUMBER(M129:X129),
                IF(
                    M$5:X$5=1,
                    M129:X129,
                    ""),
                "")),
            MAX(IF(
                ISNUMBER(M129:X129),
                IF(
                    M$5:X$5=2,
                    M129:X129,
                    ""),
                ""))
        ),
        IF(
            Parameters!$D$16=1,
            IFERROR(
                AVERAGE(IF(
                    ISNUMBER(M129:X129),
                    IF(
                        M$5:X$5=1,
                        M129:X129,
                        ""),
                    "")),
                AVERAGE(IF(
                    ISNUMBER(M129:X129),
                    IF(
                        M$5:X$5=2,
                        M129:X129,
                        ""),
                    ""))
            ),
            IF(
                Parameters!$D$17=1,
                IFERROR(
                    IF(
                        OR(
                            IF(
                                ISNUMBER(M129:X129),
                                IF(
                                    M$5:X$5=1,
                                    M129:X129,
                                    ""),
                                "")
                            =0),
                        0,
                        GEOMEAN(IF(
                            ISNUMBER(M129:X129),
                            IF(
                                M$5:X$5=1,
                                M129:X129,
                                ""),
                            ""))
                    ),
                    IF(
                        OR(IF(
                            ISNUMBER(M129:X129),
                            IF(
                                M$5:X$5=2,
                                M129:X129,
                                ""),
                            "")
                            =0),
                        0,
                        GEOMEAN(IF(
                            ISNUMBER(M129:X129),
                            IF(
                                M$5:X$5=2,
                                M129:X129,
                                ""),
                            "")))
                )
            )
        )
    )
)</f>
        <v>0</v>
      </c>
      <c r="J129" s="242">
        <v>44887</v>
      </c>
      <c r="K129" s="242" t="s">
        <v>409</v>
      </c>
      <c r="L129" s="91" t="s">
        <v>714</v>
      </c>
      <c r="M129" s="192">
        <v>6.4664723032069897</v>
      </c>
      <c r="N129" s="192">
        <v>0</v>
      </c>
      <c r="O129" s="192" t="s">
        <v>409</v>
      </c>
      <c r="P129" s="192">
        <v>33.299999999999997</v>
      </c>
      <c r="Q129" s="192" t="s">
        <v>409</v>
      </c>
      <c r="R129" s="192" t="s">
        <v>409</v>
      </c>
      <c r="S129"/>
      <c r="T129"/>
      <c r="U129"/>
      <c r="V129"/>
      <c r="W129"/>
      <c r="X129"/>
      <c r="Y129" s="192"/>
      <c r="Z129" s="192"/>
      <c r="AA129"/>
      <c r="AB129"/>
      <c r="AC129"/>
      <c r="AD129"/>
      <c r="AE129"/>
      <c r="AF129"/>
      <c r="AG129" s="34"/>
      <c r="AH129" s="34"/>
      <c r="AI129" s="34"/>
      <c r="AJ129" s="34"/>
      <c r="AK129" s="205"/>
    </row>
    <row r="130" spans="1:37" x14ac:dyDescent="0.2">
      <c r="A130" s="84">
        <v>123</v>
      </c>
      <c r="B130" s="84" t="str">
        <f ca="1"/>
        <v>Moldova</v>
      </c>
      <c r="C130" s="84" t="str">
        <f ca="1"/>
        <v>MDA</v>
      </c>
      <c r="D130" s="84" t="str">
        <f ca="1"/>
        <v>ECS           Europe &amp; Central Asia</v>
      </c>
      <c r="E130" s="84" t="str">
        <f ca="1"/>
        <v>IBRD</v>
      </c>
      <c r="F130" s="190" t="str">
        <f t="shared" ca="1" si="7"/>
        <v/>
      </c>
      <c r="G130" s="80">
        <f>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0</v>
      </c>
      <c r="H130" s="80" cm="1">
        <f t="array" ref="H130">IF(
    SUM(IF(
            ISNUMBER(
                IF(
                    $M$4:$X$4,
                    (M130:X130),
                    "")),
            1,
            0))
        =0,
    NA(),
    IF(
        Parameters!$D$15=1,
        IF(
            SUM(--(ISNUMBER(IF($M$4:$X$4=1,(M130:X130),""))))&gt;0,
            MAX(IF(
                ISNUMBER(M130:X130),
                IF(
                    M$4:X$4=1,
                    M130:X130,
                    ""),
                "")),
            MAX(IF(
                ISNUMBER(M130:X130),
                IF(
                    M$4:X$4=2,
                    M130:X130,
                    ""),
                ""))
        ),
        IF(
            Parameters!$D$16=1,
            IFERROR(
                AVERAGE(IF(
                    ISNUMBER(M130:X130),
                    IF(
                        M$4:X$4=1,
                        M130:X130,
                        ""),
                    "")),
                AVERAGE(IF(
                    ISNUMBER(M130:X130),
                    IF(
                        M$4:X$4=2,
                        M130:X130,
                        ""),
                    ""))
            ),
            IF(
                Parameters!$D$17=1,
                IFERROR(
                    IF(
                        OR(
                            IF(
                                ISNUMBER(M130:X130),
                                IF(
                                    M$4:X$4=1,
                                    M130:X130,
                                    ""),
                                "")
                            =0),
                        0,
                        GEOMEAN(IF(
                            ISNUMBER(M130:X130),
                            IF(
                                M$4:X$4=1,
                                M130:X130,
                                ""),
                            ""))
                    ),
                    IF(
                        OR(IF(
                            ISNUMBER(M130:X130),
                            IF(
                                M$4:X$4=2,
                                M130:X130,
                                ""),
                            "")
                            =0),
                        0,
                        GEOMEAN(IF(
                            ISNUMBER(M130:X130),
                            IF(
                                M$4:X$4=2,
                                M130:X130,
                                ""),
                            "")))
                )
            )
        )
    )
)</f>
        <v>4.2215743440233204</v>
      </c>
      <c r="I130" s="191" cm="1">
        <f t="array" ref="I130">IF(
    SUM(IF(
            ISNUMBER(
                IF(
                    $M$5:$X$5,
                    (M130:X130),
                    "")),
            1,
            0))
        =0,
    NA(),
    IF(
        Parameters!$D$15=1,
        IF(
            SUM(--(ISNUMBER(IF($M$5:$X$5=1,(M130:X130),""))))&gt;0,
            MAX(IF(
                ISNUMBER(M130:X130),
                IF(
                    M$5:X$5=1,
                    M130:X130,
                    ""),
                "")),
            MAX(IF(
                ISNUMBER(M130:X130),
                IF(
                    M$5:X$5=2,
                    M130:X130,
                    ""),
                ""))
        ),
        IF(
            Parameters!$D$16=1,
            IFERROR(
                AVERAGE(IF(
                    ISNUMBER(M130:X130),
                    IF(
                        M$5:X$5=1,
                        M130:X130,
                        ""),
                    "")),
                AVERAGE(IF(
                    ISNUMBER(M130:X130),
                    IF(
                        M$5:X$5=2,
                        M130:X130,
                        ""),
                    ""))
            ),
            IF(
                Parameters!$D$17=1,
                IFERROR(
                    IF(
                        OR(
                            IF(
                                ISNUMBER(M130:X130),
                                IF(
                                    M$5:X$5=1,
                                    M130:X130,
                                    ""),
                                "")
                            =0),
                        0,
                        GEOMEAN(IF(
                            ISNUMBER(M130:X130),
                            IF(
                                M$5:X$5=1,
                                M130:X130,
                                ""),
                            ""))
                    ),
                    IF(
                        OR(IF(
                            ISNUMBER(M130:X130),
                            IF(
                                M$5:X$5=2,
                                M130:X130,
                                ""),
                            "")
                            =0),
                        0,
                        GEOMEAN(IF(
                            ISNUMBER(M130:X130),
                            IF(
                                M$5:X$5=2,
                                M130:X130,
                                ""),
                            "")))
                )
            )
        )
    )
)</f>
        <v>0</v>
      </c>
      <c r="J130" s="242">
        <v>44753</v>
      </c>
      <c r="K130" s="242">
        <v>44855</v>
      </c>
      <c r="L130" s="91" t="s">
        <v>206</v>
      </c>
      <c r="M130" s="192">
        <v>4.2215743440233204</v>
      </c>
      <c r="N130" s="192">
        <v>0</v>
      </c>
      <c r="O130" s="192" t="s">
        <v>409</v>
      </c>
      <c r="P130" s="192">
        <v>41</v>
      </c>
      <c r="Q130" s="192" t="s">
        <v>409</v>
      </c>
      <c r="R130" s="192" t="s">
        <v>409</v>
      </c>
      <c r="S130"/>
      <c r="T130"/>
      <c r="U130"/>
      <c r="V130"/>
      <c r="W130"/>
      <c r="X130"/>
      <c r="Y130" s="192"/>
      <c r="Z130" s="192"/>
      <c r="AA130"/>
      <c r="AB130"/>
      <c r="AC130"/>
      <c r="AD130"/>
      <c r="AE130"/>
      <c r="AF130"/>
      <c r="AG130" s="34"/>
      <c r="AH130" s="34"/>
      <c r="AI130" s="34"/>
      <c r="AJ130" s="34"/>
      <c r="AK130" s="205"/>
    </row>
    <row r="131" spans="1:37" x14ac:dyDescent="0.2">
      <c r="A131" s="84">
        <v>124</v>
      </c>
      <c r="B131" s="84" t="str">
        <f ca="1"/>
        <v>Madagascar</v>
      </c>
      <c r="C131" s="84" t="str">
        <f ca="1"/>
        <v>MDG</v>
      </c>
      <c r="D131" s="84" t="str">
        <f ca="1"/>
        <v>SSF           Sub-Saharan Africa</v>
      </c>
      <c r="E131" s="84" t="str">
        <f ca="1"/>
        <v>IDA</v>
      </c>
      <c r="F131" s="190" t="str">
        <f t="shared" ca="1" si="7"/>
        <v/>
      </c>
      <c r="G131" s="80">
        <f>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0</v>
      </c>
      <c r="H131" s="80" cm="1">
        <f t="array" ref="H131">IF(
    SUM(IF(
            ISNUMBER(
                IF(
                    $M$4:$X$4,
                    (M131:X131),
                    "")),
            1,
            0))
        =0,
    NA(),
    IF(
        Parameters!$D$15=1,
        IF(
            SUM(--(ISNUMBER(IF($M$4:$X$4=1,(M131:X131),""))))&gt;0,
            MAX(IF(
                ISNUMBER(M131:X131),
                IF(
                    M$4:X$4=1,
                    M131:X131,
                    ""),
                "")),
            MAX(IF(
                ISNUMBER(M131:X131),
                IF(
                    M$4:X$4=2,
                    M131:X131,
                    ""),
                ""))
        ),
        IF(
            Parameters!$D$16=1,
            IFERROR(
                AVERAGE(IF(
                    ISNUMBER(M131:X131),
                    IF(
                        M$4:X$4=1,
                        M131:X131,
                        ""),
                    "")),
                AVERAGE(IF(
                    ISNUMBER(M131:X131),
                    IF(
                        M$4:X$4=2,
                        M131:X131,
                        ""),
                    ""))
            ),
            IF(
                Parameters!$D$17=1,
                IFERROR(
                    IF(
                        OR(
                            IF(
                                ISNUMBER(M131:X131),
                                IF(
                                    M$4:X$4=1,
                                    M131:X131,
                                    ""),
                                "")
                            =0),
                        0,
                        GEOMEAN(IF(
                            ISNUMBER(M131:X131),
                            IF(
                                M$4:X$4=1,
                                M131:X131,
                                ""),
                            ""))
                    ),
                    IF(
                        OR(IF(
                            ISNUMBER(M131:X131),
                            IF(
                                M$4:X$4=2,
                                M131:X131,
                                ""),
                            "")
                            =0),
                        0,
                        GEOMEAN(IF(
                            ISNUMBER(M131:X131),
                            IF(
                                M$4:X$4=2,
                                M131:X131,
                                ""),
                            "")))
                )
            )
        )
    )
)</f>
        <v>7.3119533527696801</v>
      </c>
      <c r="I131" s="191" cm="1">
        <f t="array" ref="I131">IF(
    SUM(IF(
            ISNUMBER(
                IF(
                    $M$5:$X$5,
                    (M131:X131),
                    "")),
            1,
            0))
        =0,
    NA(),
    IF(
        Parameters!$D$15=1,
        IF(
            SUM(--(ISNUMBER(IF($M$5:$X$5=1,(M131:X131),""))))&gt;0,
            MAX(IF(
                ISNUMBER(M131:X131),
                IF(
                    M$5:X$5=1,
                    M131:X131,
                    ""),
                "")),
            MAX(IF(
                ISNUMBER(M131:X131),
                IF(
                    M$5:X$5=2,
                    M131:X131,
                    ""),
                ""))
        ),
        IF(
            Parameters!$D$16=1,
            IFERROR(
                AVERAGE(IF(
                    ISNUMBER(M131:X131),
                    IF(
                        M$5:X$5=1,
                        M131:X131,
                        ""),
                    "")),
                AVERAGE(IF(
                    ISNUMBER(M131:X131),
                    IF(
                        M$5:X$5=2,
                        M131:X131,
                        ""),
                    ""))
            ),
            IF(
                Parameters!$D$17=1,
                IFERROR(
                    IF(
                        OR(
                            IF(
                                ISNUMBER(M131:X131),
                                IF(
                                    M$5:X$5=1,
                                    M131:X131,
                                    ""),
                                "")
                            =0),
                        0,
                        GEOMEAN(IF(
                            ISNUMBER(M131:X131),
                            IF(
                                M$5:X$5=1,
                                M131:X131,
                                ""),
                            ""))
                    ),
                    IF(
                        OR(IF(
                            ISNUMBER(M131:X131),
                            IF(
                                M$5:X$5=2,
                                M131:X131,
                                ""),
                            "")
                            =0),
                        0,
                        GEOMEAN(IF(
                            ISNUMBER(M131:X131),
                            IF(
                                M$5:X$5=2,
                                M131:X131,
                                ""),
                            "")))
                )
            )
        )
    )
)</f>
        <v>0</v>
      </c>
      <c r="J131" s="242">
        <v>44753</v>
      </c>
      <c r="K131" s="242">
        <v>44830</v>
      </c>
      <c r="L131" s="91" t="s">
        <v>208</v>
      </c>
      <c r="M131" s="192">
        <v>7.3119533527696801</v>
      </c>
      <c r="N131" s="192">
        <v>0</v>
      </c>
      <c r="O131" s="192" t="s">
        <v>409</v>
      </c>
      <c r="P131" s="192">
        <v>30.4</v>
      </c>
      <c r="Q131" s="192" t="s">
        <v>409</v>
      </c>
      <c r="R131" s="192" t="s">
        <v>409</v>
      </c>
      <c r="S131"/>
      <c r="T131"/>
      <c r="U131"/>
      <c r="V131"/>
      <c r="W131"/>
      <c r="X131"/>
      <c r="Y131" s="192"/>
      <c r="Z131" s="192"/>
      <c r="AA131"/>
      <c r="AB131"/>
      <c r="AC131"/>
      <c r="AD131"/>
      <c r="AE131"/>
      <c r="AF131"/>
      <c r="AG131" s="34"/>
      <c r="AH131" s="34"/>
      <c r="AI131" s="34"/>
      <c r="AJ131" s="34"/>
      <c r="AK131" s="205"/>
    </row>
    <row r="132" spans="1:37" x14ac:dyDescent="0.2">
      <c r="A132" s="84">
        <v>125</v>
      </c>
      <c r="B132" s="84" t="str">
        <f ca="1"/>
        <v>Maldives</v>
      </c>
      <c r="C132" s="84" t="str">
        <f ca="1"/>
        <v>MDV</v>
      </c>
      <c r="D132" s="84" t="str">
        <f ca="1"/>
        <v>SAS           South Asia</v>
      </c>
      <c r="E132" s="84" t="str">
        <f ca="1"/>
        <v>IDA</v>
      </c>
      <c r="F132" s="190" t="str">
        <f t="shared" ca="1" si="7"/>
        <v/>
      </c>
      <c r="G132" s="80">
        <f>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$M$4:$X$4,
                    (M132:X132),
                    "")),
            1,
            0))
        =0,
    NA(),
    IF(
        Parameters!$D$15=1,
        IF(
            SUM(--(ISNUMBER(IF($M$4:$X$4=1,(M132:X132),""))))&gt;0,
            MAX(IF(
                ISNUMBER(M132:X132),
                IF(
                    M$4:X$4=1,
                    M132:X132,
                    ""),
                "")),
            MAX(IF(
                ISNUMBER(M132:X132),
                IF(
                    M$4:X$4=2,
                    M132:X132,
                    ""),
                ""))
        ),
        IF(
            Parameters!$D$16=1,
            IFERROR(
                AVERAGE(IF(
                    ISNUMBER(M132:X132),
                    IF(
                        M$4:X$4=1,
                        M132:X132,
                        ""),
                    "")),
                AVERAGE(IF(
                    ISNUMBER(M132:X132),
                    IF(
                        M$4:X$4=2,
                        M132:X132,
                        ""),
                    ""))
            ),
            IF(
                Parameters!$D$17=1,
                IFERROR(
                    IF(
                        OR(
                            IF(
                                ISNUMBER(M132:X132),
                                IF(
                                    M$4:X$4=1,
                                    M132:X132,
                                    ""),
                                "")
                            =0),
                        0,
                        GEOMEAN(IF(
                            ISNUMBER(M132:X132),
                            IF(
                                M$4:X$4=1,
                                M132:X132,
                                ""),
                            ""))
                    ),
                    IF(
                        OR(IF(
                            ISNUMBER(M132:X132),
                            IF(
                                M$4:X$4=2,
                                M132:X132,
                                ""),
                            "")
                            =0),
                        0,
                        GEOMEAN(IF(
                            ISNUMBER(M132:X132),
                            IF(
                                M$4:X$4=2,
                                M132:X132,
                                ""),
                            "")))
                )
            )
        )
    )
)</f>
        <v>6.8454810495626797</v>
      </c>
      <c r="I132" s="191" cm="1">
        <f t="array" ref="I132">IF(
    SUM(IF(
            ISNUMBER(
                IF(
                    $M$5:$X$5,
                    (M132:X132),
                    "")),
            1,
            0))
        =0,
    NA(),
    IF(
        Parameters!$D$15=1,
        IF(
            SUM(--(ISNUMBER(IF($M$5:$X$5=1,(M132:X132),""))))&gt;0,
            MAX(IF(
                ISNUMBER(M132:X132),
                IF(
                    M$5:X$5=1,
                    M132:X132,
                    ""),
                "")),
            MAX(IF(
                ISNUMBER(M132:X132),
                IF(
                    M$5:X$5=2,
                    M132:X132,
                    ""),
                ""))
        ),
        IF(
            Parameters!$D$16=1,
            IFERROR(
                AVERAGE(IF(
                    ISNUMBER(M132:X132),
                    IF(
                        M$5:X$5=1,
                        M132:X132,
                        ""),
                    "")),
                AVERAGE(IF(
                    ISNUMBER(M132:X132),
                    IF(
                        M$5:X$5=2,
                        M132:X132,
                        ""),
                    ""))
            ),
            IF(
                Parameters!$D$17=1,
                IFERROR(
                    IF(
                        OR(
                            IF(
                                ISNUMBER(M132:X132),
                                IF(
                                    M$5:X$5=1,
                                    M132:X132,
                                    ""),
                                "")
                            =0),
                        0,
                        GEOMEAN(IF(
                            ISNUMBER(M132:X132),
                            IF(
                                M$5:X$5=1,
                                M132:X132,
                                ""),
                            ""))
                    ),
                    IF(
                        OR(IF(
                            ISNUMBER(M132:X132),
                            IF(
                                M$5:X$5=2,
                                M132:X132,
                                ""),
                            "")
                            =0),
                        0,
                        GEOMEAN(IF(
                            ISNUMBER(M132:X132),
                            IF(
                                M$5:X$5=2,
                                M132:X132,
                                ""),
                            "")))
                )
            )
        )
    )
)</f>
        <v>0</v>
      </c>
      <c r="J132" s="242">
        <v>44753</v>
      </c>
      <c r="K132" s="242">
        <v>44802</v>
      </c>
      <c r="L132" s="91" t="s">
        <v>210</v>
      </c>
      <c r="M132" s="192">
        <v>6.8454810495626797</v>
      </c>
      <c r="N132" s="192">
        <v>0</v>
      </c>
      <c r="O132" s="192" t="s">
        <v>409</v>
      </c>
      <c r="P132" s="192">
        <v>32</v>
      </c>
      <c r="Q132" s="192" t="s">
        <v>409</v>
      </c>
      <c r="R132" s="192" t="s">
        <v>409</v>
      </c>
      <c r="S132"/>
      <c r="T132"/>
      <c r="U132"/>
      <c r="V132"/>
      <c r="W132"/>
      <c r="X132"/>
      <c r="Y132" s="192"/>
      <c r="Z132" s="192"/>
      <c r="AA132"/>
      <c r="AB132"/>
      <c r="AC132"/>
      <c r="AD132"/>
      <c r="AE132"/>
      <c r="AF132"/>
      <c r="AG132" s="34"/>
      <c r="AH132" s="34"/>
      <c r="AI132" s="34"/>
      <c r="AJ132" s="34"/>
      <c r="AK132" s="205"/>
    </row>
    <row r="133" spans="1:37" x14ac:dyDescent="0.2">
      <c r="A133" s="84">
        <v>126</v>
      </c>
      <c r="B133" s="84" t="str">
        <f ca="1"/>
        <v>Mexico</v>
      </c>
      <c r="C133" s="84" t="str">
        <f ca="1"/>
        <v>MEX</v>
      </c>
      <c r="D133" s="84" t="str">
        <f ca="1"/>
        <v>LCN           Latin America &amp; Caribbean</v>
      </c>
      <c r="E133" s="84" t="str">
        <f ca="1"/>
        <v>IBRD</v>
      </c>
      <c r="F133" s="190" t="str">
        <f t="shared" ca="1" si="7"/>
        <v/>
      </c>
      <c r="G133" s="80">
        <f>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0</v>
      </c>
      <c r="H133" s="80" cm="1">
        <f t="array" ref="H133">IF(
    SUM(IF(
            ISNUMBER(
                IF(
                    $M$4:$X$4,
                    (M133:X133),
                    "")),
            1,
            0))
        =0,
    NA(),
    IF(
        Parameters!$D$15=1,
        IF(
            SUM(--(ISNUMBER(IF($M$4:$X$4=1,(M133:X133),""))))&gt;0,
            MAX(IF(
                ISNUMBER(M133:X133),
                IF(
                    M$4:X$4=1,
                    M133:X133,
                    ""),
                "")),
            MAX(IF(
                ISNUMBER(M133:X133),
                IF(
                    M$4:X$4=2,
                    M133:X133,
                    ""),
                ""))
        ),
        IF(
            Parameters!$D$16=1,
            IFERROR(
                AVERAGE(IF(
                    ISNUMBER(M133:X133),
                    IF(
                        M$4:X$4=1,
                        M133:X133,
                        ""),
                    "")),
                AVERAGE(IF(
                    ISNUMBER(M133:X133),
                    IF(
                        M$4:X$4=2,
                        M133:X133,
                        ""),
                    ""))
            ),
            IF(
                Parameters!$D$17=1,
                IFERROR(
                    IF(
                        OR(
                            IF(
                                ISNUMBER(M133:X133),
                                IF(
                                    M$4:X$4=1,
                                    M133:X133,
                                    ""),
                                "")
                            =0),
                        0,
                        GEOMEAN(IF(
                            ISNUMBER(M133:X133),
                            IF(
                                M$4:X$4=1,
                                M133:X133,
                                ""),
                            ""))
                    ),
                    IF(
                        OR(IF(
                            ISNUMBER(M133:X133),
                            IF(
                                M$4:X$4=2,
                                M133:X133,
                                ""),
                            "")
                            =0),
                        0,
                        GEOMEAN(IF(
                            ISNUMBER(M133:X133),
                            IF(
                                M$4:X$4=2,
                                M133:X133,
                                ""),
                            "")))
                )
            )
        )
    )
)</f>
        <v>0</v>
      </c>
      <c r="I133" s="191" cm="1">
        <f t="array" ref="I133">IF(
    SUM(IF(
            ISNUMBER(
                IF(
                    $M$5:$X$5,
                    (M133:X133),
                    "")),
            1,
            0))
        =0,
    NA(),
    IF(
        Parameters!$D$15=1,
        IF(
            SUM(--(ISNUMBER(IF($M$5:$X$5=1,(M133:X133),""))))&gt;0,
            MAX(IF(
                ISNUMBER(M133:X133),
                IF(
                    M$5:X$5=1,
                    M133:X133,
                    ""),
                "")),
            MAX(IF(
                ISNUMBER(M133:X133),
                IF(
                    M$5:X$5=2,
                    M133:X133,
                    ""),
                ""))
        ),
        IF(
            Parameters!$D$16=1,
            IFERROR(
                AVERAGE(IF(
                    ISNUMBER(M133:X133),
                    IF(
                        M$5:X$5=1,
                        M133:X133,
                        ""),
                    "")),
                AVERAGE(IF(
                    ISNUMBER(M133:X133),
                    IF(
                        M$5:X$5=2,
                        M133:X133,
                        ""),
                    ""))
            ),
            IF(
                Parameters!$D$17=1,
                IFERROR(
                    IF(
                        OR(
                            IF(
                                ISNUMBER(M133:X133),
                                IF(
                                    M$5:X$5=1,
                                    M133:X133,
                                    ""),
                                "")
                            =0),
                        0,
                        GEOMEAN(IF(
                            ISNUMBER(M133:X133),
                            IF(
                                M$5:X$5=1,
                                M133:X133,
                                ""),
                            ""))
                    ),
                    IF(
                        OR(IF(
                            ISNUMBER(M133:X133),
                            IF(
                                M$5:X$5=2,
                                M133:X133,
                                ""),
                            "")
                            =0),
                        0,
                        GEOMEAN(IF(
                            ISNUMBER(M133:X133),
                            IF(
                                M$5:X$5=2,
                                M133:X133,
                                ""),
                            "")))
                )
            )
        )
    )
)</f>
        <v>0</v>
      </c>
      <c r="J133" s="242">
        <v>44753</v>
      </c>
      <c r="K133" s="242">
        <v>44831</v>
      </c>
      <c r="L133" s="91" t="s">
        <v>212</v>
      </c>
      <c r="M133" s="192">
        <v>0</v>
      </c>
      <c r="N133" s="192">
        <v>0</v>
      </c>
      <c r="O133" s="192" t="s">
        <v>409</v>
      </c>
      <c r="P133" s="192">
        <v>57</v>
      </c>
      <c r="Q133" s="192" t="s">
        <v>409</v>
      </c>
      <c r="R133" s="192" t="s">
        <v>409</v>
      </c>
      <c r="S133"/>
      <c r="T133"/>
      <c r="U133"/>
      <c r="V133"/>
      <c r="W133"/>
      <c r="X133"/>
      <c r="Y133" s="192"/>
      <c r="Z133" s="192"/>
      <c r="AA133"/>
      <c r="AB133"/>
      <c r="AC133"/>
      <c r="AD133"/>
      <c r="AE133"/>
      <c r="AF133"/>
      <c r="AG133" s="34"/>
      <c r="AH133" s="34"/>
      <c r="AI133" s="34"/>
      <c r="AJ133" s="34"/>
      <c r="AK133" s="205"/>
    </row>
    <row r="134" spans="1:37" x14ac:dyDescent="0.2">
      <c r="A134" s="84">
        <v>127</v>
      </c>
      <c r="B134" s="84" t="str">
        <f ca="1"/>
        <v>Marshall Islands</v>
      </c>
      <c r="C134" s="84" t="str">
        <f ca="1"/>
        <v>MHL</v>
      </c>
      <c r="D134" s="84" t="str">
        <f ca="1"/>
        <v>EAS           East Asia &amp; Pacific</v>
      </c>
      <c r="E134" s="84" t="str">
        <f ca="1"/>
        <v>IDA</v>
      </c>
      <c r="F134" s="190" t="str">
        <f t="shared" ca="1" si="7"/>
        <v/>
      </c>
      <c r="G134" s="80">
        <f>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0</v>
      </c>
      <c r="H134" s="80" cm="1">
        <f t="array" ref="H134">IF(
    SUM(IF(
            ISNUMBER(
                IF(
                    $M$4:$X$4,
                    (M134:X134),
                    "")),
            1,
            0))
        =0,
    NA(),
    IF(
        Parameters!$D$15=1,
        IF(
            SUM(--(ISNUMBER(IF($M$4:$X$4=1,(M134:X134),""))))&gt;0,
            MAX(IF(
                ISNUMBER(M134:X134),
                IF(
                    M$4:X$4=1,
                    M134:X134,
                    ""),
                "")),
            MAX(IF(
                ISNUMBER(M134:X134),
                IF(
                    M$4:X$4=2,
                    M134:X134,
                    ""),
                ""))
        ),
        IF(
            Parameters!$D$16=1,
            IFERROR(
                AVERAGE(IF(
                    ISNUMBER(M134:X134),
                    IF(
                        M$4:X$4=1,
                        M134:X134,
                        ""),
                    "")),
                AVERAGE(IF(
                    ISNUMBER(M134:X134),
                    IF(
                        M$4:X$4=2,
                        M134:X134,
                        ""),
                    ""))
            ),
            IF(
                Parameters!$D$17=1,
                IFERROR(
                    IF(
                        OR(
                            IF(
                                ISNUMBER(M134:X134),
                                IF(
                                    M$4:X$4=1,
                                    M134:X134,
                                    ""),
                                "")
                            =0),
                        0,
                        GEOMEAN(IF(
                            ISNUMBER(M134:X134),
                            IF(
                                M$4:X$4=1,
                                M134:X134,
                                ""),
                            ""))
                    ),
                    IF(
                        OR(IF(
                            ISNUMBER(M134:X134),
                            IF(
                                M$4:X$4=2,
                                M134:X134,
                                ""),
                            "")
                            =0),
                        0,
                        GEOMEAN(IF(
                            ISNUMBER(M134:X134),
                            IF(
                                M$4:X$4=2,
                                M134:X134,
                                ""),
                            "")))
                )
            )
        )
    )
)</f>
        <v>9.0029154518950403</v>
      </c>
      <c r="I134" s="191" cm="1">
        <f t="array" ref="I134">IF(
    SUM(IF(
            ISNUMBER(
                IF(
                    $M$5:$X$5,
                    (M134:X134),
                    "")),
            1,
            0))
        =0,
    NA(),
    IF(
        Parameters!$D$15=1,
        IF(
            SUM(--(ISNUMBER(IF($M$5:$X$5=1,(M134:X134),""))))&gt;0,
            MAX(IF(
                ISNUMBER(M134:X134),
                IF(
                    M$5:X$5=1,
                    M134:X134,
                    ""),
                "")),
            MAX(IF(
                ISNUMBER(M134:X134),
                IF(
                    M$5:X$5=2,
                    M134:X134,
                    ""),
                ""))
        ),
        IF(
            Parameters!$D$16=1,
            IFERROR(
                AVERAGE(IF(
                    ISNUMBER(M134:X134),
                    IF(
                        M$5:X$5=1,
                        M134:X134,
                        ""),
                    "")),
                AVERAGE(IF(
                    ISNUMBER(M134:X134),
                    IF(
                        M$5:X$5=2,
                        M134:X134,
                        ""),
                    ""))
            ),
            IF(
                Parameters!$D$17=1,
                IFERROR(
                    IF(
                        OR(
                            IF(
                                ISNUMBER(M134:X134),
                                IF(
                                    M$5:X$5=1,
                                    M134:X134,
                                    ""),
                                "")
                            =0),
                        0,
                        GEOMEAN(IF(
                            ISNUMBER(M134:X134),
                            IF(
                                M$5:X$5=1,
                                M134:X134,
                                ""),
                            ""))
                    ),
                    IF(
                        OR(IF(
                            ISNUMBER(M134:X134),
                            IF(
                                M$5:X$5=2,
                                M134:X134,
                                ""),
                            "")
                            =0),
                        0,
                        GEOMEAN(IF(
                            ISNUMBER(M134:X134),
                            IF(
                                M$5:X$5=2,
                                M134:X134,
                                ""),
                            "")))
                )
            )
        )
    )
)</f>
        <v>0</v>
      </c>
      <c r="J134" s="242">
        <v>44753</v>
      </c>
      <c r="K134" s="242">
        <v>44831</v>
      </c>
      <c r="L134" s="91" t="s">
        <v>214</v>
      </c>
      <c r="M134" s="192">
        <v>9.0029154518950403</v>
      </c>
      <c r="N134" s="192">
        <v>0</v>
      </c>
      <c r="O134" s="192" t="s">
        <v>409</v>
      </c>
      <c r="P134" s="192">
        <v>24.6</v>
      </c>
      <c r="Q134" s="192" t="s">
        <v>409</v>
      </c>
      <c r="R134" s="192" t="s">
        <v>409</v>
      </c>
      <c r="S134"/>
      <c r="T134"/>
      <c r="U134"/>
      <c r="V134"/>
      <c r="W134"/>
      <c r="X134"/>
      <c r="Y134" s="192"/>
      <c r="Z134" s="192"/>
      <c r="AA134"/>
      <c r="AB134"/>
      <c r="AC134"/>
      <c r="AD134"/>
      <c r="AE134"/>
      <c r="AF134"/>
      <c r="AG134" s="34"/>
      <c r="AH134" s="34"/>
      <c r="AI134" s="34"/>
      <c r="AJ134" s="34"/>
      <c r="AK134" s="205"/>
    </row>
    <row r="135" spans="1:37" x14ac:dyDescent="0.2">
      <c r="A135" s="84">
        <v>128</v>
      </c>
      <c r="B135" s="84" t="str">
        <f ca="1"/>
        <v>North Macedonia</v>
      </c>
      <c r="C135" s="84" t="str">
        <f ca="1"/>
        <v>MKD</v>
      </c>
      <c r="D135" s="84" t="str">
        <f ca="1"/>
        <v>ECS           Europe &amp; Central Asia</v>
      </c>
      <c r="E135" s="84" t="str">
        <f ca="1"/>
        <v>IBRD</v>
      </c>
      <c r="F135" s="190" t="str">
        <f t="shared" ca="1" si="7"/>
        <v/>
      </c>
      <c r="G135" s="80">
        <f>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$M$4:$X$4,
                    (M135:X135),
                    "")),
            1,
            0))
        =0,
    NA(),
    IF(
        Parameters!$D$15=1,
        IF(
            SUM(--(ISNUMBER(IF($M$4:$X$4=1,(M135:X135),""))))&gt;0,
            MAX(IF(
                ISNUMBER(M135:X135),
                IF(
                    M$4:X$4=1,
                    M135:X135,
                    ""),
                "")),
            MAX(IF(
                ISNUMBER(M135:X135),
                IF(
                    M$4:X$4=2,
                    M135:X135,
                    ""),
                ""))
        ),
        IF(
            Parameters!$D$16=1,
            IFERROR(
                AVERAGE(IF(
                    ISNUMBER(M135:X135),
                    IF(
                        M$4:X$4=1,
                        M135:X135,
                        ""),
                    "")),
                AVERAGE(IF(
                    ISNUMBER(M135:X135),
                    IF(
                        M$4:X$4=2,
                        M135:X135,
                        ""),
                    ""))
            ),
            IF(
                Parameters!$D$17=1,
                IFERROR(
                    IF(
                        OR(
                            IF(
                                ISNUMBER(M135:X135),
                                IF(
                                    M$4:X$4=1,
                                    M135:X135,
                                    ""),
                                "")
                            =0),
                        0,
                        GEOMEAN(IF(
                            ISNUMBER(M135:X135),
                            IF(
                                M$4:X$4=1,
                                M135:X135,
                                ""),
                            ""))
                    ),
                    IF(
                        OR(IF(
                            ISNUMBER(M135:X135),
                            IF(
                                M$4:X$4=2,
                                M135:X135,
                                ""),
                            "")
                            =0),
                        0,
                        GEOMEAN(IF(
                            ISNUMBER(M135:X135),
                            IF(
                                M$4:X$4=2,
                                M135:X135,
                                ""),
                            "")))
                )
            )
        )
    )
)</f>
        <v>3.8717201166180701</v>
      </c>
      <c r="I135" s="191" cm="1">
        <f t="array" ref="I135">IF(
    SUM(IF(
            ISNUMBER(
                IF(
                    $M$5:$X$5,
                    (M135:X135),
                    "")),
            1,
            0))
        =0,
    NA(),
    IF(
        Parameters!$D$15=1,
        IF(
            SUM(--(ISNUMBER(IF($M$5:$X$5=1,(M135:X135),""))))&gt;0,
            MAX(IF(
                ISNUMBER(M135:X135),
                IF(
                    M$5:X$5=1,
                    M135:X135,
                    ""),
                "")),
            MAX(IF(
                ISNUMBER(M135:X135),
                IF(
                    M$5:X$5=2,
                    M135:X135,
                    ""),
                ""))
        ),
        IF(
            Parameters!$D$16=1,
            IFERROR(
                AVERAGE(IF(
                    ISNUMBER(M135:X135),
                    IF(
                        M$5:X$5=1,
                        M135:X135,
                        ""),
                    "")),
                AVERAGE(IF(
                    ISNUMBER(M135:X135),
                    IF(
                        M$5:X$5=2,
                        M135:X135,
                        ""),
                    ""))
            ),
            IF(
                Parameters!$D$17=1,
                IFERROR(
                    IF(
                        OR(
                            IF(
                                ISNUMBER(M135:X135),
                                IF(
                                    M$5:X$5=1,
                                    M135:X135,
                                    ""),
                                "")
                            =0),
                        0,
                        GEOMEAN(IF(
                            ISNUMBER(M135:X135),
                            IF(
                                M$5:X$5=1,
                                M135:X135,
                                ""),
                            ""))
                    ),
                    IF(
                        OR(IF(
                            ISNUMBER(M135:X135),
                            IF(
                                M$5:X$5=2,
                                M135:X135,
                                ""),
                            "")
                            =0),
                        0,
                        GEOMEAN(IF(
                            ISNUMBER(M135:X135),
                            IF(
                                M$5:X$5=2,
                                M135:X135,
                                ""),
                            "")))
                )
            )
        )
    )
)</f>
        <v>0</v>
      </c>
      <c r="J135" s="242">
        <v>44753</v>
      </c>
      <c r="K135" s="242">
        <v>44855</v>
      </c>
      <c r="L135" s="91" t="s">
        <v>216</v>
      </c>
      <c r="M135" s="192">
        <v>3.8717201166180701</v>
      </c>
      <c r="N135" s="192">
        <v>0</v>
      </c>
      <c r="O135" s="192" t="s">
        <v>409</v>
      </c>
      <c r="P135" s="192">
        <v>42.2</v>
      </c>
      <c r="Q135" s="192" t="s">
        <v>409</v>
      </c>
      <c r="R135" s="192" t="s">
        <v>409</v>
      </c>
      <c r="S135"/>
      <c r="T135"/>
      <c r="U135"/>
      <c r="V135"/>
      <c r="W135"/>
      <c r="X135"/>
      <c r="Y135" s="192"/>
      <c r="Z135" s="192"/>
      <c r="AA135"/>
      <c r="AB135"/>
      <c r="AC135"/>
      <c r="AD135"/>
      <c r="AE135"/>
      <c r="AF135"/>
      <c r="AG135" s="34"/>
      <c r="AH135" s="34"/>
      <c r="AI135" s="34"/>
      <c r="AJ135" s="34"/>
      <c r="AK135" s="205"/>
    </row>
    <row r="136" spans="1:37" x14ac:dyDescent="0.2">
      <c r="A136" s="84">
        <v>129</v>
      </c>
      <c r="B136" s="84" t="str">
        <f ca="1"/>
        <v>Mali</v>
      </c>
      <c r="C136" s="84" t="str">
        <f ca="1"/>
        <v>MLI</v>
      </c>
      <c r="D136" s="84" t="str">
        <f ca="1"/>
        <v>SSF           Sub-Saharan Africa</v>
      </c>
      <c r="E136" s="84" t="str">
        <f ca="1"/>
        <v>IDA</v>
      </c>
      <c r="F136" s="190" t="str">
        <f t="shared" ca="1" si="7"/>
        <v/>
      </c>
      <c r="G136" s="80">
        <f>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0</v>
      </c>
      <c r="H136" s="80" cm="1">
        <f t="array" ref="H136">IF(
    SUM(IF(
            ISNUMBER(
                IF(
                    $M$4:$X$4,
                    (M136:X136),
                    "")),
            1,
            0))
        =0,
    NA(),
    IF(
        Parameters!$D$15=1,
        IF(
            SUM(--(ISNUMBER(IF($M$4:$X$4=1,(M136:X136),""))))&gt;0,
            MAX(IF(
                ISNUMBER(M136:X136),
                IF(
                    M$4:X$4=1,
                    M136:X136,
                    ""),
                "")),
            MAX(IF(
                ISNUMBER(M136:X136),
                IF(
                    M$4:X$4=2,
                    M136:X136,
                    ""),
                ""))
        ),
        IF(
            Parameters!$D$16=1,
            IFERROR(
                AVERAGE(IF(
                    ISNUMBER(M136:X136),
                    IF(
                        M$4:X$4=1,
                        M136:X136,
                        ""),
                    "")),
                AVERAGE(IF(
                    ISNUMBER(M136:X136),
                    IF(
                        M$4:X$4=2,
                        M136:X136,
                        ""),
                    ""))
            ),
            IF(
                Parameters!$D$17=1,
                IFERROR(
                    IF(
                        OR(
                            IF(
                                ISNUMBER(M136:X136),
                                IF(
                                    M$4:X$4=1,
                                    M136:X136,
                                    ""),
                                "")
                            =0),
                        0,
                        GEOMEAN(IF(
                            ISNUMBER(M136:X136),
                            IF(
                                M$4:X$4=1,
                                M136:X136,
                                ""),
                            ""))
                    ),
                    IF(
                        OR(IF(
                            ISNUMBER(M136:X136),
                            IF(
                                M$4:X$4=2,
                                M136:X136,
                                ""),
                            "")
                            =0),
                        0,
                        GEOMEAN(IF(
                            ISNUMBER(M136:X136),
                            IF(
                                M$4:X$4=2,
                                M136:X136,
                                ""),
                            "")))
                )
            )
        )
    )
)</f>
        <v>7.7201166180758003</v>
      </c>
      <c r="I136" s="191" cm="1">
        <f t="array" ref="I136">IF(
    SUM(IF(
            ISNUMBER(
                IF(
                    $M$5:$X$5,
                    (M136:X136),
                    "")),
            1,
            0))
        =0,
    NA(),
    IF(
        Parameters!$D$15=1,
        IF(
            SUM(--(ISNUMBER(IF($M$5:$X$5=1,(M136:X136),""))))&gt;0,
            MAX(IF(
                ISNUMBER(M136:X136),
                IF(
                    M$5:X$5=1,
                    M136:X136,
                    ""),
                "")),
            MAX(IF(
                ISNUMBER(M136:X136),
                IF(
                    M$5:X$5=2,
                    M136:X136,
                    ""),
                ""))
        ),
        IF(
            Parameters!$D$16=1,
            IFERROR(
                AVERAGE(IF(
                    ISNUMBER(M136:X136),
                    IF(
                        M$5:X$5=1,
                        M136:X136,
                        ""),
                    "")),
                AVERAGE(IF(
                    ISNUMBER(M136:X136),
                    IF(
                        M$5:X$5=2,
                        M136:X136,
                        ""),
                    ""))
            ),
            IF(
                Parameters!$D$17=1,
                IFERROR(
                    IF(
                        OR(
                            IF(
                                ISNUMBER(M136:X136),
                                IF(
                                    M$5:X$5=1,
                                    M136:X136,
                                    ""),
                                "")
                            =0),
                        0,
                        GEOMEAN(IF(
                            ISNUMBER(M136:X136),
                            IF(
                                M$5:X$5=1,
                                M136:X136,
                                ""),
                            ""))
                    ),
                    IF(
                        OR(IF(
                            ISNUMBER(M136:X136),
                            IF(
                                M$5:X$5=2,
                                M136:X136,
                                ""),
                            "")
                            =0),
                        0,
                        GEOMEAN(IF(
                            ISNUMBER(M136:X136),
                            IF(
                                M$5:X$5=2,
                                M136:X136,
                                ""),
                            "")))
                )
            )
        )
    )
)</f>
        <v>0</v>
      </c>
      <c r="J136" s="242">
        <v>44753</v>
      </c>
      <c r="K136" s="242">
        <v>44852</v>
      </c>
      <c r="L136" s="91" t="s">
        <v>218</v>
      </c>
      <c r="M136" s="192">
        <v>7.7201166180758003</v>
      </c>
      <c r="N136" s="192">
        <v>0</v>
      </c>
      <c r="O136" s="192" t="s">
        <v>409</v>
      </c>
      <c r="P136" s="192">
        <v>29</v>
      </c>
      <c r="Q136" s="192" t="s">
        <v>409</v>
      </c>
      <c r="R136" s="192" t="s">
        <v>409</v>
      </c>
      <c r="S136"/>
      <c r="T136"/>
      <c r="U136"/>
      <c r="V136"/>
      <c r="W136"/>
      <c r="X136"/>
      <c r="Y136" s="192"/>
      <c r="Z136" s="192"/>
      <c r="AA136"/>
      <c r="AB136"/>
      <c r="AC136"/>
      <c r="AD136"/>
      <c r="AE136"/>
      <c r="AF136"/>
      <c r="AG136" s="34"/>
      <c r="AH136" s="34"/>
      <c r="AI136" s="34"/>
      <c r="AJ136" s="34"/>
      <c r="AK136" s="205"/>
    </row>
    <row r="137" spans="1:37" x14ac:dyDescent="0.2">
      <c r="A137" s="84">
        <v>130</v>
      </c>
      <c r="B137" s="84" t="str">
        <f ca="1"/>
        <v>Malta</v>
      </c>
      <c r="C137" s="84" t="str">
        <f ca="1"/>
        <v>MLT</v>
      </c>
      <c r="D137" s="84" t="str">
        <f ca="1"/>
        <v>MEA           Middle East &amp; North Africa</v>
      </c>
      <c r="E137" s="84" t="str">
        <f ca="1"/>
        <v>NA</v>
      </c>
      <c r="F137" s="190" t="str">
        <f t="shared" ca="1" si="7"/>
        <v/>
      </c>
      <c r="G137" s="80">
        <f>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$M$4:$X$4,
                    (M137:X137),
                    "")),
            1,
            0))
        =0,
    NA(),
    IF(
        Parameters!$D$15=1,
        IF(
            SUM(--(ISNUMBER(IF($M$4:$X$4=1,(M137:X137),""))))&gt;0,
            MAX(IF(
                ISNUMBER(M137:X137),
                IF(
                    M$4:X$4=1,
                    M137:X137,
                    ""),
                "")),
            MAX(IF(
                ISNUMBER(M137:X137),
                IF(
                    M$4:X$4=2,
                    M137:X137,
                    ""),
                ""))
        ),
        IF(
            Parameters!$D$16=1,
            IFERROR(
                AVERAGE(IF(
                    ISNUMBER(M137:X137),
                    IF(
                        M$4:X$4=1,
                        M137:X137,
                        ""),
                    "")),
                AVERAGE(IF(
                    ISNUMBER(M137:X137),
                    IF(
                        M$4:X$4=2,
                        M137:X137,
                        ""),
                    ""))
            ),
            IF(
                Parameters!$D$17=1,
                IFERROR(
                    IF(
                        OR(
                            IF(
                                ISNUMBER(M137:X137),
                                IF(
                                    M$4:X$4=1,
                                    M137:X137,
                                    ""),
                                "")
                            =0),
                        0,
                        GEOMEAN(IF(
                            ISNUMBER(M137:X137),
                            IF(
                                M$4:X$4=1,
                                M137:X137,
                                ""),
                            ""))
                    ),
                    IF(
                        OR(IF(
                            ISNUMBER(M137:X137),
                            IF(
                                M$4:X$4=2,
                                M137:X137,
                                ""),
                            "")
                            =0),
                        0,
                        GEOMEAN(IF(
                            ISNUMBER(M137:X137),
                            IF(
                                M$4:X$4=2,
                                M137:X137,
                                ""),
                            "")))
                )
            )
        )
    )
)</f>
        <v>4.4548104956268197</v>
      </c>
      <c r="I137" s="191" cm="1">
        <f t="array" ref="I137">IF(
    SUM(IF(
            ISNUMBER(
                IF(
                    $M$5:$X$5,
                    (M137:X137),
                    "")),
            1,
            0))
        =0,
    NA(),
    IF(
        Parameters!$D$15=1,
        IF(
            SUM(--(ISNUMBER(IF($M$5:$X$5=1,(M137:X137),""))))&gt;0,
            MAX(IF(
                ISNUMBER(M137:X137),
                IF(
                    M$5:X$5=1,
                    M137:X137,
                    ""),
                "")),
            MAX(IF(
                ISNUMBER(M137:X137),
                IF(
                    M$5:X$5=2,
                    M137:X137,
                    ""),
                ""))
        ),
        IF(
            Parameters!$D$16=1,
            IFERROR(
                AVERAGE(IF(
                    ISNUMBER(M137:X137),
                    IF(
                        M$5:X$5=1,
                        M137:X137,
                        ""),
                    "")),
                AVERAGE(IF(
                    ISNUMBER(M137:X137),
                    IF(
                        M$5:X$5=2,
                        M137:X137,
                        ""),
                    ""))
            ),
            IF(
                Parameters!$D$17=1,
                IFERROR(
                    IF(
                        OR(
                            IF(
                                ISNUMBER(M137:X137),
                                IF(
                                    M$5:X$5=1,
                                    M137:X137,
                                    ""),
                                "")
                            =0),
                        0,
                        GEOMEAN(IF(
                            ISNUMBER(M137:X137),
                            IF(
                                M$5:X$5=1,
                                M137:X137,
                                ""),
                            ""))
                    ),
                    IF(
                        OR(IF(
                            ISNUMBER(M137:X137),
                            IF(
                                M$5:X$5=2,
                                M137:X137,
                                ""),
                            "")
                            =0),
                        0,
                        GEOMEAN(IF(
                            ISNUMBER(M137:X137),
                            IF(
                                M$5:X$5=2,
                                M137:X137,
                                ""),
                            "")))
                )
            )
        )
    )
)</f>
        <v>0</v>
      </c>
      <c r="J137" s="242">
        <v>44753</v>
      </c>
      <c r="K137" s="242">
        <v>44855</v>
      </c>
      <c r="L137" s="91" t="s">
        <v>220</v>
      </c>
      <c r="M137" s="192">
        <v>4.4548104956268197</v>
      </c>
      <c r="N137" s="192">
        <v>0</v>
      </c>
      <c r="O137" s="192" t="s">
        <v>409</v>
      </c>
      <c r="P137" s="192">
        <v>40.200000000000003</v>
      </c>
      <c r="Q137" s="192" t="s">
        <v>409</v>
      </c>
      <c r="R137" s="192" t="s">
        <v>409</v>
      </c>
      <c r="S137"/>
      <c r="T137"/>
      <c r="U137"/>
      <c r="V137"/>
      <c r="W137"/>
      <c r="X137"/>
      <c r="Y137" s="192"/>
      <c r="Z137" s="192"/>
      <c r="AA137"/>
      <c r="AB137"/>
      <c r="AC137"/>
      <c r="AD137"/>
      <c r="AE137"/>
      <c r="AF137"/>
      <c r="AG137" s="34"/>
      <c r="AH137" s="34"/>
      <c r="AI137" s="34"/>
      <c r="AJ137" s="34"/>
      <c r="AK137" s="205"/>
    </row>
    <row r="138" spans="1:37" x14ac:dyDescent="0.2">
      <c r="A138" s="84">
        <v>131</v>
      </c>
      <c r="B138" s="84" t="str">
        <f ca="1"/>
        <v>Myanmar</v>
      </c>
      <c r="C138" s="84" t="str">
        <f ca="1"/>
        <v>MMR</v>
      </c>
      <c r="D138" s="84" t="str">
        <f ca="1"/>
        <v>EAS           East Asia &amp; Pacific</v>
      </c>
      <c r="E138" s="84" t="str">
        <f ca="1"/>
        <v>IDA</v>
      </c>
      <c r="F138" s="190" t="str">
        <f t="shared" ca="1" si="7"/>
        <v/>
      </c>
      <c r="G138" s="80">
        <f>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0</v>
      </c>
      <c r="H138" s="80" cm="1">
        <f t="array" ref="H138">IF(
    SUM(IF(
            ISNUMBER(
                IF(
                    $M$4:$X$4,
                    (M138:X138),
                    "")),
            1,
            0))
        =0,
    NA(),
    IF(
        Parameters!$D$15=1,
        IF(
            SUM(--(ISNUMBER(IF($M$4:$X$4=1,(M138:X138),""))))&gt;0,
            MAX(IF(
                ISNUMBER(M138:X138),
                IF(
                    M$4:X$4=1,
                    M138:X138,
                    ""),
                "")),
            MAX(IF(
                ISNUMBER(M138:X138),
                IF(
                    M$4:X$4=2,
                    M138:X138,
                    ""),
                ""))
        ),
        IF(
            Parameters!$D$16=1,
            IFERROR(
                AVERAGE(IF(
                    ISNUMBER(M138:X138),
                    IF(
                        M$4:X$4=1,
                        M138:X138,
                        ""),
                    "")),
                AVERAGE(IF(
                    ISNUMBER(M138:X138),
                    IF(
                        M$4:X$4=2,
                        M138:X138,
                        ""),
                    ""))
            ),
            IF(
                Parameters!$D$17=1,
                IFERROR(
                    IF(
                        OR(
                            IF(
                                ISNUMBER(M138:X138),
                                IF(
                                    M$4:X$4=1,
                                    M138:X138,
                                    ""),
                                "")
                            =0),
                        0,
                        GEOMEAN(IF(
                            ISNUMBER(M138:X138),
                            IF(
                                M$4:X$4=1,
                                M138:X138,
                                ""),
                            ""))
                    ),
                    IF(
                        OR(IF(
                            ISNUMBER(M138:X138),
                            IF(
                                M$4:X$4=2,
                                M138:X138,
                                ""),
                            "")
                            =0),
                        0,
                        GEOMEAN(IF(
                            ISNUMBER(M138:X138),
                            IF(
                                M$4:X$4=2,
                                M138:X138,
                                ""),
                            "")))
                )
            )
        )
    )
)</f>
        <v>5.0087463556851297</v>
      </c>
      <c r="I138" s="191" cm="1">
        <f t="array" ref="I138">IF(
    SUM(IF(
            ISNUMBER(
                IF(
                    $M$5:$X$5,
                    (M138:X138),
                    "")),
            1,
            0))
        =0,
    NA(),
    IF(
        Parameters!$D$15=1,
        IF(
            SUM(--(ISNUMBER(IF($M$5:$X$5=1,(M138:X138),""))))&gt;0,
            MAX(IF(
                ISNUMBER(M138:X138),
                IF(
                    M$5:X$5=1,
                    M138:X138,
                    ""),
                "")),
            MAX(IF(
                ISNUMBER(M138:X138),
                IF(
                    M$5:X$5=2,
                    M138:X138,
                    ""),
                ""))
        ),
        IF(
            Parameters!$D$16=1,
            IFERROR(
                AVERAGE(IF(
                    ISNUMBER(M138:X138),
                    IF(
                        M$5:X$5=1,
                        M138:X138,
                        ""),
                    "")),
                AVERAGE(IF(
                    ISNUMBER(M138:X138),
                    IF(
                        M$5:X$5=2,
                        M138:X138,
                        ""),
                    ""))
            ),
            IF(
                Parameters!$D$17=1,
                IFERROR(
                    IF(
                        OR(
                            IF(
                                ISNUMBER(M138:X138),
                                IF(
                                    M$5:X$5=1,
                                    M138:X138,
                                    ""),
                                "")
                            =0),
                        0,
                        GEOMEAN(IF(
                            ISNUMBER(M138:X138),
                            IF(
                                M$5:X$5=1,
                                M138:X138,
                                ""),
                            ""))
                    ),
                    IF(
                        OR(IF(
                            ISNUMBER(M138:X138),
                            IF(
                                M$5:X$5=2,
                                M138:X138,
                                ""),
                            "")
                            =0),
                        0,
                        GEOMEAN(IF(
                            ISNUMBER(M138:X138),
                            IF(
                                M$5:X$5=2,
                                M138:X138,
                                ""),
                            "")))
                )
            )
        )
    )
)</f>
        <v>0</v>
      </c>
      <c r="J138" s="242">
        <v>44753</v>
      </c>
      <c r="K138" s="242">
        <v>44753</v>
      </c>
      <c r="L138" s="91" t="s">
        <v>222</v>
      </c>
      <c r="M138" s="192">
        <v>5.0087463556851297</v>
      </c>
      <c r="N138" s="192">
        <v>0</v>
      </c>
      <c r="O138" s="192" t="s">
        <v>409</v>
      </c>
      <c r="P138" s="192">
        <v>38.299999999999997</v>
      </c>
      <c r="Q138" s="192" t="s">
        <v>409</v>
      </c>
      <c r="R138" s="192" t="s">
        <v>409</v>
      </c>
      <c r="S138"/>
      <c r="T138"/>
      <c r="U138"/>
      <c r="V138"/>
      <c r="W138"/>
      <c r="X138"/>
      <c r="Y138" s="192"/>
      <c r="Z138" s="192"/>
      <c r="AA138"/>
      <c r="AB138"/>
      <c r="AC138"/>
      <c r="AD138"/>
      <c r="AE138"/>
      <c r="AF138"/>
      <c r="AG138" s="34"/>
      <c r="AH138" s="34"/>
      <c r="AI138" s="34"/>
      <c r="AJ138" s="34"/>
      <c r="AK138" s="205"/>
    </row>
    <row r="139" spans="1:37" x14ac:dyDescent="0.2">
      <c r="A139" s="84">
        <v>132</v>
      </c>
      <c r="B139" s="84" t="str">
        <f ca="1"/>
        <v>Montenegro</v>
      </c>
      <c r="C139" s="84" t="str">
        <f ca="1"/>
        <v>MNE</v>
      </c>
      <c r="D139" s="84" t="str">
        <f ca="1"/>
        <v>ECS           Europe &amp; Central Asia</v>
      </c>
      <c r="E139" s="84" t="str">
        <f ca="1"/>
        <v>IBRD</v>
      </c>
      <c r="F139" s="190" t="str">
        <f t="shared" ca="1" si="7"/>
        <v/>
      </c>
      <c r="G139" s="80">
        <f>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$M$4:$X$4,
                    (M139:X139),
                    "")),
            1,
            0))
        =0,
    NA(),
    IF(
        Parameters!$D$15=1,
        IF(
            SUM(--(ISNUMBER(IF($M$4:$X$4=1,(M139:X139),""))))&gt;0,
            MAX(IF(
                ISNUMBER(M139:X139),
                IF(
                    M$4:X$4=1,
                    M139:X139,
                    ""),
                "")),
            MAX(IF(
                ISNUMBER(M139:X139),
                IF(
                    M$4:X$4=2,
                    M139:X139,
                    ""),
                ""))
        ),
        IF(
            Parameters!$D$16=1,
            IFERROR(
                AVERAGE(IF(
                    ISNUMBER(M139:X139),
                    IF(
                        M$4:X$4=1,
                        M139:X139,
                        ""),
                    "")),
                AVERAGE(IF(
                    ISNUMBER(M139:X139),
                    IF(
                        M$4:X$4=2,
                        M139:X139,
                        ""),
                    ""))
            ),
            IF(
                Parameters!$D$17=1,
                IFERROR(
                    IF(
                        OR(
                            IF(
                                ISNUMBER(M139:X139),
                                IF(
                                    M$4:X$4=1,
                                    M139:X139,
                                    ""),
                                "")
                            =0),
                        0,
                        GEOMEAN(IF(
                            ISNUMBER(M139:X139),
                            IF(
                                M$4:X$4=1,
                                M139:X139,
                                ""),
                            ""))
                    ),
                    IF(
                        OR(IF(
                            ISNUMBER(M139:X139),
                            IF(
                                M$4:X$4=2,
                                M139:X139,
                                ""),
                            "")
                            =0),
                        0,
                        GEOMEAN(IF(
                            ISNUMBER(M139:X139),
                            IF(
                                M$4:X$4=2,
                                M139:X139,
                                ""),
                            "")))
                )
            )
        )
    )
)</f>
        <v>3.3177842565597602</v>
      </c>
      <c r="I139" s="191" cm="1">
        <f t="array" ref="I139">IF(
    SUM(IF(
            ISNUMBER(
                IF(
                    $M$5:$X$5,
                    (M139:X139),
                    "")),
            1,
            0))
        =0,
    NA(),
    IF(
        Parameters!$D$15=1,
        IF(
            SUM(--(ISNUMBER(IF($M$5:$X$5=1,(M139:X139),""))))&gt;0,
            MAX(IF(
                ISNUMBER(M139:X139),
                IF(
                    M$5:X$5=1,
                    M139:X139,
                    ""),
                "")),
            MAX(IF(
                ISNUMBER(M139:X139),
                IF(
                    M$5:X$5=2,
                    M139:X139,
                    ""),
                ""))
        ),
        IF(
            Parameters!$D$16=1,
            IFERROR(
                AVERAGE(IF(
                    ISNUMBER(M139:X139),
                    IF(
                        M$5:X$5=1,
                        M139:X139,
                        ""),
                    "")),
                AVERAGE(IF(
                    ISNUMBER(M139:X139),
                    IF(
                        M$5:X$5=2,
                        M139:X139,
                        ""),
                    ""))
            ),
            IF(
                Parameters!$D$17=1,
                IFERROR(
                    IF(
                        OR(
                            IF(
                                ISNUMBER(M139:X139),
                                IF(
                                    M$5:X$5=1,
                                    M139:X139,
                                    ""),
                                "")
                            =0),
                        0,
                        GEOMEAN(IF(
                            ISNUMBER(M139:X139),
                            IF(
                                M$5:X$5=1,
                                M139:X139,
                                ""),
                            ""))
                    ),
                    IF(
                        OR(IF(
                            ISNUMBER(M139:X139),
                            IF(
                                M$5:X$5=2,
                                M139:X139,
                                ""),
                            "")
                            =0),
                        0,
                        GEOMEAN(IF(
                            ISNUMBER(M139:X139),
                            IF(
                                M$5:X$5=2,
                                M139:X139,
                                ""),
                            "")))
                )
            )
        )
    )
)</f>
        <v>0</v>
      </c>
      <c r="J139" s="242">
        <v>44753</v>
      </c>
      <c r="K139" s="242">
        <v>44855</v>
      </c>
      <c r="L139" s="91" t="s">
        <v>224</v>
      </c>
      <c r="M139" s="192">
        <v>3.3177842565597602</v>
      </c>
      <c r="N139" s="192">
        <v>0</v>
      </c>
      <c r="O139" s="192" t="s">
        <v>409</v>
      </c>
      <c r="P139" s="192">
        <v>44.1</v>
      </c>
      <c r="Q139" s="192" t="s">
        <v>409</v>
      </c>
      <c r="R139" s="192" t="s">
        <v>409</v>
      </c>
      <c r="S139"/>
      <c r="T139"/>
      <c r="U139"/>
      <c r="V139"/>
      <c r="W139"/>
      <c r="X139"/>
      <c r="Y139" s="192"/>
      <c r="Z139" s="192"/>
      <c r="AA139"/>
      <c r="AB139"/>
      <c r="AC139"/>
      <c r="AD139"/>
      <c r="AE139"/>
      <c r="AF139"/>
      <c r="AG139" s="34"/>
      <c r="AH139" s="34"/>
      <c r="AI139" s="34"/>
      <c r="AJ139" s="34"/>
      <c r="AK139" s="205"/>
    </row>
    <row r="140" spans="1:37" x14ac:dyDescent="0.2">
      <c r="A140" s="84">
        <v>133</v>
      </c>
      <c r="B140" s="84" t="str">
        <f ca="1"/>
        <v>Mongolia</v>
      </c>
      <c r="C140" s="84" t="str">
        <f ca="1"/>
        <v>MNG</v>
      </c>
      <c r="D140" s="84" t="str">
        <f ca="1"/>
        <v>EAS           East Asia &amp; Pacific</v>
      </c>
      <c r="E140" s="84" t="str">
        <f ca="1"/>
        <v>IBRD</v>
      </c>
      <c r="F140" s="190" t="str">
        <f t="shared" ca="1" si="7"/>
        <v/>
      </c>
      <c r="G140" s="80">
        <f>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6.4973643456584149</v>
      </c>
      <c r="H140" s="80" cm="1">
        <f t="array" ref="H140">IF(
    SUM(IF(
            ISNUMBER(
                IF(
                    $M$4:$X$4,
                    (M140:X140),
                    "")),
            1,
            0))
        =0,
    NA(),
    IF(
        Parameters!$D$15=1,
        IF(
            SUM(--(ISNUMBER(IF($M$4:$X$4=1,(M140:X140),""))))&gt;0,
            MAX(IF(
                ISNUMBER(M140:X140),
                IF(
                    M$4:X$4=1,
                    M140:X140,
                    ""),
                "")),
            MAX(IF(
                ISNUMBER(M140:X140),
                IF(
                    M$4:X$4=2,
                    M140:X140,
                    ""),
                ""))
        ),
        IF(
            Parameters!$D$16=1,
            IFERROR(
                AVERAGE(IF(
                    ISNUMBER(M140:X140),
                    IF(
                        M$4:X$4=1,
                        M140:X140,
                        ""),
                    "")),
                AVERAGE(IF(
                    ISNUMBER(M140:X140),
                    IF(
                        M$4:X$4=2,
                        M140:X140,
                        ""),
                    ""))
            ),
            IF(
                Parameters!$D$17=1,
                IFERROR(
                    IF(
                        OR(
                            IF(
                                ISNUMBER(M140:X140),
                                IF(
                                    M$4:X$4=1,
                                    M140:X140,
                                    ""),
                                "")
                            =0),
                        0,
                        GEOMEAN(IF(
                            ISNUMBER(M140:X140),
                            IF(
                                M$4:X$4=1,
                                M140:X140,
                                ""),
                            ""))
                    ),
                    IF(
                        OR(IF(
                            ISNUMBER(M140:X140),
                            IF(
                                M$4:X$4=2,
                                M140:X140,
                                ""),
                            "")
                            =0),
                        0,
                        GEOMEAN(IF(
                            ISNUMBER(M140:X140),
                            IF(
                                M$4:X$4=2,
                                M140:X140,
                                ""),
                            "")))
                )
            )
        )
    )
)</f>
        <v>4.2215743440233204</v>
      </c>
      <c r="I140" s="191" cm="1">
        <f t="array" ref="I140">IF(
    SUM(IF(
            ISNUMBER(
                IF(
                    $M$5:$X$5,
                    (M140:X140),
                    "")),
            1,
            0))
        =0,
    NA(),
    IF(
        Parameters!$D$15=1,
        IF(
            SUM(--(ISNUMBER(IF($M$5:$X$5=1,(M140:X140),""))))&gt;0,
            MAX(IF(
                ISNUMBER(M140:X140),
                IF(
                    M$5:X$5=1,
                    M140:X140,
                    ""),
                "")),
            MAX(IF(
                ISNUMBER(M140:X140),
                IF(
                    M$5:X$5=2,
                    M140:X140,
                    ""),
                ""))
        ),
        IF(
            Parameters!$D$16=1,
            IFERROR(
                AVERAGE(IF(
                    ISNUMBER(M140:X140),
                    IF(
                        M$5:X$5=1,
                        M140:X140,
                        ""),
                    "")),
                AVERAGE(IF(
                    ISNUMBER(M140:X140),
                    IF(
                        M$5:X$5=2,
                        M140:X140,
                        ""),
                    ""))
            ),
            IF(
                Parameters!$D$17=1,
                IFERROR(
                    IF(
                        OR(
                            IF(
                                ISNUMBER(M140:X140),
                                IF(
                                    M$5:X$5=1,
                                    M140:X140,
                                    ""),
                                "")
                            =0),
                        0,
                        GEOMEAN(IF(
                            ISNUMBER(M140:X140),
                            IF(
                                M$5:X$5=1,
                                M140:X140,
                                ""),
                            ""))
                    ),
                    IF(
                        OR(IF(
                            ISNUMBER(M140:X140),
                            IF(
                                M$5:X$5=2,
                                M140:X140,
                                ""),
                            "")
                            =0),
                        0,
                        GEOMEAN(IF(
                            ISNUMBER(M140:X140),
                            IF(
                                M$5:X$5=2,
                                M140:X140,
                                ""),
                            "")))
                )
            )
        )
    )
)</f>
        <v>10</v>
      </c>
      <c r="J140" s="242">
        <v>44753</v>
      </c>
      <c r="K140" s="242">
        <v>45142</v>
      </c>
      <c r="L140" s="91" t="s">
        <v>226</v>
      </c>
      <c r="M140" s="192">
        <v>4.2215743440233204</v>
      </c>
      <c r="N140" s="192">
        <v>0</v>
      </c>
      <c r="O140" s="192">
        <v>10</v>
      </c>
      <c r="P140" s="192">
        <v>41</v>
      </c>
      <c r="Q140" s="192" t="s">
        <v>409</v>
      </c>
      <c r="R140" s="192" t="s">
        <v>866</v>
      </c>
      <c r="S140"/>
      <c r="T140"/>
      <c r="U140"/>
      <c r="V140"/>
      <c r="W140"/>
      <c r="X140"/>
      <c r="Y140" s="192"/>
      <c r="Z140" s="192"/>
      <c r="AA140"/>
      <c r="AB140"/>
      <c r="AC140"/>
      <c r="AD140"/>
      <c r="AE140"/>
      <c r="AF140"/>
      <c r="AG140" s="34"/>
      <c r="AH140" s="34"/>
      <c r="AI140" s="34"/>
      <c r="AJ140" s="34"/>
      <c r="AK140" s="205"/>
    </row>
    <row r="141" spans="1:37" x14ac:dyDescent="0.2">
      <c r="A141" s="84">
        <v>134</v>
      </c>
      <c r="B141" s="84" t="str">
        <f ca="1"/>
        <v>Northern Mariana Islands</v>
      </c>
      <c r="C141" s="84" t="str">
        <f ca="1"/>
        <v>MNP</v>
      </c>
      <c r="D141" s="84" t="str">
        <f ca="1"/>
        <v>EAS           East Asia &amp; Pacific</v>
      </c>
      <c r="E141" s="84" t="str">
        <f ca="1"/>
        <v>NA</v>
      </c>
      <c r="F141" s="190" t="str">
        <f t="shared" ca="1" si="7"/>
        <v/>
      </c>
      <c r="G141" s="80">
        <f>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0</v>
      </c>
      <c r="H141" s="80" t="e" cm="1">
        <f t="array" ref="H141">IF(
    SUM(IF(
            ISNUMBER(
                IF(
                    $M$4:$X$4,
                    (M141:X141),
                    "")),
            1,
            0))
        =0,
    NA(),
    IF(
        Parameters!$D$15=1,
        IF(
            SUM(--(ISNUMBER(IF($M$4:$X$4=1,(M141:X141),""))))&gt;0,
            MAX(IF(
                ISNUMBER(M141:X141),
                IF(
                    M$4:X$4=1,
                    M141:X141,
                    ""),
                "")),
            MAX(IF(
                ISNUMBER(M141:X141),
                IF(
                    M$4:X$4=2,
                    M141:X141,
                    ""),
                ""))
        ),
        IF(
            Parameters!$D$16=1,
            IFERROR(
                AVERAGE(IF(
                    ISNUMBER(M141:X141),
                    IF(
                        M$4:X$4=1,
                        M141:X141,
                        ""),
                    "")),
                AVERAGE(IF(
                    ISNUMBER(M141:X141),
                    IF(
                        M$4:X$4=2,
                        M141:X141,
                        ""),
                    ""))
            ),
            IF(
                Parameters!$D$17=1,
                IFERROR(
                    IF(
                        OR(
                            IF(
                                ISNUMBER(M141:X141),
                                IF(
                                    M$4:X$4=1,
                                    M141:X141,
                                    ""),
                                "")
                            =0),
                        0,
                        GEOMEAN(IF(
                            ISNUMBER(M141:X141),
                            IF(
                                M$4:X$4=1,
                                M141:X141,
                                ""),
                            ""))
                    ),
                    IF(
                        OR(IF(
                            ISNUMBER(M141:X141),
                            IF(
                                M$4:X$4=2,
                                M141:X141,
                                ""),
                            "")
                            =0),
                        0,
                        GEOMEAN(IF(
                            ISNUMBER(M141:X141),
                            IF(
                                M$4:X$4=2,
                                M141:X141,
                                ""),
                            "")))
                )
            )
        )
    )
)</f>
        <v>#N/A</v>
      </c>
      <c r="I141" s="191" cm="1">
        <f t="array" ref="I141">IF(
    SUM(IF(
            ISNUMBER(
                IF(
                    $M$5:$X$5,
                    (M141:X141),
                    "")),
            1,
            0))
        =0,
    NA(),
    IF(
        Parameters!$D$15=1,
        IF(
            SUM(--(ISNUMBER(IF($M$5:$X$5=1,(M141:X141),""))))&gt;0,
            MAX(IF(
                ISNUMBER(M141:X141),
                IF(
                    M$5:X$5=1,
                    M141:X141,
                    ""),
                "")),
            MAX(IF(
                ISNUMBER(M141:X141),
                IF(
                    M$5:X$5=2,
                    M141:X141,
                    ""),
                ""))
        ),
        IF(
            Parameters!$D$16=1,
            IFERROR(
                AVERAGE(IF(
                    ISNUMBER(M141:X141),
                    IF(
                        M$5:X$5=1,
                        M141:X141,
                        ""),
                    "")),
                AVERAGE(IF(
                    ISNUMBER(M141:X141),
                    IF(
                        M$5:X$5=2,
                        M141:X141,
                        ""),
                    ""))
            ),
            IF(
                Parameters!$D$17=1,
                IFERROR(
                    IF(
                        OR(
                            IF(
                                ISNUMBER(M141:X141),
                                IF(
                                    M$5:X$5=1,
                                    M141:X141,
                                    ""),
                                "")
                            =0),
                        0,
                        GEOMEAN(IF(
                            ISNUMBER(M141:X141),
                            IF(
                                M$5:X$5=1,
                                M141:X141,
                                ""),
                            ""))
                    ),
                    IF(
                        OR(IF(
                            ISNUMBER(M141:X141),
                            IF(
                                M$5:X$5=2,
                                M141:X141,
                                ""),
                            "")
                            =0),
                        0,
                        GEOMEAN(IF(
                            ISNUMBER(M141:X141),
                            IF(
                                M$5:X$5=2,
                                M141:X141,
                                ""),
                            "")))
                )
            )
        )
    )
)</f>
        <v>0</v>
      </c>
      <c r="J141" s="242" t="s">
        <v>409</v>
      </c>
      <c r="K141" s="242" t="s">
        <v>409</v>
      </c>
      <c r="L141" s="91" t="s">
        <v>715</v>
      </c>
      <c r="M141" s="192" t="s">
        <v>409</v>
      </c>
      <c r="N141" s="192">
        <v>0</v>
      </c>
      <c r="O141" s="192" t="s">
        <v>409</v>
      </c>
      <c r="P141" s="192" t="s">
        <v>409</v>
      </c>
      <c r="Q141" s="192" t="s">
        <v>409</v>
      </c>
      <c r="R141" s="192" t="s">
        <v>409</v>
      </c>
      <c r="S141"/>
      <c r="T141"/>
      <c r="U141"/>
      <c r="V141"/>
      <c r="W141"/>
      <c r="X141"/>
      <c r="Y141" s="192"/>
      <c r="Z141" s="192"/>
      <c r="AA141"/>
      <c r="AB141"/>
      <c r="AC141"/>
      <c r="AD141"/>
      <c r="AE141"/>
      <c r="AF141"/>
      <c r="AG141" s="34"/>
      <c r="AH141" s="34"/>
      <c r="AI141" s="34"/>
      <c r="AJ141" s="34"/>
      <c r="AK141" s="205"/>
    </row>
    <row r="142" spans="1:37" x14ac:dyDescent="0.2">
      <c r="A142" s="84">
        <v>135</v>
      </c>
      <c r="B142" s="84" t="str">
        <f ca="1"/>
        <v>Mozambique</v>
      </c>
      <c r="C142" s="84" t="str">
        <f ca="1"/>
        <v>MOZ</v>
      </c>
      <c r="D142" s="84" t="str">
        <f ca="1"/>
        <v>SSF           Sub-Saharan Africa</v>
      </c>
      <c r="E142" s="84" t="str">
        <f ca="1"/>
        <v>IDA</v>
      </c>
      <c r="F142" s="190" t="str">
        <f t="shared" ca="1" si="7"/>
        <v/>
      </c>
      <c r="G142" s="80">
        <f>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8.5509960547118027</v>
      </c>
      <c r="H142" s="80" cm="1">
        <f t="array" ref="H142">IF(
    SUM(IF(
            ISNUMBER(
                IF(
                    $M$4:$X$4,
                    (M142:X142),
                    "")),
            1,
            0))
        =0,
    NA(),
    IF(
        Parameters!$D$15=1,
        IF(
            SUM(--(ISNUMBER(IF($M$4:$X$4=1,(M142:X142),""))))&gt;0,
            MAX(IF(
                ISNUMBER(M142:X142),
                IF(
                    M$4:X$4=1,
                    M142:X142,
                    ""),
                "")),
            MAX(IF(
                ISNUMBER(M142:X142),
                IF(
                    M$4:X$4=2,
                    M142:X142,
                    ""),
                ""))
        ),
        IF(
            Parameters!$D$16=1,
            IFERROR(
                AVERAGE(IF(
                    ISNUMBER(M142:X142),
                    IF(
                        M$4:X$4=1,
                        M142:X142,
                        ""),
                    "")),
                AVERAGE(IF(
                    ISNUMBER(M142:X142),
                    IF(
                        M$4:X$4=2,
                        M142:X142,
                        ""),
                    ""))
            ),
            IF(
                Parameters!$D$17=1,
                IFERROR(
                    IF(
                        OR(
                            IF(
                                ISNUMBER(M142:X142),
                                IF(
                                    M$4:X$4=1,
                                    M142:X142,
                                    ""),
                                "")
                            =0),
                        0,
                        GEOMEAN(IF(
                            ISNUMBER(M142:X142),
                            IF(
                                M$4:X$4=1,
                                M142:X142,
                                ""),
                            ""))
                    ),
                    IF(
                        OR(IF(
                            ISNUMBER(M142:X142),
                            IF(
                                M$4:X$4=2,
                                M142:X142,
                                ""),
                            "")
                            =0),
                        0,
                        GEOMEAN(IF(
                            ISNUMBER(M142:X142),
                            IF(
                                M$4:X$4=2,
                                M142:X142,
                                ""),
                            "")))
                )
            )
        )
    )
)</f>
        <v>7.3119533527696801</v>
      </c>
      <c r="I142" s="191" cm="1">
        <f t="array" ref="I142">IF(
    SUM(IF(
            ISNUMBER(
                IF(
                    $M$5:$X$5,
                    (M142:X142),
                    "")),
            1,
            0))
        =0,
    NA(),
    IF(
        Parameters!$D$15=1,
        IF(
            SUM(--(ISNUMBER(IF($M$5:$X$5=1,(M142:X142),""))))&gt;0,
            MAX(IF(
                ISNUMBER(M142:X142),
                IF(
                    M$5:X$5=1,
                    M142:X142,
                    ""),
                "")),
            MAX(IF(
                ISNUMBER(M142:X142),
                IF(
                    M$5:X$5=2,
                    M142:X142,
                    ""),
                ""))
        ),
        IF(
            Parameters!$D$16=1,
            IFERROR(
                AVERAGE(IF(
                    ISNUMBER(M142:X142),
                    IF(
                        M$5:X$5=1,
                        M142:X142,
                        ""),
                    "")),
                AVERAGE(IF(
                    ISNUMBER(M142:X142),
                    IF(
                        M$5:X$5=2,
                        M142:X142,
                        ""),
                    ""))
            ),
            IF(
                Parameters!$D$17=1,
                IFERROR(
                    IF(
                        OR(
                            IF(
                                ISNUMBER(M142:X142),
                                IF(
                                    M$5:X$5=1,
                                    M142:X142,
                                    ""),
                                "")
                            =0),
                        0,
                        GEOMEAN(IF(
                            ISNUMBER(M142:X142),
                            IF(
                                M$5:X$5=1,
                                M142:X142,
                                ""),
                            ""))
                    ),
                    IF(
                        OR(IF(
                            ISNUMBER(M142:X142),
                            IF(
                                M$5:X$5=2,
                                M142:X142,
                                ""),
                            "")
                            =0),
                        0,
                        GEOMEAN(IF(
                            ISNUMBER(M142:X142),
                            IF(
                                M$5:X$5=2,
                                M142:X142,
                                ""),
                            "")))
                )
            )
        )
    )
)</f>
        <v>10</v>
      </c>
      <c r="J142" s="242">
        <v>44753</v>
      </c>
      <c r="K142" s="242">
        <v>44966</v>
      </c>
      <c r="L142" s="91" t="s">
        <v>228</v>
      </c>
      <c r="M142" s="192">
        <v>7.3119533527696801</v>
      </c>
      <c r="N142" s="192">
        <v>0</v>
      </c>
      <c r="O142" s="192">
        <v>10</v>
      </c>
      <c r="P142" s="192">
        <v>30.4</v>
      </c>
      <c r="Q142" s="192" t="s">
        <v>409</v>
      </c>
      <c r="R142" s="192" t="s">
        <v>803</v>
      </c>
      <c r="S142"/>
      <c r="T142"/>
      <c r="U142"/>
      <c r="V142"/>
      <c r="W142"/>
      <c r="X142"/>
      <c r="Y142" s="192"/>
      <c r="Z142" s="192"/>
      <c r="AA142"/>
      <c r="AB142"/>
      <c r="AC142"/>
      <c r="AD142"/>
      <c r="AE142"/>
      <c r="AF142"/>
      <c r="AG142" s="34"/>
      <c r="AH142" s="34"/>
      <c r="AI142" s="34"/>
      <c r="AJ142" s="34"/>
      <c r="AK142" s="205"/>
    </row>
    <row r="143" spans="1:37" x14ac:dyDescent="0.2">
      <c r="A143" s="84">
        <v>136</v>
      </c>
      <c r="B143" s="84" t="str">
        <f ca="1"/>
        <v>Mauritania</v>
      </c>
      <c r="C143" s="84" t="str">
        <f ca="1"/>
        <v>MRT</v>
      </c>
      <c r="D143" s="84" t="str">
        <f ca="1"/>
        <v>SSF           Sub-Saharan Africa</v>
      </c>
      <c r="E143" s="84" t="str">
        <f ca="1"/>
        <v>IDA</v>
      </c>
      <c r="F143" s="190" t="str">
        <f t="shared" ca="1" si="7"/>
        <v/>
      </c>
      <c r="G143" s="80">
        <f>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$M$4:$X$4,
                    (M143:X143),
                    "")),
            1,
            0))
        =0,
    NA(),
    IF(
        Parameters!$D$15=1,
        IF(
            SUM(--(ISNUMBER(IF($M$4:$X$4=1,(M143:X143),""))))&gt;0,
            MAX(IF(
                ISNUMBER(M143:X143),
                IF(
                    M$4:X$4=1,
                    M143:X143,
                    ""),
                "")),
            MAX(IF(
                ISNUMBER(M143:X143),
                IF(
                    M$4:X$4=2,
                    M143:X143,
                    ""),
                ""))
        ),
        IF(
            Parameters!$D$16=1,
            IFERROR(
                AVERAGE(IF(
                    ISNUMBER(M143:X143),
                    IF(
                        M$4:X$4=1,
                        M143:X143,
                        ""),
                    "")),
                AVERAGE(IF(
                    ISNUMBER(M143:X143),
                    IF(
                        M$4:X$4=2,
                        M143:X143,
                        ""),
                    ""))
            ),
            IF(
                Parameters!$D$17=1,
                IFERROR(
                    IF(
                        OR(
                            IF(
                                ISNUMBER(M143:X143),
                                IF(
                                    M$4:X$4=1,
                                    M143:X143,
                                    ""),
                                "")
                            =0),
                        0,
                        GEOMEAN(IF(
                            ISNUMBER(M143:X143),
                            IF(
                                M$4:X$4=1,
                                M143:X143,
                                ""),
                            ""))
                    ),
                    IF(
                        OR(IF(
                            ISNUMBER(M143:X143),
                            IF(
                                M$4:X$4=2,
                                M143:X143,
                                ""),
                            "")
                            =0),
                        0,
                        GEOMEAN(IF(
                            ISNUMBER(M143:X143),
                            IF(
                                M$4:X$4=2,
                                M143:X143,
                                ""),
                            "")))
                )
            )
        )
    )
)</f>
        <v>8.5364431486880399</v>
      </c>
      <c r="I143" s="191" cm="1">
        <f t="array" ref="I143">IF(
    SUM(IF(
            ISNUMBER(
                IF(
                    $M$5:$X$5,
                    (M143:X143),
                    "")),
            1,
            0))
        =0,
    NA(),
    IF(
        Parameters!$D$15=1,
        IF(
            SUM(--(ISNUMBER(IF($M$5:$X$5=1,(M143:X143),""))))&gt;0,
            MAX(IF(
                ISNUMBER(M143:X143),
                IF(
                    M$5:X$5=1,
                    M143:X143,
                    ""),
                "")),
            MAX(IF(
                ISNUMBER(M143:X143),
                IF(
                    M$5:X$5=2,
                    M143:X143,
                    ""),
                ""))
        ),
        IF(
            Parameters!$D$16=1,
            IFERROR(
                AVERAGE(IF(
                    ISNUMBER(M143:X143),
                    IF(
                        M$5:X$5=1,
                        M143:X143,
                        ""),
                    "")),
                AVERAGE(IF(
                    ISNUMBER(M143:X143),
                    IF(
                        M$5:X$5=2,
                        M143:X143,
                        ""),
                    ""))
            ),
            IF(
                Parameters!$D$17=1,
                IFERROR(
                    IF(
                        OR(
                            IF(
                                ISNUMBER(M143:X143),
                                IF(
                                    M$5:X$5=1,
                                    M143:X143,
                                    ""),
                                "")
                            =0),
                        0,
                        GEOMEAN(IF(
                            ISNUMBER(M143:X143),
                            IF(
                                M$5:X$5=1,
                                M143:X143,
                                ""),
                            ""))
                    ),
                    IF(
                        OR(IF(
                            ISNUMBER(M143:X143),
                            IF(
                                M$5:X$5=2,
                                M143:X143,
                                ""),
                            "")
                            =0),
                        0,
                        GEOMEAN(IF(
                            ISNUMBER(M143:X143),
                            IF(
                                M$5:X$5=2,
                                M143:X143,
                                ""),
                            "")))
                )
            )
        )
    )
)</f>
        <v>0</v>
      </c>
      <c r="J143" s="242">
        <v>44753</v>
      </c>
      <c r="K143" s="242">
        <v>44855</v>
      </c>
      <c r="L143" s="91" t="s">
        <v>230</v>
      </c>
      <c r="M143" s="192">
        <v>8.5364431486880399</v>
      </c>
      <c r="N143" s="192">
        <v>0</v>
      </c>
      <c r="O143" s="192" t="s">
        <v>409</v>
      </c>
      <c r="P143" s="192">
        <v>26.2</v>
      </c>
      <c r="Q143" s="192" t="s">
        <v>409</v>
      </c>
      <c r="R143" s="192" t="s">
        <v>409</v>
      </c>
      <c r="S143"/>
      <c r="T143"/>
      <c r="U143"/>
      <c r="V143"/>
      <c r="W143"/>
      <c r="X143"/>
      <c r="Y143" s="192"/>
      <c r="Z143" s="192"/>
      <c r="AA143"/>
      <c r="AB143"/>
      <c r="AC143"/>
      <c r="AD143"/>
      <c r="AE143"/>
      <c r="AF143"/>
      <c r="AG143" s="34"/>
      <c r="AH143" s="34"/>
      <c r="AI143" s="34"/>
      <c r="AJ143" s="34"/>
      <c r="AK143" s="205"/>
    </row>
    <row r="144" spans="1:37" x14ac:dyDescent="0.2">
      <c r="A144" s="84">
        <v>137</v>
      </c>
      <c r="B144" s="84" t="str">
        <f ca="1"/>
        <v>Mauritius</v>
      </c>
      <c r="C144" s="84" t="str">
        <f ca="1"/>
        <v>MUS</v>
      </c>
      <c r="D144" s="84" t="str">
        <f ca="1"/>
        <v>SSF           Sub-Saharan Africa</v>
      </c>
      <c r="E144" s="84" t="str">
        <f ca="1"/>
        <v>IBRD</v>
      </c>
      <c r="F144" s="190" t="str">
        <f t="shared" ca="1" si="7"/>
        <v/>
      </c>
      <c r="G144" s="80">
        <f>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0</v>
      </c>
      <c r="H144" s="80" cm="1">
        <f t="array" ref="H144">IF(
    SUM(IF(
            ISNUMBER(
                IF(
                    $M$4:$X$4,
                    (M144:X144),
                    "")),
            1,
            0))
        =0,
    NA(),
    IF(
        Parameters!$D$15=1,
        IF(
            SUM(--(ISNUMBER(IF($M$4:$X$4=1,(M144:X144),""))))&gt;0,
            MAX(IF(
                ISNUMBER(M144:X144),
                IF(
                    M$4:X$4=1,
                    M144:X144,
                    ""),
                "")),
            MAX(IF(
                ISNUMBER(M144:X144),
                IF(
                    M$4:X$4=2,
                    M144:X144,
                    ""),
                ""))
        ),
        IF(
            Parameters!$D$16=1,
            IFERROR(
                AVERAGE(IF(
                    ISNUMBER(M144:X144),
                    IF(
                        M$4:X$4=1,
                        M144:X144,
                        ""),
                    "")),
                AVERAGE(IF(
                    ISNUMBER(M144:X144),
                    IF(
                        M$4:X$4=2,
                        M144:X144,
                        ""),
                    ""))
            ),
            IF(
                Parameters!$D$17=1,
                IFERROR(
                    IF(
                        OR(
                            IF(
                                ISNUMBER(M144:X144),
                                IF(
                                    M$4:X$4=1,
                                    M144:X144,
                                    ""),
                                "")
                            =0),
                        0,
                        GEOMEAN(IF(
                            ISNUMBER(M144:X144),
                            IF(
                                M$4:X$4=1,
                                M144:X144,
                                ""),
                            ""))
                    ),
                    IF(
                        OR(IF(
                            ISNUMBER(M144:X144),
                            IF(
                                M$4:X$4=2,
                                M144:X144,
                                ""),
                            "")
                            =0),
                        0,
                        GEOMEAN(IF(
                            ISNUMBER(M144:X144),
                            IF(
                                M$4:X$4=2,
                                M144:X144,
                                ""),
                            "")))
                )
            )
        )
    )
)</f>
        <v>4.6005830903789997</v>
      </c>
      <c r="I144" s="191" cm="1">
        <f t="array" ref="I144">IF(
    SUM(IF(
            ISNUMBER(
                IF(
                    $M$5:$X$5,
                    (M144:X144),
                    "")),
            1,
            0))
        =0,
    NA(),
    IF(
        Parameters!$D$15=1,
        IF(
            SUM(--(ISNUMBER(IF($M$5:$X$5=1,(M144:X144),""))))&gt;0,
            MAX(IF(
                ISNUMBER(M144:X144),
                IF(
                    M$5:X$5=1,
                    M144:X144,
                    ""),
                "")),
            MAX(IF(
                ISNUMBER(M144:X144),
                IF(
                    M$5:X$5=2,
                    M144:X144,
                    ""),
                ""))
        ),
        IF(
            Parameters!$D$16=1,
            IFERROR(
                AVERAGE(IF(
                    ISNUMBER(M144:X144),
                    IF(
                        M$5:X$5=1,
                        M144:X144,
                        ""),
                    "")),
                AVERAGE(IF(
                    ISNUMBER(M144:X144),
                    IF(
                        M$5:X$5=2,
                        M144:X144,
                        ""),
                    ""))
            ),
            IF(
                Parameters!$D$17=1,
                IFERROR(
                    IF(
                        OR(
                            IF(
                                ISNUMBER(M144:X144),
                                IF(
                                    M$5:X$5=1,
                                    M144:X144,
                                    ""),
                                "")
                            =0),
                        0,
                        GEOMEAN(IF(
                            ISNUMBER(M144:X144),
                            IF(
                                M$5:X$5=1,
                                M144:X144,
                                ""),
                            ""))
                    ),
                    IF(
                        OR(IF(
                            ISNUMBER(M144:X144),
                            IF(
                                M$5:X$5=2,
                                M144:X144,
                                ""),
                            "")
                            =0),
                        0,
                        GEOMEAN(IF(
                            ISNUMBER(M144:X144),
                            IF(
                                M$5:X$5=2,
                                M144:X144,
                                ""),
                            "")))
                )
            )
        )
    )
)</f>
        <v>0</v>
      </c>
      <c r="J144" s="242">
        <v>44753</v>
      </c>
      <c r="K144" s="242">
        <v>44855</v>
      </c>
      <c r="L144" s="91" t="s">
        <v>232</v>
      </c>
      <c r="M144" s="192">
        <v>4.6005830903789997</v>
      </c>
      <c r="N144" s="192">
        <v>0</v>
      </c>
      <c r="O144" s="192" t="s">
        <v>409</v>
      </c>
      <c r="P144" s="192">
        <v>39.700000000000003</v>
      </c>
      <c r="Q144" s="192" t="s">
        <v>409</v>
      </c>
      <c r="R144" s="192" t="s">
        <v>409</v>
      </c>
      <c r="S144"/>
      <c r="T144"/>
      <c r="U144"/>
      <c r="V144"/>
      <c r="W144"/>
      <c r="X144"/>
      <c r="Y144" s="192"/>
      <c r="Z144" s="192"/>
      <c r="AA144"/>
      <c r="AB144"/>
      <c r="AC144"/>
      <c r="AD144"/>
      <c r="AE144"/>
      <c r="AF144"/>
      <c r="AG144" s="34"/>
      <c r="AH144" s="34"/>
      <c r="AI144" s="34"/>
      <c r="AJ144" s="34"/>
      <c r="AK144" s="205"/>
    </row>
    <row r="145" spans="1:37" x14ac:dyDescent="0.2">
      <c r="A145" s="84">
        <v>138</v>
      </c>
      <c r="B145" s="84" t="str">
        <f ca="1"/>
        <v>Malawi</v>
      </c>
      <c r="C145" s="84" t="str">
        <f ca="1"/>
        <v>MWI</v>
      </c>
      <c r="D145" s="84" t="str">
        <f ca="1"/>
        <v>SSF           Sub-Saharan Africa</v>
      </c>
      <c r="E145" s="84" t="str">
        <f ca="1"/>
        <v>IDA</v>
      </c>
      <c r="F145" s="190" t="str">
        <f t="shared" ca="1" si="7"/>
        <v/>
      </c>
      <c r="G145" s="80">
        <f>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0</v>
      </c>
      <c r="H145" s="80" cm="1">
        <f t="array" ref="H145">IF(
    SUM(IF(
            ISNUMBER(
                IF(
                    $M$4:$X$4,
                    (M145:X145),
                    "")),
            1,
            0))
        =0,
    NA(),
    IF(
        Parameters!$D$15=1,
        IF(
            SUM(--(ISNUMBER(IF($M$4:$X$4=1,(M145:X145),""))))&gt;0,
            MAX(IF(
                ISNUMBER(M145:X145),
                IF(
                    M$4:X$4=1,
                    M145:X145,
                    ""),
                "")),
            MAX(IF(
                ISNUMBER(M145:X145),
                IF(
                    M$4:X$4=2,
                    M145:X145,
                    ""),
                ""))
        ),
        IF(
            Parameters!$D$16=1,
            IFERROR(
                AVERAGE(IF(
                    ISNUMBER(M145:X145),
                    IF(
                        M$4:X$4=1,
                        M145:X145,
                        ""),
                    "")),
                AVERAGE(IF(
                    ISNUMBER(M145:X145),
                    IF(
                        M$4:X$4=2,
                        M145:X145,
                        ""),
                    ""))
            ),
            IF(
                Parameters!$D$17=1,
                IFERROR(
                    IF(
                        OR(
                            IF(
                                ISNUMBER(M145:X145),
                                IF(
                                    M$4:X$4=1,
                                    M145:X145,
                                    ""),
                                "")
                            =0),
                        0,
                        GEOMEAN(IF(
                            ISNUMBER(M145:X145),
                            IF(
                                M$4:X$4=1,
                                M145:X145,
                                ""),
                            ""))
                    ),
                    IF(
                        OR(IF(
                            ISNUMBER(M145:X145),
                            IF(
                                M$4:X$4=2,
                                M145:X145,
                                ""),
                            "")
                            =0),
                        0,
                        GEOMEAN(IF(
                            ISNUMBER(M145:X145),
                            IF(
                                M$4:X$4=2,
                                M145:X145,
                                ""),
                            "")))
                )
            )
        )
    )
)</f>
        <v>7.8658892128279803</v>
      </c>
      <c r="I145" s="191" cm="1">
        <f t="array" ref="I145">IF(
    SUM(IF(
            ISNUMBER(
                IF(
                    $M$5:$X$5,
                    (M145:X145),
                    "")),
            1,
            0))
        =0,
    NA(),
    IF(
        Parameters!$D$15=1,
        IF(
            SUM(--(ISNUMBER(IF($M$5:$X$5=1,(M145:X145),""))))&gt;0,
            MAX(IF(
                ISNUMBER(M145:X145),
                IF(
                    M$5:X$5=1,
                    M145:X145,
                    ""),
                "")),
            MAX(IF(
                ISNUMBER(M145:X145),
                IF(
                    M$5:X$5=2,
                    M145:X145,
                    ""),
                ""))
        ),
        IF(
            Parameters!$D$16=1,
            IFERROR(
                AVERAGE(IF(
                    ISNUMBER(M145:X145),
                    IF(
                        M$5:X$5=1,
                        M145:X145,
                        ""),
                    "")),
                AVERAGE(IF(
                    ISNUMBER(M145:X145),
                    IF(
                        M$5:X$5=2,
                        M145:X145,
                        ""),
                    ""))
            ),
            IF(
                Parameters!$D$17=1,
                IFERROR(
                    IF(
                        OR(
                            IF(
                                ISNUMBER(M145:X145),
                                IF(
                                    M$5:X$5=1,
                                    M145:X145,
                                    ""),
                                "")
                            =0),
                        0,
                        GEOMEAN(IF(
                            ISNUMBER(M145:X145),
                            IF(
                                M$5:X$5=1,
                                M145:X145,
                                ""),
                            ""))
                    ),
                    IF(
                        OR(IF(
                            ISNUMBER(M145:X145),
                            IF(
                                M$5:X$5=2,
                                M145:X145,
                                ""),
                            "")
                            =0),
                        0,
                        GEOMEAN(IF(
                            ISNUMBER(M145:X145),
                            IF(
                                M$5:X$5=2,
                                M145:X145,
                                ""),
                            "")))
                )
            )
        )
    )
)</f>
        <v>0</v>
      </c>
      <c r="J145" s="242">
        <v>44753</v>
      </c>
      <c r="K145" s="242">
        <v>44753</v>
      </c>
      <c r="L145" s="91" t="s">
        <v>234</v>
      </c>
      <c r="M145" s="192">
        <v>7.8658892128279803</v>
      </c>
      <c r="N145" s="192">
        <v>0</v>
      </c>
      <c r="O145" s="192" t="s">
        <v>409</v>
      </c>
      <c r="P145" s="192">
        <v>28.5</v>
      </c>
      <c r="Q145" s="192" t="s">
        <v>409</v>
      </c>
      <c r="R145" s="192" t="s">
        <v>409</v>
      </c>
      <c r="S145"/>
      <c r="T145"/>
      <c r="U145"/>
      <c r="V145"/>
      <c r="W145"/>
      <c r="X145"/>
      <c r="Y145" s="192"/>
      <c r="Z145" s="192"/>
      <c r="AA145"/>
      <c r="AB145"/>
      <c r="AC145"/>
      <c r="AD145"/>
      <c r="AE145"/>
      <c r="AF145"/>
      <c r="AG145" s="34"/>
      <c r="AH145" s="34"/>
      <c r="AI145" s="34"/>
      <c r="AJ145" s="34"/>
      <c r="AK145" s="205"/>
    </row>
    <row r="146" spans="1:37" x14ac:dyDescent="0.2">
      <c r="A146" s="84">
        <v>139</v>
      </c>
      <c r="B146" s="84" t="str">
        <f ca="1"/>
        <v>Malaysia</v>
      </c>
      <c r="C146" s="84" t="str">
        <f ca="1"/>
        <v>MYS</v>
      </c>
      <c r="D146" s="84" t="str">
        <f ca="1"/>
        <v>EAS           East Asia &amp; Pacific</v>
      </c>
      <c r="E146" s="84" t="str">
        <f ca="1"/>
        <v>IBRD</v>
      </c>
      <c r="F146" s="190" t="str">
        <f t="shared" ca="1" si="7"/>
        <v/>
      </c>
      <c r="G146" s="80">
        <f>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0</v>
      </c>
      <c r="H146" s="80" cm="1">
        <f t="array" ref="H146">IF(
    SUM(IF(
            ISNUMBER(
                IF(
                    $M$4:$X$4,
                    (M146:X146),
                    "")),
            1,
            0))
        =0,
    NA(),
    IF(
        Parameters!$D$15=1,
        IF(
            SUM(--(ISNUMBER(IF($M$4:$X$4=1,(M146:X146),""))))&gt;0,
            MAX(IF(
                ISNUMBER(M146:X146),
                IF(
                    M$4:X$4=1,
                    M146:X146,
                    ""),
                "")),
            MAX(IF(
                ISNUMBER(M146:X146),
                IF(
                    M$4:X$4=2,
                    M146:X146,
                    ""),
                ""))
        ),
        IF(
            Parameters!$D$16=1,
            IFERROR(
                AVERAGE(IF(
                    ISNUMBER(M146:X146),
                    IF(
                        M$4:X$4=1,
                        M146:X146,
                        ""),
                    "")),
                AVERAGE(IF(
                    ISNUMBER(M146:X146),
                    IF(
                        M$4:X$4=2,
                        M146:X146,
                        ""),
                    ""))
            ),
            IF(
                Parameters!$D$17=1,
                IFERROR(
                    IF(
                        OR(
                            IF(
                                ISNUMBER(M146:X146),
                                IF(
                                    M$4:X$4=1,
                                    M146:X146,
                                    ""),
                                "")
                            =0),
                        0,
                        GEOMEAN(IF(
                            ISNUMBER(M146:X146),
                            IF(
                                M$4:X$4=1,
                                M146:X146,
                                ""),
                            ""))
                    ),
                    IF(
                        OR(IF(
                            ISNUMBER(M146:X146),
                            IF(
                                M$4:X$4=2,
                                M146:X146,
                                ""),
                            "")
                            =0),
                        0,
                        GEOMEAN(IF(
                            ISNUMBER(M146:X146),
                            IF(
                                M$4:X$4=2,
                                M146:X146,
                                ""),
                            "")))
                )
            )
        )
    )
)</f>
        <v>0</v>
      </c>
      <c r="I146" s="191" cm="1">
        <f t="array" ref="I146">IF(
    SUM(IF(
            ISNUMBER(
                IF(
                    $M$5:$X$5,
                    (M146:X146),
                    "")),
            1,
            0))
        =0,
    NA(),
    IF(
        Parameters!$D$15=1,
        IF(
            SUM(--(ISNUMBER(IF($M$5:$X$5=1,(M146:X146),""))))&gt;0,
            MAX(IF(
                ISNUMBER(M146:X146),
                IF(
                    M$5:X$5=1,
                    M146:X146,
                    ""),
                "")),
            MAX(IF(
                ISNUMBER(M146:X146),
                IF(
                    M$5:X$5=2,
                    M146:X146,
                    ""),
                ""))
        ),
        IF(
            Parameters!$D$16=1,
            IFERROR(
                AVERAGE(IF(
                    ISNUMBER(M146:X146),
                    IF(
                        M$5:X$5=1,
                        M146:X146,
                        ""),
                    "")),
                AVERAGE(IF(
                    ISNUMBER(M146:X146),
                    IF(
                        M$5:X$5=2,
                        M146:X146,
                        ""),
                    ""))
            ),
            IF(
                Parameters!$D$17=1,
                IFERROR(
                    IF(
                        OR(
                            IF(
                                ISNUMBER(M146:X146),
                                IF(
                                    M$5:X$5=1,
                                    M146:X146,
                                    ""),
                                "")
                            =0),
                        0,
                        GEOMEAN(IF(
                            ISNUMBER(M146:X146),
                            IF(
                                M$5:X$5=1,
                                M146:X146,
                                ""),
                            ""))
                    ),
                    IF(
                        OR(IF(
                            ISNUMBER(M146:X146),
                            IF(
                                M$5:X$5=2,
                                M146:X146,
                                ""),
                            "")
                            =0),
                        0,
                        GEOMEAN(IF(
                            ISNUMBER(M146:X146),
                            IF(
                                M$5:X$5=2,
                                M146:X146,
                                ""),
                            "")))
                )
            )
        )
    )
)</f>
        <v>0</v>
      </c>
      <c r="J146" s="242">
        <v>44753</v>
      </c>
      <c r="K146" s="242">
        <v>44839</v>
      </c>
      <c r="L146" s="91" t="s">
        <v>236</v>
      </c>
      <c r="M146" s="192">
        <v>0</v>
      </c>
      <c r="N146" s="192">
        <v>0</v>
      </c>
      <c r="O146" s="192" t="s">
        <v>409</v>
      </c>
      <c r="P146" s="192">
        <v>56.4</v>
      </c>
      <c r="Q146" s="192" t="s">
        <v>409</v>
      </c>
      <c r="R146" s="192" t="s">
        <v>409</v>
      </c>
      <c r="S146"/>
      <c r="T146"/>
      <c r="U146"/>
      <c r="V146"/>
      <c r="W146"/>
      <c r="X146"/>
      <c r="Y146" s="192"/>
      <c r="Z146" s="192"/>
      <c r="AA146"/>
      <c r="AB146"/>
      <c r="AC146"/>
      <c r="AD146"/>
      <c r="AE146"/>
      <c r="AF146"/>
      <c r="AG146" s="34"/>
      <c r="AH146" s="34"/>
      <c r="AI146" s="34"/>
      <c r="AJ146" s="34"/>
      <c r="AK146" s="205"/>
    </row>
    <row r="147" spans="1:37" x14ac:dyDescent="0.2">
      <c r="A147" s="84">
        <v>140</v>
      </c>
      <c r="B147" s="84" t="str">
        <f ca="1"/>
        <v>Namibia</v>
      </c>
      <c r="C147" s="84" t="str">
        <f ca="1"/>
        <v>NAM</v>
      </c>
      <c r="D147" s="84" t="str">
        <f ca="1"/>
        <v>SSF           Sub-Saharan Africa</v>
      </c>
      <c r="E147" s="84" t="str">
        <f ca="1"/>
        <v>IBRD</v>
      </c>
      <c r="F147" s="190" t="str">
        <f t="shared" ca="1" si="7"/>
        <v/>
      </c>
      <c r="G147" s="80">
        <f>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0</v>
      </c>
      <c r="H147" s="80" cm="1">
        <f t="array" ref="H147">IF(
    SUM(IF(
            ISNUMBER(
                IF(
                    $M$4:$X$4,
                    (M147:X147),
                    "")),
            1,
            0))
        =0,
    NA(),
    IF(
        Parameters!$D$15=1,
        IF(
            SUM(--(ISNUMBER(IF($M$4:$X$4=1,(M147:X147),""))))&gt;0,
            MAX(IF(
                ISNUMBER(M147:X147),
                IF(
                    M$4:X$4=1,
                    M147:X147,
                    ""),
                "")),
            MAX(IF(
                ISNUMBER(M147:X147),
                IF(
                    M$4:X$4=2,
                    M147:X147,
                    ""),
                ""))
        ),
        IF(
            Parameters!$D$16=1,
            IFERROR(
                AVERAGE(IF(
                    ISNUMBER(M147:X147),
                    IF(
                        M$4:X$4=1,
                        M147:X147,
                        ""),
                    "")),
                AVERAGE(IF(
                    ISNUMBER(M147:X147),
                    IF(
                        M$4:X$4=2,
                        M147:X147,
                        ""),
                    ""))
            ),
            IF(
                Parameters!$D$17=1,
                IFERROR(
                    IF(
                        OR(
                            IF(
                                ISNUMBER(M147:X147),
                                IF(
                                    M$4:X$4=1,
                                    M147:X147,
                                    ""),
                                "")
                            =0),
                        0,
                        GEOMEAN(IF(
                            ISNUMBER(M147:X147),
                            IF(
                                M$4:X$4=1,
                                M147:X147,
                                ""),
                            ""))
                    ),
                    IF(
                        OR(IF(
                            ISNUMBER(M147:X147),
                            IF(
                                M$4:X$4=2,
                                M147:X147,
                                ""),
                            "")
                            =0),
                        0,
                        GEOMEAN(IF(
                            ISNUMBER(M147:X147),
                            IF(
                                M$4:X$4=2,
                                M147:X147,
                                ""),
                            "")))
                )
            )
        )
    )
)</f>
        <v>7.3411078717201104</v>
      </c>
      <c r="I147" s="191" cm="1">
        <f t="array" ref="I147">IF(
    SUM(IF(
            ISNUMBER(
                IF(
                    $M$5:$X$5,
                    (M147:X147),
                    "")),
            1,
            0))
        =0,
    NA(),
    IF(
        Parameters!$D$15=1,
        IF(
            SUM(--(ISNUMBER(IF($M$5:$X$5=1,(M147:X147),""))))&gt;0,
            MAX(IF(
                ISNUMBER(M147:X147),
                IF(
                    M$5:X$5=1,
                    M147:X147,
                    ""),
                "")),
            MAX(IF(
                ISNUMBER(M147:X147),
                IF(
                    M$5:X$5=2,
                    M147:X147,
                    ""),
                ""))
        ),
        IF(
            Parameters!$D$16=1,
            IFERROR(
                AVERAGE(IF(
                    ISNUMBER(M147:X147),
                    IF(
                        M$5:X$5=1,
                        M147:X147,
                        ""),
                    "")),
                AVERAGE(IF(
                    ISNUMBER(M147:X147),
                    IF(
                        M$5:X$5=2,
                        M147:X147,
                        ""),
                    ""))
            ),
            IF(
                Parameters!$D$17=1,
                IFERROR(
                    IF(
                        OR(
                            IF(
                                ISNUMBER(M147:X147),
                                IF(
                                    M$5:X$5=1,
                                    M147:X147,
                                    ""),
                                "")
                            =0),
                        0,
                        GEOMEAN(IF(
                            ISNUMBER(M147:X147),
                            IF(
                                M$5:X$5=1,
                                M147:X147,
                                ""),
                            ""))
                    ),
                    IF(
                        OR(IF(
                            ISNUMBER(M147:X147),
                            IF(
                                M$5:X$5=2,
                                M147:X147,
                                ""),
                            "")
                            =0),
                        0,
                        GEOMEAN(IF(
                            ISNUMBER(M147:X147),
                            IF(
                                M$5:X$5=2,
                                M147:X147,
                                ""),
                            "")))
                )
            )
        )
    )
)</f>
        <v>0</v>
      </c>
      <c r="J147" s="242">
        <v>44753</v>
      </c>
      <c r="K147" s="242">
        <v>44855</v>
      </c>
      <c r="L147" s="91" t="s">
        <v>238</v>
      </c>
      <c r="M147" s="192">
        <v>7.3411078717201104</v>
      </c>
      <c r="N147" s="192">
        <v>0</v>
      </c>
      <c r="O147" s="192" t="s">
        <v>409</v>
      </c>
      <c r="P147" s="192">
        <v>30.3</v>
      </c>
      <c r="Q147" s="192" t="s">
        <v>409</v>
      </c>
      <c r="R147" s="192" t="s">
        <v>409</v>
      </c>
      <c r="S147"/>
      <c r="T147"/>
      <c r="U147"/>
      <c r="V147"/>
      <c r="W147"/>
      <c r="X147"/>
      <c r="Y147" s="192"/>
      <c r="Z147" s="192"/>
      <c r="AA147"/>
      <c r="AB147"/>
      <c r="AC147"/>
      <c r="AD147"/>
      <c r="AE147"/>
      <c r="AF147"/>
      <c r="AG147" s="34"/>
      <c r="AH147" s="34"/>
      <c r="AI147" s="34"/>
      <c r="AJ147" s="34"/>
      <c r="AK147" s="205"/>
    </row>
    <row r="148" spans="1:37" x14ac:dyDescent="0.2">
      <c r="A148" s="84">
        <v>141</v>
      </c>
      <c r="B148" s="84" t="str">
        <f ca="1"/>
        <v>New Caledonia</v>
      </c>
      <c r="C148" s="84" t="str">
        <f ca="1"/>
        <v>NCL</v>
      </c>
      <c r="D148" s="84" t="str">
        <f ca="1"/>
        <v>EAS           East Asia &amp; Pacific</v>
      </c>
      <c r="E148" s="84" t="str">
        <f ca="1"/>
        <v>NA</v>
      </c>
      <c r="F148" s="190" t="str">
        <f t="shared" ca="1" si="7"/>
        <v/>
      </c>
      <c r="G148" s="80">
        <f>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0</v>
      </c>
      <c r="H148" s="80" t="e" cm="1">
        <f t="array" ref="H148">IF(
    SUM(IF(
            ISNUMBER(
                IF(
                    $M$4:$X$4,
                    (M148:X148),
                    "")),
            1,
            0))
        =0,
    NA(),
    IF(
        Parameters!$D$15=1,
        IF(
            SUM(--(ISNUMBER(IF($M$4:$X$4=1,(M148:X148),""))))&gt;0,
            MAX(IF(
                ISNUMBER(M148:X148),
                IF(
                    M$4:X$4=1,
                    M148:X148,
                    ""),
                "")),
            MAX(IF(
                ISNUMBER(M148:X148),
                IF(
                    M$4:X$4=2,
                    M148:X148,
                    ""),
                ""))
        ),
        IF(
            Parameters!$D$16=1,
            IFERROR(
                AVERAGE(IF(
                    ISNUMBER(M148:X148),
                    IF(
                        M$4:X$4=1,
                        M148:X148,
                        ""),
                    "")),
                AVERAGE(IF(
                    ISNUMBER(M148:X148),
                    IF(
                        M$4:X$4=2,
                        M148:X148,
                        ""),
                    ""))
            ),
            IF(
                Parameters!$D$17=1,
                IFERROR(
                    IF(
                        OR(
                            IF(
                                ISNUMBER(M148:X148),
                                IF(
                                    M$4:X$4=1,
                                    M148:X148,
                                    ""),
                                "")
                            =0),
                        0,
                        GEOMEAN(IF(
                            ISNUMBER(M148:X148),
                            IF(
                                M$4:X$4=1,
                                M148:X148,
                                ""),
                            ""))
                    ),
                    IF(
                        OR(IF(
                            ISNUMBER(M148:X148),
                            IF(
                                M$4:X$4=2,
                                M148:X148,
                                ""),
                            "")
                            =0),
                        0,
                        GEOMEAN(IF(
                            ISNUMBER(M148:X148),
                            IF(
                                M$4:X$4=2,
                                M148:X148,
                                ""),
                            "")))
                )
            )
        )
    )
)</f>
        <v>#N/A</v>
      </c>
      <c r="I148" s="191" cm="1">
        <f t="array" ref="I148">IF(
    SUM(IF(
            ISNUMBER(
                IF(
                    $M$5:$X$5,
                    (M148:X148),
                    "")),
            1,
            0))
        =0,
    NA(),
    IF(
        Parameters!$D$15=1,
        IF(
            SUM(--(ISNUMBER(IF($M$5:$X$5=1,(M148:X148),""))))&gt;0,
            MAX(IF(
                ISNUMBER(M148:X148),
                IF(
                    M$5:X$5=1,
                    M148:X148,
                    ""),
                "")),
            MAX(IF(
                ISNUMBER(M148:X148),
                IF(
                    M$5:X$5=2,
                    M148:X148,
                    ""),
                ""))
        ),
        IF(
            Parameters!$D$16=1,
            IFERROR(
                AVERAGE(IF(
                    ISNUMBER(M148:X148),
                    IF(
                        M$5:X$5=1,
                        M148:X148,
                        ""),
                    "")),
                AVERAGE(IF(
                    ISNUMBER(M148:X148),
                    IF(
                        M$5:X$5=2,
                        M148:X148,
                        ""),
                    ""))
            ),
            IF(
                Parameters!$D$17=1,
                IFERROR(
                    IF(
                        OR(
                            IF(
                                ISNUMBER(M148:X148),
                                IF(
                                    M$5:X$5=1,
                                    M148:X148,
                                    ""),
                                "")
                            =0),
                        0,
                        GEOMEAN(IF(
                            ISNUMBER(M148:X148),
                            IF(
                                M$5:X$5=1,
                                M148:X148,
                                ""),
                            ""))
                    ),
                    IF(
                        OR(IF(
                            ISNUMBER(M148:X148),
                            IF(
                                M$5:X$5=2,
                                M148:X148,
                                ""),
                            "")
                            =0),
                        0,
                        GEOMEAN(IF(
                            ISNUMBER(M148:X148),
                            IF(
                                M$5:X$5=2,
                                M148:X148,
                                ""),
                            "")))
                )
            )
        )
    )
)</f>
        <v>0</v>
      </c>
      <c r="J148" s="242" t="s">
        <v>409</v>
      </c>
      <c r="K148" s="242" t="s">
        <v>409</v>
      </c>
      <c r="L148" s="91" t="s">
        <v>716</v>
      </c>
      <c r="M148" s="192" t="s">
        <v>409</v>
      </c>
      <c r="N148" s="192">
        <v>0</v>
      </c>
      <c r="O148" s="192" t="s">
        <v>409</v>
      </c>
      <c r="P148" s="192" t="s">
        <v>409</v>
      </c>
      <c r="Q148" s="192" t="s">
        <v>409</v>
      </c>
      <c r="R148" s="192" t="s">
        <v>409</v>
      </c>
      <c r="S148"/>
      <c r="T148"/>
      <c r="U148"/>
      <c r="V148"/>
      <c r="W148"/>
      <c r="X148"/>
      <c r="Y148" s="192"/>
      <c r="Z148" s="192"/>
      <c r="AA148"/>
      <c r="AB148"/>
      <c r="AC148"/>
      <c r="AD148"/>
      <c r="AE148"/>
      <c r="AF148"/>
      <c r="AG148" s="34"/>
      <c r="AH148" s="34"/>
      <c r="AI148" s="34"/>
      <c r="AJ148" s="34"/>
      <c r="AK148" s="205"/>
    </row>
    <row r="149" spans="1:37" x14ac:dyDescent="0.2">
      <c r="A149" s="84">
        <v>142</v>
      </c>
      <c r="B149" s="84" t="str">
        <f ca="1"/>
        <v>Niger</v>
      </c>
      <c r="C149" s="84" t="str">
        <f ca="1"/>
        <v>NER</v>
      </c>
      <c r="D149" s="84" t="str">
        <f ca="1"/>
        <v>SSF           Sub-Saharan Africa</v>
      </c>
      <c r="E149" s="84" t="str">
        <f ca="1"/>
        <v>IDA</v>
      </c>
      <c r="F149" s="190" t="str">
        <f t="shared" ca="1" si="7"/>
        <v/>
      </c>
      <c r="G149" s="80">
        <f>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0</v>
      </c>
      <c r="H149" s="80" cm="1">
        <f t="array" ref="H149">IF(
    SUM(IF(
            ISNUMBER(
                IF(
                    $M$4:$X$4,
                    (M149:X149),
                    "")),
            1,
            0))
        =0,
    NA(),
    IF(
        Parameters!$D$15=1,
        IF(
            SUM(--(ISNUMBER(IF($M$4:$X$4=1,(M149:X149),""))))&gt;0,
            MAX(IF(
                ISNUMBER(M149:X149),
                IF(
                    M$4:X$4=1,
                    M149:X149,
                    ""),
                "")),
            MAX(IF(
                ISNUMBER(M149:X149),
                IF(
                    M$4:X$4=2,
                    M149:X149,
                    ""),
                ""))
        ),
        IF(
            Parameters!$D$16=1,
            IFERROR(
                AVERAGE(IF(
                    ISNUMBER(M149:X149),
                    IF(
                        M$4:X$4=1,
                        M149:X149,
                        ""),
                    "")),
                AVERAGE(IF(
                    ISNUMBER(M149:X149),
                    IF(
                        M$4:X$4=2,
                        M149:X149,
                        ""),
                    ""))
            ),
            IF(
                Parameters!$D$17=1,
                IFERROR(
                    IF(
                        OR(
                            IF(
                                ISNUMBER(M149:X149),
                                IF(
                                    M$4:X$4=1,
                                    M149:X149,
                                    ""),
                                "")
                            =0),
                        0,
                        GEOMEAN(IF(
                            ISNUMBER(M149:X149),
                            IF(
                                M$4:X$4=1,
                                M149:X149,
                                ""),
                            ""))
                    ),
                    IF(
                        OR(IF(
                            ISNUMBER(M149:X149),
                            IF(
                                M$4:X$4=2,
                                M149:X149,
                                ""),
                            "")
                            =0),
                        0,
                        GEOMEAN(IF(
                            ISNUMBER(M149:X149),
                            IF(
                                M$4:X$4=2,
                                M149:X149,
                                ""),
                            "")))
                )
            )
        )
    )
)</f>
        <v>7.8075801749271099</v>
      </c>
      <c r="I149" s="191" cm="1">
        <f t="array" ref="I149">IF(
    SUM(IF(
            ISNUMBER(
                IF(
                    $M$5:$X$5,
                    (M149:X149),
                    "")),
            1,
            0))
        =0,
    NA(),
    IF(
        Parameters!$D$15=1,
        IF(
            SUM(--(ISNUMBER(IF($M$5:$X$5=1,(M149:X149),""))))&gt;0,
            MAX(IF(
                ISNUMBER(M149:X149),
                IF(
                    M$5:X$5=1,
                    M149:X149,
                    ""),
                "")),
            MAX(IF(
                ISNUMBER(M149:X149),
                IF(
                    M$5:X$5=2,
                    M149:X149,
                    ""),
                ""))
        ),
        IF(
            Parameters!$D$16=1,
            IFERROR(
                AVERAGE(IF(
                    ISNUMBER(M149:X149),
                    IF(
                        M$5:X$5=1,
                        M149:X149,
                        ""),
                    "")),
                AVERAGE(IF(
                    ISNUMBER(M149:X149),
                    IF(
                        M$5:X$5=2,
                        M149:X149,
                        ""),
                    ""))
            ),
            IF(
                Parameters!$D$17=1,
                IFERROR(
                    IF(
                        OR(
                            IF(
                                ISNUMBER(M149:X149),
                                IF(
                                    M$5:X$5=1,
                                    M149:X149,
                                    ""),
                                "")
                            =0),
                        0,
                        GEOMEAN(IF(
                            ISNUMBER(M149:X149),
                            IF(
                                M$5:X$5=1,
                                M149:X149,
                                ""),
                            ""))
                    ),
                    IF(
                        OR(IF(
                            ISNUMBER(M149:X149),
                            IF(
                                M$5:X$5=2,
                                M149:X149,
                                ""),
                            "")
                            =0),
                        0,
                        GEOMEAN(IF(
                            ISNUMBER(M149:X149),
                            IF(
                                M$5:X$5=2,
                                M149:X149,
                                ""),
                            "")))
                )
            )
        )
    )
)</f>
        <v>0</v>
      </c>
      <c r="J149" s="242">
        <v>44753</v>
      </c>
      <c r="K149" s="242">
        <v>45058</v>
      </c>
      <c r="L149" s="91" t="s">
        <v>240</v>
      </c>
      <c r="M149" s="192">
        <v>7.8075801749271099</v>
      </c>
      <c r="N149" s="192">
        <v>0</v>
      </c>
      <c r="O149" s="192" t="s">
        <v>409</v>
      </c>
      <c r="P149" s="192">
        <v>28.7</v>
      </c>
      <c r="Q149" s="192" t="s">
        <v>409</v>
      </c>
      <c r="R149" s="192" t="s">
        <v>409</v>
      </c>
      <c r="S149"/>
      <c r="T149"/>
      <c r="U149"/>
      <c r="V149"/>
      <c r="W149"/>
      <c r="X149"/>
      <c r="Y149" s="192"/>
      <c r="Z149" s="192"/>
      <c r="AA149"/>
      <c r="AB149"/>
      <c r="AC149"/>
      <c r="AD149"/>
      <c r="AE149"/>
      <c r="AF149"/>
      <c r="AG149" s="34"/>
      <c r="AH149" s="34"/>
      <c r="AI149" s="34"/>
      <c r="AJ149" s="34"/>
      <c r="AK149" s="205"/>
    </row>
    <row r="150" spans="1:37" x14ac:dyDescent="0.2">
      <c r="A150" s="84">
        <v>143</v>
      </c>
      <c r="B150" s="84" t="str">
        <f ca="1"/>
        <v>Nigeria</v>
      </c>
      <c r="C150" s="84" t="str">
        <f ca="1"/>
        <v>NGA</v>
      </c>
      <c r="D150" s="84" t="str">
        <f ca="1"/>
        <v>SSF           Sub-Saharan Africa</v>
      </c>
      <c r="E150" s="84" t="str">
        <f ca="1"/>
        <v>Blend</v>
      </c>
      <c r="F150" s="190" t="str">
        <f t="shared" ca="1" si="7"/>
        <v/>
      </c>
      <c r="G150" s="80">
        <f>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7.1387743433564559</v>
      </c>
      <c r="H150" s="80" cm="1">
        <f t="array" ref="H150">IF(
    SUM(IF(
            ISNUMBER(
                IF(
                    $M$4:$X$4,
                    (M150:X150),
                    "")),
            1,
            0))
        =0,
    NA(),
    IF(
        Parameters!$D$15=1,
        IF(
            SUM(--(ISNUMBER(IF($M$4:$X$4=1,(M150:X150),""))))&gt;0,
            MAX(IF(
                ISNUMBER(M150:X150),
                IF(
                    M$4:X$4=1,
                    M150:X150,
                    ""),
                "")),
            MAX(IF(
                ISNUMBER(M150:X150),
                IF(
                    M$4:X$4=2,
                    M150:X150,
                    ""),
                ""))
        ),
        IF(
            Parameters!$D$16=1,
            IFERROR(
                AVERAGE(IF(
                    ISNUMBER(M150:X150),
                    IF(
                        M$4:X$4=1,
                        M150:X150,
                        ""),
                    "")),
                AVERAGE(IF(
                    ISNUMBER(M150:X150),
                    IF(
                        M$4:X$4=2,
                        M150:X150,
                        ""),
                    ""))
            ),
            IF(
                Parameters!$D$17=1,
                IFERROR(
                    IF(
                        OR(
                            IF(
                                ISNUMBER(M150:X150),
                                IF(
                                    M$4:X$4=1,
                                    M150:X150,
                                    ""),
                                "")
                            =0),
                        0,
                        GEOMEAN(IF(
                            ISNUMBER(M150:X150),
                            IF(
                                M$4:X$4=1,
                                M150:X150,
                                ""),
                            ""))
                    ),
                    IF(
                        OR(IF(
                            ISNUMBER(M150:X150),
                            IF(
                                M$4:X$4=2,
                                M150:X150,
                                ""),
                            "")
                            =0),
                        0,
                        GEOMEAN(IF(
                            ISNUMBER(M150:X150),
                            IF(
                                M$4:X$4=2,
                                M150:X150,
                                ""),
                            "")))
                )
            )
        )
    )
)</f>
        <v>5.0962099125364402</v>
      </c>
      <c r="I150" s="191" cm="1">
        <f t="array" ref="I150">IF(
    SUM(IF(
            ISNUMBER(
                IF(
                    $M$5:$X$5,
                    (M150:X150),
                    "")),
            1,
            0))
        =0,
    NA(),
    IF(
        Parameters!$D$15=1,
        IF(
            SUM(--(ISNUMBER(IF($M$5:$X$5=1,(M150:X150),""))))&gt;0,
            MAX(IF(
                ISNUMBER(M150:X150),
                IF(
                    M$5:X$5=1,
                    M150:X150,
                    ""),
                "")),
            MAX(IF(
                ISNUMBER(M150:X150),
                IF(
                    M$5:X$5=2,
                    M150:X150,
                    ""),
                ""))
        ),
        IF(
            Parameters!$D$16=1,
            IFERROR(
                AVERAGE(IF(
                    ISNUMBER(M150:X150),
                    IF(
                        M$5:X$5=1,
                        M150:X150,
                        ""),
                    "")),
                AVERAGE(IF(
                    ISNUMBER(M150:X150),
                    IF(
                        M$5:X$5=2,
                        M150:X150,
                        ""),
                    ""))
            ),
            IF(
                Parameters!$D$17=1,
                IFERROR(
                    IF(
                        OR(
                            IF(
                                ISNUMBER(M150:X150),
                                IF(
                                    M$5:X$5=1,
                                    M150:X150,
                                    ""),
                                "")
                            =0),
                        0,
                        GEOMEAN(IF(
                            ISNUMBER(M150:X150),
                            IF(
                                M$5:X$5=1,
                                M150:X150,
                                ""),
                            ""))
                    ),
                    IF(
                        OR(IF(
                            ISNUMBER(M150:X150),
                            IF(
                                M$5:X$5=2,
                                M150:X150,
                                ""),
                            "")
                            =0),
                        0,
                        GEOMEAN(IF(
                            ISNUMBER(M150:X150),
                            IF(
                                M$5:X$5=2,
                                M150:X150,
                                ""),
                            "")))
                )
            )
        )
    )
)</f>
        <v>10</v>
      </c>
      <c r="J150" s="242">
        <v>44753</v>
      </c>
      <c r="K150" s="242">
        <v>44966</v>
      </c>
      <c r="L150" s="91" t="s">
        <v>242</v>
      </c>
      <c r="M150" s="192">
        <v>5.0962099125364402</v>
      </c>
      <c r="N150" s="192">
        <v>0</v>
      </c>
      <c r="O150" s="192">
        <v>10</v>
      </c>
      <c r="P150" s="192">
        <v>38</v>
      </c>
      <c r="Q150" s="192" t="s">
        <v>409</v>
      </c>
      <c r="R150" s="192" t="s">
        <v>804</v>
      </c>
      <c r="S150"/>
      <c r="T150"/>
      <c r="U150"/>
      <c r="V150"/>
      <c r="W150"/>
      <c r="X150"/>
      <c r="Y150" s="192"/>
      <c r="Z150" s="192"/>
      <c r="AA150"/>
      <c r="AB150"/>
      <c r="AC150"/>
      <c r="AD150"/>
      <c r="AE150"/>
      <c r="AF150"/>
      <c r="AG150" s="34"/>
      <c r="AH150" s="34"/>
      <c r="AI150" s="34"/>
      <c r="AJ150" s="34"/>
      <c r="AK150" s="205"/>
    </row>
    <row r="151" spans="1:37" x14ac:dyDescent="0.2">
      <c r="A151" s="84">
        <v>144</v>
      </c>
      <c r="B151" s="84" t="str">
        <f ca="1"/>
        <v>Nicaragua</v>
      </c>
      <c r="C151" s="84" t="str">
        <f ca="1"/>
        <v>NIC</v>
      </c>
      <c r="D151" s="84" t="str">
        <f ca="1"/>
        <v>LCN           Latin America &amp; Caribbean</v>
      </c>
      <c r="E151" s="84" t="str">
        <f ca="1"/>
        <v>IDA</v>
      </c>
      <c r="F151" s="190" t="str">
        <f t="shared" ca="1" si="7"/>
        <v/>
      </c>
      <c r="G151" s="80">
        <f>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0</v>
      </c>
      <c r="H151" s="80" cm="1">
        <f t="array" ref="H151">IF(
    SUM(IF(
            ISNUMBER(
                IF(
                    $M$4:$X$4,
                    (M151:X151),
                    "")),
            1,
            0))
        =0,
    NA(),
    IF(
        Parameters!$D$15=1,
        IF(
            SUM(--(ISNUMBER(IF($M$4:$X$4=1,(M151:X151),""))))&gt;0,
            MAX(IF(
                ISNUMBER(M151:X151),
                IF(
                    M$4:X$4=1,
                    M151:X151,
                    ""),
                "")),
            MAX(IF(
                ISNUMBER(M151:X151),
                IF(
                    M$4:X$4=2,
                    M151:X151,
                    ""),
                ""))
        ),
        IF(
            Parameters!$D$16=1,
            IFERROR(
                AVERAGE(IF(
                    ISNUMBER(M151:X151),
                    IF(
                        M$4:X$4=1,
                        M151:X151,
                        ""),
                    "")),
                AVERAGE(IF(
                    ISNUMBER(M151:X151),
                    IF(
                        M$4:X$4=2,
                        M151:X151,
                        ""),
                    ""))
            ),
            IF(
                Parameters!$D$17=1,
                IFERROR(
                    IF(
                        OR(
                            IF(
                                ISNUMBER(M151:X151),
                                IF(
                                    M$4:X$4=1,
                                    M151:X151,
                                    ""),
                                "")
                            =0),
                        0,
                        GEOMEAN(IF(
                            ISNUMBER(M151:X151),
                            IF(
                                M$4:X$4=1,
                                M151:X151,
                                ""),
                            ""))
                    ),
                    IF(
                        OR(IF(
                            ISNUMBER(M151:X151),
                            IF(
                                M$4:X$4=2,
                                M151:X151,
                                ""),
                            "")
                            =0),
                        0,
                        GEOMEAN(IF(
                            ISNUMBER(M151:X151),
                            IF(
                                M$4:X$4=2,
                                M151:X151,
                                ""),
                            "")))
                )
            )
        )
    )
)</f>
        <v>5.59183673469387</v>
      </c>
      <c r="I151" s="191" cm="1">
        <f t="array" ref="I151">IF(
    SUM(IF(
            ISNUMBER(
                IF(
                    $M$5:$X$5,
                    (M151:X151),
                    "")),
            1,
            0))
        =0,
    NA(),
    IF(
        Parameters!$D$15=1,
        IF(
            SUM(--(ISNUMBER(IF($M$5:$X$5=1,(M151:X151),""))))&gt;0,
            MAX(IF(
                ISNUMBER(M151:X151),
                IF(
                    M$5:X$5=1,
                    M151:X151,
                    ""),
                "")),
            MAX(IF(
                ISNUMBER(M151:X151),
                IF(
                    M$5:X$5=2,
                    M151:X151,
                    ""),
                ""))
        ),
        IF(
            Parameters!$D$16=1,
            IFERROR(
                AVERAGE(IF(
                    ISNUMBER(M151:X151),
                    IF(
                        M$5:X$5=1,
                        M151:X151,
                        ""),
                    "")),
                AVERAGE(IF(
                    ISNUMBER(M151:X151),
                    IF(
                        M$5:X$5=2,
                        M151:X151,
                        ""),
                    ""))
            ),
            IF(
                Parameters!$D$17=1,
                IFERROR(
                    IF(
                        OR(
                            IF(
                                ISNUMBER(M151:X151),
                                IF(
                                    M$5:X$5=1,
                                    M151:X151,
                                    ""),
                                "")
                            =0),
                        0,
                        GEOMEAN(IF(
                            ISNUMBER(M151:X151),
                            IF(
                                M$5:X$5=1,
                                M151:X151,
                                ""),
                            ""))
                    ),
                    IF(
                        OR(IF(
                            ISNUMBER(M151:X151),
                            IF(
                                M$5:X$5=2,
                                M151:X151,
                                ""),
                            "")
                            =0),
                        0,
                        GEOMEAN(IF(
                            ISNUMBER(M151:X151),
                            IF(
                                M$5:X$5=2,
                                M151:X151,
                                ""),
                            "")))
                )
            )
        )
    )
)</f>
        <v>0</v>
      </c>
      <c r="J151" s="242">
        <v>44753</v>
      </c>
      <c r="K151" s="242">
        <v>44852</v>
      </c>
      <c r="L151" s="91" t="s">
        <v>244</v>
      </c>
      <c r="M151" s="192">
        <v>5.59183673469387</v>
      </c>
      <c r="N151" s="192">
        <v>0</v>
      </c>
      <c r="O151" s="192" t="s">
        <v>409</v>
      </c>
      <c r="P151" s="192">
        <v>36.299999999999997</v>
      </c>
      <c r="Q151" s="192" t="s">
        <v>409</v>
      </c>
      <c r="R151" s="192" t="s">
        <v>409</v>
      </c>
      <c r="S151"/>
      <c r="T151"/>
      <c r="U151"/>
      <c r="V151"/>
      <c r="W151"/>
      <c r="X151"/>
      <c r="Y151" s="192"/>
      <c r="Z151" s="192"/>
      <c r="AA151"/>
      <c r="AB151"/>
      <c r="AC151"/>
      <c r="AD151"/>
      <c r="AE151"/>
      <c r="AF151"/>
      <c r="AG151" s="34"/>
      <c r="AH151" s="34"/>
      <c r="AI151" s="34"/>
      <c r="AJ151" s="34"/>
      <c r="AK151" s="205"/>
    </row>
    <row r="152" spans="1:37" x14ac:dyDescent="0.2">
      <c r="A152" s="84">
        <v>145</v>
      </c>
      <c r="B152" s="84" t="str">
        <f ca="1"/>
        <v>Netherlands</v>
      </c>
      <c r="C152" s="84" t="str">
        <f ca="1"/>
        <v>NLD</v>
      </c>
      <c r="D152" s="84" t="str">
        <f ca="1"/>
        <v>ECS           Europe &amp; Central Asia</v>
      </c>
      <c r="E152" s="84" t="str">
        <f ca="1"/>
        <v>NA</v>
      </c>
      <c r="F152" s="190" t="str">
        <f t="shared" ca="1" si="7"/>
        <v/>
      </c>
      <c r="G152" s="80">
        <f>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$M$4:$X$4,
                    (M152:X152),
                    "")),
            1,
            0))
        =0,
    NA(),
    IF(
        Parameters!$D$15=1,
        IF(
            SUM(--(ISNUMBER(IF($M$4:$X$4=1,(M152:X152),""))))&gt;0,
            MAX(IF(
                ISNUMBER(M152:X152),
                IF(
                    M$4:X$4=1,
                    M152:X152,
                    ""),
                "")),
            MAX(IF(
                ISNUMBER(M152:X152),
                IF(
                    M$4:X$4=2,
                    M152:X152,
                    ""),
                ""))
        ),
        IF(
            Parameters!$D$16=1,
            IFERROR(
                AVERAGE(IF(
                    ISNUMBER(M152:X152),
                    IF(
                        M$4:X$4=1,
                        M152:X152,
                        ""),
                    "")),
                AVERAGE(IF(
                    ISNUMBER(M152:X152),
                    IF(
                        M$4:X$4=2,
                        M152:X152,
                        ""),
                    ""))
            ),
            IF(
                Parameters!$D$17=1,
                IFERROR(
                    IF(
                        OR(
                            IF(
                                ISNUMBER(M152:X152),
                                IF(
                                    M$4:X$4=1,
                                    M152:X152,
                                    ""),
                                "")
                            =0),
                        0,
                        GEOMEAN(IF(
                            ISNUMBER(M152:X152),
                            IF(
                                M$4:X$4=1,
                                M152:X152,
                                ""),
                            ""))
                    ),
                    IF(
                        OR(IF(
                            ISNUMBER(M152:X152),
                            IF(
                                M$4:X$4=2,
                                M152:X152,
                                ""),
                            "")
                            =0),
                        0,
                        GEOMEAN(IF(
                            ISNUMBER(M152:X152),
                            IF(
                                M$4:X$4=2,
                                M152:X152,
                                ""),
                            "")))
                )
            )
        )
    )
)</f>
        <v>0</v>
      </c>
      <c r="I152" s="191" cm="1">
        <f t="array" ref="I152">IF(
    SUM(IF(
            ISNUMBER(
                IF(
                    $M$5:$X$5,
                    (M152:X152),
                    "")),
            1,
            0))
        =0,
    NA(),
    IF(
        Parameters!$D$15=1,
        IF(
            SUM(--(ISNUMBER(IF($M$5:$X$5=1,(M152:X152),""))))&gt;0,
            MAX(IF(
                ISNUMBER(M152:X152),
                IF(
                    M$5:X$5=1,
                    M152:X152,
                    ""),
                "")),
            MAX(IF(
                ISNUMBER(M152:X152),
                IF(
                    M$5:X$5=2,
                    M152:X152,
                    ""),
                ""))
        ),
        IF(
            Parameters!$D$16=1,
            IFERROR(
                AVERAGE(IF(
                    ISNUMBER(M152:X152),
                    IF(
                        M$5:X$5=1,
                        M152:X152,
                        ""),
                    "")),
                AVERAGE(IF(
                    ISNUMBER(M152:X152),
                    IF(
                        M$5:X$5=2,
                        M152:X152,
                        ""),
                    ""))
            ),
            IF(
                Parameters!$D$17=1,
                IFERROR(
                    IF(
                        OR(
                            IF(
                                ISNUMBER(M152:X152),
                                IF(
                                    M$5:X$5=1,
                                    M152:X152,
                                    ""),
                                "")
                            =0),
                        0,
                        GEOMEAN(IF(
                            ISNUMBER(M152:X152),
                            IF(
                                M$5:X$5=1,
                                M152:X152,
                                ""),
                            ""))
                    ),
                    IF(
                        OR(IF(
                            ISNUMBER(M152:X152),
                            IF(
                                M$5:X$5=2,
                                M152:X152,
                                ""),
                            "")
                            =0),
                        0,
                        GEOMEAN(IF(
                            ISNUMBER(M152:X152),
                            IF(
                                M$5:X$5=2,
                                M152:X152,
                                ""),
                            "")))
                )
            )
        )
    )
)</f>
        <v>0</v>
      </c>
      <c r="J152" s="242">
        <v>44753</v>
      </c>
      <c r="K152" s="242">
        <v>44855</v>
      </c>
      <c r="L152" s="91" t="s">
        <v>246</v>
      </c>
      <c r="M152" s="192">
        <v>0</v>
      </c>
      <c r="N152" s="192">
        <v>0</v>
      </c>
      <c r="O152" s="192" t="s">
        <v>409</v>
      </c>
      <c r="P152" s="192">
        <v>64.7</v>
      </c>
      <c r="Q152" s="192" t="s">
        <v>409</v>
      </c>
      <c r="R152" s="192" t="s">
        <v>409</v>
      </c>
      <c r="S152"/>
      <c r="T152"/>
      <c r="U152"/>
      <c r="V152"/>
      <c r="W152"/>
      <c r="X152"/>
      <c r="Y152" s="192"/>
      <c r="Z152" s="192"/>
      <c r="AA152"/>
      <c r="AB152"/>
      <c r="AC152"/>
      <c r="AD152"/>
      <c r="AE152"/>
      <c r="AF152"/>
      <c r="AG152" s="34"/>
      <c r="AH152" s="34"/>
      <c r="AI152" s="34"/>
      <c r="AJ152" s="34"/>
      <c r="AK152" s="205"/>
    </row>
    <row r="153" spans="1:37" x14ac:dyDescent="0.2">
      <c r="A153" s="84">
        <v>146</v>
      </c>
      <c r="B153" s="84" t="str">
        <f ca="1"/>
        <v>Norway</v>
      </c>
      <c r="C153" s="84" t="str">
        <f ca="1"/>
        <v>NOR</v>
      </c>
      <c r="D153" s="84" t="str">
        <f ca="1"/>
        <v>ECS           Europe &amp; Central Asia</v>
      </c>
      <c r="E153" s="84" t="str">
        <f ca="1"/>
        <v>NA</v>
      </c>
      <c r="F153" s="190" t="str">
        <f t="shared" ca="1" si="7"/>
        <v/>
      </c>
      <c r="G153" s="80">
        <f>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$M$4:$X$4,
                    (M153:X153),
                    "")),
            1,
            0))
        =0,
    NA(),
    IF(
        Parameters!$D$15=1,
        IF(
            SUM(--(ISNUMBER(IF($M$4:$X$4=1,(M153:X153),""))))&gt;0,
            MAX(IF(
                ISNUMBER(M153:X153),
                IF(
                    M$4:X$4=1,
                    M153:X153,
                    ""),
                "")),
            MAX(IF(
                ISNUMBER(M153:X153),
                IF(
                    M$4:X$4=2,
                    M153:X153,
                    ""),
                ""))
        ),
        IF(
            Parameters!$D$16=1,
            IFERROR(
                AVERAGE(IF(
                    ISNUMBER(M153:X153),
                    IF(
                        M$4:X$4=1,
                        M153:X153,
                        ""),
                    "")),
                AVERAGE(IF(
                    ISNUMBER(M153:X153),
                    IF(
                        M$4:X$4=2,
                        M153:X153,
                        ""),
                    ""))
            ),
            IF(
                Parameters!$D$17=1,
                IFERROR(
                    IF(
                        OR(
                            IF(
                                ISNUMBER(M153:X153),
                                IF(
                                    M$4:X$4=1,
                                    M153:X153,
                                    ""),
                                "")
                            =0),
                        0,
                        GEOMEAN(IF(
                            ISNUMBER(M153:X153),
                            IF(
                                M$4:X$4=1,
                                M153:X153,
                                ""),
                            ""))
                    ),
                    IF(
                        OR(IF(
                            ISNUMBER(M153:X153),
                            IF(
                                M$4:X$4=2,
                                M153:X153,
                                ""),
                            "")
                            =0),
                        0,
                        GEOMEAN(IF(
                            ISNUMBER(M153:X153),
                            IF(
                                M$4:X$4=2,
                                M153:X153,
                                ""),
                            "")))
                )
            )
        )
    )
)</f>
        <v>0</v>
      </c>
      <c r="I153" s="191" cm="1">
        <f t="array" ref="I153">IF(
    SUM(IF(
            ISNUMBER(
                IF(
                    $M$5:$X$5,
                    (M153:X153),
                    "")),
            1,
            0))
        =0,
    NA(),
    IF(
        Parameters!$D$15=1,
        IF(
            SUM(--(ISNUMBER(IF($M$5:$X$5=1,(M153:X153),""))))&gt;0,
            MAX(IF(
                ISNUMBER(M153:X153),
                IF(
                    M$5:X$5=1,
                    M153:X153,
                    ""),
                "")),
            MAX(IF(
                ISNUMBER(M153:X153),
                IF(
                    M$5:X$5=2,
                    M153:X153,
                    ""),
                ""))
        ),
        IF(
            Parameters!$D$16=1,
            IFERROR(
                AVERAGE(IF(
                    ISNUMBER(M153:X153),
                    IF(
                        M$5:X$5=1,
                        M153:X153,
                        ""),
                    "")),
                AVERAGE(IF(
                    ISNUMBER(M153:X153),
                    IF(
                        M$5:X$5=2,
                        M153:X153,
                        ""),
                    ""))
            ),
            IF(
                Parameters!$D$17=1,
                IFERROR(
                    IF(
                        OR(
                            IF(
                                ISNUMBER(M153:X153),
                                IF(
                                    M$5:X$5=1,
                                    M153:X153,
                                    ""),
                                "")
                            =0),
                        0,
                        GEOMEAN(IF(
                            ISNUMBER(M153:X153),
                            IF(
                                M$5:X$5=1,
                                M153:X153,
                                ""),
                            ""))
                    ),
                    IF(
                        OR(IF(
                            ISNUMBER(M153:X153),
                            IF(
                                M$5:X$5=2,
                                M153:X153,
                                ""),
                            "")
                            =0),
                        0,
                        GEOMEAN(IF(
                            ISNUMBER(M153:X153),
                            IF(
                                M$5:X$5=2,
                                M153:X153,
                                ""),
                            "")))
                )
            )
        )
    )
)</f>
        <v>0</v>
      </c>
      <c r="J153" s="242">
        <v>44753</v>
      </c>
      <c r="K153" s="242">
        <v>44855</v>
      </c>
      <c r="L153" s="91" t="s">
        <v>248</v>
      </c>
      <c r="M153" s="192">
        <v>0</v>
      </c>
      <c r="N153" s="192">
        <v>0</v>
      </c>
      <c r="O153" s="192" t="s">
        <v>409</v>
      </c>
      <c r="P153" s="192">
        <v>60.2</v>
      </c>
      <c r="Q153" s="192" t="s">
        <v>409</v>
      </c>
      <c r="R153" s="192" t="s">
        <v>409</v>
      </c>
      <c r="S153"/>
      <c r="T153"/>
      <c r="U153"/>
      <c r="V153"/>
      <c r="W153"/>
      <c r="X153"/>
      <c r="Y153" s="192"/>
      <c r="Z153" s="192"/>
      <c r="AA153"/>
      <c r="AB153"/>
      <c r="AC153"/>
      <c r="AD153"/>
      <c r="AE153"/>
      <c r="AF153"/>
      <c r="AG153" s="34"/>
      <c r="AH153" s="34"/>
      <c r="AI153" s="34"/>
      <c r="AJ153" s="34"/>
      <c r="AK153" s="205"/>
    </row>
    <row r="154" spans="1:37" x14ac:dyDescent="0.2">
      <c r="A154" s="84">
        <v>147</v>
      </c>
      <c r="B154" s="84" t="str">
        <f ca="1"/>
        <v>Nepal</v>
      </c>
      <c r="C154" s="84" t="str">
        <f ca="1"/>
        <v>NPL</v>
      </c>
      <c r="D154" s="84" t="str">
        <f ca="1"/>
        <v>SAS           South Asia</v>
      </c>
      <c r="E154" s="84" t="str">
        <f ca="1"/>
        <v>IDA</v>
      </c>
      <c r="F154" s="190" t="str">
        <f t="shared" ca="1" si="7"/>
        <v/>
      </c>
      <c r="G154" s="80">
        <f>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7.9135268184002063</v>
      </c>
      <c r="H154" s="80" cm="1">
        <f t="array" ref="H154">IF(
    SUM(IF(
            ISNUMBER(
                IF(
                    $M$4:$X$4,
                    (M154:X154),
                    "")),
            1,
            0))
        =0,
    NA(),
    IF(
        Parameters!$D$15=1,
        IF(
            SUM(--(ISNUMBER(IF($M$4:$X$4=1,(M154:X154),""))))&gt;0,
            MAX(IF(
                ISNUMBER(M154:X154),
                IF(
                    M$4:X$4=1,
                    M154:X154,
                    ""),
                "")),
            MAX(IF(
                ISNUMBER(M154:X154),
                IF(
                    M$4:X$4=2,
                    M154:X154,
                    ""),
                ""))
        ),
        IF(
            Parameters!$D$16=1,
            IFERROR(
                AVERAGE(IF(
                    ISNUMBER(M154:X154),
                    IF(
                        M$4:X$4=1,
                        M154:X154,
                        ""),
                    "")),
                AVERAGE(IF(
                    ISNUMBER(M154:X154),
                    IF(
                        M$4:X$4=2,
                        M154:X154,
                        ""),
                    ""))
            ),
            IF(
                Parameters!$D$17=1,
                IFERROR(
                    IF(
                        OR(
                            IF(
                                ISNUMBER(M154:X154),
                                IF(
                                    M$4:X$4=1,
                                    M154:X154,
                                    ""),
                                "")
                            =0),
                        0,
                        GEOMEAN(IF(
                            ISNUMBER(M154:X154),
                            IF(
                                M$4:X$4=1,
                                M154:X154,
                                ""),
                            ""))
                    ),
                    IF(
                        OR(IF(
                            ISNUMBER(M154:X154),
                            IF(
                                M$4:X$4=2,
                                M154:X154,
                                ""),
                            "")
                            =0),
                        0,
                        GEOMEAN(IF(
                            ISNUMBER(M154:X154),
                            IF(
                                M$4:X$4=2,
                                M154:X154,
                                ""),
                            "")))
                )
            )
        )
    )
)</f>
        <v>6.2623906705539296</v>
      </c>
      <c r="I154" s="191" cm="1">
        <f t="array" ref="I154">IF(
    SUM(IF(
            ISNUMBER(
                IF(
                    $M$5:$X$5,
                    (M154:X154),
                    "")),
            1,
            0))
        =0,
    NA(),
    IF(
        Parameters!$D$15=1,
        IF(
            SUM(--(ISNUMBER(IF($M$5:$X$5=1,(M154:X154),""))))&gt;0,
            MAX(IF(
                ISNUMBER(M154:X154),
                IF(
                    M$5:X$5=1,
                    M154:X154,
                    ""),
                "")),
            MAX(IF(
                ISNUMBER(M154:X154),
                IF(
                    M$5:X$5=2,
                    M154:X154,
                    ""),
                ""))
        ),
        IF(
            Parameters!$D$16=1,
            IFERROR(
                AVERAGE(IF(
                    ISNUMBER(M154:X154),
                    IF(
                        M$5:X$5=1,
                        M154:X154,
                        ""),
                    "")),
                AVERAGE(IF(
                    ISNUMBER(M154:X154),
                    IF(
                        M$5:X$5=2,
                        M154:X154,
                        ""),
                    ""))
            ),
            IF(
                Parameters!$D$17=1,
                IFERROR(
                    IF(
                        OR(
                            IF(
                                ISNUMBER(M154:X154),
                                IF(
                                    M$5:X$5=1,
                                    M154:X154,
                                    ""),
                                "")
                            =0),
                        0,
                        GEOMEAN(IF(
                            ISNUMBER(M154:X154),
                            IF(
                                M$5:X$5=1,
                                M154:X154,
                                ""),
                            ""))
                    ),
                    IF(
                        OR(IF(
                            ISNUMBER(M154:X154),
                            IF(
                                M$5:X$5=2,
                                M154:X154,
                                ""),
                            "")
                            =0),
                        0,
                        GEOMEAN(IF(
                            ISNUMBER(M154:X154),
                            IF(
                                M$5:X$5=2,
                                M154:X154,
                                ""),
                            "")))
                )
            )
        )
    )
)</f>
        <v>10</v>
      </c>
      <c r="J154" s="242">
        <v>44753</v>
      </c>
      <c r="K154" s="242">
        <v>45142</v>
      </c>
      <c r="L154" s="91" t="s">
        <v>250</v>
      </c>
      <c r="M154" s="192">
        <v>6.2623906705539296</v>
      </c>
      <c r="N154" s="192">
        <v>0</v>
      </c>
      <c r="O154" s="192">
        <v>10</v>
      </c>
      <c r="P154" s="192">
        <v>34</v>
      </c>
      <c r="Q154" s="192" t="s">
        <v>409</v>
      </c>
      <c r="R154" s="192" t="s">
        <v>867</v>
      </c>
      <c r="S154"/>
      <c r="T154"/>
      <c r="U154"/>
      <c r="V154"/>
      <c r="W154"/>
      <c r="X154"/>
      <c r="Y154" s="192"/>
      <c r="Z154" s="192"/>
      <c r="AA154"/>
      <c r="AB154"/>
      <c r="AC154"/>
      <c r="AD154"/>
      <c r="AE154"/>
      <c r="AF154"/>
      <c r="AG154" s="34"/>
      <c r="AH154" s="34"/>
      <c r="AI154" s="34"/>
      <c r="AJ154" s="34"/>
      <c r="AK154" s="205"/>
    </row>
    <row r="155" spans="1:37" x14ac:dyDescent="0.2">
      <c r="A155" s="84">
        <v>148</v>
      </c>
      <c r="B155" s="84" t="str">
        <f ca="1"/>
        <v>Nauru</v>
      </c>
      <c r="C155" s="84" t="str">
        <f ca="1"/>
        <v>NRU</v>
      </c>
      <c r="D155" s="84" t="str">
        <f ca="1"/>
        <v>EAS           East Asia &amp; Pacific</v>
      </c>
      <c r="E155" s="84" t="str">
        <f ca="1"/>
        <v>IBRD</v>
      </c>
      <c r="F155" s="190" t="str">
        <f t="shared" ca="1" si="7"/>
        <v/>
      </c>
      <c r="G155" s="80">
        <f>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0</v>
      </c>
      <c r="H155" s="80" cm="1">
        <f t="array" ref="H155">IF(
    SUM(IF(
            ISNUMBER(
                IF(
                    $M$4:$X$4,
                    (M155:X155),
                    "")),
            1,
            0))
        =0,
    NA(),
    IF(
        Parameters!$D$15=1,
        IF(
            SUM(--(ISNUMBER(IF($M$4:$X$4=1,(M155:X155),""))))&gt;0,
            MAX(IF(
                ISNUMBER(M155:X155),
                IF(
                    M$4:X$4=1,
                    M155:X155,
                    ""),
                "")),
            MAX(IF(
                ISNUMBER(M155:X155),
                IF(
                    M$4:X$4=2,
                    M155:X155,
                    ""),
                ""))
        ),
        IF(
            Parameters!$D$16=1,
            IFERROR(
                AVERAGE(IF(
                    ISNUMBER(M155:X155),
                    IF(
                        M$4:X$4=1,
                        M155:X155,
                        ""),
                    "")),
                AVERAGE(IF(
                    ISNUMBER(M155:X155),
                    IF(
                        M$4:X$4=2,
                        M155:X155,
                        ""),
                    ""))
            ),
            IF(
                Parameters!$D$17=1,
                IFERROR(
                    IF(
                        OR(
                            IF(
                                ISNUMBER(M155:X155),
                                IF(
                                    M$4:X$4=1,
                                    M155:X155,
                                    ""),
                                "")
                            =0),
                        0,
                        GEOMEAN(IF(
                            ISNUMBER(M155:X155),
                            IF(
                                M$4:X$4=1,
                                M155:X155,
                                ""),
                            ""))
                    ),
                    IF(
                        OR(IF(
                            ISNUMBER(M155:X155),
                            IF(
                                M$4:X$4=2,
                                M155:X155,
                                ""),
                            "")
                            =0),
                        0,
                        GEOMEAN(IF(
                            ISNUMBER(M155:X155),
                            IF(
                                M$4:X$4=2,
                                M155:X155,
                                ""),
                            "")))
                )
            )
        )
    )
)</f>
        <v>10</v>
      </c>
      <c r="I155" s="191" cm="1">
        <f t="array" ref="I155">IF(
    SUM(IF(
            ISNUMBER(
                IF(
                    $M$5:$X$5,
                    (M155:X155),
                    "")),
            1,
            0))
        =0,
    NA(),
    IF(
        Parameters!$D$15=1,
        IF(
            SUM(--(ISNUMBER(IF($M$5:$X$5=1,(M155:X155),""))))&gt;0,
            MAX(IF(
                ISNUMBER(M155:X155),
                IF(
                    M$5:X$5=1,
                    M155:X155,
                    ""),
                "")),
            MAX(IF(
                ISNUMBER(M155:X155),
                IF(
                    M$5:X$5=2,
                    M155:X155,
                    ""),
                ""))
        ),
        IF(
            Parameters!$D$16=1,
            IFERROR(
                AVERAGE(IF(
                    ISNUMBER(M155:X155),
                    IF(
                        M$5:X$5=1,
                        M155:X155,
                        ""),
                    "")),
                AVERAGE(IF(
                    ISNUMBER(M155:X155),
                    IF(
                        M$5:X$5=2,
                        M155:X155,
                        ""),
                    ""))
            ),
            IF(
                Parameters!$D$17=1,
                IFERROR(
                    IF(
                        OR(
                            IF(
                                ISNUMBER(M155:X155),
                                IF(
                                    M$5:X$5=1,
                                    M155:X155,
                                    ""),
                                "")
                            =0),
                        0,
                        GEOMEAN(IF(
                            ISNUMBER(M155:X155),
                            IF(
                                M$5:X$5=1,
                                M155:X155,
                                ""),
                            ""))
                    ),
                    IF(
                        OR(IF(
                            ISNUMBER(M155:X155),
                            IF(
                                M$5:X$5=2,
                                M155:X155,
                                ""),
                            "")
                            =0),
                        0,
                        GEOMEAN(IF(
                            ISNUMBER(M155:X155),
                            IF(
                                M$5:X$5=2,
                                M155:X155,
                                ""),
                            "")))
                )
            )
        )
    )
)</f>
        <v>0</v>
      </c>
      <c r="J155" s="242">
        <v>44753</v>
      </c>
      <c r="K155" s="242">
        <v>44830</v>
      </c>
      <c r="L155" s="91" t="s">
        <v>252</v>
      </c>
      <c r="M155" s="192">
        <v>10</v>
      </c>
      <c r="N155" s="192">
        <v>0</v>
      </c>
      <c r="O155" s="192" t="s">
        <v>409</v>
      </c>
      <c r="P155" s="192">
        <v>18</v>
      </c>
      <c r="Q155" s="192" t="s">
        <v>409</v>
      </c>
      <c r="R155" s="192" t="s">
        <v>409</v>
      </c>
      <c r="S155"/>
      <c r="T155"/>
      <c r="U155"/>
      <c r="V155"/>
      <c r="W155"/>
      <c r="X155"/>
      <c r="Y155" s="192"/>
      <c r="Z155" s="192"/>
      <c r="AA155"/>
      <c r="AB155"/>
      <c r="AC155"/>
      <c r="AD155"/>
      <c r="AE155"/>
      <c r="AF155"/>
      <c r="AG155" s="34"/>
      <c r="AH155" s="34"/>
      <c r="AI155" s="34"/>
      <c r="AJ155" s="34"/>
      <c r="AK155" s="205"/>
    </row>
    <row r="156" spans="1:37" x14ac:dyDescent="0.2">
      <c r="A156" s="84">
        <v>149</v>
      </c>
      <c r="B156" s="84" t="str">
        <f ca="1"/>
        <v>New Zealand</v>
      </c>
      <c r="C156" s="84" t="str">
        <f ca="1"/>
        <v>NZL</v>
      </c>
      <c r="D156" s="84" t="str">
        <f ca="1"/>
        <v>EAS           East Asia &amp; Pacific</v>
      </c>
      <c r="E156" s="84" t="str">
        <f ca="1"/>
        <v>NA</v>
      </c>
      <c r="F156" s="190" t="str">
        <f t="shared" ca="1" si="7"/>
        <v/>
      </c>
      <c r="G156" s="80">
        <f>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$M$4:$X$4,
                    (M156:X156),
                    "")),
            1,
            0))
        =0,
    NA(),
    IF(
        Parameters!$D$15=1,
        IF(
            SUM(--(ISNUMBER(IF($M$4:$X$4=1,(M156:X156),""))))&gt;0,
            MAX(IF(
                ISNUMBER(M156:X156),
                IF(
                    M$4:X$4=1,
                    M156:X156,
                    ""),
                "")),
            MAX(IF(
                ISNUMBER(M156:X156),
                IF(
                    M$4:X$4=2,
                    M156:X156,
                    ""),
                ""))
        ),
        IF(
            Parameters!$D$16=1,
            IFERROR(
                AVERAGE(IF(
                    ISNUMBER(M156:X156),
                    IF(
                        M$4:X$4=1,
                        M156:X156,
                        ""),
                    "")),
                AVERAGE(IF(
                    ISNUMBER(M156:X156),
                    IF(
                        M$4:X$4=2,
                        M156:X156,
                        ""),
                    ""))
            ),
            IF(
                Parameters!$D$17=1,
                IFERROR(
                    IF(
                        OR(
                            IF(
                                ISNUMBER(M156:X156),
                                IF(
                                    M$4:X$4=1,
                                    M156:X156,
                                    ""),
                                "")
                            =0),
                        0,
                        GEOMEAN(IF(
                            ISNUMBER(M156:X156),
                            IF(
                                M$4:X$4=1,
                                M156:X156,
                                ""),
                            ""))
                    ),
                    IF(
                        OR(IF(
                            ISNUMBER(M156:X156),
                            IF(
                                M$4:X$4=2,
                                M156:X156,
                                ""),
                            "")
                            =0),
                        0,
                        GEOMEAN(IF(
                            ISNUMBER(M156:X156),
                            IF(
                                M$4:X$4=2,
                                M156:X156,
                                ""),
                            "")))
                )
            )
        )
    )
)</f>
        <v>0</v>
      </c>
      <c r="I156" s="191" cm="1">
        <f t="array" ref="I156">IF(
    SUM(IF(
            ISNUMBER(
                IF(
                    $M$5:$X$5,
                    (M156:X156),
                    "")),
            1,
            0))
        =0,
    NA(),
    IF(
        Parameters!$D$15=1,
        IF(
            SUM(--(ISNUMBER(IF($M$5:$X$5=1,(M156:X156),""))))&gt;0,
            MAX(IF(
                ISNUMBER(M156:X156),
                IF(
                    M$5:X$5=1,
                    M156:X156,
                    ""),
                "")),
            MAX(IF(
                ISNUMBER(M156:X156),
                IF(
                    M$5:X$5=2,
                    M156:X156,
                    ""),
                ""))
        ),
        IF(
            Parameters!$D$16=1,
            IFERROR(
                AVERAGE(IF(
                    ISNUMBER(M156:X156),
                    IF(
                        M$5:X$5=1,
                        M156:X156,
                        ""),
                    "")),
                AVERAGE(IF(
                    ISNUMBER(M156:X156),
                    IF(
                        M$5:X$5=2,
                        M156:X156,
                        ""),
                    ""))
            ),
            IF(
                Parameters!$D$17=1,
                IFERROR(
                    IF(
                        OR(
                            IF(
                                ISNUMBER(M156:X156),
                                IF(
                                    M$5:X$5=1,
                                    M156:X156,
                                    ""),
                                "")
                            =0),
                        0,
                        GEOMEAN(IF(
                            ISNUMBER(M156:X156),
                            IF(
                                M$5:X$5=1,
                                M156:X156,
                                ""),
                            ""))
                    ),
                    IF(
                        OR(IF(
                            ISNUMBER(M156:X156),
                            IF(
                                M$5:X$5=2,
                                M156:X156,
                                ""),
                            "")
                            =0),
                        0,
                        GEOMEAN(IF(
                            ISNUMBER(M156:X156),
                            IF(
                                M$5:X$5=2,
                                M156:X156,
                                ""),
                            "")))
                )
            )
        )
    )
)</f>
        <v>0</v>
      </c>
      <c r="J156" s="242">
        <v>44753</v>
      </c>
      <c r="K156" s="242">
        <v>44855</v>
      </c>
      <c r="L156" s="91" t="s">
        <v>254</v>
      </c>
      <c r="M156" s="192">
        <v>0</v>
      </c>
      <c r="N156" s="192">
        <v>0</v>
      </c>
      <c r="O156" s="192" t="s">
        <v>409</v>
      </c>
      <c r="P156" s="192">
        <v>62.5</v>
      </c>
      <c r="Q156" s="192" t="s">
        <v>409</v>
      </c>
      <c r="R156" s="192" t="s">
        <v>409</v>
      </c>
      <c r="S156"/>
      <c r="T156"/>
      <c r="U156"/>
      <c r="V156"/>
      <c r="W156"/>
      <c r="X156"/>
      <c r="Y156" s="192"/>
      <c r="Z156" s="192"/>
      <c r="AA156"/>
      <c r="AB156"/>
      <c r="AC156"/>
      <c r="AD156"/>
      <c r="AE156"/>
      <c r="AF156"/>
      <c r="AG156" s="34"/>
      <c r="AH156" s="34"/>
      <c r="AI156" s="34"/>
      <c r="AJ156" s="34"/>
      <c r="AK156" s="205"/>
    </row>
    <row r="157" spans="1:37" x14ac:dyDescent="0.2">
      <c r="A157" s="84">
        <v>150</v>
      </c>
      <c r="B157" s="84" t="str">
        <f ca="1"/>
        <v>Oman</v>
      </c>
      <c r="C157" s="84" t="str">
        <f ca="1"/>
        <v>OMN</v>
      </c>
      <c r="D157" s="84" t="str">
        <f ca="1"/>
        <v>MEA           Middle East &amp; North Africa</v>
      </c>
      <c r="E157" s="84" t="str">
        <f ca="1"/>
        <v>NA</v>
      </c>
      <c r="F157" s="190" t="str">
        <f t="shared" ca="1" si="7"/>
        <v/>
      </c>
      <c r="G157" s="80">
        <f>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$M$4:$X$4,
                    (M157:X157),
                    "")),
            1,
            0))
        =0,
    NA(),
    IF(
        Parameters!$D$15=1,
        IF(
            SUM(--(ISNUMBER(IF($M$4:$X$4=1,(M157:X157),""))))&gt;0,
            MAX(IF(
                ISNUMBER(M157:X157),
                IF(
                    M$4:X$4=1,
                    M157:X157,
                    ""),
                "")),
            MAX(IF(
                ISNUMBER(M157:X157),
                IF(
                    M$4:X$4=2,
                    M157:X157,
                    ""),
                ""))
        ),
        IF(
            Parameters!$D$16=1,
            IFERROR(
                AVERAGE(IF(
                    ISNUMBER(M157:X157),
                    IF(
                        M$4:X$4=1,
                        M157:X157,
                        ""),
                    "")),
                AVERAGE(IF(
                    ISNUMBER(M157:X157),
                    IF(
                        M$4:X$4=2,
                        M157:X157,
                        ""),
                    ""))
            ),
            IF(
                Parameters!$D$17=1,
                IFERROR(
                    IF(
                        OR(
                            IF(
                                ISNUMBER(M157:X157),
                                IF(
                                    M$4:X$4=1,
                                    M157:X157,
                                    ""),
                                "")
                            =0),
                        0,
                        GEOMEAN(IF(
                            ISNUMBER(M157:X157),
                            IF(
                                M$4:X$4=1,
                                M157:X157,
                                ""),
                            ""))
                    ),
                    IF(
                        OR(IF(
                            ISNUMBER(M157:X157),
                            IF(
                                M$4:X$4=2,
                                M157:X157,
                                ""),
                            "")
                            =0),
                        0,
                        GEOMEAN(IF(
                            ISNUMBER(M157:X157),
                            IF(
                                M$4:X$4=2,
                                M157:X157,
                                ""),
                            "")))
                )
            )
        )
    )
)</f>
        <v>4.7755102040816304</v>
      </c>
      <c r="I157" s="191" cm="1">
        <f t="array" ref="I157">IF(
    SUM(IF(
            ISNUMBER(
                IF(
                    $M$5:$X$5,
                    (M157:X157),
                    "")),
            1,
            0))
        =0,
    NA(),
    IF(
        Parameters!$D$15=1,
        IF(
            SUM(--(ISNUMBER(IF($M$5:$X$5=1,(M157:X157),""))))&gt;0,
            MAX(IF(
                ISNUMBER(M157:X157),
                IF(
                    M$5:X$5=1,
                    M157:X157,
                    ""),
                "")),
            MAX(IF(
                ISNUMBER(M157:X157),
                IF(
                    M$5:X$5=2,
                    M157:X157,
                    ""),
                ""))
        ),
        IF(
            Parameters!$D$16=1,
            IFERROR(
                AVERAGE(IF(
                    ISNUMBER(M157:X157),
                    IF(
                        M$5:X$5=1,
                        M157:X157,
                        ""),
                    "")),
                AVERAGE(IF(
                    ISNUMBER(M157:X157),
                    IF(
                        M$5:X$5=2,
                        M157:X157,
                        ""),
                    ""))
            ),
            IF(
                Parameters!$D$17=1,
                IFERROR(
                    IF(
                        OR(
                            IF(
                                ISNUMBER(M157:X157),
                                IF(
                                    M$5:X$5=1,
                                    M157:X157,
                                    ""),
                                "")
                            =0),
                        0,
                        GEOMEAN(IF(
                            ISNUMBER(M157:X157),
                            IF(
                                M$5:X$5=1,
                                M157:X157,
                                ""),
                            ""))
                    ),
                    IF(
                        OR(IF(
                            ISNUMBER(M157:X157),
                            IF(
                                M$5:X$5=2,
                                M157:X157,
                                ""),
                            "")
                            =0),
                        0,
                        GEOMEAN(IF(
                            ISNUMBER(M157:X157),
                            IF(
                                M$5:X$5=2,
                                M157:X157,
                                ""),
                            "")))
                )
            )
        )
    )
)</f>
        <v>0</v>
      </c>
      <c r="J157" s="242">
        <v>44753</v>
      </c>
      <c r="K157" s="242" t="s">
        <v>409</v>
      </c>
      <c r="L157" s="91" t="s">
        <v>256</v>
      </c>
      <c r="M157" s="192">
        <v>4.7755102040816304</v>
      </c>
      <c r="N157" s="192">
        <v>0</v>
      </c>
      <c r="O157" s="192" t="s">
        <v>409</v>
      </c>
      <c r="P157" s="192">
        <v>39.1</v>
      </c>
      <c r="Q157" s="192" t="s">
        <v>409</v>
      </c>
      <c r="R157" s="192" t="s">
        <v>409</v>
      </c>
      <c r="S157"/>
      <c r="T157"/>
      <c r="U157"/>
      <c r="V157"/>
      <c r="W157"/>
      <c r="X157"/>
      <c r="Y157" s="192"/>
      <c r="Z157" s="192"/>
      <c r="AA157"/>
      <c r="AB157"/>
      <c r="AC157"/>
      <c r="AD157"/>
      <c r="AE157"/>
      <c r="AF157"/>
      <c r="AG157" s="34"/>
      <c r="AH157" s="34"/>
      <c r="AI157" s="34"/>
      <c r="AJ157" s="34"/>
      <c r="AK157" s="205"/>
    </row>
    <row r="158" spans="1:37" x14ac:dyDescent="0.2">
      <c r="A158" s="84">
        <v>151</v>
      </c>
      <c r="B158" s="84" t="str">
        <f ca="1"/>
        <v>Pakistan</v>
      </c>
      <c r="C158" s="84" t="str">
        <f ca="1"/>
        <v>PAK</v>
      </c>
      <c r="D158" s="84" t="str">
        <f ca="1"/>
        <v>SAS           South Asia</v>
      </c>
      <c r="E158" s="84" t="str">
        <f ca="1"/>
        <v>Blend</v>
      </c>
      <c r="F158" s="190" t="str">
        <f t="shared" ref="F158:F189" ca="1" si="8">IF(L158 &lt;&gt; C158, "Countries don't match", "")</f>
        <v/>
      </c>
      <c r="G158" s="80">
        <f>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0</v>
      </c>
      <c r="H158" s="80" cm="1">
        <f t="array" ref="H158">IF(
    SUM(IF(
            ISNUMBER(
                IF(
                    $M$4:$X$4,
                    (M158:X158),
                    "")),
            1,
            0))
        =0,
    NA(),
    IF(
        Parameters!$D$15=1,
        IF(
            SUM(--(ISNUMBER(IF($M$4:$X$4=1,(M158:X158),""))))&gt;0,
            MAX(IF(
                ISNUMBER(M158:X158),
                IF(
                    M$4:X$4=1,
                    M158:X158,
                    ""),
                "")),
            MAX(IF(
                ISNUMBER(M158:X158),
                IF(
                    M$4:X$4=2,
                    M158:X158,
                    ""),
                ""))
        ),
        IF(
            Parameters!$D$16=1,
            IFERROR(
                AVERAGE(IF(
                    ISNUMBER(M158:X158),
                    IF(
                        M$4:X$4=1,
                        M158:X158,
                        ""),
                    "")),
                AVERAGE(IF(
                    ISNUMBER(M158:X158),
                    IF(
                        M$4:X$4=2,
                        M158:X158,
                        ""),
                    ""))
            ),
            IF(
                Parameters!$D$17=1,
                IFERROR(
                    IF(
                        OR(
                            IF(
                                ISNUMBER(M158:X158),
                                IF(
                                    M$4:X$4=1,
                                    M158:X158,
                                    ""),
                                "")
                            =0),
                        0,
                        GEOMEAN(IF(
                            ISNUMBER(M158:X158),
                            IF(
                                M$4:X$4=1,
                                M158:X158,
                                ""),
                            ""))
                    ),
                    IF(
                        OR(IF(
                            ISNUMBER(M158:X158),
                            IF(
                                M$4:X$4=2,
                                M158:X158,
                                ""),
                            "")
                            =0),
                        0,
                        GEOMEAN(IF(
                            ISNUMBER(M158:X158),
                            IF(
                                M$4:X$4=2,
                                M158:X158,
                                ""),
                            "")))
                )
            )
        )
    )
)</f>
        <v>7.3119533527696801</v>
      </c>
      <c r="I158" s="191" cm="1">
        <f t="array" ref="I158">IF(
    SUM(IF(
            ISNUMBER(
                IF(
                    $M$5:$X$5,
                    (M158:X158),
                    "")),
            1,
            0))
        =0,
    NA(),
    IF(
        Parameters!$D$15=1,
        IF(
            SUM(--(ISNUMBER(IF($M$5:$X$5=1,(M158:X158),""))))&gt;0,
            MAX(IF(
                ISNUMBER(M158:X158),
                IF(
                    M$5:X$5=1,
                    M158:X158,
                    ""),
                "")),
            MAX(IF(
                ISNUMBER(M158:X158),
                IF(
                    M$5:X$5=2,
                    M158:X158,
                    ""),
                ""))
        ),
        IF(
            Parameters!$D$16=1,
            IFERROR(
                AVERAGE(IF(
                    ISNUMBER(M158:X158),
                    IF(
                        M$5:X$5=1,
                        M158:X158,
                        ""),
                    "")),
                AVERAGE(IF(
                    ISNUMBER(M158:X158),
                    IF(
                        M$5:X$5=2,
                        M158:X158,
                        ""),
                    ""))
            ),
            IF(
                Parameters!$D$17=1,
                IFERROR(
                    IF(
                        OR(
                            IF(
                                ISNUMBER(M158:X158),
                                IF(
                                    M$5:X$5=1,
                                    M158:X158,
                                    ""),
                                "")
                            =0),
                        0,
                        GEOMEAN(IF(
                            ISNUMBER(M158:X158),
                            IF(
                                M$5:X$5=1,
                                M158:X158,
                                ""),
                            ""))
                    ),
                    IF(
                        OR(IF(
                            ISNUMBER(M158:X158),
                            IF(
                                M$5:X$5=2,
                                M158:X158,
                                ""),
                            "")
                            =0),
                        0,
                        GEOMEAN(IF(
                            ISNUMBER(M158:X158),
                            IF(
                                M$5:X$5=2,
                                M158:X158,
                                ""),
                            "")))
                )
            )
        )
    )
)</f>
        <v>0</v>
      </c>
      <c r="J158" s="242">
        <v>44753</v>
      </c>
      <c r="K158" s="242">
        <v>44966</v>
      </c>
      <c r="L158" s="91" t="s">
        <v>258</v>
      </c>
      <c r="M158" s="192">
        <v>7.3119533527696801</v>
      </c>
      <c r="N158" s="192">
        <v>0</v>
      </c>
      <c r="O158" s="192" t="s">
        <v>409</v>
      </c>
      <c r="P158" s="192">
        <v>30.4</v>
      </c>
      <c r="Q158" s="192" t="s">
        <v>409</v>
      </c>
      <c r="R158" s="192" t="s">
        <v>409</v>
      </c>
      <c r="S158"/>
      <c r="T158"/>
      <c r="U158"/>
      <c r="V158"/>
      <c r="W158"/>
      <c r="X158"/>
      <c r="Y158" s="192"/>
      <c r="Z158" s="192"/>
      <c r="AA158"/>
      <c r="AB158"/>
      <c r="AC158"/>
      <c r="AD158"/>
      <c r="AE158"/>
      <c r="AF158"/>
      <c r="AG158" s="34"/>
      <c r="AH158" s="34"/>
      <c r="AI158" s="34"/>
      <c r="AJ158" s="34"/>
      <c r="AK158" s="205"/>
    </row>
    <row r="159" spans="1:37" x14ac:dyDescent="0.2">
      <c r="A159" s="84">
        <v>152</v>
      </c>
      <c r="B159" s="84" t="str">
        <f ca="1"/>
        <v>Panama</v>
      </c>
      <c r="C159" s="84" t="str">
        <f ca="1"/>
        <v>PAN</v>
      </c>
      <c r="D159" s="84" t="str">
        <f ca="1"/>
        <v>LCN           Latin America &amp; Caribbean</v>
      </c>
      <c r="E159" s="84" t="str">
        <f ca="1"/>
        <v>IBRD</v>
      </c>
      <c r="F159" s="190" t="str">
        <f t="shared" ca="1" si="8"/>
        <v/>
      </c>
      <c r="G159" s="80">
        <f>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0</v>
      </c>
      <c r="H159" s="80" cm="1">
        <f t="array" ref="H159">IF(
    SUM(IF(
            ISNUMBER(
                IF(
                    $M$4:$X$4,
                    (M159:X159),
                    "")),
            1,
            0))
        =0,
    NA(),
    IF(
        Parameters!$D$15=1,
        IF(
            SUM(--(ISNUMBER(IF($M$4:$X$4=1,(M159:X159),""))))&gt;0,
            MAX(IF(
                ISNUMBER(M159:X159),
                IF(
                    M$4:X$4=1,
                    M159:X159,
                    ""),
                "")),
            MAX(IF(
                ISNUMBER(M159:X159),
                IF(
                    M$4:X$4=2,
                    M159:X159,
                    ""),
                ""))
        ),
        IF(
            Parameters!$D$16=1,
            IFERROR(
                AVERAGE(IF(
                    ISNUMBER(M159:X159),
                    IF(
                        M$4:X$4=1,
                        M159:X159,
                        ""),
                    "")),
                AVERAGE(IF(
                    ISNUMBER(M159:X159),
                    IF(
                        M$4:X$4=2,
                        M159:X159,
                        ""),
                    ""))
            ),
            IF(
                Parameters!$D$17=1,
                IFERROR(
                    IF(
                        OR(
                            IF(
                                ISNUMBER(M159:X159),
                                IF(
                                    M$4:X$4=1,
                                    M159:X159,
                                    ""),
                                "")
                            =0),
                        0,
                        GEOMEAN(IF(
                            ISNUMBER(M159:X159),
                            IF(
                                M$4:X$4=1,
                                M159:X159,
                                ""),
                            ""))
                    ),
                    IF(
                        OR(IF(
                            ISNUMBER(M159:X159),
                            IF(
                                M$4:X$4=2,
                                M159:X159,
                                ""),
                            "")
                            =0),
                        0,
                        GEOMEAN(IF(
                            ISNUMBER(M159:X159),
                            IF(
                                M$4:X$4=2,
                                M159:X159,
                                ""),
                            "")))
                )
            )
        )
    )
)</f>
        <v>0.57725947521865995</v>
      </c>
      <c r="I159" s="191" cm="1">
        <f t="array" ref="I159">IF(
    SUM(IF(
            ISNUMBER(
                IF(
                    $M$5:$X$5,
                    (M159:X159),
                    "")),
            1,
            0))
        =0,
    NA(),
    IF(
        Parameters!$D$15=1,
        IF(
            SUM(--(ISNUMBER(IF($M$5:$X$5=1,(M159:X159),""))))&gt;0,
            MAX(IF(
                ISNUMBER(M159:X159),
                IF(
                    M$5:X$5=1,
                    M159:X159,
                    ""),
                "")),
            MAX(IF(
                ISNUMBER(M159:X159),
                IF(
                    M$5:X$5=2,
                    M159:X159,
                    ""),
                ""))
        ),
        IF(
            Parameters!$D$16=1,
            IFERROR(
                AVERAGE(IF(
                    ISNUMBER(M159:X159),
                    IF(
                        M$5:X$5=1,
                        M159:X159,
                        ""),
                    "")),
                AVERAGE(IF(
                    ISNUMBER(M159:X159),
                    IF(
                        M$5:X$5=2,
                        M159:X159,
                        ""),
                    ""))
            ),
            IF(
                Parameters!$D$17=1,
                IFERROR(
                    IF(
                        OR(
                            IF(
                                ISNUMBER(M159:X159),
                                IF(
                                    M$5:X$5=1,
                                    M159:X159,
                                    ""),
                                "")
                            =0),
                        0,
                        GEOMEAN(IF(
                            ISNUMBER(M159:X159),
                            IF(
                                M$5:X$5=1,
                                M159:X159,
                                ""),
                            ""))
                    ),
                    IF(
                        OR(IF(
                            ISNUMBER(M159:X159),
                            IF(
                                M$5:X$5=2,
                                M159:X159,
                                ""),
                            "")
                            =0),
                        0,
                        GEOMEAN(IF(
                            ISNUMBER(M159:X159),
                            IF(
                                M$5:X$5=2,
                                M159:X159,
                                ""),
                            "")))
                )
            )
        )
    )
)</f>
        <v>0</v>
      </c>
      <c r="J159" s="242">
        <v>44753</v>
      </c>
      <c r="K159" s="242">
        <v>44852</v>
      </c>
      <c r="L159" s="91" t="s">
        <v>260</v>
      </c>
      <c r="M159" s="192">
        <v>0.57725947521865995</v>
      </c>
      <c r="N159" s="192">
        <v>0</v>
      </c>
      <c r="O159" s="192" t="s">
        <v>409</v>
      </c>
      <c r="P159" s="192">
        <v>53.5</v>
      </c>
      <c r="Q159" s="192" t="s">
        <v>409</v>
      </c>
      <c r="R159" s="192" t="s">
        <v>409</v>
      </c>
      <c r="S159"/>
      <c r="T159"/>
      <c r="U159"/>
      <c r="V159"/>
      <c r="W159"/>
      <c r="X159"/>
      <c r="Y159" s="192"/>
      <c r="Z159" s="192"/>
      <c r="AA159"/>
      <c r="AB159"/>
      <c r="AC159"/>
      <c r="AD159"/>
      <c r="AE159"/>
      <c r="AF159"/>
      <c r="AG159" s="34"/>
      <c r="AH159" s="34"/>
      <c r="AI159" s="34"/>
      <c r="AJ159" s="34"/>
      <c r="AK159" s="205"/>
    </row>
    <row r="160" spans="1:37" x14ac:dyDescent="0.2">
      <c r="A160" s="84">
        <v>153</v>
      </c>
      <c r="B160" s="84" t="str">
        <f ca="1"/>
        <v>Peru</v>
      </c>
      <c r="C160" s="84" t="str">
        <f ca="1"/>
        <v>PER</v>
      </c>
      <c r="D160" s="84" t="str">
        <f ca="1"/>
        <v>LCN           Latin America &amp; Caribbean</v>
      </c>
      <c r="E160" s="84" t="str">
        <f ca="1"/>
        <v>IBRD</v>
      </c>
      <c r="F160" s="190" t="str">
        <f t="shared" ca="1" si="8"/>
        <v/>
      </c>
      <c r="G160" s="80">
        <f>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1.087967586551992</v>
      </c>
      <c r="H160" s="80" cm="1">
        <f t="array" ref="H160">IF(
    SUM(IF(
            ISNUMBER(
                IF(
                    $M$4:$X$4,
                    (M160:X160),
                    "")),
            1,
            0))
        =0,
    NA(),
    IF(
        Parameters!$D$15=1,
        IF(
            SUM(--(ISNUMBER(IF($M$4:$X$4=1,(M160:X160),""))))&gt;0,
            MAX(IF(
                ISNUMBER(M160:X160),
                IF(
                    M$4:X$4=1,
                    M160:X160,
                    ""),
                "")),
            MAX(IF(
                ISNUMBER(M160:X160),
                IF(
                    M$4:X$4=2,
                    M160:X160,
                    ""),
                ""))
        ),
        IF(
            Parameters!$D$16=1,
            IFERROR(
                AVERAGE(IF(
                    ISNUMBER(M160:X160),
                    IF(
                        M$4:X$4=1,
                        M160:X160,
                        ""),
                    "")),
                AVERAGE(IF(
                    ISNUMBER(M160:X160),
                    IF(
                        M$4:X$4=2,
                        M160:X160,
                        ""),
                    ""))
            ),
            IF(
                Parameters!$D$17=1,
                IFERROR(
                    IF(
                        OR(
                            IF(
                                ISNUMBER(M160:X160),
                                IF(
                                    M$4:X$4=1,
                                    M160:X160,
                                    ""),
                                "")
                            =0),
                        0,
                        GEOMEAN(IF(
                            ISNUMBER(M160:X160),
                            IF(
                                M$4:X$4=1,
                                M160:X160,
                                ""),
                            ""))
                    ),
                    IF(
                        OR(IF(
                            ISNUMBER(M160:X160),
                            IF(
                                M$4:X$4=2,
                                M160:X160,
                                ""),
                            "")
                            =0),
                        0,
                        GEOMEAN(IF(
                            ISNUMBER(M160:X160),
                            IF(
                                M$4:X$4=2,
                                M160:X160,
                                ""),
                            "")))
                )
            )
        )
    )
)</f>
        <v>0.16909620991253799</v>
      </c>
      <c r="I160" s="191" cm="1">
        <f t="array" ref="I160">IF(
    SUM(IF(
            ISNUMBER(
                IF(
                    $M$5:$X$5,
                    (M160:X160),
                    "")),
            1,
            0))
        =0,
    NA(),
    IF(
        Parameters!$D$15=1,
        IF(
            SUM(--(ISNUMBER(IF($M$5:$X$5=1,(M160:X160),""))))&gt;0,
            MAX(IF(
                ISNUMBER(M160:X160),
                IF(
                    M$5:X$5=1,
                    M160:X160,
                    ""),
                "")),
            MAX(IF(
                ISNUMBER(M160:X160),
                IF(
                    M$5:X$5=2,
                    M160:X160,
                    ""),
                ""))
        ),
        IF(
            Parameters!$D$16=1,
            IFERROR(
                AVERAGE(IF(
                    ISNUMBER(M160:X160),
                    IF(
                        M$5:X$5=1,
                        M160:X160,
                        ""),
                    "")),
                AVERAGE(IF(
                    ISNUMBER(M160:X160),
                    IF(
                        M$5:X$5=2,
                        M160:X160,
                        ""),
                    ""))
            ),
            IF(
                Parameters!$D$17=1,
                IFERROR(
                    IF(
                        OR(
                            IF(
                                ISNUMBER(M160:X160),
                                IF(
                                    M$5:X$5=1,
                                    M160:X160,
                                    ""),
                                "")
                            =0),
                        0,
                        GEOMEAN(IF(
                            ISNUMBER(M160:X160),
                            IF(
                                M$5:X$5=1,
                                M160:X160,
                                ""),
                            ""))
                    ),
                    IF(
                        OR(IF(
                            ISNUMBER(M160:X160),
                            IF(
                                M$5:X$5=2,
                                M160:X160,
                                ""),
                            "")
                            =0),
                        0,
                        GEOMEAN(IF(
                            ISNUMBER(M160:X160),
                            IF(
                                M$5:X$5=2,
                                M160:X160,
                                ""),
                            "")))
                )
            )
        )
    )
)</f>
        <v>7</v>
      </c>
      <c r="J160" s="242">
        <v>44753</v>
      </c>
      <c r="K160" s="242">
        <v>45142</v>
      </c>
      <c r="L160" s="91" t="s">
        <v>262</v>
      </c>
      <c r="M160" s="192">
        <v>0.16909620991253799</v>
      </c>
      <c r="N160" s="192">
        <v>7</v>
      </c>
      <c r="O160" s="192" t="s">
        <v>409</v>
      </c>
      <c r="P160" s="192">
        <v>54.9</v>
      </c>
      <c r="Q160" s="192" t="s">
        <v>868</v>
      </c>
      <c r="R160" s="192" t="s">
        <v>409</v>
      </c>
      <c r="S160"/>
      <c r="T160"/>
      <c r="U160"/>
      <c r="V160"/>
      <c r="W160"/>
      <c r="X160"/>
      <c r="Y160" s="192"/>
      <c r="Z160" s="192"/>
      <c r="AA160"/>
      <c r="AB160"/>
      <c r="AC160"/>
      <c r="AD160"/>
      <c r="AE160"/>
      <c r="AF160"/>
      <c r="AG160" s="34"/>
      <c r="AH160" s="34"/>
      <c r="AI160" s="34"/>
      <c r="AJ160" s="34"/>
      <c r="AK160" s="205"/>
    </row>
    <row r="161" spans="1:37" x14ac:dyDescent="0.2">
      <c r="A161" s="84">
        <v>154</v>
      </c>
      <c r="B161" s="84" t="str">
        <f ca="1"/>
        <v>Philippines</v>
      </c>
      <c r="C161" s="84" t="str">
        <f ca="1"/>
        <v>PHL</v>
      </c>
      <c r="D161" s="84" t="str">
        <f ca="1"/>
        <v>EAS           East Asia &amp; Pacific</v>
      </c>
      <c r="E161" s="84" t="str">
        <f ca="1"/>
        <v>IBRD</v>
      </c>
      <c r="F161" s="190" t="str">
        <f t="shared" ca="1" si="8"/>
        <v/>
      </c>
      <c r="G161" s="80">
        <f>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0</v>
      </c>
      <c r="H161" s="80" cm="1">
        <f t="array" ref="H161">IF(
    SUM(IF(
            ISNUMBER(
                IF(
                    $M$4:$X$4,
                    (M161:X161),
                    "")),
            1,
            0))
        =0,
    NA(),
    IF(
        Parameters!$D$15=1,
        IF(
            SUM(--(ISNUMBER(IF($M$4:$X$4=1,(M161:X161),""))))&gt;0,
            MAX(IF(
                ISNUMBER(M161:X161),
                IF(
                    M$4:X$4=1,
                    M161:X161,
                    ""),
                "")),
            MAX(IF(
                ISNUMBER(M161:X161),
                IF(
                    M$4:X$4=2,
                    M161:X161,
                    ""),
                ""))
        ),
        IF(
            Parameters!$D$16=1,
            IFERROR(
                AVERAGE(IF(
                    ISNUMBER(M161:X161),
                    IF(
                        M$4:X$4=1,
                        M161:X161,
                        ""),
                    "")),
                AVERAGE(IF(
                    ISNUMBER(M161:X161),
                    IF(
                        M$4:X$4=2,
                        M161:X161,
                        ""),
                    ""))
            ),
            IF(
                Parameters!$D$17=1,
                IFERROR(
                    IF(
                        OR(
                            IF(
                                ISNUMBER(M161:X161),
                                IF(
                                    M$4:X$4=1,
                                    M161:X161,
                                    ""),
                                "")
                            =0),
                        0,
                        GEOMEAN(IF(
                            ISNUMBER(M161:X161),
                            IF(
                                M$4:X$4=1,
                                M161:X161,
                                ""),
                            ""))
                    ),
                    IF(
                        OR(IF(
                            ISNUMBER(M161:X161),
                            IF(
                                M$4:X$4=2,
                                M161:X161,
                                ""),
                            "")
                            =0),
                        0,
                        GEOMEAN(IF(
                            ISNUMBER(M161:X161),
                            IF(
                                M$4:X$4=2,
                                M161:X161,
                                ""),
                            "")))
                )
            )
        )
    )
)</f>
        <v>2.85131195335277</v>
      </c>
      <c r="I161" s="191" cm="1">
        <f t="array" ref="I161">IF(
    SUM(IF(
            ISNUMBER(
                IF(
                    $M$5:$X$5,
                    (M161:X161),
                    "")),
            1,
            0))
        =0,
    NA(),
    IF(
        Parameters!$D$15=1,
        IF(
            SUM(--(ISNUMBER(IF($M$5:$X$5=1,(M161:X161),""))))&gt;0,
            MAX(IF(
                ISNUMBER(M161:X161),
                IF(
                    M$5:X$5=1,
                    M161:X161,
                    ""),
                "")),
            MAX(IF(
                ISNUMBER(M161:X161),
                IF(
                    M$5:X$5=2,
                    M161:X161,
                    ""),
                ""))
        ),
        IF(
            Parameters!$D$16=1,
            IFERROR(
                AVERAGE(IF(
                    ISNUMBER(M161:X161),
                    IF(
                        M$5:X$5=1,
                        M161:X161,
                        ""),
                    "")),
                AVERAGE(IF(
                    ISNUMBER(M161:X161),
                    IF(
                        M$5:X$5=2,
                        M161:X161,
                        ""),
                    ""))
            ),
            IF(
                Parameters!$D$17=1,
                IFERROR(
                    IF(
                        OR(
                            IF(
                                ISNUMBER(M161:X161),
                                IF(
                                    M$5:X$5=1,
                                    M161:X161,
                                    ""),
                                "")
                            =0),
                        0,
                        GEOMEAN(IF(
                            ISNUMBER(M161:X161),
                            IF(
                                M$5:X$5=1,
                                M161:X161,
                                ""),
                            ""))
                    ),
                    IF(
                        OR(IF(
                            ISNUMBER(M161:X161),
                            IF(
                                M$5:X$5=2,
                                M161:X161,
                                ""),
                            "")
                            =0),
                        0,
                        GEOMEAN(IF(
                            ISNUMBER(M161:X161),
                            IF(
                                M$5:X$5=2,
                                M161:X161,
                                ""),
                            "")))
                )
            )
        )
    )
)</f>
        <v>0</v>
      </c>
      <c r="J161" s="242">
        <v>44753</v>
      </c>
      <c r="K161" s="242">
        <v>44855</v>
      </c>
      <c r="L161" s="91" t="s">
        <v>264</v>
      </c>
      <c r="M161" s="192">
        <v>2.85131195335277</v>
      </c>
      <c r="N161" s="192">
        <v>0</v>
      </c>
      <c r="O161" s="192" t="s">
        <v>409</v>
      </c>
      <c r="P161" s="192">
        <v>45.7</v>
      </c>
      <c r="Q161" s="192" t="s">
        <v>409</v>
      </c>
      <c r="R161" s="192" t="s">
        <v>409</v>
      </c>
      <c r="S161"/>
      <c r="T161"/>
      <c r="U161"/>
      <c r="V161"/>
      <c r="W161"/>
      <c r="X161"/>
      <c r="Y161" s="192"/>
      <c r="Z161" s="192"/>
      <c r="AA161"/>
      <c r="AB161"/>
      <c r="AC161"/>
      <c r="AD161"/>
      <c r="AE161"/>
      <c r="AF161"/>
      <c r="AG161" s="34"/>
      <c r="AH161" s="34"/>
      <c r="AI161" s="34"/>
      <c r="AJ161" s="34"/>
      <c r="AK161" s="205"/>
    </row>
    <row r="162" spans="1:37" x14ac:dyDescent="0.2">
      <c r="A162" s="84">
        <v>155</v>
      </c>
      <c r="B162" s="84" t="str">
        <f ca="1"/>
        <v>Palau</v>
      </c>
      <c r="C162" s="84" t="str">
        <f ca="1"/>
        <v>PLW</v>
      </c>
      <c r="D162" s="84" t="str">
        <f ca="1"/>
        <v>EAS           East Asia &amp; Pacific</v>
      </c>
      <c r="E162" s="84" t="str">
        <f ca="1"/>
        <v>IBRD</v>
      </c>
      <c r="F162" s="190" t="str">
        <f t="shared" ca="1" si="8"/>
        <v/>
      </c>
      <c r="G162" s="80">
        <f>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0</v>
      </c>
      <c r="H162" s="80" cm="1">
        <f t="array" ref="H162">IF(
    SUM(IF(
            ISNUMBER(
                IF(
                    $M$4:$X$4,
                    (M162:X162),
                    "")),
            1,
            0))
        =0,
    NA(),
    IF(
        Parameters!$D$15=1,
        IF(
            SUM(--(ISNUMBER(IF($M$4:$X$4=1,(M162:X162),""))))&gt;0,
            MAX(IF(
                ISNUMBER(M162:X162),
                IF(
                    M$4:X$4=1,
                    M162:X162,
                    ""),
                "")),
            MAX(IF(
                ISNUMBER(M162:X162),
                IF(
                    M$4:X$4=2,
                    M162:X162,
                    ""),
                ""))
        ),
        IF(
            Parameters!$D$16=1,
            IFERROR(
                AVERAGE(IF(
                    ISNUMBER(M162:X162),
                    IF(
                        M$4:X$4=1,
                        M162:X162,
                        ""),
                    "")),
                AVERAGE(IF(
                    ISNUMBER(M162:X162),
                    IF(
                        M$4:X$4=2,
                        M162:X162,
                        ""),
                    ""))
            ),
            IF(
                Parameters!$D$17=1,
                IFERROR(
                    IF(
                        OR(
                            IF(
                                ISNUMBER(M162:X162),
                                IF(
                                    M$4:X$4=1,
                                    M162:X162,
                                    ""),
                                "")
                            =0),
                        0,
                        GEOMEAN(IF(
                            ISNUMBER(M162:X162),
                            IF(
                                M$4:X$4=1,
                                M162:X162,
                                ""),
                            ""))
                    ),
                    IF(
                        OR(IF(
                            ISNUMBER(M162:X162),
                            IF(
                                M$4:X$4=2,
                                M162:X162,
                                ""),
                            "")
                            =0),
                        0,
                        GEOMEAN(IF(
                            ISNUMBER(M162:X162),
                            IF(
                                M$4:X$4=2,
                                M162:X162,
                                ""),
                            "")))
                )
            )
        )
    )
)</f>
        <v>8.7405247813410991</v>
      </c>
      <c r="I162" s="191" cm="1">
        <f t="array" ref="I162">IF(
    SUM(IF(
            ISNUMBER(
                IF(
                    $M$5:$X$5,
                    (M162:X162),
                    "")),
            1,
            0))
        =0,
    NA(),
    IF(
        Parameters!$D$15=1,
        IF(
            SUM(--(ISNUMBER(IF($M$5:$X$5=1,(M162:X162),""))))&gt;0,
            MAX(IF(
                ISNUMBER(M162:X162),
                IF(
                    M$5:X$5=1,
                    M162:X162,
                    ""),
                "")),
            MAX(IF(
                ISNUMBER(M162:X162),
                IF(
                    M$5:X$5=2,
                    M162:X162,
                    ""),
                ""))
        ),
        IF(
            Parameters!$D$16=1,
            IFERROR(
                AVERAGE(IF(
                    ISNUMBER(M162:X162),
                    IF(
                        M$5:X$5=1,
                        M162:X162,
                        ""),
                    "")),
                AVERAGE(IF(
                    ISNUMBER(M162:X162),
                    IF(
                        M$5:X$5=2,
                        M162:X162,
                        ""),
                    ""))
            ),
            IF(
                Parameters!$D$17=1,
                IFERROR(
                    IF(
                        OR(
                            IF(
                                ISNUMBER(M162:X162),
                                IF(
                                    M$5:X$5=1,
                                    M162:X162,
                                    ""),
                                "")
                            =0),
                        0,
                        GEOMEAN(IF(
                            ISNUMBER(M162:X162),
                            IF(
                                M$5:X$5=1,
                                M162:X162,
                                ""),
                            ""))
                    ),
                    IF(
                        OR(IF(
                            ISNUMBER(M162:X162),
                            IF(
                                M$5:X$5=2,
                                M162:X162,
                                ""),
                            "")
                            =0),
                        0,
                        GEOMEAN(IF(
                            ISNUMBER(M162:X162),
                            IF(
                                M$5:X$5=2,
                                M162:X162,
                                ""),
                            "")))
                )
            )
        )
    )
)</f>
        <v>0</v>
      </c>
      <c r="J162" s="242">
        <v>44753</v>
      </c>
      <c r="K162" s="242">
        <v>44852</v>
      </c>
      <c r="L162" s="91" t="s">
        <v>266</v>
      </c>
      <c r="M162" s="192">
        <v>8.7405247813410991</v>
      </c>
      <c r="N162" s="192">
        <v>0</v>
      </c>
      <c r="O162" s="192" t="s">
        <v>409</v>
      </c>
      <c r="P162" s="192">
        <v>25.5</v>
      </c>
      <c r="Q162" s="192" t="s">
        <v>409</v>
      </c>
      <c r="R162" s="192" t="s">
        <v>409</v>
      </c>
      <c r="S162"/>
      <c r="T162"/>
      <c r="U162"/>
      <c r="V162"/>
      <c r="W162"/>
      <c r="X162"/>
      <c r="Y162" s="192"/>
      <c r="Z162" s="192"/>
      <c r="AA162"/>
      <c r="AB162"/>
      <c r="AC162"/>
      <c r="AD162"/>
      <c r="AE162"/>
      <c r="AF162"/>
      <c r="AG162" s="34"/>
      <c r="AH162" s="34"/>
      <c r="AI162" s="34"/>
      <c r="AJ162" s="34"/>
      <c r="AK162" s="205"/>
    </row>
    <row r="163" spans="1:37" x14ac:dyDescent="0.2">
      <c r="A163" s="84">
        <v>156</v>
      </c>
      <c r="B163" s="84" t="str">
        <f ca="1"/>
        <v>Papua New Guinea</v>
      </c>
      <c r="C163" s="84" t="str">
        <f ca="1"/>
        <v>PNG</v>
      </c>
      <c r="D163" s="84" t="str">
        <f ca="1"/>
        <v>EAS           East Asia &amp; Pacific</v>
      </c>
      <c r="E163" s="84" t="str">
        <f ca="1"/>
        <v>Blend</v>
      </c>
      <c r="F163" s="190" t="str">
        <f t="shared" ca="1" si="8"/>
        <v/>
      </c>
      <c r="G163" s="80">
        <f>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0</v>
      </c>
      <c r="H163" s="80" cm="1">
        <f t="array" ref="H163">IF(
    SUM(IF(
            ISNUMBER(
                IF(
                    $M$4:$X$4,
                    (M163:X163),
                    "")),
            1,
            0))
        =0,
    NA(),
    IF(
        Parameters!$D$15=1,
        IF(
            SUM(--(ISNUMBER(IF($M$4:$X$4=1,(M163:X163),""))))&gt;0,
            MAX(IF(
                ISNUMBER(M163:X163),
                IF(
                    M$4:X$4=1,
                    M163:X163,
                    ""),
                "")),
            MAX(IF(
                ISNUMBER(M163:X163),
                IF(
                    M$4:X$4=2,
                    M163:X163,
                    ""),
                ""))
        ),
        IF(
            Parameters!$D$16=1,
            IFERROR(
                AVERAGE(IF(
                    ISNUMBER(M163:X163),
                    IF(
                        M$4:X$4=1,
                        M163:X163,
                        ""),
                    "")),
                AVERAGE(IF(
                    ISNUMBER(M163:X163),
                    IF(
                        M$4:X$4=2,
                        M163:X163,
                        ""),
                    ""))
            ),
            IF(
                Parameters!$D$17=1,
                IFERROR(
                    IF(
                        OR(
                            IF(
                                ISNUMBER(M163:X163),
                                IF(
                                    M$4:X$4=1,
                                    M163:X163,
                                    ""),
                                "")
                            =0),
                        0,
                        GEOMEAN(IF(
                            ISNUMBER(M163:X163),
                            IF(
                                M$4:X$4=1,
                                M163:X163,
                                ""),
                            ""))
                    ),
                    IF(
                        OR(IF(
                            ISNUMBER(M163:X163),
                            IF(
                                M$4:X$4=2,
                                M163:X163,
                                ""),
                            "")
                            =0),
                        0,
                        GEOMEAN(IF(
                            ISNUMBER(M163:X163),
                            IF(
                                M$4:X$4=2,
                                M163:X163,
                                ""),
                            "")))
                )
            )
        )
    )
)</f>
        <v>8.8862973760932906</v>
      </c>
      <c r="I163" s="191" cm="1">
        <f t="array" ref="I163">IF(
    SUM(IF(
            ISNUMBER(
                IF(
                    $M$5:$X$5,
                    (M163:X163),
                    "")),
            1,
            0))
        =0,
    NA(),
    IF(
        Parameters!$D$15=1,
        IF(
            SUM(--(ISNUMBER(IF($M$5:$X$5=1,(M163:X163),""))))&gt;0,
            MAX(IF(
                ISNUMBER(M163:X163),
                IF(
                    M$5:X$5=1,
                    M163:X163,
                    ""),
                "")),
            MAX(IF(
                ISNUMBER(M163:X163),
                IF(
                    M$5:X$5=2,
                    M163:X163,
                    ""),
                ""))
        ),
        IF(
            Parameters!$D$16=1,
            IFERROR(
                AVERAGE(IF(
                    ISNUMBER(M163:X163),
                    IF(
                        M$5:X$5=1,
                        M163:X163,
                        ""),
                    "")),
                AVERAGE(IF(
                    ISNUMBER(M163:X163),
                    IF(
                        M$5:X$5=2,
                        M163:X163,
                        ""),
                    ""))
            ),
            IF(
                Parameters!$D$17=1,
                IFERROR(
                    IF(
                        OR(
                            IF(
                                ISNUMBER(M163:X163),
                                IF(
                                    M$5:X$5=1,
                                    M163:X163,
                                    ""),
                                "")
                            =0),
                        0,
                        GEOMEAN(IF(
                            ISNUMBER(M163:X163),
                            IF(
                                M$5:X$5=1,
                                M163:X163,
                                ""),
                            ""))
                    ),
                    IF(
                        OR(IF(
                            ISNUMBER(M163:X163),
                            IF(
                                M$5:X$5=2,
                                M163:X163,
                                ""),
                            "")
                            =0),
                        0,
                        GEOMEAN(IF(
                            ISNUMBER(M163:X163),
                            IF(
                                M$5:X$5=2,
                                M163:X163,
                                ""),
                            "")))
                )
            )
        )
    )
)</f>
        <v>0</v>
      </c>
      <c r="J163" s="242">
        <v>44753</v>
      </c>
      <c r="K163" s="242">
        <v>44852</v>
      </c>
      <c r="L163" s="91" t="s">
        <v>268</v>
      </c>
      <c r="M163" s="192">
        <v>8.8862973760932906</v>
      </c>
      <c r="N163" s="192">
        <v>0</v>
      </c>
      <c r="O163" s="192" t="s">
        <v>409</v>
      </c>
      <c r="P163" s="192">
        <v>25</v>
      </c>
      <c r="Q163" s="192" t="s">
        <v>409</v>
      </c>
      <c r="R163" s="192" t="s">
        <v>409</v>
      </c>
      <c r="S163"/>
      <c r="T163"/>
      <c r="U163"/>
      <c r="V163"/>
      <c r="W163"/>
      <c r="X163"/>
      <c r="Y163" s="192"/>
      <c r="Z163" s="192"/>
      <c r="AA163"/>
      <c r="AB163"/>
      <c r="AC163"/>
      <c r="AD163"/>
      <c r="AE163"/>
      <c r="AF163"/>
      <c r="AG163" s="34"/>
      <c r="AH163" s="34"/>
      <c r="AI163" s="34"/>
      <c r="AJ163" s="34"/>
      <c r="AK163" s="205"/>
    </row>
    <row r="164" spans="1:37" x14ac:dyDescent="0.2">
      <c r="A164" s="84">
        <v>157</v>
      </c>
      <c r="B164" s="84" t="str">
        <f ca="1"/>
        <v>Poland</v>
      </c>
      <c r="C164" s="84" t="str">
        <f ca="1"/>
        <v>POL</v>
      </c>
      <c r="D164" s="84" t="str">
        <f ca="1"/>
        <v>ECS           Europe &amp; Central Asia</v>
      </c>
      <c r="E164" s="84" t="str">
        <f ca="1"/>
        <v>IBRD</v>
      </c>
      <c r="F164" s="190" t="str">
        <f t="shared" ca="1" si="8"/>
        <v/>
      </c>
      <c r="G164" s="80">
        <f>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$M$4:$X$4,
                    (M164:X164),
                    "")),
            1,
            0))
        =0,
    NA(),
    IF(
        Parameters!$D$15=1,
        IF(
            SUM(--(ISNUMBER(IF($M$4:$X$4=1,(M164:X164),""))))&gt;0,
            MAX(IF(
                ISNUMBER(M164:X164),
                IF(
                    M$4:X$4=1,
                    M164:X164,
                    ""),
                "")),
            MAX(IF(
                ISNUMBER(M164:X164),
                IF(
                    M$4:X$4=2,
                    M164:X164,
                    ""),
                ""))
        ),
        IF(
            Parameters!$D$16=1,
            IFERROR(
                AVERAGE(IF(
                    ISNUMBER(M164:X164),
                    IF(
                        M$4:X$4=1,
                        M164:X164,
                        ""),
                    "")),
                AVERAGE(IF(
                    ISNUMBER(M164:X164),
                    IF(
                        M$4:X$4=2,
                        M164:X164,
                        ""),
                    ""))
            ),
            IF(
                Parameters!$D$17=1,
                IFERROR(
                    IF(
                        OR(
                            IF(
                                ISNUMBER(M164:X164),
                                IF(
                                    M$4:X$4=1,
                                    M164:X164,
                                    ""),
                                "")
                            =0),
                        0,
                        GEOMEAN(IF(
                            ISNUMBER(M164:X164),
                            IF(
                                M$4:X$4=1,
                                M164:X164,
                                ""),
                            ""))
                    ),
                    IF(
                        OR(IF(
                            ISNUMBER(M164:X164),
                            IF(
                                M$4:X$4=2,
                                M164:X164,
                                ""),
                            "")
                            =0),
                        0,
                        GEOMEAN(IF(
                            ISNUMBER(M164:X164),
                            IF(
                                M$4:X$4=2,
                                M164:X164,
                                ""),
                            "")))
                )
            )
        )
    )
)</f>
        <v>0</v>
      </c>
      <c r="I164" s="191" cm="1">
        <f t="array" ref="I164">IF(
    SUM(IF(
            ISNUMBER(
                IF(
                    $M$5:$X$5,
                    (M164:X164),
                    "")),
            1,
            0))
        =0,
    NA(),
    IF(
        Parameters!$D$15=1,
        IF(
            SUM(--(ISNUMBER(IF($M$5:$X$5=1,(M164:X164),""))))&gt;0,
            MAX(IF(
                ISNUMBER(M164:X164),
                IF(
                    M$5:X$5=1,
                    M164:X164,
                    ""),
                "")),
            MAX(IF(
                ISNUMBER(M164:X164),
                IF(
                    M$5:X$5=2,
                    M164:X164,
                    ""),
                ""))
        ),
        IF(
            Parameters!$D$16=1,
            IFERROR(
                AVERAGE(IF(
                    ISNUMBER(M164:X164),
                    IF(
                        M$5:X$5=1,
                        M164:X164,
                        ""),
                    "")),
                AVERAGE(IF(
                    ISNUMBER(M164:X164),
                    IF(
                        M$5:X$5=2,
                        M164:X164,
                        ""),
                    ""))
            ),
            IF(
                Parameters!$D$17=1,
                IFERROR(
                    IF(
                        OR(
                            IF(
                                ISNUMBER(M164:X164),
                                IF(
                                    M$5:X$5=1,
                                    M164:X164,
                                    ""),
                                "")
                            =0),
                        0,
                        GEOMEAN(IF(
                            ISNUMBER(M164:X164),
                            IF(
                                M$5:X$5=1,
                                M164:X164,
                                ""),
                            ""))
                    ),
                    IF(
                        OR(IF(
                            ISNUMBER(M164:X164),
                            IF(
                                M$5:X$5=2,
                                M164:X164,
                                ""),
                            "")
                            =0),
                        0,
                        GEOMEAN(IF(
                            ISNUMBER(M164:X164),
                            IF(
                                M$5:X$5=2,
                                M164:X164,
                                ""),
                            "")))
                )
            )
        )
    )
)</f>
        <v>7</v>
      </c>
      <c r="J164" s="242">
        <v>44753</v>
      </c>
      <c r="K164" s="242">
        <v>45142</v>
      </c>
      <c r="L164" s="91" t="s">
        <v>270</v>
      </c>
      <c r="M164" s="192">
        <v>0</v>
      </c>
      <c r="N164" s="192">
        <v>7</v>
      </c>
      <c r="O164" s="192" t="s">
        <v>409</v>
      </c>
      <c r="P164" s="192">
        <v>55.7</v>
      </c>
      <c r="Q164" s="192" t="s">
        <v>869</v>
      </c>
      <c r="R164" s="192" t="s">
        <v>409</v>
      </c>
      <c r="S164"/>
      <c r="T164"/>
      <c r="U164"/>
      <c r="V164"/>
      <c r="W164"/>
      <c r="X164"/>
      <c r="Y164" s="192"/>
      <c r="Z164" s="192"/>
      <c r="AA164"/>
      <c r="AB164"/>
      <c r="AC164"/>
      <c r="AD164"/>
      <c r="AE164"/>
      <c r="AF164"/>
      <c r="AG164" s="34"/>
      <c r="AH164" s="34"/>
      <c r="AI164" s="34"/>
      <c r="AJ164" s="34"/>
      <c r="AK164" s="205"/>
    </row>
    <row r="165" spans="1:37" x14ac:dyDescent="0.2">
      <c r="A165" s="84">
        <v>158</v>
      </c>
      <c r="B165" s="84" t="str">
        <f ca="1"/>
        <v>Puerto Rico</v>
      </c>
      <c r="C165" s="84" t="str">
        <f ca="1"/>
        <v>PRI</v>
      </c>
      <c r="D165" s="84" t="str">
        <f ca="1"/>
        <v>LCN           Latin America &amp; Caribbean</v>
      </c>
      <c r="E165" s="84" t="str">
        <f ca="1"/>
        <v>NA</v>
      </c>
      <c r="F165" s="190" t="str">
        <f t="shared" ca="1" si="8"/>
        <v/>
      </c>
      <c r="G165" s="80">
        <f>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0</v>
      </c>
      <c r="H165" s="80" t="e" cm="1">
        <f t="array" ref="H165">IF(
    SUM(IF(
            ISNUMBER(
                IF(
                    $M$4:$X$4,
                    (M165:X165),
                    "")),
            1,
            0))
        =0,
    NA(),
    IF(
        Parameters!$D$15=1,
        IF(
            SUM(--(ISNUMBER(IF($M$4:$X$4=1,(M165:X165),""))))&gt;0,
            MAX(IF(
                ISNUMBER(M165:X165),
                IF(
                    M$4:X$4=1,
                    M165:X165,
                    ""),
                "")),
            MAX(IF(
                ISNUMBER(M165:X165),
                IF(
                    M$4:X$4=2,
                    M165:X165,
                    ""),
                ""))
        ),
        IF(
            Parameters!$D$16=1,
            IFERROR(
                AVERAGE(IF(
                    ISNUMBER(M165:X165),
                    IF(
                        M$4:X$4=1,
                        M165:X165,
                        ""),
                    "")),
                AVERAGE(IF(
                    ISNUMBER(M165:X165),
                    IF(
                        M$4:X$4=2,
                        M165:X165,
                        ""),
                    ""))
            ),
            IF(
                Parameters!$D$17=1,
                IFERROR(
                    IF(
                        OR(
                            IF(
                                ISNUMBER(M165:X165),
                                IF(
                                    M$4:X$4=1,
                                    M165:X165,
                                    ""),
                                "")
                            =0),
                        0,
                        GEOMEAN(IF(
                            ISNUMBER(M165:X165),
                            IF(
                                M$4:X$4=1,
                                M165:X165,
                                ""),
                            ""))
                    ),
                    IF(
                        OR(IF(
                            ISNUMBER(M165:X165),
                            IF(
                                M$4:X$4=2,
                                M165:X165,
                                ""),
                            "")
                            =0),
                        0,
                        GEOMEAN(IF(
                            ISNUMBER(M165:X165),
                            IF(
                                M$4:X$4=2,
                                M165:X165,
                                ""),
                            "")))
                )
            )
        )
    )
)</f>
        <v>#N/A</v>
      </c>
      <c r="I165" s="191" cm="1">
        <f t="array" ref="I165">IF(
    SUM(IF(
            ISNUMBER(
                IF(
                    $M$5:$X$5,
                    (M165:X165),
                    "")),
            1,
            0))
        =0,
    NA(),
    IF(
        Parameters!$D$15=1,
        IF(
            SUM(--(ISNUMBER(IF($M$5:$X$5=1,(M165:X165),""))))&gt;0,
            MAX(IF(
                ISNUMBER(M165:X165),
                IF(
                    M$5:X$5=1,
                    M165:X165,
                    ""),
                "")),
            MAX(IF(
                ISNUMBER(M165:X165),
                IF(
                    M$5:X$5=2,
                    M165:X165,
                    ""),
                ""))
        ),
        IF(
            Parameters!$D$16=1,
            IFERROR(
                AVERAGE(IF(
                    ISNUMBER(M165:X165),
                    IF(
                        M$5:X$5=1,
                        M165:X165,
                        ""),
                    "")),
                AVERAGE(IF(
                    ISNUMBER(M165:X165),
                    IF(
                        M$5:X$5=2,
                        M165:X165,
                        ""),
                    ""))
            ),
            IF(
                Parameters!$D$17=1,
                IFERROR(
                    IF(
                        OR(
                            IF(
                                ISNUMBER(M165:X165),
                                IF(
                                    M$5:X$5=1,
                                    M165:X165,
                                    ""),
                                "")
                            =0),
                        0,
                        GEOMEAN(IF(
                            ISNUMBER(M165:X165),
                            IF(
                                M$5:X$5=1,
                                M165:X165,
                                ""),
                            ""))
                    ),
                    IF(
                        OR(IF(
                            ISNUMBER(M165:X165),
                            IF(
                                M$5:X$5=2,
                                M165:X165,
                                ""),
                            "")
                            =0),
                        0,
                        GEOMEAN(IF(
                            ISNUMBER(M165:X165),
                            IF(
                                M$5:X$5=2,
                                M165:X165,
                                ""),
                            "")))
                )
            )
        )
    )
)</f>
        <v>0</v>
      </c>
      <c r="J165" s="242" t="s">
        <v>409</v>
      </c>
      <c r="K165" s="242">
        <v>44887</v>
      </c>
      <c r="L165" s="91" t="s">
        <v>717</v>
      </c>
      <c r="M165" s="192" t="s">
        <v>409</v>
      </c>
      <c r="N165" s="192">
        <v>0</v>
      </c>
      <c r="O165" s="192" t="s">
        <v>409</v>
      </c>
      <c r="P165" s="192" t="s">
        <v>409</v>
      </c>
      <c r="Q165" s="192" t="s">
        <v>409</v>
      </c>
      <c r="R165" s="192" t="s">
        <v>409</v>
      </c>
      <c r="S165"/>
      <c r="T165"/>
      <c r="U165"/>
      <c r="V165"/>
      <c r="W165"/>
      <c r="X165"/>
      <c r="Y165" s="192"/>
      <c r="Z165" s="192"/>
      <c r="AA165"/>
      <c r="AB165"/>
      <c r="AC165"/>
      <c r="AD165"/>
      <c r="AE165"/>
      <c r="AF165"/>
      <c r="AG165" s="34"/>
      <c r="AH165" s="34"/>
      <c r="AI165" s="34"/>
      <c r="AJ165" s="34"/>
      <c r="AK165" s="205"/>
    </row>
    <row r="166" spans="1:37" x14ac:dyDescent="0.2">
      <c r="A166" s="84">
        <v>159</v>
      </c>
      <c r="B166" s="84" t="str">
        <f ca="1"/>
        <v>Korea, Dem. People's Rep.</v>
      </c>
      <c r="C166" s="84" t="str">
        <f ca="1"/>
        <v>PRK</v>
      </c>
      <c r="D166" s="84" t="str">
        <f ca="1"/>
        <v>EAS           East Asia &amp; Pacific</v>
      </c>
      <c r="E166" s="84" t="str">
        <f ca="1"/>
        <v>NA</v>
      </c>
      <c r="F166" s="190" t="str">
        <f t="shared" ca="1" si="8"/>
        <v/>
      </c>
      <c r="G166" s="80">
        <f>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0</v>
      </c>
      <c r="H166" s="80" cm="1">
        <f t="array" ref="H166">IF(
    SUM(IF(
            ISNUMBER(
                IF(
                    $M$4:$X$4,
                    (M166:X166),
                    "")),
            1,
            0))
        =0,
    NA(),
    IF(
        Parameters!$D$15=1,
        IF(
            SUM(--(ISNUMBER(IF($M$4:$X$4=1,(M166:X166),""))))&gt;0,
            MAX(IF(
                ISNUMBER(M166:X166),
                IF(
                    M$4:X$4=1,
                    M166:X166,
                    ""),
                "")),
            MAX(IF(
                ISNUMBER(M166:X166),
                IF(
                    M$4:X$4=2,
                    M166:X166,
                    ""),
                ""))
        ),
        IF(
            Parameters!$D$16=1,
            IFERROR(
                AVERAGE(IF(
                    ISNUMBER(M166:X166),
                    IF(
                        M$4:X$4=1,
                        M166:X166,
                        ""),
                    "")),
                AVERAGE(IF(
                    ISNUMBER(M166:X166),
                    IF(
                        M$4:X$4=2,
                        M166:X166,
                        ""),
                    ""))
            ),
            IF(
                Parameters!$D$17=1,
                IFERROR(
                    IF(
                        OR(
                            IF(
                                ISNUMBER(M166:X166),
                                IF(
                                    M$4:X$4=1,
                                    M166:X166,
                                    ""),
                                "")
                            =0),
                        0,
                        GEOMEAN(IF(
                            ISNUMBER(M166:X166),
                            IF(
                                M$4:X$4=1,
                                M166:X166,
                                ""),
                            ""))
                    ),
                    IF(
                        OR(IF(
                            ISNUMBER(M166:X166),
                            IF(
                                M$4:X$4=2,
                                M166:X166,
                                ""),
                            "")
                            =0),
                        0,
                        GEOMEAN(IF(
                            ISNUMBER(M166:X166),
                            IF(
                                M$4:X$4=2,
                                M166:X166,
                                ""),
                            "")))
                )
            )
        )
    )
)</f>
        <v>10</v>
      </c>
      <c r="I166" s="191" cm="1">
        <f t="array" ref="I166">IF(
    SUM(IF(
            ISNUMBER(
                IF(
                    $M$5:$X$5,
                    (M166:X166),
                    "")),
            1,
            0))
        =0,
    NA(),
    IF(
        Parameters!$D$15=1,
        IF(
            SUM(--(ISNUMBER(IF($M$5:$X$5=1,(M166:X166),""))))&gt;0,
            MAX(IF(
                ISNUMBER(M166:X166),
                IF(
                    M$5:X$5=1,
                    M166:X166,
                    ""),
                "")),
            MAX(IF(
                ISNUMBER(M166:X166),
                IF(
                    M$5:X$5=2,
                    M166:X166,
                    ""),
                ""))
        ),
        IF(
            Parameters!$D$16=1,
            IFERROR(
                AVERAGE(IF(
                    ISNUMBER(M166:X166),
                    IF(
                        M$5:X$5=1,
                        M166:X166,
                        ""),
                    "")),
                AVERAGE(IF(
                    ISNUMBER(M166:X166),
                    IF(
                        M$5:X$5=2,
                        M166:X166,
                        ""),
                    ""))
            ),
            IF(
                Parameters!$D$17=1,
                IFERROR(
                    IF(
                        OR(
                            IF(
                                ISNUMBER(M166:X166),
                                IF(
                                    M$5:X$5=1,
                                    M166:X166,
                                    ""),
                                "")
                            =0),
                        0,
                        GEOMEAN(IF(
                            ISNUMBER(M166:X166),
                            IF(
                                M$5:X$5=1,
                                M166:X166,
                                ""),
                            ""))
                    ),
                    IF(
                        OR(IF(
                            ISNUMBER(M166:X166),
                            IF(
                                M$5:X$5=2,
                                M166:X166,
                                ""),
                            "")
                            =0),
                        0,
                        GEOMEAN(IF(
                            ISNUMBER(M166:X166),
                            IF(
                                M$5:X$5=2,
                                M166:X166,
                                ""),
                            "")))
                )
            )
        )
    )
)</f>
        <v>0</v>
      </c>
      <c r="J166" s="242">
        <v>44753</v>
      </c>
      <c r="K166" s="242">
        <v>44753</v>
      </c>
      <c r="L166" s="91" t="s">
        <v>271</v>
      </c>
      <c r="M166" s="192">
        <v>10</v>
      </c>
      <c r="N166" s="192">
        <v>0</v>
      </c>
      <c r="O166" s="192" t="s">
        <v>409</v>
      </c>
      <c r="P166" s="192">
        <v>16.100000000000001</v>
      </c>
      <c r="Q166" s="192" t="s">
        <v>409</v>
      </c>
      <c r="R166" s="192" t="s">
        <v>409</v>
      </c>
      <c r="S166"/>
      <c r="T166"/>
      <c r="U166"/>
      <c r="V166"/>
      <c r="W166"/>
      <c r="X166"/>
      <c r="Y166" s="192"/>
      <c r="Z166" s="192"/>
      <c r="AA166"/>
      <c r="AB166"/>
      <c r="AC166"/>
      <c r="AD166"/>
      <c r="AE166"/>
      <c r="AF166"/>
      <c r="AG166" s="34"/>
      <c r="AH166" s="34"/>
      <c r="AI166" s="34"/>
      <c r="AJ166" s="34"/>
      <c r="AK166" s="205"/>
    </row>
    <row r="167" spans="1:37" x14ac:dyDescent="0.2">
      <c r="A167" s="84">
        <v>160</v>
      </c>
      <c r="B167" s="84" t="str">
        <f ca="1"/>
        <v>Portugal</v>
      </c>
      <c r="C167" s="84" t="str">
        <f ca="1"/>
        <v>PRT</v>
      </c>
      <c r="D167" s="84" t="str">
        <f ca="1"/>
        <v>ECS           Europe &amp; Central Asia</v>
      </c>
      <c r="E167" s="84" t="str">
        <f ca="1"/>
        <v>NA</v>
      </c>
      <c r="F167" s="190" t="str">
        <f t="shared" ca="1" si="8"/>
        <v/>
      </c>
      <c r="G167" s="80">
        <f>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$M$4:$X$4,
                    (M167:X167),
                    "")),
            1,
            0))
        =0,
    NA(),
    IF(
        Parameters!$D$15=1,
        IF(
            SUM(--(ISNUMBER(IF($M$4:$X$4=1,(M167:X167),""))))&gt;0,
            MAX(IF(
                ISNUMBER(M167:X167),
                IF(
                    M$4:X$4=1,
                    M167:X167,
                    ""),
                "")),
            MAX(IF(
                ISNUMBER(M167:X167),
                IF(
                    M$4:X$4=2,
                    M167:X167,
                    ""),
                ""))
        ),
        IF(
            Parameters!$D$16=1,
            IFERROR(
                AVERAGE(IF(
                    ISNUMBER(M167:X167),
                    IF(
                        M$4:X$4=1,
                        M167:X167,
                        ""),
                    "")),
                AVERAGE(IF(
                    ISNUMBER(M167:X167),
                    IF(
                        M$4:X$4=2,
                        M167:X167,
                        ""),
                    ""))
            ),
            IF(
                Parameters!$D$17=1,
                IFERROR(
                    IF(
                        OR(
                            IF(
                                ISNUMBER(M167:X167),
                                IF(
                                    M$4:X$4=1,
                                    M167:X167,
                                    ""),
                                "")
                            =0),
                        0,
                        GEOMEAN(IF(
                            ISNUMBER(M167:X167),
                            IF(
                                M$4:X$4=1,
                                M167:X167,
                                ""),
                            ""))
                    ),
                    IF(
                        OR(IF(
                            ISNUMBER(M167:X167),
                            IF(
                                M$4:X$4=2,
                                M167:X167,
                                ""),
                            "")
                            =0),
                        0,
                        GEOMEAN(IF(
                            ISNUMBER(M167:X167),
                            IF(
                                M$4:X$4=2,
                                M167:X167,
                                ""),
                            "")))
                )
            )
        )
    )
)</f>
        <v>0.22740524781341101</v>
      </c>
      <c r="I167" s="191" cm="1">
        <f t="array" ref="I167">IF(
    SUM(IF(
            ISNUMBER(
                IF(
                    $M$5:$X$5,
                    (M167:X167),
                    "")),
            1,
            0))
        =0,
    NA(),
    IF(
        Parameters!$D$15=1,
        IF(
            SUM(--(ISNUMBER(IF($M$5:$X$5=1,(M167:X167),""))))&gt;0,
            MAX(IF(
                ISNUMBER(M167:X167),
                IF(
                    M$5:X$5=1,
                    M167:X167,
                    ""),
                "")),
            MAX(IF(
                ISNUMBER(M167:X167),
                IF(
                    M$5:X$5=2,
                    M167:X167,
                    ""),
                ""))
        ),
        IF(
            Parameters!$D$16=1,
            IFERROR(
                AVERAGE(IF(
                    ISNUMBER(M167:X167),
                    IF(
                        M$5:X$5=1,
                        M167:X167,
                        ""),
                    "")),
                AVERAGE(IF(
                    ISNUMBER(M167:X167),
                    IF(
                        M$5:X$5=2,
                        M167:X167,
                        ""),
                    ""))
            ),
            IF(
                Parameters!$D$17=1,
                IFERROR(
                    IF(
                        OR(
                            IF(
                                ISNUMBER(M167:X167),
                                IF(
                                    M$5:X$5=1,
                                    M167:X167,
                                    ""),
                                "")
                            =0),
                        0,
                        GEOMEAN(IF(
                            ISNUMBER(M167:X167),
                            IF(
                                M$5:X$5=1,
                                M167:X167,
                                ""),
                            ""))
                    ),
                    IF(
                        OR(IF(
                            ISNUMBER(M167:X167),
                            IF(
                                M$5:X$5=2,
                                M167:X167,
                                ""),
                            "")
                            =0),
                        0,
                        GEOMEAN(IF(
                            ISNUMBER(M167:X167),
                            IF(
                                M$5:X$5=2,
                                M167:X167,
                                ""),
                            "")))
                )
            )
        )
    )
)</f>
        <v>0</v>
      </c>
      <c r="J167" s="242">
        <v>44753</v>
      </c>
      <c r="K167" s="242">
        <v>44855</v>
      </c>
      <c r="L167" s="91" t="s">
        <v>273</v>
      </c>
      <c r="M167" s="192">
        <v>0.22740524781341101</v>
      </c>
      <c r="N167" s="192">
        <v>0</v>
      </c>
      <c r="O167" s="192" t="s">
        <v>409</v>
      </c>
      <c r="P167" s="192">
        <v>54.7</v>
      </c>
      <c r="Q167" s="192" t="s">
        <v>409</v>
      </c>
      <c r="R167" s="192" t="s">
        <v>409</v>
      </c>
      <c r="S167"/>
      <c r="T167"/>
      <c r="U167"/>
      <c r="V167"/>
      <c r="W167"/>
      <c r="X167"/>
      <c r="Y167" s="192"/>
      <c r="Z167" s="192"/>
      <c r="AA167"/>
      <c r="AB167"/>
      <c r="AC167"/>
      <c r="AD167"/>
      <c r="AE167"/>
      <c r="AF167"/>
      <c r="AG167" s="34"/>
      <c r="AH167" s="34"/>
      <c r="AI167" s="34"/>
      <c r="AJ167" s="34"/>
      <c r="AK167" s="205"/>
    </row>
    <row r="168" spans="1:37" x14ac:dyDescent="0.2">
      <c r="A168" s="84">
        <v>161</v>
      </c>
      <c r="B168" s="84" t="str">
        <f ca="1"/>
        <v>Paraguay</v>
      </c>
      <c r="C168" s="84" t="str">
        <f ca="1"/>
        <v>PRY</v>
      </c>
      <c r="D168" s="84" t="str">
        <f ca="1"/>
        <v>LCN           Latin America &amp; Caribbean</v>
      </c>
      <c r="E168" s="84" t="str">
        <f ca="1"/>
        <v>IBRD</v>
      </c>
      <c r="F168" s="190" t="str">
        <f t="shared" ca="1" si="8"/>
        <v/>
      </c>
      <c r="G168" s="80">
        <f>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0</v>
      </c>
      <c r="H168" s="80" cm="1">
        <f t="array" ref="H168">IF(
    SUM(IF(
            ISNUMBER(
                IF(
                    $M$4:$X$4,
                    (M168:X168),
                    "")),
            1,
            0))
        =0,
    NA(),
    IF(
        Parameters!$D$15=1,
        IF(
            SUM(--(ISNUMBER(IF($M$4:$X$4=1,(M168:X168),""))))&gt;0,
            MAX(IF(
                ISNUMBER(M168:X168),
                IF(
                    M$4:X$4=1,
                    M168:X168,
                    ""),
                "")),
            MAX(IF(
                ISNUMBER(M168:X168),
                IF(
                    M$4:X$4=2,
                    M168:X168,
                    ""),
                ""))
        ),
        IF(
            Parameters!$D$16=1,
            IFERROR(
                AVERAGE(IF(
                    ISNUMBER(M168:X168),
                    IF(
                        M$4:X$4=1,
                        M168:X168,
                        ""),
                    "")),
                AVERAGE(IF(
                    ISNUMBER(M168:X168),
                    IF(
                        M$4:X$4=2,
                        M168:X168,
                        ""),
                    ""))
            ),
            IF(
                Parameters!$D$17=1,
                IFERROR(
                    IF(
                        OR(
                            IF(
                                ISNUMBER(M168:X168),
                                IF(
                                    M$4:X$4=1,
                                    M168:X168,
                                    ""),
                                "")
                            =0),
                        0,
                        GEOMEAN(IF(
                            ISNUMBER(M168:X168),
                            IF(
                                M$4:X$4=1,
                                M168:X168,
                                ""),
                            ""))
                    ),
                    IF(
                        OR(IF(
                            ISNUMBER(M168:X168),
                            IF(
                                M$4:X$4=2,
                                M168:X168,
                                ""),
                            "")
                            =0),
                        0,
                        GEOMEAN(IF(
                            ISNUMBER(M168:X168),
                            IF(
                                M$4:X$4=2,
                                M168:X168,
                                ""),
                            "")))
                )
            )
        )
    )
)</f>
        <v>4.4256559766763797</v>
      </c>
      <c r="I168" s="191" cm="1">
        <f t="array" ref="I168">IF(
    SUM(IF(
            ISNUMBER(
                IF(
                    $M$5:$X$5,
                    (M168:X168),
                    "")),
            1,
            0))
        =0,
    NA(),
    IF(
        Parameters!$D$15=1,
        IF(
            SUM(--(ISNUMBER(IF($M$5:$X$5=1,(M168:X168),""))))&gt;0,
            MAX(IF(
                ISNUMBER(M168:X168),
                IF(
                    M$5:X$5=1,
                    M168:X168,
                    ""),
                "")),
            MAX(IF(
                ISNUMBER(M168:X168),
                IF(
                    M$5:X$5=2,
                    M168:X168,
                    ""),
                ""))
        ),
        IF(
            Parameters!$D$16=1,
            IFERROR(
                AVERAGE(IF(
                    ISNUMBER(M168:X168),
                    IF(
                        M$5:X$5=1,
                        M168:X168,
                        ""),
                    "")),
                AVERAGE(IF(
                    ISNUMBER(M168:X168),
                    IF(
                        M$5:X$5=2,
                        M168:X168,
                        ""),
                    ""))
            ),
            IF(
                Parameters!$D$17=1,
                IFERROR(
                    IF(
                        OR(
                            IF(
                                ISNUMBER(M168:X168),
                                IF(
                                    M$5:X$5=1,
                                    M168:X168,
                                    ""),
                                "")
                            =0),
                        0,
                        GEOMEAN(IF(
                            ISNUMBER(M168:X168),
                            IF(
                                M$5:X$5=1,
                                M168:X168,
                                ""),
                            ""))
                    ),
                    IF(
                        OR(IF(
                            ISNUMBER(M168:X168),
                            IF(
                                M$5:X$5=2,
                                M168:X168,
                                ""),
                            "")
                            =0),
                        0,
                        GEOMEAN(IF(
                            ISNUMBER(M168:X168),
                            IF(
                                M$5:X$5=2,
                                M168:X168,
                                ""),
                            "")))
                )
            )
        )
    )
)</f>
        <v>0</v>
      </c>
      <c r="J168" s="242">
        <v>44753</v>
      </c>
      <c r="K168" s="242">
        <v>44852</v>
      </c>
      <c r="L168" s="91" t="s">
        <v>275</v>
      </c>
      <c r="M168" s="192">
        <v>4.4256559766763797</v>
      </c>
      <c r="N168" s="192">
        <v>0</v>
      </c>
      <c r="O168" s="192" t="s">
        <v>409</v>
      </c>
      <c r="P168" s="192">
        <v>40.299999999999997</v>
      </c>
      <c r="Q168" s="192" t="s">
        <v>409</v>
      </c>
      <c r="R168" s="192" t="s">
        <v>409</v>
      </c>
      <c r="S168"/>
      <c r="T168"/>
      <c r="U168"/>
      <c r="V168"/>
      <c r="W168"/>
      <c r="X168"/>
      <c r="Y168" s="192"/>
      <c r="Z168" s="192"/>
      <c r="AA168"/>
      <c r="AB168"/>
      <c r="AC168"/>
      <c r="AD168"/>
      <c r="AE168"/>
      <c r="AF168"/>
      <c r="AG168" s="34"/>
      <c r="AH168" s="34"/>
      <c r="AI168" s="34"/>
      <c r="AJ168" s="34"/>
      <c r="AK168" s="205"/>
    </row>
    <row r="169" spans="1:37" x14ac:dyDescent="0.2">
      <c r="A169" s="84">
        <v>162</v>
      </c>
      <c r="B169" s="84" t="str">
        <f ca="1"/>
        <v>West Bank and Gaza</v>
      </c>
      <c r="C169" s="84" t="str">
        <f ca="1"/>
        <v>PSE</v>
      </c>
      <c r="D169" s="84" t="str">
        <f ca="1"/>
        <v>MEA           Middle East &amp; North Africa</v>
      </c>
      <c r="E169" s="84" t="str">
        <f ca="1"/>
        <v>NA</v>
      </c>
      <c r="F169" s="190" t="str">
        <f t="shared" ca="1" si="8"/>
        <v/>
      </c>
      <c r="G169" s="80">
        <f>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0</v>
      </c>
      <c r="H169" s="80" t="e" cm="1">
        <f t="array" ref="H169">IF(
    SUM(IF(
            ISNUMBER(
                IF(
                    $M$4:$X$4,
                    (M169:X169),
                    "")),
            1,
            0))
        =0,
    NA(),
    IF(
        Parameters!$D$15=1,
        IF(
            SUM(--(ISNUMBER(IF($M$4:$X$4=1,(M169:X169),""))))&gt;0,
            MAX(IF(
                ISNUMBER(M169:X169),
                IF(
                    M$4:X$4=1,
                    M169:X169,
                    ""),
                "")),
            MAX(IF(
                ISNUMBER(M169:X169),
                IF(
                    M$4:X$4=2,
                    M169:X169,
                    ""),
                ""))
        ),
        IF(
            Parameters!$D$16=1,
            IFERROR(
                AVERAGE(IF(
                    ISNUMBER(M169:X169),
                    IF(
                        M$4:X$4=1,
                        M169:X169,
                        ""),
                    "")),
                AVERAGE(IF(
                    ISNUMBER(M169:X169),
                    IF(
                        M$4:X$4=2,
                        M169:X169,
                        ""),
                    ""))
            ),
            IF(
                Parameters!$D$17=1,
                IFERROR(
                    IF(
                        OR(
                            IF(
                                ISNUMBER(M169:X169),
                                IF(
                                    M$4:X$4=1,
                                    M169:X169,
                                    ""),
                                "")
                            =0),
                        0,
                        GEOMEAN(IF(
                            ISNUMBER(M169:X169),
                            IF(
                                M$4:X$4=1,
                                M169:X169,
                                ""),
                            ""))
                    ),
                    IF(
                        OR(IF(
                            ISNUMBER(M169:X169),
                            IF(
                                M$4:X$4=2,
                                M169:X169,
                                ""),
                            "")
                            =0),
                        0,
                        GEOMEAN(IF(
                            ISNUMBER(M169:X169),
                            IF(
                                M$4:X$4=2,
                                M169:X169,
                                ""),
                            "")))
                )
            )
        )
    )
)</f>
        <v>#N/A</v>
      </c>
      <c r="I169" s="191" cm="1">
        <f t="array" ref="I169">IF(
    SUM(IF(
            ISNUMBER(
                IF(
                    $M$5:$X$5,
                    (M169:X169),
                    "")),
            1,
            0))
        =0,
    NA(),
    IF(
        Parameters!$D$15=1,
        IF(
            SUM(--(ISNUMBER(IF($M$5:$X$5=1,(M169:X169),""))))&gt;0,
            MAX(IF(
                ISNUMBER(M169:X169),
                IF(
                    M$5:X$5=1,
                    M169:X169,
                    ""),
                "")),
            MAX(IF(
                ISNUMBER(M169:X169),
                IF(
                    M$5:X$5=2,
                    M169:X169,
                    ""),
                ""))
        ),
        IF(
            Parameters!$D$16=1,
            IFERROR(
                AVERAGE(IF(
                    ISNUMBER(M169:X169),
                    IF(
                        M$5:X$5=1,
                        M169:X169,
                        ""),
                    "")),
                AVERAGE(IF(
                    ISNUMBER(M169:X169),
                    IF(
                        M$5:X$5=2,
                        M169:X169,
                        ""),
                    ""))
            ),
            IF(
                Parameters!$D$17=1,
                IFERROR(
                    IF(
                        OR(
                            IF(
                                ISNUMBER(M169:X169),
                                IF(
                                    M$5:X$5=1,
                                    M169:X169,
                                    ""),
                                "")
                            =0),
                        0,
                        GEOMEAN(IF(
                            ISNUMBER(M169:X169),
                            IF(
                                M$5:X$5=1,
                                M169:X169,
                                ""),
                            ""))
                    ),
                    IF(
                        OR(IF(
                            ISNUMBER(M169:X169),
                            IF(
                                M$5:X$5=2,
                                M169:X169,
                                ""),
                            "")
                            =0),
                        0,
                        GEOMEAN(IF(
                            ISNUMBER(M169:X169),
                            IF(
                                M$5:X$5=2,
                                M169:X169,
                                ""),
                            "")))
                )
            )
        )
    )
)</f>
        <v>0</v>
      </c>
      <c r="J169" s="242">
        <v>44887</v>
      </c>
      <c r="K169" s="242">
        <v>44887</v>
      </c>
      <c r="L169" s="91" t="s">
        <v>718</v>
      </c>
      <c r="M169" s="192" t="s">
        <v>409</v>
      </c>
      <c r="N169" s="192">
        <v>0</v>
      </c>
      <c r="O169" s="192" t="s">
        <v>409</v>
      </c>
      <c r="P169" s="192" t="s">
        <v>409</v>
      </c>
      <c r="Q169" s="192" t="s">
        <v>409</v>
      </c>
      <c r="R169" s="192" t="s">
        <v>409</v>
      </c>
      <c r="S169"/>
      <c r="T169"/>
      <c r="U169"/>
      <c r="V169"/>
      <c r="W169"/>
      <c r="X169"/>
      <c r="Y169" s="192"/>
      <c r="Z169" s="192"/>
      <c r="AA169"/>
      <c r="AB169"/>
      <c r="AC169"/>
      <c r="AD169"/>
      <c r="AE169"/>
      <c r="AF169"/>
      <c r="AG169" s="34"/>
      <c r="AH169" s="34"/>
      <c r="AI169" s="34"/>
      <c r="AJ169" s="34"/>
      <c r="AK169" s="205"/>
    </row>
    <row r="170" spans="1:37" x14ac:dyDescent="0.2">
      <c r="A170" s="84">
        <v>163</v>
      </c>
      <c r="B170" s="84" t="str">
        <f ca="1"/>
        <v>French Polynesia</v>
      </c>
      <c r="C170" s="84" t="str">
        <f ca="1"/>
        <v>PYF</v>
      </c>
      <c r="D170" s="84" t="str">
        <f ca="1"/>
        <v>EAS           East Asia &amp; Pacific</v>
      </c>
      <c r="E170" s="84" t="str">
        <f ca="1"/>
        <v>NA</v>
      </c>
      <c r="F170" s="190" t="str">
        <f t="shared" ca="1" si="8"/>
        <v/>
      </c>
      <c r="G170" s="80">
        <f>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0</v>
      </c>
      <c r="H170" s="80" t="e" cm="1">
        <f t="array" ref="H170">IF(
    SUM(IF(
            ISNUMBER(
                IF(
                    $M$4:$X$4,
                    (M170:X170),
                    "")),
            1,
            0))
        =0,
    NA(),
    IF(
        Parameters!$D$15=1,
        IF(
            SUM(--(ISNUMBER(IF($M$4:$X$4=1,(M170:X170),""))))&gt;0,
            MAX(IF(
                ISNUMBER(M170:X170),
                IF(
                    M$4:X$4=1,
                    M170:X170,
                    ""),
                "")),
            MAX(IF(
                ISNUMBER(M170:X170),
                IF(
                    M$4:X$4=2,
                    M170:X170,
                    ""),
                ""))
        ),
        IF(
            Parameters!$D$16=1,
            IFERROR(
                AVERAGE(IF(
                    ISNUMBER(M170:X170),
                    IF(
                        M$4:X$4=1,
                        M170:X170,
                        ""),
                    "")),
                AVERAGE(IF(
                    ISNUMBER(M170:X170),
                    IF(
                        M$4:X$4=2,
                        M170:X170,
                        ""),
                    ""))
            ),
            IF(
                Parameters!$D$17=1,
                IFERROR(
                    IF(
                        OR(
                            IF(
                                ISNUMBER(M170:X170),
                                IF(
                                    M$4:X$4=1,
                                    M170:X170,
                                    ""),
                                "")
                            =0),
                        0,
                        GEOMEAN(IF(
                            ISNUMBER(M170:X170),
                            IF(
                                M$4:X$4=1,
                                M170:X170,
                                ""),
                            ""))
                    ),
                    IF(
                        OR(IF(
                            ISNUMBER(M170:X170),
                            IF(
                                M$4:X$4=2,
                                M170:X170,
                                ""),
                            "")
                            =0),
                        0,
                        GEOMEAN(IF(
                            ISNUMBER(M170:X170),
                            IF(
                                M$4:X$4=2,
                                M170:X170,
                                ""),
                            "")))
                )
            )
        )
    )
)</f>
        <v>#N/A</v>
      </c>
      <c r="I170" s="191" cm="1">
        <f t="array" ref="I170">IF(
    SUM(IF(
            ISNUMBER(
                IF(
                    $M$5:$X$5,
                    (M170:X170),
                    "")),
            1,
            0))
        =0,
    NA(),
    IF(
        Parameters!$D$15=1,
        IF(
            SUM(--(ISNUMBER(IF($M$5:$X$5=1,(M170:X170),""))))&gt;0,
            MAX(IF(
                ISNUMBER(M170:X170),
                IF(
                    M$5:X$5=1,
                    M170:X170,
                    ""),
                "")),
            MAX(IF(
                ISNUMBER(M170:X170),
                IF(
                    M$5:X$5=2,
                    M170:X170,
                    ""),
                ""))
        ),
        IF(
            Parameters!$D$16=1,
            IFERROR(
                AVERAGE(IF(
                    ISNUMBER(M170:X170),
                    IF(
                        M$5:X$5=1,
                        M170:X170,
                        ""),
                    "")),
                AVERAGE(IF(
                    ISNUMBER(M170:X170),
                    IF(
                        M$5:X$5=2,
                        M170:X170,
                        ""),
                    ""))
            ),
            IF(
                Parameters!$D$17=1,
                IFERROR(
                    IF(
                        OR(
                            IF(
                                ISNUMBER(M170:X170),
                                IF(
                                    M$5:X$5=1,
                                    M170:X170,
                                    ""),
                                "")
                            =0),
                        0,
                        GEOMEAN(IF(
                            ISNUMBER(M170:X170),
                            IF(
                                M$5:X$5=1,
                                M170:X170,
                                ""),
                            ""))
                    ),
                    IF(
                        OR(IF(
                            ISNUMBER(M170:X170),
                            IF(
                                M$5:X$5=2,
                                M170:X170,
                                ""),
                            "")
                            =0),
                        0,
                        GEOMEAN(IF(
                            ISNUMBER(M170:X170),
                            IF(
                                M$5:X$5=2,
                                M170:X170,
                                ""),
                            "")))
                )
            )
        )
    )
)</f>
        <v>0</v>
      </c>
      <c r="J170" s="242" t="s">
        <v>409</v>
      </c>
      <c r="K170" s="242" t="s">
        <v>409</v>
      </c>
      <c r="L170" s="91" t="s">
        <v>719</v>
      </c>
      <c r="M170" s="192" t="s">
        <v>409</v>
      </c>
      <c r="N170" s="192">
        <v>0</v>
      </c>
      <c r="O170" s="192" t="s">
        <v>409</v>
      </c>
      <c r="P170" s="192" t="s">
        <v>409</v>
      </c>
      <c r="Q170" s="192" t="s">
        <v>409</v>
      </c>
      <c r="R170" s="192" t="s">
        <v>409</v>
      </c>
      <c r="S170"/>
      <c r="T170"/>
      <c r="U170"/>
      <c r="V170"/>
      <c r="W170"/>
      <c r="X170"/>
      <c r="Y170" s="192"/>
      <c r="Z170" s="192"/>
      <c r="AA170"/>
      <c r="AB170"/>
      <c r="AC170"/>
      <c r="AD170"/>
      <c r="AE170"/>
      <c r="AF170"/>
      <c r="AG170" s="34"/>
      <c r="AH170" s="34"/>
      <c r="AI170" s="34"/>
      <c r="AJ170" s="34"/>
      <c r="AK170" s="205"/>
    </row>
    <row r="171" spans="1:37" x14ac:dyDescent="0.2">
      <c r="A171" s="84">
        <v>164</v>
      </c>
      <c r="B171" s="84" t="str">
        <f ca="1"/>
        <v>Qatar</v>
      </c>
      <c r="C171" s="84" t="str">
        <f ca="1"/>
        <v>QAT</v>
      </c>
      <c r="D171" s="84" t="str">
        <f ca="1"/>
        <v>MEA           Middle East &amp; North Africa</v>
      </c>
      <c r="E171" s="84" t="str">
        <f ca="1"/>
        <v>NA</v>
      </c>
      <c r="F171" s="190" t="str">
        <f t="shared" ca="1" si="8"/>
        <v/>
      </c>
      <c r="G171" s="80">
        <f>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$M$4:$X$4,
                    (M171:X171),
                    "")),
            1,
            0))
        =0,
    NA(),
    IF(
        Parameters!$D$15=1,
        IF(
            SUM(--(ISNUMBER(IF($M$4:$X$4=1,(M171:X171),""))))&gt;0,
            MAX(IF(
                ISNUMBER(M171:X171),
                IF(
                    M$4:X$4=1,
                    M171:X171,
                    ""),
                "")),
            MAX(IF(
                ISNUMBER(M171:X171),
                IF(
                    M$4:X$4=2,
                    M171:X171,
                    ""),
                ""))
        ),
        IF(
            Parameters!$D$16=1,
            IFERROR(
                AVERAGE(IF(
                    ISNUMBER(M171:X171),
                    IF(
                        M$4:X$4=1,
                        M171:X171,
                        ""),
                    "")),
                AVERAGE(IF(
                    ISNUMBER(M171:X171),
                    IF(
                        M$4:X$4=2,
                        M171:X171,
                        ""),
                    ""))
            ),
            IF(
                Parameters!$D$17=1,
                IFERROR(
                    IF(
                        OR(
                            IF(
                                ISNUMBER(M171:X171),
                                IF(
                                    M$4:X$4=1,
                                    M171:X171,
                                    ""),
                                "")
                            =0),
                        0,
                        GEOMEAN(IF(
                            ISNUMBER(M171:X171),
                            IF(
                                M$4:X$4=1,
                                M171:X171,
                                ""),
                            ""))
                    ),
                    IF(
                        OR(IF(
                            ISNUMBER(M171:X171),
                            IF(
                                M$4:X$4=2,
                                M171:X171,
                                ""),
                            "")
                            =0),
                        0,
                        GEOMEAN(IF(
                            ISNUMBER(M171:X171),
                            IF(
                                M$4:X$4=2,
                                M171:X171,
                                ""),
                            "")))
                )
            )
        )
    )
)</f>
        <v>1.97667638483965</v>
      </c>
      <c r="I171" s="191" cm="1">
        <f t="array" ref="I171">IF(
    SUM(IF(
            ISNUMBER(
                IF(
                    $M$5:$X$5,
                    (M171:X171),
                    "")),
            1,
            0))
        =0,
    NA(),
    IF(
        Parameters!$D$15=1,
        IF(
            SUM(--(ISNUMBER(IF($M$5:$X$5=1,(M171:X171),""))))&gt;0,
            MAX(IF(
                ISNUMBER(M171:X171),
                IF(
                    M$5:X$5=1,
                    M171:X171,
                    ""),
                "")),
            MAX(IF(
                ISNUMBER(M171:X171),
                IF(
                    M$5:X$5=2,
                    M171:X171,
                    ""),
                ""))
        ),
        IF(
            Parameters!$D$16=1,
            IFERROR(
                AVERAGE(IF(
                    ISNUMBER(M171:X171),
                    IF(
                        M$5:X$5=1,
                        M171:X171,
                        ""),
                    "")),
                AVERAGE(IF(
                    ISNUMBER(M171:X171),
                    IF(
                        M$5:X$5=2,
                        M171:X171,
                        ""),
                    ""))
            ),
            IF(
                Parameters!$D$17=1,
                IFERROR(
                    IF(
                        OR(
                            IF(
                                ISNUMBER(M171:X171),
                                IF(
                                    M$5:X$5=1,
                                    M171:X171,
                                    ""),
                                "")
                            =0),
                        0,
                        GEOMEAN(IF(
                            ISNUMBER(M171:X171),
                            IF(
                                M$5:X$5=1,
                                M171:X171,
                                ""),
                            ""))
                    ),
                    IF(
                        OR(IF(
                            ISNUMBER(M171:X171),
                            IF(
                                M$5:X$5=2,
                                M171:X171,
                                ""),
                            "")
                            =0),
                        0,
                        GEOMEAN(IF(
                            ISNUMBER(M171:X171),
                            IF(
                                M$5:X$5=2,
                                M171:X171,
                                ""),
                            "")))
                )
            )
        )
    )
)</f>
        <v>0</v>
      </c>
      <c r="J171" s="242">
        <v>44753</v>
      </c>
      <c r="K171" s="242">
        <v>44852</v>
      </c>
      <c r="L171" s="91" t="s">
        <v>277</v>
      </c>
      <c r="M171" s="192">
        <v>1.97667638483965</v>
      </c>
      <c r="N171" s="192">
        <v>0</v>
      </c>
      <c r="O171" s="192" t="s">
        <v>409</v>
      </c>
      <c r="P171" s="192">
        <v>48.7</v>
      </c>
      <c r="Q171" s="192" t="s">
        <v>409</v>
      </c>
      <c r="R171" s="192" t="s">
        <v>409</v>
      </c>
      <c r="S171"/>
      <c r="T171"/>
      <c r="U171"/>
      <c r="V171"/>
      <c r="W171"/>
      <c r="X171"/>
      <c r="Y171" s="192"/>
      <c r="Z171" s="192"/>
      <c r="AA171"/>
      <c r="AB171"/>
      <c r="AC171"/>
      <c r="AD171"/>
      <c r="AE171"/>
      <c r="AF171"/>
      <c r="AG171" s="34"/>
      <c r="AH171" s="34"/>
      <c r="AI171" s="34"/>
      <c r="AJ171" s="34"/>
      <c r="AK171" s="205"/>
    </row>
    <row r="172" spans="1:37" x14ac:dyDescent="0.2">
      <c r="A172" s="84">
        <v>165</v>
      </c>
      <c r="B172" s="84" t="str">
        <f ca="1"/>
        <v>Romania</v>
      </c>
      <c r="C172" s="84" t="str">
        <f ca="1"/>
        <v>ROU</v>
      </c>
      <c r="D172" s="84" t="str">
        <f ca="1"/>
        <v>ECS           Europe &amp; Central Asia</v>
      </c>
      <c r="E172" s="84" t="str">
        <f ca="1"/>
        <v>IBRD</v>
      </c>
      <c r="F172" s="190" t="str">
        <f t="shared" ca="1" si="8"/>
        <v/>
      </c>
      <c r="G172" s="80">
        <f>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0</v>
      </c>
      <c r="H172" s="80" cm="1">
        <f t="array" ref="H172">IF(
    SUM(IF(
            ISNUMBER(
                IF(
                    $M$4:$X$4,
                    (M172:X172),
                    "")),
            1,
            0))
        =0,
    NA(),
    IF(
        Parameters!$D$15=1,
        IF(
            SUM(--(ISNUMBER(IF($M$4:$X$4=1,(M172:X172),""))))&gt;0,
            MAX(IF(
                ISNUMBER(M172:X172),
                IF(
                    M$4:X$4=1,
                    M172:X172,
                    ""),
                "")),
            MAX(IF(
                ISNUMBER(M172:X172),
                IF(
                    M$4:X$4=2,
                    M172:X172,
                    ""),
                ""))
        ),
        IF(
            Parameters!$D$16=1,
            IFERROR(
                AVERAGE(IF(
                    ISNUMBER(M172:X172),
                    IF(
                        M$4:X$4=1,
                        M172:X172,
                        ""),
                    "")),
                AVERAGE(IF(
                    ISNUMBER(M172:X172),
                    IF(
                        M$4:X$4=2,
                        M172:X172,
                        ""),
                    ""))
            ),
            IF(
                Parameters!$D$17=1,
                IFERROR(
                    IF(
                        OR(
                            IF(
                                ISNUMBER(M172:X172),
                                IF(
                                    M$4:X$4=1,
                                    M172:X172,
                                    ""),
                                "")
                            =0),
                        0,
                        GEOMEAN(IF(
                            ISNUMBER(M172:X172),
                            IF(
                                M$4:X$4=1,
                                M172:X172,
                                ""),
                            ""))
                    ),
                    IF(
                        OR(IF(
                            ISNUMBER(M172:X172),
                            IF(
                                M$4:X$4=2,
                                M172:X172,
                                ""),
                            "")
                            =0),
                        0,
                        GEOMEAN(IF(
                            ISNUMBER(M172:X172),
                            IF(
                                M$4:X$4=2,
                                M172:X172,
                                ""),
                            "")))
                )
            )
        )
    )
)</f>
        <v>2.85131195335277</v>
      </c>
      <c r="I172" s="191" cm="1">
        <f t="array" ref="I172">IF(
    SUM(IF(
            ISNUMBER(
                IF(
                    $M$5:$X$5,
                    (M172:X172),
                    "")),
            1,
            0))
        =0,
    NA(),
    IF(
        Parameters!$D$15=1,
        IF(
            SUM(--(ISNUMBER(IF($M$5:$X$5=1,(M172:X172),""))))&gt;0,
            MAX(IF(
                ISNUMBER(M172:X172),
                IF(
                    M$5:X$5=1,
                    M172:X172,
                    ""),
                "")),
            MAX(IF(
                ISNUMBER(M172:X172),
                IF(
                    M$5:X$5=2,
                    M172:X172,
                    ""),
                ""))
        ),
        IF(
            Parameters!$D$16=1,
            IFERROR(
                AVERAGE(IF(
                    ISNUMBER(M172:X172),
                    IF(
                        M$5:X$5=1,
                        M172:X172,
                        ""),
                    "")),
                AVERAGE(IF(
                    ISNUMBER(M172:X172),
                    IF(
                        M$5:X$5=2,
                        M172:X172,
                        ""),
                    ""))
            ),
            IF(
                Parameters!$D$17=1,
                IFERROR(
                    IF(
                        OR(
                            IF(
                                ISNUMBER(M172:X172),
                                IF(
                                    M$5:X$5=1,
                                    M172:X172,
                                    ""),
                                "")
                            =0),
                        0,
                        GEOMEAN(IF(
                            ISNUMBER(M172:X172),
                            IF(
                                M$5:X$5=1,
                                M172:X172,
                                ""),
                            ""))
                    ),
                    IF(
                        OR(IF(
                            ISNUMBER(M172:X172),
                            IF(
                                M$5:X$5=2,
                                M172:X172,
                                ""),
                            "")
                            =0),
                        0,
                        GEOMEAN(IF(
                            ISNUMBER(M172:X172),
                            IF(
                                M$5:X$5=2,
                                M172:X172,
                                ""),
                            "")))
                )
            )
        )
    )
)</f>
        <v>0</v>
      </c>
      <c r="J172" s="242">
        <v>44753</v>
      </c>
      <c r="K172" s="242">
        <v>44846</v>
      </c>
      <c r="L172" s="91" t="s">
        <v>279</v>
      </c>
      <c r="M172" s="192">
        <v>2.85131195335277</v>
      </c>
      <c r="N172" s="192">
        <v>0</v>
      </c>
      <c r="O172" s="192" t="s">
        <v>409</v>
      </c>
      <c r="P172" s="192">
        <v>45.7</v>
      </c>
      <c r="Q172" s="192" t="s">
        <v>409</v>
      </c>
      <c r="R172" s="192" t="s">
        <v>409</v>
      </c>
      <c r="S172"/>
      <c r="T172"/>
      <c r="U172"/>
      <c r="V172"/>
      <c r="W172"/>
      <c r="X172"/>
      <c r="Y172" s="192"/>
      <c r="Z172" s="192"/>
      <c r="AA172"/>
      <c r="AB172"/>
      <c r="AC172"/>
      <c r="AD172"/>
      <c r="AE172"/>
      <c r="AF172"/>
      <c r="AG172" s="34"/>
      <c r="AH172" s="34"/>
      <c r="AI172" s="34"/>
      <c r="AJ172" s="34"/>
      <c r="AK172" s="205"/>
    </row>
    <row r="173" spans="1:37" x14ac:dyDescent="0.2">
      <c r="A173" s="84">
        <v>166</v>
      </c>
      <c r="B173" s="84" t="str">
        <f ca="1"/>
        <v>Russian Federation</v>
      </c>
      <c r="C173" s="84" t="str">
        <f ca="1"/>
        <v>RUS</v>
      </c>
      <c r="D173" s="84" t="str">
        <f ca="1"/>
        <v>ECS           Europe &amp; Central Asia</v>
      </c>
      <c r="E173" s="84" t="str">
        <f ca="1"/>
        <v>IBRD</v>
      </c>
      <c r="F173" s="190" t="str">
        <f t="shared" ca="1" si="8"/>
        <v/>
      </c>
      <c r="G173" s="80">
        <f>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0</v>
      </c>
      <c r="H173" s="80" cm="1">
        <f t="array" ref="H173">IF(
    SUM(IF(
            ISNUMBER(
                IF(
                    $M$4:$X$4,
                    (M173:X173),
                    "")),
            1,
            0))
        =0,
    NA(),
    IF(
        Parameters!$D$15=1,
        IF(
            SUM(--(ISNUMBER(IF($M$4:$X$4=1,(M173:X173),""))))&gt;0,
            MAX(IF(
                ISNUMBER(M173:X173),
                IF(
                    M$4:X$4=1,
                    M173:X173,
                    ""),
                "")),
            MAX(IF(
                ISNUMBER(M173:X173),
                IF(
                    M$4:X$4=2,
                    M173:X173,
                    ""),
                ""))
        ),
        IF(
            Parameters!$D$16=1,
            IFERROR(
                AVERAGE(IF(
                    ISNUMBER(M173:X173),
                    IF(
                        M$4:X$4=1,
                        M173:X173,
                        ""),
                    "")),
                AVERAGE(IF(
                    ISNUMBER(M173:X173),
                    IF(
                        M$4:X$4=2,
                        M173:X173,
                        ""),
                    ""))
            ),
            IF(
                Parameters!$D$17=1,
                IFERROR(
                    IF(
                        OR(
                            IF(
                                ISNUMBER(M173:X173),
                                IF(
                                    M$4:X$4=1,
                                    M173:X173,
                                    ""),
                                "")
                            =0),
                        0,
                        GEOMEAN(IF(
                            ISNUMBER(M173:X173),
                            IF(
                                M$4:X$4=1,
                                M173:X173,
                                ""),
                            ""))
                    ),
                    IF(
                        OR(IF(
                            ISNUMBER(M173:X173),
                            IF(
                                M$4:X$4=2,
                                M173:X173,
                                ""),
                            "")
                            =0),
                        0,
                        GEOMEAN(IF(
                            ISNUMBER(M173:X173),
                            IF(
                                M$4:X$4=2,
                                M173:X173,
                                ""),
                            "")))
                )
            )
        )
    )
)</f>
        <v>1.8600583090378999</v>
      </c>
      <c r="I173" s="191" cm="1">
        <f t="array" ref="I173">IF(
    SUM(IF(
            ISNUMBER(
                IF(
                    $M$5:$X$5,
                    (M173:X173),
                    "")),
            1,
            0))
        =0,
    NA(),
    IF(
        Parameters!$D$15=1,
        IF(
            SUM(--(ISNUMBER(IF($M$5:$X$5=1,(M173:X173),""))))&gt;0,
            MAX(IF(
                ISNUMBER(M173:X173),
                IF(
                    M$5:X$5=1,
                    M173:X173,
                    ""),
                "")),
            MAX(IF(
                ISNUMBER(M173:X173),
                IF(
                    M$5:X$5=2,
                    M173:X173,
                    ""),
                ""))
        ),
        IF(
            Parameters!$D$16=1,
            IFERROR(
                AVERAGE(IF(
                    ISNUMBER(M173:X173),
                    IF(
                        M$5:X$5=1,
                        M173:X173,
                        ""),
                    "")),
                AVERAGE(IF(
                    ISNUMBER(M173:X173),
                    IF(
                        M$5:X$5=2,
                        M173:X173,
                        ""),
                    ""))
            ),
            IF(
                Parameters!$D$17=1,
                IFERROR(
                    IF(
                        OR(
                            IF(
                                ISNUMBER(M173:X173),
                                IF(
                                    M$5:X$5=1,
                                    M173:X173,
                                    ""),
                                "")
                            =0),
                        0,
                        GEOMEAN(IF(
                            ISNUMBER(M173:X173),
                            IF(
                                M$5:X$5=1,
                                M173:X173,
                                ""),
                            ""))
                    ),
                    IF(
                        OR(IF(
                            ISNUMBER(M173:X173),
                            IF(
                                M$5:X$5=2,
                                M173:X173,
                                ""),
                            "")
                            =0),
                        0,
                        GEOMEAN(IF(
                            ISNUMBER(M173:X173),
                            IF(
                                M$5:X$5=2,
                                M173:X173,
                                ""),
                            "")))
                )
            )
        )
    )
)</f>
        <v>0</v>
      </c>
      <c r="J173" s="242">
        <v>44753</v>
      </c>
      <c r="K173" s="242">
        <v>44855</v>
      </c>
      <c r="L173" s="91" t="s">
        <v>281</v>
      </c>
      <c r="M173" s="192">
        <v>1.8600583090378999</v>
      </c>
      <c r="N173" s="192">
        <v>0</v>
      </c>
      <c r="O173" s="192" t="s">
        <v>409</v>
      </c>
      <c r="P173" s="192">
        <v>49.1</v>
      </c>
      <c r="Q173" s="192" t="s">
        <v>409</v>
      </c>
      <c r="R173" s="192" t="s">
        <v>409</v>
      </c>
      <c r="S173"/>
      <c r="T173"/>
      <c r="U173"/>
      <c r="V173"/>
      <c r="W173"/>
      <c r="X173"/>
      <c r="Y173" s="192"/>
      <c r="Z173" s="192"/>
      <c r="AA173"/>
      <c r="AB173"/>
      <c r="AC173"/>
      <c r="AD173"/>
      <c r="AE173"/>
      <c r="AF173"/>
      <c r="AG173" s="34"/>
      <c r="AH173" s="34"/>
      <c r="AI173" s="34"/>
      <c r="AJ173" s="34"/>
      <c r="AK173" s="205"/>
    </row>
    <row r="174" spans="1:37" x14ac:dyDescent="0.2">
      <c r="A174" s="84">
        <v>167</v>
      </c>
      <c r="B174" s="84" t="str">
        <f ca="1"/>
        <v>Rwanda</v>
      </c>
      <c r="C174" s="84" t="str">
        <f ca="1"/>
        <v>RWA</v>
      </c>
      <c r="D174" s="84" t="str">
        <f ca="1"/>
        <v>SSF           Sub-Saharan Africa</v>
      </c>
      <c r="E174" s="84" t="str">
        <f ca="1"/>
        <v>IDA</v>
      </c>
      <c r="F174" s="190" t="str">
        <f t="shared" ca="1" si="8"/>
        <v/>
      </c>
      <c r="G174" s="80">
        <f>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0</v>
      </c>
      <c r="H174" s="80" cm="1">
        <f t="array" ref="H174">IF(
    SUM(IF(
            ISNUMBER(
                IF(
                    $M$4:$X$4,
                    (M174:X174),
                    "")),
            1,
            0))
        =0,
    NA(),
    IF(
        Parameters!$D$15=1,
        IF(
            SUM(--(ISNUMBER(IF($M$4:$X$4=1,(M174:X174),""))))&gt;0,
            MAX(IF(
                ISNUMBER(M174:X174),
                IF(
                    M$4:X$4=1,
                    M174:X174,
                    ""),
                "")),
            MAX(IF(
                ISNUMBER(M174:X174),
                IF(
                    M$4:X$4=2,
                    M174:X174,
                    ""),
                ""))
        ),
        IF(
            Parameters!$D$16=1,
            IFERROR(
                AVERAGE(IF(
                    ISNUMBER(M174:X174),
                    IF(
                        M$4:X$4=1,
                        M174:X174,
                        ""),
                    "")),
                AVERAGE(IF(
                    ISNUMBER(M174:X174),
                    IF(
                        M$4:X$4=2,
                        M174:X174,
                        ""),
                    ""))
            ),
            IF(
                Parameters!$D$17=1,
                IFERROR(
                    IF(
                        OR(
                            IF(
                                ISNUMBER(M174:X174),
                                IF(
                                    M$4:X$4=1,
                                    M174:X174,
                                    ""),
                                "")
                            =0),
                        0,
                        GEOMEAN(IF(
                            ISNUMBER(M174:X174),
                            IF(
                                M$4:X$4=1,
                                M174:X174,
                                ""),
                            ""))
                    ),
                    IF(
                        OR(IF(
                            ISNUMBER(M174:X174),
                            IF(
                                M$4:X$4=2,
                                M174:X174,
                                ""),
                            "")
                            =0),
                        0,
                        GEOMEAN(IF(
                            ISNUMBER(M174:X174),
                            IF(
                                M$4:X$4=2,
                                M174:X174,
                                ""),
                            "")))
                )
            )
        )
    )
)</f>
        <v>6.5247813411078699</v>
      </c>
      <c r="I174" s="191" cm="1">
        <f t="array" ref="I174">IF(
    SUM(IF(
            ISNUMBER(
                IF(
                    $M$5:$X$5,
                    (M174:X174),
                    "")),
            1,
            0))
        =0,
    NA(),
    IF(
        Parameters!$D$15=1,
        IF(
            SUM(--(ISNUMBER(IF($M$5:$X$5=1,(M174:X174),""))))&gt;0,
            MAX(IF(
                ISNUMBER(M174:X174),
                IF(
                    M$5:X$5=1,
                    M174:X174,
                    ""),
                "")),
            MAX(IF(
                ISNUMBER(M174:X174),
                IF(
                    M$5:X$5=2,
                    M174:X174,
                    ""),
                ""))
        ),
        IF(
            Parameters!$D$16=1,
            IFERROR(
                AVERAGE(IF(
                    ISNUMBER(M174:X174),
                    IF(
                        M$5:X$5=1,
                        M174:X174,
                        ""),
                    "")),
                AVERAGE(IF(
                    ISNUMBER(M174:X174),
                    IF(
                        M$5:X$5=2,
                        M174:X174,
                        ""),
                    ""))
            ),
            IF(
                Parameters!$D$17=1,
                IFERROR(
                    IF(
                        OR(
                            IF(
                                ISNUMBER(M174:X174),
                                IF(
                                    M$5:X$5=1,
                                    M174:X174,
                                    ""),
                                "")
                            =0),
                        0,
                        GEOMEAN(IF(
                            ISNUMBER(M174:X174),
                            IF(
                                M$5:X$5=1,
                                M174:X174,
                                ""),
                            ""))
                    ),
                    IF(
                        OR(IF(
                            ISNUMBER(M174:X174),
                            IF(
                                M$5:X$5=2,
                                M174:X174,
                                ""),
                            "")
                            =0),
                        0,
                        GEOMEAN(IF(
                            ISNUMBER(M174:X174),
                            IF(
                                M$5:X$5=2,
                                M174:X174,
                                ""),
                            "")))
                )
            )
        )
    )
)</f>
        <v>0</v>
      </c>
      <c r="J174" s="242">
        <v>44753</v>
      </c>
      <c r="K174" s="242">
        <v>44852</v>
      </c>
      <c r="L174" s="91" t="s">
        <v>283</v>
      </c>
      <c r="M174" s="192">
        <v>6.5247813411078699</v>
      </c>
      <c r="N174" s="192">
        <v>0</v>
      </c>
      <c r="O174" s="192" t="s">
        <v>409</v>
      </c>
      <c r="P174" s="192">
        <v>33.1</v>
      </c>
      <c r="Q174" s="192" t="s">
        <v>409</v>
      </c>
      <c r="R174" s="192" t="s">
        <v>409</v>
      </c>
      <c r="S174"/>
      <c r="T174"/>
      <c r="U174"/>
      <c r="V174"/>
      <c r="W174"/>
      <c r="X174"/>
      <c r="Y174" s="192"/>
      <c r="Z174" s="192"/>
      <c r="AA174"/>
      <c r="AB174"/>
      <c r="AC174"/>
      <c r="AD174"/>
      <c r="AE174"/>
      <c r="AF174"/>
      <c r="AG174" s="34"/>
      <c r="AH174" s="34"/>
      <c r="AI174" s="34"/>
      <c r="AJ174" s="34"/>
      <c r="AK174" s="205"/>
    </row>
    <row r="175" spans="1:37" x14ac:dyDescent="0.2">
      <c r="A175" s="84">
        <v>168</v>
      </c>
      <c r="B175" s="84" t="str">
        <f ca="1"/>
        <v>Saudi Arabia</v>
      </c>
      <c r="C175" s="84" t="str">
        <f ca="1"/>
        <v>SAU</v>
      </c>
      <c r="D175" s="84" t="str">
        <f ca="1"/>
        <v>MEA           Middle East &amp; North Africa</v>
      </c>
      <c r="E175" s="84" t="str">
        <f ca="1"/>
        <v>NA</v>
      </c>
      <c r="F175" s="190" t="str">
        <f t="shared" ca="1" si="8"/>
        <v/>
      </c>
      <c r="G175" s="80">
        <f>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0</v>
      </c>
      <c r="H175" s="80" cm="1">
        <f t="array" ref="H175">IF(
    SUM(IF(
            ISNUMBER(
                IF(
                    $M$4:$X$4,
                    (M175:X175),
                    "")),
            1,
            0))
        =0,
    NA(),
    IF(
        Parameters!$D$15=1,
        IF(
            SUM(--(ISNUMBER(IF($M$4:$X$4=1,(M175:X175),""))))&gt;0,
            MAX(IF(
                ISNUMBER(M175:X175),
                IF(
                    M$4:X$4=1,
                    M175:X175,
                    ""),
                "")),
            MAX(IF(
                ISNUMBER(M175:X175),
                IF(
                    M$4:X$4=2,
                    M175:X175,
                    ""),
                ""))
        ),
        IF(
            Parameters!$D$16=1,
            IFERROR(
                AVERAGE(IF(
                    ISNUMBER(M175:X175),
                    IF(
                        M$4:X$4=1,
                        M175:X175,
                        ""),
                    "")),
                AVERAGE(IF(
                    ISNUMBER(M175:X175),
                    IF(
                        M$4:X$4=2,
                        M175:X175,
                        ""),
                    ""))
            ),
            IF(
                Parameters!$D$17=1,
                IFERROR(
                    IF(
                        OR(
                            IF(
                                ISNUMBER(M175:X175),
                                IF(
                                    M$4:X$4=1,
                                    M175:X175,
                                    ""),
                                "")
                            =0),
                        0,
                        GEOMEAN(IF(
                            ISNUMBER(M175:X175),
                            IF(
                                M$4:X$4=1,
                                M175:X175,
                                ""),
                            ""))
                    ),
                    IF(
                        OR(IF(
                            ISNUMBER(M175:X175),
                            IF(
                                M$4:X$4=2,
                                M175:X175,
                                ""),
                            "")
                            =0),
                        0,
                        GEOMEAN(IF(
                            ISNUMBER(M175:X175),
                            IF(
                                M$4:X$4=2,
                                M175:X175,
                                ""),
                            "")))
                )
            )
        )
    )
)</f>
        <v>3.08454810495626</v>
      </c>
      <c r="I175" s="191" cm="1">
        <f t="array" ref="I175">IF(
    SUM(IF(
            ISNUMBER(
                IF(
                    $M$5:$X$5,
                    (M175:X175),
                    "")),
            1,
            0))
        =0,
    NA(),
    IF(
        Parameters!$D$15=1,
        IF(
            SUM(--(ISNUMBER(IF($M$5:$X$5=1,(M175:X175),""))))&gt;0,
            MAX(IF(
                ISNUMBER(M175:X175),
                IF(
                    M$5:X$5=1,
                    M175:X175,
                    ""),
                "")),
            MAX(IF(
                ISNUMBER(M175:X175),
                IF(
                    M$5:X$5=2,
                    M175:X175,
                    ""),
                ""))
        ),
        IF(
            Parameters!$D$16=1,
            IFERROR(
                AVERAGE(IF(
                    ISNUMBER(M175:X175),
                    IF(
                        M$5:X$5=1,
                        M175:X175,
                        ""),
                    "")),
                AVERAGE(IF(
                    ISNUMBER(M175:X175),
                    IF(
                        M$5:X$5=2,
                        M175:X175,
                        ""),
                    ""))
            ),
            IF(
                Parameters!$D$17=1,
                IFERROR(
                    IF(
                        OR(
                            IF(
                                ISNUMBER(M175:X175),
                                IF(
                                    M$5:X$5=1,
                                    M175:X175,
                                    ""),
                                "")
                            =0),
                        0,
                        GEOMEAN(IF(
                            ISNUMBER(M175:X175),
                            IF(
                                M$5:X$5=1,
                                M175:X175,
                                ""),
                            ""))
                    ),
                    IF(
                        OR(IF(
                            ISNUMBER(M175:X175),
                            IF(
                                M$5:X$5=2,
                                M175:X175,
                                ""),
                            "")
                            =0),
                        0,
                        GEOMEAN(IF(
                            ISNUMBER(M175:X175),
                            IF(
                                M$5:X$5=2,
                                M175:X175,
                                ""),
                            "")))
                )
            )
        )
    )
)</f>
        <v>0</v>
      </c>
      <c r="J175" s="242">
        <v>44753</v>
      </c>
      <c r="K175" s="242">
        <v>44855</v>
      </c>
      <c r="L175" s="91" t="s">
        <v>285</v>
      </c>
      <c r="M175" s="192">
        <v>3.08454810495626</v>
      </c>
      <c r="N175" s="192">
        <v>0</v>
      </c>
      <c r="O175" s="192" t="s">
        <v>409</v>
      </c>
      <c r="P175" s="192">
        <v>44.9</v>
      </c>
      <c r="Q175" s="192" t="s">
        <v>409</v>
      </c>
      <c r="R175" s="192" t="s">
        <v>409</v>
      </c>
      <c r="S175"/>
      <c r="T175"/>
      <c r="U175"/>
      <c r="V175"/>
      <c r="W175"/>
      <c r="X175"/>
      <c r="Y175" s="192"/>
      <c r="Z175" s="192"/>
      <c r="AA175"/>
      <c r="AB175"/>
      <c r="AC175"/>
      <c r="AD175"/>
      <c r="AE175"/>
      <c r="AF175"/>
      <c r="AG175" s="34"/>
      <c r="AH175" s="34"/>
      <c r="AI175" s="34"/>
      <c r="AJ175" s="34"/>
      <c r="AK175" s="205"/>
    </row>
    <row r="176" spans="1:37" x14ac:dyDescent="0.2">
      <c r="A176" s="84">
        <v>169</v>
      </c>
      <c r="B176" s="84" t="str">
        <f ca="1"/>
        <v>Sudan</v>
      </c>
      <c r="C176" s="84" t="str">
        <f ca="1"/>
        <v>SDN</v>
      </c>
      <c r="D176" s="84" t="str">
        <f ca="1"/>
        <v>SSF           Sub-Saharan Africa</v>
      </c>
      <c r="E176" s="84" t="str">
        <f ca="1"/>
        <v>IDA</v>
      </c>
      <c r="F176" s="190" t="str">
        <f t="shared" ca="1" si="8"/>
        <v/>
      </c>
      <c r="G176" s="80">
        <f>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8.9017965887391863</v>
      </c>
      <c r="H176" s="80" cm="1">
        <f t="array" ref="H176">IF(
    SUM(IF(
            ISNUMBER(
                IF(
                    $M$4:$X$4,
                    (M176:X176),
                    "")),
            1,
            0))
        =0,
    NA(),
    IF(
        Parameters!$D$15=1,
        IF(
            SUM(--(ISNUMBER(IF($M$4:$X$4=1,(M176:X176),""))))&gt;0,
            MAX(IF(
                ISNUMBER(M176:X176),
                IF(
                    M$4:X$4=1,
                    M176:X176,
                    ""),
                "")),
            MAX(IF(
                ISNUMBER(M176:X176),
                IF(
                    M$4:X$4=2,
                    M176:X176,
                    ""),
                ""))
        ),
        IF(
            Parameters!$D$16=1,
            IFERROR(
                AVERAGE(IF(
                    ISNUMBER(M176:X176),
                    IF(
                        M$4:X$4=1,
                        M176:X176,
                        ""),
                    "")),
                AVERAGE(IF(
                    ISNUMBER(M176:X176),
                    IF(
                        M$4:X$4=2,
                        M176:X176,
                        ""),
                    ""))
            ),
            IF(
                Parameters!$D$17=1,
                IFERROR(
                    IF(
                        OR(
                            IF(
                                ISNUMBER(M176:X176),
                                IF(
                                    M$4:X$4=1,
                                    M176:X176,
                                    ""),
                                "")
                            =0),
                        0,
                        GEOMEAN(IF(
                            ISNUMBER(M176:X176),
                            IF(
                                M$4:X$4=1,
                                M176:X176,
                                ""),
                            ""))
                    ),
                    IF(
                        OR(IF(
                            ISNUMBER(M176:X176),
                            IF(
                                M$4:X$4=2,
                                M176:X176,
                                ""),
                            "")
                            =0),
                        0,
                        GEOMEAN(IF(
                            ISNUMBER(M176:X176),
                            IF(
                                M$4:X$4=2,
                                M176:X176,
                                ""),
                            "")))
                )
            )
        )
    )
)</f>
        <v>7.9241982507288604</v>
      </c>
      <c r="I176" s="191" cm="1">
        <f t="array" ref="I176">IF(
    SUM(IF(
            ISNUMBER(
                IF(
                    $M$5:$X$5,
                    (M176:X176),
                    "")),
            1,
            0))
        =0,
    NA(),
    IF(
        Parameters!$D$15=1,
        IF(
            SUM(--(ISNUMBER(IF($M$5:$X$5=1,(M176:X176),""))))&gt;0,
            MAX(IF(
                ISNUMBER(M176:X176),
                IF(
                    M$5:X$5=1,
                    M176:X176,
                    ""),
                "")),
            MAX(IF(
                ISNUMBER(M176:X176),
                IF(
                    M$5:X$5=2,
                    M176:X176,
                    ""),
                ""))
        ),
        IF(
            Parameters!$D$16=1,
            IFERROR(
                AVERAGE(IF(
                    ISNUMBER(M176:X176),
                    IF(
                        M$5:X$5=1,
                        M176:X176,
                        ""),
                    "")),
                AVERAGE(IF(
                    ISNUMBER(M176:X176),
                    IF(
                        M$5:X$5=2,
                        M176:X176,
                        ""),
                    ""))
            ),
            IF(
                Parameters!$D$17=1,
                IFERROR(
                    IF(
                        OR(
                            IF(
                                ISNUMBER(M176:X176),
                                IF(
                                    M$5:X$5=1,
                                    M176:X176,
                                    ""),
                                "")
                            =0),
                        0,
                        GEOMEAN(IF(
                            ISNUMBER(M176:X176),
                            IF(
                                M$5:X$5=1,
                                M176:X176,
                                ""),
                            ""))
                    ),
                    IF(
                        OR(IF(
                            ISNUMBER(M176:X176),
                            IF(
                                M$5:X$5=2,
                                M176:X176,
                                ""),
                            "")
                            =0),
                        0,
                        GEOMEAN(IF(
                            ISNUMBER(M176:X176),
                            IF(
                                M$5:X$5=2,
                                M176:X176,
                                ""),
                            "")))
                )
            )
        )
    )
)</f>
        <v>10</v>
      </c>
      <c r="J176" s="242">
        <v>44753</v>
      </c>
      <c r="K176" s="242">
        <v>45142</v>
      </c>
      <c r="L176" s="91" t="s">
        <v>287</v>
      </c>
      <c r="M176" s="192">
        <v>7.9241982507288604</v>
      </c>
      <c r="N176" s="192">
        <v>0</v>
      </c>
      <c r="O176" s="192">
        <v>10</v>
      </c>
      <c r="P176" s="192">
        <v>28.3</v>
      </c>
      <c r="Q176" s="192" t="s">
        <v>409</v>
      </c>
      <c r="R176" s="192" t="s">
        <v>870</v>
      </c>
      <c r="S176"/>
      <c r="T176"/>
      <c r="U176"/>
      <c r="V176"/>
      <c r="W176"/>
      <c r="X176"/>
      <c r="Y176" s="192"/>
      <c r="Z176" s="192"/>
      <c r="AA176"/>
      <c r="AB176"/>
      <c r="AC176"/>
      <c r="AD176"/>
      <c r="AE176"/>
      <c r="AF176"/>
      <c r="AG176" s="34"/>
      <c r="AH176" s="34"/>
      <c r="AI176" s="34"/>
      <c r="AJ176" s="34"/>
      <c r="AK176" s="205"/>
    </row>
    <row r="177" spans="1:37" x14ac:dyDescent="0.2">
      <c r="A177" s="84">
        <v>170</v>
      </c>
      <c r="B177" s="84" t="str">
        <f ca="1"/>
        <v>Senegal</v>
      </c>
      <c r="C177" s="84" t="str">
        <f ca="1"/>
        <v>SEN</v>
      </c>
      <c r="D177" s="84" t="str">
        <f ca="1"/>
        <v>SSF           Sub-Saharan Africa</v>
      </c>
      <c r="E177" s="84" t="str">
        <f ca="1"/>
        <v>IDA</v>
      </c>
      <c r="F177" s="190" t="str">
        <f t="shared" ca="1" si="8"/>
        <v/>
      </c>
      <c r="G177" s="80">
        <f>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0</v>
      </c>
      <c r="H177" s="80" cm="1">
        <f t="array" ref="H177">IF(
    SUM(IF(
            ISNUMBER(
                IF(
                    $M$4:$X$4,
                    (M177:X177),
                    "")),
            1,
            0))
        =0,
    NA(),
    IF(
        Parameters!$D$15=1,
        IF(
            SUM(--(ISNUMBER(IF($M$4:$X$4=1,(M177:X177),""))))&gt;0,
            MAX(IF(
                ISNUMBER(M177:X177),
                IF(
                    M$4:X$4=1,
                    M177:X177,
                    ""),
                "")),
            MAX(IF(
                ISNUMBER(M177:X177),
                IF(
                    M$4:X$4=2,
                    M177:X177,
                    ""),
                ""))
        ),
        IF(
            Parameters!$D$16=1,
            IFERROR(
                AVERAGE(IF(
                    ISNUMBER(M177:X177),
                    IF(
                        M$4:X$4=1,
                        M177:X177,
                        ""),
                    "")),
                AVERAGE(IF(
                    ISNUMBER(M177:X177),
                    IF(
                        M$4:X$4=2,
                        M177:X177,
                        ""),
                    ""))
            ),
            IF(
                Parameters!$D$17=1,
                IFERROR(
                    IF(
                        OR(
                            IF(
                                ISNUMBER(M177:X177),
                                IF(
                                    M$4:X$4=1,
                                    M177:X177,
                                    ""),
                                "")
                            =0),
                        0,
                        GEOMEAN(IF(
                            ISNUMBER(M177:X177),
                            IF(
                                M$4:X$4=1,
                                M177:X177,
                                ""),
                            ""))
                    ),
                    IF(
                        OR(IF(
                            ISNUMBER(M177:X177),
                            IF(
                                M$4:X$4=2,
                                M177:X177,
                                ""),
                            "")
                            =0),
                        0,
                        GEOMEAN(IF(
                            ISNUMBER(M177:X177),
                            IF(
                                M$4:X$4=2,
                                M177:X177,
                                ""),
                            "")))
                )
            )
        )
    )
)</f>
        <v>6.6122448979591804</v>
      </c>
      <c r="I177" s="191" cm="1">
        <f t="array" ref="I177">IF(
    SUM(IF(
            ISNUMBER(
                IF(
                    $M$5:$X$5,
                    (M177:X177),
                    "")),
            1,
            0))
        =0,
    NA(),
    IF(
        Parameters!$D$15=1,
        IF(
            SUM(--(ISNUMBER(IF($M$5:$X$5=1,(M177:X177),""))))&gt;0,
            MAX(IF(
                ISNUMBER(M177:X177),
                IF(
                    M$5:X$5=1,
                    M177:X177,
                    ""),
                "")),
            MAX(IF(
                ISNUMBER(M177:X177),
                IF(
                    M$5:X$5=2,
                    M177:X177,
                    ""),
                ""))
        ),
        IF(
            Parameters!$D$16=1,
            IFERROR(
                AVERAGE(IF(
                    ISNUMBER(M177:X177),
                    IF(
                        M$5:X$5=1,
                        M177:X177,
                        ""),
                    "")),
                AVERAGE(IF(
                    ISNUMBER(M177:X177),
                    IF(
                        M$5:X$5=2,
                        M177:X177,
                        ""),
                    ""))
            ),
            IF(
                Parameters!$D$17=1,
                IFERROR(
                    IF(
                        OR(
                            IF(
                                ISNUMBER(M177:X177),
                                IF(
                                    M$5:X$5=1,
                                    M177:X177,
                                    ""),
                                "")
                            =0),
                        0,
                        GEOMEAN(IF(
                            ISNUMBER(M177:X177),
                            IF(
                                M$5:X$5=1,
                                M177:X177,
                                ""),
                            ""))
                    ),
                    IF(
                        OR(IF(
                            ISNUMBER(M177:X177),
                            IF(
                                M$5:X$5=2,
                                M177:X177,
                                ""),
                            "")
                            =0),
                        0,
                        GEOMEAN(IF(
                            ISNUMBER(M177:X177),
                            IF(
                                M$5:X$5=2,
                                M177:X177,
                                ""),
                            "")))
                )
            )
        )
    )
)</f>
        <v>0</v>
      </c>
      <c r="J177" s="242">
        <v>44753</v>
      </c>
      <c r="K177" s="242">
        <v>44762</v>
      </c>
      <c r="L177" s="91" t="s">
        <v>289</v>
      </c>
      <c r="M177" s="192">
        <v>6.6122448979591804</v>
      </c>
      <c r="N177" s="192">
        <v>0</v>
      </c>
      <c r="O177" s="192" t="s">
        <v>409</v>
      </c>
      <c r="P177" s="192">
        <v>32.799999999999997</v>
      </c>
      <c r="Q177" s="192" t="s">
        <v>409</v>
      </c>
      <c r="R177" s="192" t="s">
        <v>409</v>
      </c>
      <c r="S177"/>
      <c r="T177"/>
      <c r="U177"/>
      <c r="V177"/>
      <c r="W177"/>
      <c r="X177"/>
      <c r="Y177" s="192"/>
      <c r="Z177" s="192"/>
      <c r="AA177"/>
      <c r="AB177"/>
      <c r="AC177"/>
      <c r="AD177"/>
      <c r="AE177"/>
      <c r="AF177"/>
      <c r="AG177" s="34"/>
      <c r="AH177" s="34"/>
      <c r="AI177" s="34"/>
      <c r="AJ177" s="34"/>
      <c r="AK177" s="205"/>
    </row>
    <row r="178" spans="1:37" x14ac:dyDescent="0.2">
      <c r="A178" s="84">
        <v>171</v>
      </c>
      <c r="B178" s="84" t="str">
        <f ca="1"/>
        <v>Singapore</v>
      </c>
      <c r="C178" s="84" t="str">
        <f ca="1"/>
        <v>SGP</v>
      </c>
      <c r="D178" s="84" t="str">
        <f ca="1"/>
        <v>EAS           East Asia &amp; Pacific</v>
      </c>
      <c r="E178" s="84" t="str">
        <f ca="1"/>
        <v>NA</v>
      </c>
      <c r="F178" s="190" t="str">
        <f t="shared" ca="1" si="8"/>
        <v/>
      </c>
      <c r="G178" s="80">
        <f>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$M$4:$X$4,
                    (M178:X178),
                    "")),
            1,
            0))
        =0,
    NA(),
    IF(
        Parameters!$D$15=1,
        IF(
            SUM(--(ISNUMBER(IF($M$4:$X$4=1,(M178:X178),""))))&gt;0,
            MAX(IF(
                ISNUMBER(M178:X178),
                IF(
                    M$4:X$4=1,
                    M178:X178,
                    ""),
                "")),
            MAX(IF(
                ISNUMBER(M178:X178),
                IF(
                    M$4:X$4=2,
                    M178:X178,
                    ""),
                ""))
        ),
        IF(
            Parameters!$D$16=1,
            IFERROR(
                AVERAGE(IF(
                    ISNUMBER(M178:X178),
                    IF(
                        M$4:X$4=1,
                        M178:X178,
                        ""),
                    "")),
                AVERAGE(IF(
                    ISNUMBER(M178:X178),
                    IF(
                        M$4:X$4=2,
                        M178:X178,
                        ""),
                    ""))
            ),
            IF(
                Parameters!$D$17=1,
                IFERROR(
                    IF(
                        OR(
                            IF(
                                ISNUMBER(M178:X178),
                                IF(
                                    M$4:X$4=1,
                                    M178:X178,
                                    ""),
                                "")
                            =0),
                        0,
                        GEOMEAN(IF(
                            ISNUMBER(M178:X178),
                            IF(
                                M$4:X$4=1,
                                M178:X178,
                                ""),
                            ""))
                    ),
                    IF(
                        OR(IF(
                            ISNUMBER(M178:X178),
                            IF(
                                M$4:X$4=2,
                                M178:X178,
                                ""),
                            "")
                            =0),
                        0,
                        GEOMEAN(IF(
                            ISNUMBER(M178:X178),
                            IF(
                                M$4:X$4=2,
                                M178:X178,
                                ""),
                            "")))
                )
            )
        )
    )
)</f>
        <v>0</v>
      </c>
      <c r="I178" s="191" cm="1">
        <f t="array" ref="I178">IF(
    SUM(IF(
            ISNUMBER(
                IF(
                    $M$5:$X$5,
                    (M178:X178),
                    "")),
            1,
            0))
        =0,
    NA(),
    IF(
        Parameters!$D$15=1,
        IF(
            SUM(--(ISNUMBER(IF($M$5:$X$5=1,(M178:X178),""))))&gt;0,
            MAX(IF(
                ISNUMBER(M178:X178),
                IF(
                    M$5:X$5=1,
                    M178:X178,
                    ""),
                "")),
            MAX(IF(
                ISNUMBER(M178:X178),
                IF(
                    M$5:X$5=2,
                    M178:X178,
                    ""),
                ""))
        ),
        IF(
            Parameters!$D$16=1,
            IFERROR(
                AVERAGE(IF(
                    ISNUMBER(M178:X178),
                    IF(
                        M$5:X$5=1,
                        M178:X178,
                        ""),
                    "")),
                AVERAGE(IF(
                    ISNUMBER(M178:X178),
                    IF(
                        M$5:X$5=2,
                        M178:X178,
                        ""),
                    ""))
            ),
            IF(
                Parameters!$D$17=1,
                IFERROR(
                    IF(
                        OR(
                            IF(
                                ISNUMBER(M178:X178),
                                IF(
                                    M$5:X$5=1,
                                    M178:X178,
                                    ""),
                                "")
                            =0),
                        0,
                        GEOMEAN(IF(
                            ISNUMBER(M178:X178),
                            IF(
                                M$5:X$5=1,
                                M178:X178,
                                ""),
                            ""))
                    ),
                    IF(
                        OR(IF(
                            ISNUMBER(M178:X178),
                            IF(
                                M$5:X$5=2,
                                M178:X178,
                                ""),
                            "")
                            =0),
                        0,
                        GEOMEAN(IF(
                            ISNUMBER(M178:X178),
                            IF(
                                M$5:X$5=2,
                                M178:X178,
                                ""),
                            "")))
                )
            )
        )
    )
)</f>
        <v>0</v>
      </c>
      <c r="J178" s="242">
        <v>44753</v>
      </c>
      <c r="K178" s="242">
        <v>44855</v>
      </c>
      <c r="L178" s="91" t="s">
        <v>291</v>
      </c>
      <c r="M178" s="192">
        <v>0</v>
      </c>
      <c r="N178" s="192">
        <v>0</v>
      </c>
      <c r="O178" s="192" t="s">
        <v>409</v>
      </c>
      <c r="P178" s="192">
        <v>57.4</v>
      </c>
      <c r="Q178" s="192" t="s">
        <v>409</v>
      </c>
      <c r="R178" s="192" t="s">
        <v>409</v>
      </c>
      <c r="S178"/>
      <c r="T178"/>
      <c r="U178"/>
      <c r="V178"/>
      <c r="W178"/>
      <c r="X178"/>
      <c r="Y178" s="192"/>
      <c r="Z178" s="192"/>
      <c r="AA178"/>
      <c r="AB178"/>
      <c r="AC178"/>
      <c r="AD178"/>
      <c r="AE178"/>
      <c r="AF178"/>
      <c r="AG178" s="34"/>
      <c r="AH178" s="34"/>
      <c r="AI178" s="34"/>
      <c r="AJ178" s="34"/>
      <c r="AK178" s="205"/>
    </row>
    <row r="179" spans="1:37" x14ac:dyDescent="0.2">
      <c r="A179" s="84">
        <v>172</v>
      </c>
      <c r="B179" s="84" t="str">
        <f ca="1"/>
        <v>Solomon Islands</v>
      </c>
      <c r="C179" s="84" t="str">
        <f ca="1"/>
        <v>SLB</v>
      </c>
      <c r="D179" s="84" t="str">
        <f ca="1"/>
        <v>EAS           East Asia &amp; Pacific</v>
      </c>
      <c r="E179" s="84" t="str">
        <f ca="1"/>
        <v>IDA</v>
      </c>
      <c r="F179" s="190" t="str">
        <f t="shared" ca="1" si="8"/>
        <v/>
      </c>
      <c r="G179" s="80">
        <f>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$M$4:$X$4,
                    (M179:X179),
                    "")),
            1,
            0))
        =0,
    NA(),
    IF(
        Parameters!$D$15=1,
        IF(
            SUM(--(ISNUMBER(IF($M$4:$X$4=1,(M179:X179),""))))&gt;0,
            MAX(IF(
                ISNUMBER(M179:X179),
                IF(
                    M$4:X$4=1,
                    M179:X179,
                    ""),
                "")),
            MAX(IF(
                ISNUMBER(M179:X179),
                IF(
                    M$4:X$4=2,
                    M179:X179,
                    ""),
                ""))
        ),
        IF(
            Parameters!$D$16=1,
            IFERROR(
                AVERAGE(IF(
                    ISNUMBER(M179:X179),
                    IF(
                        M$4:X$4=1,
                        M179:X179,
                        ""),
                    "")),
                AVERAGE(IF(
                    ISNUMBER(M179:X179),
                    IF(
                        M$4:X$4=2,
                        M179:X179,
                        ""),
                    ""))
            ),
            IF(
                Parameters!$D$17=1,
                IFERROR(
                    IF(
                        OR(
                            IF(
                                ISNUMBER(M179:X179),
                                IF(
                                    M$4:X$4=1,
                                    M179:X179,
                                    ""),
                                "")
                            =0),
                        0,
                        GEOMEAN(IF(
                            ISNUMBER(M179:X179),
                            IF(
                                M$4:X$4=1,
                                M179:X179,
                                ""),
                            ""))
                    ),
                    IF(
                        OR(IF(
                            ISNUMBER(M179:X179),
                            IF(
                                M$4:X$4=2,
                                M179:X179,
                                ""),
                            "")
                            =0),
                        0,
                        GEOMEAN(IF(
                            ISNUMBER(M179:X179),
                            IF(
                                M$4:X$4=2,
                                M179:X179,
                                ""),
                            "")))
                )
            )
        )
    )
)</f>
        <v>9.3819241982507293</v>
      </c>
      <c r="I179" s="191" cm="1">
        <f t="array" ref="I179">IF(
    SUM(IF(
            ISNUMBER(
                IF(
                    $M$5:$X$5,
                    (M179:X179),
                    "")),
            1,
            0))
        =0,
    NA(),
    IF(
        Parameters!$D$15=1,
        IF(
            SUM(--(ISNUMBER(IF($M$5:$X$5=1,(M179:X179),""))))&gt;0,
            MAX(IF(
                ISNUMBER(M179:X179),
                IF(
                    M$5:X$5=1,
                    M179:X179,
                    ""),
                "")),
            MAX(IF(
                ISNUMBER(M179:X179),
                IF(
                    M$5:X$5=2,
                    M179:X179,
                    ""),
                ""))
        ),
        IF(
            Parameters!$D$16=1,
            IFERROR(
                AVERAGE(IF(
                    ISNUMBER(M179:X179),
                    IF(
                        M$5:X$5=1,
                        M179:X179,
                        ""),
                    "")),
                AVERAGE(IF(
                    ISNUMBER(M179:X179),
                    IF(
                        M$5:X$5=2,
                        M179:X179,
                        ""),
                    ""))
            ),
            IF(
                Parameters!$D$17=1,
                IFERROR(
                    IF(
                        OR(
                            IF(
                                ISNUMBER(M179:X179),
                                IF(
                                    M$5:X$5=1,
                                    M179:X179,
                                    ""),
                                "")
                            =0),
                        0,
                        GEOMEAN(IF(
                            ISNUMBER(M179:X179),
                            IF(
                                M$5:X$5=1,
                                M179:X179,
                                ""),
                            ""))
                    ),
                    IF(
                        OR(IF(
                            ISNUMBER(M179:X179),
                            IF(
                                M$5:X$5=2,
                                M179:X179,
                                ""),
                            "")
                            =0),
                        0,
                        GEOMEAN(IF(
                            ISNUMBER(M179:X179),
                            IF(
                                M$5:X$5=2,
                                M179:X179,
                                ""),
                            "")))
                )
            )
        )
    )
)</f>
        <v>0</v>
      </c>
      <c r="J179" s="242">
        <v>44753</v>
      </c>
      <c r="K179" s="242">
        <v>44762</v>
      </c>
      <c r="L179" s="91" t="s">
        <v>293</v>
      </c>
      <c r="M179" s="192">
        <v>9.3819241982507293</v>
      </c>
      <c r="N179" s="192">
        <v>0</v>
      </c>
      <c r="O179" s="192" t="s">
        <v>409</v>
      </c>
      <c r="P179" s="192">
        <v>23.3</v>
      </c>
      <c r="Q179" s="192" t="s">
        <v>409</v>
      </c>
      <c r="R179" s="192" t="s">
        <v>409</v>
      </c>
      <c r="S179"/>
      <c r="T179"/>
      <c r="U179"/>
      <c r="V179"/>
      <c r="W179"/>
      <c r="X179"/>
      <c r="Y179" s="192"/>
      <c r="Z179" s="192"/>
      <c r="AA179"/>
      <c r="AB179"/>
      <c r="AC179"/>
      <c r="AD179"/>
      <c r="AE179"/>
      <c r="AF179"/>
      <c r="AG179" s="34"/>
      <c r="AH179" s="34"/>
      <c r="AI179" s="34"/>
      <c r="AJ179" s="34"/>
      <c r="AK179" s="205"/>
    </row>
    <row r="180" spans="1:37" x14ac:dyDescent="0.2">
      <c r="A180" s="84">
        <v>173</v>
      </c>
      <c r="B180" s="84" t="str">
        <f ca="1"/>
        <v>Sierra Leone</v>
      </c>
      <c r="C180" s="84" t="str">
        <f ca="1"/>
        <v>SLE</v>
      </c>
      <c r="D180" s="84" t="str">
        <f ca="1"/>
        <v>SSF           Sub-Saharan Africa</v>
      </c>
      <c r="E180" s="84" t="str">
        <f ca="1"/>
        <v>IDA</v>
      </c>
      <c r="F180" s="190" t="str">
        <f t="shared" ca="1" si="8"/>
        <v/>
      </c>
      <c r="G180" s="80">
        <f>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0</v>
      </c>
      <c r="H180" s="80" cm="1">
        <f t="array" ref="H180">IF(
    SUM(IF(
            ISNUMBER(
                IF(
                    $M$4:$X$4,
                    (M180:X180),
                    "")),
            1,
            0))
        =0,
    NA(),
    IF(
        Parameters!$D$15=1,
        IF(
            SUM(--(ISNUMBER(IF($M$4:$X$4=1,(M180:X180),""))))&gt;0,
            MAX(IF(
                ISNUMBER(M180:X180),
                IF(
                    M$4:X$4=1,
                    M180:X180,
                    ""),
                "")),
            MAX(IF(
                ISNUMBER(M180:X180),
                IF(
                    M$4:X$4=2,
                    M180:X180,
                    ""),
                ""))
        ),
        IF(
            Parameters!$D$16=1,
            IFERROR(
                AVERAGE(IF(
                    ISNUMBER(M180:X180),
                    IF(
                        M$4:X$4=1,
                        M180:X180,
                        ""),
                    "")),
                AVERAGE(IF(
                    ISNUMBER(M180:X180),
                    IF(
                        M$4:X$4=2,
                        M180:X180,
                        ""),
                    ""))
            ),
            IF(
                Parameters!$D$17=1,
                IFERROR(
                    IF(
                        OR(
                            IF(
                                ISNUMBER(M180:X180),
                                IF(
                                    M$4:X$4=1,
                                    M180:X180,
                                    ""),
                                "")
                            =0),
                        0,
                        GEOMEAN(IF(
                            ISNUMBER(M180:X180),
                            IF(
                                M$4:X$4=1,
                                M180:X180,
                                ""),
                            ""))
                    ),
                    IF(
                        OR(IF(
                            ISNUMBER(M180:X180),
                            IF(
                                M$4:X$4=2,
                                M180:X180,
                                ""),
                            "")
                            =0),
                        0,
                        GEOMEAN(IF(
                            ISNUMBER(M180:X180),
                            IF(
                                M$4:X$4=2,
                                M180:X180,
                                ""),
                            "")))
                )
            )
        )
    )
)</f>
        <v>6.6413994169096204</v>
      </c>
      <c r="I180" s="191" cm="1">
        <f t="array" ref="I180">IF(
    SUM(IF(
            ISNUMBER(
                IF(
                    $M$5:$X$5,
                    (M180:X180),
                    "")),
            1,
            0))
        =0,
    NA(),
    IF(
        Parameters!$D$15=1,
        IF(
            SUM(--(ISNUMBER(IF($M$5:$X$5=1,(M180:X180),""))))&gt;0,
            MAX(IF(
                ISNUMBER(M180:X180),
                IF(
                    M$5:X$5=1,
                    M180:X180,
                    ""),
                "")),
            MAX(IF(
                ISNUMBER(M180:X180),
                IF(
                    M$5:X$5=2,
                    M180:X180,
                    ""),
                ""))
        ),
        IF(
            Parameters!$D$16=1,
            IFERROR(
                AVERAGE(IF(
                    ISNUMBER(M180:X180),
                    IF(
                        M$5:X$5=1,
                        M180:X180,
                        ""),
                    "")),
                AVERAGE(IF(
                    ISNUMBER(M180:X180),
                    IF(
                        M$5:X$5=2,
                        M180:X180,
                        ""),
                    ""))
            ),
            IF(
                Parameters!$D$17=1,
                IFERROR(
                    IF(
                        OR(
                            IF(
                                ISNUMBER(M180:X180),
                                IF(
                                    M$5:X$5=1,
                                    M180:X180,
                                    ""),
                                "")
                            =0),
                        0,
                        GEOMEAN(IF(
                            ISNUMBER(M180:X180),
                            IF(
                                M$5:X$5=1,
                                M180:X180,
                                ""),
                            ""))
                    ),
                    IF(
                        OR(IF(
                            ISNUMBER(M180:X180),
                            IF(
                                M$5:X$5=2,
                                M180:X180,
                                ""),
                            "")
                            =0),
                        0,
                        GEOMEAN(IF(
                            ISNUMBER(M180:X180),
                            IF(
                                M$5:X$5=2,
                                M180:X180,
                                ""),
                            "")))
                )
            )
        )
    )
)</f>
        <v>0</v>
      </c>
      <c r="J180" s="242">
        <v>44753</v>
      </c>
      <c r="K180" s="242">
        <v>44830</v>
      </c>
      <c r="L180" s="91" t="s">
        <v>295</v>
      </c>
      <c r="M180" s="192">
        <v>6.6413994169096204</v>
      </c>
      <c r="N180" s="192">
        <v>0</v>
      </c>
      <c r="O180" s="192" t="s">
        <v>409</v>
      </c>
      <c r="P180" s="192">
        <v>32.700000000000003</v>
      </c>
      <c r="Q180" s="192" t="s">
        <v>409</v>
      </c>
      <c r="R180" s="192" t="s">
        <v>409</v>
      </c>
      <c r="S180"/>
      <c r="T180"/>
      <c r="U180"/>
      <c r="V180"/>
      <c r="W180"/>
      <c r="X180"/>
      <c r="Y180" s="192"/>
      <c r="Z180" s="192"/>
      <c r="AA180"/>
      <c r="AB180"/>
      <c r="AC180"/>
      <c r="AD180"/>
      <c r="AE180"/>
      <c r="AF180"/>
      <c r="AG180" s="34"/>
      <c r="AH180" s="34"/>
      <c r="AI180" s="34"/>
      <c r="AJ180" s="34"/>
      <c r="AK180" s="205"/>
    </row>
    <row r="181" spans="1:37" x14ac:dyDescent="0.2">
      <c r="A181" s="84">
        <v>174</v>
      </c>
      <c r="B181" s="84" t="str">
        <f ca="1"/>
        <v>El Salvador</v>
      </c>
      <c r="C181" s="84" t="str">
        <f ca="1"/>
        <v>SLV</v>
      </c>
      <c r="D181" s="84" t="str">
        <f ca="1"/>
        <v>LCN           Latin America &amp; Caribbean</v>
      </c>
      <c r="E181" s="84" t="str">
        <f ca="1"/>
        <v>IBRD</v>
      </c>
      <c r="F181" s="190" t="str">
        <f t="shared" ca="1" si="8"/>
        <v/>
      </c>
      <c r="G181" s="80">
        <f>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0</v>
      </c>
      <c r="H181" s="80" cm="1">
        <f t="array" ref="H181">IF(
    SUM(IF(
            ISNUMBER(
                IF(
                    $M$4:$X$4,
                    (M181:X181),
                    "")),
            1,
            0))
        =0,
    NA(),
    IF(
        Parameters!$D$15=1,
        IF(
            SUM(--(ISNUMBER(IF($M$4:$X$4=1,(M181:X181),""))))&gt;0,
            MAX(IF(
                ISNUMBER(M181:X181),
                IF(
                    M$4:X$4=1,
                    M181:X181,
                    ""),
                "")),
            MAX(IF(
                ISNUMBER(M181:X181),
                IF(
                    M$4:X$4=2,
                    M181:X181,
                    ""),
                ""))
        ),
        IF(
            Parameters!$D$16=1,
            IFERROR(
                AVERAGE(IF(
                    ISNUMBER(M181:X181),
                    IF(
                        M$4:X$4=1,
                        M181:X181,
                        ""),
                    "")),
                AVERAGE(IF(
                    ISNUMBER(M181:X181),
                    IF(
                        M$4:X$4=2,
                        M181:X181,
                        ""),
                    ""))
            ),
            IF(
                Parameters!$D$17=1,
                IFERROR(
                    IF(
                        OR(
                            IF(
                                ISNUMBER(M181:X181),
                                IF(
                                    M$4:X$4=1,
                                    M181:X181,
                                    ""),
                                "")
                            =0),
                        0,
                        GEOMEAN(IF(
                            ISNUMBER(M181:X181),
                            IF(
                                M$4:X$4=1,
                                M181:X181,
                                ""),
                            ""))
                    ),
                    IF(
                        OR(IF(
                            ISNUMBER(M181:X181),
                            IF(
                                M$4:X$4=2,
                                M181:X181,
                                ""),
                            "")
                            =0),
                        0,
                        GEOMEAN(IF(
                            ISNUMBER(M181:X181),
                            IF(
                                M$4:X$4=2,
                                M181:X181,
                                ""),
                            "")))
                )
            )
        )
    )
)</f>
        <v>4.2798833819241997</v>
      </c>
      <c r="I181" s="191" cm="1">
        <f t="array" ref="I181">IF(
    SUM(IF(
            ISNUMBER(
                IF(
                    $M$5:$X$5,
                    (M181:X181),
                    "")),
            1,
            0))
        =0,
    NA(),
    IF(
        Parameters!$D$15=1,
        IF(
            SUM(--(ISNUMBER(IF($M$5:$X$5=1,(M181:X181),""))))&gt;0,
            MAX(IF(
                ISNUMBER(M181:X181),
                IF(
                    M$5:X$5=1,
                    M181:X181,
                    ""),
                "")),
            MAX(IF(
                ISNUMBER(M181:X181),
                IF(
                    M$5:X$5=2,
                    M181:X181,
                    ""),
                ""))
        ),
        IF(
            Parameters!$D$16=1,
            IFERROR(
                AVERAGE(IF(
                    ISNUMBER(M181:X181),
                    IF(
                        M$5:X$5=1,
                        M181:X181,
                        ""),
                    "")),
                AVERAGE(IF(
                    ISNUMBER(M181:X181),
                    IF(
                        M$5:X$5=2,
                        M181:X181,
                        ""),
                    ""))
            ),
            IF(
                Parameters!$D$17=1,
                IFERROR(
                    IF(
                        OR(
                            IF(
                                ISNUMBER(M181:X181),
                                IF(
                                    M$5:X$5=1,
                                    M181:X181,
                                    ""),
                                "")
                            =0),
                        0,
                        GEOMEAN(IF(
                            ISNUMBER(M181:X181),
                            IF(
                                M$5:X$5=1,
                                M181:X181,
                                ""),
                            ""))
                    ),
                    IF(
                        OR(IF(
                            ISNUMBER(M181:X181),
                            IF(
                                M$5:X$5=2,
                                M181:X181,
                                ""),
                            "")
                            =0),
                        0,
                        GEOMEAN(IF(
                            ISNUMBER(M181:X181),
                            IF(
                                M$5:X$5=2,
                                M181:X181,
                                ""),
                            "")))
                )
            )
        )
    )
)</f>
        <v>0</v>
      </c>
      <c r="J181" s="242">
        <v>44753</v>
      </c>
      <c r="K181" s="242">
        <v>44855</v>
      </c>
      <c r="L181" s="91" t="s">
        <v>297</v>
      </c>
      <c r="M181" s="192">
        <v>4.2798833819241997</v>
      </c>
      <c r="N181" s="192">
        <v>0</v>
      </c>
      <c r="O181" s="192" t="s">
        <v>409</v>
      </c>
      <c r="P181" s="192">
        <v>40.799999999999997</v>
      </c>
      <c r="Q181" s="192" t="s">
        <v>409</v>
      </c>
      <c r="R181" s="192" t="s">
        <v>409</v>
      </c>
      <c r="S181"/>
      <c r="T181"/>
      <c r="U181"/>
      <c r="V181"/>
      <c r="W181"/>
      <c r="X181"/>
      <c r="Y181" s="192"/>
      <c r="Z181" s="192"/>
      <c r="AA181"/>
      <c r="AB181"/>
      <c r="AC181"/>
      <c r="AD181"/>
      <c r="AE181"/>
      <c r="AF181"/>
      <c r="AG181" s="34"/>
      <c r="AH181" s="34"/>
      <c r="AI181" s="34"/>
      <c r="AJ181" s="34"/>
      <c r="AK181" s="205"/>
    </row>
    <row r="182" spans="1:37" x14ac:dyDescent="0.2">
      <c r="A182" s="84">
        <v>175</v>
      </c>
      <c r="B182" s="84" t="str">
        <f ca="1"/>
        <v>San Marino</v>
      </c>
      <c r="C182" s="84" t="str">
        <f ca="1"/>
        <v>SMR</v>
      </c>
      <c r="D182" s="84" t="str">
        <f ca="1"/>
        <v>ECS           Europe &amp; Central Asia</v>
      </c>
      <c r="E182" s="84" t="str">
        <f ca="1"/>
        <v>NA</v>
      </c>
      <c r="F182" s="190" t="str">
        <f t="shared" ca="1" si="8"/>
        <v/>
      </c>
      <c r="G182" s="80">
        <f>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0</v>
      </c>
      <c r="H182" s="80" cm="1">
        <f t="array" ref="H182">IF(
    SUM(IF(
            ISNUMBER(
                IF(
                    $M$4:$X$4,
                    (M182:X182),
                    "")),
            1,
            0))
        =0,
    NA(),
    IF(
        Parameters!$D$15=1,
        IF(
            SUM(--(ISNUMBER(IF($M$4:$X$4=1,(M182:X182),""))))&gt;0,
            MAX(IF(
                ISNUMBER(M182:X182),
                IF(
                    M$4:X$4=1,
                    M182:X182,
                    ""),
                "")),
            MAX(IF(
                ISNUMBER(M182:X182),
                IF(
                    M$4:X$4=2,
                    M182:X182,
                    ""),
                ""))
        ),
        IF(
            Parameters!$D$16=1,
            IFERROR(
                AVERAGE(IF(
                    ISNUMBER(M182:X182),
                    IF(
                        M$4:X$4=1,
                        M182:X182,
                        ""),
                    "")),
                AVERAGE(IF(
                    ISNUMBER(M182:X182),
                    IF(
                        M$4:X$4=2,
                        M182:X182,
                        ""),
                    ""))
            ),
            IF(
                Parameters!$D$17=1,
                IFERROR(
                    IF(
                        OR(
                            IF(
                                ISNUMBER(M182:X182),
                                IF(
                                    M$4:X$4=1,
                                    M182:X182,
                                    ""),
                                "")
                            =0),
                        0,
                        GEOMEAN(IF(
                            ISNUMBER(M182:X182),
                            IF(
                                M$4:X$4=1,
                                M182:X182,
                                ""),
                            ""))
                    ),
                    IF(
                        OR(IF(
                            ISNUMBER(M182:X182),
                            IF(
                                M$4:X$4=2,
                                M182:X182,
                                ""),
                            "")
                            =0),
                        0,
                        GEOMEAN(IF(
                            ISNUMBER(M182:X182),
                            IF(
                                M$4:X$4=2,
                                M182:X182,
                                ""),
                            "")))
                )
            )
        )
    )
)</f>
        <v>6.5830903790087403</v>
      </c>
      <c r="I182" s="191" cm="1">
        <f t="array" ref="I182">IF(
    SUM(IF(
            ISNUMBER(
                IF(
                    $M$5:$X$5,
                    (M182:X182),
                    "")),
            1,
            0))
        =0,
    NA(),
    IF(
        Parameters!$D$15=1,
        IF(
            SUM(--(ISNUMBER(IF($M$5:$X$5=1,(M182:X182),""))))&gt;0,
            MAX(IF(
                ISNUMBER(M182:X182),
                IF(
                    M$5:X$5=1,
                    M182:X182,
                    ""),
                "")),
            MAX(IF(
                ISNUMBER(M182:X182),
                IF(
                    M$5:X$5=2,
                    M182:X182,
                    ""),
                ""))
        ),
        IF(
            Parameters!$D$16=1,
            IFERROR(
                AVERAGE(IF(
                    ISNUMBER(M182:X182),
                    IF(
                        M$5:X$5=1,
                        M182:X182,
                        ""),
                    "")),
                AVERAGE(IF(
                    ISNUMBER(M182:X182),
                    IF(
                        M$5:X$5=2,
                        M182:X182,
                        ""),
                    ""))
            ),
            IF(
                Parameters!$D$17=1,
                IFERROR(
                    IF(
                        OR(
                            IF(
                                ISNUMBER(M182:X182),
                                IF(
                                    M$5:X$5=1,
                                    M182:X182,
                                    ""),
                                "")
                            =0),
                        0,
                        GEOMEAN(IF(
                            ISNUMBER(M182:X182),
                            IF(
                                M$5:X$5=1,
                                M182:X182,
                                ""),
                            ""))
                    ),
                    IF(
                        OR(IF(
                            ISNUMBER(M182:X182),
                            IF(
                                M$5:X$5=2,
                                M182:X182,
                                ""),
                            "")
                            =0),
                        0,
                        GEOMEAN(IF(
                            ISNUMBER(M182:X182),
                            IF(
                                M$5:X$5=2,
                                M182:X182,
                                ""),
                            "")))
                )
            )
        )
    )
)</f>
        <v>0</v>
      </c>
      <c r="J182" s="242">
        <v>44887</v>
      </c>
      <c r="K182" s="242" t="s">
        <v>409</v>
      </c>
      <c r="L182" s="91" t="s">
        <v>720</v>
      </c>
      <c r="M182" s="192">
        <v>6.5830903790087403</v>
      </c>
      <c r="N182" s="192">
        <v>0</v>
      </c>
      <c r="O182" s="192" t="s">
        <v>409</v>
      </c>
      <c r="P182" s="192">
        <v>32.9</v>
      </c>
      <c r="Q182" s="192" t="s">
        <v>409</v>
      </c>
      <c r="R182" s="192" t="s">
        <v>409</v>
      </c>
      <c r="S182"/>
      <c r="T182"/>
      <c r="U182"/>
      <c r="V182"/>
      <c r="W182"/>
      <c r="X182"/>
      <c r="Y182" s="192"/>
      <c r="Z182" s="192"/>
      <c r="AA182"/>
      <c r="AB182"/>
      <c r="AC182"/>
      <c r="AD182"/>
      <c r="AE182"/>
      <c r="AF182"/>
      <c r="AG182" s="34"/>
      <c r="AH182" s="34"/>
      <c r="AI182" s="34"/>
      <c r="AJ182" s="34"/>
      <c r="AK182" s="205"/>
    </row>
    <row r="183" spans="1:37" x14ac:dyDescent="0.2">
      <c r="A183" s="84">
        <v>176</v>
      </c>
      <c r="B183" s="84" t="str">
        <f ca="1"/>
        <v>Somalia</v>
      </c>
      <c r="C183" s="84" t="str">
        <f ca="1"/>
        <v>SOM</v>
      </c>
      <c r="D183" s="84" t="str">
        <f ca="1"/>
        <v>SSF           Sub-Saharan Africa</v>
      </c>
      <c r="E183" s="84" t="str">
        <f ca="1"/>
        <v>IDA</v>
      </c>
      <c r="F183" s="190" t="str">
        <f t="shared" ca="1" si="8"/>
        <v/>
      </c>
      <c r="G183" s="80">
        <f>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0</v>
      </c>
      <c r="H183" s="80" cm="1">
        <f t="array" ref="H183">IF(
    SUM(IF(
            ISNUMBER(
                IF(
                    $M$4:$X$4,
                    (M183:X183),
                    "")),
            1,
            0))
        =0,
    NA(),
    IF(
        Parameters!$D$15=1,
        IF(
            SUM(--(ISNUMBER(IF($M$4:$X$4=1,(M183:X183),""))))&gt;0,
            MAX(IF(
                ISNUMBER(M183:X183),
                IF(
                    M$4:X$4=1,
                    M183:X183,
                    ""),
                "")),
            MAX(IF(
                ISNUMBER(M183:X183),
                IF(
                    M$4:X$4=2,
                    M183:X183,
                    ""),
                ""))
        ),
        IF(
            Parameters!$D$16=1,
            IFERROR(
                AVERAGE(IF(
                    ISNUMBER(M183:X183),
                    IF(
                        M$4:X$4=1,
                        M183:X183,
                        ""),
                    "")),
                AVERAGE(IF(
                    ISNUMBER(M183:X183),
                    IF(
                        M$4:X$4=2,
                        M183:X183,
                        ""),
                    ""))
            ),
            IF(
                Parameters!$D$17=1,
                IFERROR(
                    IF(
                        OR(
                            IF(
                                ISNUMBER(M183:X183),
                                IF(
                                    M$4:X$4=1,
                                    M183:X183,
                                    ""),
                                "")
                            =0),
                        0,
                        GEOMEAN(IF(
                            ISNUMBER(M183:X183),
                            IF(
                                M$4:X$4=1,
                                M183:X183,
                                ""),
                            ""))
                    ),
                    IF(
                        OR(IF(
                            ISNUMBER(M183:X183),
                            IF(
                                M$4:X$4=2,
                                M183:X183,
                                ""),
                            "")
                            =0),
                        0,
                        GEOMEAN(IF(
                            ISNUMBER(M183:X183),
                            IF(
                                M$4:X$4=2,
                                M183:X183,
                                ""),
                            "")))
                )
            )
        )
    )
)</f>
        <v>10</v>
      </c>
      <c r="I183" s="191" cm="1">
        <f t="array" ref="I183">IF(
    SUM(IF(
            ISNUMBER(
                IF(
                    $M$5:$X$5,
                    (M183:X183),
                    "")),
            1,
            0))
        =0,
    NA(),
    IF(
        Parameters!$D$15=1,
        IF(
            SUM(--(ISNUMBER(IF($M$5:$X$5=1,(M183:X183),""))))&gt;0,
            MAX(IF(
                ISNUMBER(M183:X183),
                IF(
                    M$5:X$5=1,
                    M183:X183,
                    ""),
                "")),
            MAX(IF(
                ISNUMBER(M183:X183),
                IF(
                    M$5:X$5=2,
                    M183:X183,
                    ""),
                ""))
        ),
        IF(
            Parameters!$D$16=1,
            IFERROR(
                AVERAGE(IF(
                    ISNUMBER(M183:X183),
                    IF(
                        M$5:X$5=1,
                        M183:X183,
                        ""),
                    "")),
                AVERAGE(IF(
                    ISNUMBER(M183:X183),
                    IF(
                        M$5:X$5=2,
                        M183:X183,
                        ""),
                    ""))
            ),
            IF(
                Parameters!$D$17=1,
                IFERROR(
                    IF(
                        OR(
                            IF(
                                ISNUMBER(M183:X183),
                                IF(
                                    M$5:X$5=1,
                                    M183:X183,
                                    ""),
                                "")
                            =0),
                        0,
                        GEOMEAN(IF(
                            ISNUMBER(M183:X183),
                            IF(
                                M$5:X$5=1,
                                M183:X183,
                                ""),
                            ""))
                    ),
                    IF(
                        OR(IF(
                            ISNUMBER(M183:X183),
                            IF(
                                M$5:X$5=2,
                                M183:X183,
                                ""),
                            "")
                            =0),
                        0,
                        GEOMEAN(IF(
                            ISNUMBER(M183:X183),
                            IF(
                                M$5:X$5=2,
                                M183:X183,
                                ""),
                            "")))
                )
            )
        )
    )
)</f>
        <v>0</v>
      </c>
      <c r="J183" s="242">
        <v>44753</v>
      </c>
      <c r="K183" s="242">
        <v>44753</v>
      </c>
      <c r="L183" s="91" t="s">
        <v>299</v>
      </c>
      <c r="M183" s="192">
        <v>10</v>
      </c>
      <c r="N183" s="192">
        <v>0</v>
      </c>
      <c r="O183" s="192" t="s">
        <v>409</v>
      </c>
      <c r="P183" s="192">
        <v>16</v>
      </c>
      <c r="Q183" s="192" t="s">
        <v>409</v>
      </c>
      <c r="R183" s="192" t="s">
        <v>409</v>
      </c>
      <c r="S183"/>
      <c r="T183"/>
      <c r="U183"/>
      <c r="V183"/>
      <c r="W183"/>
      <c r="X183"/>
      <c r="Y183" s="192"/>
      <c r="Z183" s="192"/>
      <c r="AA183"/>
      <c r="AB183"/>
      <c r="AC183"/>
      <c r="AD183"/>
      <c r="AE183"/>
      <c r="AF183"/>
      <c r="AG183" s="34"/>
      <c r="AH183" s="34"/>
      <c r="AI183" s="34"/>
      <c r="AJ183" s="34"/>
      <c r="AK183" s="205"/>
    </row>
    <row r="184" spans="1:37" x14ac:dyDescent="0.2">
      <c r="A184" s="84">
        <v>177</v>
      </c>
      <c r="B184" s="84" t="str">
        <f ca="1"/>
        <v>Serbia</v>
      </c>
      <c r="C184" s="84" t="str">
        <f ca="1"/>
        <v>SRB</v>
      </c>
      <c r="D184" s="84" t="str">
        <f ca="1"/>
        <v>ECS           Europe &amp; Central Asia</v>
      </c>
      <c r="E184" s="84" t="str">
        <f ca="1"/>
        <v>IBRD</v>
      </c>
      <c r="F184" s="190" t="str">
        <f t="shared" ca="1" si="8"/>
        <v/>
      </c>
      <c r="G184" s="80">
        <f>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0</v>
      </c>
      <c r="H184" s="80" cm="1">
        <f t="array" ref="H184">IF(
    SUM(IF(
            ISNUMBER(
                IF(
                    $M$4:$X$4,
                    (M184:X184),
                    "")),
            1,
            0))
        =0,
    NA(),
    IF(
        Parameters!$D$15=1,
        IF(
            SUM(--(ISNUMBER(IF($M$4:$X$4=1,(M184:X184),""))))&gt;0,
            MAX(IF(
                ISNUMBER(M184:X184),
                IF(
                    M$4:X$4=1,
                    M184:X184,
                    ""),
                "")),
            MAX(IF(
                ISNUMBER(M184:X184),
                IF(
                    M$4:X$4=2,
                    M184:X184,
                    ""),
                ""))
        ),
        IF(
            Parameters!$D$16=1,
            IFERROR(
                AVERAGE(IF(
                    ISNUMBER(M184:X184),
                    IF(
                        M$4:X$4=1,
                        M184:X184,
                        ""),
                    "")),
                AVERAGE(IF(
                    ISNUMBER(M184:X184),
                    IF(
                        M$4:X$4=2,
                        M184:X184,
                        ""),
                    ""))
            ),
            IF(
                Parameters!$D$17=1,
                IFERROR(
                    IF(
                        OR(
                            IF(
                                ISNUMBER(M184:X184),
                                IF(
                                    M$4:X$4=1,
                                    M184:X184,
                                    ""),
                                "")
                            =0),
                        0,
                        GEOMEAN(IF(
                            ISNUMBER(M184:X184),
                            IF(
                                M$4:X$4=1,
                                M184:X184,
                                ""),
                            ""))
                    ),
                    IF(
                        OR(IF(
                            ISNUMBER(M184:X184),
                            IF(
                                M$4:X$4=2,
                                M184:X184,
                                ""),
                            "")
                            =0),
                        0,
                        GEOMEAN(IF(
                            ISNUMBER(M184:X184),
                            IF(
                                M$4:X$4=2,
                                M184:X184,
                                ""),
                            "")))
                )
            )
        )
    )
)</f>
        <v>3.0553935860058301</v>
      </c>
      <c r="I184" s="191" cm="1">
        <f t="array" ref="I184">IF(
    SUM(IF(
            ISNUMBER(
                IF(
                    $M$5:$X$5,
                    (M184:X184),
                    "")),
            1,
            0))
        =0,
    NA(),
    IF(
        Parameters!$D$15=1,
        IF(
            SUM(--(ISNUMBER(IF($M$5:$X$5=1,(M184:X184),""))))&gt;0,
            MAX(IF(
                ISNUMBER(M184:X184),
                IF(
                    M$5:X$5=1,
                    M184:X184,
                    ""),
                "")),
            MAX(IF(
                ISNUMBER(M184:X184),
                IF(
                    M$5:X$5=2,
                    M184:X184,
                    ""),
                ""))
        ),
        IF(
            Parameters!$D$16=1,
            IFERROR(
                AVERAGE(IF(
                    ISNUMBER(M184:X184),
                    IF(
                        M$5:X$5=1,
                        M184:X184,
                        ""),
                    "")),
                AVERAGE(IF(
                    ISNUMBER(M184:X184),
                    IF(
                        M$5:X$5=2,
                        M184:X184,
                        ""),
                    ""))
            ),
            IF(
                Parameters!$D$17=1,
                IFERROR(
                    IF(
                        OR(
                            IF(
                                ISNUMBER(M184:X184),
                                IF(
                                    M$5:X$5=1,
                                    M184:X184,
                                    ""),
                                "")
                            =0),
                        0,
                        GEOMEAN(IF(
                            ISNUMBER(M184:X184),
                            IF(
                                M$5:X$5=1,
                                M184:X184,
                                ""),
                            ""))
                    ),
                    IF(
                        OR(IF(
                            ISNUMBER(M184:X184),
                            IF(
                                M$5:X$5=2,
                                M184:X184,
                                ""),
                            "")
                            =0),
                        0,
                        GEOMEAN(IF(
                            ISNUMBER(M184:X184),
                            IF(
                                M$5:X$5=2,
                                M184:X184,
                                ""),
                            "")))
                )
            )
        )
    )
)</f>
        <v>0</v>
      </c>
      <c r="J184" s="242">
        <v>44753</v>
      </c>
      <c r="K184" s="242">
        <v>44852</v>
      </c>
      <c r="L184" s="91" t="s">
        <v>301</v>
      </c>
      <c r="M184" s="192">
        <v>3.0553935860058301</v>
      </c>
      <c r="N184" s="192">
        <v>0</v>
      </c>
      <c r="O184" s="192" t="s">
        <v>409</v>
      </c>
      <c r="P184" s="192">
        <v>45</v>
      </c>
      <c r="Q184" s="192" t="s">
        <v>409</v>
      </c>
      <c r="R184" s="192" t="s">
        <v>409</v>
      </c>
      <c r="S184"/>
      <c r="T184"/>
      <c r="U184"/>
      <c r="V184"/>
      <c r="W184"/>
      <c r="X184"/>
      <c r="Y184" s="192"/>
      <c r="Z184" s="192"/>
      <c r="AA184"/>
      <c r="AB184"/>
      <c r="AC184"/>
      <c r="AD184"/>
      <c r="AE184"/>
      <c r="AF184"/>
      <c r="AG184" s="34"/>
      <c r="AH184" s="34"/>
      <c r="AI184" s="34"/>
      <c r="AJ184" s="34"/>
      <c r="AK184" s="205"/>
    </row>
    <row r="185" spans="1:37" x14ac:dyDescent="0.2">
      <c r="A185" s="84">
        <v>178</v>
      </c>
      <c r="B185" s="84" t="str">
        <f ca="1"/>
        <v>South Sudan</v>
      </c>
      <c r="C185" s="84" t="str">
        <f ca="1"/>
        <v>SSD</v>
      </c>
      <c r="D185" s="84" t="str">
        <f ca="1"/>
        <v>SSF           Sub-Saharan Africa</v>
      </c>
      <c r="E185" s="84" t="str">
        <f ca="1"/>
        <v>IDA</v>
      </c>
      <c r="F185" s="190" t="str">
        <f t="shared" ca="1" si="8"/>
        <v/>
      </c>
      <c r="G185" s="80">
        <f>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9.9824919620601094</v>
      </c>
      <c r="H185" s="80" cm="1">
        <f t="array" ref="H185">IF(
    SUM(IF(
            ISNUMBER(
                IF(
                    $M$4:$X$4,
                    (M185:X185),
                    "")),
            1,
            0))
        =0,
    NA(),
    IF(
        Parameters!$D$15=1,
        IF(
            SUM(--(ISNUMBER(IF($M$4:$X$4=1,(M185:X185),""))))&gt;0,
            MAX(IF(
                ISNUMBER(M185:X185),
                IF(
                    M$4:X$4=1,
                    M185:X185,
                    ""),
                "")),
            MAX(IF(
                ISNUMBER(M185:X185),
                IF(
                    M$4:X$4=2,
                    M185:X185,
                    ""),
                ""))
        ),
        IF(
            Parameters!$D$16=1,
            IFERROR(
                AVERAGE(IF(
                    ISNUMBER(M185:X185),
                    IF(
                        M$4:X$4=1,
                        M185:X185,
                        ""),
                    "")),
                AVERAGE(IF(
                    ISNUMBER(M185:X185),
                    IF(
                        M$4:X$4=2,
                        M185:X185,
                        ""),
                    ""))
            ),
            IF(
                Parameters!$D$17=1,
                IFERROR(
                    IF(
                        OR(
                            IF(
                                ISNUMBER(M185:X185),
                                IF(
                                    M$4:X$4=1,
                                    M185:X185,
                                    ""),
                                "")
                            =0),
                        0,
                        GEOMEAN(IF(
                            ISNUMBER(M185:X185),
                            IF(
                                M$4:X$4=1,
                                M185:X185,
                                ""),
                            ""))
                    ),
                    IF(
                        OR(IF(
                            ISNUMBER(M185:X185),
                            IF(
                                M$4:X$4=2,
                                M185:X185,
                                ""),
                            "")
                            =0),
                        0,
                        GEOMEAN(IF(
                            ISNUMBER(M185:X185),
                            IF(
                                M$4:X$4=2,
                                M185:X185,
                                ""),
                            "")))
                )
            )
        )
    )
)</f>
        <v>9.9650145772594705</v>
      </c>
      <c r="I185" s="191" cm="1">
        <f t="array" ref="I185">IF(
    SUM(IF(
            ISNUMBER(
                IF(
                    $M$5:$X$5,
                    (M185:X185),
                    "")),
            1,
            0))
        =0,
    NA(),
    IF(
        Parameters!$D$15=1,
        IF(
            SUM(--(ISNUMBER(IF($M$5:$X$5=1,(M185:X185),""))))&gt;0,
            MAX(IF(
                ISNUMBER(M185:X185),
                IF(
                    M$5:X$5=1,
                    M185:X185,
                    ""),
                "")),
            MAX(IF(
                ISNUMBER(M185:X185),
                IF(
                    M$5:X$5=2,
                    M185:X185,
                    ""),
                ""))
        ),
        IF(
            Parameters!$D$16=1,
            IFERROR(
                AVERAGE(IF(
                    ISNUMBER(M185:X185),
                    IF(
                        M$5:X$5=1,
                        M185:X185,
                        ""),
                    "")),
                AVERAGE(IF(
                    ISNUMBER(M185:X185),
                    IF(
                        M$5:X$5=2,
                        M185:X185,
                        ""),
                    ""))
            ),
            IF(
                Parameters!$D$17=1,
                IFERROR(
                    IF(
                        OR(
                            IF(
                                ISNUMBER(M185:X185),
                                IF(
                                    M$5:X$5=1,
                                    M185:X185,
                                    ""),
                                "")
                            =0),
                        0,
                        GEOMEAN(IF(
                            ISNUMBER(M185:X185),
                            IF(
                                M$5:X$5=1,
                                M185:X185,
                                ""),
                            ""))
                    ),
                    IF(
                        OR(IF(
                            ISNUMBER(M185:X185),
                            IF(
                                M$5:X$5=2,
                                M185:X185,
                                ""),
                            "")
                            =0),
                        0,
                        GEOMEAN(IF(
                            ISNUMBER(M185:X185),
                            IF(
                                M$5:X$5=2,
                                M185:X185,
                                ""),
                            "")))
                )
            )
        )
    )
)</f>
        <v>10</v>
      </c>
      <c r="J185" s="242">
        <v>44753</v>
      </c>
      <c r="K185" s="242">
        <v>44873</v>
      </c>
      <c r="L185" s="91" t="s">
        <v>303</v>
      </c>
      <c r="M185" s="192">
        <v>9.9650145772594705</v>
      </c>
      <c r="N185" s="192">
        <v>7</v>
      </c>
      <c r="O185" s="192">
        <v>10</v>
      </c>
      <c r="P185" s="192">
        <v>21.3</v>
      </c>
      <c r="Q185" s="192" t="s">
        <v>819</v>
      </c>
      <c r="R185" s="192" t="s">
        <v>698</v>
      </c>
      <c r="S185"/>
      <c r="T185"/>
      <c r="U185"/>
      <c r="V185"/>
      <c r="W185"/>
      <c r="X185"/>
      <c r="Y185" s="192"/>
      <c r="Z185" s="192"/>
      <c r="AA185"/>
      <c r="AB185"/>
      <c r="AC185"/>
      <c r="AD185"/>
      <c r="AE185"/>
      <c r="AF185"/>
      <c r="AG185" s="34"/>
      <c r="AH185" s="34"/>
      <c r="AI185" s="34"/>
      <c r="AJ185" s="34"/>
      <c r="AK185" s="205"/>
    </row>
    <row r="186" spans="1:37" x14ac:dyDescent="0.2">
      <c r="A186" s="84">
        <v>179</v>
      </c>
      <c r="B186" s="84" t="str">
        <f ca="1"/>
        <v>São Tomé and Príncipe</v>
      </c>
      <c r="C186" s="84" t="str">
        <f ca="1"/>
        <v>STP</v>
      </c>
      <c r="D186" s="84" t="str">
        <f ca="1"/>
        <v>SSF           Sub-Saharan Africa</v>
      </c>
      <c r="E186" s="84" t="str">
        <f ca="1"/>
        <v>IDA</v>
      </c>
      <c r="F186" s="190" t="str">
        <f t="shared" ca="1" si="8"/>
        <v/>
      </c>
      <c r="G186" s="80">
        <f>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0</v>
      </c>
      <c r="H186" s="80" cm="1">
        <f t="array" ref="H186">IF(
    SUM(IF(
            ISNUMBER(
                IF(
                    $M$4:$X$4,
                    (M186:X186),
                    "")),
            1,
            0))
        =0,
    NA(),
    IF(
        Parameters!$D$15=1,
        IF(
            SUM(--(ISNUMBER(IF($M$4:$X$4=1,(M186:X186),""))))&gt;0,
            MAX(IF(
                ISNUMBER(M186:X186),
                IF(
                    M$4:X$4=1,
                    M186:X186,
                    ""),
                "")),
            MAX(IF(
                ISNUMBER(M186:X186),
                IF(
                    M$4:X$4=2,
                    M186:X186,
                    ""),
                ""))
        ),
        IF(
            Parameters!$D$16=1,
            IFERROR(
                AVERAGE(IF(
                    ISNUMBER(M186:X186),
                    IF(
                        M$4:X$4=1,
                        M186:X186,
                        ""),
                    "")),
                AVERAGE(IF(
                    ISNUMBER(M186:X186),
                    IF(
                        M$4:X$4=2,
                        M186:X186,
                        ""),
                    ""))
            ),
            IF(
                Parameters!$D$17=1,
                IFERROR(
                    IF(
                        OR(
                            IF(
                                ISNUMBER(M186:X186),
                                IF(
                                    M$4:X$4=1,
                                    M186:X186,
                                    ""),
                                "")
                            =0),
                        0,
                        GEOMEAN(IF(
                            ISNUMBER(M186:X186),
                            IF(
                                M$4:X$4=1,
                                M186:X186,
                                ""),
                            ""))
                    ),
                    IF(
                        OR(IF(
                            ISNUMBER(M186:X186),
                            IF(
                                M$4:X$4=2,
                                M186:X186,
                                ""),
                            "")
                            =0),
                        0,
                        GEOMEAN(IF(
                            ISNUMBER(M186:X186),
                            IF(
                                M$4:X$4=2,
                                M186:X186,
                                ""),
                            "")))
                )
            )
        )
    )
)</f>
        <v>8.4198250728862902</v>
      </c>
      <c r="I186" s="191" cm="1">
        <f t="array" ref="I186">IF(
    SUM(IF(
            ISNUMBER(
                IF(
                    $M$5:$X$5,
                    (M186:X186),
                    "")),
            1,
            0))
        =0,
    NA(),
    IF(
        Parameters!$D$15=1,
        IF(
            SUM(--(ISNUMBER(IF($M$5:$X$5=1,(M186:X186),""))))&gt;0,
            MAX(IF(
                ISNUMBER(M186:X186),
                IF(
                    M$5:X$5=1,
                    M186:X186,
                    ""),
                "")),
            MAX(IF(
                ISNUMBER(M186:X186),
                IF(
                    M$5:X$5=2,
                    M186:X186,
                    ""),
                ""))
        ),
        IF(
            Parameters!$D$16=1,
            IFERROR(
                AVERAGE(IF(
                    ISNUMBER(M186:X186),
                    IF(
                        M$5:X$5=1,
                        M186:X186,
                        ""),
                    "")),
                AVERAGE(IF(
                    ISNUMBER(M186:X186),
                    IF(
                        M$5:X$5=2,
                        M186:X186,
                        ""),
                    ""))
            ),
            IF(
                Parameters!$D$17=1,
                IFERROR(
                    IF(
                        OR(
                            IF(
                                ISNUMBER(M186:X186),
                                IF(
                                    M$5:X$5=1,
                                    M186:X186,
                                    ""),
                                "")
                            =0),
                        0,
                        GEOMEAN(IF(
                            ISNUMBER(M186:X186),
                            IF(
                                M$5:X$5=1,
                                M186:X186,
                                ""),
                            ""))
                    ),
                    IF(
                        OR(IF(
                            ISNUMBER(M186:X186),
                            IF(
                                M$5:X$5=2,
                                M186:X186,
                                ""),
                            "")
                            =0),
                        0,
                        GEOMEAN(IF(
                            ISNUMBER(M186:X186),
                            IF(
                                M$5:X$5=2,
                                M186:X186,
                                ""),
                            "")))
                )
            )
        )
    )
)</f>
        <v>0</v>
      </c>
      <c r="J186" s="242">
        <v>44753</v>
      </c>
      <c r="K186" s="242">
        <v>44852</v>
      </c>
      <c r="L186" s="91" t="s">
        <v>304</v>
      </c>
      <c r="M186" s="192">
        <v>8.4198250728862902</v>
      </c>
      <c r="N186" s="192">
        <v>0</v>
      </c>
      <c r="O186" s="192" t="s">
        <v>409</v>
      </c>
      <c r="P186" s="192">
        <v>26.6</v>
      </c>
      <c r="Q186" s="192" t="s">
        <v>409</v>
      </c>
      <c r="R186" s="192" t="s">
        <v>409</v>
      </c>
      <c r="S186"/>
      <c r="T186"/>
      <c r="U186"/>
      <c r="V186"/>
      <c r="W186"/>
      <c r="X186"/>
      <c r="Y186" s="192"/>
      <c r="Z186" s="192"/>
      <c r="AA186"/>
      <c r="AB186"/>
      <c r="AC186"/>
      <c r="AD186"/>
      <c r="AE186"/>
      <c r="AF186"/>
      <c r="AG186" s="34"/>
      <c r="AH186" s="34"/>
      <c r="AI186" s="34"/>
      <c r="AJ186" s="34"/>
      <c r="AK186" s="205"/>
    </row>
    <row r="187" spans="1:37" x14ac:dyDescent="0.2">
      <c r="A187" s="84">
        <v>180</v>
      </c>
      <c r="B187" s="84" t="str">
        <f ca="1"/>
        <v>Suriname</v>
      </c>
      <c r="C187" s="84" t="str">
        <f ca="1"/>
        <v>SUR</v>
      </c>
      <c r="D187" s="84" t="str">
        <f ca="1"/>
        <v>LCN           Latin America &amp; Caribbean</v>
      </c>
      <c r="E187" s="84" t="str">
        <f ca="1"/>
        <v>IBRD</v>
      </c>
      <c r="F187" s="190" t="str">
        <f t="shared" ca="1" si="8"/>
        <v/>
      </c>
      <c r="G187" s="80">
        <f>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0</v>
      </c>
      <c r="H187" s="80" cm="1">
        <f t="array" ref="H187">IF(
    SUM(IF(
            ISNUMBER(
                IF(
                    $M$4:$X$4,
                    (M187:X187),
                    "")),
            1,
            0))
        =0,
    NA(),
    IF(
        Parameters!$D$15=1,
        IF(
            SUM(--(ISNUMBER(IF($M$4:$X$4=1,(M187:X187),""))))&gt;0,
            MAX(IF(
                ISNUMBER(M187:X187),
                IF(
                    M$4:X$4=1,
                    M187:X187,
                    ""),
                "")),
            MAX(IF(
                ISNUMBER(M187:X187),
                IF(
                    M$4:X$4=2,
                    M187:X187,
                    ""),
                ""))
        ),
        IF(
            Parameters!$D$16=1,
            IFERROR(
                AVERAGE(IF(
                    ISNUMBER(M187:X187),
                    IF(
                        M$4:X$4=1,
                        M187:X187,
                        ""),
                    "")),
                AVERAGE(IF(
                    ISNUMBER(M187:X187),
                    IF(
                        M$4:X$4=2,
                        M187:X187,
                        ""),
                    ""))
            ),
            IF(
                Parameters!$D$17=1,
                IFERROR(
                    IF(
                        OR(
                            IF(
                                ISNUMBER(M187:X187),
                                IF(
                                    M$4:X$4=1,
                                    M187:X187,
                                    ""),
                                "")
                            =0),
                        0,
                        GEOMEAN(IF(
                            ISNUMBER(M187:X187),
                            IF(
                                M$4:X$4=1,
                                M187:X187,
                                ""),
                            ""))
                    ),
                    IF(
                        OR(IF(
                            ISNUMBER(M187:X187),
                            IF(
                                M$4:X$4=2,
                                M187:X187,
                                ""),
                            "")
                            =0),
                        0,
                        GEOMEAN(IF(
                            ISNUMBER(M187:X187),
                            IF(
                                M$4:X$4=2,
                                M187:X187,
                                ""),
                            "")))
                )
            )
        )
    )
)</f>
        <v>5.9708454810495599</v>
      </c>
      <c r="I187" s="191" cm="1">
        <f t="array" ref="I187">IF(
    SUM(IF(
            ISNUMBER(
                IF(
                    $M$5:$X$5,
                    (M187:X187),
                    "")),
            1,
            0))
        =0,
    NA(),
    IF(
        Parameters!$D$15=1,
        IF(
            SUM(--(ISNUMBER(IF($M$5:$X$5=1,(M187:X187),""))))&gt;0,
            MAX(IF(
                ISNUMBER(M187:X187),
                IF(
                    M$5:X$5=1,
                    M187:X187,
                    ""),
                "")),
            MAX(IF(
                ISNUMBER(M187:X187),
                IF(
                    M$5:X$5=2,
                    M187:X187,
                    ""),
                ""))
        ),
        IF(
            Parameters!$D$16=1,
            IFERROR(
                AVERAGE(IF(
                    ISNUMBER(M187:X187),
                    IF(
                        M$5:X$5=1,
                        M187:X187,
                        ""),
                    "")),
                AVERAGE(IF(
                    ISNUMBER(M187:X187),
                    IF(
                        M$5:X$5=2,
                        M187:X187,
                        ""),
                    ""))
            ),
            IF(
                Parameters!$D$17=1,
                IFERROR(
                    IF(
                        OR(
                            IF(
                                ISNUMBER(M187:X187),
                                IF(
                                    M$5:X$5=1,
                                    M187:X187,
                                    ""),
                                "")
                            =0),
                        0,
                        GEOMEAN(IF(
                            ISNUMBER(M187:X187),
                            IF(
                                M$5:X$5=1,
                                M187:X187,
                                ""),
                            ""))
                    ),
                    IF(
                        OR(IF(
                            ISNUMBER(M187:X187),
                            IF(
                                M$5:X$5=2,
                                M187:X187,
                                ""),
                            "")
                            =0),
                        0,
                        GEOMEAN(IF(
                            ISNUMBER(M187:X187),
                            IF(
                                M$5:X$5=2,
                                M187:X187,
                                ""),
                            "")))
                )
            )
        )
    )
)</f>
        <v>0</v>
      </c>
      <c r="J187" s="242">
        <v>44753</v>
      </c>
      <c r="K187" s="242">
        <v>44855</v>
      </c>
      <c r="L187" s="91" t="s">
        <v>306</v>
      </c>
      <c r="M187" s="192">
        <v>5.9708454810495599</v>
      </c>
      <c r="N187" s="192">
        <v>0</v>
      </c>
      <c r="O187" s="192" t="s">
        <v>409</v>
      </c>
      <c r="P187" s="192">
        <v>35</v>
      </c>
      <c r="Q187" s="192" t="s">
        <v>409</v>
      </c>
      <c r="R187" s="192" t="s">
        <v>409</v>
      </c>
      <c r="S187"/>
      <c r="T187"/>
      <c r="U187"/>
      <c r="V187"/>
      <c r="W187"/>
      <c r="X187"/>
      <c r="Y187" s="192"/>
      <c r="Z187" s="192"/>
      <c r="AA187"/>
      <c r="AB187"/>
      <c r="AC187"/>
      <c r="AD187"/>
      <c r="AE187"/>
      <c r="AF187"/>
      <c r="AG187" s="34"/>
      <c r="AH187" s="34"/>
      <c r="AI187" s="34"/>
      <c r="AJ187" s="34"/>
      <c r="AK187" s="205"/>
    </row>
    <row r="188" spans="1:37" x14ac:dyDescent="0.2">
      <c r="A188" s="84">
        <v>181</v>
      </c>
      <c r="B188" s="84" t="str">
        <f ca="1"/>
        <v>Slovak Republic</v>
      </c>
      <c r="C188" s="84" t="str">
        <f ca="1"/>
        <v>SVK</v>
      </c>
      <c r="D188" s="84" t="str">
        <f ca="1"/>
        <v>ECS           Europe &amp; Central Asia</v>
      </c>
      <c r="E188" s="84" t="str">
        <f ca="1"/>
        <v>NA</v>
      </c>
      <c r="F188" s="190" t="str">
        <f t="shared" ca="1" si="8"/>
        <v/>
      </c>
      <c r="G188" s="80">
        <f>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$M$4:$X$4,
                    (M188:X188),
                    "")),
            1,
            0))
        =0,
    NA(),
    IF(
        Parameters!$D$15=1,
        IF(
            SUM(--(ISNUMBER(IF($M$4:$X$4=1,(M188:X188),""))))&gt;0,
            MAX(IF(
                ISNUMBER(M188:X188),
                IF(
                    M$4:X$4=1,
                    M188:X188,
                    ""),
                "")),
            MAX(IF(
                ISNUMBER(M188:X188),
                IF(
                    M$4:X$4=2,
                    M188:X188,
                    ""),
                ""))
        ),
        IF(
            Parameters!$D$16=1,
            IFERROR(
                AVERAGE(IF(
                    ISNUMBER(M188:X188),
                    IF(
                        M$4:X$4=1,
                        M188:X188,
                        ""),
                    "")),
                AVERAGE(IF(
                    ISNUMBER(M188:X188),
                    IF(
                        M$4:X$4=2,
                        M188:X188,
                        ""),
                    ""))
            ),
            IF(
                Parameters!$D$17=1,
                IFERROR(
                    IF(
                        OR(
                            IF(
                                ISNUMBER(M188:X188),
                                IF(
                                    M$4:X$4=1,
                                    M188:X188,
                                    ""),
                                "")
                            =0),
                        0,
                        GEOMEAN(IF(
                            ISNUMBER(M188:X188),
                            IF(
                                M$4:X$4=1,
                                M188:X188,
                                ""),
                            ""))
                    ),
                    IF(
                        OR(IF(
                            ISNUMBER(M188:X188),
                            IF(
                                M$4:X$4=2,
                                M188:X188,
                                ""),
                            "")
                            =0),
                        0,
                        GEOMEAN(IF(
                            ISNUMBER(M188:X188),
                            IF(
                                M$4:X$4=2,
                                M188:X188,
                                ""),
                            "")))
                )
            )
        )
    )
)</f>
        <v>0.314868804664724</v>
      </c>
      <c r="I188" s="191" cm="1">
        <f t="array" ref="I188">IF(
    SUM(IF(
            ISNUMBER(
                IF(
                    $M$5:$X$5,
                    (M188:X188),
                    "")),
            1,
            0))
        =0,
    NA(),
    IF(
        Parameters!$D$15=1,
        IF(
            SUM(--(ISNUMBER(IF($M$5:$X$5=1,(M188:X188),""))))&gt;0,
            MAX(IF(
                ISNUMBER(M188:X188),
                IF(
                    M$5:X$5=1,
                    M188:X188,
                    ""),
                "")),
            MAX(IF(
                ISNUMBER(M188:X188),
                IF(
                    M$5:X$5=2,
                    M188:X188,
                    ""),
                ""))
        ),
        IF(
            Parameters!$D$16=1,
            IFERROR(
                AVERAGE(IF(
                    ISNUMBER(M188:X188),
                    IF(
                        M$5:X$5=1,
                        M188:X188,
                        ""),
                    "")),
                AVERAGE(IF(
                    ISNUMBER(M188:X188),
                    IF(
                        M$5:X$5=2,
                        M188:X188,
                        ""),
                    ""))
            ),
            IF(
                Parameters!$D$17=1,
                IFERROR(
                    IF(
                        OR(
                            IF(
                                ISNUMBER(M188:X188),
                                IF(
                                    M$5:X$5=1,
                                    M188:X188,
                                    ""),
                                "")
                            =0),
                        0,
                        GEOMEAN(IF(
                            ISNUMBER(M188:X188),
                            IF(
                                M$5:X$5=1,
                                M188:X188,
                                ""),
                            ""))
                    ),
                    IF(
                        OR(IF(
                            ISNUMBER(M188:X188),
                            IF(
                                M$5:X$5=2,
                                M188:X188,
                                ""),
                            "")
                            =0),
                        0,
                        GEOMEAN(IF(
                            ISNUMBER(M188:X188),
                            IF(
                                M$5:X$5=2,
                                M188:X188,
                                ""),
                            "")))
                )
            )
        )
    )
)</f>
        <v>0</v>
      </c>
      <c r="J188" s="242">
        <v>44753</v>
      </c>
      <c r="K188" s="242">
        <v>44855</v>
      </c>
      <c r="L188" s="91" t="s">
        <v>307</v>
      </c>
      <c r="M188" s="192">
        <v>0.314868804664724</v>
      </c>
      <c r="N188" s="192">
        <v>0</v>
      </c>
      <c r="O188" s="192" t="s">
        <v>409</v>
      </c>
      <c r="P188" s="192">
        <v>54.4</v>
      </c>
      <c r="Q188" s="192" t="s">
        <v>409</v>
      </c>
      <c r="R188" s="192" t="s">
        <v>409</v>
      </c>
      <c r="S188"/>
      <c r="T188"/>
      <c r="U188"/>
      <c r="V188"/>
      <c r="W188"/>
      <c r="X188"/>
      <c r="Y188" s="192"/>
      <c r="Z188" s="192"/>
      <c r="AA188"/>
      <c r="AB188"/>
      <c r="AC188"/>
      <c r="AD188"/>
      <c r="AE188"/>
      <c r="AF188"/>
      <c r="AG188" s="34"/>
      <c r="AH188" s="34"/>
      <c r="AI188" s="34"/>
      <c r="AJ188" s="34"/>
      <c r="AK188" s="205"/>
    </row>
    <row r="189" spans="1:37" x14ac:dyDescent="0.2">
      <c r="A189" s="84">
        <v>182</v>
      </c>
      <c r="B189" s="84" t="str">
        <f ca="1"/>
        <v>Slovenia</v>
      </c>
      <c r="C189" s="84" t="str">
        <f ca="1"/>
        <v>SVN</v>
      </c>
      <c r="D189" s="84" t="str">
        <f ca="1"/>
        <v>ECS           Europe &amp; Central Asia</v>
      </c>
      <c r="E189" s="84" t="str">
        <f ca="1"/>
        <v>NA</v>
      </c>
      <c r="F189" s="190" t="str">
        <f t="shared" ca="1" si="8"/>
        <v/>
      </c>
      <c r="G189" s="80">
        <f>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$M$4:$X$4,
                    (M189:X189),
                    "")),
            1,
            0))
        =0,
    NA(),
    IF(
        Parameters!$D$15=1,
        IF(
            SUM(--(ISNUMBER(IF($M$4:$X$4=1,(M189:X189),""))))&gt;0,
            MAX(IF(
                ISNUMBER(M189:X189),
                IF(
                    M$4:X$4=1,
                    M189:X189,
                    ""),
                "")),
            MAX(IF(
                ISNUMBER(M189:X189),
                IF(
                    M$4:X$4=2,
                    M189:X189,
                    ""),
                ""))
        ),
        IF(
            Parameters!$D$16=1,
            IFERROR(
                AVERAGE(IF(
                    ISNUMBER(M189:X189),
                    IF(
                        M$4:X$4=1,
                        M189:X189,
                        ""),
                    "")),
                AVERAGE(IF(
                    ISNUMBER(M189:X189),
                    IF(
                        M$4:X$4=2,
                        M189:X189,
                        ""),
                    ""))
            ),
            IF(
                Parameters!$D$17=1,
                IFERROR(
                    IF(
                        OR(
                            IF(
                                ISNUMBER(M189:X189),
                                IF(
                                    M$4:X$4=1,
                                    M189:X189,
                                    ""),
                                "")
                            =0),
                        0,
                        GEOMEAN(IF(
                            ISNUMBER(M189:X189),
                            IF(
                                M$4:X$4=1,
                                M189:X189,
                                ""),
                            ""))
                    ),
                    IF(
                        OR(IF(
                            ISNUMBER(M189:X189),
                            IF(
                                M$4:X$4=2,
                                M189:X189,
                                ""),
                            "")
                            =0),
                        0,
                        GEOMEAN(IF(
                            ISNUMBER(M189:X189),
                            IF(
                                M$4:X$4=2,
                                M189:X189,
                                ""),
                            "")))
                )
            )
        )
    )
)</f>
        <v>0</v>
      </c>
      <c r="I189" s="191" cm="1">
        <f t="array" ref="I189">IF(
    SUM(IF(
            ISNUMBER(
                IF(
                    $M$5:$X$5,
                    (M189:X189),
                    "")),
            1,
            0))
        =0,
    NA(),
    IF(
        Parameters!$D$15=1,
        IF(
            SUM(--(ISNUMBER(IF($M$5:$X$5=1,(M189:X189),""))))&gt;0,
            MAX(IF(
                ISNUMBER(M189:X189),
                IF(
                    M$5:X$5=1,
                    M189:X189,
                    ""),
                "")),
            MAX(IF(
                ISNUMBER(M189:X189),
                IF(
                    M$5:X$5=2,
                    M189:X189,
                    ""),
                ""))
        ),
        IF(
            Parameters!$D$16=1,
            IFERROR(
                AVERAGE(IF(
                    ISNUMBER(M189:X189),
                    IF(
                        M$5:X$5=1,
                        M189:X189,
                        ""),
                    "")),
                AVERAGE(IF(
                    ISNUMBER(M189:X189),
                    IF(
                        M$5:X$5=2,
                        M189:X189,
                        ""),
                    ""))
            ),
            IF(
                Parameters!$D$17=1,
                IFERROR(
                    IF(
                        OR(
                            IF(
                                ISNUMBER(M189:X189),
                                IF(
                                    M$5:X$5=1,
                                    M189:X189,
                                    ""),
                                "")
                            =0),
                        0,
                        GEOMEAN(IF(
                            ISNUMBER(M189:X189),
                            IF(
                                M$5:X$5=1,
                                M189:X189,
                                ""),
                            ""))
                    ),
                    IF(
                        OR(IF(
                            ISNUMBER(M189:X189),
                            IF(
                                M$5:X$5=2,
                                M189:X189,
                                ""),
                            "")
                            =0),
                        0,
                        GEOMEAN(IF(
                            ISNUMBER(M189:X189),
                            IF(
                                M$5:X$5=2,
                                M189:X189,
                                ""),
                            "")))
                )
            )
        )
    )
)</f>
        <v>0</v>
      </c>
      <c r="J189" s="242">
        <v>44753</v>
      </c>
      <c r="K189" s="242">
        <v>44855</v>
      </c>
      <c r="L189" s="91" t="s">
        <v>309</v>
      </c>
      <c r="M189" s="192">
        <v>0</v>
      </c>
      <c r="N189" s="192">
        <v>0</v>
      </c>
      <c r="O189" s="192" t="s">
        <v>409</v>
      </c>
      <c r="P189" s="192">
        <v>67.8</v>
      </c>
      <c r="Q189" s="192" t="s">
        <v>409</v>
      </c>
      <c r="R189" s="192" t="s">
        <v>409</v>
      </c>
      <c r="S189"/>
      <c r="T189"/>
      <c r="U189"/>
      <c r="V189"/>
      <c r="W189"/>
      <c r="X189"/>
      <c r="Y189" s="192"/>
      <c r="Z189" s="192"/>
      <c r="AA189"/>
      <c r="AB189"/>
      <c r="AC189"/>
      <c r="AD189"/>
      <c r="AE189"/>
      <c r="AF189"/>
      <c r="AG189" s="34"/>
      <c r="AH189" s="34"/>
      <c r="AI189" s="34"/>
      <c r="AJ189" s="34"/>
      <c r="AK189" s="205"/>
    </row>
    <row r="190" spans="1:37" x14ac:dyDescent="0.2">
      <c r="A190" s="84">
        <v>183</v>
      </c>
      <c r="B190" s="84" t="str">
        <f ca="1"/>
        <v>Sweden</v>
      </c>
      <c r="C190" s="84" t="str">
        <f ca="1"/>
        <v>SWE</v>
      </c>
      <c r="D190" s="84" t="str">
        <f ca="1"/>
        <v>ECS           Europe &amp; Central Asia</v>
      </c>
      <c r="E190" s="84" t="str">
        <f ca="1"/>
        <v>NA</v>
      </c>
      <c r="F190" s="190" t="str">
        <f t="shared" ref="F190:F225" ca="1" si="9">IF(L190 &lt;&gt; C190, "Countries don't match", "")</f>
        <v/>
      </c>
      <c r="G190" s="80">
        <f>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0</v>
      </c>
      <c r="H190" s="80" cm="1">
        <f t="array" ref="H190">IF(
    SUM(IF(
            ISNUMBER(
                IF(
                    $M$4:$X$4,
                    (M190:X190),
                    "")),
            1,
            0))
        =0,
    NA(),
    IF(
        Parameters!$D$15=1,
        IF(
            SUM(--(ISNUMBER(IF($M$4:$X$4=1,(M190:X190),""))))&gt;0,
            MAX(IF(
                ISNUMBER(M190:X190),
                IF(
                    M$4:X$4=1,
                    M190:X190,
                    ""),
                "")),
            MAX(IF(
                ISNUMBER(M190:X190),
                IF(
                    M$4:X$4=2,
                    M190:X190,
                    ""),
                ""))
        ),
        IF(
            Parameters!$D$16=1,
            IFERROR(
                AVERAGE(IF(
                    ISNUMBER(M190:X190),
                    IF(
                        M$4:X$4=1,
                        M190:X190,
                        ""),
                    "")),
                AVERAGE(IF(
                    ISNUMBER(M190:X190),
                    IF(
                        M$4:X$4=2,
                        M190:X190,
                        ""),
                    ""))
            ),
            IF(
                Parameters!$D$17=1,
                IFERROR(
                    IF(
                        OR(
                            IF(
                                ISNUMBER(M190:X190),
                                IF(
                                    M$4:X$4=1,
                                    M190:X190,
                                    ""),
                                "")
                            =0),
                        0,
                        GEOMEAN(IF(
                            ISNUMBER(M190:X190),
                            IF(
                                M$4:X$4=1,
                                M190:X190,
                                ""),
                            ""))
                    ),
                    IF(
                        OR(IF(
                            ISNUMBER(M190:X190),
                            IF(
                                M$4:X$4=2,
                                M190:X190,
                                ""),
                            "")
                            =0),
                        0,
                        GEOMEAN(IF(
                            ISNUMBER(M190:X190),
                            IF(
                                M$4:X$4=2,
                                M190:X190,
                                ""),
                            "")))
                )
            )
        )
    )
)</f>
        <v>0</v>
      </c>
      <c r="I190" s="191" cm="1">
        <f t="array" ref="I190">IF(
    SUM(IF(
            ISNUMBER(
                IF(
                    $M$5:$X$5,
                    (M190:X190),
                    "")),
            1,
            0))
        =0,
    NA(),
    IF(
        Parameters!$D$15=1,
        IF(
            SUM(--(ISNUMBER(IF($M$5:$X$5=1,(M190:X190),""))))&gt;0,
            MAX(IF(
                ISNUMBER(M190:X190),
                IF(
                    M$5:X$5=1,
                    M190:X190,
                    ""),
                "")),
            MAX(IF(
                ISNUMBER(M190:X190),
                IF(
                    M$5:X$5=2,
                    M190:X190,
                    ""),
                ""))
        ),
        IF(
            Parameters!$D$16=1,
            IFERROR(
                AVERAGE(IF(
                    ISNUMBER(M190:X190),
                    IF(
                        M$5:X$5=1,
                        M190:X190,
                        ""),
                    "")),
                AVERAGE(IF(
                    ISNUMBER(M190:X190),
                    IF(
                        M$5:X$5=2,
                        M190:X190,
                        ""),
                    ""))
            ),
            IF(
                Parameters!$D$17=1,
                IFERROR(
                    IF(
                        OR(
                            IF(
                                ISNUMBER(M190:X190),
                                IF(
                                    M$5:X$5=1,
                                    M190:X190,
                                    ""),
                                "")
                            =0),
                        0,
                        GEOMEAN(IF(
                            ISNUMBER(M190:X190),
                            IF(
                                M$5:X$5=1,
                                M190:X190,
                                ""),
                            ""))
                    ),
                    IF(
                        OR(IF(
                            ISNUMBER(M190:X190),
                            IF(
                                M$5:X$5=2,
                                M190:X190,
                                ""),
                            "")
                            =0),
                        0,
                        GEOMEAN(IF(
                            ISNUMBER(M190:X190),
                            IF(
                                M$5:X$5=2,
                                M190:X190,
                                ""),
                            "")))
                )
            )
        )
    )
)</f>
        <v>0</v>
      </c>
      <c r="J190" s="242">
        <v>44753</v>
      </c>
      <c r="K190" s="242">
        <v>44855</v>
      </c>
      <c r="L190" s="91" t="s">
        <v>311</v>
      </c>
      <c r="M190" s="192">
        <v>0</v>
      </c>
      <c r="N190" s="192">
        <v>0</v>
      </c>
      <c r="O190" s="192" t="s">
        <v>409</v>
      </c>
      <c r="P190" s="192">
        <v>64.900000000000006</v>
      </c>
      <c r="Q190" s="192" t="s">
        <v>409</v>
      </c>
      <c r="R190" s="192" t="s">
        <v>409</v>
      </c>
      <c r="S190"/>
      <c r="T190"/>
      <c r="U190"/>
      <c r="V190"/>
      <c r="W190"/>
      <c r="X190"/>
      <c r="Y190" s="192"/>
      <c r="Z190" s="192"/>
      <c r="AA190"/>
      <c r="AB190"/>
      <c r="AC190"/>
      <c r="AD190"/>
      <c r="AE190"/>
      <c r="AF190"/>
      <c r="AG190" s="34"/>
      <c r="AH190" s="34"/>
      <c r="AI190" s="34"/>
      <c r="AJ190" s="34"/>
      <c r="AK190" s="205"/>
    </row>
    <row r="191" spans="1:37" x14ac:dyDescent="0.2">
      <c r="A191" s="84">
        <v>184</v>
      </c>
      <c r="B191" s="84" t="str">
        <f ca="1"/>
        <v>Eswatini</v>
      </c>
      <c r="C191" s="84" t="str">
        <f ca="1"/>
        <v>SWZ</v>
      </c>
      <c r="D191" s="84" t="str">
        <f ca="1"/>
        <v>SSF           Sub-Saharan Africa</v>
      </c>
      <c r="E191" s="84" t="str">
        <f ca="1"/>
        <v>IBRD</v>
      </c>
      <c r="F191" s="190" t="str">
        <f t="shared" ca="1" si="9"/>
        <v/>
      </c>
      <c r="G191" s="80">
        <f>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0</v>
      </c>
      <c r="H191" s="80" cm="1">
        <f t="array" ref="H191">IF(
    SUM(IF(
            ISNUMBER(
                IF(
                    $M$4:$X$4,
                    (M191:X191),
                    "")),
            1,
            0))
        =0,
    NA(),
    IF(
        Parameters!$D$15=1,
        IF(
            SUM(--(ISNUMBER(IF($M$4:$X$4=1,(M191:X191),""))))&gt;0,
            MAX(IF(
                ISNUMBER(M191:X191),
                IF(
                    M$4:X$4=1,
                    M191:X191,
                    ""),
                "")),
            MAX(IF(
                ISNUMBER(M191:X191),
                IF(
                    M$4:X$4=2,
                    M191:X191,
                    ""),
                ""))
        ),
        IF(
            Parameters!$D$16=1,
            IFERROR(
                AVERAGE(IF(
                    ISNUMBER(M191:X191),
                    IF(
                        M$4:X$4=1,
                        M191:X191,
                        ""),
                    "")),
                AVERAGE(IF(
                    ISNUMBER(M191:X191),
                    IF(
                        M$4:X$4=2,
                        M191:X191,
                        ""),
                    ""))
            ),
            IF(
                Parameters!$D$17=1,
                IFERROR(
                    IF(
                        OR(
                            IF(
                                ISNUMBER(M191:X191),
                                IF(
                                    M$4:X$4=1,
                                    M191:X191,
                                    ""),
                                "")
                            =0),
                        0,
                        GEOMEAN(IF(
                            ISNUMBER(M191:X191),
                            IF(
                                M$4:X$4=1,
                                M191:X191,
                                ""),
                            ""))
                    ),
                    IF(
                        OR(IF(
                            ISNUMBER(M191:X191),
                            IF(
                                M$4:X$4=2,
                                M191:X191,
                                ""),
                            "")
                            =0),
                        0,
                        GEOMEAN(IF(
                            ISNUMBER(M191:X191),
                            IF(
                                M$4:X$4=2,
                                M191:X191,
                                ""),
                            "")))
                )
            )
        )
    )
)</f>
        <v>7.6326530612244898</v>
      </c>
      <c r="I191" s="191" cm="1">
        <f t="array" ref="I191">IF(
    SUM(IF(
            ISNUMBER(
                IF(
                    $M$5:$X$5,
                    (M191:X191),
                    "")),
            1,
            0))
        =0,
    NA(),
    IF(
        Parameters!$D$15=1,
        IF(
            SUM(--(ISNUMBER(IF($M$5:$X$5=1,(M191:X191),""))))&gt;0,
            MAX(IF(
                ISNUMBER(M191:X191),
                IF(
                    M$5:X$5=1,
                    M191:X191,
                    ""),
                "")),
            MAX(IF(
                ISNUMBER(M191:X191),
                IF(
                    M$5:X$5=2,
                    M191:X191,
                    ""),
                ""))
        ),
        IF(
            Parameters!$D$16=1,
            IFERROR(
                AVERAGE(IF(
                    ISNUMBER(M191:X191),
                    IF(
                        M$5:X$5=1,
                        M191:X191,
                        ""),
                    "")),
                AVERAGE(IF(
                    ISNUMBER(M191:X191),
                    IF(
                        M$5:X$5=2,
                        M191:X191,
                        ""),
                    ""))
            ),
            IF(
                Parameters!$D$17=1,
                IFERROR(
                    IF(
                        OR(
                            IF(
                                ISNUMBER(M191:X191),
                                IF(
                                    M$5:X$5=1,
                                    M191:X191,
                                    ""),
                                "")
                            =0),
                        0,
                        GEOMEAN(IF(
                            ISNUMBER(M191:X191),
                            IF(
                                M$5:X$5=1,
                                M191:X191,
                                ""),
                            ""))
                    ),
                    IF(
                        OR(IF(
                            ISNUMBER(M191:X191),
                            IF(
                                M$5:X$5=2,
                                M191:X191,
                                ""),
                            "")
                            =0),
                        0,
                        GEOMEAN(IF(
                            ISNUMBER(M191:X191),
                            IF(
                                M$5:X$5=2,
                                M191:X191,
                                ""),
                            "")))
                )
            )
        )
    )
)</f>
        <v>0</v>
      </c>
      <c r="J191" s="242">
        <v>44753</v>
      </c>
      <c r="K191" s="242">
        <v>44830</v>
      </c>
      <c r="L191" s="91" t="s">
        <v>313</v>
      </c>
      <c r="M191" s="192">
        <v>7.6326530612244898</v>
      </c>
      <c r="N191" s="192">
        <v>0</v>
      </c>
      <c r="O191" s="192" t="s">
        <v>409</v>
      </c>
      <c r="P191" s="192">
        <v>29.3</v>
      </c>
      <c r="Q191" s="192" t="s">
        <v>409</v>
      </c>
      <c r="R191" s="192" t="s">
        <v>409</v>
      </c>
      <c r="S191"/>
      <c r="T191"/>
      <c r="U191"/>
      <c r="V191"/>
      <c r="W191"/>
      <c r="X191"/>
      <c r="Y191" s="192"/>
      <c r="Z191" s="192"/>
      <c r="AA191"/>
      <c r="AB191"/>
      <c r="AC191"/>
      <c r="AD191"/>
      <c r="AE191"/>
      <c r="AF191"/>
      <c r="AG191" s="34"/>
      <c r="AH191" s="34"/>
      <c r="AI191" s="34"/>
      <c r="AJ191" s="34"/>
      <c r="AK191" s="205"/>
    </row>
    <row r="192" spans="1:37" x14ac:dyDescent="0.2">
      <c r="A192" s="84">
        <v>185</v>
      </c>
      <c r="B192" s="84" t="str">
        <f ca="1"/>
        <v>Sint Maarten (Dutch part)</v>
      </c>
      <c r="C192" s="84" t="str">
        <f ca="1"/>
        <v>SXM</v>
      </c>
      <c r="D192" s="84" t="str">
        <f ca="1"/>
        <v>LCN           Latin America &amp; Caribbean</v>
      </c>
      <c r="E192" s="84" t="str">
        <f ca="1"/>
        <v>NA</v>
      </c>
      <c r="F192" s="190" t="str">
        <f t="shared" ca="1" si="9"/>
        <v/>
      </c>
      <c r="G192" s="80">
        <f>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0</v>
      </c>
      <c r="H192" s="80" t="e" cm="1">
        <f t="array" ref="H192">IF(
    SUM(IF(
            ISNUMBER(
                IF(
                    $M$4:$X$4,
                    (M192:X192),
                    "")),
            1,
            0))
        =0,
    NA(),
    IF(
        Parameters!$D$15=1,
        IF(
            SUM(--(ISNUMBER(IF($M$4:$X$4=1,(M192:X192),""))))&gt;0,
            MAX(IF(
                ISNUMBER(M192:X192),
                IF(
                    M$4:X$4=1,
                    M192:X192,
                    ""),
                "")),
            MAX(IF(
                ISNUMBER(M192:X192),
                IF(
                    M$4:X$4=2,
                    M192:X192,
                    ""),
                ""))
        ),
        IF(
            Parameters!$D$16=1,
            IFERROR(
                AVERAGE(IF(
                    ISNUMBER(M192:X192),
                    IF(
                        M$4:X$4=1,
                        M192:X192,
                        ""),
                    "")),
                AVERAGE(IF(
                    ISNUMBER(M192:X192),
                    IF(
                        M$4:X$4=2,
                        M192:X192,
                        ""),
                    ""))
            ),
            IF(
                Parameters!$D$17=1,
                IFERROR(
                    IF(
                        OR(
                            IF(
                                ISNUMBER(M192:X192),
                                IF(
                                    M$4:X$4=1,
                                    M192:X192,
                                    ""),
                                "")
                            =0),
                        0,
                        GEOMEAN(IF(
                            ISNUMBER(M192:X192),
                            IF(
                                M$4:X$4=1,
                                M192:X192,
                                ""),
                            ""))
                    ),
                    IF(
                        OR(IF(
                            ISNUMBER(M192:X192),
                            IF(
                                M$4:X$4=2,
                                M192:X192,
                                ""),
                            "")
                            =0),
                        0,
                        GEOMEAN(IF(
                            ISNUMBER(M192:X192),
                            IF(
                                M$4:X$4=2,
                                M192:X192,
                                ""),
                            "")))
                )
            )
        )
    )
)</f>
        <v>#N/A</v>
      </c>
      <c r="I192" s="191" cm="1">
        <f t="array" ref="I192">IF(
    SUM(IF(
            ISNUMBER(
                IF(
                    $M$5:$X$5,
                    (M192:X192),
                    "")),
            1,
            0))
        =0,
    NA(),
    IF(
        Parameters!$D$15=1,
        IF(
            SUM(--(ISNUMBER(IF($M$5:$X$5=1,(M192:X192),""))))&gt;0,
            MAX(IF(
                ISNUMBER(M192:X192),
                IF(
                    M$5:X$5=1,
                    M192:X192,
                    ""),
                "")),
            MAX(IF(
                ISNUMBER(M192:X192),
                IF(
                    M$5:X$5=2,
                    M192:X192,
                    ""),
                ""))
        ),
        IF(
            Parameters!$D$16=1,
            IFERROR(
                AVERAGE(IF(
                    ISNUMBER(M192:X192),
                    IF(
                        M$5:X$5=1,
                        M192:X192,
                        ""),
                    "")),
                AVERAGE(IF(
                    ISNUMBER(M192:X192),
                    IF(
                        M$5:X$5=2,
                        M192:X192,
                        ""),
                    ""))
            ),
            IF(
                Parameters!$D$17=1,
                IFERROR(
                    IF(
                        OR(
                            IF(
                                ISNUMBER(M192:X192),
                                IF(
                                    M$5:X$5=1,
                                    M192:X192,
                                    ""),
                                "")
                            =0),
                        0,
                        GEOMEAN(IF(
                            ISNUMBER(M192:X192),
                            IF(
                                M$5:X$5=1,
                                M192:X192,
                                ""),
                            ""))
                    ),
                    IF(
                        OR(IF(
                            ISNUMBER(M192:X192),
                            IF(
                                M$5:X$5=2,
                                M192:X192,
                                ""),
                            "")
                            =0),
                        0,
                        GEOMEAN(IF(
                            ISNUMBER(M192:X192),
                            IF(
                                M$5:X$5=2,
                                M192:X192,
                                ""),
                            "")))
                )
            )
        )
    )
)</f>
        <v>0</v>
      </c>
      <c r="J192" s="242" t="s">
        <v>409</v>
      </c>
      <c r="K192" s="242" t="s">
        <v>409</v>
      </c>
      <c r="L192" s="91" t="s">
        <v>721</v>
      </c>
      <c r="M192" s="192" t="s">
        <v>409</v>
      </c>
      <c r="N192" s="192">
        <v>0</v>
      </c>
      <c r="O192" s="192" t="s">
        <v>409</v>
      </c>
      <c r="P192" s="192" t="s">
        <v>409</v>
      </c>
      <c r="Q192" s="192" t="s">
        <v>409</v>
      </c>
      <c r="R192" s="192" t="s">
        <v>409</v>
      </c>
      <c r="S192"/>
      <c r="T192"/>
      <c r="U192"/>
      <c r="V192"/>
      <c r="W192"/>
      <c r="X192"/>
      <c r="Y192" s="192"/>
      <c r="Z192" s="192"/>
      <c r="AA192"/>
      <c r="AB192"/>
      <c r="AC192"/>
      <c r="AD192"/>
      <c r="AE192"/>
      <c r="AF192"/>
      <c r="AG192" s="34"/>
      <c r="AH192" s="34"/>
      <c r="AI192" s="34"/>
      <c r="AJ192" s="34"/>
      <c r="AK192" s="205"/>
    </row>
    <row r="193" spans="1:37" x14ac:dyDescent="0.2">
      <c r="A193" s="84">
        <v>186</v>
      </c>
      <c r="B193" s="84" t="str">
        <f ca="1"/>
        <v>Seychelles</v>
      </c>
      <c r="C193" s="84" t="str">
        <f ca="1"/>
        <v>SYC</v>
      </c>
      <c r="D193" s="84" t="str">
        <f ca="1"/>
        <v>SSF           Sub-Saharan Africa</v>
      </c>
      <c r="E193" s="84" t="str">
        <f ca="1"/>
        <v>IBRD</v>
      </c>
      <c r="F193" s="190" t="str">
        <f t="shared" ca="1" si="9"/>
        <v/>
      </c>
      <c r="G193" s="80">
        <f>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$M$4:$X$4,
                    (M193:X193),
                    "")),
            1,
            0))
        =0,
    NA(),
    IF(
        Parameters!$D$15=1,
        IF(
            SUM(--(ISNUMBER(IF($M$4:$X$4=1,(M193:X193),""))))&gt;0,
            MAX(IF(
                ISNUMBER(M193:X193),
                IF(
                    M$4:X$4=1,
                    M193:X193,
                    ""),
                "")),
            MAX(IF(
                ISNUMBER(M193:X193),
                IF(
                    M$4:X$4=2,
                    M193:X193,
                    ""),
                ""))
        ),
        IF(
            Parameters!$D$16=1,
            IFERROR(
                AVERAGE(IF(
                    ISNUMBER(M193:X193),
                    IF(
                        M$4:X$4=1,
                        M193:X193,
                        ""),
                    "")),
                AVERAGE(IF(
                    ISNUMBER(M193:X193),
                    IF(
                        M$4:X$4=2,
                        M193:X193,
                        ""),
                    ""))
            ),
            IF(
                Parameters!$D$17=1,
                IFERROR(
                    IF(
                        OR(
                            IF(
                                ISNUMBER(M193:X193),
                                IF(
                                    M$4:X$4=1,
                                    M193:X193,
                                    ""),
                                "")
                            =0),
                        0,
                        GEOMEAN(IF(
                            ISNUMBER(M193:X193),
                            IF(
                                M$4:X$4=1,
                                M193:X193,
                                ""),
                            ""))
                    ),
                    IF(
                        OR(IF(
                            ISNUMBER(M193:X193),
                            IF(
                                M$4:X$4=2,
                                M193:X193,
                                ""),
                            "")
                            =0),
                        0,
                        GEOMEAN(IF(
                            ISNUMBER(M193:X193),
                            IF(
                                M$4:X$4=2,
                                M193:X193,
                                ""),
                            "")))
                )
            )
        )
    )
)</f>
        <v>6.9037900874635501</v>
      </c>
      <c r="I193" s="191" cm="1">
        <f t="array" ref="I193">IF(
    SUM(IF(
            ISNUMBER(
                IF(
                    $M$5:$X$5,
                    (M193:X193),
                    "")),
            1,
            0))
        =0,
    NA(),
    IF(
        Parameters!$D$15=1,
        IF(
            SUM(--(ISNUMBER(IF($M$5:$X$5=1,(M193:X193),""))))&gt;0,
            MAX(IF(
                ISNUMBER(M193:X193),
                IF(
                    M$5:X$5=1,
                    M193:X193,
                    ""),
                "")),
            MAX(IF(
                ISNUMBER(M193:X193),
                IF(
                    M$5:X$5=2,
                    M193:X193,
                    ""),
                ""))
        ),
        IF(
            Parameters!$D$16=1,
            IFERROR(
                AVERAGE(IF(
                    ISNUMBER(M193:X193),
                    IF(
                        M$5:X$5=1,
                        M193:X193,
                        ""),
                    "")),
                AVERAGE(IF(
                    ISNUMBER(M193:X193),
                    IF(
                        M$5:X$5=2,
                        M193:X193,
                        ""),
                    ""))
            ),
            IF(
                Parameters!$D$17=1,
                IFERROR(
                    IF(
                        OR(
                            IF(
                                ISNUMBER(M193:X193),
                                IF(
                                    M$5:X$5=1,
                                    M193:X193,
                                    ""),
                                "")
                            =0),
                        0,
                        GEOMEAN(IF(
                            ISNUMBER(M193:X193),
                            IF(
                                M$5:X$5=1,
                                M193:X193,
                                ""),
                            ""))
                    ),
                    IF(
                        OR(IF(
                            ISNUMBER(M193:X193),
                            IF(
                                M$5:X$5=2,
                                M193:X193,
                                ""),
                            "")
                            =0),
                        0,
                        GEOMEAN(IF(
                            ISNUMBER(M193:X193),
                            IF(
                                M$5:X$5=2,
                                M193:X193,
                                ""),
                            "")))
                )
            )
        )
    )
)</f>
        <v>0</v>
      </c>
      <c r="J193" s="242">
        <v>44753</v>
      </c>
      <c r="K193" s="242">
        <v>44852</v>
      </c>
      <c r="L193" s="91" t="s">
        <v>315</v>
      </c>
      <c r="M193" s="192">
        <v>6.9037900874635501</v>
      </c>
      <c r="N193" s="192">
        <v>0</v>
      </c>
      <c r="O193" s="192" t="s">
        <v>409</v>
      </c>
      <c r="P193" s="192">
        <v>31.8</v>
      </c>
      <c r="Q193" s="192" t="s">
        <v>409</v>
      </c>
      <c r="R193" s="192" t="s">
        <v>409</v>
      </c>
      <c r="S193"/>
      <c r="T193"/>
      <c r="U193"/>
      <c r="V193"/>
      <c r="W193"/>
      <c r="X193"/>
      <c r="Y193" s="192"/>
      <c r="Z193" s="192"/>
      <c r="AA193"/>
      <c r="AB193"/>
      <c r="AC193"/>
      <c r="AD193"/>
      <c r="AE193"/>
      <c r="AF193"/>
      <c r="AG193" s="34"/>
      <c r="AH193" s="34"/>
      <c r="AI193" s="34"/>
      <c r="AJ193" s="34"/>
      <c r="AK193" s="205"/>
    </row>
    <row r="194" spans="1:37" x14ac:dyDescent="0.2">
      <c r="A194" s="84">
        <v>187</v>
      </c>
      <c r="B194" s="84" t="str">
        <f ca="1"/>
        <v>Syrian Arab Republic</v>
      </c>
      <c r="C194" s="84" t="str">
        <f ca="1"/>
        <v>SYR</v>
      </c>
      <c r="D194" s="84" t="str">
        <f ca="1"/>
        <v>MEA           Middle East &amp; North Africa</v>
      </c>
      <c r="E194" s="84" t="str">
        <f ca="1"/>
        <v>IDA</v>
      </c>
      <c r="F194" s="190" t="str">
        <f t="shared" ca="1" si="9"/>
        <v/>
      </c>
      <c r="G194" s="80">
        <f>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0</v>
      </c>
      <c r="H194" s="80" cm="1">
        <f t="array" ref="H194">IF(
    SUM(IF(
            ISNUMBER(
                IF(
                    $M$4:$X$4,
                    (M194:X194),
                    "")),
            1,
            0))
        =0,
    NA(),
    IF(
        Parameters!$D$15=1,
        IF(
            SUM(--(ISNUMBER(IF($M$4:$X$4=1,(M194:X194),""))))&gt;0,
            MAX(IF(
                ISNUMBER(M194:X194),
                IF(
                    M$4:X$4=1,
                    M194:X194,
                    ""),
                "")),
            MAX(IF(
                ISNUMBER(M194:X194),
                IF(
                    M$4:X$4=2,
                    M194:X194,
                    ""),
                ""))
        ),
        IF(
            Parameters!$D$16=1,
            IFERROR(
                AVERAGE(IF(
                    ISNUMBER(M194:X194),
                    IF(
                        M$4:X$4=1,
                        M194:X194,
                        ""),
                    "")),
                AVERAGE(IF(
                    ISNUMBER(M194:X194),
                    IF(
                        M$4:X$4=2,
                        M194:X194,
                        ""),
                    ""))
            ),
            IF(
                Parameters!$D$17=1,
                IFERROR(
                    IF(
                        OR(
                            IF(
                                ISNUMBER(M194:X194),
                                IF(
                                    M$4:X$4=1,
                                    M194:X194,
                                    ""),
                                "")
                            =0),
                        0,
                        GEOMEAN(IF(
                            ISNUMBER(M194:X194),
                            IF(
                                M$4:X$4=1,
                                M194:X194,
                                ""),
                            ""))
                    ),
                    IF(
                        OR(IF(
                            ISNUMBER(M194:X194),
                            IF(
                                M$4:X$4=2,
                                M194:X194,
                                ""),
                            "")
                            =0),
                        0,
                        GEOMEAN(IF(
                            ISNUMBER(M194:X194),
                            IF(
                                M$4:X$4=2,
                                M194:X194,
                                ""),
                            "")))
                )
            )
        )
    )
)</f>
        <v>10</v>
      </c>
      <c r="I194" s="191" cm="1">
        <f t="array" ref="I194">IF(
    SUM(IF(
            ISNUMBER(
                IF(
                    $M$5:$X$5,
                    (M194:X194),
                    "")),
            1,
            0))
        =0,
    NA(),
    IF(
        Parameters!$D$15=1,
        IF(
            SUM(--(ISNUMBER(IF($M$5:$X$5=1,(M194:X194),""))))&gt;0,
            MAX(IF(
                ISNUMBER(M194:X194),
                IF(
                    M$5:X$5=1,
                    M194:X194,
                    ""),
                "")),
            MAX(IF(
                ISNUMBER(M194:X194),
                IF(
                    M$5:X$5=2,
                    M194:X194,
                    ""),
                ""))
        ),
        IF(
            Parameters!$D$16=1,
            IFERROR(
                AVERAGE(IF(
                    ISNUMBER(M194:X194),
                    IF(
                        M$5:X$5=1,
                        M194:X194,
                        ""),
                    "")),
                AVERAGE(IF(
                    ISNUMBER(M194:X194),
                    IF(
                        M$5:X$5=2,
                        M194:X194,
                        ""),
                    ""))
            ),
            IF(
                Parameters!$D$17=1,
                IFERROR(
                    IF(
                        OR(
                            IF(
                                ISNUMBER(M194:X194),
                                IF(
                                    M$5:X$5=1,
                                    M194:X194,
                                    ""),
                                "")
                            =0),
                        0,
                        GEOMEAN(IF(
                            ISNUMBER(M194:X194),
                            IF(
                                M$5:X$5=1,
                                M194:X194,
                                ""),
                            ""))
                    ),
                    IF(
                        OR(IF(
                            ISNUMBER(M194:X194),
                            IF(
                                M$5:X$5=2,
                                M194:X194,
                                ""),
                            "")
                            =0),
                        0,
                        GEOMEAN(IF(
                            ISNUMBER(M194:X194),
                            IF(
                                M$5:X$5=2,
                                M194:X194,
                                ""),
                            "")))
                )
            )
        )
    )
)</f>
        <v>0</v>
      </c>
      <c r="J194" s="242">
        <v>44753</v>
      </c>
      <c r="K194" s="242">
        <v>44830</v>
      </c>
      <c r="L194" s="91" t="s">
        <v>316</v>
      </c>
      <c r="M194" s="192">
        <v>10</v>
      </c>
      <c r="N194" s="192">
        <v>0</v>
      </c>
      <c r="O194" s="192" t="s">
        <v>409</v>
      </c>
      <c r="P194" s="192">
        <v>16.7</v>
      </c>
      <c r="Q194" s="192" t="s">
        <v>409</v>
      </c>
      <c r="R194" s="192" t="s">
        <v>409</v>
      </c>
      <c r="S194"/>
      <c r="T194"/>
      <c r="U194"/>
      <c r="V194"/>
      <c r="W194"/>
      <c r="X194"/>
      <c r="Y194" s="192"/>
      <c r="Z194" s="192"/>
      <c r="AA194"/>
      <c r="AB194"/>
      <c r="AC194"/>
      <c r="AD194"/>
      <c r="AE194"/>
      <c r="AF194"/>
      <c r="AG194" s="34"/>
      <c r="AH194" s="34"/>
      <c r="AI194" s="34"/>
      <c r="AJ194" s="34"/>
      <c r="AK194" s="205"/>
    </row>
    <row r="195" spans="1:37" x14ac:dyDescent="0.2">
      <c r="A195" s="84">
        <v>188</v>
      </c>
      <c r="B195" s="84" t="str">
        <f ca="1"/>
        <v>Turks and Caicos Islands</v>
      </c>
      <c r="C195" s="84" t="str">
        <f ca="1"/>
        <v>TCA</v>
      </c>
      <c r="D195" s="84" t="str">
        <f ca="1"/>
        <v>LCN           Latin America &amp; Caribbean</v>
      </c>
      <c r="E195" s="84" t="str">
        <f ca="1"/>
        <v>NA</v>
      </c>
      <c r="F195" s="190" t="str">
        <f t="shared" ca="1" si="9"/>
        <v/>
      </c>
      <c r="G195" s="80">
        <f>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0</v>
      </c>
      <c r="H195" s="80" t="e" cm="1">
        <f t="array" ref="H195">IF(
    SUM(IF(
            ISNUMBER(
                IF(
                    $M$4:$X$4,
                    (M195:X195),
                    "")),
            1,
            0))
        =0,
    NA(),
    IF(
        Parameters!$D$15=1,
        IF(
            SUM(--(ISNUMBER(IF($M$4:$X$4=1,(M195:X195),""))))&gt;0,
            MAX(IF(
                ISNUMBER(M195:X195),
                IF(
                    M$4:X$4=1,
                    M195:X195,
                    ""),
                "")),
            MAX(IF(
                ISNUMBER(M195:X195),
                IF(
                    M$4:X$4=2,
                    M195:X195,
                    ""),
                ""))
        ),
        IF(
            Parameters!$D$16=1,
            IFERROR(
                AVERAGE(IF(
                    ISNUMBER(M195:X195),
                    IF(
                        M$4:X$4=1,
                        M195:X195,
                        ""),
                    "")),
                AVERAGE(IF(
                    ISNUMBER(M195:X195),
                    IF(
                        M$4:X$4=2,
                        M195:X195,
                        ""),
                    ""))
            ),
            IF(
                Parameters!$D$17=1,
                IFERROR(
                    IF(
                        OR(
                            IF(
                                ISNUMBER(M195:X195),
                                IF(
                                    M$4:X$4=1,
                                    M195:X195,
                                    ""),
                                "")
                            =0),
                        0,
                        GEOMEAN(IF(
                            ISNUMBER(M195:X195),
                            IF(
                                M$4:X$4=1,
                                M195:X195,
                                ""),
                            ""))
                    ),
                    IF(
                        OR(IF(
                            ISNUMBER(M195:X195),
                            IF(
                                M$4:X$4=2,
                                M195:X195,
                                ""),
                            "")
                            =0),
                        0,
                        GEOMEAN(IF(
                            ISNUMBER(M195:X195),
                            IF(
                                M$4:X$4=2,
                                M195:X195,
                                ""),
                            "")))
                )
            )
        )
    )
)</f>
        <v>#N/A</v>
      </c>
      <c r="I195" s="191" cm="1">
        <f t="array" ref="I195">IF(
    SUM(IF(
            ISNUMBER(
                IF(
                    $M$5:$X$5,
                    (M195:X195),
                    "")),
            1,
            0))
        =0,
    NA(),
    IF(
        Parameters!$D$15=1,
        IF(
            SUM(--(ISNUMBER(IF($M$5:$X$5=1,(M195:X195),""))))&gt;0,
            MAX(IF(
                ISNUMBER(M195:X195),
                IF(
                    M$5:X$5=1,
                    M195:X195,
                    ""),
                "")),
            MAX(IF(
                ISNUMBER(M195:X195),
                IF(
                    M$5:X$5=2,
                    M195:X195,
                    ""),
                ""))
        ),
        IF(
            Parameters!$D$16=1,
            IFERROR(
                AVERAGE(IF(
                    ISNUMBER(M195:X195),
                    IF(
                        M$5:X$5=1,
                        M195:X195,
                        ""),
                    "")),
                AVERAGE(IF(
                    ISNUMBER(M195:X195),
                    IF(
                        M$5:X$5=2,
                        M195:X195,
                        ""),
                    ""))
            ),
            IF(
                Parameters!$D$17=1,
                IFERROR(
                    IF(
                        OR(
                            IF(
                                ISNUMBER(M195:X195),
                                IF(
                                    M$5:X$5=1,
                                    M195:X195,
                                    ""),
                                "")
                            =0),
                        0,
                        GEOMEAN(IF(
                            ISNUMBER(M195:X195),
                            IF(
                                M$5:X$5=1,
                                M195:X195,
                                ""),
                            ""))
                    ),
                    IF(
                        OR(IF(
                            ISNUMBER(M195:X195),
                            IF(
                                M$5:X$5=2,
                                M195:X195,
                                ""),
                            "")
                            =0),
                        0,
                        GEOMEAN(IF(
                            ISNUMBER(M195:X195),
                            IF(
                                M$5:X$5=2,
                                M195:X195,
                                ""),
                            "")))
                )
            )
        )
    )
)</f>
        <v>0</v>
      </c>
      <c r="J195" s="242" t="s">
        <v>409</v>
      </c>
      <c r="K195" s="242" t="s">
        <v>409</v>
      </c>
      <c r="L195" s="91" t="s">
        <v>722</v>
      </c>
      <c r="M195" s="192" t="s">
        <v>409</v>
      </c>
      <c r="N195" s="192">
        <v>0</v>
      </c>
      <c r="O195" s="192" t="s">
        <v>409</v>
      </c>
      <c r="P195" s="192" t="s">
        <v>409</v>
      </c>
      <c r="Q195" s="192" t="s">
        <v>409</v>
      </c>
      <c r="R195" s="192" t="s">
        <v>409</v>
      </c>
      <c r="S195"/>
      <c r="T195"/>
      <c r="U195"/>
      <c r="V195"/>
      <c r="W195"/>
      <c r="X195"/>
      <c r="Y195" s="192"/>
      <c r="Z195" s="192"/>
      <c r="AA195"/>
      <c r="AB195"/>
      <c r="AC195"/>
      <c r="AD195"/>
      <c r="AE195"/>
      <c r="AF195"/>
      <c r="AG195" s="34"/>
      <c r="AH195" s="34"/>
      <c r="AI195" s="34"/>
      <c r="AJ195" s="34"/>
      <c r="AK195" s="205"/>
    </row>
    <row r="196" spans="1:37" x14ac:dyDescent="0.2">
      <c r="A196" s="84">
        <v>189</v>
      </c>
      <c r="B196" s="84" t="str">
        <f ca="1"/>
        <v>Chad</v>
      </c>
      <c r="C196" s="84" t="str">
        <f ca="1"/>
        <v>TCD</v>
      </c>
      <c r="D196" s="84" t="str">
        <f ca="1"/>
        <v>SSF           Sub-Saharan Africa</v>
      </c>
      <c r="E196" s="84" t="str">
        <f ca="1"/>
        <v>IDA</v>
      </c>
      <c r="F196" s="190" t="str">
        <f t="shared" ca="1" si="9"/>
        <v/>
      </c>
      <c r="G196" s="80">
        <f>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0</v>
      </c>
      <c r="H196" s="80" cm="1">
        <f t="array" ref="H196">IF(
    SUM(IF(
            ISNUMBER(
                IF(
                    $M$4:$X$4,
                    (M196:X196),
                    "")),
            1,
            0))
        =0,
    NA(),
    IF(
        Parameters!$D$15=1,
        IF(
            SUM(--(ISNUMBER(IF($M$4:$X$4=1,(M196:X196),""))))&gt;0,
            MAX(IF(
                ISNUMBER(M196:X196),
                IF(
                    M$4:X$4=1,
                    M196:X196,
                    ""),
                "")),
            MAX(IF(
                ISNUMBER(M196:X196),
                IF(
                    M$4:X$4=2,
                    M196:X196,
                    ""),
                ""))
        ),
        IF(
            Parameters!$D$16=1,
            IFERROR(
                AVERAGE(IF(
                    ISNUMBER(M196:X196),
                    IF(
                        M$4:X$4=1,
                        M196:X196,
                        ""),
                    "")),
                AVERAGE(IF(
                    ISNUMBER(M196:X196),
                    IF(
                        M$4:X$4=2,
                        M196:X196,
                        ""),
                    ""))
            ),
            IF(
                Parameters!$D$17=1,
                IFERROR(
                    IF(
                        OR(
                            IF(
                                ISNUMBER(M196:X196),
                                IF(
                                    M$4:X$4=1,
                                    M196:X196,
                                    ""),
                                "")
                            =0),
                        0,
                        GEOMEAN(IF(
                            ISNUMBER(M196:X196),
                            IF(
                                M$4:X$4=1,
                                M196:X196,
                                ""),
                            ""))
                    ),
                    IF(
                        OR(IF(
                            ISNUMBER(M196:X196),
                            IF(
                                M$4:X$4=2,
                                M196:X196,
                                ""),
                            "")
                            =0),
                        0,
                        GEOMEAN(IF(
                            ISNUMBER(M196:X196),
                            IF(
                                M$4:X$4=2,
                                M196:X196,
                                ""),
                            "")))
                )
            )
        )
    )
)</f>
        <v>9.2069970845480995</v>
      </c>
      <c r="I196" s="191" cm="1">
        <f t="array" ref="I196">IF(
    SUM(IF(
            ISNUMBER(
                IF(
                    $M$5:$X$5,
                    (M196:X196),
                    "")),
            1,
            0))
        =0,
    NA(),
    IF(
        Parameters!$D$15=1,
        IF(
            SUM(--(ISNUMBER(IF($M$5:$X$5=1,(M196:X196),""))))&gt;0,
            MAX(IF(
                ISNUMBER(M196:X196),
                IF(
                    M$5:X$5=1,
                    M196:X196,
                    ""),
                "")),
            MAX(IF(
                ISNUMBER(M196:X196),
                IF(
                    M$5:X$5=2,
                    M196:X196,
                    ""),
                ""))
        ),
        IF(
            Parameters!$D$16=1,
            IFERROR(
                AVERAGE(IF(
                    ISNUMBER(M196:X196),
                    IF(
                        M$5:X$5=1,
                        M196:X196,
                        ""),
                    "")),
                AVERAGE(IF(
                    ISNUMBER(M196:X196),
                    IF(
                        M$5:X$5=2,
                        M196:X196,
                        ""),
                    ""))
            ),
            IF(
                Parameters!$D$17=1,
                IFERROR(
                    IF(
                        OR(
                            IF(
                                ISNUMBER(M196:X196),
                                IF(
                                    M$5:X$5=1,
                                    M196:X196,
                                    ""),
                                "")
                            =0),
                        0,
                        GEOMEAN(IF(
                            ISNUMBER(M196:X196),
                            IF(
                                M$5:X$5=1,
                                M196:X196,
                                ""),
                            ""))
                    ),
                    IF(
                        OR(IF(
                            ISNUMBER(M196:X196),
                            IF(
                                M$5:X$5=2,
                                M196:X196,
                                ""),
                            "")
                            =0),
                        0,
                        GEOMEAN(IF(
                            ISNUMBER(M196:X196),
                            IF(
                                M$5:X$5=2,
                                M196:X196,
                                ""),
                            "")))
                )
            )
        )
    )
)</f>
        <v>0</v>
      </c>
      <c r="J196" s="242">
        <v>44753</v>
      </c>
      <c r="K196" s="242">
        <v>44753</v>
      </c>
      <c r="L196" s="91" t="s">
        <v>318</v>
      </c>
      <c r="M196" s="192">
        <v>9.2069970845480995</v>
      </c>
      <c r="N196" s="192">
        <v>0</v>
      </c>
      <c r="O196" s="192" t="s">
        <v>409</v>
      </c>
      <c r="P196" s="192">
        <v>23.9</v>
      </c>
      <c r="Q196" s="192" t="s">
        <v>409</v>
      </c>
      <c r="R196" s="192" t="s">
        <v>409</v>
      </c>
      <c r="S196"/>
      <c r="T196"/>
      <c r="U196"/>
      <c r="V196"/>
      <c r="W196"/>
      <c r="X196"/>
      <c r="Y196" s="192"/>
      <c r="Z196" s="192"/>
      <c r="AA196"/>
      <c r="AB196"/>
      <c r="AC196"/>
      <c r="AD196"/>
      <c r="AE196"/>
      <c r="AF196"/>
      <c r="AG196" s="34"/>
      <c r="AH196" s="34"/>
      <c r="AI196" s="34"/>
      <c r="AJ196" s="34"/>
      <c r="AK196" s="205"/>
    </row>
    <row r="197" spans="1:37" x14ac:dyDescent="0.2">
      <c r="A197" s="84">
        <v>190</v>
      </c>
      <c r="B197" s="84" t="str">
        <f ca="1"/>
        <v>Togo</v>
      </c>
      <c r="C197" s="84" t="str">
        <f ca="1"/>
        <v>TGO</v>
      </c>
      <c r="D197" s="84" t="str">
        <f ca="1"/>
        <v>SSF           Sub-Saharan Africa</v>
      </c>
      <c r="E197" s="84" t="str">
        <f ca="1"/>
        <v>IDA</v>
      </c>
      <c r="F197" s="190" t="str">
        <f t="shared" ca="1" si="9"/>
        <v/>
      </c>
      <c r="G197" s="80">
        <f>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0</v>
      </c>
      <c r="H197" s="80" cm="1">
        <f t="array" ref="H197">IF(
    SUM(IF(
            ISNUMBER(
                IF(
                    $M$4:$X$4,
                    (M197:X197),
                    "")),
            1,
            0))
        =0,
    NA(),
    IF(
        Parameters!$D$15=1,
        IF(
            SUM(--(ISNUMBER(IF($M$4:$X$4=1,(M197:X197),""))))&gt;0,
            MAX(IF(
                ISNUMBER(M197:X197),
                IF(
                    M$4:X$4=1,
                    M197:X197,
                    ""),
                "")),
            MAX(IF(
                ISNUMBER(M197:X197),
                IF(
                    M$4:X$4=2,
                    M197:X197,
                    ""),
                ""))
        ),
        IF(
            Parameters!$D$16=1,
            IFERROR(
                AVERAGE(IF(
                    ISNUMBER(M197:X197),
                    IF(
                        M$4:X$4=1,
                        M197:X197,
                        ""),
                    "")),
                AVERAGE(IF(
                    ISNUMBER(M197:X197),
                    IF(
                        M$4:X$4=2,
                        M197:X197,
                        ""),
                    ""))
            ),
            IF(
                Parameters!$D$17=1,
                IFERROR(
                    IF(
                        OR(
                            IF(
                                ISNUMBER(M197:X197),
                                IF(
                                    M$4:X$4=1,
                                    M197:X197,
                                    ""),
                                "")
                            =0),
                        0,
                        GEOMEAN(IF(
                            ISNUMBER(M197:X197),
                            IF(
                                M$4:X$4=1,
                                M197:X197,
                                ""),
                            ""))
                    ),
                    IF(
                        OR(IF(
                            ISNUMBER(M197:X197),
                            IF(
                                M$4:X$4=2,
                                M197:X197,
                                ""),
                            "")
                            =0),
                        0,
                        GEOMEAN(IF(
                            ISNUMBER(M197:X197),
                            IF(
                                M$4:X$4=2,
                                M197:X197,
                                ""),
                            "")))
                )
            )
        )
    )
)</f>
        <v>8.0699708454810501</v>
      </c>
      <c r="I197" s="191" cm="1">
        <f t="array" ref="I197">IF(
    SUM(IF(
            ISNUMBER(
                IF(
                    $M$5:$X$5,
                    (M197:X197),
                    "")),
            1,
            0))
        =0,
    NA(),
    IF(
        Parameters!$D$15=1,
        IF(
            SUM(--(ISNUMBER(IF($M$5:$X$5=1,(M197:X197),""))))&gt;0,
            MAX(IF(
                ISNUMBER(M197:X197),
                IF(
                    M$5:X$5=1,
                    M197:X197,
                    ""),
                "")),
            MAX(IF(
                ISNUMBER(M197:X197),
                IF(
                    M$5:X$5=2,
                    M197:X197,
                    ""),
                ""))
        ),
        IF(
            Parameters!$D$16=1,
            IFERROR(
                AVERAGE(IF(
                    ISNUMBER(M197:X197),
                    IF(
                        M$5:X$5=1,
                        M197:X197,
                        ""),
                    "")),
                AVERAGE(IF(
                    ISNUMBER(M197:X197),
                    IF(
                        M$5:X$5=2,
                        M197:X197,
                        ""),
                    ""))
            ),
            IF(
                Parameters!$D$17=1,
                IFERROR(
                    IF(
                        OR(
                            IF(
                                ISNUMBER(M197:X197),
                                IF(
                                    M$5:X$5=1,
                                    M197:X197,
                                    ""),
                                "")
                            =0),
                        0,
                        GEOMEAN(IF(
                            ISNUMBER(M197:X197),
                            IF(
                                M$5:X$5=1,
                                M197:X197,
                                ""),
                            ""))
                    ),
                    IF(
                        OR(IF(
                            ISNUMBER(M197:X197),
                            IF(
                                M$5:X$5=2,
                                M197:X197,
                                ""),
                            "")
                            =0),
                        0,
                        GEOMEAN(IF(
                            ISNUMBER(M197:X197),
                            IF(
                                M$5:X$5=2,
                                M197:X197,
                                ""),
                            "")))
                )
            )
        )
    )
)</f>
        <v>0</v>
      </c>
      <c r="J197" s="242">
        <v>44753</v>
      </c>
      <c r="K197" s="242">
        <v>44855</v>
      </c>
      <c r="L197" s="91" t="s">
        <v>320</v>
      </c>
      <c r="M197" s="192">
        <v>8.0699708454810501</v>
      </c>
      <c r="N197" s="192">
        <v>0</v>
      </c>
      <c r="O197" s="192" t="s">
        <v>409</v>
      </c>
      <c r="P197" s="192">
        <v>27.8</v>
      </c>
      <c r="Q197" s="192" t="s">
        <v>409</v>
      </c>
      <c r="R197" s="192" t="s">
        <v>409</v>
      </c>
      <c r="S197"/>
      <c r="T197"/>
      <c r="U197"/>
      <c r="V197"/>
      <c r="W197"/>
      <c r="X197"/>
      <c r="Y197" s="192"/>
      <c r="Z197" s="192"/>
      <c r="AA197"/>
      <c r="AB197"/>
      <c r="AC197"/>
      <c r="AD197"/>
      <c r="AE197"/>
      <c r="AF197"/>
      <c r="AG197" s="34"/>
      <c r="AH197" s="34"/>
      <c r="AI197" s="34"/>
      <c r="AJ197" s="34"/>
      <c r="AK197" s="205"/>
    </row>
    <row r="198" spans="1:37" x14ac:dyDescent="0.2">
      <c r="A198" s="84">
        <v>191</v>
      </c>
      <c r="B198" s="84" t="str">
        <f ca="1"/>
        <v>Thailand</v>
      </c>
      <c r="C198" s="84" t="str">
        <f ca="1"/>
        <v>THA</v>
      </c>
      <c r="D198" s="84" t="str">
        <f ca="1"/>
        <v>EAS           East Asia &amp; Pacific</v>
      </c>
      <c r="E198" s="84" t="str">
        <f ca="1"/>
        <v>IBRD</v>
      </c>
      <c r="F198" s="190" t="str">
        <f t="shared" ca="1" si="9"/>
        <v/>
      </c>
      <c r="G198" s="80">
        <f>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0</v>
      </c>
      <c r="H198" s="80" cm="1">
        <f t="array" ref="H198">IF(
    SUM(IF(
            ISNUMBER(
                IF(
                    $M$4:$X$4,
                    (M198:X198),
                    "")),
            1,
            0))
        =0,
    NA(),
    IF(
        Parameters!$D$15=1,
        IF(
            SUM(--(ISNUMBER(IF($M$4:$X$4=1,(M198:X198),""))))&gt;0,
            MAX(IF(
                ISNUMBER(M198:X198),
                IF(
                    M$4:X$4=1,
                    M198:X198,
                    ""),
                "")),
            MAX(IF(
                ISNUMBER(M198:X198),
                IF(
                    M$4:X$4=2,
                    M198:X198,
                    ""),
                ""))
        ),
        IF(
            Parameters!$D$16=1,
            IFERROR(
                AVERAGE(IF(
                    ISNUMBER(M198:X198),
                    IF(
                        M$4:X$4=1,
                        M198:X198,
                        ""),
                    "")),
                AVERAGE(IF(
                    ISNUMBER(M198:X198),
                    IF(
                        M$4:X$4=2,
                        M198:X198,
                        ""),
                    ""))
            ),
            IF(
                Parameters!$D$17=1,
                IFERROR(
                    IF(
                        OR(
                            IF(
                                ISNUMBER(M198:X198),
                                IF(
                                    M$4:X$4=1,
                                    M198:X198,
                                    ""),
                                "")
                            =0),
                        0,
                        GEOMEAN(IF(
                            ISNUMBER(M198:X198),
                            IF(
                                M$4:X$4=1,
                                M198:X198,
                                ""),
                            ""))
                    ),
                    IF(
                        OR(IF(
                            ISNUMBER(M198:X198),
                            IF(
                                M$4:X$4=2,
                                M198:X198,
                                ""),
                            "")
                            =0),
                        0,
                        GEOMEAN(IF(
                            ISNUMBER(M198:X198),
                            IF(
                                M$4:X$4=2,
                                M198:X198,
                                ""),
                            "")))
                )
            )
        )
    )
)</f>
        <v>0</v>
      </c>
      <c r="I198" s="191" cm="1">
        <f t="array" ref="I198">IF(
    SUM(IF(
            ISNUMBER(
                IF(
                    $M$5:$X$5,
                    (M198:X198),
                    "")),
            1,
            0))
        =0,
    NA(),
    IF(
        Parameters!$D$15=1,
        IF(
            SUM(--(ISNUMBER(IF($M$5:$X$5=1,(M198:X198),""))))&gt;0,
            MAX(IF(
                ISNUMBER(M198:X198),
                IF(
                    M$5:X$5=1,
                    M198:X198,
                    ""),
                "")),
            MAX(IF(
                ISNUMBER(M198:X198),
                IF(
                    M$5:X$5=2,
                    M198:X198,
                    ""),
                ""))
        ),
        IF(
            Parameters!$D$16=1,
            IFERROR(
                AVERAGE(IF(
                    ISNUMBER(M198:X198),
                    IF(
                        M$5:X$5=1,
                        M198:X198,
                        ""),
                    "")),
                AVERAGE(IF(
                    ISNUMBER(M198:X198),
                    IF(
                        M$5:X$5=2,
                        M198:X198,
                        ""),
                    ""))
            ),
            IF(
                Parameters!$D$17=1,
                IFERROR(
                    IF(
                        OR(
                            IF(
                                ISNUMBER(M198:X198),
                                IF(
                                    M$5:X$5=1,
                                    M198:X198,
                                    ""),
                                "")
                            =0),
                        0,
                        GEOMEAN(IF(
                            ISNUMBER(M198:X198),
                            IF(
                                M$5:X$5=1,
                                M198:X198,
                                ""),
                            ""))
                    ),
                    IF(
                        OR(IF(
                            ISNUMBER(M198:X198),
                            IF(
                                M$5:X$5=2,
                                M198:X198,
                                ""),
                            "")
                            =0),
                        0,
                        GEOMEAN(IF(
                            ISNUMBER(M198:X198),
                            IF(
                                M$5:X$5=2,
                                M198:X198,
                                ""),
                            "")))
                )
            )
        )
    )
)</f>
        <v>0</v>
      </c>
      <c r="J198" s="242">
        <v>44753</v>
      </c>
      <c r="K198" s="242">
        <v>44855</v>
      </c>
      <c r="L198" s="91" t="s">
        <v>322</v>
      </c>
      <c r="M198" s="192">
        <v>0</v>
      </c>
      <c r="N198" s="192">
        <v>0</v>
      </c>
      <c r="O198" s="192" t="s">
        <v>409</v>
      </c>
      <c r="P198" s="192">
        <v>68.2</v>
      </c>
      <c r="Q198" s="192" t="s">
        <v>409</v>
      </c>
      <c r="R198" s="192" t="s">
        <v>409</v>
      </c>
      <c r="S198" s="80"/>
      <c r="T198" s="80"/>
      <c r="U198" s="80"/>
      <c r="V198" s="80"/>
      <c r="W198" s="199"/>
      <c r="X198" s="87"/>
      <c r="Y198" s="87"/>
      <c r="Z198" s="87"/>
      <c r="AA198" s="87"/>
      <c r="AB198" s="87"/>
      <c r="AC198" s="87"/>
      <c r="AD198" s="87"/>
      <c r="AE198" s="87"/>
      <c r="AF198" s="87"/>
      <c r="AG198" s="87"/>
      <c r="AH198" s="87"/>
      <c r="AI198" s="87"/>
      <c r="AJ198" s="87"/>
      <c r="AK198" s="89"/>
    </row>
    <row r="199" spans="1:37" x14ac:dyDescent="0.2">
      <c r="A199" s="84">
        <v>192</v>
      </c>
      <c r="B199" s="84" t="str">
        <f ca="1"/>
        <v>Tajikistan</v>
      </c>
      <c r="C199" s="84" t="str">
        <f ca="1"/>
        <v>TJK</v>
      </c>
      <c r="D199" s="84" t="str">
        <f ca="1"/>
        <v>ECS           Europe &amp; Central Asia</v>
      </c>
      <c r="E199" s="84" t="str">
        <f ca="1"/>
        <v>IDA</v>
      </c>
      <c r="F199" s="190" t="str">
        <f t="shared" ca="1" si="9"/>
        <v/>
      </c>
      <c r="G199" s="80">
        <f>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0</v>
      </c>
      <c r="H199" s="80" cm="1">
        <f t="array" ref="H199">IF(
    SUM(IF(
            ISNUMBER(
                IF(
                    $M$4:$X$4,
                    (M199:X199),
                    "")),
            1,
            0))
        =0,
    NA(),
    IF(
        Parameters!$D$15=1,
        IF(
            SUM(--(ISNUMBER(IF($M$4:$X$4=1,(M199:X199),""))))&gt;0,
            MAX(IF(
                ISNUMBER(M199:X199),
                IF(
                    M$4:X$4=1,
                    M199:X199,
                    ""),
                "")),
            MAX(IF(
                ISNUMBER(M199:X199),
                IF(
                    M$4:X$4=2,
                    M199:X199,
                    ""),
                ""))
        ),
        IF(
            Parameters!$D$16=1,
            IFERROR(
                AVERAGE(IF(
                    ISNUMBER(M199:X199),
                    IF(
                        M$4:X$4=1,
                        M199:X199,
                        ""),
                    "")),
                AVERAGE(IF(
                    ISNUMBER(M199:X199),
                    IF(
                        M$4:X$4=2,
                        M199:X199,
                        ""),
                    ""))
            ),
            IF(
                Parameters!$D$17=1,
                IFERROR(
                    IF(
                        OR(
                            IF(
                                ISNUMBER(M199:X199),
                                IF(
                                    M$4:X$4=1,
                                    M199:X199,
                                    ""),
                                "")
                            =0),
                        0,
                        GEOMEAN(IF(
                            ISNUMBER(M199:X199),
                            IF(
                                M$4:X$4=1,
                                M199:X199,
                                ""),
                            ""))
                    ),
                    IF(
                        OR(IF(
                            ISNUMBER(M199:X199),
                            IF(
                                M$4:X$4=2,
                                M199:X199,
                                ""),
                            "")
                            =0),
                        0,
                        GEOMEAN(IF(
                            ISNUMBER(M199:X199),
                            IF(
                                M$4:X$4=2,
                                M199:X199,
                                ""),
                            "")))
                )
            )
        )
    )
)</f>
        <v>7.6326530612244898</v>
      </c>
      <c r="I199" s="191" cm="1">
        <f t="array" ref="I199">IF(
    SUM(IF(
            ISNUMBER(
                IF(
                    $M$5:$X$5,
                    (M199:X199),
                    "")),
            1,
            0))
        =0,
    NA(),
    IF(
        Parameters!$D$15=1,
        IF(
            SUM(--(ISNUMBER(IF($M$5:$X$5=1,(M199:X199),""))))&gt;0,
            MAX(IF(
                ISNUMBER(M199:X199),
                IF(
                    M$5:X$5=1,
                    M199:X199,
                    ""),
                "")),
            MAX(IF(
                ISNUMBER(M199:X199),
                IF(
                    M$5:X$5=2,
                    M199:X199,
                    ""),
                ""))
        ),
        IF(
            Parameters!$D$16=1,
            IFERROR(
                AVERAGE(IF(
                    ISNUMBER(M199:X199),
                    IF(
                        M$5:X$5=1,
                        M199:X199,
                        ""),
                    "")),
                AVERAGE(IF(
                    ISNUMBER(M199:X199),
                    IF(
                        M$5:X$5=2,
                        M199:X199,
                        ""),
                    ""))
            ),
            IF(
                Parameters!$D$17=1,
                IFERROR(
                    IF(
                        OR(
                            IF(
                                ISNUMBER(M199:X199),
                                IF(
                                    M$5:X$5=1,
                                    M199:X199,
                                    ""),
                                "")
                            =0),
                        0,
                        GEOMEAN(IF(
                            ISNUMBER(M199:X199),
                            IF(
                                M$5:X$5=1,
                                M199:X199,
                                ""),
                            ""))
                    ),
                    IF(
                        OR(IF(
                            ISNUMBER(M199:X199),
                            IF(
                                M$5:X$5=2,
                                M199:X199,
                                ""),
                            "")
                            =0),
                        0,
                        GEOMEAN(IF(
                            ISNUMBER(M199:X199),
                            IF(
                                M$5:X$5=2,
                                M199:X199,
                                ""),
                            "")))
                )
            )
        )
    )
)</f>
        <v>0</v>
      </c>
      <c r="J199" s="242">
        <v>44753</v>
      </c>
      <c r="K199" s="242">
        <v>44753</v>
      </c>
      <c r="L199" s="91" t="s">
        <v>324</v>
      </c>
      <c r="M199" s="192">
        <v>7.6326530612244898</v>
      </c>
      <c r="N199" s="192">
        <v>0</v>
      </c>
      <c r="O199" s="192" t="s">
        <v>409</v>
      </c>
      <c r="P199" s="192">
        <v>29.3</v>
      </c>
      <c r="Q199" s="192" t="s">
        <v>409</v>
      </c>
      <c r="R199" s="192" t="s">
        <v>409</v>
      </c>
      <c r="S199" s="80"/>
      <c r="T199" s="80"/>
      <c r="U199" s="80"/>
      <c r="V199" s="80"/>
      <c r="W199" s="199"/>
      <c r="X199" s="87"/>
      <c r="Y199" s="87"/>
      <c r="Z199" s="87"/>
      <c r="AA199" s="87"/>
      <c r="AB199" s="87"/>
      <c r="AC199" s="87"/>
      <c r="AD199" s="87"/>
      <c r="AE199" s="87"/>
      <c r="AF199" s="87"/>
      <c r="AG199" s="87"/>
      <c r="AH199" s="87"/>
      <c r="AI199" s="87"/>
      <c r="AJ199" s="87"/>
      <c r="AK199" s="89"/>
    </row>
    <row r="200" spans="1:37" x14ac:dyDescent="0.2">
      <c r="A200" s="84">
        <v>193</v>
      </c>
      <c r="B200" s="84" t="str">
        <f ca="1"/>
        <v>Turkmenistan</v>
      </c>
      <c r="C200" s="84" t="str">
        <f ca="1"/>
        <v>TKM</v>
      </c>
      <c r="D200" s="84" t="str">
        <f ca="1"/>
        <v>ECS           Europe &amp; Central Asia</v>
      </c>
      <c r="E200" s="84" t="str">
        <f ca="1"/>
        <v>IBRD</v>
      </c>
      <c r="F200" s="190" t="str">
        <f t="shared" ca="1" si="9"/>
        <v/>
      </c>
      <c r="G200" s="80">
        <f>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0</v>
      </c>
      <c r="H200" s="80" cm="1">
        <f t="array" ref="H200">IF(
    SUM(IF(
            ISNUMBER(
                IF(
                    $M$4:$X$4,
                    (M200:X200),
                    "")),
            1,
            0))
        =0,
    NA(),
    IF(
        Parameters!$D$15=1,
        IF(
            SUM(--(ISNUMBER(IF($M$4:$X$4=1,(M200:X200),""))))&gt;0,
            MAX(IF(
                ISNUMBER(M200:X200),
                IF(
                    M$4:X$4=1,
                    M200:X200,
                    ""),
                "")),
            MAX(IF(
                ISNUMBER(M200:X200),
                IF(
                    M$4:X$4=2,
                    M200:X200,
                    ""),
                ""))
        ),
        IF(
            Parameters!$D$16=1,
            IFERROR(
                AVERAGE(IF(
                    ISNUMBER(M200:X200),
                    IF(
                        M$4:X$4=1,
                        M200:X200,
                        ""),
                    "")),
                AVERAGE(IF(
                    ISNUMBER(M200:X200),
                    IF(
                        M$4:X$4=2,
                        M200:X200,
                        ""),
                    ""))
            ),
            IF(
                Parameters!$D$17=1,
                IFERROR(
                    IF(
                        OR(
                            IF(
                                ISNUMBER(M200:X200),
                                IF(
                                    M$4:X$4=1,
                                    M200:X200,
                                    ""),
                                "")
                            =0),
                        0,
                        GEOMEAN(IF(
                            ISNUMBER(M200:X200),
                            IF(
                                M$4:X$4=1,
                                M200:X200,
                                ""),
                            ""))
                    ),
                    IF(
                        OR(IF(
                            ISNUMBER(M200:X200),
                            IF(
                                M$4:X$4=2,
                                M200:X200,
                                ""),
                            "")
                            =0),
                        0,
                        GEOMEAN(IF(
                            ISNUMBER(M200:X200),
                            IF(
                                M$4:X$4=2,
                                M200:X200,
                                ""),
                            "")))
                )
            )
        )
    )
)</f>
        <v>6.8746355685131197</v>
      </c>
      <c r="I200" s="191" cm="1">
        <f t="array" ref="I200">IF(
    SUM(IF(
            ISNUMBER(
                IF(
                    $M$5:$X$5,
                    (M200:X200),
                    "")),
            1,
            0))
        =0,
    NA(),
    IF(
        Parameters!$D$15=1,
        IF(
            SUM(--(ISNUMBER(IF($M$5:$X$5=1,(M200:X200),""))))&gt;0,
            MAX(IF(
                ISNUMBER(M200:X200),
                IF(
                    M$5:X$5=1,
                    M200:X200,
                    ""),
                "")),
            MAX(IF(
                ISNUMBER(M200:X200),
                IF(
                    M$5:X$5=2,
                    M200:X200,
                    ""),
                ""))
        ),
        IF(
            Parameters!$D$16=1,
            IFERROR(
                AVERAGE(IF(
                    ISNUMBER(M200:X200),
                    IF(
                        M$5:X$5=1,
                        M200:X200,
                        ""),
                    "")),
                AVERAGE(IF(
                    ISNUMBER(M200:X200),
                    IF(
                        M$5:X$5=2,
                        M200:X200,
                        ""),
                    ""))
            ),
            IF(
                Parameters!$D$17=1,
                IFERROR(
                    IF(
                        OR(
                            IF(
                                ISNUMBER(M200:X200),
                                IF(
                                    M$5:X$5=1,
                                    M200:X200,
                                    ""),
                                "")
                            =0),
                        0,
                        GEOMEAN(IF(
                            ISNUMBER(M200:X200),
                            IF(
                                M$5:X$5=1,
                                M200:X200,
                                ""),
                            ""))
                    ),
                    IF(
                        OR(IF(
                            ISNUMBER(M200:X200),
                            IF(
                                M$5:X$5=2,
                                M200:X200,
                                ""),
                            "")
                            =0),
                        0,
                        GEOMEAN(IF(
                            ISNUMBER(M200:X200),
                            IF(
                                M$5:X$5=2,
                                M200:X200,
                                ""),
                            "")))
                )
            )
        )
    )
)</f>
        <v>0</v>
      </c>
      <c r="J200" s="242">
        <v>44753</v>
      </c>
      <c r="K200" s="242">
        <v>44753</v>
      </c>
      <c r="L200" s="91" t="s">
        <v>326</v>
      </c>
      <c r="M200" s="192">
        <v>6.8746355685131197</v>
      </c>
      <c r="N200" s="192">
        <v>0</v>
      </c>
      <c r="O200" s="192" t="s">
        <v>409</v>
      </c>
      <c r="P200" s="192">
        <v>31.9</v>
      </c>
      <c r="Q200" s="192" t="s">
        <v>409</v>
      </c>
      <c r="R200" s="192" t="s">
        <v>409</v>
      </c>
      <c r="S200" s="80"/>
      <c r="T200" s="80"/>
      <c r="U200" s="80"/>
      <c r="V200" s="80"/>
      <c r="W200" s="199"/>
      <c r="X200" s="87"/>
      <c r="Y200" s="87"/>
      <c r="Z200" s="87"/>
      <c r="AA200" s="87"/>
      <c r="AB200" s="87"/>
      <c r="AC200" s="87"/>
      <c r="AD200" s="87"/>
      <c r="AE200" s="87"/>
      <c r="AF200" s="87"/>
      <c r="AG200" s="87"/>
      <c r="AH200" s="87"/>
      <c r="AI200" s="87"/>
      <c r="AJ200" s="87"/>
      <c r="AK200" s="89"/>
    </row>
    <row r="201" spans="1:37" x14ac:dyDescent="0.2">
      <c r="A201" s="84">
        <v>194</v>
      </c>
      <c r="B201" s="84" t="str">
        <f ca="1"/>
        <v>Timor-Leste</v>
      </c>
      <c r="C201" s="84" t="str">
        <f ca="1"/>
        <v>TLS</v>
      </c>
      <c r="D201" s="84" t="str">
        <f ca="1"/>
        <v>EAS           East Asia &amp; Pacific</v>
      </c>
      <c r="E201" s="84" t="str">
        <f ca="1"/>
        <v>Blend</v>
      </c>
      <c r="F201" s="190" t="str">
        <f t="shared" ca="1" si="9"/>
        <v/>
      </c>
      <c r="G201" s="80">
        <f>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0</v>
      </c>
      <c r="H201" s="80" cm="1">
        <f t="array" ref="H201">IF(
    SUM(IF(
            ISNUMBER(
                IF(
                    $M$4:$X$4,
                    (M201:X201),
                    "")),
            1,
            0))
        =0,
    NA(),
    IF(
        Parameters!$D$15=1,
        IF(
            SUM(--(ISNUMBER(IF($M$4:$X$4=1,(M201:X201),""))))&gt;0,
            MAX(IF(
                ISNUMBER(M201:X201),
                IF(
                    M$4:X$4=1,
                    M201:X201,
                    ""),
                "")),
            MAX(IF(
                ISNUMBER(M201:X201),
                IF(
                    M$4:X$4=2,
                    M201:X201,
                    ""),
                ""))
        ),
        IF(
            Parameters!$D$16=1,
            IFERROR(
                AVERAGE(IF(
                    ISNUMBER(M201:X201),
                    IF(
                        M$4:X$4=1,
                        M201:X201,
                        ""),
                    "")),
                AVERAGE(IF(
                    ISNUMBER(M201:X201),
                    IF(
                        M$4:X$4=2,
                        M201:X201,
                        ""),
                    ""))
            ),
            IF(
                Parameters!$D$17=1,
                IFERROR(
                    IF(
                        OR(
                            IF(
                                ISNUMBER(M201:X201),
                                IF(
                                    M$4:X$4=1,
                                    M201:X201,
                                    ""),
                                "")
                            =0),
                        0,
                        GEOMEAN(IF(
                            ISNUMBER(M201:X201),
                            IF(
                                M$4:X$4=1,
                                M201:X201,
                                ""),
                            ""))
                    ),
                    IF(
                        OR(IF(
                            ISNUMBER(M201:X201),
                            IF(
                                M$4:X$4=2,
                                M201:X201,
                                ""),
                            "")
                            =0),
                        0,
                        GEOMEAN(IF(
                            ISNUMBER(M201:X201),
                            IF(
                                M$4:X$4=2,
                                M201:X201,
                                ""),
                            "")))
                )
            )
        )
    )
)</f>
        <v>8.0699708454810501</v>
      </c>
      <c r="I201" s="191" cm="1">
        <f t="array" ref="I201">IF(
    SUM(IF(
            ISNUMBER(
                IF(
                    $M$5:$X$5,
                    (M201:X201),
                    "")),
            1,
            0))
        =0,
    NA(),
    IF(
        Parameters!$D$15=1,
        IF(
            SUM(--(ISNUMBER(IF($M$5:$X$5=1,(M201:X201),""))))&gt;0,
            MAX(IF(
                ISNUMBER(M201:X201),
                IF(
                    M$5:X$5=1,
                    M201:X201,
                    ""),
                "")),
            MAX(IF(
                ISNUMBER(M201:X201),
                IF(
                    M$5:X$5=2,
                    M201:X201,
                    ""),
                ""))
        ),
        IF(
            Parameters!$D$16=1,
            IFERROR(
                AVERAGE(IF(
                    ISNUMBER(M201:X201),
                    IF(
                        M$5:X$5=1,
                        M201:X201,
                        ""),
                    "")),
                AVERAGE(IF(
                    ISNUMBER(M201:X201),
                    IF(
                        M$5:X$5=2,
                        M201:X201,
                        ""),
                    ""))
            ),
            IF(
                Parameters!$D$17=1,
                IFERROR(
                    IF(
                        OR(
                            IF(
                                ISNUMBER(M201:X201),
                                IF(
                                    M$5:X$5=1,
                                    M201:X201,
                                    ""),
                                "")
                            =0),
                        0,
                        GEOMEAN(IF(
                            ISNUMBER(M201:X201),
                            IF(
                                M$5:X$5=1,
                                M201:X201,
                                ""),
                            ""))
                    ),
                    IF(
                        OR(IF(
                            ISNUMBER(M201:X201),
                            IF(
                                M$5:X$5=2,
                                M201:X201,
                                ""),
                            "")
                            =0),
                        0,
                        GEOMEAN(IF(
                            ISNUMBER(M201:X201),
                            IF(
                                M$5:X$5=2,
                                M201:X201,
                                ""),
                            "")))
                )
            )
        )
    )
)</f>
        <v>0</v>
      </c>
      <c r="J201" s="242">
        <v>44753</v>
      </c>
      <c r="K201" s="242">
        <v>44830</v>
      </c>
      <c r="L201" s="91" t="s">
        <v>328</v>
      </c>
      <c r="M201" s="192">
        <v>8.0699708454810501</v>
      </c>
      <c r="N201" s="192">
        <v>0</v>
      </c>
      <c r="O201" s="192" t="s">
        <v>409</v>
      </c>
      <c r="P201" s="192">
        <v>27.8</v>
      </c>
      <c r="Q201" s="192" t="s">
        <v>409</v>
      </c>
      <c r="R201" s="192" t="s">
        <v>409</v>
      </c>
      <c r="S201" s="35"/>
      <c r="T201" s="35"/>
      <c r="U201" s="35"/>
      <c r="V201" s="35"/>
      <c r="W201" s="35"/>
      <c r="X201" s="35"/>
      <c r="Y201" s="35"/>
      <c r="Z201" s="35"/>
      <c r="AA201" s="35"/>
      <c r="AB201" s="202"/>
      <c r="AC201" s="202"/>
      <c r="AD201" s="202"/>
      <c r="AE201" s="202"/>
      <c r="AF201" s="202"/>
      <c r="AG201" s="202"/>
      <c r="AH201" s="202"/>
      <c r="AI201" s="202"/>
      <c r="AJ201" s="202"/>
      <c r="AK201" s="89"/>
    </row>
    <row r="202" spans="1:37" x14ac:dyDescent="0.2">
      <c r="A202" s="84">
        <v>195</v>
      </c>
      <c r="B202" s="84" t="str">
        <f ca="1"/>
        <v>Tonga</v>
      </c>
      <c r="C202" s="84" t="str">
        <f ca="1"/>
        <v>TON</v>
      </c>
      <c r="D202" s="84" t="str">
        <f ca="1"/>
        <v>EAS           East Asia &amp; Pacific</v>
      </c>
      <c r="E202" s="84" t="str">
        <f ca="1"/>
        <v>IDA</v>
      </c>
      <c r="F202" s="190" t="str">
        <f t="shared" ca="1" si="9"/>
        <v/>
      </c>
      <c r="G202" s="80">
        <f>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$M$4:$X$4,
                    (M202:X202),
                    "")),
            1,
            0))
        =0,
    NA(),
    IF(
        Parameters!$D$15=1,
        IF(
            SUM(--(ISNUMBER(IF($M$4:$X$4=1,(M202:X202),""))))&gt;0,
            MAX(IF(
                ISNUMBER(M202:X202),
                IF(
                    M$4:X$4=1,
                    M202:X202,
                    ""),
                "")),
            MAX(IF(
                ISNUMBER(M202:X202),
                IF(
                    M$4:X$4=2,
                    M202:X202,
                    ""),
                ""))
        ),
        IF(
            Parameters!$D$16=1,
            IFERROR(
                AVERAGE(IF(
                    ISNUMBER(M202:X202),
                    IF(
                        M$4:X$4=1,
                        M202:X202,
                        ""),
                    "")),
                AVERAGE(IF(
                    ISNUMBER(M202:X202),
                    IF(
                        M$4:X$4=2,
                        M202:X202,
                        ""),
                    ""))
            ),
            IF(
                Parameters!$D$17=1,
                IFERROR(
                    IF(
                        OR(
                            IF(
                                ISNUMBER(M202:X202),
                                IF(
                                    M$4:X$4=1,
                                    M202:X202,
                                    ""),
                                "")
                            =0),
                        0,
                        GEOMEAN(IF(
                            ISNUMBER(M202:X202),
                            IF(
                                M$4:X$4=1,
                                M202:X202,
                                ""),
                            ""))
                    ),
                    IF(
                        OR(IF(
                            ISNUMBER(M202:X202),
                            IF(
                                M$4:X$4=2,
                                M202:X202,
                                ""),
                            "")
                            =0),
                        0,
                        GEOMEAN(IF(
                            ISNUMBER(M202:X202),
                            IF(
                                M$4:X$4=2,
                                M202:X202,
                                ""),
                            "")))
                )
            )
        )
    )
)</f>
        <v>8.4781341107871704</v>
      </c>
      <c r="I202" s="191" cm="1">
        <f t="array" ref="I202">IF(
    SUM(IF(
            ISNUMBER(
                IF(
                    $M$5:$X$5,
                    (M202:X202),
                    "")),
            1,
            0))
        =0,
    NA(),
    IF(
        Parameters!$D$15=1,
        IF(
            SUM(--(ISNUMBER(IF($M$5:$X$5=1,(M202:X202),""))))&gt;0,
            MAX(IF(
                ISNUMBER(M202:X202),
                IF(
                    M$5:X$5=1,
                    M202:X202,
                    ""),
                "")),
            MAX(IF(
                ISNUMBER(M202:X202),
                IF(
                    M$5:X$5=2,
                    M202:X202,
                    ""),
                ""))
        ),
        IF(
            Parameters!$D$16=1,
            IFERROR(
                AVERAGE(IF(
                    ISNUMBER(M202:X202),
                    IF(
                        M$5:X$5=1,
                        M202:X202,
                        ""),
                    "")),
                AVERAGE(IF(
                    ISNUMBER(M202:X202),
                    IF(
                        M$5:X$5=2,
                        M202:X202,
                        ""),
                    ""))
            ),
            IF(
                Parameters!$D$17=1,
                IFERROR(
                    IF(
                        OR(
                            IF(
                                ISNUMBER(M202:X202),
                                IF(
                                    M$5:X$5=1,
                                    M202:X202,
                                    ""),
                                "")
                            =0),
                        0,
                        GEOMEAN(IF(
                            ISNUMBER(M202:X202),
                            IF(
                                M$5:X$5=1,
                                M202:X202,
                                ""),
                            ""))
                    ),
                    IF(
                        OR(IF(
                            ISNUMBER(M202:X202),
                            IF(
                                M$5:X$5=2,
                                M202:X202,
                                ""),
                            "")
                            =0),
                        0,
                        GEOMEAN(IF(
                            ISNUMBER(M202:X202),
                            IF(
                                M$5:X$5=2,
                                M202:X202,
                                ""),
                            "")))
                )
            )
        )
    )
)</f>
        <v>0</v>
      </c>
      <c r="J202" s="242">
        <v>44753</v>
      </c>
      <c r="K202" s="242">
        <v>44753</v>
      </c>
      <c r="L202" s="91" t="s">
        <v>330</v>
      </c>
      <c r="M202" s="192">
        <v>8.4781341107871704</v>
      </c>
      <c r="N202" s="192">
        <v>0</v>
      </c>
      <c r="O202" s="192" t="s">
        <v>409</v>
      </c>
      <c r="P202" s="192">
        <v>26.4</v>
      </c>
      <c r="Q202" s="192" t="s">
        <v>409</v>
      </c>
      <c r="R202" s="192" t="s">
        <v>409</v>
      </c>
      <c r="S202" s="35"/>
      <c r="T202" s="35"/>
      <c r="U202" s="35"/>
      <c r="V202" s="35"/>
      <c r="W202" s="35"/>
      <c r="X202" s="35"/>
      <c r="Y202" s="35"/>
      <c r="Z202" s="35"/>
      <c r="AA202" s="35"/>
      <c r="AB202" s="202"/>
      <c r="AC202" s="202"/>
      <c r="AD202" s="202"/>
      <c r="AE202" s="202"/>
      <c r="AF202" s="202"/>
      <c r="AG202" s="202"/>
      <c r="AH202" s="202"/>
      <c r="AI202" s="202"/>
      <c r="AJ202" s="202"/>
      <c r="AK202" s="89"/>
    </row>
    <row r="203" spans="1:37" x14ac:dyDescent="0.2">
      <c r="A203" s="84">
        <v>196</v>
      </c>
      <c r="B203" s="84" t="str">
        <f ca="1"/>
        <v>Trinidad and Tobago</v>
      </c>
      <c r="C203" s="84" t="str">
        <f ca="1"/>
        <v>TTO</v>
      </c>
      <c r="D203" s="84" t="str">
        <f ca="1"/>
        <v>LCN           Latin America &amp; Caribbean</v>
      </c>
      <c r="E203" s="84" t="str">
        <f ca="1"/>
        <v>IBRD</v>
      </c>
      <c r="F203" s="190" t="str">
        <f t="shared" ca="1" si="9"/>
        <v/>
      </c>
      <c r="G203" s="80">
        <f>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0</v>
      </c>
      <c r="H203" s="80" cm="1">
        <f t="array" ref="H203">IF(
    SUM(IF(
            ISNUMBER(
                IF(
                    $M$4:$X$4,
                    (M203:X203),
                    "")),
            1,
            0))
        =0,
    NA(),
    IF(
        Parameters!$D$15=1,
        IF(
            SUM(--(ISNUMBER(IF($M$4:$X$4=1,(M203:X203),""))))&gt;0,
            MAX(IF(
                ISNUMBER(M203:X203),
                IF(
                    M$4:X$4=1,
                    M203:X203,
                    ""),
                "")),
            MAX(IF(
                ISNUMBER(M203:X203),
                IF(
                    M$4:X$4=2,
                    M203:X203,
                    ""),
                ""))
        ),
        IF(
            Parameters!$D$16=1,
            IFERROR(
                AVERAGE(IF(
                    ISNUMBER(M203:X203),
                    IF(
                        M$4:X$4=1,
                        M203:X203,
                        ""),
                    "")),
                AVERAGE(IF(
                    ISNUMBER(M203:X203),
                    IF(
                        M$4:X$4=2,
                        M203:X203,
                        ""),
                    ""))
            ),
            IF(
                Parameters!$D$17=1,
                IFERROR(
                    IF(
                        OR(
                            IF(
                                ISNUMBER(M203:X203),
                                IF(
                                    M$4:X$4=1,
                                    M203:X203,
                                    ""),
                                "")
                            =0),
                        0,
                        GEOMEAN(IF(
                            ISNUMBER(M203:X203),
                            IF(
                                M$4:X$4=1,
                                M203:X203,
                                ""),
                            ""))
                    ),
                    IF(
                        OR(IF(
                            ISNUMBER(M203:X203),
                            IF(
                                M$4:X$4=2,
                                M203:X203,
                                ""),
                            "")
                            =0),
                        0,
                        GEOMEAN(IF(
                            ISNUMBER(M203:X203),
                            IF(
                                M$4:X$4=2,
                                M203:X203,
                                ""),
                            "")))
                )
            )
        )
    )
)</f>
        <v>5.44606413994169</v>
      </c>
      <c r="I203" s="191" cm="1">
        <f t="array" ref="I203">IF(
    SUM(IF(
            ISNUMBER(
                IF(
                    $M$5:$X$5,
                    (M203:X203),
                    "")),
            1,
            0))
        =0,
    NA(),
    IF(
        Parameters!$D$15=1,
        IF(
            SUM(--(ISNUMBER(IF($M$5:$X$5=1,(M203:X203),""))))&gt;0,
            MAX(IF(
                ISNUMBER(M203:X203),
                IF(
                    M$5:X$5=1,
                    M203:X203,
                    ""),
                "")),
            MAX(IF(
                ISNUMBER(M203:X203),
                IF(
                    M$5:X$5=2,
                    M203:X203,
                    ""),
                ""))
        ),
        IF(
            Parameters!$D$16=1,
            IFERROR(
                AVERAGE(IF(
                    ISNUMBER(M203:X203),
                    IF(
                        M$5:X$5=1,
                        M203:X203,
                        ""),
                    "")),
                AVERAGE(IF(
                    ISNUMBER(M203:X203),
                    IF(
                        M$5:X$5=2,
                        M203:X203,
                        ""),
                    ""))
            ),
            IF(
                Parameters!$D$17=1,
                IFERROR(
                    IF(
                        OR(
                            IF(
                                ISNUMBER(M203:X203),
                                IF(
                                    M$5:X$5=1,
                                    M203:X203,
                                    ""),
                                "")
                            =0),
                        0,
                        GEOMEAN(IF(
                            ISNUMBER(M203:X203),
                            IF(
                                M$5:X$5=1,
                                M203:X203,
                                ""),
                            ""))
                    ),
                    IF(
                        OR(IF(
                            ISNUMBER(M203:X203),
                            IF(
                                M$5:X$5=2,
                                M203:X203,
                                ""),
                            "")
                            =0),
                        0,
                        GEOMEAN(IF(
                            ISNUMBER(M203:X203),
                            IF(
                                M$5:X$5=2,
                                M203:X203,
                                ""),
                            "")))
                )
            )
        )
    )
)</f>
        <v>0</v>
      </c>
      <c r="J203" s="242">
        <v>44753</v>
      </c>
      <c r="K203" s="242">
        <v>44855</v>
      </c>
      <c r="L203" s="91" t="s">
        <v>332</v>
      </c>
      <c r="M203" s="192">
        <v>5.44606413994169</v>
      </c>
      <c r="N203" s="192">
        <v>0</v>
      </c>
      <c r="O203" s="192" t="s">
        <v>409</v>
      </c>
      <c r="P203" s="192">
        <v>36.799999999999997</v>
      </c>
      <c r="Q203" s="192" t="s">
        <v>409</v>
      </c>
      <c r="R203" s="192" t="s">
        <v>409</v>
      </c>
      <c r="S203" s="80"/>
      <c r="T203" s="80"/>
      <c r="U203" s="80"/>
      <c r="V203" s="80"/>
      <c r="W203" s="199"/>
      <c r="X203" s="87"/>
      <c r="Y203" s="87"/>
      <c r="Z203" s="87"/>
      <c r="AA203" s="87"/>
      <c r="AB203" s="87"/>
      <c r="AC203" s="87"/>
      <c r="AD203" s="87"/>
      <c r="AE203" s="87"/>
      <c r="AF203" s="87"/>
      <c r="AG203" s="87"/>
      <c r="AH203" s="87"/>
      <c r="AI203" s="87"/>
      <c r="AJ203" s="87"/>
      <c r="AK203" s="89"/>
    </row>
    <row r="204" spans="1:37" x14ac:dyDescent="0.2">
      <c r="A204" s="84">
        <v>197</v>
      </c>
      <c r="B204" s="84" t="str">
        <f ca="1"/>
        <v>Tunisia</v>
      </c>
      <c r="C204" s="84" t="str">
        <f ca="1"/>
        <v>TUN</v>
      </c>
      <c r="D204" s="84" t="str">
        <f ca="1"/>
        <v>MEA           Middle East &amp; North Africa</v>
      </c>
      <c r="E204" s="84" t="str">
        <f ca="1"/>
        <v>IBRD</v>
      </c>
      <c r="F204" s="190" t="str">
        <f t="shared" ca="1" si="9"/>
        <v/>
      </c>
      <c r="G204" s="80">
        <f>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0</v>
      </c>
      <c r="H204" s="80" cm="1">
        <f t="array" ref="H204">IF(
    SUM(IF(
            ISNUMBER(
                IF(
                    $M$4:$X$4,
                    (M204:X204),
                    "")),
            1,
            0))
        =0,
    NA(),
    IF(
        Parameters!$D$15=1,
        IF(
            SUM(--(ISNUMBER(IF($M$4:$X$4=1,(M204:X204),""))))&gt;0,
            MAX(IF(
                ISNUMBER(M204:X204),
                IF(
                    M$4:X$4=1,
                    M204:X204,
                    ""),
                "")),
            MAX(IF(
                ISNUMBER(M204:X204),
                IF(
                    M$4:X$4=2,
                    M204:X204,
                    ""),
                ""))
        ),
        IF(
            Parameters!$D$16=1,
            IFERROR(
                AVERAGE(IF(
                    ISNUMBER(M204:X204),
                    IF(
                        M$4:X$4=1,
                        M204:X204,
                        ""),
                    "")),
                AVERAGE(IF(
                    ISNUMBER(M204:X204),
                    IF(
                        M$4:X$4=2,
                        M204:X204,
                        ""),
                    ""))
            ),
            IF(
                Parameters!$D$17=1,
                IFERROR(
                    IF(
                        OR(
                            IF(
                                ISNUMBER(M204:X204),
                                IF(
                                    M$4:X$4=1,
                                    M204:X204,
                                    ""),
                                "")
                            =0),
                        0,
                        GEOMEAN(IF(
                            ISNUMBER(M204:X204),
                            IF(
                                M$4:X$4=1,
                                M204:X204,
                                ""),
                            ""))
                    ),
                    IF(
                        OR(IF(
                            ISNUMBER(M204:X204),
                            IF(
                                M$4:X$4=2,
                                M204:X204,
                                ""),
                            "")
                            =0),
                        0,
                        GEOMEAN(IF(
                            ISNUMBER(M204:X204),
                            IF(
                                M$4:X$4=2,
                                M204:X204,
                                ""),
                            "")))
                )
            )
        )
    )
)</f>
        <v>6.9912536443148596</v>
      </c>
      <c r="I204" s="191" cm="1">
        <f t="array" ref="I204">IF(
    SUM(IF(
            ISNUMBER(
                IF(
                    $M$5:$X$5,
                    (M204:X204),
                    "")),
            1,
            0))
        =0,
    NA(),
    IF(
        Parameters!$D$15=1,
        IF(
            SUM(--(ISNUMBER(IF($M$5:$X$5=1,(M204:X204),""))))&gt;0,
            MAX(IF(
                ISNUMBER(M204:X204),
                IF(
                    M$5:X$5=1,
                    M204:X204,
                    ""),
                "")),
            MAX(IF(
                ISNUMBER(M204:X204),
                IF(
                    M$5:X$5=2,
                    M204:X204,
                    ""),
                ""))
        ),
        IF(
            Parameters!$D$16=1,
            IFERROR(
                AVERAGE(IF(
                    ISNUMBER(M204:X204),
                    IF(
                        M$5:X$5=1,
                        M204:X204,
                        ""),
                    "")),
                AVERAGE(IF(
                    ISNUMBER(M204:X204),
                    IF(
                        M$5:X$5=2,
                        M204:X204,
                        ""),
                    ""))
            ),
            IF(
                Parameters!$D$17=1,
                IFERROR(
                    IF(
                        OR(
                            IF(
                                ISNUMBER(M204:X204),
                                IF(
                                    M$5:X$5=1,
                                    M204:X204,
                                    ""),
                                "")
                            =0),
                        0,
                        GEOMEAN(IF(
                            ISNUMBER(M204:X204),
                            IF(
                                M$5:X$5=1,
                                M204:X204,
                                ""),
                            ""))
                    ),
                    IF(
                        OR(IF(
                            ISNUMBER(M204:X204),
                            IF(
                                M$5:X$5=2,
                                M204:X204,
                                ""),
                            "")
                            =0),
                        0,
                        GEOMEAN(IF(
                            ISNUMBER(M204:X204),
                            IF(
                                M$5:X$5=2,
                                M204:X204,
                                ""),
                            "")))
                )
            )
        )
    )
)</f>
        <v>0</v>
      </c>
      <c r="J204" s="242">
        <v>44753</v>
      </c>
      <c r="K204" s="242">
        <v>44846</v>
      </c>
      <c r="L204" s="91" t="s">
        <v>334</v>
      </c>
      <c r="M204" s="192">
        <v>6.9912536443148596</v>
      </c>
      <c r="N204" s="192">
        <v>0</v>
      </c>
      <c r="O204" s="192" t="s">
        <v>409</v>
      </c>
      <c r="P204" s="192">
        <v>31.5</v>
      </c>
      <c r="Q204" s="192" t="s">
        <v>409</v>
      </c>
      <c r="R204" s="192" t="s">
        <v>409</v>
      </c>
      <c r="S204" s="80"/>
      <c r="T204" s="80"/>
      <c r="U204" s="80"/>
      <c r="V204" s="80"/>
      <c r="W204" s="199"/>
      <c r="X204" s="87"/>
      <c r="Y204" s="87"/>
      <c r="Z204" s="87"/>
      <c r="AA204" s="87"/>
      <c r="AB204" s="87"/>
      <c r="AC204" s="87"/>
      <c r="AD204" s="87"/>
      <c r="AE204" s="87"/>
      <c r="AF204" s="87"/>
      <c r="AG204" s="87"/>
      <c r="AH204" s="87"/>
      <c r="AI204" s="87"/>
      <c r="AJ204" s="87"/>
      <c r="AK204" s="89"/>
    </row>
    <row r="205" spans="1:37" x14ac:dyDescent="0.2">
      <c r="A205" s="84">
        <v>198</v>
      </c>
      <c r="B205" s="84" t="str">
        <f ca="1"/>
        <v>Türkiye</v>
      </c>
      <c r="C205" s="84" t="str">
        <f ca="1"/>
        <v>TUR</v>
      </c>
      <c r="D205" s="84" t="str">
        <f ca="1"/>
        <v>ECS           Europe &amp; Central Asia</v>
      </c>
      <c r="E205" s="84" t="str">
        <f ca="1"/>
        <v>IBRD</v>
      </c>
      <c r="F205" s="190" t="str">
        <f t="shared" ca="1" si="9"/>
        <v/>
      </c>
      <c r="G205" s="80">
        <f>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0</v>
      </c>
      <c r="H205" s="80" cm="1">
        <f t="array" ref="H205">IF(
    SUM(IF(
            ISNUMBER(
                IF(
                    $M$4:$X$4,
                    (M205:X205),
                    "")),
            1,
            0))
        =0,
    NA(),
    IF(
        Parameters!$D$15=1,
        IF(
            SUM(--(ISNUMBER(IF($M$4:$X$4=1,(M205:X205),""))))&gt;0,
            MAX(IF(
                ISNUMBER(M205:X205),
                IF(
                    M$4:X$4=1,
                    M205:X205,
                    ""),
                "")),
            MAX(IF(
                ISNUMBER(M205:X205),
                IF(
                    M$4:X$4=2,
                    M205:X205,
                    ""),
                ""))
        ),
        IF(
            Parameters!$D$16=1,
            IFERROR(
                AVERAGE(IF(
                    ISNUMBER(M205:X205),
                    IF(
                        M$4:X$4=1,
                        M205:X205,
                        ""),
                    "")),
                AVERAGE(IF(
                    ISNUMBER(M205:X205),
                    IF(
                        M$4:X$4=2,
                        M205:X205,
                        ""),
                    ""))
            ),
            IF(
                Parameters!$D$17=1,
                IFERROR(
                    IF(
                        OR(
                            IF(
                                ISNUMBER(M205:X205),
                                IF(
                                    M$4:X$4=1,
                                    M205:X205,
                                    ""),
                                "")
                            =0),
                        0,
                        GEOMEAN(IF(
                            ISNUMBER(M205:X205),
                            IF(
                                M$4:X$4=1,
                                M205:X205,
                                ""),
                            ""))
                    ),
                    IF(
                        OR(IF(
                            ISNUMBER(M205:X205),
                            IF(
                                M$4:X$4=2,
                                M205:X205,
                                ""),
                            "")
                            =0),
                        0,
                        GEOMEAN(IF(
                            ISNUMBER(M205:X205),
                            IF(
                                M$4:X$4=2,
                                M205:X205,
                                ""),
                            "")))
                )
            )
        )
    )
)</f>
        <v>1.5976676384839601</v>
      </c>
      <c r="I205" s="191" cm="1">
        <f t="array" ref="I205">IF(
    SUM(IF(
            ISNUMBER(
                IF(
                    $M$5:$X$5,
                    (M205:X205),
                    "")),
            1,
            0))
        =0,
    NA(),
    IF(
        Parameters!$D$15=1,
        IF(
            SUM(--(ISNUMBER(IF($M$5:$X$5=1,(M205:X205),""))))&gt;0,
            MAX(IF(
                ISNUMBER(M205:X205),
                IF(
                    M$5:X$5=1,
                    M205:X205,
                    ""),
                "")),
            MAX(IF(
                ISNUMBER(M205:X205),
                IF(
                    M$5:X$5=2,
                    M205:X205,
                    ""),
                ""))
        ),
        IF(
            Parameters!$D$16=1,
            IFERROR(
                AVERAGE(IF(
                    ISNUMBER(M205:X205),
                    IF(
                        M$5:X$5=1,
                        M205:X205,
                        ""),
                    "")),
                AVERAGE(IF(
                    ISNUMBER(M205:X205),
                    IF(
                        M$5:X$5=2,
                        M205:X205,
                        ""),
                    ""))
            ),
            IF(
                Parameters!$D$17=1,
                IFERROR(
                    IF(
                        OR(
                            IF(
                                ISNUMBER(M205:X205),
                                IF(
                                    M$5:X$5=1,
                                    M205:X205,
                                    ""),
                                "")
                            =0),
                        0,
                        GEOMEAN(IF(
                            ISNUMBER(M205:X205),
                            IF(
                                M$5:X$5=1,
                                M205:X205,
                                ""),
                            ""))
                    ),
                    IF(
                        OR(IF(
                            ISNUMBER(M205:X205),
                            IF(
                                M$5:X$5=2,
                                M205:X205,
                                ""),
                            "")
                            =0),
                        0,
                        GEOMEAN(IF(
                            ISNUMBER(M205:X205),
                            IF(
                                M$5:X$5=2,
                                M205:X205,
                                ""),
                            "")))
                )
            )
        )
    )
)</f>
        <v>0</v>
      </c>
      <c r="J205" s="242">
        <v>44753</v>
      </c>
      <c r="K205" s="242">
        <v>44852</v>
      </c>
      <c r="L205" s="91" t="s">
        <v>335</v>
      </c>
      <c r="M205" s="192">
        <v>1.5976676384839601</v>
      </c>
      <c r="N205" s="192">
        <v>0</v>
      </c>
      <c r="O205" s="192" t="s">
        <v>409</v>
      </c>
      <c r="P205" s="192">
        <v>50</v>
      </c>
      <c r="Q205" s="192" t="s">
        <v>409</v>
      </c>
      <c r="R205" s="192" t="s">
        <v>409</v>
      </c>
      <c r="S205" s="80"/>
      <c r="T205" s="80"/>
      <c r="U205" s="80"/>
      <c r="V205" s="80"/>
      <c r="W205" s="199"/>
      <c r="X205" s="87"/>
      <c r="Y205" s="87"/>
      <c r="Z205" s="87"/>
      <c r="AA205" s="87"/>
      <c r="AB205" s="87"/>
      <c r="AC205" s="87"/>
      <c r="AD205" s="87"/>
      <c r="AE205" s="87"/>
      <c r="AF205" s="87"/>
      <c r="AG205" s="87"/>
      <c r="AH205" s="87"/>
      <c r="AI205" s="87"/>
      <c r="AJ205" s="87"/>
      <c r="AK205" s="89"/>
    </row>
    <row r="206" spans="1:37" x14ac:dyDescent="0.2">
      <c r="A206" s="84">
        <v>199</v>
      </c>
      <c r="B206" s="35" t="str">
        <f ca="1"/>
        <v>Tuvalu</v>
      </c>
      <c r="C206" s="35" t="str">
        <f ca="1"/>
        <v>TUV</v>
      </c>
      <c r="D206" s="35" t="str">
        <f ca="1"/>
        <v>EAS           East Asia &amp; Pacific</v>
      </c>
      <c r="E206" s="35" t="str">
        <f ca="1"/>
        <v>IDA</v>
      </c>
      <c r="F206" s="190" t="str">
        <f t="shared" ca="1" si="9"/>
        <v/>
      </c>
      <c r="G206" s="80">
        <f>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0</v>
      </c>
      <c r="H206" s="80" cm="1">
        <f t="array" ref="H206">IF(
    SUM(IF(
            ISNUMBER(
                IF(
                    $M$4:$X$4,
                    (M206:X206),
                    "")),
            1,
            0))
        =0,
    NA(),
    IF(
        Parameters!$D$15=1,
        IF(
            SUM(--(ISNUMBER(IF($M$4:$X$4=1,(M206:X206),""))))&gt;0,
            MAX(IF(
                ISNUMBER(M206:X206),
                IF(
                    M$4:X$4=1,
                    M206:X206,
                    ""),
                "")),
            MAX(IF(
                ISNUMBER(M206:X206),
                IF(
                    M$4:X$4=2,
                    M206:X206,
                    ""),
                ""))
        ),
        IF(
            Parameters!$D$16=1,
            IFERROR(
                AVERAGE(IF(
                    ISNUMBER(M206:X206),
                    IF(
                        M$4:X$4=1,
                        M206:X206,
                        ""),
                    "")),
                AVERAGE(IF(
                    ISNUMBER(M206:X206),
                    IF(
                        M$4:X$4=2,
                        M206:X206,
                        ""),
                    ""))
            ),
            IF(
                Parameters!$D$17=1,
                IFERROR(
                    IF(
                        OR(
                            IF(
                                ISNUMBER(M206:X206),
                                IF(
                                    M$4:X$4=1,
                                    M206:X206,
                                    ""),
                                "")
                            =0),
                        0,
                        GEOMEAN(IF(
                            ISNUMBER(M206:X206),
                            IF(
                                M$4:X$4=1,
                                M206:X206,
                                ""),
                            ""))
                    ),
                    IF(
                        OR(IF(
                            ISNUMBER(M206:X206),
                            IF(
                                M$4:X$4=2,
                                M206:X206,
                                ""),
                            "")
                            =0),
                        0,
                        GEOMEAN(IF(
                            ISNUMBER(M206:X206),
                            IF(
                                M$4:X$4=2,
                                M206:X206,
                                ""),
                            "")))
                )
            )
        )
    )
)</f>
        <v>10</v>
      </c>
      <c r="I206" s="191" cm="1">
        <f t="array" ref="I206">IF(
    SUM(IF(
            ISNUMBER(
                IF(
                    $M$5:$X$5,
                    (M206:X206),
                    "")),
            1,
            0))
        =0,
    NA(),
    IF(
        Parameters!$D$15=1,
        IF(
            SUM(--(ISNUMBER(IF($M$5:$X$5=1,(M206:X206),""))))&gt;0,
            MAX(IF(
                ISNUMBER(M206:X206),
                IF(
                    M$5:X$5=1,
                    M206:X206,
                    ""),
                "")),
            MAX(IF(
                ISNUMBER(M206:X206),
                IF(
                    M$5:X$5=2,
                    M206:X206,
                    ""),
                ""))
        ),
        IF(
            Parameters!$D$16=1,
            IFERROR(
                AVERAGE(IF(
                    ISNUMBER(M206:X206),
                    IF(
                        M$5:X$5=1,
                        M206:X206,
                        ""),
                    "")),
                AVERAGE(IF(
                    ISNUMBER(M206:X206),
                    IF(
                        M$5:X$5=2,
                        M206:X206,
                        ""),
                    ""))
            ),
            IF(
                Parameters!$D$17=1,
                IFERROR(
                    IF(
                        OR(
                            IF(
                                ISNUMBER(M206:X206),
                                IF(
                                    M$5:X$5=1,
                                    M206:X206,
                                    ""),
                                "")
                            =0),
                        0,
                        GEOMEAN(IF(
                            ISNUMBER(M206:X206),
                            IF(
                                M$5:X$5=1,
                                M206:X206,
                                ""),
                            ""))
                    ),
                    IF(
                        OR(IF(
                            ISNUMBER(M206:X206),
                            IF(
                                M$5:X$5=2,
                                M206:X206,
                                ""),
                            "")
                            =0),
                        0,
                        GEOMEAN(IF(
                            ISNUMBER(M206:X206),
                            IF(
                                M$5:X$5=2,
                                M206:X206,
                                ""),
                            "")))
                )
            )
        )
    )
)</f>
        <v>0</v>
      </c>
      <c r="J206" s="242">
        <v>44753</v>
      </c>
      <c r="K206" s="242" t="s">
        <v>409</v>
      </c>
      <c r="L206" s="91" t="s">
        <v>337</v>
      </c>
      <c r="M206" s="192">
        <v>10</v>
      </c>
      <c r="N206" s="192">
        <v>0</v>
      </c>
      <c r="O206" s="192" t="s">
        <v>409</v>
      </c>
      <c r="P206" s="192">
        <v>20</v>
      </c>
      <c r="Q206" s="192" t="s">
        <v>409</v>
      </c>
      <c r="R206" s="192" t="s">
        <v>409</v>
      </c>
    </row>
    <row r="207" spans="1:37" x14ac:dyDescent="0.2">
      <c r="A207" s="84">
        <v>200</v>
      </c>
      <c r="B207" s="35" t="str">
        <f ca="1"/>
        <v>Taiwan, China</v>
      </c>
      <c r="C207" s="35" t="str">
        <f ca="1"/>
        <v>TWN</v>
      </c>
      <c r="D207" s="35" t="str">
        <f ca="1"/>
        <v>EAS           East Asia &amp; Pacific</v>
      </c>
      <c r="E207" s="35" t="str">
        <f ca="1"/>
        <v>NA</v>
      </c>
      <c r="F207" s="190" t="str">
        <f t="shared" ca="1" si="9"/>
        <v/>
      </c>
      <c r="G207" s="80">
        <f>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0</v>
      </c>
      <c r="H207" s="80" t="e" cm="1">
        <f t="array" ref="H207">IF(
    SUM(IF(
            ISNUMBER(
                IF(
                    $M$4:$X$4,
                    (M207:X207),
                    "")),
            1,
            0))
        =0,
    NA(),
    IF(
        Parameters!$D$15=1,
        IF(
            SUM(--(ISNUMBER(IF($M$4:$X$4=1,(M207:X207),""))))&gt;0,
            MAX(IF(
                ISNUMBER(M207:X207),
                IF(
                    M$4:X$4=1,
                    M207:X207,
                    ""),
                "")),
            MAX(IF(
                ISNUMBER(M207:X207),
                IF(
                    M$4:X$4=2,
                    M207:X207,
                    ""),
                ""))
        ),
        IF(
            Parameters!$D$16=1,
            IFERROR(
                AVERAGE(IF(
                    ISNUMBER(M207:X207),
                    IF(
                        M$4:X$4=1,
                        M207:X207,
                        ""),
                    "")),
                AVERAGE(IF(
                    ISNUMBER(M207:X207),
                    IF(
                        M$4:X$4=2,
                        M207:X207,
                        ""),
                    ""))
            ),
            IF(
                Parameters!$D$17=1,
                IFERROR(
                    IF(
                        OR(
                            IF(
                                ISNUMBER(M207:X207),
                                IF(
                                    M$4:X$4=1,
                                    M207:X207,
                                    ""),
                                "")
                            =0),
                        0,
                        GEOMEAN(IF(
                            ISNUMBER(M207:X207),
                            IF(
                                M$4:X$4=1,
                                M207:X207,
                                ""),
                            ""))
                    ),
                    IF(
                        OR(IF(
                            ISNUMBER(M207:X207),
                            IF(
                                M$4:X$4=2,
                                M207:X207,
                                ""),
                            "")
                            =0),
                        0,
                        GEOMEAN(IF(
                            ISNUMBER(M207:X207),
                            IF(
                                M$4:X$4=2,
                                M207:X207,
                                ""),
                            "")))
                )
            )
        )
    )
)</f>
        <v>#N/A</v>
      </c>
      <c r="I207" s="191" cm="1">
        <f t="array" ref="I207">IF(
    SUM(IF(
            ISNUMBER(
                IF(
                    $M$5:$X$5,
                    (M207:X207),
                    "")),
            1,
            0))
        =0,
    NA(),
    IF(
        Parameters!$D$15=1,
        IF(
            SUM(--(ISNUMBER(IF($M$5:$X$5=1,(M207:X207),""))))&gt;0,
            MAX(IF(
                ISNUMBER(M207:X207),
                IF(
                    M$5:X$5=1,
                    M207:X207,
                    ""),
                "")),
            MAX(IF(
                ISNUMBER(M207:X207),
                IF(
                    M$5:X$5=2,
                    M207:X207,
                    ""),
                ""))
        ),
        IF(
            Parameters!$D$16=1,
            IFERROR(
                AVERAGE(IF(
                    ISNUMBER(M207:X207),
                    IF(
                        M$5:X$5=1,
                        M207:X207,
                        ""),
                    "")),
                AVERAGE(IF(
                    ISNUMBER(M207:X207),
                    IF(
                        M$5:X$5=2,
                        M207:X207,
                        ""),
                    ""))
            ),
            IF(
                Parameters!$D$17=1,
                IFERROR(
                    IF(
                        OR(
                            IF(
                                ISNUMBER(M207:X207),
                                IF(
                                    M$5:X$5=1,
                                    M207:X207,
                                    ""),
                                "")
                            =0),
                        0,
                        GEOMEAN(IF(
                            ISNUMBER(M207:X207),
                            IF(
                                M$5:X$5=1,
                                M207:X207,
                                ""),
                            ""))
                    ),
                    IF(
                        OR(IF(
                            ISNUMBER(M207:X207),
                            IF(
                                M$5:X$5=2,
                                M207:X207,
                                ""),
                            "")
                            =0),
                        0,
                        GEOMEAN(IF(
                            ISNUMBER(M207:X207),
                            IF(
                                M$5:X$5=2,
                                M207:X207,
                                ""),
                            "")))
                )
            )
        )
    )
)</f>
        <v>0</v>
      </c>
      <c r="J207" s="242" t="s">
        <v>409</v>
      </c>
      <c r="K207" s="242">
        <v>44887</v>
      </c>
      <c r="L207" s="91" t="s">
        <v>723</v>
      </c>
      <c r="M207" s="192" t="s">
        <v>409</v>
      </c>
      <c r="N207" s="192">
        <v>0</v>
      </c>
      <c r="O207" s="192" t="s">
        <v>409</v>
      </c>
      <c r="P207" s="192" t="s">
        <v>409</v>
      </c>
      <c r="Q207" s="192" t="s">
        <v>409</v>
      </c>
      <c r="R207" s="192" t="s">
        <v>409</v>
      </c>
    </row>
    <row r="208" spans="1:37" x14ac:dyDescent="0.2">
      <c r="A208" s="84">
        <v>201</v>
      </c>
      <c r="B208" s="35" t="str">
        <f ca="1"/>
        <v>Tanzania</v>
      </c>
      <c r="C208" s="35" t="str">
        <f ca="1"/>
        <v>TZA</v>
      </c>
      <c r="D208" s="35" t="str">
        <f ca="1"/>
        <v>SSF           Sub-Saharan Africa</v>
      </c>
      <c r="E208" s="35" t="str">
        <f ca="1"/>
        <v>IDA</v>
      </c>
      <c r="F208" s="190" t="str">
        <f t="shared" ca="1" si="9"/>
        <v/>
      </c>
      <c r="G208" s="80">
        <f>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8.3961673888838941</v>
      </c>
      <c r="H208" s="80" cm="1">
        <f t="array" ref="H208">IF(
    SUM(IF(
            ISNUMBER(
                IF(
                    $M$4:$X$4,
                    (M208:X208),
                    "")),
            1,
            0))
        =0,
    NA(),
    IF(
        Parameters!$D$15=1,
        IF(
            SUM(--(ISNUMBER(IF($M$4:$X$4=1,(M208:X208),""))))&gt;0,
            MAX(IF(
                ISNUMBER(M208:X208),
                IF(
                    M$4:X$4=1,
                    M208:X208,
                    ""),
                "")),
            MAX(IF(
                ISNUMBER(M208:X208),
                IF(
                    M$4:X$4=2,
                    M208:X208,
                    ""),
                ""))
        ),
        IF(
            Parameters!$D$16=1,
            IFERROR(
                AVERAGE(IF(
                    ISNUMBER(M208:X208),
                    IF(
                        M$4:X$4=1,
                        M208:X208,
                        ""),
                    "")),
                AVERAGE(IF(
                    ISNUMBER(M208:X208),
                    IF(
                        M$4:X$4=2,
                        M208:X208,
                        ""),
                    ""))
            ),
            IF(
                Parameters!$D$17=1,
                IFERROR(
                    IF(
                        OR(
                            IF(
                                ISNUMBER(M208:X208),
                                IF(
                                    M$4:X$4=1,
                                    M208:X208,
                                    ""),
                                "")
                            =0),
                        0,
                        GEOMEAN(IF(
                            ISNUMBER(M208:X208),
                            IF(
                                M$4:X$4=1,
                                M208:X208,
                                ""),
                            ""))
                    ),
                    IF(
                        OR(IF(
                            ISNUMBER(M208:X208),
                            IF(
                                M$4:X$4=2,
                                M208:X208,
                                ""),
                            "")
                            =0),
                        0,
                        GEOMEAN(IF(
                            ISNUMBER(M208:X208),
                            IF(
                                M$4:X$4=2,
                                M208:X208,
                                ""),
                            "")))
                )
            )
        )
    )
)</f>
        <v>7.0495626822157398</v>
      </c>
      <c r="I208" s="191" cm="1">
        <f t="array" ref="I208">IF(
    SUM(IF(
            ISNUMBER(
                IF(
                    $M$5:$X$5,
                    (M208:X208),
                    "")),
            1,
            0))
        =0,
    NA(),
    IF(
        Parameters!$D$15=1,
        IF(
            SUM(--(ISNUMBER(IF($M$5:$X$5=1,(M208:X208),""))))&gt;0,
            MAX(IF(
                ISNUMBER(M208:X208),
                IF(
                    M$5:X$5=1,
                    M208:X208,
                    ""),
                "")),
            MAX(IF(
                ISNUMBER(M208:X208),
                IF(
                    M$5:X$5=2,
                    M208:X208,
                    ""),
                ""))
        ),
        IF(
            Parameters!$D$16=1,
            IFERROR(
                AVERAGE(IF(
                    ISNUMBER(M208:X208),
                    IF(
                        M$5:X$5=1,
                        M208:X208,
                        ""),
                    "")),
                AVERAGE(IF(
                    ISNUMBER(M208:X208),
                    IF(
                        M$5:X$5=2,
                        M208:X208,
                        ""),
                    ""))
            ),
            IF(
                Parameters!$D$17=1,
                IFERROR(
                    IF(
                        OR(
                            IF(
                                ISNUMBER(M208:X208),
                                IF(
                                    M$5:X$5=1,
                                    M208:X208,
                                    ""),
                                "")
                            =0),
                        0,
                        GEOMEAN(IF(
                            ISNUMBER(M208:X208),
                            IF(
                                M$5:X$5=1,
                                M208:X208,
                                ""),
                            ""))
                    ),
                    IF(
                        OR(IF(
                            ISNUMBER(M208:X208),
                            IF(
                                M$5:X$5=2,
                                M208:X208,
                                ""),
                            "")
                            =0),
                        0,
                        GEOMEAN(IF(
                            ISNUMBER(M208:X208),
                            IF(
                                M$5:X$5=2,
                                M208:X208,
                                ""),
                            "")))
                )
            )
        )
    )
)</f>
        <v>10</v>
      </c>
      <c r="J208" s="242">
        <v>44753</v>
      </c>
      <c r="K208" s="242">
        <v>44887</v>
      </c>
      <c r="L208" s="91" t="s">
        <v>339</v>
      </c>
      <c r="M208" s="192">
        <v>7.0495626822157398</v>
      </c>
      <c r="N208" s="192">
        <v>7</v>
      </c>
      <c r="O208" s="192">
        <v>10</v>
      </c>
      <c r="P208" s="192">
        <v>31.3</v>
      </c>
      <c r="Q208" s="192" t="s">
        <v>871</v>
      </c>
      <c r="R208" s="192" t="s">
        <v>727</v>
      </c>
    </row>
    <row r="209" spans="1:18" x14ac:dyDescent="0.2">
      <c r="A209" s="84">
        <v>202</v>
      </c>
      <c r="B209" s="35" t="str">
        <f ca="1"/>
        <v>Uganda</v>
      </c>
      <c r="C209" s="35" t="str">
        <f ca="1"/>
        <v>UGA</v>
      </c>
      <c r="D209" s="35" t="str">
        <f ca="1"/>
        <v>SSF           Sub-Saharan Africa</v>
      </c>
      <c r="E209" s="35" t="str">
        <f ca="1"/>
        <v>IDA</v>
      </c>
      <c r="F209" s="190" t="str">
        <f t="shared" ca="1" si="9"/>
        <v/>
      </c>
      <c r="G209" s="80">
        <f>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0</v>
      </c>
      <c r="H209" s="80" cm="1">
        <f t="array" ref="H209">IF(
    SUM(IF(
            ISNUMBER(
                IF(
                    $M$4:$X$4,
                    (M209:X209),
                    "")),
            1,
            0))
        =0,
    NA(),
    IF(
        Parameters!$D$15=1,
        IF(
            SUM(--(ISNUMBER(IF($M$4:$X$4=1,(M209:X209),""))))&gt;0,
            MAX(IF(
                ISNUMBER(M209:X209),
                IF(
                    M$4:X$4=1,
                    M209:X209,
                    ""),
                "")),
            MAX(IF(
                ISNUMBER(M209:X209),
                IF(
                    M$4:X$4=2,
                    M209:X209,
                    ""),
                ""))
        ),
        IF(
            Parameters!$D$16=1,
            IFERROR(
                AVERAGE(IF(
                    ISNUMBER(M209:X209),
                    IF(
                        M$4:X$4=1,
                        M209:X209,
                        ""),
                    "")),
                AVERAGE(IF(
                    ISNUMBER(M209:X209),
                    IF(
                        M$4:X$4=2,
                        M209:X209,
                        ""),
                    ""))
            ),
            IF(
                Parameters!$D$17=1,
                IFERROR(
                    IF(
                        OR(
                            IF(
                                ISNUMBER(M209:X209),
                                IF(
                                    M$4:X$4=1,
                                    M209:X209,
                                    ""),
                                "")
                            =0),
                        0,
                        GEOMEAN(IF(
                            ISNUMBER(M209:X209),
                            IF(
                                M$4:X$4=1,
                                M209:X209,
                                ""),
                            ""))
                    ),
                    IF(
                        OR(IF(
                            ISNUMBER(M209:X209),
                            IF(
                                M$4:X$4=2,
                                M209:X209,
                                ""),
                            "")
                            =0),
                        0,
                        GEOMEAN(IF(
                            ISNUMBER(M209:X209),
                            IF(
                                M$4:X$4=2,
                                M209:X209,
                                ""),
                            "")))
                )
            )
        )
    )
)</f>
        <v>5.5335276967929996</v>
      </c>
      <c r="I209" s="191" cm="1">
        <f t="array" ref="I209">IF(
    SUM(IF(
            ISNUMBER(
                IF(
                    $M$5:$X$5,
                    (M209:X209),
                    "")),
            1,
            0))
        =0,
    NA(),
    IF(
        Parameters!$D$15=1,
        IF(
            SUM(--(ISNUMBER(IF($M$5:$X$5=1,(M209:X209),""))))&gt;0,
            MAX(IF(
                ISNUMBER(M209:X209),
                IF(
                    M$5:X$5=1,
                    M209:X209,
                    ""),
                "")),
            MAX(IF(
                ISNUMBER(M209:X209),
                IF(
                    M$5:X$5=2,
                    M209:X209,
                    ""),
                ""))
        ),
        IF(
            Parameters!$D$16=1,
            IFERROR(
                AVERAGE(IF(
                    ISNUMBER(M209:X209),
                    IF(
                        M$5:X$5=1,
                        M209:X209,
                        ""),
                    "")),
                AVERAGE(IF(
                    ISNUMBER(M209:X209),
                    IF(
                        M$5:X$5=2,
                        M209:X209,
                        ""),
                    ""))
            ),
            IF(
                Parameters!$D$17=1,
                IFERROR(
                    IF(
                        OR(
                            IF(
                                ISNUMBER(M209:X209),
                                IF(
                                    M$5:X$5=1,
                                    M209:X209,
                                    ""),
                                "")
                            =0),
                        0,
                        GEOMEAN(IF(
                            ISNUMBER(M209:X209),
                            IF(
                                M$5:X$5=1,
                                M209:X209,
                                ""),
                            ""))
                    ),
                    IF(
                        OR(IF(
                            ISNUMBER(M209:X209),
                            IF(
                                M$5:X$5=2,
                                M209:X209,
                                ""),
                            "")
                            =0),
                        0,
                        GEOMEAN(IF(
                            ISNUMBER(M209:X209),
                            IF(
                                M$5:X$5=2,
                                M209:X209,
                                ""),
                            "")))
                )
            )
        )
    )
)</f>
        <v>0</v>
      </c>
      <c r="J209" s="242">
        <v>44753</v>
      </c>
      <c r="K209" s="242">
        <v>44852</v>
      </c>
      <c r="L209" s="91" t="s">
        <v>341</v>
      </c>
      <c r="M209" s="192">
        <v>5.5335276967929996</v>
      </c>
      <c r="N209" s="192">
        <v>0</v>
      </c>
      <c r="O209" s="192" t="s">
        <v>409</v>
      </c>
      <c r="P209" s="192">
        <v>36.5</v>
      </c>
      <c r="Q209" s="192" t="s">
        <v>409</v>
      </c>
      <c r="R209" s="192" t="s">
        <v>409</v>
      </c>
    </row>
    <row r="210" spans="1:18" x14ac:dyDescent="0.2">
      <c r="A210" s="84">
        <v>203</v>
      </c>
      <c r="B210" s="35" t="str">
        <f ca="1"/>
        <v>Ukraine</v>
      </c>
      <c r="C210" s="35" t="str">
        <f ca="1"/>
        <v>UKR</v>
      </c>
      <c r="D210" s="35" t="str">
        <f ca="1"/>
        <v>ECS           Europe &amp; Central Asia</v>
      </c>
      <c r="E210" s="35" t="str">
        <f ca="1"/>
        <v>IBRD</v>
      </c>
      <c r="F210" s="190" t="str">
        <f t="shared" ca="1" si="9"/>
        <v/>
      </c>
      <c r="G210" s="80">
        <f>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0</v>
      </c>
      <c r="H210" s="80" cm="1">
        <f t="array" ref="H210">IF(
    SUM(IF(
            ISNUMBER(
                IF(
                    $M$4:$X$4,
                    (M210:X210),
                    "")),
            1,
            0))
        =0,
    NA(),
    IF(
        Parameters!$D$15=1,
        IF(
            SUM(--(ISNUMBER(IF($M$4:$X$4=1,(M210:X210),""))))&gt;0,
            MAX(IF(
                ISNUMBER(M210:X210),
                IF(
                    M$4:X$4=1,
                    M210:X210,
                    ""),
                "")),
            MAX(IF(
                ISNUMBER(M210:X210),
                IF(
                    M$4:X$4=2,
                    M210:X210,
                    ""),
                ""))
        ),
        IF(
            Parameters!$D$16=1,
            IFERROR(
                AVERAGE(IF(
                    ISNUMBER(M210:X210),
                    IF(
                        M$4:X$4=1,
                        M210:X210,
                        ""),
                    "")),
                AVERAGE(IF(
                    ISNUMBER(M210:X210),
                    IF(
                        M$4:X$4=2,
                        M210:X210,
                        ""),
                    ""))
            ),
            IF(
                Parameters!$D$17=1,
                IFERROR(
                    IF(
                        OR(
                            IF(
                                ISNUMBER(M210:X210),
                                IF(
                                    M$4:X$4=1,
                                    M210:X210,
                                    ""),
                                "")
                            =0),
                        0,
                        GEOMEAN(IF(
                            ISNUMBER(M210:X210),
                            IF(
                                M$4:X$4=1,
                                M210:X210,
                                ""),
                            ""))
                    ),
                    IF(
                        OR(IF(
                            ISNUMBER(M210:X210),
                            IF(
                                M$4:X$4=2,
                                M210:X210,
                                ""),
                            "")
                            =0),
                        0,
                        GEOMEAN(IF(
                            ISNUMBER(M210:X210),
                            IF(
                                M$4:X$4=2,
                                M210:X210,
                                ""),
                            "")))
                )
            )
        )
    )
)</f>
        <v>4.8338192419824999</v>
      </c>
      <c r="I210" s="191" cm="1">
        <f t="array" ref="I210">IF(
    SUM(IF(
            ISNUMBER(
                IF(
                    $M$5:$X$5,
                    (M210:X210),
                    "")),
            1,
            0))
        =0,
    NA(),
    IF(
        Parameters!$D$15=1,
        IF(
            SUM(--(ISNUMBER(IF($M$5:$X$5=1,(M210:X210),""))))&gt;0,
            MAX(IF(
                ISNUMBER(M210:X210),
                IF(
                    M$5:X$5=1,
                    M210:X210,
                    ""),
                "")),
            MAX(IF(
                ISNUMBER(M210:X210),
                IF(
                    M$5:X$5=2,
                    M210:X210,
                    ""),
                ""))
        ),
        IF(
            Parameters!$D$16=1,
            IFERROR(
                AVERAGE(IF(
                    ISNUMBER(M210:X210),
                    IF(
                        M$5:X$5=1,
                        M210:X210,
                        ""),
                    "")),
                AVERAGE(IF(
                    ISNUMBER(M210:X210),
                    IF(
                        M$5:X$5=2,
                        M210:X210,
                        ""),
                    ""))
            ),
            IF(
                Parameters!$D$17=1,
                IFERROR(
                    IF(
                        OR(
                            IF(
                                ISNUMBER(M210:X210),
                                IF(
                                    M$5:X$5=1,
                                    M210:X210,
                                    ""),
                                "")
                            =0),
                        0,
                        GEOMEAN(IF(
                            ISNUMBER(M210:X210),
                            IF(
                                M$5:X$5=1,
                                M210:X210,
                                ""),
                            ""))
                    ),
                    IF(
                        OR(IF(
                            ISNUMBER(M210:X210),
                            IF(
                                M$5:X$5=2,
                                M210:X210,
                                ""),
                            "")
                            =0),
                        0,
                        GEOMEAN(IF(
                            ISNUMBER(M210:X210),
                            IF(
                                M$5:X$5=2,
                                M210:X210,
                                ""),
                            "")))
                )
            )
        )
    )
)</f>
        <v>0</v>
      </c>
      <c r="J210" s="242">
        <v>44753</v>
      </c>
      <c r="K210" s="242">
        <v>44855</v>
      </c>
      <c r="L210" s="91" t="s">
        <v>343</v>
      </c>
      <c r="M210" s="192">
        <v>4.8338192419824999</v>
      </c>
      <c r="N210" s="192">
        <v>0</v>
      </c>
      <c r="O210" s="192" t="s">
        <v>409</v>
      </c>
      <c r="P210" s="192">
        <v>38.9</v>
      </c>
      <c r="Q210" s="192" t="s">
        <v>409</v>
      </c>
      <c r="R210" s="192" t="s">
        <v>409</v>
      </c>
    </row>
    <row r="211" spans="1:18" x14ac:dyDescent="0.2">
      <c r="A211" s="84">
        <v>204</v>
      </c>
      <c r="B211" s="35" t="str">
        <f ca="1"/>
        <v>Uruguay</v>
      </c>
      <c r="C211" s="35" t="str">
        <f ca="1"/>
        <v>URY</v>
      </c>
      <c r="D211" s="35" t="str">
        <f ca="1"/>
        <v>LCN           Latin America &amp; Caribbean</v>
      </c>
      <c r="E211" s="35" t="str">
        <f ca="1"/>
        <v>IBRD</v>
      </c>
      <c r="F211" s="190" t="str">
        <f t="shared" ca="1" si="9"/>
        <v/>
      </c>
      <c r="G211" s="80">
        <f>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0</v>
      </c>
      <c r="H211" s="80" cm="1">
        <f t="array" ref="H211">IF(
    SUM(IF(
            ISNUMBER(
                IF(
                    $M$4:$X$4,
                    (M211:X211),
                    "")),
            1,
            0))
        =0,
    NA(),
    IF(
        Parameters!$D$15=1,
        IF(
            SUM(--(ISNUMBER(IF($M$4:$X$4=1,(M211:X211),""))))&gt;0,
            MAX(IF(
                ISNUMBER(M211:X211),
                IF(
                    M$4:X$4=1,
                    M211:X211,
                    ""),
                "")),
            MAX(IF(
                ISNUMBER(M211:X211),
                IF(
                    M$4:X$4=2,
                    M211:X211,
                    ""),
                ""))
        ),
        IF(
            Parameters!$D$16=1,
            IFERROR(
                AVERAGE(IF(
                    ISNUMBER(M211:X211),
                    IF(
                        M$4:X$4=1,
                        M211:X211,
                        ""),
                    "")),
                AVERAGE(IF(
                    ISNUMBER(M211:X211),
                    IF(
                        M$4:X$4=2,
                        M211:X211,
                        ""),
                    ""))
            ),
            IF(
                Parameters!$D$17=1,
                IFERROR(
                    IF(
                        OR(
                            IF(
                                ISNUMBER(M211:X211),
                                IF(
                                    M$4:X$4=1,
                                    M211:X211,
                                    ""),
                                "")
                            =0),
                        0,
                        GEOMEAN(IF(
                            ISNUMBER(M211:X211),
                            IF(
                                M$4:X$4=1,
                                M211:X211,
                                ""),
                            ""))
                    ),
                    IF(
                        OR(IF(
                            ISNUMBER(M211:X211),
                            IF(
                                M$4:X$4=2,
                                M211:X211,
                                ""),
                            "")
                            =0),
                        0,
                        GEOMEAN(IF(
                            ISNUMBER(M211:X211),
                            IF(
                                M$4:X$4=2,
                                M211:X211,
                                ""),
                            "")))
                )
            )
        )
    )
)</f>
        <v>4.4256559766763797</v>
      </c>
      <c r="I211" s="191" cm="1">
        <f t="array" ref="I211">IF(
    SUM(IF(
            ISNUMBER(
                IF(
                    $M$5:$X$5,
                    (M211:X211),
                    "")),
            1,
            0))
        =0,
    NA(),
    IF(
        Parameters!$D$15=1,
        IF(
            SUM(--(ISNUMBER(IF($M$5:$X$5=1,(M211:X211),""))))&gt;0,
            MAX(IF(
                ISNUMBER(M211:X211),
                IF(
                    M$5:X$5=1,
                    M211:X211,
                    ""),
                "")),
            MAX(IF(
                ISNUMBER(M211:X211),
                IF(
                    M$5:X$5=2,
                    M211:X211,
                    ""),
                ""))
        ),
        IF(
            Parameters!$D$16=1,
            IFERROR(
                AVERAGE(IF(
                    ISNUMBER(M211:X211),
                    IF(
                        M$5:X$5=1,
                        M211:X211,
                        ""),
                    "")),
                AVERAGE(IF(
                    ISNUMBER(M211:X211),
                    IF(
                        M$5:X$5=2,
                        M211:X211,
                        ""),
                    ""))
            ),
            IF(
                Parameters!$D$17=1,
                IFERROR(
                    IF(
                        OR(
                            IF(
                                ISNUMBER(M211:X211),
                                IF(
                                    M$5:X$5=1,
                                    M211:X211,
                                    ""),
                                "")
                            =0),
                        0,
                        GEOMEAN(IF(
                            ISNUMBER(M211:X211),
                            IF(
                                M$5:X$5=1,
                                M211:X211,
                                ""),
                            ""))
                    ),
                    IF(
                        OR(IF(
                            ISNUMBER(M211:X211),
                            IF(
                                M$5:X$5=2,
                                M211:X211,
                                ""),
                            "")
                            =0),
                        0,
                        GEOMEAN(IF(
                            ISNUMBER(M211:X211),
                            IF(
                                M$5:X$5=2,
                                M211:X211,
                                ""),
                            "")))
                )
            )
        )
    )
)</f>
        <v>0</v>
      </c>
      <c r="J211" s="242">
        <v>44753</v>
      </c>
      <c r="K211" s="242">
        <v>44855</v>
      </c>
      <c r="L211" s="91" t="s">
        <v>345</v>
      </c>
      <c r="M211" s="192">
        <v>4.4256559766763797</v>
      </c>
      <c r="N211" s="192">
        <v>0</v>
      </c>
      <c r="O211" s="192" t="s">
        <v>409</v>
      </c>
      <c r="P211" s="192">
        <v>40.299999999999997</v>
      </c>
      <c r="Q211" s="192" t="s">
        <v>409</v>
      </c>
      <c r="R211" s="192" t="s">
        <v>409</v>
      </c>
    </row>
    <row r="212" spans="1:18" x14ac:dyDescent="0.2">
      <c r="A212" s="84">
        <v>205</v>
      </c>
      <c r="B212" s="35" t="str">
        <f ca="1"/>
        <v>United States</v>
      </c>
      <c r="C212" s="35" t="str">
        <f ca="1"/>
        <v>USA</v>
      </c>
      <c r="D212" s="35" t="str">
        <f ca="1"/>
        <v>NAC           North America</v>
      </c>
      <c r="E212" s="35" t="str">
        <f ca="1"/>
        <v>NA</v>
      </c>
      <c r="F212" s="190" t="str">
        <f t="shared" ca="1" si="9"/>
        <v/>
      </c>
      <c r="G212" s="80">
        <f>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0</v>
      </c>
      <c r="H212" s="80" cm="1">
        <f t="array" ref="H212">IF(
    SUM(IF(
            ISNUMBER(
                IF(
                    $M$4:$X$4,
                    (M212:X212),
                    "")),
            1,
            0))
        =0,
    NA(),
    IF(
        Parameters!$D$15=1,
        IF(
            SUM(--(ISNUMBER(IF($M$4:$X$4=1,(M212:X212),""))))&gt;0,
            MAX(IF(
                ISNUMBER(M212:X212),
                IF(
                    M$4:X$4=1,
                    M212:X212,
                    ""),
                "")),
            MAX(IF(
                ISNUMBER(M212:X212),
                IF(
                    M$4:X$4=2,
                    M212:X212,
                    ""),
                ""))
        ),
        IF(
            Parameters!$D$16=1,
            IFERROR(
                AVERAGE(IF(
                    ISNUMBER(M212:X212),
                    IF(
                        M$4:X$4=1,
                        M212:X212,
                        ""),
                    "")),
                AVERAGE(IF(
                    ISNUMBER(M212:X212),
                    IF(
                        M$4:X$4=2,
                        M212:X212,
                        ""),
                    ""))
            ),
            IF(
                Parameters!$D$17=1,
                IFERROR(
                    IF(
                        OR(
                            IF(
                                ISNUMBER(M212:X212),
                                IF(
                                    M$4:X$4=1,
                                    M212:X212,
                                    ""),
                                "")
                            =0),
                        0,
                        GEOMEAN(IF(
                            ISNUMBER(M212:X212),
                            IF(
                                M$4:X$4=1,
                                M212:X212,
                                ""),
                            ""))
                    ),
                    IF(
                        OR(IF(
                            ISNUMBER(M212:X212),
                            IF(
                                M$4:X$4=2,
                                M212:X212,
                                ""),
                            "")
                            =0),
                        0,
                        GEOMEAN(IF(
                            ISNUMBER(M212:X212),
                            IF(
                                M$4:X$4=2,
                                M212:X212,
                                ""),
                            "")))
                )
            )
        )
    )
)</f>
        <v>0</v>
      </c>
      <c r="I212" s="191" cm="1">
        <f t="array" ref="I212">IF(
    SUM(IF(
            ISNUMBER(
                IF(
                    $M$5:$X$5,
                    (M212:X212),
                    "")),
            1,
            0))
        =0,
    NA(),
    IF(
        Parameters!$D$15=1,
        IF(
            SUM(--(ISNUMBER(IF($M$5:$X$5=1,(M212:X212),""))))&gt;0,
            MAX(IF(
                ISNUMBER(M212:X212),
                IF(
                    M$5:X$5=1,
                    M212:X212,
                    ""),
                "")),
            MAX(IF(
                ISNUMBER(M212:X212),
                IF(
                    M$5:X$5=2,
                    M212:X212,
                    ""),
                ""))
        ),
        IF(
            Parameters!$D$16=1,
            IFERROR(
                AVERAGE(IF(
                    ISNUMBER(M212:X212),
                    IF(
                        M$5:X$5=1,
                        M212:X212,
                        ""),
                    "")),
                AVERAGE(IF(
                    ISNUMBER(M212:X212),
                    IF(
                        M$5:X$5=2,
                        M212:X212,
                        ""),
                    ""))
            ),
            IF(
                Parameters!$D$17=1,
                IFERROR(
                    IF(
                        OR(
                            IF(
                                ISNUMBER(M212:X212),
                                IF(
                                    M$5:X$5=1,
                                    M212:X212,
                                    ""),
                                "")
                            =0),
                        0,
                        GEOMEAN(IF(
                            ISNUMBER(M212:X212),
                            IF(
                                M$5:X$5=1,
                                M212:X212,
                                ""),
                            ""))
                    ),
                    IF(
                        OR(IF(
                            ISNUMBER(M212:X212),
                            IF(
                                M$5:X$5=2,
                                M212:X212,
                                ""),
                            "")
                            =0),
                        0,
                        GEOMEAN(IF(
                            ISNUMBER(M212:X212),
                            IF(
                                M$5:X$5=2,
                                M212:X212,
                                ""),
                            "")))
                )
            )
        )
    )
)</f>
        <v>0</v>
      </c>
      <c r="J212" s="242">
        <v>44753</v>
      </c>
      <c r="K212" s="242">
        <v>44855</v>
      </c>
      <c r="L212" s="91" t="s">
        <v>346</v>
      </c>
      <c r="M212" s="192">
        <v>0</v>
      </c>
      <c r="N212" s="192">
        <v>0</v>
      </c>
      <c r="O212" s="192" t="s">
        <v>409</v>
      </c>
      <c r="P212" s="192">
        <v>75.900000000000006</v>
      </c>
      <c r="Q212" s="192" t="s">
        <v>409</v>
      </c>
      <c r="R212" s="192" t="s">
        <v>409</v>
      </c>
    </row>
    <row r="213" spans="1:18" x14ac:dyDescent="0.2">
      <c r="A213" s="84">
        <v>206</v>
      </c>
      <c r="B213" s="35" t="str">
        <f ca="1"/>
        <v>Uzbekistan</v>
      </c>
      <c r="C213" s="35" t="str">
        <f ca="1"/>
        <v>UZB</v>
      </c>
      <c r="D213" s="35" t="str">
        <f ca="1"/>
        <v>ECS           Europe &amp; Central Asia</v>
      </c>
      <c r="E213" s="35" t="str">
        <f ca="1"/>
        <v>Blend</v>
      </c>
      <c r="F213" s="190" t="str">
        <f t="shared" ca="1" si="9"/>
        <v/>
      </c>
      <c r="G213" s="80">
        <f>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0</v>
      </c>
      <c r="H213" s="80" cm="1">
        <f t="array" ref="H213">IF(
    SUM(IF(
            ISNUMBER(
                IF(
                    $M$4:$X$4,
                    (M213:X213),
                    "")),
            1,
            0))
        =0,
    NA(),
    IF(
        Parameters!$D$15=1,
        IF(
            SUM(--(ISNUMBER(IF($M$4:$X$4=1,(M213:X213),""))))&gt;0,
            MAX(IF(
                ISNUMBER(M213:X213),
                IF(
                    M$4:X$4=1,
                    M213:X213,
                    ""),
                "")),
            MAX(IF(
                ISNUMBER(M213:X213),
                IF(
                    M$4:X$4=2,
                    M213:X213,
                    ""),
                ""))
        ),
        IF(
            Parameters!$D$16=1,
            IFERROR(
                AVERAGE(IF(
                    ISNUMBER(M213:X213),
                    IF(
                        M$4:X$4=1,
                        M213:X213,
                        ""),
                    "")),
                AVERAGE(IF(
                    ISNUMBER(M213:X213),
                    IF(
                        M$4:X$4=2,
                        M213:X213,
                        ""),
                    ""))
            ),
            IF(
                Parameters!$D$17=1,
                IFERROR(
                    IF(
                        OR(
                            IF(
                                ISNUMBER(M213:X213),
                                IF(
                                    M$4:X$4=1,
                                    M213:X213,
                                    ""),
                                "")
                            =0),
                        0,
                        GEOMEAN(IF(
                            ISNUMBER(M213:X213),
                            IF(
                                M$4:X$4=1,
                                M213:X213,
                                ""),
                            ""))
                    ),
                    IF(
                        OR(IF(
                            ISNUMBER(M213:X213),
                            IF(
                                M$4:X$4=2,
                                M213:X213,
                                ""),
                            "")
                            =0),
                        0,
                        GEOMEAN(IF(
                            ISNUMBER(M213:X213),
                            IF(
                                M$4:X$4=2,
                                M213:X213,
                                ""),
                            "")))
                )
            )
        )
    )
)</f>
        <v>4.8046647230320696</v>
      </c>
      <c r="I213" s="191" cm="1">
        <f t="array" ref="I213">IF(
    SUM(IF(
            ISNUMBER(
                IF(
                    $M$5:$X$5,
                    (M213:X213),
                    "")),
            1,
            0))
        =0,
    NA(),
    IF(
        Parameters!$D$15=1,
        IF(
            SUM(--(ISNUMBER(IF($M$5:$X$5=1,(M213:X213),""))))&gt;0,
            MAX(IF(
                ISNUMBER(M213:X213),
                IF(
                    M$5:X$5=1,
                    M213:X213,
                    ""),
                "")),
            MAX(IF(
                ISNUMBER(M213:X213),
                IF(
                    M$5:X$5=2,
                    M213:X213,
                    ""),
                ""))
        ),
        IF(
            Parameters!$D$16=1,
            IFERROR(
                AVERAGE(IF(
                    ISNUMBER(M213:X213),
                    IF(
                        M$5:X$5=1,
                        M213:X213,
                        ""),
                    "")),
                AVERAGE(IF(
                    ISNUMBER(M213:X213),
                    IF(
                        M$5:X$5=2,
                        M213:X213,
                        ""),
                    ""))
            ),
            IF(
                Parameters!$D$17=1,
                IFERROR(
                    IF(
                        OR(
                            IF(
                                ISNUMBER(M213:X213),
                                IF(
                                    M$5:X$5=1,
                                    M213:X213,
                                    ""),
                                "")
                            =0),
                        0,
                        GEOMEAN(IF(
                            ISNUMBER(M213:X213),
                            IF(
                                M$5:X$5=1,
                                M213:X213,
                                ""),
                            ""))
                    ),
                    IF(
                        OR(IF(
                            ISNUMBER(M213:X213),
                            IF(
                                M$5:X$5=2,
                                M213:X213,
                                ""),
                            "")
                            =0),
                        0,
                        GEOMEAN(IF(
                            ISNUMBER(M213:X213),
                            IF(
                                M$5:X$5=2,
                                M213:X213,
                                ""),
                            "")))
                )
            )
        )
    )
)</f>
        <v>0</v>
      </c>
      <c r="J213" s="242">
        <v>44753</v>
      </c>
      <c r="K213" s="242">
        <v>44753</v>
      </c>
      <c r="L213" s="91" t="s">
        <v>348</v>
      </c>
      <c r="M213" s="192">
        <v>4.8046647230320696</v>
      </c>
      <c r="N213" s="192">
        <v>0</v>
      </c>
      <c r="O213" s="192" t="s">
        <v>409</v>
      </c>
      <c r="P213" s="192">
        <v>39</v>
      </c>
      <c r="Q213" s="192" t="s">
        <v>409</v>
      </c>
      <c r="R213" s="192" t="s">
        <v>409</v>
      </c>
    </row>
    <row r="214" spans="1:18" x14ac:dyDescent="0.2">
      <c r="A214" s="84">
        <v>207</v>
      </c>
      <c r="B214" s="35" t="str">
        <f ca="1"/>
        <v>St. Vincent and the Grenadines</v>
      </c>
      <c r="C214" s="35" t="str">
        <f ca="1"/>
        <v>VCT</v>
      </c>
      <c r="D214" s="35" t="str">
        <f ca="1"/>
        <v>LCN           Latin America &amp; Caribbean</v>
      </c>
      <c r="E214" s="35" t="str">
        <f ca="1"/>
        <v>Blend</v>
      </c>
      <c r="F214" s="190" t="str">
        <f t="shared" ca="1" si="9"/>
        <v/>
      </c>
      <c r="G214" s="80">
        <f>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$M$4:$X$4,
                    (M214:X214),
                    "")),
            1,
            0))
        =0,
    NA(),
    IF(
        Parameters!$D$15=1,
        IF(
            SUM(--(ISNUMBER(IF($M$4:$X$4=1,(M214:X214),""))))&gt;0,
            MAX(IF(
                ISNUMBER(M214:X214),
                IF(
                    M$4:X$4=1,
                    M214:X214,
                    ""),
                "")),
            MAX(IF(
                ISNUMBER(M214:X214),
                IF(
                    M$4:X$4=2,
                    M214:X214,
                    ""),
                ""))
        ),
        IF(
            Parameters!$D$16=1,
            IFERROR(
                AVERAGE(IF(
                    ISNUMBER(M214:X214),
                    IF(
                        M$4:X$4=1,
                        M214:X214,
                        ""),
                    "")),
                AVERAGE(IF(
                    ISNUMBER(M214:X214),
                    IF(
                        M$4:X$4=2,
                        M214:X214,
                        ""),
                    ""))
            ),
            IF(
                Parameters!$D$17=1,
                IFERROR(
                    IF(
                        OR(
                            IF(
                                ISNUMBER(M214:X214),
                                IF(
                                    M$4:X$4=1,
                                    M214:X214,
                                    ""),
                                "")
                            =0),
                        0,
                        GEOMEAN(IF(
                            ISNUMBER(M214:X214),
                            IF(
                                M$4:X$4=1,
                                M214:X214,
                                ""),
                            ""))
                    ),
                    IF(
                        OR(IF(
                            ISNUMBER(M214:X214),
                            IF(
                                M$4:X$4=2,
                                M214:X214,
                                ""),
                            "")
                            =0),
                        0,
                        GEOMEAN(IF(
                            ISNUMBER(M214:X214),
                            IF(
                                M$4:X$4=2,
                                M214:X214,
                                ""),
                            "")))
                )
            )
        )
    )
)</f>
        <v>6.4081632653061202</v>
      </c>
      <c r="I214" s="191" cm="1">
        <f t="array" ref="I214">IF(
    SUM(IF(
            ISNUMBER(
                IF(
                    $M$5:$X$5,
                    (M214:X214),
                    "")),
            1,
            0))
        =0,
    NA(),
    IF(
        Parameters!$D$15=1,
        IF(
            SUM(--(ISNUMBER(IF($M$5:$X$5=1,(M214:X214),""))))&gt;0,
            MAX(IF(
                ISNUMBER(M214:X214),
                IF(
                    M$5:X$5=1,
                    M214:X214,
                    ""),
                "")),
            MAX(IF(
                ISNUMBER(M214:X214),
                IF(
                    M$5:X$5=2,
                    M214:X214,
                    ""),
                ""))
        ),
        IF(
            Parameters!$D$16=1,
            IFERROR(
                AVERAGE(IF(
                    ISNUMBER(M214:X214),
                    IF(
                        M$5:X$5=1,
                        M214:X214,
                        ""),
                    "")),
                AVERAGE(IF(
                    ISNUMBER(M214:X214),
                    IF(
                        M$5:X$5=2,
                        M214:X214,
                        ""),
                    ""))
            ),
            IF(
                Parameters!$D$17=1,
                IFERROR(
                    IF(
                        OR(
                            IF(
                                ISNUMBER(M214:X214),
                                IF(
                                    M$5:X$5=1,
                                    M214:X214,
                                    ""),
                                "")
                            =0),
                        0,
                        GEOMEAN(IF(
                            ISNUMBER(M214:X214),
                            IF(
                                M$5:X$5=1,
                                M214:X214,
                                ""),
                            ""))
                    ),
                    IF(
                        OR(IF(
                            ISNUMBER(M214:X214),
                            IF(
                                M$5:X$5=2,
                                M214:X214,
                                ""),
                            "")
                            =0),
                        0,
                        GEOMEAN(IF(
                            ISNUMBER(M214:X214),
                            IF(
                                M$5:X$5=2,
                                M214:X214,
                                ""),
                            "")))
                )
            )
        )
    )
)</f>
        <v>0</v>
      </c>
      <c r="J214" s="242">
        <v>44753</v>
      </c>
      <c r="K214" s="242">
        <v>44846</v>
      </c>
      <c r="L214" s="91" t="s">
        <v>349</v>
      </c>
      <c r="M214" s="192">
        <v>6.4081632653061202</v>
      </c>
      <c r="N214" s="192">
        <v>0</v>
      </c>
      <c r="O214" s="192" t="s">
        <v>409</v>
      </c>
      <c r="P214" s="192">
        <v>33.5</v>
      </c>
      <c r="Q214" s="192" t="s">
        <v>409</v>
      </c>
      <c r="R214" s="192" t="s">
        <v>409</v>
      </c>
    </row>
    <row r="215" spans="1:18" x14ac:dyDescent="0.2">
      <c r="A215" s="84">
        <v>208</v>
      </c>
      <c r="B215" s="35" t="str">
        <f ca="1"/>
        <v>Venezuela, RB</v>
      </c>
      <c r="C215" s="35" t="str">
        <f ca="1"/>
        <v>VEN</v>
      </c>
      <c r="D215" s="35" t="str">
        <f ca="1"/>
        <v>LCN           Latin America &amp; Caribbean</v>
      </c>
      <c r="E215" s="35" t="str">
        <f ca="1"/>
        <v>IBRD</v>
      </c>
      <c r="F215" s="190" t="str">
        <f t="shared" ca="1" si="9"/>
        <v/>
      </c>
      <c r="G215" s="80">
        <f>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0</v>
      </c>
      <c r="H215" s="80" cm="1">
        <f t="array" ref="H215">IF(
    SUM(IF(
            ISNUMBER(
                IF(
                    $M$4:$X$4,
                    (M215:X215),
                    "")),
            1,
            0))
        =0,
    NA(),
    IF(
        Parameters!$D$15=1,
        IF(
            SUM(--(ISNUMBER(IF($M$4:$X$4=1,(M215:X215),""))))&gt;0,
            MAX(IF(
                ISNUMBER(M215:X215),
                IF(
                    M$4:X$4=1,
                    M215:X215,
                    ""),
                "")),
            MAX(IF(
                ISNUMBER(M215:X215),
                IF(
                    M$4:X$4=2,
                    M215:X215,
                    ""),
                ""))
        ),
        IF(
            Parameters!$D$16=1,
            IFERROR(
                AVERAGE(IF(
                    ISNUMBER(M215:X215),
                    IF(
                        M$4:X$4=1,
                        M215:X215,
                        ""),
                    "")),
                AVERAGE(IF(
                    ISNUMBER(M215:X215),
                    IF(
                        M$4:X$4=2,
                        M215:X215,
                        ""),
                    ""))
            ),
            IF(
                Parameters!$D$17=1,
                IFERROR(
                    IF(
                        OR(
                            IF(
                                ISNUMBER(M215:X215),
                                IF(
                                    M$4:X$4=1,
                                    M215:X215,
                                    ""),
                                "")
                            =0),
                        0,
                        GEOMEAN(IF(
                            ISNUMBER(M215:X215),
                            IF(
                                M$4:X$4=1,
                                M215:X215,
                                ""),
                            ""))
                    ),
                    IF(
                        OR(IF(
                            ISNUMBER(M215:X215),
                            IF(
                                M$4:X$4=2,
                                M215:X215,
                                ""),
                            "")
                            =0),
                        0,
                        GEOMEAN(IF(
                            ISNUMBER(M215:X215),
                            IF(
                                M$4:X$4=2,
                                M215:X215,
                                ""),
                            "")))
                )
            )
        )
    )
)</f>
        <v>10</v>
      </c>
      <c r="I215" s="191" cm="1">
        <f t="array" ref="I215">IF(
    SUM(IF(
            ISNUMBER(
                IF(
                    $M$5:$X$5,
                    (M215:X215),
                    "")),
            1,
            0))
        =0,
    NA(),
    IF(
        Parameters!$D$15=1,
        IF(
            SUM(--(ISNUMBER(IF($M$5:$X$5=1,(M215:X215),""))))&gt;0,
            MAX(IF(
                ISNUMBER(M215:X215),
                IF(
                    M$5:X$5=1,
                    M215:X215,
                    ""),
                "")),
            MAX(IF(
                ISNUMBER(M215:X215),
                IF(
                    M$5:X$5=2,
                    M215:X215,
                    ""),
                ""))
        ),
        IF(
            Parameters!$D$16=1,
            IFERROR(
                AVERAGE(IF(
                    ISNUMBER(M215:X215),
                    IF(
                        M$5:X$5=1,
                        M215:X215,
                        ""),
                    "")),
                AVERAGE(IF(
                    ISNUMBER(M215:X215),
                    IF(
                        M$5:X$5=2,
                        M215:X215,
                        ""),
                    ""))
            ),
            IF(
                Parameters!$D$17=1,
                IFERROR(
                    IF(
                        OR(
                            IF(
                                ISNUMBER(M215:X215),
                                IF(
                                    M$5:X$5=1,
                                    M215:X215,
                                    ""),
                                "")
                            =0),
                        0,
                        GEOMEAN(IF(
                            ISNUMBER(M215:X215),
                            IF(
                                M$5:X$5=1,
                                M215:X215,
                                ""),
                            ""))
                    ),
                    IF(
                        OR(IF(
                            ISNUMBER(M215:X215),
                            IF(
                                M$5:X$5=2,
                                M215:X215,
                                ""),
                            "")
                            =0),
                        0,
                        GEOMEAN(IF(
                            ISNUMBER(M215:X215),
                            IF(
                                M$5:X$5=2,
                                M215:X215,
                                ""),
                            "")))
                )
            )
        )
    )
)</f>
        <v>0</v>
      </c>
      <c r="J215" s="242">
        <v>44753</v>
      </c>
      <c r="K215" s="242">
        <v>44753</v>
      </c>
      <c r="L215" s="91" t="s">
        <v>350</v>
      </c>
      <c r="M215" s="192">
        <v>10</v>
      </c>
      <c r="N215" s="192">
        <v>0</v>
      </c>
      <c r="O215" s="192" t="s">
        <v>409</v>
      </c>
      <c r="P215" s="192">
        <v>20.9</v>
      </c>
      <c r="Q215" s="192" t="s">
        <v>409</v>
      </c>
      <c r="R215" s="192" t="s">
        <v>409</v>
      </c>
    </row>
    <row r="216" spans="1:18" x14ac:dyDescent="0.2">
      <c r="A216" s="84">
        <v>209</v>
      </c>
      <c r="B216" s="35" t="str">
        <f ca="1"/>
        <v>British Virgin Islands</v>
      </c>
      <c r="C216" s="35" t="str">
        <f ca="1"/>
        <v>VGB</v>
      </c>
      <c r="D216" s="35" t="str">
        <f ca="1"/>
        <v>LCN           Latin America &amp; Caribbean</v>
      </c>
      <c r="E216" s="35" t="str">
        <f ca="1"/>
        <v>NA</v>
      </c>
      <c r="F216" s="190" t="str">
        <f t="shared" ca="1" si="9"/>
        <v/>
      </c>
      <c r="G216" s="80">
        <f>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0</v>
      </c>
      <c r="H216" s="80" t="e" cm="1">
        <f t="array" ref="H216">IF(
    SUM(IF(
            ISNUMBER(
                IF(
                    $M$4:$X$4,
                    (M216:X216),
                    "")),
            1,
            0))
        =0,
    NA(),
    IF(
        Parameters!$D$15=1,
        IF(
            SUM(--(ISNUMBER(IF($M$4:$X$4=1,(M216:X216),""))))&gt;0,
            MAX(IF(
                ISNUMBER(M216:X216),
                IF(
                    M$4:X$4=1,
                    M216:X216,
                    ""),
                "")),
            MAX(IF(
                ISNUMBER(M216:X216),
                IF(
                    M$4:X$4=2,
                    M216:X216,
                    ""),
                ""))
        ),
        IF(
            Parameters!$D$16=1,
            IFERROR(
                AVERAGE(IF(
                    ISNUMBER(M216:X216),
                    IF(
                        M$4:X$4=1,
                        M216:X216,
                        ""),
                    "")),
                AVERAGE(IF(
                    ISNUMBER(M216:X216),
                    IF(
                        M$4:X$4=2,
                        M216:X216,
                        ""),
                    ""))
            ),
            IF(
                Parameters!$D$17=1,
                IFERROR(
                    IF(
                        OR(
                            IF(
                                ISNUMBER(M216:X216),
                                IF(
                                    M$4:X$4=1,
                                    M216:X216,
                                    ""),
                                "")
                            =0),
                        0,
                        GEOMEAN(IF(
                            ISNUMBER(M216:X216),
                            IF(
                                M$4:X$4=1,
                                M216:X216,
                                ""),
                            ""))
                    ),
                    IF(
                        OR(IF(
                            ISNUMBER(M216:X216),
                            IF(
                                M$4:X$4=2,
                                M216:X216,
                                ""),
                            "")
                            =0),
                        0,
                        GEOMEAN(IF(
                            ISNUMBER(M216:X216),
                            IF(
                                M$4:X$4=2,
                                M216:X216,
                                ""),
                            "")))
                )
            )
        )
    )
)</f>
        <v>#N/A</v>
      </c>
      <c r="I216" s="191" cm="1">
        <f t="array" ref="I216">IF(
    SUM(IF(
            ISNUMBER(
                IF(
                    $M$5:$X$5,
                    (M216:X216),
                    "")),
            1,
            0))
        =0,
    NA(),
    IF(
        Parameters!$D$15=1,
        IF(
            SUM(--(ISNUMBER(IF($M$5:$X$5=1,(M216:X216),""))))&gt;0,
            MAX(IF(
                ISNUMBER(M216:X216),
                IF(
                    M$5:X$5=1,
                    M216:X216,
                    ""),
                "")),
            MAX(IF(
                ISNUMBER(M216:X216),
                IF(
                    M$5:X$5=2,
                    M216:X216,
                    ""),
                ""))
        ),
        IF(
            Parameters!$D$16=1,
            IFERROR(
                AVERAGE(IF(
                    ISNUMBER(M216:X216),
                    IF(
                        M$5:X$5=1,
                        M216:X216,
                        ""),
                    "")),
                AVERAGE(IF(
                    ISNUMBER(M216:X216),
                    IF(
                        M$5:X$5=2,
                        M216:X216,
                        ""),
                    ""))
            ),
            IF(
                Parameters!$D$17=1,
                IFERROR(
                    IF(
                        OR(
                            IF(
                                ISNUMBER(M216:X216),
                                IF(
                                    M$5:X$5=1,
                                    M216:X216,
                                    ""),
                                "")
                            =0),
                        0,
                        GEOMEAN(IF(
                            ISNUMBER(M216:X216),
                            IF(
                                M$5:X$5=1,
                                M216:X216,
                                ""),
                            ""))
                    ),
                    IF(
                        OR(IF(
                            ISNUMBER(M216:X216),
                            IF(
                                M$5:X$5=2,
                                M216:X216,
                                ""),
                            "")
                            =0),
                        0,
                        GEOMEAN(IF(
                            ISNUMBER(M216:X216),
                            IF(
                                M$5:X$5=2,
                                M216:X216,
                                ""),
                            "")))
                )
            )
        )
    )
)</f>
        <v>0</v>
      </c>
      <c r="J216" s="242" t="s">
        <v>409</v>
      </c>
      <c r="K216" s="242" t="s">
        <v>409</v>
      </c>
      <c r="L216" s="91" t="s">
        <v>724</v>
      </c>
      <c r="M216" s="192" t="s">
        <v>409</v>
      </c>
      <c r="N216" s="192">
        <v>0</v>
      </c>
      <c r="O216" s="192" t="s">
        <v>409</v>
      </c>
      <c r="P216" s="192" t="s">
        <v>409</v>
      </c>
      <c r="Q216" s="192" t="s">
        <v>409</v>
      </c>
      <c r="R216" s="192" t="s">
        <v>409</v>
      </c>
    </row>
    <row r="217" spans="1:18" x14ac:dyDescent="0.2">
      <c r="A217" s="84">
        <v>210</v>
      </c>
      <c r="B217" s="35" t="str">
        <f ca="1"/>
        <v>Virgin Islands (U.S.)</v>
      </c>
      <c r="C217" s="35" t="str">
        <f ca="1"/>
        <v>VIR</v>
      </c>
      <c r="D217" s="35" t="str">
        <f ca="1"/>
        <v>LCN           Latin America &amp; Caribbean</v>
      </c>
      <c r="E217" s="35" t="str">
        <f ca="1"/>
        <v>NA</v>
      </c>
      <c r="F217" s="190" t="str">
        <f t="shared" ca="1" si="9"/>
        <v/>
      </c>
      <c r="G217" s="80">
        <f>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0</v>
      </c>
      <c r="H217" s="80" t="e" cm="1">
        <f t="array" ref="H217">IF(
    SUM(IF(
            ISNUMBER(
                IF(
                    $M$4:$X$4,
                    (M217:X217),
                    "")),
            1,
            0))
        =0,
    NA(),
    IF(
        Parameters!$D$15=1,
        IF(
            SUM(--(ISNUMBER(IF($M$4:$X$4=1,(M217:X217),""))))&gt;0,
            MAX(IF(
                ISNUMBER(M217:X217),
                IF(
                    M$4:X$4=1,
                    M217:X217,
                    ""),
                "")),
            MAX(IF(
                ISNUMBER(M217:X217),
                IF(
                    M$4:X$4=2,
                    M217:X217,
                    ""),
                ""))
        ),
        IF(
            Parameters!$D$16=1,
            IFERROR(
                AVERAGE(IF(
                    ISNUMBER(M217:X217),
                    IF(
                        M$4:X$4=1,
                        M217:X217,
                        ""),
                    "")),
                AVERAGE(IF(
                    ISNUMBER(M217:X217),
                    IF(
                        M$4:X$4=2,
                        M217:X217,
                        ""),
                    ""))
            ),
            IF(
                Parameters!$D$17=1,
                IFERROR(
                    IF(
                        OR(
                            IF(
                                ISNUMBER(M217:X217),
                                IF(
                                    M$4:X$4=1,
                                    M217:X217,
                                    ""),
                                "")
                            =0),
                        0,
                        GEOMEAN(IF(
                            ISNUMBER(M217:X217),
                            IF(
                                M$4:X$4=1,
                                M217:X217,
                                ""),
                            ""))
                    ),
                    IF(
                        OR(IF(
                            ISNUMBER(M217:X217),
                            IF(
                                M$4:X$4=2,
                                M217:X217,
                                ""),
                            "")
                            =0),
                        0,
                        GEOMEAN(IF(
                            ISNUMBER(M217:X217),
                            IF(
                                M$4:X$4=2,
                                M217:X217,
                                ""),
                            "")))
                )
            )
        )
    )
)</f>
        <v>#N/A</v>
      </c>
      <c r="I217" s="191" cm="1">
        <f t="array" ref="I217">IF(
    SUM(IF(
            ISNUMBER(
                IF(
                    $M$5:$X$5,
                    (M217:X217),
                    "")),
            1,
            0))
        =0,
    NA(),
    IF(
        Parameters!$D$15=1,
        IF(
            SUM(--(ISNUMBER(IF($M$5:$X$5=1,(M217:X217),""))))&gt;0,
            MAX(IF(
                ISNUMBER(M217:X217),
                IF(
                    M$5:X$5=1,
                    M217:X217,
                    ""),
                "")),
            MAX(IF(
                ISNUMBER(M217:X217),
                IF(
                    M$5:X$5=2,
                    M217:X217,
                    ""),
                ""))
        ),
        IF(
            Parameters!$D$16=1,
            IFERROR(
                AVERAGE(IF(
                    ISNUMBER(M217:X217),
                    IF(
                        M$5:X$5=1,
                        M217:X217,
                        ""),
                    "")),
                AVERAGE(IF(
                    ISNUMBER(M217:X217),
                    IF(
                        M$5:X$5=2,
                        M217:X217,
                        ""),
                    ""))
            ),
            IF(
                Parameters!$D$17=1,
                IFERROR(
                    IF(
                        OR(
                            IF(
                                ISNUMBER(M217:X217),
                                IF(
                                    M$5:X$5=1,
                                    M217:X217,
                                    ""),
                                "")
                            =0),
                        0,
                        GEOMEAN(IF(
                            ISNUMBER(M217:X217),
                            IF(
                                M$5:X$5=1,
                                M217:X217,
                                ""),
                            ""))
                    ),
                    IF(
                        OR(IF(
                            ISNUMBER(M217:X217),
                            IF(
                                M$5:X$5=2,
                                M217:X217,
                                ""),
                            "")
                            =0),
                        0,
                        GEOMEAN(IF(
                            ISNUMBER(M217:X217),
                            IF(
                                M$5:X$5=2,
                                M217:X217,
                                ""),
                            "")))
                )
            )
        )
    )
)</f>
        <v>0</v>
      </c>
      <c r="J217" s="242" t="s">
        <v>409</v>
      </c>
      <c r="K217" s="242" t="s">
        <v>409</v>
      </c>
      <c r="L217" s="91" t="s">
        <v>725</v>
      </c>
      <c r="M217" s="192" t="s">
        <v>409</v>
      </c>
      <c r="N217" s="192">
        <v>0</v>
      </c>
      <c r="O217" s="192" t="s">
        <v>409</v>
      </c>
      <c r="P217" s="192" t="s">
        <v>409</v>
      </c>
      <c r="Q217" s="192" t="s">
        <v>409</v>
      </c>
      <c r="R217" s="192" t="s">
        <v>409</v>
      </c>
    </row>
    <row r="218" spans="1:18" x14ac:dyDescent="0.2">
      <c r="A218" s="84">
        <v>211</v>
      </c>
      <c r="B218" s="35" t="str">
        <f ca="1"/>
        <v>Vietnam</v>
      </c>
      <c r="C218" s="35" t="str">
        <f ca="1"/>
        <v>VNM</v>
      </c>
      <c r="D218" s="35" t="str">
        <f ca="1"/>
        <v>EAS           East Asia &amp; Pacific</v>
      </c>
      <c r="E218" s="35" t="str">
        <f ca="1"/>
        <v>IBRD</v>
      </c>
      <c r="F218" s="190" t="str">
        <f t="shared" ca="1" si="9"/>
        <v/>
      </c>
      <c r="G218" s="80">
        <f>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0</v>
      </c>
      <c r="H218" s="80" cm="1">
        <f t="array" ref="H218">IF(
    SUM(IF(
            ISNUMBER(
                IF(
                    $M$4:$X$4,
                    (M218:X218),
                    "")),
            1,
            0))
        =0,
    NA(),
    IF(
        Parameters!$D$15=1,
        IF(
            SUM(--(ISNUMBER(IF($M$4:$X$4=1,(M218:X218),""))))&gt;0,
            MAX(IF(
                ISNUMBER(M218:X218),
                IF(
                    M$4:X$4=1,
                    M218:X218,
                    ""),
                "")),
            MAX(IF(
                ISNUMBER(M218:X218),
                IF(
                    M$4:X$4=2,
                    M218:X218,
                    ""),
                ""))
        ),
        IF(
            Parameters!$D$16=1,
            IFERROR(
                AVERAGE(IF(
                    ISNUMBER(M218:X218),
                    IF(
                        M$4:X$4=1,
                        M218:X218,
                        ""),
                    "")),
                AVERAGE(IF(
                    ISNUMBER(M218:X218),
                    IF(
                        M$4:X$4=2,
                        M218:X218,
                        ""),
                    ""))
            ),
            IF(
                Parameters!$D$17=1,
                IFERROR(
                    IF(
                        OR(
                            IF(
                                ISNUMBER(M218:X218),
                                IF(
                                    M$4:X$4=1,
                                    M218:X218,
                                    ""),
                                "")
                            =0),
                        0,
                        GEOMEAN(IF(
                            ISNUMBER(M218:X218),
                            IF(
                                M$4:X$4=1,
                                M218:X218,
                                ""),
                            ""))
                    ),
                    IF(
                        OR(IF(
                            ISNUMBER(M218:X218),
                            IF(
                                M$4:X$4=2,
                                M218:X218,
                                ""),
                            "")
                            =0),
                        0,
                        GEOMEAN(IF(
                            ISNUMBER(M218:X218),
                            IF(
                                M$4:X$4=2,
                                M218:X218,
                                ""),
                            "")))
                )
            )
        )
    )
)</f>
        <v>3.66763848396501</v>
      </c>
      <c r="I218" s="191" cm="1">
        <f t="array" ref="I218">IF(
    SUM(IF(
            ISNUMBER(
                IF(
                    $M$5:$X$5,
                    (M218:X218),
                    "")),
            1,
            0))
        =0,
    NA(),
    IF(
        Parameters!$D$15=1,
        IF(
            SUM(--(ISNUMBER(IF($M$5:$X$5=1,(M218:X218),""))))&gt;0,
            MAX(IF(
                ISNUMBER(M218:X218),
                IF(
                    M$5:X$5=1,
                    M218:X218,
                    ""),
                "")),
            MAX(IF(
                ISNUMBER(M218:X218),
                IF(
                    M$5:X$5=2,
                    M218:X218,
                    ""),
                ""))
        ),
        IF(
            Parameters!$D$16=1,
            IFERROR(
                AVERAGE(IF(
                    ISNUMBER(M218:X218),
                    IF(
                        M$5:X$5=1,
                        M218:X218,
                        ""),
                    "")),
                AVERAGE(IF(
                    ISNUMBER(M218:X218),
                    IF(
                        M$5:X$5=2,
                        M218:X218,
                        ""),
                    ""))
            ),
            IF(
                Parameters!$D$17=1,
                IFERROR(
                    IF(
                        OR(
                            IF(
                                ISNUMBER(M218:X218),
                                IF(
                                    M$5:X$5=1,
                                    M218:X218,
                                    ""),
                                "")
                            =0),
                        0,
                        GEOMEAN(IF(
                            ISNUMBER(M218:X218),
                            IF(
                                M$5:X$5=1,
                                M218:X218,
                                ""),
                            ""))
                    ),
                    IF(
                        OR(IF(
                            ISNUMBER(M218:X218),
                            IF(
                                M$5:X$5=2,
                                M218:X218,
                                ""),
                            "")
                            =0),
                        0,
                        GEOMEAN(IF(
                            ISNUMBER(M218:X218),
                            IF(
                                M$5:X$5=2,
                                M218:X218,
                                ""),
                            "")))
                )
            )
        )
    )
)</f>
        <v>0</v>
      </c>
      <c r="J218" s="242">
        <v>44753</v>
      </c>
      <c r="K218" s="242">
        <v>44855</v>
      </c>
      <c r="L218" s="91" t="s">
        <v>351</v>
      </c>
      <c r="M218" s="192">
        <v>3.66763848396501</v>
      </c>
      <c r="N218" s="192">
        <v>0</v>
      </c>
      <c r="O218" s="192" t="s">
        <v>409</v>
      </c>
      <c r="P218" s="192">
        <v>42.9</v>
      </c>
      <c r="Q218" s="192" t="s">
        <v>409</v>
      </c>
      <c r="R218" s="192" t="s">
        <v>409</v>
      </c>
    </row>
    <row r="219" spans="1:18" x14ac:dyDescent="0.2">
      <c r="A219" s="84">
        <v>212</v>
      </c>
      <c r="B219" s="35" t="str">
        <f ca="1"/>
        <v>Vanuatu</v>
      </c>
      <c r="C219" s="35" t="str">
        <f ca="1"/>
        <v>VUT</v>
      </c>
      <c r="D219" s="35" t="str">
        <f ca="1"/>
        <v>EAS           East Asia &amp; Pacific</v>
      </c>
      <c r="E219" s="35" t="str">
        <f ca="1"/>
        <v>IDA</v>
      </c>
      <c r="F219" s="190" t="str">
        <f t="shared" ca="1" si="9"/>
        <v/>
      </c>
      <c r="G219" s="80">
        <f>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$M$4:$X$4,
                    (M219:X219),
                    "")),
            1,
            0))
        =0,
    NA(),
    IF(
        Parameters!$D$15=1,
        IF(
            SUM(--(ISNUMBER(IF($M$4:$X$4=1,(M219:X219),""))))&gt;0,
            MAX(IF(
                ISNUMBER(M219:X219),
                IF(
                    M$4:X$4=1,
                    M219:X219,
                    ""),
                "")),
            MAX(IF(
                ISNUMBER(M219:X219),
                IF(
                    M$4:X$4=2,
                    M219:X219,
                    ""),
                ""))
        ),
        IF(
            Parameters!$D$16=1,
            IFERROR(
                AVERAGE(IF(
                    ISNUMBER(M219:X219),
                    IF(
                        M$4:X$4=1,
                        M219:X219,
                        ""),
                    "")),
                AVERAGE(IF(
                    ISNUMBER(M219:X219),
                    IF(
                        M$4:X$4=2,
                        M219:X219,
                        ""),
                    ""))
            ),
            IF(
                Parameters!$D$17=1,
                IFERROR(
                    IF(
                        OR(
                            IF(
                                ISNUMBER(M219:X219),
                                IF(
                                    M$4:X$4=1,
                                    M219:X219,
                                    ""),
                                "")
                            =0),
                        0,
                        GEOMEAN(IF(
                            ISNUMBER(M219:X219),
                            IF(
                                M$4:X$4=1,
                                M219:X219,
                                ""),
                            ""))
                    ),
                    IF(
                        OR(IF(
                            ISNUMBER(M219:X219),
                            IF(
                                M$4:X$4=2,
                                M219:X219,
                                ""),
                            "")
                            =0),
                        0,
                        GEOMEAN(IF(
                            ISNUMBER(M219:X219),
                            IF(
                                M$4:X$4=2,
                                M219:X219,
                                ""),
                            "")))
                )
            )
        )
    )
)</f>
        <v>8.6239067055393495</v>
      </c>
      <c r="I219" s="191" cm="1">
        <f t="array" ref="I219">IF(
    SUM(IF(
            ISNUMBER(
                IF(
                    $M$5:$X$5,
                    (M219:X219),
                    "")),
            1,
            0))
        =0,
    NA(),
    IF(
        Parameters!$D$15=1,
        IF(
            SUM(--(ISNUMBER(IF($M$5:$X$5=1,(M219:X219),""))))&gt;0,
            MAX(IF(
                ISNUMBER(M219:X219),
                IF(
                    M$5:X$5=1,
                    M219:X219,
                    ""),
                "")),
            MAX(IF(
                ISNUMBER(M219:X219),
                IF(
                    M$5:X$5=2,
                    M219:X219,
                    ""),
                ""))
        ),
        IF(
            Parameters!$D$16=1,
            IFERROR(
                AVERAGE(IF(
                    ISNUMBER(M219:X219),
                    IF(
                        M$5:X$5=1,
                        M219:X219,
                        ""),
                    "")),
                AVERAGE(IF(
                    ISNUMBER(M219:X219),
                    IF(
                        M$5:X$5=2,
                        M219:X219,
                        ""),
                    ""))
            ),
            IF(
                Parameters!$D$17=1,
                IFERROR(
                    IF(
                        OR(
                            IF(
                                ISNUMBER(M219:X219),
                                IF(
                                    M$5:X$5=1,
                                    M219:X219,
                                    ""),
                                "")
                            =0),
                        0,
                        GEOMEAN(IF(
                            ISNUMBER(M219:X219),
                            IF(
                                M$5:X$5=1,
                                M219:X219,
                                ""),
                            ""))
                    ),
                    IF(
                        OR(IF(
                            ISNUMBER(M219:X219),
                            IF(
                                M$5:X$5=2,
                                M219:X219,
                                ""),
                            "")
                            =0),
                        0,
                        GEOMEAN(IF(
                            ISNUMBER(M219:X219),
                            IF(
                                M$5:X$5=2,
                                M219:X219,
                                ""),
                            "")))
                )
            )
        )
    )
)</f>
        <v>0</v>
      </c>
      <c r="J219" s="242">
        <v>44753</v>
      </c>
      <c r="K219" s="242">
        <v>44753</v>
      </c>
      <c r="L219" s="91" t="s">
        <v>353</v>
      </c>
      <c r="M219" s="192">
        <v>8.6239067055393495</v>
      </c>
      <c r="N219" s="192">
        <v>0</v>
      </c>
      <c r="O219" s="192" t="s">
        <v>409</v>
      </c>
      <c r="P219" s="192">
        <v>25.9</v>
      </c>
      <c r="Q219" s="192" t="s">
        <v>409</v>
      </c>
      <c r="R219" s="192" t="s">
        <v>409</v>
      </c>
    </row>
    <row r="220" spans="1:18" x14ac:dyDescent="0.2">
      <c r="A220" s="84">
        <v>213</v>
      </c>
      <c r="B220" s="35" t="str">
        <f ca="1"/>
        <v>Samoa</v>
      </c>
      <c r="C220" s="35" t="str">
        <f ca="1"/>
        <v>WSM</v>
      </c>
      <c r="D220" s="35" t="str">
        <f ca="1"/>
        <v>EAS           East Asia &amp; Pacific</v>
      </c>
      <c r="E220" s="35" t="str">
        <f ca="1"/>
        <v>IDA</v>
      </c>
      <c r="F220" s="190" t="str">
        <f t="shared" ca="1" si="9"/>
        <v/>
      </c>
      <c r="G220" s="80">
        <f>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$M$4:$X$4,
                    (M220:X220),
                    "")),
            1,
            0))
        =0,
    NA(),
    IF(
        Parameters!$D$15=1,
        IF(
            SUM(--(ISNUMBER(IF($M$4:$X$4=1,(M220:X220),""))))&gt;0,
            MAX(IF(
                ISNUMBER(M220:X220),
                IF(
                    M$4:X$4=1,
                    M220:X220,
                    ""),
                "")),
            MAX(IF(
                ISNUMBER(M220:X220),
                IF(
                    M$4:X$4=2,
                    M220:X220,
                    ""),
                ""))
        ),
        IF(
            Parameters!$D$16=1,
            IFERROR(
                AVERAGE(IF(
                    ISNUMBER(M220:X220),
                    IF(
                        M$4:X$4=1,
                        M220:X220,
                        ""),
                    "")),
                AVERAGE(IF(
                    ISNUMBER(M220:X220),
                    IF(
                        M$4:X$4=2,
                        M220:X220,
                        ""),
                    ""))
            ),
            IF(
                Parameters!$D$17=1,
                IFERROR(
                    IF(
                        OR(
                            IF(
                                ISNUMBER(M220:X220),
                                IF(
                                    M$4:X$4=1,
                                    M220:X220,
                                    ""),
                                "")
                            =0),
                        0,
                        GEOMEAN(IF(
                            ISNUMBER(M220:X220),
                            IF(
                                M$4:X$4=1,
                                M220:X220,
                                ""),
                            ""))
                    ),
                    IF(
                        OR(IF(
                            ISNUMBER(M220:X220),
                            IF(
                                M$4:X$4=2,
                                M220:X220,
                                ""),
                            "")
                            =0),
                        0,
                        GEOMEAN(IF(
                            ISNUMBER(M220:X220),
                            IF(
                                M$4:X$4=2,
                                M220:X220,
                                ""),
                            "")))
                )
            )
        )
    )
)</f>
        <v>7.7784256559766698</v>
      </c>
      <c r="I220" s="191" cm="1">
        <f t="array" ref="I220">IF(
    SUM(IF(
            ISNUMBER(
                IF(
                    $M$5:$X$5,
                    (M220:X220),
                    "")),
            1,
            0))
        =0,
    NA(),
    IF(
        Parameters!$D$15=1,
        IF(
            SUM(--(ISNUMBER(IF($M$5:$X$5=1,(M220:X220),""))))&gt;0,
            MAX(IF(
                ISNUMBER(M220:X220),
                IF(
                    M$5:X$5=1,
                    M220:X220,
                    ""),
                "")),
            MAX(IF(
                ISNUMBER(M220:X220),
                IF(
                    M$5:X$5=2,
                    M220:X220,
                    ""),
                ""))
        ),
        IF(
            Parameters!$D$16=1,
            IFERROR(
                AVERAGE(IF(
                    ISNUMBER(M220:X220),
                    IF(
                        M$5:X$5=1,
                        M220:X220,
                        ""),
                    "")),
                AVERAGE(IF(
                    ISNUMBER(M220:X220),
                    IF(
                        M$5:X$5=2,
                        M220:X220,
                        ""),
                    ""))
            ),
            IF(
                Parameters!$D$17=1,
                IFERROR(
                    IF(
                        OR(
                            IF(
                                ISNUMBER(M220:X220),
                                IF(
                                    M$5:X$5=1,
                                    M220:X220,
                                    ""),
                                "")
                            =0),
                        0,
                        GEOMEAN(IF(
                            ISNUMBER(M220:X220),
                            IF(
                                M$5:X$5=1,
                                M220:X220,
                                ""),
                            ""))
                    ),
                    IF(
                        OR(IF(
                            ISNUMBER(M220:X220),
                            IF(
                                M$5:X$5=2,
                                M220:X220,
                                ""),
                            "")
                            =0),
                        0,
                        GEOMEAN(IF(
                            ISNUMBER(M220:X220),
                            IF(
                                M$5:X$5=2,
                                M220:X220,
                                ""),
                            "")))
                )
            )
        )
    )
)</f>
        <v>0</v>
      </c>
      <c r="J220" s="242">
        <v>44753</v>
      </c>
      <c r="K220" s="242">
        <v>44767</v>
      </c>
      <c r="L220" s="91" t="s">
        <v>355</v>
      </c>
      <c r="M220" s="192">
        <v>7.7784256559766698</v>
      </c>
      <c r="N220" s="192">
        <v>0</v>
      </c>
      <c r="O220" s="192" t="s">
        <v>409</v>
      </c>
      <c r="P220" s="192">
        <v>28.8</v>
      </c>
      <c r="Q220" s="192" t="s">
        <v>409</v>
      </c>
      <c r="R220" s="192" t="s">
        <v>409</v>
      </c>
    </row>
    <row r="221" spans="1:18" x14ac:dyDescent="0.2">
      <c r="A221" s="84">
        <v>214</v>
      </c>
      <c r="B221" s="35" t="str">
        <f ca="1"/>
        <v>Kosovo</v>
      </c>
      <c r="C221" s="35" t="str">
        <f ca="1"/>
        <v>XKX</v>
      </c>
      <c r="D221" s="35" t="str">
        <f ca="1"/>
        <v>ECS           Europe &amp; Central Asia</v>
      </c>
      <c r="E221" s="35" t="str">
        <f ca="1"/>
        <v>IDA</v>
      </c>
      <c r="F221" s="190" t="str">
        <f t="shared" ca="1" si="9"/>
        <v/>
      </c>
      <c r="G221" s="80">
        <f>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0</v>
      </c>
      <c r="H221" s="80" t="e" cm="1">
        <f t="array" ref="H221">IF(
    SUM(IF(
            ISNUMBER(
                IF(
                    $M$4:$X$4,
                    (M221:X221),
                    "")),
            1,
            0))
        =0,
    NA(),
    IF(
        Parameters!$D$15=1,
        IF(
            SUM(--(ISNUMBER(IF($M$4:$X$4=1,(M221:X221),""))))&gt;0,
            MAX(IF(
                ISNUMBER(M221:X221),
                IF(
                    M$4:X$4=1,
                    M221:X221,
                    ""),
                "")),
            MAX(IF(
                ISNUMBER(M221:X221),
                IF(
                    M$4:X$4=2,
                    M221:X221,
                    ""),
                ""))
        ),
        IF(
            Parameters!$D$16=1,
            IFERROR(
                AVERAGE(IF(
                    ISNUMBER(M221:X221),
                    IF(
                        M$4:X$4=1,
                        M221:X221,
                        ""),
                    "")),
                AVERAGE(IF(
                    ISNUMBER(M221:X221),
                    IF(
                        M$4:X$4=2,
                        M221:X221,
                        ""),
                    ""))
            ),
            IF(
                Parameters!$D$17=1,
                IFERROR(
                    IF(
                        OR(
                            IF(
                                ISNUMBER(M221:X221),
                                IF(
                                    M$4:X$4=1,
                                    M221:X221,
                                    ""),
                                "")
                            =0),
                        0,
                        GEOMEAN(IF(
                            ISNUMBER(M221:X221),
                            IF(
                                M$4:X$4=1,
                                M221:X221,
                                ""),
                            ""))
                    ),
                    IF(
                        OR(IF(
                            ISNUMBER(M221:X221),
                            IF(
                                M$4:X$4=2,
                                M221:X221,
                                ""),
                            "")
                            =0),
                        0,
                        GEOMEAN(IF(
                            ISNUMBER(M221:X221),
                            IF(
                                M$4:X$4=2,
                                M221:X221,
                                ""),
                            "")))
                )
            )
        )
    )
)</f>
        <v>#N/A</v>
      </c>
      <c r="I221" s="191" cm="1">
        <f t="array" ref="I221">IF(
    SUM(IF(
            ISNUMBER(
                IF(
                    $M$5:$X$5,
                    (M221:X221),
                    "")),
            1,
            0))
        =0,
    NA(),
    IF(
        Parameters!$D$15=1,
        IF(
            SUM(--(ISNUMBER(IF($M$5:$X$5=1,(M221:X221),""))))&gt;0,
            MAX(IF(
                ISNUMBER(M221:X221),
                IF(
                    M$5:X$5=1,
                    M221:X221,
                    ""),
                "")),
            MAX(IF(
                ISNUMBER(M221:X221),
                IF(
                    M$5:X$5=2,
                    M221:X221,
                    ""),
                ""))
        ),
        IF(
            Parameters!$D$16=1,
            IFERROR(
                AVERAGE(IF(
                    ISNUMBER(M221:X221),
                    IF(
                        M$5:X$5=1,
                        M221:X221,
                        ""),
                    "")),
                AVERAGE(IF(
                    ISNUMBER(M221:X221),
                    IF(
                        M$5:X$5=2,
                        M221:X221,
                        ""),
                    ""))
            ),
            IF(
                Parameters!$D$17=1,
                IFERROR(
                    IF(
                        OR(
                            IF(
                                ISNUMBER(M221:X221),
                                IF(
                                    M$5:X$5=1,
                                    M221:X221,
                                    ""),
                                "")
                            =0),
                        0,
                        GEOMEAN(IF(
                            ISNUMBER(M221:X221),
                            IF(
                                M$5:X$5=1,
                                M221:X221,
                                ""),
                            ""))
                    ),
                    IF(
                        OR(IF(
                            ISNUMBER(M221:X221),
                            IF(
                                M$5:X$5=2,
                                M221:X221,
                                ""),
                            "")
                            =0),
                        0,
                        GEOMEAN(IF(
                            ISNUMBER(M221:X221),
                            IF(
                                M$5:X$5=2,
                                M221:X221,
                                ""),
                            "")))
                )
            )
        )
    )
)</f>
        <v>0</v>
      </c>
      <c r="J221" s="242">
        <v>44887</v>
      </c>
      <c r="K221" s="242">
        <v>44887</v>
      </c>
      <c r="L221" s="91" t="s">
        <v>726</v>
      </c>
      <c r="M221" s="192" t="s">
        <v>409</v>
      </c>
      <c r="N221" s="192">
        <v>0</v>
      </c>
      <c r="O221" s="192" t="s">
        <v>409</v>
      </c>
      <c r="P221" s="192" t="s">
        <v>409</v>
      </c>
      <c r="Q221" s="192" t="s">
        <v>409</v>
      </c>
      <c r="R221" s="192" t="s">
        <v>409</v>
      </c>
    </row>
    <row r="222" spans="1:18" x14ac:dyDescent="0.2">
      <c r="A222" s="84">
        <v>215</v>
      </c>
      <c r="B222" s="35" t="str">
        <f ca="1"/>
        <v>Yemen, Rep.</v>
      </c>
      <c r="C222" s="35" t="str">
        <f ca="1"/>
        <v>YEM</v>
      </c>
      <c r="D222" s="35" t="str">
        <f ca="1"/>
        <v>MEA           Middle East &amp; North Africa</v>
      </c>
      <c r="E222" s="35" t="str">
        <f ca="1"/>
        <v>IDA</v>
      </c>
      <c r="F222" s="190" t="str">
        <f t="shared" ca="1" si="9"/>
        <v/>
      </c>
      <c r="G222" s="80">
        <f>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0</v>
      </c>
      <c r="H222" s="80" cm="1">
        <f t="array" ref="H222">IF(
    SUM(IF(
            ISNUMBER(
                IF(
                    $M$4:$X$4,
                    (M222:X222),
                    "")),
            1,
            0))
        =0,
    NA(),
    IF(
        Parameters!$D$15=1,
        IF(
            SUM(--(ISNUMBER(IF($M$4:$X$4=1,(M222:X222),""))))&gt;0,
            MAX(IF(
                ISNUMBER(M222:X222),
                IF(
                    M$4:X$4=1,
                    M222:X222,
                    ""),
                "")),
            MAX(IF(
                ISNUMBER(M222:X222),
                IF(
                    M$4:X$4=2,
                    M222:X222,
                    ""),
                ""))
        ),
        IF(
            Parameters!$D$16=1,
            IFERROR(
                AVERAGE(IF(
                    ISNUMBER(M222:X222),
                    IF(
                        M$4:X$4=1,
                        M222:X222,
                        ""),
                    "")),
                AVERAGE(IF(
                    ISNUMBER(M222:X222),
                    IF(
                        M$4:X$4=2,
                        M222:X222,
                        ""),
                    ""))
            ),
            IF(
                Parameters!$D$17=1,
                IFERROR(
                    IF(
                        OR(
                            IF(
                                ISNUMBER(M222:X222),
                                IF(
                                    M$4:X$4=1,
                                    M222:X222,
                                    ""),
                                "")
                            =0),
                        0,
                        GEOMEAN(IF(
                            ISNUMBER(M222:X222),
                            IF(
                                M$4:X$4=1,
                                M222:X222,
                                ""),
                            ""))
                    ),
                    IF(
                        OR(IF(
                            ISNUMBER(M222:X222),
                            IF(
                                M$4:X$4=2,
                                M222:X222,
                                ""),
                            "")
                            =0),
                        0,
                        GEOMEAN(IF(
                            ISNUMBER(M222:X222),
                            IF(
                                M$4:X$4=2,
                                M222:X222,
                                ""),
                            "")))
                )
            )
        )
    )
)</f>
        <v>10</v>
      </c>
      <c r="I222" s="191" cm="1">
        <f t="array" ref="I222">IF(
    SUM(IF(
            ISNUMBER(
                IF(
                    $M$5:$X$5,
                    (M222:X222),
                    "")),
            1,
            0))
        =0,
    NA(),
    IF(
        Parameters!$D$15=1,
        IF(
            SUM(--(ISNUMBER(IF($M$5:$X$5=1,(M222:X222),""))))&gt;0,
            MAX(IF(
                ISNUMBER(M222:X222),
                IF(
                    M$5:X$5=1,
                    M222:X222,
                    ""),
                "")),
            MAX(IF(
                ISNUMBER(M222:X222),
                IF(
                    M$5:X$5=2,
                    M222:X222,
                    ""),
                ""))
        ),
        IF(
            Parameters!$D$16=1,
            IFERROR(
                AVERAGE(IF(
                    ISNUMBER(M222:X222),
                    IF(
                        M$5:X$5=1,
                        M222:X222,
                        ""),
                    "")),
                AVERAGE(IF(
                    ISNUMBER(M222:X222),
                    IF(
                        M$5:X$5=2,
                        M222:X222,
                        ""),
                    ""))
            ),
            IF(
                Parameters!$D$17=1,
                IFERROR(
                    IF(
                        OR(
                            IF(
                                ISNUMBER(M222:X222),
                                IF(
                                    M$5:X$5=1,
                                    M222:X222,
                                    ""),
                                "")
                            =0),
                        0,
                        GEOMEAN(IF(
                            ISNUMBER(M222:X222),
                            IF(
                                M$5:X$5=1,
                                M222:X222,
                                ""),
                            ""))
                    ),
                    IF(
                        OR(IF(
                            ISNUMBER(M222:X222),
                            IF(
                                M$5:X$5=2,
                                M222:X222,
                                ""),
                            "")
                            =0),
                        0,
                        GEOMEAN(IF(
                            ISNUMBER(M222:X222),
                            IF(
                                M$5:X$5=2,
                                M222:X222,
                                ""),
                            "")))
                )
            )
        )
    )
)</f>
        <v>0</v>
      </c>
      <c r="J222" s="242">
        <v>44753</v>
      </c>
      <c r="K222" s="242">
        <v>44855</v>
      </c>
      <c r="L222" s="91" t="s">
        <v>356</v>
      </c>
      <c r="M222" s="192">
        <v>10</v>
      </c>
      <c r="N222" s="192">
        <v>0</v>
      </c>
      <c r="O222" s="192" t="s">
        <v>409</v>
      </c>
      <c r="P222" s="192">
        <v>16.100000000000001</v>
      </c>
      <c r="Q222" s="192" t="s">
        <v>409</v>
      </c>
      <c r="R222" s="192" t="s">
        <v>409</v>
      </c>
    </row>
    <row r="223" spans="1:18" x14ac:dyDescent="0.2">
      <c r="A223" s="84">
        <v>216</v>
      </c>
      <c r="B223" s="35" t="str">
        <f ca="1"/>
        <v>South Africa</v>
      </c>
      <c r="C223" s="35" t="str">
        <f ca="1"/>
        <v>ZAF</v>
      </c>
      <c r="D223" s="35" t="str">
        <f ca="1"/>
        <v>SSF           Sub-Saharan Africa</v>
      </c>
      <c r="E223" s="35" t="str">
        <f ca="1"/>
        <v>IBRD</v>
      </c>
      <c r="F223" s="190" t="str">
        <f t="shared" ca="1" si="9"/>
        <v/>
      </c>
      <c r="G223" s="80">
        <f>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0</v>
      </c>
      <c r="H223" s="80" cm="1">
        <f t="array" ref="H223">IF(
    SUM(IF(
            ISNUMBER(
                IF(
                    $M$4:$X$4,
                    (M223:X223),
                    "")),
            1,
            0))
        =0,
    NA(),
    IF(
        Parameters!$D$15=1,
        IF(
            SUM(--(ISNUMBER(IF($M$4:$X$4=1,(M223:X223),""))))&gt;0,
            MAX(IF(
                ISNUMBER(M223:X223),
                IF(
                    M$4:X$4=1,
                    M223:X223,
                    ""),
                "")),
            MAX(IF(
                ISNUMBER(M223:X223),
                IF(
                    M$4:X$4=2,
                    M223:X223,
                    ""),
                ""))
        ),
        IF(
            Parameters!$D$16=1,
            IFERROR(
                AVERAGE(IF(
                    ISNUMBER(M223:X223),
                    IF(
                        M$4:X$4=1,
                        M223:X223,
                        ""),
                    "")),
                AVERAGE(IF(
                    ISNUMBER(M223:X223),
                    IF(
                        M$4:X$4=2,
                        M223:X223,
                        ""),
                    ""))
            ),
            IF(
                Parameters!$D$17=1,
                IFERROR(
                    IF(
                        OR(
                            IF(
                                ISNUMBER(M223:X223),
                                IF(
                                    M$4:X$4=1,
                                    M223:X223,
                                    ""),
                                "")
                            =0),
                        0,
                        GEOMEAN(IF(
                            ISNUMBER(M223:X223),
                            IF(
                                M$4:X$4=1,
                                M223:X223,
                                ""),
                            ""))
                    ),
                    IF(
                        OR(IF(
                            ISNUMBER(M223:X223),
                            IF(
                                M$4:X$4=2,
                                M223:X223,
                                ""),
                            "")
                            =0),
                        0,
                        GEOMEAN(IF(
                            ISNUMBER(M223:X223),
                            IF(
                                M$4:X$4=2,
                                M223:X223,
                                ""),
                            "")))
                )
            )
        )
    )
)</f>
        <v>2.8221574344023299</v>
      </c>
      <c r="I223" s="191" cm="1">
        <f t="array" ref="I223">IF(
    SUM(IF(
            ISNUMBER(
                IF(
                    $M$5:$X$5,
                    (M223:X223),
                    "")),
            1,
            0))
        =0,
    NA(),
    IF(
        Parameters!$D$15=1,
        IF(
            SUM(--(ISNUMBER(IF($M$5:$X$5=1,(M223:X223),""))))&gt;0,
            MAX(IF(
                ISNUMBER(M223:X223),
                IF(
                    M$5:X$5=1,
                    M223:X223,
                    ""),
                "")),
            MAX(IF(
                ISNUMBER(M223:X223),
                IF(
                    M$5:X$5=2,
                    M223:X223,
                    ""),
                ""))
        ),
        IF(
            Parameters!$D$16=1,
            IFERROR(
                AVERAGE(IF(
                    ISNUMBER(M223:X223),
                    IF(
                        M$5:X$5=1,
                        M223:X223,
                        ""),
                    "")),
                AVERAGE(IF(
                    ISNUMBER(M223:X223),
                    IF(
                        M$5:X$5=2,
                        M223:X223,
                        ""),
                    ""))
            ),
            IF(
                Parameters!$D$17=1,
                IFERROR(
                    IF(
                        OR(
                            IF(
                                ISNUMBER(M223:X223),
                                IF(
                                    M$5:X$5=1,
                                    M223:X223,
                                    ""),
                                "")
                            =0),
                        0,
                        GEOMEAN(IF(
                            ISNUMBER(M223:X223),
                            IF(
                                M$5:X$5=1,
                                M223:X223,
                                ""),
                            ""))
                    ),
                    IF(
                        OR(IF(
                            ISNUMBER(M223:X223),
                            IF(
                                M$5:X$5=2,
                                M223:X223,
                                ""),
                            "")
                            =0),
                        0,
                        GEOMEAN(IF(
                            ISNUMBER(M223:X223),
                            IF(
                                M$5:X$5=2,
                                M223:X223,
                                ""),
                            "")))
                )
            )
        )
    )
)</f>
        <v>0</v>
      </c>
      <c r="J223" s="242">
        <v>44753</v>
      </c>
      <c r="K223" s="242">
        <v>44855</v>
      </c>
      <c r="L223" s="91" t="s">
        <v>358</v>
      </c>
      <c r="M223" s="192">
        <v>2.8221574344023299</v>
      </c>
      <c r="N223" s="192">
        <v>0</v>
      </c>
      <c r="O223" s="192" t="s">
        <v>409</v>
      </c>
      <c r="P223" s="192">
        <v>45.8</v>
      </c>
      <c r="Q223" s="192" t="s">
        <v>409</v>
      </c>
      <c r="R223" s="192" t="s">
        <v>409</v>
      </c>
    </row>
    <row r="224" spans="1:18" x14ac:dyDescent="0.2">
      <c r="A224" s="84">
        <v>217</v>
      </c>
      <c r="B224" s="35" t="str">
        <f ca="1"/>
        <v>Zambia</v>
      </c>
      <c r="C224" s="35" t="str">
        <f ca="1"/>
        <v>ZMB</v>
      </c>
      <c r="D224" s="35" t="str">
        <f ca="1"/>
        <v>SSF           Sub-Saharan Africa</v>
      </c>
      <c r="E224" s="35" t="str">
        <f ca="1"/>
        <v>IDA</v>
      </c>
      <c r="F224" s="190" t="str">
        <f t="shared" ca="1" si="9"/>
        <v/>
      </c>
      <c r="G224" s="80">
        <f>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0</v>
      </c>
      <c r="H224" s="80" cm="1">
        <f t="array" ref="H224">IF(
    SUM(IF(
            ISNUMBER(
                IF(
                    $M$4:$X$4,
                    (M224:X224),
                    "")),
            1,
            0))
        =0,
    NA(),
    IF(
        Parameters!$D$15=1,
        IF(
            SUM(--(ISNUMBER(IF($M$4:$X$4=1,(M224:X224),""))))&gt;0,
            MAX(IF(
                ISNUMBER(M224:X224),
                IF(
                    M$4:X$4=1,
                    M224:X224,
                    ""),
                "")),
            MAX(IF(
                ISNUMBER(M224:X224),
                IF(
                    M$4:X$4=2,
                    M224:X224,
                    ""),
                ""))
        ),
        IF(
            Parameters!$D$16=1,
            IFERROR(
                AVERAGE(IF(
                    ISNUMBER(M224:X224),
                    IF(
                        M$4:X$4=1,
                        M224:X224,
                        ""),
                    "")),
                AVERAGE(IF(
                    ISNUMBER(M224:X224),
                    IF(
                        M$4:X$4=2,
                        M224:X224,
                        ""),
                    ""))
            ),
            IF(
                Parameters!$D$17=1,
                IFERROR(
                    IF(
                        OR(
                            IF(
                                ISNUMBER(M224:X224),
                                IF(
                                    M$4:X$4=1,
                                    M224:X224,
                                    ""),
                                "")
                            =0),
                        0,
                        GEOMEAN(IF(
                            ISNUMBER(M224:X224),
                            IF(
                                M$4:X$4=1,
                                M224:X224,
                                ""),
                            ""))
                    ),
                    IF(
                        OR(IF(
                            ISNUMBER(M224:X224),
                            IF(
                                M$4:X$4=2,
                                M224:X224,
                                ""),
                            "")
                            =0),
                        0,
                        GEOMEAN(IF(
                            ISNUMBER(M224:X224),
                            IF(
                                M$4:X$4=2,
                                M224:X224,
                                ""),
                            "")))
                )
            )
        )
    )
)</f>
        <v>8.4489795918367303</v>
      </c>
      <c r="I224" s="191" cm="1">
        <f t="array" ref="I224">IF(
    SUM(IF(
            ISNUMBER(
                IF(
                    $M$5:$X$5,
                    (M224:X224),
                    "")),
            1,
            0))
        =0,
    NA(),
    IF(
        Parameters!$D$15=1,
        IF(
            SUM(--(ISNUMBER(IF($M$5:$X$5=1,(M224:X224),""))))&gt;0,
            MAX(IF(
                ISNUMBER(M224:X224),
                IF(
                    M$5:X$5=1,
                    M224:X224,
                    ""),
                "")),
            MAX(IF(
                ISNUMBER(M224:X224),
                IF(
                    M$5:X$5=2,
                    M224:X224,
                    ""),
                ""))
        ),
        IF(
            Parameters!$D$16=1,
            IFERROR(
                AVERAGE(IF(
                    ISNUMBER(M224:X224),
                    IF(
                        M$5:X$5=1,
                        M224:X224,
                        ""),
                    "")),
                AVERAGE(IF(
                    ISNUMBER(M224:X224),
                    IF(
                        M$5:X$5=2,
                        M224:X224,
                        ""),
                    ""))
            ),
            IF(
                Parameters!$D$17=1,
                IFERROR(
                    IF(
                        OR(
                            IF(
                                ISNUMBER(M224:X224),
                                IF(
                                    M$5:X$5=1,
                                    M224:X224,
                                    ""),
                                "")
                            =0),
                        0,
                        GEOMEAN(IF(
                            ISNUMBER(M224:X224),
                            IF(
                                M$5:X$5=1,
                                M224:X224,
                                ""),
                            ""))
                    ),
                    IF(
                        OR(IF(
                            ISNUMBER(M224:X224),
                            IF(
                                M$5:X$5=2,
                                M224:X224,
                                ""),
                            "")
                            =0),
                        0,
                        GEOMEAN(IF(
                            ISNUMBER(M224:X224),
                            IF(
                                M$5:X$5=2,
                                M224:X224,
                                ""),
                            "")))
                )
            )
        )
    )
)</f>
        <v>0</v>
      </c>
      <c r="J224" s="242">
        <v>44753</v>
      </c>
      <c r="K224" s="242">
        <v>44839</v>
      </c>
      <c r="L224" s="91" t="s">
        <v>360</v>
      </c>
      <c r="M224" s="192">
        <v>8.4489795918367303</v>
      </c>
      <c r="N224" s="192">
        <v>0</v>
      </c>
      <c r="O224" s="192" t="s">
        <v>409</v>
      </c>
      <c r="P224" s="192">
        <v>26.5</v>
      </c>
      <c r="Q224" s="192" t="s">
        <v>409</v>
      </c>
      <c r="R224" s="192" t="s">
        <v>409</v>
      </c>
    </row>
    <row r="225" spans="1:18" x14ac:dyDescent="0.2">
      <c r="A225" s="84">
        <v>218</v>
      </c>
      <c r="B225" s="35" t="str">
        <f ca="1"/>
        <v>Zimbabwe</v>
      </c>
      <c r="C225" s="35" t="str">
        <f ca="1"/>
        <v>ZWE</v>
      </c>
      <c r="D225" s="35" t="str">
        <f ca="1"/>
        <v>SSF           Sub-Saharan Africa</v>
      </c>
      <c r="E225" s="35" t="str">
        <f ca="1"/>
        <v>Blend</v>
      </c>
      <c r="F225" s="190" t="str">
        <f t="shared" ca="1" si="9"/>
        <v/>
      </c>
      <c r="G225" s="80">
        <f>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8.2029646919640768</v>
      </c>
      <c r="H225" s="80" cm="1">
        <f t="array" ref="H225">IF(
    SUM(IF(
            ISNUMBER(
                IF(
                    $M$4:$X$4,
                    (M225:X225),
                    "")),
            1,
            0))
        =0,
    NA(),
    IF(
        Parameters!$D$15=1,
        IF(
            SUM(--(ISNUMBER(IF($M$4:$X$4=1,(M225:X225),""))))&gt;0,
            MAX(IF(
                ISNUMBER(M225:X225),
                IF(
                    M$4:X$4=1,
                    M225:X225,
                    ""),
                "")),
            MAX(IF(
                ISNUMBER(M225:X225),
                IF(
                    M$4:X$4=2,
                    M225:X225,
                    ""),
                ""))
        ),
        IF(
            Parameters!$D$16=1,
            IFERROR(
                AVERAGE(IF(
                    ISNUMBER(M225:X225),
                    IF(
                        M$4:X$4=1,
                        M225:X225,
                        ""),
                    "")),
                AVERAGE(IF(
                    ISNUMBER(M225:X225),
                    IF(
                        M$4:X$4=2,
                        M225:X225,
                        ""),
                    ""))
            ),
            IF(
                Parameters!$D$17=1,
                IFERROR(
                    IF(
                        OR(
                            IF(
                                ISNUMBER(M225:X225),
                                IF(
                                    M$4:X$4=1,
                                    M225:X225,
                                    ""),
                                "")
                            =0),
                        0,
                        GEOMEAN(IF(
                            ISNUMBER(M225:X225),
                            IF(
                                M$4:X$4=1,
                                M225:X225,
                                ""),
                            ""))
                    ),
                    IF(
                        OR(IF(
                            ISNUMBER(M225:X225),
                            IF(
                                M$4:X$4=2,
                                M225:X225,
                                ""),
                            "")
                            =0),
                        0,
                        GEOMEAN(IF(
                            ISNUMBER(M225:X225),
                            IF(
                                M$4:X$4=2,
                                M225:X225,
                                ""),
                            "")))
                )
            )
        )
    )
)</f>
        <v>6.72886297376093</v>
      </c>
      <c r="I225" s="191" cm="1">
        <f t="array" ref="I225">IF(
    SUM(IF(
            ISNUMBER(
                IF(
                    $M$5:$X$5,
                    (M225:X225),
                    "")),
            1,
            0))
        =0,
    NA(),
    IF(
        Parameters!$D$15=1,
        IF(
            SUM(--(ISNUMBER(IF($M$5:$X$5=1,(M225:X225),""))))&gt;0,
            MAX(IF(
                ISNUMBER(M225:X225),
                IF(
                    M$5:X$5=1,
                    M225:X225,
                    ""),
                "")),
            MAX(IF(
                ISNUMBER(M225:X225),
                IF(
                    M$5:X$5=2,
                    M225:X225,
                    ""),
                ""))
        ),
        IF(
            Parameters!$D$16=1,
            IFERROR(
                AVERAGE(IF(
                    ISNUMBER(M225:X225),
                    IF(
                        M$5:X$5=1,
                        M225:X225,
                        ""),
                    "")),
                AVERAGE(IF(
                    ISNUMBER(M225:X225),
                    IF(
                        M$5:X$5=2,
                        M225:X225,
                        ""),
                    ""))
            ),
            IF(
                Parameters!$D$17=1,
                IFERROR(
                    IF(
                        OR(
                            IF(
                                ISNUMBER(M225:X225),
                                IF(
                                    M$5:X$5=1,
                                    M225:X225,
                                    ""),
                                "")
                            =0),
                        0,
                        GEOMEAN(IF(
                            ISNUMBER(M225:X225),
                            IF(
                                M$5:X$5=1,
                                M225:X225,
                                ""),
                            ""))
                    ),
                    IF(
                        OR(IF(
                            ISNUMBER(M225:X225),
                            IF(
                                M$5:X$5=2,
                                M225:X225,
                                ""),
                            "")
                            =0),
                        0,
                        GEOMEAN(IF(
                            ISNUMBER(M225:X225),
                            IF(
                                M$5:X$5=2,
                                M225:X225,
                                ""),
                            "")))
                )
            )
        )
    )
)</f>
        <v>10</v>
      </c>
      <c r="J225" s="242">
        <v>44753</v>
      </c>
      <c r="K225" s="242">
        <v>45099</v>
      </c>
      <c r="L225" s="91" t="s">
        <v>362</v>
      </c>
      <c r="M225" s="192">
        <v>6.72886297376093</v>
      </c>
      <c r="N225" s="192">
        <v>0</v>
      </c>
      <c r="O225" s="192">
        <v>10</v>
      </c>
      <c r="P225" s="192">
        <v>32.4</v>
      </c>
      <c r="Q225" s="192" t="s">
        <v>409</v>
      </c>
      <c r="R225" s="192" t="s">
        <v>845</v>
      </c>
    </row>
    <row r="226" spans="1:18" x14ac:dyDescent="0.2">
      <c r="L226" s="79"/>
      <c r="M226" s="80"/>
      <c r="N226" s="80"/>
      <c r="O226" s="80"/>
      <c r="P226" s="80"/>
      <c r="Q226" s="80"/>
      <c r="R226" s="80"/>
    </row>
    <row r="227" spans="1:18" x14ac:dyDescent="0.2">
      <c r="L227" s="79"/>
      <c r="M227" s="80"/>
      <c r="N227" s="80"/>
      <c r="O227" s="80"/>
      <c r="P227" s="80"/>
      <c r="Q227" s="80"/>
      <c r="R227" s="80"/>
    </row>
    <row r="228" spans="1:18" x14ac:dyDescent="0.2">
      <c r="L228" s="79"/>
      <c r="M228" s="80"/>
      <c r="N228" s="80"/>
      <c r="O228" s="80"/>
      <c r="P228" s="80"/>
      <c r="Q228" s="80"/>
      <c r="R228" s="80"/>
    </row>
    <row r="229" spans="1:18" x14ac:dyDescent="0.2">
      <c r="L229" s="91"/>
      <c r="M229" s="35"/>
      <c r="N229" s="35"/>
      <c r="O229" s="35"/>
      <c r="P229" s="35"/>
      <c r="Q229" s="35"/>
      <c r="R229" s="35"/>
    </row>
    <row r="230" spans="1:18" x14ac:dyDescent="0.2">
      <c r="L230" s="91"/>
      <c r="M230" s="35"/>
      <c r="N230" s="35"/>
      <c r="O230" s="35"/>
      <c r="P230" s="35"/>
      <c r="Q230" s="35"/>
      <c r="R230" s="35"/>
    </row>
    <row r="231" spans="1:18" x14ac:dyDescent="0.2">
      <c r="L231" s="79"/>
      <c r="M231" s="80"/>
      <c r="N231" s="80"/>
      <c r="O231" s="80"/>
      <c r="P231" s="80"/>
      <c r="Q231" s="80"/>
      <c r="R231" s="80"/>
    </row>
    <row r="232" spans="1:18" x14ac:dyDescent="0.2">
      <c r="L232" s="79"/>
      <c r="M232" s="80"/>
      <c r="N232" s="80"/>
      <c r="O232" s="80"/>
      <c r="P232" s="80"/>
      <c r="Q232" s="80"/>
      <c r="R232" s="80"/>
    </row>
    <row r="233" spans="1:18" x14ac:dyDescent="0.2">
      <c r="L233" s="79"/>
      <c r="M233" s="80"/>
      <c r="N233" s="80"/>
      <c r="O233" s="80"/>
      <c r="P233" s="80"/>
      <c r="Q233" s="80"/>
      <c r="R233" s="80"/>
    </row>
  </sheetData>
  <autoFilter ref="A7:R225" xr:uid="{00000000-0001-0000-0100-000000000000}"/>
  <conditionalFormatting sqref="G1:G5 G8:G225">
    <cfRule type="cellIs" dxfId="301" priority="51" stopIfTrue="1" operator="greaterThanOrEqual">
      <formula>0</formula>
    </cfRule>
  </conditionalFormatting>
  <conditionalFormatting sqref="G1:H5">
    <cfRule type="expression" dxfId="298" priority="47" stopIfTrue="1">
      <formula>G1=""</formula>
    </cfRule>
  </conditionalFormatting>
  <conditionalFormatting sqref="G8:H225">
    <cfRule type="expression" dxfId="297" priority="36" stopIfTrue="1">
      <formula>G8=""</formula>
    </cfRule>
  </conditionalFormatting>
  <conditionalFormatting sqref="H1:H5">
    <cfRule type="expression" dxfId="295" priority="58">
      <formula>H1=10</formula>
    </cfRule>
    <cfRule type="cellIs" dxfId="293" priority="56" operator="between">
      <formula>0</formula>
      <formula>6.999</formula>
    </cfRule>
    <cfRule type="cellIs" dxfId="291" priority="57" operator="between">
      <formula>7</formula>
      <formula>9.99</formula>
    </cfRule>
  </conditionalFormatting>
  <conditionalFormatting sqref="H8:H225">
    <cfRule type="cellIs" dxfId="288" priority="39" stopIfTrue="1" operator="greaterThanOrEqual">
      <formula>0</formula>
    </cfRule>
  </conditionalFormatting>
  <conditionalFormatting sqref="I1:I5">
    <cfRule type="cellIs" dxfId="287" priority="53" operator="between">
      <formula>0</formula>
      <formula>6.999</formula>
    </cfRule>
    <cfRule type="cellIs" dxfId="286" priority="45" operator="between">
      <formula>7</formula>
      <formula>9.99</formula>
    </cfRule>
    <cfRule type="expression" dxfId="285" priority="52">
      <formula>I1=""</formula>
    </cfRule>
    <cfRule type="cellIs" dxfId="284" priority="54" operator="between">
      <formula>7</formula>
      <formula>9.99</formula>
    </cfRule>
    <cfRule type="expression" dxfId="283" priority="55">
      <formula>I1=10</formula>
    </cfRule>
    <cfRule type="expression" dxfId="282" priority="46">
      <formula>I1=10</formula>
    </cfRule>
    <cfRule type="expression" dxfId="281" priority="43">
      <formula>I1=""</formula>
    </cfRule>
    <cfRule type="cellIs" dxfId="280" priority="44" operator="between">
      <formula>0</formula>
      <formula>6.999</formula>
    </cfRule>
  </conditionalFormatting>
  <conditionalFormatting sqref="I8:I225">
    <cfRule type="cellIs" dxfId="278" priority="35" stopIfTrue="1" operator="greaterThanOrEqual">
      <formula>0</formula>
    </cfRule>
    <cfRule type="expression" dxfId="277" priority="32">
      <formula>I8=""</formula>
    </cfRule>
  </conditionalFormatting>
  <conditionalFormatting sqref="J8:K225">
    <cfRule type="colorScale" priority="839">
      <colorScale>
        <cfvo type="min"/>
        <cfvo type="max"/>
        <color rgb="FFFCDCDF"/>
        <color rgb="FFF2676B"/>
      </colorScale>
    </cfRule>
  </conditionalFormatting>
  <conditionalFormatting sqref="L8:L15 L17:L225">
    <cfRule type="expression" dxfId="275" priority="107">
      <formula>$L8&lt;&gt;$C8</formula>
    </cfRule>
  </conditionalFormatting>
  <conditionalFormatting sqref="M7:R225 Y8:Z197">
    <cfRule type="expression" dxfId="274" priority="11" stopIfTrue="1">
      <formula>ISNUMBER(SEARCH("_raw",M$7))</formula>
    </cfRule>
  </conditionalFormatting>
  <conditionalFormatting sqref="M8:R225 Y8:Z197">
    <cfRule type="colorScale" priority="12">
      <colorScale>
        <cfvo type="num" val="0"/>
        <cfvo type="num" val="10"/>
        <color rgb="FFFCFCFF"/>
        <color rgb="FFFFFF00"/>
      </colorScale>
    </cfRule>
  </conditionalFormatting>
  <conditionalFormatting sqref="M2:V3 W3:Z3">
    <cfRule type="expression" dxfId="273" priority="4">
      <formula>M2=L2</formula>
    </cfRule>
    <cfRule type="expression" dxfId="272" priority="5">
      <formula>M2&lt;&gt;L2</formula>
    </cfRule>
    <cfRule type="expression" dxfId="271" priority="6">
      <formula>M2=L2</formula>
    </cfRule>
  </conditionalFormatting>
  <conditionalFormatting sqref="M6:Z6">
    <cfRule type="expression" dxfId="270" priority="3">
      <formula>ISNUMBER(SEARCH("_raw",M$7))</formula>
    </cfRule>
  </conditionalFormatting>
  <conditionalFormatting sqref="W2:Z3">
    <cfRule type="expression" dxfId="269" priority="7">
      <formula>W2=R2</formula>
    </cfRule>
    <cfRule type="expression" dxfId="268" priority="9">
      <formula>W2=R2</formula>
    </cfRule>
    <cfRule type="expression" dxfId="267" priority="8">
      <formula>W2&lt;&gt;R2</formula>
    </cfRule>
  </conditionalFormatting>
  <conditionalFormatting sqref="AA2:AD3">
    <cfRule type="expression" dxfId="266" priority="758">
      <formula>AA2&lt;&gt;X2</formula>
    </cfRule>
    <cfRule type="expression" dxfId="265" priority="757">
      <formula>AA2=X2</formula>
    </cfRule>
  </conditionalFormatting>
  <conditionalFormatting sqref="AA2:AD4">
    <cfRule type="expression" dxfId="264" priority="760">
      <formula>AA2=X2</formula>
    </cfRule>
  </conditionalFormatting>
  <conditionalFormatting sqref="AA6:AF6">
    <cfRule type="expression" dxfId="263" priority="29" stopIfTrue="1">
      <formula>ISNUMBER(SEARCH("_raw",AA$7))</formula>
    </cfRule>
  </conditionalFormatting>
  <conditionalFormatting sqref="AE2:AF3">
    <cfRule type="expression" dxfId="262" priority="690">
      <formula>AE2&lt;&gt;Z2</formula>
    </cfRule>
    <cfRule type="expression" dxfId="261" priority="689">
      <formula>AE2=Z2</formula>
    </cfRule>
  </conditionalFormatting>
  <conditionalFormatting sqref="AE2:AF4">
    <cfRule type="expression" dxfId="260" priority="692">
      <formula>AE2=Z2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50" stopIfTrue="1" operator="greaterThanOrEqual" id="{B2095BB9-FCB1-F944-A047-B9A26DD4B0CD}">
            <xm:f>Parameters!$D$38</xm:f>
            <x14:dxf>
              <font>
                <sz val="12"/>
                <color rgb="FF000000"/>
                <name val="Arial"/>
              </font>
              <fill>
                <patternFill patternType="solid">
                  <bgColor rgb="FFEE9F8F"/>
                </patternFill>
              </fill>
            </x14:dxf>
          </x14:cfRule>
          <x14:cfRule type="cellIs" priority="49" stopIfTrue="1" operator="greaterThanOrEqual" id="{8FB8644B-3B73-2044-A066-4511C8E069FF}">
            <xm:f>Parameters!$D$37</xm:f>
            <x14:dxf>
              <font>
                <sz val="12"/>
                <color rgb="FF000000"/>
                <name val="Arial"/>
              </font>
              <fill>
                <patternFill patternType="solid">
                  <bgColor rgb="FFE35A3A"/>
                </patternFill>
              </fill>
            </x14:dxf>
          </x14:cfRule>
          <xm:sqref>G1:G5 G8:G225</xm:sqref>
        </x14:conditionalFormatting>
        <x14:conditionalFormatting xmlns:xm="http://schemas.microsoft.com/office/excel/2006/main">
          <x14:cfRule type="cellIs" priority="59" stopIfTrue="1" operator="greaterThanOrEqual" id="{D5424255-80CF-664D-B01A-9D71862B8479}">
            <xm:f>Parameters!$D$41</xm:f>
            <x14:dxf>
              <font>
                <sz val="12"/>
                <color rgb="FF000000"/>
                <name val="Arial"/>
              </font>
              <fill>
                <patternFill patternType="solid">
                  <bgColor rgb="FFF2676B"/>
                </patternFill>
              </fill>
            </x14:dxf>
          </x14:cfRule>
          <x14:cfRule type="cellIs" priority="60" stopIfTrue="1" operator="greaterThanOrEqual" id="{243D9328-4039-094C-AB64-53C2218A05C9}">
            <xm:f>Parameters!$D$42</xm:f>
            <x14:dxf>
              <font>
                <sz val="12"/>
                <color rgb="FF000000"/>
                <name val="Arial"/>
              </font>
              <fill>
                <patternFill patternType="solid">
                  <bgColor rgb="FFF7A9AC"/>
                </patternFill>
              </fill>
            </x14:dxf>
          </x14:cfRule>
          <x14:cfRule type="cellIs" priority="61" stopIfTrue="1" operator="between" id="{6EC99874-3DED-1142-BCAC-AF4899D41E96}">
            <xm:f>0</xm:f>
            <xm:f>Parameters!$D$42</xm:f>
            <x14:dxf>
              <font>
                <sz val="12"/>
                <color rgb="FF000000"/>
                <name val="Arial"/>
              </font>
              <fill>
                <patternFill patternType="solid">
                  <bgColor rgb="FFFCDCDF"/>
                </patternFill>
              </fill>
            </x14:dxf>
          </x14:cfRule>
          <xm:sqref>H1:H5</xm:sqref>
        </x14:conditionalFormatting>
        <x14:conditionalFormatting xmlns:xm="http://schemas.microsoft.com/office/excel/2006/main">
          <x14:cfRule type="cellIs" priority="38" stopIfTrue="1" operator="greaterThanOrEqual" id="{FCE01102-6505-0D46-86DA-BB36F8207042}">
            <xm:f>Parameters!$D$42</xm:f>
            <x14:dxf>
              <font>
                <sz val="12"/>
                <color rgb="FF000000"/>
                <name val="Arial"/>
              </font>
              <fill>
                <patternFill patternType="solid">
                  <bgColor rgb="FFF7A9AC"/>
                </patternFill>
              </fill>
            </x14:dxf>
          </x14:cfRule>
          <x14:cfRule type="cellIs" priority="37" stopIfTrue="1" operator="greaterThanOrEqual" id="{1926BAC4-AFE0-5249-A5C7-7E59B8B1240E}">
            <xm:f>Parameters!$D$41</xm:f>
            <x14:dxf>
              <font>
                <sz val="12"/>
                <color rgb="FF000000"/>
                <name val="Arial"/>
              </font>
              <fill>
                <patternFill patternType="solid">
                  <bgColor rgb="FFF2676B"/>
                </patternFill>
              </fill>
            </x14:dxf>
          </x14:cfRule>
          <xm:sqref>H8:H225</xm:sqref>
        </x14:conditionalFormatting>
        <x14:conditionalFormatting xmlns:xm="http://schemas.microsoft.com/office/excel/2006/main">
          <x14:cfRule type="cellIs" priority="34" stopIfTrue="1" operator="greaterThanOrEqual" id="{940DCCAD-808D-234A-8077-8FA0DBE5865F}">
            <xm:f>Parameters!$D$42</xm:f>
            <x14:dxf>
              <font>
                <sz val="12"/>
                <color rgb="FF000000"/>
                <name val="Arial"/>
              </font>
              <fill>
                <patternFill patternType="solid">
                  <bgColor rgb="FFF9BF8E"/>
                </patternFill>
              </fill>
            </x14:dxf>
          </x14:cfRule>
          <x14:cfRule type="cellIs" priority="33" stopIfTrue="1" operator="greaterThanOrEqual" id="{DFB456B2-989C-E74B-8FC5-62C886037A55}">
            <xm:f>Parameters!$D$41</xm:f>
            <x14:dxf>
              <font>
                <sz val="12"/>
                <color rgb="FF000000"/>
                <name val="Arial"/>
              </font>
              <fill>
                <patternFill patternType="solid">
                  <bgColor rgb="FFE06C25"/>
                </patternFill>
              </fill>
            </x14:dxf>
          </x14:cfRule>
          <xm:sqref>I8:I225</xm:sqref>
        </x14:conditionalFormatting>
        <x14:conditionalFormatting xmlns:xm="http://schemas.microsoft.com/office/excel/2006/main">
          <x14:cfRule type="iconSet" priority="841" id="{3AEEC220-601F-6B47-A5DD-A511F9701290}">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M226:R228 M231:R1048576 M1:AJ1 S198:AF200 S203:AF1048576 AA4:AA5 AB201:AF202 AB5:AJ5 AG198:AJ1048576 AJ2:AJ4</xm:sqref>
        </x14:conditionalFormatting>
        <x14:conditionalFormatting xmlns:xm="http://schemas.microsoft.com/office/excel/2006/main">
          <x14:cfRule type="iconSet" priority="1" id="{930BCD63-A2C0-A144-B93C-CACA7ADF91F4}">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M2:Z3</xm:sqref>
        </x14:conditionalFormatting>
        <x14:conditionalFormatting xmlns:xm="http://schemas.microsoft.com/office/excel/2006/main">
          <x14:cfRule type="iconSet" priority="2" id="{BE266260-6714-9849-A395-2ACB4F17E781}">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 xmlns:xm="http://schemas.microsoft.com/office/excel/2006/main">
          <x14:cfRule type="iconSet" priority="226" id="{F48A4066-4CE7-1244-8986-F147936F5412}">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AA3:AD3 AA2:AF2</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641AF-9D4B-E94B-87F4-063A4FD39111}">
  <dimension ref="A1:AL233"/>
  <sheetViews>
    <sheetView zoomScaleNormal="100" workbookViewId="0">
      <pane ySplit="6" topLeftCell="A7" activePane="bottomLeft" state="frozen"/>
      <selection pane="bottomLeft" activeCell="G8" sqref="G8"/>
    </sheetView>
  </sheetViews>
  <sheetFormatPr baseColWidth="10" defaultColWidth="8.7109375" defaultRowHeight="16" x14ac:dyDescent="0.2"/>
  <cols>
    <col min="1" max="1" width="5.28515625" style="200" customWidth="1"/>
    <col min="2" max="2" width="22.7109375" style="35" customWidth="1"/>
    <col min="3" max="3" width="8.7109375" style="35"/>
    <col min="4" max="4" width="7.28515625" style="35" customWidth="1"/>
    <col min="5" max="5" width="8.7109375" style="35"/>
    <col min="6" max="6" width="4.140625" style="35" customWidth="1"/>
    <col min="7" max="9" width="9.7109375" style="86" customWidth="1"/>
    <col min="10" max="10" width="23.140625" style="242" bestFit="1" customWidth="1"/>
    <col min="11" max="11" width="22.28515625" style="242" bestFit="1" customWidth="1"/>
    <col min="12" max="12" width="6.140625" style="44" bestFit="1" customWidth="1"/>
    <col min="13" max="13" width="9.7109375" style="86" bestFit="1" customWidth="1"/>
    <col min="14" max="14" width="10.28515625" style="86" bestFit="1" customWidth="1"/>
    <col min="15" max="15" width="11.5703125" style="86" bestFit="1" customWidth="1"/>
    <col min="16" max="16" width="8.85546875" style="86" bestFit="1" customWidth="1"/>
    <col min="17" max="17" width="9.28515625" style="86" bestFit="1" customWidth="1"/>
    <col min="18" max="18" width="8.7109375" style="86" bestFit="1" customWidth="1"/>
    <col min="19" max="19" width="9.28515625" style="86" bestFit="1" customWidth="1"/>
    <col min="20" max="20" width="10.5703125" style="86" bestFit="1" customWidth="1"/>
    <col min="21" max="21" width="12" style="86" bestFit="1" customWidth="1"/>
    <col min="22" max="22" width="11.140625" style="86" customWidth="1"/>
    <col min="23" max="29" width="9.7109375" style="86" customWidth="1"/>
    <col min="30" max="16384" width="8.7109375" style="35"/>
  </cols>
  <sheetData>
    <row r="1" spans="1:38"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E1" s="89"/>
      <c r="AF1" s="89"/>
      <c r="AG1" s="89"/>
      <c r="AH1" s="89"/>
      <c r="AI1" s="89"/>
      <c r="AJ1" s="89"/>
      <c r="AK1" s="89"/>
      <c r="AL1" s="196"/>
    </row>
    <row r="2" spans="1:38" x14ac:dyDescent="0.2">
      <c r="A2" s="93"/>
      <c r="B2" s="95" t="s">
        <v>422</v>
      </c>
      <c r="C2" s="88"/>
      <c r="D2" s="172"/>
      <c r="E2" s="172"/>
      <c r="F2" s="89"/>
      <c r="G2" s="90"/>
      <c r="H2" s="90"/>
      <c r="I2" s="90"/>
      <c r="L2" s="91"/>
      <c r="M2" s="177" t="str">
        <f>IF(SUM(M4:M5)&gt;0,"Norm. Values",IF(ISTEXT(M7),"Raw Values",""))</f>
        <v>Norm. Values</v>
      </c>
      <c r="N2" s="177" t="str">
        <f t="shared" ref="N2:AD2" si="0">IF(SUM(N4:N5)&gt;0,"Norm. Values",IF(ISTEXT(N7),"Raw Values",""))</f>
        <v>Norm. Values</v>
      </c>
      <c r="O2" s="177" t="str">
        <f t="shared" si="0"/>
        <v>Norm. Values</v>
      </c>
      <c r="P2" s="177" t="str">
        <f t="shared" si="0"/>
        <v>Norm. Values</v>
      </c>
      <c r="Q2" s="177" t="str">
        <f t="shared" si="0"/>
        <v>Norm. Values</v>
      </c>
      <c r="R2" s="177" t="str">
        <f t="shared" si="0"/>
        <v>Raw Values</v>
      </c>
      <c r="S2" s="177" t="str">
        <f t="shared" si="0"/>
        <v>Raw Values</v>
      </c>
      <c r="T2" s="177" t="str">
        <f t="shared" si="0"/>
        <v>Raw Values</v>
      </c>
      <c r="U2" s="177"/>
      <c r="V2" s="177"/>
      <c r="W2" s="177" t="str">
        <f t="shared" si="0"/>
        <v/>
      </c>
      <c r="X2" s="177" t="str">
        <f t="shared" si="0"/>
        <v/>
      </c>
      <c r="Y2" s="177" t="str">
        <f t="shared" si="0"/>
        <v/>
      </c>
      <c r="Z2" s="177" t="str">
        <f t="shared" si="0"/>
        <v/>
      </c>
      <c r="AA2" s="177" t="str">
        <f t="shared" si="0"/>
        <v/>
      </c>
      <c r="AB2" s="177" t="str">
        <f t="shared" si="0"/>
        <v/>
      </c>
      <c r="AC2" s="177" t="str">
        <f t="shared" si="0"/>
        <v/>
      </c>
      <c r="AD2" s="177" t="str">
        <f t="shared" si="0"/>
        <v/>
      </c>
      <c r="AE2" s="89"/>
      <c r="AF2" s="89"/>
      <c r="AG2" s="89"/>
      <c r="AH2" s="89"/>
      <c r="AI2" s="89"/>
      <c r="AJ2" s="89"/>
      <c r="AK2" s="89"/>
      <c r="AL2" s="93"/>
    </row>
    <row r="3" spans="1:38" x14ac:dyDescent="0.2">
      <c r="A3" s="93"/>
      <c r="B3" s="95"/>
      <c r="C3" s="88"/>
      <c r="D3" s="172"/>
      <c r="E3" s="172"/>
      <c r="F3" s="89"/>
      <c r="G3" s="90"/>
      <c r="H3" s="90"/>
      <c r="I3" s="90"/>
      <c r="L3" s="91"/>
      <c r="M3" s="178" t="str">
        <f>IF(M4=1,"Underlying",IF(M5=1,"Emerging",""))</f>
        <v/>
      </c>
      <c r="N3" s="178" t="str">
        <f t="shared" ref="N3:W3" si="1">IF(N4=1,"Underlying",IF(N5=1,"Emerging",""))</f>
        <v>Underlying</v>
      </c>
      <c r="O3" s="178" t="str">
        <f t="shared" si="1"/>
        <v>Emerging</v>
      </c>
      <c r="P3" s="178" t="str">
        <f t="shared" si="1"/>
        <v>Emerging</v>
      </c>
      <c r="Q3" s="178" t="str">
        <f t="shared" si="1"/>
        <v>Emerging</v>
      </c>
      <c r="R3" s="178" t="str">
        <f t="shared" si="1"/>
        <v/>
      </c>
      <c r="S3" s="178" t="str">
        <f t="shared" si="1"/>
        <v/>
      </c>
      <c r="T3" s="178" t="str">
        <f t="shared" si="1"/>
        <v/>
      </c>
      <c r="U3" s="178"/>
      <c r="V3" s="178"/>
      <c r="W3" s="178" t="str">
        <f t="shared" si="1"/>
        <v/>
      </c>
      <c r="X3" s="178" t="str">
        <f>IF(X4=1,"Underlying",IF(X5=1,"Emerging",""))</f>
        <v/>
      </c>
      <c r="Y3" s="178" t="str">
        <f t="shared" ref="Y3:Z3" si="2">IF(Y4=1,"Underlying",IF(Y5=1,"Emerging",""))</f>
        <v/>
      </c>
      <c r="Z3" s="178" t="str">
        <f t="shared" si="2"/>
        <v/>
      </c>
      <c r="AA3" s="179"/>
      <c r="AB3" s="179"/>
      <c r="AC3" s="179"/>
      <c r="AD3" s="179"/>
      <c r="AE3" s="89"/>
      <c r="AF3" s="89"/>
      <c r="AG3" s="89"/>
      <c r="AH3" s="89"/>
      <c r="AI3" s="89"/>
      <c r="AJ3" s="89"/>
      <c r="AK3" s="89"/>
      <c r="AL3" s="93"/>
    </row>
    <row r="4" spans="1:38" hidden="1" x14ac:dyDescent="0.2">
      <c r="A4" s="93"/>
      <c r="B4" s="95"/>
      <c r="C4" s="88"/>
      <c r="D4" s="172"/>
      <c r="E4" s="172"/>
      <c r="F4" s="89"/>
      <c r="G4" s="90"/>
      <c r="H4" s="90"/>
      <c r="I4" s="80" t="s">
        <v>412</v>
      </c>
      <c r="L4" s="91"/>
      <c r="M4" s="180">
        <f>IFERROR(INDEX('Data Dictionary'!$I$8:$I$39,MATCH(M7,'Data Dictionary'!$K$8:$K$39,0)),"")</f>
        <v>2</v>
      </c>
      <c r="N4" s="180">
        <f>IFERROR(INDEX('Data Dictionary'!$I$8:$I$39,MATCH(N7,'Data Dictionary'!$K$8:$K$39,0)),"")</f>
        <v>1</v>
      </c>
      <c r="O4" s="180">
        <f>IFERROR(INDEX('Data Dictionary'!$I$8:$I$39,MATCH(O7,'Data Dictionary'!$K$8:$K$39,0)),"")</f>
        <v>0</v>
      </c>
      <c r="P4" s="180">
        <f>IFERROR(INDEX('Data Dictionary'!$I$8:$I$39,MATCH(P7,'Data Dictionary'!$K$8:$K$39,0)),"")</f>
        <v>0</v>
      </c>
      <c r="Q4" s="180">
        <f>IFERROR(INDEX('Data Dictionary'!$I$8:$I$39,MATCH(Q7,'Data Dictionary'!$K$8:$K$39,0)),"")</f>
        <v>0</v>
      </c>
      <c r="R4" s="180" t="str">
        <f>IFERROR(INDEX('Data Dictionary'!$I$8:$I$39,MATCH(R7,'Data Dictionary'!$K$8:$K$39,0)),"")</f>
        <v/>
      </c>
      <c r="S4" s="180" t="str">
        <f>IFERROR(INDEX('Data Dictionary'!$I$8:$I$39,MATCH(S7,'Data Dictionary'!$K$8:$K$39,0)),"")</f>
        <v/>
      </c>
      <c r="T4" s="180"/>
      <c r="U4" s="180"/>
      <c r="V4" s="180"/>
      <c r="W4" s="180"/>
      <c r="X4" s="180"/>
      <c r="Y4" s="180"/>
      <c r="Z4" s="180"/>
      <c r="AA4" s="92"/>
      <c r="AB4" s="92"/>
      <c r="AC4" s="87"/>
      <c r="AD4" s="89"/>
      <c r="AE4" s="89"/>
      <c r="AF4" s="89"/>
      <c r="AG4" s="89"/>
      <c r="AH4" s="89"/>
      <c r="AI4" s="89"/>
      <c r="AJ4" s="89"/>
      <c r="AK4" s="89"/>
      <c r="AL4" s="93"/>
    </row>
    <row r="5" spans="1:38" hidden="1" x14ac:dyDescent="0.2">
      <c r="A5" s="93"/>
      <c r="B5" s="8"/>
      <c r="C5" s="88"/>
      <c r="D5" s="172"/>
      <c r="E5" s="172"/>
      <c r="F5" s="89"/>
      <c r="G5" s="90"/>
      <c r="H5" s="90"/>
      <c r="I5" s="80" t="s">
        <v>455</v>
      </c>
      <c r="L5" s="91"/>
      <c r="M5" s="181">
        <f>IFERROR(INDEX('Data Dictionary'!$J$8:$J$39,MATCH(M7,'Data Dictionary'!$K$8:$K$39,0)),"")</f>
        <v>0</v>
      </c>
      <c r="N5" s="181">
        <f>IFERROR(INDEX('Data Dictionary'!$J$8:$J$39,MATCH(N7,'Data Dictionary'!$K$8:$K$39,0)),"")</f>
        <v>0</v>
      </c>
      <c r="O5" s="181">
        <f>IFERROR(INDEX('Data Dictionary'!$J$8:$J$39,MATCH(O7,'Data Dictionary'!$K$8:$K$39,0)),"")</f>
        <v>1</v>
      </c>
      <c r="P5" s="181">
        <f>IFERROR(INDEX('Data Dictionary'!$J$8:$J$39,MATCH(P7,'Data Dictionary'!$K$8:$K$39,0)),"")</f>
        <v>1</v>
      </c>
      <c r="Q5" s="181">
        <f>IFERROR(INDEX('Data Dictionary'!$J$8:$J$39,MATCH(Q7,'Data Dictionary'!$K$8:$K$39,0)),"")</f>
        <v>1</v>
      </c>
      <c r="R5" s="181" t="str">
        <f>IFERROR(INDEX('Data Dictionary'!$J$8:$J$39,MATCH(R7,'Data Dictionary'!$K$8:$K$39,0)),"")</f>
        <v/>
      </c>
      <c r="S5" s="181" t="str">
        <f>IFERROR(INDEX('Data Dictionary'!$J$8:$J$39,MATCH(S7,'Data Dictionary'!$K$8:$K$39,0)),"")</f>
        <v/>
      </c>
      <c r="T5" s="181"/>
      <c r="U5" s="181"/>
      <c r="V5" s="181"/>
      <c r="W5" s="181"/>
      <c r="X5" s="181"/>
      <c r="Y5" s="181"/>
      <c r="Z5" s="181"/>
      <c r="AA5" s="92"/>
      <c r="AB5" s="92"/>
      <c r="AC5" s="87"/>
      <c r="AD5" s="89"/>
      <c r="AE5" s="89"/>
      <c r="AF5" s="89"/>
      <c r="AG5" s="89"/>
      <c r="AH5" s="89"/>
      <c r="AI5" s="89"/>
      <c r="AJ5" s="89"/>
      <c r="AK5" s="89"/>
      <c r="AL5" s="93"/>
    </row>
    <row r="6" spans="1:38" ht="57" x14ac:dyDescent="0.2">
      <c r="A6" s="197"/>
      <c r="B6" s="182" t="s">
        <v>1</v>
      </c>
      <c r="C6" s="183" t="s">
        <v>2</v>
      </c>
      <c r="D6" s="182" t="s">
        <v>427</v>
      </c>
      <c r="E6" s="183" t="s">
        <v>428</v>
      </c>
      <c r="F6" s="101" t="s">
        <v>3</v>
      </c>
      <c r="G6" s="184" t="s">
        <v>4</v>
      </c>
      <c r="H6" s="185" t="s">
        <v>5</v>
      </c>
      <c r="I6" s="186" t="s">
        <v>441</v>
      </c>
      <c r="J6" s="240" t="s">
        <v>616</v>
      </c>
      <c r="K6" s="240" t="s">
        <v>617</v>
      </c>
      <c r="L6" s="203"/>
      <c r="M6" s="246" t="str">
        <f>IFERROR(INDEX('Data Dictionary'!$E$8:$E$39,MATCH(M7,'Data Dictionary'!$K$8:$K$39,0)),IFERROR(CONCATENATE(INDEX('Data Dictionary'!$E$8:$E$39,MATCH(LEFT(M7, SEARCH("_raw",M7,1)-1),'Data Dictionary'!$L$8:$L$39,0))," (Raw)"),""))</f>
        <v>Proteus Composite Index</v>
      </c>
      <c r="N6" s="246" t="str">
        <f>IFERROR(INDEX('Data Dictionary'!$E$8:$E$39,MATCH(N7,'Data Dictionary'!$K$8:$K$39,0)),IFERROR(CONCATENATE(INDEX('Data Dictionary'!$E$8:$E$39,MATCH(LEFT(N7, SEARCH("_raw",N7,1)-1),'Data Dictionary'!$L$8:$L$39,0))," (Raw)"),""))</f>
        <v>Global Food Security Index</v>
      </c>
      <c r="O6" s="246" t="str">
        <f>IFERROR(INDEX('Data Dictionary'!$E$8:$E$39,MATCH(O7,'Data Dictionary'!$K$8:$K$39,0)),IFERROR(CONCATENATE(INDEX('Data Dictionary'!$E$8:$E$39,MATCH(LEFT(O7, SEARCH("_raw",O7,1)-1),'Data Dictionary'!$L$8:$L$39,0))," (Raw)"),""))</f>
        <v>FAO WFP Warning</v>
      </c>
      <c r="P6" s="246" t="str">
        <f>IFERROR(INDEX('Data Dictionary'!$E$8:$E$39,MATCH(P7,'Data Dictionary'!$K$8:$K$39,0)),IFERROR(CONCATENATE(INDEX('Data Dictionary'!$E$8:$E$39,MATCH(LEFT(P7, SEARCH("_raw",P7,1)-1),'Data Dictionary'!$L$8:$L$39,0))," (Raw)"),""))</f>
        <v>FEWS NET Score</v>
      </c>
      <c r="Q6" s="246" t="str">
        <f>IFERROR(INDEX('Data Dictionary'!$E$8:$E$39,MATCH(Q7,'Data Dictionary'!$K$8:$K$39,0)),IFERROR(CONCATENATE(INDEX('Data Dictionary'!$E$8:$E$39,MATCH(LEFT(Q7, SEARCH("_raw",Q7,1)-1),'Data Dictionary'!$L$8:$L$39,0))," (Raw)"),""))</f>
        <v>Food Price Inflation</v>
      </c>
      <c r="R6" s="246" t="str">
        <f>IFERROR(INDEX('Data Dictionary'!$E$8:$E$39,MATCH(R7,'Data Dictionary'!$K$8:$K$39,0)),IFERROR(CONCATENATE(INDEX('Data Dictionary'!$E$8:$E$39,MATCH(LEFT(R7, SEARCH("_raw",R7,1)-1),'Data Dictionary'!$L$8:$L$39,0))," (Raw)"),""))</f>
        <v>Proteus Composite Index (Raw)</v>
      </c>
      <c r="S6" s="246" t="str">
        <f>IFERROR(INDEX('Data Dictionary'!$E$8:$E$39,MATCH(S7,'Data Dictionary'!$K$8:$K$39,0)),IFERROR(CONCATENATE(INDEX('Data Dictionary'!$E$8:$E$39,MATCH(LEFT(S7, SEARCH("_raw",S7,1)-1),'Data Dictionary'!$L$8:$L$39,0))," (Raw)"),""))</f>
        <v>Global Food Security Index (Raw)</v>
      </c>
      <c r="T6" s="246" t="str">
        <f>IFERROR(INDEX('Data Dictionary'!$E$8:$E$39,MATCH(T7,'Data Dictionary'!$K$8:$K$39,0)),IFERROR(CONCATENATE(INDEX('Data Dictionary'!$E$8:$E$39,MATCH(LEFT(T7, SEARCH("_raw",T7,1)-1),'Data Dictionary'!$L$8:$L$39,0))," (Raw)"),""))</f>
        <v>FAO WFP Warning (Raw)</v>
      </c>
      <c r="U6" s="246"/>
      <c r="V6" s="246"/>
      <c r="W6" s="246" t="str">
        <f>IFERROR(INDEX('Data Dictionary'!$E$8:$E$39,MATCH(W7,'Data Dictionary'!$K$8:$K$39,0)),IFERROR(CONCATENATE(INDEX('Data Dictionary'!$E$8:$E$39,MATCH(LEFT(W7, SEARCH("_raw",W7,1)-1),'Data Dictionary'!$L$8:$L$39,0))," (Raw)"),""))</f>
        <v/>
      </c>
      <c r="X6" s="246" t="str">
        <f>IFERROR(INDEX('Data Dictionary'!$E$8:$E$39,MATCH(X7,'Data Dictionary'!$K$8:$K$39,0)),IFERROR(CONCATENATE(INDEX('Data Dictionary'!$E$8:$E$39,MATCH(LEFT(X7, SEARCH("_raw",X7,1)-1),'Data Dictionary'!$L$8:$L$39,0))," (Raw)"),""))</f>
        <v/>
      </c>
      <c r="Y6" s="246"/>
      <c r="Z6" s="246"/>
      <c r="AA6" s="99"/>
      <c r="AB6" s="99"/>
      <c r="AC6" s="99"/>
    </row>
    <row r="7" spans="1:38" s="94" customFormat="1" ht="29" x14ac:dyDescent="0.2">
      <c r="A7" s="198"/>
      <c r="B7" s="188"/>
      <c r="C7" s="188"/>
      <c r="D7" s="218"/>
      <c r="E7" s="218"/>
      <c r="F7" s="102"/>
      <c r="G7" s="189"/>
      <c r="H7" s="189"/>
      <c r="I7" s="189"/>
      <c r="J7" s="243" t="s">
        <v>614</v>
      </c>
      <c r="K7" s="243" t="s">
        <v>615</v>
      </c>
      <c r="L7" s="244" t="s">
        <v>2</v>
      </c>
      <c r="M7" s="247" t="s">
        <v>386</v>
      </c>
      <c r="N7" s="247" t="s">
        <v>775</v>
      </c>
      <c r="O7" s="247" t="s">
        <v>790</v>
      </c>
      <c r="P7" s="247" t="s">
        <v>438</v>
      </c>
      <c r="Q7" s="247" t="s">
        <v>392</v>
      </c>
      <c r="R7" s="247" t="s">
        <v>471</v>
      </c>
      <c r="S7" s="247" t="s">
        <v>776</v>
      </c>
      <c r="T7" s="247" t="s">
        <v>791</v>
      </c>
      <c r="U7" s="247" t="s">
        <v>538</v>
      </c>
      <c r="V7" s="247" t="s">
        <v>536</v>
      </c>
      <c r="W7" s="247"/>
      <c r="X7" s="247"/>
      <c r="Y7" s="247"/>
      <c r="Z7" s="247"/>
      <c r="AA7" s="100"/>
      <c r="AB7" s="99"/>
      <c r="AC7" s="100"/>
      <c r="AD7" s="35"/>
    </row>
    <row r="8" spans="1:38" x14ac:dyDescent="0.2">
      <c r="A8" s="81">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81" t="str">
        <f ca="1">IF(L8 &lt;&gt; C8, "Countries don't match", "")</f>
        <v/>
      </c>
      <c r="G8" s="80" t="e">
        <f>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#N/A</v>
      </c>
      <c r="H8" s="80" t="e" cm="1">
        <f t="array" ref="H8">IF(
    SUM(IF(
            ISNUMBER(
                IF(
                    $M$4:$X$4,
                    (M8:X8),
                    "")),
            1,
            0))
        =0,
    NA(),
    IF(
        Parameters!$D$15=1,
        IF(
            SUM(--(ISNUMBER(IF($M$4:$X$4=1,(M8:X8),""))))&gt;0,
            MAX(IF(
                ISNUMBER(M8:X8),
                IF(
                    M$4:X$4=1,
                    M8:X8,
                    ""),
                "")),
            MAX(IF(
                ISNUMBER(M8:X8),
                IF(
                    M$4:X$4=2,
                    M8:X8,
                    ""),
                ""))
        ),
        IF(
            Parameters!$D$16=1,
            IFERROR(
                AVERAGE(IF(
                    ISNUMBER(M8:X8),
                    IF(
                        M$4:X$4=1,
                        M8:X8,
                        ""),
                    "")),
                AVERAGE(IF(
                    ISNUMBER(M8:X8),
                    IF(
                        M$4:X$4=2,
                        M8:X8,
                        ""),
                    ""))
            ),
            IF(
                Parameters!$D$17=1,
                IFERROR(
                    IF(
                        OR(
                            IF(
                                ISNUMBER(M8:X8),
                                IF(
                                    M$4:X$4=1,
                                    M8:X8,
                                    ""),
                                "")
                            =0),
                        0,
                        GEOMEAN(IF(
                            ISNUMBER(M8:X8),
                            IF(
                                M$4:X$4=1,
                                M8:X8,
                                ""),
                            ""))
                    ),
                    IF(
                        OR(IF(
                            ISNUMBER(M8:X8),
                            IF(
                                M$4:X$4=2,
                                M8:X8,
                                ""),
                            "")
                            =0),
                        0,
                        GEOMEAN(IF(
                            ISNUMBER(M8:X8),
                            IF(
                                M$4:X$4=2,
                                M8:X8,
                                ""),
                            "")))
                )
            )
        )
    )
)</f>
        <v>#N/A</v>
      </c>
      <c r="I8" s="191" t="e" cm="1">
        <f t="array" ref="I8">IF(
    SUM(IF(
            ISNUMBER(
                IF(
                    $M$5:$X$5,
                    (M8:X8),
                    "")),
            1,
            0))
        =0,
    NA(),
    IF(
        Parameters!$D$15=1,
        IF(
            SUM(--(ISNUMBER(IF($M$5:$X$5=1,(M8:X8),""))))&gt;0,
            MAX(IF(
                ISNUMBER(M8:X8),
                IF(
                    M$5:X$5=1,
                    M8:X8,
                    ""),
                "")),
            MAX(IF(
                ISNUMBER(M8:X8),
                IF(
                    M$5:X$5=2,
                    M8:X8,
                    ""),
                ""))
        ),
        IF(
            Parameters!$D$16=1,
            IFERROR(
                AVERAGE(IF(
                    ISNUMBER(M8:X8),
                    IF(
                        M$5:X$5=1,
                        M8:X8,
                        ""),
                    "")),
                AVERAGE(IF(
                    ISNUMBER(M8:X8),
                    IF(
                        M$5:X$5=2,
                        M8:X8,
                        ""),
                    ""))
            ),
            IF(
                Parameters!$D$17=1,
                IFERROR(
                    IF(
                        OR(
                            IF(
                                ISNUMBER(M8:X8),
                                IF(
                                    M$5:X$5=1,
                                    M8:X8,
                                    ""),
                                "")
                            =0),
                        0,
                        GEOMEAN(IF(
                            ISNUMBER(M8:X8),
                            IF(
                                M$5:X$5=1,
                                M8:X8,
                                ""),
                            ""))
                    ),
                    IF(
                        OR(IF(
                            ISNUMBER(M8:X8),
                            IF(
                                M$5:X$5=2,
                                M8:X8,
                                ""),
                            "")
                            =0),
                        0,
                        GEOMEAN(IF(
                            ISNUMBER(M8:X8),
                            IF(
                                M$5:X$5=2,
                                M8:X8,
                                ""),
                            "")))
                )
            )
        )
    )
)</f>
        <v>#N/A</v>
      </c>
      <c r="J8" s="242">
        <v>44887</v>
      </c>
      <c r="K8" s="242" t="s">
        <v>409</v>
      </c>
      <c r="L8" s="91" t="s">
        <v>699</v>
      </c>
      <c r="M8" s="192" t="s">
        <v>409</v>
      </c>
      <c r="N8" s="192" t="s">
        <v>409</v>
      </c>
      <c r="O8" s="192" t="s">
        <v>409</v>
      </c>
      <c r="P8" s="192" t="s">
        <v>409</v>
      </c>
      <c r="Q8" s="192" t="s">
        <v>409</v>
      </c>
      <c r="R8" s="192" t="s">
        <v>409</v>
      </c>
      <c r="S8" s="192" t="s">
        <v>409</v>
      </c>
      <c r="T8" s="192" t="s">
        <v>409</v>
      </c>
      <c r="U8" s="192" t="s">
        <v>409</v>
      </c>
      <c r="V8" s="192" t="s">
        <v>409</v>
      </c>
      <c r="W8" s="192"/>
      <c r="X8" s="192"/>
      <c r="Y8" s="192"/>
      <c r="Z8" s="192"/>
      <c r="AA8" s="87"/>
    </row>
    <row r="9" spans="1:38" x14ac:dyDescent="0.2">
      <c r="A9" s="81">
        <v>2</v>
      </c>
      <c r="B9" s="84" t="str">
        <f ca="1"/>
        <v>Afghanistan</v>
      </c>
      <c r="C9" s="84" t="str">
        <f ca="1"/>
        <v>AFG</v>
      </c>
      <c r="D9" s="84" t="str">
        <f ca="1"/>
        <v>SAS           South Asia</v>
      </c>
      <c r="E9" s="84" t="str">
        <f ca="1"/>
        <v>IDA</v>
      </c>
      <c r="F9" s="81" t="str">
        <f t="shared" ref="F9:F72" ca="1" si="3">IF(L9 &lt;&gt; C9, "Countries don't match", "")</f>
        <v/>
      </c>
      <c r="G9" s="80">
        <f>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10</v>
      </c>
      <c r="H9" s="80" cm="1">
        <f t="array" ref="H9">IF(
    SUM(IF(
            ISNUMBER(
                IF(
                    $M$4:$X$4,
                    (M9:X9),
                    "")),
            1,
            0))
        =0,
    NA(),
    IF(
        Parameters!$D$15=1,
        IF(
            SUM(--(ISNUMBER(IF($M$4:$X$4=1,(M9:X9),""))))&gt;0,
            MAX(IF(
                ISNUMBER(M9:X9),
                IF(
                    M$4:X$4=1,
                    M9:X9,
                    ""),
                "")),
            MAX(IF(
                ISNUMBER(M9:X9),
                IF(
                    M$4:X$4=2,
                    M9:X9,
                    ""),
                ""))
        ),
        IF(
            Parameters!$D$16=1,
            IFERROR(
                AVERAGE(IF(
                    ISNUMBER(M9:X9),
                    IF(
                        M$4:X$4=1,
                        M9:X9,
                        ""),
                    "")),
                AVERAGE(IF(
                    ISNUMBER(M9:X9),
                    IF(
                        M$4:X$4=2,
                        M9:X9,
                        ""),
                    ""))
            ),
            IF(
                Parameters!$D$17=1,
                IFERROR(
                    IF(
                        OR(
                            IF(
                                ISNUMBER(M9:X9),
                                IF(
                                    M$4:X$4=1,
                                    M9:X9,
                                    ""),
                                "")
                            =0),
                        0,
                        GEOMEAN(IF(
                            ISNUMBER(M9:X9),
                            IF(
                                M$4:X$4=1,
                                M9:X9,
                                ""),
                            ""))
                    ),
                    IF(
                        OR(IF(
                            ISNUMBER(M9:X9),
                            IF(
                                M$4:X$4=2,
                                M9:X9,
                                ""),
                            "")
                            =0),
                        0,
                        GEOMEAN(IF(
                            ISNUMBER(M9:X9),
                            IF(
                                M$4:X$4=2,
                                M9:X9,
                                ""),
                            "")))
                )
            )
        )
    )
)</f>
        <v>10</v>
      </c>
      <c r="I9" s="191" cm="1">
        <f t="array" ref="I9">IF(
    SUM(IF(
            ISNUMBER(
                IF(
                    $M$5:$X$5,
                    (M9:X9),
                    "")),
            1,
            0))
        =0,
    NA(),
    IF(
        Parameters!$D$15=1,
        IF(
            SUM(--(ISNUMBER(IF($M$5:$X$5=1,(M9:X9),""))))&gt;0,
            MAX(IF(
                ISNUMBER(M9:X9),
                IF(
                    M$5:X$5=1,
                    M9:X9,
                    ""),
                "")),
            MAX(IF(
                ISNUMBER(M9:X9),
                IF(
                    M$5:X$5=2,
                    M9:X9,
                    ""),
                ""))
        ),
        IF(
            Parameters!$D$16=1,
            IFERROR(
                AVERAGE(IF(
                    ISNUMBER(M9:X9),
                    IF(
                        M$5:X$5=1,
                        M9:X9,
                        ""),
                    "")),
                AVERAGE(IF(
                    ISNUMBER(M9:X9),
                    IF(
                        M$5:X$5=2,
                        M9:X9,
                        ""),
                    ""))
            ),
            IF(
                Parameters!$D$17=1,
                IFERROR(
                    IF(
                        OR(
                            IF(
                                ISNUMBER(M9:X9),
                                IF(
                                    M$5:X$5=1,
                                    M9:X9,
                                    ""),
                                "")
                            =0),
                        0,
                        GEOMEAN(IF(
                            ISNUMBER(M9:X9),
                            IF(
                                M$5:X$5=1,
                                M9:X9,
                                ""),
                            ""))
                    ),
                    IF(
                        OR(IF(
                            ISNUMBER(M9:X9),
                            IF(
                                M$5:X$5=2,
                                M9:X9,
                                ""),
                            "")
                            =0),
                        0,
                        GEOMEAN(IF(
                            ISNUMBER(M9:X9),
                            IF(
                                M$5:X$5=2,
                                M9:X9,
                                ""),
                            "")))
                )
            )
        )
    )
)</f>
        <v>10</v>
      </c>
      <c r="J9" s="242">
        <v>44753</v>
      </c>
      <c r="K9" s="242">
        <v>44900</v>
      </c>
      <c r="L9" s="91" t="s">
        <v>7</v>
      </c>
      <c r="M9" s="192">
        <v>10</v>
      </c>
      <c r="N9" s="192" t="s">
        <v>409</v>
      </c>
      <c r="O9" s="192">
        <v>10</v>
      </c>
      <c r="P9" s="192" t="s">
        <v>409</v>
      </c>
      <c r="Q9" s="192">
        <v>1</v>
      </c>
      <c r="R9" s="192">
        <v>0.66100000000000003</v>
      </c>
      <c r="S9" s="192" t="s">
        <v>409</v>
      </c>
      <c r="T9" s="192" t="s">
        <v>792</v>
      </c>
      <c r="U9" s="192" t="s">
        <v>409</v>
      </c>
      <c r="V9" s="192">
        <v>-3.74</v>
      </c>
      <c r="W9" s="192"/>
      <c r="X9" s="192"/>
      <c r="Y9" s="192"/>
      <c r="Z9" s="192"/>
      <c r="AA9" s="87"/>
    </row>
    <row r="10" spans="1:38" x14ac:dyDescent="0.2">
      <c r="A10" s="81">
        <v>3</v>
      </c>
      <c r="B10" s="84" t="str">
        <f ca="1"/>
        <v>Angola</v>
      </c>
      <c r="C10" s="84" t="str">
        <f ca="1"/>
        <v>AGO</v>
      </c>
      <c r="D10" s="84" t="str">
        <f ca="1"/>
        <v>SSF           Sub-Saharan Africa</v>
      </c>
      <c r="E10" s="84" t="str">
        <f ca="1"/>
        <v>IBRD</v>
      </c>
      <c r="F10" s="81" t="str">
        <f t="shared" ca="1" si="3"/>
        <v/>
      </c>
      <c r="G10" s="80">
        <f>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0</v>
      </c>
      <c r="H10" s="80" cm="1">
        <f t="array" ref="H10">IF(
    SUM(IF(
            ISNUMBER(
                IF(
                    $M$4:$X$4,
                    (M10:X10),
                    "")),
            1,
            0))
        =0,
    NA(),
    IF(
        Parameters!$D$15=1,
        IF(
            SUM(--(ISNUMBER(IF($M$4:$X$4=1,(M10:X10),""))))&gt;0,
            MAX(IF(
                ISNUMBER(M10:X10),
                IF(
                    M$4:X$4=1,
                    M10:X10,
                    ""),
                "")),
            MAX(IF(
                ISNUMBER(M10:X10),
                IF(
                    M$4:X$4=2,
                    M10:X10,
                    ""),
                ""))
        ),
        IF(
            Parameters!$D$16=1,
            IFERROR(
                AVERAGE(IF(
                    ISNUMBER(M10:X10),
                    IF(
                        M$4:X$4=1,
                        M10:X10,
                        ""),
                    "")),
                AVERAGE(IF(
                    ISNUMBER(M10:X10),
                    IF(
                        M$4:X$4=2,
                        M10:X10,
                        ""),
                    ""))
            ),
            IF(
                Parameters!$D$17=1,
                IFERROR(
                    IF(
                        OR(
                            IF(
                                ISNUMBER(M10:X10),
                                IF(
                                    M$4:X$4=1,
                                    M10:X10,
                                    ""),
                                "")
                            =0),
                        0,
                        GEOMEAN(IF(
                            ISNUMBER(M10:X10),
                            IF(
                                M$4:X$4=1,
                                M10:X10,
                                ""),
                            ""))
                    ),
                    IF(
                        OR(IF(
                            ISNUMBER(M10:X10),
                            IF(
                                M$4:X$4=2,
                                M10:X10,
                                ""),
                            "")
                            =0),
                        0,
                        GEOMEAN(IF(
                            ISNUMBER(M10:X10),
                            IF(
                                M$4:X$4=2,
                                M10:X10,
                                ""),
                            "")))
                )
            )
        )
    )
)</f>
        <v>9.9536768963520501</v>
      </c>
      <c r="I10" s="191" t="e" cm="1">
        <f t="array" ref="I10">IF(
    SUM(IF(
            ISNUMBER(
                IF(
                    $M$5:$X$5,
                    (M10:X10),
                    "")),
            1,
            0))
        =0,
    NA(),
    IF(
        Parameters!$D$15=1,
        IF(
            SUM(--(ISNUMBER(IF($M$5:$X$5=1,(M10:X10),""))))&gt;0,
            MAX(IF(
                ISNUMBER(M10:X10),
                IF(
                    M$5:X$5=1,
                    M10:X10,
                    ""),
                "")),
            MAX(IF(
                ISNUMBER(M10:X10),
                IF(
                    M$5:X$5=2,
                    M10:X10,
                    ""),
                ""))
        ),
        IF(
            Parameters!$D$16=1,
            IFERROR(
                AVERAGE(IF(
                    ISNUMBER(M10:X10),
                    IF(
                        M$5:X$5=1,
                        M10:X10,
                        ""),
                    "")),
                AVERAGE(IF(
                    ISNUMBER(M10:X10),
                    IF(
                        M$5:X$5=2,
                        M10:X10,
                        ""),
                    ""))
            ),
            IF(
                Parameters!$D$17=1,
                IFERROR(
                    IF(
                        OR(
                            IF(
                                ISNUMBER(M10:X10),
                                IF(
                                    M$5:X$5=1,
                                    M10:X10,
                                    ""),
                                "")
                            =0),
                        0,
                        GEOMEAN(IF(
                            ISNUMBER(M10:X10),
                            IF(
                                M$5:X$5=1,
                                M10:X10,
                                ""),
                            ""))
                    ),
                    IF(
                        OR(IF(
                            ISNUMBER(M10:X10),
                            IF(
                                M$5:X$5=2,
                                M10:X10,
                                ""),
                            "")
                            =0),
                        0,
                        GEOMEAN(IF(
                            ISNUMBER(M10:X10),
                            IF(
                                M$5:X$5=2,
                                M10:X10,
                                ""),
                            "")))
                )
            )
        )
    )
)</f>
        <v>#N/A</v>
      </c>
      <c r="J10" s="242">
        <v>44888</v>
      </c>
      <c r="K10" s="242">
        <v>44839</v>
      </c>
      <c r="L10" s="91" t="s">
        <v>9</v>
      </c>
      <c r="M10" s="192">
        <v>9.8325358851674594</v>
      </c>
      <c r="N10" s="192">
        <v>9.9536768963520501</v>
      </c>
      <c r="O10" s="192" t="s">
        <v>409</v>
      </c>
      <c r="P10" s="192" t="s">
        <v>409</v>
      </c>
      <c r="Q10" s="192" t="s">
        <v>409</v>
      </c>
      <c r="R10" s="192">
        <v>0.56899999999999995</v>
      </c>
      <c r="S10" s="192">
        <v>43.7</v>
      </c>
      <c r="T10" s="192" t="s">
        <v>409</v>
      </c>
      <c r="U10" s="192" t="s">
        <v>409</v>
      </c>
      <c r="V10" s="192" t="s">
        <v>409</v>
      </c>
      <c r="W10" s="192"/>
      <c r="X10" s="192"/>
      <c r="Y10" s="192"/>
      <c r="Z10" s="192"/>
      <c r="AA10" s="87"/>
    </row>
    <row r="11" spans="1:38" x14ac:dyDescent="0.2">
      <c r="A11" s="81">
        <v>4</v>
      </c>
      <c r="B11" s="84" t="str">
        <f ca="1"/>
        <v>Albania</v>
      </c>
      <c r="C11" s="84" t="str">
        <f ca="1"/>
        <v>ALB</v>
      </c>
      <c r="D11" s="84" t="str">
        <f ca="1"/>
        <v>ECS           Europe &amp; Central Asia</v>
      </c>
      <c r="E11" s="84" t="str">
        <f ca="1"/>
        <v>IBRD</v>
      </c>
      <c r="F11" s="81" t="str">
        <f t="shared" ca="1" si="3"/>
        <v/>
      </c>
      <c r="G11" s="80">
        <f>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$M$4:$X$4,
                    (M11:X11),
                    "")),
            1,
            0))
        =0,
    NA(),
    IF(
        Parameters!$D$15=1,
        IF(
            SUM(--(ISNUMBER(IF($M$4:$X$4=1,(M11:X11),""))))&gt;0,
            MAX(IF(
                ISNUMBER(M11:X11),
                IF(
                    M$4:X$4=1,
                    M11:X11,
                    ""),
                "")),
            MAX(IF(
                ISNUMBER(M11:X11),
                IF(
                    M$4:X$4=2,
                    M11:X11,
                    ""),
                ""))
        ),
        IF(
            Parameters!$D$16=1,
            IFERROR(
                AVERAGE(IF(
                    ISNUMBER(M11:X11),
                    IF(
                        M$4:X$4=1,
                        M11:X11,
                        ""),
                    "")),
                AVERAGE(IF(
                    ISNUMBER(M11:X11),
                    IF(
                        M$4:X$4=2,
                        M11:X11,
                        ""),
                    ""))
            ),
            IF(
                Parameters!$D$17=1,
                IFERROR(
                    IF(
                        OR(
                            IF(
                                ISNUMBER(M11:X11),
                                IF(
                                    M$4:X$4=1,
                                    M11:X11,
                                    ""),
                                "")
                            =0),
                        0,
                        GEOMEAN(IF(
                            ISNUMBER(M11:X11),
                            IF(
                                M$4:X$4=1,
                                M11:X11,
                                ""),
                            ""))
                    ),
                    IF(
                        OR(IF(
                            ISNUMBER(M11:X11),
                            IF(
                                M$4:X$4=2,
                                M11:X11,
                                ""),
                            "")
                            =0),
                        0,
                        GEOMEAN(IF(
                            ISNUMBER(M11:X11),
                            IF(
                                M$4:X$4=2,
                                M11:X11,
                                ""),
                            "")))
                )
            )
        )
    )
)</f>
        <v>3.3971291866028701</v>
      </c>
      <c r="I11" s="191" t="e" cm="1">
        <f t="array" ref="I11">IF(
    SUM(IF(
            ISNUMBER(
                IF(
                    $M$5:$X$5,
                    (M11:X11),
                    "")),
            1,
            0))
        =0,
    NA(),
    IF(
        Parameters!$D$15=1,
        IF(
            SUM(--(ISNUMBER(IF($M$5:$X$5=1,(M11:X11),""))))&gt;0,
            MAX(IF(
                ISNUMBER(M11:X11),
                IF(
                    M$5:X$5=1,
                    M11:X11,
                    ""),
                "")),
            MAX(IF(
                ISNUMBER(M11:X11),
                IF(
                    M$5:X$5=2,
                    M11:X11,
                    ""),
                ""))
        ),
        IF(
            Parameters!$D$16=1,
            IFERROR(
                AVERAGE(IF(
                    ISNUMBER(M11:X11),
                    IF(
                        M$5:X$5=1,
                        M11:X11,
                        ""),
                    "")),
                AVERAGE(IF(
                    ISNUMBER(M11:X11),
                    IF(
                        M$5:X$5=2,
                        M11:X11,
                        ""),
                    ""))
            ),
            IF(
                Parameters!$D$17=1,
                IFERROR(
                    IF(
                        OR(
                            IF(
                                ISNUMBER(M11:X11),
                                IF(
                                    M$5:X$5=1,
                                    M11:X11,
                                    ""),
                                "")
                            =0),
                        0,
                        GEOMEAN(IF(
                            ISNUMBER(M11:X11),
                            IF(
                                M$5:X$5=1,
                                M11:X11,
                                ""),
                            ""))
                    ),
                    IF(
                        OR(IF(
                            ISNUMBER(M11:X11),
                            IF(
                                M$5:X$5=2,
                                M11:X11,
                                ""),
                            "")
                            =0),
                        0,
                        GEOMEAN(IF(
                            ISNUMBER(M11:X11),
                            IF(
                                M$5:X$5=2,
                                M11:X11,
                                ""),
                            "")))
                )
            )
        )
    )
)</f>
        <v>#N/A</v>
      </c>
      <c r="J11" s="242">
        <v>44753</v>
      </c>
      <c r="K11" s="242">
        <v>44753</v>
      </c>
      <c r="L11" s="91" t="s">
        <v>11</v>
      </c>
      <c r="M11" s="192">
        <v>3.3971291866028701</v>
      </c>
      <c r="N11" s="192" t="s">
        <v>409</v>
      </c>
      <c r="O11" s="192" t="s">
        <v>409</v>
      </c>
      <c r="P11" s="192" t="s">
        <v>409</v>
      </c>
      <c r="Q11" s="192" t="s">
        <v>409</v>
      </c>
      <c r="R11" s="192">
        <v>0.3</v>
      </c>
      <c r="S11" s="192" t="s">
        <v>409</v>
      </c>
      <c r="T11" s="192" t="s">
        <v>409</v>
      </c>
      <c r="U11" s="192" t="s">
        <v>409</v>
      </c>
      <c r="V11" s="192" t="s">
        <v>409</v>
      </c>
      <c r="W11" s="192"/>
      <c r="X11" s="192"/>
      <c r="Y11" s="192"/>
      <c r="Z11" s="192"/>
      <c r="AA11" s="87"/>
    </row>
    <row r="12" spans="1:38" x14ac:dyDescent="0.2">
      <c r="A12" s="81">
        <v>5</v>
      </c>
      <c r="B12" s="84" t="str">
        <f ca="1"/>
        <v>Andorra</v>
      </c>
      <c r="C12" s="84" t="str">
        <f ca="1"/>
        <v>AND</v>
      </c>
      <c r="D12" s="84" t="str">
        <f ca="1"/>
        <v>ECS           Europe &amp; Central Asia</v>
      </c>
      <c r="E12" s="84" t="str">
        <f ca="1"/>
        <v>NA</v>
      </c>
      <c r="F12" s="81" t="str">
        <f t="shared" ca="1" si="3"/>
        <v/>
      </c>
      <c r="G12" s="80" t="e">
        <f>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#N/A</v>
      </c>
      <c r="H12" s="80" t="e" cm="1">
        <f t="array" ref="H12">IF(
    SUM(IF(
            ISNUMBER(
                IF(
                    $M$4:$X$4,
                    (M12:X12),
                    "")),
            1,
            0))
        =0,
    NA(),
    IF(
        Parameters!$D$15=1,
        IF(
            SUM(--(ISNUMBER(IF($M$4:$X$4=1,(M12:X12),""))))&gt;0,
            MAX(IF(
                ISNUMBER(M12:X12),
                IF(
                    M$4:X$4=1,
                    M12:X12,
                    ""),
                "")),
            MAX(IF(
                ISNUMBER(M12:X12),
                IF(
                    M$4:X$4=2,
                    M12:X12,
                    ""),
                ""))
        ),
        IF(
            Parameters!$D$16=1,
            IFERROR(
                AVERAGE(IF(
                    ISNUMBER(M12:X12),
                    IF(
                        M$4:X$4=1,
                        M12:X12,
                        ""),
                    "")),
                AVERAGE(IF(
                    ISNUMBER(M12:X12),
                    IF(
                        M$4:X$4=2,
                        M12:X12,
                        ""),
                    ""))
            ),
            IF(
                Parameters!$D$17=1,
                IFERROR(
                    IF(
                        OR(
                            IF(
                                ISNUMBER(M12:X12),
                                IF(
                                    M$4:X$4=1,
                                    M12:X12,
                                    ""),
                                "")
                            =0),
                        0,
                        GEOMEAN(IF(
                            ISNUMBER(M12:X12),
                            IF(
                                M$4:X$4=1,
                                M12:X12,
                                ""),
                            ""))
                    ),
                    IF(
                        OR(IF(
                            ISNUMBER(M12:X12),
                            IF(
                                M$4:X$4=2,
                                M12:X12,
                                ""),
                            "")
                            =0),
                        0,
                        GEOMEAN(IF(
                            ISNUMBER(M12:X12),
                            IF(
                                M$4:X$4=2,
                                M12:X12,
                                ""),
                            "")))
                )
            )
        )
    )
)</f>
        <v>#N/A</v>
      </c>
      <c r="I12" s="191" t="e" cm="1">
        <f t="array" ref="I12">IF(
    SUM(IF(
            ISNUMBER(
                IF(
                    $M$5:$X$5,
                    (M12:X12),
                    "")),
            1,
            0))
        =0,
    NA(),
    IF(
        Parameters!$D$15=1,
        IF(
            SUM(--(ISNUMBER(IF($M$5:$X$5=1,(M12:X12),""))))&gt;0,
            MAX(IF(
                ISNUMBER(M12:X12),
                IF(
                    M$5:X$5=1,
                    M12:X12,
                    ""),
                "")),
            MAX(IF(
                ISNUMBER(M12:X12),
                IF(
                    M$5:X$5=2,
                    M12:X12,
                    ""),
                ""))
        ),
        IF(
            Parameters!$D$16=1,
            IFERROR(
                AVERAGE(IF(
                    ISNUMBER(M12:X12),
                    IF(
                        M$5:X$5=1,
                        M12:X12,
                        ""),
                    "")),
                AVERAGE(IF(
                    ISNUMBER(M12:X12),
                    IF(
                        M$5:X$5=2,
                        M12:X12,
                        ""),
                    ""))
            ),
            IF(
                Parameters!$D$17=1,
                IFERROR(
                    IF(
                        OR(
                            IF(
                                ISNUMBER(M12:X12),
                                IF(
                                    M$5:X$5=1,
                                    M12:X12,
                                    ""),
                                "")
                            =0),
                        0,
                        GEOMEAN(IF(
                            ISNUMBER(M12:X12),
                            IF(
                                M$5:X$5=1,
                                M12:X12,
                                ""),
                            ""))
                    ),
                    IF(
                        OR(IF(
                            ISNUMBER(M12:X12),
                            IF(
                                M$5:X$5=2,
                                M12:X12,
                                ""),
                            "")
                            =0),
                        0,
                        GEOMEAN(IF(
                            ISNUMBER(M12:X12),
                            IF(
                                M$5:X$5=2,
                                M12:X12,
                                ""),
                            "")))
                )
            )
        )
    )
)</f>
        <v>#N/A</v>
      </c>
      <c r="J12" s="242">
        <v>44887</v>
      </c>
      <c r="K12" s="242" t="s">
        <v>409</v>
      </c>
      <c r="L12" s="91" t="s">
        <v>700</v>
      </c>
      <c r="M12" s="192" t="s">
        <v>409</v>
      </c>
      <c r="N12" s="192" t="s">
        <v>409</v>
      </c>
      <c r="O12" s="192" t="s">
        <v>409</v>
      </c>
      <c r="P12" s="192" t="s">
        <v>409</v>
      </c>
      <c r="Q12" s="192" t="s">
        <v>409</v>
      </c>
      <c r="R12" s="192" t="s">
        <v>409</v>
      </c>
      <c r="S12" s="192" t="s">
        <v>409</v>
      </c>
      <c r="T12" s="192" t="s">
        <v>409</v>
      </c>
      <c r="U12" s="192" t="s">
        <v>409</v>
      </c>
      <c r="V12" s="192" t="s">
        <v>409</v>
      </c>
      <c r="W12" s="192"/>
      <c r="X12" s="192"/>
      <c r="Y12" s="192"/>
      <c r="Z12" s="192"/>
      <c r="AA12" s="87"/>
    </row>
    <row r="13" spans="1:38" x14ac:dyDescent="0.2">
      <c r="A13" s="81">
        <v>6</v>
      </c>
      <c r="B13" s="84" t="str">
        <f ca="1"/>
        <v>United Arab Emirates</v>
      </c>
      <c r="C13" s="84" t="str">
        <f ca="1"/>
        <v>ARE</v>
      </c>
      <c r="D13" s="84" t="str">
        <f ca="1"/>
        <v>MEA           Middle East &amp; North Africa</v>
      </c>
      <c r="E13" s="84" t="str">
        <f ca="1"/>
        <v>NA</v>
      </c>
      <c r="F13" s="81" t="str">
        <f t="shared" ca="1" si="3"/>
        <v/>
      </c>
      <c r="G13" s="80">
        <f>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$M$4:$X$4,
                    (M13:X13),
                    "")),
            1,
            0))
        =0,
    NA(),
    IF(
        Parameters!$D$15=1,
        IF(
            SUM(--(ISNUMBER(IF($M$4:$X$4=1,(M13:X13),""))))&gt;0,
            MAX(IF(
                ISNUMBER(M13:X13),
                IF(
                    M$4:X$4=1,
                    M13:X13,
                    ""),
                "")),
            MAX(IF(
                ISNUMBER(M13:X13),
                IF(
                    M$4:X$4=2,
                    M13:X13,
                    ""),
                ""))
        ),
        IF(
            Parameters!$D$16=1,
            IFERROR(
                AVERAGE(IF(
                    ISNUMBER(M13:X13),
                    IF(
                        M$4:X$4=1,
                        M13:X13,
                        ""),
                    "")),
                AVERAGE(IF(
                    ISNUMBER(M13:X13),
                    IF(
                        M$4:X$4=2,
                        M13:X13,
                        ""),
                    ""))
            ),
            IF(
                Parameters!$D$17=1,
                IFERROR(
                    IF(
                        OR(
                            IF(
                                ISNUMBER(M13:X13),
                                IF(
                                    M$4:X$4=1,
                                    M13:X13,
                                    ""),
                                "")
                            =0),
                        0,
                        GEOMEAN(IF(
                            ISNUMBER(M13:X13),
                            IF(
                                M$4:X$4=1,
                                M13:X13,
                                ""),
                            ""))
                    ),
                    IF(
                        OR(IF(
                            ISNUMBER(M13:X13),
                            IF(
                                M$4:X$4=2,
                                M13:X13,
                                ""),
                            "")
                            =0),
                        0,
                        GEOMEAN(IF(
                            ISNUMBER(M13:X13),
                            IF(
                                M$4:X$4=2,
                                M13:X13,
                                ""),
                            "")))
                )
            )
        )
    )
)</f>
        <v>0.83381586566299803</v>
      </c>
      <c r="I13" s="191" t="e" cm="1">
        <f t="array" ref="I13">IF(
    SUM(IF(
            ISNUMBER(
                IF(
                    $M$5:$X$5,
                    (M13:X13),
                    "")),
            1,
            0))
        =0,
    NA(),
    IF(
        Parameters!$D$15=1,
        IF(
            SUM(--(ISNUMBER(IF($M$5:$X$5=1,(M13:X13),""))))&gt;0,
            MAX(IF(
                ISNUMBER(M13:X13),
                IF(
                    M$5:X$5=1,
                    M13:X13,
                    ""),
                "")),
            MAX(IF(
                ISNUMBER(M13:X13),
                IF(
                    M$5:X$5=2,
                    M13:X13,
                    ""),
                ""))
        ),
        IF(
            Parameters!$D$16=1,
            IFERROR(
                AVERAGE(IF(
                    ISNUMBER(M13:X13),
                    IF(
                        M$5:X$5=1,
                        M13:X13,
                        ""),
                    "")),
                AVERAGE(IF(
                    ISNUMBER(M13:X13),
                    IF(
                        M$5:X$5=2,
                        M13:X13,
                        ""),
                    ""))
            ),
            IF(
                Parameters!$D$17=1,
                IFERROR(
                    IF(
                        OR(
                            IF(
                                ISNUMBER(M13:X13),
                                IF(
                                    M$5:X$5=1,
                                    M13:X13,
                                    ""),
                                "")
                            =0),
                        0,
                        GEOMEAN(IF(
                            ISNUMBER(M13:X13),
                            IF(
                                M$5:X$5=1,
                                M13:X13,
                                ""),
                            ""))
                    ),
                    IF(
                        OR(IF(
                            ISNUMBER(M13:X13),
                            IF(
                                M$5:X$5=2,
                                M13:X13,
                                ""),
                            "")
                            =0),
                        0,
                        GEOMEAN(IF(
                            ISNUMBER(M13:X13),
                            IF(
                                M$5:X$5=2,
                                M13:X13,
                                ""),
                            "")))
                )
            )
        )
    )
)</f>
        <v>#N/A</v>
      </c>
      <c r="J13" s="242">
        <v>44753</v>
      </c>
      <c r="K13" s="242">
        <v>44753</v>
      </c>
      <c r="L13" s="91" t="s">
        <v>13</v>
      </c>
      <c r="M13" s="192">
        <v>1.07655502392344</v>
      </c>
      <c r="N13" s="192">
        <v>0.83381586566299803</v>
      </c>
      <c r="O13" s="192" t="s">
        <v>409</v>
      </c>
      <c r="P13" s="192" t="s">
        <v>409</v>
      </c>
      <c r="Q13" s="192" t="s">
        <v>409</v>
      </c>
      <c r="R13" s="192">
        <v>0.20300000000000001</v>
      </c>
      <c r="S13" s="192">
        <v>75.2</v>
      </c>
      <c r="T13" s="192" t="s">
        <v>409</v>
      </c>
      <c r="U13" s="192" t="s">
        <v>409</v>
      </c>
      <c r="V13" s="192" t="s">
        <v>409</v>
      </c>
      <c r="W13" s="192"/>
      <c r="X13" s="192"/>
      <c r="Y13" s="192"/>
      <c r="Z13" s="192"/>
      <c r="AA13" s="87"/>
      <c r="AH13" s="86"/>
    </row>
    <row r="14" spans="1:38" x14ac:dyDescent="0.2">
      <c r="A14" s="81">
        <v>7</v>
      </c>
      <c r="B14" s="84" t="str">
        <f ca="1"/>
        <v>Argentina</v>
      </c>
      <c r="C14" s="84" t="str">
        <f ca="1"/>
        <v>ARG</v>
      </c>
      <c r="D14" s="84" t="str">
        <f ca="1"/>
        <v>LCN           Latin America &amp; Caribbean</v>
      </c>
      <c r="E14" s="84" t="str">
        <f ca="1"/>
        <v>IBRD</v>
      </c>
      <c r="F14" s="81" t="str">
        <f t="shared" ca="1" si="3"/>
        <v/>
      </c>
      <c r="G14" s="80">
        <f>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0</v>
      </c>
      <c r="H14" s="80" cm="1">
        <f t="array" ref="H14">IF(
    SUM(IF(
            ISNUMBER(
                IF(
                    $M$4:$X$4,
                    (M14:X14),
                    "")),
            1,
            0))
        =0,
    NA(),
    IF(
        Parameters!$D$15=1,
        IF(
            SUM(--(ISNUMBER(IF($M$4:$X$4=1,(M14:X14),""))))&gt;0,
            MAX(IF(
                ISNUMBER(M14:X14),
                IF(
                    M$4:X$4=1,
                    M14:X14,
                    ""),
                "")),
            MAX(IF(
                ISNUMBER(M14:X14),
                IF(
                    M$4:X$4=2,
                    M14:X14,
                    ""),
                ""))
        ),
        IF(
            Parameters!$D$16=1,
            IFERROR(
                AVERAGE(IF(
                    ISNUMBER(M14:X14),
                    IF(
                        M$4:X$4=1,
                        M14:X14,
                        ""),
                    "")),
                AVERAGE(IF(
                    ISNUMBER(M14:X14),
                    IF(
                        M$4:X$4=2,
                        M14:X14,
                        ""),
                    ""))
            ),
            IF(
                Parameters!$D$17=1,
                IFERROR(
                    IF(
                        OR(
                            IF(
                                ISNUMBER(M14:X14),
                                IF(
                                    M$4:X$4=1,
                                    M14:X14,
                                    ""),
                                "")
                            =0),
                        0,
                        GEOMEAN(IF(
                            ISNUMBER(M14:X14),
                            IF(
                                M$4:X$4=1,
                                M14:X14,
                                ""),
                            ""))
                    ),
                    IF(
                        OR(IF(
                            ISNUMBER(M14:X14),
                            IF(
                                M$4:X$4=2,
                                M14:X14,
                                ""),
                            "")
                            =0),
                        0,
                        GEOMEAN(IF(
                            ISNUMBER(M14:X14),
                            IF(
                                M$4:X$4=2,
                                M14:X14,
                                ""),
                            "")))
                )
            )
        )
    )
)</f>
        <v>3.8448176027793801</v>
      </c>
      <c r="I14" s="191" t="e" cm="1">
        <f t="array" ref="I14">IF(
    SUM(IF(
            ISNUMBER(
                IF(
                    $M$5:$X$5,
                    (M14:X14),
                    "")),
            1,
            0))
        =0,
    NA(),
    IF(
        Parameters!$D$15=1,
        IF(
            SUM(--(ISNUMBER(IF($M$5:$X$5=1,(M14:X14),""))))&gt;0,
            MAX(IF(
                ISNUMBER(M14:X14),
                IF(
                    M$5:X$5=1,
                    M14:X14,
                    ""),
                "")),
            MAX(IF(
                ISNUMBER(M14:X14),
                IF(
                    M$5:X$5=2,
                    M14:X14,
                    ""),
                ""))
        ),
        IF(
            Parameters!$D$16=1,
            IFERROR(
                AVERAGE(IF(
                    ISNUMBER(M14:X14),
                    IF(
                        M$5:X$5=1,
                        M14:X14,
                        ""),
                    "")),
                AVERAGE(IF(
                    ISNUMBER(M14:X14),
                    IF(
                        M$5:X$5=2,
                        M14:X14,
                        ""),
                    ""))
            ),
            IF(
                Parameters!$D$17=1,
                IFERROR(
                    IF(
                        OR(
                            IF(
                                ISNUMBER(M14:X14),
                                IF(
                                    M$5:X$5=1,
                                    M14:X14,
                                    ""),
                                "")
                            =0),
                        0,
                        GEOMEAN(IF(
                            ISNUMBER(M14:X14),
                            IF(
                                M$5:X$5=1,
                                M14:X14,
                                ""),
                            ""))
                    ),
                    IF(
                        OR(IF(
                            ISNUMBER(M14:X14),
                            IF(
                                M$5:X$5=2,
                                M14:X14,
                                ""),
                            "")
                            =0),
                        0,
                        GEOMEAN(IF(
                            ISNUMBER(M14:X14),
                            IF(
                                M$5:X$5=2,
                                M14:X14,
                                ""),
                            "")))
                )
            )
        )
    )
)</f>
        <v>#N/A</v>
      </c>
      <c r="J14" s="242">
        <v>44888</v>
      </c>
      <c r="K14" s="242">
        <v>44753</v>
      </c>
      <c r="L14" s="91" t="s">
        <v>15</v>
      </c>
      <c r="M14" s="192">
        <v>2.2727272727272698</v>
      </c>
      <c r="N14" s="192">
        <v>3.8448176027793801</v>
      </c>
      <c r="O14" s="192" t="s">
        <v>409</v>
      </c>
      <c r="P14" s="192" t="s">
        <v>409</v>
      </c>
      <c r="Q14" s="192" t="s">
        <v>409</v>
      </c>
      <c r="R14" s="192">
        <v>0.253</v>
      </c>
      <c r="S14" s="192">
        <v>64.8</v>
      </c>
      <c r="T14" s="192" t="s">
        <v>409</v>
      </c>
      <c r="U14" s="192" t="s">
        <v>409</v>
      </c>
      <c r="V14" s="192" t="s">
        <v>409</v>
      </c>
      <c r="W14" s="192"/>
      <c r="X14" s="192"/>
      <c r="Y14" s="192"/>
      <c r="Z14" s="192"/>
      <c r="AA14" s="87"/>
      <c r="AH14" s="86"/>
    </row>
    <row r="15" spans="1:38" x14ac:dyDescent="0.2">
      <c r="A15" s="81">
        <v>8</v>
      </c>
      <c r="B15" s="84" t="str">
        <f ca="1"/>
        <v>Armenia</v>
      </c>
      <c r="C15" s="84" t="str">
        <f ca="1"/>
        <v>ARM</v>
      </c>
      <c r="D15" s="84" t="str">
        <f ca="1"/>
        <v>ECS           Europe &amp; Central Asia</v>
      </c>
      <c r="E15" s="84" t="str">
        <f ca="1"/>
        <v>IBRD</v>
      </c>
      <c r="F15" s="81" t="str">
        <f t="shared" ca="1" si="3"/>
        <v/>
      </c>
      <c r="G15" s="80">
        <f>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0</v>
      </c>
      <c r="H15" s="80" cm="1">
        <f t="array" ref="H15">IF(
    SUM(IF(
            ISNUMBER(
                IF(
                    $M$4:$X$4,
                    (M15:X15),
                    "")),
            1,
            0))
        =0,
    NA(),
    IF(
        Parameters!$D$15=1,
        IF(
            SUM(--(ISNUMBER(IF($M$4:$X$4=1,(M15:X15),""))))&gt;0,
            MAX(IF(
                ISNUMBER(M15:X15),
                IF(
                    M$4:X$4=1,
                    M15:X15,
                    ""),
                "")),
            MAX(IF(
                ISNUMBER(M15:X15),
                IF(
                    M$4:X$4=2,
                    M15:X15,
                    ""),
                ""))
        ),
        IF(
            Parameters!$D$16=1,
            IFERROR(
                AVERAGE(IF(
                    ISNUMBER(M15:X15),
                    IF(
                        M$4:X$4=1,
                        M15:X15,
                        ""),
                    "")),
                AVERAGE(IF(
                    ISNUMBER(M15:X15),
                    IF(
                        M$4:X$4=2,
                        M15:X15,
                        ""),
                    ""))
            ),
            IF(
                Parameters!$D$17=1,
                IFERROR(
                    IF(
                        OR(
                            IF(
                                ISNUMBER(M15:X15),
                                IF(
                                    M$4:X$4=1,
                                    M15:X15,
                                    ""),
                                "")
                            =0),
                        0,
                        GEOMEAN(IF(
                            ISNUMBER(M15:X15),
                            IF(
                                M$4:X$4=1,
                                M15:X15,
                                ""),
                            ""))
                    ),
                    IF(
                        OR(IF(
                            ISNUMBER(M15:X15),
                            IF(
                                M$4:X$4=2,
                                M15:X15,
                                ""),
                            "")
                            =0),
                        0,
                        GEOMEAN(IF(
                            ISNUMBER(M15:X15),
                            IF(
                                M$4:X$4=2,
                                M15:X15,
                                ""),
                            "")))
                )
            )
        )
    )
)</f>
        <v>2.7033492822966498</v>
      </c>
      <c r="I15" s="191" t="e" cm="1">
        <f t="array" ref="I15">IF(
    SUM(IF(
            ISNUMBER(
                IF(
                    $M$5:$X$5,
                    (M15:X15),
                    "")),
            1,
            0))
        =0,
    NA(),
    IF(
        Parameters!$D$15=1,
        IF(
            SUM(--(ISNUMBER(IF($M$5:$X$5=1,(M15:X15),""))))&gt;0,
            MAX(IF(
                ISNUMBER(M15:X15),
                IF(
                    M$5:X$5=1,
                    M15:X15,
                    ""),
                "")),
            MAX(IF(
                ISNUMBER(M15:X15),
                IF(
                    M$5:X$5=2,
                    M15:X15,
                    ""),
                ""))
        ),
        IF(
            Parameters!$D$16=1,
            IFERROR(
                AVERAGE(IF(
                    ISNUMBER(M15:X15),
                    IF(
                        M$5:X$5=1,
                        M15:X15,
                        ""),
                    "")),
                AVERAGE(IF(
                    ISNUMBER(M15:X15),
                    IF(
                        M$5:X$5=2,
                        M15:X15,
                        ""),
                    ""))
            ),
            IF(
                Parameters!$D$17=1,
                IFERROR(
                    IF(
                        OR(
                            IF(
                                ISNUMBER(M15:X15),
                                IF(
                                    M$5:X$5=1,
                                    M15:X15,
                                    ""),
                                "")
                            =0),
                        0,
                        GEOMEAN(IF(
                            ISNUMBER(M15:X15),
                            IF(
                                M$5:X$5=1,
                                M15:X15,
                                ""),
                            ""))
                    ),
                    IF(
                        OR(IF(
                            ISNUMBER(M15:X15),
                            IF(
                                M$5:X$5=2,
                                M15:X15,
                                ""),
                            "")
                            =0),
                        0,
                        GEOMEAN(IF(
                            ISNUMBER(M15:X15),
                            IF(
                                M$5:X$5=2,
                                M15:X15,
                                ""),
                            "")))
                )
            )
        )
    )
)</f>
        <v>#N/A</v>
      </c>
      <c r="J15" s="242">
        <v>44753</v>
      </c>
      <c r="K15" s="242">
        <v>44753</v>
      </c>
      <c r="L15" s="91" t="s">
        <v>17</v>
      </c>
      <c r="M15" s="192">
        <v>2.7033492822966498</v>
      </c>
      <c r="N15" s="192" t="s">
        <v>409</v>
      </c>
      <c r="O15" s="192" t="s">
        <v>409</v>
      </c>
      <c r="P15" s="192" t="s">
        <v>409</v>
      </c>
      <c r="Q15" s="192" t="s">
        <v>409</v>
      </c>
      <c r="R15" s="192">
        <v>0.27100000000000002</v>
      </c>
      <c r="S15" s="192" t="s">
        <v>409</v>
      </c>
      <c r="T15" s="192" t="s">
        <v>409</v>
      </c>
      <c r="U15" s="192" t="s">
        <v>409</v>
      </c>
      <c r="V15" s="192" t="s">
        <v>409</v>
      </c>
      <c r="W15" s="192"/>
      <c r="X15" s="192"/>
      <c r="Y15" s="192"/>
      <c r="Z15" s="192"/>
      <c r="AA15" s="87"/>
    </row>
    <row r="16" spans="1:38" x14ac:dyDescent="0.2">
      <c r="A16" s="81">
        <v>9</v>
      </c>
      <c r="B16" s="84" t="str">
        <f ca="1"/>
        <v>American Samoa</v>
      </c>
      <c r="C16" s="84" t="str">
        <f ca="1"/>
        <v>ASM</v>
      </c>
      <c r="D16" s="84" t="str">
        <f ca="1"/>
        <v>EAS           East Asia &amp; Pacific</v>
      </c>
      <c r="E16" s="84" t="str">
        <f ca="1"/>
        <v>NA</v>
      </c>
      <c r="F16" s="81" t="str">
        <f t="shared" ca="1" si="3"/>
        <v/>
      </c>
      <c r="G16" s="80" t="e">
        <f>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#N/A</v>
      </c>
      <c r="H16" s="80" t="e" cm="1">
        <f t="array" ref="H16">IF(
    SUM(IF(
            ISNUMBER(
                IF(
                    $M$4:$X$4,
                    (M16:X16),
                    "")),
            1,
            0))
        =0,
    NA(),
    IF(
        Parameters!$D$15=1,
        IF(
            SUM(--(ISNUMBER(IF($M$4:$X$4=1,(M16:X16),""))))&gt;0,
            MAX(IF(
                ISNUMBER(M16:X16),
                IF(
                    M$4:X$4=1,
                    M16:X16,
                    ""),
                "")),
            MAX(IF(
                ISNUMBER(M16:X16),
                IF(
                    M$4:X$4=2,
                    M16:X16,
                    ""),
                ""))
        ),
        IF(
            Parameters!$D$16=1,
            IFERROR(
                AVERAGE(IF(
                    ISNUMBER(M16:X16),
                    IF(
                        M$4:X$4=1,
                        M16:X16,
                        ""),
                    "")),
                AVERAGE(IF(
                    ISNUMBER(M16:X16),
                    IF(
                        M$4:X$4=2,
                        M16:X16,
                        ""),
                    ""))
            ),
            IF(
                Parameters!$D$17=1,
                IFERROR(
                    IF(
                        OR(
                            IF(
                                ISNUMBER(M16:X16),
                                IF(
                                    M$4:X$4=1,
                                    M16:X16,
                                    ""),
                                "")
                            =0),
                        0,
                        GEOMEAN(IF(
                            ISNUMBER(M16:X16),
                            IF(
                                M$4:X$4=1,
                                M16:X16,
                                ""),
                            ""))
                    ),
                    IF(
                        OR(IF(
                            ISNUMBER(M16:X16),
                            IF(
                                M$4:X$4=2,
                                M16:X16,
                                ""),
                            "")
                            =0),
                        0,
                        GEOMEAN(IF(
                            ISNUMBER(M16:X16),
                            IF(
                                M$4:X$4=2,
                                M16:X16,
                                ""),
                            "")))
                )
            )
        )
    )
)</f>
        <v>#N/A</v>
      </c>
      <c r="I16" s="191" t="e" cm="1">
        <f t="array" ref="I16">IF(
    SUM(IF(
            ISNUMBER(
                IF(
                    $M$5:$X$5,
                    (M16:X16),
                    "")),
            1,
            0))
        =0,
    NA(),
    IF(
        Parameters!$D$15=1,
        IF(
            SUM(--(ISNUMBER(IF($M$5:$X$5=1,(M16:X16),""))))&gt;0,
            MAX(IF(
                ISNUMBER(M16:X16),
                IF(
                    M$5:X$5=1,
                    M16:X16,
                    ""),
                "")),
            MAX(IF(
                ISNUMBER(M16:X16),
                IF(
                    M$5:X$5=2,
                    M16:X16,
                    ""),
                ""))
        ),
        IF(
            Parameters!$D$16=1,
            IFERROR(
                AVERAGE(IF(
                    ISNUMBER(M16:X16),
                    IF(
                        M$5:X$5=1,
                        M16:X16,
                        ""),
                    "")),
                AVERAGE(IF(
                    ISNUMBER(M16:X16),
                    IF(
                        M$5:X$5=2,
                        M16:X16,
                        ""),
                    ""))
            ),
            IF(
                Parameters!$D$17=1,
                IFERROR(
                    IF(
                        OR(
                            IF(
                                ISNUMBER(M16:X16),
                                IF(
                                    M$5:X$5=1,
                                    M16:X16,
                                    ""),
                                "")
                            =0),
                        0,
                        GEOMEAN(IF(
                            ISNUMBER(M16:X16),
                            IF(
                                M$5:X$5=1,
                                M16:X16,
                                ""),
                            ""))
                    ),
                    IF(
                        OR(IF(
                            ISNUMBER(M16:X16),
                            IF(
                                M$5:X$5=2,
                                M16:X16,
                                ""),
                            "")
                            =0),
                        0,
                        GEOMEAN(IF(
                            ISNUMBER(M16:X16),
                            IF(
                                M$5:X$5=2,
                                M16:X16,
                                ""),
                            "")))
                )
            )
        )
    )
)</f>
        <v>#N/A</v>
      </c>
      <c r="J16" s="242">
        <v>44887</v>
      </c>
      <c r="K16" s="242" t="s">
        <v>409</v>
      </c>
      <c r="L16" s="239" t="s">
        <v>701</v>
      </c>
      <c r="M16" s="192" t="s">
        <v>409</v>
      </c>
      <c r="N16" s="192" t="s">
        <v>409</v>
      </c>
      <c r="O16" s="192" t="s">
        <v>409</v>
      </c>
      <c r="P16" s="192" t="s">
        <v>409</v>
      </c>
      <c r="Q16" s="192" t="s">
        <v>409</v>
      </c>
      <c r="R16" s="192" t="s">
        <v>409</v>
      </c>
      <c r="S16" s="192" t="s">
        <v>409</v>
      </c>
      <c r="T16" s="192" t="s">
        <v>409</v>
      </c>
      <c r="U16" s="192" t="s">
        <v>409</v>
      </c>
      <c r="V16" s="192" t="s">
        <v>409</v>
      </c>
      <c r="W16" s="192"/>
      <c r="X16" s="192"/>
      <c r="Y16" s="192"/>
      <c r="Z16" s="192"/>
      <c r="AA16" s="87"/>
    </row>
    <row r="17" spans="1:31" x14ac:dyDescent="0.2">
      <c r="A17" s="81">
        <v>10</v>
      </c>
      <c r="B17" s="84" t="str">
        <f ca="1"/>
        <v>Antigua and Barbuda</v>
      </c>
      <c r="C17" s="84" t="str">
        <f ca="1"/>
        <v>ATG</v>
      </c>
      <c r="D17" s="84" t="str">
        <f ca="1"/>
        <v>LCN           Latin America &amp; Caribbean</v>
      </c>
      <c r="E17" s="84" t="str">
        <f ca="1"/>
        <v>IBRD</v>
      </c>
      <c r="F17" s="81" t="str">
        <f t="shared" ca="1" si="3"/>
        <v/>
      </c>
      <c r="G17" s="80" t="e">
        <f>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#N/A</v>
      </c>
      <c r="H17" s="80" t="e" cm="1">
        <f t="array" ref="H17">IF(
    SUM(IF(
            ISNUMBER(
                IF(
                    $M$4:$X$4,
                    (M17:X17),
                    "")),
            1,
            0))
        =0,
    NA(),
    IF(
        Parameters!$D$15=1,
        IF(
            SUM(--(ISNUMBER(IF($M$4:$X$4=1,(M17:X17),""))))&gt;0,
            MAX(IF(
                ISNUMBER(M17:X17),
                IF(
                    M$4:X$4=1,
                    M17:X17,
                    ""),
                "")),
            MAX(IF(
                ISNUMBER(M17:X17),
                IF(
                    M$4:X$4=2,
                    M17:X17,
                    ""),
                ""))
        ),
        IF(
            Parameters!$D$16=1,
            IFERROR(
                AVERAGE(IF(
                    ISNUMBER(M17:X17),
                    IF(
                        M$4:X$4=1,
                        M17:X17,
                        ""),
                    "")),
                AVERAGE(IF(
                    ISNUMBER(M17:X17),
                    IF(
                        M$4:X$4=2,
                        M17:X17,
                        ""),
                    ""))
            ),
            IF(
                Parameters!$D$17=1,
                IFERROR(
                    IF(
                        OR(
                            IF(
                                ISNUMBER(M17:X17),
                                IF(
                                    M$4:X$4=1,
                                    M17:X17,
                                    ""),
                                "")
                            =0),
                        0,
                        GEOMEAN(IF(
                            ISNUMBER(M17:X17),
                            IF(
                                M$4:X$4=1,
                                M17:X17,
                                ""),
                            ""))
                    ),
                    IF(
                        OR(IF(
                            ISNUMBER(M17:X17),
                            IF(
                                M$4:X$4=2,
                                M17:X17,
                                ""),
                            "")
                            =0),
                        0,
                        GEOMEAN(IF(
                            ISNUMBER(M17:X17),
                            IF(
                                M$4:X$4=2,
                                M17:X17,
                                ""),
                            "")))
                )
            )
        )
    )
)</f>
        <v>#N/A</v>
      </c>
      <c r="I17" s="191" t="e" cm="1">
        <f t="array" ref="I17">IF(
    SUM(IF(
            ISNUMBER(
                IF(
                    $M$5:$X$5,
                    (M17:X17),
                    "")),
            1,
            0))
        =0,
    NA(),
    IF(
        Parameters!$D$15=1,
        IF(
            SUM(--(ISNUMBER(IF($M$5:$X$5=1,(M17:X17),""))))&gt;0,
            MAX(IF(
                ISNUMBER(M17:X17),
                IF(
                    M$5:X$5=1,
                    M17:X17,
                    ""),
                "")),
            MAX(IF(
                ISNUMBER(M17:X17),
                IF(
                    M$5:X$5=2,
                    M17:X17,
                    ""),
                ""))
        ),
        IF(
            Parameters!$D$16=1,
            IFERROR(
                AVERAGE(IF(
                    ISNUMBER(M17:X17),
                    IF(
                        M$5:X$5=1,
                        M17:X17,
                        ""),
                    "")),
                AVERAGE(IF(
                    ISNUMBER(M17:X17),
                    IF(
                        M$5:X$5=2,
                        M17:X17,
                        ""),
                    ""))
            ),
            IF(
                Parameters!$D$17=1,
                IFERROR(
                    IF(
                        OR(
                            IF(
                                ISNUMBER(M17:X17),
                                IF(
                                    M$5:X$5=1,
                                    M17:X17,
                                    ""),
                                "")
                            =0),
                        0,
                        GEOMEAN(IF(
                            ISNUMBER(M17:X17),
                            IF(
                                M$5:X$5=1,
                                M17:X17,
                                ""),
                            ""))
                    ),
                    IF(
                        OR(IF(
                            ISNUMBER(M17:X17),
                            IF(
                                M$5:X$5=2,
                                M17:X17,
                                ""),
                            "")
                            =0),
                        0,
                        GEOMEAN(IF(
                            ISNUMBER(M17:X17),
                            IF(
                                M$5:X$5=2,
                                M17:X17,
                                ""),
                            "")))
                )
            )
        )
    )
)</f>
        <v>#N/A</v>
      </c>
      <c r="J17" s="242">
        <v>44753</v>
      </c>
      <c r="K17" s="242">
        <v>44753</v>
      </c>
      <c r="L17" s="91" t="s">
        <v>19</v>
      </c>
      <c r="M17" s="192" t="s">
        <v>409</v>
      </c>
      <c r="N17" s="192" t="s">
        <v>409</v>
      </c>
      <c r="O17" s="192" t="s">
        <v>409</v>
      </c>
      <c r="P17" s="192" t="s">
        <v>409</v>
      </c>
      <c r="Q17" s="192" t="s">
        <v>409</v>
      </c>
      <c r="R17" s="192" t="s">
        <v>409</v>
      </c>
      <c r="S17" s="192" t="s">
        <v>409</v>
      </c>
      <c r="T17" s="192" t="s">
        <v>409</v>
      </c>
      <c r="U17" s="192" t="s">
        <v>409</v>
      </c>
      <c r="V17" s="192" t="s">
        <v>409</v>
      </c>
      <c r="W17" s="192"/>
      <c r="X17" s="192"/>
      <c r="Y17" s="192"/>
      <c r="Z17" s="192"/>
      <c r="AA17" s="87"/>
      <c r="AE17" s="86"/>
    </row>
    <row r="18" spans="1:31" x14ac:dyDescent="0.2">
      <c r="A18" s="81">
        <v>11</v>
      </c>
      <c r="B18" s="84" t="str">
        <f ca="1"/>
        <v>Australia</v>
      </c>
      <c r="C18" s="84" t="str">
        <f ca="1"/>
        <v>AUS</v>
      </c>
      <c r="D18" s="84" t="str">
        <f ca="1"/>
        <v>EAS           East Asia &amp; Pacific</v>
      </c>
      <c r="E18" s="84" t="str">
        <f ca="1"/>
        <v>NA</v>
      </c>
      <c r="F18" s="81" t="str">
        <f t="shared" ca="1" si="3"/>
        <v/>
      </c>
      <c r="G18" s="80">
        <f>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$M$4:$X$4,
                    (M18:X18),
                    "")),
            1,
            0))
        =0,
    NA(),
    IF(
        Parameters!$D$15=1,
        IF(
            SUM(--(ISNUMBER(IF($M$4:$X$4=1,(M18:X18),""))))&gt;0,
            MAX(IF(
                ISNUMBER(M18:X18),
                IF(
                    M$4:X$4=1,
                    M18:X18,
                    ""),
                "")),
            MAX(IF(
                ISNUMBER(M18:X18),
                IF(
                    M$4:X$4=2,
                    M18:X18,
                    ""),
                ""))
        ),
        IF(
            Parameters!$D$16=1,
            IFERROR(
                AVERAGE(IF(
                    ISNUMBER(M18:X18),
                    IF(
                        M$4:X$4=1,
                        M18:X18,
                        ""),
                    "")),
                AVERAGE(IF(
                    ISNUMBER(M18:X18),
                    IF(
                        M$4:X$4=2,
                        M18:X18,
                        ""),
                    ""))
            ),
            IF(
                Parameters!$D$17=1,
                IFERROR(
                    IF(
                        OR(
                            IF(
                                ISNUMBER(M18:X18),
                                IF(
                                    M$4:X$4=1,
                                    M18:X18,
                                    ""),
                                "")
                            =0),
                        0,
                        GEOMEAN(IF(
                            ISNUMBER(M18:X18),
                            IF(
                                M$4:X$4=1,
                                M18:X18,
                                ""),
                            ""))
                    ),
                    IF(
                        OR(IF(
                            ISNUMBER(M18:X18),
                            IF(
                                M$4:X$4=2,
                                M18:X18,
                                ""),
                            "")
                            =0),
                        0,
                        GEOMEAN(IF(
                            ISNUMBER(M18:X18),
                            IF(
                                M$4:X$4=2,
                                M18:X18,
                                ""),
                            "")))
                )
            )
        )
    )
)</f>
        <v>0.775911986103066</v>
      </c>
      <c r="I18" s="191" t="e" cm="1">
        <f t="array" ref="I18">IF(
    SUM(IF(
            ISNUMBER(
                IF(
                    $M$5:$X$5,
                    (M18:X18),
                    "")),
            1,
            0))
        =0,
    NA(),
    IF(
        Parameters!$D$15=1,
        IF(
            SUM(--(ISNUMBER(IF($M$5:$X$5=1,(M18:X18),""))))&gt;0,
            MAX(IF(
                ISNUMBER(M18:X18),
                IF(
                    M$5:X$5=1,
                    M18:X18,
                    ""),
                "")),
            MAX(IF(
                ISNUMBER(M18:X18),
                IF(
                    M$5:X$5=2,
                    M18:X18,
                    ""),
                ""))
        ),
        IF(
            Parameters!$D$16=1,
            IFERROR(
                AVERAGE(IF(
                    ISNUMBER(M18:X18),
                    IF(
                        M$5:X$5=1,
                        M18:X18,
                        ""),
                    "")),
                AVERAGE(IF(
                    ISNUMBER(M18:X18),
                    IF(
                        M$5:X$5=2,
                        M18:X18,
                        ""),
                    ""))
            ),
            IF(
                Parameters!$D$17=1,
                IFERROR(
                    IF(
                        OR(
                            IF(
                                ISNUMBER(M18:X18),
                                IF(
                                    M$5:X$5=1,
                                    M18:X18,
                                    ""),
                                "")
                            =0),
                        0,
                        GEOMEAN(IF(
                            ISNUMBER(M18:X18),
                            IF(
                                M$5:X$5=1,
                                M18:X18,
                                ""),
                            ""))
                    ),
                    IF(
                        OR(IF(
                            ISNUMBER(M18:X18),
                            IF(
                                M$5:X$5=2,
                                M18:X18,
                                ""),
                            "")
                            =0),
                        0,
                        GEOMEAN(IF(
                            ISNUMBER(M18:X18),
                            IF(
                                M$5:X$5=2,
                                M18:X18,
                                ""),
                            "")))
                )
            )
        )
    )
)</f>
        <v>#N/A</v>
      </c>
      <c r="J18" s="242">
        <v>44753</v>
      </c>
      <c r="K18" s="242">
        <v>44753</v>
      </c>
      <c r="L18" s="91" t="s">
        <v>21</v>
      </c>
      <c r="M18" s="192">
        <v>0.88516746411483205</v>
      </c>
      <c r="N18" s="192">
        <v>0.775911986103066</v>
      </c>
      <c r="O18" s="192" t="s">
        <v>409</v>
      </c>
      <c r="P18" s="192" t="s">
        <v>409</v>
      </c>
      <c r="Q18" s="192" t="s">
        <v>409</v>
      </c>
      <c r="R18" s="192">
        <v>0.19500000000000001</v>
      </c>
      <c r="S18" s="192">
        <v>75.400000000000006</v>
      </c>
      <c r="T18" s="192" t="s">
        <v>409</v>
      </c>
      <c r="U18" s="192" t="s">
        <v>409</v>
      </c>
      <c r="V18" s="192" t="s">
        <v>409</v>
      </c>
      <c r="W18" s="192"/>
      <c r="X18" s="192"/>
      <c r="Y18" s="192"/>
      <c r="Z18" s="192"/>
      <c r="AA18" s="87"/>
    </row>
    <row r="19" spans="1:31" x14ac:dyDescent="0.2">
      <c r="A19" s="81">
        <v>12</v>
      </c>
      <c r="B19" s="84" t="str">
        <f ca="1"/>
        <v>Austria</v>
      </c>
      <c r="C19" s="84" t="str">
        <f ca="1"/>
        <v>AUT</v>
      </c>
      <c r="D19" s="84" t="str">
        <f ca="1"/>
        <v>ECS           Europe &amp; Central Asia</v>
      </c>
      <c r="E19" s="84" t="str">
        <f ca="1"/>
        <v>NA</v>
      </c>
      <c r="F19" s="81" t="str">
        <f t="shared" ca="1" si="3"/>
        <v/>
      </c>
      <c r="G19" s="80">
        <f>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0</v>
      </c>
      <c r="H19" s="80" cm="1">
        <f t="array" ref="H19">IF(
    SUM(IF(
            ISNUMBER(
                IF(
                    $M$4:$X$4,
                    (M19:X19),
                    "")),
            1,
            0))
        =0,
    NA(),
    IF(
        Parameters!$D$15=1,
        IF(
            SUM(--(ISNUMBER(IF($M$4:$X$4=1,(M19:X19),""))))&gt;0,
            MAX(IF(
                ISNUMBER(M19:X19),
                IF(
                    M$4:X$4=1,
                    M19:X19,
                    ""),
                "")),
            MAX(IF(
                ISNUMBER(M19:X19),
                IF(
                    M$4:X$4=2,
                    M19:X19,
                    ""),
                ""))
        ),
        IF(
            Parameters!$D$16=1,
            IFERROR(
                AVERAGE(IF(
                    ISNUMBER(M19:X19),
                    IF(
                        M$4:X$4=1,
                        M19:X19,
                        ""),
                    "")),
                AVERAGE(IF(
                    ISNUMBER(M19:X19),
                    IF(
                        M$4:X$4=2,
                        M19:X19,
                        ""),
                    ""))
            ),
            IF(
                Parameters!$D$17=1,
                IFERROR(
                    IF(
                        OR(
                            IF(
                                ISNUMBER(M19:X19),
                                IF(
                                    M$4:X$4=1,
                                    M19:X19,
                                    ""),
                                "")
                            =0),
                        0,
                        GEOMEAN(IF(
                            ISNUMBER(M19:X19),
                            IF(
                                M$4:X$4=1,
                                M19:X19,
                                ""),
                            ""))
                    ),
                    IF(
                        OR(IF(
                            ISNUMBER(M19:X19),
                            IF(
                                M$4:X$4=2,
                                M19:X19,
                                ""),
                            "")
                            =0),
                        0,
                        GEOMEAN(IF(
                            ISNUMBER(M19:X19),
                            IF(
                                M$4:X$4=2,
                                M19:X19,
                                ""),
                            "")))
                )
            )
        )
    )
)</f>
        <v>0</v>
      </c>
      <c r="I19" s="191" t="e" cm="1">
        <f t="array" ref="I19">IF(
    SUM(IF(
            ISNUMBER(
                IF(
                    $M$5:$X$5,
                    (M19:X19),
                    "")),
            1,
            0))
        =0,
    NA(),
    IF(
        Parameters!$D$15=1,
        IF(
            SUM(--(ISNUMBER(IF($M$5:$X$5=1,(M19:X19),""))))&gt;0,
            MAX(IF(
                ISNUMBER(M19:X19),
                IF(
                    M$5:X$5=1,
                    M19:X19,
                    ""),
                "")),
            MAX(IF(
                ISNUMBER(M19:X19),
                IF(
                    M$5:X$5=2,
                    M19:X19,
                    ""),
                ""))
        ),
        IF(
            Parameters!$D$16=1,
            IFERROR(
                AVERAGE(IF(
                    ISNUMBER(M19:X19),
                    IF(
                        M$5:X$5=1,
                        M19:X19,
                        ""),
                    "")),
                AVERAGE(IF(
                    ISNUMBER(M19:X19),
                    IF(
                        M$5:X$5=2,
                        M19:X19,
                        ""),
                    ""))
            ),
            IF(
                Parameters!$D$17=1,
                IFERROR(
                    IF(
                        OR(
                            IF(
                                ISNUMBER(M19:X19),
                                IF(
                                    M$5:X$5=1,
                                    M19:X19,
                                    ""),
                                "")
                            =0),
                        0,
                        GEOMEAN(IF(
                            ISNUMBER(M19:X19),
                            IF(
                                M$5:X$5=1,
                                M19:X19,
                                ""),
                            ""))
                    ),
                    IF(
                        OR(IF(
                            ISNUMBER(M19:X19),
                            IF(
                                M$5:X$5=2,
                                M19:X19,
                                ""),
                            "")
                            =0),
                        0,
                        GEOMEAN(IF(
                            ISNUMBER(M19:X19),
                            IF(
                                M$5:X$5=2,
                                M19:X19,
                                ""),
                            "")))
                )
            )
        )
    )
)</f>
        <v>#N/A</v>
      </c>
      <c r="J19" s="242">
        <v>44888</v>
      </c>
      <c r="K19" s="242">
        <v>44753</v>
      </c>
      <c r="L19" s="91" t="s">
        <v>23</v>
      </c>
      <c r="M19" s="192">
        <v>0</v>
      </c>
      <c r="N19" s="192">
        <v>0</v>
      </c>
      <c r="O19" s="192" t="s">
        <v>409</v>
      </c>
      <c r="P19" s="192" t="s">
        <v>409</v>
      </c>
      <c r="Q19" s="192" t="s">
        <v>409</v>
      </c>
      <c r="R19" s="192">
        <v>9.7000000000000003E-2</v>
      </c>
      <c r="S19" s="192">
        <v>78.099999999999994</v>
      </c>
      <c r="T19" s="192" t="s">
        <v>409</v>
      </c>
      <c r="U19" s="192" t="s">
        <v>409</v>
      </c>
      <c r="V19" s="192" t="s">
        <v>409</v>
      </c>
      <c r="W19" s="192"/>
      <c r="X19" s="192"/>
      <c r="Y19" s="192"/>
      <c r="Z19" s="192"/>
      <c r="AA19" s="87"/>
    </row>
    <row r="20" spans="1:31" x14ac:dyDescent="0.2">
      <c r="A20" s="81">
        <v>13</v>
      </c>
      <c r="B20" s="84" t="str">
        <f ca="1"/>
        <v>Azerbaijan</v>
      </c>
      <c r="C20" s="84" t="str">
        <f ca="1"/>
        <v>AZE</v>
      </c>
      <c r="D20" s="84" t="str">
        <f ca="1"/>
        <v>ECS           Europe &amp; Central Asia</v>
      </c>
      <c r="E20" s="84" t="str">
        <f ca="1"/>
        <v>IBRD</v>
      </c>
      <c r="F20" s="81" t="str">
        <f t="shared" ca="1" si="3"/>
        <v/>
      </c>
      <c r="G20" s="80">
        <f>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0</v>
      </c>
      <c r="H20" s="80" cm="1">
        <f t="array" ref="H20">IF(
    SUM(IF(
            ISNUMBER(
                IF(
                    $M$4:$X$4,
                    (M20:X20),
                    "")),
            1,
            0))
        =0,
    NA(),
    IF(
        Parameters!$D$15=1,
        IF(
            SUM(--(ISNUMBER(IF($M$4:$X$4=1,(M20:X20),""))))&gt;0,
            MAX(IF(
                ISNUMBER(M20:X20),
                IF(
                    M$4:X$4=1,
                    M20:X20,
                    ""),
                "")),
            MAX(IF(
                ISNUMBER(M20:X20),
                IF(
                    M$4:X$4=2,
                    M20:X20,
                    ""),
                ""))
        ),
        IF(
            Parameters!$D$16=1,
            IFERROR(
                AVERAGE(IF(
                    ISNUMBER(M20:X20),
                    IF(
                        M$4:X$4=1,
                        M20:X20,
                        ""),
                    "")),
                AVERAGE(IF(
                    ISNUMBER(M20:X20),
                    IF(
                        M$4:X$4=2,
                        M20:X20,
                        ""),
                    ""))
            ),
            IF(
                Parameters!$D$17=1,
                IFERROR(
                    IF(
                        OR(
                            IF(
                                ISNUMBER(M20:X20),
                                IF(
                                    M$4:X$4=1,
                                    M20:X20,
                                    ""),
                                "")
                            =0),
                        0,
                        GEOMEAN(IF(
                            ISNUMBER(M20:X20),
                            IF(
                                M$4:X$4=1,
                                M20:X20,
                                ""),
                            ""))
                    ),
                    IF(
                        OR(IF(
                            ISNUMBER(M20:X20),
                            IF(
                                M$4:X$4=2,
                                M20:X20,
                                ""),
                            "")
                            =0),
                        0,
                        GEOMEAN(IF(
                            ISNUMBER(M20:X20),
                            IF(
                                M$4:X$4=2,
                                M20:X20,
                                ""),
                            "")))
                )
            )
        )
    )
)</f>
        <v>5.2924145917776402</v>
      </c>
      <c r="I20" s="191" t="e" cm="1">
        <f t="array" ref="I20">IF(
    SUM(IF(
            ISNUMBER(
                IF(
                    $M$5:$X$5,
                    (M20:X20),
                    "")),
            1,
            0))
        =0,
    NA(),
    IF(
        Parameters!$D$15=1,
        IF(
            SUM(--(ISNUMBER(IF($M$5:$X$5=1,(M20:X20),""))))&gt;0,
            MAX(IF(
                ISNUMBER(M20:X20),
                IF(
                    M$5:X$5=1,
                    M20:X20,
                    ""),
                "")),
            MAX(IF(
                ISNUMBER(M20:X20),
                IF(
                    M$5:X$5=2,
                    M20:X20,
                    ""),
                ""))
        ),
        IF(
            Parameters!$D$16=1,
            IFERROR(
                AVERAGE(IF(
                    ISNUMBER(M20:X20),
                    IF(
                        M$5:X$5=1,
                        M20:X20,
                        ""),
                    "")),
                AVERAGE(IF(
                    ISNUMBER(M20:X20),
                    IF(
                        M$5:X$5=2,
                        M20:X20,
                        ""),
                    ""))
            ),
            IF(
                Parameters!$D$17=1,
                IFERROR(
                    IF(
                        OR(
                            IF(
                                ISNUMBER(M20:X20),
                                IF(
                                    M$5:X$5=1,
                                    M20:X20,
                                    ""),
                                "")
                            =0),
                        0,
                        GEOMEAN(IF(
                            ISNUMBER(M20:X20),
                            IF(
                                M$5:X$5=1,
                                M20:X20,
                                ""),
                            ""))
                    ),
                    IF(
                        OR(IF(
                            ISNUMBER(M20:X20),
                            IF(
                                M$5:X$5=2,
                                M20:X20,
                                ""),
                            "")
                            =0),
                        0,
                        GEOMEAN(IF(
                            ISNUMBER(M20:X20),
                            IF(
                                M$5:X$5=2,
                                M20:X20,
                                ""),
                            "")))
                )
            )
        )
    )
)</f>
        <v>#N/A</v>
      </c>
      <c r="J20" s="242">
        <v>44888</v>
      </c>
      <c r="K20" s="242">
        <v>44753</v>
      </c>
      <c r="L20" s="91" t="s">
        <v>25</v>
      </c>
      <c r="M20" s="192">
        <v>4.2344497607655498</v>
      </c>
      <c r="N20" s="192">
        <v>5.2924145917776402</v>
      </c>
      <c r="O20" s="192" t="s">
        <v>409</v>
      </c>
      <c r="P20" s="192" t="s">
        <v>409</v>
      </c>
      <c r="Q20" s="192" t="s">
        <v>409</v>
      </c>
      <c r="R20" s="192">
        <v>0.33500000000000002</v>
      </c>
      <c r="S20" s="192">
        <v>59.8</v>
      </c>
      <c r="T20" s="192" t="s">
        <v>409</v>
      </c>
      <c r="U20" s="192" t="s">
        <v>409</v>
      </c>
      <c r="V20" s="192" t="s">
        <v>409</v>
      </c>
      <c r="W20" s="192"/>
      <c r="X20" s="192"/>
      <c r="Y20" s="192"/>
      <c r="Z20" s="192"/>
      <c r="AA20" s="87"/>
      <c r="AE20" s="86"/>
    </row>
    <row r="21" spans="1:31" x14ac:dyDescent="0.2">
      <c r="A21" s="81">
        <v>14</v>
      </c>
      <c r="B21" s="84" t="str">
        <f ca="1"/>
        <v>Burundi</v>
      </c>
      <c r="C21" s="84" t="str">
        <f ca="1"/>
        <v>BDI</v>
      </c>
      <c r="D21" s="84" t="str">
        <f ca="1"/>
        <v>SSF           Sub-Saharan Africa</v>
      </c>
      <c r="E21" s="84" t="str">
        <f ca="1"/>
        <v>IDA</v>
      </c>
      <c r="F21" s="81" t="str">
        <f t="shared" ca="1" si="3"/>
        <v/>
      </c>
      <c r="G21" s="80">
        <f>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7.0710678118654755</v>
      </c>
      <c r="H21" s="80" cm="1">
        <f t="array" ref="H21">IF(
    SUM(IF(
            ISNUMBER(
                IF(
                    $M$4:$X$4,
                    (M21:X21),
                    "")),
            1,
            0))
        =0,
    NA(),
    IF(
        Parameters!$D$15=1,
        IF(
            SUM(--(ISNUMBER(IF($M$4:$X$4=1,(M21:X21),""))))&gt;0,
            MAX(IF(
                ISNUMBER(M21:X21),
                IF(
                    M$4:X$4=1,
                    M21:X21,
                    ""),
                "")),
            MAX(IF(
                ISNUMBER(M21:X21),
                IF(
                    M$4:X$4=2,
                    M21:X21,
                    ""),
                ""))
        ),
        IF(
            Parameters!$D$16=1,
            IFERROR(
                AVERAGE(IF(
                    ISNUMBER(M21:X21),
                    IF(
                        M$4:X$4=1,
                        M21:X21,
                        ""),
                    "")),
                AVERAGE(IF(
                    ISNUMBER(M21:X21),
                    IF(
                        M$4:X$4=2,
                        M21:X21,
                        ""),
                    ""))
            ),
            IF(
                Parameters!$D$17=1,
                IFERROR(
                    IF(
                        OR(
                            IF(
                                ISNUMBER(M21:X21),
                                IF(
                                    M$4:X$4=1,
                                    M21:X21,
                                    ""),
                                "")
                            =0),
                        0,
                        GEOMEAN(IF(
                            ISNUMBER(M21:X21),
                            IF(
                                M$4:X$4=1,
                                M21:X21,
                                ""),
                            ""))
                    ),
                    IF(
                        OR(IF(
                            ISNUMBER(M21:X21),
                            IF(
                                M$4:X$4=2,
                                M21:X21,
                                ""),
                            "")
                            =0),
                        0,
                        GEOMEAN(IF(
                            ISNUMBER(M21:X21),
                            IF(
                                M$4:X$4=2,
                                M21:X21,
                                ""),
                            "")))
                )
            )
        )
    )
)</f>
        <v>10</v>
      </c>
      <c r="I21" s="191" cm="1">
        <f t="array" ref="I21">IF(
    SUM(IF(
            ISNUMBER(
                IF(
                    $M$5:$X$5,
                    (M21:X21),
                    "")),
            1,
            0))
        =0,
    NA(),
    IF(
        Parameters!$D$15=1,
        IF(
            SUM(--(ISNUMBER(IF($M$5:$X$5=1,(M21:X21),""))))&gt;0,
            MAX(IF(
                ISNUMBER(M21:X21),
                IF(
                    M$5:X$5=1,
                    M21:X21,
                    ""),
                "")),
            MAX(IF(
                ISNUMBER(M21:X21),
                IF(
                    M$5:X$5=2,
                    M21:X21,
                    ""),
                ""))
        ),
        IF(
            Parameters!$D$16=1,
            IFERROR(
                AVERAGE(IF(
                    ISNUMBER(M21:X21),
                    IF(
                        M$5:X$5=1,
                        M21:X21,
                        ""),
                    "")),
                AVERAGE(IF(
                    ISNUMBER(M21:X21),
                    IF(
                        M$5:X$5=2,
                        M21:X21,
                        ""),
                    ""))
            ),
            IF(
                Parameters!$D$17=1,
                IFERROR(
                    IF(
                        OR(
                            IF(
                                ISNUMBER(M21:X21),
                                IF(
                                    M$5:X$5=1,
                                    M21:X21,
                                    ""),
                                "")
                            =0),
                        0,
                        GEOMEAN(IF(
                            ISNUMBER(M21:X21),
                            IF(
                                M$5:X$5=1,
                                M21:X21,
                                ""),
                            ""))
                    ),
                    IF(
                        OR(IF(
                            ISNUMBER(M21:X21),
                            IF(
                                M$5:X$5=2,
                                M21:X21,
                                ""),
                            "")
                            =0),
                        0,
                        GEOMEAN(IF(
                            ISNUMBER(M21:X21),
                            IF(
                                M$5:X$5=2,
                                M21:X21,
                                ""),
                            "")))
                )
            )
        )
    )
)</f>
        <v>5</v>
      </c>
      <c r="J21" s="242">
        <v>44888</v>
      </c>
      <c r="K21" s="242">
        <v>45142</v>
      </c>
      <c r="L21" s="91" t="s">
        <v>27</v>
      </c>
      <c r="M21" s="192">
        <v>9.9282296650717701</v>
      </c>
      <c r="N21" s="192">
        <v>10</v>
      </c>
      <c r="O21" s="192" t="s">
        <v>409</v>
      </c>
      <c r="P21" s="192" t="s">
        <v>409</v>
      </c>
      <c r="Q21" s="192">
        <v>5</v>
      </c>
      <c r="R21" s="192">
        <v>0.57299999999999995</v>
      </c>
      <c r="S21" s="192">
        <v>40.6</v>
      </c>
      <c r="T21" s="192" t="s">
        <v>409</v>
      </c>
      <c r="U21" s="192" t="s">
        <v>409</v>
      </c>
      <c r="V21" s="192">
        <v>27.69</v>
      </c>
      <c r="W21" s="192"/>
      <c r="X21" s="192"/>
      <c r="Y21" s="192"/>
      <c r="Z21" s="192"/>
      <c r="AA21" s="87"/>
    </row>
    <row r="22" spans="1:31" x14ac:dyDescent="0.2">
      <c r="A22" s="81">
        <v>15</v>
      </c>
      <c r="B22" s="84" t="str">
        <f ca="1"/>
        <v>Belgium</v>
      </c>
      <c r="C22" s="84" t="str">
        <f ca="1"/>
        <v>BEL</v>
      </c>
      <c r="D22" s="84" t="str">
        <f ca="1"/>
        <v>ECS           Europe &amp; Central Asia</v>
      </c>
      <c r="E22" s="84" t="str">
        <f ca="1"/>
        <v>NA</v>
      </c>
      <c r="F22" s="81" t="str">
        <f t="shared" ca="1" si="3"/>
        <v/>
      </c>
      <c r="G22" s="80">
        <f>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0</v>
      </c>
      <c r="H22" s="80" cm="1">
        <f t="array" ref="H22">IF(
    SUM(IF(
            ISNUMBER(
                IF(
                    $M$4:$X$4,
                    (M22:X22),
                    "")),
            1,
            0))
        =0,
    NA(),
    IF(
        Parameters!$D$15=1,
        IF(
            SUM(--(ISNUMBER(IF($M$4:$X$4=1,(M22:X22),""))))&gt;0,
            MAX(IF(
                ISNUMBER(M22:X22),
                IF(
                    M$4:X$4=1,
                    M22:X22,
                    ""),
                "")),
            MAX(IF(
                ISNUMBER(M22:X22),
                IF(
                    M$4:X$4=2,
                    M22:X22,
                    ""),
                ""))
        ),
        IF(
            Parameters!$D$16=1,
            IFERROR(
                AVERAGE(IF(
                    ISNUMBER(M22:X22),
                    IF(
                        M$4:X$4=1,
                        M22:X22,
                        ""),
                    "")),
                AVERAGE(IF(
                    ISNUMBER(M22:X22),
                    IF(
                        M$4:X$4=2,
                        M22:X22,
                        ""),
                    ""))
            ),
            IF(
                Parameters!$D$17=1,
                IFERROR(
                    IF(
                        OR(
                            IF(
                                ISNUMBER(M22:X22),
                                IF(
                                    M$4:X$4=1,
                                    M22:X22,
                                    ""),
                                "")
                            =0),
                        0,
                        GEOMEAN(IF(
                            ISNUMBER(M22:X22),
                            IF(
                                M$4:X$4=1,
                                M22:X22,
                                ""),
                            ""))
                    ),
                    IF(
                        OR(IF(
                            ISNUMBER(M22:X22),
                            IF(
                                M$4:X$4=2,
                                M22:X22,
                                ""),
                            "")
                            =0),
                        0,
                        GEOMEAN(IF(
                            ISNUMBER(M22:X22),
                            IF(
                                M$4:X$4=2,
                                M22:X22,
                                ""),
                            "")))
                )
            )
        )
    )
)</f>
        <v>0.16792125072379799</v>
      </c>
      <c r="I22" s="191" t="e" cm="1">
        <f t="array" ref="I22">IF(
    SUM(IF(
            ISNUMBER(
                IF(
                    $M$5:$X$5,
                    (M22:X22),
                    "")),
            1,
            0))
        =0,
    NA(),
    IF(
        Parameters!$D$15=1,
        IF(
            SUM(--(ISNUMBER(IF($M$5:$X$5=1,(M22:X22),""))))&gt;0,
            MAX(IF(
                ISNUMBER(M22:X22),
                IF(
                    M$5:X$5=1,
                    M22:X22,
                    ""),
                "")),
            MAX(IF(
                ISNUMBER(M22:X22),
                IF(
                    M$5:X$5=2,
                    M22:X22,
                    ""),
                ""))
        ),
        IF(
            Parameters!$D$16=1,
            IFERROR(
                AVERAGE(IF(
                    ISNUMBER(M22:X22),
                    IF(
                        M$5:X$5=1,
                        M22:X22,
                        ""),
                    "")),
                AVERAGE(IF(
                    ISNUMBER(M22:X22),
                    IF(
                        M$5:X$5=2,
                        M22:X22,
                        ""),
                    ""))
            ),
            IF(
                Parameters!$D$17=1,
                IFERROR(
                    IF(
                        OR(
                            IF(
                                ISNUMBER(M22:X22),
                                IF(
                                    M$5:X$5=1,
                                    M22:X22,
                                    ""),
                                "")
                            =0),
                        0,
                        GEOMEAN(IF(
                            ISNUMBER(M22:X22),
                            IF(
                                M$5:X$5=1,
                                M22:X22,
                                ""),
                            ""))
                    ),
                    IF(
                        OR(IF(
                            ISNUMBER(M22:X22),
                            IF(
                                M$5:X$5=2,
                                M22:X22,
                                ""),
                            "")
                            =0),
                        0,
                        GEOMEAN(IF(
                            ISNUMBER(M22:X22),
                            IF(
                                M$5:X$5=2,
                                M22:X22,
                                ""),
                            "")))
                )
            )
        )
    )
)</f>
        <v>#N/A</v>
      </c>
      <c r="J22" s="242">
        <v>44888</v>
      </c>
      <c r="K22" s="242">
        <v>44753</v>
      </c>
      <c r="L22" s="91" t="s">
        <v>29</v>
      </c>
      <c r="M22" s="192">
        <v>0</v>
      </c>
      <c r="N22" s="192">
        <v>0.16792125072379799</v>
      </c>
      <c r="O22" s="192" t="s">
        <v>409</v>
      </c>
      <c r="P22" s="192" t="s">
        <v>409</v>
      </c>
      <c r="Q22" s="192" t="s">
        <v>409</v>
      </c>
      <c r="R22" s="192">
        <v>0.08</v>
      </c>
      <c r="S22" s="192">
        <v>77.5</v>
      </c>
      <c r="T22" s="192" t="s">
        <v>409</v>
      </c>
      <c r="U22" s="192" t="s">
        <v>409</v>
      </c>
      <c r="V22" s="192" t="s">
        <v>409</v>
      </c>
      <c r="W22" s="192"/>
      <c r="X22" s="192"/>
      <c r="Y22" s="192"/>
      <c r="Z22" s="192"/>
      <c r="AA22" s="87"/>
    </row>
    <row r="23" spans="1:31" x14ac:dyDescent="0.2">
      <c r="A23" s="81">
        <v>16</v>
      </c>
      <c r="B23" s="84" t="str">
        <f ca="1"/>
        <v>Benin</v>
      </c>
      <c r="C23" s="84" t="str">
        <f ca="1"/>
        <v>BEN</v>
      </c>
      <c r="D23" s="84" t="str">
        <f ca="1"/>
        <v>SSF           Sub-Saharan Africa</v>
      </c>
      <c r="E23" s="84" t="str">
        <f ca="1"/>
        <v>IDA</v>
      </c>
      <c r="F23" s="81" t="str">
        <f t="shared" ca="1" si="3"/>
        <v/>
      </c>
      <c r="G23" s="80">
        <f>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0</v>
      </c>
      <c r="H23" s="80" cm="1">
        <f t="array" ref="H23">IF(
    SUM(IF(
            ISNUMBER(
                IF(
                    $M$4:$X$4,
                    (M23:X23),
                    "")),
            1,
            0))
        =0,
    NA(),
    IF(
        Parameters!$D$15=1,
        IF(
            SUM(--(ISNUMBER(IF($M$4:$X$4=1,(M23:X23),""))))&gt;0,
            MAX(IF(
                ISNUMBER(M23:X23),
                IF(
                    M$4:X$4=1,
                    M23:X23,
                    ""),
                "")),
            MAX(IF(
                ISNUMBER(M23:X23),
                IF(
                    M$4:X$4=2,
                    M23:X23,
                    ""),
                ""))
        ),
        IF(
            Parameters!$D$16=1,
            IFERROR(
                AVERAGE(IF(
                    ISNUMBER(M23:X23),
                    IF(
                        M$4:X$4=1,
                        M23:X23,
                        ""),
                    "")),
                AVERAGE(IF(
                    ISNUMBER(M23:X23),
                    IF(
                        M$4:X$4=2,
                        M23:X23,
                        ""),
                    ""))
            ),
            IF(
                Parameters!$D$17=1,
                IFERROR(
                    IF(
                        OR(
                            IF(
                                ISNUMBER(M23:X23),
                                IF(
                                    M$4:X$4=1,
                                    M23:X23,
                                    ""),
                                "")
                            =0),
                        0,
                        GEOMEAN(IF(
                            ISNUMBER(M23:X23),
                            IF(
                                M$4:X$4=1,
                                M23:X23,
                                ""),
                            ""))
                    ),
                    IF(
                        OR(IF(
                            ISNUMBER(M23:X23),
                            IF(
                                M$4:X$4=2,
                                M23:X23,
                                ""),
                            "")
                            =0),
                        0,
                        GEOMEAN(IF(
                            ISNUMBER(M23:X23),
                            IF(
                                M$4:X$4=2,
                                M23:X23,
                                ""),
                            "")))
                )
            )
        )
    )
)</f>
        <v>8.6797915460335808</v>
      </c>
      <c r="I23" s="191" t="e" cm="1">
        <f t="array" ref="I23">IF(
    SUM(IF(
            ISNUMBER(
                IF(
                    $M$5:$X$5,
                    (M23:X23),
                    "")),
            1,
            0))
        =0,
    NA(),
    IF(
        Parameters!$D$15=1,
        IF(
            SUM(--(ISNUMBER(IF($M$5:$X$5=1,(M23:X23),""))))&gt;0,
            MAX(IF(
                ISNUMBER(M23:X23),
                IF(
                    M$5:X$5=1,
                    M23:X23,
                    ""),
                "")),
            MAX(IF(
                ISNUMBER(M23:X23),
                IF(
                    M$5:X$5=2,
                    M23:X23,
                    ""),
                ""))
        ),
        IF(
            Parameters!$D$16=1,
            IFERROR(
                AVERAGE(IF(
                    ISNUMBER(M23:X23),
                    IF(
                        M$5:X$5=1,
                        M23:X23,
                        ""),
                    "")),
                AVERAGE(IF(
                    ISNUMBER(M23:X23),
                    IF(
                        M$5:X$5=2,
                        M23:X23,
                        ""),
                    ""))
            ),
            IF(
                Parameters!$D$17=1,
                IFERROR(
                    IF(
                        OR(
                            IF(
                                ISNUMBER(M23:X23),
                                IF(
                                    M$5:X$5=1,
                                    M23:X23,
                                    ""),
                                "")
                            =0),
                        0,
                        GEOMEAN(IF(
                            ISNUMBER(M23:X23),
                            IF(
                                M$5:X$5=1,
                                M23:X23,
                                ""),
                            ""))
                    ),
                    IF(
                        OR(IF(
                            ISNUMBER(M23:X23),
                            IF(
                                M$5:X$5=2,
                                M23:X23,
                                ""),
                            "")
                            =0),
                        0,
                        GEOMEAN(IF(
                            ISNUMBER(M23:X23),
                            IF(
                                M$5:X$5=2,
                                M23:X23,
                                ""),
                            "")))
                )
            )
        )
    )
)</f>
        <v>#N/A</v>
      </c>
      <c r="J23" s="242">
        <v>44888</v>
      </c>
      <c r="K23" s="242">
        <v>44839</v>
      </c>
      <c r="L23" s="91" t="s">
        <v>31</v>
      </c>
      <c r="M23" s="192">
        <v>8.6124401913875595</v>
      </c>
      <c r="N23" s="192">
        <v>8.6797915460335808</v>
      </c>
      <c r="O23" s="192" t="s">
        <v>409</v>
      </c>
      <c r="P23" s="192" t="s">
        <v>409</v>
      </c>
      <c r="Q23" s="192" t="s">
        <v>409</v>
      </c>
      <c r="R23" s="192">
        <v>0.51800000000000002</v>
      </c>
      <c r="S23" s="192">
        <v>48.1</v>
      </c>
      <c r="T23" s="192" t="s">
        <v>409</v>
      </c>
      <c r="U23" s="192" t="s">
        <v>409</v>
      </c>
      <c r="V23" s="192" t="s">
        <v>409</v>
      </c>
      <c r="W23" s="192"/>
      <c r="X23" s="192"/>
      <c r="Y23" s="192"/>
      <c r="Z23" s="192"/>
      <c r="AA23" s="87"/>
    </row>
    <row r="24" spans="1:31" x14ac:dyDescent="0.2">
      <c r="A24" s="81">
        <v>17</v>
      </c>
      <c r="B24" s="84" t="str">
        <f ca="1"/>
        <v>Burkina Faso</v>
      </c>
      <c r="C24" s="84" t="str">
        <f ca="1"/>
        <v>BFA</v>
      </c>
      <c r="D24" s="84" t="str">
        <f ca="1"/>
        <v>SSF           Sub-Saharan Africa</v>
      </c>
      <c r="E24" s="84" t="str">
        <f ca="1"/>
        <v>IDA</v>
      </c>
      <c r="F24" s="81" t="str">
        <f t="shared" ca="1" si="3"/>
        <v/>
      </c>
      <c r="G24" s="80">
        <f>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9.080480410933168</v>
      </c>
      <c r="H24" s="80" cm="1">
        <f t="array" ref="H24">IF(
    SUM(IF(
            ISNUMBER(
                IF(
                    $M$4:$X$4,
                    (M24:X24),
                    "")),
            1,
            0))
        =0,
    NA(),
    IF(
        Parameters!$D$15=1,
        IF(
            SUM(--(ISNUMBER(IF($M$4:$X$4=1,(M24:X24),""))))&gt;0,
            MAX(IF(
                ISNUMBER(M24:X24),
                IF(
                    M$4:X$4=1,
                    M24:X24,
                    ""),
                "")),
            MAX(IF(
                ISNUMBER(M24:X24),
                IF(
                    M$4:X$4=2,
                    M24:X24,
                    ""),
                ""))
        ),
        IF(
            Parameters!$D$16=1,
            IFERROR(
                AVERAGE(IF(
                    ISNUMBER(M24:X24),
                    IF(
                        M$4:X$4=1,
                        M24:X24,
                        ""),
                    "")),
                AVERAGE(IF(
                    ISNUMBER(M24:X24),
                    IF(
                        M$4:X$4=2,
                        M24:X24,
                        ""),
                    ""))
            ),
            IF(
                Parameters!$D$17=1,
                IFERROR(
                    IF(
                        OR(
                            IF(
                                ISNUMBER(M24:X24),
                                IF(
                                    M$4:X$4=1,
                                    M24:X24,
                                    ""),
                                "")
                            =0),
                        0,
                        GEOMEAN(IF(
                            ISNUMBER(M24:X24),
                            IF(
                                M$4:X$4=1,
                                M24:X24,
                                ""),
                            ""))
                    ),
                    IF(
                        OR(IF(
                            ISNUMBER(M24:X24),
                            IF(
                                M$4:X$4=2,
                                M24:X24,
                                ""),
                            "")
                            =0),
                        0,
                        GEOMEAN(IF(
                            ISNUMBER(M24:X24),
                            IF(
                                M$4:X$4=2,
                                M24:X24,
                                ""),
                            "")))
                )
            )
        )
    )
)</f>
        <v>8.2455124493341003</v>
      </c>
      <c r="I24" s="191" cm="1">
        <f t="array" ref="I24">IF(
    SUM(IF(
            ISNUMBER(
                IF(
                    $M$5:$X$5,
                    (M24:X24),
                    "")),
            1,
            0))
        =0,
    NA(),
    IF(
        Parameters!$D$15=1,
        IF(
            SUM(--(ISNUMBER(IF($M$5:$X$5=1,(M24:X24),""))))&gt;0,
            MAX(IF(
                ISNUMBER(M24:X24),
                IF(
                    M$5:X$5=1,
                    M24:X24,
                    ""),
                "")),
            MAX(IF(
                ISNUMBER(M24:X24),
                IF(
                    M$5:X$5=2,
                    M24:X24,
                    ""),
                ""))
        ),
        IF(
            Parameters!$D$16=1,
            IFERROR(
                AVERAGE(IF(
                    ISNUMBER(M24:X24),
                    IF(
                        M$5:X$5=1,
                        M24:X24,
                        ""),
                    "")),
                AVERAGE(IF(
                    ISNUMBER(M24:X24),
                    IF(
                        M$5:X$5=2,
                        M24:X24,
                        ""),
                    ""))
            ),
            IF(
                Parameters!$D$17=1,
                IFERROR(
                    IF(
                        OR(
                            IF(
                                ISNUMBER(M24:X24),
                                IF(
                                    M$5:X$5=1,
                                    M24:X24,
                                    ""),
                                "")
                            =0),
                        0,
                        GEOMEAN(IF(
                            ISNUMBER(M24:X24),
                            IF(
                                M$5:X$5=1,
                                M24:X24,
                                ""),
                            ""))
                    ),
                    IF(
                        OR(IF(
                            ISNUMBER(M24:X24),
                            IF(
                                M$5:X$5=2,
                                M24:X24,
                                ""),
                            "")
                            =0),
                        0,
                        GEOMEAN(IF(
                            ISNUMBER(M24:X24),
                            IF(
                                M$5:X$5=2,
                                M24:X24,
                                ""),
                            "")))
                )
            )
        )
    )
)</f>
        <v>10</v>
      </c>
      <c r="J24" s="242">
        <v>44753</v>
      </c>
      <c r="K24" s="242">
        <v>45077</v>
      </c>
      <c r="L24" s="91" t="s">
        <v>33</v>
      </c>
      <c r="M24" s="192">
        <v>8.7559808612440193</v>
      </c>
      <c r="N24" s="192">
        <v>8.2455124493341003</v>
      </c>
      <c r="O24" s="192">
        <v>10</v>
      </c>
      <c r="P24" s="192" t="s">
        <v>409</v>
      </c>
      <c r="Q24" s="192">
        <v>1</v>
      </c>
      <c r="R24" s="192">
        <v>0.52400000000000002</v>
      </c>
      <c r="S24" s="192">
        <v>49.6</v>
      </c>
      <c r="T24" s="192" t="s">
        <v>792</v>
      </c>
      <c r="U24" s="192" t="s">
        <v>409</v>
      </c>
      <c r="V24" s="192">
        <v>-15.9</v>
      </c>
      <c r="W24" s="192"/>
      <c r="X24" s="192"/>
      <c r="Y24" s="192"/>
      <c r="Z24" s="192"/>
      <c r="AA24" s="87"/>
    </row>
    <row r="25" spans="1:31" x14ac:dyDescent="0.2">
      <c r="A25" s="81">
        <v>18</v>
      </c>
      <c r="B25" s="84" t="str">
        <f ca="1"/>
        <v>Bangladesh</v>
      </c>
      <c r="C25" s="84" t="str">
        <f ca="1"/>
        <v>BGD</v>
      </c>
      <c r="D25" s="84" t="str">
        <f ca="1"/>
        <v>SAS           South Asia</v>
      </c>
      <c r="E25" s="84" t="str">
        <f ca="1"/>
        <v>IDA</v>
      </c>
      <c r="F25" s="81" t="str">
        <f t="shared" ca="1" si="3"/>
        <v/>
      </c>
      <c r="G25" s="80">
        <f>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0</v>
      </c>
      <c r="H25" s="80" cm="1">
        <f t="array" ref="H25">IF(
    SUM(IF(
            ISNUMBER(
                IF(
                    $M$4:$X$4,
                    (M25:X25),
                    "")),
            1,
            0))
        =0,
    NA(),
    IF(
        Parameters!$D$15=1,
        IF(
            SUM(--(ISNUMBER(IF($M$4:$X$4=1,(M25:X25),""))))&gt;0,
            MAX(IF(
                ISNUMBER(M25:X25),
                IF(
                    M$4:X$4=1,
                    M25:X25,
                    ""),
                "")),
            MAX(IF(
                ISNUMBER(M25:X25),
                IF(
                    M$4:X$4=2,
                    M25:X25,
                    ""),
                ""))
        ),
        IF(
            Parameters!$D$16=1,
            IFERROR(
                AVERAGE(IF(
                    ISNUMBER(M25:X25),
                    IF(
                        M$4:X$4=1,
                        M25:X25,
                        ""),
                    "")),
                AVERAGE(IF(
                    ISNUMBER(M25:X25),
                    IF(
                        M$4:X$4=2,
                        M25:X25,
                        ""),
                    ""))
            ),
            IF(
                Parameters!$D$17=1,
                IFERROR(
                    IF(
                        OR(
                            IF(
                                ISNUMBER(M25:X25),
                                IF(
                                    M$4:X$4=1,
                                    M25:X25,
                                    ""),
                                "")
                            =0),
                        0,
                        GEOMEAN(IF(
                            ISNUMBER(M25:X25),
                            IF(
                                M$4:X$4=1,
                                M25:X25,
                                ""),
                            ""))
                    ),
                    IF(
                        OR(IF(
                            ISNUMBER(M25:X25),
                            IF(
                                M$4:X$4=2,
                                M25:X25,
                                ""),
                            "")
                            =0),
                        0,
                        GEOMEAN(IF(
                            ISNUMBER(M25:X25),
                            IF(
                                M$4:X$4=2,
                                M25:X25,
                                ""),
                            "")))
                )
            )
        )
    )
)</f>
        <v>6.9716270990156302</v>
      </c>
      <c r="I25" s="191" t="e" cm="1">
        <f t="array" ref="I25">IF(
    SUM(IF(
            ISNUMBER(
                IF(
                    $M$5:$X$5,
                    (M25:X25),
                    "")),
            1,
            0))
        =0,
    NA(),
    IF(
        Parameters!$D$15=1,
        IF(
            SUM(--(ISNUMBER(IF($M$5:$X$5=1,(M25:X25),""))))&gt;0,
            MAX(IF(
                ISNUMBER(M25:X25),
                IF(
                    M$5:X$5=1,
                    M25:X25,
                    ""),
                "")),
            MAX(IF(
                ISNUMBER(M25:X25),
                IF(
                    M$5:X$5=2,
                    M25:X25,
                    ""),
                ""))
        ),
        IF(
            Parameters!$D$16=1,
            IFERROR(
                AVERAGE(IF(
                    ISNUMBER(M25:X25),
                    IF(
                        M$5:X$5=1,
                        M25:X25,
                        ""),
                    "")),
                AVERAGE(IF(
                    ISNUMBER(M25:X25),
                    IF(
                        M$5:X$5=2,
                        M25:X25,
                        ""),
                    ""))
            ),
            IF(
                Parameters!$D$17=1,
                IFERROR(
                    IF(
                        OR(
                            IF(
                                ISNUMBER(M25:X25),
                                IF(
                                    M$5:X$5=1,
                                    M25:X25,
                                    ""),
                                "")
                            =0),
                        0,
                        GEOMEAN(IF(
                            ISNUMBER(M25:X25),
                            IF(
                                M$5:X$5=1,
                                M25:X25,
                                ""),
                            ""))
                    ),
                    IF(
                        OR(IF(
                            ISNUMBER(M25:X25),
                            IF(
                                M$5:X$5=2,
                                M25:X25,
                                ""),
                            "")
                            =0),
                        0,
                        GEOMEAN(IF(
                            ISNUMBER(M25:X25),
                            IF(
                                M$5:X$5=2,
                                M25:X25,
                                ""),
                            "")))
                )
            )
        )
    )
)</f>
        <v>#N/A</v>
      </c>
      <c r="J25" s="242">
        <v>44753</v>
      </c>
      <c r="K25" s="242">
        <v>44753</v>
      </c>
      <c r="L25" s="91" t="s">
        <v>35</v>
      </c>
      <c r="M25" s="192">
        <v>8.03827751196172</v>
      </c>
      <c r="N25" s="192">
        <v>6.9716270990156302</v>
      </c>
      <c r="O25" s="192" t="s">
        <v>409</v>
      </c>
      <c r="P25" s="192" t="s">
        <v>409</v>
      </c>
      <c r="Q25" s="192" t="s">
        <v>409</v>
      </c>
      <c r="R25" s="192">
        <v>0.49399999999999999</v>
      </c>
      <c r="S25" s="192">
        <v>54</v>
      </c>
      <c r="T25" s="192" t="s">
        <v>409</v>
      </c>
      <c r="U25" s="192" t="s">
        <v>409</v>
      </c>
      <c r="V25" s="192" t="s">
        <v>409</v>
      </c>
      <c r="W25" s="192"/>
      <c r="X25" s="192"/>
      <c r="Y25" s="192"/>
      <c r="Z25" s="192"/>
      <c r="AA25" s="87"/>
    </row>
    <row r="26" spans="1:31" x14ac:dyDescent="0.2">
      <c r="A26" s="81">
        <v>19</v>
      </c>
      <c r="B26" s="84" t="str">
        <f ca="1"/>
        <v>Bulgaria</v>
      </c>
      <c r="C26" s="84" t="str">
        <f ca="1"/>
        <v>BGR</v>
      </c>
      <c r="D26" s="84" t="str">
        <f ca="1"/>
        <v>ECS           Europe &amp; Central Asia</v>
      </c>
      <c r="E26" s="84" t="str">
        <f ca="1"/>
        <v>IBRD</v>
      </c>
      <c r="F26" s="81" t="str">
        <f t="shared" ca="1" si="3"/>
        <v/>
      </c>
      <c r="G26" s="80">
        <f>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0</v>
      </c>
      <c r="H26" s="80" cm="1">
        <f t="array" ref="H26">IF(
    SUM(IF(
            ISNUMBER(
                IF(
                    $M$4:$X$4,
                    (M26:X26),
                    "")),
            1,
            0))
        =0,
    NA(),
    IF(
        Parameters!$D$15=1,
        IF(
            SUM(--(ISNUMBER(IF($M$4:$X$4=1,(M26:X26),""))))&gt;0,
            MAX(IF(
                ISNUMBER(M26:X26),
                IF(
                    M$4:X$4=1,
                    M26:X26,
                    ""),
                "")),
            MAX(IF(
                ISNUMBER(M26:X26),
                IF(
                    M$4:X$4=2,
                    M26:X26,
                    ""),
                ""))
        ),
        IF(
            Parameters!$D$16=1,
            IFERROR(
                AVERAGE(IF(
                    ISNUMBER(M26:X26),
                    IF(
                        M$4:X$4=1,
                        M26:X26,
                        ""),
                    "")),
                AVERAGE(IF(
                    ISNUMBER(M26:X26),
                    IF(
                        M$4:X$4=2,
                        M26:X26,
                        ""),
                    ""))
            ),
            IF(
                Parameters!$D$17=1,
                IFERROR(
                    IF(
                        OR(
                            IF(
                                ISNUMBER(M26:X26),
                                IF(
                                    M$4:X$4=1,
                                    M26:X26,
                                    ""),
                                "")
                            =0),
                        0,
                        GEOMEAN(IF(
                            ISNUMBER(M26:X26),
                            IF(
                                M$4:X$4=1,
                                M26:X26,
                                ""),
                            ""))
                    ),
                    IF(
                        OR(IF(
                            ISNUMBER(M26:X26),
                            IF(
                                M$4:X$4=2,
                                M26:X26,
                                ""),
                            "")
                            =0),
                        0,
                        GEOMEAN(IF(
                            ISNUMBER(M26:X26),
                            IF(
                                M$4:X$4=2,
                                M26:X26,
                                ""),
                            "")))
                )
            )
        )
    )
)</f>
        <v>1.4707585408222299</v>
      </c>
      <c r="I26" s="191" t="e" cm="1">
        <f t="array" ref="I26">IF(
    SUM(IF(
            ISNUMBER(
                IF(
                    $M$5:$X$5,
                    (M26:X26),
                    "")),
            1,
            0))
        =0,
    NA(),
    IF(
        Parameters!$D$15=1,
        IF(
            SUM(--(ISNUMBER(IF($M$5:$X$5=1,(M26:X26),""))))&gt;0,
            MAX(IF(
                ISNUMBER(M26:X26),
                IF(
                    M$5:X$5=1,
                    M26:X26,
                    ""),
                "")),
            MAX(IF(
                ISNUMBER(M26:X26),
                IF(
                    M$5:X$5=2,
                    M26:X26,
                    ""),
                ""))
        ),
        IF(
            Parameters!$D$16=1,
            IFERROR(
                AVERAGE(IF(
                    ISNUMBER(M26:X26),
                    IF(
                        M$5:X$5=1,
                        M26:X26,
                        ""),
                    "")),
                AVERAGE(IF(
                    ISNUMBER(M26:X26),
                    IF(
                        M$5:X$5=2,
                        M26:X26,
                        ""),
                    ""))
            ),
            IF(
                Parameters!$D$17=1,
                IFERROR(
                    IF(
                        OR(
                            IF(
                                ISNUMBER(M26:X26),
                                IF(
                                    M$5:X$5=1,
                                    M26:X26,
                                    ""),
                                "")
                            =0),
                        0,
                        GEOMEAN(IF(
                            ISNUMBER(M26:X26),
                            IF(
                                M$5:X$5=1,
                                M26:X26,
                                ""),
                            ""))
                    ),
                    IF(
                        OR(IF(
                            ISNUMBER(M26:X26),
                            IF(
                                M$5:X$5=2,
                                M26:X26,
                                ""),
                            "")
                            =0),
                        0,
                        GEOMEAN(IF(
                            ISNUMBER(M26:X26),
                            IF(
                                M$5:X$5=2,
                                M26:X26,
                                ""),
                            "")))
                )
            )
        )
    )
)</f>
        <v>#N/A</v>
      </c>
      <c r="J26" s="242">
        <v>44753</v>
      </c>
      <c r="K26" s="242">
        <v>44753</v>
      </c>
      <c r="L26" s="91" t="s">
        <v>37</v>
      </c>
      <c r="M26" s="192">
        <v>2.4162679425837301</v>
      </c>
      <c r="N26" s="192">
        <v>1.4707585408222299</v>
      </c>
      <c r="O26" s="192" t="s">
        <v>409</v>
      </c>
      <c r="P26" s="192" t="s">
        <v>409</v>
      </c>
      <c r="Q26" s="192" t="s">
        <v>409</v>
      </c>
      <c r="R26" s="192">
        <v>0.25900000000000001</v>
      </c>
      <c r="S26" s="192">
        <v>73</v>
      </c>
      <c r="T26" s="192" t="s">
        <v>409</v>
      </c>
      <c r="U26" s="192" t="s">
        <v>409</v>
      </c>
      <c r="V26" s="192" t="s">
        <v>409</v>
      </c>
      <c r="W26" s="192"/>
      <c r="X26" s="192"/>
      <c r="Y26" s="192"/>
      <c r="Z26" s="192"/>
      <c r="AA26" s="87"/>
    </row>
    <row r="27" spans="1:31" x14ac:dyDescent="0.2">
      <c r="A27" s="81">
        <v>20</v>
      </c>
      <c r="B27" s="84" t="str">
        <f ca="1"/>
        <v>Bahrain</v>
      </c>
      <c r="C27" s="84" t="str">
        <f ca="1"/>
        <v>BHR</v>
      </c>
      <c r="D27" s="84" t="str">
        <f ca="1"/>
        <v>MEA           Middle East &amp; North Africa</v>
      </c>
      <c r="E27" s="84" t="str">
        <f ca="1"/>
        <v>NA</v>
      </c>
      <c r="F27" s="81" t="str">
        <f t="shared" ca="1" si="3"/>
        <v/>
      </c>
      <c r="G27" s="80">
        <f>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0</v>
      </c>
      <c r="H27" s="80" cm="1">
        <f t="array" ref="H27">IF(
    SUM(IF(
            ISNUMBER(
                IF(
                    $M$4:$X$4,
                    (M27:X27),
                    "")),
            1,
            0))
        =0,
    NA(),
    IF(
        Parameters!$D$15=1,
        IF(
            SUM(--(ISNUMBER(IF($M$4:$X$4=1,(M27:X27),""))))&gt;0,
            MAX(IF(
                ISNUMBER(M27:X27),
                IF(
                    M$4:X$4=1,
                    M27:X27,
                    ""),
                "")),
            MAX(IF(
                ISNUMBER(M27:X27),
                IF(
                    M$4:X$4=2,
                    M27:X27,
                    ""),
                ""))
        ),
        IF(
            Parameters!$D$16=1,
            IFERROR(
                AVERAGE(IF(
                    ISNUMBER(M27:X27),
                    IF(
                        M$4:X$4=1,
                        M27:X27,
                        ""),
                    "")),
                AVERAGE(IF(
                    ISNUMBER(M27:X27),
                    IF(
                        M$4:X$4=2,
                        M27:X27,
                        ""),
                    ""))
            ),
            IF(
                Parameters!$D$17=1,
                IFERROR(
                    IF(
                        OR(
                            IF(
                                ISNUMBER(M27:X27),
                                IF(
                                    M$4:X$4=1,
                                    M27:X27,
                                    ""),
                                "")
                            =0),
                        0,
                        GEOMEAN(IF(
                            ISNUMBER(M27:X27),
                            IF(
                                M$4:X$4=1,
                                M27:X27,
                                ""),
                            ""))
                    ),
                    IF(
                        OR(IF(
                            ISNUMBER(M27:X27),
                            IF(
                                M$4:X$4=2,
                                M27:X27,
                                ""),
                            "")
                            =0),
                        0,
                        GEOMEAN(IF(
                            ISNUMBER(M27:X27),
                            IF(
                                M$4:X$4=2,
                                M27:X27,
                                ""),
                            "")))
                )
            )
        )
    )
)</f>
        <v>2.25246091488129</v>
      </c>
      <c r="I27" s="191" t="e" cm="1">
        <f t="array" ref="I27">IF(
    SUM(IF(
            ISNUMBER(
                IF(
                    $M$5:$X$5,
                    (M27:X27),
                    "")),
            1,
            0))
        =0,
    NA(),
    IF(
        Parameters!$D$15=1,
        IF(
            SUM(--(ISNUMBER(IF($M$5:$X$5=1,(M27:X27),""))))&gt;0,
            MAX(IF(
                ISNUMBER(M27:X27),
                IF(
                    M$5:X$5=1,
                    M27:X27,
                    ""),
                "")),
            MAX(IF(
                ISNUMBER(M27:X27),
                IF(
                    M$5:X$5=2,
                    M27:X27,
                    ""),
                ""))
        ),
        IF(
            Parameters!$D$16=1,
            IFERROR(
                AVERAGE(IF(
                    ISNUMBER(M27:X27),
                    IF(
                        M$5:X$5=1,
                        M27:X27,
                        ""),
                    "")),
                AVERAGE(IF(
                    ISNUMBER(M27:X27),
                    IF(
                        M$5:X$5=2,
                        M27:X27,
                        ""),
                    ""))
            ),
            IF(
                Parameters!$D$17=1,
                IFERROR(
                    IF(
                        OR(
                            IF(
                                ISNUMBER(M27:X27),
                                IF(
                                    M$5:X$5=1,
                                    M27:X27,
                                    ""),
                                "")
                            =0),
                        0,
                        GEOMEAN(IF(
                            ISNUMBER(M27:X27),
                            IF(
                                M$5:X$5=1,
                                M27:X27,
                                ""),
                            ""))
                    ),
                    IF(
                        OR(IF(
                            ISNUMBER(M27:X27),
                            IF(
                                M$5:X$5=2,
                                M27:X27,
                                ""),
                            "")
                            =0),
                        0,
                        GEOMEAN(IF(
                            ISNUMBER(M27:X27),
                            IF(
                                M$5:X$5=2,
                                M27:X27,
                                ""),
                            "")))
                )
            )
        )
    )
)</f>
        <v>#N/A</v>
      </c>
      <c r="J27" s="242">
        <v>44888</v>
      </c>
      <c r="K27" s="242">
        <v>44753</v>
      </c>
      <c r="L27" s="91" t="s">
        <v>39</v>
      </c>
      <c r="M27" s="192">
        <v>0.52631578947368296</v>
      </c>
      <c r="N27" s="192">
        <v>2.25246091488129</v>
      </c>
      <c r="O27" s="192" t="s">
        <v>409</v>
      </c>
      <c r="P27" s="192" t="s">
        <v>409</v>
      </c>
      <c r="Q27" s="192" t="s">
        <v>409</v>
      </c>
      <c r="R27" s="192">
        <v>0.18</v>
      </c>
      <c r="S27" s="192">
        <v>70.3</v>
      </c>
      <c r="T27" s="192" t="s">
        <v>409</v>
      </c>
      <c r="U27" s="192" t="s">
        <v>409</v>
      </c>
      <c r="V27" s="192" t="s">
        <v>409</v>
      </c>
      <c r="W27" s="192"/>
      <c r="X27" s="192"/>
      <c r="Y27" s="192"/>
      <c r="Z27" s="192"/>
      <c r="AA27" s="87"/>
    </row>
    <row r="28" spans="1:31" x14ac:dyDescent="0.2">
      <c r="A28" s="81">
        <v>21</v>
      </c>
      <c r="B28" s="84" t="str">
        <f ca="1"/>
        <v>Bahamas, The</v>
      </c>
      <c r="C28" s="84" t="str">
        <f ca="1"/>
        <v>BHS</v>
      </c>
      <c r="D28" s="84" t="str">
        <f ca="1"/>
        <v>LCN           Latin America &amp; Caribbean</v>
      </c>
      <c r="E28" s="84" t="str">
        <f ca="1"/>
        <v>NA</v>
      </c>
      <c r="F28" s="81" t="str">
        <f t="shared" ca="1" si="3"/>
        <v/>
      </c>
      <c r="G28" s="80">
        <f>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$M$4:$X$4,
                    (M28:X28),
                    "")),
            1,
            0))
        =0,
    NA(),
    IF(
        Parameters!$D$15=1,
        IF(
            SUM(--(ISNUMBER(IF($M$4:$X$4=1,(M28:X28),""))))&gt;0,
            MAX(IF(
                ISNUMBER(M28:X28),
                IF(
                    M$4:X$4=1,
                    M28:X28,
                    ""),
                "")),
            MAX(IF(
                ISNUMBER(M28:X28),
                IF(
                    M$4:X$4=2,
                    M28:X28,
                    ""),
                ""))
        ),
        IF(
            Parameters!$D$16=1,
            IFERROR(
                AVERAGE(IF(
                    ISNUMBER(M28:X28),
                    IF(
                        M$4:X$4=1,
                        M28:X28,
                        ""),
                    "")),
                AVERAGE(IF(
                    ISNUMBER(M28:X28),
                    IF(
                        M$4:X$4=2,
                        M28:X28,
                        ""),
                    ""))
            ),
            IF(
                Parameters!$D$17=1,
                IFERROR(
                    IF(
                        OR(
                            IF(
                                ISNUMBER(M28:X28),
                                IF(
                                    M$4:X$4=1,
                                    M28:X28,
                                    ""),
                                "")
                            =0),
                        0,
                        GEOMEAN(IF(
                            ISNUMBER(M28:X28),
                            IF(
                                M$4:X$4=1,
                                M28:X28,
                                ""),
                            ""))
                    ),
                    IF(
                        OR(IF(
                            ISNUMBER(M28:X28),
                            IF(
                                M$4:X$4=2,
                                M28:X28,
                                ""),
                            "")
                            =0),
                        0,
                        GEOMEAN(IF(
                            ISNUMBER(M28:X28),
                            IF(
                                M$4:X$4=2,
                                M28:X28,
                                ""),
                            "")))
                )
            )
        )
    )
)</f>
        <v>3.58851674641148</v>
      </c>
      <c r="I28" s="191" t="e" cm="1">
        <f t="array" ref="I28">IF(
    SUM(IF(
            ISNUMBER(
                IF(
                    $M$5:$X$5,
                    (M28:X28),
                    "")),
            1,
            0))
        =0,
    NA(),
    IF(
        Parameters!$D$15=1,
        IF(
            SUM(--(ISNUMBER(IF($M$5:$X$5=1,(M28:X28),""))))&gt;0,
            MAX(IF(
                ISNUMBER(M28:X28),
                IF(
                    M$5:X$5=1,
                    M28:X28,
                    ""),
                "")),
            MAX(IF(
                ISNUMBER(M28:X28),
                IF(
                    M$5:X$5=2,
                    M28:X28,
                    ""),
                ""))
        ),
        IF(
            Parameters!$D$16=1,
            IFERROR(
                AVERAGE(IF(
                    ISNUMBER(M28:X28),
                    IF(
                        M$5:X$5=1,
                        M28:X28,
                        ""),
                    "")),
                AVERAGE(IF(
                    ISNUMBER(M28:X28),
                    IF(
                        M$5:X$5=2,
                        M28:X28,
                        ""),
                    ""))
            ),
            IF(
                Parameters!$D$17=1,
                IFERROR(
                    IF(
                        OR(
                            IF(
                                ISNUMBER(M28:X28),
                                IF(
                                    M$5:X$5=1,
                                    M28:X28,
                                    ""),
                                "")
                            =0),
                        0,
                        GEOMEAN(IF(
                            ISNUMBER(M28:X28),
                            IF(
                                M$5:X$5=1,
                                M28:X28,
                                ""),
                            ""))
                    ),
                    IF(
                        OR(IF(
                            ISNUMBER(M28:X28),
                            IF(
                                M$5:X$5=2,
                                M28:X28,
                                ""),
                            "")
                            =0),
                        0,
                        GEOMEAN(IF(
                            ISNUMBER(M28:X28),
                            IF(
                                M$5:X$5=2,
                                M28:X28,
                                ""),
                            "")))
                )
            )
        )
    )
)</f>
        <v>#N/A</v>
      </c>
      <c r="J28" s="242">
        <v>44753</v>
      </c>
      <c r="K28" s="242">
        <v>44753</v>
      </c>
      <c r="L28" s="91" t="s">
        <v>40</v>
      </c>
      <c r="M28" s="192">
        <v>3.58851674641148</v>
      </c>
      <c r="N28" s="192" t="s">
        <v>409</v>
      </c>
      <c r="O28" s="192" t="s">
        <v>409</v>
      </c>
      <c r="P28" s="192" t="s">
        <v>409</v>
      </c>
      <c r="Q28" s="192" t="s">
        <v>409</v>
      </c>
      <c r="R28" s="192">
        <v>0.308</v>
      </c>
      <c r="S28" s="192" t="s">
        <v>409</v>
      </c>
      <c r="T28" s="192" t="s">
        <v>409</v>
      </c>
      <c r="U28" s="192" t="s">
        <v>409</v>
      </c>
      <c r="V28" s="192" t="s">
        <v>409</v>
      </c>
      <c r="W28" s="192"/>
      <c r="X28" s="192"/>
      <c r="Y28" s="192"/>
      <c r="Z28" s="192"/>
      <c r="AA28" s="87"/>
    </row>
    <row r="29" spans="1:31" x14ac:dyDescent="0.2">
      <c r="A29" s="81">
        <v>22</v>
      </c>
      <c r="B29" s="84" t="str">
        <f ca="1"/>
        <v>Bosnia and Herzegovina</v>
      </c>
      <c r="C29" s="84" t="str">
        <f ca="1"/>
        <v>BIH</v>
      </c>
      <c r="D29" s="84" t="str">
        <f ca="1"/>
        <v>ECS           Europe &amp; Central Asia</v>
      </c>
      <c r="E29" s="84" t="str">
        <f ca="1"/>
        <v>IBRD</v>
      </c>
      <c r="F29" s="81" t="str">
        <f t="shared" ca="1" si="3"/>
        <v/>
      </c>
      <c r="G29" s="80">
        <f>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0</v>
      </c>
      <c r="H29" s="80" cm="1">
        <f t="array" ref="H29">IF(
    SUM(IF(
            ISNUMBER(
                IF(
                    $M$4:$X$4,
                    (M29:X29),
                    "")),
            1,
            0))
        =0,
    NA(),
    IF(
        Parameters!$D$15=1,
        IF(
            SUM(--(ISNUMBER(IF($M$4:$X$4=1,(M29:X29),""))))&gt;0,
            MAX(IF(
                ISNUMBER(M29:X29),
                IF(
                    M$4:X$4=1,
                    M29:X29,
                    ""),
                "")),
            MAX(IF(
                ISNUMBER(M29:X29),
                IF(
                    M$4:X$4=2,
                    M29:X29,
                    ""),
                ""))
        ),
        IF(
            Parameters!$D$16=1,
            IFERROR(
                AVERAGE(IF(
                    ISNUMBER(M29:X29),
                    IF(
                        M$4:X$4=1,
                        M29:X29,
                        ""),
                    "")),
                AVERAGE(IF(
                    ISNUMBER(M29:X29),
                    IF(
                        M$4:X$4=2,
                        M29:X29,
                        ""),
                    ""))
            ),
            IF(
                Parameters!$D$17=1,
                IFERROR(
                    IF(
                        OR(
                            IF(
                                ISNUMBER(M29:X29),
                                IF(
                                    M$4:X$4=1,
                                    M29:X29,
                                    ""),
                                "")
                            =0),
                        0,
                        GEOMEAN(IF(
                            ISNUMBER(M29:X29),
                            IF(
                                M$4:X$4=1,
                                M29:X29,
                                ""),
                            ""))
                    ),
                    IF(
                        OR(IF(
                            ISNUMBER(M29:X29),
                            IF(
                                M$4:X$4=2,
                                M29:X29,
                                ""),
                            "")
                            =0),
                        0,
                        GEOMEAN(IF(
                            ISNUMBER(M29:X29),
                            IF(
                                M$4:X$4=2,
                                M29:X29,
                                ""),
                            "")))
                )
            )
        )
    )
)</f>
        <v>3.2296650717703299</v>
      </c>
      <c r="I29" s="191" t="e" cm="1">
        <f t="array" ref="I29">IF(
    SUM(IF(
            ISNUMBER(
                IF(
                    $M$5:$X$5,
                    (M29:X29),
                    "")),
            1,
            0))
        =0,
    NA(),
    IF(
        Parameters!$D$15=1,
        IF(
            SUM(--(ISNUMBER(IF($M$5:$X$5=1,(M29:X29),""))))&gt;0,
            MAX(IF(
                ISNUMBER(M29:X29),
                IF(
                    M$5:X$5=1,
                    M29:X29,
                    ""),
                "")),
            MAX(IF(
                ISNUMBER(M29:X29),
                IF(
                    M$5:X$5=2,
                    M29:X29,
                    ""),
                ""))
        ),
        IF(
            Parameters!$D$16=1,
            IFERROR(
                AVERAGE(IF(
                    ISNUMBER(M29:X29),
                    IF(
                        M$5:X$5=1,
                        M29:X29,
                        ""),
                    "")),
                AVERAGE(IF(
                    ISNUMBER(M29:X29),
                    IF(
                        M$5:X$5=2,
                        M29:X29,
                        ""),
                    ""))
            ),
            IF(
                Parameters!$D$17=1,
                IFERROR(
                    IF(
                        OR(
                            IF(
                                ISNUMBER(M29:X29),
                                IF(
                                    M$5:X$5=1,
                                    M29:X29,
                                    ""),
                                "")
                            =0),
                        0,
                        GEOMEAN(IF(
                            ISNUMBER(M29:X29),
                            IF(
                                M$5:X$5=1,
                                M29:X29,
                                ""),
                            ""))
                    ),
                    IF(
                        OR(IF(
                            ISNUMBER(M29:X29),
                            IF(
                                M$5:X$5=2,
                                M29:X29,
                                ""),
                            "")
                            =0),
                        0,
                        GEOMEAN(IF(
                            ISNUMBER(M29:X29),
                            IF(
                                M$5:X$5=2,
                                M29:X29,
                                ""),
                            "")))
                )
            )
        )
    )
)</f>
        <v>#N/A</v>
      </c>
      <c r="J29" s="242">
        <v>44753</v>
      </c>
      <c r="K29" s="242">
        <v>44753</v>
      </c>
      <c r="L29" s="91" t="s">
        <v>42</v>
      </c>
      <c r="M29" s="192">
        <v>3.2296650717703299</v>
      </c>
      <c r="N29" s="192" t="s">
        <v>409</v>
      </c>
      <c r="O29" s="192" t="s">
        <v>409</v>
      </c>
      <c r="P29" s="192" t="s">
        <v>409</v>
      </c>
      <c r="Q29" s="192" t="s">
        <v>409</v>
      </c>
      <c r="R29" s="192">
        <v>0.29299999999999998</v>
      </c>
      <c r="S29" s="192" t="s">
        <v>409</v>
      </c>
      <c r="T29" s="192" t="s">
        <v>409</v>
      </c>
      <c r="U29" s="192" t="s">
        <v>409</v>
      </c>
      <c r="V29" s="192" t="s">
        <v>409</v>
      </c>
      <c r="W29" s="192"/>
      <c r="X29" s="192"/>
      <c r="Y29" s="192"/>
      <c r="Z29" s="192"/>
      <c r="AA29" s="87"/>
    </row>
    <row r="30" spans="1:31" x14ac:dyDescent="0.2">
      <c r="A30" s="81">
        <v>23</v>
      </c>
      <c r="B30" s="84" t="str">
        <f ca="1"/>
        <v>Belarus</v>
      </c>
      <c r="C30" s="84" t="str">
        <f ca="1"/>
        <v>BLR</v>
      </c>
      <c r="D30" s="84" t="str">
        <f ca="1"/>
        <v>ECS           Europe &amp; Central Asia</v>
      </c>
      <c r="E30" s="84" t="str">
        <f ca="1"/>
        <v>IBRD</v>
      </c>
      <c r="F30" s="81" t="str">
        <f t="shared" ca="1" si="3"/>
        <v/>
      </c>
      <c r="G30" s="80">
        <f>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0</v>
      </c>
      <c r="H30" s="80" cm="1">
        <f t="array" ref="H30">IF(
    SUM(IF(
            ISNUMBER(
                IF(
                    $M$4:$X$4,
                    (M30:X30),
                    "")),
            1,
            0))
        =0,
    NA(),
    IF(
        Parameters!$D$15=1,
        IF(
            SUM(--(ISNUMBER(IF($M$4:$X$4=1,(M30:X30),""))))&gt;0,
            MAX(IF(
                ISNUMBER(M30:X30),
                IF(
                    M$4:X$4=1,
                    M30:X30,
                    ""),
                "")),
            MAX(IF(
                ISNUMBER(M30:X30),
                IF(
                    M$4:X$4=2,
                    M30:X30,
                    ""),
                ""))
        ),
        IF(
            Parameters!$D$16=1,
            IFERROR(
                AVERAGE(IF(
                    ISNUMBER(M30:X30),
                    IF(
                        M$4:X$4=1,
                        M30:X30,
                        ""),
                    "")),
                AVERAGE(IF(
                    ISNUMBER(M30:X30),
                    IF(
                        M$4:X$4=2,
                        M30:X30,
                        ""),
                    ""))
            ),
            IF(
                Parameters!$D$17=1,
                IFERROR(
                    IF(
                        OR(
                            IF(
                                ISNUMBER(M30:X30),
                                IF(
                                    M$4:X$4=1,
                                    M30:X30,
                                    ""),
                                "")
                            =0),
                        0,
                        GEOMEAN(IF(
                            ISNUMBER(M30:X30),
                            IF(
                                M$4:X$4=1,
                                M30:X30,
                                ""),
                            ""))
                    ),
                    IF(
                        OR(IF(
                            ISNUMBER(M30:X30),
                            IF(
                                M$4:X$4=2,
                                M30:X30,
                                ""),
                            "")
                            =0),
                        0,
                        GEOMEAN(IF(
                            ISNUMBER(M30:X30),
                            IF(
                                M$4:X$4=2,
                                M30:X30,
                                ""),
                            "")))
                )
            )
        )
    )
)</f>
        <v>3.9316734221192799</v>
      </c>
      <c r="I30" s="191" t="e" cm="1">
        <f t="array" ref="I30">IF(
    SUM(IF(
            ISNUMBER(
                IF(
                    $M$5:$X$5,
                    (M30:X30),
                    "")),
            1,
            0))
        =0,
    NA(),
    IF(
        Parameters!$D$15=1,
        IF(
            SUM(--(ISNUMBER(IF($M$5:$X$5=1,(M30:X30),""))))&gt;0,
            MAX(IF(
                ISNUMBER(M30:X30),
                IF(
                    M$5:X$5=1,
                    M30:X30,
                    ""),
                "")),
            MAX(IF(
                ISNUMBER(M30:X30),
                IF(
                    M$5:X$5=2,
                    M30:X30,
                    ""),
                ""))
        ),
        IF(
            Parameters!$D$16=1,
            IFERROR(
                AVERAGE(IF(
                    ISNUMBER(M30:X30),
                    IF(
                        M$5:X$5=1,
                        M30:X30,
                        ""),
                    "")),
                AVERAGE(IF(
                    ISNUMBER(M30:X30),
                    IF(
                        M$5:X$5=2,
                        M30:X30,
                        ""),
                    ""))
            ),
            IF(
                Parameters!$D$17=1,
                IFERROR(
                    IF(
                        OR(
                            IF(
                                ISNUMBER(M30:X30),
                                IF(
                                    M$5:X$5=1,
                                    M30:X30,
                                    ""),
                                "")
                            =0),
                        0,
                        GEOMEAN(IF(
                            ISNUMBER(M30:X30),
                            IF(
                                M$5:X$5=1,
                                M30:X30,
                                ""),
                            ""))
                    ),
                    IF(
                        OR(IF(
                            ISNUMBER(M30:X30),
                            IF(
                                M$5:X$5=2,
                                M30:X30,
                                ""),
                            "")
                            =0),
                        0,
                        GEOMEAN(IF(
                            ISNUMBER(M30:X30),
                            IF(
                                M$5:X$5=2,
                                M30:X30,
                                ""),
                            "")))
                )
            )
        )
    )
)</f>
        <v>#N/A</v>
      </c>
      <c r="J30" s="242">
        <v>44888</v>
      </c>
      <c r="K30" s="242">
        <v>44753</v>
      </c>
      <c r="L30" s="91" t="s">
        <v>44</v>
      </c>
      <c r="M30" s="192">
        <v>1.02870813397129</v>
      </c>
      <c r="N30" s="192">
        <v>3.9316734221192799</v>
      </c>
      <c r="O30" s="192" t="s">
        <v>409</v>
      </c>
      <c r="P30" s="192" t="s">
        <v>409</v>
      </c>
      <c r="Q30" s="192" t="s">
        <v>409</v>
      </c>
      <c r="R30" s="192">
        <v>0.20100000000000001</v>
      </c>
      <c r="S30" s="192">
        <v>64.5</v>
      </c>
      <c r="T30" s="192" t="s">
        <v>409</v>
      </c>
      <c r="U30" s="192" t="s">
        <v>409</v>
      </c>
      <c r="V30" s="192" t="s">
        <v>409</v>
      </c>
      <c r="W30" s="192"/>
      <c r="X30" s="192"/>
      <c r="Y30" s="192"/>
      <c r="Z30" s="192"/>
      <c r="AA30" s="87"/>
    </row>
    <row r="31" spans="1:31" x14ac:dyDescent="0.2">
      <c r="A31" s="81">
        <v>24</v>
      </c>
      <c r="B31" s="84" t="str">
        <f ca="1"/>
        <v>Belize</v>
      </c>
      <c r="C31" s="84" t="str">
        <f ca="1"/>
        <v>BLZ</v>
      </c>
      <c r="D31" s="84" t="str">
        <f ca="1"/>
        <v>LCN           Latin America &amp; Caribbean</v>
      </c>
      <c r="E31" s="84" t="str">
        <f ca="1"/>
        <v>IBRD</v>
      </c>
      <c r="F31" s="81" t="str">
        <f t="shared" ca="1" si="3"/>
        <v/>
      </c>
      <c r="G31" s="80">
        <f>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0</v>
      </c>
      <c r="H31" s="80" cm="1">
        <f t="array" ref="H31">IF(
    SUM(IF(
            ISNUMBER(
                IF(
                    $M$4:$X$4,
                    (M31:X31),
                    "")),
            1,
            0))
        =0,
    NA(),
    IF(
        Parameters!$D$15=1,
        IF(
            SUM(--(ISNUMBER(IF($M$4:$X$4=1,(M31:X31),""))))&gt;0,
            MAX(IF(
                ISNUMBER(M31:X31),
                IF(
                    M$4:X$4=1,
                    M31:X31,
                    ""),
                "")),
            MAX(IF(
                ISNUMBER(M31:X31),
                IF(
                    M$4:X$4=2,
                    M31:X31,
                    ""),
                ""))
        ),
        IF(
            Parameters!$D$16=1,
            IFERROR(
                AVERAGE(IF(
                    ISNUMBER(M31:X31),
                    IF(
                        M$4:X$4=1,
                        M31:X31,
                        ""),
                    "")),
                AVERAGE(IF(
                    ISNUMBER(M31:X31),
                    IF(
                        M$4:X$4=2,
                        M31:X31,
                        ""),
                    ""))
            ),
            IF(
                Parameters!$D$17=1,
                IFERROR(
                    IF(
                        OR(
                            IF(
                                ISNUMBER(M31:X31),
                                IF(
                                    M$4:X$4=1,
                                    M31:X31,
                                    ""),
                                "")
                            =0),
                        0,
                        GEOMEAN(IF(
                            ISNUMBER(M31:X31),
                            IF(
                                M$4:X$4=1,
                                M31:X31,
                                ""),
                            ""))
                    ),
                    IF(
                        OR(IF(
                            ISNUMBER(M31:X31),
                            IF(
                                M$4:X$4=2,
                                M31:X31,
                                ""),
                            "")
                            =0),
                        0,
                        GEOMEAN(IF(
                            ISNUMBER(M31:X31),
                            IF(
                                M$4:X$4=2,
                                M31:X31,
                                ""),
                            "")))
                )
            )
        )
    )
)</f>
        <v>4.6650717703349196</v>
      </c>
      <c r="I31" s="191" t="e" cm="1">
        <f t="array" ref="I31">IF(
    SUM(IF(
            ISNUMBER(
                IF(
                    $M$5:$X$5,
                    (M31:X31),
                    "")),
            1,
            0))
        =0,
    NA(),
    IF(
        Parameters!$D$15=1,
        IF(
            SUM(--(ISNUMBER(IF($M$5:$X$5=1,(M31:X31),""))))&gt;0,
            MAX(IF(
                ISNUMBER(M31:X31),
                IF(
                    M$5:X$5=1,
                    M31:X31,
                    ""),
                "")),
            MAX(IF(
                ISNUMBER(M31:X31),
                IF(
                    M$5:X$5=2,
                    M31:X31,
                    ""),
                ""))
        ),
        IF(
            Parameters!$D$16=1,
            IFERROR(
                AVERAGE(IF(
                    ISNUMBER(M31:X31),
                    IF(
                        M$5:X$5=1,
                        M31:X31,
                        ""),
                    "")),
                AVERAGE(IF(
                    ISNUMBER(M31:X31),
                    IF(
                        M$5:X$5=2,
                        M31:X31,
                        ""),
                    ""))
            ),
            IF(
                Parameters!$D$17=1,
                IFERROR(
                    IF(
                        OR(
                            IF(
                                ISNUMBER(M31:X31),
                                IF(
                                    M$5:X$5=1,
                                    M31:X31,
                                    ""),
                                "")
                            =0),
                        0,
                        GEOMEAN(IF(
                            ISNUMBER(M31:X31),
                            IF(
                                M$5:X$5=1,
                                M31:X31,
                                ""),
                            ""))
                    ),
                    IF(
                        OR(IF(
                            ISNUMBER(M31:X31),
                            IF(
                                M$5:X$5=2,
                                M31:X31,
                                ""),
                            "")
                            =0),
                        0,
                        GEOMEAN(IF(
                            ISNUMBER(M31:X31),
                            IF(
                                M$5:X$5=2,
                                M31:X31,
                                ""),
                            "")))
                )
            )
        )
    )
)</f>
        <v>#N/A</v>
      </c>
      <c r="J31" s="242">
        <v>44753</v>
      </c>
      <c r="K31" s="242">
        <v>44753</v>
      </c>
      <c r="L31" s="91" t="s">
        <v>46</v>
      </c>
      <c r="M31" s="192">
        <v>4.6650717703349196</v>
      </c>
      <c r="N31" s="192" t="s">
        <v>409</v>
      </c>
      <c r="O31" s="192" t="s">
        <v>409</v>
      </c>
      <c r="P31" s="192" t="s">
        <v>409</v>
      </c>
      <c r="Q31" s="192" t="s">
        <v>409</v>
      </c>
      <c r="R31" s="192">
        <v>0.35299999999999998</v>
      </c>
      <c r="S31" s="192" t="s">
        <v>409</v>
      </c>
      <c r="T31" s="192" t="s">
        <v>409</v>
      </c>
      <c r="U31" s="192" t="s">
        <v>409</v>
      </c>
      <c r="V31" s="192" t="s">
        <v>409</v>
      </c>
      <c r="W31" s="192"/>
      <c r="X31" s="192"/>
      <c r="Y31" s="192"/>
      <c r="Z31" s="192"/>
      <c r="AA31" s="87"/>
      <c r="AD31" s="86"/>
    </row>
    <row r="32" spans="1:31" x14ac:dyDescent="0.2">
      <c r="A32" s="81">
        <v>25</v>
      </c>
      <c r="B32" s="84" t="str">
        <f ca="1"/>
        <v>Bermuda</v>
      </c>
      <c r="C32" s="84" t="str">
        <f ca="1"/>
        <v>BMU</v>
      </c>
      <c r="D32" s="84" t="str">
        <f ca="1"/>
        <v>NAC           North America</v>
      </c>
      <c r="E32" s="84" t="str">
        <f ca="1"/>
        <v>NA</v>
      </c>
      <c r="F32" s="81" t="str">
        <f t="shared" ca="1" si="3"/>
        <v/>
      </c>
      <c r="G32" s="80" t="e">
        <f>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#N/A</v>
      </c>
      <c r="H32" s="80" t="e" cm="1">
        <f t="array" ref="H32">IF(
    SUM(IF(
            ISNUMBER(
                IF(
                    $M$4:$X$4,
                    (M32:X32),
                    "")),
            1,
            0))
        =0,
    NA(),
    IF(
        Parameters!$D$15=1,
        IF(
            SUM(--(ISNUMBER(IF($M$4:$X$4=1,(M32:X32),""))))&gt;0,
            MAX(IF(
                ISNUMBER(M32:X32),
                IF(
                    M$4:X$4=1,
                    M32:X32,
                    ""),
                "")),
            MAX(IF(
                ISNUMBER(M32:X32),
                IF(
                    M$4:X$4=2,
                    M32:X32,
                    ""),
                ""))
        ),
        IF(
            Parameters!$D$16=1,
            IFERROR(
                AVERAGE(IF(
                    ISNUMBER(M32:X32),
                    IF(
                        M$4:X$4=1,
                        M32:X32,
                        ""),
                    "")),
                AVERAGE(IF(
                    ISNUMBER(M32:X32),
                    IF(
                        M$4:X$4=2,
                        M32:X32,
                        ""),
                    ""))
            ),
            IF(
                Parameters!$D$17=1,
                IFERROR(
                    IF(
                        OR(
                            IF(
                                ISNUMBER(M32:X32),
                                IF(
                                    M$4:X$4=1,
                                    M32:X32,
                                    ""),
                                "")
                            =0),
                        0,
                        GEOMEAN(IF(
                            ISNUMBER(M32:X32),
                            IF(
                                M$4:X$4=1,
                                M32:X32,
                                ""),
                            ""))
                    ),
                    IF(
                        OR(IF(
                            ISNUMBER(M32:X32),
                            IF(
                                M$4:X$4=2,
                                M32:X32,
                                ""),
                            "")
                            =0),
                        0,
                        GEOMEAN(IF(
                            ISNUMBER(M32:X32),
                            IF(
                                M$4:X$4=2,
                                M32:X32,
                                ""),
                            "")))
                )
            )
        )
    )
)</f>
        <v>#N/A</v>
      </c>
      <c r="I32" s="191" t="e" cm="1">
        <f t="array" ref="I32">IF(
    SUM(IF(
            ISNUMBER(
                IF(
                    $M$5:$X$5,
                    (M32:X32),
                    "")),
            1,
            0))
        =0,
    NA(),
    IF(
        Parameters!$D$15=1,
        IF(
            SUM(--(ISNUMBER(IF($M$5:$X$5=1,(M32:X32),""))))&gt;0,
            MAX(IF(
                ISNUMBER(M32:X32),
                IF(
                    M$5:X$5=1,
                    M32:X32,
                    ""),
                "")),
            MAX(IF(
                ISNUMBER(M32:X32),
                IF(
                    M$5:X$5=2,
                    M32:X32,
                    ""),
                ""))
        ),
        IF(
            Parameters!$D$16=1,
            IFERROR(
                AVERAGE(IF(
                    ISNUMBER(M32:X32),
                    IF(
                        M$5:X$5=1,
                        M32:X32,
                        ""),
                    "")),
                AVERAGE(IF(
                    ISNUMBER(M32:X32),
                    IF(
                        M$5:X$5=2,
                        M32:X32,
                        ""),
                    ""))
            ),
            IF(
                Parameters!$D$17=1,
                IFERROR(
                    IF(
                        OR(
                            IF(
                                ISNUMBER(M32:X32),
                                IF(
                                    M$5:X$5=1,
                                    M32:X32,
                                    ""),
                                "")
                            =0),
                        0,
                        GEOMEAN(IF(
                            ISNUMBER(M32:X32),
                            IF(
                                M$5:X$5=1,
                                M32:X32,
                                ""),
                            ""))
                    ),
                    IF(
                        OR(IF(
                            ISNUMBER(M32:X32),
                            IF(
                                M$5:X$5=2,
                                M32:X32,
                                ""),
                            "")
                            =0),
                        0,
                        GEOMEAN(IF(
                            ISNUMBER(M32:X32),
                            IF(
                                M$5:X$5=2,
                                M32:X32,
                                ""),
                            "")))
                )
            )
        )
    )
)</f>
        <v>#N/A</v>
      </c>
      <c r="J32" s="242" t="s">
        <v>409</v>
      </c>
      <c r="K32" s="242" t="s">
        <v>409</v>
      </c>
      <c r="L32" s="91" t="s">
        <v>702</v>
      </c>
      <c r="M32" s="192" t="s">
        <v>409</v>
      </c>
      <c r="N32" s="192" t="s">
        <v>409</v>
      </c>
      <c r="O32" s="192" t="s">
        <v>409</v>
      </c>
      <c r="P32" s="192" t="s">
        <v>409</v>
      </c>
      <c r="Q32" s="192" t="s">
        <v>409</v>
      </c>
      <c r="R32" s="192" t="s">
        <v>409</v>
      </c>
      <c r="S32" s="192" t="s">
        <v>409</v>
      </c>
      <c r="T32" s="192" t="s">
        <v>409</v>
      </c>
      <c r="U32" s="192" t="s">
        <v>409</v>
      </c>
      <c r="V32" s="192" t="s">
        <v>409</v>
      </c>
      <c r="W32" s="192"/>
      <c r="X32" s="192"/>
      <c r="Y32" s="192"/>
      <c r="Z32" s="192"/>
      <c r="AA32" s="87"/>
    </row>
    <row r="33" spans="1:31" x14ac:dyDescent="0.2">
      <c r="A33" s="81">
        <v>26</v>
      </c>
      <c r="B33" s="84" t="str">
        <f ca="1"/>
        <v>Bolivia</v>
      </c>
      <c r="C33" s="84" t="str">
        <f ca="1"/>
        <v>BOL</v>
      </c>
      <c r="D33" s="84" t="str">
        <f ca="1"/>
        <v>LCN           Latin America &amp; Caribbean</v>
      </c>
      <c r="E33" s="84" t="str">
        <f ca="1"/>
        <v>IBRD</v>
      </c>
      <c r="F33" s="81" t="str">
        <f t="shared" ca="1" si="3"/>
        <v/>
      </c>
      <c r="G33" s="80">
        <f>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0</v>
      </c>
      <c r="H33" s="80" cm="1">
        <f t="array" ref="H33">IF(
    SUM(IF(
            ISNUMBER(
                IF(
                    $M$4:$X$4,
                    (M33:X33),
                    "")),
            1,
            0))
        =0,
    NA(),
    IF(
        Parameters!$D$15=1,
        IF(
            SUM(--(ISNUMBER(IF($M$4:$X$4=1,(M33:X33),""))))&gt;0,
            MAX(IF(
                ISNUMBER(M33:X33),
                IF(
                    M$4:X$4=1,
                    M33:X33,
                    ""),
                "")),
            MAX(IF(
                ISNUMBER(M33:X33),
                IF(
                    M$4:X$4=2,
                    M33:X33,
                    ""),
                ""))
        ),
        IF(
            Parameters!$D$16=1,
            IFERROR(
                AVERAGE(IF(
                    ISNUMBER(M33:X33),
                    IF(
                        M$4:X$4=1,
                        M33:X33,
                        ""),
                    "")),
                AVERAGE(IF(
                    ISNUMBER(M33:X33),
                    IF(
                        M$4:X$4=2,
                        M33:X33,
                        ""),
                    ""))
            ),
            IF(
                Parameters!$D$17=1,
                IFERROR(
                    IF(
                        OR(
                            IF(
                                ISNUMBER(M33:X33),
                                IF(
                                    M$4:X$4=1,
                                    M33:X33,
                                    ""),
                                "")
                            =0),
                        0,
                        GEOMEAN(IF(
                            ISNUMBER(M33:X33),
                            IF(
                                M$4:X$4=1,
                                M33:X33,
                                ""),
                            ""))
                    ),
                    IF(
                        OR(IF(
                            ISNUMBER(M33:X33),
                            IF(
                                M$4:X$4=2,
                                M33:X33,
                                ""),
                            "")
                            =0),
                        0,
                        GEOMEAN(IF(
                            ISNUMBER(M33:X33),
                            IF(
                                M$4:X$4=2,
                                M33:X33,
                                ""),
                            "")))
                )
            )
        )
    )
)</f>
        <v>3.7869137232194499</v>
      </c>
      <c r="I33" s="191" t="e" cm="1">
        <f t="array" ref="I33">IF(
    SUM(IF(
            ISNUMBER(
                IF(
                    $M$5:$X$5,
                    (M33:X33),
                    "")),
            1,
            0))
        =0,
    NA(),
    IF(
        Parameters!$D$15=1,
        IF(
            SUM(--(ISNUMBER(IF($M$5:$X$5=1,(M33:X33),""))))&gt;0,
            MAX(IF(
                ISNUMBER(M33:X33),
                IF(
                    M$5:X$5=1,
                    M33:X33,
                    ""),
                "")),
            MAX(IF(
                ISNUMBER(M33:X33),
                IF(
                    M$5:X$5=2,
                    M33:X33,
                    ""),
                ""))
        ),
        IF(
            Parameters!$D$16=1,
            IFERROR(
                AVERAGE(IF(
                    ISNUMBER(M33:X33),
                    IF(
                        M$5:X$5=1,
                        M33:X33,
                        ""),
                    "")),
                AVERAGE(IF(
                    ISNUMBER(M33:X33),
                    IF(
                        M$5:X$5=2,
                        M33:X33,
                        ""),
                    ""))
            ),
            IF(
                Parameters!$D$17=1,
                IFERROR(
                    IF(
                        OR(
                            IF(
                                ISNUMBER(M33:X33),
                                IF(
                                    M$5:X$5=1,
                                    M33:X33,
                                    ""),
                                "")
                            =0),
                        0,
                        GEOMEAN(IF(
                            ISNUMBER(M33:X33),
                            IF(
                                M$5:X$5=1,
                                M33:X33,
                                ""),
                            ""))
                    ),
                    IF(
                        OR(IF(
                            ISNUMBER(M33:X33),
                            IF(
                                M$5:X$5=2,
                                M33:X33,
                                ""),
                            "")
                            =0),
                        0,
                        GEOMEAN(IF(
                            ISNUMBER(M33:X33),
                            IF(
                                M$5:X$5=2,
                                M33:X33,
                                ""),
                            "")))
                )
            )
        )
    )
)</f>
        <v>#N/A</v>
      </c>
      <c r="J33" s="242">
        <v>44753</v>
      </c>
      <c r="K33" s="242">
        <v>44753</v>
      </c>
      <c r="L33" s="91" t="s">
        <v>48</v>
      </c>
      <c r="M33" s="192">
        <v>8.0861244019138692</v>
      </c>
      <c r="N33" s="192">
        <v>3.7869137232194499</v>
      </c>
      <c r="O33" s="192" t="s">
        <v>409</v>
      </c>
      <c r="P33" s="192" t="s">
        <v>409</v>
      </c>
      <c r="Q33" s="192" t="s">
        <v>409</v>
      </c>
      <c r="R33" s="192">
        <v>0.496</v>
      </c>
      <c r="S33" s="192">
        <v>65</v>
      </c>
      <c r="T33" s="192" t="s">
        <v>409</v>
      </c>
      <c r="U33" s="192" t="s">
        <v>409</v>
      </c>
      <c r="V33" s="192" t="s">
        <v>409</v>
      </c>
      <c r="W33" s="192"/>
      <c r="X33" s="192"/>
      <c r="Y33" s="192"/>
      <c r="Z33" s="192"/>
      <c r="AA33" s="87"/>
      <c r="AE33" s="86"/>
    </row>
    <row r="34" spans="1:31" x14ac:dyDescent="0.2">
      <c r="A34" s="81">
        <v>27</v>
      </c>
      <c r="B34" s="84" t="str">
        <f ca="1"/>
        <v>Brazil</v>
      </c>
      <c r="C34" s="84" t="str">
        <f ca="1"/>
        <v>BRA</v>
      </c>
      <c r="D34" s="84" t="str">
        <f ca="1"/>
        <v>LCN           Latin America &amp; Caribbean</v>
      </c>
      <c r="E34" s="84" t="str">
        <f ca="1"/>
        <v>IBRD</v>
      </c>
      <c r="F34" s="81" t="str">
        <f t="shared" ca="1" si="3"/>
        <v/>
      </c>
      <c r="G34" s="80">
        <f>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0</v>
      </c>
      <c r="H34" s="80" cm="1">
        <f t="array" ref="H34">IF(
    SUM(IF(
            ISNUMBER(
                IF(
                    $M$4:$X$4,
                    (M34:X34),
                    "")),
            1,
            0))
        =0,
    NA(),
    IF(
        Parameters!$D$15=1,
        IF(
            SUM(--(ISNUMBER(IF($M$4:$X$4=1,(M34:X34),""))))&gt;0,
            MAX(IF(
                ISNUMBER(M34:X34),
                IF(
                    M$4:X$4=1,
                    M34:X34,
                    ""),
                "")),
            MAX(IF(
                ISNUMBER(M34:X34),
                IF(
                    M$4:X$4=2,
                    M34:X34,
                    ""),
                ""))
        ),
        IF(
            Parameters!$D$16=1,
            IFERROR(
                AVERAGE(IF(
                    ISNUMBER(M34:X34),
                    IF(
                        M$4:X$4=1,
                        M34:X34,
                        ""),
                    "")),
                AVERAGE(IF(
                    ISNUMBER(M34:X34),
                    IF(
                        M$4:X$4=2,
                        M34:X34,
                        ""),
                    ""))
            ),
            IF(
                Parameters!$D$17=1,
                IFERROR(
                    IF(
                        OR(
                            IF(
                                ISNUMBER(M34:X34),
                                IF(
                                    M$4:X$4=1,
                                    M34:X34,
                                    ""),
                                "")
                            =0),
                        0,
                        GEOMEAN(IF(
                            ISNUMBER(M34:X34),
                            IF(
                                M$4:X$4=1,
                                M34:X34,
                                ""),
                            ""))
                    ),
                    IF(
                        OR(IF(
                            ISNUMBER(M34:X34),
                            IF(
                                M$4:X$4=2,
                                M34:X34,
                                ""),
                            "")
                            =0),
                        0,
                        GEOMEAN(IF(
                            ISNUMBER(M34:X34),
                            IF(
                                M$4:X$4=2,
                                M34:X34,
                                ""),
                            "")))
                )
            )
        )
    )
)</f>
        <v>3.7579617834394901</v>
      </c>
      <c r="I34" s="191" t="e" cm="1">
        <f t="array" ref="I34">IF(
    SUM(IF(
            ISNUMBER(
                IF(
                    $M$5:$X$5,
                    (M34:X34),
                    "")),
            1,
            0))
        =0,
    NA(),
    IF(
        Parameters!$D$15=1,
        IF(
            SUM(--(ISNUMBER(IF($M$5:$X$5=1,(M34:X34),""))))&gt;0,
            MAX(IF(
                ISNUMBER(M34:X34),
                IF(
                    M$5:X$5=1,
                    M34:X34,
                    ""),
                "")),
            MAX(IF(
                ISNUMBER(M34:X34),
                IF(
                    M$5:X$5=2,
                    M34:X34,
                    ""),
                ""))
        ),
        IF(
            Parameters!$D$16=1,
            IFERROR(
                AVERAGE(IF(
                    ISNUMBER(M34:X34),
                    IF(
                        M$5:X$5=1,
                        M34:X34,
                        ""),
                    "")),
                AVERAGE(IF(
                    ISNUMBER(M34:X34),
                    IF(
                        M$5:X$5=2,
                        M34:X34,
                        ""),
                    ""))
            ),
            IF(
                Parameters!$D$17=1,
                IFERROR(
                    IF(
                        OR(
                            IF(
                                ISNUMBER(M34:X34),
                                IF(
                                    M$5:X$5=1,
                                    M34:X34,
                                    ""),
                                "")
                            =0),
                        0,
                        GEOMEAN(IF(
                            ISNUMBER(M34:X34),
                            IF(
                                M$5:X$5=1,
                                M34:X34,
                                ""),
                            ""))
                    ),
                    IF(
                        OR(IF(
                            ISNUMBER(M34:X34),
                            IF(
                                M$5:X$5=2,
                                M34:X34,
                                ""),
                            "")
                            =0),
                        0,
                        GEOMEAN(IF(
                            ISNUMBER(M34:X34),
                            IF(
                                M$5:X$5=2,
                                M34:X34,
                                ""),
                            "")))
                )
            )
        )
    )
)</f>
        <v>#N/A</v>
      </c>
      <c r="J34" s="242">
        <v>44888</v>
      </c>
      <c r="K34" s="242">
        <v>44753</v>
      </c>
      <c r="L34" s="91" t="s">
        <v>50</v>
      </c>
      <c r="M34" s="192">
        <v>3.7320574162679399</v>
      </c>
      <c r="N34" s="192">
        <v>3.7579617834394901</v>
      </c>
      <c r="O34" s="192" t="s">
        <v>409</v>
      </c>
      <c r="P34" s="192" t="s">
        <v>409</v>
      </c>
      <c r="Q34" s="192" t="s">
        <v>409</v>
      </c>
      <c r="R34" s="192">
        <v>0.314</v>
      </c>
      <c r="S34" s="192">
        <v>65.099999999999994</v>
      </c>
      <c r="T34" s="192" t="s">
        <v>409</v>
      </c>
      <c r="U34" s="192" t="s">
        <v>409</v>
      </c>
      <c r="V34" s="192" t="s">
        <v>409</v>
      </c>
      <c r="W34" s="192"/>
      <c r="X34" s="192"/>
      <c r="Y34" s="192"/>
      <c r="Z34" s="192"/>
      <c r="AA34" s="87"/>
    </row>
    <row r="35" spans="1:31" x14ac:dyDescent="0.2">
      <c r="A35" s="81">
        <v>28</v>
      </c>
      <c r="B35" s="84" t="str">
        <f ca="1"/>
        <v>Barbados</v>
      </c>
      <c r="C35" s="84" t="str">
        <f ca="1"/>
        <v>BRB</v>
      </c>
      <c r="D35" s="84" t="str">
        <f ca="1"/>
        <v>LCN           Latin America &amp; Caribbean</v>
      </c>
      <c r="E35" s="84" t="str">
        <f ca="1"/>
        <v>NA</v>
      </c>
      <c r="F35" s="81" t="str">
        <f t="shared" ca="1" si="3"/>
        <v/>
      </c>
      <c r="G35" s="80">
        <f>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$M$4:$X$4,
                    (M35:X35),
                    "")),
            1,
            0))
        =0,
    NA(),
    IF(
        Parameters!$D$15=1,
        IF(
            SUM(--(ISNUMBER(IF($M$4:$X$4=1,(M35:X35),""))))&gt;0,
            MAX(IF(
                ISNUMBER(M35:X35),
                IF(
                    M$4:X$4=1,
                    M35:X35,
                    ""),
                "")),
            MAX(IF(
                ISNUMBER(M35:X35),
                IF(
                    M$4:X$4=2,
                    M35:X35,
                    ""),
                ""))
        ),
        IF(
            Parameters!$D$16=1,
            IFERROR(
                AVERAGE(IF(
                    ISNUMBER(M35:X35),
                    IF(
                        M$4:X$4=1,
                        M35:X35,
                        ""),
                    "")),
                AVERAGE(IF(
                    ISNUMBER(M35:X35),
                    IF(
                        M$4:X$4=2,
                        M35:X35,
                        ""),
                    ""))
            ),
            IF(
                Parameters!$D$17=1,
                IFERROR(
                    IF(
                        OR(
                            IF(
                                ISNUMBER(M35:X35),
                                IF(
                                    M$4:X$4=1,
                                    M35:X35,
                                    ""),
                                "")
                            =0),
                        0,
                        GEOMEAN(IF(
                            ISNUMBER(M35:X35),
                            IF(
                                M$4:X$4=1,
                                M35:X35,
                                ""),
                            ""))
                    ),
                    IF(
                        OR(IF(
                            ISNUMBER(M35:X35),
                            IF(
                                M$4:X$4=2,
                                M35:X35,
                                ""),
                            "")
                            =0),
                        0,
                        GEOMEAN(IF(
                            ISNUMBER(M35:X35),
                            IF(
                                M$4:X$4=2,
                                M35:X35,
                                ""),
                            "")))
                )
            )
        )
    )
)</f>
        <v>1.8181818181818099</v>
      </c>
      <c r="I35" s="191" t="e" cm="1">
        <f t="array" ref="I35">IF(
    SUM(IF(
            ISNUMBER(
                IF(
                    $M$5:$X$5,
                    (M35:X35),
                    "")),
            1,
            0))
        =0,
    NA(),
    IF(
        Parameters!$D$15=1,
        IF(
            SUM(--(ISNUMBER(IF($M$5:$X$5=1,(M35:X35),""))))&gt;0,
            MAX(IF(
                ISNUMBER(M35:X35),
                IF(
                    M$5:X$5=1,
                    M35:X35,
                    ""),
                "")),
            MAX(IF(
                ISNUMBER(M35:X35),
                IF(
                    M$5:X$5=2,
                    M35:X35,
                    ""),
                ""))
        ),
        IF(
            Parameters!$D$16=1,
            IFERROR(
                AVERAGE(IF(
                    ISNUMBER(M35:X35),
                    IF(
                        M$5:X$5=1,
                        M35:X35,
                        ""),
                    "")),
                AVERAGE(IF(
                    ISNUMBER(M35:X35),
                    IF(
                        M$5:X$5=2,
                        M35:X35,
                        ""),
                    ""))
            ),
            IF(
                Parameters!$D$17=1,
                IFERROR(
                    IF(
                        OR(
                            IF(
                                ISNUMBER(M35:X35),
                                IF(
                                    M$5:X$5=1,
                                    M35:X35,
                                    ""),
                                "")
                            =0),
                        0,
                        GEOMEAN(IF(
                            ISNUMBER(M35:X35),
                            IF(
                                M$5:X$5=1,
                                M35:X35,
                                ""),
                            ""))
                    ),
                    IF(
                        OR(IF(
                            ISNUMBER(M35:X35),
                            IF(
                                M$5:X$5=2,
                                M35:X35,
                                ""),
                            "")
                            =0),
                        0,
                        GEOMEAN(IF(
                            ISNUMBER(M35:X35),
                            IF(
                                M$5:X$5=2,
                                M35:X35,
                                ""),
                            "")))
                )
            )
        )
    )
)</f>
        <v>#N/A</v>
      </c>
      <c r="J35" s="242">
        <v>44753</v>
      </c>
      <c r="K35" s="242">
        <v>44753</v>
      </c>
      <c r="L35" s="91" t="s">
        <v>52</v>
      </c>
      <c r="M35" s="192">
        <v>1.8181818181818099</v>
      </c>
      <c r="N35" s="192" t="s">
        <v>409</v>
      </c>
      <c r="O35" s="192" t="s">
        <v>409</v>
      </c>
      <c r="P35" s="192" t="s">
        <v>409</v>
      </c>
      <c r="Q35" s="192" t="s">
        <v>409</v>
      </c>
      <c r="R35" s="192">
        <v>0.23400000000000001</v>
      </c>
      <c r="S35" s="192" t="s">
        <v>409</v>
      </c>
      <c r="T35" s="192" t="s">
        <v>409</v>
      </c>
      <c r="U35" s="192" t="s">
        <v>409</v>
      </c>
      <c r="V35" s="192" t="s">
        <v>409</v>
      </c>
      <c r="W35" s="192"/>
      <c r="X35" s="192"/>
      <c r="Y35" s="192"/>
      <c r="Z35" s="192"/>
      <c r="AA35" s="87"/>
    </row>
    <row r="36" spans="1:31" x14ac:dyDescent="0.2">
      <c r="A36" s="81">
        <v>29</v>
      </c>
      <c r="B36" s="84" t="str">
        <f ca="1"/>
        <v>Brunei Darussalam</v>
      </c>
      <c r="C36" s="84" t="str">
        <f ca="1"/>
        <v>BRN</v>
      </c>
      <c r="D36" s="84" t="str">
        <f ca="1"/>
        <v>EAS           East Asia &amp; Pacific</v>
      </c>
      <c r="E36" s="84" t="str">
        <f ca="1"/>
        <v>NA</v>
      </c>
      <c r="F36" s="81" t="str">
        <f t="shared" ca="1" si="3"/>
        <v/>
      </c>
      <c r="G36" s="80">
        <f>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$M$4:$X$4,
                    (M36:X36),
                    "")),
            1,
            0))
        =0,
    NA(),
    IF(
        Parameters!$D$15=1,
        IF(
            SUM(--(ISNUMBER(IF($M$4:$X$4=1,(M36:X36),""))))&gt;0,
            MAX(IF(
                ISNUMBER(M36:X36),
                IF(
                    M$4:X$4=1,
                    M36:X36,
                    ""),
                "")),
            MAX(IF(
                ISNUMBER(M36:X36),
                IF(
                    M$4:X$4=2,
                    M36:X36,
                    ""),
                ""))
        ),
        IF(
            Parameters!$D$16=1,
            IFERROR(
                AVERAGE(IF(
                    ISNUMBER(M36:X36),
                    IF(
                        M$4:X$4=1,
                        M36:X36,
                        ""),
                    "")),
                AVERAGE(IF(
                    ISNUMBER(M36:X36),
                    IF(
                        M$4:X$4=2,
                        M36:X36,
                        ""),
                    ""))
            ),
            IF(
                Parameters!$D$17=1,
                IFERROR(
                    IF(
                        OR(
                            IF(
                                ISNUMBER(M36:X36),
                                IF(
                                    M$4:X$4=1,
                                    M36:X36,
                                    ""),
                                "")
                            =0),
                        0,
                        GEOMEAN(IF(
                            ISNUMBER(M36:X36),
                            IF(
                                M$4:X$4=1,
                                M36:X36,
                                ""),
                            ""))
                    ),
                    IF(
                        OR(IF(
                            ISNUMBER(M36:X36),
                            IF(
                                M$4:X$4=2,
                                M36:X36,
                                ""),
                            "")
                            =0),
                        0,
                        GEOMEAN(IF(
                            ISNUMBER(M36:X36),
                            IF(
                                M$4:X$4=2,
                                M36:X36,
                                ""),
                            "")))
                )
            )
        )
    )
)</f>
        <v>1.8181818181818099</v>
      </c>
      <c r="I36" s="191" t="e" cm="1">
        <f t="array" ref="I36">IF(
    SUM(IF(
            ISNUMBER(
                IF(
                    $M$5:$X$5,
                    (M36:X36),
                    "")),
            1,
            0))
        =0,
    NA(),
    IF(
        Parameters!$D$15=1,
        IF(
            SUM(--(ISNUMBER(IF($M$5:$X$5=1,(M36:X36),""))))&gt;0,
            MAX(IF(
                ISNUMBER(M36:X36),
                IF(
                    M$5:X$5=1,
                    M36:X36,
                    ""),
                "")),
            MAX(IF(
                ISNUMBER(M36:X36),
                IF(
                    M$5:X$5=2,
                    M36:X36,
                    ""),
                ""))
        ),
        IF(
            Parameters!$D$16=1,
            IFERROR(
                AVERAGE(IF(
                    ISNUMBER(M36:X36),
                    IF(
                        M$5:X$5=1,
                        M36:X36,
                        ""),
                    "")),
                AVERAGE(IF(
                    ISNUMBER(M36:X36),
                    IF(
                        M$5:X$5=2,
                        M36:X36,
                        ""),
                    ""))
            ),
            IF(
                Parameters!$D$17=1,
                IFERROR(
                    IF(
                        OR(
                            IF(
                                ISNUMBER(M36:X36),
                                IF(
                                    M$5:X$5=1,
                                    M36:X36,
                                    ""),
                                "")
                            =0),
                        0,
                        GEOMEAN(IF(
                            ISNUMBER(M36:X36),
                            IF(
                                M$5:X$5=1,
                                M36:X36,
                                ""),
                            ""))
                    ),
                    IF(
                        OR(IF(
                            ISNUMBER(M36:X36),
                            IF(
                                M$5:X$5=2,
                                M36:X36,
                                ""),
                            "")
                            =0),
                        0,
                        GEOMEAN(IF(
                            ISNUMBER(M36:X36),
                            IF(
                                M$5:X$5=2,
                                M36:X36,
                                ""),
                            "")))
                )
            )
        )
    )
)</f>
        <v>#N/A</v>
      </c>
      <c r="J36" s="242">
        <v>44753</v>
      </c>
      <c r="K36" s="242">
        <v>44753</v>
      </c>
      <c r="L36" s="91" t="s">
        <v>54</v>
      </c>
      <c r="M36" s="192">
        <v>1.8181818181818099</v>
      </c>
      <c r="N36" s="192" t="s">
        <v>409</v>
      </c>
      <c r="O36" s="192" t="s">
        <v>409</v>
      </c>
      <c r="P36" s="192" t="s">
        <v>409</v>
      </c>
      <c r="Q36" s="192" t="s">
        <v>409</v>
      </c>
      <c r="R36" s="192">
        <v>0.23400000000000001</v>
      </c>
      <c r="S36" s="192" t="s">
        <v>409</v>
      </c>
      <c r="T36" s="192" t="s">
        <v>409</v>
      </c>
      <c r="U36" s="192" t="s">
        <v>409</v>
      </c>
      <c r="V36" s="192" t="s">
        <v>409</v>
      </c>
      <c r="W36" s="192"/>
      <c r="X36" s="192"/>
      <c r="Y36" s="192"/>
      <c r="Z36" s="192"/>
      <c r="AA36" s="87"/>
    </row>
    <row r="37" spans="1:31" x14ac:dyDescent="0.2">
      <c r="A37" s="81">
        <v>30</v>
      </c>
      <c r="B37" s="84" t="str">
        <f ca="1"/>
        <v>Bhutan</v>
      </c>
      <c r="C37" s="84" t="str">
        <f ca="1"/>
        <v>BTN</v>
      </c>
      <c r="D37" s="84" t="str">
        <f ca="1"/>
        <v>SAS           South Asia</v>
      </c>
      <c r="E37" s="84" t="str">
        <f ca="1"/>
        <v>IDA</v>
      </c>
      <c r="F37" s="81" t="str">
        <f t="shared" ca="1" si="3"/>
        <v/>
      </c>
      <c r="G37" s="80">
        <f>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0</v>
      </c>
      <c r="H37" s="80" cm="1">
        <f t="array" ref="H37">IF(
    SUM(IF(
            ISNUMBER(
                IF(
                    $M$4:$X$4,
                    (M37:X37),
                    "")),
            1,
            0))
        =0,
    NA(),
    IF(
        Parameters!$D$15=1,
        IF(
            SUM(--(ISNUMBER(IF($M$4:$X$4=1,(M37:X37),""))))&gt;0,
            MAX(IF(
                ISNUMBER(M37:X37),
                IF(
                    M$4:X$4=1,
                    M37:X37,
                    ""),
                "")),
            MAX(IF(
                ISNUMBER(M37:X37),
                IF(
                    M$4:X$4=2,
                    M37:X37,
                    ""),
                ""))
        ),
        IF(
            Parameters!$D$16=1,
            IFERROR(
                AVERAGE(IF(
                    ISNUMBER(M37:X37),
                    IF(
                        M$4:X$4=1,
                        M37:X37,
                        ""),
                    "")),
                AVERAGE(IF(
                    ISNUMBER(M37:X37),
                    IF(
                        M$4:X$4=2,
                        M37:X37,
                        ""),
                    ""))
            ),
            IF(
                Parameters!$D$17=1,
                IFERROR(
                    IF(
                        OR(
                            IF(
                                ISNUMBER(M37:X37),
                                IF(
                                    M$4:X$4=1,
                                    M37:X37,
                                    ""),
                                "")
                            =0),
                        0,
                        GEOMEAN(IF(
                            ISNUMBER(M37:X37),
                            IF(
                                M$4:X$4=1,
                                M37:X37,
                                ""),
                            ""))
                    ),
                    IF(
                        OR(IF(
                            ISNUMBER(M37:X37),
                            IF(
                                M$4:X$4=2,
                                M37:X37,
                                ""),
                            "")
                            =0),
                        0,
                        GEOMEAN(IF(
                            ISNUMBER(M37:X37),
                            IF(
                                M$4:X$4=2,
                                M37:X37,
                                ""),
                            "")))
                )
            )
        )
    )
)</f>
        <v>6.9856459330143501</v>
      </c>
      <c r="I37" s="191" t="e" cm="1">
        <f t="array" ref="I37">IF(
    SUM(IF(
            ISNUMBER(
                IF(
                    $M$5:$X$5,
                    (M37:X37),
                    "")),
            1,
            0))
        =0,
    NA(),
    IF(
        Parameters!$D$15=1,
        IF(
            SUM(--(ISNUMBER(IF($M$5:$X$5=1,(M37:X37),""))))&gt;0,
            MAX(IF(
                ISNUMBER(M37:X37),
                IF(
                    M$5:X$5=1,
                    M37:X37,
                    ""),
                "")),
            MAX(IF(
                ISNUMBER(M37:X37),
                IF(
                    M$5:X$5=2,
                    M37:X37,
                    ""),
                ""))
        ),
        IF(
            Parameters!$D$16=1,
            IFERROR(
                AVERAGE(IF(
                    ISNUMBER(M37:X37),
                    IF(
                        M$5:X$5=1,
                        M37:X37,
                        ""),
                    "")),
                AVERAGE(IF(
                    ISNUMBER(M37:X37),
                    IF(
                        M$5:X$5=2,
                        M37:X37,
                        ""),
                    ""))
            ),
            IF(
                Parameters!$D$17=1,
                IFERROR(
                    IF(
                        OR(
                            IF(
                                ISNUMBER(M37:X37),
                                IF(
                                    M$5:X$5=1,
                                    M37:X37,
                                    ""),
                                "")
                            =0),
                        0,
                        GEOMEAN(IF(
                            ISNUMBER(M37:X37),
                            IF(
                                M$5:X$5=1,
                                M37:X37,
                                ""),
                            ""))
                    ),
                    IF(
                        OR(IF(
                            ISNUMBER(M37:X37),
                            IF(
                                M$5:X$5=2,
                                M37:X37,
                                ""),
                            "")
                            =0),
                        0,
                        GEOMEAN(IF(
                            ISNUMBER(M37:X37),
                            IF(
                                M$5:X$5=2,
                                M37:X37,
                                ""),
                            "")))
                )
            )
        )
    )
)</f>
        <v>#N/A</v>
      </c>
      <c r="J37" s="242">
        <v>44753</v>
      </c>
      <c r="K37" s="242">
        <v>44753</v>
      </c>
      <c r="L37" s="91" t="s">
        <v>56</v>
      </c>
      <c r="M37" s="192">
        <v>6.9856459330143501</v>
      </c>
      <c r="N37" s="192" t="s">
        <v>409</v>
      </c>
      <c r="O37" s="192" t="s">
        <v>409</v>
      </c>
      <c r="P37" s="192" t="s">
        <v>409</v>
      </c>
      <c r="Q37" s="192" t="s">
        <v>409</v>
      </c>
      <c r="R37" s="192">
        <v>0.45</v>
      </c>
      <c r="S37" s="192" t="s">
        <v>409</v>
      </c>
      <c r="T37" s="192" t="s">
        <v>409</v>
      </c>
      <c r="U37" s="192" t="s">
        <v>409</v>
      </c>
      <c r="V37" s="192" t="s">
        <v>409</v>
      </c>
      <c r="W37" s="192"/>
      <c r="X37" s="192"/>
      <c r="Y37" s="192"/>
      <c r="Z37" s="192"/>
      <c r="AA37" s="87"/>
    </row>
    <row r="38" spans="1:31" x14ac:dyDescent="0.2">
      <c r="A38" s="81">
        <v>31</v>
      </c>
      <c r="B38" s="84" t="str">
        <f ca="1"/>
        <v>Botswana</v>
      </c>
      <c r="C38" s="84" t="str">
        <f ca="1"/>
        <v>BWA</v>
      </c>
      <c r="D38" s="84" t="str">
        <f ca="1"/>
        <v>SSF           Sub-Saharan Africa</v>
      </c>
      <c r="E38" s="84" t="str">
        <f ca="1"/>
        <v>IBRD</v>
      </c>
      <c r="F38" s="81" t="str">
        <f t="shared" ca="1" si="3"/>
        <v/>
      </c>
      <c r="G38" s="80">
        <f>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$M$4:$X$4,
                    (M38:X38),
                    "")),
            1,
            0))
        =0,
    NA(),
    IF(
        Parameters!$D$15=1,
        IF(
            SUM(--(ISNUMBER(IF($M$4:$X$4=1,(M38:X38),""))))&gt;0,
            MAX(IF(
                ISNUMBER(M38:X38),
                IF(
                    M$4:X$4=1,
                    M38:X38,
                    ""),
                "")),
            MAX(IF(
                ISNUMBER(M38:X38),
                IF(
                    M$4:X$4=2,
                    M38:X38,
                    ""),
                ""))
        ),
        IF(
            Parameters!$D$16=1,
            IFERROR(
                AVERAGE(IF(
                    ISNUMBER(M38:X38),
                    IF(
                        M$4:X$4=1,
                        M38:X38,
                        ""),
                    "")),
                AVERAGE(IF(
                    ISNUMBER(M38:X38),
                    IF(
                        M$4:X$4=2,
                        M38:X38,
                        ""),
                    ""))
            ),
            IF(
                Parameters!$D$17=1,
                IFERROR(
                    IF(
                        OR(
                            IF(
                                ISNUMBER(M38:X38),
                                IF(
                                    M$4:X$4=1,
                                    M38:X38,
                                    ""),
                                "")
                            =0),
                        0,
                        GEOMEAN(IF(
                            ISNUMBER(M38:X38),
                            IF(
                                M$4:X$4=1,
                                M38:X38,
                                ""),
                            ""))
                    ),
                    IF(
                        OR(IF(
                            ISNUMBER(M38:X38),
                            IF(
                                M$4:X$4=2,
                                M38:X38,
                                ""),
                            "")
                            =0),
                        0,
                        GEOMEAN(IF(
                            ISNUMBER(M38:X38),
                            IF(
                                M$4:X$4=2,
                                M38:X38,
                                ""),
                            "")))
                )
            )
        )
    )
)</f>
        <v>7.8112333526346198</v>
      </c>
      <c r="I38" s="191" t="e" cm="1">
        <f t="array" ref="I38">IF(
    SUM(IF(
            ISNUMBER(
                IF(
                    $M$5:$X$5,
                    (M38:X38),
                    "")),
            1,
            0))
        =0,
    NA(),
    IF(
        Parameters!$D$15=1,
        IF(
            SUM(--(ISNUMBER(IF($M$5:$X$5=1,(M38:X38),""))))&gt;0,
            MAX(IF(
                ISNUMBER(M38:X38),
                IF(
                    M$5:X$5=1,
                    M38:X38,
                    ""),
                "")),
            MAX(IF(
                ISNUMBER(M38:X38),
                IF(
                    M$5:X$5=2,
                    M38:X38,
                    ""),
                ""))
        ),
        IF(
            Parameters!$D$16=1,
            IFERROR(
                AVERAGE(IF(
                    ISNUMBER(M38:X38),
                    IF(
                        M$5:X$5=1,
                        M38:X38,
                        ""),
                    "")),
                AVERAGE(IF(
                    ISNUMBER(M38:X38),
                    IF(
                        M$5:X$5=2,
                        M38:X38,
                        ""),
                    ""))
            ),
            IF(
                Parameters!$D$17=1,
                IFERROR(
                    IF(
                        OR(
                            IF(
                                ISNUMBER(M38:X38),
                                IF(
                                    M$5:X$5=1,
                                    M38:X38,
                                    ""),
                                "")
                            =0),
                        0,
                        GEOMEAN(IF(
                            ISNUMBER(M38:X38),
                            IF(
                                M$5:X$5=1,
                                M38:X38,
                                ""),
                            ""))
                    ),
                    IF(
                        OR(IF(
                            ISNUMBER(M38:X38),
                            IF(
                                M$5:X$5=2,
                                M38:X38,
                                ""),
                            "")
                            =0),
                        0,
                        GEOMEAN(IF(
                            ISNUMBER(M38:X38),
                            IF(
                                M$5:X$5=2,
                                M38:X38,
                                ""),
                            "")))
                )
            )
        )
    )
)</f>
        <v>#N/A</v>
      </c>
      <c r="J38" s="242">
        <v>44888</v>
      </c>
      <c r="K38" s="242">
        <v>44753</v>
      </c>
      <c r="L38" s="91" t="s">
        <v>58</v>
      </c>
      <c r="M38" s="192">
        <v>6.9377990430622001</v>
      </c>
      <c r="N38" s="192">
        <v>7.8112333526346198</v>
      </c>
      <c r="O38" s="192" t="s">
        <v>409</v>
      </c>
      <c r="P38" s="192" t="s">
        <v>409</v>
      </c>
      <c r="Q38" s="192" t="s">
        <v>409</v>
      </c>
      <c r="R38" s="192">
        <v>0.44800000000000001</v>
      </c>
      <c r="S38" s="192">
        <v>51.1</v>
      </c>
      <c r="T38" s="192" t="s">
        <v>409</v>
      </c>
      <c r="U38" s="192" t="s">
        <v>409</v>
      </c>
      <c r="V38" s="192" t="s">
        <v>409</v>
      </c>
      <c r="W38" s="192"/>
      <c r="X38" s="192"/>
      <c r="Y38" s="192"/>
      <c r="Z38" s="192"/>
      <c r="AA38" s="87"/>
    </row>
    <row r="39" spans="1:31" x14ac:dyDescent="0.2">
      <c r="A39" s="81">
        <v>32</v>
      </c>
      <c r="B39" s="84" t="str">
        <f ca="1"/>
        <v>Central African Republic</v>
      </c>
      <c r="C39" s="84" t="str">
        <f ca="1"/>
        <v>CAF</v>
      </c>
      <c r="D39" s="84" t="str">
        <f ca="1"/>
        <v>SSF           Sub-Saharan Africa</v>
      </c>
      <c r="E39" s="84" t="str">
        <f ca="1"/>
        <v>IDA</v>
      </c>
      <c r="F39" s="81" t="str">
        <f t="shared" ca="1" si="3"/>
        <v/>
      </c>
      <c r="G39" s="80">
        <f>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8.3666002653407556</v>
      </c>
      <c r="H39" s="80" cm="1">
        <f t="array" ref="H39">IF(
    SUM(IF(
            ISNUMBER(
                IF(
                    $M$4:$X$4,
                    (M39:X39),
                    "")),
            1,
            0))
        =0,
    NA(),
    IF(
        Parameters!$D$15=1,
        IF(
            SUM(--(ISNUMBER(IF($M$4:$X$4=1,(M39:X39),""))))&gt;0,
            MAX(IF(
                ISNUMBER(M39:X39),
                IF(
                    M$4:X$4=1,
                    M39:X39,
                    ""),
                "")),
            MAX(IF(
                ISNUMBER(M39:X39),
                IF(
                    M$4:X$4=2,
                    M39:X39,
                    ""),
                ""))
        ),
        IF(
            Parameters!$D$16=1,
            IFERROR(
                AVERAGE(IF(
                    ISNUMBER(M39:X39),
                    IF(
                        M$4:X$4=1,
                        M39:X39,
                        ""),
                    "")),
                AVERAGE(IF(
                    ISNUMBER(M39:X39),
                    IF(
                        M$4:X$4=2,
                        M39:X39,
                        ""),
                    ""))
            ),
            IF(
                Parameters!$D$17=1,
                IFERROR(
                    IF(
                        OR(
                            IF(
                                ISNUMBER(M39:X39),
                                IF(
                                    M$4:X$4=1,
                                    M39:X39,
                                    ""),
                                "")
                            =0),
                        0,
                        GEOMEAN(IF(
                            ISNUMBER(M39:X39),
                            IF(
                                M$4:X$4=1,
                                M39:X39,
                                ""),
                            ""))
                    ),
                    IF(
                        OR(IF(
                            ISNUMBER(M39:X39),
                            IF(
                                M$4:X$4=2,
                                M39:X39,
                                ""),
                            "")
                            =0),
                        0,
                        GEOMEAN(IF(
                            ISNUMBER(M39:X39),
                            IF(
                                M$4:X$4=2,
                                M39:X39,
                                ""),
                            "")))
                )
            )
        )
    )
)</f>
        <v>10</v>
      </c>
      <c r="I39" s="191" cm="1">
        <f t="array" ref="I39">IF(
    SUM(IF(
            ISNUMBER(
                IF(
                    $M$5:$X$5,
                    (M39:X39),
                    "")),
            1,
            0))
        =0,
    NA(),
    IF(
        Parameters!$D$15=1,
        IF(
            SUM(--(ISNUMBER(IF($M$5:$X$5=1,(M39:X39),""))))&gt;0,
            MAX(IF(
                ISNUMBER(M39:X39),
                IF(
                    M$5:X$5=1,
                    M39:X39,
                    ""),
                "")),
            MAX(IF(
                ISNUMBER(M39:X39),
                IF(
                    M$5:X$5=2,
                    M39:X39,
                    ""),
                ""))
        ),
        IF(
            Parameters!$D$16=1,
            IFERROR(
                AVERAGE(IF(
                    ISNUMBER(M39:X39),
                    IF(
                        M$5:X$5=1,
                        M39:X39,
                        ""),
                    "")),
                AVERAGE(IF(
                    ISNUMBER(M39:X39),
                    IF(
                        M$5:X$5=2,
                        M39:X39,
                        ""),
                    ""))
            ),
            IF(
                Parameters!$D$17=1,
                IFERROR(
                    IF(
                        OR(
                            IF(
                                ISNUMBER(M39:X39),
                                IF(
                                    M$5:X$5=1,
                                    M39:X39,
                                    ""),
                                "")
                            =0),
                        0,
                        GEOMEAN(IF(
                            ISNUMBER(M39:X39),
                            IF(
                                M$5:X$5=1,
                                M39:X39,
                                ""),
                            ""))
                    ),
                    IF(
                        OR(IF(
                            ISNUMBER(M39:X39),
                            IF(
                                M$5:X$5=2,
                                M39:X39,
                                ""),
                            "")
                            =0),
                        0,
                        GEOMEAN(IF(
                            ISNUMBER(M39:X39),
                            IF(
                                M$5:X$5=2,
                                M39:X39,
                                ""),
                            "")))
                )
            )
        )
    )
)</f>
        <v>7</v>
      </c>
      <c r="J39" s="242">
        <v>44753</v>
      </c>
      <c r="K39" s="242">
        <v>44900</v>
      </c>
      <c r="L39" s="91" t="s">
        <v>60</v>
      </c>
      <c r="M39" s="192">
        <v>10</v>
      </c>
      <c r="N39" s="192" t="s">
        <v>409</v>
      </c>
      <c r="O39" s="192">
        <v>7</v>
      </c>
      <c r="P39" s="192" t="s">
        <v>409</v>
      </c>
      <c r="Q39" s="192">
        <v>1</v>
      </c>
      <c r="R39" s="192">
        <v>0.69499999999999995</v>
      </c>
      <c r="S39" s="192" t="s">
        <v>409</v>
      </c>
      <c r="T39" s="192" t="s">
        <v>793</v>
      </c>
      <c r="U39" s="192" t="s">
        <v>409</v>
      </c>
      <c r="V39" s="192">
        <v>-5.04</v>
      </c>
      <c r="W39" s="192"/>
      <c r="X39" s="192"/>
      <c r="Y39" s="192"/>
      <c r="Z39" s="192"/>
      <c r="AA39" s="87"/>
    </row>
    <row r="40" spans="1:31" x14ac:dyDescent="0.2">
      <c r="A40" s="81">
        <v>33</v>
      </c>
      <c r="B40" s="84" t="str">
        <f ca="1"/>
        <v>Canada</v>
      </c>
      <c r="C40" s="84" t="str">
        <f ca="1"/>
        <v>CAN</v>
      </c>
      <c r="D40" s="84" t="str">
        <f ca="1"/>
        <v>NAC           North America</v>
      </c>
      <c r="E40" s="84" t="str">
        <f ca="1"/>
        <v>NA</v>
      </c>
      <c r="F40" s="81" t="str">
        <f t="shared" ca="1" si="3"/>
        <v/>
      </c>
      <c r="G40" s="80">
        <f>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$M$4:$X$4,
                    (M40:X40),
                    "")),
            1,
            0))
        =0,
    NA(),
    IF(
        Parameters!$D$15=1,
        IF(
            SUM(--(ISNUMBER(IF($M$4:$X$4=1,(M40:X40),""))))&gt;0,
            MAX(IF(
                ISNUMBER(M40:X40),
                IF(
                    M$4:X$4=1,
                    M40:X40,
                    ""),
                "")),
            MAX(IF(
                ISNUMBER(M40:X40),
                IF(
                    M$4:X$4=2,
                    M40:X40,
                    ""),
                ""))
        ),
        IF(
            Parameters!$D$16=1,
            IFERROR(
                AVERAGE(IF(
                    ISNUMBER(M40:X40),
                    IF(
                        M$4:X$4=1,
                        M40:X40,
                        ""),
                    "")),
                AVERAGE(IF(
                    ISNUMBER(M40:X40),
                    IF(
                        M$4:X$4=2,
                        M40:X40,
                        ""),
                    ""))
            ),
            IF(
                Parameters!$D$17=1,
                IFERROR(
                    IF(
                        OR(
                            IF(
                                ISNUMBER(M40:X40),
                                IF(
                                    M$4:X$4=1,
                                    M40:X40,
                                    ""),
                                "")
                            =0),
                        0,
                        GEOMEAN(IF(
                            ISNUMBER(M40:X40),
                            IF(
                                M$4:X$4=1,
                                M40:X40,
                                ""),
                            ""))
                    ),
                    IF(
                        OR(IF(
                            ISNUMBER(M40:X40),
                            IF(
                                M$4:X$4=2,
                                M40:X40,
                                ""),
                            "")
                            =0),
                        0,
                        GEOMEAN(IF(
                            ISNUMBER(M40:X40),
                            IF(
                                M$4:X$4=2,
                                M40:X40,
                                ""),
                            "")))
                )
            )
        )
    )
)</f>
        <v>0</v>
      </c>
      <c r="I40" s="191" t="e" cm="1">
        <f t="array" ref="I40">IF(
    SUM(IF(
            ISNUMBER(
                IF(
                    $M$5:$X$5,
                    (M40:X40),
                    "")),
            1,
            0))
        =0,
    NA(),
    IF(
        Parameters!$D$15=1,
        IF(
            SUM(--(ISNUMBER(IF($M$5:$X$5=1,(M40:X40),""))))&gt;0,
            MAX(IF(
                ISNUMBER(M40:X40),
                IF(
                    M$5:X$5=1,
                    M40:X40,
                    ""),
                "")),
            MAX(IF(
                ISNUMBER(M40:X40),
                IF(
                    M$5:X$5=2,
                    M40:X40,
                    ""),
                ""))
        ),
        IF(
            Parameters!$D$16=1,
            IFERROR(
                AVERAGE(IF(
                    ISNUMBER(M40:X40),
                    IF(
                        M$5:X$5=1,
                        M40:X40,
                        ""),
                    "")),
                AVERAGE(IF(
                    ISNUMBER(M40:X40),
                    IF(
                        M$5:X$5=2,
                        M40:X40,
                        ""),
                    ""))
            ),
            IF(
                Parameters!$D$17=1,
                IFERROR(
                    IF(
                        OR(
                            IF(
                                ISNUMBER(M40:X40),
                                IF(
                                    M$5:X$5=1,
                                    M40:X40,
                                    ""),
                                "")
                            =0),
                        0,
                        GEOMEAN(IF(
                            ISNUMBER(M40:X40),
                            IF(
                                M$5:X$5=1,
                                M40:X40,
                                ""),
                            ""))
                    ),
                    IF(
                        OR(IF(
                            ISNUMBER(M40:X40),
                            IF(
                                M$5:X$5=2,
                                M40:X40,
                                ""),
                            "")
                            =0),
                        0,
                        GEOMEAN(IF(
                            ISNUMBER(M40:X40),
                            IF(
                                M$5:X$5=2,
                                M40:X40,
                                ""),
                            "")))
                )
            )
        )
    )
)</f>
        <v>#N/A</v>
      </c>
      <c r="J40" s="242">
        <v>44753</v>
      </c>
      <c r="K40" s="242">
        <v>44753</v>
      </c>
      <c r="L40" s="91" t="s">
        <v>62</v>
      </c>
      <c r="M40" s="192">
        <v>0.83732057416267802</v>
      </c>
      <c r="N40" s="192">
        <v>0</v>
      </c>
      <c r="O40" s="192" t="s">
        <v>409</v>
      </c>
      <c r="P40" s="192" t="s">
        <v>409</v>
      </c>
      <c r="Q40" s="192" t="s">
        <v>409</v>
      </c>
      <c r="R40" s="192">
        <v>0.193</v>
      </c>
      <c r="S40" s="192">
        <v>79.099999999999994</v>
      </c>
      <c r="T40" s="192" t="s">
        <v>409</v>
      </c>
      <c r="U40" s="192" t="s">
        <v>409</v>
      </c>
      <c r="V40" s="192" t="s">
        <v>409</v>
      </c>
      <c r="W40" s="192"/>
      <c r="X40" s="192"/>
      <c r="Y40" s="192"/>
      <c r="Z40" s="192"/>
      <c r="AA40" s="87"/>
    </row>
    <row r="41" spans="1:31" x14ac:dyDescent="0.2">
      <c r="A41" s="81">
        <v>34</v>
      </c>
      <c r="B41" s="84" t="str">
        <f ca="1"/>
        <v>Switzerland</v>
      </c>
      <c r="C41" s="84" t="str">
        <f ca="1"/>
        <v>CHE</v>
      </c>
      <c r="D41" s="84" t="str">
        <f ca="1"/>
        <v>ECS           Europe &amp; Central Asia</v>
      </c>
      <c r="E41" s="84" t="str">
        <f ca="1"/>
        <v>NA</v>
      </c>
      <c r="F41" s="81" t="str">
        <f t="shared" ca="1" si="3"/>
        <v/>
      </c>
      <c r="G41" s="80">
        <f>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$M$4:$X$4,
                    (M41:X41),
                    "")),
            1,
            0))
        =0,
    NA(),
    IF(
        Parameters!$D$15=1,
        IF(
            SUM(--(ISNUMBER(IF($M$4:$X$4=1,(M41:X41),""))))&gt;0,
            MAX(IF(
                ISNUMBER(M41:X41),
                IF(
                    M$4:X$4=1,
                    M41:X41,
                    ""),
                "")),
            MAX(IF(
                ISNUMBER(M41:X41),
                IF(
                    M$4:X$4=2,
                    M41:X41,
                    ""),
                ""))
        ),
        IF(
            Parameters!$D$16=1,
            IFERROR(
                AVERAGE(IF(
                    ISNUMBER(M41:X41),
                    IF(
                        M$4:X$4=1,
                        M41:X41,
                        ""),
                    "")),
                AVERAGE(IF(
                    ISNUMBER(M41:X41),
                    IF(
                        M$4:X$4=2,
                        M41:X41,
                        ""),
                    ""))
            ),
            IF(
                Parameters!$D$17=1,
                IFERROR(
                    IF(
                        OR(
                            IF(
                                ISNUMBER(M41:X41),
                                IF(
                                    M$4:X$4=1,
                                    M41:X41,
                                    ""),
                                "")
                            =0),
                        0,
                        GEOMEAN(IF(
                            ISNUMBER(M41:X41),
                            IF(
                                M$4:X$4=1,
                                M41:X41,
                                ""),
                            ""))
                    ),
                    IF(
                        OR(IF(
                            ISNUMBER(M41:X41),
                            IF(
                                M$4:X$4=2,
                                M41:X41,
                                ""),
                            "")
                            =0),
                        0,
                        GEOMEAN(IF(
                            ISNUMBER(M41:X41),
                            IF(
                                M$4:X$4=2,
                                M41:X41,
                                ""),
                            "")))
                )
            )
        )
    )
)</f>
        <v>0</v>
      </c>
      <c r="I41" s="191" t="e" cm="1">
        <f t="array" ref="I41">IF(
    SUM(IF(
            ISNUMBER(
                IF(
                    $M$5:$X$5,
                    (M41:X41),
                    "")),
            1,
            0))
        =0,
    NA(),
    IF(
        Parameters!$D$15=1,
        IF(
            SUM(--(ISNUMBER(IF($M$5:$X$5=1,(M41:X41),""))))&gt;0,
            MAX(IF(
                ISNUMBER(M41:X41),
                IF(
                    M$5:X$5=1,
                    M41:X41,
                    ""),
                "")),
            MAX(IF(
                ISNUMBER(M41:X41),
                IF(
                    M$5:X$5=2,
                    M41:X41,
                    ""),
                ""))
        ),
        IF(
            Parameters!$D$16=1,
            IFERROR(
                AVERAGE(IF(
                    ISNUMBER(M41:X41),
                    IF(
                        M$5:X$5=1,
                        M41:X41,
                        ""),
                    "")),
                AVERAGE(IF(
                    ISNUMBER(M41:X41),
                    IF(
                        M$5:X$5=2,
                        M41:X41,
                        ""),
                    ""))
            ),
            IF(
                Parameters!$D$17=1,
                IFERROR(
                    IF(
                        OR(
                            IF(
                                ISNUMBER(M41:X41),
                                IF(
                                    M$5:X$5=1,
                                    M41:X41,
                                    ""),
                                "")
                            =0),
                        0,
                        GEOMEAN(IF(
                            ISNUMBER(M41:X41),
                            IF(
                                M$5:X$5=1,
                                M41:X41,
                                ""),
                            ""))
                    ),
                    IF(
                        OR(IF(
                            ISNUMBER(M41:X41),
                            IF(
                                M$5:X$5=2,
                                M41:X41,
                                ""),
                            "")
                            =0),
                        0,
                        GEOMEAN(IF(
                            ISNUMBER(M41:X41),
                            IF(
                                M$5:X$5=2,
                                M41:X41,
                                ""),
                            "")))
                )
            )
        )
    )
)</f>
        <v>#N/A</v>
      </c>
      <c r="J41" s="242">
        <v>44888</v>
      </c>
      <c r="K41" s="242">
        <v>44753</v>
      </c>
      <c r="L41" s="91" t="s">
        <v>64</v>
      </c>
      <c r="M41" s="192">
        <v>0</v>
      </c>
      <c r="N41" s="192">
        <v>0</v>
      </c>
      <c r="O41" s="192" t="s">
        <v>409</v>
      </c>
      <c r="P41" s="192" t="s">
        <v>409</v>
      </c>
      <c r="Q41" s="192" t="s">
        <v>409</v>
      </c>
      <c r="R41" s="192">
        <v>0.105</v>
      </c>
      <c r="S41" s="192">
        <v>78.2</v>
      </c>
      <c r="T41" s="192" t="s">
        <v>409</v>
      </c>
      <c r="U41" s="192" t="s">
        <v>409</v>
      </c>
      <c r="V41" s="192" t="s">
        <v>409</v>
      </c>
      <c r="W41" s="192"/>
      <c r="X41" s="192"/>
      <c r="Y41" s="192"/>
      <c r="Z41" s="192"/>
      <c r="AA41" s="87"/>
    </row>
    <row r="42" spans="1:31" x14ac:dyDescent="0.2">
      <c r="A42" s="81">
        <v>35</v>
      </c>
      <c r="B42" s="84" t="str">
        <f ca="1"/>
        <v>Channel Islands</v>
      </c>
      <c r="C42" s="84" t="str">
        <f ca="1"/>
        <v>CHI</v>
      </c>
      <c r="D42" s="84" t="str">
        <f ca="1"/>
        <v>ECS           Europe &amp; Central Asia</v>
      </c>
      <c r="E42" s="84" t="str">
        <f ca="1"/>
        <v>NA</v>
      </c>
      <c r="F42" s="81" t="str">
        <f t="shared" ca="1" si="3"/>
        <v/>
      </c>
      <c r="G42" s="80" t="e">
        <f>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#N/A</v>
      </c>
      <c r="H42" s="80" t="e" cm="1">
        <f t="array" ref="H42">IF(
    SUM(IF(
            ISNUMBER(
                IF(
                    $M$4:$X$4,
                    (M42:X42),
                    "")),
            1,
            0))
        =0,
    NA(),
    IF(
        Parameters!$D$15=1,
        IF(
            SUM(--(ISNUMBER(IF($M$4:$X$4=1,(M42:X42),""))))&gt;0,
            MAX(IF(
                ISNUMBER(M42:X42),
                IF(
                    M$4:X$4=1,
                    M42:X42,
                    ""),
                "")),
            MAX(IF(
                ISNUMBER(M42:X42),
                IF(
                    M$4:X$4=2,
                    M42:X42,
                    ""),
                ""))
        ),
        IF(
            Parameters!$D$16=1,
            IFERROR(
                AVERAGE(IF(
                    ISNUMBER(M42:X42),
                    IF(
                        M$4:X$4=1,
                        M42:X42,
                        ""),
                    "")),
                AVERAGE(IF(
                    ISNUMBER(M42:X42),
                    IF(
                        M$4:X$4=2,
                        M42:X42,
                        ""),
                    ""))
            ),
            IF(
                Parameters!$D$17=1,
                IFERROR(
                    IF(
                        OR(
                            IF(
                                ISNUMBER(M42:X42),
                                IF(
                                    M$4:X$4=1,
                                    M42:X42,
                                    ""),
                                "")
                            =0),
                        0,
                        GEOMEAN(IF(
                            ISNUMBER(M42:X42),
                            IF(
                                M$4:X$4=1,
                                M42:X42,
                                ""),
                            ""))
                    ),
                    IF(
                        OR(IF(
                            ISNUMBER(M42:X42),
                            IF(
                                M$4:X$4=2,
                                M42:X42,
                                ""),
                            "")
                            =0),
                        0,
                        GEOMEAN(IF(
                            ISNUMBER(M42:X42),
                            IF(
                                M$4:X$4=2,
                                M42:X42,
                                ""),
                            "")))
                )
            )
        )
    )
)</f>
        <v>#N/A</v>
      </c>
      <c r="I42" s="191" t="e" cm="1">
        <f t="array" ref="I42">IF(
    SUM(IF(
            ISNUMBER(
                IF(
                    $M$5:$X$5,
                    (M42:X42),
                    "")),
            1,
            0))
        =0,
    NA(),
    IF(
        Parameters!$D$15=1,
        IF(
            SUM(--(ISNUMBER(IF($M$5:$X$5=1,(M42:X42),""))))&gt;0,
            MAX(IF(
                ISNUMBER(M42:X42),
                IF(
                    M$5:X$5=1,
                    M42:X42,
                    ""),
                "")),
            MAX(IF(
                ISNUMBER(M42:X42),
                IF(
                    M$5:X$5=2,
                    M42:X42,
                    ""),
                ""))
        ),
        IF(
            Parameters!$D$16=1,
            IFERROR(
                AVERAGE(IF(
                    ISNUMBER(M42:X42),
                    IF(
                        M$5:X$5=1,
                        M42:X42,
                        ""),
                    "")),
                AVERAGE(IF(
                    ISNUMBER(M42:X42),
                    IF(
                        M$5:X$5=2,
                        M42:X42,
                        ""),
                    ""))
            ),
            IF(
                Parameters!$D$17=1,
                IFERROR(
                    IF(
                        OR(
                            IF(
                                ISNUMBER(M42:X42),
                                IF(
                                    M$5:X$5=1,
                                    M42:X42,
                                    ""),
                                "")
                            =0),
                        0,
                        GEOMEAN(IF(
                            ISNUMBER(M42:X42),
                            IF(
                                M$5:X$5=1,
                                M42:X42,
                                ""),
                            ""))
                    ),
                    IF(
                        OR(IF(
                            ISNUMBER(M42:X42),
                            IF(
                                M$5:X$5=2,
                                M42:X42,
                                ""),
                            "")
                            =0),
                        0,
                        GEOMEAN(IF(
                            ISNUMBER(M42:X42),
                            IF(
                                M$5:X$5=2,
                                M42:X42,
                                ""),
                            "")))
                )
            )
        )
    )
)</f>
        <v>#N/A</v>
      </c>
      <c r="J42" s="242" t="s">
        <v>409</v>
      </c>
      <c r="K42" s="242" t="s">
        <v>409</v>
      </c>
      <c r="L42" s="91" t="s">
        <v>703</v>
      </c>
      <c r="M42" s="192" t="s">
        <v>409</v>
      </c>
      <c r="N42" s="192" t="s">
        <v>409</v>
      </c>
      <c r="O42" s="192" t="s">
        <v>409</v>
      </c>
      <c r="P42" s="192" t="s">
        <v>409</v>
      </c>
      <c r="Q42" s="192" t="s">
        <v>409</v>
      </c>
      <c r="R42" s="192" t="s">
        <v>409</v>
      </c>
      <c r="S42" s="192" t="s">
        <v>409</v>
      </c>
      <c r="T42" s="192" t="s">
        <v>409</v>
      </c>
      <c r="U42" s="192" t="s">
        <v>409</v>
      </c>
      <c r="V42" s="192" t="s">
        <v>409</v>
      </c>
      <c r="W42" s="192"/>
      <c r="X42" s="192"/>
      <c r="Y42" s="192"/>
      <c r="Z42" s="192"/>
      <c r="AA42" s="87"/>
    </row>
    <row r="43" spans="1:31" x14ac:dyDescent="0.2">
      <c r="A43" s="81">
        <v>36</v>
      </c>
      <c r="B43" s="84" t="str">
        <f ca="1"/>
        <v>Chile</v>
      </c>
      <c r="C43" s="84" t="str">
        <f ca="1"/>
        <v>CHL</v>
      </c>
      <c r="D43" s="84" t="str">
        <f ca="1"/>
        <v>LCN           Latin America &amp; Caribbean</v>
      </c>
      <c r="E43" s="84" t="str">
        <f ca="1"/>
        <v>IBRD</v>
      </c>
      <c r="F43" s="81" t="str">
        <f t="shared" ca="1" si="3"/>
        <v/>
      </c>
      <c r="G43" s="80">
        <f>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0</v>
      </c>
      <c r="H43" s="80" cm="1">
        <f t="array" ref="H43">IF(
    SUM(IF(
            ISNUMBER(
                IF(
                    $M$4:$X$4,
                    (M43:X43),
                    "")),
            1,
            0))
        =0,
    NA(),
    IF(
        Parameters!$D$15=1,
        IF(
            SUM(--(ISNUMBER(IF($M$4:$X$4=1,(M43:X43),""))))&gt;0,
            MAX(IF(
                ISNUMBER(M43:X43),
                IF(
                    M$4:X$4=1,
                    M43:X43,
                    ""),
                "")),
            MAX(IF(
                ISNUMBER(M43:X43),
                IF(
                    M$4:X$4=2,
                    M43:X43,
                    ""),
                ""))
        ),
        IF(
            Parameters!$D$16=1,
            IFERROR(
                AVERAGE(IF(
                    ISNUMBER(M43:X43),
                    IF(
                        M$4:X$4=1,
                        M43:X43,
                        ""),
                    "")),
                AVERAGE(IF(
                    ISNUMBER(M43:X43),
                    IF(
                        M$4:X$4=2,
                        M43:X43,
                        ""),
                    ""))
            ),
            IF(
                Parameters!$D$17=1,
                IFERROR(
                    IF(
                        OR(
                            IF(
                                ISNUMBER(M43:X43),
                                IF(
                                    M$4:X$4=1,
                                    M43:X43,
                                    ""),
                                "")
                            =0),
                        0,
                        GEOMEAN(IF(
                            ISNUMBER(M43:X43),
                            IF(
                                M$4:X$4=1,
                                M43:X43,
                                ""),
                            ""))
                    ),
                    IF(
                        OR(IF(
                            ISNUMBER(M43:X43),
                            IF(
                                M$4:X$4=2,
                                M43:X43,
                                ""),
                            "")
                            =0),
                        0,
                        GEOMEAN(IF(
                            ISNUMBER(M43:X43),
                            IF(
                                M$4:X$4=2,
                                M43:X43,
                                ""),
                            "")))
                )
            )
        )
    )
)</f>
        <v>1.1233352634626499</v>
      </c>
      <c r="I43" s="191" t="e" cm="1">
        <f t="array" ref="I43">IF(
    SUM(IF(
            ISNUMBER(
                IF(
                    $M$5:$X$5,
                    (M43:X43),
                    "")),
            1,
            0))
        =0,
    NA(),
    IF(
        Parameters!$D$15=1,
        IF(
            SUM(--(ISNUMBER(IF($M$5:$X$5=1,(M43:X43),""))))&gt;0,
            MAX(IF(
                ISNUMBER(M43:X43),
                IF(
                    M$5:X$5=1,
                    M43:X43,
                    ""),
                "")),
            MAX(IF(
                ISNUMBER(M43:X43),
                IF(
                    M$5:X$5=2,
                    M43:X43,
                    ""),
                ""))
        ),
        IF(
            Parameters!$D$16=1,
            IFERROR(
                AVERAGE(IF(
                    ISNUMBER(M43:X43),
                    IF(
                        M$5:X$5=1,
                        M43:X43,
                        ""),
                    "")),
                AVERAGE(IF(
                    ISNUMBER(M43:X43),
                    IF(
                        M$5:X$5=2,
                        M43:X43,
                        ""),
                    ""))
            ),
            IF(
                Parameters!$D$17=1,
                IFERROR(
                    IF(
                        OR(
                            IF(
                                ISNUMBER(M43:X43),
                                IF(
                                    M$5:X$5=1,
                                    M43:X43,
                                    ""),
                                "")
                            =0),
                        0,
                        GEOMEAN(IF(
                            ISNUMBER(M43:X43),
                            IF(
                                M$5:X$5=1,
                                M43:X43,
                                ""),
                            ""))
                    ),
                    IF(
                        OR(IF(
                            ISNUMBER(M43:X43),
                            IF(
                                M$5:X$5=2,
                                M43:X43,
                                ""),
                            "")
                            =0),
                        0,
                        GEOMEAN(IF(
                            ISNUMBER(M43:X43),
                            IF(
                                M$5:X$5=2,
                                M43:X43,
                                ""),
                            "")))
                )
            )
        )
    )
)</f>
        <v>#N/A</v>
      </c>
      <c r="J43" s="242">
        <v>44753</v>
      </c>
      <c r="K43" s="242">
        <v>44753</v>
      </c>
      <c r="L43" s="91" t="s">
        <v>66</v>
      </c>
      <c r="M43" s="192">
        <v>3.4210526315789398</v>
      </c>
      <c r="N43" s="192">
        <v>1.1233352634626499</v>
      </c>
      <c r="O43" s="192" t="s">
        <v>409</v>
      </c>
      <c r="P43" s="192" t="s">
        <v>409</v>
      </c>
      <c r="Q43" s="192" t="s">
        <v>409</v>
      </c>
      <c r="R43" s="192">
        <v>0.30099999999999999</v>
      </c>
      <c r="S43" s="192">
        <v>74.2</v>
      </c>
      <c r="T43" s="192" t="s">
        <v>409</v>
      </c>
      <c r="U43" s="192" t="s">
        <v>409</v>
      </c>
      <c r="V43" s="192" t="s">
        <v>409</v>
      </c>
      <c r="W43" s="192"/>
      <c r="X43" s="192"/>
      <c r="Y43" s="192"/>
      <c r="Z43" s="192"/>
      <c r="AA43" s="87"/>
    </row>
    <row r="44" spans="1:31" x14ac:dyDescent="0.2">
      <c r="A44" s="81">
        <v>37</v>
      </c>
      <c r="B44" s="84" t="str">
        <f ca="1"/>
        <v>China</v>
      </c>
      <c r="C44" s="84" t="str">
        <f ca="1"/>
        <v>CHN</v>
      </c>
      <c r="D44" s="84" t="str">
        <f ca="1"/>
        <v>EAS           East Asia &amp; Pacific</v>
      </c>
      <c r="E44" s="84" t="str">
        <f ca="1"/>
        <v>IBRD</v>
      </c>
      <c r="F44" s="81" t="str">
        <f t="shared" ca="1" si="3"/>
        <v/>
      </c>
      <c r="G44" s="80">
        <f>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0</v>
      </c>
      <c r="H44" s="80" cm="1">
        <f t="array" ref="H44">IF(
    SUM(IF(
            ISNUMBER(
                IF(
                    $M$4:$X$4,
                    (M44:X44),
                    "")),
            1,
            0))
        =0,
    NA(),
    IF(
        Parameters!$D$15=1,
        IF(
            SUM(--(ISNUMBER(IF($M$4:$X$4=1,(M44:X44),""))))&gt;0,
            MAX(IF(
                ISNUMBER(M44:X44),
                IF(
                    M$4:X$4=1,
                    M44:X44,
                    ""),
                "")),
            MAX(IF(
                ISNUMBER(M44:X44),
                IF(
                    M$4:X$4=2,
                    M44:X44,
                    ""),
                ""))
        ),
        IF(
            Parameters!$D$16=1,
            IFERROR(
                AVERAGE(IF(
                    ISNUMBER(M44:X44),
                    IF(
                        M$4:X$4=1,
                        M44:X44,
                        ""),
                    "")),
                AVERAGE(IF(
                    ISNUMBER(M44:X44),
                    IF(
                        M$4:X$4=2,
                        M44:X44,
                        ""),
                    ""))
            ),
            IF(
                Parameters!$D$17=1,
                IFERROR(
                    IF(
                        OR(
                            IF(
                                ISNUMBER(M44:X44),
                                IF(
                                    M$4:X$4=1,
                                    M44:X44,
                                    ""),
                                "")
                            =0),
                        0,
                        GEOMEAN(IF(
                            ISNUMBER(M44:X44),
                            IF(
                                M$4:X$4=1,
                                M44:X44,
                                ""),
                            ""))
                    ),
                    IF(
                        OR(IF(
                            ISNUMBER(M44:X44),
                            IF(
                                M$4:X$4=2,
                                M44:X44,
                                ""),
                            "")
                            =0),
                        0,
                        GEOMEAN(IF(
                            ISNUMBER(M44:X44),
                            IF(
                                M$4:X$4=2,
                                M44:X44,
                                ""),
                            "")))
                )
            )
        )
    )
)</f>
        <v>1.1233352634626499</v>
      </c>
      <c r="I44" s="191" t="e" cm="1">
        <f t="array" ref="I44">IF(
    SUM(IF(
            ISNUMBER(
                IF(
                    $M$5:$X$5,
                    (M44:X44),
                    "")),
            1,
            0))
        =0,
    NA(),
    IF(
        Parameters!$D$15=1,
        IF(
            SUM(--(ISNUMBER(IF($M$5:$X$5=1,(M44:X44),""))))&gt;0,
            MAX(IF(
                ISNUMBER(M44:X44),
                IF(
                    M$5:X$5=1,
                    M44:X44,
                    ""),
                "")),
            MAX(IF(
                ISNUMBER(M44:X44),
                IF(
                    M$5:X$5=2,
                    M44:X44,
                    ""),
                ""))
        ),
        IF(
            Parameters!$D$16=1,
            IFERROR(
                AVERAGE(IF(
                    ISNUMBER(M44:X44),
                    IF(
                        M$5:X$5=1,
                        M44:X44,
                        ""),
                    "")),
                AVERAGE(IF(
                    ISNUMBER(M44:X44),
                    IF(
                        M$5:X$5=2,
                        M44:X44,
                        ""),
                    ""))
            ),
            IF(
                Parameters!$D$17=1,
                IFERROR(
                    IF(
                        OR(
                            IF(
                                ISNUMBER(M44:X44),
                                IF(
                                    M$5:X$5=1,
                                    M44:X44,
                                    ""),
                                "")
                            =0),
                        0,
                        GEOMEAN(IF(
                            ISNUMBER(M44:X44),
                            IF(
                                M$5:X$5=1,
                                M44:X44,
                                ""),
                            ""))
                    ),
                    IF(
                        OR(IF(
                            ISNUMBER(M44:X44),
                            IF(
                                M$5:X$5=2,
                                M44:X44,
                                ""),
                            "")
                            =0),
                        0,
                        GEOMEAN(IF(
                            ISNUMBER(M44:X44),
                            IF(
                                M$5:X$5=2,
                                M44:X44,
                                ""),
                            "")))
                )
            )
        )
    )
)</f>
        <v>#N/A</v>
      </c>
      <c r="J44" s="242">
        <v>44753</v>
      </c>
      <c r="K44" s="242">
        <v>44753</v>
      </c>
      <c r="L44" s="91" t="s">
        <v>68</v>
      </c>
      <c r="M44" s="192">
        <v>2.9186602870813401</v>
      </c>
      <c r="N44" s="192">
        <v>1.1233352634626499</v>
      </c>
      <c r="O44" s="192" t="s">
        <v>409</v>
      </c>
      <c r="P44" s="192" t="s">
        <v>409</v>
      </c>
      <c r="Q44" s="192" t="s">
        <v>409</v>
      </c>
      <c r="R44" s="192">
        <v>0.28000000000000003</v>
      </c>
      <c r="S44" s="192">
        <v>74.2</v>
      </c>
      <c r="T44" s="192" t="s">
        <v>409</v>
      </c>
      <c r="U44" s="192" t="s">
        <v>409</v>
      </c>
      <c r="V44" s="192" t="s">
        <v>409</v>
      </c>
      <c r="W44" s="192"/>
      <c r="X44" s="192"/>
      <c r="Y44" s="192"/>
      <c r="Z44" s="192"/>
      <c r="AA44" s="87"/>
    </row>
    <row r="45" spans="1:31" x14ac:dyDescent="0.2">
      <c r="A45" s="81">
        <v>38</v>
      </c>
      <c r="B45" s="84" t="str">
        <f ca="1"/>
        <v>Côte d’Ivoire</v>
      </c>
      <c r="C45" s="84" t="str">
        <f ca="1"/>
        <v>CIV</v>
      </c>
      <c r="D45" s="84" t="str">
        <f ca="1"/>
        <v>SSF           Sub-Saharan Africa</v>
      </c>
      <c r="E45" s="84" t="str">
        <f ca="1"/>
        <v>IDA</v>
      </c>
      <c r="F45" s="81" t="str">
        <f t="shared" ca="1" si="3"/>
        <v/>
      </c>
      <c r="G45" s="80">
        <f>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0</v>
      </c>
      <c r="H45" s="80" cm="1">
        <f t="array" ref="H45">IF(
    SUM(IF(
            ISNUMBER(
                IF(
                    $M$4:$X$4,
                    (M45:X45),
                    "")),
            1,
            0))
        =0,
    NA(),
    IF(
        Parameters!$D$15=1,
        IF(
            SUM(--(ISNUMBER(IF($M$4:$X$4=1,(M45:X45),""))))&gt;0,
            MAX(IF(
                ISNUMBER(M45:X45),
                IF(
                    M$4:X$4=1,
                    M45:X45,
                    ""),
                "")),
            MAX(IF(
                ISNUMBER(M45:X45),
                IF(
                    M$4:X$4=2,
                    M45:X45,
                    ""),
                ""))
        ),
        IF(
            Parameters!$D$16=1,
            IFERROR(
                AVERAGE(IF(
                    ISNUMBER(M45:X45),
                    IF(
                        M$4:X$4=1,
                        M45:X45,
                        ""),
                    "")),
                AVERAGE(IF(
                    ISNUMBER(M45:X45),
                    IF(
                        M$4:X$4=2,
                        M45:X45,
                        ""),
                    ""))
            ),
            IF(
                Parameters!$D$17=1,
                IFERROR(
                    IF(
                        OR(
                            IF(
                                ISNUMBER(M45:X45),
                                IF(
                                    M$4:X$4=1,
                                    M45:X45,
                                    ""),
                                "")
                            =0),
                        0,
                        GEOMEAN(IF(
                            ISNUMBER(M45:X45),
                            IF(
                                M$4:X$4=1,
                                M45:X45,
                                ""),
                            ""))
                    ),
                    IF(
                        OR(IF(
                            ISNUMBER(M45:X45),
                            IF(
                                M$4:X$4=2,
                                M45:X45,
                                ""),
                            "")
                            =0),
                        0,
                        GEOMEAN(IF(
                            ISNUMBER(M45:X45),
                            IF(
                                M$4:X$4=2,
                                M45:X45,
                                ""),
                            "")))
                )
            )
        )
    )
)</f>
        <v>9.1430225825130194</v>
      </c>
      <c r="I45" s="191" t="e" cm="1">
        <f t="array" ref="I45">IF(
    SUM(IF(
            ISNUMBER(
                IF(
                    $M$5:$X$5,
                    (M45:X45),
                    "")),
            1,
            0))
        =0,
    NA(),
    IF(
        Parameters!$D$15=1,
        IF(
            SUM(--(ISNUMBER(IF($M$5:$X$5=1,(M45:X45),""))))&gt;0,
            MAX(IF(
                ISNUMBER(M45:X45),
                IF(
                    M$5:X$5=1,
                    M45:X45,
                    ""),
                "")),
            MAX(IF(
                ISNUMBER(M45:X45),
                IF(
                    M$5:X$5=2,
                    M45:X45,
                    ""),
                ""))
        ),
        IF(
            Parameters!$D$16=1,
            IFERROR(
                AVERAGE(IF(
                    ISNUMBER(M45:X45),
                    IF(
                        M$5:X$5=1,
                        M45:X45,
                        ""),
                    "")),
                AVERAGE(IF(
                    ISNUMBER(M45:X45),
                    IF(
                        M$5:X$5=2,
                        M45:X45,
                        ""),
                    ""))
            ),
            IF(
                Parameters!$D$17=1,
                IFERROR(
                    IF(
                        OR(
                            IF(
                                ISNUMBER(M45:X45),
                                IF(
                                    M$5:X$5=1,
                                    M45:X45,
                                    ""),
                                "")
                            =0),
                        0,
                        GEOMEAN(IF(
                            ISNUMBER(M45:X45),
                            IF(
                                M$5:X$5=1,
                                M45:X45,
                                ""),
                            ""))
                    ),
                    IF(
                        OR(IF(
                            ISNUMBER(M45:X45),
                            IF(
                                M$5:X$5=2,
                                M45:X45,
                                ""),
                            "")
                            =0),
                        0,
                        GEOMEAN(IF(
                            ISNUMBER(M45:X45),
                            IF(
                                M$5:X$5=2,
                                M45:X45,
                                ""),
                            "")))
                )
            )
        )
    )
)</f>
        <v>#N/A</v>
      </c>
      <c r="J45" s="242">
        <v>44888</v>
      </c>
      <c r="K45" s="242">
        <v>44753</v>
      </c>
      <c r="L45" s="91" t="s">
        <v>69</v>
      </c>
      <c r="M45" s="192">
        <v>7.2966507177033497</v>
      </c>
      <c r="N45" s="192">
        <v>9.1430225825130194</v>
      </c>
      <c r="O45" s="192" t="s">
        <v>409</v>
      </c>
      <c r="P45" s="192" t="s">
        <v>409</v>
      </c>
      <c r="Q45" s="192" t="s">
        <v>409</v>
      </c>
      <c r="R45" s="192">
        <v>0.46300000000000002</v>
      </c>
      <c r="S45" s="192">
        <v>46.5</v>
      </c>
      <c r="T45" s="192" t="s">
        <v>409</v>
      </c>
      <c r="U45" s="192" t="s">
        <v>409</v>
      </c>
      <c r="V45" s="192" t="s">
        <v>409</v>
      </c>
      <c r="W45" s="192"/>
      <c r="X45" s="192"/>
      <c r="Y45" s="192"/>
      <c r="Z45" s="192"/>
      <c r="AA45" s="87"/>
    </row>
    <row r="46" spans="1:31" x14ac:dyDescent="0.2">
      <c r="A46" s="81">
        <v>39</v>
      </c>
      <c r="B46" s="84" t="str">
        <f ca="1"/>
        <v>Cameroon</v>
      </c>
      <c r="C46" s="84" t="str">
        <f ca="1"/>
        <v>CMR</v>
      </c>
      <c r="D46" s="84" t="str">
        <f ca="1"/>
        <v>SSF           Sub-Saharan Africa</v>
      </c>
      <c r="E46" s="84" t="str">
        <f ca="1"/>
        <v>Blend</v>
      </c>
      <c r="F46" s="81" t="str">
        <f t="shared" ca="1" si="3"/>
        <v/>
      </c>
      <c r="G46" s="80">
        <f>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5.2455622736632312</v>
      </c>
      <c r="H46" s="80" cm="1">
        <f t="array" ref="H46">IF(
    SUM(IF(
            ISNUMBER(
                IF(
                    $M$4:$X$4,
                    (M46:X46),
                    "")),
            1,
            0))
        =0,
    NA(),
    IF(
        Parameters!$D$15=1,
        IF(
            SUM(--(ISNUMBER(IF($M$4:$X$4=1,(M46:X46),""))))&gt;0,
            MAX(IF(
                ISNUMBER(M46:X46),
                IF(
                    M$4:X$4=1,
                    M46:X46,
                    ""),
                "")),
            MAX(IF(
                ISNUMBER(M46:X46),
                IF(
                    M$4:X$4=2,
                    M46:X46,
                    ""),
                ""))
        ),
        IF(
            Parameters!$D$16=1,
            IFERROR(
                AVERAGE(IF(
                    ISNUMBER(M46:X46),
                    IF(
                        M$4:X$4=1,
                        M46:X46,
                        ""),
                    "")),
                AVERAGE(IF(
                    ISNUMBER(M46:X46),
                    IF(
                        M$4:X$4=2,
                        M46:X46,
                        ""),
                    ""))
            ),
            IF(
                Parameters!$D$17=1,
                IFERROR(
                    IF(
                        OR(
                            IF(
                                ISNUMBER(M46:X46),
                                IF(
                                    M$4:X$4=1,
                                    M46:X46,
                                    ""),
                                "")
                            =0),
                        0,
                        GEOMEAN(IF(
                            ISNUMBER(M46:X46),
                            IF(
                                M$4:X$4=1,
                                M46:X46,
                                ""),
                            ""))
                    ),
                    IF(
                        OR(IF(
                            ISNUMBER(M46:X46),
                            IF(
                                M$4:X$4=2,
                                M46:X46,
                                ""),
                            "")
                            =0),
                        0,
                        GEOMEAN(IF(
                            ISNUMBER(M46:X46),
                            IF(
                                M$4:X$4=2,
                                M46:X46,
                                ""),
                            "")))
                )
            )
        )
    )
)</f>
        <v>9.1719745222929898</v>
      </c>
      <c r="I46" s="191" cm="1">
        <f t="array" ref="I46">IF(
    SUM(IF(
            ISNUMBER(
                IF(
                    $M$5:$X$5,
                    (M46:X46),
                    "")),
            1,
            0))
        =0,
    NA(),
    IF(
        Parameters!$D$15=1,
        IF(
            SUM(--(ISNUMBER(IF($M$5:$X$5=1,(M46:X46),""))))&gt;0,
            MAX(IF(
                ISNUMBER(M46:X46),
                IF(
                    M$5:X$5=1,
                    M46:X46,
                    ""),
                "")),
            MAX(IF(
                ISNUMBER(M46:X46),
                IF(
                    M$5:X$5=2,
                    M46:X46,
                    ""),
                ""))
        ),
        IF(
            Parameters!$D$16=1,
            IFERROR(
                AVERAGE(IF(
                    ISNUMBER(M46:X46),
                    IF(
                        M$5:X$5=1,
                        M46:X46,
                        ""),
                    "")),
                AVERAGE(IF(
                    ISNUMBER(M46:X46),
                    IF(
                        M$5:X$5=2,
                        M46:X46,
                        ""),
                    ""))
            ),
            IF(
                Parameters!$D$17=1,
                IFERROR(
                    IF(
                        OR(
                            IF(
                                ISNUMBER(M46:X46),
                                IF(
                                    M$5:X$5=1,
                                    M46:X46,
                                    ""),
                                "")
                            =0),
                        0,
                        GEOMEAN(IF(
                            ISNUMBER(M46:X46),
                            IF(
                                M$5:X$5=1,
                                M46:X46,
                                ""),
                            ""))
                    ),
                    IF(
                        OR(IF(
                            ISNUMBER(M46:X46),
                            IF(
                                M$5:X$5=2,
                                M46:X46,
                                ""),
                            "")
                            =0),
                        0,
                        GEOMEAN(IF(
                            ISNUMBER(M46:X46),
                            IF(
                                M$5:X$5=2,
                                M46:X46,
                                ""),
                            "")))
                )
            )
        )
    )
)</f>
        <v>3</v>
      </c>
      <c r="J46" s="242">
        <v>44888</v>
      </c>
      <c r="K46" s="242">
        <v>45142</v>
      </c>
      <c r="L46" s="91" t="s">
        <v>71</v>
      </c>
      <c r="M46" s="192">
        <v>8.1339712918660201</v>
      </c>
      <c r="N46" s="192">
        <v>9.1719745222929898</v>
      </c>
      <c r="O46" s="192" t="s">
        <v>409</v>
      </c>
      <c r="P46" s="192" t="s">
        <v>409</v>
      </c>
      <c r="Q46" s="192">
        <v>3</v>
      </c>
      <c r="R46" s="192">
        <v>0.498</v>
      </c>
      <c r="S46" s="192">
        <v>46.4</v>
      </c>
      <c r="T46" s="192" t="s">
        <v>409</v>
      </c>
      <c r="U46" s="192" t="s">
        <v>409</v>
      </c>
      <c r="V46" s="192">
        <v>2.82</v>
      </c>
      <c r="W46" s="192"/>
      <c r="X46" s="192"/>
      <c r="Y46" s="192"/>
      <c r="Z46" s="192"/>
      <c r="AA46" s="87"/>
    </row>
    <row r="47" spans="1:31" x14ac:dyDescent="0.2">
      <c r="A47" s="81">
        <v>40</v>
      </c>
      <c r="B47" s="84" t="str">
        <f ca="1"/>
        <v>Congo, Dem. Rep.</v>
      </c>
      <c r="C47" s="84" t="str">
        <f ca="1"/>
        <v>COD</v>
      </c>
      <c r="D47" s="84" t="str">
        <f ca="1"/>
        <v>SSF           Sub-Saharan Africa</v>
      </c>
      <c r="E47" s="84" t="str">
        <f ca="1"/>
        <v>IDA</v>
      </c>
      <c r="F47" s="81" t="str">
        <f t="shared" ca="1" si="3"/>
        <v/>
      </c>
      <c r="G47" s="80">
        <f>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8.3666002653407556</v>
      </c>
      <c r="H47" s="80" cm="1">
        <f t="array" ref="H47">IF(
    SUM(IF(
            ISNUMBER(
                IF(
                    $M$4:$X$4,
                    (M47:X47),
                    "")),
            1,
            0))
        =0,
    NA(),
    IF(
        Parameters!$D$15=1,
        IF(
            SUM(--(ISNUMBER(IF($M$4:$X$4=1,(M47:X47),""))))&gt;0,
            MAX(IF(
                ISNUMBER(M47:X47),
                IF(
                    M$4:X$4=1,
                    M47:X47,
                    ""),
                "")),
            MAX(IF(
                ISNUMBER(M47:X47),
                IF(
                    M$4:X$4=2,
                    M47:X47,
                    ""),
                ""))
        ),
        IF(
            Parameters!$D$16=1,
            IFERROR(
                AVERAGE(IF(
                    ISNUMBER(M47:X47),
                    IF(
                        M$4:X$4=1,
                        M47:X47,
                        ""),
                    "")),
                AVERAGE(IF(
                    ISNUMBER(M47:X47),
                    IF(
                        M$4:X$4=2,
                        M47:X47,
                        ""),
                    ""))
            ),
            IF(
                Parameters!$D$17=1,
                IFERROR(
                    IF(
                        OR(
                            IF(
                                ISNUMBER(M47:X47),
                                IF(
                                    M$4:X$4=1,
                                    M47:X47,
                                    ""),
                                "")
                            =0),
                        0,
                        GEOMEAN(IF(
                            ISNUMBER(M47:X47),
                            IF(
                                M$4:X$4=1,
                                M47:X47,
                                ""),
                            ""))
                    ),
                    IF(
                        OR(IF(
                            ISNUMBER(M47:X47),
                            IF(
                                M$4:X$4=2,
                                M47:X47,
                                ""),
                            "")
                            =0),
                        0,
                        GEOMEAN(IF(
                            ISNUMBER(M47:X47),
                            IF(
                                M$4:X$4=2,
                                M47:X47,
                                ""),
                            "")))
                )
            )
        )
    )
)</f>
        <v>10</v>
      </c>
      <c r="I47" s="191" cm="1">
        <f t="array" ref="I47">IF(
    SUM(IF(
            ISNUMBER(
                IF(
                    $M$5:$X$5,
                    (M47:X47),
                    "")),
            1,
            0))
        =0,
    NA(),
    IF(
        Parameters!$D$15=1,
        IF(
            SUM(--(ISNUMBER(IF($M$5:$X$5=1,(M47:X47),""))))&gt;0,
            MAX(IF(
                ISNUMBER(M47:X47),
                IF(
                    M$5:X$5=1,
                    M47:X47,
                    ""),
                "")),
            MAX(IF(
                ISNUMBER(M47:X47),
                IF(
                    M$5:X$5=2,
                    M47:X47,
                    ""),
                ""))
        ),
        IF(
            Parameters!$D$16=1,
            IFERROR(
                AVERAGE(IF(
                    ISNUMBER(M47:X47),
                    IF(
                        M$5:X$5=1,
                        M47:X47,
                        ""),
                    "")),
                AVERAGE(IF(
                    ISNUMBER(M47:X47),
                    IF(
                        M$5:X$5=2,
                        M47:X47,
                        ""),
                    ""))
            ),
            IF(
                Parameters!$D$17=1,
                IFERROR(
                    IF(
                        OR(
                            IF(
                                ISNUMBER(M47:X47),
                                IF(
                                    M$5:X$5=1,
                                    M47:X47,
                                    ""),
                                "")
                            =0),
                        0,
                        GEOMEAN(IF(
                            ISNUMBER(M47:X47),
                            IF(
                                M$5:X$5=1,
                                M47:X47,
                                ""),
                            ""))
                    ),
                    IF(
                        OR(IF(
                            ISNUMBER(M47:X47),
                            IF(
                                M$5:X$5=2,
                                M47:X47,
                                ""),
                            "")
                            =0),
                        0,
                        GEOMEAN(IF(
                            ISNUMBER(M47:X47),
                            IF(
                                M$5:X$5=2,
                                M47:X47,
                                ""),
                            "")))
                )
            )
        )
    )
)</f>
        <v>7</v>
      </c>
      <c r="J47" s="242">
        <v>44888</v>
      </c>
      <c r="K47" s="242">
        <v>44900</v>
      </c>
      <c r="L47" s="91" t="s">
        <v>72</v>
      </c>
      <c r="M47" s="192">
        <v>10</v>
      </c>
      <c r="N47" s="192">
        <v>10</v>
      </c>
      <c r="O47" s="192">
        <v>7</v>
      </c>
      <c r="P47" s="192" t="s">
        <v>409</v>
      </c>
      <c r="Q47" s="192">
        <v>5</v>
      </c>
      <c r="R47" s="192">
        <v>0.629</v>
      </c>
      <c r="S47" s="192">
        <v>43</v>
      </c>
      <c r="T47" s="192" t="s">
        <v>793</v>
      </c>
      <c r="U47" s="192" t="s">
        <v>409</v>
      </c>
      <c r="V47" s="192">
        <v>21.8</v>
      </c>
      <c r="W47" s="192"/>
      <c r="X47" s="192"/>
      <c r="Y47" s="192"/>
      <c r="Z47" s="192"/>
      <c r="AA47" s="87"/>
    </row>
    <row r="48" spans="1:31" x14ac:dyDescent="0.2">
      <c r="A48" s="81">
        <v>41</v>
      </c>
      <c r="B48" s="84" t="str">
        <f ca="1"/>
        <v>Congo, Rep.</v>
      </c>
      <c r="C48" s="84" t="str">
        <f ca="1"/>
        <v>COG</v>
      </c>
      <c r="D48" s="84" t="str">
        <f ca="1"/>
        <v>SSF           Sub-Saharan Africa</v>
      </c>
      <c r="E48" s="84" t="str">
        <f ca="1"/>
        <v>Blend</v>
      </c>
      <c r="F48" s="81" t="str">
        <f t="shared" ca="1" si="3"/>
        <v/>
      </c>
      <c r="G48" s="80">
        <f>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5.4772255750516612</v>
      </c>
      <c r="H48" s="80" cm="1">
        <f t="array" ref="H48">IF(
    SUM(IF(
            ISNUMBER(
                IF(
                    $M$4:$X$4,
                    (M48:X48),
                    "")),
            1,
            0))
        =0,
    NA(),
    IF(
        Parameters!$D$15=1,
        IF(
            SUM(--(ISNUMBER(IF($M$4:$X$4=1,(M48:X48),""))))&gt;0,
            MAX(IF(
                ISNUMBER(M48:X48),
                IF(
                    M$4:X$4=1,
                    M48:X48,
                    ""),
                "")),
            MAX(IF(
                ISNUMBER(M48:X48),
                IF(
                    M$4:X$4=2,
                    M48:X48,
                    ""),
                ""))
        ),
        IF(
            Parameters!$D$16=1,
            IFERROR(
                AVERAGE(IF(
                    ISNUMBER(M48:X48),
                    IF(
                        M$4:X$4=1,
                        M48:X48,
                        ""),
                    "")),
                AVERAGE(IF(
                    ISNUMBER(M48:X48),
                    IF(
                        M$4:X$4=2,
                        M48:X48,
                        ""),
                    ""))
            ),
            IF(
                Parameters!$D$17=1,
                IFERROR(
                    IF(
                        OR(
                            IF(
                                ISNUMBER(M48:X48),
                                IF(
                                    M$4:X$4=1,
                                    M48:X48,
                                    ""),
                                "")
                            =0),
                        0,
                        GEOMEAN(IF(
                            ISNUMBER(M48:X48),
                            IF(
                                M$4:X$4=1,
                                M48:X48,
                                ""),
                            ""))
                    ),
                    IF(
                        OR(IF(
                            ISNUMBER(M48:X48),
                            IF(
                                M$4:X$4=2,
                                M48:X48,
                                ""),
                            "")
                            =0),
                        0,
                        GEOMEAN(IF(
                            ISNUMBER(M48:X48),
                            IF(
                                M$4:X$4=2,
                                M48:X48,
                                ""),
                            "")))
                )
            )
        )
    )
)</f>
        <v>10</v>
      </c>
      <c r="I48" s="191" cm="1">
        <f t="array" ref="I48">IF(
    SUM(IF(
            ISNUMBER(
                IF(
                    $M$5:$X$5,
                    (M48:X48),
                    "")),
            1,
            0))
        =0,
    NA(),
    IF(
        Parameters!$D$15=1,
        IF(
            SUM(--(ISNUMBER(IF($M$5:$X$5=1,(M48:X48),""))))&gt;0,
            MAX(IF(
                ISNUMBER(M48:X48),
                IF(
                    M$5:X$5=1,
                    M48:X48,
                    ""),
                "")),
            MAX(IF(
                ISNUMBER(M48:X48),
                IF(
                    M$5:X$5=2,
                    M48:X48,
                    ""),
                ""))
        ),
        IF(
            Parameters!$D$16=1,
            IFERROR(
                AVERAGE(IF(
                    ISNUMBER(M48:X48),
                    IF(
                        M$5:X$5=1,
                        M48:X48,
                        ""),
                    "")),
                AVERAGE(IF(
                    ISNUMBER(M48:X48),
                    IF(
                        M$5:X$5=2,
                        M48:X48,
                        ""),
                    ""))
            ),
            IF(
                Parameters!$D$17=1,
                IFERROR(
                    IF(
                        OR(
                            IF(
                                ISNUMBER(M48:X48),
                                IF(
                                    M$5:X$5=1,
                                    M48:X48,
                                    ""),
                                "")
                            =0),
                        0,
                        GEOMEAN(IF(
                            ISNUMBER(M48:X48),
                            IF(
                                M$5:X$5=1,
                                M48:X48,
                                ""),
                            ""))
                    ),
                    IF(
                        OR(IF(
                            ISNUMBER(M48:X48),
                            IF(
                                M$5:X$5=2,
                                M48:X48,
                                ""),
                            "")
                            =0),
                        0,
                        GEOMEAN(IF(
                            ISNUMBER(M48:X48),
                            IF(
                                M$5:X$5=2,
                                M48:X48,
                                ""),
                            "")))
                )
            )
        )
    )
)</f>
        <v>3</v>
      </c>
      <c r="J48" s="242">
        <v>44753</v>
      </c>
      <c r="K48" s="242">
        <v>45142</v>
      </c>
      <c r="L48" s="91" t="s">
        <v>73</v>
      </c>
      <c r="M48" s="192">
        <v>10</v>
      </c>
      <c r="N48" s="192" t="s">
        <v>409</v>
      </c>
      <c r="O48" s="192" t="s">
        <v>409</v>
      </c>
      <c r="P48" s="192" t="s">
        <v>409</v>
      </c>
      <c r="Q48" s="192">
        <v>3</v>
      </c>
      <c r="R48" s="192">
        <v>0.57599999999999996</v>
      </c>
      <c r="S48" s="192" t="s">
        <v>409</v>
      </c>
      <c r="T48" s="192" t="s">
        <v>409</v>
      </c>
      <c r="U48" s="192" t="s">
        <v>409</v>
      </c>
      <c r="V48" s="192">
        <v>3.12</v>
      </c>
      <c r="W48" s="192"/>
      <c r="X48" s="192"/>
      <c r="Y48" s="192"/>
      <c r="Z48" s="192"/>
      <c r="AA48" s="87"/>
    </row>
    <row r="49" spans="1:27" x14ac:dyDescent="0.2">
      <c r="A49" s="81">
        <v>42</v>
      </c>
      <c r="B49" s="84" t="str">
        <f ca="1"/>
        <v>Colombia</v>
      </c>
      <c r="C49" s="84" t="str">
        <f ca="1"/>
        <v>COL</v>
      </c>
      <c r="D49" s="84" t="str">
        <f ca="1"/>
        <v>LCN           Latin America &amp; Caribbean</v>
      </c>
      <c r="E49" s="84" t="str">
        <f ca="1"/>
        <v>IBRD</v>
      </c>
      <c r="F49" s="81" t="str">
        <f t="shared" ca="1" si="3"/>
        <v/>
      </c>
      <c r="G49" s="80">
        <f>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0</v>
      </c>
      <c r="H49" s="80" cm="1">
        <f t="array" ref="H49">IF(
    SUM(IF(
            ISNUMBER(
                IF(
                    $M$4:$X$4,
                    (M49:X49),
                    "")),
            1,
            0))
        =0,
    NA(),
    IF(
        Parameters!$D$15=1,
        IF(
            SUM(--(ISNUMBER(IF($M$4:$X$4=1,(M49:X49),""))))&gt;0,
            MAX(IF(
                ISNUMBER(M49:X49),
                IF(
                    M$4:X$4=1,
                    M49:X49,
                    ""),
                "")),
            MAX(IF(
                ISNUMBER(M49:X49),
                IF(
                    M$4:X$4=2,
                    M49:X49,
                    ""),
                ""))
        ),
        IF(
            Parameters!$D$16=1,
            IFERROR(
                AVERAGE(IF(
                    ISNUMBER(M49:X49),
                    IF(
                        M$4:X$4=1,
                        M49:X49,
                        ""),
                    "")),
                AVERAGE(IF(
                    ISNUMBER(M49:X49),
                    IF(
                        M$4:X$4=2,
                        M49:X49,
                        ""),
                    ""))
            ),
            IF(
                Parameters!$D$17=1,
                IFERROR(
                    IF(
                        OR(
                            IF(
                                ISNUMBER(M49:X49),
                                IF(
                                    M$4:X$4=1,
                                    M49:X49,
                                    ""),
                                "")
                            =0),
                        0,
                        GEOMEAN(IF(
                            ISNUMBER(M49:X49),
                            IF(
                                M$4:X$4=1,
                                M49:X49,
                                ""),
                            ""))
                    ),
                    IF(
                        OR(IF(
                            ISNUMBER(M49:X49),
                            IF(
                                M$4:X$4=2,
                                M49:X49,
                                ""),
                            "")
                            =0),
                        0,
                        GEOMEAN(IF(
                            ISNUMBER(M49:X49),
                            IF(
                                M$4:X$4=2,
                                M49:X49,
                                ""),
                            "")))
                )
            )
        )
    )
)</f>
        <v>5.2055587724377501</v>
      </c>
      <c r="I49" s="191" t="e" cm="1">
        <f t="array" ref="I49">IF(
    SUM(IF(
            ISNUMBER(
                IF(
                    $M$5:$X$5,
                    (M49:X49),
                    "")),
            1,
            0))
        =0,
    NA(),
    IF(
        Parameters!$D$15=1,
        IF(
            SUM(--(ISNUMBER(IF($M$5:$X$5=1,(M49:X49),""))))&gt;0,
            MAX(IF(
                ISNUMBER(M49:X49),
                IF(
                    M$5:X$5=1,
                    M49:X49,
                    ""),
                "")),
            MAX(IF(
                ISNUMBER(M49:X49),
                IF(
                    M$5:X$5=2,
                    M49:X49,
                    ""),
                ""))
        ),
        IF(
            Parameters!$D$16=1,
            IFERROR(
                AVERAGE(IF(
                    ISNUMBER(M49:X49),
                    IF(
                        M$5:X$5=1,
                        M49:X49,
                        ""),
                    "")),
                AVERAGE(IF(
                    ISNUMBER(M49:X49),
                    IF(
                        M$5:X$5=2,
                        M49:X49,
                        ""),
                    ""))
            ),
            IF(
                Parameters!$D$17=1,
                IFERROR(
                    IF(
                        OR(
                            IF(
                                ISNUMBER(M49:X49),
                                IF(
                                    M$5:X$5=1,
                                    M49:X49,
                                    ""),
                                "")
                            =0),
                        0,
                        GEOMEAN(IF(
                            ISNUMBER(M49:X49),
                            IF(
                                M$5:X$5=1,
                                M49:X49,
                                ""),
                            ""))
                    ),
                    IF(
                        OR(IF(
                            ISNUMBER(M49:X49),
                            IF(
                                M$5:X$5=2,
                                M49:X49,
                                ""),
                            "")
                            =0),
                        0,
                        GEOMEAN(IF(
                            ISNUMBER(M49:X49),
                            IF(
                                M$5:X$5=2,
                                M49:X49,
                                ""),
                            "")))
                )
            )
        )
    )
)</f>
        <v>#N/A</v>
      </c>
      <c r="J49" s="242">
        <v>44888</v>
      </c>
      <c r="K49" s="242">
        <v>44753</v>
      </c>
      <c r="L49" s="91" t="s">
        <v>75</v>
      </c>
      <c r="M49" s="192">
        <v>5.0717703349282299</v>
      </c>
      <c r="N49" s="192">
        <v>5.2055587724377501</v>
      </c>
      <c r="O49" s="192" t="s">
        <v>409</v>
      </c>
      <c r="P49" s="192" t="s">
        <v>409</v>
      </c>
      <c r="Q49" s="192" t="s">
        <v>409</v>
      </c>
      <c r="R49" s="192">
        <v>0.37</v>
      </c>
      <c r="S49" s="192">
        <v>60.1</v>
      </c>
      <c r="T49" s="192" t="s">
        <v>409</v>
      </c>
      <c r="U49" s="192" t="s">
        <v>409</v>
      </c>
      <c r="V49" s="192" t="s">
        <v>409</v>
      </c>
      <c r="W49" s="192"/>
      <c r="X49" s="192"/>
      <c r="Y49" s="192"/>
      <c r="Z49" s="192"/>
      <c r="AA49" s="87"/>
    </row>
    <row r="50" spans="1:27" x14ac:dyDescent="0.2">
      <c r="A50" s="81">
        <v>43</v>
      </c>
      <c r="B50" s="84" t="str">
        <f ca="1"/>
        <v>Comoros</v>
      </c>
      <c r="C50" s="84" t="str">
        <f ca="1"/>
        <v>COM</v>
      </c>
      <c r="D50" s="84" t="str">
        <f ca="1"/>
        <v>SSF           Sub-Saharan Africa</v>
      </c>
      <c r="E50" s="84" t="str">
        <f ca="1"/>
        <v>IDA</v>
      </c>
      <c r="F50" s="81" t="str">
        <f t="shared" ca="1" si="3"/>
        <v/>
      </c>
      <c r="G50" s="80">
        <f>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0</v>
      </c>
      <c r="H50" s="80" cm="1">
        <f t="array" ref="H50">IF(
    SUM(IF(
            ISNUMBER(
                IF(
                    $M$4:$X$4,
                    (M50:X50),
                    "")),
            1,
            0))
        =0,
    NA(),
    IF(
        Parameters!$D$15=1,
        IF(
            SUM(--(ISNUMBER(IF($M$4:$X$4=1,(M50:X50),""))))&gt;0,
            MAX(IF(
                ISNUMBER(M50:X50),
                IF(
                    M$4:X$4=1,
                    M50:X50,
                    ""),
                "")),
            MAX(IF(
                ISNUMBER(M50:X50),
                IF(
                    M$4:X$4=2,
                    M50:X50,
                    ""),
                ""))
        ),
        IF(
            Parameters!$D$16=1,
            IFERROR(
                AVERAGE(IF(
                    ISNUMBER(M50:X50),
                    IF(
                        M$4:X$4=1,
                        M50:X50,
                        ""),
                    "")),
                AVERAGE(IF(
                    ISNUMBER(M50:X50),
                    IF(
                        M$4:X$4=2,
                        M50:X50,
                        ""),
                    ""))
            ),
            IF(
                Parameters!$D$17=1,
                IFERROR(
                    IF(
                        OR(
                            IF(
                                ISNUMBER(M50:X50),
                                IF(
                                    M$4:X$4=1,
                                    M50:X50,
                                    ""),
                                "")
                            =0),
                        0,
                        GEOMEAN(IF(
                            ISNUMBER(M50:X50),
                            IF(
                                M$4:X$4=1,
                                M50:X50,
                                ""),
                            ""))
                    ),
                    IF(
                        OR(IF(
                            ISNUMBER(M50:X50),
                            IF(
                                M$4:X$4=2,
                                M50:X50,
                                ""),
                            "")
                            =0),
                        0,
                        GEOMEAN(IF(
                            ISNUMBER(M50:X50),
                            IF(
                                M$4:X$4=2,
                                M50:X50,
                                ""),
                            "")))
                )
            )
        )
    )
)</f>
        <v>8.2296650717703308</v>
      </c>
      <c r="I50" s="191" t="e" cm="1">
        <f t="array" ref="I50">IF(
    SUM(IF(
            ISNUMBER(
                IF(
                    $M$5:$X$5,
                    (M50:X50),
                    "")),
            1,
            0))
        =0,
    NA(),
    IF(
        Parameters!$D$15=1,
        IF(
            SUM(--(ISNUMBER(IF($M$5:$X$5=1,(M50:X50),""))))&gt;0,
            MAX(IF(
                ISNUMBER(M50:X50),
                IF(
                    M$5:X$5=1,
                    M50:X50,
                    ""),
                "")),
            MAX(IF(
                ISNUMBER(M50:X50),
                IF(
                    M$5:X$5=2,
                    M50:X50,
                    ""),
                ""))
        ),
        IF(
            Parameters!$D$16=1,
            IFERROR(
                AVERAGE(IF(
                    ISNUMBER(M50:X50),
                    IF(
                        M$5:X$5=1,
                        M50:X50,
                        ""),
                    "")),
                AVERAGE(IF(
                    ISNUMBER(M50:X50),
                    IF(
                        M$5:X$5=2,
                        M50:X50,
                        ""),
                    ""))
            ),
            IF(
                Parameters!$D$17=1,
                IFERROR(
                    IF(
                        OR(
                            IF(
                                ISNUMBER(M50:X50),
                                IF(
                                    M$5:X$5=1,
                                    M50:X50,
                                    ""),
                                "")
                            =0),
                        0,
                        GEOMEAN(IF(
                            ISNUMBER(M50:X50),
                            IF(
                                M$5:X$5=1,
                                M50:X50,
                                ""),
                            ""))
                    ),
                    IF(
                        OR(IF(
                            ISNUMBER(M50:X50),
                            IF(
                                M$5:X$5=2,
                                M50:X50,
                                ""),
                            "")
                            =0),
                        0,
                        GEOMEAN(IF(
                            ISNUMBER(M50:X50),
                            IF(
                                M$5:X$5=2,
                                M50:X50,
                                ""),
                            "")))
                )
            )
        )
    )
)</f>
        <v>#N/A</v>
      </c>
      <c r="J50" s="242">
        <v>44753</v>
      </c>
      <c r="K50" s="242">
        <v>44753</v>
      </c>
      <c r="L50" s="91" t="s">
        <v>77</v>
      </c>
      <c r="M50" s="192">
        <v>8.2296650717703308</v>
      </c>
      <c r="N50" s="192" t="s">
        <v>409</v>
      </c>
      <c r="O50" s="192" t="s">
        <v>409</v>
      </c>
      <c r="P50" s="192" t="s">
        <v>409</v>
      </c>
      <c r="Q50" s="192" t="s">
        <v>409</v>
      </c>
      <c r="R50" s="192">
        <v>0.502</v>
      </c>
      <c r="S50" s="192" t="s">
        <v>409</v>
      </c>
      <c r="T50" s="192" t="s">
        <v>409</v>
      </c>
      <c r="U50" s="192" t="s">
        <v>409</v>
      </c>
      <c r="V50" s="192" t="s">
        <v>409</v>
      </c>
      <c r="W50" s="192"/>
      <c r="X50" s="192"/>
      <c r="Y50" s="192"/>
      <c r="Z50" s="192"/>
      <c r="AA50" s="87"/>
    </row>
    <row r="51" spans="1:27" x14ac:dyDescent="0.2">
      <c r="A51" s="81">
        <v>44</v>
      </c>
      <c r="B51" s="84" t="str">
        <f ca="1"/>
        <v>Cabo Verde</v>
      </c>
      <c r="C51" s="84" t="str">
        <f ca="1"/>
        <v>CPV</v>
      </c>
      <c r="D51" s="84" t="str">
        <f ca="1"/>
        <v>SSF           Sub-Saharan Africa</v>
      </c>
      <c r="E51" s="84" t="str">
        <f ca="1"/>
        <v>Blend</v>
      </c>
      <c r="F51" s="81" t="str">
        <f t="shared" ca="1" si="3"/>
        <v/>
      </c>
      <c r="G51" s="80">
        <f>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$M$4:$X$4,
                    (M51:X51),
                    "")),
            1,
            0))
        =0,
    NA(),
    IF(
        Parameters!$D$15=1,
        IF(
            SUM(--(ISNUMBER(IF($M$4:$X$4=1,(M51:X51),""))))&gt;0,
            MAX(IF(
                ISNUMBER(M51:X51),
                IF(
                    M$4:X$4=1,
                    M51:X51,
                    ""),
                "")),
            MAX(IF(
                ISNUMBER(M51:X51),
                IF(
                    M$4:X$4=2,
                    M51:X51,
                    ""),
                ""))
        ),
        IF(
            Parameters!$D$16=1,
            IFERROR(
                AVERAGE(IF(
                    ISNUMBER(M51:X51),
                    IF(
                        M$4:X$4=1,
                        M51:X51,
                        ""),
                    "")),
                AVERAGE(IF(
                    ISNUMBER(M51:X51),
                    IF(
                        M$4:X$4=2,
                        M51:X51,
                        ""),
                    ""))
            ),
            IF(
                Parameters!$D$17=1,
                IFERROR(
                    IF(
                        OR(
                            IF(
                                ISNUMBER(M51:X51),
                                IF(
                                    M$4:X$4=1,
                                    M51:X51,
                                    ""),
                                "")
                            =0),
                        0,
                        GEOMEAN(IF(
                            ISNUMBER(M51:X51),
                            IF(
                                M$4:X$4=1,
                                M51:X51,
                                ""),
                            ""))
                    ),
                    IF(
                        OR(IF(
                            ISNUMBER(M51:X51),
                            IF(
                                M$4:X$4=2,
                                M51:X51,
                                ""),
                            "")
                            =0),
                        0,
                        GEOMEAN(IF(
                            ISNUMBER(M51:X51),
                            IF(
                                M$4:X$4=2,
                                M51:X51,
                                ""),
                            "")))
                )
            )
        )
    )
)</f>
        <v>6.3636363636363598</v>
      </c>
      <c r="I51" s="191" t="e" cm="1">
        <f t="array" ref="I51">IF(
    SUM(IF(
            ISNUMBER(
                IF(
                    $M$5:$X$5,
                    (M51:X51),
                    "")),
            1,
            0))
        =0,
    NA(),
    IF(
        Parameters!$D$15=1,
        IF(
            SUM(--(ISNUMBER(IF($M$5:$X$5=1,(M51:X51),""))))&gt;0,
            MAX(IF(
                ISNUMBER(M51:X51),
                IF(
                    M$5:X$5=1,
                    M51:X51,
                    ""),
                "")),
            MAX(IF(
                ISNUMBER(M51:X51),
                IF(
                    M$5:X$5=2,
                    M51:X51,
                    ""),
                ""))
        ),
        IF(
            Parameters!$D$16=1,
            IFERROR(
                AVERAGE(IF(
                    ISNUMBER(M51:X51),
                    IF(
                        M$5:X$5=1,
                        M51:X51,
                        ""),
                    "")),
                AVERAGE(IF(
                    ISNUMBER(M51:X51),
                    IF(
                        M$5:X$5=2,
                        M51:X51,
                        ""),
                    ""))
            ),
            IF(
                Parameters!$D$17=1,
                IFERROR(
                    IF(
                        OR(
                            IF(
                                ISNUMBER(M51:X51),
                                IF(
                                    M$5:X$5=1,
                                    M51:X51,
                                    ""),
                                "")
                            =0),
                        0,
                        GEOMEAN(IF(
                            ISNUMBER(M51:X51),
                            IF(
                                M$5:X$5=1,
                                M51:X51,
                                ""),
                            ""))
                    ),
                    IF(
                        OR(IF(
                            ISNUMBER(M51:X51),
                            IF(
                                M$5:X$5=2,
                                M51:X51,
                                ""),
                            "")
                            =0),
                        0,
                        GEOMEAN(IF(
                            ISNUMBER(M51:X51),
                            IF(
                                M$5:X$5=2,
                                M51:X51,
                                ""),
                            "")))
                )
            )
        )
    )
)</f>
        <v>#N/A</v>
      </c>
      <c r="J51" s="242">
        <v>44753</v>
      </c>
      <c r="K51" s="242">
        <v>44839</v>
      </c>
      <c r="L51" s="91" t="s">
        <v>79</v>
      </c>
      <c r="M51" s="192">
        <v>6.3636363636363598</v>
      </c>
      <c r="N51" s="192" t="s">
        <v>409</v>
      </c>
      <c r="O51" s="192" t="s">
        <v>409</v>
      </c>
      <c r="P51" s="192" t="s">
        <v>409</v>
      </c>
      <c r="Q51" s="192" t="s">
        <v>409</v>
      </c>
      <c r="R51" s="192">
        <v>0.42399999999999999</v>
      </c>
      <c r="S51" s="192" t="s">
        <v>409</v>
      </c>
      <c r="T51" s="192" t="s">
        <v>409</v>
      </c>
      <c r="U51" s="192" t="s">
        <v>409</v>
      </c>
      <c r="V51" s="192" t="s">
        <v>409</v>
      </c>
      <c r="W51" s="192"/>
      <c r="X51" s="192"/>
      <c r="Y51" s="192"/>
      <c r="Z51" s="192"/>
      <c r="AA51" s="87"/>
    </row>
    <row r="52" spans="1:27" x14ac:dyDescent="0.2">
      <c r="A52" s="81">
        <v>45</v>
      </c>
      <c r="B52" s="84" t="str">
        <f ca="1"/>
        <v>Costa Rica</v>
      </c>
      <c r="C52" s="84" t="str">
        <f ca="1"/>
        <v>CRI</v>
      </c>
      <c r="D52" s="84" t="str">
        <f ca="1"/>
        <v>LCN           Latin America &amp; Caribbean</v>
      </c>
      <c r="E52" s="84" t="str">
        <f ca="1"/>
        <v>IBRD</v>
      </c>
      <c r="F52" s="81" t="str">
        <f t="shared" ca="1" si="3"/>
        <v/>
      </c>
      <c r="G52" s="80">
        <f>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0</v>
      </c>
      <c r="H52" s="80" cm="1">
        <f t="array" ref="H52">IF(
    SUM(IF(
            ISNUMBER(
                IF(
                    $M$4:$X$4,
                    (M52:X52),
                    "")),
            1,
            0))
        =0,
    NA(),
    IF(
        Parameters!$D$15=1,
        IF(
            SUM(--(ISNUMBER(IF($M$4:$X$4=1,(M52:X52),""))))&gt;0,
            MAX(IF(
                ISNUMBER(M52:X52),
                IF(
                    M$4:X$4=1,
                    M52:X52,
                    ""),
                "")),
            MAX(IF(
                ISNUMBER(M52:X52),
                IF(
                    M$4:X$4=2,
                    M52:X52,
                    ""),
                ""))
        ),
        IF(
            Parameters!$D$16=1,
            IFERROR(
                AVERAGE(IF(
                    ISNUMBER(M52:X52),
                    IF(
                        M$4:X$4=1,
                        M52:X52,
                        ""),
                    "")),
                AVERAGE(IF(
                    ISNUMBER(M52:X52),
                    IF(
                        M$4:X$4=2,
                        M52:X52,
                        ""),
                    ""))
            ),
            IF(
                Parameters!$D$17=1,
                IFERROR(
                    IF(
                        OR(
                            IF(
                                ISNUMBER(M52:X52),
                                IF(
                                    M$4:X$4=1,
                                    M52:X52,
                                    ""),
                                "")
                            =0),
                        0,
                        GEOMEAN(IF(
                            ISNUMBER(M52:X52),
                            IF(
                                M$4:X$4=1,
                                M52:X52,
                                ""),
                            ""))
                    ),
                    IF(
                        OR(IF(
                            ISNUMBER(M52:X52),
                            IF(
                                M$4:X$4=2,
                                M52:X52,
                                ""),
                            "")
                            =0),
                        0,
                        GEOMEAN(IF(
                            ISNUMBER(M52:X52),
                            IF(
                                M$4:X$4=2,
                                M52:X52,
                                ""),
                            "")))
                )
            )
        )
    )
)</f>
        <v>0.19687319050376201</v>
      </c>
      <c r="I52" s="191" t="e" cm="1">
        <f t="array" ref="I52">IF(
    SUM(IF(
            ISNUMBER(
                IF(
                    $M$5:$X$5,
                    (M52:X52),
                    "")),
            1,
            0))
        =0,
    NA(),
    IF(
        Parameters!$D$15=1,
        IF(
            SUM(--(ISNUMBER(IF($M$5:$X$5=1,(M52:X52),""))))&gt;0,
            MAX(IF(
                ISNUMBER(M52:X52),
                IF(
                    M$5:X$5=1,
                    M52:X52,
                    ""),
                "")),
            MAX(IF(
                ISNUMBER(M52:X52),
                IF(
                    M$5:X$5=2,
                    M52:X52,
                    ""),
                ""))
        ),
        IF(
            Parameters!$D$16=1,
            IFERROR(
                AVERAGE(IF(
                    ISNUMBER(M52:X52),
                    IF(
                        M$5:X$5=1,
                        M52:X52,
                        ""),
                    "")),
                AVERAGE(IF(
                    ISNUMBER(M52:X52),
                    IF(
                        M$5:X$5=2,
                        M52:X52,
                        ""),
                    ""))
            ),
            IF(
                Parameters!$D$17=1,
                IFERROR(
                    IF(
                        OR(
                            IF(
                                ISNUMBER(M52:X52),
                                IF(
                                    M$5:X$5=1,
                                    M52:X52,
                                    ""),
                                "")
                            =0),
                        0,
                        GEOMEAN(IF(
                            ISNUMBER(M52:X52),
                            IF(
                                M$5:X$5=1,
                                M52:X52,
                                ""),
                            ""))
                    ),
                    IF(
                        OR(IF(
                            ISNUMBER(M52:X52),
                            IF(
                                M$5:X$5=2,
                                M52:X52,
                                ""),
                            "")
                            =0),
                        0,
                        GEOMEAN(IF(
                            ISNUMBER(M52:X52),
                            IF(
                                M$5:X$5=2,
                                M52:X52,
                                ""),
                            "")))
                )
            )
        )
    )
)</f>
        <v>#N/A</v>
      </c>
      <c r="J52" s="242">
        <v>44753</v>
      </c>
      <c r="K52" s="242">
        <v>44753</v>
      </c>
      <c r="L52" s="91" t="s">
        <v>81</v>
      </c>
      <c r="M52" s="192">
        <v>3.3971291866028701</v>
      </c>
      <c r="N52" s="192">
        <v>0.19687319050376201</v>
      </c>
      <c r="O52" s="192" t="s">
        <v>409</v>
      </c>
      <c r="P52" s="192" t="s">
        <v>409</v>
      </c>
      <c r="Q52" s="192" t="s">
        <v>409</v>
      </c>
      <c r="R52" s="192">
        <v>0.3</v>
      </c>
      <c r="S52" s="192">
        <v>77.400000000000006</v>
      </c>
      <c r="T52" s="192" t="s">
        <v>409</v>
      </c>
      <c r="U52" s="192" t="s">
        <v>409</v>
      </c>
      <c r="V52" s="192" t="s">
        <v>409</v>
      </c>
      <c r="W52" s="192"/>
      <c r="X52" s="192"/>
      <c r="Y52" s="192"/>
      <c r="Z52" s="192"/>
      <c r="AA52" s="87"/>
    </row>
    <row r="53" spans="1:27" x14ac:dyDescent="0.2">
      <c r="A53" s="81">
        <v>46</v>
      </c>
      <c r="B53" s="84" t="str">
        <f ca="1"/>
        <v>Cuba</v>
      </c>
      <c r="C53" s="84" t="str">
        <f ca="1"/>
        <v>CUB</v>
      </c>
      <c r="D53" s="84" t="str">
        <f ca="1"/>
        <v>LCN           Latin America &amp; Caribbean</v>
      </c>
      <c r="E53" s="84" t="str">
        <f ca="1"/>
        <v>NA</v>
      </c>
      <c r="F53" s="81" t="str">
        <f t="shared" ca="1" si="3"/>
        <v/>
      </c>
      <c r="G53" s="80">
        <f>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$M$4:$X$4,
                    (M53:X53),
                    "")),
            1,
            0))
        =0,
    NA(),
    IF(
        Parameters!$D$15=1,
        IF(
            SUM(--(ISNUMBER(IF($M$4:$X$4=1,(M53:X53),""))))&gt;0,
            MAX(IF(
                ISNUMBER(M53:X53),
                IF(
                    M$4:X$4=1,
                    M53:X53,
                    ""),
                "")),
            MAX(IF(
                ISNUMBER(M53:X53),
                IF(
                    M$4:X$4=2,
                    M53:X53,
                    ""),
                ""))
        ),
        IF(
            Parameters!$D$16=1,
            IFERROR(
                AVERAGE(IF(
                    ISNUMBER(M53:X53),
                    IF(
                        M$4:X$4=1,
                        M53:X53,
                        ""),
                    "")),
                AVERAGE(IF(
                    ISNUMBER(M53:X53),
                    IF(
                        M$4:X$4=2,
                        M53:X53,
                        ""),
                    ""))
            ),
            IF(
                Parameters!$D$17=1,
                IFERROR(
                    IF(
                        OR(
                            IF(
                                ISNUMBER(M53:X53),
                                IF(
                                    M$4:X$4=1,
                                    M53:X53,
                                    ""),
                                "")
                            =0),
                        0,
                        GEOMEAN(IF(
                            ISNUMBER(M53:X53),
                            IF(
                                M$4:X$4=1,
                                M53:X53,
                                ""),
                            ""))
                    ),
                    IF(
                        OR(IF(
                            ISNUMBER(M53:X53),
                            IF(
                                M$4:X$4=2,
                                M53:X53,
                                ""),
                            "")
                            =0),
                        0,
                        GEOMEAN(IF(
                            ISNUMBER(M53:X53),
                            IF(
                                M$4:X$4=2,
                                M53:X53,
                                ""),
                            "")))
                )
            )
        )
    )
)</f>
        <v>4.3301435406698499</v>
      </c>
      <c r="I53" s="191" t="e" cm="1">
        <f t="array" ref="I53">IF(
    SUM(IF(
            ISNUMBER(
                IF(
                    $M$5:$X$5,
                    (M53:X53),
                    "")),
            1,
            0))
        =0,
    NA(),
    IF(
        Parameters!$D$15=1,
        IF(
            SUM(--(ISNUMBER(IF($M$5:$X$5=1,(M53:X53),""))))&gt;0,
            MAX(IF(
                ISNUMBER(M53:X53),
                IF(
                    M$5:X$5=1,
                    M53:X53,
                    ""),
                "")),
            MAX(IF(
                ISNUMBER(M53:X53),
                IF(
                    M$5:X$5=2,
                    M53:X53,
                    ""),
                ""))
        ),
        IF(
            Parameters!$D$16=1,
            IFERROR(
                AVERAGE(IF(
                    ISNUMBER(M53:X53),
                    IF(
                        M$5:X$5=1,
                        M53:X53,
                        ""),
                    "")),
                AVERAGE(IF(
                    ISNUMBER(M53:X53),
                    IF(
                        M$5:X$5=2,
                        M53:X53,
                        ""),
                    ""))
            ),
            IF(
                Parameters!$D$17=1,
                IFERROR(
                    IF(
                        OR(
                            IF(
                                ISNUMBER(M53:X53),
                                IF(
                                    M$5:X$5=1,
                                    M53:X53,
                                    ""),
                                "")
                            =0),
                        0,
                        GEOMEAN(IF(
                            ISNUMBER(M53:X53),
                            IF(
                                M$5:X$5=1,
                                M53:X53,
                                ""),
                            ""))
                    ),
                    IF(
                        OR(IF(
                            ISNUMBER(M53:X53),
                            IF(
                                M$5:X$5=2,
                                M53:X53,
                                ""),
                            "")
                            =0),
                        0,
                        GEOMEAN(IF(
                            ISNUMBER(M53:X53),
                            IF(
                                M$5:X$5=2,
                                M53:X53,
                                ""),
                            "")))
                )
            )
        )
    )
)</f>
        <v>#N/A</v>
      </c>
      <c r="J53" s="242">
        <v>44753</v>
      </c>
      <c r="K53" s="242">
        <v>44753</v>
      </c>
      <c r="L53" s="91" t="s">
        <v>83</v>
      </c>
      <c r="M53" s="192">
        <v>4.3301435406698499</v>
      </c>
      <c r="N53" s="192" t="s">
        <v>409</v>
      </c>
      <c r="O53" s="192" t="s">
        <v>409</v>
      </c>
      <c r="P53" s="192" t="s">
        <v>409</v>
      </c>
      <c r="Q53" s="192" t="s">
        <v>409</v>
      </c>
      <c r="R53" s="192">
        <v>0.33900000000000002</v>
      </c>
      <c r="S53" s="192" t="s">
        <v>409</v>
      </c>
      <c r="T53" s="192" t="s">
        <v>409</v>
      </c>
      <c r="U53" s="192" t="s">
        <v>409</v>
      </c>
      <c r="V53" s="192" t="s">
        <v>409</v>
      </c>
      <c r="W53" s="192"/>
      <c r="X53" s="192"/>
      <c r="Y53" s="192"/>
      <c r="Z53" s="192"/>
      <c r="AA53" s="87"/>
    </row>
    <row r="54" spans="1:27" x14ac:dyDescent="0.2">
      <c r="A54" s="81">
        <v>47</v>
      </c>
      <c r="B54" s="84" t="str">
        <f ca="1"/>
        <v>Curaçao</v>
      </c>
      <c r="C54" s="84" t="str">
        <f ca="1"/>
        <v>CUW</v>
      </c>
      <c r="D54" s="84" t="str">
        <f ca="1"/>
        <v>LCN           Latin America &amp; Caribbean</v>
      </c>
      <c r="E54" s="84" t="str">
        <f ca="1"/>
        <v>NA</v>
      </c>
      <c r="F54" s="81" t="str">
        <f t="shared" ca="1" si="3"/>
        <v/>
      </c>
      <c r="G54" s="80" t="e">
        <f>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#N/A</v>
      </c>
      <c r="H54" s="80" t="e" cm="1">
        <f t="array" ref="H54">IF(
    SUM(IF(
            ISNUMBER(
                IF(
                    $M$4:$X$4,
                    (M54:X54),
                    "")),
            1,
            0))
        =0,
    NA(),
    IF(
        Parameters!$D$15=1,
        IF(
            SUM(--(ISNUMBER(IF($M$4:$X$4=1,(M54:X54),""))))&gt;0,
            MAX(IF(
                ISNUMBER(M54:X54),
                IF(
                    M$4:X$4=1,
                    M54:X54,
                    ""),
                "")),
            MAX(IF(
                ISNUMBER(M54:X54),
                IF(
                    M$4:X$4=2,
                    M54:X54,
                    ""),
                ""))
        ),
        IF(
            Parameters!$D$16=1,
            IFERROR(
                AVERAGE(IF(
                    ISNUMBER(M54:X54),
                    IF(
                        M$4:X$4=1,
                        M54:X54,
                        ""),
                    "")),
                AVERAGE(IF(
                    ISNUMBER(M54:X54),
                    IF(
                        M$4:X$4=2,
                        M54:X54,
                        ""),
                    ""))
            ),
            IF(
                Parameters!$D$17=1,
                IFERROR(
                    IF(
                        OR(
                            IF(
                                ISNUMBER(M54:X54),
                                IF(
                                    M$4:X$4=1,
                                    M54:X54,
                                    ""),
                                "")
                            =0),
                        0,
                        GEOMEAN(IF(
                            ISNUMBER(M54:X54),
                            IF(
                                M$4:X$4=1,
                                M54:X54,
                                ""),
                            ""))
                    ),
                    IF(
                        OR(IF(
                            ISNUMBER(M54:X54),
                            IF(
                                M$4:X$4=2,
                                M54:X54,
                                ""),
                            "")
                            =0),
                        0,
                        GEOMEAN(IF(
                            ISNUMBER(M54:X54),
                            IF(
                                M$4:X$4=2,
                                M54:X54,
                                ""),
                            "")))
                )
            )
        )
    )
)</f>
        <v>#N/A</v>
      </c>
      <c r="I54" s="191" t="e" cm="1">
        <f t="array" ref="I54">IF(
    SUM(IF(
            ISNUMBER(
                IF(
                    $M$5:$X$5,
                    (M54:X54),
                    "")),
            1,
            0))
        =0,
    NA(),
    IF(
        Parameters!$D$15=1,
        IF(
            SUM(--(ISNUMBER(IF($M$5:$X$5=1,(M54:X54),""))))&gt;0,
            MAX(IF(
                ISNUMBER(M54:X54),
                IF(
                    M$5:X$5=1,
                    M54:X54,
                    ""),
                "")),
            MAX(IF(
                ISNUMBER(M54:X54),
                IF(
                    M$5:X$5=2,
                    M54:X54,
                    ""),
                ""))
        ),
        IF(
            Parameters!$D$16=1,
            IFERROR(
                AVERAGE(IF(
                    ISNUMBER(M54:X54),
                    IF(
                        M$5:X$5=1,
                        M54:X54,
                        ""),
                    "")),
                AVERAGE(IF(
                    ISNUMBER(M54:X54),
                    IF(
                        M$5:X$5=2,
                        M54:X54,
                        ""),
                    ""))
            ),
            IF(
                Parameters!$D$17=1,
                IFERROR(
                    IF(
                        OR(
                            IF(
                                ISNUMBER(M54:X54),
                                IF(
                                    M$5:X$5=1,
                                    M54:X54,
                                    ""),
                                "")
                            =0),
                        0,
                        GEOMEAN(IF(
                            ISNUMBER(M54:X54),
                            IF(
                                M$5:X$5=1,
                                M54:X54,
                                ""),
                            ""))
                    ),
                    IF(
                        OR(IF(
                            ISNUMBER(M54:X54),
                            IF(
                                M$5:X$5=2,
                                M54:X54,
                                ""),
                            "")
                            =0),
                        0,
                        GEOMEAN(IF(
                            ISNUMBER(M54:X54),
                            IF(
                                M$5:X$5=2,
                                M54:X54,
                                ""),
                            "")))
                )
            )
        )
    )
)</f>
        <v>#N/A</v>
      </c>
      <c r="J54" s="242" t="s">
        <v>409</v>
      </c>
      <c r="K54" s="242" t="s">
        <v>409</v>
      </c>
      <c r="L54" s="91" t="s">
        <v>704</v>
      </c>
      <c r="M54" s="192" t="s">
        <v>409</v>
      </c>
      <c r="N54" s="192" t="s">
        <v>409</v>
      </c>
      <c r="O54" s="192" t="s">
        <v>409</v>
      </c>
      <c r="P54" s="192" t="s">
        <v>409</v>
      </c>
      <c r="Q54" s="192" t="s">
        <v>409</v>
      </c>
      <c r="R54" s="192" t="s">
        <v>409</v>
      </c>
      <c r="S54" s="192" t="s">
        <v>409</v>
      </c>
      <c r="T54" s="192" t="s">
        <v>409</v>
      </c>
      <c r="U54" s="192" t="s">
        <v>409</v>
      </c>
      <c r="V54" s="192" t="s">
        <v>409</v>
      </c>
      <c r="W54" s="192"/>
      <c r="X54" s="192"/>
      <c r="Y54" s="192"/>
      <c r="Z54" s="192"/>
      <c r="AA54" s="87"/>
    </row>
    <row r="55" spans="1:27" x14ac:dyDescent="0.2">
      <c r="A55" s="81">
        <v>48</v>
      </c>
      <c r="B55" s="84" t="str">
        <f ca="1"/>
        <v>Cayman Islands</v>
      </c>
      <c r="C55" s="84" t="str">
        <f ca="1"/>
        <v>CYM</v>
      </c>
      <c r="D55" s="84" t="str">
        <f ca="1"/>
        <v>LCN           Latin America &amp; Caribbean</v>
      </c>
      <c r="E55" s="84" t="str">
        <f ca="1"/>
        <v>NA</v>
      </c>
      <c r="F55" s="81" t="str">
        <f t="shared" ca="1" si="3"/>
        <v/>
      </c>
      <c r="G55" s="80" t="e">
        <f>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#N/A</v>
      </c>
      <c r="H55" s="80" t="e" cm="1">
        <f t="array" ref="H55">IF(
    SUM(IF(
            ISNUMBER(
                IF(
                    $M$4:$X$4,
                    (M55:X55),
                    "")),
            1,
            0))
        =0,
    NA(),
    IF(
        Parameters!$D$15=1,
        IF(
            SUM(--(ISNUMBER(IF($M$4:$X$4=1,(M55:X55),""))))&gt;0,
            MAX(IF(
                ISNUMBER(M55:X55),
                IF(
                    M$4:X$4=1,
                    M55:X55,
                    ""),
                "")),
            MAX(IF(
                ISNUMBER(M55:X55),
                IF(
                    M$4:X$4=2,
                    M55:X55,
                    ""),
                ""))
        ),
        IF(
            Parameters!$D$16=1,
            IFERROR(
                AVERAGE(IF(
                    ISNUMBER(M55:X55),
                    IF(
                        M$4:X$4=1,
                        M55:X55,
                        ""),
                    "")),
                AVERAGE(IF(
                    ISNUMBER(M55:X55),
                    IF(
                        M$4:X$4=2,
                        M55:X55,
                        ""),
                    ""))
            ),
            IF(
                Parameters!$D$17=1,
                IFERROR(
                    IF(
                        OR(
                            IF(
                                ISNUMBER(M55:X55),
                                IF(
                                    M$4:X$4=1,
                                    M55:X55,
                                    ""),
                                "")
                            =0),
                        0,
                        GEOMEAN(IF(
                            ISNUMBER(M55:X55),
                            IF(
                                M$4:X$4=1,
                                M55:X55,
                                ""),
                            ""))
                    ),
                    IF(
                        OR(IF(
                            ISNUMBER(M55:X55),
                            IF(
                                M$4:X$4=2,
                                M55:X55,
                                ""),
                            "")
                            =0),
                        0,
                        GEOMEAN(IF(
                            ISNUMBER(M55:X55),
                            IF(
                                M$4:X$4=2,
                                M55:X55,
                                ""),
                            "")))
                )
            )
        )
    )
)</f>
        <v>#N/A</v>
      </c>
      <c r="I55" s="191" t="e" cm="1">
        <f t="array" ref="I55">IF(
    SUM(IF(
            ISNUMBER(
                IF(
                    $M$5:$X$5,
                    (M55:X55),
                    "")),
            1,
            0))
        =0,
    NA(),
    IF(
        Parameters!$D$15=1,
        IF(
            SUM(--(ISNUMBER(IF($M$5:$X$5=1,(M55:X55),""))))&gt;0,
            MAX(IF(
                ISNUMBER(M55:X55),
                IF(
                    M$5:X$5=1,
                    M55:X55,
                    ""),
                "")),
            MAX(IF(
                ISNUMBER(M55:X55),
                IF(
                    M$5:X$5=2,
                    M55:X55,
                    ""),
                ""))
        ),
        IF(
            Parameters!$D$16=1,
            IFERROR(
                AVERAGE(IF(
                    ISNUMBER(M55:X55),
                    IF(
                        M$5:X$5=1,
                        M55:X55,
                        ""),
                    "")),
                AVERAGE(IF(
                    ISNUMBER(M55:X55),
                    IF(
                        M$5:X$5=2,
                        M55:X55,
                        ""),
                    ""))
            ),
            IF(
                Parameters!$D$17=1,
                IFERROR(
                    IF(
                        OR(
                            IF(
                                ISNUMBER(M55:X55),
                                IF(
                                    M$5:X$5=1,
                                    M55:X55,
                                    ""),
                                "")
                            =0),
                        0,
                        GEOMEAN(IF(
                            ISNUMBER(M55:X55),
                            IF(
                                M$5:X$5=1,
                                M55:X55,
                                ""),
                            ""))
                    ),
                    IF(
                        OR(IF(
                            ISNUMBER(M55:X55),
                            IF(
                                M$5:X$5=2,
                                M55:X55,
                                ""),
                            "")
                            =0),
                        0,
                        GEOMEAN(IF(
                            ISNUMBER(M55:X55),
                            IF(
                                M$5:X$5=2,
                                M55:X55,
                                ""),
                            "")))
                )
            )
        )
    )
)</f>
        <v>#N/A</v>
      </c>
      <c r="J55" s="242" t="s">
        <v>409</v>
      </c>
      <c r="K55" s="242" t="s">
        <v>409</v>
      </c>
      <c r="L55" s="91" t="s">
        <v>705</v>
      </c>
      <c r="M55" s="192" t="s">
        <v>409</v>
      </c>
      <c r="N55" s="192" t="s">
        <v>409</v>
      </c>
      <c r="O55" s="192" t="s">
        <v>409</v>
      </c>
      <c r="P55" s="192" t="s">
        <v>409</v>
      </c>
      <c r="Q55" s="192" t="s">
        <v>409</v>
      </c>
      <c r="R55" s="192" t="s">
        <v>409</v>
      </c>
      <c r="S55" s="192" t="s">
        <v>409</v>
      </c>
      <c r="T55" s="192" t="s">
        <v>409</v>
      </c>
      <c r="U55" s="192" t="s">
        <v>409</v>
      </c>
      <c r="V55" s="192" t="s">
        <v>409</v>
      </c>
      <c r="W55" s="192"/>
      <c r="X55" s="192"/>
      <c r="Y55" s="192"/>
      <c r="Z55" s="192"/>
      <c r="AA55" s="87"/>
    </row>
    <row r="56" spans="1:27" x14ac:dyDescent="0.2">
      <c r="A56" s="81">
        <v>49</v>
      </c>
      <c r="B56" s="84" t="str">
        <f ca="1"/>
        <v>Cyprus</v>
      </c>
      <c r="C56" s="84" t="str">
        <f ca="1"/>
        <v>CYP</v>
      </c>
      <c r="D56" s="84" t="str">
        <f ca="1"/>
        <v>ECS           Europe &amp; Central Asia</v>
      </c>
      <c r="E56" s="84" t="str">
        <f ca="1"/>
        <v>NA</v>
      </c>
      <c r="F56" s="81" t="str">
        <f t="shared" ca="1" si="3"/>
        <v/>
      </c>
      <c r="G56" s="80">
        <f>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$M$4:$X$4,
                    (M56:X56),
                    "")),
            1,
            0))
        =0,
    NA(),
    IF(
        Parameters!$D$15=1,
        IF(
            SUM(--(ISNUMBER(IF($M$4:$X$4=1,(M56:X56),""))))&gt;0,
            MAX(IF(
                ISNUMBER(M56:X56),
                IF(
                    M$4:X$4=1,
                    M56:X56,
                    ""),
                "")),
            MAX(IF(
                ISNUMBER(M56:X56),
                IF(
                    M$4:X$4=2,
                    M56:X56,
                    ""),
                ""))
        ),
        IF(
            Parameters!$D$16=1,
            IFERROR(
                AVERAGE(IF(
                    ISNUMBER(M56:X56),
                    IF(
                        M$4:X$4=1,
                        M56:X56,
                        ""),
                    "")),
                AVERAGE(IF(
                    ISNUMBER(M56:X56),
                    IF(
                        M$4:X$4=2,
                        M56:X56,
                        ""),
                    ""))
            ),
            IF(
                Parameters!$D$17=1,
                IFERROR(
                    IF(
                        OR(
                            IF(
                                ISNUMBER(M56:X56),
                                IF(
                                    M$4:X$4=1,
                                    M56:X56,
                                    ""),
                                "")
                            =0),
                        0,
                        GEOMEAN(IF(
                            ISNUMBER(M56:X56),
                            IF(
                                M$4:X$4=1,
                                M56:X56,
                                ""),
                            ""))
                    ),
                    IF(
                        OR(IF(
                            ISNUMBER(M56:X56),
                            IF(
                                M$4:X$4=2,
                                M56:X56,
                                ""),
                            "")
                            =0),
                        0,
                        GEOMEAN(IF(
                            ISNUMBER(M56:X56),
                            IF(
                                M$4:X$4=2,
                                M56:X56,
                                ""),
                            "")))
                )
            )
        )
    )
)</f>
        <v>2.12918660287081</v>
      </c>
      <c r="I56" s="191" t="e" cm="1">
        <f t="array" ref="I56">IF(
    SUM(IF(
            ISNUMBER(
                IF(
                    $M$5:$X$5,
                    (M56:X56),
                    "")),
            1,
            0))
        =0,
    NA(),
    IF(
        Parameters!$D$15=1,
        IF(
            SUM(--(ISNUMBER(IF($M$5:$X$5=1,(M56:X56),""))))&gt;0,
            MAX(IF(
                ISNUMBER(M56:X56),
                IF(
                    M$5:X$5=1,
                    M56:X56,
                    ""),
                "")),
            MAX(IF(
                ISNUMBER(M56:X56),
                IF(
                    M$5:X$5=2,
                    M56:X56,
                    ""),
                ""))
        ),
        IF(
            Parameters!$D$16=1,
            IFERROR(
                AVERAGE(IF(
                    ISNUMBER(M56:X56),
                    IF(
                        M$5:X$5=1,
                        M56:X56,
                        ""),
                    "")),
                AVERAGE(IF(
                    ISNUMBER(M56:X56),
                    IF(
                        M$5:X$5=2,
                        M56:X56,
                        ""),
                    ""))
            ),
            IF(
                Parameters!$D$17=1,
                IFERROR(
                    IF(
                        OR(
                            IF(
                                ISNUMBER(M56:X56),
                                IF(
                                    M$5:X$5=1,
                                    M56:X56,
                                    ""),
                                "")
                            =0),
                        0,
                        GEOMEAN(IF(
                            ISNUMBER(M56:X56),
                            IF(
                                M$5:X$5=1,
                                M56:X56,
                                ""),
                            ""))
                    ),
                    IF(
                        OR(IF(
                            ISNUMBER(M56:X56),
                            IF(
                                M$5:X$5=2,
                                M56:X56,
                                ""),
                            "")
                            =0),
                        0,
                        GEOMEAN(IF(
                            ISNUMBER(M56:X56),
                            IF(
                                M$5:X$5=2,
                                M56:X56,
                                ""),
                            "")))
                )
            )
        )
    )
)</f>
        <v>#N/A</v>
      </c>
      <c r="J56" s="242">
        <v>44753</v>
      </c>
      <c r="K56" s="242">
        <v>44753</v>
      </c>
      <c r="L56" s="91" t="s">
        <v>85</v>
      </c>
      <c r="M56" s="192">
        <v>2.12918660287081</v>
      </c>
      <c r="N56" s="192" t="s">
        <v>409</v>
      </c>
      <c r="O56" s="192" t="s">
        <v>409</v>
      </c>
      <c r="P56" s="192" t="s">
        <v>409</v>
      </c>
      <c r="Q56" s="192" t="s">
        <v>409</v>
      </c>
      <c r="R56" s="192">
        <v>0.247</v>
      </c>
      <c r="S56" s="192" t="s">
        <v>409</v>
      </c>
      <c r="T56" s="192" t="s">
        <v>409</v>
      </c>
      <c r="U56" s="192" t="s">
        <v>409</v>
      </c>
      <c r="V56" s="192" t="s">
        <v>409</v>
      </c>
      <c r="W56" s="192"/>
      <c r="X56" s="192"/>
      <c r="Y56" s="192"/>
      <c r="Z56" s="192"/>
      <c r="AA56" s="87"/>
    </row>
    <row r="57" spans="1:27" x14ac:dyDescent="0.2">
      <c r="A57" s="81">
        <v>50</v>
      </c>
      <c r="B57" s="84" t="str">
        <f ca="1"/>
        <v>Czech Republic</v>
      </c>
      <c r="C57" s="84" t="str">
        <f ca="1"/>
        <v>CZE</v>
      </c>
      <c r="D57" s="84" t="str">
        <f ca="1"/>
        <v>ECS           Europe &amp; Central Asia</v>
      </c>
      <c r="E57" s="84" t="str">
        <f ca="1"/>
        <v>NA</v>
      </c>
      <c r="F57" s="81" t="str">
        <f t="shared" ca="1" si="3"/>
        <v/>
      </c>
      <c r="G57" s="80">
        <f>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$M$4:$X$4,
                    (M57:X57),
                    "")),
            1,
            0))
        =0,
    NA(),
    IF(
        Parameters!$D$15=1,
        IF(
            SUM(--(ISNUMBER(IF($M$4:$X$4=1,(M57:X57),""))))&gt;0,
            MAX(IF(
                ISNUMBER(M57:X57),
                IF(
                    M$4:X$4=1,
                    M57:X57,
                    ""),
                "")),
            MAX(IF(
                ISNUMBER(M57:X57),
                IF(
                    M$4:X$4=2,
                    M57:X57,
                    ""),
                ""))
        ),
        IF(
            Parameters!$D$16=1,
            IFERROR(
                AVERAGE(IF(
                    ISNUMBER(M57:X57),
                    IF(
                        M$4:X$4=1,
                        M57:X57,
                        ""),
                    "")),
                AVERAGE(IF(
                    ISNUMBER(M57:X57),
                    IF(
                        M$4:X$4=2,
                        M57:X57,
                        ""),
                    ""))
            ),
            IF(
                Parameters!$D$17=1,
                IFERROR(
                    IF(
                        OR(
                            IF(
                                ISNUMBER(M57:X57),
                                IF(
                                    M$4:X$4=1,
                                    M57:X57,
                                    ""),
                                "")
                            =0),
                        0,
                        GEOMEAN(IF(
                            ISNUMBER(M57:X57),
                            IF(
                                M$4:X$4=1,
                                M57:X57,
                                ""),
                            ""))
                    ),
                    IF(
                        OR(IF(
                            ISNUMBER(M57:X57),
                            IF(
                                M$4:X$4=2,
                                M57:X57,
                                ""),
                            "")
                            =0),
                        0,
                        GEOMEAN(IF(
                            ISNUMBER(M57:X57),
                            IF(
                                M$4:X$4=2,
                                M57:X57,
                                ""),
                            "")))
                )
            )
        )
    )
)</f>
        <v>0.11001737116386601</v>
      </c>
      <c r="I57" s="191" t="e" cm="1">
        <f t="array" ref="I57">IF(
    SUM(IF(
            ISNUMBER(
                IF(
                    $M$5:$X$5,
                    (M57:X57),
                    "")),
            1,
            0))
        =0,
    NA(),
    IF(
        Parameters!$D$15=1,
        IF(
            SUM(--(ISNUMBER(IF($M$5:$X$5=1,(M57:X57),""))))&gt;0,
            MAX(IF(
                ISNUMBER(M57:X57),
                IF(
                    M$5:X$5=1,
                    M57:X57,
                    ""),
                "")),
            MAX(IF(
                ISNUMBER(M57:X57),
                IF(
                    M$5:X$5=2,
                    M57:X57,
                    ""),
                ""))
        ),
        IF(
            Parameters!$D$16=1,
            IFERROR(
                AVERAGE(IF(
                    ISNUMBER(M57:X57),
                    IF(
                        M$5:X$5=1,
                        M57:X57,
                        ""),
                    "")),
                AVERAGE(IF(
                    ISNUMBER(M57:X57),
                    IF(
                        M$5:X$5=2,
                        M57:X57,
                        ""),
                    ""))
            ),
            IF(
                Parameters!$D$17=1,
                IFERROR(
                    IF(
                        OR(
                            IF(
                                ISNUMBER(M57:X57),
                                IF(
                                    M$5:X$5=1,
                                    M57:X57,
                                    ""),
                                "")
                            =0),
                        0,
                        GEOMEAN(IF(
                            ISNUMBER(M57:X57),
                            IF(
                                M$5:X$5=1,
                                M57:X57,
                                ""),
                            ""))
                    ),
                    IF(
                        OR(IF(
                            ISNUMBER(M57:X57),
                            IF(
                                M$5:X$5=2,
                                M57:X57,
                                ""),
                            "")
                            =0),
                        0,
                        GEOMEAN(IF(
                            ISNUMBER(M57:X57),
                            IF(
                                M$5:X$5=2,
                                M57:X57,
                                ""),
                            "")))
                )
            )
        )
    )
)</f>
        <v>#N/A</v>
      </c>
      <c r="J57" s="242">
        <v>44888</v>
      </c>
      <c r="K57" s="242">
        <v>44753</v>
      </c>
      <c r="L57" s="91" t="s">
        <v>87</v>
      </c>
      <c r="M57" s="192">
        <v>0</v>
      </c>
      <c r="N57" s="192">
        <v>0.11001737116386601</v>
      </c>
      <c r="O57" s="192" t="s">
        <v>409</v>
      </c>
      <c r="P57" s="192" t="s">
        <v>409</v>
      </c>
      <c r="Q57" s="192" t="s">
        <v>409</v>
      </c>
      <c r="R57" s="192">
        <v>0.14199999999999999</v>
      </c>
      <c r="S57" s="192">
        <v>77.7</v>
      </c>
      <c r="T57" s="192" t="s">
        <v>409</v>
      </c>
      <c r="U57" s="192" t="s">
        <v>409</v>
      </c>
      <c r="V57" s="192" t="s">
        <v>409</v>
      </c>
      <c r="W57" s="192"/>
      <c r="X57" s="192"/>
      <c r="Y57" s="192"/>
      <c r="Z57" s="192"/>
      <c r="AA57" s="87"/>
    </row>
    <row r="58" spans="1:27" x14ac:dyDescent="0.2">
      <c r="A58" s="81">
        <v>51</v>
      </c>
      <c r="B58" s="84" t="str">
        <f ca="1"/>
        <v>Germany</v>
      </c>
      <c r="C58" s="84" t="str">
        <f ca="1"/>
        <v>DEU</v>
      </c>
      <c r="D58" s="84" t="str">
        <f ca="1"/>
        <v>ECS           Europe &amp; Central Asia</v>
      </c>
      <c r="E58" s="84" t="str">
        <f ca="1"/>
        <v>NA</v>
      </c>
      <c r="F58" s="81" t="str">
        <f t="shared" ca="1" si="3"/>
        <v/>
      </c>
      <c r="G58" s="80">
        <f>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$M$4:$X$4,
                    (M58:X58),
                    "")),
            1,
            0))
        =0,
    NA(),
    IF(
        Parameters!$D$15=1,
        IF(
            SUM(--(ISNUMBER(IF($M$4:$X$4=1,(M58:X58),""))))&gt;0,
            MAX(IF(
                ISNUMBER(M58:X58),
                IF(
                    M$4:X$4=1,
                    M58:X58,
                    ""),
                "")),
            MAX(IF(
                ISNUMBER(M58:X58),
                IF(
                    M$4:X$4=2,
                    M58:X58,
                    ""),
                ""))
        ),
        IF(
            Parameters!$D$16=1,
            IFERROR(
                AVERAGE(IF(
                    ISNUMBER(M58:X58),
                    IF(
                        M$4:X$4=1,
                        M58:X58,
                        ""),
                    "")),
                AVERAGE(IF(
                    ISNUMBER(M58:X58),
                    IF(
                        M$4:X$4=2,
                        M58:X58,
                        ""),
                    ""))
            ),
            IF(
                Parameters!$D$17=1,
                IFERROR(
                    IF(
                        OR(
                            IF(
                                ISNUMBER(M58:X58),
                                IF(
                                    M$4:X$4=1,
                                    M58:X58,
                                    ""),
                                "")
                            =0),
                        0,
                        GEOMEAN(IF(
                            ISNUMBER(M58:X58),
                            IF(
                                M$4:X$4=1,
                                M58:X58,
                                ""),
                            ""))
                    ),
                    IF(
                        OR(IF(
                            ISNUMBER(M58:X58),
                            IF(
                                M$4:X$4=2,
                                M58:X58,
                                ""),
                            "")
                            =0),
                        0,
                        GEOMEAN(IF(
                            ISNUMBER(M58:X58),
                            IF(
                                M$4:X$4=2,
                                M58:X58,
                                ""),
                            "")))
                )
            )
        )
    )
)</f>
        <v>0.31268094962362403</v>
      </c>
      <c r="I58" s="191" t="e" cm="1">
        <f t="array" ref="I58">IF(
    SUM(IF(
            ISNUMBER(
                IF(
                    $M$5:$X$5,
                    (M58:X58),
                    "")),
            1,
            0))
        =0,
    NA(),
    IF(
        Parameters!$D$15=1,
        IF(
            SUM(--(ISNUMBER(IF($M$5:$X$5=1,(M58:X58),""))))&gt;0,
            MAX(IF(
                ISNUMBER(M58:X58),
                IF(
                    M$5:X$5=1,
                    M58:X58,
                    ""),
                "")),
            MAX(IF(
                ISNUMBER(M58:X58),
                IF(
                    M$5:X$5=2,
                    M58:X58,
                    ""),
                ""))
        ),
        IF(
            Parameters!$D$16=1,
            IFERROR(
                AVERAGE(IF(
                    ISNUMBER(M58:X58),
                    IF(
                        M$5:X$5=1,
                        M58:X58,
                        ""),
                    "")),
                AVERAGE(IF(
                    ISNUMBER(M58:X58),
                    IF(
                        M$5:X$5=2,
                        M58:X58,
                        ""),
                    ""))
            ),
            IF(
                Parameters!$D$17=1,
                IFERROR(
                    IF(
                        OR(
                            IF(
                                ISNUMBER(M58:X58),
                                IF(
                                    M$5:X$5=1,
                                    M58:X58,
                                    ""),
                                "")
                            =0),
                        0,
                        GEOMEAN(IF(
                            ISNUMBER(M58:X58),
                            IF(
                                M$5:X$5=1,
                                M58:X58,
                                ""),
                            ""))
                    ),
                    IF(
                        OR(IF(
                            ISNUMBER(M58:X58),
                            IF(
                                M$5:X$5=2,
                                M58:X58,
                                ""),
                            "")
                            =0),
                        0,
                        GEOMEAN(IF(
                            ISNUMBER(M58:X58),
                            IF(
                                M$5:X$5=2,
                                M58:X58,
                                ""),
                            "")))
                )
            )
        )
    )
)</f>
        <v>#N/A</v>
      </c>
      <c r="J58" s="242">
        <v>44888</v>
      </c>
      <c r="K58" s="242">
        <v>44753</v>
      </c>
      <c r="L58" s="91" t="s">
        <v>89</v>
      </c>
      <c r="M58" s="192">
        <v>0</v>
      </c>
      <c r="N58" s="192">
        <v>0.31268094962362403</v>
      </c>
      <c r="O58" s="192" t="s">
        <v>409</v>
      </c>
      <c r="P58" s="192" t="s">
        <v>409</v>
      </c>
      <c r="Q58" s="192" t="s">
        <v>409</v>
      </c>
      <c r="R58" s="192">
        <v>0.111</v>
      </c>
      <c r="S58" s="192">
        <v>77</v>
      </c>
      <c r="T58" s="192" t="s">
        <v>409</v>
      </c>
      <c r="U58" s="192" t="s">
        <v>409</v>
      </c>
      <c r="V58" s="192" t="s">
        <v>409</v>
      </c>
      <c r="W58" s="192"/>
      <c r="X58" s="192"/>
      <c r="Y58" s="192"/>
      <c r="Z58" s="192"/>
      <c r="AA58" s="87"/>
    </row>
    <row r="59" spans="1:27" x14ac:dyDescent="0.2">
      <c r="A59" s="81">
        <v>52</v>
      </c>
      <c r="B59" s="84" t="str">
        <f ca="1"/>
        <v>Djibouti</v>
      </c>
      <c r="C59" s="84" t="str">
        <f ca="1"/>
        <v>DJI</v>
      </c>
      <c r="D59" s="84" t="str">
        <f ca="1"/>
        <v>MEA           Middle East &amp; North Africa</v>
      </c>
      <c r="E59" s="84" t="str">
        <f ca="1"/>
        <v>IDA</v>
      </c>
      <c r="F59" s="81" t="str">
        <f t="shared" ca="1" si="3"/>
        <v/>
      </c>
      <c r="G59" s="80">
        <f>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0</v>
      </c>
      <c r="H59" s="80" cm="1">
        <f t="array" ref="H59">IF(
    SUM(IF(
            ISNUMBER(
                IF(
                    $M$4:$X$4,
                    (M59:X59),
                    "")),
            1,
            0))
        =0,
    NA(),
    IF(
        Parameters!$D$15=1,
        IF(
            SUM(--(ISNUMBER(IF($M$4:$X$4=1,(M59:X59),""))))&gt;0,
            MAX(IF(
                ISNUMBER(M59:X59),
                IF(
                    M$4:X$4=1,
                    M59:X59,
                    ""),
                "")),
            MAX(IF(
                ISNUMBER(M59:X59),
                IF(
                    M$4:X$4=2,
                    M59:X59,
                    ""),
                ""))
        ),
        IF(
            Parameters!$D$16=1,
            IFERROR(
                AVERAGE(IF(
                    ISNUMBER(M59:X59),
                    IF(
                        M$4:X$4=1,
                        M59:X59,
                        ""),
                    "")),
                AVERAGE(IF(
                    ISNUMBER(M59:X59),
                    IF(
                        M$4:X$4=2,
                        M59:X59,
                        ""),
                    ""))
            ),
            IF(
                Parameters!$D$17=1,
                IFERROR(
                    IF(
                        OR(
                            IF(
                                ISNUMBER(M59:X59),
                                IF(
                                    M$4:X$4=1,
                                    M59:X59,
                                    ""),
                                "")
                            =0),
                        0,
                        GEOMEAN(IF(
                            ISNUMBER(M59:X59),
                            IF(
                                M$4:X$4=1,
                                M59:X59,
                                ""),
                            ""))
                    ),
                    IF(
                        OR(IF(
                            ISNUMBER(M59:X59),
                            IF(
                                M$4:X$4=2,
                                M59:X59,
                                ""),
                            "")
                            =0),
                        0,
                        GEOMEAN(IF(
                            ISNUMBER(M59:X59),
                            IF(
                                M$4:X$4=2,
                                M59:X59,
                                ""),
                            "")))
                )
            )
        )
    )
)</f>
        <v>8.2535885167464098</v>
      </c>
      <c r="I59" s="191" t="e" cm="1">
        <f t="array" ref="I59">IF(
    SUM(IF(
            ISNUMBER(
                IF(
                    $M$5:$X$5,
                    (M59:X59),
                    "")),
            1,
            0))
        =0,
    NA(),
    IF(
        Parameters!$D$15=1,
        IF(
            SUM(--(ISNUMBER(IF($M$5:$X$5=1,(M59:X59),""))))&gt;0,
            MAX(IF(
                ISNUMBER(M59:X59),
                IF(
                    M$5:X$5=1,
                    M59:X59,
                    ""),
                "")),
            MAX(IF(
                ISNUMBER(M59:X59),
                IF(
                    M$5:X$5=2,
                    M59:X59,
                    ""),
                ""))
        ),
        IF(
            Parameters!$D$16=1,
            IFERROR(
                AVERAGE(IF(
                    ISNUMBER(M59:X59),
                    IF(
                        M$5:X$5=1,
                        M59:X59,
                        ""),
                    "")),
                AVERAGE(IF(
                    ISNUMBER(M59:X59),
                    IF(
                        M$5:X$5=2,
                        M59:X59,
                        ""),
                    ""))
            ),
            IF(
                Parameters!$D$17=1,
                IFERROR(
                    IF(
                        OR(
                            IF(
                                ISNUMBER(M59:X59),
                                IF(
                                    M$5:X$5=1,
                                    M59:X59,
                                    ""),
                                "")
                            =0),
                        0,
                        GEOMEAN(IF(
                            ISNUMBER(M59:X59),
                            IF(
                                M$5:X$5=1,
                                M59:X59,
                                ""),
                            ""))
                    ),
                    IF(
                        OR(IF(
                            ISNUMBER(M59:X59),
                            IF(
                                M$5:X$5=2,
                                M59:X59,
                                ""),
                            "")
                            =0),
                        0,
                        GEOMEAN(IF(
                            ISNUMBER(M59:X59),
                            IF(
                                M$5:X$5=2,
                                M59:X59,
                                ""),
                            "")))
                )
            )
        )
    )
)</f>
        <v>#N/A</v>
      </c>
      <c r="J59" s="242">
        <v>44753</v>
      </c>
      <c r="K59" s="242">
        <v>44753</v>
      </c>
      <c r="L59" s="91" t="s">
        <v>91</v>
      </c>
      <c r="M59" s="192">
        <v>8.2535885167464098</v>
      </c>
      <c r="N59" s="192" t="s">
        <v>409</v>
      </c>
      <c r="O59" s="192" t="s">
        <v>409</v>
      </c>
      <c r="P59" s="192" t="s">
        <v>409</v>
      </c>
      <c r="Q59" s="192" t="s">
        <v>409</v>
      </c>
      <c r="R59" s="192">
        <v>0.503</v>
      </c>
      <c r="S59" s="192" t="s">
        <v>409</v>
      </c>
      <c r="T59" s="192" t="s">
        <v>409</v>
      </c>
      <c r="U59" s="192" t="s">
        <v>409</v>
      </c>
      <c r="V59" s="192" t="s">
        <v>409</v>
      </c>
      <c r="W59" s="192"/>
      <c r="X59" s="192"/>
      <c r="Y59" s="192"/>
      <c r="Z59" s="192"/>
      <c r="AA59" s="87"/>
    </row>
    <row r="60" spans="1:27" x14ac:dyDescent="0.2">
      <c r="A60" s="81">
        <v>53</v>
      </c>
      <c r="B60" s="84" t="str">
        <f ca="1"/>
        <v>Dominica</v>
      </c>
      <c r="C60" s="84" t="str">
        <f ca="1"/>
        <v>DMA</v>
      </c>
      <c r="D60" s="84" t="str">
        <f ca="1"/>
        <v>LCN           Latin America &amp; Caribbean</v>
      </c>
      <c r="E60" s="84" t="str">
        <f ca="1"/>
        <v>Blend</v>
      </c>
      <c r="F60" s="81" t="str">
        <f t="shared" ca="1" si="3"/>
        <v/>
      </c>
      <c r="G60" s="80">
        <f>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$M$4:$X$4,
                    (M60:X60),
                    "")),
            1,
            0))
        =0,
    NA(),
    IF(
        Parameters!$D$15=1,
        IF(
            SUM(--(ISNUMBER(IF($M$4:$X$4=1,(M60:X60),""))))&gt;0,
            MAX(IF(
                ISNUMBER(M60:X60),
                IF(
                    M$4:X$4=1,
                    M60:X60,
                    ""),
                "")),
            MAX(IF(
                ISNUMBER(M60:X60),
                IF(
                    M$4:X$4=2,
                    M60:X60,
                    ""),
                ""))
        ),
        IF(
            Parameters!$D$16=1,
            IFERROR(
                AVERAGE(IF(
                    ISNUMBER(M60:X60),
                    IF(
                        M$4:X$4=1,
                        M60:X60,
                        ""),
                    "")),
                AVERAGE(IF(
                    ISNUMBER(M60:X60),
                    IF(
                        M$4:X$4=2,
                        M60:X60,
                        ""),
                    ""))
            ),
            IF(
                Parameters!$D$17=1,
                IFERROR(
                    IF(
                        OR(
                            IF(
                                ISNUMBER(M60:X60),
                                IF(
                                    M$4:X$4=1,
                                    M60:X60,
                                    ""),
                                "")
                            =0),
                        0,
                        GEOMEAN(IF(
                            ISNUMBER(M60:X60),
                            IF(
                                M$4:X$4=1,
                                M60:X60,
                                ""),
                            ""))
                    ),
                    IF(
                        OR(IF(
                            ISNUMBER(M60:X60),
                            IF(
                                M$4:X$4=2,
                                M60:X60,
                                ""),
                            "")
                            =0),
                        0,
                        GEOMEAN(IF(
                            ISNUMBER(M60:X60),
                            IF(
                                M$4:X$4=2,
                                M60:X60,
                                ""),
                            "")))
                )
            )
        )
    )
)</f>
        <v>5.5023923444975997</v>
      </c>
      <c r="I60" s="191" t="e" cm="1">
        <f t="array" ref="I60">IF(
    SUM(IF(
            ISNUMBER(
                IF(
                    $M$5:$X$5,
                    (M60:X60),
                    "")),
            1,
            0))
        =0,
    NA(),
    IF(
        Parameters!$D$15=1,
        IF(
            SUM(--(ISNUMBER(IF($M$5:$X$5=1,(M60:X60),""))))&gt;0,
            MAX(IF(
                ISNUMBER(M60:X60),
                IF(
                    M$5:X$5=1,
                    M60:X60,
                    ""),
                "")),
            MAX(IF(
                ISNUMBER(M60:X60),
                IF(
                    M$5:X$5=2,
                    M60:X60,
                    ""),
                ""))
        ),
        IF(
            Parameters!$D$16=1,
            IFERROR(
                AVERAGE(IF(
                    ISNUMBER(M60:X60),
                    IF(
                        M$5:X$5=1,
                        M60:X60,
                        ""),
                    "")),
                AVERAGE(IF(
                    ISNUMBER(M60:X60),
                    IF(
                        M$5:X$5=2,
                        M60:X60,
                        ""),
                    ""))
            ),
            IF(
                Parameters!$D$17=1,
                IFERROR(
                    IF(
                        OR(
                            IF(
                                ISNUMBER(M60:X60),
                                IF(
                                    M$5:X$5=1,
                                    M60:X60,
                                    ""),
                                "")
                            =0),
                        0,
                        GEOMEAN(IF(
                            ISNUMBER(M60:X60),
                            IF(
                                M$5:X$5=1,
                                M60:X60,
                                ""),
                            ""))
                    ),
                    IF(
                        OR(IF(
                            ISNUMBER(M60:X60),
                            IF(
                                M$5:X$5=2,
                                M60:X60,
                                ""),
                            "")
                            =0),
                        0,
                        GEOMEAN(IF(
                            ISNUMBER(M60:X60),
                            IF(
                                M$5:X$5=2,
                                M60:X60,
                                ""),
                            "")))
                )
            )
        )
    )
)</f>
        <v>#N/A</v>
      </c>
      <c r="J60" s="242">
        <v>44753</v>
      </c>
      <c r="K60" s="242">
        <v>44753</v>
      </c>
      <c r="L60" s="91" t="s">
        <v>93</v>
      </c>
      <c r="M60" s="192">
        <v>5.5023923444975997</v>
      </c>
      <c r="N60" s="192" t="s">
        <v>409</v>
      </c>
      <c r="O60" s="192" t="s">
        <v>409</v>
      </c>
      <c r="P60" s="192" t="s">
        <v>409</v>
      </c>
      <c r="Q60" s="192" t="s">
        <v>409</v>
      </c>
      <c r="R60" s="192">
        <v>0.38800000000000001</v>
      </c>
      <c r="S60" s="192" t="s">
        <v>409</v>
      </c>
      <c r="T60" s="192" t="s">
        <v>409</v>
      </c>
      <c r="U60" s="192" t="s">
        <v>409</v>
      </c>
      <c r="V60" s="192" t="s">
        <v>409</v>
      </c>
      <c r="W60" s="192"/>
      <c r="X60" s="192"/>
      <c r="Y60" s="192"/>
      <c r="Z60" s="192"/>
      <c r="AA60" s="87"/>
    </row>
    <row r="61" spans="1:27" x14ac:dyDescent="0.2">
      <c r="A61" s="81">
        <v>54</v>
      </c>
      <c r="B61" s="84" t="str">
        <f ca="1"/>
        <v>Denmark</v>
      </c>
      <c r="C61" s="84" t="str">
        <f ca="1"/>
        <v>DNK</v>
      </c>
      <c r="D61" s="84" t="str">
        <f ca="1"/>
        <v>ECS           Europe &amp; Central Asia</v>
      </c>
      <c r="E61" s="84" t="str">
        <f ca="1"/>
        <v>NA</v>
      </c>
      <c r="F61" s="81" t="str">
        <f t="shared" ca="1" si="3"/>
        <v/>
      </c>
      <c r="G61" s="80">
        <f>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$M$4:$X$4,
                    (M61:X61),
                    "")),
            1,
            0))
        =0,
    NA(),
    IF(
        Parameters!$D$15=1,
        IF(
            SUM(--(ISNUMBER(IF($M$4:$X$4=1,(M61:X61),""))))&gt;0,
            MAX(IF(
                ISNUMBER(M61:X61),
                IF(
                    M$4:X$4=1,
                    M61:X61,
                    ""),
                "")),
            MAX(IF(
                ISNUMBER(M61:X61),
                IF(
                    M$4:X$4=2,
                    M61:X61,
                    ""),
                ""))
        ),
        IF(
            Parameters!$D$16=1,
            IFERROR(
                AVERAGE(IF(
                    ISNUMBER(M61:X61),
                    IF(
                        M$4:X$4=1,
                        M61:X61,
                        ""),
                    "")),
                AVERAGE(IF(
                    ISNUMBER(M61:X61),
                    IF(
                        M$4:X$4=2,
                        M61:X61,
                        ""),
                    ""))
            ),
            IF(
                Parameters!$D$17=1,
                IFERROR(
                    IF(
                        OR(
                            IF(
                                ISNUMBER(M61:X61),
                                IF(
                                    M$4:X$4=1,
                                    M61:X61,
                                    ""),
                                "")
                            =0),
                        0,
                        GEOMEAN(IF(
                            ISNUMBER(M61:X61),
                            IF(
                                M$4:X$4=1,
                                M61:X61,
                                ""),
                            ""))
                    ),
                    IF(
                        OR(IF(
                            ISNUMBER(M61:X61),
                            IF(
                                M$4:X$4=2,
                                M61:X61,
                                ""),
                            "")
                            =0),
                        0,
                        GEOMEAN(IF(
                            ISNUMBER(M61:X61),
                            IF(
                                M$4:X$4=2,
                                M61:X61,
                                ""),
                            "")))
                )
            )
        )
    )
)</f>
        <v>8.1065431383903402E-2</v>
      </c>
      <c r="I61" s="191" t="e" cm="1">
        <f t="array" ref="I61">IF(
    SUM(IF(
            ISNUMBER(
                IF(
                    $M$5:$X$5,
                    (M61:X61),
                    "")),
            1,
            0))
        =0,
    NA(),
    IF(
        Parameters!$D$15=1,
        IF(
            SUM(--(ISNUMBER(IF($M$5:$X$5=1,(M61:X61),""))))&gt;0,
            MAX(IF(
                ISNUMBER(M61:X61),
                IF(
                    M$5:X$5=1,
                    M61:X61,
                    ""),
                "")),
            MAX(IF(
                ISNUMBER(M61:X61),
                IF(
                    M$5:X$5=2,
                    M61:X61,
                    ""),
                ""))
        ),
        IF(
            Parameters!$D$16=1,
            IFERROR(
                AVERAGE(IF(
                    ISNUMBER(M61:X61),
                    IF(
                        M$5:X$5=1,
                        M61:X61,
                        ""),
                    "")),
                AVERAGE(IF(
                    ISNUMBER(M61:X61),
                    IF(
                        M$5:X$5=2,
                        M61:X61,
                        ""),
                    ""))
            ),
            IF(
                Parameters!$D$17=1,
                IFERROR(
                    IF(
                        OR(
                            IF(
                                ISNUMBER(M61:X61),
                                IF(
                                    M$5:X$5=1,
                                    M61:X61,
                                    ""),
                                "")
                            =0),
                        0,
                        GEOMEAN(IF(
                            ISNUMBER(M61:X61),
                            IF(
                                M$5:X$5=1,
                                M61:X61,
                                ""),
                            ""))
                    ),
                    IF(
                        OR(IF(
                            ISNUMBER(M61:X61),
                            IF(
                                M$5:X$5=2,
                                M61:X61,
                                ""),
                            "")
                            =0),
                        0,
                        GEOMEAN(IF(
                            ISNUMBER(M61:X61),
                            IF(
                                M$5:X$5=2,
                                M61:X61,
                                ""),
                            "")))
                )
            )
        )
    )
)</f>
        <v>#N/A</v>
      </c>
      <c r="J61" s="242">
        <v>44888</v>
      </c>
      <c r="K61" s="242">
        <v>44753</v>
      </c>
      <c r="L61" s="91" t="s">
        <v>95</v>
      </c>
      <c r="M61" s="192">
        <v>0</v>
      </c>
      <c r="N61" s="192">
        <v>8.1065431383903402E-2</v>
      </c>
      <c r="O61" s="192" t="s">
        <v>409</v>
      </c>
      <c r="P61" s="192" t="s">
        <v>409</v>
      </c>
      <c r="Q61" s="192" t="s">
        <v>409</v>
      </c>
      <c r="R61" s="192">
        <v>0.14000000000000001</v>
      </c>
      <c r="S61" s="192">
        <v>77.8</v>
      </c>
      <c r="T61" s="192" t="s">
        <v>409</v>
      </c>
      <c r="U61" s="192" t="s">
        <v>409</v>
      </c>
      <c r="V61" s="192" t="s">
        <v>409</v>
      </c>
      <c r="W61" s="192"/>
      <c r="X61" s="192"/>
      <c r="Y61" s="192"/>
      <c r="Z61" s="192"/>
      <c r="AA61" s="87"/>
    </row>
    <row r="62" spans="1:27" x14ac:dyDescent="0.2">
      <c r="A62" s="81">
        <v>55</v>
      </c>
      <c r="B62" s="84" t="str">
        <f ca="1"/>
        <v>Dominican Republic</v>
      </c>
      <c r="C62" s="84" t="str">
        <f ca="1"/>
        <v>DOM</v>
      </c>
      <c r="D62" s="84" t="str">
        <f ca="1"/>
        <v>LCN           Latin America &amp; Caribbean</v>
      </c>
      <c r="E62" s="84" t="str">
        <f ca="1"/>
        <v>IBRD</v>
      </c>
      <c r="F62" s="81" t="str">
        <f t="shared" ca="1" si="3"/>
        <v/>
      </c>
      <c r="G62" s="80">
        <f>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0</v>
      </c>
      <c r="H62" s="80" cm="1">
        <f t="array" ref="H62">IF(
    SUM(IF(
            ISNUMBER(
                IF(
                    $M$4:$X$4,
                    (M62:X62),
                    "")),
            1,
            0))
        =0,
    NA(),
    IF(
        Parameters!$D$15=1,
        IF(
            SUM(--(ISNUMBER(IF($M$4:$X$4=1,(M62:X62),""))))&gt;0,
            MAX(IF(
                ISNUMBER(M62:X62),
                IF(
                    M$4:X$4=1,
                    M62:X62,
                    ""),
                "")),
            MAX(IF(
                ISNUMBER(M62:X62),
                IF(
                    M$4:X$4=2,
                    M62:X62,
                    ""),
                ""))
        ),
        IF(
            Parameters!$D$16=1,
            IFERROR(
                AVERAGE(IF(
                    ISNUMBER(M62:X62),
                    IF(
                        M$4:X$4=1,
                        M62:X62,
                        ""),
                    "")),
                AVERAGE(IF(
                    ISNUMBER(M62:X62),
                    IF(
                        M$4:X$4=2,
                        M62:X62,
                        ""),
                    ""))
            ),
            IF(
                Parameters!$D$17=1,
                IFERROR(
                    IF(
                        OR(
                            IF(
                                ISNUMBER(M62:X62),
                                IF(
                                    M$4:X$4=1,
                                    M62:X62,
                                    ""),
                                "")
                            =0),
                        0,
                        GEOMEAN(IF(
                            ISNUMBER(M62:X62),
                            IF(
                                M$4:X$4=1,
                                M62:X62,
                                ""),
                            ""))
                    ),
                    IF(
                        OR(IF(
                            ISNUMBER(M62:X62),
                            IF(
                                M$4:X$4=2,
                                M62:X62,
                                ""),
                            "")
                            =0),
                        0,
                        GEOMEAN(IF(
                            ISNUMBER(M62:X62),
                            IF(
                                M$4:X$4=2,
                                M62:X62,
                                ""),
                            "")))
                )
            )
        )
    )
)</f>
        <v>3.7869137232194499</v>
      </c>
      <c r="I62" s="191" t="e" cm="1">
        <f t="array" ref="I62">IF(
    SUM(IF(
            ISNUMBER(
                IF(
                    $M$5:$X$5,
                    (M62:X62),
                    "")),
            1,
            0))
        =0,
    NA(),
    IF(
        Parameters!$D$15=1,
        IF(
            SUM(--(ISNUMBER(IF($M$5:$X$5=1,(M62:X62),""))))&gt;0,
            MAX(IF(
                ISNUMBER(M62:X62),
                IF(
                    M$5:X$5=1,
                    M62:X62,
                    ""),
                "")),
            MAX(IF(
                ISNUMBER(M62:X62),
                IF(
                    M$5:X$5=2,
                    M62:X62,
                    ""),
                ""))
        ),
        IF(
            Parameters!$D$16=1,
            IFERROR(
                AVERAGE(IF(
                    ISNUMBER(M62:X62),
                    IF(
                        M$5:X$5=1,
                        M62:X62,
                        ""),
                    "")),
                AVERAGE(IF(
                    ISNUMBER(M62:X62),
                    IF(
                        M$5:X$5=2,
                        M62:X62,
                        ""),
                    ""))
            ),
            IF(
                Parameters!$D$17=1,
                IFERROR(
                    IF(
                        OR(
                            IF(
                                ISNUMBER(M62:X62),
                                IF(
                                    M$5:X$5=1,
                                    M62:X62,
                                    ""),
                                "")
                            =0),
                        0,
                        GEOMEAN(IF(
                            ISNUMBER(M62:X62),
                            IF(
                                M$5:X$5=1,
                                M62:X62,
                                ""),
                            ""))
                    ),
                    IF(
                        OR(IF(
                            ISNUMBER(M62:X62),
                            IF(
                                M$5:X$5=2,
                                M62:X62,
                                ""),
                            "")
                            =0),
                        0,
                        GEOMEAN(IF(
                            ISNUMBER(M62:X62),
                            IF(
                                M$5:X$5=2,
                                M62:X62,
                                ""),
                            "")))
                )
            )
        )
    )
)</f>
        <v>#N/A</v>
      </c>
      <c r="J62" s="242">
        <v>44753</v>
      </c>
      <c r="K62" s="242">
        <v>44753</v>
      </c>
      <c r="L62" s="91" t="s">
        <v>97</v>
      </c>
      <c r="M62" s="192">
        <v>4.5933014354066897</v>
      </c>
      <c r="N62" s="192">
        <v>3.7869137232194499</v>
      </c>
      <c r="O62" s="192" t="s">
        <v>409</v>
      </c>
      <c r="P62" s="192" t="s">
        <v>409</v>
      </c>
      <c r="Q62" s="192" t="s">
        <v>409</v>
      </c>
      <c r="R62" s="192">
        <v>0.35</v>
      </c>
      <c r="S62" s="192">
        <v>65</v>
      </c>
      <c r="T62" s="192" t="s">
        <v>409</v>
      </c>
      <c r="U62" s="192" t="s">
        <v>409</v>
      </c>
      <c r="V62" s="192" t="s">
        <v>409</v>
      </c>
      <c r="W62" s="192"/>
      <c r="X62" s="192"/>
      <c r="Y62" s="192"/>
      <c r="Z62" s="192"/>
      <c r="AA62" s="87"/>
    </row>
    <row r="63" spans="1:27" x14ac:dyDescent="0.2">
      <c r="A63" s="81">
        <v>56</v>
      </c>
      <c r="B63" s="84" t="str">
        <f ca="1"/>
        <v>Algeria</v>
      </c>
      <c r="C63" s="84" t="str">
        <f ca="1"/>
        <v>DZA</v>
      </c>
      <c r="D63" s="84" t="str">
        <f ca="1"/>
        <v>MEA           Middle East &amp; North Africa</v>
      </c>
      <c r="E63" s="84" t="str">
        <f ca="1"/>
        <v>IBRD</v>
      </c>
      <c r="F63" s="81" t="str">
        <f t="shared" ca="1" si="3"/>
        <v/>
      </c>
      <c r="G63" s="80">
        <f>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0</v>
      </c>
      <c r="H63" s="80" cm="1">
        <f t="array" ref="H63">IF(
    SUM(IF(
            ISNUMBER(
                IF(
                    $M$4:$X$4,
                    (M63:X63),
                    "")),
            1,
            0))
        =0,
    NA(),
    IF(
        Parameters!$D$15=1,
        IF(
            SUM(--(ISNUMBER(IF($M$4:$X$4=1,(M63:X63),""))))&gt;0,
            MAX(IF(
                ISNUMBER(M63:X63),
                IF(
                    M$4:X$4=1,
                    M63:X63,
                    ""),
                "")),
            MAX(IF(
                ISNUMBER(M63:X63),
                IF(
                    M$4:X$4=2,
                    M63:X63,
                    ""),
                ""))
        ),
        IF(
            Parameters!$D$16=1,
            IFERROR(
                AVERAGE(IF(
                    ISNUMBER(M63:X63),
                    IF(
                        M$4:X$4=1,
                        M63:X63,
                        ""),
                    "")),
                AVERAGE(IF(
                    ISNUMBER(M63:X63),
                    IF(
                        M$4:X$4=2,
                        M63:X63,
                        ""),
                    ""))
            ),
            IF(
                Parameters!$D$17=1,
                IFERROR(
                    IF(
                        OR(
                            IF(
                                ISNUMBER(M63:X63),
                                IF(
                                    M$4:X$4=1,
                                    M63:X63,
                                    ""),
                                "")
                            =0),
                        0,
                        GEOMEAN(IF(
                            ISNUMBER(M63:X63),
                            IF(
                                M$4:X$4=1,
                                M63:X63,
                                ""),
                            ""))
                    ),
                    IF(
                        OR(IF(
                            ISNUMBER(M63:X63),
                            IF(
                                M$4:X$4=2,
                                M63:X63,
                                ""),
                            "")
                            =0),
                        0,
                        GEOMEAN(IF(
                            ISNUMBER(M63:X63),
                            IF(
                                M$4:X$4=2,
                                M63:X63,
                                ""),
                            "")))
                )
            )
        )
    )
)</f>
        <v>5.5529820497973299</v>
      </c>
      <c r="I63" s="191" t="e" cm="1">
        <f t="array" ref="I63">IF(
    SUM(IF(
            ISNUMBER(
                IF(
                    $M$5:$X$5,
                    (M63:X63),
                    "")),
            1,
            0))
        =0,
    NA(),
    IF(
        Parameters!$D$15=1,
        IF(
            SUM(--(ISNUMBER(IF($M$5:$X$5=1,(M63:X63),""))))&gt;0,
            MAX(IF(
                ISNUMBER(M63:X63),
                IF(
                    M$5:X$5=1,
                    M63:X63,
                    ""),
                "")),
            MAX(IF(
                ISNUMBER(M63:X63),
                IF(
                    M$5:X$5=2,
                    M63:X63,
                    ""),
                ""))
        ),
        IF(
            Parameters!$D$16=1,
            IFERROR(
                AVERAGE(IF(
                    ISNUMBER(M63:X63),
                    IF(
                        M$5:X$5=1,
                        M63:X63,
                        ""),
                    "")),
                AVERAGE(IF(
                    ISNUMBER(M63:X63),
                    IF(
                        M$5:X$5=2,
                        M63:X63,
                        ""),
                    ""))
            ),
            IF(
                Parameters!$D$17=1,
                IFERROR(
                    IF(
                        OR(
                            IF(
                                ISNUMBER(M63:X63),
                                IF(
                                    M$5:X$5=1,
                                    M63:X63,
                                    ""),
                                "")
                            =0),
                        0,
                        GEOMEAN(IF(
                            ISNUMBER(M63:X63),
                            IF(
                                M$5:X$5=1,
                                M63:X63,
                                ""),
                            ""))
                    ),
                    IF(
                        OR(IF(
                            ISNUMBER(M63:X63),
                            IF(
                                M$5:X$5=2,
                                M63:X63,
                                ""),
                            "")
                            =0),
                        0,
                        GEOMEAN(IF(
                            ISNUMBER(M63:X63),
                            IF(
                                M$5:X$5=2,
                                M63:X63,
                                ""),
                            "")))
                )
            )
        )
    )
)</f>
        <v>#N/A</v>
      </c>
      <c r="J63" s="242">
        <v>44888</v>
      </c>
      <c r="K63" s="242">
        <v>44753</v>
      </c>
      <c r="L63" s="91" t="s">
        <v>99</v>
      </c>
      <c r="M63" s="192">
        <v>2.9665071770334901</v>
      </c>
      <c r="N63" s="192">
        <v>5.5529820497973299</v>
      </c>
      <c r="O63" s="192" t="s">
        <v>409</v>
      </c>
      <c r="P63" s="192" t="s">
        <v>409</v>
      </c>
      <c r="Q63" s="192" t="s">
        <v>409</v>
      </c>
      <c r="R63" s="192">
        <v>0.28199999999999997</v>
      </c>
      <c r="S63" s="192">
        <v>58.9</v>
      </c>
      <c r="T63" s="192" t="s">
        <v>409</v>
      </c>
      <c r="U63" s="192" t="s">
        <v>409</v>
      </c>
      <c r="V63" s="192" t="s">
        <v>409</v>
      </c>
      <c r="W63" s="192"/>
      <c r="X63" s="192"/>
      <c r="Y63" s="192"/>
      <c r="Z63" s="192"/>
      <c r="AA63" s="87"/>
    </row>
    <row r="64" spans="1:27" x14ac:dyDescent="0.2">
      <c r="A64" s="81">
        <v>57</v>
      </c>
      <c r="B64" s="84" t="str">
        <f ca="1"/>
        <v>Ecuador</v>
      </c>
      <c r="C64" s="84" t="str">
        <f ca="1"/>
        <v>ECU</v>
      </c>
      <c r="D64" s="84" t="str">
        <f ca="1"/>
        <v>LCN           Latin America &amp; Caribbean</v>
      </c>
      <c r="E64" s="84" t="str">
        <f ca="1"/>
        <v>IBRD</v>
      </c>
      <c r="F64" s="81" t="str">
        <f t="shared" ca="1" si="3"/>
        <v/>
      </c>
      <c r="G64" s="80">
        <f>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0</v>
      </c>
      <c r="H64" s="80" cm="1">
        <f t="array" ref="H64">IF(
    SUM(IF(
            ISNUMBER(
                IF(
                    $M$4:$X$4,
                    (M64:X64),
                    "")),
            1,
            0))
        =0,
    NA(),
    IF(
        Parameters!$D$15=1,
        IF(
            SUM(--(ISNUMBER(IF($M$4:$X$4=1,(M64:X64),""))))&gt;0,
            MAX(IF(
                ISNUMBER(M64:X64),
                IF(
                    M$4:X$4=1,
                    M64:X64,
                    ""),
                "")),
            MAX(IF(
                ISNUMBER(M64:X64),
                IF(
                    M$4:X$4=2,
                    M64:X64,
                    ""),
                ""))
        ),
        IF(
            Parameters!$D$16=1,
            IFERROR(
                AVERAGE(IF(
                    ISNUMBER(M64:X64),
                    IF(
                        M$4:X$4=1,
                        M64:X64,
                        ""),
                    "")),
                AVERAGE(IF(
                    ISNUMBER(M64:X64),
                    IF(
                        M$4:X$4=2,
                        M64:X64,
                        ""),
                    ""))
            ),
            IF(
                Parameters!$D$17=1,
                IFERROR(
                    IF(
                        OR(
                            IF(
                                ISNUMBER(M64:X64),
                                IF(
                                    M$4:X$4=1,
                                    M64:X64,
                                    ""),
                                "")
                            =0),
                        0,
                        GEOMEAN(IF(
                            ISNUMBER(M64:X64),
                            IF(
                                M$4:X$4=1,
                                M64:X64,
                                ""),
                            ""))
                    ),
                    IF(
                        OR(IF(
                            ISNUMBER(M64:X64),
                            IF(
                                M$4:X$4=2,
                                M64:X64,
                                ""),
                            "")
                            =0),
                        0,
                        GEOMEAN(IF(
                            ISNUMBER(M64:X64),
                            IF(
                                M$4:X$4=2,
                                M64:X64,
                                ""),
                            "")))
                )
            )
        )
    )
)</f>
        <v>3.61320208453966</v>
      </c>
      <c r="I64" s="191" t="e" cm="1">
        <f t="array" ref="I64">IF(
    SUM(IF(
            ISNUMBER(
                IF(
                    $M$5:$X$5,
                    (M64:X64),
                    "")),
            1,
            0))
        =0,
    NA(),
    IF(
        Parameters!$D$15=1,
        IF(
            SUM(--(ISNUMBER(IF($M$5:$X$5=1,(M64:X64),""))))&gt;0,
            MAX(IF(
                ISNUMBER(M64:X64),
                IF(
                    M$5:X$5=1,
                    M64:X64,
                    ""),
                "")),
            MAX(IF(
                ISNUMBER(M64:X64),
                IF(
                    M$5:X$5=2,
                    M64:X64,
                    ""),
                ""))
        ),
        IF(
            Parameters!$D$16=1,
            IFERROR(
                AVERAGE(IF(
                    ISNUMBER(M64:X64),
                    IF(
                        M$5:X$5=1,
                        M64:X64,
                        ""),
                    "")),
                AVERAGE(IF(
                    ISNUMBER(M64:X64),
                    IF(
                        M$5:X$5=2,
                        M64:X64,
                        ""),
                    ""))
            ),
            IF(
                Parameters!$D$17=1,
                IFERROR(
                    IF(
                        OR(
                            IF(
                                ISNUMBER(M64:X64),
                                IF(
                                    M$5:X$5=1,
                                    M64:X64,
                                    ""),
                                "")
                            =0),
                        0,
                        GEOMEAN(IF(
                            ISNUMBER(M64:X64),
                            IF(
                                M$5:X$5=1,
                                M64:X64,
                                ""),
                            ""))
                    ),
                    IF(
                        OR(IF(
                            ISNUMBER(M64:X64),
                            IF(
                                M$5:X$5=2,
                                M64:X64,
                                ""),
                            "")
                            =0),
                        0,
                        GEOMEAN(IF(
                            ISNUMBER(M64:X64),
                            IF(
                                M$5:X$5=2,
                                M64:X64,
                                ""),
                            "")))
                )
            )
        )
    )
)</f>
        <v>#N/A</v>
      </c>
      <c r="J64" s="242">
        <v>44753</v>
      </c>
      <c r="K64" s="242">
        <v>44753</v>
      </c>
      <c r="L64" s="91" t="s">
        <v>101</v>
      </c>
      <c r="M64" s="192">
        <v>5.1435406698564599</v>
      </c>
      <c r="N64" s="192">
        <v>3.61320208453966</v>
      </c>
      <c r="O64" s="192" t="s">
        <v>409</v>
      </c>
      <c r="P64" s="192" t="s">
        <v>409</v>
      </c>
      <c r="Q64" s="192" t="s">
        <v>409</v>
      </c>
      <c r="R64" s="192">
        <v>0.373</v>
      </c>
      <c r="S64" s="192">
        <v>65.599999999999994</v>
      </c>
      <c r="T64" s="192" t="s">
        <v>409</v>
      </c>
      <c r="U64" s="192" t="s">
        <v>409</v>
      </c>
      <c r="V64" s="192" t="s">
        <v>409</v>
      </c>
      <c r="W64" s="192"/>
      <c r="X64" s="192"/>
      <c r="Y64" s="192"/>
      <c r="Z64" s="192"/>
      <c r="AA64" s="87"/>
    </row>
    <row r="65" spans="1:27" x14ac:dyDescent="0.2">
      <c r="A65" s="81">
        <v>58</v>
      </c>
      <c r="B65" s="84" t="str">
        <f ca="1"/>
        <v>Egypt, Arab Rep.</v>
      </c>
      <c r="C65" s="84" t="str">
        <f ca="1"/>
        <v>EGY</v>
      </c>
      <c r="D65" s="84" t="str">
        <f ca="1"/>
        <v>MEA           Middle East &amp; North Africa</v>
      </c>
      <c r="E65" s="84" t="str">
        <f ca="1"/>
        <v>IBRD</v>
      </c>
      <c r="F65" s="81" t="str">
        <f t="shared" ca="1" si="3"/>
        <v/>
      </c>
      <c r="G65" s="80">
        <f>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0</v>
      </c>
      <c r="H65" s="80" cm="1">
        <f t="array" ref="H65">IF(
    SUM(IF(
            ISNUMBER(
                IF(
                    $M$4:$X$4,
                    (M65:X65),
                    "")),
            1,
            0))
        =0,
    NA(),
    IF(
        Parameters!$D$15=1,
        IF(
            SUM(--(ISNUMBER(IF($M$4:$X$4=1,(M65:X65),""))))&gt;0,
            MAX(IF(
                ISNUMBER(M65:X65),
                IF(
                    M$4:X$4=1,
                    M65:X65,
                    ""),
                "")),
            MAX(IF(
                ISNUMBER(M65:X65),
                IF(
                    M$4:X$4=2,
                    M65:X65,
                    ""),
                ""))
        ),
        IF(
            Parameters!$D$16=1,
            IFERROR(
                AVERAGE(IF(
                    ISNUMBER(M65:X65),
                    IF(
                        M$4:X$4=1,
                        M65:X65,
                        ""),
                    "")),
                AVERAGE(IF(
                    ISNUMBER(M65:X65),
                    IF(
                        M$4:X$4=2,
                        M65:X65,
                        ""),
                    ""))
            ),
            IF(
                Parameters!$D$17=1,
                IFERROR(
                    IF(
                        OR(
                            IF(
                                ISNUMBER(M65:X65),
                                IF(
                                    M$4:X$4=1,
                                    M65:X65,
                                    ""),
                                "")
                            =0),
                        0,
                        GEOMEAN(IF(
                            ISNUMBER(M65:X65),
                            IF(
                                M$4:X$4=1,
                                M65:X65,
                                ""),
                            ""))
                    ),
                    IF(
                        OR(IF(
                            ISNUMBER(M65:X65),
                            IF(
                                M$4:X$4=2,
                                M65:X65,
                                ""),
                            "")
                            =0),
                        0,
                        GEOMEAN(IF(
                            ISNUMBER(M65:X65),
                            IF(
                                M$4:X$4=2,
                                M65:X65,
                                ""),
                            "")))
                )
            )
        )
    )
)</f>
        <v>6.3925883034163196</v>
      </c>
      <c r="I65" s="191" t="e" cm="1">
        <f t="array" ref="I65">IF(
    SUM(IF(
            ISNUMBER(
                IF(
                    $M$5:$X$5,
                    (M65:X65),
                    "")),
            1,
            0))
        =0,
    NA(),
    IF(
        Parameters!$D$15=1,
        IF(
            SUM(--(ISNUMBER(IF($M$5:$X$5=1,(M65:X65),""))))&gt;0,
            MAX(IF(
                ISNUMBER(M65:X65),
                IF(
                    M$5:X$5=1,
                    M65:X65,
                    ""),
                "")),
            MAX(IF(
                ISNUMBER(M65:X65),
                IF(
                    M$5:X$5=2,
                    M65:X65,
                    ""),
                ""))
        ),
        IF(
            Parameters!$D$16=1,
            IFERROR(
                AVERAGE(IF(
                    ISNUMBER(M65:X65),
                    IF(
                        M$5:X$5=1,
                        M65:X65,
                        ""),
                    "")),
                AVERAGE(IF(
                    ISNUMBER(M65:X65),
                    IF(
                        M$5:X$5=2,
                        M65:X65,
                        ""),
                    ""))
            ),
            IF(
                Parameters!$D$17=1,
                IFERROR(
                    IF(
                        OR(
                            IF(
                                ISNUMBER(M65:X65),
                                IF(
                                    M$5:X$5=1,
                                    M65:X65,
                                    ""),
                                "")
                            =0),
                        0,
                        GEOMEAN(IF(
                            ISNUMBER(M65:X65),
                            IF(
                                M$5:X$5=1,
                                M65:X65,
                                ""),
                            ""))
                    ),
                    IF(
                        OR(IF(
                            ISNUMBER(M65:X65),
                            IF(
                                M$5:X$5=2,
                                M65:X65,
                                ""),
                            "")
                            =0),
                        0,
                        GEOMEAN(IF(
                            ISNUMBER(M65:X65),
                            IF(
                                M$5:X$5=2,
                                M65:X65,
                                ""),
                            "")))
                )
            )
        )
    )
)</f>
        <v>#N/A</v>
      </c>
      <c r="J65" s="242">
        <v>44888</v>
      </c>
      <c r="K65" s="242">
        <v>44753</v>
      </c>
      <c r="L65" s="91" t="s">
        <v>102</v>
      </c>
      <c r="M65" s="192">
        <v>1.79425837320574</v>
      </c>
      <c r="N65" s="192">
        <v>6.3925883034163196</v>
      </c>
      <c r="O65" s="192" t="s">
        <v>409</v>
      </c>
      <c r="P65" s="192" t="s">
        <v>409</v>
      </c>
      <c r="Q65" s="192" t="s">
        <v>409</v>
      </c>
      <c r="R65" s="192">
        <v>0.23300000000000001</v>
      </c>
      <c r="S65" s="192">
        <v>56</v>
      </c>
      <c r="T65" s="192" t="s">
        <v>409</v>
      </c>
      <c r="U65" s="192" t="s">
        <v>409</v>
      </c>
      <c r="V65" s="192" t="s">
        <v>409</v>
      </c>
      <c r="W65" s="192"/>
      <c r="X65" s="192"/>
      <c r="Y65" s="192"/>
      <c r="Z65" s="192"/>
      <c r="AA65" s="87"/>
    </row>
    <row r="66" spans="1:27" x14ac:dyDescent="0.2">
      <c r="A66" s="81">
        <v>59</v>
      </c>
      <c r="B66" s="84" t="str">
        <f ca="1"/>
        <v>Eritrea</v>
      </c>
      <c r="C66" s="84" t="str">
        <f ca="1"/>
        <v>ERI</v>
      </c>
      <c r="D66" s="84" t="str">
        <f ca="1"/>
        <v>SSF           Sub-Saharan Africa</v>
      </c>
      <c r="E66" s="84" t="str">
        <f ca="1"/>
        <v>IDA</v>
      </c>
      <c r="F66" s="81" t="str">
        <f t="shared" ca="1" si="3"/>
        <v/>
      </c>
      <c r="G66" s="80">
        <f>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0</v>
      </c>
      <c r="H66" s="80" cm="1">
        <f t="array" ref="H66">IF(
    SUM(IF(
            ISNUMBER(
                IF(
                    $M$4:$X$4,
                    (M66:X66),
                    "")),
            1,
            0))
        =0,
    NA(),
    IF(
        Parameters!$D$15=1,
        IF(
            SUM(--(ISNUMBER(IF($M$4:$X$4=1,(M66:X66),""))))&gt;0,
            MAX(IF(
                ISNUMBER(M66:X66),
                IF(
                    M$4:X$4=1,
                    M66:X66,
                    ""),
                "")),
            MAX(IF(
                ISNUMBER(M66:X66),
                IF(
                    M$4:X$4=2,
                    M66:X66,
                    ""),
                ""))
        ),
        IF(
            Parameters!$D$16=1,
            IFERROR(
                AVERAGE(IF(
                    ISNUMBER(M66:X66),
                    IF(
                        M$4:X$4=1,
                        M66:X66,
                        ""),
                    "")),
                AVERAGE(IF(
                    ISNUMBER(M66:X66),
                    IF(
                        M$4:X$4=2,
                        M66:X66,
                        ""),
                    ""))
            ),
            IF(
                Parameters!$D$17=1,
                IFERROR(
                    IF(
                        OR(
                            IF(
                                ISNUMBER(M66:X66),
                                IF(
                                    M$4:X$4=1,
                                    M66:X66,
                                    ""),
                                "")
                            =0),
                        0,
                        GEOMEAN(IF(
                            ISNUMBER(M66:X66),
                            IF(
                                M$4:X$4=1,
                                M66:X66,
                                ""),
                            ""))
                    ),
                    IF(
                        OR(IF(
                            ISNUMBER(M66:X66),
                            IF(
                                M$4:X$4=2,
                                M66:X66,
                                ""),
                            "")
                            =0),
                        0,
                        GEOMEAN(IF(
                            ISNUMBER(M66:X66),
                            IF(
                                M$4:X$4=2,
                                M66:X66,
                                ""),
                            "")))
                )
            )
        )
    )
)</f>
        <v>10</v>
      </c>
      <c r="I66" s="191" t="e" cm="1">
        <f t="array" ref="I66">IF(
    SUM(IF(
            ISNUMBER(
                IF(
                    $M$5:$X$5,
                    (M66:X66),
                    "")),
            1,
            0))
        =0,
    NA(),
    IF(
        Parameters!$D$15=1,
        IF(
            SUM(--(ISNUMBER(IF($M$5:$X$5=1,(M66:X66),""))))&gt;0,
            MAX(IF(
                ISNUMBER(M66:X66),
                IF(
                    M$5:X$5=1,
                    M66:X66,
                    ""),
                "")),
            MAX(IF(
                ISNUMBER(M66:X66),
                IF(
                    M$5:X$5=2,
                    M66:X66,
                    ""),
                ""))
        ),
        IF(
            Parameters!$D$16=1,
            IFERROR(
                AVERAGE(IF(
                    ISNUMBER(M66:X66),
                    IF(
                        M$5:X$5=1,
                        M66:X66,
                        ""),
                    "")),
                AVERAGE(IF(
                    ISNUMBER(M66:X66),
                    IF(
                        M$5:X$5=2,
                        M66:X66,
                        ""),
                    ""))
            ),
            IF(
                Parameters!$D$17=1,
                IFERROR(
                    IF(
                        OR(
                            IF(
                                ISNUMBER(M66:X66),
                                IF(
                                    M$5:X$5=1,
                                    M66:X66,
                                    ""),
                                "")
                            =0),
                        0,
                        GEOMEAN(IF(
                            ISNUMBER(M66:X66),
                            IF(
                                M$5:X$5=1,
                                M66:X66,
                                ""),
                            ""))
                    ),
                    IF(
                        OR(IF(
                            ISNUMBER(M66:X66),
                            IF(
                                M$5:X$5=2,
                                M66:X66,
                                ""),
                            "")
                            =0),
                        0,
                        GEOMEAN(IF(
                            ISNUMBER(M66:X66),
                            IF(
                                M$5:X$5=2,
                                M66:X66,
                                ""),
                            "")))
                )
            )
        )
    )
)</f>
        <v>#N/A</v>
      </c>
      <c r="J66" s="242">
        <v>44753</v>
      </c>
      <c r="K66" s="242">
        <v>44753</v>
      </c>
      <c r="L66" s="91" t="s">
        <v>104</v>
      </c>
      <c r="M66" s="192">
        <v>10</v>
      </c>
      <c r="N66" s="192" t="s">
        <v>409</v>
      </c>
      <c r="O66" s="192" t="s">
        <v>409</v>
      </c>
      <c r="P66" s="192" t="s">
        <v>409</v>
      </c>
      <c r="Q66" s="192" t="s">
        <v>409</v>
      </c>
      <c r="R66" s="192">
        <v>0.67700000000000005</v>
      </c>
      <c r="S66" s="192" t="s">
        <v>409</v>
      </c>
      <c r="T66" s="192" t="s">
        <v>409</v>
      </c>
      <c r="U66" s="192" t="s">
        <v>409</v>
      </c>
      <c r="V66" s="192" t="s">
        <v>409</v>
      </c>
      <c r="W66" s="192"/>
      <c r="X66" s="192"/>
      <c r="Y66" s="192"/>
      <c r="Z66" s="192"/>
      <c r="AA66" s="87"/>
    </row>
    <row r="67" spans="1:27" x14ac:dyDescent="0.2">
      <c r="A67" s="81">
        <v>60</v>
      </c>
      <c r="B67" s="84" t="str">
        <f ca="1"/>
        <v>Spain</v>
      </c>
      <c r="C67" s="84" t="str">
        <f ca="1"/>
        <v>ESP</v>
      </c>
      <c r="D67" s="84" t="str">
        <f ca="1"/>
        <v>ECS           Europe &amp; Central Asia</v>
      </c>
      <c r="E67" s="84" t="str">
        <f ca="1"/>
        <v>NA</v>
      </c>
      <c r="F67" s="81" t="str">
        <f t="shared" ca="1" si="3"/>
        <v/>
      </c>
      <c r="G67" s="80">
        <f>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0</v>
      </c>
      <c r="H67" s="80" cm="1">
        <f t="array" ref="H67">IF(
    SUM(IF(
            ISNUMBER(
                IF(
                    $M$4:$X$4,
                    (M67:X67),
                    "")),
            1,
            0))
        =0,
    NA(),
    IF(
        Parameters!$D$15=1,
        IF(
            SUM(--(ISNUMBER(IF($M$4:$X$4=1,(M67:X67),""))))&gt;0,
            MAX(IF(
                ISNUMBER(M67:X67),
                IF(
                    M$4:X$4=1,
                    M67:X67,
                    ""),
                "")),
            MAX(IF(
                ISNUMBER(M67:X67),
                IF(
                    M$4:X$4=2,
                    M67:X67,
                    ""),
                ""))
        ),
        IF(
            Parameters!$D$16=1,
            IFERROR(
                AVERAGE(IF(
                    ISNUMBER(M67:X67),
                    IF(
                        M$4:X$4=1,
                        M67:X67,
                        ""),
                    "")),
                AVERAGE(IF(
                    ISNUMBER(M67:X67),
                    IF(
                        M$4:X$4=2,
                        M67:X67,
                        ""),
                    ""))
            ),
            IF(
                Parameters!$D$17=1,
                IFERROR(
                    IF(
                        OR(
                            IF(
                                ISNUMBER(M67:X67),
                                IF(
                                    M$4:X$4=1,
                                    M67:X67,
                                    ""),
                                "")
                            =0),
                        0,
                        GEOMEAN(IF(
                            ISNUMBER(M67:X67),
                            IF(
                                M$4:X$4=1,
                                M67:X67,
                                ""),
                            ""))
                    ),
                    IF(
                        OR(IF(
                            ISNUMBER(M67:X67),
                            IF(
                                M$4:X$4=2,
                                M67:X67,
                                ""),
                            "")
                            =0),
                        0,
                        GEOMEAN(IF(
                            ISNUMBER(M67:X67),
                            IF(
                                M$4:X$4=2,
                                M67:X67,
                                ""),
                            "")))
                )
            )
        )
    )
)</f>
        <v>0.68905616676317205</v>
      </c>
      <c r="I67" s="191" t="e" cm="1">
        <f t="array" ref="I67">IF(
    SUM(IF(
            ISNUMBER(
                IF(
                    $M$5:$X$5,
                    (M67:X67),
                    "")),
            1,
            0))
        =0,
    NA(),
    IF(
        Parameters!$D$15=1,
        IF(
            SUM(--(ISNUMBER(IF($M$5:$X$5=1,(M67:X67),""))))&gt;0,
            MAX(IF(
                ISNUMBER(M67:X67),
                IF(
                    M$5:X$5=1,
                    M67:X67,
                    ""),
                "")),
            MAX(IF(
                ISNUMBER(M67:X67),
                IF(
                    M$5:X$5=2,
                    M67:X67,
                    ""),
                ""))
        ),
        IF(
            Parameters!$D$16=1,
            IFERROR(
                AVERAGE(IF(
                    ISNUMBER(M67:X67),
                    IF(
                        M$5:X$5=1,
                        M67:X67,
                        ""),
                    "")),
                AVERAGE(IF(
                    ISNUMBER(M67:X67),
                    IF(
                        M$5:X$5=2,
                        M67:X67,
                        ""),
                    ""))
            ),
            IF(
                Parameters!$D$17=1,
                IFERROR(
                    IF(
                        OR(
                            IF(
                                ISNUMBER(M67:X67),
                                IF(
                                    M$5:X$5=1,
                                    M67:X67,
                                    ""),
                                "")
                            =0),
                        0,
                        GEOMEAN(IF(
                            ISNUMBER(M67:X67),
                            IF(
                                M$5:X$5=1,
                                M67:X67,
                                ""),
                            ""))
                    ),
                    IF(
                        OR(IF(
                            ISNUMBER(M67:X67),
                            IF(
                                M$5:X$5=2,
                                M67:X67,
                                ""),
                            "")
                            =0),
                        0,
                        GEOMEAN(IF(
                            ISNUMBER(M67:X67),
                            IF(
                                M$5:X$5=2,
                                M67:X67,
                                ""),
                            "")))
                )
            )
        )
    )
)</f>
        <v>#N/A</v>
      </c>
      <c r="J67" s="242">
        <v>44888</v>
      </c>
      <c r="K67" s="242">
        <v>44753</v>
      </c>
      <c r="L67" s="91" t="s">
        <v>106</v>
      </c>
      <c r="M67" s="192">
        <v>0</v>
      </c>
      <c r="N67" s="192">
        <v>0.68905616676317205</v>
      </c>
      <c r="O67" s="192" t="s">
        <v>409</v>
      </c>
      <c r="P67" s="192" t="s">
        <v>409</v>
      </c>
      <c r="Q67" s="192" t="s">
        <v>409</v>
      </c>
      <c r="R67" s="192">
        <v>0.151</v>
      </c>
      <c r="S67" s="192">
        <v>75.7</v>
      </c>
      <c r="T67" s="192" t="s">
        <v>409</v>
      </c>
      <c r="U67" s="192" t="s">
        <v>409</v>
      </c>
      <c r="V67" s="192" t="s">
        <v>409</v>
      </c>
      <c r="W67" s="192"/>
      <c r="X67" s="192"/>
      <c r="Y67" s="192"/>
      <c r="Z67" s="192"/>
      <c r="AA67" s="87"/>
    </row>
    <row r="68" spans="1:27" x14ac:dyDescent="0.2">
      <c r="A68" s="81">
        <v>61</v>
      </c>
      <c r="B68" s="84" t="str">
        <f ca="1"/>
        <v>Estonia</v>
      </c>
      <c r="C68" s="84" t="str">
        <f ca="1"/>
        <v>EST</v>
      </c>
      <c r="D68" s="84" t="str">
        <f ca="1"/>
        <v>ECS           Europe &amp; Central Asia</v>
      </c>
      <c r="E68" s="84" t="str">
        <f ca="1"/>
        <v>NA</v>
      </c>
      <c r="F68" s="81" t="str">
        <f t="shared" ca="1" si="3"/>
        <v/>
      </c>
      <c r="G68" s="80">
        <f>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$M$4:$X$4,
                    (M68:X68),
                    "")),
            1,
            0))
        =0,
    NA(),
    IF(
        Parameters!$D$15=1,
        IF(
            SUM(--(ISNUMBER(IF($M$4:$X$4=1,(M68:X68),""))))&gt;0,
            MAX(IF(
                ISNUMBER(M68:X68),
                IF(
                    M$4:X$4=1,
                    M68:X68,
                    ""),
                "")),
            MAX(IF(
                ISNUMBER(M68:X68),
                IF(
                    M$4:X$4=2,
                    M68:X68,
                    ""),
                ""))
        ),
        IF(
            Parameters!$D$16=1,
            IFERROR(
                AVERAGE(IF(
                    ISNUMBER(M68:X68),
                    IF(
                        M$4:X$4=1,
                        M68:X68,
                        ""),
                    "")),
                AVERAGE(IF(
                    ISNUMBER(M68:X68),
                    IF(
                        M$4:X$4=2,
                        M68:X68,
                        ""),
                    ""))
            ),
            IF(
                Parameters!$D$17=1,
                IFERROR(
                    IF(
                        OR(
                            IF(
                                ISNUMBER(M68:X68),
                                IF(
                                    M$4:X$4=1,
                                    M68:X68,
                                    ""),
                                "")
                            =0),
                        0,
                        GEOMEAN(IF(
                            ISNUMBER(M68:X68),
                            IF(
                                M$4:X$4=1,
                                M68:X68,
                                ""),
                            ""))
                    ),
                    IF(
                        OR(IF(
                            ISNUMBER(M68:X68),
                            IF(
                                M$4:X$4=2,
                                M68:X68,
                                ""),
                            "")
                            =0),
                        0,
                        GEOMEAN(IF(
                            ISNUMBER(M68:X68),
                            IF(
                                M$4:X$4=2,
                                M68:X68,
                                ""),
                            "")))
                )
            )
        )
    )
)</f>
        <v>2.2488038277511899</v>
      </c>
      <c r="I68" s="191" t="e" cm="1">
        <f t="array" ref="I68">IF(
    SUM(IF(
            ISNUMBER(
                IF(
                    $M$5:$X$5,
                    (M68:X68),
                    "")),
            1,
            0))
        =0,
    NA(),
    IF(
        Parameters!$D$15=1,
        IF(
            SUM(--(ISNUMBER(IF($M$5:$X$5=1,(M68:X68),""))))&gt;0,
            MAX(IF(
                ISNUMBER(M68:X68),
                IF(
                    M$5:X$5=1,
                    M68:X68,
                    ""),
                "")),
            MAX(IF(
                ISNUMBER(M68:X68),
                IF(
                    M$5:X$5=2,
                    M68:X68,
                    ""),
                ""))
        ),
        IF(
            Parameters!$D$16=1,
            IFERROR(
                AVERAGE(IF(
                    ISNUMBER(M68:X68),
                    IF(
                        M$5:X$5=1,
                        M68:X68,
                        ""),
                    "")),
                AVERAGE(IF(
                    ISNUMBER(M68:X68),
                    IF(
                        M$5:X$5=2,
                        M68:X68,
                        ""),
                    ""))
            ),
            IF(
                Parameters!$D$17=1,
                IFERROR(
                    IF(
                        OR(
                            IF(
                                ISNUMBER(M68:X68),
                                IF(
                                    M$5:X$5=1,
                                    M68:X68,
                                    ""),
                                "")
                            =0),
                        0,
                        GEOMEAN(IF(
                            ISNUMBER(M68:X68),
                            IF(
                                M$5:X$5=1,
                                M68:X68,
                                ""),
                            ""))
                    ),
                    IF(
                        OR(IF(
                            ISNUMBER(M68:X68),
                            IF(
                                M$5:X$5=2,
                                M68:X68,
                                ""),
                            "")
                            =0),
                        0,
                        GEOMEAN(IF(
                            ISNUMBER(M68:X68),
                            IF(
                                M$5:X$5=2,
                                M68:X68,
                                ""),
                            "")))
                )
            )
        )
    )
)</f>
        <v>#N/A</v>
      </c>
      <c r="J68" s="242">
        <v>44753</v>
      </c>
      <c r="K68" s="242">
        <v>44753</v>
      </c>
      <c r="L68" s="91" t="s">
        <v>108</v>
      </c>
      <c r="M68" s="192">
        <v>2.2488038277511899</v>
      </c>
      <c r="N68" s="192" t="s">
        <v>409</v>
      </c>
      <c r="O68" s="192" t="s">
        <v>409</v>
      </c>
      <c r="P68" s="192" t="s">
        <v>409</v>
      </c>
      <c r="Q68" s="192" t="s">
        <v>409</v>
      </c>
      <c r="R68" s="192">
        <v>0.252</v>
      </c>
      <c r="S68" s="192" t="s">
        <v>409</v>
      </c>
      <c r="T68" s="192" t="s">
        <v>409</v>
      </c>
      <c r="U68" s="192" t="s">
        <v>409</v>
      </c>
      <c r="V68" s="192" t="s">
        <v>409</v>
      </c>
      <c r="W68" s="192"/>
      <c r="X68" s="192"/>
      <c r="Y68" s="192"/>
      <c r="Z68" s="192"/>
      <c r="AA68" s="87"/>
    </row>
    <row r="69" spans="1:27" x14ac:dyDescent="0.2">
      <c r="A69" s="81">
        <v>62</v>
      </c>
      <c r="B69" s="84" t="str">
        <f ca="1"/>
        <v>Ethiopia</v>
      </c>
      <c r="C69" s="84" t="str">
        <f ca="1"/>
        <v>ETH</v>
      </c>
      <c r="D69" s="84" t="str">
        <f ca="1"/>
        <v>SSF           Sub-Saharan Africa</v>
      </c>
      <c r="E69" s="84" t="str">
        <f ca="1"/>
        <v>IDA</v>
      </c>
      <c r="F69" s="81" t="str">
        <f t="shared" ca="1" si="3"/>
        <v/>
      </c>
      <c r="G69" s="80">
        <f>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8.2495108731843203</v>
      </c>
      <c r="H69" s="80" cm="1">
        <f t="array" ref="H69">IF(
    SUM(IF(
            ISNUMBER(
                IF(
                    $M$4:$X$4,
                    (M69:X69),
                    "")),
            1,
            0))
        =0,
    NA(),
    IF(
        Parameters!$D$15=1,
        IF(
            SUM(--(ISNUMBER(IF($M$4:$X$4=1,(M69:X69),""))))&gt;0,
            MAX(IF(
                ISNUMBER(M69:X69),
                IF(
                    M$4:X$4=1,
                    M69:X69,
                    ""),
                "")),
            MAX(IF(
                ISNUMBER(M69:X69),
                IF(
                    M$4:X$4=2,
                    M69:X69,
                    ""),
                ""))
        ),
        IF(
            Parameters!$D$16=1,
            IFERROR(
                AVERAGE(IF(
                    ISNUMBER(M69:X69),
                    IF(
                        M$4:X$4=1,
                        M69:X69,
                        ""),
                    "")),
                AVERAGE(IF(
                    ISNUMBER(M69:X69),
                    IF(
                        M$4:X$4=2,
                        M69:X69,
                        ""),
                    ""))
            ),
            IF(
                Parameters!$D$17=1,
                IFERROR(
                    IF(
                        OR(
                            IF(
                                ISNUMBER(M69:X69),
                                IF(
                                    M$4:X$4=1,
                                    M69:X69,
                                    ""),
                                "")
                            =0),
                        0,
                        GEOMEAN(IF(
                            ISNUMBER(M69:X69),
                            IF(
                                M$4:X$4=1,
                                M69:X69,
                                ""),
                            ""))
                    ),
                    IF(
                        OR(IF(
                            ISNUMBER(M69:X69),
                            IF(
                                M$4:X$4=2,
                                M69:X69,
                                ""),
                            "")
                            =0),
                        0,
                        GEOMEAN(IF(
                            ISNUMBER(M69:X69),
                            IF(
                                M$4:X$4=2,
                                M69:X69,
                                ""),
                            "")))
                )
            )
        )
    )
)</f>
        <v>9.7220613781123308</v>
      </c>
      <c r="I69" s="191" cm="1">
        <f t="array" ref="I69">IF(
    SUM(IF(
            ISNUMBER(
                IF(
                    $M$5:$X$5,
                    (M69:X69),
                    "")),
            1,
            0))
        =0,
    NA(),
    IF(
        Parameters!$D$15=1,
        IF(
            SUM(--(ISNUMBER(IF($M$5:$X$5=1,(M69:X69),""))))&gt;0,
            MAX(IF(
                ISNUMBER(M69:X69),
                IF(
                    M$5:X$5=1,
                    M69:X69,
                    ""),
                "")),
            MAX(IF(
                ISNUMBER(M69:X69),
                IF(
                    M$5:X$5=2,
                    M69:X69,
                    ""),
                ""))
        ),
        IF(
            Parameters!$D$16=1,
            IFERROR(
                AVERAGE(IF(
                    ISNUMBER(M69:X69),
                    IF(
                        M$5:X$5=1,
                        M69:X69,
                        ""),
                    "")),
                AVERAGE(IF(
                    ISNUMBER(M69:X69),
                    IF(
                        M$5:X$5=2,
                        M69:X69,
                        ""),
                    ""))
            ),
            IF(
                Parameters!$D$17=1,
                IFERROR(
                    IF(
                        OR(
                            IF(
                                ISNUMBER(M69:X69),
                                IF(
                                    M$5:X$5=1,
                                    M69:X69,
                                    ""),
                                "")
                            =0),
                        0,
                        GEOMEAN(IF(
                            ISNUMBER(M69:X69),
                            IF(
                                M$5:X$5=1,
                                M69:X69,
                                ""),
                            ""))
                    ),
                    IF(
                        OR(IF(
                            ISNUMBER(M69:X69),
                            IF(
                                M$5:X$5=2,
                                M69:X69,
                                ""),
                            "")
                            =0),
                        0,
                        GEOMEAN(IF(
                            ISNUMBER(M69:X69),
                            IF(
                                M$5:X$5=2,
                                M69:X69,
                                ""),
                            "")))
                )
            )
        )
    )
)</f>
        <v>7</v>
      </c>
      <c r="J69" s="242">
        <v>44753</v>
      </c>
      <c r="K69" s="242">
        <v>45077</v>
      </c>
      <c r="L69" s="91" t="s">
        <v>110</v>
      </c>
      <c r="M69" s="192">
        <v>10</v>
      </c>
      <c r="N69" s="192">
        <v>9.7220613781123308</v>
      </c>
      <c r="O69" s="192">
        <v>7</v>
      </c>
      <c r="P69" s="192" t="s">
        <v>409</v>
      </c>
      <c r="Q69" s="192" t="s">
        <v>409</v>
      </c>
      <c r="R69" s="192">
        <v>0.64600000000000002</v>
      </c>
      <c r="S69" s="192">
        <v>44.5</v>
      </c>
      <c r="T69" s="192" t="s">
        <v>793</v>
      </c>
      <c r="U69" s="192" t="s">
        <v>409</v>
      </c>
      <c r="V69" s="192" t="s">
        <v>409</v>
      </c>
      <c r="W69" s="192"/>
      <c r="X69" s="192"/>
      <c r="Y69" s="192"/>
      <c r="Z69" s="192"/>
      <c r="AA69" s="87"/>
    </row>
    <row r="70" spans="1:27" x14ac:dyDescent="0.2">
      <c r="A70" s="81">
        <v>63</v>
      </c>
      <c r="B70" s="84" t="str">
        <f ca="1"/>
        <v>Finland</v>
      </c>
      <c r="C70" s="84" t="str">
        <f ca="1"/>
        <v>FIN</v>
      </c>
      <c r="D70" s="84" t="str">
        <f ca="1"/>
        <v>ECS           Europe &amp; Central Asia</v>
      </c>
      <c r="E70" s="84" t="str">
        <f ca="1"/>
        <v>NA</v>
      </c>
      <c r="F70" s="81" t="str">
        <f t="shared" ca="1" si="3"/>
        <v/>
      </c>
      <c r="G70" s="80">
        <f>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$M$4:$X$4,
                    (M70:X70),
                    "")),
            1,
            0))
        =0,
    NA(),
    IF(
        Parameters!$D$15=1,
        IF(
            SUM(--(ISNUMBER(IF($M$4:$X$4=1,(M70:X70),""))))&gt;0,
            MAX(IF(
                ISNUMBER(M70:X70),
                IF(
                    M$4:X$4=1,
                    M70:X70,
                    ""),
                "")),
            MAX(IF(
                ISNUMBER(M70:X70),
                IF(
                    M$4:X$4=2,
                    M70:X70,
                    ""),
                ""))
        ),
        IF(
            Parameters!$D$16=1,
            IFERROR(
                AVERAGE(IF(
                    ISNUMBER(M70:X70),
                    IF(
                        M$4:X$4=1,
                        M70:X70,
                        ""),
                    "")),
                AVERAGE(IF(
                    ISNUMBER(M70:X70),
                    IF(
                        M$4:X$4=2,
                        M70:X70,
                        ""),
                    ""))
            ),
            IF(
                Parameters!$D$17=1,
                IFERROR(
                    IF(
                        OR(
                            IF(
                                ISNUMBER(M70:X70),
                                IF(
                                    M$4:X$4=1,
                                    M70:X70,
                                    ""),
                                "")
                            =0),
                        0,
                        GEOMEAN(IF(
                            ISNUMBER(M70:X70),
                            IF(
                                M$4:X$4=1,
                                M70:X70,
                                ""),
                            ""))
                    ),
                    IF(
                        OR(IF(
                            ISNUMBER(M70:X70),
                            IF(
                                M$4:X$4=2,
                                M70:X70,
                                ""),
                            "")
                            =0),
                        0,
                        GEOMEAN(IF(
                            ISNUMBER(M70:X70),
                            IF(
                                M$4:X$4=2,
                                M70:X70,
                                ""),
                            "")))
                )
            )
        )
    )
)</f>
        <v>0</v>
      </c>
      <c r="I70" s="191" t="e" cm="1">
        <f t="array" ref="I70">IF(
    SUM(IF(
            ISNUMBER(
                IF(
                    $M$5:$X$5,
                    (M70:X70),
                    "")),
            1,
            0))
        =0,
    NA(),
    IF(
        Parameters!$D$15=1,
        IF(
            SUM(--(ISNUMBER(IF($M$5:$X$5=1,(M70:X70),""))))&gt;0,
            MAX(IF(
                ISNUMBER(M70:X70),
                IF(
                    M$5:X$5=1,
                    M70:X70,
                    ""),
                "")),
            MAX(IF(
                ISNUMBER(M70:X70),
                IF(
                    M$5:X$5=2,
                    M70:X70,
                    ""),
                ""))
        ),
        IF(
            Parameters!$D$16=1,
            IFERROR(
                AVERAGE(IF(
                    ISNUMBER(M70:X70),
                    IF(
                        M$5:X$5=1,
                        M70:X70,
                        ""),
                    "")),
                AVERAGE(IF(
                    ISNUMBER(M70:X70),
                    IF(
                        M$5:X$5=2,
                        M70:X70,
                        ""),
                    ""))
            ),
            IF(
                Parameters!$D$17=1,
                IFERROR(
                    IF(
                        OR(
                            IF(
                                ISNUMBER(M70:X70),
                                IF(
                                    M$5:X$5=1,
                                    M70:X70,
                                    ""),
                                "")
                            =0),
                        0,
                        GEOMEAN(IF(
                            ISNUMBER(M70:X70),
                            IF(
                                M$5:X$5=1,
                                M70:X70,
                                ""),
                            ""))
                    ),
                    IF(
                        OR(IF(
                            ISNUMBER(M70:X70),
                            IF(
                                M$5:X$5=2,
                                M70:X70,
                                ""),
                            "")
                            =0),
                        0,
                        GEOMEAN(IF(
                            ISNUMBER(M70:X70),
                            IF(
                                M$5:X$5=2,
                                M70:X70,
                                ""),
                            "")))
                )
            )
        )
    )
)</f>
        <v>#N/A</v>
      </c>
      <c r="J70" s="242">
        <v>44753</v>
      </c>
      <c r="K70" s="242">
        <v>44753</v>
      </c>
      <c r="L70" s="91" t="s">
        <v>112</v>
      </c>
      <c r="M70" s="192">
        <v>0.88516746411483205</v>
      </c>
      <c r="N70" s="192">
        <v>0</v>
      </c>
      <c r="O70" s="192" t="s">
        <v>409</v>
      </c>
      <c r="P70" s="192" t="s">
        <v>409</v>
      </c>
      <c r="Q70" s="192" t="s">
        <v>409</v>
      </c>
      <c r="R70" s="192">
        <v>0.19500000000000001</v>
      </c>
      <c r="S70" s="192">
        <v>83.7</v>
      </c>
      <c r="T70" s="192" t="s">
        <v>409</v>
      </c>
      <c r="U70" s="192" t="s">
        <v>409</v>
      </c>
      <c r="V70" s="192" t="s">
        <v>409</v>
      </c>
      <c r="W70" s="192"/>
      <c r="X70" s="192"/>
      <c r="Y70" s="192"/>
      <c r="Z70" s="192"/>
      <c r="AA70" s="87"/>
    </row>
    <row r="71" spans="1:27" x14ac:dyDescent="0.2">
      <c r="A71" s="81">
        <v>64</v>
      </c>
      <c r="B71" s="84" t="str">
        <f ca="1"/>
        <v>Fiji</v>
      </c>
      <c r="C71" s="84" t="str">
        <f ca="1"/>
        <v>FJI</v>
      </c>
      <c r="D71" s="84" t="str">
        <f ca="1"/>
        <v>EAS           East Asia &amp; Pacific</v>
      </c>
      <c r="E71" s="84" t="str">
        <f ca="1"/>
        <v>Blend</v>
      </c>
      <c r="F71" s="81" t="str">
        <f t="shared" ca="1" si="3"/>
        <v/>
      </c>
      <c r="G71" s="80">
        <f>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0</v>
      </c>
      <c r="H71" s="80" cm="1">
        <f t="array" ref="H71">IF(
    SUM(IF(
            ISNUMBER(
                IF(
                    $M$4:$X$4,
                    (M71:X71),
                    "")),
            1,
            0))
        =0,
    NA(),
    IF(
        Parameters!$D$15=1,
        IF(
            SUM(--(ISNUMBER(IF($M$4:$X$4=1,(M71:X71),""))))&gt;0,
            MAX(IF(
                ISNUMBER(M71:X71),
                IF(
                    M$4:X$4=1,
                    M71:X71,
                    ""),
                "")),
            MAX(IF(
                ISNUMBER(M71:X71),
                IF(
                    M$4:X$4=2,
                    M71:X71,
                    ""),
                ""))
        ),
        IF(
            Parameters!$D$16=1,
            IFERROR(
                AVERAGE(IF(
                    ISNUMBER(M71:X71),
                    IF(
                        M$4:X$4=1,
                        M71:X71,
                        ""),
                    "")),
                AVERAGE(IF(
                    ISNUMBER(M71:X71),
                    IF(
                        M$4:X$4=2,
                        M71:X71,
                        ""),
                    ""))
            ),
            IF(
                Parameters!$D$17=1,
                IFERROR(
                    IF(
                        OR(
                            IF(
                                ISNUMBER(M71:X71),
                                IF(
                                    M$4:X$4=1,
                                    M71:X71,
                                    ""),
                                "")
                            =0),
                        0,
                        GEOMEAN(IF(
                            ISNUMBER(M71:X71),
                            IF(
                                M$4:X$4=1,
                                M71:X71,
                                ""),
                            ""))
                    ),
                    IF(
                        OR(IF(
                            ISNUMBER(M71:X71),
                            IF(
                                M$4:X$4=2,
                                M71:X71,
                                ""),
                            "")
                            =0),
                        0,
                        GEOMEAN(IF(
                            ISNUMBER(M71:X71),
                            IF(
                                M$4:X$4=2,
                                M71:X71,
                                ""),
                            "")))
                )
            )
        )
    )
)</f>
        <v>4.9043062200956902</v>
      </c>
      <c r="I71" s="191" t="e" cm="1">
        <f t="array" ref="I71">IF(
    SUM(IF(
            ISNUMBER(
                IF(
                    $M$5:$X$5,
                    (M71:X71),
                    "")),
            1,
            0))
        =0,
    NA(),
    IF(
        Parameters!$D$15=1,
        IF(
            SUM(--(ISNUMBER(IF($M$5:$X$5=1,(M71:X71),""))))&gt;0,
            MAX(IF(
                ISNUMBER(M71:X71),
                IF(
                    M$5:X$5=1,
                    M71:X71,
                    ""),
                "")),
            MAX(IF(
                ISNUMBER(M71:X71),
                IF(
                    M$5:X$5=2,
                    M71:X71,
                    ""),
                ""))
        ),
        IF(
            Parameters!$D$16=1,
            IFERROR(
                AVERAGE(IF(
                    ISNUMBER(M71:X71),
                    IF(
                        M$5:X$5=1,
                        M71:X71,
                        ""),
                    "")),
                AVERAGE(IF(
                    ISNUMBER(M71:X71),
                    IF(
                        M$5:X$5=2,
                        M71:X71,
                        ""),
                    ""))
            ),
            IF(
                Parameters!$D$17=1,
                IFERROR(
                    IF(
                        OR(
                            IF(
                                ISNUMBER(M71:X71),
                                IF(
                                    M$5:X$5=1,
                                    M71:X71,
                                    ""),
                                "")
                            =0),
                        0,
                        GEOMEAN(IF(
                            ISNUMBER(M71:X71),
                            IF(
                                M$5:X$5=1,
                                M71:X71,
                                ""),
                            ""))
                    ),
                    IF(
                        OR(IF(
                            ISNUMBER(M71:X71),
                            IF(
                                M$5:X$5=2,
                                M71:X71,
                                ""),
                            "")
                            =0),
                        0,
                        GEOMEAN(IF(
                            ISNUMBER(M71:X71),
                            IF(
                                M$5:X$5=2,
                                M71:X71,
                                ""),
                            "")))
                )
            )
        )
    )
)</f>
        <v>#N/A</v>
      </c>
      <c r="J71" s="242">
        <v>44753</v>
      </c>
      <c r="K71" s="242">
        <v>44753</v>
      </c>
      <c r="L71" s="91" t="s">
        <v>114</v>
      </c>
      <c r="M71" s="192">
        <v>4.9043062200956902</v>
      </c>
      <c r="N71" s="192" t="s">
        <v>409</v>
      </c>
      <c r="O71" s="192" t="s">
        <v>409</v>
      </c>
      <c r="P71" s="192" t="s">
        <v>409</v>
      </c>
      <c r="Q71" s="192" t="s">
        <v>409</v>
      </c>
      <c r="R71" s="192">
        <v>0.36299999999999999</v>
      </c>
      <c r="S71" s="192" t="s">
        <v>409</v>
      </c>
      <c r="T71" s="192" t="s">
        <v>409</v>
      </c>
      <c r="U71" s="192" t="s">
        <v>409</v>
      </c>
      <c r="V71" s="192" t="s">
        <v>409</v>
      </c>
      <c r="W71" s="192"/>
      <c r="X71" s="192"/>
      <c r="Y71" s="192"/>
      <c r="Z71" s="192"/>
      <c r="AA71" s="87"/>
    </row>
    <row r="72" spans="1:27" x14ac:dyDescent="0.2">
      <c r="A72" s="81">
        <v>65</v>
      </c>
      <c r="B72" s="84" t="str">
        <f ca="1"/>
        <v>France</v>
      </c>
      <c r="C72" s="84" t="str">
        <f ca="1"/>
        <v>FRA</v>
      </c>
      <c r="D72" s="84" t="str">
        <f ca="1"/>
        <v>ECS           Europe &amp; Central Asia</v>
      </c>
      <c r="E72" s="84" t="str">
        <f ca="1"/>
        <v>NA</v>
      </c>
      <c r="F72" s="81" t="str">
        <f t="shared" ca="1" si="3"/>
        <v/>
      </c>
      <c r="G72" s="80">
        <f>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$M$4:$X$4,
                    (M72:X72),
                    "")),
            1,
            0))
        =0,
    NA(),
    IF(
        Parameters!$D$15=1,
        IF(
            SUM(--(ISNUMBER(IF($M$4:$X$4=1,(M72:X72),""))))&gt;0,
            MAX(IF(
                ISNUMBER(M72:X72),
                IF(
                    M$4:X$4=1,
                    M72:X72,
                    ""),
                "")),
            MAX(IF(
                ISNUMBER(M72:X72),
                IF(
                    M$4:X$4=2,
                    M72:X72,
                    ""),
                ""))
        ),
        IF(
            Parameters!$D$16=1,
            IFERROR(
                AVERAGE(IF(
                    ISNUMBER(M72:X72),
                    IF(
                        M$4:X$4=1,
                        M72:X72,
                        ""),
                    "")),
                AVERAGE(IF(
                    ISNUMBER(M72:X72),
                    IF(
                        M$4:X$4=2,
                        M72:X72,
                        ""),
                    ""))
            ),
            IF(
                Parameters!$D$17=1,
                IFERROR(
                    IF(
                        OR(
                            IF(
                                ISNUMBER(M72:X72),
                                IF(
                                    M$4:X$4=1,
                                    M72:X72,
                                    ""),
                                "")
                            =0),
                        0,
                        GEOMEAN(IF(
                            ISNUMBER(M72:X72),
                            IF(
                                M$4:X$4=1,
                                M72:X72,
                                ""),
                            ""))
                    ),
                    IF(
                        OR(IF(
                            ISNUMBER(M72:X72),
                            IF(
                                M$4:X$4=2,
                                M72:X72,
                                ""),
                            "")
                            =0),
                        0,
                        GEOMEAN(IF(
                            ISNUMBER(M72:X72),
                            IF(
                                M$4:X$4=2,
                                M72:X72,
                                ""),
                            "")))
                )
            )
        )
    )
)</f>
        <v>0</v>
      </c>
      <c r="I72" s="191" t="e" cm="1">
        <f t="array" ref="I72">IF(
    SUM(IF(
            ISNUMBER(
                IF(
                    $M$5:$X$5,
                    (M72:X72),
                    "")),
            1,
            0))
        =0,
    NA(),
    IF(
        Parameters!$D$15=1,
        IF(
            SUM(--(ISNUMBER(IF($M$5:$X$5=1,(M72:X72),""))))&gt;0,
            MAX(IF(
                ISNUMBER(M72:X72),
                IF(
                    M$5:X$5=1,
                    M72:X72,
                    ""),
                "")),
            MAX(IF(
                ISNUMBER(M72:X72),
                IF(
                    M$5:X$5=2,
                    M72:X72,
                    ""),
                ""))
        ),
        IF(
            Parameters!$D$16=1,
            IFERROR(
                AVERAGE(IF(
                    ISNUMBER(M72:X72),
                    IF(
                        M$5:X$5=1,
                        M72:X72,
                        ""),
                    "")),
                AVERAGE(IF(
                    ISNUMBER(M72:X72),
                    IF(
                        M$5:X$5=2,
                        M72:X72,
                        ""),
                    ""))
            ),
            IF(
                Parameters!$D$17=1,
                IFERROR(
                    IF(
                        OR(
                            IF(
                                ISNUMBER(M72:X72),
                                IF(
                                    M$5:X$5=1,
                                    M72:X72,
                                    ""),
                                "")
                            =0),
                        0,
                        GEOMEAN(IF(
                            ISNUMBER(M72:X72),
                            IF(
                                M$5:X$5=1,
                                M72:X72,
                                ""),
                            ""))
                    ),
                    IF(
                        OR(IF(
                            ISNUMBER(M72:X72),
                            IF(
                                M$5:X$5=2,
                                M72:X72,
                                ""),
                            "")
                            =0),
                        0,
                        GEOMEAN(IF(
                            ISNUMBER(M72:X72),
                            IF(
                                M$5:X$5=2,
                                M72:X72,
                                ""),
                            "")))
                )
            )
        )
    )
)</f>
        <v>#N/A</v>
      </c>
      <c r="J72" s="242">
        <v>44888</v>
      </c>
      <c r="K72" s="242">
        <v>44753</v>
      </c>
      <c r="L72" s="91" t="s">
        <v>116</v>
      </c>
      <c r="M72" s="192">
        <v>0</v>
      </c>
      <c r="N72" s="192">
        <v>0</v>
      </c>
      <c r="O72" s="192" t="s">
        <v>409</v>
      </c>
      <c r="P72" s="192" t="s">
        <v>409</v>
      </c>
      <c r="Q72" s="192" t="s">
        <v>409</v>
      </c>
      <c r="R72" s="192">
        <v>0.11600000000000001</v>
      </c>
      <c r="S72" s="192">
        <v>80.2</v>
      </c>
      <c r="T72" s="192" t="s">
        <v>409</v>
      </c>
      <c r="U72" s="192" t="s">
        <v>409</v>
      </c>
      <c r="V72" s="192" t="s">
        <v>409</v>
      </c>
      <c r="W72" s="192"/>
      <c r="X72" s="192"/>
      <c r="Y72" s="192"/>
      <c r="Z72" s="192"/>
      <c r="AA72" s="87"/>
    </row>
    <row r="73" spans="1:27" x14ac:dyDescent="0.2">
      <c r="A73" s="81">
        <v>66</v>
      </c>
      <c r="B73" s="84" t="str">
        <f ca="1"/>
        <v>Faroe Islands</v>
      </c>
      <c r="C73" s="84" t="str">
        <f ca="1"/>
        <v>FRO</v>
      </c>
      <c r="D73" s="84" t="str">
        <f ca="1"/>
        <v>ECS           Europe &amp; Central Asia</v>
      </c>
      <c r="E73" s="84" t="str">
        <f ca="1"/>
        <v>NA</v>
      </c>
      <c r="F73" s="81" t="str">
        <f t="shared" ref="F73:F136" ca="1" si="4">IF(L73 &lt;&gt; C73, "Countries don't match", "")</f>
        <v/>
      </c>
      <c r="G73" s="80" t="e">
        <f>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#N/A</v>
      </c>
      <c r="H73" s="80" t="e" cm="1">
        <f t="array" ref="H73">IF(
    SUM(IF(
            ISNUMBER(
                IF(
                    $M$4:$X$4,
                    (M73:X73),
                    "")),
            1,
            0))
        =0,
    NA(),
    IF(
        Parameters!$D$15=1,
        IF(
            SUM(--(ISNUMBER(IF($M$4:$X$4=1,(M73:X73),""))))&gt;0,
            MAX(IF(
                ISNUMBER(M73:X73),
                IF(
                    M$4:X$4=1,
                    M73:X73,
                    ""),
                "")),
            MAX(IF(
                ISNUMBER(M73:X73),
                IF(
                    M$4:X$4=2,
                    M73:X73,
                    ""),
                ""))
        ),
        IF(
            Parameters!$D$16=1,
            IFERROR(
                AVERAGE(IF(
                    ISNUMBER(M73:X73),
                    IF(
                        M$4:X$4=1,
                        M73:X73,
                        ""),
                    "")),
                AVERAGE(IF(
                    ISNUMBER(M73:X73),
                    IF(
                        M$4:X$4=2,
                        M73:X73,
                        ""),
                    ""))
            ),
            IF(
                Parameters!$D$17=1,
                IFERROR(
                    IF(
                        OR(
                            IF(
                                ISNUMBER(M73:X73),
                                IF(
                                    M$4:X$4=1,
                                    M73:X73,
                                    ""),
                                "")
                            =0),
                        0,
                        GEOMEAN(IF(
                            ISNUMBER(M73:X73),
                            IF(
                                M$4:X$4=1,
                                M73:X73,
                                ""),
                            ""))
                    ),
                    IF(
                        OR(IF(
                            ISNUMBER(M73:X73),
                            IF(
                                M$4:X$4=2,
                                M73:X73,
                                ""),
                            "")
                            =0),
                        0,
                        GEOMEAN(IF(
                            ISNUMBER(M73:X73),
                            IF(
                                M$4:X$4=2,
                                M73:X73,
                                ""),
                            "")))
                )
            )
        )
    )
)</f>
        <v>#N/A</v>
      </c>
      <c r="I73" s="191" t="e" cm="1">
        <f t="array" ref="I73">IF(
    SUM(IF(
            ISNUMBER(
                IF(
                    $M$5:$X$5,
                    (M73:X73),
                    "")),
            1,
            0))
        =0,
    NA(),
    IF(
        Parameters!$D$15=1,
        IF(
            SUM(--(ISNUMBER(IF($M$5:$X$5=1,(M73:X73),""))))&gt;0,
            MAX(IF(
                ISNUMBER(M73:X73),
                IF(
                    M$5:X$5=1,
                    M73:X73,
                    ""),
                "")),
            MAX(IF(
                ISNUMBER(M73:X73),
                IF(
                    M$5:X$5=2,
                    M73:X73,
                    ""),
                ""))
        ),
        IF(
            Parameters!$D$16=1,
            IFERROR(
                AVERAGE(IF(
                    ISNUMBER(M73:X73),
                    IF(
                        M$5:X$5=1,
                        M73:X73,
                        ""),
                    "")),
                AVERAGE(IF(
                    ISNUMBER(M73:X73),
                    IF(
                        M$5:X$5=2,
                        M73:X73,
                        ""),
                    ""))
            ),
            IF(
                Parameters!$D$17=1,
                IFERROR(
                    IF(
                        OR(
                            IF(
                                ISNUMBER(M73:X73),
                                IF(
                                    M$5:X$5=1,
                                    M73:X73,
                                    ""),
                                "")
                            =0),
                        0,
                        GEOMEAN(IF(
                            ISNUMBER(M73:X73),
                            IF(
                                M$5:X$5=1,
                                M73:X73,
                                ""),
                            ""))
                    ),
                    IF(
                        OR(IF(
                            ISNUMBER(M73:X73),
                            IF(
                                M$5:X$5=2,
                                M73:X73,
                                ""),
                            "")
                            =0),
                        0,
                        GEOMEAN(IF(
                            ISNUMBER(M73:X73),
                            IF(
                                M$5:X$5=2,
                                M73:X73,
                                ""),
                            "")))
                )
            )
        )
    )
)</f>
        <v>#N/A</v>
      </c>
      <c r="J73" s="242" t="s">
        <v>409</v>
      </c>
      <c r="K73" s="242" t="s">
        <v>409</v>
      </c>
      <c r="L73" s="91" t="s">
        <v>706</v>
      </c>
      <c r="M73" s="192" t="s">
        <v>409</v>
      </c>
      <c r="N73" s="192" t="s">
        <v>409</v>
      </c>
      <c r="O73" s="192" t="s">
        <v>409</v>
      </c>
      <c r="P73" s="192" t="s">
        <v>409</v>
      </c>
      <c r="Q73" s="192" t="s">
        <v>409</v>
      </c>
      <c r="R73" s="192" t="s">
        <v>409</v>
      </c>
      <c r="S73" s="192" t="s">
        <v>409</v>
      </c>
      <c r="T73" s="192" t="s">
        <v>409</v>
      </c>
      <c r="U73" s="192" t="s">
        <v>409</v>
      </c>
      <c r="V73" s="192" t="s">
        <v>409</v>
      </c>
      <c r="W73" s="192"/>
      <c r="X73" s="192"/>
      <c r="Y73" s="192"/>
      <c r="Z73" s="192"/>
      <c r="AA73" s="87"/>
    </row>
    <row r="74" spans="1:27" x14ac:dyDescent="0.2">
      <c r="A74" s="81">
        <v>67</v>
      </c>
      <c r="B74" s="84" t="str">
        <f ca="1"/>
        <v>Micronesia, Fed. Sts.</v>
      </c>
      <c r="C74" s="84" t="str">
        <f ca="1"/>
        <v>FSM</v>
      </c>
      <c r="D74" s="84" t="str">
        <f ca="1"/>
        <v>EAS           East Asia &amp; Pacific</v>
      </c>
      <c r="E74" s="84" t="str">
        <f ca="1"/>
        <v>IDA</v>
      </c>
      <c r="F74" s="81" t="str">
        <f t="shared" ca="1" si="4"/>
        <v/>
      </c>
      <c r="G74" s="80" t="e">
        <f>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#N/A</v>
      </c>
      <c r="H74" s="80" t="e" cm="1">
        <f t="array" ref="H74">IF(
    SUM(IF(
            ISNUMBER(
                IF(
                    $M$4:$X$4,
                    (M74:X74),
                    "")),
            1,
            0))
        =0,
    NA(),
    IF(
        Parameters!$D$15=1,
        IF(
            SUM(--(ISNUMBER(IF($M$4:$X$4=1,(M74:X74),""))))&gt;0,
            MAX(IF(
                ISNUMBER(M74:X74),
                IF(
                    M$4:X$4=1,
                    M74:X74,
                    ""),
                "")),
            MAX(IF(
                ISNUMBER(M74:X74),
                IF(
                    M$4:X$4=2,
                    M74:X74,
                    ""),
                ""))
        ),
        IF(
            Parameters!$D$16=1,
            IFERROR(
                AVERAGE(IF(
                    ISNUMBER(M74:X74),
                    IF(
                        M$4:X$4=1,
                        M74:X74,
                        ""),
                    "")),
                AVERAGE(IF(
                    ISNUMBER(M74:X74),
                    IF(
                        M$4:X$4=2,
                        M74:X74,
                        ""),
                    ""))
            ),
            IF(
                Parameters!$D$17=1,
                IFERROR(
                    IF(
                        OR(
                            IF(
                                ISNUMBER(M74:X74),
                                IF(
                                    M$4:X$4=1,
                                    M74:X74,
                                    ""),
                                "")
                            =0),
                        0,
                        GEOMEAN(IF(
                            ISNUMBER(M74:X74),
                            IF(
                                M$4:X$4=1,
                                M74:X74,
                                ""),
                            ""))
                    ),
                    IF(
                        OR(IF(
                            ISNUMBER(M74:X74),
                            IF(
                                M$4:X$4=2,
                                M74:X74,
                                ""),
                            "")
                            =0),
                        0,
                        GEOMEAN(IF(
                            ISNUMBER(M74:X74),
                            IF(
                                M$4:X$4=2,
                                M74:X74,
                                ""),
                            "")))
                )
            )
        )
    )
)</f>
        <v>#N/A</v>
      </c>
      <c r="I74" s="191" t="e" cm="1">
        <f t="array" ref="I74">IF(
    SUM(IF(
            ISNUMBER(
                IF(
                    $M$5:$X$5,
                    (M74:X74),
                    "")),
            1,
            0))
        =0,
    NA(),
    IF(
        Parameters!$D$15=1,
        IF(
            SUM(--(ISNUMBER(IF($M$5:$X$5=1,(M74:X74),""))))&gt;0,
            MAX(IF(
                ISNUMBER(M74:X74),
                IF(
                    M$5:X$5=1,
                    M74:X74,
                    ""),
                "")),
            MAX(IF(
                ISNUMBER(M74:X74),
                IF(
                    M$5:X$5=2,
                    M74:X74,
                    ""),
                ""))
        ),
        IF(
            Parameters!$D$16=1,
            IFERROR(
                AVERAGE(IF(
                    ISNUMBER(M74:X74),
                    IF(
                        M$5:X$5=1,
                        M74:X74,
                        ""),
                    "")),
                AVERAGE(IF(
                    ISNUMBER(M74:X74),
                    IF(
                        M$5:X$5=2,
                        M74:X74,
                        ""),
                    ""))
            ),
            IF(
                Parameters!$D$17=1,
                IFERROR(
                    IF(
                        OR(
                            IF(
                                ISNUMBER(M74:X74),
                                IF(
                                    M$5:X$5=1,
                                    M74:X74,
                                    ""),
                                "")
                            =0),
                        0,
                        GEOMEAN(IF(
                            ISNUMBER(M74:X74),
                            IF(
                                M$5:X$5=1,
                                M74:X74,
                                ""),
                            ""))
                    ),
                    IF(
                        OR(IF(
                            ISNUMBER(M74:X74),
                            IF(
                                M$5:X$5=2,
                                M74:X74,
                                ""),
                            "")
                            =0),
                        0,
                        GEOMEAN(IF(
                            ISNUMBER(M74:X74),
                            IF(
                                M$5:X$5=2,
                                M74:X74,
                                ""),
                            "")))
                )
            )
        )
    )
)</f>
        <v>#N/A</v>
      </c>
      <c r="J74" s="242">
        <v>44753</v>
      </c>
      <c r="K74" s="242">
        <v>44753</v>
      </c>
      <c r="L74" s="91" t="s">
        <v>117</v>
      </c>
      <c r="M74" s="192" t="s">
        <v>409</v>
      </c>
      <c r="N74" s="192" t="s">
        <v>409</v>
      </c>
      <c r="O74" s="192" t="s">
        <v>409</v>
      </c>
      <c r="P74" s="192" t="s">
        <v>409</v>
      </c>
      <c r="Q74" s="192" t="s">
        <v>409</v>
      </c>
      <c r="R74" s="192" t="s">
        <v>409</v>
      </c>
      <c r="S74" s="192" t="s">
        <v>409</v>
      </c>
      <c r="T74" s="192" t="s">
        <v>409</v>
      </c>
      <c r="U74" s="192" t="s">
        <v>409</v>
      </c>
      <c r="V74" s="192" t="s">
        <v>409</v>
      </c>
      <c r="W74" s="192"/>
      <c r="X74" s="192"/>
      <c r="Y74" s="192"/>
      <c r="Z74" s="192"/>
      <c r="AA74" s="87"/>
    </row>
    <row r="75" spans="1:27" x14ac:dyDescent="0.2">
      <c r="A75" s="81">
        <v>68</v>
      </c>
      <c r="B75" s="84" t="str">
        <f ca="1"/>
        <v>Gabon</v>
      </c>
      <c r="C75" s="84" t="str">
        <f ca="1"/>
        <v>GAB</v>
      </c>
      <c r="D75" s="84" t="str">
        <f ca="1"/>
        <v>SSF           Sub-Saharan Africa</v>
      </c>
      <c r="E75" s="84" t="str">
        <f ca="1"/>
        <v>IBRD</v>
      </c>
      <c r="F75" s="81" t="str">
        <f t="shared" ca="1" si="4"/>
        <v/>
      </c>
      <c r="G75" s="80">
        <f>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0</v>
      </c>
      <c r="H75" s="80" cm="1">
        <f t="array" ref="H75">IF(
    SUM(IF(
            ISNUMBER(
                IF(
                    $M$4:$X$4,
                    (M75:X75),
                    "")),
            1,
            0))
        =0,
    NA(),
    IF(
        Parameters!$D$15=1,
        IF(
            SUM(--(ISNUMBER(IF($M$4:$X$4=1,(M75:X75),""))))&gt;0,
            MAX(IF(
                ISNUMBER(M75:X75),
                IF(
                    M$4:X$4=1,
                    M75:X75,
                    ""),
                "")),
            MAX(IF(
                ISNUMBER(M75:X75),
                IF(
                    M$4:X$4=2,
                    M75:X75,
                    ""),
                ""))
        ),
        IF(
            Parameters!$D$16=1,
            IFERROR(
                AVERAGE(IF(
                    ISNUMBER(M75:X75),
                    IF(
                        M$4:X$4=1,
                        M75:X75,
                        ""),
                    "")),
                AVERAGE(IF(
                    ISNUMBER(M75:X75),
                    IF(
                        M$4:X$4=2,
                        M75:X75,
                        ""),
                    ""))
            ),
            IF(
                Parameters!$D$17=1,
                IFERROR(
                    IF(
                        OR(
                            IF(
                                ISNUMBER(M75:X75),
                                IF(
                                    M$4:X$4=1,
                                    M75:X75,
                                    ""),
                                "")
                            =0),
                        0,
                        GEOMEAN(IF(
                            ISNUMBER(M75:X75),
                            IF(
                                M$4:X$4=1,
                                M75:X75,
                                ""),
                            ""))
                    ),
                    IF(
                        OR(IF(
                            ISNUMBER(M75:X75),
                            IF(
                                M$4:X$4=2,
                                M75:X75,
                                ""),
                            "")
                            =0),
                        0,
                        GEOMEAN(IF(
                            ISNUMBER(M75:X75),
                            IF(
                                M$4:X$4=2,
                                M75:X75,
                                ""),
                            "")))
                )
            )
        )
    )
)</f>
        <v>6.6028708133971303</v>
      </c>
      <c r="I75" s="191" t="e" cm="1">
        <f t="array" ref="I75">IF(
    SUM(IF(
            ISNUMBER(
                IF(
                    $M$5:$X$5,
                    (M75:X75),
                    "")),
            1,
            0))
        =0,
    NA(),
    IF(
        Parameters!$D$15=1,
        IF(
            SUM(--(ISNUMBER(IF($M$5:$X$5=1,(M75:X75),""))))&gt;0,
            MAX(IF(
                ISNUMBER(M75:X75),
                IF(
                    M$5:X$5=1,
                    M75:X75,
                    ""),
                "")),
            MAX(IF(
                ISNUMBER(M75:X75),
                IF(
                    M$5:X$5=2,
                    M75:X75,
                    ""),
                ""))
        ),
        IF(
            Parameters!$D$16=1,
            IFERROR(
                AVERAGE(IF(
                    ISNUMBER(M75:X75),
                    IF(
                        M$5:X$5=1,
                        M75:X75,
                        ""),
                    "")),
                AVERAGE(IF(
                    ISNUMBER(M75:X75),
                    IF(
                        M$5:X$5=2,
                        M75:X75,
                        ""),
                    ""))
            ),
            IF(
                Parameters!$D$17=1,
                IFERROR(
                    IF(
                        OR(
                            IF(
                                ISNUMBER(M75:X75),
                                IF(
                                    M$5:X$5=1,
                                    M75:X75,
                                    ""),
                                "")
                            =0),
                        0,
                        GEOMEAN(IF(
                            ISNUMBER(M75:X75),
                            IF(
                                M$5:X$5=1,
                                M75:X75,
                                ""),
                            ""))
                    ),
                    IF(
                        OR(IF(
                            ISNUMBER(M75:X75),
                            IF(
                                M$5:X$5=2,
                                M75:X75,
                                ""),
                            "")
                            =0),
                        0,
                        GEOMEAN(IF(
                            ISNUMBER(M75:X75),
                            IF(
                                M$5:X$5=2,
                                M75:X75,
                                ""),
                            "")))
                )
            )
        )
    )
)</f>
        <v>#N/A</v>
      </c>
      <c r="J75" s="242">
        <v>44753</v>
      </c>
      <c r="K75" s="242">
        <v>44753</v>
      </c>
      <c r="L75" s="91" t="s">
        <v>119</v>
      </c>
      <c r="M75" s="192">
        <v>6.6028708133971303</v>
      </c>
      <c r="N75" s="192" t="s">
        <v>409</v>
      </c>
      <c r="O75" s="192" t="s">
        <v>409</v>
      </c>
      <c r="P75" s="192" t="s">
        <v>409</v>
      </c>
      <c r="Q75" s="192" t="s">
        <v>409</v>
      </c>
      <c r="R75" s="192">
        <v>0.434</v>
      </c>
      <c r="S75" s="192" t="s">
        <v>409</v>
      </c>
      <c r="T75" s="192" t="s">
        <v>409</v>
      </c>
      <c r="U75" s="192" t="s">
        <v>409</v>
      </c>
      <c r="V75" s="192" t="s">
        <v>409</v>
      </c>
      <c r="W75" s="192"/>
      <c r="X75" s="192"/>
      <c r="Y75" s="192"/>
      <c r="Z75" s="192"/>
      <c r="AA75" s="87"/>
    </row>
    <row r="76" spans="1:27" x14ac:dyDescent="0.2">
      <c r="A76" s="81">
        <v>69</v>
      </c>
      <c r="B76" s="84" t="str">
        <f ca="1"/>
        <v>United Kingdom</v>
      </c>
      <c r="C76" s="84" t="str">
        <f ca="1"/>
        <v>GBR</v>
      </c>
      <c r="D76" s="84" t="str">
        <f ca="1"/>
        <v>ECS           Europe &amp; Central Asia</v>
      </c>
      <c r="E76" s="84" t="str">
        <f ca="1"/>
        <v>NA</v>
      </c>
      <c r="F76" s="81" t="str">
        <f t="shared" ca="1" si="4"/>
        <v/>
      </c>
      <c r="G76" s="80">
        <f>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$M$4:$X$4,
                    (M76:X76),
                    "")),
            1,
            0))
        =0,
    NA(),
    IF(
        Parameters!$D$15=1,
        IF(
            SUM(--(ISNUMBER(IF($M$4:$X$4=1,(M76:X76),""))))&gt;0,
            MAX(IF(
                ISNUMBER(M76:X76),
                IF(
                    M$4:X$4=1,
                    M76:X76,
                    ""),
                "")),
            MAX(IF(
                ISNUMBER(M76:X76),
                IF(
                    M$4:X$4=2,
                    M76:X76,
                    ""),
                ""))
        ),
        IF(
            Parameters!$D$16=1,
            IFERROR(
                AVERAGE(IF(
                    ISNUMBER(M76:X76),
                    IF(
                        M$4:X$4=1,
                        M76:X76,
                        ""),
                    "")),
                AVERAGE(IF(
                    ISNUMBER(M76:X76),
                    IF(
                        M$4:X$4=2,
                        M76:X76,
                        ""),
                    ""))
            ),
            IF(
                Parameters!$D$17=1,
                IFERROR(
                    IF(
                        OR(
                            IF(
                                ISNUMBER(M76:X76),
                                IF(
                                    M$4:X$4=1,
                                    M76:X76,
                                    ""),
                                "")
                            =0),
                        0,
                        GEOMEAN(IF(
                            ISNUMBER(M76:X76),
                            IF(
                                M$4:X$4=1,
                                M76:X76,
                                ""),
                            ""))
                    ),
                    IF(
                        OR(IF(
                            ISNUMBER(M76:X76),
                            IF(
                                M$4:X$4=2,
                                M76:X76,
                                ""),
                            "")
                            =0),
                        0,
                        GEOMEAN(IF(
                            ISNUMBER(M76:X76),
                            IF(
                                M$4:X$4=2,
                                M76:X76,
                                ""),
                            "")))
                )
            )
        )
    )
)</f>
        <v>0</v>
      </c>
      <c r="I76" s="191" t="e" cm="1">
        <f t="array" ref="I76">IF(
    SUM(IF(
            ISNUMBER(
                IF(
                    $M$5:$X$5,
                    (M76:X76),
                    "")),
            1,
            0))
        =0,
    NA(),
    IF(
        Parameters!$D$15=1,
        IF(
            SUM(--(ISNUMBER(IF($M$5:$X$5=1,(M76:X76),""))))&gt;0,
            MAX(IF(
                ISNUMBER(M76:X76),
                IF(
                    M$5:X$5=1,
                    M76:X76,
                    ""),
                "")),
            MAX(IF(
                ISNUMBER(M76:X76),
                IF(
                    M$5:X$5=2,
                    M76:X76,
                    ""),
                ""))
        ),
        IF(
            Parameters!$D$16=1,
            IFERROR(
                AVERAGE(IF(
                    ISNUMBER(M76:X76),
                    IF(
                        M$5:X$5=1,
                        M76:X76,
                        ""),
                    "")),
                AVERAGE(IF(
                    ISNUMBER(M76:X76),
                    IF(
                        M$5:X$5=2,
                        M76:X76,
                        ""),
                    ""))
            ),
            IF(
                Parameters!$D$17=1,
                IFERROR(
                    IF(
                        OR(
                            IF(
                                ISNUMBER(M76:X76),
                                IF(
                                    M$5:X$5=1,
                                    M76:X76,
                                    ""),
                                "")
                            =0),
                        0,
                        GEOMEAN(IF(
                            ISNUMBER(M76:X76),
                            IF(
                                M$5:X$5=1,
                                M76:X76,
                                ""),
                            ""))
                    ),
                    IF(
                        OR(IF(
                            ISNUMBER(M76:X76),
                            IF(
                                M$5:X$5=2,
                                M76:X76,
                                ""),
                            "")
                            =0),
                        0,
                        GEOMEAN(IF(
                            ISNUMBER(M76:X76),
                            IF(
                                M$5:X$5=2,
                                M76:X76,
                                ""),
                            "")))
                )
            )
        )
    )
)</f>
        <v>#N/A</v>
      </c>
      <c r="J76" s="242">
        <v>44888</v>
      </c>
      <c r="K76" s="242">
        <v>44753</v>
      </c>
      <c r="L76" s="91" t="s">
        <v>121</v>
      </c>
      <c r="M76" s="192">
        <v>0</v>
      </c>
      <c r="N76" s="192">
        <v>0</v>
      </c>
      <c r="O76" s="192" t="s">
        <v>409</v>
      </c>
      <c r="P76" s="192" t="s">
        <v>409</v>
      </c>
      <c r="Q76" s="192" t="s">
        <v>409</v>
      </c>
      <c r="R76" s="192">
        <v>0.128</v>
      </c>
      <c r="S76" s="192">
        <v>78.8</v>
      </c>
      <c r="T76" s="192" t="s">
        <v>409</v>
      </c>
      <c r="U76" s="192" t="s">
        <v>409</v>
      </c>
      <c r="V76" s="192" t="s">
        <v>409</v>
      </c>
      <c r="W76" s="192"/>
      <c r="X76" s="192"/>
      <c r="Y76" s="192"/>
      <c r="Z76" s="192"/>
      <c r="AA76" s="87"/>
    </row>
    <row r="77" spans="1:27" x14ac:dyDescent="0.2">
      <c r="A77" s="81">
        <v>70</v>
      </c>
      <c r="B77" s="84" t="str">
        <f ca="1"/>
        <v>Georgia</v>
      </c>
      <c r="C77" s="84" t="str">
        <f ca="1"/>
        <v>GEO</v>
      </c>
      <c r="D77" s="84" t="str">
        <f ca="1"/>
        <v>ECS           Europe &amp; Central Asia</v>
      </c>
      <c r="E77" s="84" t="str">
        <f ca="1"/>
        <v>IBRD</v>
      </c>
      <c r="F77" s="81" t="str">
        <f t="shared" ca="1" si="4"/>
        <v/>
      </c>
      <c r="G77" s="80">
        <f>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0</v>
      </c>
      <c r="H77" s="80" cm="1">
        <f t="array" ref="H77">IF(
    SUM(IF(
            ISNUMBER(
                IF(
                    $M$4:$X$4,
                    (M77:X77),
                    "")),
            1,
            0))
        =0,
    NA(),
    IF(
        Parameters!$D$15=1,
        IF(
            SUM(--(ISNUMBER(IF($M$4:$X$4=1,(M77:X77),""))))&gt;0,
            MAX(IF(
                ISNUMBER(M77:X77),
                IF(
                    M$4:X$4=1,
                    M77:X77,
                    ""),
                "")),
            MAX(IF(
                ISNUMBER(M77:X77),
                IF(
                    M$4:X$4=2,
                    M77:X77,
                    ""),
                ""))
        ),
        IF(
            Parameters!$D$16=1,
            IFERROR(
                AVERAGE(IF(
                    ISNUMBER(M77:X77),
                    IF(
                        M$4:X$4=1,
                        M77:X77,
                        ""),
                    "")),
                AVERAGE(IF(
                    ISNUMBER(M77:X77),
                    IF(
                        M$4:X$4=2,
                        M77:X77,
                        ""),
                    ""))
            ),
            IF(
                Parameters!$D$17=1,
                IFERROR(
                    IF(
                        OR(
                            IF(
                                ISNUMBER(M77:X77),
                                IF(
                                    M$4:X$4=1,
                                    M77:X77,
                                    ""),
                                "")
                            =0),
                        0,
                        GEOMEAN(IF(
                            ISNUMBER(M77:X77),
                            IF(
                                M$4:X$4=1,
                                M77:X77,
                                ""),
                            ""))
                    ),
                    IF(
                        OR(IF(
                            ISNUMBER(M77:X77),
                            IF(
                                M$4:X$4=2,
                                M77:X77,
                                ""),
                            "")
                            =0),
                        0,
                        GEOMEAN(IF(
                            ISNUMBER(M77:X77),
                            IF(
                                M$4:X$4=2,
                                M77:X77,
                                ""),
                            "")))
                )
            )
        )
    )
)</f>
        <v>4.9282296650717701</v>
      </c>
      <c r="I77" s="191" t="e" cm="1">
        <f t="array" ref="I77">IF(
    SUM(IF(
            ISNUMBER(
                IF(
                    $M$5:$X$5,
                    (M77:X77),
                    "")),
            1,
            0))
        =0,
    NA(),
    IF(
        Parameters!$D$15=1,
        IF(
            SUM(--(ISNUMBER(IF($M$5:$X$5=1,(M77:X77),""))))&gt;0,
            MAX(IF(
                ISNUMBER(M77:X77),
                IF(
                    M$5:X$5=1,
                    M77:X77,
                    ""),
                "")),
            MAX(IF(
                ISNUMBER(M77:X77),
                IF(
                    M$5:X$5=2,
                    M77:X77,
                    ""),
                ""))
        ),
        IF(
            Parameters!$D$16=1,
            IFERROR(
                AVERAGE(IF(
                    ISNUMBER(M77:X77),
                    IF(
                        M$5:X$5=1,
                        M77:X77,
                        ""),
                    "")),
                AVERAGE(IF(
                    ISNUMBER(M77:X77),
                    IF(
                        M$5:X$5=2,
                        M77:X77,
                        ""),
                    ""))
            ),
            IF(
                Parameters!$D$17=1,
                IFERROR(
                    IF(
                        OR(
                            IF(
                                ISNUMBER(M77:X77),
                                IF(
                                    M$5:X$5=1,
                                    M77:X77,
                                    ""),
                                "")
                            =0),
                        0,
                        GEOMEAN(IF(
                            ISNUMBER(M77:X77),
                            IF(
                                M$5:X$5=1,
                                M77:X77,
                                ""),
                            ""))
                    ),
                    IF(
                        OR(IF(
                            ISNUMBER(M77:X77),
                            IF(
                                M$5:X$5=2,
                                M77:X77,
                                ""),
                            "")
                            =0),
                        0,
                        GEOMEAN(IF(
                            ISNUMBER(M77:X77),
                            IF(
                                M$5:X$5=2,
                                M77:X77,
                                ""),
                            "")))
                )
            )
        )
    )
)</f>
        <v>#N/A</v>
      </c>
      <c r="J77" s="242">
        <v>44753</v>
      </c>
      <c r="K77" s="242">
        <v>44753</v>
      </c>
      <c r="L77" s="91" t="s">
        <v>123</v>
      </c>
      <c r="M77" s="192">
        <v>4.9282296650717701</v>
      </c>
      <c r="N77" s="192" t="s">
        <v>409</v>
      </c>
      <c r="O77" s="192" t="s">
        <v>409</v>
      </c>
      <c r="P77" s="192" t="s">
        <v>409</v>
      </c>
      <c r="Q77" s="192" t="s">
        <v>409</v>
      </c>
      <c r="R77" s="192">
        <v>0.36399999999999999</v>
      </c>
      <c r="S77" s="192" t="s">
        <v>409</v>
      </c>
      <c r="T77" s="192" t="s">
        <v>409</v>
      </c>
      <c r="U77" s="192" t="s">
        <v>409</v>
      </c>
      <c r="V77" s="192" t="s">
        <v>409</v>
      </c>
      <c r="W77" s="192"/>
      <c r="X77" s="192"/>
      <c r="Y77" s="192"/>
      <c r="Z77" s="192"/>
      <c r="AA77" s="87"/>
    </row>
    <row r="78" spans="1:27" x14ac:dyDescent="0.2">
      <c r="A78" s="81">
        <v>71</v>
      </c>
      <c r="B78" s="84" t="str">
        <f ca="1"/>
        <v>Ghana</v>
      </c>
      <c r="C78" s="84" t="str">
        <f ca="1"/>
        <v>GHA</v>
      </c>
      <c r="D78" s="84" t="str">
        <f ca="1"/>
        <v>SSF           Sub-Saharan Africa</v>
      </c>
      <c r="E78" s="84" t="str">
        <f ca="1"/>
        <v>IDA</v>
      </c>
      <c r="F78" s="81" t="str">
        <f t="shared" ca="1" si="4"/>
        <v/>
      </c>
      <c r="G78" s="80">
        <f>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0</v>
      </c>
      <c r="H78" s="80" cm="1">
        <f t="array" ref="H78">IF(
    SUM(IF(
            ISNUMBER(
                IF(
                    $M$4:$X$4,
                    (M78:X78),
                    "")),
            1,
            0))
        =0,
    NA(),
    IF(
        Parameters!$D$15=1,
        IF(
            SUM(--(ISNUMBER(IF($M$4:$X$4=1,(M78:X78),""))))&gt;0,
            MAX(IF(
                ISNUMBER(M78:X78),
                IF(
                    M$4:X$4=1,
                    M78:X78,
                    ""),
                "")),
            MAX(IF(
                ISNUMBER(M78:X78),
                IF(
                    M$4:X$4=2,
                    M78:X78,
                    ""),
                ""))
        ),
        IF(
            Parameters!$D$16=1,
            IFERROR(
                AVERAGE(IF(
                    ISNUMBER(M78:X78),
                    IF(
                        M$4:X$4=1,
                        M78:X78,
                        ""),
                    "")),
                AVERAGE(IF(
                    ISNUMBER(M78:X78),
                    IF(
                        M$4:X$4=2,
                        M78:X78,
                        ""),
                    ""))
            ),
            IF(
                Parameters!$D$17=1,
                IFERROR(
                    IF(
                        OR(
                            IF(
                                ISNUMBER(M78:X78),
                                IF(
                                    M$4:X$4=1,
                                    M78:X78,
                                    ""),
                                "")
                            =0),
                        0,
                        GEOMEAN(IF(
                            ISNUMBER(M78:X78),
                            IF(
                                M$4:X$4=1,
                                M78:X78,
                                ""),
                            ""))
                    ),
                    IF(
                        OR(IF(
                            ISNUMBER(M78:X78),
                            IF(
                                M$4:X$4=2,
                                M78:X78,
                                ""),
                            "")
                            =0),
                        0,
                        GEOMEAN(IF(
                            ISNUMBER(M78:X78),
                            IF(
                                M$4:X$4=2,
                                M78:X78,
                                ""),
                            "")))
                )
            )
        )
    )
)</f>
        <v>7.3769542559351402</v>
      </c>
      <c r="I78" s="191" t="e" cm="1">
        <f t="array" ref="I78">IF(
    SUM(IF(
            ISNUMBER(
                IF(
                    $M$5:$X$5,
                    (M78:X78),
                    "")),
            1,
            0))
        =0,
    NA(),
    IF(
        Parameters!$D$15=1,
        IF(
            SUM(--(ISNUMBER(IF($M$5:$X$5=1,(M78:X78),""))))&gt;0,
            MAX(IF(
                ISNUMBER(M78:X78),
                IF(
                    M$5:X$5=1,
                    M78:X78,
                    ""),
                "")),
            MAX(IF(
                ISNUMBER(M78:X78),
                IF(
                    M$5:X$5=2,
                    M78:X78,
                    ""),
                ""))
        ),
        IF(
            Parameters!$D$16=1,
            IFERROR(
                AVERAGE(IF(
                    ISNUMBER(M78:X78),
                    IF(
                        M$5:X$5=1,
                        M78:X78,
                        ""),
                    "")),
                AVERAGE(IF(
                    ISNUMBER(M78:X78),
                    IF(
                        M$5:X$5=2,
                        M78:X78,
                        ""),
                    ""))
            ),
            IF(
                Parameters!$D$17=1,
                IFERROR(
                    IF(
                        OR(
                            IF(
                                ISNUMBER(M78:X78),
                                IF(
                                    M$5:X$5=1,
                                    M78:X78,
                                    ""),
                                "")
                            =0),
                        0,
                        GEOMEAN(IF(
                            ISNUMBER(M78:X78),
                            IF(
                                M$5:X$5=1,
                                M78:X78,
                                ""),
                            ""))
                    ),
                    IF(
                        OR(IF(
                            ISNUMBER(M78:X78),
                            IF(
                                M$5:X$5=2,
                                M78:X78,
                                ""),
                            "")
                            =0),
                        0,
                        GEOMEAN(IF(
                            ISNUMBER(M78:X78),
                            IF(
                                M$5:X$5=2,
                                M78:X78,
                                ""),
                            "")))
                )
            )
        )
    )
)</f>
        <v>#N/A</v>
      </c>
      <c r="J78" s="242">
        <v>44888</v>
      </c>
      <c r="K78" s="242">
        <v>44753</v>
      </c>
      <c r="L78" s="91" t="s">
        <v>125</v>
      </c>
      <c r="M78" s="192">
        <v>7.17703349282296</v>
      </c>
      <c r="N78" s="192">
        <v>7.3769542559351402</v>
      </c>
      <c r="O78" s="192" t="s">
        <v>409</v>
      </c>
      <c r="P78" s="192" t="s">
        <v>409</v>
      </c>
      <c r="Q78" s="192" t="s">
        <v>409</v>
      </c>
      <c r="R78" s="192">
        <v>0.45800000000000002</v>
      </c>
      <c r="S78" s="192">
        <v>52.6</v>
      </c>
      <c r="T78" s="192" t="s">
        <v>409</v>
      </c>
      <c r="U78" s="192" t="s">
        <v>409</v>
      </c>
      <c r="V78" s="192" t="s">
        <v>409</v>
      </c>
      <c r="W78" s="192"/>
      <c r="X78" s="192"/>
      <c r="Y78" s="192"/>
      <c r="Z78" s="192"/>
      <c r="AA78" s="87"/>
    </row>
    <row r="79" spans="1:27" x14ac:dyDescent="0.2">
      <c r="A79" s="81">
        <v>72</v>
      </c>
      <c r="B79" s="84" t="str">
        <f ca="1"/>
        <v>Gibraltar</v>
      </c>
      <c r="C79" s="84" t="str">
        <f ca="1"/>
        <v>GIB</v>
      </c>
      <c r="D79" s="84" t="str">
        <f ca="1"/>
        <v>ECS           Europe &amp; Central Asia</v>
      </c>
      <c r="E79" s="84" t="str">
        <f ca="1"/>
        <v>NA</v>
      </c>
      <c r="F79" s="81" t="str">
        <f t="shared" ca="1" si="4"/>
        <v/>
      </c>
      <c r="G79" s="80" t="e">
        <f>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#N/A</v>
      </c>
      <c r="H79" s="80" t="e" cm="1">
        <f t="array" ref="H79">IF(
    SUM(IF(
            ISNUMBER(
                IF(
                    $M$4:$X$4,
                    (M79:X79),
                    "")),
            1,
            0))
        =0,
    NA(),
    IF(
        Parameters!$D$15=1,
        IF(
            SUM(--(ISNUMBER(IF($M$4:$X$4=1,(M79:X79),""))))&gt;0,
            MAX(IF(
                ISNUMBER(M79:X79),
                IF(
                    M$4:X$4=1,
                    M79:X79,
                    ""),
                "")),
            MAX(IF(
                ISNUMBER(M79:X79),
                IF(
                    M$4:X$4=2,
                    M79:X79,
                    ""),
                ""))
        ),
        IF(
            Parameters!$D$16=1,
            IFERROR(
                AVERAGE(IF(
                    ISNUMBER(M79:X79),
                    IF(
                        M$4:X$4=1,
                        M79:X79,
                        ""),
                    "")),
                AVERAGE(IF(
                    ISNUMBER(M79:X79),
                    IF(
                        M$4:X$4=2,
                        M79:X79,
                        ""),
                    ""))
            ),
            IF(
                Parameters!$D$17=1,
                IFERROR(
                    IF(
                        OR(
                            IF(
                                ISNUMBER(M79:X79),
                                IF(
                                    M$4:X$4=1,
                                    M79:X79,
                                    ""),
                                "")
                            =0),
                        0,
                        GEOMEAN(IF(
                            ISNUMBER(M79:X79),
                            IF(
                                M$4:X$4=1,
                                M79:X79,
                                ""),
                            ""))
                    ),
                    IF(
                        OR(IF(
                            ISNUMBER(M79:X79),
                            IF(
                                M$4:X$4=2,
                                M79:X79,
                                ""),
                            "")
                            =0),
                        0,
                        GEOMEAN(IF(
                            ISNUMBER(M79:X79),
                            IF(
                                M$4:X$4=2,
                                M79:X79,
                                ""),
                            "")))
                )
            )
        )
    )
)</f>
        <v>#N/A</v>
      </c>
      <c r="I79" s="191" t="e" cm="1">
        <f t="array" ref="I79">IF(
    SUM(IF(
            ISNUMBER(
                IF(
                    $M$5:$X$5,
                    (M79:X79),
                    "")),
            1,
            0))
        =0,
    NA(),
    IF(
        Parameters!$D$15=1,
        IF(
            SUM(--(ISNUMBER(IF($M$5:$X$5=1,(M79:X79),""))))&gt;0,
            MAX(IF(
                ISNUMBER(M79:X79),
                IF(
                    M$5:X$5=1,
                    M79:X79,
                    ""),
                "")),
            MAX(IF(
                ISNUMBER(M79:X79),
                IF(
                    M$5:X$5=2,
                    M79:X79,
                    ""),
                ""))
        ),
        IF(
            Parameters!$D$16=1,
            IFERROR(
                AVERAGE(IF(
                    ISNUMBER(M79:X79),
                    IF(
                        M$5:X$5=1,
                        M79:X79,
                        ""),
                    "")),
                AVERAGE(IF(
                    ISNUMBER(M79:X79),
                    IF(
                        M$5:X$5=2,
                        M79:X79,
                        ""),
                    ""))
            ),
            IF(
                Parameters!$D$17=1,
                IFERROR(
                    IF(
                        OR(
                            IF(
                                ISNUMBER(M79:X79),
                                IF(
                                    M$5:X$5=1,
                                    M79:X79,
                                    ""),
                                "")
                            =0),
                        0,
                        GEOMEAN(IF(
                            ISNUMBER(M79:X79),
                            IF(
                                M$5:X$5=1,
                                M79:X79,
                                ""),
                            ""))
                    ),
                    IF(
                        OR(IF(
                            ISNUMBER(M79:X79),
                            IF(
                                M$5:X$5=2,
                                M79:X79,
                                ""),
                            "")
                            =0),
                        0,
                        GEOMEAN(IF(
                            ISNUMBER(M79:X79),
                            IF(
                                M$5:X$5=2,
                                M79:X79,
                                ""),
                            "")))
                )
            )
        )
    )
)</f>
        <v>#N/A</v>
      </c>
      <c r="J79" s="242" t="s">
        <v>409</v>
      </c>
      <c r="K79" s="242" t="s">
        <v>409</v>
      </c>
      <c r="L79" s="91" t="s">
        <v>707</v>
      </c>
      <c r="M79" s="192" t="s">
        <v>409</v>
      </c>
      <c r="N79" s="192" t="s">
        <v>409</v>
      </c>
      <c r="O79" s="192" t="s">
        <v>409</v>
      </c>
      <c r="P79" s="192" t="s">
        <v>409</v>
      </c>
      <c r="Q79" s="192" t="s">
        <v>409</v>
      </c>
      <c r="R79" s="192" t="s">
        <v>409</v>
      </c>
      <c r="S79" s="192" t="s">
        <v>409</v>
      </c>
      <c r="T79" s="192" t="s">
        <v>409</v>
      </c>
      <c r="U79" s="192" t="s">
        <v>409</v>
      </c>
      <c r="V79" s="192" t="s">
        <v>409</v>
      </c>
      <c r="W79" s="192"/>
      <c r="X79" s="192"/>
      <c r="Y79" s="192"/>
      <c r="Z79" s="192"/>
      <c r="AA79" s="87"/>
    </row>
    <row r="80" spans="1:27" x14ac:dyDescent="0.2">
      <c r="A80" s="81">
        <v>73</v>
      </c>
      <c r="B80" s="84" t="str">
        <f ca="1"/>
        <v>Guinea</v>
      </c>
      <c r="C80" s="84" t="str">
        <f ca="1"/>
        <v>GIN</v>
      </c>
      <c r="D80" s="84" t="str">
        <f ca="1"/>
        <v>SSF           Sub-Saharan Africa</v>
      </c>
      <c r="E80" s="84" t="str">
        <f ca="1"/>
        <v>IDA</v>
      </c>
      <c r="F80" s="81" t="str">
        <f t="shared" ca="1" si="4"/>
        <v/>
      </c>
      <c r="G80" s="80">
        <f>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0</v>
      </c>
      <c r="H80" s="80" cm="1">
        <f t="array" ref="H80">IF(
    SUM(IF(
            ISNUMBER(
                IF(
                    $M$4:$X$4,
                    (M80:X80),
                    "")),
            1,
            0))
        =0,
    NA(),
    IF(
        Parameters!$D$15=1,
        IF(
            SUM(--(ISNUMBER(IF($M$4:$X$4=1,(M80:X80),""))))&gt;0,
            MAX(IF(
                ISNUMBER(M80:X80),
                IF(
                    M$4:X$4=1,
                    M80:X80,
                    ""),
                "")),
            MAX(IF(
                ISNUMBER(M80:X80),
                IF(
                    M$4:X$4=2,
                    M80:X80,
                    ""),
                ""))
        ),
        IF(
            Parameters!$D$16=1,
            IFERROR(
                AVERAGE(IF(
                    ISNUMBER(M80:X80),
                    IF(
                        M$4:X$4=1,
                        M80:X80,
                        ""),
                    "")),
                AVERAGE(IF(
                    ISNUMBER(M80:X80),
                    IF(
                        M$4:X$4=2,
                        M80:X80,
                        ""),
                    ""))
            ),
            IF(
                Parameters!$D$17=1,
                IFERROR(
                    IF(
                        OR(
                            IF(
                                ISNUMBER(M80:X80),
                                IF(
                                    M$4:X$4=1,
                                    M80:X80,
                                    ""),
                                "")
                            =0),
                        0,
                        GEOMEAN(IF(
                            ISNUMBER(M80:X80),
                            IF(
                                M$4:X$4=1,
                                M80:X80,
                                ""),
                            ""))
                    ),
                    IF(
                        OR(IF(
                            ISNUMBER(M80:X80),
                            IF(
                                M$4:X$4=2,
                                M80:X80,
                                ""),
                            "")
                            =0),
                        0,
                        GEOMEAN(IF(
                            ISNUMBER(M80:X80),
                            IF(
                                M$4:X$4=2,
                                M80:X80,
                                ""),
                            "")))
                )
            )
        )
    )
)</f>
        <v>9.5483497394325401</v>
      </c>
      <c r="I80" s="191" t="e" cm="1">
        <f t="array" ref="I80">IF(
    SUM(IF(
            ISNUMBER(
                IF(
                    $M$5:$X$5,
                    (M80:X80),
                    "")),
            1,
            0))
        =0,
    NA(),
    IF(
        Parameters!$D$15=1,
        IF(
            SUM(--(ISNUMBER(IF($M$5:$X$5=1,(M80:X80),""))))&gt;0,
            MAX(IF(
                ISNUMBER(M80:X80),
                IF(
                    M$5:X$5=1,
                    M80:X80,
                    ""),
                "")),
            MAX(IF(
                ISNUMBER(M80:X80),
                IF(
                    M$5:X$5=2,
                    M80:X80,
                    ""),
                ""))
        ),
        IF(
            Parameters!$D$16=1,
            IFERROR(
                AVERAGE(IF(
                    ISNUMBER(M80:X80),
                    IF(
                        M$5:X$5=1,
                        M80:X80,
                        ""),
                    "")),
                AVERAGE(IF(
                    ISNUMBER(M80:X80),
                    IF(
                        M$5:X$5=2,
                        M80:X80,
                        ""),
                    ""))
            ),
            IF(
                Parameters!$D$17=1,
                IFERROR(
                    IF(
                        OR(
                            IF(
                                ISNUMBER(M80:X80),
                                IF(
                                    M$5:X$5=1,
                                    M80:X80,
                                    ""),
                                "")
                            =0),
                        0,
                        GEOMEAN(IF(
                            ISNUMBER(M80:X80),
                            IF(
                                M$5:X$5=1,
                                M80:X80,
                                ""),
                            ""))
                    ),
                    IF(
                        OR(IF(
                            ISNUMBER(M80:X80),
                            IF(
                                M$5:X$5=2,
                                M80:X80,
                                ""),
                            "")
                            =0),
                        0,
                        GEOMEAN(IF(
                            ISNUMBER(M80:X80),
                            IF(
                                M$5:X$5=2,
                                M80:X80,
                                ""),
                            "")))
                )
            )
        )
    )
)</f>
        <v>#N/A</v>
      </c>
      <c r="J80" s="242">
        <v>44888</v>
      </c>
      <c r="K80" s="242">
        <v>44839</v>
      </c>
      <c r="L80" s="91" t="s">
        <v>127</v>
      </c>
      <c r="M80" s="192">
        <v>8.8277511961722492</v>
      </c>
      <c r="N80" s="192">
        <v>9.5483497394325401</v>
      </c>
      <c r="O80" s="192" t="s">
        <v>409</v>
      </c>
      <c r="P80" s="192" t="s">
        <v>409</v>
      </c>
      <c r="Q80" s="192" t="s">
        <v>409</v>
      </c>
      <c r="R80" s="192">
        <v>0.52700000000000002</v>
      </c>
      <c r="S80" s="192">
        <v>45.1</v>
      </c>
      <c r="T80" s="192" t="s">
        <v>409</v>
      </c>
      <c r="U80" s="192" t="s">
        <v>409</v>
      </c>
      <c r="V80" s="192" t="s">
        <v>409</v>
      </c>
      <c r="W80" s="192"/>
      <c r="X80" s="192"/>
      <c r="Y80" s="192"/>
      <c r="Z80" s="192"/>
      <c r="AA80" s="87"/>
    </row>
    <row r="81" spans="1:27" x14ac:dyDescent="0.2">
      <c r="A81" s="81">
        <v>74</v>
      </c>
      <c r="B81" s="84" t="str">
        <f ca="1"/>
        <v>Gambia, The</v>
      </c>
      <c r="C81" s="84" t="str">
        <f ca="1"/>
        <v>GMB</v>
      </c>
      <c r="D81" s="84" t="str">
        <f ca="1"/>
        <v>SSF           Sub-Saharan Africa</v>
      </c>
      <c r="E81" s="84" t="str">
        <f ca="1"/>
        <v>IDA</v>
      </c>
      <c r="F81" s="81" t="str">
        <f t="shared" ca="1" si="4"/>
        <v/>
      </c>
      <c r="G81" s="80">
        <f>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6.1286057641555107</v>
      </c>
      <c r="H81" s="80" cm="1">
        <f t="array" ref="H81">IF(
    SUM(IF(
            ISNUMBER(
                IF(
                    $M$4:$X$4,
                    (M81:X81),
                    "")),
            1,
            0))
        =0,
    NA(),
    IF(
        Parameters!$D$15=1,
        IF(
            SUM(--(ISNUMBER(IF($M$4:$X$4=1,(M81:X81),""))))&gt;0,
            MAX(IF(
                ISNUMBER(M81:X81),
                IF(
                    M$4:X$4=1,
                    M81:X81,
                    ""),
                "")),
            MAX(IF(
                ISNUMBER(M81:X81),
                IF(
                    M$4:X$4=2,
                    M81:X81,
                    ""),
                ""))
        ),
        IF(
            Parameters!$D$16=1,
            IFERROR(
                AVERAGE(IF(
                    ISNUMBER(M81:X81),
                    IF(
                        M$4:X$4=1,
                        M81:X81,
                        ""),
                    "")),
                AVERAGE(IF(
                    ISNUMBER(M81:X81),
                    IF(
                        M$4:X$4=2,
                        M81:X81,
                        ""),
                    ""))
            ),
            IF(
                Parameters!$D$17=1,
                IFERROR(
                    IF(
                        OR(
                            IF(
                                ISNUMBER(M81:X81),
                                IF(
                                    M$4:X$4=1,
                                    M81:X81,
                                    ""),
                                "")
                            =0),
                        0,
                        GEOMEAN(IF(
                            ISNUMBER(M81:X81),
                            IF(
                                M$4:X$4=1,
                                M81:X81,
                                ""),
                            ""))
                    ),
                    IF(
                        OR(IF(
                            ISNUMBER(M81:X81),
                            IF(
                                M$4:X$4=2,
                                M81:X81,
                                ""),
                            "")
                            =0),
                        0,
                        GEOMEAN(IF(
                            ISNUMBER(M81:X81),
                            IF(
                                M$4:X$4=2,
                                M81:X81,
                                ""),
                            "")))
                )
            )
        )
    )
)</f>
        <v>7.5119617224880297</v>
      </c>
      <c r="I81" s="191" cm="1">
        <f t="array" ref="I81">IF(
    SUM(IF(
            ISNUMBER(
                IF(
                    $M$5:$X$5,
                    (M81:X81),
                    "")),
            1,
            0))
        =0,
    NA(),
    IF(
        Parameters!$D$15=1,
        IF(
            SUM(--(ISNUMBER(IF($M$5:$X$5=1,(M81:X81),""))))&gt;0,
            MAX(IF(
                ISNUMBER(M81:X81),
                IF(
                    M$5:X$5=1,
                    M81:X81,
                    ""),
                "")),
            MAX(IF(
                ISNUMBER(M81:X81),
                IF(
                    M$5:X$5=2,
                    M81:X81,
                    ""),
                ""))
        ),
        IF(
            Parameters!$D$16=1,
            IFERROR(
                AVERAGE(IF(
                    ISNUMBER(M81:X81),
                    IF(
                        M$5:X$5=1,
                        M81:X81,
                        ""),
                    "")),
                AVERAGE(IF(
                    ISNUMBER(M81:X81),
                    IF(
                        M$5:X$5=2,
                        M81:X81,
                        ""),
                    ""))
            ),
            IF(
                Parameters!$D$17=1,
                IFERROR(
                    IF(
                        OR(
                            IF(
                                ISNUMBER(M81:X81),
                                IF(
                                    M$5:X$5=1,
                                    M81:X81,
                                    ""),
                                "")
                            =0),
                        0,
                        GEOMEAN(IF(
                            ISNUMBER(M81:X81),
                            IF(
                                M$5:X$5=1,
                                M81:X81,
                                ""),
                            ""))
                    ),
                    IF(
                        OR(IF(
                            ISNUMBER(M81:X81),
                            IF(
                                M$5:X$5=2,
                                M81:X81,
                                ""),
                            "")
                            =0),
                        0,
                        GEOMEAN(IF(
                            ISNUMBER(M81:X81),
                            IF(
                                M$5:X$5=2,
                                M81:X81,
                                ""),
                            "")))
                )
            )
        )
    )
)</f>
        <v>5</v>
      </c>
      <c r="J81" s="242">
        <v>44753</v>
      </c>
      <c r="K81" s="242">
        <v>45142</v>
      </c>
      <c r="L81" s="91" t="s">
        <v>128</v>
      </c>
      <c r="M81" s="192">
        <v>7.5119617224880297</v>
      </c>
      <c r="N81" s="192" t="s">
        <v>409</v>
      </c>
      <c r="O81" s="192" t="s">
        <v>409</v>
      </c>
      <c r="P81" s="192" t="s">
        <v>409</v>
      </c>
      <c r="Q81" s="192">
        <v>5</v>
      </c>
      <c r="R81" s="192">
        <v>0.47199999999999998</v>
      </c>
      <c r="S81" s="192" t="s">
        <v>409</v>
      </c>
      <c r="T81" s="192" t="s">
        <v>409</v>
      </c>
      <c r="U81" s="192" t="s">
        <v>409</v>
      </c>
      <c r="V81" s="192">
        <v>15.43</v>
      </c>
      <c r="W81" s="192"/>
      <c r="X81" s="192"/>
      <c r="Y81" s="192"/>
      <c r="Z81" s="192"/>
      <c r="AA81" s="87"/>
    </row>
    <row r="82" spans="1:27" x14ac:dyDescent="0.2">
      <c r="A82" s="81">
        <v>75</v>
      </c>
      <c r="B82" s="84" t="str">
        <f ca="1"/>
        <v>Guinea-Bissau</v>
      </c>
      <c r="C82" s="84" t="str">
        <f ca="1"/>
        <v>GNB</v>
      </c>
      <c r="D82" s="84" t="str">
        <f ca="1"/>
        <v>SSF           Sub-Saharan Africa</v>
      </c>
      <c r="E82" s="84" t="str">
        <f ca="1"/>
        <v>IDA</v>
      </c>
      <c r="F82" s="81" t="str">
        <f t="shared" ca="1" si="4"/>
        <v/>
      </c>
      <c r="G82" s="80">
        <f>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6.5803826185639505</v>
      </c>
      <c r="H82" s="80" cm="1">
        <f t="array" ref="H82">IF(
    SUM(IF(
            ISNUMBER(
                IF(
                    $M$4:$X$4,
                    (M82:X82),
                    "")),
            1,
            0))
        =0,
    NA(),
    IF(
        Parameters!$D$15=1,
        IF(
            SUM(--(ISNUMBER(IF($M$4:$X$4=1,(M82:X82),""))))&gt;0,
            MAX(IF(
                ISNUMBER(M82:X82),
                IF(
                    M$4:X$4=1,
                    M82:X82,
                    ""),
                "")),
            MAX(IF(
                ISNUMBER(M82:X82),
                IF(
                    M$4:X$4=2,
                    M82:X82,
                    ""),
                ""))
        ),
        IF(
            Parameters!$D$16=1,
            IFERROR(
                AVERAGE(IF(
                    ISNUMBER(M82:X82),
                    IF(
                        M$4:X$4=1,
                        M82:X82,
                        ""),
                    "")),
                AVERAGE(IF(
                    ISNUMBER(M82:X82),
                    IF(
                        M$4:X$4=2,
                        M82:X82,
                        ""),
                    ""))
            ),
            IF(
                Parameters!$D$17=1,
                IFERROR(
                    IF(
                        OR(
                            IF(
                                ISNUMBER(M82:X82),
                                IF(
                                    M$4:X$4=1,
                                    M82:X82,
                                    ""),
                                "")
                            =0),
                        0,
                        GEOMEAN(IF(
                            ISNUMBER(M82:X82),
                            IF(
                                M$4:X$4=1,
                                M82:X82,
                                ""),
                            ""))
                    ),
                    IF(
                        OR(IF(
                            ISNUMBER(M82:X82),
                            IF(
                                M$4:X$4=2,
                                M82:X82,
                                ""),
                            "")
                            =0),
                        0,
                        GEOMEAN(IF(
                            ISNUMBER(M82:X82),
                            IF(
                                M$4:X$4=2,
                                M82:X82,
                                ""),
                            "")))
                )
            )
        )
    )
)</f>
        <v>8.6602870813397104</v>
      </c>
      <c r="I82" s="191" cm="1">
        <f t="array" ref="I82">IF(
    SUM(IF(
            ISNUMBER(
                IF(
                    $M$5:$X$5,
                    (M82:X82),
                    "")),
            1,
            0))
        =0,
    NA(),
    IF(
        Parameters!$D$15=1,
        IF(
            SUM(--(ISNUMBER(IF($M$5:$X$5=1,(M82:X82),""))))&gt;0,
            MAX(IF(
                ISNUMBER(M82:X82),
                IF(
                    M$5:X$5=1,
                    M82:X82,
                    ""),
                "")),
            MAX(IF(
                ISNUMBER(M82:X82),
                IF(
                    M$5:X$5=2,
                    M82:X82,
                    ""),
                ""))
        ),
        IF(
            Parameters!$D$16=1,
            IFERROR(
                AVERAGE(IF(
                    ISNUMBER(M82:X82),
                    IF(
                        M$5:X$5=1,
                        M82:X82,
                        ""),
                    "")),
                AVERAGE(IF(
                    ISNUMBER(M82:X82),
                    IF(
                        M$5:X$5=2,
                        M82:X82,
                        ""),
                    ""))
            ),
            IF(
                Parameters!$D$17=1,
                IFERROR(
                    IF(
                        OR(
                            IF(
                                ISNUMBER(M82:X82),
                                IF(
                                    M$5:X$5=1,
                                    M82:X82,
                                    ""),
                                "")
                            =0),
                        0,
                        GEOMEAN(IF(
                            ISNUMBER(M82:X82),
                            IF(
                                M$5:X$5=1,
                                M82:X82,
                                ""),
                            ""))
                    ),
                    IF(
                        OR(IF(
                            ISNUMBER(M82:X82),
                            IF(
                                M$5:X$5=2,
                                M82:X82,
                                ""),
                            "")
                            =0),
                        0,
                        GEOMEAN(IF(
                            ISNUMBER(M82:X82),
                            IF(
                                M$5:X$5=2,
                                M82:X82,
                                ""),
                            "")))
                )
            )
        )
    )
)</f>
        <v>5</v>
      </c>
      <c r="J82" s="242">
        <v>44753</v>
      </c>
      <c r="K82" s="242">
        <v>45142</v>
      </c>
      <c r="L82" s="91" t="s">
        <v>130</v>
      </c>
      <c r="M82" s="192">
        <v>8.6602870813397104</v>
      </c>
      <c r="N82" s="192" t="s">
        <v>409</v>
      </c>
      <c r="O82" s="192" t="s">
        <v>409</v>
      </c>
      <c r="P82" s="192" t="s">
        <v>409</v>
      </c>
      <c r="Q82" s="192">
        <v>5</v>
      </c>
      <c r="R82" s="192">
        <v>0.52</v>
      </c>
      <c r="S82" s="192" t="s">
        <v>409</v>
      </c>
      <c r="T82" s="192" t="s">
        <v>409</v>
      </c>
      <c r="U82" s="192" t="s">
        <v>409</v>
      </c>
      <c r="V82" s="192">
        <v>5.31</v>
      </c>
      <c r="W82" s="192"/>
      <c r="X82" s="192"/>
      <c r="Y82" s="192"/>
      <c r="Z82" s="192"/>
      <c r="AA82" s="87"/>
    </row>
    <row r="83" spans="1:27" x14ac:dyDescent="0.2">
      <c r="A83" s="81">
        <v>76</v>
      </c>
      <c r="B83" s="84" t="str">
        <f ca="1"/>
        <v>Equatorial Guinea</v>
      </c>
      <c r="C83" s="84" t="str">
        <f ca="1"/>
        <v>GNQ</v>
      </c>
      <c r="D83" s="84" t="str">
        <f ca="1"/>
        <v>SSF           Sub-Saharan Africa</v>
      </c>
      <c r="E83" s="84" t="str">
        <f ca="1"/>
        <v>IBRD</v>
      </c>
      <c r="F83" s="81" t="str">
        <f t="shared" ca="1" si="4"/>
        <v/>
      </c>
      <c r="G83" s="80">
        <f>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0</v>
      </c>
      <c r="H83" s="80" cm="1">
        <f t="array" ref="H83">IF(
    SUM(IF(
            ISNUMBER(
                IF(
                    $M$4:$X$4,
                    (M83:X83),
                    "")),
            1,
            0))
        =0,
    NA(),
    IF(
        Parameters!$D$15=1,
        IF(
            SUM(--(ISNUMBER(IF($M$4:$X$4=1,(M83:X83),""))))&gt;0,
            MAX(IF(
                ISNUMBER(M83:X83),
                IF(
                    M$4:X$4=1,
                    M83:X83,
                    ""),
                "")),
            MAX(IF(
                ISNUMBER(M83:X83),
                IF(
                    M$4:X$4=2,
                    M83:X83,
                    ""),
                ""))
        ),
        IF(
            Parameters!$D$16=1,
            IFERROR(
                AVERAGE(IF(
                    ISNUMBER(M83:X83),
                    IF(
                        M$4:X$4=1,
                        M83:X83,
                        ""),
                    "")),
                AVERAGE(IF(
                    ISNUMBER(M83:X83),
                    IF(
                        M$4:X$4=2,
                        M83:X83,
                        ""),
                    ""))
            ),
            IF(
                Parameters!$D$17=1,
                IFERROR(
                    IF(
                        OR(
                            IF(
                                ISNUMBER(M83:X83),
                                IF(
                                    M$4:X$4=1,
                                    M83:X83,
                                    ""),
                                "")
                            =0),
                        0,
                        GEOMEAN(IF(
                            ISNUMBER(M83:X83),
                            IF(
                                M$4:X$4=1,
                                M83:X83,
                                ""),
                            ""))
                    ),
                    IF(
                        OR(IF(
                            ISNUMBER(M83:X83),
                            IF(
                                M$4:X$4=2,
                                M83:X83,
                                ""),
                            "")
                            =0),
                        0,
                        GEOMEAN(IF(
                            ISNUMBER(M83:X83),
                            IF(
                                M$4:X$4=2,
                                M83:X83,
                                ""),
                            "")))
                )
            )
        )
    )
)</f>
        <v>5.4066985645932997</v>
      </c>
      <c r="I83" s="191" t="e" cm="1">
        <f t="array" ref="I83">IF(
    SUM(IF(
            ISNUMBER(
                IF(
                    $M$5:$X$5,
                    (M83:X83),
                    "")),
            1,
            0))
        =0,
    NA(),
    IF(
        Parameters!$D$15=1,
        IF(
            SUM(--(ISNUMBER(IF($M$5:$X$5=1,(M83:X83),""))))&gt;0,
            MAX(IF(
                ISNUMBER(M83:X83),
                IF(
                    M$5:X$5=1,
                    M83:X83,
                    ""),
                "")),
            MAX(IF(
                ISNUMBER(M83:X83),
                IF(
                    M$5:X$5=2,
                    M83:X83,
                    ""),
                ""))
        ),
        IF(
            Parameters!$D$16=1,
            IFERROR(
                AVERAGE(IF(
                    ISNUMBER(M83:X83),
                    IF(
                        M$5:X$5=1,
                        M83:X83,
                        ""),
                    "")),
                AVERAGE(IF(
                    ISNUMBER(M83:X83),
                    IF(
                        M$5:X$5=2,
                        M83:X83,
                        ""),
                    ""))
            ),
            IF(
                Parameters!$D$17=1,
                IFERROR(
                    IF(
                        OR(
                            IF(
                                ISNUMBER(M83:X83),
                                IF(
                                    M$5:X$5=1,
                                    M83:X83,
                                    ""),
                                "")
                            =0),
                        0,
                        GEOMEAN(IF(
                            ISNUMBER(M83:X83),
                            IF(
                                M$5:X$5=1,
                                M83:X83,
                                ""),
                            ""))
                    ),
                    IF(
                        OR(IF(
                            ISNUMBER(M83:X83),
                            IF(
                                M$5:X$5=2,
                                M83:X83,
                                ""),
                            "")
                            =0),
                        0,
                        GEOMEAN(IF(
                            ISNUMBER(M83:X83),
                            IF(
                                M$5:X$5=2,
                                M83:X83,
                                ""),
                            "")))
                )
            )
        )
    )
)</f>
        <v>#N/A</v>
      </c>
      <c r="J83" s="242">
        <v>44753</v>
      </c>
      <c r="K83" s="242">
        <v>44753</v>
      </c>
      <c r="L83" s="91" t="s">
        <v>132</v>
      </c>
      <c r="M83" s="192">
        <v>5.4066985645932997</v>
      </c>
      <c r="N83" s="192" t="s">
        <v>409</v>
      </c>
      <c r="O83" s="192" t="s">
        <v>409</v>
      </c>
      <c r="P83" s="192" t="s">
        <v>409</v>
      </c>
      <c r="Q83" s="192" t="s">
        <v>409</v>
      </c>
      <c r="R83" s="192">
        <v>0.38400000000000001</v>
      </c>
      <c r="S83" s="192" t="s">
        <v>409</v>
      </c>
      <c r="T83" s="192" t="s">
        <v>409</v>
      </c>
      <c r="U83" s="192" t="s">
        <v>409</v>
      </c>
      <c r="V83" s="192" t="s">
        <v>409</v>
      </c>
      <c r="W83" s="192"/>
      <c r="X83" s="192"/>
      <c r="Y83" s="192"/>
      <c r="Z83" s="192"/>
      <c r="AA83" s="87"/>
    </row>
    <row r="84" spans="1:27" x14ac:dyDescent="0.2">
      <c r="A84" s="81">
        <v>77</v>
      </c>
      <c r="B84" s="84" t="str">
        <f ca="1"/>
        <v>Greece</v>
      </c>
      <c r="C84" s="84" t="str">
        <f ca="1"/>
        <v>GRC</v>
      </c>
      <c r="D84" s="84" t="str">
        <f ca="1"/>
        <v>ECS           Europe &amp; Central Asia</v>
      </c>
      <c r="E84" s="84" t="str">
        <f ca="1"/>
        <v>NA</v>
      </c>
      <c r="F84" s="81" t="str">
        <f t="shared" ca="1" si="4"/>
        <v/>
      </c>
      <c r="G84" s="80">
        <f>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$M$4:$X$4,
                    (M84:X84),
                    "")),
            1,
            0))
        =0,
    NA(),
    IF(
        Parameters!$D$15=1,
        IF(
            SUM(--(ISNUMBER(IF($M$4:$X$4=1,(M84:X84),""))))&gt;0,
            MAX(IF(
                ISNUMBER(M84:X84),
                IF(
                    M$4:X$4=1,
                    M84:X84,
                    ""),
                "")),
            MAX(IF(
                ISNUMBER(M84:X84),
                IF(
                    M$4:X$4=2,
                    M84:X84,
                    ""),
                ""))
        ),
        IF(
            Parameters!$D$16=1,
            IFERROR(
                AVERAGE(IF(
                    ISNUMBER(M84:X84),
                    IF(
                        M$4:X$4=1,
                        M84:X84,
                        ""),
                    "")),
                AVERAGE(IF(
                    ISNUMBER(M84:X84),
                    IF(
                        M$4:X$4=2,
                        M84:X84,
                        ""),
                    ""))
            ),
            IF(
                Parameters!$D$17=1,
                IFERROR(
                    IF(
                        OR(
                            IF(
                                ISNUMBER(M84:X84),
                                IF(
                                    M$4:X$4=1,
                                    M84:X84,
                                    ""),
                                "")
                            =0),
                        0,
                        GEOMEAN(IF(
                            ISNUMBER(M84:X84),
                            IF(
                                M$4:X$4=1,
                                M84:X84,
                                ""),
                            ""))
                    ),
                    IF(
                        OR(IF(
                            ISNUMBER(M84:X84),
                            IF(
                                M$4:X$4=2,
                                M84:X84,
                                ""),
                            "")
                            =0),
                        0,
                        GEOMEAN(IF(
                            ISNUMBER(M84:X84),
                            IF(
                                M$4:X$4=2,
                                M84:X84,
                                ""),
                            "")))
                )
            )
        )
    )
)</f>
        <v>1.7023740590619501</v>
      </c>
      <c r="I84" s="191" t="e" cm="1">
        <f t="array" ref="I84">IF(
    SUM(IF(
            ISNUMBER(
                IF(
                    $M$5:$X$5,
                    (M84:X84),
                    "")),
            1,
            0))
        =0,
    NA(),
    IF(
        Parameters!$D$15=1,
        IF(
            SUM(--(ISNUMBER(IF($M$5:$X$5=1,(M84:X84),""))))&gt;0,
            MAX(IF(
                ISNUMBER(M84:X84),
                IF(
                    M$5:X$5=1,
                    M84:X84,
                    ""),
                "")),
            MAX(IF(
                ISNUMBER(M84:X84),
                IF(
                    M$5:X$5=2,
                    M84:X84,
                    ""),
                ""))
        ),
        IF(
            Parameters!$D$16=1,
            IFERROR(
                AVERAGE(IF(
                    ISNUMBER(M84:X84),
                    IF(
                        M$5:X$5=1,
                        M84:X84,
                        ""),
                    "")),
                AVERAGE(IF(
                    ISNUMBER(M84:X84),
                    IF(
                        M$5:X$5=2,
                        M84:X84,
                        ""),
                    ""))
            ),
            IF(
                Parameters!$D$17=1,
                IFERROR(
                    IF(
                        OR(
                            IF(
                                ISNUMBER(M84:X84),
                                IF(
                                    M$5:X$5=1,
                                    M84:X84,
                                    ""),
                                "")
                            =0),
                        0,
                        GEOMEAN(IF(
                            ISNUMBER(M84:X84),
                            IF(
                                M$5:X$5=1,
                                M84:X84,
                                ""),
                            ""))
                    ),
                    IF(
                        OR(IF(
                            ISNUMBER(M84:X84),
                            IF(
                                M$5:X$5=2,
                                M84:X84,
                                ""),
                            "")
                            =0),
                        0,
                        GEOMEAN(IF(
                            ISNUMBER(M84:X84),
                            IF(
                                M$5:X$5=2,
                                M84:X84,
                                ""),
                            "")))
                )
            )
        )
    )
)</f>
        <v>#N/A</v>
      </c>
      <c r="J84" s="242">
        <v>44888</v>
      </c>
      <c r="K84" s="242">
        <v>44753</v>
      </c>
      <c r="L84" s="91" t="s">
        <v>134</v>
      </c>
      <c r="M84" s="192">
        <v>0.119617224880382</v>
      </c>
      <c r="N84" s="192">
        <v>1.7023740590619501</v>
      </c>
      <c r="O84" s="192" t="s">
        <v>409</v>
      </c>
      <c r="P84" s="192" t="s">
        <v>409</v>
      </c>
      <c r="Q84" s="192" t="s">
        <v>409</v>
      </c>
      <c r="R84" s="192">
        <v>0.16300000000000001</v>
      </c>
      <c r="S84" s="192">
        <v>72.2</v>
      </c>
      <c r="T84" s="192" t="s">
        <v>409</v>
      </c>
      <c r="U84" s="192" t="s">
        <v>409</v>
      </c>
      <c r="V84" s="192" t="s">
        <v>409</v>
      </c>
      <c r="W84" s="192"/>
      <c r="X84" s="192"/>
      <c r="Y84" s="192"/>
      <c r="Z84" s="192"/>
      <c r="AA84" s="87"/>
    </row>
    <row r="85" spans="1:27" x14ac:dyDescent="0.2">
      <c r="A85" s="81">
        <v>78</v>
      </c>
      <c r="B85" s="84" t="str">
        <f ca="1"/>
        <v>Grenada</v>
      </c>
      <c r="C85" s="84" t="str">
        <f ca="1"/>
        <v>GRD</v>
      </c>
      <c r="D85" s="84" t="str">
        <f ca="1"/>
        <v>LCN           Latin America &amp; Caribbean</v>
      </c>
      <c r="E85" s="84" t="str">
        <f ca="1"/>
        <v>Blend</v>
      </c>
      <c r="F85" s="81" t="str">
        <f t="shared" ca="1" si="4"/>
        <v/>
      </c>
      <c r="G85" s="80" t="e">
        <f>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#N/A</v>
      </c>
      <c r="H85" s="80" t="e" cm="1">
        <f t="array" ref="H85">IF(
    SUM(IF(
            ISNUMBER(
                IF(
                    $M$4:$X$4,
                    (M85:X85),
                    "")),
            1,
            0))
        =0,
    NA(),
    IF(
        Parameters!$D$15=1,
        IF(
            SUM(--(ISNUMBER(IF($M$4:$X$4=1,(M85:X85),""))))&gt;0,
            MAX(IF(
                ISNUMBER(M85:X85),
                IF(
                    M$4:X$4=1,
                    M85:X85,
                    ""),
                "")),
            MAX(IF(
                ISNUMBER(M85:X85),
                IF(
                    M$4:X$4=2,
                    M85:X85,
                    ""),
                ""))
        ),
        IF(
            Parameters!$D$16=1,
            IFERROR(
                AVERAGE(IF(
                    ISNUMBER(M85:X85),
                    IF(
                        M$4:X$4=1,
                        M85:X85,
                        ""),
                    "")),
                AVERAGE(IF(
                    ISNUMBER(M85:X85),
                    IF(
                        M$4:X$4=2,
                        M85:X85,
                        ""),
                    ""))
            ),
            IF(
                Parameters!$D$17=1,
                IFERROR(
                    IF(
                        OR(
                            IF(
                                ISNUMBER(M85:X85),
                                IF(
                                    M$4:X$4=1,
                                    M85:X85,
                                    ""),
                                "")
                            =0),
                        0,
                        GEOMEAN(IF(
                            ISNUMBER(M85:X85),
                            IF(
                                M$4:X$4=1,
                                M85:X85,
                                ""),
                            ""))
                    ),
                    IF(
                        OR(IF(
                            ISNUMBER(M85:X85),
                            IF(
                                M$4:X$4=2,
                                M85:X85,
                                ""),
                            "")
                            =0),
                        0,
                        GEOMEAN(IF(
                            ISNUMBER(M85:X85),
                            IF(
                                M$4:X$4=2,
                                M85:X85,
                                ""),
                            "")))
                )
            )
        )
    )
)</f>
        <v>#N/A</v>
      </c>
      <c r="I85" s="191" t="e" cm="1">
        <f t="array" ref="I85">IF(
    SUM(IF(
            ISNUMBER(
                IF(
                    $M$5:$X$5,
                    (M85:X85),
                    "")),
            1,
            0))
        =0,
    NA(),
    IF(
        Parameters!$D$15=1,
        IF(
            SUM(--(ISNUMBER(IF($M$5:$X$5=1,(M85:X85),""))))&gt;0,
            MAX(IF(
                ISNUMBER(M85:X85),
                IF(
                    M$5:X$5=1,
                    M85:X85,
                    ""),
                "")),
            MAX(IF(
                ISNUMBER(M85:X85),
                IF(
                    M$5:X$5=2,
                    M85:X85,
                    ""),
                ""))
        ),
        IF(
            Parameters!$D$16=1,
            IFERROR(
                AVERAGE(IF(
                    ISNUMBER(M85:X85),
                    IF(
                        M$5:X$5=1,
                        M85:X85,
                        ""),
                    "")),
                AVERAGE(IF(
                    ISNUMBER(M85:X85),
                    IF(
                        M$5:X$5=2,
                        M85:X85,
                        ""),
                    ""))
            ),
            IF(
                Parameters!$D$17=1,
                IFERROR(
                    IF(
                        OR(
                            IF(
                                ISNUMBER(M85:X85),
                                IF(
                                    M$5:X$5=1,
                                    M85:X85,
                                    ""),
                                "")
                            =0),
                        0,
                        GEOMEAN(IF(
                            ISNUMBER(M85:X85),
                            IF(
                                M$5:X$5=1,
                                M85:X85,
                                ""),
                            ""))
                    ),
                    IF(
                        OR(IF(
                            ISNUMBER(M85:X85),
                            IF(
                                M$5:X$5=2,
                                M85:X85,
                                ""),
                            "")
                            =0),
                        0,
                        GEOMEAN(IF(
                            ISNUMBER(M85:X85),
                            IF(
                                M$5:X$5=2,
                                M85:X85,
                                ""),
                            "")))
                )
            )
        )
    )
)</f>
        <v>#N/A</v>
      </c>
      <c r="J85" s="242">
        <v>44753</v>
      </c>
      <c r="K85" s="242">
        <v>44753</v>
      </c>
      <c r="L85" s="91" t="s">
        <v>136</v>
      </c>
      <c r="M85" s="192" t="s">
        <v>409</v>
      </c>
      <c r="N85" s="192" t="s">
        <v>409</v>
      </c>
      <c r="O85" s="192" t="s">
        <v>409</v>
      </c>
      <c r="P85" s="192" t="s">
        <v>409</v>
      </c>
      <c r="Q85" s="192" t="s">
        <v>409</v>
      </c>
      <c r="R85" s="192" t="s">
        <v>409</v>
      </c>
      <c r="S85" s="192" t="s">
        <v>409</v>
      </c>
      <c r="T85" s="192" t="s">
        <v>409</v>
      </c>
      <c r="U85" s="192" t="s">
        <v>409</v>
      </c>
      <c r="V85" s="192" t="s">
        <v>409</v>
      </c>
      <c r="W85" s="192"/>
      <c r="X85" s="192"/>
      <c r="Y85" s="192"/>
      <c r="Z85" s="192"/>
      <c r="AA85" s="87"/>
    </row>
    <row r="86" spans="1:27" x14ac:dyDescent="0.2">
      <c r="A86" s="81">
        <v>79</v>
      </c>
      <c r="B86" s="84" t="str">
        <f ca="1"/>
        <v>Greenland</v>
      </c>
      <c r="C86" s="84" t="str">
        <f ca="1"/>
        <v>GRL</v>
      </c>
      <c r="D86" s="84" t="str">
        <f ca="1"/>
        <v>ECS           Europe &amp; Central Asia</v>
      </c>
      <c r="E86" s="84" t="str">
        <f ca="1"/>
        <v>NA</v>
      </c>
      <c r="F86" s="81" t="str">
        <f t="shared" ca="1" si="4"/>
        <v/>
      </c>
      <c r="G86" s="80" t="e">
        <f>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#N/A</v>
      </c>
      <c r="H86" s="80" t="e" cm="1">
        <f t="array" ref="H86">IF(
    SUM(IF(
            ISNUMBER(
                IF(
                    $M$4:$X$4,
                    (M86:X86),
                    "")),
            1,
            0))
        =0,
    NA(),
    IF(
        Parameters!$D$15=1,
        IF(
            SUM(--(ISNUMBER(IF($M$4:$X$4=1,(M86:X86),""))))&gt;0,
            MAX(IF(
                ISNUMBER(M86:X86),
                IF(
                    M$4:X$4=1,
                    M86:X86,
                    ""),
                "")),
            MAX(IF(
                ISNUMBER(M86:X86),
                IF(
                    M$4:X$4=2,
                    M86:X86,
                    ""),
                ""))
        ),
        IF(
            Parameters!$D$16=1,
            IFERROR(
                AVERAGE(IF(
                    ISNUMBER(M86:X86),
                    IF(
                        M$4:X$4=1,
                        M86:X86,
                        ""),
                    "")),
                AVERAGE(IF(
                    ISNUMBER(M86:X86),
                    IF(
                        M$4:X$4=2,
                        M86:X86,
                        ""),
                    ""))
            ),
            IF(
                Parameters!$D$17=1,
                IFERROR(
                    IF(
                        OR(
                            IF(
                                ISNUMBER(M86:X86),
                                IF(
                                    M$4:X$4=1,
                                    M86:X86,
                                    ""),
                                "")
                            =0),
                        0,
                        GEOMEAN(IF(
                            ISNUMBER(M86:X86),
                            IF(
                                M$4:X$4=1,
                                M86:X86,
                                ""),
                            ""))
                    ),
                    IF(
                        OR(IF(
                            ISNUMBER(M86:X86),
                            IF(
                                M$4:X$4=2,
                                M86:X86,
                                ""),
                            "")
                            =0),
                        0,
                        GEOMEAN(IF(
                            ISNUMBER(M86:X86),
                            IF(
                                M$4:X$4=2,
                                M86:X86,
                                ""),
                            "")))
                )
            )
        )
    )
)</f>
        <v>#N/A</v>
      </c>
      <c r="I86" s="191" t="e" cm="1">
        <f t="array" ref="I86">IF(
    SUM(IF(
            ISNUMBER(
                IF(
                    $M$5:$X$5,
                    (M86:X86),
                    "")),
            1,
            0))
        =0,
    NA(),
    IF(
        Parameters!$D$15=1,
        IF(
            SUM(--(ISNUMBER(IF($M$5:$X$5=1,(M86:X86),""))))&gt;0,
            MAX(IF(
                ISNUMBER(M86:X86),
                IF(
                    M$5:X$5=1,
                    M86:X86,
                    ""),
                "")),
            MAX(IF(
                ISNUMBER(M86:X86),
                IF(
                    M$5:X$5=2,
                    M86:X86,
                    ""),
                ""))
        ),
        IF(
            Parameters!$D$16=1,
            IFERROR(
                AVERAGE(IF(
                    ISNUMBER(M86:X86),
                    IF(
                        M$5:X$5=1,
                        M86:X86,
                        ""),
                    "")),
                AVERAGE(IF(
                    ISNUMBER(M86:X86),
                    IF(
                        M$5:X$5=2,
                        M86:X86,
                        ""),
                    ""))
            ),
            IF(
                Parameters!$D$17=1,
                IFERROR(
                    IF(
                        OR(
                            IF(
                                ISNUMBER(M86:X86),
                                IF(
                                    M$5:X$5=1,
                                    M86:X86,
                                    ""),
                                "")
                            =0),
                        0,
                        GEOMEAN(IF(
                            ISNUMBER(M86:X86),
                            IF(
                                M$5:X$5=1,
                                M86:X86,
                                ""),
                            ""))
                    ),
                    IF(
                        OR(IF(
                            ISNUMBER(M86:X86),
                            IF(
                                M$5:X$5=2,
                                M86:X86,
                                ""),
                            "")
                            =0),
                        0,
                        GEOMEAN(IF(
                            ISNUMBER(M86:X86),
                            IF(
                                M$5:X$5=2,
                                M86:X86,
                                ""),
                            "")))
                )
            )
        )
    )
)</f>
        <v>#N/A</v>
      </c>
      <c r="J86" s="242" t="s">
        <v>409</v>
      </c>
      <c r="K86" s="242" t="s">
        <v>409</v>
      </c>
      <c r="L86" s="91" t="s">
        <v>708</v>
      </c>
      <c r="M86" s="192" t="s">
        <v>409</v>
      </c>
      <c r="N86" s="192" t="s">
        <v>409</v>
      </c>
      <c r="O86" s="192" t="s">
        <v>409</v>
      </c>
      <c r="P86" s="192" t="s">
        <v>409</v>
      </c>
      <c r="Q86" s="192" t="s">
        <v>409</v>
      </c>
      <c r="R86" s="192" t="s">
        <v>409</v>
      </c>
      <c r="S86" s="192" t="s">
        <v>409</v>
      </c>
      <c r="T86" s="192" t="s">
        <v>409</v>
      </c>
      <c r="U86" s="192" t="s">
        <v>409</v>
      </c>
      <c r="V86" s="192" t="s">
        <v>409</v>
      </c>
      <c r="W86" s="192"/>
      <c r="X86" s="192"/>
      <c r="Y86" s="192"/>
      <c r="Z86" s="192"/>
      <c r="AA86" s="87"/>
    </row>
    <row r="87" spans="1:27" x14ac:dyDescent="0.2">
      <c r="A87" s="81">
        <v>80</v>
      </c>
      <c r="B87" s="84" t="str">
        <f ca="1"/>
        <v>Guatemala</v>
      </c>
      <c r="C87" s="84" t="str">
        <f ca="1"/>
        <v>GTM</v>
      </c>
      <c r="D87" s="84" t="str">
        <f ca="1"/>
        <v>LCN           Latin America &amp; Caribbean</v>
      </c>
      <c r="E87" s="84" t="str">
        <f ca="1"/>
        <v>IBRD</v>
      </c>
      <c r="F87" s="81" t="str">
        <f t="shared" ca="1" si="4"/>
        <v/>
      </c>
      <c r="G87" s="80">
        <f>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4.7031140738763124</v>
      </c>
      <c r="H87" s="80" cm="1">
        <f t="array" ref="H87">IF(
    SUM(IF(
            ISNUMBER(
                IF(
                    $M$4:$X$4,
                    (M87:X87),
                    "")),
            1,
            0))
        =0,
    NA(),
    IF(
        Parameters!$D$15=1,
        IF(
            SUM(--(ISNUMBER(IF($M$4:$X$4=1,(M87:X87),""))))&gt;0,
            MAX(IF(
                ISNUMBER(M87:X87),
                IF(
                    M$4:X$4=1,
                    M87:X87,
                    ""),
                "")),
            MAX(IF(
                ISNUMBER(M87:X87),
                IF(
                    M$4:X$4=2,
                    M87:X87,
                    ""),
                ""))
        ),
        IF(
            Parameters!$D$16=1,
            IFERROR(
                AVERAGE(IF(
                    ISNUMBER(M87:X87),
                    IF(
                        M$4:X$4=1,
                        M87:X87,
                        ""),
                    "")),
                AVERAGE(IF(
                    ISNUMBER(M87:X87),
                    IF(
                        M$4:X$4=2,
                        M87:X87,
                        ""),
                    ""))
            ),
            IF(
                Parameters!$D$17=1,
                IFERROR(
                    IF(
                        OR(
                            IF(
                                ISNUMBER(M87:X87),
                                IF(
                                    M$4:X$4=1,
                                    M87:X87,
                                    ""),
                                "")
                            =0),
                        0,
                        GEOMEAN(IF(
                            ISNUMBER(M87:X87),
                            IF(
                                M$4:X$4=1,
                                M87:X87,
                                ""),
                            ""))
                    ),
                    IF(
                        OR(IF(
                            ISNUMBER(M87:X87),
                            IF(
                                M$4:X$4=2,
                                M87:X87,
                                ""),
                            "")
                            =0),
                        0,
                        GEOMEAN(IF(
                            ISNUMBER(M87:X87),
                            IF(
                                M$4:X$4=2,
                                M87:X87,
                                ""),
                            "")))
                )
            )
        )
    )
)</f>
        <v>4.4238563983786898</v>
      </c>
      <c r="I87" s="191" cm="1">
        <f t="array" ref="I87">IF(
    SUM(IF(
            ISNUMBER(
                IF(
                    $M$5:$X$5,
                    (M87:X87),
                    "")),
            1,
            0))
        =0,
    NA(),
    IF(
        Parameters!$D$15=1,
        IF(
            SUM(--(ISNUMBER(IF($M$5:$X$5=1,(M87:X87),""))))&gt;0,
            MAX(IF(
                ISNUMBER(M87:X87),
                IF(
                    M$5:X$5=1,
                    M87:X87,
                    ""),
                "")),
            MAX(IF(
                ISNUMBER(M87:X87),
                IF(
                    M$5:X$5=2,
                    M87:X87,
                    ""),
                ""))
        ),
        IF(
            Parameters!$D$16=1,
            IFERROR(
                AVERAGE(IF(
                    ISNUMBER(M87:X87),
                    IF(
                        M$5:X$5=1,
                        M87:X87,
                        ""),
                    "")),
                AVERAGE(IF(
                    ISNUMBER(M87:X87),
                    IF(
                        M$5:X$5=2,
                        M87:X87,
                        ""),
                    ""))
            ),
            IF(
                Parameters!$D$17=1,
                IFERROR(
                    IF(
                        OR(
                            IF(
                                ISNUMBER(M87:X87),
                                IF(
                                    M$5:X$5=1,
                                    M87:X87,
                                    ""),
                                "")
                            =0),
                        0,
                        GEOMEAN(IF(
                            ISNUMBER(M87:X87),
                            IF(
                                M$5:X$5=1,
                                M87:X87,
                                ""),
                            ""))
                    ),
                    IF(
                        OR(IF(
                            ISNUMBER(M87:X87),
                            IF(
                                M$5:X$5=2,
                                M87:X87,
                                ""),
                            "")
                            =0),
                        0,
                        GEOMEAN(IF(
                            ISNUMBER(M87:X87),
                            IF(
                                M$5:X$5=2,
                                M87:X87,
                                ""),
                            "")))
                )
            )
        )
    )
)</f>
        <v>5</v>
      </c>
      <c r="J87" s="242">
        <v>44753</v>
      </c>
      <c r="K87" s="242">
        <v>44900</v>
      </c>
      <c r="L87" s="91" t="s">
        <v>138</v>
      </c>
      <c r="M87" s="192">
        <v>6.5071770334928196</v>
      </c>
      <c r="N87" s="192">
        <v>4.4238563983786898</v>
      </c>
      <c r="O87" s="192">
        <v>5</v>
      </c>
      <c r="P87" s="192" t="s">
        <v>409</v>
      </c>
      <c r="Q87" s="192" t="s">
        <v>409</v>
      </c>
      <c r="R87" s="192">
        <v>0.43</v>
      </c>
      <c r="S87" s="192">
        <v>62.8</v>
      </c>
      <c r="T87" s="192" t="s">
        <v>794</v>
      </c>
      <c r="U87" s="192" t="s">
        <v>409</v>
      </c>
      <c r="V87" s="192" t="s">
        <v>409</v>
      </c>
      <c r="W87" s="192"/>
      <c r="X87" s="192"/>
      <c r="Y87" s="192"/>
      <c r="Z87" s="192"/>
      <c r="AA87" s="87"/>
    </row>
    <row r="88" spans="1:27" x14ac:dyDescent="0.2">
      <c r="A88" s="81">
        <v>81</v>
      </c>
      <c r="B88" s="84" t="str">
        <f ca="1"/>
        <v>Guam</v>
      </c>
      <c r="C88" s="84" t="str">
        <f ca="1"/>
        <v>GUM</v>
      </c>
      <c r="D88" s="84" t="str">
        <f ca="1"/>
        <v>EAS           East Asia &amp; Pacific</v>
      </c>
      <c r="E88" s="84" t="str">
        <f ca="1"/>
        <v>NA</v>
      </c>
      <c r="F88" s="81" t="str">
        <f t="shared" ca="1" si="4"/>
        <v/>
      </c>
      <c r="G88" s="80" t="e">
        <f>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#N/A</v>
      </c>
      <c r="H88" s="80" t="e" cm="1">
        <f t="array" ref="H88">IF(
    SUM(IF(
            ISNUMBER(
                IF(
                    $M$4:$X$4,
                    (M88:X88),
                    "")),
            1,
            0))
        =0,
    NA(),
    IF(
        Parameters!$D$15=1,
        IF(
            SUM(--(ISNUMBER(IF($M$4:$X$4=1,(M88:X88),""))))&gt;0,
            MAX(IF(
                ISNUMBER(M88:X88),
                IF(
                    M$4:X$4=1,
                    M88:X88,
                    ""),
                "")),
            MAX(IF(
                ISNUMBER(M88:X88),
                IF(
                    M$4:X$4=2,
                    M88:X88,
                    ""),
                ""))
        ),
        IF(
            Parameters!$D$16=1,
            IFERROR(
                AVERAGE(IF(
                    ISNUMBER(M88:X88),
                    IF(
                        M$4:X$4=1,
                        M88:X88,
                        ""),
                    "")),
                AVERAGE(IF(
                    ISNUMBER(M88:X88),
                    IF(
                        M$4:X$4=2,
                        M88:X88,
                        ""),
                    ""))
            ),
            IF(
                Parameters!$D$17=1,
                IFERROR(
                    IF(
                        OR(
                            IF(
                                ISNUMBER(M88:X88),
                                IF(
                                    M$4:X$4=1,
                                    M88:X88,
                                    ""),
                                "")
                            =0),
                        0,
                        GEOMEAN(IF(
                            ISNUMBER(M88:X88),
                            IF(
                                M$4:X$4=1,
                                M88:X88,
                                ""),
                            ""))
                    ),
                    IF(
                        OR(IF(
                            ISNUMBER(M88:X88),
                            IF(
                                M$4:X$4=2,
                                M88:X88,
                                ""),
                            "")
                            =0),
                        0,
                        GEOMEAN(IF(
                            ISNUMBER(M88:X88),
                            IF(
                                M$4:X$4=2,
                                M88:X88,
                                ""),
                            "")))
                )
            )
        )
    )
)</f>
        <v>#N/A</v>
      </c>
      <c r="I88" s="191" t="e" cm="1">
        <f t="array" ref="I88">IF(
    SUM(IF(
            ISNUMBER(
                IF(
                    $M$5:$X$5,
                    (M88:X88),
                    "")),
            1,
            0))
        =0,
    NA(),
    IF(
        Parameters!$D$15=1,
        IF(
            SUM(--(ISNUMBER(IF($M$5:$X$5=1,(M88:X88),""))))&gt;0,
            MAX(IF(
                ISNUMBER(M88:X88),
                IF(
                    M$5:X$5=1,
                    M88:X88,
                    ""),
                "")),
            MAX(IF(
                ISNUMBER(M88:X88),
                IF(
                    M$5:X$5=2,
                    M88:X88,
                    ""),
                ""))
        ),
        IF(
            Parameters!$D$16=1,
            IFERROR(
                AVERAGE(IF(
                    ISNUMBER(M88:X88),
                    IF(
                        M$5:X$5=1,
                        M88:X88,
                        ""),
                    "")),
                AVERAGE(IF(
                    ISNUMBER(M88:X88),
                    IF(
                        M$5:X$5=2,
                        M88:X88,
                        ""),
                    ""))
            ),
            IF(
                Parameters!$D$17=1,
                IFERROR(
                    IF(
                        OR(
                            IF(
                                ISNUMBER(M88:X88),
                                IF(
                                    M$5:X$5=1,
                                    M88:X88,
                                    ""),
                                "")
                            =0),
                        0,
                        GEOMEAN(IF(
                            ISNUMBER(M88:X88),
                            IF(
                                M$5:X$5=1,
                                M88:X88,
                                ""),
                            ""))
                    ),
                    IF(
                        OR(IF(
                            ISNUMBER(M88:X88),
                            IF(
                                M$5:X$5=2,
                                M88:X88,
                                ""),
                            "")
                            =0),
                        0,
                        GEOMEAN(IF(
                            ISNUMBER(M88:X88),
                            IF(
                                M$5:X$5=2,
                                M88:X88,
                                ""),
                            "")))
                )
            )
        )
    )
)</f>
        <v>#N/A</v>
      </c>
      <c r="J88" s="242" t="s">
        <v>409</v>
      </c>
      <c r="K88" s="242" t="s">
        <v>409</v>
      </c>
      <c r="L88" s="91" t="s">
        <v>709</v>
      </c>
      <c r="M88" s="192" t="s">
        <v>409</v>
      </c>
      <c r="N88" s="192" t="s">
        <v>409</v>
      </c>
      <c r="O88" s="192" t="s">
        <v>409</v>
      </c>
      <c r="P88" s="192" t="s">
        <v>409</v>
      </c>
      <c r="Q88" s="192" t="s">
        <v>409</v>
      </c>
      <c r="R88" s="192" t="s">
        <v>409</v>
      </c>
      <c r="S88" s="192" t="s">
        <v>409</v>
      </c>
      <c r="T88" s="192" t="s">
        <v>409</v>
      </c>
      <c r="U88" s="192" t="s">
        <v>409</v>
      </c>
      <c r="V88" s="192" t="s">
        <v>409</v>
      </c>
      <c r="W88" s="192"/>
      <c r="X88" s="192"/>
      <c r="Y88" s="192"/>
      <c r="Z88" s="192"/>
      <c r="AA88" s="87"/>
    </row>
    <row r="89" spans="1:27" x14ac:dyDescent="0.2">
      <c r="A89" s="81">
        <v>82</v>
      </c>
      <c r="B89" s="84" t="str">
        <f ca="1"/>
        <v>Guyana</v>
      </c>
      <c r="C89" s="84" t="str">
        <f ca="1"/>
        <v>GUY</v>
      </c>
      <c r="D89" s="84" t="str">
        <f ca="1"/>
        <v>LCN           Latin America &amp; Caribbean</v>
      </c>
      <c r="E89" s="84" t="str">
        <f ca="1"/>
        <v>IDA</v>
      </c>
      <c r="F89" s="81" t="str">
        <f t="shared" ca="1" si="4"/>
        <v/>
      </c>
      <c r="G89" s="80">
        <f>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0</v>
      </c>
      <c r="H89" s="80" cm="1">
        <f t="array" ref="H89">IF(
    SUM(IF(
            ISNUMBER(
                IF(
                    $M$4:$X$4,
                    (M89:X89),
                    "")),
            1,
            0))
        =0,
    NA(),
    IF(
        Parameters!$D$15=1,
        IF(
            SUM(--(ISNUMBER(IF($M$4:$X$4=1,(M89:X89),""))))&gt;0,
            MAX(IF(
                ISNUMBER(M89:X89),
                IF(
                    M$4:X$4=1,
                    M89:X89,
                    ""),
                "")),
            MAX(IF(
                ISNUMBER(M89:X89),
                IF(
                    M$4:X$4=2,
                    M89:X89,
                    ""),
                ""))
        ),
        IF(
            Parameters!$D$16=1,
            IFERROR(
                AVERAGE(IF(
                    ISNUMBER(M89:X89),
                    IF(
                        M$4:X$4=1,
                        M89:X89,
                        ""),
                    "")),
                AVERAGE(IF(
                    ISNUMBER(M89:X89),
                    IF(
                        M$4:X$4=2,
                        M89:X89,
                        ""),
                    ""))
            ),
            IF(
                Parameters!$D$17=1,
                IFERROR(
                    IF(
                        OR(
                            IF(
                                ISNUMBER(M89:X89),
                                IF(
                                    M$4:X$4=1,
                                    M89:X89,
                                    ""),
                                "")
                            =0),
                        0,
                        GEOMEAN(IF(
                            ISNUMBER(M89:X89),
                            IF(
                                M$4:X$4=1,
                                M89:X89,
                                ""),
                            ""))
                    ),
                    IF(
                        OR(IF(
                            ISNUMBER(M89:X89),
                            IF(
                                M$4:X$4=2,
                                M89:X89,
                                ""),
                            "")
                            =0),
                        0,
                        GEOMEAN(IF(
                            ISNUMBER(M89:X89),
                            IF(
                                M$4:X$4=2,
                                M89:X89,
                                ""),
                            "")))
                )
            )
        )
    )
)</f>
        <v>4.6650717703349196</v>
      </c>
      <c r="I89" s="191" t="e" cm="1">
        <f t="array" ref="I89">IF(
    SUM(IF(
            ISNUMBER(
                IF(
                    $M$5:$X$5,
                    (M89:X89),
                    "")),
            1,
            0))
        =0,
    NA(),
    IF(
        Parameters!$D$15=1,
        IF(
            SUM(--(ISNUMBER(IF($M$5:$X$5=1,(M89:X89),""))))&gt;0,
            MAX(IF(
                ISNUMBER(M89:X89),
                IF(
                    M$5:X$5=1,
                    M89:X89,
                    ""),
                "")),
            MAX(IF(
                ISNUMBER(M89:X89),
                IF(
                    M$5:X$5=2,
                    M89:X89,
                    ""),
                ""))
        ),
        IF(
            Parameters!$D$16=1,
            IFERROR(
                AVERAGE(IF(
                    ISNUMBER(M89:X89),
                    IF(
                        M$5:X$5=1,
                        M89:X89,
                        ""),
                    "")),
                AVERAGE(IF(
                    ISNUMBER(M89:X89),
                    IF(
                        M$5:X$5=2,
                        M89:X89,
                        ""),
                    ""))
            ),
            IF(
                Parameters!$D$17=1,
                IFERROR(
                    IF(
                        OR(
                            IF(
                                ISNUMBER(M89:X89),
                                IF(
                                    M$5:X$5=1,
                                    M89:X89,
                                    ""),
                                "")
                            =0),
                        0,
                        GEOMEAN(IF(
                            ISNUMBER(M89:X89),
                            IF(
                                M$5:X$5=1,
                                M89:X89,
                                ""),
                            ""))
                    ),
                    IF(
                        OR(IF(
                            ISNUMBER(M89:X89),
                            IF(
                                M$5:X$5=2,
                                M89:X89,
                                ""),
                            "")
                            =0),
                        0,
                        GEOMEAN(IF(
                            ISNUMBER(M89:X89),
                            IF(
                                M$5:X$5=2,
                                M89:X89,
                                ""),
                            "")))
                )
            )
        )
    )
)</f>
        <v>#N/A</v>
      </c>
      <c r="J89" s="242">
        <v>44753</v>
      </c>
      <c r="K89" s="242">
        <v>44753</v>
      </c>
      <c r="L89" s="91" t="s">
        <v>140</v>
      </c>
      <c r="M89" s="192">
        <v>4.6650717703349196</v>
      </c>
      <c r="N89" s="192" t="s">
        <v>409</v>
      </c>
      <c r="O89" s="192" t="s">
        <v>409</v>
      </c>
      <c r="P89" s="192" t="s">
        <v>409</v>
      </c>
      <c r="Q89" s="192" t="s">
        <v>409</v>
      </c>
      <c r="R89" s="192">
        <v>0.35299999999999998</v>
      </c>
      <c r="S89" s="192" t="s">
        <v>409</v>
      </c>
      <c r="T89" s="192" t="s">
        <v>409</v>
      </c>
      <c r="U89" s="192" t="s">
        <v>409</v>
      </c>
      <c r="V89" s="192" t="s">
        <v>409</v>
      </c>
      <c r="W89" s="192"/>
      <c r="X89" s="192"/>
      <c r="Y89" s="192"/>
      <c r="Z89" s="192"/>
      <c r="AA89" s="87"/>
    </row>
    <row r="90" spans="1:27" x14ac:dyDescent="0.2">
      <c r="A90" s="81">
        <v>83</v>
      </c>
      <c r="B90" s="84" t="str">
        <f ca="1"/>
        <v>Hong Kong SAR, China</v>
      </c>
      <c r="C90" s="84" t="str">
        <f ca="1"/>
        <v>HKG</v>
      </c>
      <c r="D90" s="84" t="str">
        <f ca="1"/>
        <v>EAS           East Asia &amp; Pacific</v>
      </c>
      <c r="E90" s="84" t="str">
        <f ca="1"/>
        <v>NA</v>
      </c>
      <c r="F90" s="81" t="str">
        <f t="shared" ca="1" si="4"/>
        <v/>
      </c>
      <c r="G90" s="80">
        <f>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0</v>
      </c>
      <c r="H90" s="80" cm="1">
        <f t="array" ref="H90">IF(
    SUM(IF(
            ISNUMBER(
                IF(
                    $M$4:$X$4,
                    (M90:X90),
                    "")),
            1,
            0))
        =0,
    NA(),
    IF(
        Parameters!$D$15=1,
        IF(
            SUM(--(ISNUMBER(IF($M$4:$X$4=1,(M90:X90),""))))&gt;0,
            MAX(IF(
                ISNUMBER(M90:X90),
                IF(
                    M$4:X$4=1,
                    M90:X90,
                    ""),
                "")),
            MAX(IF(
                ISNUMBER(M90:X90),
                IF(
                    M$4:X$4=2,
                    M90:X90,
                    ""),
                ""))
        ),
        IF(
            Parameters!$D$16=1,
            IFERROR(
                AVERAGE(IF(
                    ISNUMBER(M90:X90),
                    IF(
                        M$4:X$4=1,
                        M90:X90,
                        ""),
                    "")),
                AVERAGE(IF(
                    ISNUMBER(M90:X90),
                    IF(
                        M$4:X$4=2,
                        M90:X90,
                        ""),
                    ""))
            ),
            IF(
                Parameters!$D$17=1,
                IFERROR(
                    IF(
                        OR(
                            IF(
                                ISNUMBER(M90:X90),
                                IF(
                                    M$4:X$4=1,
                                    M90:X90,
                                    ""),
                                "")
                            =0),
                        0,
                        GEOMEAN(IF(
                            ISNUMBER(M90:X90),
                            IF(
                                M$4:X$4=1,
                                M90:X90,
                                ""),
                            ""))
                    ),
                    IF(
                        OR(IF(
                            ISNUMBER(M90:X90),
                            IF(
                                M$4:X$4=2,
                                M90:X90,
                                ""),
                            "")
                            =0),
                        0,
                        GEOMEAN(IF(
                            ISNUMBER(M90:X90),
                            IF(
                                M$4:X$4=2,
                                M90:X90,
                                ""),
                            "")))
                )
            )
        )
    )
)</f>
        <v>0.71770334928229496</v>
      </c>
      <c r="I90" s="191" t="e" cm="1">
        <f t="array" ref="I90">IF(
    SUM(IF(
            ISNUMBER(
                IF(
                    $M$5:$X$5,
                    (M90:X90),
                    "")),
            1,
            0))
        =0,
    NA(),
    IF(
        Parameters!$D$15=1,
        IF(
            SUM(--(ISNUMBER(IF($M$5:$X$5=1,(M90:X90),""))))&gt;0,
            MAX(IF(
                ISNUMBER(M90:X90),
                IF(
                    M$5:X$5=1,
                    M90:X90,
                    ""),
                "")),
            MAX(IF(
                ISNUMBER(M90:X90),
                IF(
                    M$5:X$5=2,
                    M90:X90,
                    ""),
                ""))
        ),
        IF(
            Parameters!$D$16=1,
            IFERROR(
                AVERAGE(IF(
                    ISNUMBER(M90:X90),
                    IF(
                        M$5:X$5=1,
                        M90:X90,
                        ""),
                    "")),
                AVERAGE(IF(
                    ISNUMBER(M90:X90),
                    IF(
                        M$5:X$5=2,
                        M90:X90,
                        ""),
                    ""))
            ),
            IF(
                Parameters!$D$17=1,
                IFERROR(
                    IF(
                        OR(
                            IF(
                                ISNUMBER(M90:X90),
                                IF(
                                    M$5:X$5=1,
                                    M90:X90,
                                    ""),
                                "")
                            =0),
                        0,
                        GEOMEAN(IF(
                            ISNUMBER(M90:X90),
                            IF(
                                M$5:X$5=1,
                                M90:X90,
                                ""),
                            ""))
                    ),
                    IF(
                        OR(IF(
                            ISNUMBER(M90:X90),
                            IF(
                                M$5:X$5=2,
                                M90:X90,
                                ""),
                            "")
                            =0),
                        0,
                        GEOMEAN(IF(
                            ISNUMBER(M90:X90),
                            IF(
                                M$5:X$5=2,
                                M90:X90,
                                ""),
                            "")))
                )
            )
        )
    )
)</f>
        <v>#N/A</v>
      </c>
      <c r="J90" s="242">
        <v>44887</v>
      </c>
      <c r="K90" s="242" t="s">
        <v>409</v>
      </c>
      <c r="L90" s="91" t="s">
        <v>710</v>
      </c>
      <c r="M90" s="192">
        <v>0.71770334928229496</v>
      </c>
      <c r="N90" s="192" t="s">
        <v>409</v>
      </c>
      <c r="O90" s="192" t="s">
        <v>409</v>
      </c>
      <c r="P90" s="192" t="s">
        <v>409</v>
      </c>
      <c r="Q90" s="192" t="s">
        <v>409</v>
      </c>
      <c r="R90" s="192">
        <v>0.188</v>
      </c>
      <c r="S90" s="192" t="s">
        <v>409</v>
      </c>
      <c r="T90" s="192" t="s">
        <v>409</v>
      </c>
      <c r="U90" s="192" t="s">
        <v>409</v>
      </c>
      <c r="V90" s="192" t="s">
        <v>409</v>
      </c>
      <c r="W90" s="192"/>
      <c r="X90" s="192"/>
      <c r="Y90" s="192"/>
      <c r="Z90" s="192"/>
      <c r="AA90" s="87"/>
    </row>
    <row r="91" spans="1:27" x14ac:dyDescent="0.2">
      <c r="A91" s="81">
        <v>84</v>
      </c>
      <c r="B91" s="84" t="str">
        <f ca="1"/>
        <v>Honduras</v>
      </c>
      <c r="C91" s="84" t="str">
        <f ca="1"/>
        <v>HND</v>
      </c>
      <c r="D91" s="84" t="str">
        <f ca="1"/>
        <v>LCN           Latin America &amp; Caribbean</v>
      </c>
      <c r="E91" s="84" t="str">
        <f ca="1"/>
        <v>IDA</v>
      </c>
      <c r="F91" s="81" t="str">
        <f t="shared" ca="1" si="4"/>
        <v/>
      </c>
      <c r="G91" s="80">
        <f>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4.8990976799397608</v>
      </c>
      <c r="H91" s="80" cm="1">
        <f t="array" ref="H91">IF(
    SUM(IF(
            ISNUMBER(
                IF(
                    $M$4:$X$4,
                    (M91:X91),
                    "")),
            1,
            0))
        =0,
    NA(),
    IF(
        Parameters!$D$15=1,
        IF(
            SUM(--(ISNUMBER(IF($M$4:$X$4=1,(M91:X91),""))))&gt;0,
            MAX(IF(
                ISNUMBER(M91:X91),
                IF(
                    M$4:X$4=1,
                    M91:X91,
                    ""),
                "")),
            MAX(IF(
                ISNUMBER(M91:X91),
                IF(
                    M$4:X$4=2,
                    M91:X91,
                    ""),
                ""))
        ),
        IF(
            Parameters!$D$16=1,
            IFERROR(
                AVERAGE(IF(
                    ISNUMBER(M91:X91),
                    IF(
                        M$4:X$4=1,
                        M91:X91,
                        ""),
                    "")),
                AVERAGE(IF(
                    ISNUMBER(M91:X91),
                    IF(
                        M$4:X$4=2,
                        M91:X91,
                        ""),
                    ""))
            ),
            IF(
                Parameters!$D$17=1,
                IFERROR(
                    IF(
                        OR(
                            IF(
                                ISNUMBER(M91:X91),
                                IF(
                                    M$4:X$4=1,
                                    M91:X91,
                                    ""),
                                "")
                            =0),
                        0,
                        GEOMEAN(IF(
                            ISNUMBER(M91:X91),
                            IF(
                                M$4:X$4=1,
                                M91:X91,
                                ""),
                            ""))
                    ),
                    IF(
                        OR(IF(
                            ISNUMBER(M91:X91),
                            IF(
                                M$4:X$4=2,
                                M91:X91,
                                ""),
                            "")
                            =0),
                        0,
                        GEOMEAN(IF(
                            ISNUMBER(M91:X91),
                            IF(
                                M$4:X$4=2,
                                M91:X91,
                                ""),
                            "")))
                )
            )
        )
    )
)</f>
        <v>4.8002316155182303</v>
      </c>
      <c r="I91" s="191" cm="1">
        <f t="array" ref="I91">IF(
    SUM(IF(
            ISNUMBER(
                IF(
                    $M$5:$X$5,
                    (M91:X91),
                    "")),
            1,
            0))
        =0,
    NA(),
    IF(
        Parameters!$D$15=1,
        IF(
            SUM(--(ISNUMBER(IF($M$5:$X$5=1,(M91:X91),""))))&gt;0,
            MAX(IF(
                ISNUMBER(M91:X91),
                IF(
                    M$5:X$5=1,
                    M91:X91,
                    ""),
                "")),
            MAX(IF(
                ISNUMBER(M91:X91),
                IF(
                    M$5:X$5=2,
                    M91:X91,
                    ""),
                ""))
        ),
        IF(
            Parameters!$D$16=1,
            IFERROR(
                AVERAGE(IF(
                    ISNUMBER(M91:X91),
                    IF(
                        M$5:X$5=1,
                        M91:X91,
                        ""),
                    "")),
                AVERAGE(IF(
                    ISNUMBER(M91:X91),
                    IF(
                        M$5:X$5=2,
                        M91:X91,
                        ""),
                    ""))
            ),
            IF(
                Parameters!$D$17=1,
                IFERROR(
                    IF(
                        OR(
                            IF(
                                ISNUMBER(M91:X91),
                                IF(
                                    M$5:X$5=1,
                                    M91:X91,
                                    ""),
                                "")
                            =0),
                        0,
                        GEOMEAN(IF(
                            ISNUMBER(M91:X91),
                            IF(
                                M$5:X$5=1,
                                M91:X91,
                                ""),
                            ""))
                    ),
                    IF(
                        OR(IF(
                            ISNUMBER(M91:X91),
                            IF(
                                M$5:X$5=2,
                                M91:X91,
                                ""),
                            "")
                            =0),
                        0,
                        GEOMEAN(IF(
                            ISNUMBER(M91:X91),
                            IF(
                                M$5:X$5=2,
                                M91:X91,
                                ""),
                            "")))
                )
            )
        )
    )
)</f>
        <v>5</v>
      </c>
      <c r="J91" s="242">
        <v>44753</v>
      </c>
      <c r="K91" s="242">
        <v>44900</v>
      </c>
      <c r="L91" s="91" t="s">
        <v>142</v>
      </c>
      <c r="M91" s="192">
        <v>6.14832535885167</v>
      </c>
      <c r="N91" s="192">
        <v>4.8002316155182303</v>
      </c>
      <c r="O91" s="192">
        <v>5</v>
      </c>
      <c r="P91" s="192" t="s">
        <v>409</v>
      </c>
      <c r="Q91" s="192" t="s">
        <v>409</v>
      </c>
      <c r="R91" s="192">
        <v>0.41499999999999998</v>
      </c>
      <c r="S91" s="192">
        <v>61.5</v>
      </c>
      <c r="T91" s="192" t="s">
        <v>794</v>
      </c>
      <c r="U91" s="192" t="s">
        <v>409</v>
      </c>
      <c r="V91" s="192" t="s">
        <v>409</v>
      </c>
      <c r="W91" s="192"/>
      <c r="X91" s="192"/>
      <c r="Y91" s="192"/>
      <c r="Z91" s="192"/>
      <c r="AA91" s="87"/>
    </row>
    <row r="92" spans="1:27" x14ac:dyDescent="0.2">
      <c r="A92" s="81">
        <v>85</v>
      </c>
      <c r="B92" s="84" t="str">
        <f ca="1"/>
        <v>Croatia</v>
      </c>
      <c r="C92" s="84" t="str">
        <f ca="1"/>
        <v>HRV</v>
      </c>
      <c r="D92" s="84" t="str">
        <f ca="1"/>
        <v>ECS           Europe &amp; Central Asia</v>
      </c>
      <c r="E92" s="84" t="str">
        <f ca="1"/>
        <v>IBRD</v>
      </c>
      <c r="F92" s="81" t="str">
        <f t="shared" ca="1" si="4"/>
        <v/>
      </c>
      <c r="G92" s="80">
        <f>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$M$4:$X$4,
                    (M92:X92),
                    "")),
            1,
            0))
        =0,
    NA(),
    IF(
        Parameters!$D$15=1,
        IF(
            SUM(--(ISNUMBER(IF($M$4:$X$4=1,(M92:X92),""))))&gt;0,
            MAX(IF(
                ISNUMBER(M92:X92),
                IF(
                    M$4:X$4=1,
                    M92:X92,
                    ""),
                "")),
            MAX(IF(
                ISNUMBER(M92:X92),
                IF(
                    M$4:X$4=2,
                    M92:X92,
                    ""),
                ""))
        ),
        IF(
            Parameters!$D$16=1,
            IFERROR(
                AVERAGE(IF(
                    ISNUMBER(M92:X92),
                    IF(
                        M$4:X$4=1,
                        M92:X92,
                        ""),
                    "")),
                AVERAGE(IF(
                    ISNUMBER(M92:X92),
                    IF(
                        M$4:X$4=2,
                        M92:X92,
                        ""),
                    ""))
            ),
            IF(
                Parameters!$D$17=1,
                IFERROR(
                    IF(
                        OR(
                            IF(
                                ISNUMBER(M92:X92),
                                IF(
                                    M$4:X$4=1,
                                    M92:X92,
                                    ""),
                                "")
                            =0),
                        0,
                        GEOMEAN(IF(
                            ISNUMBER(M92:X92),
                            IF(
                                M$4:X$4=1,
                                M92:X92,
                                ""),
                            ""))
                    ),
                    IF(
                        OR(IF(
                            ISNUMBER(M92:X92),
                            IF(
                                M$4:X$4=2,
                                M92:X92,
                                ""),
                            "")
                            =0),
                        0,
                        GEOMEAN(IF(
                            ISNUMBER(M92:X92),
                            IF(
                                M$4:X$4=2,
                                M92:X92,
                                ""),
                            "")))
                )
            )
        )
    )
)</f>
        <v>1.2200956937798999</v>
      </c>
      <c r="I92" s="191" t="e" cm="1">
        <f t="array" ref="I92">IF(
    SUM(IF(
            ISNUMBER(
                IF(
                    $M$5:$X$5,
                    (M92:X92),
                    "")),
            1,
            0))
        =0,
    NA(),
    IF(
        Parameters!$D$15=1,
        IF(
            SUM(--(ISNUMBER(IF($M$5:$X$5=1,(M92:X92),""))))&gt;0,
            MAX(IF(
                ISNUMBER(M92:X92),
                IF(
                    M$5:X$5=1,
                    M92:X92,
                    ""),
                "")),
            MAX(IF(
                ISNUMBER(M92:X92),
                IF(
                    M$5:X$5=2,
                    M92:X92,
                    ""),
                ""))
        ),
        IF(
            Parameters!$D$16=1,
            IFERROR(
                AVERAGE(IF(
                    ISNUMBER(M92:X92),
                    IF(
                        M$5:X$5=1,
                        M92:X92,
                        ""),
                    "")),
                AVERAGE(IF(
                    ISNUMBER(M92:X92),
                    IF(
                        M$5:X$5=2,
                        M92:X92,
                        ""),
                    ""))
            ),
            IF(
                Parameters!$D$17=1,
                IFERROR(
                    IF(
                        OR(
                            IF(
                                ISNUMBER(M92:X92),
                                IF(
                                    M$5:X$5=1,
                                    M92:X92,
                                    ""),
                                "")
                            =0),
                        0,
                        GEOMEAN(IF(
                            ISNUMBER(M92:X92),
                            IF(
                                M$5:X$5=1,
                                M92:X92,
                                ""),
                            ""))
                    ),
                    IF(
                        OR(IF(
                            ISNUMBER(M92:X92),
                            IF(
                                M$5:X$5=2,
                                M92:X92,
                                ""),
                            "")
                            =0),
                        0,
                        GEOMEAN(IF(
                            ISNUMBER(M92:X92),
                            IF(
                                M$5:X$5=2,
                                M92:X92,
                                ""),
                            "")))
                )
            )
        )
    )
)</f>
        <v>#N/A</v>
      </c>
      <c r="J92" s="242">
        <v>44753</v>
      </c>
      <c r="K92" s="242">
        <v>44753</v>
      </c>
      <c r="L92" s="91" t="s">
        <v>144</v>
      </c>
      <c r="M92" s="192">
        <v>1.2200956937798999</v>
      </c>
      <c r="N92" s="192" t="s">
        <v>409</v>
      </c>
      <c r="O92" s="192" t="s">
        <v>409</v>
      </c>
      <c r="P92" s="192" t="s">
        <v>409</v>
      </c>
      <c r="Q92" s="192" t="s">
        <v>409</v>
      </c>
      <c r="R92" s="192">
        <v>0.20899999999999999</v>
      </c>
      <c r="S92" s="192" t="s">
        <v>409</v>
      </c>
      <c r="T92" s="192" t="s">
        <v>409</v>
      </c>
      <c r="U92" s="192" t="s">
        <v>409</v>
      </c>
      <c r="V92" s="192" t="s">
        <v>409</v>
      </c>
      <c r="W92" s="192"/>
      <c r="X92" s="192"/>
      <c r="Y92" s="192"/>
      <c r="Z92" s="192"/>
      <c r="AA92" s="87"/>
    </row>
    <row r="93" spans="1:27" x14ac:dyDescent="0.2">
      <c r="A93" s="81">
        <v>86</v>
      </c>
      <c r="B93" s="84" t="str">
        <f ca="1"/>
        <v>Haiti</v>
      </c>
      <c r="C93" s="84" t="str">
        <f ca="1"/>
        <v>HTI</v>
      </c>
      <c r="D93" s="84" t="str">
        <f ca="1"/>
        <v>LCN           Latin America &amp; Caribbean</v>
      </c>
      <c r="E93" s="84" t="str">
        <f ca="1"/>
        <v>IDA</v>
      </c>
      <c r="F93" s="81" t="str">
        <f t="shared" ca="1" si="4"/>
        <v/>
      </c>
      <c r="G93" s="80">
        <f>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10</v>
      </c>
      <c r="H93" s="80" cm="1">
        <f t="array" ref="H93">IF(
    SUM(IF(
            ISNUMBER(
                IF(
                    $M$4:$X$4,
                    (M93:X93),
                    "")),
            1,
            0))
        =0,
    NA(),
    IF(
        Parameters!$D$15=1,
        IF(
            SUM(--(ISNUMBER(IF($M$4:$X$4=1,(M93:X93),""))))&gt;0,
            MAX(IF(
                ISNUMBER(M93:X93),
                IF(
                    M$4:X$4=1,
                    M93:X93,
                    ""),
                "")),
            MAX(IF(
                ISNUMBER(M93:X93),
                IF(
                    M$4:X$4=2,
                    M93:X93,
                    ""),
                ""))
        ),
        IF(
            Parameters!$D$16=1,
            IFERROR(
                AVERAGE(IF(
                    ISNUMBER(M93:X93),
                    IF(
                        M$4:X$4=1,
                        M93:X93,
                        ""),
                    "")),
                AVERAGE(IF(
                    ISNUMBER(M93:X93),
                    IF(
                        M$4:X$4=2,
                        M93:X93,
                        ""),
                    ""))
            ),
            IF(
                Parameters!$D$17=1,
                IFERROR(
                    IF(
                        OR(
                            IF(
                                ISNUMBER(M93:X93),
                                IF(
                                    M$4:X$4=1,
                                    M93:X93,
                                    ""),
                                "")
                            =0),
                        0,
                        GEOMEAN(IF(
                            ISNUMBER(M93:X93),
                            IF(
                                M$4:X$4=1,
                                M93:X93,
                                ""),
                            ""))
                    ),
                    IF(
                        OR(IF(
                            ISNUMBER(M93:X93),
                            IF(
                                M$4:X$4=2,
                                M93:X93,
                                ""),
                            "")
                            =0),
                        0,
                        GEOMEAN(IF(
                            ISNUMBER(M93:X93),
                            IF(
                                M$4:X$4=2,
                                M93:X93,
                                ""),
                            "")))
                )
            )
        )
    )
)</f>
        <v>10</v>
      </c>
      <c r="I93" s="191" cm="1">
        <f t="array" ref="I93">IF(
    SUM(IF(
            ISNUMBER(
                IF(
                    $M$5:$X$5,
                    (M93:X93),
                    "")),
            1,
            0))
        =0,
    NA(),
    IF(
        Parameters!$D$15=1,
        IF(
            SUM(--(ISNUMBER(IF($M$5:$X$5=1,(M93:X93),""))))&gt;0,
            MAX(IF(
                ISNUMBER(M93:X93),
                IF(
                    M$5:X$5=1,
                    M93:X93,
                    ""),
                "")),
            MAX(IF(
                ISNUMBER(M93:X93),
                IF(
                    M$5:X$5=2,
                    M93:X93,
                    ""),
                ""))
        ),
        IF(
            Parameters!$D$16=1,
            IFERROR(
                AVERAGE(IF(
                    ISNUMBER(M93:X93),
                    IF(
                        M$5:X$5=1,
                        M93:X93,
                        ""),
                    "")),
                AVERAGE(IF(
                    ISNUMBER(M93:X93),
                    IF(
                        M$5:X$5=2,
                        M93:X93,
                        ""),
                    ""))
            ),
            IF(
                Parameters!$D$17=1,
                IFERROR(
                    IF(
                        OR(
                            IF(
                                ISNUMBER(M93:X93),
                                IF(
                                    M$5:X$5=1,
                                    M93:X93,
                                    ""),
                                "")
                            =0),
                        0,
                        GEOMEAN(IF(
                            ISNUMBER(M93:X93),
                            IF(
                                M$5:X$5=1,
                                M93:X93,
                                ""),
                            ""))
                    ),
                    IF(
                        OR(IF(
                            ISNUMBER(M93:X93),
                            IF(
                                M$5:X$5=2,
                                M93:X93,
                                ""),
                            "")
                            =0),
                        0,
                        GEOMEAN(IF(
                            ISNUMBER(M93:X93),
                            IF(
                                M$5:X$5=2,
                                M93:X93,
                                ""),
                            "")))
                )
            )
        )
    )
)</f>
        <v>10</v>
      </c>
      <c r="J93" s="242">
        <v>44888</v>
      </c>
      <c r="K93" s="242">
        <v>45077</v>
      </c>
      <c r="L93" s="91" t="s">
        <v>146</v>
      </c>
      <c r="M93" s="192">
        <v>10</v>
      </c>
      <c r="N93" s="192">
        <v>10</v>
      </c>
      <c r="O93" s="192">
        <v>10</v>
      </c>
      <c r="P93" s="192" t="s">
        <v>409</v>
      </c>
      <c r="Q93" s="192">
        <v>7</v>
      </c>
      <c r="R93" s="192">
        <v>0.70099999999999996</v>
      </c>
      <c r="S93" s="192">
        <v>38.5</v>
      </c>
      <c r="T93" s="192" t="s">
        <v>792</v>
      </c>
      <c r="U93" s="192" t="s">
        <v>409</v>
      </c>
      <c r="V93" s="192">
        <v>40.17</v>
      </c>
      <c r="W93" s="192"/>
      <c r="X93" s="192"/>
      <c r="Y93" s="192"/>
      <c r="Z93" s="192"/>
      <c r="AA93" s="87"/>
    </row>
    <row r="94" spans="1:27" x14ac:dyDescent="0.2">
      <c r="A94" s="81">
        <v>87</v>
      </c>
      <c r="B94" s="84" t="str">
        <f ca="1"/>
        <v>Hungary</v>
      </c>
      <c r="C94" s="84" t="str">
        <f ca="1"/>
        <v>HUN</v>
      </c>
      <c r="D94" s="84" t="str">
        <f ca="1"/>
        <v>ECS           Europe &amp; Central Asia</v>
      </c>
      <c r="E94" s="84" t="str">
        <f ca="1"/>
        <v>NA</v>
      </c>
      <c r="F94" s="81" t="str">
        <f t="shared" ca="1" si="4"/>
        <v/>
      </c>
      <c r="G94" s="80">
        <f>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$M$4:$X$4,
                    (M94:X94),
                    "")),
            1,
            0))
        =0,
    NA(),
    IF(
        Parameters!$D$15=1,
        IF(
            SUM(--(ISNUMBER(IF($M$4:$X$4=1,(M94:X94),""))))&gt;0,
            MAX(IF(
                ISNUMBER(M94:X94),
                IF(
                    M$4:X$4=1,
                    M94:X94,
                    ""),
                "")),
            MAX(IF(
                ISNUMBER(M94:X94),
                IF(
                    M$4:X$4=2,
                    M94:X94,
                    ""),
                ""))
        ),
        IF(
            Parameters!$D$16=1,
            IFERROR(
                AVERAGE(IF(
                    ISNUMBER(M94:X94),
                    IF(
                        M$4:X$4=1,
                        M94:X94,
                        ""),
                    "")),
                AVERAGE(IF(
                    ISNUMBER(M94:X94),
                    IF(
                        M$4:X$4=2,
                        M94:X94,
                        ""),
                    ""))
            ),
            IF(
                Parameters!$D$17=1,
                IFERROR(
                    IF(
                        OR(
                            IF(
                                ISNUMBER(M94:X94),
                                IF(
                                    M$4:X$4=1,
                                    M94:X94,
                                    ""),
                                "")
                            =0),
                        0,
                        GEOMEAN(IF(
                            ISNUMBER(M94:X94),
                            IF(
                                M$4:X$4=1,
                                M94:X94,
                                ""),
                            ""))
                    ),
                    IF(
                        OR(IF(
                            ISNUMBER(M94:X94),
                            IF(
                                M$4:X$4=2,
                                M94:X94,
                                ""),
                            "")
                            =0),
                        0,
                        GEOMEAN(IF(
                            ISNUMBER(M94:X94),
                            IF(
                                M$4:X$4=2,
                                M94:X94,
                                ""),
                            "")))
                )
            )
        )
    )
)</f>
        <v>1.93398957730167</v>
      </c>
      <c r="I94" s="191" t="e" cm="1">
        <f t="array" ref="I94">IF(
    SUM(IF(
            ISNUMBER(
                IF(
                    $M$5:$X$5,
                    (M94:X94),
                    "")),
            1,
            0))
        =0,
    NA(),
    IF(
        Parameters!$D$15=1,
        IF(
            SUM(--(ISNUMBER(IF($M$5:$X$5=1,(M94:X94),""))))&gt;0,
            MAX(IF(
                ISNUMBER(M94:X94),
                IF(
                    M$5:X$5=1,
                    M94:X94,
                    ""),
                "")),
            MAX(IF(
                ISNUMBER(M94:X94),
                IF(
                    M$5:X$5=2,
                    M94:X94,
                    ""),
                ""))
        ),
        IF(
            Parameters!$D$16=1,
            IFERROR(
                AVERAGE(IF(
                    ISNUMBER(M94:X94),
                    IF(
                        M$5:X$5=1,
                        M94:X94,
                        ""),
                    "")),
                AVERAGE(IF(
                    ISNUMBER(M94:X94),
                    IF(
                        M$5:X$5=2,
                        M94:X94,
                        ""),
                    ""))
            ),
            IF(
                Parameters!$D$17=1,
                IFERROR(
                    IF(
                        OR(
                            IF(
                                ISNUMBER(M94:X94),
                                IF(
                                    M$5:X$5=1,
                                    M94:X94,
                                    ""),
                                "")
                            =0),
                        0,
                        GEOMEAN(IF(
                            ISNUMBER(M94:X94),
                            IF(
                                M$5:X$5=1,
                                M94:X94,
                                ""),
                            ""))
                    ),
                    IF(
                        OR(IF(
                            ISNUMBER(M94:X94),
                            IF(
                                M$5:X$5=2,
                                M94:X94,
                                ""),
                            "")
                            =0),
                        0,
                        GEOMEAN(IF(
                            ISNUMBER(M94:X94),
                            IF(
                                M$5:X$5=2,
                                M94:X94,
                                ""),
                            "")))
                )
            )
        )
    )
)</f>
        <v>#N/A</v>
      </c>
      <c r="J94" s="242">
        <v>44888</v>
      </c>
      <c r="K94" s="242">
        <v>44753</v>
      </c>
      <c r="L94" s="91" t="s">
        <v>148</v>
      </c>
      <c r="M94" s="192">
        <v>0.93301435406698496</v>
      </c>
      <c r="N94" s="192">
        <v>1.93398957730167</v>
      </c>
      <c r="O94" s="192" t="s">
        <v>409</v>
      </c>
      <c r="P94" s="192" t="s">
        <v>409</v>
      </c>
      <c r="Q94" s="192" t="s">
        <v>409</v>
      </c>
      <c r="R94" s="192">
        <v>0.19700000000000001</v>
      </c>
      <c r="S94" s="192">
        <v>71.400000000000006</v>
      </c>
      <c r="T94" s="192" t="s">
        <v>409</v>
      </c>
      <c r="U94" s="192" t="s">
        <v>409</v>
      </c>
      <c r="V94" s="192" t="s">
        <v>409</v>
      </c>
      <c r="W94" s="192"/>
      <c r="X94" s="192"/>
      <c r="Y94" s="192"/>
      <c r="Z94" s="192"/>
      <c r="AA94" s="87"/>
    </row>
    <row r="95" spans="1:27" x14ac:dyDescent="0.2">
      <c r="A95" s="81">
        <v>88</v>
      </c>
      <c r="B95" s="84" t="str">
        <f ca="1"/>
        <v>Indonesia</v>
      </c>
      <c r="C95" s="84" t="str">
        <f ca="1"/>
        <v>IDN</v>
      </c>
      <c r="D95" s="84" t="str">
        <f ca="1"/>
        <v>EAS           East Asia &amp; Pacific</v>
      </c>
      <c r="E95" s="84" t="str">
        <f ca="1"/>
        <v>IBRD</v>
      </c>
      <c r="F95" s="81" t="str">
        <f t="shared" ca="1" si="4"/>
        <v/>
      </c>
      <c r="G95" s="80">
        <f>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0</v>
      </c>
      <c r="H95" s="80" cm="1">
        <f t="array" ref="H95">IF(
    SUM(IF(
            ISNUMBER(
                IF(
                    $M$4:$X$4,
                    (M95:X95),
                    "")),
            1,
            0))
        =0,
    NA(),
    IF(
        Parameters!$D$15=1,
        IF(
            SUM(--(ISNUMBER(IF($M$4:$X$4=1,(M95:X95),""))))&gt;0,
            MAX(IF(
                ISNUMBER(M95:X95),
                IF(
                    M$4:X$4=1,
                    M95:X95,
                    ""),
                "")),
            MAX(IF(
                ISNUMBER(M95:X95),
                IF(
                    M$4:X$4=2,
                    M95:X95,
                    ""),
                ""))
        ),
        IF(
            Parameters!$D$16=1,
            IFERROR(
                AVERAGE(IF(
                    ISNUMBER(M95:X95),
                    IF(
                        M$4:X$4=1,
                        M95:X95,
                        ""),
                    "")),
                AVERAGE(IF(
                    ISNUMBER(M95:X95),
                    IF(
                        M$4:X$4=2,
                        M95:X95,
                        ""),
                    ""))
            ),
            IF(
                Parameters!$D$17=1,
                IFERROR(
                    IF(
                        OR(
                            IF(
                                ISNUMBER(M95:X95),
                                IF(
                                    M$4:X$4=1,
                                    M95:X95,
                                    ""),
                                "")
                            =0),
                        0,
                        GEOMEAN(IF(
                            ISNUMBER(M95:X95),
                            IF(
                                M$4:X$4=1,
                                M95:X95,
                                ""),
                            ""))
                    ),
                    IF(
                        OR(IF(
                            ISNUMBER(M95:X95),
                            IF(
                                M$4:X$4=2,
                                M95:X95,
                                ""),
                            "")
                            =0),
                        0,
                        GEOMEAN(IF(
                            ISNUMBER(M95:X95),
                            IF(
                                M$4:X$4=2,
                                M95:X95,
                                ""),
                            "")))
                )
            )
        )
    )
)</f>
        <v>5.1766068326577797</v>
      </c>
      <c r="I95" s="191" t="e" cm="1">
        <f t="array" ref="I95">IF(
    SUM(IF(
            ISNUMBER(
                IF(
                    $M$5:$X$5,
                    (M95:X95),
                    "")),
            1,
            0))
        =0,
    NA(),
    IF(
        Parameters!$D$15=1,
        IF(
            SUM(--(ISNUMBER(IF($M$5:$X$5=1,(M95:X95),""))))&gt;0,
            MAX(IF(
                ISNUMBER(M95:X95),
                IF(
                    M$5:X$5=1,
                    M95:X95,
                    ""),
                "")),
            MAX(IF(
                ISNUMBER(M95:X95),
                IF(
                    M$5:X$5=2,
                    M95:X95,
                    ""),
                ""))
        ),
        IF(
            Parameters!$D$16=1,
            IFERROR(
                AVERAGE(IF(
                    ISNUMBER(M95:X95),
                    IF(
                        M$5:X$5=1,
                        M95:X95,
                        ""),
                    "")),
                AVERAGE(IF(
                    ISNUMBER(M95:X95),
                    IF(
                        M$5:X$5=2,
                        M95:X95,
                        ""),
                    ""))
            ),
            IF(
                Parameters!$D$17=1,
                IFERROR(
                    IF(
                        OR(
                            IF(
                                ISNUMBER(M95:X95),
                                IF(
                                    M$5:X$5=1,
                                    M95:X95,
                                    ""),
                                "")
                            =0),
                        0,
                        GEOMEAN(IF(
                            ISNUMBER(M95:X95),
                            IF(
                                M$5:X$5=1,
                                M95:X95,
                                ""),
                            ""))
                    ),
                    IF(
                        OR(IF(
                            ISNUMBER(M95:X95),
                            IF(
                                M$5:X$5=2,
                                M95:X95,
                                ""),
                            "")
                            =0),
                        0,
                        GEOMEAN(IF(
                            ISNUMBER(M95:X95),
                            IF(
                                M$5:X$5=2,
                                M95:X95,
                                ""),
                            "")))
                )
            )
        )
    )
)</f>
        <v>#N/A</v>
      </c>
      <c r="J95" s="242">
        <v>44753</v>
      </c>
      <c r="K95" s="242">
        <v>44753</v>
      </c>
      <c r="L95" s="91" t="s">
        <v>150</v>
      </c>
      <c r="M95" s="192">
        <v>5.2392344497607599</v>
      </c>
      <c r="N95" s="192">
        <v>5.1766068326577797</v>
      </c>
      <c r="O95" s="192" t="s">
        <v>409</v>
      </c>
      <c r="P95" s="192" t="s">
        <v>409</v>
      </c>
      <c r="Q95" s="192" t="s">
        <v>409</v>
      </c>
      <c r="R95" s="192">
        <v>0.377</v>
      </c>
      <c r="S95" s="192">
        <v>60.2</v>
      </c>
      <c r="T95" s="192" t="s">
        <v>409</v>
      </c>
      <c r="U95" s="192" t="s">
        <v>409</v>
      </c>
      <c r="V95" s="192" t="s">
        <v>409</v>
      </c>
      <c r="W95" s="192"/>
      <c r="X95" s="192"/>
      <c r="Y95" s="192"/>
      <c r="Z95" s="192"/>
      <c r="AA95" s="87"/>
    </row>
    <row r="96" spans="1:27" x14ac:dyDescent="0.2">
      <c r="A96" s="81">
        <v>89</v>
      </c>
      <c r="B96" s="84" t="str">
        <f ca="1"/>
        <v>Isle of Man</v>
      </c>
      <c r="C96" s="84" t="str">
        <f ca="1"/>
        <v>IMN</v>
      </c>
      <c r="D96" s="84" t="str">
        <f ca="1"/>
        <v>ECS           Europe &amp; Central Asia</v>
      </c>
      <c r="E96" s="84" t="str">
        <f ca="1"/>
        <v>NA</v>
      </c>
      <c r="F96" s="81" t="str">
        <f t="shared" ca="1" si="4"/>
        <v/>
      </c>
      <c r="G96" s="80" t="e">
        <f>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#N/A</v>
      </c>
      <c r="H96" s="80" t="e" cm="1">
        <f t="array" ref="H96">IF(
    SUM(IF(
            ISNUMBER(
                IF(
                    $M$4:$X$4,
                    (M96:X96),
                    "")),
            1,
            0))
        =0,
    NA(),
    IF(
        Parameters!$D$15=1,
        IF(
            SUM(--(ISNUMBER(IF($M$4:$X$4=1,(M96:X96),""))))&gt;0,
            MAX(IF(
                ISNUMBER(M96:X96),
                IF(
                    M$4:X$4=1,
                    M96:X96,
                    ""),
                "")),
            MAX(IF(
                ISNUMBER(M96:X96),
                IF(
                    M$4:X$4=2,
                    M96:X96,
                    ""),
                ""))
        ),
        IF(
            Parameters!$D$16=1,
            IFERROR(
                AVERAGE(IF(
                    ISNUMBER(M96:X96),
                    IF(
                        M$4:X$4=1,
                        M96:X96,
                        ""),
                    "")),
                AVERAGE(IF(
                    ISNUMBER(M96:X96),
                    IF(
                        M$4:X$4=2,
                        M96:X96,
                        ""),
                    ""))
            ),
            IF(
                Parameters!$D$17=1,
                IFERROR(
                    IF(
                        OR(
                            IF(
                                ISNUMBER(M96:X96),
                                IF(
                                    M$4:X$4=1,
                                    M96:X96,
                                    ""),
                                "")
                            =0),
                        0,
                        GEOMEAN(IF(
                            ISNUMBER(M96:X96),
                            IF(
                                M$4:X$4=1,
                                M96:X96,
                                ""),
                            ""))
                    ),
                    IF(
                        OR(IF(
                            ISNUMBER(M96:X96),
                            IF(
                                M$4:X$4=2,
                                M96:X96,
                                ""),
                            "")
                            =0),
                        0,
                        GEOMEAN(IF(
                            ISNUMBER(M96:X96),
                            IF(
                                M$4:X$4=2,
                                M96:X96,
                                ""),
                            "")))
                )
            )
        )
    )
)</f>
        <v>#N/A</v>
      </c>
      <c r="I96" s="191" t="e" cm="1">
        <f t="array" ref="I96">IF(
    SUM(IF(
            ISNUMBER(
                IF(
                    $M$5:$X$5,
                    (M96:X96),
                    "")),
            1,
            0))
        =0,
    NA(),
    IF(
        Parameters!$D$15=1,
        IF(
            SUM(--(ISNUMBER(IF($M$5:$X$5=1,(M96:X96),""))))&gt;0,
            MAX(IF(
                ISNUMBER(M96:X96),
                IF(
                    M$5:X$5=1,
                    M96:X96,
                    ""),
                "")),
            MAX(IF(
                ISNUMBER(M96:X96),
                IF(
                    M$5:X$5=2,
                    M96:X96,
                    ""),
                ""))
        ),
        IF(
            Parameters!$D$16=1,
            IFERROR(
                AVERAGE(IF(
                    ISNUMBER(M96:X96),
                    IF(
                        M$5:X$5=1,
                        M96:X96,
                        ""),
                    "")),
                AVERAGE(IF(
                    ISNUMBER(M96:X96),
                    IF(
                        M$5:X$5=2,
                        M96:X96,
                        ""),
                    ""))
            ),
            IF(
                Parameters!$D$17=1,
                IFERROR(
                    IF(
                        OR(
                            IF(
                                ISNUMBER(M96:X96),
                                IF(
                                    M$5:X$5=1,
                                    M96:X96,
                                    ""),
                                "")
                            =0),
                        0,
                        GEOMEAN(IF(
                            ISNUMBER(M96:X96),
                            IF(
                                M$5:X$5=1,
                                M96:X96,
                                ""),
                            ""))
                    ),
                    IF(
                        OR(IF(
                            ISNUMBER(M96:X96),
                            IF(
                                M$5:X$5=2,
                                M96:X96,
                                ""),
                            "")
                            =0),
                        0,
                        GEOMEAN(IF(
                            ISNUMBER(M96:X96),
                            IF(
                                M$5:X$5=2,
                                M96:X96,
                                ""),
                            "")))
                )
            )
        )
    )
)</f>
        <v>#N/A</v>
      </c>
      <c r="J96" s="242">
        <v>44887</v>
      </c>
      <c r="K96" s="242" t="s">
        <v>409</v>
      </c>
      <c r="L96" s="91" t="s">
        <v>711</v>
      </c>
      <c r="M96" s="192" t="s">
        <v>409</v>
      </c>
      <c r="N96" s="192" t="s">
        <v>409</v>
      </c>
      <c r="O96" s="192" t="s">
        <v>409</v>
      </c>
      <c r="P96" s="192" t="s">
        <v>409</v>
      </c>
      <c r="Q96" s="192" t="s">
        <v>409</v>
      </c>
      <c r="R96" s="192" t="s">
        <v>409</v>
      </c>
      <c r="S96" s="192" t="s">
        <v>409</v>
      </c>
      <c r="T96" s="192" t="s">
        <v>409</v>
      </c>
      <c r="U96" s="192" t="s">
        <v>409</v>
      </c>
      <c r="V96" s="192" t="s">
        <v>409</v>
      </c>
      <c r="W96" s="192"/>
      <c r="X96" s="192"/>
      <c r="Y96" s="192"/>
      <c r="Z96" s="192"/>
      <c r="AA96" s="87"/>
    </row>
    <row r="97" spans="1:27" x14ac:dyDescent="0.2">
      <c r="A97" s="81">
        <v>90</v>
      </c>
      <c r="B97" s="84" t="str">
        <f ca="1"/>
        <v>India</v>
      </c>
      <c r="C97" s="84" t="str">
        <f ca="1"/>
        <v>IND</v>
      </c>
      <c r="D97" s="84" t="str">
        <f ca="1"/>
        <v>SAS           South Asia</v>
      </c>
      <c r="E97" s="84" t="str">
        <f ca="1"/>
        <v>IBRD</v>
      </c>
      <c r="F97" s="81" t="str">
        <f t="shared" ca="1" si="4"/>
        <v/>
      </c>
      <c r="G97" s="80">
        <f>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0</v>
      </c>
      <c r="H97" s="80" cm="1">
        <f t="array" ref="H97">IF(
    SUM(IF(
            ISNUMBER(
                IF(
                    $M$4:$X$4,
                    (M97:X97),
                    "")),
            1,
            0))
        =0,
    NA(),
    IF(
        Parameters!$D$15=1,
        IF(
            SUM(--(ISNUMBER(IF($M$4:$X$4=1,(M97:X97),""))))&gt;0,
            MAX(IF(
                ISNUMBER(M97:X97),
                IF(
                    M$4:X$4=1,
                    M97:X97,
                    ""),
                "")),
            MAX(IF(
                ISNUMBER(M97:X97),
                IF(
                    M$4:X$4=2,
                    M97:X97,
                    ""),
                ""))
        ),
        IF(
            Parameters!$D$16=1,
            IFERROR(
                AVERAGE(IF(
                    ISNUMBER(M97:X97),
                    IF(
                        M$4:X$4=1,
                        M97:X97,
                        ""),
                    "")),
                AVERAGE(IF(
                    ISNUMBER(M97:X97),
                    IF(
                        M$4:X$4=2,
                        M97:X97,
                        ""),
                    ""))
            ),
            IF(
                Parameters!$D$17=1,
                IFERROR(
                    IF(
                        OR(
                            IF(
                                ISNUMBER(M97:X97),
                                IF(
                                    M$4:X$4=1,
                                    M97:X97,
                                    ""),
                                "")
                            =0),
                        0,
                        GEOMEAN(IF(
                            ISNUMBER(M97:X97),
                            IF(
                                M$4:X$4=1,
                                M97:X97,
                                ""),
                            ""))
                    ),
                    IF(
                        OR(IF(
                            ISNUMBER(M97:X97),
                            IF(
                                M$4:X$4=2,
                                M97:X97,
                                ""),
                            "")
                            =0),
                        0,
                        GEOMEAN(IF(
                            ISNUMBER(M97:X97),
                            IF(
                                M$4:X$4=2,
                                M97:X97,
                                ""),
                            "")))
                )
            )
        )
    )
)</f>
        <v>5.5529820497973299</v>
      </c>
      <c r="I97" s="191" t="e" cm="1">
        <f t="array" ref="I97">IF(
    SUM(IF(
            ISNUMBER(
                IF(
                    $M$5:$X$5,
                    (M97:X97),
                    "")),
            1,
            0))
        =0,
    NA(),
    IF(
        Parameters!$D$15=1,
        IF(
            SUM(--(ISNUMBER(IF($M$5:$X$5=1,(M97:X97),""))))&gt;0,
            MAX(IF(
                ISNUMBER(M97:X97),
                IF(
                    M$5:X$5=1,
                    M97:X97,
                    ""),
                "")),
            MAX(IF(
                ISNUMBER(M97:X97),
                IF(
                    M$5:X$5=2,
                    M97:X97,
                    ""),
                ""))
        ),
        IF(
            Parameters!$D$16=1,
            IFERROR(
                AVERAGE(IF(
                    ISNUMBER(M97:X97),
                    IF(
                        M$5:X$5=1,
                        M97:X97,
                        ""),
                    "")),
                AVERAGE(IF(
                    ISNUMBER(M97:X97),
                    IF(
                        M$5:X$5=2,
                        M97:X97,
                        ""),
                    ""))
            ),
            IF(
                Parameters!$D$17=1,
                IFERROR(
                    IF(
                        OR(
                            IF(
                                ISNUMBER(M97:X97),
                                IF(
                                    M$5:X$5=1,
                                    M97:X97,
                                    ""),
                                "")
                            =0),
                        0,
                        GEOMEAN(IF(
                            ISNUMBER(M97:X97),
                            IF(
                                M$5:X$5=1,
                                M97:X97,
                                ""),
                            ""))
                    ),
                    IF(
                        OR(IF(
                            ISNUMBER(M97:X97),
                            IF(
                                M$5:X$5=2,
                                M97:X97,
                                ""),
                            "")
                            =0),
                        0,
                        GEOMEAN(IF(
                            ISNUMBER(M97:X97),
                            IF(
                                M$5:X$5=2,
                                M97:X97,
                                ""),
                            "")))
                )
            )
        )
    )
)</f>
        <v>#N/A</v>
      </c>
      <c r="J97" s="242">
        <v>44753</v>
      </c>
      <c r="K97" s="242">
        <v>44753</v>
      </c>
      <c r="L97" s="91" t="s">
        <v>152</v>
      </c>
      <c r="M97" s="192">
        <v>7.17703349282296</v>
      </c>
      <c r="N97" s="192">
        <v>5.5529820497973299</v>
      </c>
      <c r="O97" s="192" t="s">
        <v>409</v>
      </c>
      <c r="P97" s="192" t="s">
        <v>409</v>
      </c>
      <c r="Q97" s="192" t="s">
        <v>409</v>
      </c>
      <c r="R97" s="192">
        <v>0.45800000000000002</v>
      </c>
      <c r="S97" s="192">
        <v>58.9</v>
      </c>
      <c r="T97" s="192" t="s">
        <v>409</v>
      </c>
      <c r="U97" s="192" t="s">
        <v>409</v>
      </c>
      <c r="V97" s="192" t="s">
        <v>409</v>
      </c>
      <c r="W97" s="192"/>
      <c r="X97" s="192"/>
      <c r="Y97" s="192"/>
      <c r="Z97" s="192"/>
      <c r="AA97" s="87"/>
    </row>
    <row r="98" spans="1:27" x14ac:dyDescent="0.2">
      <c r="A98" s="81">
        <v>91</v>
      </c>
      <c r="B98" s="84" t="str">
        <f ca="1"/>
        <v>Ireland</v>
      </c>
      <c r="C98" s="84" t="str">
        <f ca="1"/>
        <v>IRL</v>
      </c>
      <c r="D98" s="84" t="str">
        <f ca="1"/>
        <v>ECS           Europe &amp; Central Asia</v>
      </c>
      <c r="E98" s="84" t="str">
        <f ca="1"/>
        <v>NA</v>
      </c>
      <c r="F98" s="81" t="str">
        <f t="shared" ca="1" si="4"/>
        <v/>
      </c>
      <c r="G98" s="80">
        <f>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0</v>
      </c>
      <c r="H98" s="80" cm="1">
        <f t="array" ref="H98">IF(
    SUM(IF(
            ISNUMBER(
                IF(
                    $M$4:$X$4,
                    (M98:X98),
                    "")),
            1,
            0))
        =0,
    NA(),
    IF(
        Parameters!$D$15=1,
        IF(
            SUM(--(ISNUMBER(IF($M$4:$X$4=1,(M98:X98),""))))&gt;0,
            MAX(IF(
                ISNUMBER(M98:X98),
                IF(
                    M$4:X$4=1,
                    M98:X98,
                    ""),
                "")),
            MAX(IF(
                ISNUMBER(M98:X98),
                IF(
                    M$4:X$4=2,
                    M98:X98,
                    ""),
                ""))
        ),
        IF(
            Parameters!$D$16=1,
            IFERROR(
                AVERAGE(IF(
                    ISNUMBER(M98:X98),
                    IF(
                        M$4:X$4=1,
                        M98:X98,
                        ""),
                    "")),
                AVERAGE(IF(
                    ISNUMBER(M98:X98),
                    IF(
                        M$4:X$4=2,
                        M98:X98,
                        ""),
                    ""))
            ),
            IF(
                Parameters!$D$17=1,
                IFERROR(
                    IF(
                        OR(
                            IF(
                                ISNUMBER(M98:X98),
                                IF(
                                    M$4:X$4=1,
                                    M98:X98,
                                    ""),
                                "")
                            =0),
                        0,
                        GEOMEAN(IF(
                            ISNUMBER(M98:X98),
                            IF(
                                M$4:X$4=1,
                                M98:X98,
                                ""),
                            ""))
                    ),
                    IF(
                        OR(IF(
                            ISNUMBER(M98:X98),
                            IF(
                                M$4:X$4=2,
                                M98:X98,
                                ""),
                            "")
                            =0),
                        0,
                        GEOMEAN(IF(
                            ISNUMBER(M98:X98),
                            IF(
                                M$4:X$4=2,
                                M98:X98,
                                ""),
                            "")))
                )
            )
        )
    )
)</f>
        <v>0</v>
      </c>
      <c r="I98" s="191" t="e" cm="1">
        <f t="array" ref="I98">IF(
    SUM(IF(
            ISNUMBER(
                IF(
                    $M$5:$X$5,
                    (M98:X98),
                    "")),
            1,
            0))
        =0,
    NA(),
    IF(
        Parameters!$D$15=1,
        IF(
            SUM(--(ISNUMBER(IF($M$5:$X$5=1,(M98:X98),""))))&gt;0,
            MAX(IF(
                ISNUMBER(M98:X98),
                IF(
                    M$5:X$5=1,
                    M98:X98,
                    ""),
                "")),
            MAX(IF(
                ISNUMBER(M98:X98),
                IF(
                    M$5:X$5=2,
                    M98:X98,
                    ""),
                ""))
        ),
        IF(
            Parameters!$D$16=1,
            IFERROR(
                AVERAGE(IF(
                    ISNUMBER(M98:X98),
                    IF(
                        M$5:X$5=1,
                        M98:X98,
                        ""),
                    "")),
                AVERAGE(IF(
                    ISNUMBER(M98:X98),
                    IF(
                        M$5:X$5=2,
                        M98:X98,
                        ""),
                    ""))
            ),
            IF(
                Parameters!$D$17=1,
                IFERROR(
                    IF(
                        OR(
                            IF(
                                ISNUMBER(M98:X98),
                                IF(
                                    M$5:X$5=1,
                                    M98:X98,
                                    ""),
                                "")
                            =0),
                        0,
                        GEOMEAN(IF(
                            ISNUMBER(M98:X98),
                            IF(
                                M$5:X$5=1,
                                M98:X98,
                                ""),
                            ""))
                    ),
                    IF(
                        OR(IF(
                            ISNUMBER(M98:X98),
                            IF(
                                M$5:X$5=2,
                                M98:X98,
                                ""),
                            "")
                            =0),
                        0,
                        GEOMEAN(IF(
                            ISNUMBER(M98:X98),
                            IF(
                                M$5:X$5=2,
                                M98:X98,
                                ""),
                            "")))
                )
            )
        )
    )
)</f>
        <v>#N/A</v>
      </c>
      <c r="J98" s="242">
        <v>44888</v>
      </c>
      <c r="K98" s="242">
        <v>44753</v>
      </c>
      <c r="L98" s="91" t="s">
        <v>154</v>
      </c>
      <c r="M98" s="192">
        <v>0</v>
      </c>
      <c r="N98" s="192">
        <v>0</v>
      </c>
      <c r="O98" s="192" t="s">
        <v>409</v>
      </c>
      <c r="P98" s="192" t="s">
        <v>409</v>
      </c>
      <c r="Q98" s="192" t="s">
        <v>409</v>
      </c>
      <c r="R98" s="192">
        <v>0.11899999999999999</v>
      </c>
      <c r="S98" s="192">
        <v>81.7</v>
      </c>
      <c r="T98" s="192" t="s">
        <v>409</v>
      </c>
      <c r="U98" s="192" t="s">
        <v>409</v>
      </c>
      <c r="V98" s="192" t="s">
        <v>409</v>
      </c>
      <c r="W98" s="192"/>
      <c r="X98" s="192"/>
      <c r="Y98" s="192"/>
      <c r="Z98" s="192"/>
      <c r="AA98" s="87"/>
    </row>
    <row r="99" spans="1:27" x14ac:dyDescent="0.2">
      <c r="A99" s="81">
        <v>92</v>
      </c>
      <c r="B99" s="84" t="str">
        <f ca="1"/>
        <v>Iran, Islamic Rep.</v>
      </c>
      <c r="C99" s="84" t="str">
        <f ca="1"/>
        <v>IRN</v>
      </c>
      <c r="D99" s="84" t="str">
        <f ca="1"/>
        <v>MEA           Middle East &amp; North Africa</v>
      </c>
      <c r="E99" s="84" t="str">
        <f ca="1"/>
        <v>IBRD</v>
      </c>
      <c r="F99" s="81" t="str">
        <f t="shared" ca="1" si="4"/>
        <v/>
      </c>
      <c r="G99" s="80">
        <f>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0</v>
      </c>
      <c r="H99" s="80" cm="1">
        <f t="array" ref="H99">IF(
    SUM(IF(
            ISNUMBER(
                IF(
                    $M$4:$X$4,
                    (M99:X99),
                    "")),
            1,
            0))
        =0,
    NA(),
    IF(
        Parameters!$D$15=1,
        IF(
            SUM(--(ISNUMBER(IF($M$4:$X$4=1,(M99:X99),""))))&gt;0,
            MAX(IF(
                ISNUMBER(M99:X99),
                IF(
                    M$4:X$4=1,
                    M99:X99,
                    ""),
                "")),
            MAX(IF(
                ISNUMBER(M99:X99),
                IF(
                    M$4:X$4=2,
                    M99:X99,
                    ""),
                ""))
        ),
        IF(
            Parameters!$D$16=1,
            IFERROR(
                AVERAGE(IF(
                    ISNUMBER(M99:X99),
                    IF(
                        M$4:X$4=1,
                        M99:X99,
                        ""),
                    "")),
                AVERAGE(IF(
                    ISNUMBER(M99:X99),
                    IF(
                        M$4:X$4=2,
                        M99:X99,
                        ""),
                    ""))
            ),
            IF(
                Parameters!$D$17=1,
                IFERROR(
                    IF(
                        OR(
                            IF(
                                ISNUMBER(M99:X99),
                                IF(
                                    M$4:X$4=1,
                                    M99:X99,
                                    ""),
                                "")
                            =0),
                        0,
                        GEOMEAN(IF(
                            ISNUMBER(M99:X99),
                            IF(
                                M$4:X$4=1,
                                M99:X99,
                                ""),
                            ""))
                    ),
                    IF(
                        OR(IF(
                            ISNUMBER(M99:X99),
                            IF(
                                M$4:X$4=2,
                                M99:X99,
                                ""),
                            "")
                            =0),
                        0,
                        GEOMEAN(IF(
                            ISNUMBER(M99:X99),
                            IF(
                                M$4:X$4=2,
                                M99:X99,
                                ""),
                            "")))
                )
            )
        )
    )
)</f>
        <v>2.9665071770334901</v>
      </c>
      <c r="I99" s="191" t="e" cm="1">
        <f t="array" ref="I99">IF(
    SUM(IF(
            ISNUMBER(
                IF(
                    $M$5:$X$5,
                    (M99:X99),
                    "")),
            1,
            0))
        =0,
    NA(),
    IF(
        Parameters!$D$15=1,
        IF(
            SUM(--(ISNUMBER(IF($M$5:$X$5=1,(M99:X99),""))))&gt;0,
            MAX(IF(
                ISNUMBER(M99:X99),
                IF(
                    M$5:X$5=1,
                    M99:X99,
                    ""),
                "")),
            MAX(IF(
                ISNUMBER(M99:X99),
                IF(
                    M$5:X$5=2,
                    M99:X99,
                    ""),
                ""))
        ),
        IF(
            Parameters!$D$16=1,
            IFERROR(
                AVERAGE(IF(
                    ISNUMBER(M99:X99),
                    IF(
                        M$5:X$5=1,
                        M99:X99,
                        ""),
                    "")),
                AVERAGE(IF(
                    ISNUMBER(M99:X99),
                    IF(
                        M$5:X$5=2,
                        M99:X99,
                        ""),
                    ""))
            ),
            IF(
                Parameters!$D$17=1,
                IFERROR(
                    IF(
                        OR(
                            IF(
                                ISNUMBER(M99:X99),
                                IF(
                                    M$5:X$5=1,
                                    M99:X99,
                                    ""),
                                "")
                            =0),
                        0,
                        GEOMEAN(IF(
                            ISNUMBER(M99:X99),
                            IF(
                                M$5:X$5=1,
                                M99:X99,
                                ""),
                            ""))
                    ),
                    IF(
                        OR(IF(
                            ISNUMBER(M99:X99),
                            IF(
                                M$5:X$5=2,
                                M99:X99,
                                ""),
                            "")
                            =0),
                        0,
                        GEOMEAN(IF(
                            ISNUMBER(M99:X99),
                            IF(
                                M$5:X$5=2,
                                M99:X99,
                                ""),
                            "")))
                )
            )
        )
    )
)</f>
        <v>#N/A</v>
      </c>
      <c r="J99" s="242">
        <v>44753</v>
      </c>
      <c r="K99" s="242">
        <v>44753</v>
      </c>
      <c r="L99" s="91" t="s">
        <v>155</v>
      </c>
      <c r="M99" s="192">
        <v>2.9665071770334901</v>
      </c>
      <c r="N99" s="192" t="s">
        <v>409</v>
      </c>
      <c r="O99" s="192" t="s">
        <v>409</v>
      </c>
      <c r="P99" s="192" t="s">
        <v>409</v>
      </c>
      <c r="Q99" s="192" t="s">
        <v>409</v>
      </c>
      <c r="R99" s="192">
        <v>0.28199999999999997</v>
      </c>
      <c r="S99" s="192" t="s">
        <v>409</v>
      </c>
      <c r="T99" s="192" t="s">
        <v>409</v>
      </c>
      <c r="U99" s="192" t="s">
        <v>409</v>
      </c>
      <c r="V99" s="192" t="s">
        <v>409</v>
      </c>
      <c r="W99" s="192"/>
      <c r="X99" s="192"/>
      <c r="Y99" s="192"/>
      <c r="Z99" s="192"/>
      <c r="AA99" s="87"/>
    </row>
    <row r="100" spans="1:27" x14ac:dyDescent="0.2">
      <c r="A100" s="81">
        <v>93</v>
      </c>
      <c r="B100" s="84" t="str">
        <f ca="1"/>
        <v>Iraq</v>
      </c>
      <c r="C100" s="84" t="str">
        <f ca="1"/>
        <v>IRQ</v>
      </c>
      <c r="D100" s="84" t="str">
        <f ca="1"/>
        <v>MEA           Middle East &amp; North Africa</v>
      </c>
      <c r="E100" s="84" t="str">
        <f ca="1"/>
        <v>IBRD</v>
      </c>
      <c r="F100" s="81" t="str">
        <f t="shared" ca="1" si="4"/>
        <v/>
      </c>
      <c r="G100" s="80">
        <f>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4.2103767916034229</v>
      </c>
      <c r="H100" s="80" cm="1">
        <f t="array" ref="H100">IF(
    SUM(IF(
            ISNUMBER(
                IF(
                    $M$4:$X$4,
                    (M100:X100),
                    "")),
            1,
            0))
        =0,
    NA(),
    IF(
        Parameters!$D$15=1,
        IF(
            SUM(--(ISNUMBER(IF($M$4:$X$4=1,(M100:X100),""))))&gt;0,
            MAX(IF(
                ISNUMBER(M100:X100),
                IF(
                    M$4:X$4=1,
                    M100:X100,
                    ""),
                "")),
            MAX(IF(
                ISNUMBER(M100:X100),
                IF(
                    M$4:X$4=2,
                    M100:X100,
                    ""),
                ""))
        ),
        IF(
            Parameters!$D$16=1,
            IFERROR(
                AVERAGE(IF(
                    ISNUMBER(M100:X100),
                    IF(
                        M$4:X$4=1,
                        M100:X100,
                        ""),
                    "")),
                AVERAGE(IF(
                    ISNUMBER(M100:X100),
                    IF(
                        M$4:X$4=2,
                        M100:X100,
                        ""),
                    ""))
            ),
            IF(
                Parameters!$D$17=1,
                IFERROR(
                    IF(
                        OR(
                            IF(
                                ISNUMBER(M100:X100),
                                IF(
                                    M$4:X$4=1,
                                    M100:X100,
                                    ""),
                                "")
                            =0),
                        0,
                        GEOMEAN(IF(
                            ISNUMBER(M100:X100),
                            IF(
                                M$4:X$4=1,
                                M100:X100,
                                ""),
                            ""))
                    ),
                    IF(
                        OR(IF(
                            ISNUMBER(M100:X100),
                            IF(
                                M$4:X$4=2,
                                M100:X100,
                                ""),
                            "")
                            =0),
                        0,
                        GEOMEAN(IF(
                            ISNUMBER(M100:X100),
                            IF(
                                M$4:X$4=2,
                                M100:X100,
                                ""),
                            "")))
                )
            )
        )
    )
)</f>
        <v>5.9090909090909101</v>
      </c>
      <c r="I100" s="191" cm="1">
        <f t="array" ref="I100">IF(
    SUM(IF(
            ISNUMBER(
                IF(
                    $M$5:$X$5,
                    (M100:X100),
                    "")),
            1,
            0))
        =0,
    NA(),
    IF(
        Parameters!$D$15=1,
        IF(
            SUM(--(ISNUMBER(IF($M$5:$X$5=1,(M100:X100),""))))&gt;0,
            MAX(IF(
                ISNUMBER(M100:X100),
                IF(
                    M$5:X$5=1,
                    M100:X100,
                    ""),
                "")),
            MAX(IF(
                ISNUMBER(M100:X100),
                IF(
                    M$5:X$5=2,
                    M100:X100,
                    ""),
                ""))
        ),
        IF(
            Parameters!$D$16=1,
            IFERROR(
                AVERAGE(IF(
                    ISNUMBER(M100:X100),
                    IF(
                        M$5:X$5=1,
                        M100:X100,
                        ""),
                    "")),
                AVERAGE(IF(
                    ISNUMBER(M100:X100),
                    IF(
                        M$5:X$5=2,
                        M100:X100,
                        ""),
                    ""))
            ),
            IF(
                Parameters!$D$17=1,
                IFERROR(
                    IF(
                        OR(
                            IF(
                                ISNUMBER(M100:X100),
                                IF(
                                    M$5:X$5=1,
                                    M100:X100,
                                    ""),
                                "")
                            =0),
                        0,
                        GEOMEAN(IF(
                            ISNUMBER(M100:X100),
                            IF(
                                M$5:X$5=1,
                                M100:X100,
                                ""),
                            ""))
                    ),
                    IF(
                        OR(IF(
                            ISNUMBER(M100:X100),
                            IF(
                                M$5:X$5=2,
                                M100:X100,
                                ""),
                            "")
                            =0),
                        0,
                        GEOMEAN(IF(
                            ISNUMBER(M100:X100),
                            IF(
                                M$5:X$5=2,
                                M100:X100,
                                ""),
                            "")))
                )
            )
        )
    )
)</f>
        <v>3</v>
      </c>
      <c r="J100" s="242">
        <v>44753</v>
      </c>
      <c r="K100" s="242">
        <v>45058</v>
      </c>
      <c r="L100" s="91" t="s">
        <v>157</v>
      </c>
      <c r="M100" s="192">
        <v>5.9090909090909101</v>
      </c>
      <c r="N100" s="192" t="s">
        <v>409</v>
      </c>
      <c r="O100" s="192" t="s">
        <v>409</v>
      </c>
      <c r="P100" s="192" t="s">
        <v>409</v>
      </c>
      <c r="Q100" s="192">
        <v>3</v>
      </c>
      <c r="R100" s="192">
        <v>0.40500000000000003</v>
      </c>
      <c r="S100" s="192" t="s">
        <v>409</v>
      </c>
      <c r="T100" s="192" t="s">
        <v>409</v>
      </c>
      <c r="U100" s="192" t="s">
        <v>409</v>
      </c>
      <c r="V100" s="192">
        <v>3.27</v>
      </c>
      <c r="W100" s="192"/>
      <c r="X100" s="192"/>
      <c r="Y100" s="192"/>
      <c r="Z100" s="192"/>
      <c r="AA100" s="87"/>
    </row>
    <row r="101" spans="1:27" x14ac:dyDescent="0.2">
      <c r="A101" s="81">
        <v>94</v>
      </c>
      <c r="B101" s="84" t="str">
        <f ca="1"/>
        <v>Iceland</v>
      </c>
      <c r="C101" s="84" t="str">
        <f ca="1"/>
        <v>ISL</v>
      </c>
      <c r="D101" s="84" t="str">
        <f ca="1"/>
        <v>ECS           Europe &amp; Central Asia</v>
      </c>
      <c r="E101" s="84" t="str">
        <f ca="1"/>
        <v>NA</v>
      </c>
      <c r="F101" s="81" t="str">
        <f t="shared" ca="1" si="4"/>
        <v/>
      </c>
      <c r="G101" s="80">
        <f>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$M$4:$X$4,
                    (M101:X101),
                    "")),
            1,
            0))
        =0,
    NA(),
    IF(
        Parameters!$D$15=1,
        IF(
            SUM(--(ISNUMBER(IF($M$4:$X$4=1,(M101:X101),""))))&gt;0,
            MAX(IF(
                ISNUMBER(M101:X101),
                IF(
                    M$4:X$4=1,
                    M101:X101,
                    ""),
                "")),
            MAX(IF(
                ISNUMBER(M101:X101),
                IF(
                    M$4:X$4=2,
                    M101:X101,
                    ""),
                ""))
        ),
        IF(
            Parameters!$D$16=1,
            IFERROR(
                AVERAGE(IF(
                    ISNUMBER(M101:X101),
                    IF(
                        M$4:X$4=1,
                        M101:X101,
                        ""),
                    "")),
                AVERAGE(IF(
                    ISNUMBER(M101:X101),
                    IF(
                        M$4:X$4=2,
                        M101:X101,
                        ""),
                    ""))
            ),
            IF(
                Parameters!$D$17=1,
                IFERROR(
                    IF(
                        OR(
                            IF(
                                ISNUMBER(M101:X101),
                                IF(
                                    M$4:X$4=1,
                                    M101:X101,
                                    ""),
                                "")
                            =0),
                        0,
                        GEOMEAN(IF(
                            ISNUMBER(M101:X101),
                            IF(
                                M$4:X$4=1,
                                M101:X101,
                                ""),
                            ""))
                    ),
                    IF(
                        OR(IF(
                            ISNUMBER(M101:X101),
                            IF(
                                M$4:X$4=2,
                                M101:X101,
                                ""),
                            "")
                            =0),
                        0,
                        GEOMEAN(IF(
                            ISNUMBER(M101:X101),
                            IF(
                                M$4:X$4=2,
                                M101:X101,
                                ""),
                            "")))
                )
            )
        )
    )
)</f>
        <v>0.55023923444975997</v>
      </c>
      <c r="I101" s="191" t="e" cm="1">
        <f t="array" ref="I101">IF(
    SUM(IF(
            ISNUMBER(
                IF(
                    $M$5:$X$5,
                    (M101:X101),
                    "")),
            1,
            0))
        =0,
    NA(),
    IF(
        Parameters!$D$15=1,
        IF(
            SUM(--(ISNUMBER(IF($M$5:$X$5=1,(M101:X101),""))))&gt;0,
            MAX(IF(
                ISNUMBER(M101:X101),
                IF(
                    M$5:X$5=1,
                    M101:X101,
                    ""),
                "")),
            MAX(IF(
                ISNUMBER(M101:X101),
                IF(
                    M$5:X$5=2,
                    M101:X101,
                    ""),
                ""))
        ),
        IF(
            Parameters!$D$16=1,
            IFERROR(
                AVERAGE(IF(
                    ISNUMBER(M101:X101),
                    IF(
                        M$5:X$5=1,
                        M101:X101,
                        ""),
                    "")),
                AVERAGE(IF(
                    ISNUMBER(M101:X101),
                    IF(
                        M$5:X$5=2,
                        M101:X101,
                        ""),
                    ""))
            ),
            IF(
                Parameters!$D$17=1,
                IFERROR(
                    IF(
                        OR(
                            IF(
                                ISNUMBER(M101:X101),
                                IF(
                                    M$5:X$5=1,
                                    M101:X101,
                                    ""),
                                "")
                            =0),
                        0,
                        GEOMEAN(IF(
                            ISNUMBER(M101:X101),
                            IF(
                                M$5:X$5=1,
                                M101:X101,
                                ""),
                            ""))
                    ),
                    IF(
                        OR(IF(
                            ISNUMBER(M101:X101),
                            IF(
                                M$5:X$5=2,
                                M101:X101,
                                ""),
                            "")
                            =0),
                        0,
                        GEOMEAN(IF(
                            ISNUMBER(M101:X101),
                            IF(
                                M$5:X$5=2,
                                M101:X101,
                                ""),
                            "")))
                )
            )
        )
    )
)</f>
        <v>#N/A</v>
      </c>
      <c r="J101" s="242">
        <v>44753</v>
      </c>
      <c r="K101" s="242">
        <v>44753</v>
      </c>
      <c r="L101" s="91" t="s">
        <v>159</v>
      </c>
      <c r="M101" s="192">
        <v>0.55023923444975997</v>
      </c>
      <c r="N101" s="192" t="s">
        <v>409</v>
      </c>
      <c r="O101" s="192" t="s">
        <v>409</v>
      </c>
      <c r="P101" s="192" t="s">
        <v>409</v>
      </c>
      <c r="Q101" s="192" t="s">
        <v>409</v>
      </c>
      <c r="R101" s="192">
        <v>0.18099999999999999</v>
      </c>
      <c r="S101" s="192" t="s">
        <v>409</v>
      </c>
      <c r="T101" s="192" t="s">
        <v>409</v>
      </c>
      <c r="U101" s="192" t="s">
        <v>409</v>
      </c>
      <c r="V101" s="192" t="s">
        <v>409</v>
      </c>
      <c r="W101" s="192"/>
      <c r="X101" s="192"/>
      <c r="Y101" s="192"/>
      <c r="Z101" s="192"/>
      <c r="AA101" s="87"/>
    </row>
    <row r="102" spans="1:27" x14ac:dyDescent="0.2">
      <c r="A102" s="81">
        <v>95</v>
      </c>
      <c r="B102" s="84" t="str">
        <f ca="1"/>
        <v>Israel</v>
      </c>
      <c r="C102" s="84" t="str">
        <f ca="1"/>
        <v>ISR</v>
      </c>
      <c r="D102" s="84" t="str">
        <f ca="1"/>
        <v>MEA           Middle East &amp; North Africa</v>
      </c>
      <c r="E102" s="84" t="str">
        <f ca="1"/>
        <v>NA</v>
      </c>
      <c r="F102" s="81" t="str">
        <f t="shared" ca="1" si="4"/>
        <v/>
      </c>
      <c r="G102" s="80">
        <f>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0</v>
      </c>
      <c r="H102" s="80" cm="1">
        <f t="array" ref="H102">IF(
    SUM(IF(
            ISNUMBER(
                IF(
                    $M$4:$X$4,
                    (M102:X102),
                    "")),
            1,
            0))
        =0,
    NA(),
    IF(
        Parameters!$D$15=1,
        IF(
            SUM(--(ISNUMBER(IF($M$4:$X$4=1,(M102:X102),""))))&gt;0,
            MAX(IF(
                ISNUMBER(M102:X102),
                IF(
                    M$4:X$4=1,
                    M102:X102,
                    ""),
                "")),
            MAX(IF(
                ISNUMBER(M102:X102),
                IF(
                    M$4:X$4=2,
                    M102:X102,
                    ""),
                ""))
        ),
        IF(
            Parameters!$D$16=1,
            IFERROR(
                AVERAGE(IF(
                    ISNUMBER(M102:X102),
                    IF(
                        M$4:X$4=1,
                        M102:X102,
                        ""),
                    "")),
                AVERAGE(IF(
                    ISNUMBER(M102:X102),
                    IF(
                        M$4:X$4=2,
                        M102:X102,
                        ""),
                    ""))
            ),
            IF(
                Parameters!$D$17=1,
                IFERROR(
                    IF(
                        OR(
                            IF(
                                ISNUMBER(M102:X102),
                                IF(
                                    M$4:X$4=1,
                                    M102:X102,
                                    ""),
                                "")
                            =0),
                        0,
                        GEOMEAN(IF(
                            ISNUMBER(M102:X102),
                            IF(
                                M$4:X$4=1,
                                M102:X102,
                                ""),
                            ""))
                    ),
                    IF(
                        OR(IF(
                            ISNUMBER(M102:X102),
                            IF(
                                M$4:X$4=2,
                                M102:X102,
                                ""),
                            "")
                            =0),
                        0,
                        GEOMEAN(IF(
                            ISNUMBER(M102:X102),
                            IF(
                                M$4:X$4=2,
                                M102:X102,
                                ""),
                            "")))
                )
            )
        )
    )
)</f>
        <v>0.94962362478286</v>
      </c>
      <c r="I102" s="191" t="e" cm="1">
        <f t="array" ref="I102">IF(
    SUM(IF(
            ISNUMBER(
                IF(
                    $M$5:$X$5,
                    (M102:X102),
                    "")),
            1,
            0))
        =0,
    NA(),
    IF(
        Parameters!$D$15=1,
        IF(
            SUM(--(ISNUMBER(IF($M$5:$X$5=1,(M102:X102),""))))&gt;0,
            MAX(IF(
                ISNUMBER(M102:X102),
                IF(
                    M$5:X$5=1,
                    M102:X102,
                    ""),
                "")),
            MAX(IF(
                ISNUMBER(M102:X102),
                IF(
                    M$5:X$5=2,
                    M102:X102,
                    ""),
                ""))
        ),
        IF(
            Parameters!$D$16=1,
            IFERROR(
                AVERAGE(IF(
                    ISNUMBER(M102:X102),
                    IF(
                        M$5:X$5=1,
                        M102:X102,
                        ""),
                    "")),
                AVERAGE(IF(
                    ISNUMBER(M102:X102),
                    IF(
                        M$5:X$5=2,
                        M102:X102,
                        ""),
                    ""))
            ),
            IF(
                Parameters!$D$17=1,
                IFERROR(
                    IF(
                        OR(
                            IF(
                                ISNUMBER(M102:X102),
                                IF(
                                    M$5:X$5=1,
                                    M102:X102,
                                    ""),
                                "")
                            =0),
                        0,
                        GEOMEAN(IF(
                            ISNUMBER(M102:X102),
                            IF(
                                M$5:X$5=1,
                                M102:X102,
                                ""),
                            ""))
                    ),
                    IF(
                        OR(IF(
                            ISNUMBER(M102:X102),
                            IF(
                                M$5:X$5=2,
                                M102:X102,
                                ""),
                            "")
                            =0),
                        0,
                        GEOMEAN(IF(
                            ISNUMBER(M102:X102),
                            IF(
                                M$5:X$5=2,
                                M102:X102,
                                ""),
                            "")))
                )
            )
        )
    )
)</f>
        <v>#N/A</v>
      </c>
      <c r="J102" s="242">
        <v>44888</v>
      </c>
      <c r="K102" s="242">
        <v>44753</v>
      </c>
      <c r="L102" s="91" t="s">
        <v>161</v>
      </c>
      <c r="M102" s="192">
        <v>0</v>
      </c>
      <c r="N102" s="192">
        <v>0.94962362478286</v>
      </c>
      <c r="O102" s="192" t="s">
        <v>409</v>
      </c>
      <c r="P102" s="192" t="s">
        <v>409</v>
      </c>
      <c r="Q102" s="192" t="s">
        <v>409</v>
      </c>
      <c r="R102" s="192">
        <v>0.129</v>
      </c>
      <c r="S102" s="192">
        <v>74.8</v>
      </c>
      <c r="T102" s="192" t="s">
        <v>409</v>
      </c>
      <c r="U102" s="192" t="s">
        <v>409</v>
      </c>
      <c r="V102" s="192" t="s">
        <v>409</v>
      </c>
      <c r="W102" s="192"/>
      <c r="X102" s="192"/>
      <c r="Y102" s="192"/>
      <c r="Z102" s="192"/>
      <c r="AA102" s="87"/>
    </row>
    <row r="103" spans="1:27" x14ac:dyDescent="0.2">
      <c r="A103" s="81">
        <v>96</v>
      </c>
      <c r="B103" s="84" t="str">
        <f ca="1"/>
        <v>Italy</v>
      </c>
      <c r="C103" s="84" t="str">
        <f ca="1"/>
        <v>ITA</v>
      </c>
      <c r="D103" s="84" t="str">
        <f ca="1"/>
        <v>ECS           Europe &amp; Central Asia</v>
      </c>
      <c r="E103" s="84" t="str">
        <f ca="1"/>
        <v>NA</v>
      </c>
      <c r="F103" s="81" t="str">
        <f t="shared" ca="1" si="4"/>
        <v/>
      </c>
      <c r="G103" s="80">
        <f>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0</v>
      </c>
      <c r="H103" s="80" cm="1">
        <f t="array" ref="H103">IF(
    SUM(IF(
            ISNUMBER(
                IF(
                    $M$4:$X$4,
                    (M103:X103),
                    "")),
            1,
            0))
        =0,
    NA(),
    IF(
        Parameters!$D$15=1,
        IF(
            SUM(--(ISNUMBER(IF($M$4:$X$4=1,(M103:X103),""))))&gt;0,
            MAX(IF(
                ISNUMBER(M103:X103),
                IF(
                    M$4:X$4=1,
                    M103:X103,
                    ""),
                "")),
            MAX(IF(
                ISNUMBER(M103:X103),
                IF(
                    M$4:X$4=2,
                    M103:X103,
                    ""),
                ""))
        ),
        IF(
            Parameters!$D$16=1,
            IFERROR(
                AVERAGE(IF(
                    ISNUMBER(M103:X103),
                    IF(
                        M$4:X$4=1,
                        M103:X103,
                        ""),
                    "")),
                AVERAGE(IF(
                    ISNUMBER(M103:X103),
                    IF(
                        M$4:X$4=2,
                        M103:X103,
                        ""),
                    ""))
            ),
            IF(
                Parameters!$D$17=1,
                IFERROR(
                    IF(
                        OR(
                            IF(
                                ISNUMBER(M103:X103),
                                IF(
                                    M$4:X$4=1,
                                    M103:X103,
                                    ""),
                                "")
                            =0),
                        0,
                        GEOMEAN(IF(
                            ISNUMBER(M103:X103),
                            IF(
                                M$4:X$4=1,
                                M103:X103,
                                ""),
                            ""))
                    ),
                    IF(
                        OR(IF(
                            ISNUMBER(M103:X103),
                            IF(
                                M$4:X$4=2,
                                M103:X103,
                                ""),
                            "")
                            =0),
                        0,
                        GEOMEAN(IF(
                            ISNUMBER(M103:X103),
                            IF(
                                M$4:X$4=2,
                                M103:X103,
                                ""),
                            "")))
                )
            )
        )
    )
)</f>
        <v>1.1812391430225799</v>
      </c>
      <c r="I103" s="191" t="e" cm="1">
        <f t="array" ref="I103">IF(
    SUM(IF(
            ISNUMBER(
                IF(
                    $M$5:$X$5,
                    (M103:X103),
                    "")),
            1,
            0))
        =0,
    NA(),
    IF(
        Parameters!$D$15=1,
        IF(
            SUM(--(ISNUMBER(IF($M$5:$X$5=1,(M103:X103),""))))&gt;0,
            MAX(IF(
                ISNUMBER(M103:X103),
                IF(
                    M$5:X$5=1,
                    M103:X103,
                    ""),
                "")),
            MAX(IF(
                ISNUMBER(M103:X103),
                IF(
                    M$5:X$5=2,
                    M103:X103,
                    ""),
                ""))
        ),
        IF(
            Parameters!$D$16=1,
            IFERROR(
                AVERAGE(IF(
                    ISNUMBER(M103:X103),
                    IF(
                        M$5:X$5=1,
                        M103:X103,
                        ""),
                    "")),
                AVERAGE(IF(
                    ISNUMBER(M103:X103),
                    IF(
                        M$5:X$5=2,
                        M103:X103,
                        ""),
                    ""))
            ),
            IF(
                Parameters!$D$17=1,
                IFERROR(
                    IF(
                        OR(
                            IF(
                                ISNUMBER(M103:X103),
                                IF(
                                    M$5:X$5=1,
                                    M103:X103,
                                    ""),
                                "")
                            =0),
                        0,
                        GEOMEAN(IF(
                            ISNUMBER(M103:X103),
                            IF(
                                M$5:X$5=1,
                                M103:X103,
                                ""),
                            ""))
                    ),
                    IF(
                        OR(IF(
                            ISNUMBER(M103:X103),
                            IF(
                                M$5:X$5=2,
                                M103:X103,
                                ""),
                            "")
                            =0),
                        0,
                        GEOMEAN(IF(
                            ISNUMBER(M103:X103),
                            IF(
                                M$5:X$5=2,
                                M103:X103,
                                ""),
                            "")))
                )
            )
        )
    )
)</f>
        <v>#N/A</v>
      </c>
      <c r="J103" s="242">
        <v>44888</v>
      </c>
      <c r="K103" s="242">
        <v>44753</v>
      </c>
      <c r="L103" s="91" t="s">
        <v>163</v>
      </c>
      <c r="M103" s="192">
        <v>0</v>
      </c>
      <c r="N103" s="192">
        <v>1.1812391430225799</v>
      </c>
      <c r="O103" s="192" t="s">
        <v>409</v>
      </c>
      <c r="P103" s="192" t="s">
        <v>409</v>
      </c>
      <c r="Q103" s="192" t="s">
        <v>409</v>
      </c>
      <c r="R103" s="192">
        <v>0.113</v>
      </c>
      <c r="S103" s="192">
        <v>74</v>
      </c>
      <c r="T103" s="192" t="s">
        <v>409</v>
      </c>
      <c r="U103" s="192" t="s">
        <v>409</v>
      </c>
      <c r="V103" s="192" t="s">
        <v>409</v>
      </c>
      <c r="W103" s="192"/>
      <c r="X103" s="192"/>
      <c r="Y103" s="192"/>
      <c r="Z103" s="192"/>
      <c r="AA103" s="87"/>
    </row>
    <row r="104" spans="1:27" x14ac:dyDescent="0.2">
      <c r="A104" s="81">
        <v>97</v>
      </c>
      <c r="B104" s="84" t="str">
        <f ca="1"/>
        <v>Jamaica</v>
      </c>
      <c r="C104" s="84" t="str">
        <f ca="1"/>
        <v>JAM</v>
      </c>
      <c r="D104" s="84" t="str">
        <f ca="1"/>
        <v>LCN           Latin America &amp; Caribbean</v>
      </c>
      <c r="E104" s="84" t="str">
        <f ca="1"/>
        <v>IBRD</v>
      </c>
      <c r="F104" s="81" t="str">
        <f t="shared" ca="1" si="4"/>
        <v/>
      </c>
      <c r="G104" s="80">
        <f>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0</v>
      </c>
      <c r="H104" s="80" cm="1">
        <f t="array" ref="H104">IF(
    SUM(IF(
            ISNUMBER(
                IF(
                    $M$4:$X$4,
                    (M104:X104),
                    "")),
            1,
            0))
        =0,
    NA(),
    IF(
        Parameters!$D$15=1,
        IF(
            SUM(--(ISNUMBER(IF($M$4:$X$4=1,(M104:X104),""))))&gt;0,
            MAX(IF(
                ISNUMBER(M104:X104),
                IF(
                    M$4:X$4=1,
                    M104:X104,
                    ""),
                "")),
            MAX(IF(
                ISNUMBER(M104:X104),
                IF(
                    M$4:X$4=2,
                    M104:X104,
                    ""),
                ""))
        ),
        IF(
            Parameters!$D$16=1,
            IFERROR(
                AVERAGE(IF(
                    ISNUMBER(M104:X104),
                    IF(
                        M$4:X$4=1,
                        M104:X104,
                        ""),
                    "")),
                AVERAGE(IF(
                    ISNUMBER(M104:X104),
                    IF(
                        M$4:X$4=2,
                        M104:X104,
                        ""),
                    ""))
            ),
            IF(
                Parameters!$D$17=1,
                IFERROR(
                    IF(
                        OR(
                            IF(
                                ISNUMBER(M104:X104),
                                IF(
                                    M$4:X$4=1,
                                    M104:X104,
                                    ""),
                                "")
                            =0),
                        0,
                        GEOMEAN(IF(
                            ISNUMBER(M104:X104),
                            IF(
                                M$4:X$4=1,
                                M104:X104,
                                ""),
                            ""))
                    ),
                    IF(
                        OR(IF(
                            ISNUMBER(M104:X104),
                            IF(
                                M$4:X$4=2,
                                M104:X104,
                                ""),
                            "")
                            =0),
                        0,
                        GEOMEAN(IF(
                            ISNUMBER(M104:X104),
                            IF(
                                M$4:X$4=2,
                                M104:X104,
                                ""),
                            "")))
                )
            )
        )
    )
)</f>
        <v>4.2105263157894699</v>
      </c>
      <c r="I104" s="191" t="e" cm="1">
        <f t="array" ref="I104">IF(
    SUM(IF(
            ISNUMBER(
                IF(
                    $M$5:$X$5,
                    (M104:X104),
                    "")),
            1,
            0))
        =0,
    NA(),
    IF(
        Parameters!$D$15=1,
        IF(
            SUM(--(ISNUMBER(IF($M$5:$X$5=1,(M104:X104),""))))&gt;0,
            MAX(IF(
                ISNUMBER(M104:X104),
                IF(
                    M$5:X$5=1,
                    M104:X104,
                    ""),
                "")),
            MAX(IF(
                ISNUMBER(M104:X104),
                IF(
                    M$5:X$5=2,
                    M104:X104,
                    ""),
                ""))
        ),
        IF(
            Parameters!$D$16=1,
            IFERROR(
                AVERAGE(IF(
                    ISNUMBER(M104:X104),
                    IF(
                        M$5:X$5=1,
                        M104:X104,
                        ""),
                    "")),
                AVERAGE(IF(
                    ISNUMBER(M104:X104),
                    IF(
                        M$5:X$5=2,
                        M104:X104,
                        ""),
                    ""))
            ),
            IF(
                Parameters!$D$17=1,
                IFERROR(
                    IF(
                        OR(
                            IF(
                                ISNUMBER(M104:X104),
                                IF(
                                    M$5:X$5=1,
                                    M104:X104,
                                    ""),
                                "")
                            =0),
                        0,
                        GEOMEAN(IF(
                            ISNUMBER(M104:X104),
                            IF(
                                M$5:X$5=1,
                                M104:X104,
                                ""),
                            ""))
                    ),
                    IF(
                        OR(IF(
                            ISNUMBER(M104:X104),
                            IF(
                                M$5:X$5=2,
                                M104:X104,
                                ""),
                            "")
                            =0),
                        0,
                        GEOMEAN(IF(
                            ISNUMBER(M104:X104),
                            IF(
                                M$5:X$5=2,
                                M104:X104,
                                ""),
                            "")))
                )
            )
        )
    )
)</f>
        <v>#N/A</v>
      </c>
      <c r="J104" s="242">
        <v>44753</v>
      </c>
      <c r="K104" s="242">
        <v>44753</v>
      </c>
      <c r="L104" s="91" t="s">
        <v>165</v>
      </c>
      <c r="M104" s="192">
        <v>4.2105263157894699</v>
      </c>
      <c r="N104" s="192" t="s">
        <v>409</v>
      </c>
      <c r="O104" s="192" t="s">
        <v>409</v>
      </c>
      <c r="P104" s="192" t="s">
        <v>409</v>
      </c>
      <c r="Q104" s="192" t="s">
        <v>409</v>
      </c>
      <c r="R104" s="192">
        <v>0.33400000000000002</v>
      </c>
      <c r="S104" s="192" t="s">
        <v>409</v>
      </c>
      <c r="T104" s="192" t="s">
        <v>409</v>
      </c>
      <c r="U104" s="192" t="s">
        <v>409</v>
      </c>
      <c r="V104" s="192" t="s">
        <v>409</v>
      </c>
      <c r="W104" s="192"/>
      <c r="X104" s="192"/>
      <c r="Y104" s="192"/>
      <c r="Z104" s="192"/>
      <c r="AA104" s="87"/>
    </row>
    <row r="105" spans="1:27" x14ac:dyDescent="0.2">
      <c r="A105" s="81">
        <v>98</v>
      </c>
      <c r="B105" s="84" t="str">
        <f ca="1"/>
        <v>Jordan</v>
      </c>
      <c r="C105" s="84" t="str">
        <f ca="1"/>
        <v>JOR</v>
      </c>
      <c r="D105" s="84" t="str">
        <f ca="1"/>
        <v>MEA           Middle East &amp; North Africa</v>
      </c>
      <c r="E105" s="84" t="str">
        <f ca="1"/>
        <v>IBRD</v>
      </c>
      <c r="F105" s="81" t="str">
        <f t="shared" ca="1" si="4"/>
        <v/>
      </c>
      <c r="G105" s="80">
        <f>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0</v>
      </c>
      <c r="H105" s="80" cm="1">
        <f t="array" ref="H105">IF(
    SUM(IF(
            ISNUMBER(
                IF(
                    $M$4:$X$4,
                    (M105:X105),
                    "")),
            1,
            0))
        =0,
    NA(),
    IF(
        Parameters!$D$15=1,
        IF(
            SUM(--(ISNUMBER(IF($M$4:$X$4=1,(M105:X105),""))))&gt;0,
            MAX(IF(
                ISNUMBER(M105:X105),
                IF(
                    M$4:X$4=1,
                    M105:X105,
                    ""),
                "")),
            MAX(IF(
                ISNUMBER(M105:X105),
                IF(
                    M$4:X$4=2,
                    M105:X105,
                    ""),
                ""))
        ),
        IF(
            Parameters!$D$16=1,
            IFERROR(
                AVERAGE(IF(
                    ISNUMBER(M105:X105),
                    IF(
                        M$4:X$4=1,
                        M105:X105,
                        ""),
                    "")),
                AVERAGE(IF(
                    ISNUMBER(M105:X105),
                    IF(
                        M$4:X$4=2,
                        M105:X105,
                        ""),
                    ""))
            ),
            IF(
                Parameters!$D$17=1,
                IFERROR(
                    IF(
                        OR(
                            IF(
                                ISNUMBER(M105:X105),
                                IF(
                                    M$4:X$4=1,
                                    M105:X105,
                                    ""),
                                "")
                            =0),
                        0,
                        GEOMEAN(IF(
                            ISNUMBER(M105:X105),
                            IF(
                                M$4:X$4=1,
                                M105:X105,
                                ""),
                            ""))
                    ),
                    IF(
                        OR(IF(
                            ISNUMBER(M105:X105),
                            IF(
                                M$4:X$4=2,
                                M105:X105,
                                ""),
                            "")
                            =0),
                        0,
                        GEOMEAN(IF(
                            ISNUMBER(M105:X105),
                            IF(
                                M$4:X$4=2,
                                M105:X105,
                                ""),
                            "")))
                )
            )
        )
    )
)</f>
        <v>3.4394904458598701</v>
      </c>
      <c r="I105" s="191" t="e" cm="1">
        <f t="array" ref="I105">IF(
    SUM(IF(
            ISNUMBER(
                IF(
                    $M$5:$X$5,
                    (M105:X105),
                    "")),
            1,
            0))
        =0,
    NA(),
    IF(
        Parameters!$D$15=1,
        IF(
            SUM(--(ISNUMBER(IF($M$5:$X$5=1,(M105:X105),""))))&gt;0,
            MAX(IF(
                ISNUMBER(M105:X105),
                IF(
                    M$5:X$5=1,
                    M105:X105,
                    ""),
                "")),
            MAX(IF(
                ISNUMBER(M105:X105),
                IF(
                    M$5:X$5=2,
                    M105:X105,
                    ""),
                ""))
        ),
        IF(
            Parameters!$D$16=1,
            IFERROR(
                AVERAGE(IF(
                    ISNUMBER(M105:X105),
                    IF(
                        M$5:X$5=1,
                        M105:X105,
                        ""),
                    "")),
                AVERAGE(IF(
                    ISNUMBER(M105:X105),
                    IF(
                        M$5:X$5=2,
                        M105:X105,
                        ""),
                    ""))
            ),
            IF(
                Parameters!$D$17=1,
                IFERROR(
                    IF(
                        OR(
                            IF(
                                ISNUMBER(M105:X105),
                                IF(
                                    M$5:X$5=1,
                                    M105:X105,
                                    ""),
                                "")
                            =0),
                        0,
                        GEOMEAN(IF(
                            ISNUMBER(M105:X105),
                            IF(
                                M$5:X$5=1,
                                M105:X105,
                                ""),
                            ""))
                    ),
                    IF(
                        OR(IF(
                            ISNUMBER(M105:X105),
                            IF(
                                M$5:X$5=2,
                                M105:X105,
                                ""),
                            "")
                            =0),
                        0,
                        GEOMEAN(IF(
                            ISNUMBER(M105:X105),
                            IF(
                                M$5:X$5=2,
                                M105:X105,
                                ""),
                            "")))
                )
            )
        )
    )
)</f>
        <v>#N/A</v>
      </c>
      <c r="J105" s="242">
        <v>44888</v>
      </c>
      <c r="K105" s="242">
        <v>44753</v>
      </c>
      <c r="L105" s="91" t="s">
        <v>167</v>
      </c>
      <c r="M105" s="192">
        <v>2.5358851674641101</v>
      </c>
      <c r="N105" s="192">
        <v>3.4394904458598701</v>
      </c>
      <c r="O105" s="192" t="s">
        <v>409</v>
      </c>
      <c r="P105" s="192" t="s">
        <v>409</v>
      </c>
      <c r="Q105" s="192" t="s">
        <v>409</v>
      </c>
      <c r="R105" s="192">
        <v>0.26400000000000001</v>
      </c>
      <c r="S105" s="192">
        <v>66.2</v>
      </c>
      <c r="T105" s="192" t="s">
        <v>409</v>
      </c>
      <c r="U105" s="192" t="s">
        <v>409</v>
      </c>
      <c r="V105" s="192" t="s">
        <v>409</v>
      </c>
      <c r="W105" s="192"/>
      <c r="X105" s="192"/>
      <c r="Y105" s="192"/>
      <c r="Z105" s="192"/>
      <c r="AA105" s="87"/>
    </row>
    <row r="106" spans="1:27" x14ac:dyDescent="0.2">
      <c r="A106" s="81">
        <v>99</v>
      </c>
      <c r="B106" s="84" t="str">
        <f ca="1"/>
        <v>Japan</v>
      </c>
      <c r="C106" s="84" t="str">
        <f ca="1"/>
        <v>JPN</v>
      </c>
      <c r="D106" s="84" t="str">
        <f ca="1"/>
        <v>EAS           East Asia &amp; Pacific</v>
      </c>
      <c r="E106" s="84" t="str">
        <f ca="1"/>
        <v>NA</v>
      </c>
      <c r="F106" s="81" t="str">
        <f t="shared" ca="1" si="4"/>
        <v/>
      </c>
      <c r="G106" s="80">
        <f>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$M$4:$X$4,
                    (M106:X106),
                    "")),
            1,
            0))
        =0,
    NA(),
    IF(
        Parameters!$D$15=1,
        IF(
            SUM(--(ISNUMBER(IF($M$4:$X$4=1,(M106:X106),""))))&gt;0,
            MAX(IF(
                ISNUMBER(M106:X106),
                IF(
                    M$4:X$4=1,
                    M106:X106,
                    ""),
                "")),
            MAX(IF(
                ISNUMBER(M106:X106),
                IF(
                    M$4:X$4=2,
                    M106:X106,
                    ""),
                ""))
        ),
        IF(
            Parameters!$D$16=1,
            IFERROR(
                AVERAGE(IF(
                    ISNUMBER(M106:X106),
                    IF(
                        M$4:X$4=1,
                        M106:X106,
                        ""),
                    "")),
                AVERAGE(IF(
                    ISNUMBER(M106:X106),
                    IF(
                        M$4:X$4=2,
                        M106:X106,
                        ""),
                    ""))
            ),
            IF(
                Parameters!$D$17=1,
                IFERROR(
                    IF(
                        OR(
                            IF(
                                ISNUMBER(M106:X106),
                                IF(
                                    M$4:X$4=1,
                                    M106:X106,
                                    ""),
                                "")
                            =0),
                        0,
                        GEOMEAN(IF(
                            ISNUMBER(M106:X106),
                            IF(
                                M$4:X$4=1,
                                M106:X106,
                                ""),
                            ""))
                    ),
                    IF(
                        OR(IF(
                            ISNUMBER(M106:X106),
                            IF(
                                M$4:X$4=2,
                                M106:X106,
                                ""),
                            "")
                            =0),
                        0,
                        GEOMEAN(IF(
                            ISNUMBER(M106:X106),
                            IF(
                                M$4:X$4=2,
                                M106:X106,
                                ""),
                            "")))
                )
            )
        )
    )
)</f>
        <v>0</v>
      </c>
      <c r="I106" s="191" t="e" cm="1">
        <f t="array" ref="I106">IF(
    SUM(IF(
            ISNUMBER(
                IF(
                    $M$5:$X$5,
                    (M106:X106),
                    "")),
            1,
            0))
        =0,
    NA(),
    IF(
        Parameters!$D$15=1,
        IF(
            SUM(--(ISNUMBER(IF($M$5:$X$5=1,(M106:X106),""))))&gt;0,
            MAX(IF(
                ISNUMBER(M106:X106),
                IF(
                    M$5:X$5=1,
                    M106:X106,
                    ""),
                "")),
            MAX(IF(
                ISNUMBER(M106:X106),
                IF(
                    M$5:X$5=2,
                    M106:X106,
                    ""),
                ""))
        ),
        IF(
            Parameters!$D$16=1,
            IFERROR(
                AVERAGE(IF(
                    ISNUMBER(M106:X106),
                    IF(
                        M$5:X$5=1,
                        M106:X106,
                        ""),
                    "")),
                AVERAGE(IF(
                    ISNUMBER(M106:X106),
                    IF(
                        M$5:X$5=2,
                        M106:X106,
                        ""),
                    ""))
            ),
            IF(
                Parameters!$D$17=1,
                IFERROR(
                    IF(
                        OR(
                            IF(
                                ISNUMBER(M106:X106),
                                IF(
                                    M$5:X$5=1,
                                    M106:X106,
                                    ""),
                                "")
                            =0),
                        0,
                        GEOMEAN(IF(
                            ISNUMBER(M106:X106),
                            IF(
                                M$5:X$5=1,
                                M106:X106,
                                ""),
                            ""))
                    ),
                    IF(
                        OR(IF(
                            ISNUMBER(M106:X106),
                            IF(
                                M$5:X$5=2,
                                M106:X106,
                                ""),
                            "")
                            =0),
                        0,
                        GEOMEAN(IF(
                            ISNUMBER(M106:X106),
                            IF(
                                M$5:X$5=2,
                                M106:X106,
                                ""),
                            "")))
                )
            )
        )
    )
)</f>
        <v>#N/A</v>
      </c>
      <c r="J106" s="242">
        <v>44753</v>
      </c>
      <c r="K106" s="242">
        <v>44753</v>
      </c>
      <c r="L106" s="91" t="s">
        <v>169</v>
      </c>
      <c r="M106" s="192">
        <v>2.17703349282296</v>
      </c>
      <c r="N106" s="192">
        <v>0</v>
      </c>
      <c r="O106" s="192" t="s">
        <v>409</v>
      </c>
      <c r="P106" s="192" t="s">
        <v>409</v>
      </c>
      <c r="Q106" s="192" t="s">
        <v>409</v>
      </c>
      <c r="R106" s="192">
        <v>0.249</v>
      </c>
      <c r="S106" s="192">
        <v>79.5</v>
      </c>
      <c r="T106" s="192" t="s">
        <v>409</v>
      </c>
      <c r="U106" s="192" t="s">
        <v>409</v>
      </c>
      <c r="V106" s="192" t="s">
        <v>409</v>
      </c>
      <c r="W106" s="192"/>
      <c r="X106" s="192"/>
      <c r="Y106" s="192"/>
      <c r="Z106" s="192"/>
      <c r="AA106" s="87"/>
    </row>
    <row r="107" spans="1:27" x14ac:dyDescent="0.2">
      <c r="A107" s="81">
        <v>100</v>
      </c>
      <c r="B107" s="84" t="str">
        <f ca="1"/>
        <v>Kazakhstan</v>
      </c>
      <c r="C107" s="84" t="str">
        <f ca="1"/>
        <v>KAZ</v>
      </c>
      <c r="D107" s="84" t="str">
        <f ca="1"/>
        <v>ECS           Europe &amp; Central Asia</v>
      </c>
      <c r="E107" s="84" t="str">
        <f ca="1"/>
        <v>IBRD</v>
      </c>
      <c r="F107" s="81" t="str">
        <f t="shared" ca="1" si="4"/>
        <v/>
      </c>
      <c r="G107" s="80">
        <f>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0</v>
      </c>
      <c r="H107" s="80" cm="1">
        <f t="array" ref="H107">IF(
    SUM(IF(
            ISNUMBER(
                IF(
                    $M$4:$X$4,
                    (M107:X107),
                    "")),
            1,
            0))
        =0,
    NA(),
    IF(
        Parameters!$D$15=1,
        IF(
            SUM(--(ISNUMBER(IF($M$4:$X$4=1,(M107:X107),""))))&gt;0,
            MAX(IF(
                ISNUMBER(M107:X107),
                IF(
                    M$4:X$4=1,
                    M107:X107,
                    ""),
                "")),
            MAX(IF(
                ISNUMBER(M107:X107),
                IF(
                    M$4:X$4=2,
                    M107:X107,
                    ""),
                ""))
        ),
        IF(
            Parameters!$D$16=1,
            IFERROR(
                AVERAGE(IF(
                    ISNUMBER(M107:X107),
                    IF(
                        M$4:X$4=1,
                        M107:X107,
                        ""),
                    "")),
                AVERAGE(IF(
                    ISNUMBER(M107:X107),
                    IF(
                        M$4:X$4=2,
                        M107:X107,
                        ""),
                    ""))
            ),
            IF(
                Parameters!$D$17=1,
                IFERROR(
                    IF(
                        OR(
                            IF(
                                ISNUMBER(M107:X107),
                                IF(
                                    M$4:X$4=1,
                                    M107:X107,
                                    ""),
                                "")
                            =0),
                        0,
                        GEOMEAN(IF(
                            ISNUMBER(M107:X107),
                            IF(
                                M$4:X$4=1,
                                M107:X107,
                                ""),
                            ""))
                    ),
                    IF(
                        OR(IF(
                            ISNUMBER(M107:X107),
                            IF(
                                M$4:X$4=2,
                                M107:X107,
                                ""),
                            "")
                            =0),
                        0,
                        GEOMEAN(IF(
                            ISNUMBER(M107:X107),
                            IF(
                                M$4:X$4=2,
                                M107:X107,
                                ""),
                            "")))
                )
            )
        )
    )
)</f>
        <v>1.7313259988419201</v>
      </c>
      <c r="I107" s="191" t="e" cm="1">
        <f t="array" ref="I107">IF(
    SUM(IF(
            ISNUMBER(
                IF(
                    $M$5:$X$5,
                    (M107:X107),
                    "")),
            1,
            0))
        =0,
    NA(),
    IF(
        Parameters!$D$15=1,
        IF(
            SUM(--(ISNUMBER(IF($M$5:$X$5=1,(M107:X107),""))))&gt;0,
            MAX(IF(
                ISNUMBER(M107:X107),
                IF(
                    M$5:X$5=1,
                    M107:X107,
                    ""),
                "")),
            MAX(IF(
                ISNUMBER(M107:X107),
                IF(
                    M$5:X$5=2,
                    M107:X107,
                    ""),
                ""))
        ),
        IF(
            Parameters!$D$16=1,
            IFERROR(
                AVERAGE(IF(
                    ISNUMBER(M107:X107),
                    IF(
                        M$5:X$5=1,
                        M107:X107,
                        ""),
                    "")),
                AVERAGE(IF(
                    ISNUMBER(M107:X107),
                    IF(
                        M$5:X$5=2,
                        M107:X107,
                        ""),
                    ""))
            ),
            IF(
                Parameters!$D$17=1,
                IFERROR(
                    IF(
                        OR(
                            IF(
                                ISNUMBER(M107:X107),
                                IF(
                                    M$5:X$5=1,
                                    M107:X107,
                                    ""),
                                "")
                            =0),
                        0,
                        GEOMEAN(IF(
                            ISNUMBER(M107:X107),
                            IF(
                                M$5:X$5=1,
                                M107:X107,
                                ""),
                            ""))
                    ),
                    IF(
                        OR(IF(
                            ISNUMBER(M107:X107),
                            IF(
                                M$5:X$5=2,
                                M107:X107,
                                ""),
                            "")
                            =0),
                        0,
                        GEOMEAN(IF(
                            ISNUMBER(M107:X107),
                            IF(
                                M$5:X$5=2,
                                M107:X107,
                                ""),
                            "")))
                )
            )
        )
    )
)</f>
        <v>#N/A</v>
      </c>
      <c r="J107" s="242">
        <v>44888</v>
      </c>
      <c r="K107" s="242">
        <v>44753</v>
      </c>
      <c r="L107" s="91" t="s">
        <v>171</v>
      </c>
      <c r="M107" s="192">
        <v>1.2679425837320499</v>
      </c>
      <c r="N107" s="192">
        <v>1.7313259988419201</v>
      </c>
      <c r="O107" s="192" t="s">
        <v>409</v>
      </c>
      <c r="P107" s="192" t="s">
        <v>409</v>
      </c>
      <c r="Q107" s="192" t="s">
        <v>409</v>
      </c>
      <c r="R107" s="192">
        <v>0.21099999999999999</v>
      </c>
      <c r="S107" s="192">
        <v>72.099999999999994</v>
      </c>
      <c r="T107" s="192" t="s">
        <v>409</v>
      </c>
      <c r="U107" s="192" t="s">
        <v>409</v>
      </c>
      <c r="V107" s="192" t="s">
        <v>409</v>
      </c>
      <c r="W107" s="192"/>
      <c r="X107" s="192"/>
      <c r="Y107" s="192"/>
      <c r="Z107" s="192"/>
      <c r="AA107" s="87"/>
    </row>
    <row r="108" spans="1:27" x14ac:dyDescent="0.2">
      <c r="A108" s="81">
        <v>101</v>
      </c>
      <c r="B108" s="84" t="str">
        <f ca="1"/>
        <v>Kenya</v>
      </c>
      <c r="C108" s="84" t="str">
        <f ca="1"/>
        <v>KEN</v>
      </c>
      <c r="D108" s="84" t="str">
        <f ca="1"/>
        <v>SSF           Sub-Saharan Africa</v>
      </c>
      <c r="E108" s="84" t="str">
        <f ca="1"/>
        <v>Blend</v>
      </c>
      <c r="F108" s="81" t="str">
        <f t="shared" ca="1" si="4"/>
        <v/>
      </c>
      <c r="G108" s="80">
        <f>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7.1293776360708341</v>
      </c>
      <c r="H108" s="80" cm="1">
        <f t="array" ref="H108">IF(
    SUM(IF(
            ISNUMBER(
                IF(
                    $M$4:$X$4,
                    (M108:X108),
                    "")),
            1,
            0))
        =0,
    NA(),
    IF(
        Parameters!$D$15=1,
        IF(
            SUM(--(ISNUMBER(IF($M$4:$X$4=1,(M108:X108),""))))&gt;0,
            MAX(IF(
                ISNUMBER(M108:X108),
                IF(
                    M$4:X$4=1,
                    M108:X108,
                    ""),
                "")),
            MAX(IF(
                ISNUMBER(M108:X108),
                IF(
                    M$4:X$4=2,
                    M108:X108,
                    ""),
                ""))
        ),
        IF(
            Parameters!$D$16=1,
            IFERROR(
                AVERAGE(IF(
                    ISNUMBER(M108:X108),
                    IF(
                        M$4:X$4=1,
                        M108:X108,
                        ""),
                    "")),
                AVERAGE(IF(
                    ISNUMBER(M108:X108),
                    IF(
                        M$4:X$4=2,
                        M108:X108,
                        ""),
                    ""))
            ),
            IF(
                Parameters!$D$17=1,
                IFERROR(
                    IF(
                        OR(
                            IF(
                                ISNUMBER(M108:X108),
                                IF(
                                    M$4:X$4=1,
                                    M108:X108,
                                    ""),
                                "")
                            =0),
                        0,
                        GEOMEAN(IF(
                            ISNUMBER(M108:X108),
                            IF(
                                M$4:X$4=1,
                                M108:X108,
                                ""),
                            ""))
                    ),
                    IF(
                        OR(IF(
                            ISNUMBER(M108:X108),
                            IF(
                                M$4:X$4=2,
                                M108:X108,
                                ""),
                            "")
                            =0),
                        0,
                        GEOMEAN(IF(
                            ISNUMBER(M108:X108),
                            IF(
                                M$4:X$4=2,
                                M108:X108,
                                ""),
                            "")))
                )
            )
        )
    )
)</f>
        <v>7.2611464968152797</v>
      </c>
      <c r="I108" s="191" cm="1">
        <f t="array" ref="I108">IF(
    SUM(IF(
            ISNUMBER(
                IF(
                    $M$5:$X$5,
                    (M108:X108),
                    "")),
            1,
            0))
        =0,
    NA(),
    IF(
        Parameters!$D$15=1,
        IF(
            SUM(--(ISNUMBER(IF($M$5:$X$5=1,(M108:X108),""))))&gt;0,
            MAX(IF(
                ISNUMBER(M108:X108),
                IF(
                    M$5:X$5=1,
                    M108:X108,
                    ""),
                "")),
            MAX(IF(
                ISNUMBER(M108:X108),
                IF(
                    M$5:X$5=2,
                    M108:X108,
                    ""),
                ""))
        ),
        IF(
            Parameters!$D$16=1,
            IFERROR(
                AVERAGE(IF(
                    ISNUMBER(M108:X108),
                    IF(
                        M$5:X$5=1,
                        M108:X108,
                        ""),
                    "")),
                AVERAGE(IF(
                    ISNUMBER(M108:X108),
                    IF(
                        M$5:X$5=2,
                        M108:X108,
                        ""),
                    ""))
            ),
            IF(
                Parameters!$D$17=1,
                IFERROR(
                    IF(
                        OR(
                            IF(
                                ISNUMBER(M108:X108),
                                IF(
                                    M$5:X$5=1,
                                    M108:X108,
                                    ""),
                                "")
                            =0),
                        0,
                        GEOMEAN(IF(
                            ISNUMBER(M108:X108),
                            IF(
                                M$5:X$5=1,
                                M108:X108,
                                ""),
                            ""))
                    ),
                    IF(
                        OR(IF(
                            ISNUMBER(M108:X108),
                            IF(
                                M$5:X$5=2,
                                M108:X108,
                                ""),
                            "")
                            =0),
                        0,
                        GEOMEAN(IF(
                            ISNUMBER(M108:X108),
                            IF(
                                M$5:X$5=2,
                                M108:X108,
                                ""),
                            "")))
                )
            )
        )
    )
)</f>
        <v>7</v>
      </c>
      <c r="J108" s="242">
        <v>44753</v>
      </c>
      <c r="K108" s="242">
        <v>44900</v>
      </c>
      <c r="L108" s="91" t="s">
        <v>173</v>
      </c>
      <c r="M108" s="192">
        <v>10</v>
      </c>
      <c r="N108" s="192">
        <v>7.2611464968152797</v>
      </c>
      <c r="O108" s="192">
        <v>7</v>
      </c>
      <c r="P108" s="192" t="s">
        <v>409</v>
      </c>
      <c r="Q108" s="192" t="s">
        <v>409</v>
      </c>
      <c r="R108" s="192">
        <v>0.59299999999999997</v>
      </c>
      <c r="S108" s="192">
        <v>53</v>
      </c>
      <c r="T108" s="192" t="s">
        <v>793</v>
      </c>
      <c r="U108" s="192" t="s">
        <v>409</v>
      </c>
      <c r="V108" s="192" t="s">
        <v>409</v>
      </c>
      <c r="W108" s="192"/>
      <c r="X108" s="192"/>
      <c r="Y108" s="192"/>
      <c r="Z108" s="192"/>
      <c r="AA108" s="87"/>
    </row>
    <row r="109" spans="1:27" x14ac:dyDescent="0.2">
      <c r="A109" s="81">
        <v>102</v>
      </c>
      <c r="B109" s="84" t="str">
        <f ca="1"/>
        <v>Kyrgyz Republic</v>
      </c>
      <c r="C109" s="84" t="str">
        <f ca="1"/>
        <v>KGZ</v>
      </c>
      <c r="D109" s="84" t="str">
        <f ca="1"/>
        <v>ECS           Europe &amp; Central Asia</v>
      </c>
      <c r="E109" s="84" t="str">
        <f ca="1"/>
        <v>IDA</v>
      </c>
      <c r="F109" s="81" t="str">
        <f t="shared" ca="1" si="4"/>
        <v/>
      </c>
      <c r="G109" s="80">
        <f>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0</v>
      </c>
      <c r="H109" s="80" cm="1">
        <f t="array" ref="H109">IF(
    SUM(IF(
            ISNUMBER(
                IF(
                    $M$4:$X$4,
                    (M109:X109),
                    "")),
            1,
            0))
        =0,
    NA(),
    IF(
        Parameters!$D$15=1,
        IF(
            SUM(--(ISNUMBER(IF($M$4:$X$4=1,(M109:X109),""))))&gt;0,
            MAX(IF(
                ISNUMBER(M109:X109),
                IF(
                    M$4:X$4=1,
                    M109:X109,
                    ""),
                "")),
            MAX(IF(
                ISNUMBER(M109:X109),
                IF(
                    M$4:X$4=2,
                    M109:X109,
                    ""),
                ""))
        ),
        IF(
            Parameters!$D$16=1,
            IFERROR(
                AVERAGE(IF(
                    ISNUMBER(M109:X109),
                    IF(
                        M$4:X$4=1,
                        M109:X109,
                        ""),
                    "")),
                AVERAGE(IF(
                    ISNUMBER(M109:X109),
                    IF(
                        M$4:X$4=2,
                        M109:X109,
                        ""),
                    ""))
            ),
            IF(
                Parameters!$D$17=1,
                IFERROR(
                    IF(
                        OR(
                            IF(
                                ISNUMBER(M109:X109),
                                IF(
                                    M$4:X$4=1,
                                    M109:X109,
                                    ""),
                                "")
                            =0),
                        0,
                        GEOMEAN(IF(
                            ISNUMBER(M109:X109),
                            IF(
                                M$4:X$4=1,
                                M109:X109,
                                ""),
                            ""))
                    ),
                    IF(
                        OR(IF(
                            ISNUMBER(M109:X109),
                            IF(
                                M$4:X$4=2,
                                M109:X109,
                                ""),
                            "")
                            =0),
                        0,
                        GEOMEAN(IF(
                            ISNUMBER(M109:X109),
                            IF(
                                M$4:X$4=2,
                                M109:X109,
                                ""),
                            "")))
                )
            )
        )
    )
)</f>
        <v>3.7320574162679399</v>
      </c>
      <c r="I109" s="191" t="e" cm="1">
        <f t="array" ref="I109">IF(
    SUM(IF(
            ISNUMBER(
                IF(
                    $M$5:$X$5,
                    (M109:X109),
                    "")),
            1,
            0))
        =0,
    NA(),
    IF(
        Parameters!$D$15=1,
        IF(
            SUM(--(ISNUMBER(IF($M$5:$X$5=1,(M109:X109),""))))&gt;0,
            MAX(IF(
                ISNUMBER(M109:X109),
                IF(
                    M$5:X$5=1,
                    M109:X109,
                    ""),
                "")),
            MAX(IF(
                ISNUMBER(M109:X109),
                IF(
                    M$5:X$5=2,
                    M109:X109,
                    ""),
                ""))
        ),
        IF(
            Parameters!$D$16=1,
            IFERROR(
                AVERAGE(IF(
                    ISNUMBER(M109:X109),
                    IF(
                        M$5:X$5=1,
                        M109:X109,
                        ""),
                    "")),
                AVERAGE(IF(
                    ISNUMBER(M109:X109),
                    IF(
                        M$5:X$5=2,
                        M109:X109,
                        ""),
                    ""))
            ),
            IF(
                Parameters!$D$17=1,
                IFERROR(
                    IF(
                        OR(
                            IF(
                                ISNUMBER(M109:X109),
                                IF(
                                    M$5:X$5=1,
                                    M109:X109,
                                    ""),
                                "")
                            =0),
                        0,
                        GEOMEAN(IF(
                            ISNUMBER(M109:X109),
                            IF(
                                M$5:X$5=1,
                                M109:X109,
                                ""),
                            ""))
                    ),
                    IF(
                        OR(IF(
                            ISNUMBER(M109:X109),
                            IF(
                                M$5:X$5=2,
                                M109:X109,
                                ""),
                            "")
                            =0),
                        0,
                        GEOMEAN(IF(
                            ISNUMBER(M109:X109),
                            IF(
                                M$5:X$5=2,
                                M109:X109,
                                ""),
                            "")))
                )
            )
        )
    )
)</f>
        <v>#N/A</v>
      </c>
      <c r="J109" s="242">
        <v>44753</v>
      </c>
      <c r="K109" s="242">
        <v>44753</v>
      </c>
      <c r="L109" s="91" t="s">
        <v>174</v>
      </c>
      <c r="M109" s="192">
        <v>3.7320574162679399</v>
      </c>
      <c r="N109" s="192" t="s">
        <v>409</v>
      </c>
      <c r="O109" s="192" t="s">
        <v>409</v>
      </c>
      <c r="P109" s="192" t="s">
        <v>409</v>
      </c>
      <c r="Q109" s="192" t="s">
        <v>409</v>
      </c>
      <c r="R109" s="192">
        <v>0.314</v>
      </c>
      <c r="S109" s="192" t="s">
        <v>409</v>
      </c>
      <c r="T109" s="192" t="s">
        <v>409</v>
      </c>
      <c r="U109" s="192" t="s">
        <v>409</v>
      </c>
      <c r="V109" s="192" t="s">
        <v>409</v>
      </c>
      <c r="W109" s="192"/>
      <c r="X109" s="192"/>
      <c r="Y109" s="192"/>
      <c r="Z109" s="192"/>
      <c r="AA109" s="87"/>
    </row>
    <row r="110" spans="1:27" x14ac:dyDescent="0.2">
      <c r="A110" s="81">
        <v>103</v>
      </c>
      <c r="B110" s="84" t="str">
        <f ca="1"/>
        <v>Cambodia</v>
      </c>
      <c r="C110" s="84" t="str">
        <f ca="1"/>
        <v>KHM</v>
      </c>
      <c r="D110" s="84" t="str">
        <f ca="1"/>
        <v>EAS           East Asia &amp; Pacific</v>
      </c>
      <c r="E110" s="84" t="str">
        <f ca="1"/>
        <v>IDA</v>
      </c>
      <c r="F110" s="81" t="str">
        <f t="shared" ca="1" si="4"/>
        <v/>
      </c>
      <c r="G110" s="80">
        <f>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$M$4:$X$4,
                    (M110:X110),
                    "")),
            1,
            0))
        =0,
    NA(),
    IF(
        Parameters!$D$15=1,
        IF(
            SUM(--(ISNUMBER(IF($M$4:$X$4=1,(M110:X110),""))))&gt;0,
            MAX(IF(
                ISNUMBER(M110:X110),
                IF(
                    M$4:X$4=1,
                    M110:X110,
                    ""),
                "")),
            MAX(IF(
                ISNUMBER(M110:X110),
                IF(
                    M$4:X$4=2,
                    M110:X110,
                    ""),
                ""))
        ),
        IF(
            Parameters!$D$16=1,
            IFERROR(
                AVERAGE(IF(
                    ISNUMBER(M110:X110),
                    IF(
                        M$4:X$4=1,
                        M110:X110,
                        ""),
                    "")),
                AVERAGE(IF(
                    ISNUMBER(M110:X110),
                    IF(
                        M$4:X$4=2,
                        M110:X110,
                        ""),
                    ""))
            ),
            IF(
                Parameters!$D$17=1,
                IFERROR(
                    IF(
                        OR(
                            IF(
                                ISNUMBER(M110:X110),
                                IF(
                                    M$4:X$4=1,
                                    M110:X110,
                                    ""),
                                "")
                            =0),
                        0,
                        GEOMEAN(IF(
                            ISNUMBER(M110:X110),
                            IF(
                                M$4:X$4=1,
                                M110:X110,
                                ""),
                            ""))
                    ),
                    IF(
                        OR(IF(
                            ISNUMBER(M110:X110),
                            IF(
                                M$4:X$4=2,
                                M110:X110,
                                ""),
                            "")
                            =0),
                        0,
                        GEOMEAN(IF(
                            ISNUMBER(M110:X110),
                            IF(
                                M$4:X$4=2,
                                M110:X110,
                                ""),
                            "")))
                )
            )
        )
    )
)</f>
        <v>6.4794441227562203</v>
      </c>
      <c r="I110" s="191" t="e" cm="1">
        <f t="array" ref="I110">IF(
    SUM(IF(
            ISNUMBER(
                IF(
                    $M$5:$X$5,
                    (M110:X110),
                    "")),
            1,
            0))
        =0,
    NA(),
    IF(
        Parameters!$D$15=1,
        IF(
            SUM(--(ISNUMBER(IF($M$5:$X$5=1,(M110:X110),""))))&gt;0,
            MAX(IF(
                ISNUMBER(M110:X110),
                IF(
                    M$5:X$5=1,
                    M110:X110,
                    ""),
                "")),
            MAX(IF(
                ISNUMBER(M110:X110),
                IF(
                    M$5:X$5=2,
                    M110:X110,
                    ""),
                ""))
        ),
        IF(
            Parameters!$D$16=1,
            IFERROR(
                AVERAGE(IF(
                    ISNUMBER(M110:X110),
                    IF(
                        M$5:X$5=1,
                        M110:X110,
                        ""),
                    "")),
                AVERAGE(IF(
                    ISNUMBER(M110:X110),
                    IF(
                        M$5:X$5=2,
                        M110:X110,
                        ""),
                    ""))
            ),
            IF(
                Parameters!$D$17=1,
                IFERROR(
                    IF(
                        OR(
                            IF(
                                ISNUMBER(M110:X110),
                                IF(
                                    M$5:X$5=1,
                                    M110:X110,
                                    ""),
                                "")
                            =0),
                        0,
                        GEOMEAN(IF(
                            ISNUMBER(M110:X110),
                            IF(
                                M$5:X$5=1,
                                M110:X110,
                                ""),
                            ""))
                    ),
                    IF(
                        OR(IF(
                            ISNUMBER(M110:X110),
                            IF(
                                M$5:X$5=2,
                                M110:X110,
                                ""),
                            "")
                            =0),
                        0,
                        GEOMEAN(IF(
                            ISNUMBER(M110:X110),
                            IF(
                                M$5:X$5=2,
                                M110:X110,
                                ""),
                            "")))
                )
            )
        )
    )
)</f>
        <v>#N/A</v>
      </c>
      <c r="J110" s="242">
        <v>44753</v>
      </c>
      <c r="K110" s="242">
        <v>44753</v>
      </c>
      <c r="L110" s="91" t="s">
        <v>176</v>
      </c>
      <c r="M110" s="192">
        <v>9.3301435406698499</v>
      </c>
      <c r="N110" s="192">
        <v>6.4794441227562203</v>
      </c>
      <c r="O110" s="192" t="s">
        <v>409</v>
      </c>
      <c r="P110" s="192" t="s">
        <v>409</v>
      </c>
      <c r="Q110" s="192" t="s">
        <v>409</v>
      </c>
      <c r="R110" s="192">
        <v>0.54800000000000004</v>
      </c>
      <c r="S110" s="192">
        <v>55.7</v>
      </c>
      <c r="T110" s="192" t="s">
        <v>409</v>
      </c>
      <c r="U110" s="192" t="s">
        <v>409</v>
      </c>
      <c r="V110" s="192" t="s">
        <v>409</v>
      </c>
      <c r="W110" s="192"/>
      <c r="X110" s="192"/>
      <c r="Y110" s="192"/>
      <c r="Z110" s="192"/>
      <c r="AA110" s="87"/>
    </row>
    <row r="111" spans="1:27" x14ac:dyDescent="0.2">
      <c r="A111" s="81">
        <v>104</v>
      </c>
      <c r="B111" s="84" t="str">
        <f ca="1"/>
        <v>Kiribati</v>
      </c>
      <c r="C111" s="84" t="str">
        <f ca="1"/>
        <v>KIR</v>
      </c>
      <c r="D111" s="84" t="str">
        <f ca="1"/>
        <v>EAS           East Asia &amp; Pacific</v>
      </c>
      <c r="E111" s="84" t="str">
        <f ca="1"/>
        <v>IDA</v>
      </c>
      <c r="F111" s="81" t="str">
        <f t="shared" ca="1" si="4"/>
        <v/>
      </c>
      <c r="G111" s="80">
        <f>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0</v>
      </c>
      <c r="H111" s="80" cm="1">
        <f t="array" ref="H111">IF(
    SUM(IF(
            ISNUMBER(
                IF(
                    $M$4:$X$4,
                    (M111:X111),
                    "")),
            1,
            0))
        =0,
    NA(),
    IF(
        Parameters!$D$15=1,
        IF(
            SUM(--(ISNUMBER(IF($M$4:$X$4=1,(M111:X111),""))))&gt;0,
            MAX(IF(
                ISNUMBER(M111:X111),
                IF(
                    M$4:X$4=1,
                    M111:X111,
                    ""),
                "")),
            MAX(IF(
                ISNUMBER(M111:X111),
                IF(
                    M$4:X$4=2,
                    M111:X111,
                    ""),
                ""))
        ),
        IF(
            Parameters!$D$16=1,
            IFERROR(
                AVERAGE(IF(
                    ISNUMBER(M111:X111),
                    IF(
                        M$4:X$4=1,
                        M111:X111,
                        ""),
                    "")),
                AVERAGE(IF(
                    ISNUMBER(M111:X111),
                    IF(
                        M$4:X$4=2,
                        M111:X111,
                        ""),
                    ""))
            ),
            IF(
                Parameters!$D$17=1,
                IFERROR(
                    IF(
                        OR(
                            IF(
                                ISNUMBER(M111:X111),
                                IF(
                                    M$4:X$4=1,
                                    M111:X111,
                                    ""),
                                "")
                            =0),
                        0,
                        GEOMEAN(IF(
                            ISNUMBER(M111:X111),
                            IF(
                                M$4:X$4=1,
                                M111:X111,
                                ""),
                            ""))
                    ),
                    IF(
                        OR(IF(
                            ISNUMBER(M111:X111),
                            IF(
                                M$4:X$4=2,
                                M111:X111,
                                ""),
                            "")
                            =0),
                        0,
                        GEOMEAN(IF(
                            ISNUMBER(M111:X111),
                            IF(
                                M$4:X$4=2,
                                M111:X111,
                                ""),
                            "")))
                )
            )
        )
    )
)</f>
        <v>5.7655502392344502</v>
      </c>
      <c r="I111" s="191" t="e" cm="1">
        <f t="array" ref="I111">IF(
    SUM(IF(
            ISNUMBER(
                IF(
                    $M$5:$X$5,
                    (M111:X111),
                    "")),
            1,
            0))
        =0,
    NA(),
    IF(
        Parameters!$D$15=1,
        IF(
            SUM(--(ISNUMBER(IF($M$5:$X$5=1,(M111:X111),""))))&gt;0,
            MAX(IF(
                ISNUMBER(M111:X111),
                IF(
                    M$5:X$5=1,
                    M111:X111,
                    ""),
                "")),
            MAX(IF(
                ISNUMBER(M111:X111),
                IF(
                    M$5:X$5=2,
                    M111:X111,
                    ""),
                ""))
        ),
        IF(
            Parameters!$D$16=1,
            IFERROR(
                AVERAGE(IF(
                    ISNUMBER(M111:X111),
                    IF(
                        M$5:X$5=1,
                        M111:X111,
                        ""),
                    "")),
                AVERAGE(IF(
                    ISNUMBER(M111:X111),
                    IF(
                        M$5:X$5=2,
                        M111:X111,
                        ""),
                    ""))
            ),
            IF(
                Parameters!$D$17=1,
                IFERROR(
                    IF(
                        OR(
                            IF(
                                ISNUMBER(M111:X111),
                                IF(
                                    M$5:X$5=1,
                                    M111:X111,
                                    ""),
                                "")
                            =0),
                        0,
                        GEOMEAN(IF(
                            ISNUMBER(M111:X111),
                            IF(
                                M$5:X$5=1,
                                M111:X111,
                                ""),
                            ""))
                    ),
                    IF(
                        OR(IF(
                            ISNUMBER(M111:X111),
                            IF(
                                M$5:X$5=2,
                                M111:X111,
                                ""),
                            "")
                            =0),
                        0,
                        GEOMEAN(IF(
                            ISNUMBER(M111:X111),
                            IF(
                                M$5:X$5=2,
                                M111:X111,
                                ""),
                            "")))
                )
            )
        )
    )
)</f>
        <v>#N/A</v>
      </c>
      <c r="J111" s="242">
        <v>44753</v>
      </c>
      <c r="K111" s="242">
        <v>44753</v>
      </c>
      <c r="L111" s="91" t="s">
        <v>178</v>
      </c>
      <c r="M111" s="192">
        <v>5.7655502392344502</v>
      </c>
      <c r="N111" s="192" t="s">
        <v>409</v>
      </c>
      <c r="O111" s="192" t="s">
        <v>409</v>
      </c>
      <c r="P111" s="192" t="s">
        <v>409</v>
      </c>
      <c r="Q111" s="192" t="s">
        <v>409</v>
      </c>
      <c r="R111" s="192">
        <v>0.39900000000000002</v>
      </c>
      <c r="S111" s="192" t="s">
        <v>409</v>
      </c>
      <c r="T111" s="192" t="s">
        <v>409</v>
      </c>
      <c r="U111" s="192" t="s">
        <v>409</v>
      </c>
      <c r="V111" s="192" t="s">
        <v>409</v>
      </c>
      <c r="W111" s="192"/>
      <c r="X111" s="192"/>
      <c r="Y111" s="192"/>
      <c r="Z111" s="192"/>
      <c r="AA111" s="87"/>
    </row>
    <row r="112" spans="1:27" x14ac:dyDescent="0.2">
      <c r="A112" s="81">
        <v>105</v>
      </c>
      <c r="B112" s="84" t="str">
        <f ca="1"/>
        <v>St. Kitts and Nevis</v>
      </c>
      <c r="C112" s="84" t="str">
        <f ca="1"/>
        <v>KNA</v>
      </c>
      <c r="D112" s="84" t="str">
        <f ca="1"/>
        <v>LCN           Latin America &amp; Caribbean</v>
      </c>
      <c r="E112" s="84" t="str">
        <f ca="1"/>
        <v>IBRD</v>
      </c>
      <c r="F112" s="81" t="str">
        <f t="shared" ca="1" si="4"/>
        <v/>
      </c>
      <c r="G112" s="80">
        <f>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$M$4:$X$4,
                    (M112:X112),
                    "")),
            1,
            0))
        =0,
    NA(),
    IF(
        Parameters!$D$15=1,
        IF(
            SUM(--(ISNUMBER(IF($M$4:$X$4=1,(M112:X112),""))))&gt;0,
            MAX(IF(
                ISNUMBER(M112:X112),
                IF(
                    M$4:X$4=1,
                    M112:X112,
                    ""),
                "")),
            MAX(IF(
                ISNUMBER(M112:X112),
                IF(
                    M$4:X$4=2,
                    M112:X112,
                    ""),
                ""))
        ),
        IF(
            Parameters!$D$16=1,
            IFERROR(
                AVERAGE(IF(
                    ISNUMBER(M112:X112),
                    IF(
                        M$4:X$4=1,
                        M112:X112,
                        ""),
                    "")),
                AVERAGE(IF(
                    ISNUMBER(M112:X112),
                    IF(
                        M$4:X$4=2,
                        M112:X112,
                        ""),
                    ""))
            ),
            IF(
                Parameters!$D$17=1,
                IFERROR(
                    IF(
                        OR(
                            IF(
                                ISNUMBER(M112:X112),
                                IF(
                                    M$4:X$4=1,
                                    M112:X112,
                                    ""),
                                "")
                            =0),
                        0,
                        GEOMEAN(IF(
                            ISNUMBER(M112:X112),
                            IF(
                                M$4:X$4=1,
                                M112:X112,
                                ""),
                            ""))
                    ),
                    IF(
                        OR(IF(
                            ISNUMBER(M112:X112),
                            IF(
                                M$4:X$4=2,
                                M112:X112,
                                ""),
                            "")
                            =0),
                        0,
                        GEOMEAN(IF(
                            ISNUMBER(M112:X112),
                            IF(
                                M$4:X$4=2,
                                M112:X112,
                                ""),
                            "")))
                )
            )
        )
    )
)</f>
        <v>4.01913875598086</v>
      </c>
      <c r="I112" s="191" t="e" cm="1">
        <f t="array" ref="I112">IF(
    SUM(IF(
            ISNUMBER(
                IF(
                    $M$5:$X$5,
                    (M112:X112),
                    "")),
            1,
            0))
        =0,
    NA(),
    IF(
        Parameters!$D$15=1,
        IF(
            SUM(--(ISNUMBER(IF($M$5:$X$5=1,(M112:X112),""))))&gt;0,
            MAX(IF(
                ISNUMBER(M112:X112),
                IF(
                    M$5:X$5=1,
                    M112:X112,
                    ""),
                "")),
            MAX(IF(
                ISNUMBER(M112:X112),
                IF(
                    M$5:X$5=2,
                    M112:X112,
                    ""),
                ""))
        ),
        IF(
            Parameters!$D$16=1,
            IFERROR(
                AVERAGE(IF(
                    ISNUMBER(M112:X112),
                    IF(
                        M$5:X$5=1,
                        M112:X112,
                        ""),
                    "")),
                AVERAGE(IF(
                    ISNUMBER(M112:X112),
                    IF(
                        M$5:X$5=2,
                        M112:X112,
                        ""),
                    ""))
            ),
            IF(
                Parameters!$D$17=1,
                IFERROR(
                    IF(
                        OR(
                            IF(
                                ISNUMBER(M112:X112),
                                IF(
                                    M$5:X$5=1,
                                    M112:X112,
                                    ""),
                                "")
                            =0),
                        0,
                        GEOMEAN(IF(
                            ISNUMBER(M112:X112),
                            IF(
                                M$5:X$5=1,
                                M112:X112,
                                ""),
                            ""))
                    ),
                    IF(
                        OR(IF(
                            ISNUMBER(M112:X112),
                            IF(
                                M$5:X$5=2,
                                M112:X112,
                                ""),
                            "")
                            =0),
                        0,
                        GEOMEAN(IF(
                            ISNUMBER(M112:X112),
                            IF(
                                M$5:X$5=2,
                                M112:X112,
                                ""),
                            "")))
                )
            )
        )
    )
)</f>
        <v>#N/A</v>
      </c>
      <c r="J112" s="242">
        <v>44753</v>
      </c>
      <c r="K112" s="242">
        <v>44753</v>
      </c>
      <c r="L112" s="91" t="s">
        <v>179</v>
      </c>
      <c r="M112" s="192">
        <v>4.01913875598086</v>
      </c>
      <c r="N112" s="192" t="s">
        <v>409</v>
      </c>
      <c r="O112" s="192" t="s">
        <v>409</v>
      </c>
      <c r="P112" s="192" t="s">
        <v>409</v>
      </c>
      <c r="Q112" s="192" t="s">
        <v>409</v>
      </c>
      <c r="R112" s="192">
        <v>0.32600000000000001</v>
      </c>
      <c r="S112" s="192" t="s">
        <v>409</v>
      </c>
      <c r="T112" s="192" t="s">
        <v>409</v>
      </c>
      <c r="U112" s="192" t="s">
        <v>409</v>
      </c>
      <c r="V112" s="192" t="s">
        <v>409</v>
      </c>
      <c r="W112" s="192"/>
      <c r="X112" s="192"/>
      <c r="Y112" s="192"/>
      <c r="Z112" s="192"/>
      <c r="AA112" s="87"/>
    </row>
    <row r="113" spans="1:27" x14ac:dyDescent="0.2">
      <c r="A113" s="81">
        <v>106</v>
      </c>
      <c r="B113" s="84" t="str">
        <f ca="1"/>
        <v>Korea, Rep.</v>
      </c>
      <c r="C113" s="84" t="str">
        <f ca="1"/>
        <v>KOR</v>
      </c>
      <c r="D113" s="84" t="str">
        <f ca="1"/>
        <v>EAS           East Asia &amp; Pacific</v>
      </c>
      <c r="E113" s="84" t="str">
        <f ca="1"/>
        <v>NA</v>
      </c>
      <c r="F113" s="81" t="str">
        <f t="shared" ca="1" si="4"/>
        <v/>
      </c>
      <c r="G113" s="80">
        <f>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$M$4:$X$4,
                    (M113:X113),
                    "")),
            1,
            0))
        =0,
    NA(),
    IF(
        Parameters!$D$15=1,
        IF(
            SUM(--(ISNUMBER(IF($M$4:$X$4=1,(M113:X113),""))))&gt;0,
            MAX(IF(
                ISNUMBER(M113:X113),
                IF(
                    M$4:X$4=1,
                    M113:X113,
                    ""),
                "")),
            MAX(IF(
                ISNUMBER(M113:X113),
                IF(
                    M$4:X$4=2,
                    M113:X113,
                    ""),
                ""))
        ),
        IF(
            Parameters!$D$16=1,
            IFERROR(
                AVERAGE(IF(
                    ISNUMBER(M113:X113),
                    IF(
                        M$4:X$4=1,
                        M113:X113,
                        ""),
                    "")),
                AVERAGE(IF(
                    ISNUMBER(M113:X113),
                    IF(
                        M$4:X$4=2,
                        M113:X113,
                        ""),
                    ""))
            ),
            IF(
                Parameters!$D$17=1,
                IFERROR(
                    IF(
                        OR(
                            IF(
                                ISNUMBER(M113:X113),
                                IF(
                                    M$4:X$4=1,
                                    M113:X113,
                                    ""),
                                "")
                            =0),
                        0,
                        GEOMEAN(IF(
                            ISNUMBER(M113:X113),
                            IF(
                                M$4:X$4=1,
                                M113:X113,
                                ""),
                            ""))
                    ),
                    IF(
                        OR(IF(
                            ISNUMBER(M113:X113),
                            IF(
                                M$4:X$4=2,
                                M113:X113,
                                ""),
                            "")
                            =0),
                        0,
                        GEOMEAN(IF(
                            ISNUMBER(M113:X113),
                            IF(
                                M$4:X$4=2,
                                M113:X113,
                                ""),
                            "")))
                )
            )
        )
    )
)</f>
        <v>2.28141285466126</v>
      </c>
      <c r="I113" s="191" t="e" cm="1">
        <f t="array" ref="I113">IF(
    SUM(IF(
            ISNUMBER(
                IF(
                    $M$5:$X$5,
                    (M113:X113),
                    "")),
            1,
            0))
        =0,
    NA(),
    IF(
        Parameters!$D$15=1,
        IF(
            SUM(--(ISNUMBER(IF($M$5:$X$5=1,(M113:X113),""))))&gt;0,
            MAX(IF(
                ISNUMBER(M113:X113),
                IF(
                    M$5:X$5=1,
                    M113:X113,
                    ""),
                "")),
            MAX(IF(
                ISNUMBER(M113:X113),
                IF(
                    M$5:X$5=2,
                    M113:X113,
                    ""),
                ""))
        ),
        IF(
            Parameters!$D$16=1,
            IFERROR(
                AVERAGE(IF(
                    ISNUMBER(M113:X113),
                    IF(
                        M$5:X$5=1,
                        M113:X113,
                        ""),
                    "")),
                AVERAGE(IF(
                    ISNUMBER(M113:X113),
                    IF(
                        M$5:X$5=2,
                        M113:X113,
                        ""),
                    ""))
            ),
            IF(
                Parameters!$D$17=1,
                IFERROR(
                    IF(
                        OR(
                            IF(
                                ISNUMBER(M113:X113),
                                IF(
                                    M$5:X$5=1,
                                    M113:X113,
                                    ""),
                                "")
                            =0),
                        0,
                        GEOMEAN(IF(
                            ISNUMBER(M113:X113),
                            IF(
                                M$5:X$5=1,
                                M113:X113,
                                ""),
                            ""))
                    ),
                    IF(
                        OR(IF(
                            ISNUMBER(M113:X113),
                            IF(
                                M$5:X$5=2,
                                M113:X113,
                                ""),
                            "")
                            =0),
                        0,
                        GEOMEAN(IF(
                            ISNUMBER(M113:X113),
                            IF(
                                M$5:X$5=2,
                                M113:X113,
                                ""),
                            "")))
                )
            )
        )
    )
)</f>
        <v>#N/A</v>
      </c>
      <c r="J113" s="242">
        <v>44888</v>
      </c>
      <c r="K113" s="242">
        <v>44753</v>
      </c>
      <c r="L113" s="91" t="s">
        <v>180</v>
      </c>
      <c r="M113" s="192">
        <v>0.47846889952152999</v>
      </c>
      <c r="N113" s="192">
        <v>2.28141285466126</v>
      </c>
      <c r="O113" s="192" t="s">
        <v>409</v>
      </c>
      <c r="P113" s="192" t="s">
        <v>409</v>
      </c>
      <c r="Q113" s="192" t="s">
        <v>409</v>
      </c>
      <c r="R113" s="192">
        <v>0.17799999999999999</v>
      </c>
      <c r="S113" s="192">
        <v>70.2</v>
      </c>
      <c r="T113" s="192" t="s">
        <v>409</v>
      </c>
      <c r="U113" s="192" t="s">
        <v>409</v>
      </c>
      <c r="V113" s="192" t="s">
        <v>409</v>
      </c>
      <c r="W113" s="192"/>
      <c r="X113" s="192"/>
      <c r="Y113" s="192"/>
      <c r="Z113" s="192"/>
      <c r="AA113" s="87"/>
    </row>
    <row r="114" spans="1:27" x14ac:dyDescent="0.2">
      <c r="A114" s="81">
        <v>107</v>
      </c>
      <c r="B114" s="84" t="str">
        <f ca="1"/>
        <v>Kuwait</v>
      </c>
      <c r="C114" s="84" t="str">
        <f ca="1"/>
        <v>KWT</v>
      </c>
      <c r="D114" s="84" t="str">
        <f ca="1"/>
        <v>MEA           Middle East &amp; North Africa</v>
      </c>
      <c r="E114" s="84" t="str">
        <f ca="1"/>
        <v>NA</v>
      </c>
      <c r="F114" s="81" t="str">
        <f t="shared" ca="1" si="4"/>
        <v/>
      </c>
      <c r="G114" s="80">
        <f>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$M$4:$X$4,
                    (M114:X114),
                    "")),
            1,
            0))
        =0,
    NA(),
    IF(
        Parameters!$D$15=1,
        IF(
            SUM(--(ISNUMBER(IF($M$4:$X$4=1,(M114:X114),""))))&gt;0,
            MAX(IF(
                ISNUMBER(M114:X114),
                IF(
                    M$4:X$4=1,
                    M114:X114,
                    ""),
                "")),
            MAX(IF(
                ISNUMBER(M114:X114),
                IF(
                    M$4:X$4=2,
                    M114:X114,
                    ""),
                ""))
        ),
        IF(
            Parameters!$D$16=1,
            IFERROR(
                AVERAGE(IF(
                    ISNUMBER(M114:X114),
                    IF(
                        M$4:X$4=1,
                        M114:X114,
                        ""),
                    "")),
                AVERAGE(IF(
                    ISNUMBER(M114:X114),
                    IF(
                        M$4:X$4=2,
                        M114:X114,
                        ""),
                    ""))
            ),
            IF(
                Parameters!$D$17=1,
                IFERROR(
                    IF(
                        OR(
                            IF(
                                ISNUMBER(M114:X114),
                                IF(
                                    M$4:X$4=1,
                                    M114:X114,
                                    ""),
                                "")
                            =0),
                        0,
                        GEOMEAN(IF(
                            ISNUMBER(M114:X114),
                            IF(
                                M$4:X$4=1,
                                M114:X114,
                                ""),
                            ""))
                    ),
                    IF(
                        OR(IF(
                            ISNUMBER(M114:X114),
                            IF(
                                M$4:X$4=2,
                                M114:X114,
                                ""),
                            "")
                            =0),
                        0,
                        GEOMEAN(IF(
                            ISNUMBER(M114:X114),
                            IF(
                                M$4:X$4=2,
                                M114:X114,
                                ""),
                            "")))
                )
            )
        )
    )
)</f>
        <v>3.72900984365952</v>
      </c>
      <c r="I114" s="191" t="e" cm="1">
        <f t="array" ref="I114">IF(
    SUM(IF(
            ISNUMBER(
                IF(
                    $M$5:$X$5,
                    (M114:X114),
                    "")),
            1,
            0))
        =0,
    NA(),
    IF(
        Parameters!$D$15=1,
        IF(
            SUM(--(ISNUMBER(IF($M$5:$X$5=1,(M114:X114),""))))&gt;0,
            MAX(IF(
                ISNUMBER(M114:X114),
                IF(
                    M$5:X$5=1,
                    M114:X114,
                    ""),
                "")),
            MAX(IF(
                ISNUMBER(M114:X114),
                IF(
                    M$5:X$5=2,
                    M114:X114,
                    ""),
                ""))
        ),
        IF(
            Parameters!$D$16=1,
            IFERROR(
                AVERAGE(IF(
                    ISNUMBER(M114:X114),
                    IF(
                        M$5:X$5=1,
                        M114:X114,
                        ""),
                    "")),
                AVERAGE(IF(
                    ISNUMBER(M114:X114),
                    IF(
                        M$5:X$5=2,
                        M114:X114,
                        ""),
                    ""))
            ),
            IF(
                Parameters!$D$17=1,
                IFERROR(
                    IF(
                        OR(
                            IF(
                                ISNUMBER(M114:X114),
                                IF(
                                    M$5:X$5=1,
                                    M114:X114,
                                    ""),
                                "")
                            =0),
                        0,
                        GEOMEAN(IF(
                            ISNUMBER(M114:X114),
                            IF(
                                M$5:X$5=1,
                                M114:X114,
                                ""),
                            ""))
                    ),
                    IF(
                        OR(IF(
                            ISNUMBER(M114:X114),
                            IF(
                                M$5:X$5=2,
                                M114:X114,
                                ""),
                            "")
                            =0),
                        0,
                        GEOMEAN(IF(
                            ISNUMBER(M114:X114),
                            IF(
                                M$5:X$5=2,
                                M114:X114,
                                ""),
                            "")))
                )
            )
        )
    )
)</f>
        <v>#N/A</v>
      </c>
      <c r="J114" s="242">
        <v>44888</v>
      </c>
      <c r="K114" s="242">
        <v>44753</v>
      </c>
      <c r="L114" s="91" t="s">
        <v>182</v>
      </c>
      <c r="M114" s="192">
        <v>0.64593301435406503</v>
      </c>
      <c r="N114" s="192">
        <v>3.72900984365952</v>
      </c>
      <c r="O114" s="192" t="s">
        <v>409</v>
      </c>
      <c r="P114" s="192" t="s">
        <v>409</v>
      </c>
      <c r="Q114" s="192" t="s">
        <v>409</v>
      </c>
      <c r="R114" s="192">
        <v>0.185</v>
      </c>
      <c r="S114" s="192">
        <v>65.2</v>
      </c>
      <c r="T114" s="192" t="s">
        <v>409</v>
      </c>
      <c r="U114" s="192" t="s">
        <v>409</v>
      </c>
      <c r="V114" s="192" t="s">
        <v>409</v>
      </c>
      <c r="W114" s="192"/>
      <c r="X114" s="192"/>
      <c r="Y114" s="192"/>
      <c r="Z114" s="192"/>
      <c r="AA114" s="87"/>
    </row>
    <row r="115" spans="1:27" x14ac:dyDescent="0.2">
      <c r="A115" s="81">
        <v>108</v>
      </c>
      <c r="B115" s="84" t="str">
        <f ca="1"/>
        <v>Lao PDR</v>
      </c>
      <c r="C115" s="84" t="str">
        <f ca="1"/>
        <v>LAO</v>
      </c>
      <c r="D115" s="84" t="str">
        <f ca="1"/>
        <v>EAS           East Asia &amp; Pacific</v>
      </c>
      <c r="E115" s="84" t="str">
        <f ca="1"/>
        <v>IDA</v>
      </c>
      <c r="F115" s="81" t="str">
        <f t="shared" ca="1" si="4"/>
        <v/>
      </c>
      <c r="G115" s="80">
        <f>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6.0133994366894168</v>
      </c>
      <c r="H115" s="80" cm="1">
        <f t="array" ref="H115">IF(
    SUM(IF(
            ISNUMBER(
                IF(
                    $M$4:$X$4,
                    (M115:X115),
                    "")),
            1,
            0))
        =0,
    NA(),
    IF(
        Parameters!$D$15=1,
        IF(
            SUM(--(ISNUMBER(IF($M$4:$X$4=1,(M115:X115),""))))&gt;0,
            MAX(IF(
                ISNUMBER(M115:X115),
                IF(
                    M$4:X$4=1,
                    M115:X115,
                    ""),
                "")),
            MAX(IF(
                ISNUMBER(M115:X115),
                IF(
                    M$4:X$4=2,
                    M115:X115,
                    ""),
                ""))
        ),
        IF(
            Parameters!$D$16=1,
            IFERROR(
                AVERAGE(IF(
                    ISNUMBER(M115:X115),
                    IF(
                        M$4:X$4=1,
                        M115:X115,
                        ""),
                    "")),
                AVERAGE(IF(
                    ISNUMBER(M115:X115),
                    IF(
                        M$4:X$4=2,
                        M115:X115,
                        ""),
                    ""))
            ),
            IF(
                Parameters!$D$17=1,
                IFERROR(
                    IF(
                        OR(
                            IF(
                                ISNUMBER(M115:X115),
                                IF(
                                    M$4:X$4=1,
                                    M115:X115,
                                    ""),
                                "")
                            =0),
                        0,
                        GEOMEAN(IF(
                            ISNUMBER(M115:X115),
                            IF(
                                M$4:X$4=1,
                                M115:X115,
                                ""),
                            ""))
                    ),
                    IF(
                        OR(IF(
                            ISNUMBER(M115:X115),
                            IF(
                                M$4:X$4=2,
                                M115:X115,
                                ""),
                            "")
                            =0),
                        0,
                        GEOMEAN(IF(
                            ISNUMBER(M115:X115),
                            IF(
                                M$4:X$4=2,
                                M115:X115,
                                ""),
                            "")))
                )
            )
        )
    )
)</f>
        <v>7.2321945570353199</v>
      </c>
      <c r="I115" s="191" cm="1">
        <f t="array" ref="I115">IF(
    SUM(IF(
            ISNUMBER(
                IF(
                    $M$5:$X$5,
                    (M115:X115),
                    "")),
            1,
            0))
        =0,
    NA(),
    IF(
        Parameters!$D$15=1,
        IF(
            SUM(--(ISNUMBER(IF($M$5:$X$5=1,(M115:X115),""))))&gt;0,
            MAX(IF(
                ISNUMBER(M115:X115),
                IF(
                    M$5:X$5=1,
                    M115:X115,
                    ""),
                "")),
            MAX(IF(
                ISNUMBER(M115:X115),
                IF(
                    M$5:X$5=2,
                    M115:X115,
                    ""),
                ""))
        ),
        IF(
            Parameters!$D$16=1,
            IFERROR(
                AVERAGE(IF(
                    ISNUMBER(M115:X115),
                    IF(
                        M$5:X$5=1,
                        M115:X115,
                        ""),
                    "")),
                AVERAGE(IF(
                    ISNUMBER(M115:X115),
                    IF(
                        M$5:X$5=2,
                        M115:X115,
                        ""),
                    ""))
            ),
            IF(
                Parameters!$D$17=1,
                IFERROR(
                    IF(
                        OR(
                            IF(
                                ISNUMBER(M115:X115),
                                IF(
                                    M$5:X$5=1,
                                    M115:X115,
                                    ""),
                                "")
                            =0),
                        0,
                        GEOMEAN(IF(
                            ISNUMBER(M115:X115),
                            IF(
                                M$5:X$5=1,
                                M115:X115,
                                ""),
                            ""))
                    ),
                    IF(
                        OR(IF(
                            ISNUMBER(M115:X115),
                            IF(
                                M$5:X$5=2,
                                M115:X115,
                                ""),
                            "")
                            =0),
                        0,
                        GEOMEAN(IF(
                            ISNUMBER(M115:X115),
                            IF(
                                M$5:X$5=2,
                                M115:X115,
                                ""),
                            "")))
                )
            )
        )
    )
)</f>
        <v>5</v>
      </c>
      <c r="J115" s="242">
        <v>44753</v>
      </c>
      <c r="K115" s="242">
        <v>45142</v>
      </c>
      <c r="L115" s="91" t="s">
        <v>184</v>
      </c>
      <c r="M115" s="192">
        <v>8.6602870813397104</v>
      </c>
      <c r="N115" s="192">
        <v>7.2321945570353199</v>
      </c>
      <c r="O115" s="192" t="s">
        <v>409</v>
      </c>
      <c r="P115" s="192" t="s">
        <v>409</v>
      </c>
      <c r="Q115" s="192">
        <v>5</v>
      </c>
      <c r="R115" s="192">
        <v>0.52</v>
      </c>
      <c r="S115" s="192">
        <v>53.1</v>
      </c>
      <c r="T115" s="192" t="s">
        <v>409</v>
      </c>
      <c r="U115" s="192" t="s">
        <v>409</v>
      </c>
      <c r="V115" s="192">
        <v>23.16</v>
      </c>
      <c r="W115" s="192"/>
      <c r="X115" s="192"/>
      <c r="Y115" s="192"/>
      <c r="Z115" s="192"/>
      <c r="AA115" s="87"/>
    </row>
    <row r="116" spans="1:27" x14ac:dyDescent="0.2">
      <c r="A116" s="81">
        <v>109</v>
      </c>
      <c r="B116" s="84" t="str">
        <f ca="1"/>
        <v>Lebanon</v>
      </c>
      <c r="C116" s="84" t="str">
        <f ca="1"/>
        <v>LBN</v>
      </c>
      <c r="D116" s="84" t="str">
        <f ca="1"/>
        <v>MEA           Middle East &amp; North Africa</v>
      </c>
      <c r="E116" s="84" t="str">
        <f ca="1"/>
        <v>IBRD</v>
      </c>
      <c r="F116" s="81" t="str">
        <f t="shared" ca="1" si="4"/>
        <v/>
      </c>
      <c r="G116" s="80">
        <f>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4.8592633383453849</v>
      </c>
      <c r="H116" s="80" cm="1">
        <f t="array" ref="H116">IF(
    SUM(IF(
            ISNUMBER(
                IF(
                    $M$4:$X$4,
                    (M116:X116),
                    "")),
            1,
            0))
        =0,
    NA(),
    IF(
        Parameters!$D$15=1,
        IF(
            SUM(--(ISNUMBER(IF($M$4:$X$4=1,(M116:X116),""))))&gt;0,
            MAX(IF(
                ISNUMBER(M116:X116),
                IF(
                    M$4:X$4=1,
                    M116:X116,
                    ""),
                "")),
            MAX(IF(
                ISNUMBER(M116:X116),
                IF(
                    M$4:X$4=2,
                    M116:X116,
                    ""),
                ""))
        ),
        IF(
            Parameters!$D$16=1,
            IFERROR(
                AVERAGE(IF(
                    ISNUMBER(M116:X116),
                    IF(
                        M$4:X$4=1,
                        M116:X116,
                        ""),
                    "")),
                AVERAGE(IF(
                    ISNUMBER(M116:X116),
                    IF(
                        M$4:X$4=2,
                        M116:X116,
                        ""),
                    ""))
            ),
            IF(
                Parameters!$D$17=1,
                IFERROR(
                    IF(
                        OR(
                            IF(
                                ISNUMBER(M116:X116),
                                IF(
                                    M$4:X$4=1,
                                    M116:X116,
                                    ""),
                                "")
                            =0),
                        0,
                        GEOMEAN(IF(
                            ISNUMBER(M116:X116),
                            IF(
                                M$4:X$4=1,
                                M116:X116,
                                ""),
                            ""))
                    ),
                    IF(
                        OR(IF(
                            ISNUMBER(M116:X116),
                            IF(
                                M$4:X$4=2,
                                M116:X116,
                                ""),
                            "")
                            =0),
                        0,
                        GEOMEAN(IF(
                            ISNUMBER(M116:X116),
                            IF(
                                M$4:X$4=2,
                                M116:X116,
                                ""),
                            "")))
                )
            )
        )
    )
)</f>
        <v>3.3732057416267902</v>
      </c>
      <c r="I116" s="191" cm="1">
        <f t="array" ref="I116">IF(
    SUM(IF(
            ISNUMBER(
                IF(
                    $M$5:$X$5,
                    (M116:X116),
                    "")),
            1,
            0))
        =0,
    NA(),
    IF(
        Parameters!$D$15=1,
        IF(
            SUM(--(ISNUMBER(IF($M$5:$X$5=1,(M116:X116),""))))&gt;0,
            MAX(IF(
                ISNUMBER(M116:X116),
                IF(
                    M$5:X$5=1,
                    M116:X116,
                    ""),
                "")),
            MAX(IF(
                ISNUMBER(M116:X116),
                IF(
                    M$5:X$5=2,
                    M116:X116,
                    ""),
                ""))
        ),
        IF(
            Parameters!$D$16=1,
            IFERROR(
                AVERAGE(IF(
                    ISNUMBER(M116:X116),
                    IF(
                        M$5:X$5=1,
                        M116:X116,
                        ""),
                    "")),
                AVERAGE(IF(
                    ISNUMBER(M116:X116),
                    IF(
                        M$5:X$5=2,
                        M116:X116,
                        ""),
                    ""))
            ),
            IF(
                Parameters!$D$17=1,
                IFERROR(
                    IF(
                        OR(
                            IF(
                                ISNUMBER(M116:X116),
                                IF(
                                    M$5:X$5=1,
                                    M116:X116,
                                    ""),
                                "")
                            =0),
                        0,
                        GEOMEAN(IF(
                            ISNUMBER(M116:X116),
                            IF(
                                M$5:X$5=1,
                                M116:X116,
                                ""),
                            ""))
                    ),
                    IF(
                        OR(IF(
                            ISNUMBER(M116:X116),
                            IF(
                                M$5:X$5=2,
                                M116:X116,
                                ""),
                            "")
                            =0),
                        0,
                        GEOMEAN(IF(
                            ISNUMBER(M116:X116),
                            IF(
                                M$5:X$5=2,
                                M116:X116,
                                ""),
                            "")))
                )
            )
        )
    )
)</f>
        <v>7</v>
      </c>
      <c r="J116" s="242">
        <v>44753</v>
      </c>
      <c r="K116" s="242">
        <v>45142</v>
      </c>
      <c r="L116" s="91" t="s">
        <v>186</v>
      </c>
      <c r="M116" s="192">
        <v>3.3732057416267902</v>
      </c>
      <c r="N116" s="192" t="s">
        <v>409</v>
      </c>
      <c r="O116" s="192">
        <v>5</v>
      </c>
      <c r="P116" s="192" t="s">
        <v>409</v>
      </c>
      <c r="Q116" s="192">
        <v>7</v>
      </c>
      <c r="R116" s="192">
        <v>0.29899999999999999</v>
      </c>
      <c r="S116" s="192" t="s">
        <v>409</v>
      </c>
      <c r="T116" s="192" t="s">
        <v>794</v>
      </c>
      <c r="U116" s="192" t="s">
        <v>409</v>
      </c>
      <c r="V116" s="192">
        <v>133.82</v>
      </c>
      <c r="W116" s="192"/>
      <c r="X116" s="192"/>
      <c r="Y116" s="192"/>
      <c r="Z116" s="192"/>
      <c r="AA116" s="87"/>
    </row>
    <row r="117" spans="1:27" x14ac:dyDescent="0.2">
      <c r="A117" s="81">
        <v>110</v>
      </c>
      <c r="B117" s="84" t="str">
        <f ca="1"/>
        <v>Liberia</v>
      </c>
      <c r="C117" s="84" t="str">
        <f ca="1"/>
        <v>LBR</v>
      </c>
      <c r="D117" s="84" t="str">
        <f ca="1"/>
        <v>SSF           Sub-Saharan Africa</v>
      </c>
      <c r="E117" s="84" t="str">
        <f ca="1"/>
        <v>IDA</v>
      </c>
      <c r="F117" s="81" t="str">
        <f t="shared" ca="1" si="4"/>
        <v/>
      </c>
      <c r="G117" s="80">
        <f>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6.9774071492436036</v>
      </c>
      <c r="H117" s="80" cm="1">
        <f t="array" ref="H117">IF(
    SUM(IF(
            ISNUMBER(
                IF(
                    $M$4:$X$4,
                    (M117:X117),
                    "")),
            1,
            0))
        =0,
    NA(),
    IF(
        Parameters!$D$15=1,
        IF(
            SUM(--(ISNUMBER(IF($M$4:$X$4=1,(M117:X117),""))))&gt;0,
            MAX(IF(
                ISNUMBER(M117:X117),
                IF(
                    M$4:X$4=1,
                    M117:X117,
                    ""),
                "")),
            MAX(IF(
                ISNUMBER(M117:X117),
                IF(
                    M$4:X$4=2,
                    M117:X117,
                    ""),
                ""))
        ),
        IF(
            Parameters!$D$16=1,
            IFERROR(
                AVERAGE(IF(
                    ISNUMBER(M117:X117),
                    IF(
                        M$4:X$4=1,
                        M117:X117,
                        ""),
                    "")),
                AVERAGE(IF(
                    ISNUMBER(M117:X117),
                    IF(
                        M$4:X$4=2,
                        M117:X117,
                        ""),
                    ""))
            ),
            IF(
                Parameters!$D$17=1,
                IFERROR(
                    IF(
                        OR(
                            IF(
                                ISNUMBER(M117:X117),
                                IF(
                                    M$4:X$4=1,
                                    M117:X117,
                                    ""),
                                "")
                            =0),
                        0,
                        GEOMEAN(IF(
                            ISNUMBER(M117:X117),
                            IF(
                                M$4:X$4=1,
                                M117:X117,
                                ""),
                            ""))
                    ),
                    IF(
                        OR(IF(
                            ISNUMBER(M117:X117),
                            IF(
                                M$4:X$4=2,
                                M117:X117,
                                ""),
                            "")
                            =0),
                        0,
                        GEOMEAN(IF(
                            ISNUMBER(M117:X117),
                            IF(
                                M$4:X$4=2,
                                M117:X117,
                                ""),
                            "")))
                )
            )
        )
    )
)</f>
        <v>9.7368421052631504</v>
      </c>
      <c r="I117" s="191" cm="1">
        <f t="array" ref="I117">IF(
    SUM(IF(
            ISNUMBER(
                IF(
                    $M$5:$X$5,
                    (M117:X117),
                    "")),
            1,
            0))
        =0,
    NA(),
    IF(
        Parameters!$D$15=1,
        IF(
            SUM(--(ISNUMBER(IF($M$5:$X$5=1,(M117:X117),""))))&gt;0,
            MAX(IF(
                ISNUMBER(M117:X117),
                IF(
                    M$5:X$5=1,
                    M117:X117,
                    ""),
                "")),
            MAX(IF(
                ISNUMBER(M117:X117),
                IF(
                    M$5:X$5=2,
                    M117:X117,
                    ""),
                ""))
        ),
        IF(
            Parameters!$D$16=1,
            IFERROR(
                AVERAGE(IF(
                    ISNUMBER(M117:X117),
                    IF(
                        M$5:X$5=1,
                        M117:X117,
                        ""),
                    "")),
                AVERAGE(IF(
                    ISNUMBER(M117:X117),
                    IF(
                        M$5:X$5=2,
                        M117:X117,
                        ""),
                    ""))
            ),
            IF(
                Parameters!$D$17=1,
                IFERROR(
                    IF(
                        OR(
                            IF(
                                ISNUMBER(M117:X117),
                                IF(
                                    M$5:X$5=1,
                                    M117:X117,
                                    ""),
                                "")
                            =0),
                        0,
                        GEOMEAN(IF(
                            ISNUMBER(M117:X117),
                            IF(
                                M$5:X$5=1,
                                M117:X117,
                                ""),
                            ""))
                    ),
                    IF(
                        OR(IF(
                            ISNUMBER(M117:X117),
                            IF(
                                M$5:X$5=2,
                                M117:X117,
                                ""),
                            "")
                            =0),
                        0,
                        GEOMEAN(IF(
                            ISNUMBER(M117:X117),
                            IF(
                                M$5:X$5=2,
                                M117:X117,
                                ""),
                            "")))
                )
            )
        )
    )
)</f>
        <v>5</v>
      </c>
      <c r="J117" s="242">
        <v>44753</v>
      </c>
      <c r="K117" s="242">
        <v>45142</v>
      </c>
      <c r="L117" s="91" t="s">
        <v>188</v>
      </c>
      <c r="M117" s="192">
        <v>9.7368421052631504</v>
      </c>
      <c r="N117" s="192" t="s">
        <v>409</v>
      </c>
      <c r="O117" s="192" t="s">
        <v>409</v>
      </c>
      <c r="P117" s="192" t="s">
        <v>409</v>
      </c>
      <c r="Q117" s="192">
        <v>5</v>
      </c>
      <c r="R117" s="192">
        <v>0.56499999999999995</v>
      </c>
      <c r="S117" s="192" t="s">
        <v>409</v>
      </c>
      <c r="T117" s="192" t="s">
        <v>409</v>
      </c>
      <c r="U117" s="192" t="s">
        <v>409</v>
      </c>
      <c r="V117" s="192">
        <v>9.19</v>
      </c>
      <c r="W117" s="192"/>
      <c r="X117" s="192"/>
      <c r="Y117" s="192"/>
      <c r="Z117" s="192"/>
      <c r="AA117" s="87"/>
    </row>
    <row r="118" spans="1:27" x14ac:dyDescent="0.2">
      <c r="A118" s="81">
        <v>111</v>
      </c>
      <c r="B118" s="84" t="str">
        <f ca="1"/>
        <v>Libya</v>
      </c>
      <c r="C118" s="84" t="str">
        <f ca="1"/>
        <v>LBY</v>
      </c>
      <c r="D118" s="84" t="str">
        <f ca="1"/>
        <v>MEA           Middle East &amp; North Africa</v>
      </c>
      <c r="E118" s="84" t="str">
        <f ca="1"/>
        <v>IBRD</v>
      </c>
      <c r="F118" s="81" t="str">
        <f t="shared" ca="1" si="4"/>
        <v/>
      </c>
      <c r="G118" s="80">
        <f>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0</v>
      </c>
      <c r="H118" s="80" cm="1">
        <f t="array" ref="H118">IF(
    SUM(IF(
            ISNUMBER(
                IF(
                    $M$4:$X$4,
                    (M118:X118),
                    "")),
            1,
            0))
        =0,
    NA(),
    IF(
        Parameters!$D$15=1,
        IF(
            SUM(--(ISNUMBER(IF($M$4:$X$4=1,(M118:X118),""))))&gt;0,
            MAX(IF(
                ISNUMBER(M118:X118),
                IF(
                    M$4:X$4=1,
                    M118:X118,
                    ""),
                "")),
            MAX(IF(
                ISNUMBER(M118:X118),
                IF(
                    M$4:X$4=2,
                    M118:X118,
                    ""),
                ""))
        ),
        IF(
            Parameters!$D$16=1,
            IFERROR(
                AVERAGE(IF(
                    ISNUMBER(M118:X118),
                    IF(
                        M$4:X$4=1,
                        M118:X118,
                        ""),
                    "")),
                AVERAGE(IF(
                    ISNUMBER(M118:X118),
                    IF(
                        M$4:X$4=2,
                        M118:X118,
                        ""),
                    ""))
            ),
            IF(
                Parameters!$D$17=1,
                IFERROR(
                    IF(
                        OR(
                            IF(
                                ISNUMBER(M118:X118),
                                IF(
                                    M$4:X$4=1,
                                    M118:X118,
                                    ""),
                                "")
                            =0),
                        0,
                        GEOMEAN(IF(
                            ISNUMBER(M118:X118),
                            IF(
                                M$4:X$4=1,
                                M118:X118,
                                ""),
                            ""))
                    ),
                    IF(
                        OR(IF(
                            ISNUMBER(M118:X118),
                            IF(
                                M$4:X$4=2,
                                M118:X118,
                                ""),
                            "")
                            =0),
                        0,
                        GEOMEAN(IF(
                            ISNUMBER(M118:X118),
                            IF(
                                M$4:X$4=2,
                                M118:X118,
                                ""),
                            "")))
                )
            )
        )
    )
)</f>
        <v>3.4210526315789398</v>
      </c>
      <c r="I118" s="191" t="e" cm="1">
        <f t="array" ref="I118">IF(
    SUM(IF(
            ISNUMBER(
                IF(
                    $M$5:$X$5,
                    (M118:X118),
                    "")),
            1,
            0))
        =0,
    NA(),
    IF(
        Parameters!$D$15=1,
        IF(
            SUM(--(ISNUMBER(IF($M$5:$X$5=1,(M118:X118),""))))&gt;0,
            MAX(IF(
                ISNUMBER(M118:X118),
                IF(
                    M$5:X$5=1,
                    M118:X118,
                    ""),
                "")),
            MAX(IF(
                ISNUMBER(M118:X118),
                IF(
                    M$5:X$5=2,
                    M118:X118,
                    ""),
                ""))
        ),
        IF(
            Parameters!$D$16=1,
            IFERROR(
                AVERAGE(IF(
                    ISNUMBER(M118:X118),
                    IF(
                        M$5:X$5=1,
                        M118:X118,
                        ""),
                    "")),
                AVERAGE(IF(
                    ISNUMBER(M118:X118),
                    IF(
                        M$5:X$5=2,
                        M118:X118,
                        ""),
                    ""))
            ),
            IF(
                Parameters!$D$17=1,
                IFERROR(
                    IF(
                        OR(
                            IF(
                                ISNUMBER(M118:X118),
                                IF(
                                    M$5:X$5=1,
                                    M118:X118,
                                    ""),
                                "")
                            =0),
                        0,
                        GEOMEAN(IF(
                            ISNUMBER(M118:X118),
                            IF(
                                M$5:X$5=1,
                                M118:X118,
                                ""),
                            ""))
                    ),
                    IF(
                        OR(IF(
                            ISNUMBER(M118:X118),
                            IF(
                                M$5:X$5=2,
                                M118:X118,
                                ""),
                            "")
                            =0),
                        0,
                        GEOMEAN(IF(
                            ISNUMBER(M118:X118),
                            IF(
                                M$5:X$5=2,
                                M118:X118,
                                ""),
                            "")))
                )
            )
        )
    )
)</f>
        <v>#N/A</v>
      </c>
      <c r="J118" s="242">
        <v>44753</v>
      </c>
      <c r="K118" s="242">
        <v>44753</v>
      </c>
      <c r="L118" s="91" t="s">
        <v>190</v>
      </c>
      <c r="M118" s="192">
        <v>3.4210526315789398</v>
      </c>
      <c r="N118" s="192" t="s">
        <v>409</v>
      </c>
      <c r="O118" s="192" t="s">
        <v>409</v>
      </c>
      <c r="P118" s="192" t="s">
        <v>409</v>
      </c>
      <c r="Q118" s="192" t="s">
        <v>409</v>
      </c>
      <c r="R118" s="192">
        <v>0.30099999999999999</v>
      </c>
      <c r="S118" s="192" t="s">
        <v>409</v>
      </c>
      <c r="T118" s="192" t="s">
        <v>409</v>
      </c>
      <c r="U118" s="192" t="s">
        <v>409</v>
      </c>
      <c r="V118" s="192" t="s">
        <v>409</v>
      </c>
      <c r="W118" s="192"/>
      <c r="X118" s="192"/>
      <c r="Y118" s="192"/>
      <c r="Z118" s="192"/>
      <c r="AA118" s="87"/>
    </row>
    <row r="119" spans="1:27" x14ac:dyDescent="0.2">
      <c r="A119" s="81">
        <v>112</v>
      </c>
      <c r="B119" s="84" t="str">
        <f ca="1"/>
        <v>St. Lucia</v>
      </c>
      <c r="C119" s="84" t="str">
        <f ca="1"/>
        <v>LCA</v>
      </c>
      <c r="D119" s="84" t="str">
        <f ca="1"/>
        <v>LCN           Latin America &amp; Caribbean</v>
      </c>
      <c r="E119" s="84" t="str">
        <f ca="1"/>
        <v>Blend</v>
      </c>
      <c r="F119" s="81" t="str">
        <f t="shared" ca="1" si="4"/>
        <v/>
      </c>
      <c r="G119" s="80" t="e">
        <f>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#N/A</v>
      </c>
      <c r="H119" s="80" t="e" cm="1">
        <f t="array" ref="H119">IF(
    SUM(IF(
            ISNUMBER(
                IF(
                    $M$4:$X$4,
                    (M119:X119),
                    "")),
            1,
            0))
        =0,
    NA(),
    IF(
        Parameters!$D$15=1,
        IF(
            SUM(--(ISNUMBER(IF($M$4:$X$4=1,(M119:X119),""))))&gt;0,
            MAX(IF(
                ISNUMBER(M119:X119),
                IF(
                    M$4:X$4=1,
                    M119:X119,
                    ""),
                "")),
            MAX(IF(
                ISNUMBER(M119:X119),
                IF(
                    M$4:X$4=2,
                    M119:X119,
                    ""),
                ""))
        ),
        IF(
            Parameters!$D$16=1,
            IFERROR(
                AVERAGE(IF(
                    ISNUMBER(M119:X119),
                    IF(
                        M$4:X$4=1,
                        M119:X119,
                        ""),
                    "")),
                AVERAGE(IF(
                    ISNUMBER(M119:X119),
                    IF(
                        M$4:X$4=2,
                        M119:X119,
                        ""),
                    ""))
            ),
            IF(
                Parameters!$D$17=1,
                IFERROR(
                    IF(
                        OR(
                            IF(
                                ISNUMBER(M119:X119),
                                IF(
                                    M$4:X$4=1,
                                    M119:X119,
                                    ""),
                                "")
                            =0),
                        0,
                        GEOMEAN(IF(
                            ISNUMBER(M119:X119),
                            IF(
                                M$4:X$4=1,
                                M119:X119,
                                ""),
                            ""))
                    ),
                    IF(
                        OR(IF(
                            ISNUMBER(M119:X119),
                            IF(
                                M$4:X$4=2,
                                M119:X119,
                                ""),
                            "")
                            =0),
                        0,
                        GEOMEAN(IF(
                            ISNUMBER(M119:X119),
                            IF(
                                M$4:X$4=2,
                                M119:X119,
                                ""),
                            "")))
                )
            )
        )
    )
)</f>
        <v>#N/A</v>
      </c>
      <c r="I119" s="191" t="e" cm="1">
        <f t="array" ref="I119">IF(
    SUM(IF(
            ISNUMBER(
                IF(
                    $M$5:$X$5,
                    (M119:X119),
                    "")),
            1,
            0))
        =0,
    NA(),
    IF(
        Parameters!$D$15=1,
        IF(
            SUM(--(ISNUMBER(IF($M$5:$X$5=1,(M119:X119),""))))&gt;0,
            MAX(IF(
                ISNUMBER(M119:X119),
                IF(
                    M$5:X$5=1,
                    M119:X119,
                    ""),
                "")),
            MAX(IF(
                ISNUMBER(M119:X119),
                IF(
                    M$5:X$5=2,
                    M119:X119,
                    ""),
                ""))
        ),
        IF(
            Parameters!$D$16=1,
            IFERROR(
                AVERAGE(IF(
                    ISNUMBER(M119:X119),
                    IF(
                        M$5:X$5=1,
                        M119:X119,
                        ""),
                    "")),
                AVERAGE(IF(
                    ISNUMBER(M119:X119),
                    IF(
                        M$5:X$5=2,
                        M119:X119,
                        ""),
                    ""))
            ),
            IF(
                Parameters!$D$17=1,
                IFERROR(
                    IF(
                        OR(
                            IF(
                                ISNUMBER(M119:X119),
                                IF(
                                    M$5:X$5=1,
                                    M119:X119,
                                    ""),
                                "")
                            =0),
                        0,
                        GEOMEAN(IF(
                            ISNUMBER(M119:X119),
                            IF(
                                M$5:X$5=1,
                                M119:X119,
                                ""),
                            ""))
                    ),
                    IF(
                        OR(IF(
                            ISNUMBER(M119:X119),
                            IF(
                                M$5:X$5=2,
                                M119:X119,
                                ""),
                            "")
                            =0),
                        0,
                        GEOMEAN(IF(
                            ISNUMBER(M119:X119),
                            IF(
                                M$5:X$5=2,
                                M119:X119,
                                ""),
                            "")))
                )
            )
        )
    )
)</f>
        <v>#N/A</v>
      </c>
      <c r="J119" s="242" t="s">
        <v>409</v>
      </c>
      <c r="K119" s="242">
        <v>44753</v>
      </c>
      <c r="L119" s="91" t="s">
        <v>191</v>
      </c>
      <c r="M119" s="192" t="s">
        <v>409</v>
      </c>
      <c r="N119" s="192" t="s">
        <v>409</v>
      </c>
      <c r="O119" s="192" t="s">
        <v>409</v>
      </c>
      <c r="P119" s="192" t="s">
        <v>409</v>
      </c>
      <c r="Q119" s="192" t="s">
        <v>409</v>
      </c>
      <c r="R119" s="192" t="s">
        <v>409</v>
      </c>
      <c r="S119" s="192" t="s">
        <v>409</v>
      </c>
      <c r="T119" s="192" t="s">
        <v>409</v>
      </c>
      <c r="U119" s="192" t="s">
        <v>409</v>
      </c>
      <c r="V119" s="192" t="s">
        <v>409</v>
      </c>
      <c r="W119" s="192"/>
      <c r="X119" s="192"/>
      <c r="Y119" s="192"/>
      <c r="Z119" s="192"/>
      <c r="AA119" s="87"/>
    </row>
    <row r="120" spans="1:27" x14ac:dyDescent="0.2">
      <c r="A120" s="81">
        <v>113</v>
      </c>
      <c r="B120" s="84" t="str">
        <f ca="1"/>
        <v>Liechtenstein</v>
      </c>
      <c r="C120" s="84" t="str">
        <f ca="1"/>
        <v>LIE</v>
      </c>
      <c r="D120" s="84" t="str">
        <f ca="1"/>
        <v>ECS           Europe &amp; Central Asia</v>
      </c>
      <c r="E120" s="84" t="str">
        <f ca="1"/>
        <v>NA</v>
      </c>
      <c r="F120" s="81" t="str">
        <f t="shared" ca="1" si="4"/>
        <v/>
      </c>
      <c r="G120" s="80" t="e">
        <f>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#N/A</v>
      </c>
      <c r="H120" s="80" t="e" cm="1">
        <f t="array" ref="H120">IF(
    SUM(IF(
            ISNUMBER(
                IF(
                    $M$4:$X$4,
                    (M120:X120),
                    "")),
            1,
            0))
        =0,
    NA(),
    IF(
        Parameters!$D$15=1,
        IF(
            SUM(--(ISNUMBER(IF($M$4:$X$4=1,(M120:X120),""))))&gt;0,
            MAX(IF(
                ISNUMBER(M120:X120),
                IF(
                    M$4:X$4=1,
                    M120:X120,
                    ""),
                "")),
            MAX(IF(
                ISNUMBER(M120:X120),
                IF(
                    M$4:X$4=2,
                    M120:X120,
                    ""),
                ""))
        ),
        IF(
            Parameters!$D$16=1,
            IFERROR(
                AVERAGE(IF(
                    ISNUMBER(M120:X120),
                    IF(
                        M$4:X$4=1,
                        M120:X120,
                        ""),
                    "")),
                AVERAGE(IF(
                    ISNUMBER(M120:X120),
                    IF(
                        M$4:X$4=2,
                        M120:X120,
                        ""),
                    ""))
            ),
            IF(
                Parameters!$D$17=1,
                IFERROR(
                    IF(
                        OR(
                            IF(
                                ISNUMBER(M120:X120),
                                IF(
                                    M$4:X$4=1,
                                    M120:X120,
                                    ""),
                                "")
                            =0),
                        0,
                        GEOMEAN(IF(
                            ISNUMBER(M120:X120),
                            IF(
                                M$4:X$4=1,
                                M120:X120,
                                ""),
                            ""))
                    ),
                    IF(
                        OR(IF(
                            ISNUMBER(M120:X120),
                            IF(
                                M$4:X$4=2,
                                M120:X120,
                                ""),
                            "")
                            =0),
                        0,
                        GEOMEAN(IF(
                            ISNUMBER(M120:X120),
                            IF(
                                M$4:X$4=2,
                                M120:X120,
                                ""),
                            "")))
                )
            )
        )
    )
)</f>
        <v>#N/A</v>
      </c>
      <c r="I120" s="191" t="e" cm="1">
        <f t="array" ref="I120">IF(
    SUM(IF(
            ISNUMBER(
                IF(
                    $M$5:$X$5,
                    (M120:X120),
                    "")),
            1,
            0))
        =0,
    NA(),
    IF(
        Parameters!$D$15=1,
        IF(
            SUM(--(ISNUMBER(IF($M$5:$X$5=1,(M120:X120),""))))&gt;0,
            MAX(IF(
                ISNUMBER(M120:X120),
                IF(
                    M$5:X$5=1,
                    M120:X120,
                    ""),
                "")),
            MAX(IF(
                ISNUMBER(M120:X120),
                IF(
                    M$5:X$5=2,
                    M120:X120,
                    ""),
                ""))
        ),
        IF(
            Parameters!$D$16=1,
            IFERROR(
                AVERAGE(IF(
                    ISNUMBER(M120:X120),
                    IF(
                        M$5:X$5=1,
                        M120:X120,
                        ""),
                    "")),
                AVERAGE(IF(
                    ISNUMBER(M120:X120),
                    IF(
                        M$5:X$5=2,
                        M120:X120,
                        ""),
                    ""))
            ),
            IF(
                Parameters!$D$17=1,
                IFERROR(
                    IF(
                        OR(
                            IF(
                                ISNUMBER(M120:X120),
                                IF(
                                    M$5:X$5=1,
                                    M120:X120,
                                    ""),
                                "")
                            =0),
                        0,
                        GEOMEAN(IF(
                            ISNUMBER(M120:X120),
                            IF(
                                M$5:X$5=1,
                                M120:X120,
                                ""),
                            ""))
                    ),
                    IF(
                        OR(IF(
                            ISNUMBER(M120:X120),
                            IF(
                                M$5:X$5=2,
                                M120:X120,
                                ""),
                            "")
                            =0),
                        0,
                        GEOMEAN(IF(
                            ISNUMBER(M120:X120),
                            IF(
                                M$5:X$5=2,
                                M120:X120,
                                ""),
                            "")))
                )
            )
        )
    )
)</f>
        <v>#N/A</v>
      </c>
      <c r="J120" s="242">
        <v>44753</v>
      </c>
      <c r="K120" s="242">
        <v>44753</v>
      </c>
      <c r="L120" s="91" t="s">
        <v>193</v>
      </c>
      <c r="M120" s="192" t="s">
        <v>409</v>
      </c>
      <c r="N120" s="192" t="s">
        <v>409</v>
      </c>
      <c r="O120" s="192" t="s">
        <v>409</v>
      </c>
      <c r="P120" s="192" t="s">
        <v>409</v>
      </c>
      <c r="Q120" s="192" t="s">
        <v>409</v>
      </c>
      <c r="R120" s="192" t="s">
        <v>409</v>
      </c>
      <c r="S120" s="192" t="s">
        <v>409</v>
      </c>
      <c r="T120" s="192" t="s">
        <v>409</v>
      </c>
      <c r="U120" s="192" t="s">
        <v>409</v>
      </c>
      <c r="V120" s="192" t="s">
        <v>409</v>
      </c>
      <c r="W120" s="192"/>
      <c r="X120" s="192"/>
      <c r="Y120" s="192"/>
      <c r="Z120" s="192"/>
      <c r="AA120" s="87"/>
    </row>
    <row r="121" spans="1:27" x14ac:dyDescent="0.2">
      <c r="A121" s="81">
        <v>114</v>
      </c>
      <c r="B121" s="84" t="str">
        <f ca="1"/>
        <v>Sri Lanka</v>
      </c>
      <c r="C121" s="84" t="str">
        <f ca="1"/>
        <v>LKA</v>
      </c>
      <c r="D121" s="84" t="str">
        <f ca="1"/>
        <v>SAS           South Asia</v>
      </c>
      <c r="E121" s="84" t="str">
        <f ca="1"/>
        <v>IBRD</v>
      </c>
      <c r="F121" s="81" t="str">
        <f t="shared" ca="1" si="4"/>
        <v/>
      </c>
      <c r="G121" s="80">
        <f>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0</v>
      </c>
      <c r="H121" s="80" cm="1">
        <f t="array" ref="H121">IF(
    SUM(IF(
            ISNUMBER(
                IF(
                    $M$4:$X$4,
                    (M121:X121),
                    "")),
            1,
            0))
        =0,
    NA(),
    IF(
        Parameters!$D$15=1,
        IF(
            SUM(--(ISNUMBER(IF($M$4:$X$4=1,(M121:X121),""))))&gt;0,
            MAX(IF(
                ISNUMBER(M121:X121),
                IF(
                    M$4:X$4=1,
                    M121:X121,
                    ""),
                "")),
            MAX(IF(
                ISNUMBER(M121:X121),
                IF(
                    M$4:X$4=2,
                    M121:X121,
                    ""),
                ""))
        ),
        IF(
            Parameters!$D$16=1,
            IFERROR(
                AVERAGE(IF(
                    ISNUMBER(M121:X121),
                    IF(
                        M$4:X$4=1,
                        M121:X121,
                        ""),
                    "")),
                AVERAGE(IF(
                    ISNUMBER(M121:X121),
                    IF(
                        M$4:X$4=2,
                        M121:X121,
                        ""),
                    ""))
            ),
            IF(
                Parameters!$D$17=1,
                IFERROR(
                    IF(
                        OR(
                            IF(
                                ISNUMBER(M121:X121),
                                IF(
                                    M$4:X$4=1,
                                    M121:X121,
                                    ""),
                                "")
                            =0),
                        0,
                        GEOMEAN(IF(
                            ISNUMBER(M121:X121),
                            IF(
                                M$4:X$4=1,
                                M121:X121,
                                ""),
                            ""))
                    ),
                    IF(
                        OR(IF(
                            ISNUMBER(M121:X121),
                            IF(
                                M$4:X$4=2,
                                M121:X121,
                                ""),
                            "")
                            =0),
                        0,
                        GEOMEAN(IF(
                            ISNUMBER(M121:X121),
                            IF(
                                M$4:X$4=2,
                                M121:X121,
                                ""),
                            "")))
                )
            )
        )
    )
)</f>
        <v>6.6242038216560397</v>
      </c>
      <c r="I121" s="191" t="e" cm="1">
        <f t="array" ref="I121">IF(
    SUM(IF(
            ISNUMBER(
                IF(
                    $M$5:$X$5,
                    (M121:X121),
                    "")),
            1,
            0))
        =0,
    NA(),
    IF(
        Parameters!$D$15=1,
        IF(
            SUM(--(ISNUMBER(IF($M$5:$X$5=1,(M121:X121),""))))&gt;0,
            MAX(IF(
                ISNUMBER(M121:X121),
                IF(
                    M$5:X$5=1,
                    M121:X121,
                    ""),
                "")),
            MAX(IF(
                ISNUMBER(M121:X121),
                IF(
                    M$5:X$5=2,
                    M121:X121,
                    ""),
                ""))
        ),
        IF(
            Parameters!$D$16=1,
            IFERROR(
                AVERAGE(IF(
                    ISNUMBER(M121:X121),
                    IF(
                        M$5:X$5=1,
                        M121:X121,
                        ""),
                    "")),
                AVERAGE(IF(
                    ISNUMBER(M121:X121),
                    IF(
                        M$5:X$5=2,
                        M121:X121,
                        ""),
                    ""))
            ),
            IF(
                Parameters!$D$17=1,
                IFERROR(
                    IF(
                        OR(
                            IF(
                                ISNUMBER(M121:X121),
                                IF(
                                    M$5:X$5=1,
                                    M121:X121,
                                    ""),
                                "")
                            =0),
                        0,
                        GEOMEAN(IF(
                            ISNUMBER(M121:X121),
                            IF(
                                M$5:X$5=1,
                                M121:X121,
                                ""),
                            ""))
                    ),
                    IF(
                        OR(IF(
                            ISNUMBER(M121:X121),
                            IF(
                                M$5:X$5=2,
                                M121:X121,
                                ""),
                            "")
                            =0),
                        0,
                        GEOMEAN(IF(
                            ISNUMBER(M121:X121),
                            IF(
                                M$5:X$5=2,
                                M121:X121,
                                ""),
                            "")))
                )
            )
        )
    )
)</f>
        <v>#N/A</v>
      </c>
      <c r="J121" s="242">
        <v>44888</v>
      </c>
      <c r="K121" s="242">
        <v>45077</v>
      </c>
      <c r="L121" s="91" t="s">
        <v>195</v>
      </c>
      <c r="M121" s="192">
        <v>5.6698564593301404</v>
      </c>
      <c r="N121" s="192">
        <v>6.6242038216560397</v>
      </c>
      <c r="O121" s="192" t="s">
        <v>409</v>
      </c>
      <c r="P121" s="192" t="s">
        <v>409</v>
      </c>
      <c r="Q121" s="192" t="s">
        <v>409</v>
      </c>
      <c r="R121" s="192">
        <v>0.39500000000000002</v>
      </c>
      <c r="S121" s="192">
        <v>55.2</v>
      </c>
      <c r="T121" s="192" t="s">
        <v>409</v>
      </c>
      <c r="U121" s="192" t="s">
        <v>409</v>
      </c>
      <c r="V121" s="192" t="s">
        <v>409</v>
      </c>
      <c r="W121" s="192"/>
      <c r="X121" s="192"/>
      <c r="Y121" s="192"/>
      <c r="Z121" s="192"/>
      <c r="AA121" s="87"/>
    </row>
    <row r="122" spans="1:27" x14ac:dyDescent="0.2">
      <c r="A122" s="81">
        <v>115</v>
      </c>
      <c r="B122" s="84" t="str">
        <f ca="1"/>
        <v>Lesotho</v>
      </c>
      <c r="C122" s="84" t="str">
        <f ca="1"/>
        <v>LSO</v>
      </c>
      <c r="D122" s="84" t="str">
        <f ca="1"/>
        <v>SSF           Sub-Saharan Africa</v>
      </c>
      <c r="E122" s="84" t="str">
        <f ca="1"/>
        <v>IDA</v>
      </c>
      <c r="F122" s="81" t="str">
        <f t="shared" ca="1" si="4"/>
        <v/>
      </c>
      <c r="G122" s="80">
        <f>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$M$4:$X$4,
                    (M122:X122),
                    "")),
            1,
            0))
        =0,
    NA(),
    IF(
        Parameters!$D$15=1,
        IF(
            SUM(--(ISNUMBER(IF($M$4:$X$4=1,(M122:X122),""))))&gt;0,
            MAX(IF(
                ISNUMBER(M122:X122),
                IF(
                    M$4:X$4=1,
                    M122:X122,
                    ""),
                "")),
            MAX(IF(
                ISNUMBER(M122:X122),
                IF(
                    M$4:X$4=2,
                    M122:X122,
                    ""),
                ""))
        ),
        IF(
            Parameters!$D$16=1,
            IFERROR(
                AVERAGE(IF(
                    ISNUMBER(M122:X122),
                    IF(
                        M$4:X$4=1,
                        M122:X122,
                        ""),
                    "")),
                AVERAGE(IF(
                    ISNUMBER(M122:X122),
                    IF(
                        M$4:X$4=2,
                        M122:X122,
                        ""),
                    ""))
            ),
            IF(
                Parameters!$D$17=1,
                IFERROR(
                    IF(
                        OR(
                            IF(
                                ISNUMBER(M122:X122),
                                IF(
                                    M$4:X$4=1,
                                    M122:X122,
                                    ""),
                                "")
                            =0),
                        0,
                        GEOMEAN(IF(
                            ISNUMBER(M122:X122),
                            IF(
                                M$4:X$4=1,
                                M122:X122,
                                ""),
                            ""))
                    ),
                    IF(
                        OR(IF(
                            ISNUMBER(M122:X122),
                            IF(
                                M$4:X$4=2,
                                M122:X122,
                                ""),
                            "")
                            =0),
                        0,
                        GEOMEAN(IF(
                            ISNUMBER(M122:X122),
                            IF(
                                M$4:X$4=2,
                                M122:X122,
                                ""),
                            "")))
                )
            )
        )
    )
)</f>
        <v>8.7559808612440193</v>
      </c>
      <c r="I122" s="191" t="e" cm="1">
        <f t="array" ref="I122">IF(
    SUM(IF(
            ISNUMBER(
                IF(
                    $M$5:$X$5,
                    (M122:X122),
                    "")),
            1,
            0))
        =0,
    NA(),
    IF(
        Parameters!$D$15=1,
        IF(
            SUM(--(ISNUMBER(IF($M$5:$X$5=1,(M122:X122),""))))&gt;0,
            MAX(IF(
                ISNUMBER(M122:X122),
                IF(
                    M$5:X$5=1,
                    M122:X122,
                    ""),
                "")),
            MAX(IF(
                ISNUMBER(M122:X122),
                IF(
                    M$5:X$5=2,
                    M122:X122,
                    ""),
                ""))
        ),
        IF(
            Parameters!$D$16=1,
            IFERROR(
                AVERAGE(IF(
                    ISNUMBER(M122:X122),
                    IF(
                        M$5:X$5=1,
                        M122:X122,
                        ""),
                    "")),
                AVERAGE(IF(
                    ISNUMBER(M122:X122),
                    IF(
                        M$5:X$5=2,
                        M122:X122,
                        ""),
                    ""))
            ),
            IF(
                Parameters!$D$17=1,
                IFERROR(
                    IF(
                        OR(
                            IF(
                                ISNUMBER(M122:X122),
                                IF(
                                    M$5:X$5=1,
                                    M122:X122,
                                    ""),
                                "")
                            =0),
                        0,
                        GEOMEAN(IF(
                            ISNUMBER(M122:X122),
                            IF(
                                M$5:X$5=1,
                                M122:X122,
                                ""),
                            ""))
                    ),
                    IF(
                        OR(IF(
                            ISNUMBER(M122:X122),
                            IF(
                                M$5:X$5=2,
                                M122:X122,
                                ""),
                            "")
                            =0),
                        0,
                        GEOMEAN(IF(
                            ISNUMBER(M122:X122),
                            IF(
                                M$5:X$5=2,
                                M122:X122,
                                ""),
                            "")))
                )
            )
        )
    )
)</f>
        <v>#N/A</v>
      </c>
      <c r="J122" s="242">
        <v>44753</v>
      </c>
      <c r="K122" s="242">
        <v>44753</v>
      </c>
      <c r="L122" s="91" t="s">
        <v>197</v>
      </c>
      <c r="M122" s="192">
        <v>8.7559808612440193</v>
      </c>
      <c r="N122" s="192" t="s">
        <v>409</v>
      </c>
      <c r="O122" s="192" t="s">
        <v>409</v>
      </c>
      <c r="P122" s="192" t="s">
        <v>409</v>
      </c>
      <c r="Q122" s="192" t="s">
        <v>409</v>
      </c>
      <c r="R122" s="192">
        <v>0.52400000000000002</v>
      </c>
      <c r="S122" s="192" t="s">
        <v>409</v>
      </c>
      <c r="T122" s="192" t="s">
        <v>409</v>
      </c>
      <c r="U122" s="192" t="s">
        <v>409</v>
      </c>
      <c r="V122" s="192" t="s">
        <v>409</v>
      </c>
      <c r="W122" s="192"/>
      <c r="X122" s="192"/>
      <c r="Y122" s="192"/>
      <c r="Z122" s="192"/>
      <c r="AA122" s="87"/>
    </row>
    <row r="123" spans="1:27" x14ac:dyDescent="0.2">
      <c r="A123" s="81">
        <v>116</v>
      </c>
      <c r="B123" s="84" t="str">
        <f ca="1"/>
        <v>Lithuania</v>
      </c>
      <c r="C123" s="84" t="str">
        <f ca="1"/>
        <v>LTU</v>
      </c>
      <c r="D123" s="84" t="str">
        <f ca="1"/>
        <v>ECS           Europe &amp; Central Asia</v>
      </c>
      <c r="E123" s="84" t="str">
        <f ca="1"/>
        <v>NA</v>
      </c>
      <c r="F123" s="81" t="str">
        <f t="shared" ca="1" si="4"/>
        <v/>
      </c>
      <c r="G123" s="80">
        <f>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$M$4:$X$4,
                    (M123:X123),
                    "")),
            1,
            0))
        =0,
    NA(),
    IF(
        Parameters!$D$15=1,
        IF(
            SUM(--(ISNUMBER(IF($M$4:$X$4=1,(M123:X123),""))))&gt;0,
            MAX(IF(
                ISNUMBER(M123:X123),
                IF(
                    M$4:X$4=1,
                    M123:X123,
                    ""),
                "")),
            MAX(IF(
                ISNUMBER(M123:X123),
                IF(
                    M$4:X$4=2,
                    M123:X123,
                    ""),
                ""))
        ),
        IF(
            Parameters!$D$16=1,
            IFERROR(
                AVERAGE(IF(
                    ISNUMBER(M123:X123),
                    IF(
                        M$4:X$4=1,
                        M123:X123,
                        ""),
                    "")),
                AVERAGE(IF(
                    ISNUMBER(M123:X123),
                    IF(
                        M$4:X$4=2,
                        M123:X123,
                        ""),
                    ""))
            ),
            IF(
                Parameters!$D$17=1,
                IFERROR(
                    IF(
                        OR(
                            IF(
                                ISNUMBER(M123:X123),
                                IF(
                                    M$4:X$4=1,
                                    M123:X123,
                                    ""),
                                "")
                            =0),
                        0,
                        GEOMEAN(IF(
                            ISNUMBER(M123:X123),
                            IF(
                                M$4:X$4=1,
                                M123:X123,
                                ""),
                            ""))
                    ),
                    IF(
                        OR(IF(
                            ISNUMBER(M123:X123),
                            IF(
                                M$4:X$4=2,
                                M123:X123,
                                ""),
                            "")
                            =0),
                        0,
                        GEOMEAN(IF(
                            ISNUMBER(M123:X123),
                            IF(
                                M$4:X$4=2,
                                M123:X123,
                                ""),
                            "")))
                )
            )
        )
    )
)</f>
        <v>2.2727272727272698</v>
      </c>
      <c r="I123" s="191" t="e" cm="1">
        <f t="array" ref="I123">IF(
    SUM(IF(
            ISNUMBER(
                IF(
                    $M$5:$X$5,
                    (M123:X123),
                    "")),
            1,
            0))
        =0,
    NA(),
    IF(
        Parameters!$D$15=1,
        IF(
            SUM(--(ISNUMBER(IF($M$5:$X$5=1,(M123:X123),""))))&gt;0,
            MAX(IF(
                ISNUMBER(M123:X123),
                IF(
                    M$5:X$5=1,
                    M123:X123,
                    ""),
                "")),
            MAX(IF(
                ISNUMBER(M123:X123),
                IF(
                    M$5:X$5=2,
                    M123:X123,
                    ""),
                ""))
        ),
        IF(
            Parameters!$D$16=1,
            IFERROR(
                AVERAGE(IF(
                    ISNUMBER(M123:X123),
                    IF(
                        M$5:X$5=1,
                        M123:X123,
                        ""),
                    "")),
                AVERAGE(IF(
                    ISNUMBER(M123:X123),
                    IF(
                        M$5:X$5=2,
                        M123:X123,
                        ""),
                    ""))
            ),
            IF(
                Parameters!$D$17=1,
                IFERROR(
                    IF(
                        OR(
                            IF(
                                ISNUMBER(M123:X123),
                                IF(
                                    M$5:X$5=1,
                                    M123:X123,
                                    ""),
                                "")
                            =0),
                        0,
                        GEOMEAN(IF(
                            ISNUMBER(M123:X123),
                            IF(
                                M$5:X$5=1,
                                M123:X123,
                                ""),
                            ""))
                    ),
                    IF(
                        OR(IF(
                            ISNUMBER(M123:X123),
                            IF(
                                M$5:X$5=2,
                                M123:X123,
                                ""),
                            "")
                            =0),
                        0,
                        GEOMEAN(IF(
                            ISNUMBER(M123:X123),
                            IF(
                                M$5:X$5=2,
                                M123:X123,
                                ""),
                            "")))
                )
            )
        )
    )
)</f>
        <v>#N/A</v>
      </c>
      <c r="J123" s="242">
        <v>44753</v>
      </c>
      <c r="K123" s="242">
        <v>44753</v>
      </c>
      <c r="L123" s="91" t="s">
        <v>199</v>
      </c>
      <c r="M123" s="192">
        <v>2.2727272727272698</v>
      </c>
      <c r="N123" s="192" t="s">
        <v>409</v>
      </c>
      <c r="O123" s="192" t="s">
        <v>409</v>
      </c>
      <c r="P123" s="192" t="s">
        <v>409</v>
      </c>
      <c r="Q123" s="192" t="s">
        <v>409</v>
      </c>
      <c r="R123" s="192">
        <v>0.253</v>
      </c>
      <c r="S123" s="192" t="s">
        <v>409</v>
      </c>
      <c r="T123" s="192" t="s">
        <v>409</v>
      </c>
      <c r="U123" s="192" t="s">
        <v>409</v>
      </c>
      <c r="V123" s="192" t="s">
        <v>409</v>
      </c>
      <c r="W123" s="192"/>
      <c r="X123" s="192"/>
      <c r="Y123" s="192"/>
      <c r="Z123" s="192"/>
      <c r="AA123" s="87"/>
    </row>
    <row r="124" spans="1:27" x14ac:dyDescent="0.2">
      <c r="A124" s="81">
        <v>117</v>
      </c>
      <c r="B124" s="84" t="str">
        <f ca="1"/>
        <v>Luxembourg</v>
      </c>
      <c r="C124" s="84" t="str">
        <f ca="1"/>
        <v>LUX</v>
      </c>
      <c r="D124" s="84" t="str">
        <f ca="1"/>
        <v>ECS           Europe &amp; Central Asia</v>
      </c>
      <c r="E124" s="84" t="str">
        <f ca="1"/>
        <v>NA</v>
      </c>
      <c r="F124" s="81" t="str">
        <f t="shared" ca="1" si="4"/>
        <v/>
      </c>
      <c r="G124" s="80">
        <f>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$M$4:$X$4,
                    (M124:X124),
                    "")),
            1,
            0))
        =0,
    NA(),
    IF(
        Parameters!$D$15=1,
        IF(
            SUM(--(ISNUMBER(IF($M$4:$X$4=1,(M124:X124),""))))&gt;0,
            MAX(IF(
                ISNUMBER(M124:X124),
                IF(
                    M$4:X$4=1,
                    M124:X124,
                    ""),
                "")),
            MAX(IF(
                ISNUMBER(M124:X124),
                IF(
                    M$4:X$4=2,
                    M124:X124,
                    ""),
                ""))
        ),
        IF(
            Parameters!$D$16=1,
            IFERROR(
                AVERAGE(IF(
                    ISNUMBER(M124:X124),
                    IF(
                        M$4:X$4=1,
                        M124:X124,
                        ""),
                    "")),
                AVERAGE(IF(
                    ISNUMBER(M124:X124),
                    IF(
                        M$4:X$4=2,
                        M124:X124,
                        ""),
                    ""))
            ),
            IF(
                Parameters!$D$17=1,
                IFERROR(
                    IF(
                        OR(
                            IF(
                                ISNUMBER(M124:X124),
                                IF(
                                    M$4:X$4=1,
                                    M124:X124,
                                    ""),
                                "")
                            =0),
                        0,
                        GEOMEAN(IF(
                            ISNUMBER(M124:X124),
                            IF(
                                M$4:X$4=1,
                                M124:X124,
                                ""),
                            ""))
                    ),
                    IF(
                        OR(IF(
                            ISNUMBER(M124:X124),
                            IF(
                                M$4:X$4=2,
                                M124:X124,
                                ""),
                            "")
                            =0),
                        0,
                        GEOMEAN(IF(
                            ISNUMBER(M124:X124),
                            IF(
                                M$4:X$4=2,
                                M124:X124,
                                ""),
                            "")))
                )
            )
        )
    )
)</f>
        <v>0</v>
      </c>
      <c r="I124" s="191" t="e" cm="1">
        <f t="array" ref="I124">IF(
    SUM(IF(
            ISNUMBER(
                IF(
                    $M$5:$X$5,
                    (M124:X124),
                    "")),
            1,
            0))
        =0,
    NA(),
    IF(
        Parameters!$D$15=1,
        IF(
            SUM(--(ISNUMBER(IF($M$5:$X$5=1,(M124:X124),""))))&gt;0,
            MAX(IF(
                ISNUMBER(M124:X124),
                IF(
                    M$5:X$5=1,
                    M124:X124,
                    ""),
                "")),
            MAX(IF(
                ISNUMBER(M124:X124),
                IF(
                    M$5:X$5=2,
                    M124:X124,
                    ""),
                ""))
        ),
        IF(
            Parameters!$D$16=1,
            IFERROR(
                AVERAGE(IF(
                    ISNUMBER(M124:X124),
                    IF(
                        M$5:X$5=1,
                        M124:X124,
                        ""),
                    "")),
                AVERAGE(IF(
                    ISNUMBER(M124:X124),
                    IF(
                        M$5:X$5=2,
                        M124:X124,
                        ""),
                    ""))
            ),
            IF(
                Parameters!$D$17=1,
                IFERROR(
                    IF(
                        OR(
                            IF(
                                ISNUMBER(M124:X124),
                                IF(
                                    M$5:X$5=1,
                                    M124:X124,
                                    ""),
                                "")
                            =0),
                        0,
                        GEOMEAN(IF(
                            ISNUMBER(M124:X124),
                            IF(
                                M$5:X$5=1,
                                M124:X124,
                                ""),
                            ""))
                    ),
                    IF(
                        OR(IF(
                            ISNUMBER(M124:X124),
                            IF(
                                M$5:X$5=2,
                                M124:X124,
                                ""),
                            "")
                            =0),
                        0,
                        GEOMEAN(IF(
                            ISNUMBER(M124:X124),
                            IF(
                                M$5:X$5=2,
                                M124:X124,
                                ""),
                            "")))
                )
            )
        )
    )
)</f>
        <v>#N/A</v>
      </c>
      <c r="J124" s="242">
        <v>44753</v>
      </c>
      <c r="K124" s="242">
        <v>44753</v>
      </c>
      <c r="L124" s="91" t="s">
        <v>201</v>
      </c>
      <c r="M124" s="192">
        <v>0</v>
      </c>
      <c r="N124" s="192" t="s">
        <v>409</v>
      </c>
      <c r="O124" s="192" t="s">
        <v>409</v>
      </c>
      <c r="P124" s="192" t="s">
        <v>409</v>
      </c>
      <c r="Q124" s="192" t="s">
        <v>409</v>
      </c>
      <c r="R124" s="192">
        <v>9.0999999999999998E-2</v>
      </c>
      <c r="S124" s="192" t="s">
        <v>409</v>
      </c>
      <c r="T124" s="192" t="s">
        <v>409</v>
      </c>
      <c r="U124" s="192" t="s">
        <v>409</v>
      </c>
      <c r="V124" s="192" t="s">
        <v>409</v>
      </c>
      <c r="W124" s="192"/>
      <c r="X124" s="192"/>
      <c r="Y124" s="192"/>
      <c r="Z124" s="192"/>
      <c r="AA124" s="87"/>
    </row>
    <row r="125" spans="1:27" x14ac:dyDescent="0.2">
      <c r="A125" s="81">
        <v>118</v>
      </c>
      <c r="B125" s="84" t="str">
        <f ca="1"/>
        <v>Latvia</v>
      </c>
      <c r="C125" s="84" t="str">
        <f ca="1"/>
        <v>LVA</v>
      </c>
      <c r="D125" s="84" t="str">
        <f ca="1"/>
        <v>ECS           Europe &amp; Central Asia</v>
      </c>
      <c r="E125" s="84" t="str">
        <f ca="1"/>
        <v>NA</v>
      </c>
      <c r="F125" s="81" t="str">
        <f t="shared" ca="1" si="4"/>
        <v/>
      </c>
      <c r="G125" s="80">
        <f>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$M$4:$X$4,
                    (M125:X125),
                    "")),
            1,
            0))
        =0,
    NA(),
    IF(
        Parameters!$D$15=1,
        IF(
            SUM(--(ISNUMBER(IF($M$4:$X$4=1,(M125:X125),""))))&gt;0,
            MAX(IF(
                ISNUMBER(M125:X125),
                IF(
                    M$4:X$4=1,
                    M125:X125,
                    ""),
                "")),
            MAX(IF(
                ISNUMBER(M125:X125),
                IF(
                    M$4:X$4=2,
                    M125:X125,
                    ""),
                ""))
        ),
        IF(
            Parameters!$D$16=1,
            IFERROR(
                AVERAGE(IF(
                    ISNUMBER(M125:X125),
                    IF(
                        M$4:X$4=1,
                        M125:X125,
                        ""),
                    "")),
                AVERAGE(IF(
                    ISNUMBER(M125:X125),
                    IF(
                        M$4:X$4=2,
                        M125:X125,
                        ""),
                    ""))
            ),
            IF(
                Parameters!$D$17=1,
                IFERROR(
                    IF(
                        OR(
                            IF(
                                ISNUMBER(M125:X125),
                                IF(
                                    M$4:X$4=1,
                                    M125:X125,
                                    ""),
                                "")
                            =0),
                        0,
                        GEOMEAN(IF(
                            ISNUMBER(M125:X125),
                            IF(
                                M$4:X$4=1,
                                M125:X125,
                                ""),
                            ""))
                    ),
                    IF(
                        OR(IF(
                            ISNUMBER(M125:X125),
                            IF(
                                M$4:X$4=2,
                                M125:X125,
                                ""),
                            "")
                            =0),
                        0,
                        GEOMEAN(IF(
                            ISNUMBER(M125:X125),
                            IF(
                                M$4:X$4=2,
                                M125:X125,
                                ""),
                            "")))
                )
            )
        )
    )
)</f>
        <v>0.93301435406698496</v>
      </c>
      <c r="I125" s="191" t="e" cm="1">
        <f t="array" ref="I125">IF(
    SUM(IF(
            ISNUMBER(
                IF(
                    $M$5:$X$5,
                    (M125:X125),
                    "")),
            1,
            0))
        =0,
    NA(),
    IF(
        Parameters!$D$15=1,
        IF(
            SUM(--(ISNUMBER(IF($M$5:$X$5=1,(M125:X125),""))))&gt;0,
            MAX(IF(
                ISNUMBER(M125:X125),
                IF(
                    M$5:X$5=1,
                    M125:X125,
                    ""),
                "")),
            MAX(IF(
                ISNUMBER(M125:X125),
                IF(
                    M$5:X$5=2,
                    M125:X125,
                    ""),
                ""))
        ),
        IF(
            Parameters!$D$16=1,
            IFERROR(
                AVERAGE(IF(
                    ISNUMBER(M125:X125),
                    IF(
                        M$5:X$5=1,
                        M125:X125,
                        ""),
                    "")),
                AVERAGE(IF(
                    ISNUMBER(M125:X125),
                    IF(
                        M$5:X$5=2,
                        M125:X125,
                        ""),
                    ""))
            ),
            IF(
                Parameters!$D$17=1,
                IFERROR(
                    IF(
                        OR(
                            IF(
                                ISNUMBER(M125:X125),
                                IF(
                                    M$5:X$5=1,
                                    M125:X125,
                                    ""),
                                "")
                            =0),
                        0,
                        GEOMEAN(IF(
                            ISNUMBER(M125:X125),
                            IF(
                                M$5:X$5=1,
                                M125:X125,
                                ""),
                            ""))
                    ),
                    IF(
                        OR(IF(
                            ISNUMBER(M125:X125),
                            IF(
                                M$5:X$5=2,
                                M125:X125,
                                ""),
                            "")
                            =0),
                        0,
                        GEOMEAN(IF(
                            ISNUMBER(M125:X125),
                            IF(
                                M$5:X$5=2,
                                M125:X125,
                                ""),
                            "")))
                )
            )
        )
    )
)</f>
        <v>#N/A</v>
      </c>
      <c r="J125" s="242">
        <v>44753</v>
      </c>
      <c r="K125" s="242">
        <v>44753</v>
      </c>
      <c r="L125" s="91" t="s">
        <v>203</v>
      </c>
      <c r="M125" s="192">
        <v>0.93301435406698496</v>
      </c>
      <c r="N125" s="192" t="s">
        <v>409</v>
      </c>
      <c r="O125" s="192" t="s">
        <v>409</v>
      </c>
      <c r="P125" s="192" t="s">
        <v>409</v>
      </c>
      <c r="Q125" s="192" t="s">
        <v>409</v>
      </c>
      <c r="R125" s="192">
        <v>0.19700000000000001</v>
      </c>
      <c r="S125" s="192" t="s">
        <v>409</v>
      </c>
      <c r="T125" s="192" t="s">
        <v>409</v>
      </c>
      <c r="U125" s="192" t="s">
        <v>409</v>
      </c>
      <c r="V125" s="192" t="s">
        <v>409</v>
      </c>
      <c r="W125" s="192"/>
      <c r="X125" s="192"/>
      <c r="Y125" s="192"/>
      <c r="Z125" s="192"/>
      <c r="AA125" s="87"/>
    </row>
    <row r="126" spans="1:27" x14ac:dyDescent="0.2">
      <c r="A126" s="81">
        <v>119</v>
      </c>
      <c r="B126" s="84" t="str">
        <f ca="1"/>
        <v>Macao SAR, China</v>
      </c>
      <c r="C126" s="84" t="str">
        <f ca="1"/>
        <v>MAC</v>
      </c>
      <c r="D126" s="84" t="str">
        <f ca="1"/>
        <v>EAS           East Asia &amp; Pacific</v>
      </c>
      <c r="E126" s="84" t="str">
        <f ca="1"/>
        <v>NA</v>
      </c>
      <c r="F126" s="81" t="str">
        <f t="shared" ca="1" si="4"/>
        <v/>
      </c>
      <c r="G126" s="80">
        <f>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cm="1">
        <f t="array" ref="H126">IF(
    SUM(IF(
            ISNUMBER(
                IF(
                    $M$4:$X$4,
                    (M126:X126),
                    "")),
            1,
            0))
        =0,
    NA(),
    IF(
        Parameters!$D$15=1,
        IF(
            SUM(--(ISNUMBER(IF($M$4:$X$4=1,(M126:X126),""))))&gt;0,
            MAX(IF(
                ISNUMBER(M126:X126),
                IF(
                    M$4:X$4=1,
                    M126:X126,
                    ""),
                "")),
            MAX(IF(
                ISNUMBER(M126:X126),
                IF(
                    M$4:X$4=2,
                    M126:X126,
                    ""),
                ""))
        ),
        IF(
            Parameters!$D$16=1,
            IFERROR(
                AVERAGE(IF(
                    ISNUMBER(M126:X126),
                    IF(
                        M$4:X$4=1,
                        M126:X126,
                        ""),
                    "")),
                AVERAGE(IF(
                    ISNUMBER(M126:X126),
                    IF(
                        M$4:X$4=2,
                        M126:X126,
                        ""),
                    ""))
            ),
            IF(
                Parameters!$D$17=1,
                IFERROR(
                    IF(
                        OR(
                            IF(
                                ISNUMBER(M126:X126),
                                IF(
                                    M$4:X$4=1,
                                    M126:X126,
                                    ""),
                                "")
                            =0),
                        0,
                        GEOMEAN(IF(
                            ISNUMBER(M126:X126),
                            IF(
                                M$4:X$4=1,
                                M126:X126,
                                ""),
                            ""))
                    ),
                    IF(
                        OR(IF(
                            ISNUMBER(M126:X126),
                            IF(
                                M$4:X$4=2,
                                M126:X126,
                                ""),
                            "")
                            =0),
                        0,
                        GEOMEAN(IF(
                            ISNUMBER(M126:X126),
                            IF(
                                M$4:X$4=2,
                                M126:X126,
                                ""),
                            "")))
                )
            )
        )
    )
)</f>
        <v>0</v>
      </c>
      <c r="I126" s="191" t="e" cm="1">
        <f t="array" ref="I126">IF(
    SUM(IF(
            ISNUMBER(
                IF(
                    $M$5:$X$5,
                    (M126:X126),
                    "")),
            1,
            0))
        =0,
    NA(),
    IF(
        Parameters!$D$15=1,
        IF(
            SUM(--(ISNUMBER(IF($M$5:$X$5=1,(M126:X126),""))))&gt;0,
            MAX(IF(
                ISNUMBER(M126:X126),
                IF(
                    M$5:X$5=1,
                    M126:X126,
                    ""),
                "")),
            MAX(IF(
                ISNUMBER(M126:X126),
                IF(
                    M$5:X$5=2,
                    M126:X126,
                    ""),
                ""))
        ),
        IF(
            Parameters!$D$16=1,
            IFERROR(
                AVERAGE(IF(
                    ISNUMBER(M126:X126),
                    IF(
                        M$5:X$5=1,
                        M126:X126,
                        ""),
                    "")),
                AVERAGE(IF(
                    ISNUMBER(M126:X126),
                    IF(
                        M$5:X$5=2,
                        M126:X126,
                        ""),
                    ""))
            ),
            IF(
                Parameters!$D$17=1,
                IFERROR(
                    IF(
                        OR(
                            IF(
                                ISNUMBER(M126:X126),
                                IF(
                                    M$5:X$5=1,
                                    M126:X126,
                                    ""),
                                "")
                            =0),
                        0,
                        GEOMEAN(IF(
                            ISNUMBER(M126:X126),
                            IF(
                                M$5:X$5=1,
                                M126:X126,
                                ""),
                            ""))
                    ),
                    IF(
                        OR(IF(
                            ISNUMBER(M126:X126),
                            IF(
                                M$5:X$5=2,
                                M126:X126,
                                ""),
                            "")
                            =0),
                        0,
                        GEOMEAN(IF(
                            ISNUMBER(M126:X126),
                            IF(
                                M$5:X$5=2,
                                M126:X126,
                                ""),
                            "")))
                )
            )
        )
    )
)</f>
        <v>#N/A</v>
      </c>
      <c r="J126" s="242">
        <v>44887</v>
      </c>
      <c r="K126" s="242" t="s">
        <v>409</v>
      </c>
      <c r="L126" s="91" t="s">
        <v>712</v>
      </c>
      <c r="M126" s="192">
        <v>0</v>
      </c>
      <c r="N126" s="192" t="s">
        <v>409</v>
      </c>
      <c r="O126" s="192" t="s">
        <v>409</v>
      </c>
      <c r="P126" s="192" t="s">
        <v>409</v>
      </c>
      <c r="Q126" s="192" t="s">
        <v>409</v>
      </c>
      <c r="R126" s="192">
        <v>0.08</v>
      </c>
      <c r="S126" s="192" t="s">
        <v>409</v>
      </c>
      <c r="T126" s="192" t="s">
        <v>409</v>
      </c>
      <c r="U126" s="192" t="s">
        <v>409</v>
      </c>
      <c r="V126" s="192" t="s">
        <v>409</v>
      </c>
      <c r="W126" s="192"/>
      <c r="X126" s="192"/>
      <c r="Y126" s="192"/>
      <c r="Z126" s="192"/>
      <c r="AA126" s="87"/>
    </row>
    <row r="127" spans="1:27" x14ac:dyDescent="0.2">
      <c r="A127" s="81">
        <v>120</v>
      </c>
      <c r="B127" s="84" t="str">
        <f ca="1"/>
        <v>St. Martin (French part)</v>
      </c>
      <c r="C127" s="84" t="str">
        <f ca="1"/>
        <v>MAF</v>
      </c>
      <c r="D127" s="84" t="str">
        <f ca="1"/>
        <v>LCN           Latin America &amp; Caribbean</v>
      </c>
      <c r="E127" s="84" t="str">
        <f ca="1"/>
        <v>NA</v>
      </c>
      <c r="F127" s="81" t="str">
        <f t="shared" ca="1" si="4"/>
        <v/>
      </c>
      <c r="G127" s="80" t="e">
        <f>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#N/A</v>
      </c>
      <c r="H127" s="80" t="e" cm="1">
        <f t="array" ref="H127">IF(
    SUM(IF(
            ISNUMBER(
                IF(
                    $M$4:$X$4,
                    (M127:X127),
                    "")),
            1,
            0))
        =0,
    NA(),
    IF(
        Parameters!$D$15=1,
        IF(
            SUM(--(ISNUMBER(IF($M$4:$X$4=1,(M127:X127),""))))&gt;0,
            MAX(IF(
                ISNUMBER(M127:X127),
                IF(
                    M$4:X$4=1,
                    M127:X127,
                    ""),
                "")),
            MAX(IF(
                ISNUMBER(M127:X127),
                IF(
                    M$4:X$4=2,
                    M127:X127,
                    ""),
                ""))
        ),
        IF(
            Parameters!$D$16=1,
            IFERROR(
                AVERAGE(IF(
                    ISNUMBER(M127:X127),
                    IF(
                        M$4:X$4=1,
                        M127:X127,
                        ""),
                    "")),
                AVERAGE(IF(
                    ISNUMBER(M127:X127),
                    IF(
                        M$4:X$4=2,
                        M127:X127,
                        ""),
                    ""))
            ),
            IF(
                Parameters!$D$17=1,
                IFERROR(
                    IF(
                        OR(
                            IF(
                                ISNUMBER(M127:X127),
                                IF(
                                    M$4:X$4=1,
                                    M127:X127,
                                    ""),
                                "")
                            =0),
                        0,
                        GEOMEAN(IF(
                            ISNUMBER(M127:X127),
                            IF(
                                M$4:X$4=1,
                                M127:X127,
                                ""),
                            ""))
                    ),
                    IF(
                        OR(IF(
                            ISNUMBER(M127:X127),
                            IF(
                                M$4:X$4=2,
                                M127:X127,
                                ""),
                            "")
                            =0),
                        0,
                        GEOMEAN(IF(
                            ISNUMBER(M127:X127),
                            IF(
                                M$4:X$4=2,
                                M127:X127,
                                ""),
                            "")))
                )
            )
        )
    )
)</f>
        <v>#N/A</v>
      </c>
      <c r="I127" s="191" t="e" cm="1">
        <f t="array" ref="I127">IF(
    SUM(IF(
            ISNUMBER(
                IF(
                    $M$5:$X$5,
                    (M127:X127),
                    "")),
            1,
            0))
        =0,
    NA(),
    IF(
        Parameters!$D$15=1,
        IF(
            SUM(--(ISNUMBER(IF($M$5:$X$5=1,(M127:X127),""))))&gt;0,
            MAX(IF(
                ISNUMBER(M127:X127),
                IF(
                    M$5:X$5=1,
                    M127:X127,
                    ""),
                "")),
            MAX(IF(
                ISNUMBER(M127:X127),
                IF(
                    M$5:X$5=2,
                    M127:X127,
                    ""),
                ""))
        ),
        IF(
            Parameters!$D$16=1,
            IFERROR(
                AVERAGE(IF(
                    ISNUMBER(M127:X127),
                    IF(
                        M$5:X$5=1,
                        M127:X127,
                        ""),
                    "")),
                AVERAGE(IF(
                    ISNUMBER(M127:X127),
                    IF(
                        M$5:X$5=2,
                        M127:X127,
                        ""),
                    ""))
            ),
            IF(
                Parameters!$D$17=1,
                IFERROR(
                    IF(
                        OR(
                            IF(
                                ISNUMBER(M127:X127),
                                IF(
                                    M$5:X$5=1,
                                    M127:X127,
                                    ""),
                                "")
                            =0),
                        0,
                        GEOMEAN(IF(
                            ISNUMBER(M127:X127),
                            IF(
                                M$5:X$5=1,
                                M127:X127,
                                ""),
                            ""))
                    ),
                    IF(
                        OR(IF(
                            ISNUMBER(M127:X127),
                            IF(
                                M$5:X$5=2,
                                M127:X127,
                                ""),
                            "")
                            =0),
                        0,
                        GEOMEAN(IF(
                            ISNUMBER(M127:X127),
                            IF(
                                M$5:X$5=2,
                                M127:X127,
                                ""),
                            "")))
                )
            )
        )
    )
)</f>
        <v>#N/A</v>
      </c>
      <c r="J127" s="242">
        <v>44887</v>
      </c>
      <c r="K127" s="242" t="s">
        <v>409</v>
      </c>
      <c r="L127" s="91" t="s">
        <v>713</v>
      </c>
      <c r="M127" s="192" t="s">
        <v>409</v>
      </c>
      <c r="N127" s="192" t="s">
        <v>409</v>
      </c>
      <c r="O127" s="192" t="s">
        <v>409</v>
      </c>
      <c r="P127" s="192" t="s">
        <v>409</v>
      </c>
      <c r="Q127" s="192" t="s">
        <v>409</v>
      </c>
      <c r="R127" s="192" t="s">
        <v>409</v>
      </c>
      <c r="S127" s="192" t="s">
        <v>409</v>
      </c>
      <c r="T127" s="192" t="s">
        <v>409</v>
      </c>
      <c r="U127" s="192" t="s">
        <v>409</v>
      </c>
      <c r="V127" s="192" t="s">
        <v>409</v>
      </c>
      <c r="W127" s="192"/>
      <c r="X127" s="192"/>
      <c r="Y127" s="192"/>
      <c r="Z127" s="192"/>
      <c r="AA127" s="87"/>
    </row>
    <row r="128" spans="1:27" x14ac:dyDescent="0.2">
      <c r="A128" s="81">
        <v>121</v>
      </c>
      <c r="B128" s="84" t="str">
        <f ca="1"/>
        <v>Morocco</v>
      </c>
      <c r="C128" s="84" t="str">
        <f ca="1"/>
        <v>MAR</v>
      </c>
      <c r="D128" s="84" t="str">
        <f ca="1"/>
        <v>MEA           Middle East &amp; North Africa</v>
      </c>
      <c r="E128" s="84" t="str">
        <f ca="1"/>
        <v>IBRD</v>
      </c>
      <c r="F128" s="81" t="str">
        <f t="shared" ca="1" si="4"/>
        <v/>
      </c>
      <c r="G128" s="80">
        <f>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0</v>
      </c>
      <c r="H128" s="80" cm="1">
        <f t="array" ref="H128">IF(
    SUM(IF(
            ISNUMBER(
                IF(
                    $M$4:$X$4,
                    (M128:X128),
                    "")),
            1,
            0))
        =0,
    NA(),
    IF(
        Parameters!$D$15=1,
        IF(
            SUM(--(ISNUMBER(IF($M$4:$X$4=1,(M128:X128),""))))&gt;0,
            MAX(IF(
                ISNUMBER(M128:X128),
                IF(
                    M$4:X$4=1,
                    M128:X128,
                    ""),
                "")),
            MAX(IF(
                ISNUMBER(M128:X128),
                IF(
                    M$4:X$4=2,
                    M128:X128,
                    ""),
                ""))
        ),
        IF(
            Parameters!$D$16=1,
            IFERROR(
                AVERAGE(IF(
                    ISNUMBER(M128:X128),
                    IF(
                        M$4:X$4=1,
                        M128:X128,
                        ""),
                    "")),
                AVERAGE(IF(
                    ISNUMBER(M128:X128),
                    IF(
                        M$4:X$4=2,
                        M128:X128,
                        ""),
                    ""))
            ),
            IF(
                Parameters!$D$17=1,
                IFERROR(
                    IF(
                        OR(
                            IF(
                                ISNUMBER(M128:X128),
                                IF(
                                    M$4:X$4=1,
                                    M128:X128,
                                    ""),
                                "")
                            =0),
                        0,
                        GEOMEAN(IF(
                            ISNUMBER(M128:X128),
                            IF(
                                M$4:X$4=1,
                                M128:X128,
                                ""),
                            ""))
                    ),
                    IF(
                        OR(IF(
                            ISNUMBER(M128:X128),
                            IF(
                                M$4:X$4=2,
                                M128:X128,
                                ""),
                            "")
                            =0),
                        0,
                        GEOMEAN(IF(
                            ISNUMBER(M128:X128),
                            IF(
                                M$4:X$4=2,
                                M128:X128,
                                ""),
                            "")))
                )
            )
        )
    )
)</f>
        <v>4.3659525188187596</v>
      </c>
      <c r="I128" s="191" t="e" cm="1">
        <f t="array" ref="I128">IF(
    SUM(IF(
            ISNUMBER(
                IF(
                    $M$5:$X$5,
                    (M128:X128),
                    "")),
            1,
            0))
        =0,
    NA(),
    IF(
        Parameters!$D$15=1,
        IF(
            SUM(--(ISNUMBER(IF($M$5:$X$5=1,(M128:X128),""))))&gt;0,
            MAX(IF(
                ISNUMBER(M128:X128),
                IF(
                    M$5:X$5=1,
                    M128:X128,
                    ""),
                "")),
            MAX(IF(
                ISNUMBER(M128:X128),
                IF(
                    M$5:X$5=2,
                    M128:X128,
                    ""),
                ""))
        ),
        IF(
            Parameters!$D$16=1,
            IFERROR(
                AVERAGE(IF(
                    ISNUMBER(M128:X128),
                    IF(
                        M$5:X$5=1,
                        M128:X128,
                        ""),
                    "")),
                AVERAGE(IF(
                    ISNUMBER(M128:X128),
                    IF(
                        M$5:X$5=2,
                        M128:X128,
                        ""),
                    ""))
            ),
            IF(
                Parameters!$D$17=1,
                IFERROR(
                    IF(
                        OR(
                            IF(
                                ISNUMBER(M128:X128),
                                IF(
                                    M$5:X$5=1,
                                    M128:X128,
                                    ""),
                                "")
                            =0),
                        0,
                        GEOMEAN(IF(
                            ISNUMBER(M128:X128),
                            IF(
                                M$5:X$5=1,
                                M128:X128,
                                ""),
                            ""))
                    ),
                    IF(
                        OR(IF(
                            ISNUMBER(M128:X128),
                            IF(
                                M$5:X$5=2,
                                M128:X128,
                                ""),
                            "")
                            =0),
                        0,
                        GEOMEAN(IF(
                            ISNUMBER(M128:X128),
                            IF(
                                M$5:X$5=2,
                                M128:X128,
                                ""),
                            "")))
                )
            )
        )
    )
)</f>
        <v>#N/A</v>
      </c>
      <c r="J128" s="242">
        <v>44888</v>
      </c>
      <c r="K128" s="242">
        <v>44753</v>
      </c>
      <c r="L128" s="91" t="s">
        <v>205</v>
      </c>
      <c r="M128" s="192">
        <v>3.4928229665071702</v>
      </c>
      <c r="N128" s="192">
        <v>4.3659525188187596</v>
      </c>
      <c r="O128" s="192" t="s">
        <v>409</v>
      </c>
      <c r="P128" s="192" t="s">
        <v>409</v>
      </c>
      <c r="Q128" s="192" t="s">
        <v>409</v>
      </c>
      <c r="R128" s="192">
        <v>0.30399999999999999</v>
      </c>
      <c r="S128" s="192">
        <v>63</v>
      </c>
      <c r="T128" s="192" t="s">
        <v>409</v>
      </c>
      <c r="U128" s="192" t="s">
        <v>409</v>
      </c>
      <c r="V128" s="192" t="s">
        <v>409</v>
      </c>
      <c r="W128" s="192"/>
      <c r="X128" s="192"/>
      <c r="Y128" s="192"/>
      <c r="Z128" s="192"/>
      <c r="AA128" s="87"/>
    </row>
    <row r="129" spans="1:27" x14ac:dyDescent="0.2">
      <c r="A129" s="81">
        <v>122</v>
      </c>
      <c r="B129" s="84" t="str">
        <f ca="1"/>
        <v>Monaco</v>
      </c>
      <c r="C129" s="84" t="str">
        <f ca="1"/>
        <v>MCO</v>
      </c>
      <c r="D129" s="84" t="str">
        <f ca="1"/>
        <v>ECS           Europe &amp; Central Asia</v>
      </c>
      <c r="E129" s="84" t="str">
        <f ca="1"/>
        <v>NA</v>
      </c>
      <c r="F129" s="81" t="str">
        <f t="shared" ca="1" si="4"/>
        <v/>
      </c>
      <c r="G129" s="80" t="e">
        <f>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#N/A</v>
      </c>
      <c r="H129" s="80" t="e" cm="1">
        <f t="array" ref="H129">IF(
    SUM(IF(
            ISNUMBER(
                IF(
                    $M$4:$X$4,
                    (M129:X129),
                    "")),
            1,
            0))
        =0,
    NA(),
    IF(
        Parameters!$D$15=1,
        IF(
            SUM(--(ISNUMBER(IF($M$4:$X$4=1,(M129:X129),""))))&gt;0,
            MAX(IF(
                ISNUMBER(M129:X129),
                IF(
                    M$4:X$4=1,
                    M129:X129,
                    ""),
                "")),
            MAX(IF(
                ISNUMBER(M129:X129),
                IF(
                    M$4:X$4=2,
                    M129:X129,
                    ""),
                ""))
        ),
        IF(
            Parameters!$D$16=1,
            IFERROR(
                AVERAGE(IF(
                    ISNUMBER(M129:X129),
                    IF(
                        M$4:X$4=1,
                        M129:X129,
                        ""),
                    "")),
                AVERAGE(IF(
                    ISNUMBER(M129:X129),
                    IF(
                        M$4:X$4=2,
                        M129:X129,
                        ""),
                    ""))
            ),
            IF(
                Parameters!$D$17=1,
                IFERROR(
                    IF(
                        OR(
                            IF(
                                ISNUMBER(M129:X129),
                                IF(
                                    M$4:X$4=1,
                                    M129:X129,
                                    ""),
                                "")
                            =0),
                        0,
                        GEOMEAN(IF(
                            ISNUMBER(M129:X129),
                            IF(
                                M$4:X$4=1,
                                M129:X129,
                                ""),
                            ""))
                    ),
                    IF(
                        OR(IF(
                            ISNUMBER(M129:X129),
                            IF(
                                M$4:X$4=2,
                                M129:X129,
                                ""),
                            "")
                            =0),
                        0,
                        GEOMEAN(IF(
                            ISNUMBER(M129:X129),
                            IF(
                                M$4:X$4=2,
                                M129:X129,
                                ""),
                            "")))
                )
            )
        )
    )
)</f>
        <v>#N/A</v>
      </c>
      <c r="I129" s="191" t="e" cm="1">
        <f t="array" ref="I129">IF(
    SUM(IF(
            ISNUMBER(
                IF(
                    $M$5:$X$5,
                    (M129:X129),
                    "")),
            1,
            0))
        =0,
    NA(),
    IF(
        Parameters!$D$15=1,
        IF(
            SUM(--(ISNUMBER(IF($M$5:$X$5=1,(M129:X129),""))))&gt;0,
            MAX(IF(
                ISNUMBER(M129:X129),
                IF(
                    M$5:X$5=1,
                    M129:X129,
                    ""),
                "")),
            MAX(IF(
                ISNUMBER(M129:X129),
                IF(
                    M$5:X$5=2,
                    M129:X129,
                    ""),
                ""))
        ),
        IF(
            Parameters!$D$16=1,
            IFERROR(
                AVERAGE(IF(
                    ISNUMBER(M129:X129),
                    IF(
                        M$5:X$5=1,
                        M129:X129,
                        ""),
                    "")),
                AVERAGE(IF(
                    ISNUMBER(M129:X129),
                    IF(
                        M$5:X$5=2,
                        M129:X129,
                        ""),
                    ""))
            ),
            IF(
                Parameters!$D$17=1,
                IFERROR(
                    IF(
                        OR(
                            IF(
                                ISNUMBER(M129:X129),
                                IF(
                                    M$5:X$5=1,
                                    M129:X129,
                                    ""),
                                "")
                            =0),
                        0,
                        GEOMEAN(IF(
                            ISNUMBER(M129:X129),
                            IF(
                                M$5:X$5=1,
                                M129:X129,
                                ""),
                            ""))
                    ),
                    IF(
                        OR(IF(
                            ISNUMBER(M129:X129),
                            IF(
                                M$5:X$5=2,
                                M129:X129,
                                ""),
                            "")
                            =0),
                        0,
                        GEOMEAN(IF(
                            ISNUMBER(M129:X129),
                            IF(
                                M$5:X$5=2,
                                M129:X129,
                                ""),
                            "")))
                )
            )
        )
    )
)</f>
        <v>#N/A</v>
      </c>
      <c r="J129" s="242" t="s">
        <v>409</v>
      </c>
      <c r="K129" s="242" t="s">
        <v>409</v>
      </c>
      <c r="L129" s="91" t="s">
        <v>714</v>
      </c>
      <c r="M129" s="192" t="s">
        <v>409</v>
      </c>
      <c r="N129" s="192" t="s">
        <v>409</v>
      </c>
      <c r="O129" s="192" t="s">
        <v>409</v>
      </c>
      <c r="P129" s="192" t="s">
        <v>409</v>
      </c>
      <c r="Q129" s="192" t="s">
        <v>409</v>
      </c>
      <c r="R129" s="192" t="s">
        <v>409</v>
      </c>
      <c r="S129" s="192" t="s">
        <v>409</v>
      </c>
      <c r="T129" s="192" t="s">
        <v>409</v>
      </c>
      <c r="U129" s="192" t="s">
        <v>409</v>
      </c>
      <c r="V129" s="192" t="s">
        <v>409</v>
      </c>
      <c r="W129" s="192"/>
      <c r="X129" s="192"/>
      <c r="Y129" s="192"/>
      <c r="Z129" s="192"/>
      <c r="AA129" s="87"/>
    </row>
    <row r="130" spans="1:27" x14ac:dyDescent="0.2">
      <c r="A130" s="81">
        <v>123</v>
      </c>
      <c r="B130" s="84" t="str">
        <f ca="1"/>
        <v>Moldova</v>
      </c>
      <c r="C130" s="84" t="str">
        <f ca="1"/>
        <v>MDA</v>
      </c>
      <c r="D130" s="84" t="str">
        <f ca="1"/>
        <v>ECS           Europe &amp; Central Asia</v>
      </c>
      <c r="E130" s="84" t="str">
        <f ca="1"/>
        <v>IBRD</v>
      </c>
      <c r="F130" s="81" t="str">
        <f t="shared" ca="1" si="4"/>
        <v/>
      </c>
      <c r="G130" s="80">
        <f>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0</v>
      </c>
      <c r="H130" s="80" cm="1">
        <f t="array" ref="H130">IF(
    SUM(IF(
            ISNUMBER(
                IF(
                    $M$4:$X$4,
                    (M130:X130),
                    "")),
            1,
            0))
        =0,
    NA(),
    IF(
        Parameters!$D$15=1,
        IF(
            SUM(--(ISNUMBER(IF($M$4:$X$4=1,(M130:X130),""))))&gt;0,
            MAX(IF(
                ISNUMBER(M130:X130),
                IF(
                    M$4:X$4=1,
                    M130:X130,
                    ""),
                "")),
            MAX(IF(
                ISNUMBER(M130:X130),
                IF(
                    M$4:X$4=2,
                    M130:X130,
                    ""),
                ""))
        ),
        IF(
            Parameters!$D$16=1,
            IFERROR(
                AVERAGE(IF(
                    ISNUMBER(M130:X130),
                    IF(
                        M$4:X$4=1,
                        M130:X130,
                        ""),
                    "")),
                AVERAGE(IF(
                    ISNUMBER(M130:X130),
                    IF(
                        M$4:X$4=2,
                        M130:X130,
                        ""),
                    ""))
            ),
            IF(
                Parameters!$D$17=1,
                IFERROR(
                    IF(
                        OR(
                            IF(
                                ISNUMBER(M130:X130),
                                IF(
                                    M$4:X$4=1,
                                    M130:X130,
                                    ""),
                                "")
                            =0),
                        0,
                        GEOMEAN(IF(
                            ISNUMBER(M130:X130),
                            IF(
                                M$4:X$4=1,
                                M130:X130,
                                ""),
                            ""))
                    ),
                    IF(
                        OR(IF(
                            ISNUMBER(M130:X130),
                            IF(
                                M$4:X$4=2,
                                M130:X130,
                                ""),
                            "")
                            =0),
                        0,
                        GEOMEAN(IF(
                            ISNUMBER(M130:X130),
                            IF(
                                M$4:X$4=2,
                                M130:X130,
                                ""),
                            "")))
                )
            )
        )
    )
)</f>
        <v>4.5933014354066897</v>
      </c>
      <c r="I130" s="191" t="e" cm="1">
        <f t="array" ref="I130">IF(
    SUM(IF(
            ISNUMBER(
                IF(
                    $M$5:$X$5,
                    (M130:X130),
                    "")),
            1,
            0))
        =0,
    NA(),
    IF(
        Parameters!$D$15=1,
        IF(
            SUM(--(ISNUMBER(IF($M$5:$X$5=1,(M130:X130),""))))&gt;0,
            MAX(IF(
                ISNUMBER(M130:X130),
                IF(
                    M$5:X$5=1,
                    M130:X130,
                    ""),
                "")),
            MAX(IF(
                ISNUMBER(M130:X130),
                IF(
                    M$5:X$5=2,
                    M130:X130,
                    ""),
                ""))
        ),
        IF(
            Parameters!$D$16=1,
            IFERROR(
                AVERAGE(IF(
                    ISNUMBER(M130:X130),
                    IF(
                        M$5:X$5=1,
                        M130:X130,
                        ""),
                    "")),
                AVERAGE(IF(
                    ISNUMBER(M130:X130),
                    IF(
                        M$5:X$5=2,
                        M130:X130,
                        ""),
                    ""))
            ),
            IF(
                Parameters!$D$17=1,
                IFERROR(
                    IF(
                        OR(
                            IF(
                                ISNUMBER(M130:X130),
                                IF(
                                    M$5:X$5=1,
                                    M130:X130,
                                    ""),
                                "")
                            =0),
                        0,
                        GEOMEAN(IF(
                            ISNUMBER(M130:X130),
                            IF(
                                M$5:X$5=1,
                                M130:X130,
                                ""),
                            ""))
                    ),
                    IF(
                        OR(IF(
                            ISNUMBER(M130:X130),
                            IF(
                                M$5:X$5=2,
                                M130:X130,
                                ""),
                            "")
                            =0),
                        0,
                        GEOMEAN(IF(
                            ISNUMBER(M130:X130),
                            IF(
                                M$5:X$5=2,
                                M130:X130,
                                ""),
                            "")))
                )
            )
        )
    )
)</f>
        <v>#N/A</v>
      </c>
      <c r="J130" s="242">
        <v>44753</v>
      </c>
      <c r="K130" s="242">
        <v>44753</v>
      </c>
      <c r="L130" s="91" t="s">
        <v>206</v>
      </c>
      <c r="M130" s="192">
        <v>4.5933014354066897</v>
      </c>
      <c r="N130" s="192" t="s">
        <v>409</v>
      </c>
      <c r="O130" s="192" t="s">
        <v>409</v>
      </c>
      <c r="P130" s="192" t="s">
        <v>409</v>
      </c>
      <c r="Q130" s="192" t="s">
        <v>409</v>
      </c>
      <c r="R130" s="192">
        <v>0.35</v>
      </c>
      <c r="S130" s="192" t="s">
        <v>409</v>
      </c>
      <c r="T130" s="192" t="s">
        <v>409</v>
      </c>
      <c r="U130" s="192" t="s">
        <v>409</v>
      </c>
      <c r="V130" s="192" t="s">
        <v>409</v>
      </c>
      <c r="W130" s="192"/>
      <c r="X130" s="192"/>
      <c r="Y130" s="192"/>
      <c r="Z130" s="192"/>
      <c r="AA130" s="87"/>
    </row>
    <row r="131" spans="1:27" x14ac:dyDescent="0.2">
      <c r="A131" s="81">
        <v>124</v>
      </c>
      <c r="B131" s="84" t="str">
        <f ca="1"/>
        <v>Madagascar</v>
      </c>
      <c r="C131" s="84" t="str">
        <f ca="1"/>
        <v>MDG</v>
      </c>
      <c r="D131" s="84" t="str">
        <f ca="1"/>
        <v>SSF           Sub-Saharan Africa</v>
      </c>
      <c r="E131" s="84" t="str">
        <f ca="1"/>
        <v>IDA</v>
      </c>
      <c r="F131" s="81" t="str">
        <f t="shared" ca="1" si="4"/>
        <v/>
      </c>
      <c r="G131" s="80">
        <f>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0</v>
      </c>
      <c r="H131" s="80" cm="1">
        <f t="array" ref="H131">IF(
    SUM(IF(
            ISNUMBER(
                IF(
                    $M$4:$X$4,
                    (M131:X131),
                    "")),
            1,
            0))
        =0,
    NA(),
    IF(
        Parameters!$D$15=1,
        IF(
            SUM(--(ISNUMBER(IF($M$4:$X$4=1,(M131:X131),""))))&gt;0,
            MAX(IF(
                ISNUMBER(M131:X131),
                IF(
                    M$4:X$4=1,
                    M131:X131,
                    ""),
                "")),
            MAX(IF(
                ISNUMBER(M131:X131),
                IF(
                    M$4:X$4=2,
                    M131:X131,
                    ""),
                ""))
        ),
        IF(
            Parameters!$D$16=1,
            IFERROR(
                AVERAGE(IF(
                    ISNUMBER(M131:X131),
                    IF(
                        M$4:X$4=1,
                        M131:X131,
                        ""),
                    "")),
                AVERAGE(IF(
                    ISNUMBER(M131:X131),
                    IF(
                        M$4:X$4=2,
                        M131:X131,
                        ""),
                    ""))
            ),
            IF(
                Parameters!$D$17=1,
                IFERROR(
                    IF(
                        OR(
                            IF(
                                ISNUMBER(M131:X131),
                                IF(
                                    M$4:X$4=1,
                                    M131:X131,
                                    ""),
                                "")
                            =0),
                        0,
                        GEOMEAN(IF(
                            ISNUMBER(M131:X131),
                            IF(
                                M$4:X$4=1,
                                M131:X131,
                                ""),
                            ""))
                    ),
                    IF(
                        OR(IF(
                            ISNUMBER(M131:X131),
                            IF(
                                M$4:X$4=2,
                                M131:X131,
                                ""),
                            "")
                            =0),
                        0,
                        GEOMEAN(IF(
                            ISNUMBER(M131:X131),
                            IF(
                                M$4:X$4=2,
                                M131:X131,
                                ""),
                            "")))
                )
            )
        )
    )
)</f>
        <v>10</v>
      </c>
      <c r="I131" s="191" t="e" cm="1">
        <f t="array" ref="I131">IF(
    SUM(IF(
            ISNUMBER(
                IF(
                    $M$5:$X$5,
                    (M131:X131),
                    "")),
            1,
            0))
        =0,
    NA(),
    IF(
        Parameters!$D$15=1,
        IF(
            SUM(--(ISNUMBER(IF($M$5:$X$5=1,(M131:X131),""))))&gt;0,
            MAX(IF(
                ISNUMBER(M131:X131),
                IF(
                    M$5:X$5=1,
                    M131:X131,
                    ""),
                "")),
            MAX(IF(
                ISNUMBER(M131:X131),
                IF(
                    M$5:X$5=2,
                    M131:X131,
                    ""),
                ""))
        ),
        IF(
            Parameters!$D$16=1,
            IFERROR(
                AVERAGE(IF(
                    ISNUMBER(M131:X131),
                    IF(
                        M$5:X$5=1,
                        M131:X131,
                        ""),
                    "")),
                AVERAGE(IF(
                    ISNUMBER(M131:X131),
                    IF(
                        M$5:X$5=2,
                        M131:X131,
                        ""),
                    ""))
            ),
            IF(
                Parameters!$D$17=1,
                IFERROR(
                    IF(
                        OR(
                            IF(
                                ISNUMBER(M131:X131),
                                IF(
                                    M$5:X$5=1,
                                    M131:X131,
                                    ""),
                                "")
                            =0),
                        0,
                        GEOMEAN(IF(
                            ISNUMBER(M131:X131),
                            IF(
                                M$5:X$5=1,
                                M131:X131,
                                ""),
                            ""))
                    ),
                    IF(
                        OR(IF(
                            ISNUMBER(M131:X131),
                            IF(
                                M$5:X$5=2,
                                M131:X131,
                                ""),
                            "")
                            =0),
                        0,
                        GEOMEAN(IF(
                            ISNUMBER(M131:X131),
                            IF(
                                M$5:X$5=2,
                                M131:X131,
                                ""),
                            "")))
                )
            )
        )
    )
)</f>
        <v>#N/A</v>
      </c>
      <c r="J131" s="242">
        <v>44888</v>
      </c>
      <c r="K131" s="242">
        <v>45091</v>
      </c>
      <c r="L131" s="91" t="s">
        <v>208</v>
      </c>
      <c r="M131" s="192">
        <v>10</v>
      </c>
      <c r="N131" s="192">
        <v>10</v>
      </c>
      <c r="O131" s="192" t="s">
        <v>409</v>
      </c>
      <c r="P131" s="192" t="s">
        <v>409</v>
      </c>
      <c r="Q131" s="192" t="s">
        <v>409</v>
      </c>
      <c r="R131" s="192">
        <v>0.63500000000000001</v>
      </c>
      <c r="S131" s="192">
        <v>40.6</v>
      </c>
      <c r="T131" s="192" t="s">
        <v>409</v>
      </c>
      <c r="U131" s="192" t="s">
        <v>409</v>
      </c>
      <c r="V131" s="192" t="s">
        <v>409</v>
      </c>
      <c r="W131" s="192"/>
      <c r="X131" s="192"/>
      <c r="Y131" s="192"/>
      <c r="Z131" s="192"/>
      <c r="AA131" s="87"/>
    </row>
    <row r="132" spans="1:27" x14ac:dyDescent="0.2">
      <c r="A132" s="81">
        <v>125</v>
      </c>
      <c r="B132" s="84" t="str">
        <f ca="1"/>
        <v>Maldives</v>
      </c>
      <c r="C132" s="84" t="str">
        <f ca="1"/>
        <v>MDV</v>
      </c>
      <c r="D132" s="84" t="str">
        <f ca="1"/>
        <v>SAS           South Asia</v>
      </c>
      <c r="E132" s="84" t="str">
        <f ca="1"/>
        <v>IDA</v>
      </c>
      <c r="F132" s="81" t="str">
        <f t="shared" ca="1" si="4"/>
        <v/>
      </c>
      <c r="G132" s="80">
        <f>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$M$4:$X$4,
                    (M132:X132),
                    "")),
            1,
            0))
        =0,
    NA(),
    IF(
        Parameters!$D$15=1,
        IF(
            SUM(--(ISNUMBER(IF($M$4:$X$4=1,(M132:X132),""))))&gt;0,
            MAX(IF(
                ISNUMBER(M132:X132),
                IF(
                    M$4:X$4=1,
                    M132:X132,
                    ""),
                "")),
            MAX(IF(
                ISNUMBER(M132:X132),
                IF(
                    M$4:X$4=2,
                    M132:X132,
                    ""),
                ""))
        ),
        IF(
            Parameters!$D$16=1,
            IFERROR(
                AVERAGE(IF(
                    ISNUMBER(M132:X132),
                    IF(
                        M$4:X$4=1,
                        M132:X132,
                        ""),
                    "")),
                AVERAGE(IF(
                    ISNUMBER(M132:X132),
                    IF(
                        M$4:X$4=2,
                        M132:X132,
                        ""),
                    ""))
            ),
            IF(
                Parameters!$D$17=1,
                IFERROR(
                    IF(
                        OR(
                            IF(
                                ISNUMBER(M132:X132),
                                IF(
                                    M$4:X$4=1,
                                    M132:X132,
                                    ""),
                                "")
                            =0),
                        0,
                        GEOMEAN(IF(
                            ISNUMBER(M132:X132),
                            IF(
                                M$4:X$4=1,
                                M132:X132,
                                ""),
                            ""))
                    ),
                    IF(
                        OR(IF(
                            ISNUMBER(M132:X132),
                            IF(
                                M$4:X$4=2,
                                M132:X132,
                                ""),
                            "")
                            =0),
                        0,
                        GEOMEAN(IF(
                            ISNUMBER(M132:X132),
                            IF(
                                M$4:X$4=2,
                                M132:X132,
                                ""),
                            "")))
                )
            )
        )
    )
)</f>
        <v>2.9186602870813401</v>
      </c>
      <c r="I132" s="191" t="e" cm="1">
        <f t="array" ref="I132">IF(
    SUM(IF(
            ISNUMBER(
                IF(
                    $M$5:$X$5,
                    (M132:X132),
                    "")),
            1,
            0))
        =0,
    NA(),
    IF(
        Parameters!$D$15=1,
        IF(
            SUM(--(ISNUMBER(IF($M$5:$X$5=1,(M132:X132),""))))&gt;0,
            MAX(IF(
                ISNUMBER(M132:X132),
                IF(
                    M$5:X$5=1,
                    M132:X132,
                    ""),
                "")),
            MAX(IF(
                ISNUMBER(M132:X132),
                IF(
                    M$5:X$5=2,
                    M132:X132,
                    ""),
                ""))
        ),
        IF(
            Parameters!$D$16=1,
            IFERROR(
                AVERAGE(IF(
                    ISNUMBER(M132:X132),
                    IF(
                        M$5:X$5=1,
                        M132:X132,
                        ""),
                    "")),
                AVERAGE(IF(
                    ISNUMBER(M132:X132),
                    IF(
                        M$5:X$5=2,
                        M132:X132,
                        ""),
                    ""))
            ),
            IF(
                Parameters!$D$17=1,
                IFERROR(
                    IF(
                        OR(
                            IF(
                                ISNUMBER(M132:X132),
                                IF(
                                    M$5:X$5=1,
                                    M132:X132,
                                    ""),
                                "")
                            =0),
                        0,
                        GEOMEAN(IF(
                            ISNUMBER(M132:X132),
                            IF(
                                M$5:X$5=1,
                                M132:X132,
                                ""),
                            ""))
                    ),
                    IF(
                        OR(IF(
                            ISNUMBER(M132:X132),
                            IF(
                                M$5:X$5=2,
                                M132:X132,
                                ""),
                            "")
                            =0),
                        0,
                        GEOMEAN(IF(
                            ISNUMBER(M132:X132),
                            IF(
                                M$5:X$5=2,
                                M132:X132,
                                ""),
                            "")))
                )
            )
        )
    )
)</f>
        <v>#N/A</v>
      </c>
      <c r="J132" s="242">
        <v>44753</v>
      </c>
      <c r="K132" s="242">
        <v>44753</v>
      </c>
      <c r="L132" s="91" t="s">
        <v>210</v>
      </c>
      <c r="M132" s="192">
        <v>2.9186602870813401</v>
      </c>
      <c r="N132" s="192" t="s">
        <v>409</v>
      </c>
      <c r="O132" s="192" t="s">
        <v>409</v>
      </c>
      <c r="P132" s="192" t="s">
        <v>409</v>
      </c>
      <c r="Q132" s="192" t="s">
        <v>409</v>
      </c>
      <c r="R132" s="192">
        <v>0.28000000000000003</v>
      </c>
      <c r="S132" s="192" t="s">
        <v>409</v>
      </c>
      <c r="T132" s="192" t="s">
        <v>409</v>
      </c>
      <c r="U132" s="192" t="s">
        <v>409</v>
      </c>
      <c r="V132" s="192" t="s">
        <v>409</v>
      </c>
      <c r="W132" s="192"/>
      <c r="X132" s="192"/>
      <c r="Y132" s="192"/>
      <c r="Z132" s="192"/>
      <c r="AA132" s="87"/>
    </row>
    <row r="133" spans="1:27" x14ac:dyDescent="0.2">
      <c r="A133" s="81">
        <v>126</v>
      </c>
      <c r="B133" s="84" t="str">
        <f ca="1"/>
        <v>Mexico</v>
      </c>
      <c r="C133" s="84" t="str">
        <f ca="1"/>
        <v>MEX</v>
      </c>
      <c r="D133" s="84" t="str">
        <f ca="1"/>
        <v>LCN           Latin America &amp; Caribbean</v>
      </c>
      <c r="E133" s="84" t="str">
        <f ca="1"/>
        <v>IBRD</v>
      </c>
      <c r="F133" s="81" t="str">
        <f t="shared" ca="1" si="4"/>
        <v/>
      </c>
      <c r="G133" s="80">
        <f>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0</v>
      </c>
      <c r="H133" s="80" cm="1">
        <f t="array" ref="H133">IF(
    SUM(IF(
            ISNUMBER(
                IF(
                    $M$4:$X$4,
                    (M133:X133),
                    "")),
            1,
            0))
        =0,
    NA(),
    IF(
        Parameters!$D$15=1,
        IF(
            SUM(--(ISNUMBER(IF($M$4:$X$4=1,(M133:X133),""))))&gt;0,
            MAX(IF(
                ISNUMBER(M133:X133),
                IF(
                    M$4:X$4=1,
                    M133:X133,
                    ""),
                "")),
            MAX(IF(
                ISNUMBER(M133:X133),
                IF(
                    M$4:X$4=2,
                    M133:X133,
                    ""),
                ""))
        ),
        IF(
            Parameters!$D$16=1,
            IFERROR(
                AVERAGE(IF(
                    ISNUMBER(M133:X133),
                    IF(
                        M$4:X$4=1,
                        M133:X133,
                        ""),
                    "")),
                AVERAGE(IF(
                    ISNUMBER(M133:X133),
                    IF(
                        M$4:X$4=2,
                        M133:X133,
                        ""),
                    ""))
            ),
            IF(
                Parameters!$D$17=1,
                IFERROR(
                    IF(
                        OR(
                            IF(
                                ISNUMBER(M133:X133),
                                IF(
                                    M$4:X$4=1,
                                    M133:X133,
                                    ""),
                                "")
                            =0),
                        0,
                        GEOMEAN(IF(
                            ISNUMBER(M133:X133),
                            IF(
                                M$4:X$4=1,
                                M133:X133,
                                ""),
                            ""))
                    ),
                    IF(
                        OR(IF(
                            ISNUMBER(M133:X133),
                            IF(
                                M$4:X$4=2,
                                M133:X133,
                                ""),
                            "")
                            =0),
                        0,
                        GEOMEAN(IF(
                            ISNUMBER(M133:X133),
                            IF(
                                M$4:X$4=2,
                                M133:X133,
                                ""),
                            "")))
                )
            )
        )
    )
)</f>
        <v>2.59988419224088</v>
      </c>
      <c r="I133" s="191" t="e" cm="1">
        <f t="array" ref="I133">IF(
    SUM(IF(
            ISNUMBER(
                IF(
                    $M$5:$X$5,
                    (M133:X133),
                    "")),
            1,
            0))
        =0,
    NA(),
    IF(
        Parameters!$D$15=1,
        IF(
            SUM(--(ISNUMBER(IF($M$5:$X$5=1,(M133:X133),""))))&gt;0,
            MAX(IF(
                ISNUMBER(M133:X133),
                IF(
                    M$5:X$5=1,
                    M133:X133,
                    ""),
                "")),
            MAX(IF(
                ISNUMBER(M133:X133),
                IF(
                    M$5:X$5=2,
                    M133:X133,
                    ""),
                ""))
        ),
        IF(
            Parameters!$D$16=1,
            IFERROR(
                AVERAGE(IF(
                    ISNUMBER(M133:X133),
                    IF(
                        M$5:X$5=1,
                        M133:X133,
                        ""),
                    "")),
                AVERAGE(IF(
                    ISNUMBER(M133:X133),
                    IF(
                        M$5:X$5=2,
                        M133:X133,
                        ""),
                    ""))
            ),
            IF(
                Parameters!$D$17=1,
                IFERROR(
                    IF(
                        OR(
                            IF(
                                ISNUMBER(M133:X133),
                                IF(
                                    M$5:X$5=1,
                                    M133:X133,
                                    ""),
                                "")
                            =0),
                        0,
                        GEOMEAN(IF(
                            ISNUMBER(M133:X133),
                            IF(
                                M$5:X$5=1,
                                M133:X133,
                                ""),
                            ""))
                    ),
                    IF(
                        OR(IF(
                            ISNUMBER(M133:X133),
                            IF(
                                M$5:X$5=2,
                                M133:X133,
                                ""),
                            "")
                            =0),
                        0,
                        GEOMEAN(IF(
                            ISNUMBER(M133:X133),
                            IF(
                                M$5:X$5=2,
                                M133:X133,
                                ""),
                            "")))
                )
            )
        )
    )
)</f>
        <v>#N/A</v>
      </c>
      <c r="J133" s="242">
        <v>44753</v>
      </c>
      <c r="K133" s="242">
        <v>44753</v>
      </c>
      <c r="L133" s="91" t="s">
        <v>212</v>
      </c>
      <c r="M133" s="192">
        <v>3.2296650717703299</v>
      </c>
      <c r="N133" s="192">
        <v>2.59988419224088</v>
      </c>
      <c r="O133" s="192" t="s">
        <v>409</v>
      </c>
      <c r="P133" s="192" t="s">
        <v>409</v>
      </c>
      <c r="Q133" s="192" t="s">
        <v>409</v>
      </c>
      <c r="R133" s="192">
        <v>0.29299999999999998</v>
      </c>
      <c r="S133" s="192">
        <v>69.099999999999994</v>
      </c>
      <c r="T133" s="192" t="s">
        <v>409</v>
      </c>
      <c r="U133" s="192" t="s">
        <v>409</v>
      </c>
      <c r="V133" s="192" t="s">
        <v>409</v>
      </c>
      <c r="W133" s="192"/>
      <c r="X133" s="192"/>
      <c r="Y133" s="192"/>
      <c r="Z133" s="192"/>
      <c r="AA133" s="87"/>
    </row>
    <row r="134" spans="1:27" x14ac:dyDescent="0.2">
      <c r="A134" s="81">
        <v>127</v>
      </c>
      <c r="B134" s="84" t="str">
        <f ca="1"/>
        <v>Marshall Islands</v>
      </c>
      <c r="C134" s="84" t="str">
        <f ca="1"/>
        <v>MHL</v>
      </c>
      <c r="D134" s="84" t="str">
        <f ca="1"/>
        <v>EAS           East Asia &amp; Pacific</v>
      </c>
      <c r="E134" s="84" t="str">
        <f ca="1"/>
        <v>IDA</v>
      </c>
      <c r="F134" s="81" t="str">
        <f t="shared" ca="1" si="4"/>
        <v/>
      </c>
      <c r="G134" s="80" t="e">
        <f>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#N/A</v>
      </c>
      <c r="H134" s="80" t="e" cm="1">
        <f t="array" ref="H134">IF(
    SUM(IF(
            ISNUMBER(
                IF(
                    $M$4:$X$4,
                    (M134:X134),
                    "")),
            1,
            0))
        =0,
    NA(),
    IF(
        Parameters!$D$15=1,
        IF(
            SUM(--(ISNUMBER(IF($M$4:$X$4=1,(M134:X134),""))))&gt;0,
            MAX(IF(
                ISNUMBER(M134:X134),
                IF(
                    M$4:X$4=1,
                    M134:X134,
                    ""),
                "")),
            MAX(IF(
                ISNUMBER(M134:X134),
                IF(
                    M$4:X$4=2,
                    M134:X134,
                    ""),
                ""))
        ),
        IF(
            Parameters!$D$16=1,
            IFERROR(
                AVERAGE(IF(
                    ISNUMBER(M134:X134),
                    IF(
                        M$4:X$4=1,
                        M134:X134,
                        ""),
                    "")),
                AVERAGE(IF(
                    ISNUMBER(M134:X134),
                    IF(
                        M$4:X$4=2,
                        M134:X134,
                        ""),
                    ""))
            ),
            IF(
                Parameters!$D$17=1,
                IFERROR(
                    IF(
                        OR(
                            IF(
                                ISNUMBER(M134:X134),
                                IF(
                                    M$4:X$4=1,
                                    M134:X134,
                                    ""),
                                "")
                            =0),
                        0,
                        GEOMEAN(IF(
                            ISNUMBER(M134:X134),
                            IF(
                                M$4:X$4=1,
                                M134:X134,
                                ""),
                            ""))
                    ),
                    IF(
                        OR(IF(
                            ISNUMBER(M134:X134),
                            IF(
                                M$4:X$4=2,
                                M134:X134,
                                ""),
                            "")
                            =0),
                        0,
                        GEOMEAN(IF(
                            ISNUMBER(M134:X134),
                            IF(
                                M$4:X$4=2,
                                M134:X134,
                                ""),
                            "")))
                )
            )
        )
    )
)</f>
        <v>#N/A</v>
      </c>
      <c r="I134" s="191" t="e" cm="1">
        <f t="array" ref="I134">IF(
    SUM(IF(
            ISNUMBER(
                IF(
                    $M$5:$X$5,
                    (M134:X134),
                    "")),
            1,
            0))
        =0,
    NA(),
    IF(
        Parameters!$D$15=1,
        IF(
            SUM(--(ISNUMBER(IF($M$5:$X$5=1,(M134:X134),""))))&gt;0,
            MAX(IF(
                ISNUMBER(M134:X134),
                IF(
                    M$5:X$5=1,
                    M134:X134,
                    ""),
                "")),
            MAX(IF(
                ISNUMBER(M134:X134),
                IF(
                    M$5:X$5=2,
                    M134:X134,
                    ""),
                ""))
        ),
        IF(
            Parameters!$D$16=1,
            IFERROR(
                AVERAGE(IF(
                    ISNUMBER(M134:X134),
                    IF(
                        M$5:X$5=1,
                        M134:X134,
                        ""),
                    "")),
                AVERAGE(IF(
                    ISNUMBER(M134:X134),
                    IF(
                        M$5:X$5=2,
                        M134:X134,
                        ""),
                    ""))
            ),
            IF(
                Parameters!$D$17=1,
                IFERROR(
                    IF(
                        OR(
                            IF(
                                ISNUMBER(M134:X134),
                                IF(
                                    M$5:X$5=1,
                                    M134:X134,
                                    ""),
                                "")
                            =0),
                        0,
                        GEOMEAN(IF(
                            ISNUMBER(M134:X134),
                            IF(
                                M$5:X$5=1,
                                M134:X134,
                                ""),
                            ""))
                    ),
                    IF(
                        OR(IF(
                            ISNUMBER(M134:X134),
                            IF(
                                M$5:X$5=2,
                                M134:X134,
                                ""),
                            "")
                            =0),
                        0,
                        GEOMEAN(IF(
                            ISNUMBER(M134:X134),
                            IF(
                                M$5:X$5=2,
                                M134:X134,
                                ""),
                            "")))
                )
            )
        )
    )
)</f>
        <v>#N/A</v>
      </c>
      <c r="J134" s="242">
        <v>44753</v>
      </c>
      <c r="K134" s="242">
        <v>44753</v>
      </c>
      <c r="L134" s="91" t="s">
        <v>214</v>
      </c>
      <c r="M134" s="192" t="s">
        <v>409</v>
      </c>
      <c r="N134" s="192" t="s">
        <v>409</v>
      </c>
      <c r="O134" s="192" t="s">
        <v>409</v>
      </c>
      <c r="P134" s="192" t="s">
        <v>409</v>
      </c>
      <c r="Q134" s="192" t="s">
        <v>409</v>
      </c>
      <c r="R134" s="192" t="s">
        <v>409</v>
      </c>
      <c r="S134" s="192" t="s">
        <v>409</v>
      </c>
      <c r="T134" s="192" t="s">
        <v>409</v>
      </c>
      <c r="U134" s="192" t="s">
        <v>409</v>
      </c>
      <c r="V134" s="192" t="s">
        <v>409</v>
      </c>
      <c r="W134" s="192"/>
      <c r="X134" s="192"/>
      <c r="Y134" s="192"/>
      <c r="Z134" s="192"/>
      <c r="AA134" s="87"/>
    </row>
    <row r="135" spans="1:27" x14ac:dyDescent="0.2">
      <c r="A135" s="81">
        <v>128</v>
      </c>
      <c r="B135" s="84" t="str">
        <f ca="1"/>
        <v>North Macedonia</v>
      </c>
      <c r="C135" s="84" t="str">
        <f ca="1"/>
        <v>MKD</v>
      </c>
      <c r="D135" s="84" t="str">
        <f ca="1"/>
        <v>ECS           Europe &amp; Central Asia</v>
      </c>
      <c r="E135" s="84" t="str">
        <f ca="1"/>
        <v>IBRD</v>
      </c>
      <c r="F135" s="81" t="str">
        <f t="shared" ca="1" si="4"/>
        <v/>
      </c>
      <c r="G135" s="80">
        <f>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$M$4:$X$4,
                    (M135:X135),
                    "")),
            1,
            0))
        =0,
    NA(),
    IF(
        Parameters!$D$15=1,
        IF(
            SUM(--(ISNUMBER(IF($M$4:$X$4=1,(M135:X135),""))))&gt;0,
            MAX(IF(
                ISNUMBER(M135:X135),
                IF(
                    M$4:X$4=1,
                    M135:X135,
                    ""),
                "")),
            MAX(IF(
                ISNUMBER(M135:X135),
                IF(
                    M$4:X$4=2,
                    M135:X135,
                    ""),
                ""))
        ),
        IF(
            Parameters!$D$16=1,
            IFERROR(
                AVERAGE(IF(
                    ISNUMBER(M135:X135),
                    IF(
                        M$4:X$4=1,
                        M135:X135,
                        ""),
                    "")),
                AVERAGE(IF(
                    ISNUMBER(M135:X135),
                    IF(
                        M$4:X$4=2,
                        M135:X135,
                        ""),
                    ""))
            ),
            IF(
                Parameters!$D$17=1,
                IFERROR(
                    IF(
                        OR(
                            IF(
                                ISNUMBER(M135:X135),
                                IF(
                                    M$4:X$4=1,
                                    M135:X135,
                                    ""),
                                "")
                            =0),
                        0,
                        GEOMEAN(IF(
                            ISNUMBER(M135:X135),
                            IF(
                                M$4:X$4=1,
                                M135:X135,
                                ""),
                            ""))
                    ),
                    IF(
                        OR(IF(
                            ISNUMBER(M135:X135),
                            IF(
                                M$4:X$4=2,
                                M135:X135,
                                ""),
                            "")
                            =0),
                        0,
                        GEOMEAN(IF(
                            ISNUMBER(M135:X135),
                            IF(
                                M$4:X$4=2,
                                M135:X135,
                                ""),
                            "")))
                )
            )
        )
    )
)</f>
        <v>3.6124401913875501</v>
      </c>
      <c r="I135" s="191" t="e" cm="1">
        <f t="array" ref="I135">IF(
    SUM(IF(
            ISNUMBER(
                IF(
                    $M$5:$X$5,
                    (M135:X135),
                    "")),
            1,
            0))
        =0,
    NA(),
    IF(
        Parameters!$D$15=1,
        IF(
            SUM(--(ISNUMBER(IF($M$5:$X$5=1,(M135:X135),""))))&gt;0,
            MAX(IF(
                ISNUMBER(M135:X135),
                IF(
                    M$5:X$5=1,
                    M135:X135,
                    ""),
                "")),
            MAX(IF(
                ISNUMBER(M135:X135),
                IF(
                    M$5:X$5=2,
                    M135:X135,
                    ""),
                ""))
        ),
        IF(
            Parameters!$D$16=1,
            IFERROR(
                AVERAGE(IF(
                    ISNUMBER(M135:X135),
                    IF(
                        M$5:X$5=1,
                        M135:X135,
                        ""),
                    "")),
                AVERAGE(IF(
                    ISNUMBER(M135:X135),
                    IF(
                        M$5:X$5=2,
                        M135:X135,
                        ""),
                    ""))
            ),
            IF(
                Parameters!$D$17=1,
                IFERROR(
                    IF(
                        OR(
                            IF(
                                ISNUMBER(M135:X135),
                                IF(
                                    M$5:X$5=1,
                                    M135:X135,
                                    ""),
                                "")
                            =0),
                        0,
                        GEOMEAN(IF(
                            ISNUMBER(M135:X135),
                            IF(
                                M$5:X$5=1,
                                M135:X135,
                                ""),
                            ""))
                    ),
                    IF(
                        OR(IF(
                            ISNUMBER(M135:X135),
                            IF(
                                M$5:X$5=2,
                                M135:X135,
                                ""),
                            "")
                            =0),
                        0,
                        GEOMEAN(IF(
                            ISNUMBER(M135:X135),
                            IF(
                                M$5:X$5=2,
                                M135:X135,
                                ""),
                            "")))
                )
            )
        )
    )
)</f>
        <v>#N/A</v>
      </c>
      <c r="J135" s="242">
        <v>44753</v>
      </c>
      <c r="K135" s="242">
        <v>44753</v>
      </c>
      <c r="L135" s="91" t="s">
        <v>216</v>
      </c>
      <c r="M135" s="192">
        <v>3.6124401913875501</v>
      </c>
      <c r="N135" s="192" t="s">
        <v>409</v>
      </c>
      <c r="O135" s="192" t="s">
        <v>409</v>
      </c>
      <c r="P135" s="192" t="s">
        <v>409</v>
      </c>
      <c r="Q135" s="192" t="s">
        <v>409</v>
      </c>
      <c r="R135" s="192">
        <v>0.309</v>
      </c>
      <c r="S135" s="192" t="s">
        <v>409</v>
      </c>
      <c r="T135" s="192" t="s">
        <v>409</v>
      </c>
      <c r="U135" s="192" t="s">
        <v>409</v>
      </c>
      <c r="V135" s="192" t="s">
        <v>409</v>
      </c>
      <c r="W135" s="192"/>
      <c r="X135" s="192"/>
      <c r="Y135" s="192"/>
      <c r="Z135" s="192"/>
      <c r="AA135" s="87"/>
    </row>
    <row r="136" spans="1:27" x14ac:dyDescent="0.2">
      <c r="A136" s="81">
        <v>129</v>
      </c>
      <c r="B136" s="84" t="str">
        <f ca="1"/>
        <v>Mali</v>
      </c>
      <c r="C136" s="84" t="str">
        <f ca="1"/>
        <v>MLI</v>
      </c>
      <c r="D136" s="84" t="str">
        <f ca="1"/>
        <v>SSF           Sub-Saharan Africa</v>
      </c>
      <c r="E136" s="84" t="str">
        <f ca="1"/>
        <v>IDA</v>
      </c>
      <c r="F136" s="81" t="str">
        <f t="shared" ca="1" si="4"/>
        <v/>
      </c>
      <c r="G136" s="80">
        <f>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8.7061000651238203</v>
      </c>
      <c r="H136" s="80" cm="1">
        <f t="array" ref="H136">IF(
    SUM(IF(
            ISNUMBER(
                IF(
                    $M$4:$X$4,
                    (M136:X136),
                    "")),
            1,
            0))
        =0,
    NA(),
    IF(
        Parameters!$D$15=1,
        IF(
            SUM(--(ISNUMBER(IF($M$4:$X$4=1,(M136:X136),""))))&gt;0,
            MAX(IF(
                ISNUMBER(M136:X136),
                IF(
                    M$4:X$4=1,
                    M136:X136,
                    ""),
                "")),
            MAX(IF(
                ISNUMBER(M136:X136),
                IF(
                    M$4:X$4=2,
                    M136:X136,
                    ""),
                ""))
        ),
        IF(
            Parameters!$D$16=1,
            IFERROR(
                AVERAGE(IF(
                    ISNUMBER(M136:X136),
                    IF(
                        M$4:X$4=1,
                        M136:X136,
                        ""),
                    "")),
                AVERAGE(IF(
                    ISNUMBER(M136:X136),
                    IF(
                        M$4:X$4=2,
                        M136:X136,
                        ""),
                    ""))
            ),
            IF(
                Parameters!$D$17=1,
                IFERROR(
                    IF(
                        OR(
                            IF(
                                ISNUMBER(M136:X136),
                                IF(
                                    M$4:X$4=1,
                                    M136:X136,
                                    ""),
                                "")
                            =0),
                        0,
                        GEOMEAN(IF(
                            ISNUMBER(M136:X136),
                            IF(
                                M$4:X$4=1,
                                M136:X136,
                                ""),
                            ""))
                    ),
                    IF(
                        OR(IF(
                            ISNUMBER(M136:X136),
                            IF(
                                M$4:X$4=2,
                                M136:X136,
                                ""),
                            "")
                            =0),
                        0,
                        GEOMEAN(IF(
                            ISNUMBER(M136:X136),
                            IF(
                                M$4:X$4=2,
                                M136:X136,
                                ""),
                            "")))
                )
            )
        )
    )
)</f>
        <v>7.5796178343948997</v>
      </c>
      <c r="I136" s="191" cm="1">
        <f t="array" ref="I136">IF(
    SUM(IF(
            ISNUMBER(
                IF(
                    $M$5:$X$5,
                    (M136:X136),
                    "")),
            1,
            0))
        =0,
    NA(),
    IF(
        Parameters!$D$15=1,
        IF(
            SUM(--(ISNUMBER(IF($M$5:$X$5=1,(M136:X136),""))))&gt;0,
            MAX(IF(
                ISNUMBER(M136:X136),
                IF(
                    M$5:X$5=1,
                    M136:X136,
                    ""),
                "")),
            MAX(IF(
                ISNUMBER(M136:X136),
                IF(
                    M$5:X$5=2,
                    M136:X136,
                    ""),
                ""))
        ),
        IF(
            Parameters!$D$16=1,
            IFERROR(
                AVERAGE(IF(
                    ISNUMBER(M136:X136),
                    IF(
                        M$5:X$5=1,
                        M136:X136,
                        ""),
                    "")),
                AVERAGE(IF(
                    ISNUMBER(M136:X136),
                    IF(
                        M$5:X$5=2,
                        M136:X136,
                        ""),
                    ""))
            ),
            IF(
                Parameters!$D$17=1,
                IFERROR(
                    IF(
                        OR(
                            IF(
                                ISNUMBER(M136:X136),
                                IF(
                                    M$5:X$5=1,
                                    M136:X136,
                                    ""),
                                "")
                            =0),
                        0,
                        GEOMEAN(IF(
                            ISNUMBER(M136:X136),
                            IF(
                                M$5:X$5=1,
                                M136:X136,
                                ""),
                            ""))
                    ),
                    IF(
                        OR(IF(
                            ISNUMBER(M136:X136),
                            IF(
                                M$5:X$5=2,
                                M136:X136,
                                ""),
                            "")
                            =0),
                        0,
                        GEOMEAN(IF(
                            ISNUMBER(M136:X136),
                            IF(
                                M$5:X$5=2,
                                M136:X136,
                                ""),
                            "")))
                )
            )
        )
    )
)</f>
        <v>10</v>
      </c>
      <c r="J136" s="242">
        <v>44753</v>
      </c>
      <c r="K136" s="242">
        <v>45077</v>
      </c>
      <c r="L136" s="91" t="s">
        <v>218</v>
      </c>
      <c r="M136" s="192">
        <v>8.2296650717703308</v>
      </c>
      <c r="N136" s="192">
        <v>7.5796178343948997</v>
      </c>
      <c r="O136" s="192">
        <v>10</v>
      </c>
      <c r="P136" s="192" t="s">
        <v>409</v>
      </c>
      <c r="Q136" s="192">
        <v>1</v>
      </c>
      <c r="R136" s="192">
        <v>0.502</v>
      </c>
      <c r="S136" s="192">
        <v>51.9</v>
      </c>
      <c r="T136" s="192" t="s">
        <v>792</v>
      </c>
      <c r="U136" s="192" t="s">
        <v>409</v>
      </c>
      <c r="V136" s="192">
        <v>-2.25</v>
      </c>
      <c r="W136" s="192"/>
      <c r="X136" s="192"/>
      <c r="Y136" s="192"/>
      <c r="Z136" s="192"/>
      <c r="AA136" s="87"/>
    </row>
    <row r="137" spans="1:27" x14ac:dyDescent="0.2">
      <c r="A137" s="81">
        <v>130</v>
      </c>
      <c r="B137" s="84" t="str">
        <f ca="1"/>
        <v>Malta</v>
      </c>
      <c r="C137" s="84" t="str">
        <f ca="1"/>
        <v>MLT</v>
      </c>
      <c r="D137" s="84" t="str">
        <f ca="1"/>
        <v>MEA           Middle East &amp; North Africa</v>
      </c>
      <c r="E137" s="84" t="str">
        <f ca="1"/>
        <v>NA</v>
      </c>
      <c r="F137" s="81" t="str">
        <f t="shared" ref="F137:F196" ca="1" si="5">IF(L137 &lt;&gt; C137, "Countries don't match", "")</f>
        <v/>
      </c>
      <c r="G137" s="80">
        <f>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$M$4:$X$4,
                    (M137:X137),
                    "")),
            1,
            0))
        =0,
    NA(),
    IF(
        Parameters!$D$15=1,
        IF(
            SUM(--(ISNUMBER(IF($M$4:$X$4=1,(M137:X137),""))))&gt;0,
            MAX(IF(
                ISNUMBER(M137:X137),
                IF(
                    M$4:X$4=1,
                    M137:X137,
                    ""),
                "")),
            MAX(IF(
                ISNUMBER(M137:X137),
                IF(
                    M$4:X$4=2,
                    M137:X137,
                    ""),
                ""))
        ),
        IF(
            Parameters!$D$16=1,
            IFERROR(
                AVERAGE(IF(
                    ISNUMBER(M137:X137),
                    IF(
                        M$4:X$4=1,
                        M137:X137,
                        ""),
                    "")),
                AVERAGE(IF(
                    ISNUMBER(M137:X137),
                    IF(
                        M$4:X$4=2,
                        M137:X137,
                        ""),
                    ""))
            ),
            IF(
                Parameters!$D$17=1,
                IFERROR(
                    IF(
                        OR(
                            IF(
                                ISNUMBER(M137:X137),
                                IF(
                                    M$4:X$4=1,
                                    M137:X137,
                                    ""),
                                "")
                            =0),
                        0,
                        GEOMEAN(IF(
                            ISNUMBER(M137:X137),
                            IF(
                                M$4:X$4=1,
                                M137:X137,
                                ""),
                            ""))
                    ),
                    IF(
                        OR(IF(
                            ISNUMBER(M137:X137),
                            IF(
                                M$4:X$4=2,
                                M137:X137,
                                ""),
                            "")
                            =0),
                        0,
                        GEOMEAN(IF(
                            ISNUMBER(M137:X137),
                            IF(
                                M$4:X$4=2,
                                M137:X137,
                                ""),
                            "")))
                )
            )
        )
    )
)</f>
        <v>0</v>
      </c>
      <c r="I137" s="191" t="e" cm="1">
        <f t="array" ref="I137">IF(
    SUM(IF(
            ISNUMBER(
                IF(
                    $M$5:$X$5,
                    (M137:X137),
                    "")),
            1,
            0))
        =0,
    NA(),
    IF(
        Parameters!$D$15=1,
        IF(
            SUM(--(ISNUMBER(IF($M$5:$X$5=1,(M137:X137),""))))&gt;0,
            MAX(IF(
                ISNUMBER(M137:X137),
                IF(
                    M$5:X$5=1,
                    M137:X137,
                    ""),
                "")),
            MAX(IF(
                ISNUMBER(M137:X137),
                IF(
                    M$5:X$5=2,
                    M137:X137,
                    ""),
                ""))
        ),
        IF(
            Parameters!$D$16=1,
            IFERROR(
                AVERAGE(IF(
                    ISNUMBER(M137:X137),
                    IF(
                        M$5:X$5=1,
                        M137:X137,
                        ""),
                    "")),
                AVERAGE(IF(
                    ISNUMBER(M137:X137),
                    IF(
                        M$5:X$5=2,
                        M137:X137,
                        ""),
                    ""))
            ),
            IF(
                Parameters!$D$17=1,
                IFERROR(
                    IF(
                        OR(
                            IF(
                                ISNUMBER(M137:X137),
                                IF(
                                    M$5:X$5=1,
                                    M137:X137,
                                    ""),
                                "")
                            =0),
                        0,
                        GEOMEAN(IF(
                            ISNUMBER(M137:X137),
                            IF(
                                M$5:X$5=1,
                                M137:X137,
                                ""),
                            ""))
                    ),
                    IF(
                        OR(IF(
                            ISNUMBER(M137:X137),
                            IF(
                                M$5:X$5=2,
                                M137:X137,
                                ""),
                            "")
                            =0),
                        0,
                        GEOMEAN(IF(
                            ISNUMBER(M137:X137),
                            IF(
                                M$5:X$5=2,
                                M137:X137,
                                ""),
                            "")))
                )
            )
        )
    )
)</f>
        <v>#N/A</v>
      </c>
      <c r="J137" s="242">
        <v>44753</v>
      </c>
      <c r="K137" s="242">
        <v>44753</v>
      </c>
      <c r="L137" s="91" t="s">
        <v>220</v>
      </c>
      <c r="M137" s="192">
        <v>0</v>
      </c>
      <c r="N137" s="192" t="s">
        <v>409</v>
      </c>
      <c r="O137" s="192" t="s">
        <v>409</v>
      </c>
      <c r="P137" s="192" t="s">
        <v>409</v>
      </c>
      <c r="Q137" s="192" t="s">
        <v>409</v>
      </c>
      <c r="R137" s="192">
        <v>0.158</v>
      </c>
      <c r="S137" s="192" t="s">
        <v>409</v>
      </c>
      <c r="T137" s="192" t="s">
        <v>409</v>
      </c>
      <c r="U137" s="192" t="s">
        <v>409</v>
      </c>
      <c r="V137" s="192" t="s">
        <v>409</v>
      </c>
      <c r="W137" s="192"/>
      <c r="X137" s="192"/>
      <c r="Y137" s="192"/>
      <c r="Z137" s="192"/>
      <c r="AA137" s="87"/>
    </row>
    <row r="138" spans="1:27" x14ac:dyDescent="0.2">
      <c r="A138" s="81">
        <v>131</v>
      </c>
      <c r="B138" s="84" t="str">
        <f ca="1"/>
        <v>Myanmar</v>
      </c>
      <c r="C138" s="84" t="str">
        <f ca="1"/>
        <v>MMR</v>
      </c>
      <c r="D138" s="84" t="str">
        <f ca="1"/>
        <v>EAS           East Asia &amp; Pacific</v>
      </c>
      <c r="E138" s="84" t="str">
        <f ca="1"/>
        <v>IDA</v>
      </c>
      <c r="F138" s="81" t="str">
        <f t="shared" ca="1" si="5"/>
        <v/>
      </c>
      <c r="G138" s="80">
        <f>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6.4424762994176517</v>
      </c>
      <c r="H138" s="80" cm="1">
        <f t="array" ref="H138">IF(
    SUM(IF(
            ISNUMBER(
                IF(
                    $M$4:$X$4,
                    (M138:X138),
                    "")),
            1,
            0))
        =0,
    NA(),
    IF(
        Parameters!$D$15=1,
        IF(
            SUM(--(ISNUMBER(IF($M$4:$X$4=1,(M138:X138),""))))&gt;0,
            MAX(IF(
                ISNUMBER(M138:X138),
                IF(
                    M$4:X$4=1,
                    M138:X138,
                    ""),
                "")),
            MAX(IF(
                ISNUMBER(M138:X138),
                IF(
                    M$4:X$4=2,
                    M138:X138,
                    ""),
                ""))
        ),
        IF(
            Parameters!$D$16=1,
            IFERROR(
                AVERAGE(IF(
                    ISNUMBER(M138:X138),
                    IF(
                        M$4:X$4=1,
                        M138:X138,
                        ""),
                    "")),
                AVERAGE(IF(
                    ISNUMBER(M138:X138),
                    IF(
                        M$4:X$4=2,
                        M138:X138,
                        ""),
                    ""))
            ),
            IF(
                Parameters!$D$17=1,
                IFERROR(
                    IF(
                        OR(
                            IF(
                                ISNUMBER(M138:X138),
                                IF(
                                    M$4:X$4=1,
                                    M138:X138,
                                    ""),
                                "")
                            =0),
                        0,
                        GEOMEAN(IF(
                            ISNUMBER(M138:X138),
                            IF(
                                M$4:X$4=1,
                                M138:X138,
                                ""),
                            ""))
                    ),
                    IF(
                        OR(IF(
                            ISNUMBER(M138:X138),
                            IF(
                                M$4:X$4=2,
                                M138:X138,
                                ""),
                            "")
                            =0),
                        0,
                        GEOMEAN(IF(
                            ISNUMBER(M138:X138),
                            IF(
                                M$4:X$4=2,
                                M138:X138,
                                ""),
                            "")))
                )
            )
        )
    )
)</f>
        <v>5.9293572669368801</v>
      </c>
      <c r="I138" s="191" cm="1">
        <f t="array" ref="I138">IF(
    SUM(IF(
            ISNUMBER(
                IF(
                    $M$5:$X$5,
                    (M138:X138),
                    "")),
            1,
            0))
        =0,
    NA(),
    IF(
        Parameters!$D$15=1,
        IF(
            SUM(--(ISNUMBER(IF($M$5:$X$5=1,(M138:X138),""))))&gt;0,
            MAX(IF(
                ISNUMBER(M138:X138),
                IF(
                    M$5:X$5=1,
                    M138:X138,
                    ""),
                "")),
            MAX(IF(
                ISNUMBER(M138:X138),
                IF(
                    M$5:X$5=2,
                    M138:X138,
                    ""),
                ""))
        ),
        IF(
            Parameters!$D$16=1,
            IFERROR(
                AVERAGE(IF(
                    ISNUMBER(M138:X138),
                    IF(
                        M$5:X$5=1,
                        M138:X138,
                        ""),
                    "")),
                AVERAGE(IF(
                    ISNUMBER(M138:X138),
                    IF(
                        M$5:X$5=2,
                        M138:X138,
                        ""),
                    ""))
            ),
            IF(
                Parameters!$D$17=1,
                IFERROR(
                    IF(
                        OR(
                            IF(
                                ISNUMBER(M138:X138),
                                IF(
                                    M$5:X$5=1,
                                    M138:X138,
                                    ""),
                                "")
                            =0),
                        0,
                        GEOMEAN(IF(
                            ISNUMBER(M138:X138),
                            IF(
                                M$5:X$5=1,
                                M138:X138,
                                ""),
                            ""))
                    ),
                    IF(
                        OR(IF(
                            ISNUMBER(M138:X138),
                            IF(
                                M$5:X$5=2,
                                M138:X138,
                                ""),
                            "")
                            =0),
                        0,
                        GEOMEAN(IF(
                            ISNUMBER(M138:X138),
                            IF(
                                M$5:X$5=2,
                                M138:X138,
                                ""),
                            "")))
                )
            )
        )
    )
)</f>
        <v>7</v>
      </c>
      <c r="J138" s="242">
        <v>44753</v>
      </c>
      <c r="K138" s="242">
        <v>45142</v>
      </c>
      <c r="L138" s="91" t="s">
        <v>222</v>
      </c>
      <c r="M138" s="192">
        <v>7.0813397129186599</v>
      </c>
      <c r="N138" s="192">
        <v>5.9293572669368801</v>
      </c>
      <c r="O138" s="192">
        <v>7</v>
      </c>
      <c r="P138" s="192" t="s">
        <v>409</v>
      </c>
      <c r="Q138" s="192">
        <v>7</v>
      </c>
      <c r="R138" s="192">
        <v>0.45400000000000001</v>
      </c>
      <c r="S138" s="192">
        <v>57.6</v>
      </c>
      <c r="T138" s="192" t="s">
        <v>793</v>
      </c>
      <c r="U138" s="192" t="s">
        <v>409</v>
      </c>
      <c r="V138" s="192">
        <v>32.94</v>
      </c>
      <c r="W138" s="192"/>
      <c r="X138" s="192"/>
      <c r="Y138" s="192"/>
      <c r="Z138" s="192"/>
      <c r="AA138" s="87"/>
    </row>
    <row r="139" spans="1:27" x14ac:dyDescent="0.2">
      <c r="A139" s="81">
        <v>132</v>
      </c>
      <c r="B139" s="84" t="str">
        <f ca="1"/>
        <v>Montenegro</v>
      </c>
      <c r="C139" s="84" t="str">
        <f ca="1"/>
        <v>MNE</v>
      </c>
      <c r="D139" s="84" t="str">
        <f ca="1"/>
        <v>ECS           Europe &amp; Central Asia</v>
      </c>
      <c r="E139" s="84" t="str">
        <f ca="1"/>
        <v>IBRD</v>
      </c>
      <c r="F139" s="81" t="str">
        <f t="shared" ca="1" si="5"/>
        <v/>
      </c>
      <c r="G139" s="80">
        <f>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$M$4:$X$4,
                    (M139:X139),
                    "")),
            1,
            0))
        =0,
    NA(),
    IF(
        Parameters!$D$15=1,
        IF(
            SUM(--(ISNUMBER(IF($M$4:$X$4=1,(M139:X139),""))))&gt;0,
            MAX(IF(
                ISNUMBER(M139:X139),
                IF(
                    M$4:X$4=1,
                    M139:X139,
                    ""),
                "")),
            MAX(IF(
                ISNUMBER(M139:X139),
                IF(
                    M$4:X$4=2,
                    M139:X139,
                    ""),
                ""))
        ),
        IF(
            Parameters!$D$16=1,
            IFERROR(
                AVERAGE(IF(
                    ISNUMBER(M139:X139),
                    IF(
                        M$4:X$4=1,
                        M139:X139,
                        ""),
                    "")),
                AVERAGE(IF(
                    ISNUMBER(M139:X139),
                    IF(
                        M$4:X$4=2,
                        M139:X139,
                        ""),
                    ""))
            ),
            IF(
                Parameters!$D$17=1,
                IFERROR(
                    IF(
                        OR(
                            IF(
                                ISNUMBER(M139:X139),
                                IF(
                                    M$4:X$4=1,
                                    M139:X139,
                                    ""),
                                "")
                            =0),
                        0,
                        GEOMEAN(IF(
                            ISNUMBER(M139:X139),
                            IF(
                                M$4:X$4=1,
                                M139:X139,
                                ""),
                            ""))
                    ),
                    IF(
                        OR(IF(
                            ISNUMBER(M139:X139),
                            IF(
                                M$4:X$4=2,
                                M139:X139,
                                ""),
                            "")
                            =0),
                        0,
                        GEOMEAN(IF(
                            ISNUMBER(M139:X139),
                            IF(
                                M$4:X$4=2,
                                M139:X139,
                                ""),
                            "")))
                )
            )
        )
    )
)</f>
        <v>1.1722488038277501</v>
      </c>
      <c r="I139" s="191" t="e" cm="1">
        <f t="array" ref="I139">IF(
    SUM(IF(
            ISNUMBER(
                IF(
                    $M$5:$X$5,
                    (M139:X139),
                    "")),
            1,
            0))
        =0,
    NA(),
    IF(
        Parameters!$D$15=1,
        IF(
            SUM(--(ISNUMBER(IF($M$5:$X$5=1,(M139:X139),""))))&gt;0,
            MAX(IF(
                ISNUMBER(M139:X139),
                IF(
                    M$5:X$5=1,
                    M139:X139,
                    ""),
                "")),
            MAX(IF(
                ISNUMBER(M139:X139),
                IF(
                    M$5:X$5=2,
                    M139:X139,
                    ""),
                ""))
        ),
        IF(
            Parameters!$D$16=1,
            IFERROR(
                AVERAGE(IF(
                    ISNUMBER(M139:X139),
                    IF(
                        M$5:X$5=1,
                        M139:X139,
                        ""),
                    "")),
                AVERAGE(IF(
                    ISNUMBER(M139:X139),
                    IF(
                        M$5:X$5=2,
                        M139:X139,
                        ""),
                    ""))
            ),
            IF(
                Parameters!$D$17=1,
                IFERROR(
                    IF(
                        OR(
                            IF(
                                ISNUMBER(M139:X139),
                                IF(
                                    M$5:X$5=1,
                                    M139:X139,
                                    ""),
                                "")
                            =0),
                        0,
                        GEOMEAN(IF(
                            ISNUMBER(M139:X139),
                            IF(
                                M$5:X$5=1,
                                M139:X139,
                                ""),
                            ""))
                    ),
                    IF(
                        OR(IF(
                            ISNUMBER(M139:X139),
                            IF(
                                M$5:X$5=2,
                                M139:X139,
                                ""),
                            "")
                            =0),
                        0,
                        GEOMEAN(IF(
                            ISNUMBER(M139:X139),
                            IF(
                                M$5:X$5=2,
                                M139:X139,
                                ""),
                            "")))
                )
            )
        )
    )
)</f>
        <v>#N/A</v>
      </c>
      <c r="J139" s="242">
        <v>44753</v>
      </c>
      <c r="K139" s="242">
        <v>44753</v>
      </c>
      <c r="L139" s="91" t="s">
        <v>224</v>
      </c>
      <c r="M139" s="192">
        <v>1.1722488038277501</v>
      </c>
      <c r="N139" s="192" t="s">
        <v>409</v>
      </c>
      <c r="O139" s="192" t="s">
        <v>409</v>
      </c>
      <c r="P139" s="192" t="s">
        <v>409</v>
      </c>
      <c r="Q139" s="192" t="s">
        <v>409</v>
      </c>
      <c r="R139" s="192">
        <v>0.20699999999999999</v>
      </c>
      <c r="S139" s="192" t="s">
        <v>409</v>
      </c>
      <c r="T139" s="192" t="s">
        <v>409</v>
      </c>
      <c r="U139" s="192" t="s">
        <v>409</v>
      </c>
      <c r="V139" s="192" t="s">
        <v>409</v>
      </c>
      <c r="W139" s="192"/>
      <c r="X139" s="192"/>
      <c r="Y139" s="192"/>
      <c r="Z139" s="192"/>
      <c r="AA139" s="87"/>
    </row>
    <row r="140" spans="1:27" x14ac:dyDescent="0.2">
      <c r="A140" s="81">
        <v>133</v>
      </c>
      <c r="B140" s="84" t="str">
        <f ca="1"/>
        <v>Mongolia</v>
      </c>
      <c r="C140" s="84" t="str">
        <f ca="1"/>
        <v>MNG</v>
      </c>
      <c r="D140" s="84" t="str">
        <f ca="1"/>
        <v>EAS           East Asia &amp; Pacific</v>
      </c>
      <c r="E140" s="84" t="str">
        <f ca="1"/>
        <v>IBRD</v>
      </c>
      <c r="F140" s="81" t="str">
        <f t="shared" ca="1" si="5"/>
        <v/>
      </c>
      <c r="G140" s="80">
        <f>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0</v>
      </c>
      <c r="H140" s="80" cm="1">
        <f t="array" ref="H140">IF(
    SUM(IF(
            ISNUMBER(
                IF(
                    $M$4:$X$4,
                    (M140:X140),
                    "")),
            1,
            0))
        =0,
    NA(),
    IF(
        Parameters!$D$15=1,
        IF(
            SUM(--(ISNUMBER(IF($M$4:$X$4=1,(M140:X140),""))))&gt;0,
            MAX(IF(
                ISNUMBER(M140:X140),
                IF(
                    M$4:X$4=1,
                    M140:X140,
                    ""),
                "")),
            MAX(IF(
                ISNUMBER(M140:X140),
                IF(
                    M$4:X$4=2,
                    M140:X140,
                    ""),
                ""))
        ),
        IF(
            Parameters!$D$16=1,
            IFERROR(
                AVERAGE(IF(
                    ISNUMBER(M140:X140),
                    IF(
                        M$4:X$4=1,
                        M140:X140,
                        ""),
                    "")),
                AVERAGE(IF(
                    ISNUMBER(M140:X140),
                    IF(
                        M$4:X$4=2,
                        M140:X140,
                        ""),
                    ""))
            ),
            IF(
                Parameters!$D$17=1,
                IFERROR(
                    IF(
                        OR(
                            IF(
                                ISNUMBER(M140:X140),
                                IF(
                                    M$4:X$4=1,
                                    M140:X140,
                                    ""),
                                "")
                            =0),
                        0,
                        GEOMEAN(IF(
                            ISNUMBER(M140:X140),
                            IF(
                                M$4:X$4=1,
                                M140:X140,
                                ""),
                            ""))
                    ),
                    IF(
                        OR(IF(
                            ISNUMBER(M140:X140),
                            IF(
                                M$4:X$4=2,
                                M140:X140,
                                ""),
                            "")
                            =0),
                        0,
                        GEOMEAN(IF(
                            ISNUMBER(M140:X140),
                            IF(
                                M$4:X$4=2,
                                M140:X140,
                                ""),
                            "")))
                )
            )
        )
    )
)</f>
        <v>7.2009569377990399</v>
      </c>
      <c r="I140" s="191" t="e" cm="1">
        <f t="array" ref="I140">IF(
    SUM(IF(
            ISNUMBER(
                IF(
                    $M$5:$X$5,
                    (M140:X140),
                    "")),
            1,
            0))
        =0,
    NA(),
    IF(
        Parameters!$D$15=1,
        IF(
            SUM(--(ISNUMBER(IF($M$5:$X$5=1,(M140:X140),""))))&gt;0,
            MAX(IF(
                ISNUMBER(M140:X140),
                IF(
                    M$5:X$5=1,
                    M140:X140,
                    ""),
                "")),
            MAX(IF(
                ISNUMBER(M140:X140),
                IF(
                    M$5:X$5=2,
                    M140:X140,
                    ""),
                ""))
        ),
        IF(
            Parameters!$D$16=1,
            IFERROR(
                AVERAGE(IF(
                    ISNUMBER(M140:X140),
                    IF(
                        M$5:X$5=1,
                        M140:X140,
                        ""),
                    "")),
                AVERAGE(IF(
                    ISNUMBER(M140:X140),
                    IF(
                        M$5:X$5=2,
                        M140:X140,
                        ""),
                    ""))
            ),
            IF(
                Parameters!$D$17=1,
                IFERROR(
                    IF(
                        OR(
                            IF(
                                ISNUMBER(M140:X140),
                                IF(
                                    M$5:X$5=1,
                                    M140:X140,
                                    ""),
                                "")
                            =0),
                        0,
                        GEOMEAN(IF(
                            ISNUMBER(M140:X140),
                            IF(
                                M$5:X$5=1,
                                M140:X140,
                                ""),
                            ""))
                    ),
                    IF(
                        OR(IF(
                            ISNUMBER(M140:X140),
                            IF(
                                M$5:X$5=2,
                                M140:X140,
                                ""),
                            "")
                            =0),
                        0,
                        GEOMEAN(IF(
                            ISNUMBER(M140:X140),
                            IF(
                                M$5:X$5=2,
                                M140:X140,
                                ""),
                            "")))
                )
            )
        )
    )
)</f>
        <v>#N/A</v>
      </c>
      <c r="J140" s="242">
        <v>44753</v>
      </c>
      <c r="K140" s="242">
        <v>44753</v>
      </c>
      <c r="L140" s="91" t="s">
        <v>226</v>
      </c>
      <c r="M140" s="192">
        <v>7.2009569377990399</v>
      </c>
      <c r="N140" s="192" t="s">
        <v>409</v>
      </c>
      <c r="O140" s="192" t="s">
        <v>409</v>
      </c>
      <c r="P140" s="192" t="s">
        <v>409</v>
      </c>
      <c r="Q140" s="192" t="s">
        <v>409</v>
      </c>
      <c r="R140" s="192">
        <v>0.45900000000000002</v>
      </c>
      <c r="S140" s="192" t="s">
        <v>409</v>
      </c>
      <c r="T140" s="192" t="s">
        <v>409</v>
      </c>
      <c r="U140" s="192" t="s">
        <v>409</v>
      </c>
      <c r="V140" s="192" t="s">
        <v>409</v>
      </c>
      <c r="W140" s="192"/>
      <c r="X140" s="192"/>
      <c r="Y140" s="192"/>
      <c r="Z140" s="192"/>
      <c r="AA140" s="87"/>
    </row>
    <row r="141" spans="1:27" x14ac:dyDescent="0.2">
      <c r="A141" s="81">
        <v>134</v>
      </c>
      <c r="B141" s="84" t="str">
        <f ca="1"/>
        <v>Northern Mariana Islands</v>
      </c>
      <c r="C141" s="84" t="str">
        <f ca="1"/>
        <v>MNP</v>
      </c>
      <c r="D141" s="84" t="str">
        <f ca="1"/>
        <v>EAS           East Asia &amp; Pacific</v>
      </c>
      <c r="E141" s="84" t="str">
        <f ca="1"/>
        <v>NA</v>
      </c>
      <c r="F141" s="81" t="str">
        <f t="shared" ca="1" si="5"/>
        <v/>
      </c>
      <c r="G141" s="80" t="e">
        <f>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#N/A</v>
      </c>
      <c r="H141" s="80" t="e" cm="1">
        <f t="array" ref="H141">IF(
    SUM(IF(
            ISNUMBER(
                IF(
                    $M$4:$X$4,
                    (M141:X141),
                    "")),
            1,
            0))
        =0,
    NA(),
    IF(
        Parameters!$D$15=1,
        IF(
            SUM(--(ISNUMBER(IF($M$4:$X$4=1,(M141:X141),""))))&gt;0,
            MAX(IF(
                ISNUMBER(M141:X141),
                IF(
                    M$4:X$4=1,
                    M141:X141,
                    ""),
                "")),
            MAX(IF(
                ISNUMBER(M141:X141),
                IF(
                    M$4:X$4=2,
                    M141:X141,
                    ""),
                ""))
        ),
        IF(
            Parameters!$D$16=1,
            IFERROR(
                AVERAGE(IF(
                    ISNUMBER(M141:X141),
                    IF(
                        M$4:X$4=1,
                        M141:X141,
                        ""),
                    "")),
                AVERAGE(IF(
                    ISNUMBER(M141:X141),
                    IF(
                        M$4:X$4=2,
                        M141:X141,
                        ""),
                    ""))
            ),
            IF(
                Parameters!$D$17=1,
                IFERROR(
                    IF(
                        OR(
                            IF(
                                ISNUMBER(M141:X141),
                                IF(
                                    M$4:X$4=1,
                                    M141:X141,
                                    ""),
                                "")
                            =0),
                        0,
                        GEOMEAN(IF(
                            ISNUMBER(M141:X141),
                            IF(
                                M$4:X$4=1,
                                M141:X141,
                                ""),
                            ""))
                    ),
                    IF(
                        OR(IF(
                            ISNUMBER(M141:X141),
                            IF(
                                M$4:X$4=2,
                                M141:X141,
                                ""),
                            "")
                            =0),
                        0,
                        GEOMEAN(IF(
                            ISNUMBER(M141:X141),
                            IF(
                                M$4:X$4=2,
                                M141:X141,
                                ""),
                            "")))
                )
            )
        )
    )
)</f>
        <v>#N/A</v>
      </c>
      <c r="I141" s="191" t="e" cm="1">
        <f t="array" ref="I141">IF(
    SUM(IF(
            ISNUMBER(
                IF(
                    $M$5:$X$5,
                    (M141:X141),
                    "")),
            1,
            0))
        =0,
    NA(),
    IF(
        Parameters!$D$15=1,
        IF(
            SUM(--(ISNUMBER(IF($M$5:$X$5=1,(M141:X141),""))))&gt;0,
            MAX(IF(
                ISNUMBER(M141:X141),
                IF(
                    M$5:X$5=1,
                    M141:X141,
                    ""),
                "")),
            MAX(IF(
                ISNUMBER(M141:X141),
                IF(
                    M$5:X$5=2,
                    M141:X141,
                    ""),
                ""))
        ),
        IF(
            Parameters!$D$16=1,
            IFERROR(
                AVERAGE(IF(
                    ISNUMBER(M141:X141),
                    IF(
                        M$5:X$5=1,
                        M141:X141,
                        ""),
                    "")),
                AVERAGE(IF(
                    ISNUMBER(M141:X141),
                    IF(
                        M$5:X$5=2,
                        M141:X141,
                        ""),
                    ""))
            ),
            IF(
                Parameters!$D$17=1,
                IFERROR(
                    IF(
                        OR(
                            IF(
                                ISNUMBER(M141:X141),
                                IF(
                                    M$5:X$5=1,
                                    M141:X141,
                                    ""),
                                "")
                            =0),
                        0,
                        GEOMEAN(IF(
                            ISNUMBER(M141:X141),
                            IF(
                                M$5:X$5=1,
                                M141:X141,
                                ""),
                            ""))
                    ),
                    IF(
                        OR(IF(
                            ISNUMBER(M141:X141),
                            IF(
                                M$5:X$5=2,
                                M141:X141,
                                ""),
                            "")
                            =0),
                        0,
                        GEOMEAN(IF(
                            ISNUMBER(M141:X141),
                            IF(
                                M$5:X$5=2,
                                M141:X141,
                                ""),
                            "")))
                )
            )
        )
    )
)</f>
        <v>#N/A</v>
      </c>
      <c r="J141" s="242" t="s">
        <v>409</v>
      </c>
      <c r="K141" s="242" t="s">
        <v>409</v>
      </c>
      <c r="L141" s="91" t="s">
        <v>715</v>
      </c>
      <c r="M141" s="192" t="s">
        <v>409</v>
      </c>
      <c r="N141" s="192" t="s">
        <v>409</v>
      </c>
      <c r="O141" s="192" t="s">
        <v>409</v>
      </c>
      <c r="P141" s="192" t="s">
        <v>409</v>
      </c>
      <c r="Q141" s="192" t="s">
        <v>409</v>
      </c>
      <c r="R141" s="192" t="s">
        <v>409</v>
      </c>
      <c r="S141" s="192" t="s">
        <v>409</v>
      </c>
      <c r="T141" s="192" t="s">
        <v>409</v>
      </c>
      <c r="U141" s="192" t="s">
        <v>409</v>
      </c>
      <c r="V141" s="192" t="s">
        <v>409</v>
      </c>
      <c r="W141" s="192"/>
      <c r="X141" s="192"/>
      <c r="Y141" s="192"/>
      <c r="Z141" s="192"/>
      <c r="AA141" s="87"/>
    </row>
    <row r="142" spans="1:27" x14ac:dyDescent="0.2">
      <c r="A142" s="81">
        <v>135</v>
      </c>
      <c r="B142" s="84" t="str">
        <f ca="1"/>
        <v>Mozambique</v>
      </c>
      <c r="C142" s="84" t="str">
        <f ca="1"/>
        <v>MOZ</v>
      </c>
      <c r="D142" s="84" t="str">
        <f ca="1"/>
        <v>SSF           Sub-Saharan Africa</v>
      </c>
      <c r="E142" s="84" t="str">
        <f ca="1"/>
        <v>IDA</v>
      </c>
      <c r="F142" s="81" t="str">
        <f t="shared" ca="1" si="5"/>
        <v/>
      </c>
      <c r="G142" s="80">
        <f>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2.9851979941493494</v>
      </c>
      <c r="H142" s="80" cm="1">
        <f t="array" ref="H142">IF(
    SUM(IF(
            ISNUMBER(
                IF(
                    $M$4:$X$4,
                    (M142:X142),
                    "")),
            1,
            0))
        =0,
    NA(),
    IF(
        Parameters!$D$15=1,
        IF(
            SUM(--(ISNUMBER(IF($M$4:$X$4=1,(M142:X142),""))))&gt;0,
            MAX(IF(
                ISNUMBER(M142:X142),
                IF(
                    M$4:X$4=1,
                    M142:X142,
                    ""),
                "")),
            MAX(IF(
                ISNUMBER(M142:X142),
                IF(
                    M$4:X$4=2,
                    M142:X142,
                    ""),
                ""))
        ),
        IF(
            Parameters!$D$16=1,
            IFERROR(
                AVERAGE(IF(
                    ISNUMBER(M142:X142),
                    IF(
                        M$4:X$4=1,
                        M142:X142,
                        ""),
                    "")),
                AVERAGE(IF(
                    ISNUMBER(M142:X142),
                    IF(
                        M$4:X$4=2,
                        M142:X142,
                        ""),
                    ""))
            ),
            IF(
                Parameters!$D$17=1,
                IFERROR(
                    IF(
                        OR(
                            IF(
                                ISNUMBER(M142:X142),
                                IF(
                                    M$4:X$4=1,
                                    M142:X142,
                                    ""),
                                "")
                            =0),
                        0,
                        GEOMEAN(IF(
                            ISNUMBER(M142:X142),
                            IF(
                                M$4:X$4=1,
                                M142:X142,
                                ""),
                            ""))
                    ),
                    IF(
                        OR(IF(
                            ISNUMBER(M142:X142),
                            IF(
                                M$4:X$4=2,
                                M142:X142,
                                ""),
                            "")
                            =0),
                        0,
                        GEOMEAN(IF(
                            ISNUMBER(M142:X142),
                            IF(
                                M$4:X$4=2,
                                M142:X142,
                                ""),
                            "")))
                )
            )
        )
    )
)</f>
        <v>8.9114070642733001</v>
      </c>
      <c r="I142" s="191" cm="1">
        <f t="array" ref="I142">IF(
    SUM(IF(
            ISNUMBER(
                IF(
                    $M$5:$X$5,
                    (M142:X142),
                    "")),
            1,
            0))
        =0,
    NA(),
    IF(
        Parameters!$D$15=1,
        IF(
            SUM(--(ISNUMBER(IF($M$5:$X$5=1,(M142:X142),""))))&gt;0,
            MAX(IF(
                ISNUMBER(M142:X142),
                IF(
                    M$5:X$5=1,
                    M142:X142,
                    ""),
                "")),
            MAX(IF(
                ISNUMBER(M142:X142),
                IF(
                    M$5:X$5=2,
                    M142:X142,
                    ""),
                ""))
        ),
        IF(
            Parameters!$D$16=1,
            IFERROR(
                AVERAGE(IF(
                    ISNUMBER(M142:X142),
                    IF(
                        M$5:X$5=1,
                        M142:X142,
                        ""),
                    "")),
                AVERAGE(IF(
                    ISNUMBER(M142:X142),
                    IF(
                        M$5:X$5=2,
                        M142:X142,
                        ""),
                    ""))
            ),
            IF(
                Parameters!$D$17=1,
                IFERROR(
                    IF(
                        OR(
                            IF(
                                ISNUMBER(M142:X142),
                                IF(
                                    M$5:X$5=1,
                                    M142:X142,
                                    ""),
                                "")
                            =0),
                        0,
                        GEOMEAN(IF(
                            ISNUMBER(M142:X142),
                            IF(
                                M$5:X$5=1,
                                M142:X142,
                                ""),
                            ""))
                    ),
                    IF(
                        OR(IF(
                            ISNUMBER(M142:X142),
                            IF(
                                M$5:X$5=2,
                                M142:X142,
                                ""),
                            "")
                            =0),
                        0,
                        GEOMEAN(IF(
                            ISNUMBER(M142:X142),
                            IF(
                                M$5:X$5=2,
                                M142:X142,
                                ""),
                            "")))
                )
            )
        )
    )
)</f>
        <v>1</v>
      </c>
      <c r="J142" s="242">
        <v>44753</v>
      </c>
      <c r="K142" s="242">
        <v>45142</v>
      </c>
      <c r="L142" s="91" t="s">
        <v>228</v>
      </c>
      <c r="M142" s="192">
        <v>10</v>
      </c>
      <c r="N142" s="192">
        <v>8.9114070642733001</v>
      </c>
      <c r="O142" s="192" t="s">
        <v>409</v>
      </c>
      <c r="P142" s="192" t="s">
        <v>409</v>
      </c>
      <c r="Q142" s="192">
        <v>1</v>
      </c>
      <c r="R142" s="192">
        <v>0.59199999999999997</v>
      </c>
      <c r="S142" s="192">
        <v>47.3</v>
      </c>
      <c r="T142" s="192" t="s">
        <v>409</v>
      </c>
      <c r="U142" s="192" t="s">
        <v>409</v>
      </c>
      <c r="V142" s="192">
        <v>-2.0499999999999998</v>
      </c>
      <c r="W142" s="192"/>
      <c r="X142" s="192"/>
      <c r="Y142" s="192"/>
      <c r="Z142" s="192"/>
      <c r="AA142" s="87"/>
    </row>
    <row r="143" spans="1:27" x14ac:dyDescent="0.2">
      <c r="A143" s="81">
        <v>136</v>
      </c>
      <c r="B143" s="84" t="str">
        <f ca="1"/>
        <v>Mauritania</v>
      </c>
      <c r="C143" s="84" t="str">
        <f ca="1"/>
        <v>MRT</v>
      </c>
      <c r="D143" s="84" t="str">
        <f ca="1"/>
        <v>SSF           Sub-Saharan Africa</v>
      </c>
      <c r="E143" s="84" t="str">
        <f ca="1"/>
        <v>IDA</v>
      </c>
      <c r="F143" s="81" t="str">
        <f t="shared" ca="1" si="5"/>
        <v/>
      </c>
      <c r="G143" s="80">
        <f>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$M$4:$X$4,
                    (M143:X143),
                    "")),
            1,
            0))
        =0,
    NA(),
    IF(
        Parameters!$D$15=1,
        IF(
            SUM(--(ISNUMBER(IF($M$4:$X$4=1,(M143:X143),""))))&gt;0,
            MAX(IF(
                ISNUMBER(M143:X143),
                IF(
                    M$4:X$4=1,
                    M143:X143,
                    ""),
                "")),
            MAX(IF(
                ISNUMBER(M143:X143),
                IF(
                    M$4:X$4=2,
                    M143:X143,
                    ""),
                ""))
        ),
        IF(
            Parameters!$D$16=1,
            IFERROR(
                AVERAGE(IF(
                    ISNUMBER(M143:X143),
                    IF(
                        M$4:X$4=1,
                        M143:X143,
                        ""),
                    "")),
                AVERAGE(IF(
                    ISNUMBER(M143:X143),
                    IF(
                        M$4:X$4=2,
                        M143:X143,
                        ""),
                    ""))
            ),
            IF(
                Parameters!$D$17=1,
                IFERROR(
                    IF(
                        OR(
                            IF(
                                ISNUMBER(M143:X143),
                                IF(
                                    M$4:X$4=1,
                                    M143:X143,
                                    ""),
                                "")
                            =0),
                        0,
                        GEOMEAN(IF(
                            ISNUMBER(M143:X143),
                            IF(
                                M$4:X$4=1,
                                M143:X143,
                                ""),
                            ""))
                    ),
                    IF(
                        OR(IF(
                            ISNUMBER(M143:X143),
                            IF(
                                M$4:X$4=2,
                                M143:X143,
                                ""),
                            "")
                            =0),
                        0,
                        GEOMEAN(IF(
                            ISNUMBER(M143:X143),
                            IF(
                                M$4:X$4=2,
                                M143:X143,
                                ""),
                            "")))
                )
            )
        )
    )
)</f>
        <v>8.1339712918660201</v>
      </c>
      <c r="I143" s="191" t="e" cm="1">
        <f t="array" ref="I143">IF(
    SUM(IF(
            ISNUMBER(
                IF(
                    $M$5:$X$5,
                    (M143:X143),
                    "")),
            1,
            0))
        =0,
    NA(),
    IF(
        Parameters!$D$15=1,
        IF(
            SUM(--(ISNUMBER(IF($M$5:$X$5=1,(M143:X143),""))))&gt;0,
            MAX(IF(
                ISNUMBER(M143:X143),
                IF(
                    M$5:X$5=1,
                    M143:X143,
                    ""),
                "")),
            MAX(IF(
                ISNUMBER(M143:X143),
                IF(
                    M$5:X$5=2,
                    M143:X143,
                    ""),
                ""))
        ),
        IF(
            Parameters!$D$16=1,
            IFERROR(
                AVERAGE(IF(
                    ISNUMBER(M143:X143),
                    IF(
                        M$5:X$5=1,
                        M143:X143,
                        ""),
                    "")),
                AVERAGE(IF(
                    ISNUMBER(M143:X143),
                    IF(
                        M$5:X$5=2,
                        M143:X143,
                        ""),
                    ""))
            ),
            IF(
                Parameters!$D$17=1,
                IFERROR(
                    IF(
                        OR(
                            IF(
                                ISNUMBER(M143:X143),
                                IF(
                                    M$5:X$5=1,
                                    M143:X143,
                                    ""),
                                "")
                            =0),
                        0,
                        GEOMEAN(IF(
                            ISNUMBER(M143:X143),
                            IF(
                                M$5:X$5=1,
                                M143:X143,
                                ""),
                            ""))
                    ),
                    IF(
                        OR(IF(
                            ISNUMBER(M143:X143),
                            IF(
                                M$5:X$5=2,
                                M143:X143,
                                ""),
                            "")
                            =0),
                        0,
                        GEOMEAN(IF(
                            ISNUMBER(M143:X143),
                            IF(
                                M$5:X$5=2,
                                M143:X143,
                                ""),
                            "")))
                )
            )
        )
    )
)</f>
        <v>#N/A</v>
      </c>
      <c r="J143" s="242">
        <v>44753</v>
      </c>
      <c r="K143" s="242">
        <v>45077</v>
      </c>
      <c r="L143" s="91" t="s">
        <v>230</v>
      </c>
      <c r="M143" s="192">
        <v>8.1339712918660201</v>
      </c>
      <c r="N143" s="192" t="s">
        <v>409</v>
      </c>
      <c r="O143" s="192" t="s">
        <v>409</v>
      </c>
      <c r="P143" s="192" t="s">
        <v>409</v>
      </c>
      <c r="Q143" s="192" t="s">
        <v>409</v>
      </c>
      <c r="R143" s="192">
        <v>0.498</v>
      </c>
      <c r="S143" s="192" t="s">
        <v>409</v>
      </c>
      <c r="T143" s="192" t="s">
        <v>409</v>
      </c>
      <c r="U143" s="192" t="s">
        <v>409</v>
      </c>
      <c r="V143" s="192" t="s">
        <v>409</v>
      </c>
      <c r="W143" s="192"/>
      <c r="X143" s="192"/>
      <c r="Y143" s="192"/>
      <c r="Z143" s="192"/>
      <c r="AA143" s="87"/>
    </row>
    <row r="144" spans="1:27" x14ac:dyDescent="0.2">
      <c r="A144" s="81">
        <v>137</v>
      </c>
      <c r="B144" s="84" t="str">
        <f ca="1"/>
        <v>Mauritius</v>
      </c>
      <c r="C144" s="84" t="str">
        <f ca="1"/>
        <v>MUS</v>
      </c>
      <c r="D144" s="84" t="str">
        <f ca="1"/>
        <v>SSF           Sub-Saharan Africa</v>
      </c>
      <c r="E144" s="84" t="str">
        <f ca="1"/>
        <v>IBRD</v>
      </c>
      <c r="F144" s="81" t="str">
        <f t="shared" ca="1" si="5"/>
        <v/>
      </c>
      <c r="G144" s="80">
        <f>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0</v>
      </c>
      <c r="H144" s="80" cm="1">
        <f t="array" ref="H144">IF(
    SUM(IF(
            ISNUMBER(
                IF(
                    $M$4:$X$4,
                    (M144:X144),
                    "")),
            1,
            0))
        =0,
    NA(),
    IF(
        Parameters!$D$15=1,
        IF(
            SUM(--(ISNUMBER(IF($M$4:$X$4=1,(M144:X144),""))))&gt;0,
            MAX(IF(
                ISNUMBER(M144:X144),
                IF(
                    M$4:X$4=1,
                    M144:X144,
                    ""),
                "")),
            MAX(IF(
                ISNUMBER(M144:X144),
                IF(
                    M$4:X$4=2,
                    M144:X144,
                    ""),
                ""))
        ),
        IF(
            Parameters!$D$16=1,
            IFERROR(
                AVERAGE(IF(
                    ISNUMBER(M144:X144),
                    IF(
                        M$4:X$4=1,
                        M144:X144,
                        ""),
                    "")),
                AVERAGE(IF(
                    ISNUMBER(M144:X144),
                    IF(
                        M$4:X$4=2,
                        M144:X144,
                        ""),
                    ""))
            ),
            IF(
                Parameters!$D$17=1,
                IFERROR(
                    IF(
                        OR(
                            IF(
                                ISNUMBER(M144:X144),
                                IF(
                                    M$4:X$4=1,
                                    M144:X144,
                                    ""),
                                "")
                            =0),
                        0,
                        GEOMEAN(IF(
                            ISNUMBER(M144:X144),
                            IF(
                                M$4:X$4=1,
                                M144:X144,
                                ""),
                            ""))
                    ),
                    IF(
                        OR(IF(
                            ISNUMBER(M144:X144),
                            IF(
                                M$4:X$4=2,
                                M144:X144,
                                ""),
                            "")
                            =0),
                        0,
                        GEOMEAN(IF(
                            ISNUMBER(M144:X144),
                            IF(
                                M$4:X$4=2,
                                M144:X144,
                                ""),
                            "")))
                )
            )
        )
    )
)</f>
        <v>1.79425837320574</v>
      </c>
      <c r="I144" s="191" t="e" cm="1">
        <f t="array" ref="I144">IF(
    SUM(IF(
            ISNUMBER(
                IF(
                    $M$5:$X$5,
                    (M144:X144),
                    "")),
            1,
            0))
        =0,
    NA(),
    IF(
        Parameters!$D$15=1,
        IF(
            SUM(--(ISNUMBER(IF($M$5:$X$5=1,(M144:X144),""))))&gt;0,
            MAX(IF(
                ISNUMBER(M144:X144),
                IF(
                    M$5:X$5=1,
                    M144:X144,
                    ""),
                "")),
            MAX(IF(
                ISNUMBER(M144:X144),
                IF(
                    M$5:X$5=2,
                    M144:X144,
                    ""),
                ""))
        ),
        IF(
            Parameters!$D$16=1,
            IFERROR(
                AVERAGE(IF(
                    ISNUMBER(M144:X144),
                    IF(
                        M$5:X$5=1,
                        M144:X144,
                        ""),
                    "")),
                AVERAGE(IF(
                    ISNUMBER(M144:X144),
                    IF(
                        M$5:X$5=2,
                        M144:X144,
                        ""),
                    ""))
            ),
            IF(
                Parameters!$D$17=1,
                IFERROR(
                    IF(
                        OR(
                            IF(
                                ISNUMBER(M144:X144),
                                IF(
                                    M$5:X$5=1,
                                    M144:X144,
                                    ""),
                                "")
                            =0),
                        0,
                        GEOMEAN(IF(
                            ISNUMBER(M144:X144),
                            IF(
                                M$5:X$5=1,
                                M144:X144,
                                ""),
                            ""))
                    ),
                    IF(
                        OR(IF(
                            ISNUMBER(M144:X144),
                            IF(
                                M$5:X$5=2,
                                M144:X144,
                                ""),
                            "")
                            =0),
                        0,
                        GEOMEAN(IF(
                            ISNUMBER(M144:X144),
                            IF(
                                M$5:X$5=2,
                                M144:X144,
                                ""),
                            "")))
                )
            )
        )
    )
)</f>
        <v>#N/A</v>
      </c>
      <c r="J144" s="242">
        <v>44753</v>
      </c>
      <c r="K144" s="242">
        <v>44753</v>
      </c>
      <c r="L144" s="91" t="s">
        <v>232</v>
      </c>
      <c r="M144" s="192">
        <v>1.79425837320574</v>
      </c>
      <c r="N144" s="192" t="s">
        <v>409</v>
      </c>
      <c r="O144" s="192" t="s">
        <v>409</v>
      </c>
      <c r="P144" s="192" t="s">
        <v>409</v>
      </c>
      <c r="Q144" s="192" t="s">
        <v>409</v>
      </c>
      <c r="R144" s="192">
        <v>0.23300000000000001</v>
      </c>
      <c r="S144" s="192" t="s">
        <v>409</v>
      </c>
      <c r="T144" s="192" t="s">
        <v>409</v>
      </c>
      <c r="U144" s="192" t="s">
        <v>409</v>
      </c>
      <c r="V144" s="192" t="s">
        <v>409</v>
      </c>
      <c r="W144" s="192"/>
      <c r="X144" s="192"/>
      <c r="Y144" s="192"/>
      <c r="Z144" s="192"/>
      <c r="AA144" s="87"/>
    </row>
    <row r="145" spans="1:27" x14ac:dyDescent="0.2">
      <c r="A145" s="81">
        <v>138</v>
      </c>
      <c r="B145" s="84" t="str">
        <f ca="1"/>
        <v>Malawi</v>
      </c>
      <c r="C145" s="84" t="str">
        <f ca="1"/>
        <v>MWI</v>
      </c>
      <c r="D145" s="84" t="str">
        <f ca="1"/>
        <v>SSF           Sub-Saharan Africa</v>
      </c>
      <c r="E145" s="84" t="str">
        <f ca="1"/>
        <v>IDA</v>
      </c>
      <c r="F145" s="81" t="str">
        <f t="shared" ca="1" si="5"/>
        <v/>
      </c>
      <c r="G145" s="80">
        <f>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6.5877885310753488</v>
      </c>
      <c r="H145" s="80" cm="1">
        <f t="array" ref="H145">IF(
    SUM(IF(
            ISNUMBER(
                IF(
                    $M$4:$X$4,
                    (M145:X145),
                    "")),
            1,
            0))
        =0,
    NA(),
    IF(
        Parameters!$D$15=1,
        IF(
            SUM(--(ISNUMBER(IF($M$4:$X$4=1,(M145:X145),""))))&gt;0,
            MAX(IF(
                ISNUMBER(M145:X145),
                IF(
                    M$4:X$4=1,
                    M145:X145,
                    ""),
                "")),
            MAX(IF(
                ISNUMBER(M145:X145),
                IF(
                    M$4:X$4=2,
                    M145:X145,
                    ""),
                ""))
        ),
        IF(
            Parameters!$D$16=1,
            IFERROR(
                AVERAGE(IF(
                    ISNUMBER(M145:X145),
                    IF(
                        M$4:X$4=1,
                        M145:X145,
                        ""),
                    "")),
                AVERAGE(IF(
                    ISNUMBER(M145:X145),
                    IF(
                        M$4:X$4=2,
                        M145:X145,
                        ""),
                    ""))
            ),
            IF(
                Parameters!$D$17=1,
                IFERROR(
                    IF(
                        OR(
                            IF(
                                ISNUMBER(M145:X145),
                                IF(
                                    M$4:X$4=1,
                                    M145:X145,
                                    ""),
                                "")
                            =0),
                        0,
                        GEOMEAN(IF(
                            ISNUMBER(M145:X145),
                            IF(
                                M$4:X$4=1,
                                M145:X145,
                                ""),
                            ""))
                    ),
                    IF(
                        OR(IF(
                            ISNUMBER(M145:X145),
                            IF(
                                M$4:X$4=2,
                                M145:X145,
                                ""),
                            "")
                            =0),
                        0,
                        GEOMEAN(IF(
                            ISNUMBER(M145:X145),
                            IF(
                                M$4:X$4=2,
                                M145:X145,
                                ""),
                            "")))
                )
            )
        )
    )
)</f>
        <v>8.6797915460335808</v>
      </c>
      <c r="I145" s="191" cm="1">
        <f t="array" ref="I145">IF(
    SUM(IF(
            ISNUMBER(
                IF(
                    $M$5:$X$5,
                    (M145:X145),
                    "")),
            1,
            0))
        =0,
    NA(),
    IF(
        Parameters!$D$15=1,
        IF(
            SUM(--(ISNUMBER(IF($M$5:$X$5=1,(M145:X145),""))))&gt;0,
            MAX(IF(
                ISNUMBER(M145:X145),
                IF(
                    M$5:X$5=1,
                    M145:X145,
                    ""),
                "")),
            MAX(IF(
                ISNUMBER(M145:X145),
                IF(
                    M$5:X$5=2,
                    M145:X145,
                    ""),
                ""))
        ),
        IF(
            Parameters!$D$16=1,
            IFERROR(
                AVERAGE(IF(
                    ISNUMBER(M145:X145),
                    IF(
                        M$5:X$5=1,
                        M145:X145,
                        ""),
                    "")),
                AVERAGE(IF(
                    ISNUMBER(M145:X145),
                    IF(
                        M$5:X$5=2,
                        M145:X145,
                        ""),
                    ""))
            ),
            IF(
                Parameters!$D$17=1,
                IFERROR(
                    IF(
                        OR(
                            IF(
                                ISNUMBER(M145:X145),
                                IF(
                                    M$5:X$5=1,
                                    M145:X145,
                                    ""),
                                "")
                            =0),
                        0,
                        GEOMEAN(IF(
                            ISNUMBER(M145:X145),
                            IF(
                                M$5:X$5=1,
                                M145:X145,
                                ""),
                            ""))
                    ),
                    IF(
                        OR(IF(
                            ISNUMBER(M145:X145),
                            IF(
                                M$5:X$5=2,
                                M145:X145,
                                ""),
                            "")
                            =0),
                        0,
                        GEOMEAN(IF(
                            ISNUMBER(M145:X145),
                            IF(
                                M$5:X$5=2,
                                M145:X145,
                                ""),
                            "")))
                )
            )
        )
    )
)</f>
        <v>5</v>
      </c>
      <c r="J145" s="242">
        <v>44753</v>
      </c>
      <c r="K145" s="242">
        <v>44900</v>
      </c>
      <c r="L145" s="91" t="s">
        <v>234</v>
      </c>
      <c r="M145" s="192">
        <v>10</v>
      </c>
      <c r="N145" s="192">
        <v>8.6797915460335808</v>
      </c>
      <c r="O145" s="192">
        <v>5</v>
      </c>
      <c r="P145" s="192" t="s">
        <v>409</v>
      </c>
      <c r="Q145" s="192" t="s">
        <v>409</v>
      </c>
      <c r="R145" s="192">
        <v>0.57699999999999996</v>
      </c>
      <c r="S145" s="192">
        <v>48.1</v>
      </c>
      <c r="T145" s="192" t="s">
        <v>794</v>
      </c>
      <c r="U145" s="192" t="s">
        <v>409</v>
      </c>
      <c r="V145" s="192" t="s">
        <v>409</v>
      </c>
      <c r="W145" s="192"/>
      <c r="X145" s="192"/>
      <c r="Y145" s="192"/>
      <c r="Z145" s="192"/>
      <c r="AA145" s="87"/>
    </row>
    <row r="146" spans="1:27" x14ac:dyDescent="0.2">
      <c r="A146" s="81">
        <v>139</v>
      </c>
      <c r="B146" s="84" t="str">
        <f ca="1"/>
        <v>Malaysia</v>
      </c>
      <c r="C146" s="84" t="str">
        <f ca="1"/>
        <v>MYS</v>
      </c>
      <c r="D146" s="84" t="str">
        <f ca="1"/>
        <v>EAS           East Asia &amp; Pacific</v>
      </c>
      <c r="E146" s="84" t="str">
        <f ca="1"/>
        <v>IBRD</v>
      </c>
      <c r="F146" s="81" t="str">
        <f t="shared" ca="1" si="5"/>
        <v/>
      </c>
      <c r="G146" s="80">
        <f>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0</v>
      </c>
      <c r="H146" s="80" cm="1">
        <f t="array" ref="H146">IF(
    SUM(IF(
            ISNUMBER(
                IF(
                    $M$4:$X$4,
                    (M146:X146),
                    "")),
            1,
            0))
        =0,
    NA(),
    IF(
        Parameters!$D$15=1,
        IF(
            SUM(--(ISNUMBER(IF($M$4:$X$4=1,(M146:X146),""))))&gt;0,
            MAX(IF(
                ISNUMBER(M146:X146),
                IF(
                    M$4:X$4=1,
                    M146:X146,
                    ""),
                "")),
            MAX(IF(
                ISNUMBER(M146:X146),
                IF(
                    M$4:X$4=2,
                    M146:X146,
                    ""),
                ""))
        ),
        IF(
            Parameters!$D$16=1,
            IFERROR(
                AVERAGE(IF(
                    ISNUMBER(M146:X146),
                    IF(
                        M$4:X$4=1,
                        M146:X146,
                        ""),
                    "")),
                AVERAGE(IF(
                    ISNUMBER(M146:X146),
                    IF(
                        M$4:X$4=2,
                        M146:X146,
                        ""),
                    ""))
            ),
            IF(
                Parameters!$D$17=1,
                IFERROR(
                    IF(
                        OR(
                            IF(
                                ISNUMBER(M146:X146),
                                IF(
                                    M$4:X$4=1,
                                    M146:X146,
                                    ""),
                                "")
                            =0),
                        0,
                        GEOMEAN(IF(
                            ISNUMBER(M146:X146),
                            IF(
                                M$4:X$4=1,
                                M146:X146,
                                ""),
                            ""))
                    ),
                    IF(
                        OR(IF(
                            ISNUMBER(M146:X146),
                            IF(
                                M$4:X$4=2,
                                M146:X146,
                                ""),
                            "")
                            =0),
                        0,
                        GEOMEAN(IF(
                            ISNUMBER(M146:X146),
                            IF(
                                M$4:X$4=2,
                                M146:X146,
                                ""),
                            "")))
                )
            )
        )
    )
)</f>
        <v>2.36826867400115</v>
      </c>
      <c r="I146" s="191" t="e" cm="1">
        <f t="array" ref="I146">IF(
    SUM(IF(
            ISNUMBER(
                IF(
                    $M$5:$X$5,
                    (M146:X146),
                    "")),
            1,
            0))
        =0,
    NA(),
    IF(
        Parameters!$D$15=1,
        IF(
            SUM(--(ISNUMBER(IF($M$5:$X$5=1,(M146:X146),""))))&gt;0,
            MAX(IF(
                ISNUMBER(M146:X146),
                IF(
                    M$5:X$5=1,
                    M146:X146,
                    ""),
                "")),
            MAX(IF(
                ISNUMBER(M146:X146),
                IF(
                    M$5:X$5=2,
                    M146:X146,
                    ""),
                ""))
        ),
        IF(
            Parameters!$D$16=1,
            IFERROR(
                AVERAGE(IF(
                    ISNUMBER(M146:X146),
                    IF(
                        M$5:X$5=1,
                        M146:X146,
                        ""),
                    "")),
                AVERAGE(IF(
                    ISNUMBER(M146:X146),
                    IF(
                        M$5:X$5=2,
                        M146:X146,
                        ""),
                    ""))
            ),
            IF(
                Parameters!$D$17=1,
                IFERROR(
                    IF(
                        OR(
                            IF(
                                ISNUMBER(M146:X146),
                                IF(
                                    M$5:X$5=1,
                                    M146:X146,
                                    ""),
                                "")
                            =0),
                        0,
                        GEOMEAN(IF(
                            ISNUMBER(M146:X146),
                            IF(
                                M$5:X$5=1,
                                M146:X146,
                                ""),
                            ""))
                    ),
                    IF(
                        OR(IF(
                            ISNUMBER(M146:X146),
                            IF(
                                M$5:X$5=2,
                                M146:X146,
                                ""),
                            "")
                            =0),
                        0,
                        GEOMEAN(IF(
                            ISNUMBER(M146:X146),
                            IF(
                                M$5:X$5=2,
                                M146:X146,
                                ""),
                            "")))
                )
            )
        )
    )
)</f>
        <v>#N/A</v>
      </c>
      <c r="J146" s="242">
        <v>44888</v>
      </c>
      <c r="K146" s="242">
        <v>44753</v>
      </c>
      <c r="L146" s="91" t="s">
        <v>236</v>
      </c>
      <c r="M146" s="192">
        <v>2.3444976076555002</v>
      </c>
      <c r="N146" s="192">
        <v>2.36826867400115</v>
      </c>
      <c r="O146" s="192" t="s">
        <v>409</v>
      </c>
      <c r="P146" s="192" t="s">
        <v>409</v>
      </c>
      <c r="Q146" s="192" t="s">
        <v>409</v>
      </c>
      <c r="R146" s="192">
        <v>0.25600000000000001</v>
      </c>
      <c r="S146" s="192">
        <v>69.900000000000006</v>
      </c>
      <c r="T146" s="192" t="s">
        <v>409</v>
      </c>
      <c r="U146" s="192" t="s">
        <v>409</v>
      </c>
      <c r="V146" s="192" t="s">
        <v>409</v>
      </c>
      <c r="W146" s="192"/>
      <c r="X146" s="192"/>
      <c r="Y146" s="192"/>
      <c r="Z146" s="192"/>
      <c r="AA146" s="87"/>
    </row>
    <row r="147" spans="1:27" x14ac:dyDescent="0.2">
      <c r="A147" s="81">
        <v>140</v>
      </c>
      <c r="B147" s="84" t="str">
        <f ca="1"/>
        <v>Namibia</v>
      </c>
      <c r="C147" s="84" t="str">
        <f ca="1"/>
        <v>NAM</v>
      </c>
      <c r="D147" s="84" t="str">
        <f ca="1"/>
        <v>SSF           Sub-Saharan Africa</v>
      </c>
      <c r="E147" s="84" t="str">
        <f ca="1"/>
        <v>IBRD</v>
      </c>
      <c r="F147" s="81" t="str">
        <f t="shared" ca="1" si="5"/>
        <v/>
      </c>
      <c r="G147" s="80">
        <f>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0</v>
      </c>
      <c r="H147" s="80" cm="1">
        <f t="array" ref="H147">IF(
    SUM(IF(
            ISNUMBER(
                IF(
                    $M$4:$X$4,
                    (M147:X147),
                    "")),
            1,
            0))
        =0,
    NA(),
    IF(
        Parameters!$D$15=1,
        IF(
            SUM(--(ISNUMBER(IF($M$4:$X$4=1,(M147:X147),""))))&gt;0,
            MAX(IF(
                ISNUMBER(M147:X147),
                IF(
                    M$4:X$4=1,
                    M147:X147,
                    ""),
                "")),
            MAX(IF(
                ISNUMBER(M147:X147),
                IF(
                    M$4:X$4=2,
                    M147:X147,
                    ""),
                ""))
        ),
        IF(
            Parameters!$D$16=1,
            IFERROR(
                AVERAGE(IF(
                    ISNUMBER(M147:X147),
                    IF(
                        M$4:X$4=1,
                        M147:X147,
                        ""),
                    "")),
                AVERAGE(IF(
                    ISNUMBER(M147:X147),
                    IF(
                        M$4:X$4=2,
                        M147:X147,
                        ""),
                    ""))
            ),
            IF(
                Parameters!$D$17=1,
                IFERROR(
                    IF(
                        OR(
                            IF(
                                ISNUMBER(M147:X147),
                                IF(
                                    M$4:X$4=1,
                                    M147:X147,
                                    ""),
                                "")
                            =0),
                        0,
                        GEOMEAN(IF(
                            ISNUMBER(M147:X147),
                            IF(
                                M$4:X$4=1,
                                M147:X147,
                                ""),
                            ""))
                    ),
                    IF(
                        OR(IF(
                            ISNUMBER(M147:X147),
                            IF(
                                M$4:X$4=2,
                                M147:X147,
                                ""),
                            "")
                            =0),
                        0,
                        GEOMEAN(IF(
                            ISNUMBER(M147:X147),
                            IF(
                                M$4:X$4=2,
                                M147:X147,
                                ""),
                            "")))
                )
            )
        )
    )
)</f>
        <v>9.2822966507177007</v>
      </c>
      <c r="I147" s="191" t="e" cm="1">
        <f t="array" ref="I147">IF(
    SUM(IF(
            ISNUMBER(
                IF(
                    $M$5:$X$5,
                    (M147:X147),
                    "")),
            1,
            0))
        =0,
    NA(),
    IF(
        Parameters!$D$15=1,
        IF(
            SUM(--(ISNUMBER(IF($M$5:$X$5=1,(M147:X147),""))))&gt;0,
            MAX(IF(
                ISNUMBER(M147:X147),
                IF(
                    M$5:X$5=1,
                    M147:X147,
                    ""),
                "")),
            MAX(IF(
                ISNUMBER(M147:X147),
                IF(
                    M$5:X$5=2,
                    M147:X147,
                    ""),
                ""))
        ),
        IF(
            Parameters!$D$16=1,
            IFERROR(
                AVERAGE(IF(
                    ISNUMBER(M147:X147),
                    IF(
                        M$5:X$5=1,
                        M147:X147,
                        ""),
                    "")),
                AVERAGE(IF(
                    ISNUMBER(M147:X147),
                    IF(
                        M$5:X$5=2,
                        M147:X147,
                        ""),
                    ""))
            ),
            IF(
                Parameters!$D$17=1,
                IFERROR(
                    IF(
                        OR(
                            IF(
                                ISNUMBER(M147:X147),
                                IF(
                                    M$5:X$5=1,
                                    M147:X147,
                                    ""),
                                "")
                            =0),
                        0,
                        GEOMEAN(IF(
                            ISNUMBER(M147:X147),
                            IF(
                                M$5:X$5=1,
                                M147:X147,
                                ""),
                            ""))
                    ),
                    IF(
                        OR(IF(
                            ISNUMBER(M147:X147),
                            IF(
                                M$5:X$5=2,
                                M147:X147,
                                ""),
                            "")
                            =0),
                        0,
                        GEOMEAN(IF(
                            ISNUMBER(M147:X147),
                            IF(
                                M$5:X$5=2,
                                M147:X147,
                                ""),
                            "")))
                )
            )
        )
    )
)</f>
        <v>#N/A</v>
      </c>
      <c r="J147" s="242">
        <v>44753</v>
      </c>
      <c r="K147" s="242">
        <v>44753</v>
      </c>
      <c r="L147" s="91" t="s">
        <v>238</v>
      </c>
      <c r="M147" s="192">
        <v>9.2822966507177007</v>
      </c>
      <c r="N147" s="192" t="s">
        <v>409</v>
      </c>
      <c r="O147" s="192" t="s">
        <v>409</v>
      </c>
      <c r="P147" s="192" t="s">
        <v>409</v>
      </c>
      <c r="Q147" s="192" t="s">
        <v>409</v>
      </c>
      <c r="R147" s="192">
        <v>0.54600000000000004</v>
      </c>
      <c r="S147" s="192" t="s">
        <v>409</v>
      </c>
      <c r="T147" s="192" t="s">
        <v>409</v>
      </c>
      <c r="U147" s="192" t="s">
        <v>409</v>
      </c>
      <c r="V147" s="192" t="s">
        <v>409</v>
      </c>
      <c r="W147" s="192"/>
      <c r="X147" s="192"/>
      <c r="Y147" s="192"/>
      <c r="Z147" s="192"/>
      <c r="AA147" s="87"/>
    </row>
    <row r="148" spans="1:27" x14ac:dyDescent="0.2">
      <c r="A148" s="81">
        <v>141</v>
      </c>
      <c r="B148" s="84" t="str">
        <f ca="1"/>
        <v>New Caledonia</v>
      </c>
      <c r="C148" s="84" t="str">
        <f ca="1"/>
        <v>NCL</v>
      </c>
      <c r="D148" s="84" t="str">
        <f ca="1"/>
        <v>EAS           East Asia &amp; Pacific</v>
      </c>
      <c r="E148" s="84" t="str">
        <f ca="1"/>
        <v>NA</v>
      </c>
      <c r="F148" s="81" t="str">
        <f t="shared" ca="1" si="5"/>
        <v/>
      </c>
      <c r="G148" s="80" t="e">
        <f>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#N/A</v>
      </c>
      <c r="H148" s="80" t="e" cm="1">
        <f t="array" ref="H148">IF(
    SUM(IF(
            ISNUMBER(
                IF(
                    $M$4:$X$4,
                    (M148:X148),
                    "")),
            1,
            0))
        =0,
    NA(),
    IF(
        Parameters!$D$15=1,
        IF(
            SUM(--(ISNUMBER(IF($M$4:$X$4=1,(M148:X148),""))))&gt;0,
            MAX(IF(
                ISNUMBER(M148:X148),
                IF(
                    M$4:X$4=1,
                    M148:X148,
                    ""),
                "")),
            MAX(IF(
                ISNUMBER(M148:X148),
                IF(
                    M$4:X$4=2,
                    M148:X148,
                    ""),
                ""))
        ),
        IF(
            Parameters!$D$16=1,
            IFERROR(
                AVERAGE(IF(
                    ISNUMBER(M148:X148),
                    IF(
                        M$4:X$4=1,
                        M148:X148,
                        ""),
                    "")),
                AVERAGE(IF(
                    ISNUMBER(M148:X148),
                    IF(
                        M$4:X$4=2,
                        M148:X148,
                        ""),
                    ""))
            ),
            IF(
                Parameters!$D$17=1,
                IFERROR(
                    IF(
                        OR(
                            IF(
                                ISNUMBER(M148:X148),
                                IF(
                                    M$4:X$4=1,
                                    M148:X148,
                                    ""),
                                "")
                            =0),
                        0,
                        GEOMEAN(IF(
                            ISNUMBER(M148:X148),
                            IF(
                                M$4:X$4=1,
                                M148:X148,
                                ""),
                            ""))
                    ),
                    IF(
                        OR(IF(
                            ISNUMBER(M148:X148),
                            IF(
                                M$4:X$4=2,
                                M148:X148,
                                ""),
                            "")
                            =0),
                        0,
                        GEOMEAN(IF(
                            ISNUMBER(M148:X148),
                            IF(
                                M$4:X$4=2,
                                M148:X148,
                                ""),
                            "")))
                )
            )
        )
    )
)</f>
        <v>#N/A</v>
      </c>
      <c r="I148" s="191" t="e" cm="1">
        <f t="array" ref="I148">IF(
    SUM(IF(
            ISNUMBER(
                IF(
                    $M$5:$X$5,
                    (M148:X148),
                    "")),
            1,
            0))
        =0,
    NA(),
    IF(
        Parameters!$D$15=1,
        IF(
            SUM(--(ISNUMBER(IF($M$5:$X$5=1,(M148:X148),""))))&gt;0,
            MAX(IF(
                ISNUMBER(M148:X148),
                IF(
                    M$5:X$5=1,
                    M148:X148,
                    ""),
                "")),
            MAX(IF(
                ISNUMBER(M148:X148),
                IF(
                    M$5:X$5=2,
                    M148:X148,
                    ""),
                ""))
        ),
        IF(
            Parameters!$D$16=1,
            IFERROR(
                AVERAGE(IF(
                    ISNUMBER(M148:X148),
                    IF(
                        M$5:X$5=1,
                        M148:X148,
                        ""),
                    "")),
                AVERAGE(IF(
                    ISNUMBER(M148:X148),
                    IF(
                        M$5:X$5=2,
                        M148:X148,
                        ""),
                    ""))
            ),
            IF(
                Parameters!$D$17=1,
                IFERROR(
                    IF(
                        OR(
                            IF(
                                ISNUMBER(M148:X148),
                                IF(
                                    M$5:X$5=1,
                                    M148:X148,
                                    ""),
                                "")
                            =0),
                        0,
                        GEOMEAN(IF(
                            ISNUMBER(M148:X148),
                            IF(
                                M$5:X$5=1,
                                M148:X148,
                                ""),
                            ""))
                    ),
                    IF(
                        OR(IF(
                            ISNUMBER(M148:X148),
                            IF(
                                M$5:X$5=2,
                                M148:X148,
                                ""),
                            "")
                            =0),
                        0,
                        GEOMEAN(IF(
                            ISNUMBER(M148:X148),
                            IF(
                                M$5:X$5=2,
                                M148:X148,
                                ""),
                            "")))
                )
            )
        )
    )
)</f>
        <v>#N/A</v>
      </c>
      <c r="J148" s="242" t="s">
        <v>409</v>
      </c>
      <c r="K148" s="242" t="s">
        <v>409</v>
      </c>
      <c r="L148" s="91" t="s">
        <v>716</v>
      </c>
      <c r="M148" s="192" t="s">
        <v>409</v>
      </c>
      <c r="N148" s="192" t="s">
        <v>409</v>
      </c>
      <c r="O148" s="192" t="s">
        <v>409</v>
      </c>
      <c r="P148" s="192" t="s">
        <v>409</v>
      </c>
      <c r="Q148" s="192" t="s">
        <v>409</v>
      </c>
      <c r="R148" s="192" t="s">
        <v>409</v>
      </c>
      <c r="S148" s="192" t="s">
        <v>409</v>
      </c>
      <c r="T148" s="192" t="s">
        <v>409</v>
      </c>
      <c r="U148" s="192" t="s">
        <v>409</v>
      </c>
      <c r="V148" s="192" t="s">
        <v>409</v>
      </c>
      <c r="W148" s="192"/>
      <c r="X148" s="192"/>
      <c r="Y148" s="192"/>
      <c r="Z148" s="192"/>
      <c r="AA148" s="87"/>
    </row>
    <row r="149" spans="1:27" x14ac:dyDescent="0.2">
      <c r="A149" s="81">
        <v>142</v>
      </c>
      <c r="B149" s="84" t="str">
        <f ca="1"/>
        <v>Niger</v>
      </c>
      <c r="C149" s="84" t="str">
        <f ca="1"/>
        <v>NER</v>
      </c>
      <c r="D149" s="84" t="str">
        <f ca="1"/>
        <v>SSF           Sub-Saharan Africa</v>
      </c>
      <c r="E149" s="84" t="str">
        <f ca="1"/>
        <v>IDA</v>
      </c>
      <c r="F149" s="81" t="str">
        <f t="shared" ca="1" si="5"/>
        <v/>
      </c>
      <c r="G149" s="80">
        <f>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3.0333028965259898</v>
      </c>
      <c r="H149" s="80" cm="1">
        <f t="array" ref="H149">IF(
    SUM(IF(
            ISNUMBER(
                IF(
                    $M$4:$X$4,
                    (M149:X149),
                    "")),
            1,
            0))
        =0,
    NA(),
    IF(
        Parameters!$D$15=1,
        IF(
            SUM(--(ISNUMBER(IF($M$4:$X$4=1,(M149:X149),""))))&gt;0,
            MAX(IF(
                ISNUMBER(M149:X149),
                IF(
                    M$4:X$4=1,
                    M149:X149,
                    ""),
                "")),
            MAX(IF(
                ISNUMBER(M149:X149),
                IF(
                    M$4:X$4=2,
                    M149:X149,
                    ""),
                ""))
        ),
        IF(
            Parameters!$D$16=1,
            IFERROR(
                AVERAGE(IF(
                    ISNUMBER(M149:X149),
                    IF(
                        M$4:X$4=1,
                        M149:X149,
                        ""),
                    "")),
                AVERAGE(IF(
                    ISNUMBER(M149:X149),
                    IF(
                        M$4:X$4=2,
                        M149:X149,
                        ""),
                    ""))
            ),
            IF(
                Parameters!$D$17=1,
                IFERROR(
                    IF(
                        OR(
                            IF(
                                ISNUMBER(M149:X149),
                                IF(
                                    M$4:X$4=1,
                                    M149:X149,
                                    ""),
                                "")
                            =0),
                        0,
                        GEOMEAN(IF(
                            ISNUMBER(M149:X149),
                            IF(
                                M$4:X$4=1,
                                M149:X149,
                                ""),
                            ""))
                    ),
                    IF(
                        OR(IF(
                            ISNUMBER(M149:X149),
                            IF(
                                M$4:X$4=2,
                                M149:X149,
                                ""),
                            "")
                            =0),
                        0,
                        GEOMEAN(IF(
                            ISNUMBER(M149:X149),
                            IF(
                                M$4:X$4=2,
                                M149:X149,
                                ""),
                            "")))
                )
            )
        )
    )
)</f>
        <v>9.2009264620729603</v>
      </c>
      <c r="I149" s="191" cm="1">
        <f t="array" ref="I149">IF(
    SUM(IF(
            ISNUMBER(
                IF(
                    $M$5:$X$5,
                    (M149:X149),
                    "")),
            1,
            0))
        =0,
    NA(),
    IF(
        Parameters!$D$15=1,
        IF(
            SUM(--(ISNUMBER(IF($M$5:$X$5=1,(M149:X149),""))))&gt;0,
            MAX(IF(
                ISNUMBER(M149:X149),
                IF(
                    M$5:X$5=1,
                    M149:X149,
                    ""),
                "")),
            MAX(IF(
                ISNUMBER(M149:X149),
                IF(
                    M$5:X$5=2,
                    M149:X149,
                    ""),
                ""))
        ),
        IF(
            Parameters!$D$16=1,
            IFERROR(
                AVERAGE(IF(
                    ISNUMBER(M149:X149),
                    IF(
                        M$5:X$5=1,
                        M149:X149,
                        ""),
                    "")),
                AVERAGE(IF(
                    ISNUMBER(M149:X149),
                    IF(
                        M$5:X$5=2,
                        M149:X149,
                        ""),
                    ""))
            ),
            IF(
                Parameters!$D$17=1,
                IFERROR(
                    IF(
                        OR(
                            IF(
                                ISNUMBER(M149:X149),
                                IF(
                                    M$5:X$5=1,
                                    M149:X149,
                                    ""),
                                "")
                            =0),
                        0,
                        GEOMEAN(IF(
                            ISNUMBER(M149:X149),
                            IF(
                                M$5:X$5=1,
                                M149:X149,
                                ""),
                            ""))
                    ),
                    IF(
                        OR(IF(
                            ISNUMBER(M149:X149),
                            IF(
                                M$5:X$5=2,
                                M149:X149,
                                ""),
                            "")
                            =0),
                        0,
                        GEOMEAN(IF(
                            ISNUMBER(M149:X149),
                            IF(
                                M$5:X$5=2,
                                M149:X149,
                                ""),
                            "")))
                )
            )
        )
    )
)</f>
        <v>1</v>
      </c>
      <c r="J149" s="242">
        <v>44753</v>
      </c>
      <c r="K149" s="242">
        <v>45142</v>
      </c>
      <c r="L149" s="91" t="s">
        <v>240</v>
      </c>
      <c r="M149" s="192">
        <v>10</v>
      </c>
      <c r="N149" s="192">
        <v>9.2009264620729603</v>
      </c>
      <c r="O149" s="192" t="s">
        <v>409</v>
      </c>
      <c r="P149" s="192" t="s">
        <v>409</v>
      </c>
      <c r="Q149" s="192">
        <v>1</v>
      </c>
      <c r="R149" s="192">
        <v>0.60599999999999998</v>
      </c>
      <c r="S149" s="192">
        <v>46.3</v>
      </c>
      <c r="T149" s="192" t="s">
        <v>409</v>
      </c>
      <c r="U149" s="192" t="s">
        <v>409</v>
      </c>
      <c r="V149" s="192">
        <v>-4.49</v>
      </c>
      <c r="W149" s="192"/>
      <c r="X149" s="192"/>
      <c r="Y149" s="192"/>
      <c r="Z149" s="192"/>
      <c r="AA149" s="87"/>
    </row>
    <row r="150" spans="1:27" x14ac:dyDescent="0.2">
      <c r="A150" s="81">
        <v>143</v>
      </c>
      <c r="B150" s="84" t="str">
        <f ca="1"/>
        <v>Nigeria</v>
      </c>
      <c r="C150" s="84" t="str">
        <f ca="1"/>
        <v>NGA</v>
      </c>
      <c r="D150" s="84" t="str">
        <f ca="1"/>
        <v>SSF           Sub-Saharan Africa</v>
      </c>
      <c r="E150" s="84" t="str">
        <f ca="1"/>
        <v>Blend</v>
      </c>
      <c r="F150" s="81" t="str">
        <f t="shared" ca="1" si="5"/>
        <v/>
      </c>
      <c r="G150" s="80">
        <f>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10</v>
      </c>
      <c r="H150" s="80" cm="1">
        <f t="array" ref="H150">IF(
    SUM(IF(
            ISNUMBER(
                IF(
                    $M$4:$X$4,
                    (M150:X150),
                    "")),
            1,
            0))
        =0,
    NA(),
    IF(
        Parameters!$D$15=1,
        IF(
            SUM(--(ISNUMBER(IF($M$4:$X$4=1,(M150:X150),""))))&gt;0,
            MAX(IF(
                ISNUMBER(M150:X150),
                IF(
                    M$4:X$4=1,
                    M150:X150,
                    ""),
                "")),
            MAX(IF(
                ISNUMBER(M150:X150),
                IF(
                    M$4:X$4=2,
                    M150:X150,
                    ""),
                ""))
        ),
        IF(
            Parameters!$D$16=1,
            IFERROR(
                AVERAGE(IF(
                    ISNUMBER(M150:X150),
                    IF(
                        M$4:X$4=1,
                        M150:X150,
                        ""),
                    "")),
                AVERAGE(IF(
                    ISNUMBER(M150:X150),
                    IF(
                        M$4:X$4=2,
                        M150:X150,
                        ""),
                    ""))
            ),
            IF(
                Parameters!$D$17=1,
                IFERROR(
                    IF(
                        OR(
                            IF(
                                ISNUMBER(M150:X150),
                                IF(
                                    M$4:X$4=1,
                                    M150:X150,
                                    ""),
                                "")
                            =0),
                        0,
                        GEOMEAN(IF(
                            ISNUMBER(M150:X150),
                            IF(
                                M$4:X$4=1,
                                M150:X150,
                                ""),
                            ""))
                    ),
                    IF(
                        OR(IF(
                            ISNUMBER(M150:X150),
                            IF(
                                M$4:X$4=2,
                                M150:X150,
                                ""),
                            "")
                            =0),
                        0,
                        GEOMEAN(IF(
                            ISNUMBER(M150:X150),
                            IF(
                                M$4:X$4=2,
                                M150:X150,
                                ""),
                            "")))
                )
            )
        )
    )
)</f>
        <v>10</v>
      </c>
      <c r="I150" s="191" cm="1">
        <f t="array" ref="I150">IF(
    SUM(IF(
            ISNUMBER(
                IF(
                    $M$5:$X$5,
                    (M150:X150),
                    "")),
            1,
            0))
        =0,
    NA(),
    IF(
        Parameters!$D$15=1,
        IF(
            SUM(--(ISNUMBER(IF($M$5:$X$5=1,(M150:X150),""))))&gt;0,
            MAX(IF(
                ISNUMBER(M150:X150),
                IF(
                    M$5:X$5=1,
                    M150:X150,
                    ""),
                "")),
            MAX(IF(
                ISNUMBER(M150:X150),
                IF(
                    M$5:X$5=2,
                    M150:X150,
                    ""),
                ""))
        ),
        IF(
            Parameters!$D$16=1,
            IFERROR(
                AVERAGE(IF(
                    ISNUMBER(M150:X150),
                    IF(
                        M$5:X$5=1,
                        M150:X150,
                        ""),
                    "")),
                AVERAGE(IF(
                    ISNUMBER(M150:X150),
                    IF(
                        M$5:X$5=2,
                        M150:X150,
                        ""),
                    ""))
            ),
            IF(
                Parameters!$D$17=1,
                IFERROR(
                    IF(
                        OR(
                            IF(
                                ISNUMBER(M150:X150),
                                IF(
                                    M$5:X$5=1,
                                    M150:X150,
                                    ""),
                                "")
                            =0),
                        0,
                        GEOMEAN(IF(
                            ISNUMBER(M150:X150),
                            IF(
                                M$5:X$5=1,
                                M150:X150,
                                ""),
                            ""))
                    ),
                    IF(
                        OR(IF(
                            ISNUMBER(M150:X150),
                            IF(
                                M$5:X$5=2,
                                M150:X150,
                                ""),
                            "")
                            =0),
                        0,
                        GEOMEAN(IF(
                            ISNUMBER(M150:X150),
                            IF(
                                M$5:X$5=2,
                                M150:X150,
                                ""),
                            "")))
                )
            )
        )
    )
)</f>
        <v>10</v>
      </c>
      <c r="J150" s="242">
        <v>44888</v>
      </c>
      <c r="K150" s="242">
        <v>44900</v>
      </c>
      <c r="L150" s="91" t="s">
        <v>242</v>
      </c>
      <c r="M150" s="192">
        <v>8.4928229665071697</v>
      </c>
      <c r="N150" s="192">
        <v>10</v>
      </c>
      <c r="O150" s="192">
        <v>10</v>
      </c>
      <c r="P150" s="192" t="s">
        <v>409</v>
      </c>
      <c r="Q150" s="192">
        <v>3</v>
      </c>
      <c r="R150" s="192">
        <v>0.51300000000000001</v>
      </c>
      <c r="S150" s="192">
        <v>42</v>
      </c>
      <c r="T150" s="192" t="s">
        <v>792</v>
      </c>
      <c r="U150" s="192" t="s">
        <v>409</v>
      </c>
      <c r="V150" s="192">
        <v>3.24</v>
      </c>
      <c r="W150" s="192"/>
      <c r="X150" s="192"/>
      <c r="Y150" s="192"/>
      <c r="Z150" s="192"/>
      <c r="AA150" s="87"/>
    </row>
    <row r="151" spans="1:27" x14ac:dyDescent="0.2">
      <c r="A151" s="81">
        <v>144</v>
      </c>
      <c r="B151" s="84" t="str">
        <f ca="1"/>
        <v>Nicaragua</v>
      </c>
      <c r="C151" s="84" t="str">
        <f ca="1"/>
        <v>NIC</v>
      </c>
      <c r="D151" s="84" t="str">
        <f ca="1"/>
        <v>LCN           Latin America &amp; Caribbean</v>
      </c>
      <c r="E151" s="84" t="str">
        <f ca="1"/>
        <v>IDA</v>
      </c>
      <c r="F151" s="81" t="str">
        <f t="shared" ca="1" si="5"/>
        <v/>
      </c>
      <c r="G151" s="80">
        <f>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5.5762337938507072</v>
      </c>
      <c r="H151" s="80" cm="1">
        <f t="array" ref="H151">IF(
    SUM(IF(
            ISNUMBER(
                IF(
                    $M$4:$X$4,
                    (M151:X151),
                    "")),
            1,
            0))
        =0,
    NA(),
    IF(
        Parameters!$D$15=1,
        IF(
            SUM(--(ISNUMBER(IF($M$4:$X$4=1,(M151:X151),""))))&gt;0,
            MAX(IF(
                ISNUMBER(M151:X151),
                IF(
                    M$4:X$4=1,
                    M151:X151,
                    ""),
                "")),
            MAX(IF(
                ISNUMBER(M151:X151),
                IF(
                    M$4:X$4=2,
                    M151:X151,
                    ""),
                ""))
        ),
        IF(
            Parameters!$D$16=1,
            IFERROR(
                AVERAGE(IF(
                    ISNUMBER(M151:X151),
                    IF(
                        M$4:X$4=1,
                        M151:X151,
                        ""),
                    "")),
                AVERAGE(IF(
                    ISNUMBER(M151:X151),
                    IF(
                        M$4:X$4=2,
                        M151:X151,
                        ""),
                    ""))
            ),
            IF(
                Parameters!$D$17=1,
                IFERROR(
                    IF(
                        OR(
                            IF(
                                ISNUMBER(M151:X151),
                                IF(
                                    M$4:X$4=1,
                                    M151:X151,
                                    ""),
                                "")
                            =0),
                        0,
                        GEOMEAN(IF(
                            ISNUMBER(M151:X151),
                            IF(
                                M$4:X$4=1,
                                M151:X151,
                                ""),
                            ""))
                    ),
                    IF(
                        OR(IF(
                            ISNUMBER(M151:X151),
                            IF(
                                M$4:X$4=2,
                                M151:X151,
                                ""),
                            "")
                            =0),
                        0,
                        GEOMEAN(IF(
                            ISNUMBER(M151:X151),
                            IF(
                                M$4:X$4=2,
                                M151:X151,
                                ""),
                            "")))
                )
            )
        )
    )
)</f>
        <v>6.2188766647365297</v>
      </c>
      <c r="I151" s="191" cm="1">
        <f t="array" ref="I151">IF(
    SUM(IF(
            ISNUMBER(
                IF(
                    $M$5:$X$5,
                    (M151:X151),
                    "")),
            1,
            0))
        =0,
    NA(),
    IF(
        Parameters!$D$15=1,
        IF(
            SUM(--(ISNUMBER(IF($M$5:$X$5=1,(M151:X151),""))))&gt;0,
            MAX(IF(
                ISNUMBER(M151:X151),
                IF(
                    M$5:X$5=1,
                    M151:X151,
                    ""),
                "")),
            MAX(IF(
                ISNUMBER(M151:X151),
                IF(
                    M$5:X$5=2,
                    M151:X151,
                    ""),
                ""))
        ),
        IF(
            Parameters!$D$16=1,
            IFERROR(
                AVERAGE(IF(
                    ISNUMBER(M151:X151),
                    IF(
                        M$5:X$5=1,
                        M151:X151,
                        ""),
                    "")),
                AVERAGE(IF(
                    ISNUMBER(M151:X151),
                    IF(
                        M$5:X$5=2,
                        M151:X151,
                        ""),
                    ""))
            ),
            IF(
                Parameters!$D$17=1,
                IFERROR(
                    IF(
                        OR(
                            IF(
                                ISNUMBER(M151:X151),
                                IF(
                                    M$5:X$5=1,
                                    M151:X151,
                                    ""),
                                "")
                            =0),
                        0,
                        GEOMEAN(IF(
                            ISNUMBER(M151:X151),
                            IF(
                                M$5:X$5=1,
                                M151:X151,
                                ""),
                            ""))
                    ),
                    IF(
                        OR(IF(
                            ISNUMBER(M151:X151),
                            IF(
                                M$5:X$5=2,
                                M151:X151,
                                ""),
                            "")
                            =0),
                        0,
                        GEOMEAN(IF(
                            ISNUMBER(M151:X151),
                            IF(
                                M$5:X$5=2,
                                M151:X151,
                                ""),
                            "")))
                )
            )
        )
    )
)</f>
        <v>5</v>
      </c>
      <c r="J151" s="242">
        <v>44753</v>
      </c>
      <c r="K151" s="242">
        <v>45077</v>
      </c>
      <c r="L151" s="91" t="s">
        <v>244</v>
      </c>
      <c r="M151" s="192">
        <v>6.7942583732057402</v>
      </c>
      <c r="N151" s="192">
        <v>6.2188766647365297</v>
      </c>
      <c r="O151" s="192">
        <v>5</v>
      </c>
      <c r="P151" s="192" t="s">
        <v>409</v>
      </c>
      <c r="Q151" s="192" t="s">
        <v>409</v>
      </c>
      <c r="R151" s="192">
        <v>0.442</v>
      </c>
      <c r="S151" s="192">
        <v>56.6</v>
      </c>
      <c r="T151" s="192" t="s">
        <v>794</v>
      </c>
      <c r="U151" s="192" t="s">
        <v>409</v>
      </c>
      <c r="V151" s="192" t="s">
        <v>409</v>
      </c>
      <c r="W151" s="192"/>
      <c r="X151" s="192"/>
      <c r="Y151" s="192"/>
      <c r="Z151" s="192"/>
      <c r="AA151" s="87"/>
    </row>
    <row r="152" spans="1:27" x14ac:dyDescent="0.2">
      <c r="A152" s="81">
        <v>145</v>
      </c>
      <c r="B152" s="84" t="str">
        <f ca="1"/>
        <v>Netherlands</v>
      </c>
      <c r="C152" s="84" t="str">
        <f ca="1"/>
        <v>NLD</v>
      </c>
      <c r="D152" s="84" t="str">
        <f ca="1"/>
        <v>ECS           Europe &amp; Central Asia</v>
      </c>
      <c r="E152" s="84" t="str">
        <f ca="1"/>
        <v>NA</v>
      </c>
      <c r="F152" s="81" t="str">
        <f t="shared" ca="1" si="5"/>
        <v/>
      </c>
      <c r="G152" s="80">
        <f>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$M$4:$X$4,
                    (M152:X152),
                    "")),
            1,
            0))
        =0,
    NA(),
    IF(
        Parameters!$D$15=1,
        IF(
            SUM(--(ISNUMBER(IF($M$4:$X$4=1,(M152:X152),""))))&gt;0,
            MAX(IF(
                ISNUMBER(M152:X152),
                IF(
                    M$4:X$4=1,
                    M152:X152,
                    ""),
                "")),
            MAX(IF(
                ISNUMBER(M152:X152),
                IF(
                    M$4:X$4=2,
                    M152:X152,
                    ""),
                ""))
        ),
        IF(
            Parameters!$D$16=1,
            IFERROR(
                AVERAGE(IF(
                    ISNUMBER(M152:X152),
                    IF(
                        M$4:X$4=1,
                        M152:X152,
                        ""),
                    "")),
                AVERAGE(IF(
                    ISNUMBER(M152:X152),
                    IF(
                        M$4:X$4=2,
                        M152:X152,
                        ""),
                    ""))
            ),
            IF(
                Parameters!$D$17=1,
                IFERROR(
                    IF(
                        OR(
                            IF(
                                ISNUMBER(M152:X152),
                                IF(
                                    M$4:X$4=1,
                                    M152:X152,
                                    ""),
                                "")
                            =0),
                        0,
                        GEOMEAN(IF(
                            ISNUMBER(M152:X152),
                            IF(
                                M$4:X$4=1,
                                M152:X152,
                                ""),
                            ""))
                    ),
                    IF(
                        OR(IF(
                            ISNUMBER(M152:X152),
                            IF(
                                M$4:X$4=2,
                                M152:X152,
                                ""),
                            "")
                            =0),
                        0,
                        GEOMEAN(IF(
                            ISNUMBER(M152:X152),
                            IF(
                                M$4:X$4=2,
                                M152:X152,
                                ""),
                            "")))
                )
            )
        )
    )
)</f>
        <v>0</v>
      </c>
      <c r="I152" s="191" t="e" cm="1">
        <f t="array" ref="I152">IF(
    SUM(IF(
            ISNUMBER(
                IF(
                    $M$5:$X$5,
                    (M152:X152),
                    "")),
            1,
            0))
        =0,
    NA(),
    IF(
        Parameters!$D$15=1,
        IF(
            SUM(--(ISNUMBER(IF($M$5:$X$5=1,(M152:X152),""))))&gt;0,
            MAX(IF(
                ISNUMBER(M152:X152),
                IF(
                    M$5:X$5=1,
                    M152:X152,
                    ""),
                "")),
            MAX(IF(
                ISNUMBER(M152:X152),
                IF(
                    M$5:X$5=2,
                    M152:X152,
                    ""),
                ""))
        ),
        IF(
            Parameters!$D$16=1,
            IFERROR(
                AVERAGE(IF(
                    ISNUMBER(M152:X152),
                    IF(
                        M$5:X$5=1,
                        M152:X152,
                        ""),
                    "")),
                AVERAGE(IF(
                    ISNUMBER(M152:X152),
                    IF(
                        M$5:X$5=2,
                        M152:X152,
                        ""),
                    ""))
            ),
            IF(
                Parameters!$D$17=1,
                IFERROR(
                    IF(
                        OR(
                            IF(
                                ISNUMBER(M152:X152),
                                IF(
                                    M$5:X$5=1,
                                    M152:X152,
                                    ""),
                                "")
                            =0),
                        0,
                        GEOMEAN(IF(
                            ISNUMBER(M152:X152),
                            IF(
                                M$5:X$5=1,
                                M152:X152,
                                ""),
                            ""))
                    ),
                    IF(
                        OR(IF(
                            ISNUMBER(M152:X152),
                            IF(
                                M$5:X$5=2,
                                M152:X152,
                                ""),
                            "")
                            =0),
                        0,
                        GEOMEAN(IF(
                            ISNUMBER(M152:X152),
                            IF(
                                M$5:X$5=2,
                                M152:X152,
                                ""),
                            "")))
                )
            )
        )
    )
)</f>
        <v>#N/A</v>
      </c>
      <c r="J152" s="242">
        <v>44888</v>
      </c>
      <c r="K152" s="242">
        <v>44753</v>
      </c>
      <c r="L152" s="91" t="s">
        <v>246</v>
      </c>
      <c r="M152" s="192">
        <v>0</v>
      </c>
      <c r="N152" s="192">
        <v>0</v>
      </c>
      <c r="O152" s="192" t="s">
        <v>409</v>
      </c>
      <c r="P152" s="192" t="s">
        <v>409</v>
      </c>
      <c r="Q152" s="192" t="s">
        <v>409</v>
      </c>
      <c r="R152" s="192">
        <v>0.155</v>
      </c>
      <c r="S152" s="192">
        <v>80.099999999999994</v>
      </c>
      <c r="T152" s="192" t="s">
        <v>409</v>
      </c>
      <c r="U152" s="192" t="s">
        <v>409</v>
      </c>
      <c r="V152" s="192" t="s">
        <v>409</v>
      </c>
      <c r="W152" s="192"/>
      <c r="X152" s="192"/>
      <c r="Y152" s="192"/>
      <c r="Z152" s="192"/>
      <c r="AA152" s="87"/>
    </row>
    <row r="153" spans="1:27" x14ac:dyDescent="0.2">
      <c r="A153" s="81">
        <v>146</v>
      </c>
      <c r="B153" s="84" t="str">
        <f ca="1"/>
        <v>Norway</v>
      </c>
      <c r="C153" s="84" t="str">
        <f ca="1"/>
        <v>NOR</v>
      </c>
      <c r="D153" s="84" t="str">
        <f ca="1"/>
        <v>ECS           Europe &amp; Central Asia</v>
      </c>
      <c r="E153" s="84" t="str">
        <f ca="1"/>
        <v>NA</v>
      </c>
      <c r="F153" s="81" t="str">
        <f t="shared" ca="1" si="5"/>
        <v/>
      </c>
      <c r="G153" s="80">
        <f>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$M$4:$X$4,
                    (M153:X153),
                    "")),
            1,
            0))
        =0,
    NA(),
    IF(
        Parameters!$D$15=1,
        IF(
            SUM(--(ISNUMBER(IF($M$4:$X$4=1,(M153:X153),""))))&gt;0,
            MAX(IF(
                ISNUMBER(M153:X153),
                IF(
                    M$4:X$4=1,
                    M153:X153,
                    ""),
                "")),
            MAX(IF(
                ISNUMBER(M153:X153),
                IF(
                    M$4:X$4=2,
                    M153:X153,
                    ""),
                ""))
        ),
        IF(
            Parameters!$D$16=1,
            IFERROR(
                AVERAGE(IF(
                    ISNUMBER(M153:X153),
                    IF(
                        M$4:X$4=1,
                        M153:X153,
                        ""),
                    "")),
                AVERAGE(IF(
                    ISNUMBER(M153:X153),
                    IF(
                        M$4:X$4=2,
                        M153:X153,
                        ""),
                    ""))
            ),
            IF(
                Parameters!$D$17=1,
                IFERROR(
                    IF(
                        OR(
                            IF(
                                ISNUMBER(M153:X153),
                                IF(
                                    M$4:X$4=1,
                                    M153:X153,
                                    ""),
                                "")
                            =0),
                        0,
                        GEOMEAN(IF(
                            ISNUMBER(M153:X153),
                            IF(
                                M$4:X$4=1,
                                M153:X153,
                                ""),
                            ""))
                    ),
                    IF(
                        OR(IF(
                            ISNUMBER(M153:X153),
                            IF(
                                M$4:X$4=2,
                                M153:X153,
                                ""),
                            "")
                            =0),
                        0,
                        GEOMEAN(IF(
                            ISNUMBER(M153:X153),
                            IF(
                                M$4:X$4=2,
                                M153:X153,
                                ""),
                            "")))
                )
            )
        )
    )
)</f>
        <v>0</v>
      </c>
      <c r="I153" s="191" t="e" cm="1">
        <f t="array" ref="I153">IF(
    SUM(IF(
            ISNUMBER(
                IF(
                    $M$5:$X$5,
                    (M153:X153),
                    "")),
            1,
            0))
        =0,
    NA(),
    IF(
        Parameters!$D$15=1,
        IF(
            SUM(--(ISNUMBER(IF($M$5:$X$5=1,(M153:X153),""))))&gt;0,
            MAX(IF(
                ISNUMBER(M153:X153),
                IF(
                    M$5:X$5=1,
                    M153:X153,
                    ""),
                "")),
            MAX(IF(
                ISNUMBER(M153:X153),
                IF(
                    M$5:X$5=2,
                    M153:X153,
                    ""),
                ""))
        ),
        IF(
            Parameters!$D$16=1,
            IFERROR(
                AVERAGE(IF(
                    ISNUMBER(M153:X153),
                    IF(
                        M$5:X$5=1,
                        M153:X153,
                        ""),
                    "")),
                AVERAGE(IF(
                    ISNUMBER(M153:X153),
                    IF(
                        M$5:X$5=2,
                        M153:X153,
                        ""),
                    ""))
            ),
            IF(
                Parameters!$D$17=1,
                IFERROR(
                    IF(
                        OR(
                            IF(
                                ISNUMBER(M153:X153),
                                IF(
                                    M$5:X$5=1,
                                    M153:X153,
                                    ""),
                                "")
                            =0),
                        0,
                        GEOMEAN(IF(
                            ISNUMBER(M153:X153),
                            IF(
                                M$5:X$5=1,
                                M153:X153,
                                ""),
                            ""))
                    ),
                    IF(
                        OR(IF(
                            ISNUMBER(M153:X153),
                            IF(
                                M$5:X$5=2,
                                M153:X153,
                                ""),
                            "")
                            =0),
                        0,
                        GEOMEAN(IF(
                            ISNUMBER(M153:X153),
                            IF(
                                M$5:X$5=2,
                                M153:X153,
                                ""),
                            "")))
                )
            )
        )
    )
)</f>
        <v>#N/A</v>
      </c>
      <c r="J153" s="242">
        <v>44888</v>
      </c>
      <c r="K153" s="242">
        <v>44753</v>
      </c>
      <c r="L153" s="91" t="s">
        <v>248</v>
      </c>
      <c r="M153" s="192">
        <v>0</v>
      </c>
      <c r="N153" s="192">
        <v>0</v>
      </c>
      <c r="O153" s="192" t="s">
        <v>409</v>
      </c>
      <c r="P153" s="192" t="s">
        <v>409</v>
      </c>
      <c r="Q153" s="192" t="s">
        <v>409</v>
      </c>
      <c r="R153" s="192">
        <v>0.14899999999999999</v>
      </c>
      <c r="S153" s="192">
        <v>80.5</v>
      </c>
      <c r="T153" s="192" t="s">
        <v>409</v>
      </c>
      <c r="U153" s="192" t="s">
        <v>409</v>
      </c>
      <c r="V153" s="192" t="s">
        <v>409</v>
      </c>
      <c r="W153" s="192"/>
      <c r="X153" s="192"/>
      <c r="Y153" s="192"/>
      <c r="Z153" s="192"/>
      <c r="AA153" s="87"/>
    </row>
    <row r="154" spans="1:27" x14ac:dyDescent="0.2">
      <c r="A154" s="81">
        <v>147</v>
      </c>
      <c r="B154" s="84" t="str">
        <f ca="1"/>
        <v>Nepal</v>
      </c>
      <c r="C154" s="84" t="str">
        <f ca="1"/>
        <v>NPL</v>
      </c>
      <c r="D154" s="84" t="str">
        <f ca="1"/>
        <v>SAS           South Asia</v>
      </c>
      <c r="E154" s="84" t="str">
        <f ca="1"/>
        <v>IDA</v>
      </c>
      <c r="F154" s="81" t="str">
        <f t="shared" ca="1" si="5"/>
        <v/>
      </c>
      <c r="G154" s="80">
        <f>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0</v>
      </c>
      <c r="H154" s="80" cm="1">
        <f t="array" ref="H154">IF(
    SUM(IF(
            ISNUMBER(
                IF(
                    $M$4:$X$4,
                    (M154:X154),
                    "")),
            1,
            0))
        =0,
    NA(),
    IF(
        Parameters!$D$15=1,
        IF(
            SUM(--(ISNUMBER(IF($M$4:$X$4=1,(M154:X154),""))))&gt;0,
            MAX(IF(
                ISNUMBER(M154:X154),
                IF(
                    M$4:X$4=1,
                    M154:X154,
                    ""),
                "")),
            MAX(IF(
                ISNUMBER(M154:X154),
                IF(
                    M$4:X$4=2,
                    M154:X154,
                    ""),
                ""))
        ),
        IF(
            Parameters!$D$16=1,
            IFERROR(
                AVERAGE(IF(
                    ISNUMBER(M154:X154),
                    IF(
                        M$4:X$4=1,
                        M154:X154,
                        ""),
                    "")),
                AVERAGE(IF(
                    ISNUMBER(M154:X154),
                    IF(
                        M$4:X$4=2,
                        M154:X154,
                        ""),
                    ""))
            ),
            IF(
                Parameters!$D$17=1,
                IFERROR(
                    IF(
                        OR(
                            IF(
                                ISNUMBER(M154:X154),
                                IF(
                                    M$4:X$4=1,
                                    M154:X154,
                                    ""),
                                "")
                            =0),
                        0,
                        GEOMEAN(IF(
                            ISNUMBER(M154:X154),
                            IF(
                                M$4:X$4=1,
                                M154:X154,
                                ""),
                            ""))
                    ),
                    IF(
                        OR(IF(
                            ISNUMBER(M154:X154),
                            IF(
                                M$4:X$4=2,
                                M154:X154,
                                ""),
                            "")
                            =0),
                        0,
                        GEOMEAN(IF(
                            ISNUMBER(M154:X154),
                            IF(
                                M$4:X$4=2,
                                M154:X154,
                                ""),
                            "")))
                )
            )
        )
    )
)</f>
        <v>6.1320208453966396</v>
      </c>
      <c r="I154" s="191" t="e" cm="1">
        <f t="array" ref="I154">IF(
    SUM(IF(
            ISNUMBER(
                IF(
                    $M$5:$X$5,
                    (M154:X154),
                    "")),
            1,
            0))
        =0,
    NA(),
    IF(
        Parameters!$D$15=1,
        IF(
            SUM(--(ISNUMBER(IF($M$5:$X$5=1,(M154:X154),""))))&gt;0,
            MAX(IF(
                ISNUMBER(M154:X154),
                IF(
                    M$5:X$5=1,
                    M154:X154,
                    ""),
                "")),
            MAX(IF(
                ISNUMBER(M154:X154),
                IF(
                    M$5:X$5=2,
                    M154:X154,
                    ""),
                ""))
        ),
        IF(
            Parameters!$D$16=1,
            IFERROR(
                AVERAGE(IF(
                    ISNUMBER(M154:X154),
                    IF(
                        M$5:X$5=1,
                        M154:X154,
                        ""),
                    "")),
                AVERAGE(IF(
                    ISNUMBER(M154:X154),
                    IF(
                        M$5:X$5=2,
                        M154:X154,
                        ""),
                    ""))
            ),
            IF(
                Parameters!$D$17=1,
                IFERROR(
                    IF(
                        OR(
                            IF(
                                ISNUMBER(M154:X154),
                                IF(
                                    M$5:X$5=1,
                                    M154:X154,
                                    ""),
                                "")
                            =0),
                        0,
                        GEOMEAN(IF(
                            ISNUMBER(M154:X154),
                            IF(
                                M$5:X$5=1,
                                M154:X154,
                                ""),
                            ""))
                    ),
                    IF(
                        OR(IF(
                            ISNUMBER(M154:X154),
                            IF(
                                M$5:X$5=2,
                                M154:X154,
                                ""),
                            "")
                            =0),
                        0,
                        GEOMEAN(IF(
                            ISNUMBER(M154:X154),
                            IF(
                                M$5:X$5=2,
                                M154:X154,
                                ""),
                            "")))
                )
            )
        )
    )
)</f>
        <v>#N/A</v>
      </c>
      <c r="J154" s="242">
        <v>44753</v>
      </c>
      <c r="K154" s="242">
        <v>44753</v>
      </c>
      <c r="L154" s="91" t="s">
        <v>250</v>
      </c>
      <c r="M154" s="192">
        <v>9.0430622009569301</v>
      </c>
      <c r="N154" s="192">
        <v>6.1320208453966396</v>
      </c>
      <c r="O154" s="192" t="s">
        <v>409</v>
      </c>
      <c r="P154" s="192" t="s">
        <v>409</v>
      </c>
      <c r="Q154" s="192" t="s">
        <v>409</v>
      </c>
      <c r="R154" s="192">
        <v>0.53600000000000003</v>
      </c>
      <c r="S154" s="192">
        <v>56.9</v>
      </c>
      <c r="T154" s="192" t="s">
        <v>409</v>
      </c>
      <c r="U154" s="192" t="s">
        <v>409</v>
      </c>
      <c r="V154" s="192" t="s">
        <v>409</v>
      </c>
      <c r="W154" s="192"/>
      <c r="X154" s="192"/>
      <c r="Y154" s="192"/>
      <c r="Z154" s="192"/>
      <c r="AA154" s="87"/>
    </row>
    <row r="155" spans="1:27" x14ac:dyDescent="0.2">
      <c r="A155" s="81">
        <v>148</v>
      </c>
      <c r="B155" s="84" t="str">
        <f ca="1"/>
        <v>Nauru</v>
      </c>
      <c r="C155" s="84" t="str">
        <f ca="1"/>
        <v>NRU</v>
      </c>
      <c r="D155" s="84" t="str">
        <f ca="1"/>
        <v>EAS           East Asia &amp; Pacific</v>
      </c>
      <c r="E155" s="84" t="str">
        <f ca="1"/>
        <v>IBRD</v>
      </c>
      <c r="F155" s="81" t="str">
        <f t="shared" ca="1" si="5"/>
        <v/>
      </c>
      <c r="G155" s="80" t="e">
        <f>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#N/A</v>
      </c>
      <c r="H155" s="80" t="e" cm="1">
        <f t="array" ref="H155">IF(
    SUM(IF(
            ISNUMBER(
                IF(
                    $M$4:$X$4,
                    (M155:X155),
                    "")),
            1,
            0))
        =0,
    NA(),
    IF(
        Parameters!$D$15=1,
        IF(
            SUM(--(ISNUMBER(IF($M$4:$X$4=1,(M155:X155),""))))&gt;0,
            MAX(IF(
                ISNUMBER(M155:X155),
                IF(
                    M$4:X$4=1,
                    M155:X155,
                    ""),
                "")),
            MAX(IF(
                ISNUMBER(M155:X155),
                IF(
                    M$4:X$4=2,
                    M155:X155,
                    ""),
                ""))
        ),
        IF(
            Parameters!$D$16=1,
            IFERROR(
                AVERAGE(IF(
                    ISNUMBER(M155:X155),
                    IF(
                        M$4:X$4=1,
                        M155:X155,
                        ""),
                    "")),
                AVERAGE(IF(
                    ISNUMBER(M155:X155),
                    IF(
                        M$4:X$4=2,
                        M155:X155,
                        ""),
                    ""))
            ),
            IF(
                Parameters!$D$17=1,
                IFERROR(
                    IF(
                        OR(
                            IF(
                                ISNUMBER(M155:X155),
                                IF(
                                    M$4:X$4=1,
                                    M155:X155,
                                    ""),
                                "")
                            =0),
                        0,
                        GEOMEAN(IF(
                            ISNUMBER(M155:X155),
                            IF(
                                M$4:X$4=1,
                                M155:X155,
                                ""),
                            ""))
                    ),
                    IF(
                        OR(IF(
                            ISNUMBER(M155:X155),
                            IF(
                                M$4:X$4=2,
                                M155:X155,
                                ""),
                            "")
                            =0),
                        0,
                        GEOMEAN(IF(
                            ISNUMBER(M155:X155),
                            IF(
                                M$4:X$4=2,
                                M155:X155,
                                ""),
                            "")))
                )
            )
        )
    )
)</f>
        <v>#N/A</v>
      </c>
      <c r="I155" s="191" t="e" cm="1">
        <f t="array" ref="I155">IF(
    SUM(IF(
            ISNUMBER(
                IF(
                    $M$5:$X$5,
                    (M155:X155),
                    "")),
            1,
            0))
        =0,
    NA(),
    IF(
        Parameters!$D$15=1,
        IF(
            SUM(--(ISNUMBER(IF($M$5:$X$5=1,(M155:X155),""))))&gt;0,
            MAX(IF(
                ISNUMBER(M155:X155),
                IF(
                    M$5:X$5=1,
                    M155:X155,
                    ""),
                "")),
            MAX(IF(
                ISNUMBER(M155:X155),
                IF(
                    M$5:X$5=2,
                    M155:X155,
                    ""),
                ""))
        ),
        IF(
            Parameters!$D$16=1,
            IFERROR(
                AVERAGE(IF(
                    ISNUMBER(M155:X155),
                    IF(
                        M$5:X$5=1,
                        M155:X155,
                        ""),
                    "")),
                AVERAGE(IF(
                    ISNUMBER(M155:X155),
                    IF(
                        M$5:X$5=2,
                        M155:X155,
                        ""),
                    ""))
            ),
            IF(
                Parameters!$D$17=1,
                IFERROR(
                    IF(
                        OR(
                            IF(
                                ISNUMBER(M155:X155),
                                IF(
                                    M$5:X$5=1,
                                    M155:X155,
                                    ""),
                                "")
                            =0),
                        0,
                        GEOMEAN(IF(
                            ISNUMBER(M155:X155),
                            IF(
                                M$5:X$5=1,
                                M155:X155,
                                ""),
                            ""))
                    ),
                    IF(
                        OR(IF(
                            ISNUMBER(M155:X155),
                            IF(
                                M$5:X$5=2,
                                M155:X155,
                                ""),
                            "")
                            =0),
                        0,
                        GEOMEAN(IF(
                            ISNUMBER(M155:X155),
                            IF(
                                M$5:X$5=2,
                                M155:X155,
                                ""),
                            "")))
                )
            )
        )
    )
)</f>
        <v>#N/A</v>
      </c>
      <c r="J155" s="242" t="s">
        <v>409</v>
      </c>
      <c r="K155" s="242">
        <v>44753</v>
      </c>
      <c r="L155" s="91" t="s">
        <v>252</v>
      </c>
      <c r="M155" s="192" t="s">
        <v>409</v>
      </c>
      <c r="N155" s="192" t="s">
        <v>409</v>
      </c>
      <c r="O155" s="192" t="s">
        <v>409</v>
      </c>
      <c r="P155" s="192" t="s">
        <v>409</v>
      </c>
      <c r="Q155" s="192" t="s">
        <v>409</v>
      </c>
      <c r="R155" s="192" t="s">
        <v>409</v>
      </c>
      <c r="S155" s="192" t="s">
        <v>409</v>
      </c>
      <c r="T155" s="192" t="s">
        <v>409</v>
      </c>
      <c r="U155" s="192" t="s">
        <v>409</v>
      </c>
      <c r="V155" s="192" t="s">
        <v>409</v>
      </c>
      <c r="W155" s="192"/>
      <c r="X155" s="192"/>
      <c r="Y155" s="192"/>
      <c r="Z155" s="192"/>
      <c r="AA155" s="87"/>
    </row>
    <row r="156" spans="1:27" x14ac:dyDescent="0.2">
      <c r="A156" s="81">
        <v>149</v>
      </c>
      <c r="B156" s="84" t="str">
        <f ca="1"/>
        <v>New Zealand</v>
      </c>
      <c r="C156" s="84" t="str">
        <f ca="1"/>
        <v>NZL</v>
      </c>
      <c r="D156" s="84" t="str">
        <f ca="1"/>
        <v>EAS           East Asia &amp; Pacific</v>
      </c>
      <c r="E156" s="84" t="str">
        <f ca="1"/>
        <v>NA</v>
      </c>
      <c r="F156" s="81" t="str">
        <f t="shared" ca="1" si="5"/>
        <v/>
      </c>
      <c r="G156" s="80">
        <f>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$M$4:$X$4,
                    (M156:X156),
                    "")),
            1,
            0))
        =0,
    NA(),
    IF(
        Parameters!$D$15=1,
        IF(
            SUM(--(ISNUMBER(IF($M$4:$X$4=1,(M156:X156),""))))&gt;0,
            MAX(IF(
                ISNUMBER(M156:X156),
                IF(
                    M$4:X$4=1,
                    M156:X156,
                    ""),
                "")),
            MAX(IF(
                ISNUMBER(M156:X156),
                IF(
                    M$4:X$4=2,
                    M156:X156,
                    ""),
                ""))
        ),
        IF(
            Parameters!$D$16=1,
            IFERROR(
                AVERAGE(IF(
                    ISNUMBER(M156:X156),
                    IF(
                        M$4:X$4=1,
                        M156:X156,
                        ""),
                    "")),
                AVERAGE(IF(
                    ISNUMBER(M156:X156),
                    IF(
                        M$4:X$4=2,
                        M156:X156,
                        ""),
                    ""))
            ),
            IF(
                Parameters!$D$17=1,
                IFERROR(
                    IF(
                        OR(
                            IF(
                                ISNUMBER(M156:X156),
                                IF(
                                    M$4:X$4=1,
                                    M156:X156,
                                    ""),
                                "")
                            =0),
                        0,
                        GEOMEAN(IF(
                            ISNUMBER(M156:X156),
                            IF(
                                M$4:X$4=1,
                                M156:X156,
                                ""),
                            ""))
                    ),
                    IF(
                        OR(IF(
                            ISNUMBER(M156:X156),
                            IF(
                                M$4:X$4=2,
                                M156:X156,
                                ""),
                            "")
                            =0),
                        0,
                        GEOMEAN(IF(
                            ISNUMBER(M156:X156),
                            IF(
                                M$4:X$4=2,
                                M156:X156,
                                ""),
                            "")))
                )
            )
        )
    )
)</f>
        <v>8.1065431383903402E-2</v>
      </c>
      <c r="I156" s="191" t="e" cm="1">
        <f t="array" ref="I156">IF(
    SUM(IF(
            ISNUMBER(
                IF(
                    $M$5:$X$5,
                    (M156:X156),
                    "")),
            1,
            0))
        =0,
    NA(),
    IF(
        Parameters!$D$15=1,
        IF(
            SUM(--(ISNUMBER(IF($M$5:$X$5=1,(M156:X156),""))))&gt;0,
            MAX(IF(
                ISNUMBER(M156:X156),
                IF(
                    M$5:X$5=1,
                    M156:X156,
                    ""),
                "")),
            MAX(IF(
                ISNUMBER(M156:X156),
                IF(
                    M$5:X$5=2,
                    M156:X156,
                    ""),
                ""))
        ),
        IF(
            Parameters!$D$16=1,
            IFERROR(
                AVERAGE(IF(
                    ISNUMBER(M156:X156),
                    IF(
                        M$5:X$5=1,
                        M156:X156,
                        ""),
                    "")),
                AVERAGE(IF(
                    ISNUMBER(M156:X156),
                    IF(
                        M$5:X$5=2,
                        M156:X156,
                        ""),
                    ""))
            ),
            IF(
                Parameters!$D$17=1,
                IFERROR(
                    IF(
                        OR(
                            IF(
                                ISNUMBER(M156:X156),
                                IF(
                                    M$5:X$5=1,
                                    M156:X156,
                                    ""),
                                "")
                            =0),
                        0,
                        GEOMEAN(IF(
                            ISNUMBER(M156:X156),
                            IF(
                                M$5:X$5=1,
                                M156:X156,
                                ""),
                            ""))
                    ),
                    IF(
                        OR(IF(
                            ISNUMBER(M156:X156),
                            IF(
                                M$5:X$5=2,
                                M156:X156,
                                ""),
                            "")
                            =0),
                        0,
                        GEOMEAN(IF(
                            ISNUMBER(M156:X156),
                            IF(
                                M$5:X$5=2,
                                M156:X156,
                                ""),
                            "")))
                )
            )
        )
    )
)</f>
        <v>#N/A</v>
      </c>
      <c r="J156" s="242">
        <v>44753</v>
      </c>
      <c r="K156" s="242">
        <v>44753</v>
      </c>
      <c r="L156" s="91" t="s">
        <v>254</v>
      </c>
      <c r="M156" s="192">
        <v>1.84210526315789</v>
      </c>
      <c r="N156" s="192">
        <v>8.1065431383903402E-2</v>
      </c>
      <c r="O156" s="192" t="s">
        <v>409</v>
      </c>
      <c r="P156" s="192" t="s">
        <v>409</v>
      </c>
      <c r="Q156" s="192" t="s">
        <v>409</v>
      </c>
      <c r="R156" s="192">
        <v>0.23499999999999999</v>
      </c>
      <c r="S156" s="192">
        <v>77.8</v>
      </c>
      <c r="T156" s="192" t="s">
        <v>409</v>
      </c>
      <c r="U156" s="192" t="s">
        <v>409</v>
      </c>
      <c r="V156" s="192" t="s">
        <v>409</v>
      </c>
      <c r="W156" s="192"/>
      <c r="X156" s="192"/>
      <c r="Y156" s="192"/>
      <c r="Z156" s="192"/>
      <c r="AA156" s="87"/>
    </row>
    <row r="157" spans="1:27" x14ac:dyDescent="0.2">
      <c r="A157" s="81">
        <v>150</v>
      </c>
      <c r="B157" s="84" t="str">
        <f ca="1"/>
        <v>Oman</v>
      </c>
      <c r="C157" s="84" t="str">
        <f ca="1"/>
        <v>OMN</v>
      </c>
      <c r="D157" s="84" t="str">
        <f ca="1"/>
        <v>MEA           Middle East &amp; North Africa</v>
      </c>
      <c r="E157" s="84" t="str">
        <f ca="1"/>
        <v>NA</v>
      </c>
      <c r="F157" s="81" t="str">
        <f t="shared" ca="1" si="5"/>
        <v/>
      </c>
      <c r="G157" s="80">
        <f>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$M$4:$X$4,
                    (M157:X157),
                    "")),
            1,
            0))
        =0,
    NA(),
    IF(
        Parameters!$D$15=1,
        IF(
            SUM(--(ISNUMBER(IF($M$4:$X$4=1,(M157:X157),""))))&gt;0,
            MAX(IF(
                ISNUMBER(M157:X157),
                IF(
                    M$4:X$4=1,
                    M157:X157,
                    ""),
                "")),
            MAX(IF(
                ISNUMBER(M157:X157),
                IF(
                    M$4:X$4=2,
                    M157:X157,
                    ""),
                ""))
        ),
        IF(
            Parameters!$D$16=1,
            IFERROR(
                AVERAGE(IF(
                    ISNUMBER(M157:X157),
                    IF(
                        M$4:X$4=1,
                        M157:X157,
                        ""),
                    "")),
                AVERAGE(IF(
                    ISNUMBER(M157:X157),
                    IF(
                        M$4:X$4=2,
                        M157:X157,
                        ""),
                    ""))
            ),
            IF(
                Parameters!$D$17=1,
                IFERROR(
                    IF(
                        OR(
                            IF(
                                ISNUMBER(M157:X157),
                                IF(
                                    M$4:X$4=1,
                                    M157:X157,
                                    ""),
                                "")
                            =0),
                        0,
                        GEOMEAN(IF(
                            ISNUMBER(M157:X157),
                            IF(
                                M$4:X$4=1,
                                M157:X157,
                                ""),
                            ""))
                    ),
                    IF(
                        OR(IF(
                            ISNUMBER(M157:X157),
                            IF(
                                M$4:X$4=2,
                                M157:X157,
                                ""),
                            "")
                            =0),
                        0,
                        GEOMEAN(IF(
                            ISNUMBER(M157:X157),
                            IF(
                                M$4:X$4=2,
                                M157:X157,
                                ""),
                            "")))
                )
            )
        )
    )
)</f>
        <v>1.9918934568616</v>
      </c>
      <c r="I157" s="191" t="e" cm="1">
        <f t="array" ref="I157">IF(
    SUM(IF(
            ISNUMBER(
                IF(
                    $M$5:$X$5,
                    (M157:X157),
                    "")),
            1,
            0))
        =0,
    NA(),
    IF(
        Parameters!$D$15=1,
        IF(
            SUM(--(ISNUMBER(IF($M$5:$X$5=1,(M157:X157),""))))&gt;0,
            MAX(IF(
                ISNUMBER(M157:X157),
                IF(
                    M$5:X$5=1,
                    M157:X157,
                    ""),
                "")),
            MAX(IF(
                ISNUMBER(M157:X157),
                IF(
                    M$5:X$5=2,
                    M157:X157,
                    ""),
                ""))
        ),
        IF(
            Parameters!$D$16=1,
            IFERROR(
                AVERAGE(IF(
                    ISNUMBER(M157:X157),
                    IF(
                        M$5:X$5=1,
                        M157:X157,
                        ""),
                    "")),
                AVERAGE(IF(
                    ISNUMBER(M157:X157),
                    IF(
                        M$5:X$5=2,
                        M157:X157,
                        ""),
                    ""))
            ),
            IF(
                Parameters!$D$17=1,
                IFERROR(
                    IF(
                        OR(
                            IF(
                                ISNUMBER(M157:X157),
                                IF(
                                    M$5:X$5=1,
                                    M157:X157,
                                    ""),
                                "")
                            =0),
                        0,
                        GEOMEAN(IF(
                            ISNUMBER(M157:X157),
                            IF(
                                M$5:X$5=1,
                                M157:X157,
                                ""),
                            ""))
                    ),
                    IF(
                        OR(IF(
                            ISNUMBER(M157:X157),
                            IF(
                                M$5:X$5=2,
                                M157:X157,
                                ""),
                            "")
                            =0),
                        0,
                        GEOMEAN(IF(
                            ISNUMBER(M157:X157),
                            IF(
                                M$5:X$5=2,
                                M157:X157,
                                ""),
                            "")))
                )
            )
        )
    )
)</f>
        <v>#N/A</v>
      </c>
      <c r="J157" s="242">
        <v>44753</v>
      </c>
      <c r="K157" s="242">
        <v>44753</v>
      </c>
      <c r="L157" s="91" t="s">
        <v>256</v>
      </c>
      <c r="M157" s="192">
        <v>3.2296650717703299</v>
      </c>
      <c r="N157" s="192">
        <v>1.9918934568616</v>
      </c>
      <c r="O157" s="192" t="s">
        <v>409</v>
      </c>
      <c r="P157" s="192" t="s">
        <v>409</v>
      </c>
      <c r="Q157" s="192" t="s">
        <v>409</v>
      </c>
      <c r="R157" s="192">
        <v>0.29299999999999998</v>
      </c>
      <c r="S157" s="192">
        <v>71.2</v>
      </c>
      <c r="T157" s="192" t="s">
        <v>409</v>
      </c>
      <c r="U157" s="192" t="s">
        <v>409</v>
      </c>
      <c r="V157" s="192" t="s">
        <v>409</v>
      </c>
      <c r="W157" s="192"/>
      <c r="X157" s="192"/>
      <c r="Y157" s="192"/>
      <c r="Z157" s="192"/>
      <c r="AA157" s="87"/>
    </row>
    <row r="158" spans="1:27" x14ac:dyDescent="0.2">
      <c r="A158" s="81">
        <v>151</v>
      </c>
      <c r="B158" s="84" t="str">
        <f ca="1"/>
        <v>Pakistan</v>
      </c>
      <c r="C158" s="84" t="str">
        <f ca="1"/>
        <v>PAK</v>
      </c>
      <c r="D158" s="84" t="str">
        <f ca="1"/>
        <v>SAS           South Asia</v>
      </c>
      <c r="E158" s="84" t="str">
        <f ca="1"/>
        <v>Blend</v>
      </c>
      <c r="F158" s="81" t="str">
        <f t="shared" ca="1" si="5"/>
        <v/>
      </c>
      <c r="G158" s="80">
        <f>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7.242191250262934</v>
      </c>
      <c r="H158" s="80" cm="1">
        <f t="array" ref="H158">IF(
    SUM(IF(
            ISNUMBER(
                IF(
                    $M$4:$X$4,
                    (M158:X158),
                    "")),
            1,
            0))
        =0,
    NA(),
    IF(
        Parameters!$D$15=1,
        IF(
            SUM(--(ISNUMBER(IF($M$4:$X$4=1,(M158:X158),""))))&gt;0,
            MAX(IF(
                ISNUMBER(M158:X158),
                IF(
                    M$4:X$4=1,
                    M158:X158,
                    ""),
                "")),
            MAX(IF(
                ISNUMBER(M158:X158),
                IF(
                    M$4:X$4=2,
                    M158:X158,
                    ""),
                ""))
        ),
        IF(
            Parameters!$D$16=1,
            IFERROR(
                AVERAGE(IF(
                    ISNUMBER(M158:X158),
                    IF(
                        M$4:X$4=1,
                        M158:X158,
                        ""),
                    "")),
                AVERAGE(IF(
                    ISNUMBER(M158:X158),
                    IF(
                        M$4:X$4=2,
                        M158:X158,
                        ""),
                    ""))
            ),
            IF(
                Parameters!$D$17=1,
                IFERROR(
                    IF(
                        OR(
                            IF(
                                ISNUMBER(M158:X158),
                                IF(
                                    M$4:X$4=1,
                                    M158:X158,
                                    ""),
                                "")
                            =0),
                        0,
                        GEOMEAN(IF(
                            ISNUMBER(M158:X158),
                            IF(
                                M$4:X$4=1,
                                M158:X158,
                                ""),
                            ""))
                    ),
                    IF(
                        OR(IF(
                            ISNUMBER(M158:X158),
                            IF(
                                M$4:X$4=2,
                                M158:X158,
                                ""),
                            "")
                            =0),
                        0,
                        GEOMEAN(IF(
                            ISNUMBER(M158:X158),
                            IF(
                                M$4:X$4=2,
                                M158:X158,
                                ""),
                            "")))
                )
            )
        )
    )
)</f>
        <v>7.4927620150549998</v>
      </c>
      <c r="I158" s="191" cm="1">
        <f t="array" ref="I158">IF(
    SUM(IF(
            ISNUMBER(
                IF(
                    $M$5:$X$5,
                    (M158:X158),
                    "")),
            1,
            0))
        =0,
    NA(),
    IF(
        Parameters!$D$15=1,
        IF(
            SUM(--(ISNUMBER(IF($M$5:$X$5=1,(M158:X158),""))))&gt;0,
            MAX(IF(
                ISNUMBER(M158:X158),
                IF(
                    M$5:X$5=1,
                    M158:X158,
                    ""),
                "")),
            MAX(IF(
                ISNUMBER(M158:X158),
                IF(
                    M$5:X$5=2,
                    M158:X158,
                    ""),
                ""))
        ),
        IF(
            Parameters!$D$16=1,
            IFERROR(
                AVERAGE(IF(
                    ISNUMBER(M158:X158),
                    IF(
                        M$5:X$5=1,
                        M158:X158,
                        ""),
                    "")),
                AVERAGE(IF(
                    ISNUMBER(M158:X158),
                    IF(
                        M$5:X$5=2,
                        M158:X158,
                        ""),
                    ""))
            ),
            IF(
                Parameters!$D$17=1,
                IFERROR(
                    IF(
                        OR(
                            IF(
                                ISNUMBER(M158:X158),
                                IF(
                                    M$5:X$5=1,
                                    M158:X158,
                                    ""),
                                "")
                            =0),
                        0,
                        GEOMEAN(IF(
                            ISNUMBER(M158:X158),
                            IF(
                                M$5:X$5=1,
                                M158:X158,
                                ""),
                            ""))
                    ),
                    IF(
                        OR(IF(
                            ISNUMBER(M158:X158),
                            IF(
                                M$5:X$5=2,
                                M158:X158,
                                ""),
                            "")
                            =0),
                        0,
                        GEOMEAN(IF(
                            ISNUMBER(M158:X158),
                            IF(
                                M$5:X$5=2,
                                M158:X158,
                                ""),
                            "")))
                )
            )
        )
    )
)</f>
        <v>7</v>
      </c>
      <c r="J158" s="242">
        <v>44888</v>
      </c>
      <c r="K158" s="242">
        <v>44900</v>
      </c>
      <c r="L158" s="91" t="s">
        <v>258</v>
      </c>
      <c r="M158" s="192">
        <v>6.6267942583731996</v>
      </c>
      <c r="N158" s="192">
        <v>7.4927620150549998</v>
      </c>
      <c r="O158" s="192">
        <v>7</v>
      </c>
      <c r="P158" s="192" t="s">
        <v>409</v>
      </c>
      <c r="Q158" s="192" t="s">
        <v>409</v>
      </c>
      <c r="R158" s="192">
        <v>0.435</v>
      </c>
      <c r="S158" s="192">
        <v>52.2</v>
      </c>
      <c r="T158" s="192" t="s">
        <v>793</v>
      </c>
      <c r="U158" s="192" t="s">
        <v>409</v>
      </c>
      <c r="V158" s="192" t="s">
        <v>409</v>
      </c>
      <c r="W158" s="192"/>
      <c r="X158" s="192"/>
      <c r="Y158" s="192"/>
      <c r="Z158" s="192"/>
      <c r="AA158" s="87"/>
    </row>
    <row r="159" spans="1:27" x14ac:dyDescent="0.2">
      <c r="A159" s="81">
        <v>152</v>
      </c>
      <c r="B159" s="84" t="str">
        <f ca="1"/>
        <v>Panama</v>
      </c>
      <c r="C159" s="84" t="str">
        <f ca="1"/>
        <v>PAN</v>
      </c>
      <c r="D159" s="84" t="str">
        <f ca="1"/>
        <v>LCN           Latin America &amp; Caribbean</v>
      </c>
      <c r="E159" s="84" t="str">
        <f ca="1"/>
        <v>IBRD</v>
      </c>
      <c r="F159" s="81" t="str">
        <f t="shared" ca="1" si="5"/>
        <v/>
      </c>
      <c r="G159" s="80">
        <f>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0</v>
      </c>
      <c r="H159" s="80" cm="1">
        <f t="array" ref="H159">IF(
    SUM(IF(
            ISNUMBER(
                IF(
                    $M$4:$X$4,
                    (M159:X159),
                    "")),
            1,
            0))
        =0,
    NA(),
    IF(
        Parameters!$D$15=1,
        IF(
            SUM(--(ISNUMBER(IF($M$4:$X$4=1,(M159:X159),""))))&gt;0,
            MAX(IF(
                ISNUMBER(M159:X159),
                IF(
                    M$4:X$4=1,
                    M159:X159,
                    ""),
                "")),
            MAX(IF(
                ISNUMBER(M159:X159),
                IF(
                    M$4:X$4=2,
                    M159:X159,
                    ""),
                ""))
        ),
        IF(
            Parameters!$D$16=1,
            IFERROR(
                AVERAGE(IF(
                    ISNUMBER(M159:X159),
                    IF(
                        M$4:X$4=1,
                        M159:X159,
                        ""),
                    "")),
                AVERAGE(IF(
                    ISNUMBER(M159:X159),
                    IF(
                        M$4:X$4=2,
                        M159:X159,
                        ""),
                    ""))
            ),
            IF(
                Parameters!$D$17=1,
                IFERROR(
                    IF(
                        OR(
                            IF(
                                ISNUMBER(M159:X159),
                                IF(
                                    M$4:X$4=1,
                                    M159:X159,
                                    ""),
                                "")
                            =0),
                        0,
                        GEOMEAN(IF(
                            ISNUMBER(M159:X159),
                            IF(
                                M$4:X$4=1,
                                M159:X159,
                                ""),
                            ""))
                    ),
                    IF(
                        OR(IF(
                            ISNUMBER(M159:X159),
                            IF(
                                M$4:X$4=2,
                                M159:X159,
                                ""),
                            "")
                            =0),
                        0,
                        GEOMEAN(IF(
                            ISNUMBER(M159:X159),
                            IF(
                                M$4:X$4=2,
                                M159:X159,
                                ""),
                            "")))
                )
            )
        )
    )
)</f>
        <v>2.3393167342211898</v>
      </c>
      <c r="I159" s="191" t="e" cm="1">
        <f t="array" ref="I159">IF(
    SUM(IF(
            ISNUMBER(
                IF(
                    $M$5:$X$5,
                    (M159:X159),
                    "")),
            1,
            0))
        =0,
    NA(),
    IF(
        Parameters!$D$15=1,
        IF(
            SUM(--(ISNUMBER(IF($M$5:$X$5=1,(M159:X159),""))))&gt;0,
            MAX(IF(
                ISNUMBER(M159:X159),
                IF(
                    M$5:X$5=1,
                    M159:X159,
                    ""),
                "")),
            MAX(IF(
                ISNUMBER(M159:X159),
                IF(
                    M$5:X$5=2,
                    M159:X159,
                    ""),
                ""))
        ),
        IF(
            Parameters!$D$16=1,
            IFERROR(
                AVERAGE(IF(
                    ISNUMBER(M159:X159),
                    IF(
                        M$5:X$5=1,
                        M159:X159,
                        ""),
                    "")),
                AVERAGE(IF(
                    ISNUMBER(M159:X159),
                    IF(
                        M$5:X$5=2,
                        M159:X159,
                        ""),
                    ""))
            ),
            IF(
                Parameters!$D$17=1,
                IFERROR(
                    IF(
                        OR(
                            IF(
                                ISNUMBER(M159:X159),
                                IF(
                                    M$5:X$5=1,
                                    M159:X159,
                                    ""),
                                "")
                            =0),
                        0,
                        GEOMEAN(IF(
                            ISNUMBER(M159:X159),
                            IF(
                                M$5:X$5=1,
                                M159:X159,
                                ""),
                            ""))
                    ),
                    IF(
                        OR(IF(
                            ISNUMBER(M159:X159),
                            IF(
                                M$5:X$5=2,
                                M159:X159,
                                ""),
                            "")
                            =0),
                        0,
                        GEOMEAN(IF(
                            ISNUMBER(M159:X159),
                            IF(
                                M$5:X$5=2,
                                M159:X159,
                                ""),
                            "")))
                )
            )
        )
    )
)</f>
        <v>#N/A</v>
      </c>
      <c r="J159" s="242">
        <v>44753</v>
      </c>
      <c r="K159" s="242">
        <v>44753</v>
      </c>
      <c r="L159" s="91" t="s">
        <v>260</v>
      </c>
      <c r="M159" s="192">
        <v>5.0956937799043001</v>
      </c>
      <c r="N159" s="192">
        <v>2.3393167342211898</v>
      </c>
      <c r="O159" s="192" t="s">
        <v>409</v>
      </c>
      <c r="P159" s="192" t="s">
        <v>409</v>
      </c>
      <c r="Q159" s="192" t="s">
        <v>409</v>
      </c>
      <c r="R159" s="192">
        <v>0.371</v>
      </c>
      <c r="S159" s="192">
        <v>70</v>
      </c>
      <c r="T159" s="192" t="s">
        <v>409</v>
      </c>
      <c r="U159" s="192" t="s">
        <v>409</v>
      </c>
      <c r="V159" s="192" t="s">
        <v>409</v>
      </c>
      <c r="W159" s="192"/>
      <c r="X159" s="192"/>
      <c r="Y159" s="192"/>
      <c r="Z159" s="192"/>
      <c r="AA159" s="87"/>
    </row>
    <row r="160" spans="1:27" x14ac:dyDescent="0.2">
      <c r="A160" s="81">
        <v>153</v>
      </c>
      <c r="B160" s="84" t="str">
        <f ca="1"/>
        <v>Peru</v>
      </c>
      <c r="C160" s="84" t="str">
        <f ca="1"/>
        <v>PER</v>
      </c>
      <c r="D160" s="84" t="str">
        <f ca="1"/>
        <v>LCN           Latin America &amp; Caribbean</v>
      </c>
      <c r="E160" s="84" t="str">
        <f ca="1"/>
        <v>IBRD</v>
      </c>
      <c r="F160" s="81" t="str">
        <f t="shared" ca="1" si="5"/>
        <v/>
      </c>
      <c r="G160" s="80">
        <f>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0</v>
      </c>
      <c r="H160" s="80" cm="1">
        <f t="array" ref="H160">IF(
    SUM(IF(
            ISNUMBER(
                IF(
                    $M$4:$X$4,
                    (M160:X160),
                    "")),
            1,
            0))
        =0,
    NA(),
    IF(
        Parameters!$D$15=1,
        IF(
            SUM(--(ISNUMBER(IF($M$4:$X$4=1,(M160:X160),""))))&gt;0,
            MAX(IF(
                ISNUMBER(M160:X160),
                IF(
                    M$4:X$4=1,
                    M160:X160,
                    ""),
                "")),
            MAX(IF(
                ISNUMBER(M160:X160),
                IF(
                    M$4:X$4=2,
                    M160:X160,
                    ""),
                ""))
        ),
        IF(
            Parameters!$D$16=1,
            IFERROR(
                AVERAGE(IF(
                    ISNUMBER(M160:X160),
                    IF(
                        M$4:X$4=1,
                        M160:X160,
                        ""),
                    "")),
                AVERAGE(IF(
                    ISNUMBER(M160:X160),
                    IF(
                        M$4:X$4=2,
                        M160:X160,
                        ""),
                    ""))
            ),
            IF(
                Parameters!$D$17=1,
                IFERROR(
                    IF(
                        OR(
                            IF(
                                ISNUMBER(M160:X160),
                                IF(
                                    M$4:X$4=1,
                                    M160:X160,
                                    ""),
                                "")
                            =0),
                        0,
                        GEOMEAN(IF(
                            ISNUMBER(M160:X160),
                            IF(
                                M$4:X$4=1,
                                M160:X160,
                                ""),
                            ""))
                    ),
                    IF(
                        OR(IF(
                            ISNUMBER(M160:X160),
                            IF(
                                M$4:X$4=2,
                                M160:X160,
                                ""),
                            "")
                            =0),
                        0,
                        GEOMEAN(IF(
                            ISNUMBER(M160:X160),
                            IF(
                                M$4:X$4=2,
                                M160:X160,
                                ""),
                            "")))
                )
            )
        )
    )
)</f>
        <v>2.1077012159814701</v>
      </c>
      <c r="I160" s="191" t="e" cm="1">
        <f t="array" ref="I160">IF(
    SUM(IF(
            ISNUMBER(
                IF(
                    $M$5:$X$5,
                    (M160:X160),
                    "")),
            1,
            0))
        =0,
    NA(),
    IF(
        Parameters!$D$15=1,
        IF(
            SUM(--(ISNUMBER(IF($M$5:$X$5=1,(M160:X160),""))))&gt;0,
            MAX(IF(
                ISNUMBER(M160:X160),
                IF(
                    M$5:X$5=1,
                    M160:X160,
                    ""),
                "")),
            MAX(IF(
                ISNUMBER(M160:X160),
                IF(
                    M$5:X$5=2,
                    M160:X160,
                    ""),
                ""))
        ),
        IF(
            Parameters!$D$16=1,
            IFERROR(
                AVERAGE(IF(
                    ISNUMBER(M160:X160),
                    IF(
                        M$5:X$5=1,
                        M160:X160,
                        ""),
                    "")),
                AVERAGE(IF(
                    ISNUMBER(M160:X160),
                    IF(
                        M$5:X$5=2,
                        M160:X160,
                        ""),
                    ""))
            ),
            IF(
                Parameters!$D$17=1,
                IFERROR(
                    IF(
                        OR(
                            IF(
                                ISNUMBER(M160:X160),
                                IF(
                                    M$5:X$5=1,
                                    M160:X160,
                                    ""),
                                "")
                            =0),
                        0,
                        GEOMEAN(IF(
                            ISNUMBER(M160:X160),
                            IF(
                                M$5:X$5=1,
                                M160:X160,
                                ""),
                            ""))
                    ),
                    IF(
                        OR(IF(
                            ISNUMBER(M160:X160),
                            IF(
                                M$5:X$5=2,
                                M160:X160,
                                ""),
                            "")
                            =0),
                        0,
                        GEOMEAN(IF(
                            ISNUMBER(M160:X160),
                            IF(
                                M$5:X$5=2,
                                M160:X160,
                                ""),
                            "")))
                )
            )
        )
    )
)</f>
        <v>#N/A</v>
      </c>
      <c r="J160" s="242">
        <v>44753</v>
      </c>
      <c r="K160" s="242">
        <v>44753</v>
      </c>
      <c r="L160" s="91" t="s">
        <v>262</v>
      </c>
      <c r="M160" s="192">
        <v>6.6507177033492804</v>
      </c>
      <c r="N160" s="192">
        <v>2.1077012159814701</v>
      </c>
      <c r="O160" s="192" t="s">
        <v>409</v>
      </c>
      <c r="P160" s="192" t="s">
        <v>409</v>
      </c>
      <c r="Q160" s="192" t="s">
        <v>409</v>
      </c>
      <c r="R160" s="192">
        <v>0.436</v>
      </c>
      <c r="S160" s="192">
        <v>70.8</v>
      </c>
      <c r="T160" s="192" t="s">
        <v>409</v>
      </c>
      <c r="U160" s="192" t="s">
        <v>409</v>
      </c>
      <c r="V160" s="192" t="s">
        <v>409</v>
      </c>
      <c r="W160" s="192"/>
      <c r="X160" s="192"/>
      <c r="Y160" s="192"/>
      <c r="Z160" s="192"/>
      <c r="AA160" s="87"/>
    </row>
    <row r="161" spans="1:27" x14ac:dyDescent="0.2">
      <c r="A161" s="81">
        <v>154</v>
      </c>
      <c r="B161" s="84" t="str">
        <f ca="1"/>
        <v>Philippines</v>
      </c>
      <c r="C161" s="84" t="str">
        <f ca="1"/>
        <v>PHL</v>
      </c>
      <c r="D161" s="84" t="str">
        <f ca="1"/>
        <v>EAS           East Asia &amp; Pacific</v>
      </c>
      <c r="E161" s="84" t="str">
        <f ca="1"/>
        <v>IBRD</v>
      </c>
      <c r="F161" s="81" t="str">
        <f t="shared" ca="1" si="5"/>
        <v/>
      </c>
      <c r="G161" s="80">
        <f>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0</v>
      </c>
      <c r="H161" s="80" cm="1">
        <f t="array" ref="H161">IF(
    SUM(IF(
            ISNUMBER(
                IF(
                    $M$4:$X$4,
                    (M161:X161),
                    "")),
            1,
            0))
        =0,
    NA(),
    IF(
        Parameters!$D$15=1,
        IF(
            SUM(--(ISNUMBER(IF($M$4:$X$4=1,(M161:X161),""))))&gt;0,
            MAX(IF(
                ISNUMBER(M161:X161),
                IF(
                    M$4:X$4=1,
                    M161:X161,
                    ""),
                "")),
            MAX(IF(
                ISNUMBER(M161:X161),
                IF(
                    M$4:X$4=2,
                    M161:X161,
                    ""),
                ""))
        ),
        IF(
            Parameters!$D$16=1,
            IFERROR(
                AVERAGE(IF(
                    ISNUMBER(M161:X161),
                    IF(
                        M$4:X$4=1,
                        M161:X161,
                        ""),
                    "")),
                AVERAGE(IF(
                    ISNUMBER(M161:X161),
                    IF(
                        M$4:X$4=2,
                        M161:X161,
                        ""),
                    ""))
            ),
            IF(
                Parameters!$D$17=1,
                IFERROR(
                    IF(
                        OR(
                            IF(
                                ISNUMBER(M161:X161),
                                IF(
                                    M$4:X$4=1,
                                    M161:X161,
                                    ""),
                                "")
                            =0),
                        0,
                        GEOMEAN(IF(
                            ISNUMBER(M161:X161),
                            IF(
                                M$4:X$4=1,
                                M161:X161,
                                ""),
                            ""))
                    ),
                    IF(
                        OR(IF(
                            ISNUMBER(M161:X161),
                            IF(
                                M$4:X$4=2,
                                M161:X161,
                                ""),
                            "")
                            =0),
                        0,
                        GEOMEAN(IF(
                            ISNUMBER(M161:X161),
                            IF(
                                M$4:X$4=2,
                                M161:X161,
                                ""),
                            "")))
                )
            )
        )
    )
)</f>
        <v>5.4371742906774703</v>
      </c>
      <c r="I161" s="191" t="e" cm="1">
        <f t="array" ref="I161">IF(
    SUM(IF(
            ISNUMBER(
                IF(
                    $M$5:$X$5,
                    (M161:X161),
                    "")),
            1,
            0))
        =0,
    NA(),
    IF(
        Parameters!$D$15=1,
        IF(
            SUM(--(ISNUMBER(IF($M$5:$X$5=1,(M161:X161),""))))&gt;0,
            MAX(IF(
                ISNUMBER(M161:X161),
                IF(
                    M$5:X$5=1,
                    M161:X161,
                    ""),
                "")),
            MAX(IF(
                ISNUMBER(M161:X161),
                IF(
                    M$5:X$5=2,
                    M161:X161,
                    ""),
                ""))
        ),
        IF(
            Parameters!$D$16=1,
            IFERROR(
                AVERAGE(IF(
                    ISNUMBER(M161:X161),
                    IF(
                        M$5:X$5=1,
                        M161:X161,
                        ""),
                    "")),
                AVERAGE(IF(
                    ISNUMBER(M161:X161),
                    IF(
                        M$5:X$5=2,
                        M161:X161,
                        ""),
                    ""))
            ),
            IF(
                Parameters!$D$17=1,
                IFERROR(
                    IF(
                        OR(
                            IF(
                                ISNUMBER(M161:X161),
                                IF(
                                    M$5:X$5=1,
                                    M161:X161,
                                    ""),
                                "")
                            =0),
                        0,
                        GEOMEAN(IF(
                            ISNUMBER(M161:X161),
                            IF(
                                M$5:X$5=1,
                                M161:X161,
                                ""),
                            ""))
                    ),
                    IF(
                        OR(IF(
                            ISNUMBER(M161:X161),
                            IF(
                                M$5:X$5=2,
                                M161:X161,
                                ""),
                            "")
                            =0),
                        0,
                        GEOMEAN(IF(
                            ISNUMBER(M161:X161),
                            IF(
                                M$5:X$5=2,
                                M161:X161,
                                ""),
                            "")))
                )
            )
        )
    )
)</f>
        <v>#N/A</v>
      </c>
      <c r="J161" s="242">
        <v>44753</v>
      </c>
      <c r="K161" s="242">
        <v>44753</v>
      </c>
      <c r="L161" s="91" t="s">
        <v>264</v>
      </c>
      <c r="M161" s="192">
        <v>7.2009569377990399</v>
      </c>
      <c r="N161" s="192">
        <v>5.4371742906774703</v>
      </c>
      <c r="O161" s="192" t="s">
        <v>409</v>
      </c>
      <c r="P161" s="192" t="s">
        <v>409</v>
      </c>
      <c r="Q161" s="192" t="s">
        <v>409</v>
      </c>
      <c r="R161" s="192">
        <v>0.45900000000000002</v>
      </c>
      <c r="S161" s="192">
        <v>59.3</v>
      </c>
      <c r="T161" s="192" t="s">
        <v>409</v>
      </c>
      <c r="U161" s="192" t="s">
        <v>409</v>
      </c>
      <c r="V161" s="192" t="s">
        <v>409</v>
      </c>
      <c r="W161" s="192"/>
      <c r="X161" s="192"/>
      <c r="Y161" s="192"/>
      <c r="Z161" s="192"/>
      <c r="AA161" s="87"/>
    </row>
    <row r="162" spans="1:27" x14ac:dyDescent="0.2">
      <c r="A162" s="81">
        <v>155</v>
      </c>
      <c r="B162" s="84" t="str">
        <f ca="1"/>
        <v>Palau</v>
      </c>
      <c r="C162" s="84" t="str">
        <f ca="1"/>
        <v>PLW</v>
      </c>
      <c r="D162" s="84" t="str">
        <f ca="1"/>
        <v>EAS           East Asia &amp; Pacific</v>
      </c>
      <c r="E162" s="84" t="str">
        <f ca="1"/>
        <v>IBRD</v>
      </c>
      <c r="F162" s="81" t="str">
        <f t="shared" ca="1" si="5"/>
        <v/>
      </c>
      <c r="G162" s="80" t="e">
        <f>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#N/A</v>
      </c>
      <c r="H162" s="80" t="e" cm="1">
        <f t="array" ref="H162">IF(
    SUM(IF(
            ISNUMBER(
                IF(
                    $M$4:$X$4,
                    (M162:X162),
                    "")),
            1,
            0))
        =0,
    NA(),
    IF(
        Parameters!$D$15=1,
        IF(
            SUM(--(ISNUMBER(IF($M$4:$X$4=1,(M162:X162),""))))&gt;0,
            MAX(IF(
                ISNUMBER(M162:X162),
                IF(
                    M$4:X$4=1,
                    M162:X162,
                    ""),
                "")),
            MAX(IF(
                ISNUMBER(M162:X162),
                IF(
                    M$4:X$4=2,
                    M162:X162,
                    ""),
                ""))
        ),
        IF(
            Parameters!$D$16=1,
            IFERROR(
                AVERAGE(IF(
                    ISNUMBER(M162:X162),
                    IF(
                        M$4:X$4=1,
                        M162:X162,
                        ""),
                    "")),
                AVERAGE(IF(
                    ISNUMBER(M162:X162),
                    IF(
                        M$4:X$4=2,
                        M162:X162,
                        ""),
                    ""))
            ),
            IF(
                Parameters!$D$17=1,
                IFERROR(
                    IF(
                        OR(
                            IF(
                                ISNUMBER(M162:X162),
                                IF(
                                    M$4:X$4=1,
                                    M162:X162,
                                    ""),
                                "")
                            =0),
                        0,
                        GEOMEAN(IF(
                            ISNUMBER(M162:X162),
                            IF(
                                M$4:X$4=1,
                                M162:X162,
                                ""),
                            ""))
                    ),
                    IF(
                        OR(IF(
                            ISNUMBER(M162:X162),
                            IF(
                                M$4:X$4=2,
                                M162:X162,
                                ""),
                            "")
                            =0),
                        0,
                        GEOMEAN(IF(
                            ISNUMBER(M162:X162),
                            IF(
                                M$4:X$4=2,
                                M162:X162,
                                ""),
                            "")))
                )
            )
        )
    )
)</f>
        <v>#N/A</v>
      </c>
      <c r="I162" s="191" t="e" cm="1">
        <f t="array" ref="I162">IF(
    SUM(IF(
            ISNUMBER(
                IF(
                    $M$5:$X$5,
                    (M162:X162),
                    "")),
            1,
            0))
        =0,
    NA(),
    IF(
        Parameters!$D$15=1,
        IF(
            SUM(--(ISNUMBER(IF($M$5:$X$5=1,(M162:X162),""))))&gt;0,
            MAX(IF(
                ISNUMBER(M162:X162),
                IF(
                    M$5:X$5=1,
                    M162:X162,
                    ""),
                "")),
            MAX(IF(
                ISNUMBER(M162:X162),
                IF(
                    M$5:X$5=2,
                    M162:X162,
                    ""),
                ""))
        ),
        IF(
            Parameters!$D$16=1,
            IFERROR(
                AVERAGE(IF(
                    ISNUMBER(M162:X162),
                    IF(
                        M$5:X$5=1,
                        M162:X162,
                        ""),
                    "")),
                AVERAGE(IF(
                    ISNUMBER(M162:X162),
                    IF(
                        M$5:X$5=2,
                        M162:X162,
                        ""),
                    ""))
            ),
            IF(
                Parameters!$D$17=1,
                IFERROR(
                    IF(
                        OR(
                            IF(
                                ISNUMBER(M162:X162),
                                IF(
                                    M$5:X$5=1,
                                    M162:X162,
                                    ""),
                                "")
                            =0),
                        0,
                        GEOMEAN(IF(
                            ISNUMBER(M162:X162),
                            IF(
                                M$5:X$5=1,
                                M162:X162,
                                ""),
                            ""))
                    ),
                    IF(
                        OR(IF(
                            ISNUMBER(M162:X162),
                            IF(
                                M$5:X$5=2,
                                M162:X162,
                                ""),
                            "")
                            =0),
                        0,
                        GEOMEAN(IF(
                            ISNUMBER(M162:X162),
                            IF(
                                M$5:X$5=2,
                                M162:X162,
                                ""),
                            "")))
                )
            )
        )
    )
)</f>
        <v>#N/A</v>
      </c>
      <c r="J162" s="242">
        <v>44753</v>
      </c>
      <c r="K162" s="242">
        <v>44753</v>
      </c>
      <c r="L162" s="91" t="s">
        <v>266</v>
      </c>
      <c r="M162" s="192" t="s">
        <v>409</v>
      </c>
      <c r="N162" s="192" t="s">
        <v>409</v>
      </c>
      <c r="O162" s="192" t="s">
        <v>409</v>
      </c>
      <c r="P162" s="192" t="s">
        <v>409</v>
      </c>
      <c r="Q162" s="192" t="s">
        <v>409</v>
      </c>
      <c r="R162" s="192" t="s">
        <v>409</v>
      </c>
      <c r="S162" s="192" t="s">
        <v>409</v>
      </c>
      <c r="T162" s="192" t="s">
        <v>409</v>
      </c>
      <c r="U162" s="192" t="s">
        <v>409</v>
      </c>
      <c r="V162" s="192" t="s">
        <v>409</v>
      </c>
      <c r="W162" s="192"/>
      <c r="X162" s="192"/>
      <c r="Y162" s="192"/>
      <c r="Z162" s="192"/>
      <c r="AA162" s="87"/>
    </row>
    <row r="163" spans="1:27" x14ac:dyDescent="0.2">
      <c r="A163" s="81">
        <v>156</v>
      </c>
      <c r="B163" s="84" t="str">
        <f ca="1"/>
        <v>Papua New Guinea</v>
      </c>
      <c r="C163" s="84" t="str">
        <f ca="1"/>
        <v>PNG</v>
      </c>
      <c r="D163" s="84" t="str">
        <f ca="1"/>
        <v>EAS           East Asia &amp; Pacific</v>
      </c>
      <c r="E163" s="84" t="str">
        <f ca="1"/>
        <v>Blend</v>
      </c>
      <c r="F163" s="81" t="str">
        <f t="shared" ca="1" si="5"/>
        <v/>
      </c>
      <c r="G163" s="80">
        <f>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0</v>
      </c>
      <c r="H163" s="80" cm="1">
        <f t="array" ref="H163">IF(
    SUM(IF(
            ISNUMBER(
                IF(
                    $M$4:$X$4,
                    (M163:X163),
                    "")),
            1,
            0))
        =0,
    NA(),
    IF(
        Parameters!$D$15=1,
        IF(
            SUM(--(ISNUMBER(IF($M$4:$X$4=1,(M163:X163),""))))&gt;0,
            MAX(IF(
                ISNUMBER(M163:X163),
                IF(
                    M$4:X$4=1,
                    M163:X163,
                    ""),
                "")),
            MAX(IF(
                ISNUMBER(M163:X163),
                IF(
                    M$4:X$4=2,
                    M163:X163,
                    ""),
                ""))
        ),
        IF(
            Parameters!$D$16=1,
            IFERROR(
                AVERAGE(IF(
                    ISNUMBER(M163:X163),
                    IF(
                        M$4:X$4=1,
                        M163:X163,
                        ""),
                    "")),
                AVERAGE(IF(
                    ISNUMBER(M163:X163),
                    IF(
                        M$4:X$4=2,
                        M163:X163,
                        ""),
                    ""))
            ),
            IF(
                Parameters!$D$17=1,
                IFERROR(
                    IF(
                        OR(
                            IF(
                                ISNUMBER(M163:X163),
                                IF(
                                    M$4:X$4=1,
                                    M163:X163,
                                    ""),
                                "")
                            =0),
                        0,
                        GEOMEAN(IF(
                            ISNUMBER(M163:X163),
                            IF(
                                M$4:X$4=1,
                                M163:X163,
                                ""),
                            ""))
                    ),
                    IF(
                        OR(IF(
                            ISNUMBER(M163:X163),
                            IF(
                                M$4:X$4=2,
                                M163:X163,
                                ""),
                            "")
                            =0),
                        0,
                        GEOMEAN(IF(
                            ISNUMBER(M163:X163),
                            IF(
                                M$4:X$4=2,
                                M163:X163,
                                ""),
                            "")))
                )
            )
        )
    )
)</f>
        <v>10</v>
      </c>
      <c r="I163" s="191" t="e" cm="1">
        <f t="array" ref="I163">IF(
    SUM(IF(
            ISNUMBER(
                IF(
                    $M$5:$X$5,
                    (M163:X163),
                    "")),
            1,
            0))
        =0,
    NA(),
    IF(
        Parameters!$D$15=1,
        IF(
            SUM(--(ISNUMBER(IF($M$5:$X$5=1,(M163:X163),""))))&gt;0,
            MAX(IF(
                ISNUMBER(M163:X163),
                IF(
                    M$5:X$5=1,
                    M163:X163,
                    ""),
                "")),
            MAX(IF(
                ISNUMBER(M163:X163),
                IF(
                    M$5:X$5=2,
                    M163:X163,
                    ""),
                ""))
        ),
        IF(
            Parameters!$D$16=1,
            IFERROR(
                AVERAGE(IF(
                    ISNUMBER(M163:X163),
                    IF(
                        M$5:X$5=1,
                        M163:X163,
                        ""),
                    "")),
                AVERAGE(IF(
                    ISNUMBER(M163:X163),
                    IF(
                        M$5:X$5=2,
                        M163:X163,
                        ""),
                    ""))
            ),
            IF(
                Parameters!$D$17=1,
                IFERROR(
                    IF(
                        OR(
                            IF(
                                ISNUMBER(M163:X163),
                                IF(
                                    M$5:X$5=1,
                                    M163:X163,
                                    ""),
                                "")
                            =0),
                        0,
                        GEOMEAN(IF(
                            ISNUMBER(M163:X163),
                            IF(
                                M$5:X$5=1,
                                M163:X163,
                                ""),
                            ""))
                    ),
                    IF(
                        OR(IF(
                            ISNUMBER(M163:X163),
                            IF(
                                M$5:X$5=2,
                                M163:X163,
                                ""),
                            "")
                            =0),
                        0,
                        GEOMEAN(IF(
                            ISNUMBER(M163:X163),
                            IF(
                                M$5:X$5=2,
                                M163:X163,
                                ""),
                            "")))
                )
            )
        )
    )
)</f>
        <v>#N/A</v>
      </c>
      <c r="J163" s="242">
        <v>44753</v>
      </c>
      <c r="K163" s="242">
        <v>44753</v>
      </c>
      <c r="L163" s="91" t="s">
        <v>268</v>
      </c>
      <c r="M163" s="192">
        <v>10</v>
      </c>
      <c r="N163" s="192" t="s">
        <v>409</v>
      </c>
      <c r="O163" s="192" t="s">
        <v>409</v>
      </c>
      <c r="P163" s="192" t="s">
        <v>409</v>
      </c>
      <c r="Q163" s="192" t="s">
        <v>409</v>
      </c>
      <c r="R163" s="192">
        <v>0.60699999999999998</v>
      </c>
      <c r="S163" s="192" t="s">
        <v>409</v>
      </c>
      <c r="T163" s="192" t="s">
        <v>409</v>
      </c>
      <c r="U163" s="192" t="s">
        <v>409</v>
      </c>
      <c r="V163" s="192" t="s">
        <v>409</v>
      </c>
      <c r="W163" s="192"/>
      <c r="X163" s="192"/>
      <c r="Y163" s="192"/>
      <c r="Z163" s="192"/>
      <c r="AA163" s="87"/>
    </row>
    <row r="164" spans="1:27" x14ac:dyDescent="0.2">
      <c r="A164" s="81">
        <v>157</v>
      </c>
      <c r="B164" s="84" t="str">
        <f ca="1"/>
        <v>Poland</v>
      </c>
      <c r="C164" s="84" t="str">
        <f ca="1"/>
        <v>POL</v>
      </c>
      <c r="D164" s="84" t="str">
        <f ca="1"/>
        <v>ECS           Europe &amp; Central Asia</v>
      </c>
      <c r="E164" s="84" t="str">
        <f ca="1"/>
        <v>IBRD</v>
      </c>
      <c r="F164" s="81" t="str">
        <f t="shared" ca="1" si="5"/>
        <v/>
      </c>
      <c r="G164" s="80">
        <f>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$M$4:$X$4,
                    (M164:X164),
                    "")),
            1,
            0))
        =0,
    NA(),
    IF(
        Parameters!$D$15=1,
        IF(
            SUM(--(ISNUMBER(IF($M$4:$X$4=1,(M164:X164),""))))&gt;0,
            MAX(IF(
                ISNUMBER(M164:X164),
                IF(
                    M$4:X$4=1,
                    M164:X164,
                    ""),
                "")),
            MAX(IF(
                ISNUMBER(M164:X164),
                IF(
                    M$4:X$4=2,
                    M164:X164,
                    ""),
                ""))
        ),
        IF(
            Parameters!$D$16=1,
            IFERROR(
                AVERAGE(IF(
                    ISNUMBER(M164:X164),
                    IF(
                        M$4:X$4=1,
                        M164:X164,
                        ""),
                    "")),
                AVERAGE(IF(
                    ISNUMBER(M164:X164),
                    IF(
                        M$4:X$4=2,
                        M164:X164,
                        ""),
                    ""))
            ),
            IF(
                Parameters!$D$17=1,
                IFERROR(
                    IF(
                        OR(
                            IF(
                                ISNUMBER(M164:X164),
                                IF(
                                    M$4:X$4=1,
                                    M164:X164,
                                    ""),
                                "")
                            =0),
                        0,
                        GEOMEAN(IF(
                            ISNUMBER(M164:X164),
                            IF(
                                M$4:X$4=1,
                                M164:X164,
                                ""),
                            ""))
                    ),
                    IF(
                        OR(IF(
                            ISNUMBER(M164:X164),
                            IF(
                                M$4:X$4=2,
                                M164:X164,
                                ""),
                            "")
                            =0),
                        0,
                        GEOMEAN(IF(
                            ISNUMBER(M164:X164),
                            IF(
                                M$4:X$4=2,
                                M164:X164,
                                ""),
                            "")))
                )
            )
        )
    )
)</f>
        <v>0.74696004632310298</v>
      </c>
      <c r="I164" s="191" t="e" cm="1">
        <f t="array" ref="I164">IF(
    SUM(IF(
            ISNUMBER(
                IF(
                    $M$5:$X$5,
                    (M164:X164),
                    "")),
            1,
            0))
        =0,
    NA(),
    IF(
        Parameters!$D$15=1,
        IF(
            SUM(--(ISNUMBER(IF($M$5:$X$5=1,(M164:X164),""))))&gt;0,
            MAX(IF(
                ISNUMBER(M164:X164),
                IF(
                    M$5:X$5=1,
                    M164:X164,
                    ""),
                "")),
            MAX(IF(
                ISNUMBER(M164:X164),
                IF(
                    M$5:X$5=2,
                    M164:X164,
                    ""),
                ""))
        ),
        IF(
            Parameters!$D$16=1,
            IFERROR(
                AVERAGE(IF(
                    ISNUMBER(M164:X164),
                    IF(
                        M$5:X$5=1,
                        M164:X164,
                        ""),
                    "")),
                AVERAGE(IF(
                    ISNUMBER(M164:X164),
                    IF(
                        M$5:X$5=2,
                        M164:X164,
                        ""),
                    ""))
            ),
            IF(
                Parameters!$D$17=1,
                IFERROR(
                    IF(
                        OR(
                            IF(
                                ISNUMBER(M164:X164),
                                IF(
                                    M$5:X$5=1,
                                    M164:X164,
                                    ""),
                                "")
                            =0),
                        0,
                        GEOMEAN(IF(
                            ISNUMBER(M164:X164),
                            IF(
                                M$5:X$5=1,
                                M164:X164,
                                ""),
                            ""))
                    ),
                    IF(
                        OR(IF(
                            ISNUMBER(M164:X164),
                            IF(
                                M$5:X$5=2,
                                M164:X164,
                                ""),
                            "")
                            =0),
                        0,
                        GEOMEAN(IF(
                            ISNUMBER(M164:X164),
                            IF(
                                M$5:X$5=2,
                                M164:X164,
                                ""),
                            "")))
                )
            )
        )
    )
)</f>
        <v>#N/A</v>
      </c>
      <c r="J164" s="242">
        <v>44753</v>
      </c>
      <c r="K164" s="242">
        <v>44753</v>
      </c>
      <c r="L164" s="91" t="s">
        <v>270</v>
      </c>
      <c r="M164" s="192">
        <v>0.789473684210525</v>
      </c>
      <c r="N164" s="192">
        <v>0.74696004632310298</v>
      </c>
      <c r="O164" s="192" t="s">
        <v>409</v>
      </c>
      <c r="P164" s="192" t="s">
        <v>409</v>
      </c>
      <c r="Q164" s="192" t="s">
        <v>409</v>
      </c>
      <c r="R164" s="192">
        <v>0.191</v>
      </c>
      <c r="S164" s="192">
        <v>75.5</v>
      </c>
      <c r="T164" s="192" t="s">
        <v>409</v>
      </c>
      <c r="U164" s="192" t="s">
        <v>409</v>
      </c>
      <c r="V164" s="192" t="s">
        <v>409</v>
      </c>
      <c r="W164" s="192"/>
      <c r="X164" s="192"/>
      <c r="Y164" s="192"/>
      <c r="Z164" s="192"/>
      <c r="AA164" s="87"/>
    </row>
    <row r="165" spans="1:27" x14ac:dyDescent="0.2">
      <c r="A165" s="81">
        <v>158</v>
      </c>
      <c r="B165" s="84" t="str">
        <f ca="1"/>
        <v>Puerto Rico</v>
      </c>
      <c r="C165" s="84" t="str">
        <f ca="1"/>
        <v>PRI</v>
      </c>
      <c r="D165" s="84" t="str">
        <f ca="1"/>
        <v>LCN           Latin America &amp; Caribbean</v>
      </c>
      <c r="E165" s="84" t="str">
        <f ca="1"/>
        <v>NA</v>
      </c>
      <c r="F165" s="81" t="str">
        <f t="shared" ca="1" si="5"/>
        <v/>
      </c>
      <c r="G165" s="80">
        <f>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0</v>
      </c>
      <c r="H165" s="80" cm="1">
        <f t="array" ref="H165">IF(
    SUM(IF(
            ISNUMBER(
                IF(
                    $M$4:$X$4,
                    (M165:X165),
                    "")),
            1,
            0))
        =0,
    NA(),
    IF(
        Parameters!$D$15=1,
        IF(
            SUM(--(ISNUMBER(IF($M$4:$X$4=1,(M165:X165),""))))&gt;0,
            MAX(IF(
                ISNUMBER(M165:X165),
                IF(
                    M$4:X$4=1,
                    M165:X165,
                    ""),
                "")),
            MAX(IF(
                ISNUMBER(M165:X165),
                IF(
                    M$4:X$4=2,
                    M165:X165,
                    ""),
                ""))
        ),
        IF(
            Parameters!$D$16=1,
            IFERROR(
                AVERAGE(IF(
                    ISNUMBER(M165:X165),
                    IF(
                        M$4:X$4=1,
                        M165:X165,
                        ""),
                    "")),
                AVERAGE(IF(
                    ISNUMBER(M165:X165),
                    IF(
                        M$4:X$4=2,
                        M165:X165,
                        ""),
                    ""))
            ),
            IF(
                Parameters!$D$17=1,
                IFERROR(
                    IF(
                        OR(
                            IF(
                                ISNUMBER(M165:X165),
                                IF(
                                    M$4:X$4=1,
                                    M165:X165,
                                    ""),
                                "")
                            =0),
                        0,
                        GEOMEAN(IF(
                            ISNUMBER(M165:X165),
                            IF(
                                M$4:X$4=1,
                                M165:X165,
                                ""),
                            ""))
                    ),
                    IF(
                        OR(IF(
                            ISNUMBER(M165:X165),
                            IF(
                                M$4:X$4=2,
                                M165:X165,
                                ""),
                            "")
                            =0),
                        0,
                        GEOMEAN(IF(
                            ISNUMBER(M165:X165),
                            IF(
                                M$4:X$4=2,
                                M165:X165,
                                ""),
                            "")))
                )
            )
        )
    )
)</f>
        <v>2.7990430622009499</v>
      </c>
      <c r="I165" s="191" t="e" cm="1">
        <f t="array" ref="I165">IF(
    SUM(IF(
            ISNUMBER(
                IF(
                    $M$5:$X$5,
                    (M165:X165),
                    "")),
            1,
            0))
        =0,
    NA(),
    IF(
        Parameters!$D$15=1,
        IF(
            SUM(--(ISNUMBER(IF($M$5:$X$5=1,(M165:X165),""))))&gt;0,
            MAX(IF(
                ISNUMBER(M165:X165),
                IF(
                    M$5:X$5=1,
                    M165:X165,
                    ""),
                "")),
            MAX(IF(
                ISNUMBER(M165:X165),
                IF(
                    M$5:X$5=2,
                    M165:X165,
                    ""),
                ""))
        ),
        IF(
            Parameters!$D$16=1,
            IFERROR(
                AVERAGE(IF(
                    ISNUMBER(M165:X165),
                    IF(
                        M$5:X$5=1,
                        M165:X165,
                        ""),
                    "")),
                AVERAGE(IF(
                    ISNUMBER(M165:X165),
                    IF(
                        M$5:X$5=2,
                        M165:X165,
                        ""),
                    ""))
            ),
            IF(
                Parameters!$D$17=1,
                IFERROR(
                    IF(
                        OR(
                            IF(
                                ISNUMBER(M165:X165),
                                IF(
                                    M$5:X$5=1,
                                    M165:X165,
                                    ""),
                                "")
                            =0),
                        0,
                        GEOMEAN(IF(
                            ISNUMBER(M165:X165),
                            IF(
                                M$5:X$5=1,
                                M165:X165,
                                ""),
                            ""))
                    ),
                    IF(
                        OR(IF(
                            ISNUMBER(M165:X165),
                            IF(
                                M$5:X$5=2,
                                M165:X165,
                                ""),
                            "")
                            =0),
                        0,
                        GEOMEAN(IF(
                            ISNUMBER(M165:X165),
                            IF(
                                M$5:X$5=2,
                                M165:X165,
                                ""),
                            "")))
                )
            )
        )
    )
)</f>
        <v>#N/A</v>
      </c>
      <c r="J165" s="242">
        <v>44887</v>
      </c>
      <c r="K165" s="242" t="s">
        <v>409</v>
      </c>
      <c r="L165" s="91" t="s">
        <v>717</v>
      </c>
      <c r="M165" s="192">
        <v>2.7990430622009499</v>
      </c>
      <c r="N165" s="192" t="s">
        <v>409</v>
      </c>
      <c r="O165" s="192" t="s">
        <v>409</v>
      </c>
      <c r="P165" s="192" t="s">
        <v>409</v>
      </c>
      <c r="Q165" s="192" t="s">
        <v>409</v>
      </c>
      <c r="R165" s="192">
        <v>0.27500000000000002</v>
      </c>
      <c r="S165" s="192" t="s">
        <v>409</v>
      </c>
      <c r="T165" s="192" t="s">
        <v>409</v>
      </c>
      <c r="U165" s="192" t="s">
        <v>409</v>
      </c>
      <c r="V165" s="192" t="s">
        <v>409</v>
      </c>
      <c r="W165" s="192"/>
      <c r="X165" s="192"/>
      <c r="Y165" s="192"/>
      <c r="Z165" s="192"/>
      <c r="AA165" s="87"/>
    </row>
    <row r="166" spans="1:27" x14ac:dyDescent="0.2">
      <c r="A166" s="81">
        <v>159</v>
      </c>
      <c r="B166" s="84" t="str">
        <f ca="1"/>
        <v>Korea, Dem. People's Rep.</v>
      </c>
      <c r="C166" s="84" t="str">
        <f ca="1"/>
        <v>PRK</v>
      </c>
      <c r="D166" s="84" t="str">
        <f ca="1"/>
        <v>EAS           East Asia &amp; Pacific</v>
      </c>
      <c r="E166" s="84" t="str">
        <f ca="1"/>
        <v>NA</v>
      </c>
      <c r="F166" s="81" t="str">
        <f t="shared" ca="1" si="5"/>
        <v/>
      </c>
      <c r="G166" s="80">
        <f>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0</v>
      </c>
      <c r="H166" s="80" cm="1">
        <f t="array" ref="H166">IF(
    SUM(IF(
            ISNUMBER(
                IF(
                    $M$4:$X$4,
                    (M166:X166),
                    "")),
            1,
            0))
        =0,
    NA(),
    IF(
        Parameters!$D$15=1,
        IF(
            SUM(--(ISNUMBER(IF($M$4:$X$4=1,(M166:X166),""))))&gt;0,
            MAX(IF(
                ISNUMBER(M166:X166),
                IF(
                    M$4:X$4=1,
                    M166:X166,
                    ""),
                "")),
            MAX(IF(
                ISNUMBER(M166:X166),
                IF(
                    M$4:X$4=2,
                    M166:X166,
                    ""),
                ""))
        ),
        IF(
            Parameters!$D$16=1,
            IFERROR(
                AVERAGE(IF(
                    ISNUMBER(M166:X166),
                    IF(
                        M$4:X$4=1,
                        M166:X166,
                        ""),
                    "")),
                AVERAGE(IF(
                    ISNUMBER(M166:X166),
                    IF(
                        M$4:X$4=2,
                        M166:X166,
                        ""),
                    ""))
            ),
            IF(
                Parameters!$D$17=1,
                IFERROR(
                    IF(
                        OR(
                            IF(
                                ISNUMBER(M166:X166),
                                IF(
                                    M$4:X$4=1,
                                    M166:X166,
                                    ""),
                                "")
                            =0),
                        0,
                        GEOMEAN(IF(
                            ISNUMBER(M166:X166),
                            IF(
                                M$4:X$4=1,
                                M166:X166,
                                ""),
                            ""))
                    ),
                    IF(
                        OR(IF(
                            ISNUMBER(M166:X166),
                            IF(
                                M$4:X$4=2,
                                M166:X166,
                                ""),
                            "")
                            =0),
                        0,
                        GEOMEAN(IF(
                            ISNUMBER(M166:X166),
                            IF(
                                M$4:X$4=2,
                                M166:X166,
                                ""),
                            "")))
                )
            )
        )
    )
)</f>
        <v>8.6363636363636296</v>
      </c>
      <c r="I166" s="191" t="e" cm="1">
        <f t="array" ref="I166">IF(
    SUM(IF(
            ISNUMBER(
                IF(
                    $M$5:$X$5,
                    (M166:X166),
                    "")),
            1,
            0))
        =0,
    NA(),
    IF(
        Parameters!$D$15=1,
        IF(
            SUM(--(ISNUMBER(IF($M$5:$X$5=1,(M166:X166),""))))&gt;0,
            MAX(IF(
                ISNUMBER(M166:X166),
                IF(
                    M$5:X$5=1,
                    M166:X166,
                    ""),
                "")),
            MAX(IF(
                ISNUMBER(M166:X166),
                IF(
                    M$5:X$5=2,
                    M166:X166,
                    ""),
                ""))
        ),
        IF(
            Parameters!$D$16=1,
            IFERROR(
                AVERAGE(IF(
                    ISNUMBER(M166:X166),
                    IF(
                        M$5:X$5=1,
                        M166:X166,
                        ""),
                    "")),
                AVERAGE(IF(
                    ISNUMBER(M166:X166),
                    IF(
                        M$5:X$5=2,
                        M166:X166,
                        ""),
                    ""))
            ),
            IF(
                Parameters!$D$17=1,
                IFERROR(
                    IF(
                        OR(
                            IF(
                                ISNUMBER(M166:X166),
                                IF(
                                    M$5:X$5=1,
                                    M166:X166,
                                    ""),
                                "")
                            =0),
                        0,
                        GEOMEAN(IF(
                            ISNUMBER(M166:X166),
                            IF(
                                M$5:X$5=1,
                                M166:X166,
                                ""),
                            ""))
                    ),
                    IF(
                        OR(IF(
                            ISNUMBER(M166:X166),
                            IF(
                                M$5:X$5=2,
                                M166:X166,
                                ""),
                            "")
                            =0),
                        0,
                        GEOMEAN(IF(
                            ISNUMBER(M166:X166),
                            IF(
                                M$5:X$5=2,
                                M166:X166,
                                ""),
                            "")))
                )
            )
        )
    )
)</f>
        <v>#N/A</v>
      </c>
      <c r="J166" s="242">
        <v>44753</v>
      </c>
      <c r="K166" s="242">
        <v>44753</v>
      </c>
      <c r="L166" s="91" t="s">
        <v>271</v>
      </c>
      <c r="M166" s="192">
        <v>8.6363636363636296</v>
      </c>
      <c r="N166" s="192" t="s">
        <v>409</v>
      </c>
      <c r="O166" s="192" t="s">
        <v>409</v>
      </c>
      <c r="P166" s="192" t="s">
        <v>409</v>
      </c>
      <c r="Q166" s="192" t="s">
        <v>409</v>
      </c>
      <c r="R166" s="192">
        <v>0.51900000000000002</v>
      </c>
      <c r="S166" s="192" t="s">
        <v>409</v>
      </c>
      <c r="T166" s="192" t="s">
        <v>409</v>
      </c>
      <c r="U166" s="192" t="s">
        <v>409</v>
      </c>
      <c r="V166" s="192" t="s">
        <v>409</v>
      </c>
      <c r="W166" s="192"/>
      <c r="X166" s="192"/>
      <c r="Y166" s="192"/>
      <c r="Z166" s="192"/>
      <c r="AA166" s="87"/>
    </row>
    <row r="167" spans="1:27" x14ac:dyDescent="0.2">
      <c r="A167" s="81">
        <v>160</v>
      </c>
      <c r="B167" s="84" t="str">
        <f ca="1"/>
        <v>Portugal</v>
      </c>
      <c r="C167" s="84" t="str">
        <f ca="1"/>
        <v>PRT</v>
      </c>
      <c r="D167" s="84" t="str">
        <f ca="1"/>
        <v>ECS           Europe &amp; Central Asia</v>
      </c>
      <c r="E167" s="84" t="str">
        <f ca="1"/>
        <v>NA</v>
      </c>
      <c r="F167" s="81" t="str">
        <f t="shared" ca="1" si="5"/>
        <v/>
      </c>
      <c r="G167" s="80">
        <f>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$M$4:$X$4,
                    (M167:X167),
                    "")),
            1,
            0))
        =0,
    NA(),
    IF(
        Parameters!$D$15=1,
        IF(
            SUM(--(ISNUMBER(IF($M$4:$X$4=1,(M167:X167),""))))&gt;0,
            MAX(IF(
                ISNUMBER(M167:X167),
                IF(
                    M$4:X$4=1,
                    M167:X167,
                    ""),
                "")),
            MAX(IF(
                ISNUMBER(M167:X167),
                IF(
                    M$4:X$4=2,
                    M167:X167,
                    ""),
                ""))
        ),
        IF(
            Parameters!$D$16=1,
            IFERROR(
                AVERAGE(IF(
                    ISNUMBER(M167:X167),
                    IF(
                        M$4:X$4=1,
                        M167:X167,
                        ""),
                    "")),
                AVERAGE(IF(
                    ISNUMBER(M167:X167),
                    IF(
                        M$4:X$4=2,
                        M167:X167,
                        ""),
                    ""))
            ),
            IF(
                Parameters!$D$17=1,
                IFERROR(
                    IF(
                        OR(
                            IF(
                                ISNUMBER(M167:X167),
                                IF(
                                    M$4:X$4=1,
                                    M167:X167,
                                    ""),
                                "")
                            =0),
                        0,
                        GEOMEAN(IF(
                            ISNUMBER(M167:X167),
                            IF(
                                M$4:X$4=1,
                                M167:X167,
                                ""),
                            ""))
                    ),
                    IF(
                        OR(IF(
                            ISNUMBER(M167:X167),
                            IF(
                                M$4:X$4=2,
                                M167:X167,
                                ""),
                            "")
                            =0),
                        0,
                        GEOMEAN(IF(
                            ISNUMBER(M167:X167),
                            IF(
                                M$4:X$4=2,
                                M167:X167,
                                ""),
                            "")))
                )
            )
        )
    )
)</f>
        <v>0</v>
      </c>
      <c r="I167" s="191" t="e" cm="1">
        <f t="array" ref="I167">IF(
    SUM(IF(
            ISNUMBER(
                IF(
                    $M$5:$X$5,
                    (M167:X167),
                    "")),
            1,
            0))
        =0,
    NA(),
    IF(
        Parameters!$D$15=1,
        IF(
            SUM(--(ISNUMBER(IF($M$5:$X$5=1,(M167:X167),""))))&gt;0,
            MAX(IF(
                ISNUMBER(M167:X167),
                IF(
                    M$5:X$5=1,
                    M167:X167,
                    ""),
                "")),
            MAX(IF(
                ISNUMBER(M167:X167),
                IF(
                    M$5:X$5=2,
                    M167:X167,
                    ""),
                ""))
        ),
        IF(
            Parameters!$D$16=1,
            IFERROR(
                AVERAGE(IF(
                    ISNUMBER(M167:X167),
                    IF(
                        M$5:X$5=1,
                        M167:X167,
                        ""),
                    "")),
                AVERAGE(IF(
                    ISNUMBER(M167:X167),
                    IF(
                        M$5:X$5=2,
                        M167:X167,
                        ""),
                    ""))
            ),
            IF(
                Parameters!$D$17=1,
                IFERROR(
                    IF(
                        OR(
                            IF(
                                ISNUMBER(M167:X167),
                                IF(
                                    M$5:X$5=1,
                                    M167:X167,
                                    ""),
                                "")
                            =0),
                        0,
                        GEOMEAN(IF(
                            ISNUMBER(M167:X167),
                            IF(
                                M$5:X$5=1,
                                M167:X167,
                                ""),
                            ""))
                    ),
                    IF(
                        OR(IF(
                            ISNUMBER(M167:X167),
                            IF(
                                M$5:X$5=2,
                                M167:X167,
                                ""),
                            "")
                            =0),
                        0,
                        GEOMEAN(IF(
                            ISNUMBER(M167:X167),
                            IF(
                                M$5:X$5=2,
                                M167:X167,
                                ""),
                            "")))
                )
            )
        )
    )
)</f>
        <v>#N/A</v>
      </c>
      <c r="J167" s="242">
        <v>44888</v>
      </c>
      <c r="K167" s="242">
        <v>44753</v>
      </c>
      <c r="L167" s="91" t="s">
        <v>273</v>
      </c>
      <c r="M167" s="192">
        <v>0</v>
      </c>
      <c r="N167" s="192">
        <v>0</v>
      </c>
      <c r="O167" s="192" t="s">
        <v>409</v>
      </c>
      <c r="P167" s="192" t="s">
        <v>409</v>
      </c>
      <c r="Q167" s="192" t="s">
        <v>409</v>
      </c>
      <c r="R167" s="192">
        <v>0.158</v>
      </c>
      <c r="S167" s="192">
        <v>78.7</v>
      </c>
      <c r="T167" s="192" t="s">
        <v>409</v>
      </c>
      <c r="U167" s="192" t="s">
        <v>409</v>
      </c>
      <c r="V167" s="192" t="s">
        <v>409</v>
      </c>
      <c r="W167" s="192"/>
      <c r="X167" s="192"/>
      <c r="Y167" s="192"/>
      <c r="Z167" s="192"/>
      <c r="AA167" s="87"/>
    </row>
    <row r="168" spans="1:27" x14ac:dyDescent="0.2">
      <c r="A168" s="81">
        <v>161</v>
      </c>
      <c r="B168" s="84" t="str">
        <f ca="1"/>
        <v>Paraguay</v>
      </c>
      <c r="C168" s="84" t="str">
        <f ca="1"/>
        <v>PRY</v>
      </c>
      <c r="D168" s="84" t="str">
        <f ca="1"/>
        <v>LCN           Latin America &amp; Caribbean</v>
      </c>
      <c r="E168" s="84" t="str">
        <f ca="1"/>
        <v>IBRD</v>
      </c>
      <c r="F168" s="81" t="str">
        <f t="shared" ca="1" si="5"/>
        <v/>
      </c>
      <c r="G168" s="80">
        <f>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0</v>
      </c>
      <c r="H168" s="80" cm="1">
        <f t="array" ref="H168">IF(
    SUM(IF(
            ISNUMBER(
                IF(
                    $M$4:$X$4,
                    (M168:X168),
                    "")),
            1,
            0))
        =0,
    NA(),
    IF(
        Parameters!$D$15=1,
        IF(
            SUM(--(ISNUMBER(IF($M$4:$X$4=1,(M168:X168),""))))&gt;0,
            MAX(IF(
                ISNUMBER(M168:X168),
                IF(
                    M$4:X$4=1,
                    M168:X168,
                    ""),
                "")),
            MAX(IF(
                ISNUMBER(M168:X168),
                IF(
                    M$4:X$4=2,
                    M168:X168,
                    ""),
                ""))
        ),
        IF(
            Parameters!$D$16=1,
            IFERROR(
                AVERAGE(IF(
                    ISNUMBER(M168:X168),
                    IF(
                        M$4:X$4=1,
                        M168:X168,
                        ""),
                    "")),
                AVERAGE(IF(
                    ISNUMBER(M168:X168),
                    IF(
                        M$4:X$4=2,
                        M168:X168,
                        ""),
                    ""))
            ),
            IF(
                Parameters!$D$17=1,
                IFERROR(
                    IF(
                        OR(
                            IF(
                                ISNUMBER(M168:X168),
                                IF(
                                    M$4:X$4=1,
                                    M168:X168,
                                    ""),
                                "")
                            =0),
                        0,
                        GEOMEAN(IF(
                            ISNUMBER(M168:X168),
                            IF(
                                M$4:X$4=1,
                                M168:X168,
                                ""),
                            ""))
                    ),
                    IF(
                        OR(IF(
                            ISNUMBER(M168:X168),
                            IF(
                                M$4:X$4=2,
                                M168:X168,
                                ""),
                            "")
                            =0),
                        0,
                        GEOMEAN(IF(
                            ISNUMBER(M168:X168),
                            IF(
                                M$4:X$4=2,
                                M168:X168,
                                ""),
                            "")))
                )
            )
        )
    )
)</f>
        <v>5.6398378691372297</v>
      </c>
      <c r="I168" s="191" t="e" cm="1">
        <f t="array" ref="I168">IF(
    SUM(IF(
            ISNUMBER(
                IF(
                    $M$5:$X$5,
                    (M168:X168),
                    "")),
            1,
            0))
        =0,
    NA(),
    IF(
        Parameters!$D$15=1,
        IF(
            SUM(--(ISNUMBER(IF($M$5:$X$5=1,(M168:X168),""))))&gt;0,
            MAX(IF(
                ISNUMBER(M168:X168),
                IF(
                    M$5:X$5=1,
                    M168:X168,
                    ""),
                "")),
            MAX(IF(
                ISNUMBER(M168:X168),
                IF(
                    M$5:X$5=2,
                    M168:X168,
                    ""),
                ""))
        ),
        IF(
            Parameters!$D$16=1,
            IFERROR(
                AVERAGE(IF(
                    ISNUMBER(M168:X168),
                    IF(
                        M$5:X$5=1,
                        M168:X168,
                        ""),
                    "")),
                AVERAGE(IF(
                    ISNUMBER(M168:X168),
                    IF(
                        M$5:X$5=2,
                        M168:X168,
                        ""),
                    ""))
            ),
            IF(
                Parameters!$D$17=1,
                IFERROR(
                    IF(
                        OR(
                            IF(
                                ISNUMBER(M168:X168),
                                IF(
                                    M$5:X$5=1,
                                    M168:X168,
                                    ""),
                                "")
                            =0),
                        0,
                        GEOMEAN(IF(
                            ISNUMBER(M168:X168),
                            IF(
                                M$5:X$5=1,
                                M168:X168,
                                ""),
                            ""))
                    ),
                    IF(
                        OR(IF(
                            ISNUMBER(M168:X168),
                            IF(
                                M$5:X$5=2,
                                M168:X168,
                                ""),
                            "")
                            =0),
                        0,
                        GEOMEAN(IF(
                            ISNUMBER(M168:X168),
                            IF(
                                M$5:X$5=2,
                                M168:X168,
                                ""),
                            "")))
                )
            )
        )
    )
)</f>
        <v>#N/A</v>
      </c>
      <c r="J168" s="242">
        <v>44888</v>
      </c>
      <c r="K168" s="242">
        <v>44753</v>
      </c>
      <c r="L168" s="91" t="s">
        <v>275</v>
      </c>
      <c r="M168" s="192">
        <v>5.2870813397129099</v>
      </c>
      <c r="N168" s="192">
        <v>5.6398378691372297</v>
      </c>
      <c r="O168" s="192" t="s">
        <v>409</v>
      </c>
      <c r="P168" s="192" t="s">
        <v>409</v>
      </c>
      <c r="Q168" s="192" t="s">
        <v>409</v>
      </c>
      <c r="R168" s="192">
        <v>0.379</v>
      </c>
      <c r="S168" s="192">
        <v>58.6</v>
      </c>
      <c r="T168" s="192" t="s">
        <v>409</v>
      </c>
      <c r="U168" s="192" t="s">
        <v>409</v>
      </c>
      <c r="V168" s="192" t="s">
        <v>409</v>
      </c>
      <c r="W168" s="192"/>
      <c r="X168" s="192"/>
      <c r="Y168" s="192"/>
      <c r="Z168" s="192"/>
      <c r="AA168" s="87"/>
    </row>
    <row r="169" spans="1:27" x14ac:dyDescent="0.2">
      <c r="A169" s="81">
        <v>162</v>
      </c>
      <c r="B169" s="84" t="str">
        <f ca="1"/>
        <v>West Bank and Gaza</v>
      </c>
      <c r="C169" s="84" t="str">
        <f ca="1"/>
        <v>PSE</v>
      </c>
      <c r="D169" s="84" t="str">
        <f ca="1"/>
        <v>MEA           Middle East &amp; North Africa</v>
      </c>
      <c r="E169" s="84" t="str">
        <f ca="1"/>
        <v>NA</v>
      </c>
      <c r="F169" s="81" t="str">
        <f t="shared" ca="1" si="5"/>
        <v/>
      </c>
      <c r="G169" s="80">
        <f>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0</v>
      </c>
      <c r="H169" s="80" cm="1">
        <f t="array" ref="H169">IF(
    SUM(IF(
            ISNUMBER(
                IF(
                    $M$4:$X$4,
                    (M169:X169),
                    "")),
            1,
            0))
        =0,
    NA(),
    IF(
        Parameters!$D$15=1,
        IF(
            SUM(--(ISNUMBER(IF($M$4:$X$4=1,(M169:X169),""))))&gt;0,
            MAX(IF(
                ISNUMBER(M169:X169),
                IF(
                    M$4:X$4=1,
                    M169:X169,
                    ""),
                "")),
            MAX(IF(
                ISNUMBER(M169:X169),
                IF(
                    M$4:X$4=2,
                    M169:X169,
                    ""),
                ""))
        ),
        IF(
            Parameters!$D$16=1,
            IFERROR(
                AVERAGE(IF(
                    ISNUMBER(M169:X169),
                    IF(
                        M$4:X$4=1,
                        M169:X169,
                        ""),
                    "")),
                AVERAGE(IF(
                    ISNUMBER(M169:X169),
                    IF(
                        M$4:X$4=2,
                        M169:X169,
                        ""),
                    ""))
            ),
            IF(
                Parameters!$D$17=1,
                IFERROR(
                    IF(
                        OR(
                            IF(
                                ISNUMBER(M169:X169),
                                IF(
                                    M$4:X$4=1,
                                    M169:X169,
                                    ""),
                                "")
                            =0),
                        0,
                        GEOMEAN(IF(
                            ISNUMBER(M169:X169),
                            IF(
                                M$4:X$4=1,
                                M169:X169,
                                ""),
                            ""))
                    ),
                    IF(
                        OR(IF(
                            ISNUMBER(M169:X169),
                            IF(
                                M$4:X$4=2,
                                M169:X169,
                                ""),
                            "")
                            =0),
                        0,
                        GEOMEAN(IF(
                            ISNUMBER(M169:X169),
                            IF(
                                M$4:X$4=2,
                                M169:X169,
                                ""),
                            "")))
                )
            )
        )
    )
)</f>
        <v>3.8038277511961698</v>
      </c>
      <c r="I169" s="191" t="e" cm="1">
        <f t="array" ref="I169">IF(
    SUM(IF(
            ISNUMBER(
                IF(
                    $M$5:$X$5,
                    (M169:X169),
                    "")),
            1,
            0))
        =0,
    NA(),
    IF(
        Parameters!$D$15=1,
        IF(
            SUM(--(ISNUMBER(IF($M$5:$X$5=1,(M169:X169),""))))&gt;0,
            MAX(IF(
                ISNUMBER(M169:X169),
                IF(
                    M$5:X$5=1,
                    M169:X169,
                    ""),
                "")),
            MAX(IF(
                ISNUMBER(M169:X169),
                IF(
                    M$5:X$5=2,
                    M169:X169,
                    ""),
                ""))
        ),
        IF(
            Parameters!$D$16=1,
            IFERROR(
                AVERAGE(IF(
                    ISNUMBER(M169:X169),
                    IF(
                        M$5:X$5=1,
                        M169:X169,
                        ""),
                    "")),
                AVERAGE(IF(
                    ISNUMBER(M169:X169),
                    IF(
                        M$5:X$5=2,
                        M169:X169,
                        ""),
                    ""))
            ),
            IF(
                Parameters!$D$17=1,
                IFERROR(
                    IF(
                        OR(
                            IF(
                                ISNUMBER(M169:X169),
                                IF(
                                    M$5:X$5=1,
                                    M169:X169,
                                    ""),
                                "")
                            =0),
                        0,
                        GEOMEAN(IF(
                            ISNUMBER(M169:X169),
                            IF(
                                M$5:X$5=1,
                                M169:X169,
                                ""),
                            ""))
                    ),
                    IF(
                        OR(IF(
                            ISNUMBER(M169:X169),
                            IF(
                                M$5:X$5=2,
                                M169:X169,
                                ""),
                            "")
                            =0),
                        0,
                        GEOMEAN(IF(
                            ISNUMBER(M169:X169),
                            IF(
                                M$5:X$5=2,
                                M169:X169,
                                ""),
                            "")))
                )
            )
        )
    )
)</f>
        <v>#N/A</v>
      </c>
      <c r="J169" s="242">
        <v>44887</v>
      </c>
      <c r="K169" s="242">
        <v>44887</v>
      </c>
      <c r="L169" s="91" t="s">
        <v>718</v>
      </c>
      <c r="M169" s="192">
        <v>3.8038277511961698</v>
      </c>
      <c r="N169" s="192" t="s">
        <v>409</v>
      </c>
      <c r="O169" s="192" t="s">
        <v>409</v>
      </c>
      <c r="P169" s="192" t="s">
        <v>409</v>
      </c>
      <c r="Q169" s="192" t="s">
        <v>409</v>
      </c>
      <c r="R169" s="192">
        <v>0.317</v>
      </c>
      <c r="S169" s="192" t="s">
        <v>409</v>
      </c>
      <c r="T169" s="192" t="s">
        <v>409</v>
      </c>
      <c r="U169" s="192" t="s">
        <v>409</v>
      </c>
      <c r="V169" s="192" t="s">
        <v>409</v>
      </c>
      <c r="W169" s="192"/>
      <c r="X169" s="192"/>
      <c r="Y169" s="192"/>
      <c r="Z169" s="192"/>
      <c r="AA169" s="87"/>
    </row>
    <row r="170" spans="1:27" x14ac:dyDescent="0.2">
      <c r="A170" s="81">
        <v>163</v>
      </c>
      <c r="B170" s="84" t="str">
        <f ca="1"/>
        <v>French Polynesia</v>
      </c>
      <c r="C170" s="84" t="str">
        <f ca="1"/>
        <v>PYF</v>
      </c>
      <c r="D170" s="84" t="str">
        <f ca="1"/>
        <v>EAS           East Asia &amp; Pacific</v>
      </c>
      <c r="E170" s="84" t="str">
        <f ca="1"/>
        <v>NA</v>
      </c>
      <c r="F170" s="81" t="str">
        <f t="shared" ca="1" si="5"/>
        <v/>
      </c>
      <c r="G170" s="80" t="e">
        <f>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#N/A</v>
      </c>
      <c r="H170" s="80" t="e" cm="1">
        <f t="array" ref="H170">IF(
    SUM(IF(
            ISNUMBER(
                IF(
                    $M$4:$X$4,
                    (M170:X170),
                    "")),
            1,
            0))
        =0,
    NA(),
    IF(
        Parameters!$D$15=1,
        IF(
            SUM(--(ISNUMBER(IF($M$4:$X$4=1,(M170:X170),""))))&gt;0,
            MAX(IF(
                ISNUMBER(M170:X170),
                IF(
                    M$4:X$4=1,
                    M170:X170,
                    ""),
                "")),
            MAX(IF(
                ISNUMBER(M170:X170),
                IF(
                    M$4:X$4=2,
                    M170:X170,
                    ""),
                ""))
        ),
        IF(
            Parameters!$D$16=1,
            IFERROR(
                AVERAGE(IF(
                    ISNUMBER(M170:X170),
                    IF(
                        M$4:X$4=1,
                        M170:X170,
                        ""),
                    "")),
                AVERAGE(IF(
                    ISNUMBER(M170:X170),
                    IF(
                        M$4:X$4=2,
                        M170:X170,
                        ""),
                    ""))
            ),
            IF(
                Parameters!$D$17=1,
                IFERROR(
                    IF(
                        OR(
                            IF(
                                ISNUMBER(M170:X170),
                                IF(
                                    M$4:X$4=1,
                                    M170:X170,
                                    ""),
                                "")
                            =0),
                        0,
                        GEOMEAN(IF(
                            ISNUMBER(M170:X170),
                            IF(
                                M$4:X$4=1,
                                M170:X170,
                                ""),
                            ""))
                    ),
                    IF(
                        OR(IF(
                            ISNUMBER(M170:X170),
                            IF(
                                M$4:X$4=2,
                                M170:X170,
                                ""),
                            "")
                            =0),
                        0,
                        GEOMEAN(IF(
                            ISNUMBER(M170:X170),
                            IF(
                                M$4:X$4=2,
                                M170:X170,
                                ""),
                            "")))
                )
            )
        )
    )
)</f>
        <v>#N/A</v>
      </c>
      <c r="I170" s="191" t="e" cm="1">
        <f t="array" ref="I170">IF(
    SUM(IF(
            ISNUMBER(
                IF(
                    $M$5:$X$5,
                    (M170:X170),
                    "")),
            1,
            0))
        =0,
    NA(),
    IF(
        Parameters!$D$15=1,
        IF(
            SUM(--(ISNUMBER(IF($M$5:$X$5=1,(M170:X170),""))))&gt;0,
            MAX(IF(
                ISNUMBER(M170:X170),
                IF(
                    M$5:X$5=1,
                    M170:X170,
                    ""),
                "")),
            MAX(IF(
                ISNUMBER(M170:X170),
                IF(
                    M$5:X$5=2,
                    M170:X170,
                    ""),
                ""))
        ),
        IF(
            Parameters!$D$16=1,
            IFERROR(
                AVERAGE(IF(
                    ISNUMBER(M170:X170),
                    IF(
                        M$5:X$5=1,
                        M170:X170,
                        ""),
                    "")),
                AVERAGE(IF(
                    ISNUMBER(M170:X170),
                    IF(
                        M$5:X$5=2,
                        M170:X170,
                        ""),
                    ""))
            ),
            IF(
                Parameters!$D$17=1,
                IFERROR(
                    IF(
                        OR(
                            IF(
                                ISNUMBER(M170:X170),
                                IF(
                                    M$5:X$5=1,
                                    M170:X170,
                                    ""),
                                "")
                            =0),
                        0,
                        GEOMEAN(IF(
                            ISNUMBER(M170:X170),
                            IF(
                                M$5:X$5=1,
                                M170:X170,
                                ""),
                            ""))
                    ),
                    IF(
                        OR(IF(
                            ISNUMBER(M170:X170),
                            IF(
                                M$5:X$5=2,
                                M170:X170,
                                ""),
                            "")
                            =0),
                        0,
                        GEOMEAN(IF(
                            ISNUMBER(M170:X170),
                            IF(
                                M$5:X$5=2,
                                M170:X170,
                                ""),
                            "")))
                )
            )
        )
    )
)</f>
        <v>#N/A</v>
      </c>
      <c r="J170" s="242">
        <v>44887</v>
      </c>
      <c r="K170" s="242" t="s">
        <v>409</v>
      </c>
      <c r="L170" s="91" t="s">
        <v>719</v>
      </c>
      <c r="M170" s="192" t="s">
        <v>409</v>
      </c>
      <c r="N170" s="192" t="s">
        <v>409</v>
      </c>
      <c r="O170" s="192" t="s">
        <v>409</v>
      </c>
      <c r="P170" s="192" t="s">
        <v>409</v>
      </c>
      <c r="Q170" s="192" t="s">
        <v>409</v>
      </c>
      <c r="R170" s="192" t="s">
        <v>409</v>
      </c>
      <c r="S170" s="192" t="s">
        <v>409</v>
      </c>
      <c r="T170" s="192" t="s">
        <v>409</v>
      </c>
      <c r="U170" s="192" t="s">
        <v>409</v>
      </c>
      <c r="V170" s="192" t="s">
        <v>409</v>
      </c>
      <c r="W170" s="192"/>
      <c r="X170" s="192"/>
      <c r="Y170" s="192"/>
      <c r="Z170" s="192"/>
      <c r="AA170" s="87"/>
    </row>
    <row r="171" spans="1:27" x14ac:dyDescent="0.2">
      <c r="A171" s="81">
        <v>164</v>
      </c>
      <c r="B171" s="84" t="str">
        <f ca="1"/>
        <v>Qatar</v>
      </c>
      <c r="C171" s="84" t="str">
        <f ca="1"/>
        <v>QAT</v>
      </c>
      <c r="D171" s="84" t="str">
        <f ca="1"/>
        <v>MEA           Middle East &amp; North Africa</v>
      </c>
      <c r="E171" s="84" t="str">
        <f ca="1"/>
        <v>NA</v>
      </c>
      <c r="F171" s="81" t="str">
        <f t="shared" ca="1" si="5"/>
        <v/>
      </c>
      <c r="G171" s="80">
        <f>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$M$4:$X$4,
                    (M171:X171),
                    "")),
            1,
            0))
        =0,
    NA(),
    IF(
        Parameters!$D$15=1,
        IF(
            SUM(--(ISNUMBER(IF($M$4:$X$4=1,(M171:X171),""))))&gt;0,
            MAX(IF(
                ISNUMBER(M171:X171),
                IF(
                    M$4:X$4=1,
                    M171:X171,
                    ""),
                "")),
            MAX(IF(
                ISNUMBER(M171:X171),
                IF(
                    M$4:X$4=2,
                    M171:X171,
                    ""),
                ""))
        ),
        IF(
            Parameters!$D$16=1,
            IFERROR(
                AVERAGE(IF(
                    ISNUMBER(M171:X171),
                    IF(
                        M$4:X$4=1,
                        M171:X171,
                        ""),
                    "")),
                AVERAGE(IF(
                    ISNUMBER(M171:X171),
                    IF(
                        M$4:X$4=2,
                        M171:X171,
                        ""),
                    ""))
            ),
            IF(
                Parameters!$D$17=1,
                IFERROR(
                    IF(
                        OR(
                            IF(
                                ISNUMBER(M171:X171),
                                IF(
                                    M$4:X$4=1,
                                    M171:X171,
                                    ""),
                                "")
                            =0),
                        0,
                        GEOMEAN(IF(
                            ISNUMBER(M171:X171),
                            IF(
                                M$4:X$4=1,
                                M171:X171,
                                ""),
                            ""))
                    ),
                    IF(
                        OR(IF(
                            ISNUMBER(M171:X171),
                            IF(
                                M$4:X$4=2,
                                M171:X171,
                                ""),
                            "")
                            =0),
                        0,
                        GEOMEAN(IF(
                            ISNUMBER(M171:X171),
                            IF(
                                M$4:X$4=2,
                                M171:X171,
                                ""),
                            "")))
                )
            )
        )
    )
)</f>
        <v>1.64447017950202</v>
      </c>
      <c r="I171" s="191" t="e" cm="1">
        <f t="array" ref="I171">IF(
    SUM(IF(
            ISNUMBER(
                IF(
                    $M$5:$X$5,
                    (M171:X171),
                    "")),
            1,
            0))
        =0,
    NA(),
    IF(
        Parameters!$D$15=1,
        IF(
            SUM(--(ISNUMBER(IF($M$5:$X$5=1,(M171:X171),""))))&gt;0,
            MAX(IF(
                ISNUMBER(M171:X171),
                IF(
                    M$5:X$5=1,
                    M171:X171,
                    ""),
                "")),
            MAX(IF(
                ISNUMBER(M171:X171),
                IF(
                    M$5:X$5=2,
                    M171:X171,
                    ""),
                ""))
        ),
        IF(
            Parameters!$D$16=1,
            IFERROR(
                AVERAGE(IF(
                    ISNUMBER(M171:X171),
                    IF(
                        M$5:X$5=1,
                        M171:X171,
                        ""),
                    "")),
                AVERAGE(IF(
                    ISNUMBER(M171:X171),
                    IF(
                        M$5:X$5=2,
                        M171:X171,
                        ""),
                    ""))
            ),
            IF(
                Parameters!$D$17=1,
                IFERROR(
                    IF(
                        OR(
                            IF(
                                ISNUMBER(M171:X171),
                                IF(
                                    M$5:X$5=1,
                                    M171:X171,
                                    ""),
                                "")
                            =0),
                        0,
                        GEOMEAN(IF(
                            ISNUMBER(M171:X171),
                            IF(
                                M$5:X$5=1,
                                M171:X171,
                                ""),
                            ""))
                    ),
                    IF(
                        OR(IF(
                            ISNUMBER(M171:X171),
                            IF(
                                M$5:X$5=2,
                                M171:X171,
                                ""),
                            "")
                            =0),
                        0,
                        GEOMEAN(IF(
                            ISNUMBER(M171:X171),
                            IF(
                                M$5:X$5=2,
                                M171:X171,
                                ""),
                            "")))
                )
            )
        )
    )
)</f>
        <v>#N/A</v>
      </c>
      <c r="J171" s="242">
        <v>44888</v>
      </c>
      <c r="K171" s="242">
        <v>44753</v>
      </c>
      <c r="L171" s="91" t="s">
        <v>277</v>
      </c>
      <c r="M171" s="192">
        <v>0</v>
      </c>
      <c r="N171" s="192">
        <v>1.64447017950202</v>
      </c>
      <c r="O171" s="192" t="s">
        <v>409</v>
      </c>
      <c r="P171" s="192" t="s">
        <v>409</v>
      </c>
      <c r="Q171" s="192" t="s">
        <v>409</v>
      </c>
      <c r="R171" s="192">
        <v>0.11899999999999999</v>
      </c>
      <c r="S171" s="192">
        <v>72.400000000000006</v>
      </c>
      <c r="T171" s="192" t="s">
        <v>409</v>
      </c>
      <c r="U171" s="192" t="s">
        <v>409</v>
      </c>
      <c r="V171" s="192" t="s">
        <v>409</v>
      </c>
      <c r="W171" s="192"/>
      <c r="X171" s="192"/>
      <c r="Y171" s="192"/>
      <c r="Z171" s="192"/>
      <c r="AA171" s="87"/>
    </row>
    <row r="172" spans="1:27" x14ac:dyDescent="0.2">
      <c r="A172" s="81">
        <v>165</v>
      </c>
      <c r="B172" s="84" t="str">
        <f ca="1"/>
        <v>Romania</v>
      </c>
      <c r="C172" s="84" t="str">
        <f ca="1"/>
        <v>ROU</v>
      </c>
      <c r="D172" s="84" t="str">
        <f ca="1"/>
        <v>ECS           Europe &amp; Central Asia</v>
      </c>
      <c r="E172" s="84" t="str">
        <f ca="1"/>
        <v>IBRD</v>
      </c>
      <c r="F172" s="81" t="str">
        <f t="shared" ca="1" si="5"/>
        <v/>
      </c>
      <c r="G172" s="80">
        <f>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0</v>
      </c>
      <c r="H172" s="80" cm="1">
        <f t="array" ref="H172">IF(
    SUM(IF(
            ISNUMBER(
                IF(
                    $M$4:$X$4,
                    (M172:X172),
                    "")),
            1,
            0))
        =0,
    NA(),
    IF(
        Parameters!$D$15=1,
        IF(
            SUM(--(ISNUMBER(IF($M$4:$X$4=1,(M172:X172),""))))&gt;0,
            MAX(IF(
                ISNUMBER(M172:X172),
                IF(
                    M$4:X$4=1,
                    M172:X172,
                    ""),
                "")),
            MAX(IF(
                ISNUMBER(M172:X172),
                IF(
                    M$4:X$4=2,
                    M172:X172,
                    ""),
                ""))
        ),
        IF(
            Parameters!$D$16=1,
            IFERROR(
                AVERAGE(IF(
                    ISNUMBER(M172:X172),
                    IF(
                        M$4:X$4=1,
                        M172:X172,
                        ""),
                    "")),
                AVERAGE(IF(
                    ISNUMBER(M172:X172),
                    IF(
                        M$4:X$4=2,
                        M172:X172,
                        ""),
                    ""))
            ),
            IF(
                Parameters!$D$17=1,
                IFERROR(
                    IF(
                        OR(
                            IF(
                                ISNUMBER(M172:X172),
                                IF(
                                    M$4:X$4=1,
                                    M172:X172,
                                    ""),
                                "")
                            =0),
                        0,
                        GEOMEAN(IF(
                            ISNUMBER(M172:X172),
                            IF(
                                M$4:X$4=1,
                                M172:X172,
                                ""),
                            ""))
                    ),
                    IF(
                        OR(IF(
                            ISNUMBER(M172:X172),
                            IF(
                                M$4:X$4=2,
                                M172:X172,
                                ""),
                            "")
                            =0),
                        0,
                        GEOMEAN(IF(
                            ISNUMBER(M172:X172),
                            IF(
                                M$4:X$4=2,
                                M172:X172,
                                ""),
                            "")))
                )
            )
        )
    )
)</f>
        <v>2.68674001158077</v>
      </c>
      <c r="I172" s="191" t="e" cm="1">
        <f t="array" ref="I172">IF(
    SUM(IF(
            ISNUMBER(
                IF(
                    $M$5:$X$5,
                    (M172:X172),
                    "")),
            1,
            0))
        =0,
    NA(),
    IF(
        Parameters!$D$15=1,
        IF(
            SUM(--(ISNUMBER(IF($M$5:$X$5=1,(M172:X172),""))))&gt;0,
            MAX(IF(
                ISNUMBER(M172:X172),
                IF(
                    M$5:X$5=1,
                    M172:X172,
                    ""),
                "")),
            MAX(IF(
                ISNUMBER(M172:X172),
                IF(
                    M$5:X$5=2,
                    M172:X172,
                    ""),
                ""))
        ),
        IF(
            Parameters!$D$16=1,
            IFERROR(
                AVERAGE(IF(
                    ISNUMBER(M172:X172),
                    IF(
                        M$5:X$5=1,
                        M172:X172,
                        ""),
                    "")),
                AVERAGE(IF(
                    ISNUMBER(M172:X172),
                    IF(
                        M$5:X$5=2,
                        M172:X172,
                        ""),
                    ""))
            ),
            IF(
                Parameters!$D$17=1,
                IFERROR(
                    IF(
                        OR(
                            IF(
                                ISNUMBER(M172:X172),
                                IF(
                                    M$5:X$5=1,
                                    M172:X172,
                                    ""),
                                "")
                            =0),
                        0,
                        GEOMEAN(IF(
                            ISNUMBER(M172:X172),
                            IF(
                                M$5:X$5=1,
                                M172:X172,
                                ""),
                            ""))
                    ),
                    IF(
                        OR(IF(
                            ISNUMBER(M172:X172),
                            IF(
                                M$5:X$5=2,
                                M172:X172,
                                ""),
                            "")
                            =0),
                        0,
                        GEOMEAN(IF(
                            ISNUMBER(M172:X172),
                            IF(
                                M$5:X$5=2,
                                M172:X172,
                                ""),
                            "")))
                )
            )
        )
    )
)</f>
        <v>#N/A</v>
      </c>
      <c r="J172" s="242">
        <v>44888</v>
      </c>
      <c r="K172" s="242">
        <v>44753</v>
      </c>
      <c r="L172" s="91" t="s">
        <v>279</v>
      </c>
      <c r="M172" s="192">
        <v>2.4641148325358802</v>
      </c>
      <c r="N172" s="192">
        <v>2.68674001158077</v>
      </c>
      <c r="O172" s="192" t="s">
        <v>409</v>
      </c>
      <c r="P172" s="192" t="s">
        <v>409</v>
      </c>
      <c r="Q172" s="192" t="s">
        <v>409</v>
      </c>
      <c r="R172" s="192">
        <v>0.26100000000000001</v>
      </c>
      <c r="S172" s="192">
        <v>68.8</v>
      </c>
      <c r="T172" s="192" t="s">
        <v>409</v>
      </c>
      <c r="U172" s="192" t="s">
        <v>409</v>
      </c>
      <c r="V172" s="192" t="s">
        <v>409</v>
      </c>
      <c r="W172" s="192"/>
      <c r="X172" s="192"/>
      <c r="Y172" s="192"/>
      <c r="Z172" s="192"/>
      <c r="AA172" s="87"/>
    </row>
    <row r="173" spans="1:27" x14ac:dyDescent="0.2">
      <c r="A173" s="81">
        <v>166</v>
      </c>
      <c r="B173" s="84" t="str">
        <f ca="1"/>
        <v>Russian Federation</v>
      </c>
      <c r="C173" s="84" t="str">
        <f ca="1"/>
        <v>RUS</v>
      </c>
      <c r="D173" s="84" t="str">
        <f ca="1"/>
        <v>ECS           Europe &amp; Central Asia</v>
      </c>
      <c r="E173" s="84" t="str">
        <f ca="1"/>
        <v>IBRD</v>
      </c>
      <c r="F173" s="81" t="str">
        <f t="shared" ca="1" si="5"/>
        <v/>
      </c>
      <c r="G173" s="80">
        <f>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0</v>
      </c>
      <c r="H173" s="80" cm="1">
        <f t="array" ref="H173">IF(
    SUM(IF(
            ISNUMBER(
                IF(
                    $M$4:$X$4,
                    (M173:X173),
                    "")),
            1,
            0))
        =0,
    NA(),
    IF(
        Parameters!$D$15=1,
        IF(
            SUM(--(ISNUMBER(IF($M$4:$X$4=1,(M173:X173),""))))&gt;0,
            MAX(IF(
                ISNUMBER(M173:X173),
                IF(
                    M$4:X$4=1,
                    M173:X173,
                    ""),
                "")),
            MAX(IF(
                ISNUMBER(M173:X173),
                IF(
                    M$4:X$4=2,
                    M173:X173,
                    ""),
                ""))
        ),
        IF(
            Parameters!$D$16=1,
            IFERROR(
                AVERAGE(IF(
                    ISNUMBER(M173:X173),
                    IF(
                        M$4:X$4=1,
                        M173:X173,
                        ""),
                    "")),
                AVERAGE(IF(
                    ISNUMBER(M173:X173),
                    IF(
                        M$4:X$4=2,
                        M173:X173,
                        ""),
                    ""))
            ),
            IF(
                Parameters!$D$17=1,
                IFERROR(
                    IF(
                        OR(
                            IF(
                                ISNUMBER(M173:X173),
                                IF(
                                    M$4:X$4=1,
                                    M173:X173,
                                    ""),
                                "")
                            =0),
                        0,
                        GEOMEAN(IF(
                            ISNUMBER(M173:X173),
                            IF(
                                M$4:X$4=1,
                                M173:X173,
                                ""),
                            ""))
                    ),
                    IF(
                        OR(IF(
                            ISNUMBER(M173:X173),
                            IF(
                                M$4:X$4=2,
                                M173:X173,
                                ""),
                            "")
                            =0),
                        0,
                        GEOMEAN(IF(
                            ISNUMBER(M173:X173),
                            IF(
                                M$4:X$4=2,
                                M173:X173,
                                ""),
                            "")))
                )
            )
        )
    )
)</f>
        <v>2.59988419224088</v>
      </c>
      <c r="I173" s="191" t="e" cm="1">
        <f t="array" ref="I173">IF(
    SUM(IF(
            ISNUMBER(
                IF(
                    $M$5:$X$5,
                    (M173:X173),
                    "")),
            1,
            0))
        =0,
    NA(),
    IF(
        Parameters!$D$15=1,
        IF(
            SUM(--(ISNUMBER(IF($M$5:$X$5=1,(M173:X173),""))))&gt;0,
            MAX(IF(
                ISNUMBER(M173:X173),
                IF(
                    M$5:X$5=1,
                    M173:X173,
                    ""),
                "")),
            MAX(IF(
                ISNUMBER(M173:X173),
                IF(
                    M$5:X$5=2,
                    M173:X173,
                    ""),
                ""))
        ),
        IF(
            Parameters!$D$16=1,
            IFERROR(
                AVERAGE(IF(
                    ISNUMBER(M173:X173),
                    IF(
                        M$5:X$5=1,
                        M173:X173,
                        ""),
                    "")),
                AVERAGE(IF(
                    ISNUMBER(M173:X173),
                    IF(
                        M$5:X$5=2,
                        M173:X173,
                        ""),
                    ""))
            ),
            IF(
                Parameters!$D$17=1,
                IFERROR(
                    IF(
                        OR(
                            IF(
                                ISNUMBER(M173:X173),
                                IF(
                                    M$5:X$5=1,
                                    M173:X173,
                                    ""),
                                "")
                            =0),
                        0,
                        GEOMEAN(IF(
                            ISNUMBER(M173:X173),
                            IF(
                                M$5:X$5=1,
                                M173:X173,
                                ""),
                            ""))
                    ),
                    IF(
                        OR(IF(
                            ISNUMBER(M173:X173),
                            IF(
                                M$5:X$5=2,
                                M173:X173,
                                ""),
                            "")
                            =0),
                        0,
                        GEOMEAN(IF(
                            ISNUMBER(M173:X173),
                            IF(
                                M$5:X$5=2,
                                M173:X173,
                                ""),
                            "")))
                )
            )
        )
    )
)</f>
        <v>#N/A</v>
      </c>
      <c r="J173" s="242">
        <v>44888</v>
      </c>
      <c r="K173" s="242">
        <v>44753</v>
      </c>
      <c r="L173" s="91" t="s">
        <v>281</v>
      </c>
      <c r="M173" s="192">
        <v>2.5837320574162601</v>
      </c>
      <c r="N173" s="192">
        <v>2.59988419224088</v>
      </c>
      <c r="O173" s="192" t="s">
        <v>409</v>
      </c>
      <c r="P173" s="192" t="s">
        <v>409</v>
      </c>
      <c r="Q173" s="192" t="s">
        <v>409</v>
      </c>
      <c r="R173" s="192">
        <v>0.26600000000000001</v>
      </c>
      <c r="S173" s="192">
        <v>69.099999999999994</v>
      </c>
      <c r="T173" s="192" t="s">
        <v>409</v>
      </c>
      <c r="U173" s="192" t="s">
        <v>409</v>
      </c>
      <c r="V173" s="192" t="s">
        <v>409</v>
      </c>
      <c r="W173" s="192"/>
      <c r="X173" s="192"/>
      <c r="Y173" s="192"/>
      <c r="Z173" s="192"/>
      <c r="AA173" s="87"/>
    </row>
    <row r="174" spans="1:27" x14ac:dyDescent="0.2">
      <c r="A174" s="81">
        <v>167</v>
      </c>
      <c r="B174" s="84" t="str">
        <f ca="1"/>
        <v>Rwanda</v>
      </c>
      <c r="C174" s="84" t="str">
        <f ca="1"/>
        <v>RWA</v>
      </c>
      <c r="D174" s="84" t="str">
        <f ca="1"/>
        <v>SSF           Sub-Saharan Africa</v>
      </c>
      <c r="E174" s="84" t="str">
        <f ca="1"/>
        <v>IDA</v>
      </c>
      <c r="F174" s="81" t="str">
        <f t="shared" ca="1" si="5"/>
        <v/>
      </c>
      <c r="G174" s="80">
        <f>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0</v>
      </c>
      <c r="H174" s="80" cm="1">
        <f t="array" ref="H174">IF(
    SUM(IF(
            ISNUMBER(
                IF(
                    $M$4:$X$4,
                    (M174:X174),
                    "")),
            1,
            0))
        =0,
    NA(),
    IF(
        Parameters!$D$15=1,
        IF(
            SUM(--(ISNUMBER(IF($M$4:$X$4=1,(M174:X174),""))))&gt;0,
            MAX(IF(
                ISNUMBER(M174:X174),
                IF(
                    M$4:X$4=1,
                    M174:X174,
                    ""),
                "")),
            MAX(IF(
                ISNUMBER(M174:X174),
                IF(
                    M$4:X$4=2,
                    M174:X174,
                    ""),
                ""))
        ),
        IF(
            Parameters!$D$16=1,
            IFERROR(
                AVERAGE(IF(
                    ISNUMBER(M174:X174),
                    IF(
                        M$4:X$4=1,
                        M174:X174,
                        ""),
                    "")),
                AVERAGE(IF(
                    ISNUMBER(M174:X174),
                    IF(
                        M$4:X$4=2,
                        M174:X174,
                        ""),
                    ""))
            ),
            IF(
                Parameters!$D$17=1,
                IFERROR(
                    IF(
                        OR(
                            IF(
                                ISNUMBER(M174:X174),
                                IF(
                                    M$4:X$4=1,
                                    M174:X174,
                                    ""),
                                "")
                            =0),
                        0,
                        GEOMEAN(IF(
                            ISNUMBER(M174:X174),
                            IF(
                                M$4:X$4=1,
                                M174:X174,
                                ""),
                            ""))
                    ),
                    IF(
                        OR(IF(
                            ISNUMBER(M174:X174),
                            IF(
                                M$4:X$4=2,
                                M174:X174,
                                ""),
                            "")
                            =0),
                        0,
                        GEOMEAN(IF(
                            ISNUMBER(M174:X174),
                            IF(
                                M$4:X$4=2,
                                M174:X174,
                                ""),
                            "")))
                )
            )
        )
    )
)</f>
        <v>7.9559930515344499</v>
      </c>
      <c r="I174" s="191" t="e" cm="1">
        <f t="array" ref="I174">IF(
    SUM(IF(
            ISNUMBER(
                IF(
                    $M$5:$X$5,
                    (M174:X174),
                    "")),
            1,
            0))
        =0,
    NA(),
    IF(
        Parameters!$D$15=1,
        IF(
            SUM(--(ISNUMBER(IF($M$5:$X$5=1,(M174:X174),""))))&gt;0,
            MAX(IF(
                ISNUMBER(M174:X174),
                IF(
                    M$5:X$5=1,
                    M174:X174,
                    ""),
                "")),
            MAX(IF(
                ISNUMBER(M174:X174),
                IF(
                    M$5:X$5=2,
                    M174:X174,
                    ""),
                ""))
        ),
        IF(
            Parameters!$D$16=1,
            IFERROR(
                AVERAGE(IF(
                    ISNUMBER(M174:X174),
                    IF(
                        M$5:X$5=1,
                        M174:X174,
                        ""),
                    "")),
                AVERAGE(IF(
                    ISNUMBER(M174:X174),
                    IF(
                        M$5:X$5=2,
                        M174:X174,
                        ""),
                    ""))
            ),
            IF(
                Parameters!$D$17=1,
                IFERROR(
                    IF(
                        OR(
                            IF(
                                ISNUMBER(M174:X174),
                                IF(
                                    M$5:X$5=1,
                                    M174:X174,
                                    ""),
                                "")
                            =0),
                        0,
                        GEOMEAN(IF(
                            ISNUMBER(M174:X174),
                            IF(
                                M$5:X$5=1,
                                M174:X174,
                                ""),
                            ""))
                    ),
                    IF(
                        OR(IF(
                            ISNUMBER(M174:X174),
                            IF(
                                M$5:X$5=2,
                                M174:X174,
                                ""),
                            "")
                            =0),
                        0,
                        GEOMEAN(IF(
                            ISNUMBER(M174:X174),
                            IF(
                                M$5:X$5=2,
                                M174:X174,
                                ""),
                            "")))
                )
            )
        )
    )
)</f>
        <v>#N/A</v>
      </c>
      <c r="J174" s="242">
        <v>44753</v>
      </c>
      <c r="K174" s="242">
        <v>44753</v>
      </c>
      <c r="L174" s="91" t="s">
        <v>283</v>
      </c>
      <c r="M174" s="192">
        <v>9.0669856459330092</v>
      </c>
      <c r="N174" s="192">
        <v>7.9559930515344499</v>
      </c>
      <c r="O174" s="192" t="s">
        <v>409</v>
      </c>
      <c r="P174" s="192" t="s">
        <v>409</v>
      </c>
      <c r="Q174" s="192" t="s">
        <v>409</v>
      </c>
      <c r="R174" s="192">
        <v>0.53700000000000003</v>
      </c>
      <c r="S174" s="192">
        <v>50.6</v>
      </c>
      <c r="T174" s="192" t="s">
        <v>409</v>
      </c>
      <c r="U174" s="192" t="s">
        <v>409</v>
      </c>
      <c r="V174" s="192" t="s">
        <v>409</v>
      </c>
      <c r="W174" s="192"/>
      <c r="X174" s="192"/>
      <c r="Y174" s="192"/>
      <c r="Z174" s="192"/>
      <c r="AA174" s="87"/>
    </row>
    <row r="175" spans="1:27" x14ac:dyDescent="0.2">
      <c r="A175" s="81">
        <v>168</v>
      </c>
      <c r="B175" s="84" t="str">
        <f ca="1"/>
        <v>Saudi Arabia</v>
      </c>
      <c r="C175" s="84" t="str">
        <f ca="1"/>
        <v>SAU</v>
      </c>
      <c r="D175" s="84" t="str">
        <f ca="1"/>
        <v>MEA           Middle East &amp; North Africa</v>
      </c>
      <c r="E175" s="84" t="str">
        <f ca="1"/>
        <v>NA</v>
      </c>
      <c r="F175" s="81" t="str">
        <f t="shared" ca="1" si="5"/>
        <v/>
      </c>
      <c r="G175" s="80">
        <f>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0</v>
      </c>
      <c r="H175" s="80" cm="1">
        <f t="array" ref="H175">IF(
    SUM(IF(
            ISNUMBER(
                IF(
                    $M$4:$X$4,
                    (M175:X175),
                    "")),
            1,
            0))
        =0,
    NA(),
    IF(
        Parameters!$D$15=1,
        IF(
            SUM(--(ISNUMBER(IF($M$4:$X$4=1,(M175:X175),""))))&gt;0,
            MAX(IF(
                ISNUMBER(M175:X175),
                IF(
                    M$4:X$4=1,
                    M175:X175,
                    ""),
                "")),
            MAX(IF(
                ISNUMBER(M175:X175),
                IF(
                    M$4:X$4=2,
                    M175:X175,
                    ""),
                ""))
        ),
        IF(
            Parameters!$D$16=1,
            IFERROR(
                AVERAGE(IF(
                    ISNUMBER(M175:X175),
                    IF(
                        M$4:X$4=1,
                        M175:X175,
                        ""),
                    "")),
                AVERAGE(IF(
                    ISNUMBER(M175:X175),
                    IF(
                        M$4:X$4=2,
                        M175:X175,
                        ""),
                    ""))
            ),
            IF(
                Parameters!$D$17=1,
                IFERROR(
                    IF(
                        OR(
                            IF(
                                ISNUMBER(M175:X175),
                                IF(
                                    M$4:X$4=1,
                                    M175:X175,
                                    ""),
                                "")
                            =0),
                        0,
                        GEOMEAN(IF(
                            ISNUMBER(M175:X175),
                            IF(
                                M$4:X$4=1,
                                M175:X175,
                                ""),
                            ""))
                    ),
                    IF(
                        OR(IF(
                            ISNUMBER(M175:X175),
                            IF(
                                M$4:X$4=2,
                                M175:X175,
                                ""),
                            "")
                            =0),
                        0,
                        GEOMEAN(IF(
                            ISNUMBER(M175:X175),
                            IF(
                                M$4:X$4=2,
                                M175:X175,
                                ""),
                            "")))
                )
            )
        )
    )
)</f>
        <v>2.36826867400115</v>
      </c>
      <c r="I175" s="191" t="e" cm="1">
        <f t="array" ref="I175">IF(
    SUM(IF(
            ISNUMBER(
                IF(
                    $M$5:$X$5,
                    (M175:X175),
                    "")),
            1,
            0))
        =0,
    NA(),
    IF(
        Parameters!$D$15=1,
        IF(
            SUM(--(ISNUMBER(IF($M$5:$X$5=1,(M175:X175),""))))&gt;0,
            MAX(IF(
                ISNUMBER(M175:X175),
                IF(
                    M$5:X$5=1,
                    M175:X175,
                    ""),
                "")),
            MAX(IF(
                ISNUMBER(M175:X175),
                IF(
                    M$5:X$5=2,
                    M175:X175,
                    ""),
                ""))
        ),
        IF(
            Parameters!$D$16=1,
            IFERROR(
                AVERAGE(IF(
                    ISNUMBER(M175:X175),
                    IF(
                        M$5:X$5=1,
                        M175:X175,
                        ""),
                    "")),
                AVERAGE(IF(
                    ISNUMBER(M175:X175),
                    IF(
                        M$5:X$5=2,
                        M175:X175,
                        ""),
                    ""))
            ),
            IF(
                Parameters!$D$17=1,
                IFERROR(
                    IF(
                        OR(
                            IF(
                                ISNUMBER(M175:X175),
                                IF(
                                    M$5:X$5=1,
                                    M175:X175,
                                    ""),
                                "")
                            =0),
                        0,
                        GEOMEAN(IF(
                            ISNUMBER(M175:X175),
                            IF(
                                M$5:X$5=1,
                                M175:X175,
                                ""),
                            ""))
                    ),
                    IF(
                        OR(IF(
                            ISNUMBER(M175:X175),
                            IF(
                                M$5:X$5=2,
                                M175:X175,
                                ""),
                            "")
                            =0),
                        0,
                        GEOMEAN(IF(
                            ISNUMBER(M175:X175),
                            IF(
                                M$5:X$5=2,
                                M175:X175,
                                ""),
                            "")))
                )
            )
        )
    )
)</f>
        <v>#N/A</v>
      </c>
      <c r="J175" s="242">
        <v>44753</v>
      </c>
      <c r="K175" s="242">
        <v>44753</v>
      </c>
      <c r="L175" s="91" t="s">
        <v>285</v>
      </c>
      <c r="M175" s="192">
        <v>2.3923444976076498</v>
      </c>
      <c r="N175" s="192">
        <v>2.36826867400115</v>
      </c>
      <c r="O175" s="192" t="s">
        <v>409</v>
      </c>
      <c r="P175" s="192" t="s">
        <v>409</v>
      </c>
      <c r="Q175" s="192" t="s">
        <v>409</v>
      </c>
      <c r="R175" s="192">
        <v>0.25800000000000001</v>
      </c>
      <c r="S175" s="192">
        <v>69.900000000000006</v>
      </c>
      <c r="T175" s="192" t="s">
        <v>409</v>
      </c>
      <c r="U175" s="192" t="s">
        <v>409</v>
      </c>
      <c r="V175" s="192" t="s">
        <v>409</v>
      </c>
      <c r="W175" s="192"/>
      <c r="X175" s="192"/>
      <c r="Y175" s="192"/>
      <c r="Z175" s="192"/>
      <c r="AA175" s="87"/>
    </row>
    <row r="176" spans="1:27" x14ac:dyDescent="0.2">
      <c r="A176" s="81">
        <v>169</v>
      </c>
      <c r="B176" s="84" t="str">
        <f ca="1"/>
        <v>Sudan</v>
      </c>
      <c r="C176" s="84" t="str">
        <f ca="1"/>
        <v>SDN</v>
      </c>
      <c r="D176" s="84" t="str">
        <f ca="1"/>
        <v>SSF           Sub-Saharan Africa</v>
      </c>
      <c r="E176" s="84" t="str">
        <f ca="1"/>
        <v>IDA</v>
      </c>
      <c r="F176" s="81" t="str">
        <f t="shared" ca="1" si="5"/>
        <v/>
      </c>
      <c r="G176" s="80">
        <f>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10</v>
      </c>
      <c r="H176" s="80" cm="1">
        <f t="array" ref="H176">IF(
    SUM(IF(
            ISNUMBER(
                IF(
                    $M$4:$X$4,
                    (M176:X176),
                    "")),
            1,
            0))
        =0,
    NA(),
    IF(
        Parameters!$D$15=1,
        IF(
            SUM(--(ISNUMBER(IF($M$4:$X$4=1,(M176:X176),""))))&gt;0,
            MAX(IF(
                ISNUMBER(M176:X176),
                IF(
                    M$4:X$4=1,
                    M176:X176,
                    ""),
                "")),
            MAX(IF(
                ISNUMBER(M176:X176),
                IF(
                    M$4:X$4=2,
                    M176:X176,
                    ""),
                ""))
        ),
        IF(
            Parameters!$D$16=1,
            IFERROR(
                AVERAGE(IF(
                    ISNUMBER(M176:X176),
                    IF(
                        M$4:X$4=1,
                        M176:X176,
                        ""),
                    "")),
                AVERAGE(IF(
                    ISNUMBER(M176:X176),
                    IF(
                        M$4:X$4=2,
                        M176:X176,
                        ""),
                    ""))
            ),
            IF(
                Parameters!$D$17=1,
                IFERROR(
                    IF(
                        OR(
                            IF(
                                ISNUMBER(M176:X176),
                                IF(
                                    M$4:X$4=1,
                                    M176:X176,
                                    ""),
                                "")
                            =0),
                        0,
                        GEOMEAN(IF(
                            ISNUMBER(M176:X176),
                            IF(
                                M$4:X$4=1,
                                M176:X176,
                                ""),
                            ""))
                    ),
                    IF(
                        OR(IF(
                            ISNUMBER(M176:X176),
                            IF(
                                M$4:X$4=2,
                                M176:X176,
                                ""),
                            "")
                            =0),
                        0,
                        GEOMEAN(IF(
                            ISNUMBER(M176:X176),
                            IF(
                                M$4:X$4=2,
                                M176:X176,
                                ""),
                            "")))
                )
            )
        )
    )
)</f>
        <v>10</v>
      </c>
      <c r="I176" s="191" cm="1">
        <f t="array" ref="I176">IF(
    SUM(IF(
            ISNUMBER(
                IF(
                    $M$5:$X$5,
                    (M176:X176),
                    "")),
            1,
            0))
        =0,
    NA(),
    IF(
        Parameters!$D$15=1,
        IF(
            SUM(--(ISNUMBER(IF($M$5:$X$5=1,(M176:X176),""))))&gt;0,
            MAX(IF(
                ISNUMBER(M176:X176),
                IF(
                    M$5:X$5=1,
                    M176:X176,
                    ""),
                "")),
            MAX(IF(
                ISNUMBER(M176:X176),
                IF(
                    M$5:X$5=2,
                    M176:X176,
                    ""),
                ""))
        ),
        IF(
            Parameters!$D$16=1,
            IFERROR(
                AVERAGE(IF(
                    ISNUMBER(M176:X176),
                    IF(
                        M$5:X$5=1,
                        M176:X176,
                        ""),
                    "")),
                AVERAGE(IF(
                    ISNUMBER(M176:X176),
                    IF(
                        M$5:X$5=2,
                        M176:X176,
                        ""),
                    ""))
            ),
            IF(
                Parameters!$D$17=1,
                IFERROR(
                    IF(
                        OR(
                            IF(
                                ISNUMBER(M176:X176),
                                IF(
                                    M$5:X$5=1,
                                    M176:X176,
                                    ""),
                                "")
                            =0),
                        0,
                        GEOMEAN(IF(
                            ISNUMBER(M176:X176),
                            IF(
                                M$5:X$5=1,
                                M176:X176,
                                ""),
                            ""))
                    ),
                    IF(
                        OR(IF(
                            ISNUMBER(M176:X176),
                            IF(
                                M$5:X$5=2,
                                M176:X176,
                                ""),
                            "")
                            =0),
                        0,
                        GEOMEAN(IF(
                            ISNUMBER(M176:X176),
                            IF(
                                M$5:X$5=2,
                                M176:X176,
                                ""),
                            "")))
                )
            )
        )
    )
)</f>
        <v>10</v>
      </c>
      <c r="J176" s="242">
        <v>44888</v>
      </c>
      <c r="K176" s="242">
        <v>45077</v>
      </c>
      <c r="L176" s="91" t="s">
        <v>287</v>
      </c>
      <c r="M176" s="192">
        <v>10</v>
      </c>
      <c r="N176" s="192">
        <v>10</v>
      </c>
      <c r="O176" s="192">
        <v>10</v>
      </c>
      <c r="P176" s="192" t="s">
        <v>409</v>
      </c>
      <c r="Q176" s="192">
        <v>1</v>
      </c>
      <c r="R176" s="192">
        <v>0.57599999999999996</v>
      </c>
      <c r="S176" s="192">
        <v>42.8</v>
      </c>
      <c r="T176" s="192" t="s">
        <v>792</v>
      </c>
      <c r="U176" s="192" t="s">
        <v>409</v>
      </c>
      <c r="V176" s="192">
        <v>-4.53</v>
      </c>
      <c r="W176" s="192"/>
      <c r="X176" s="192"/>
      <c r="Y176" s="192"/>
      <c r="Z176" s="192"/>
      <c r="AA176" s="87"/>
    </row>
    <row r="177" spans="1:27" x14ac:dyDescent="0.2">
      <c r="A177" s="81">
        <v>170</v>
      </c>
      <c r="B177" s="84" t="str">
        <f ca="1"/>
        <v>Senegal</v>
      </c>
      <c r="C177" s="84" t="str">
        <f ca="1"/>
        <v>SEN</v>
      </c>
      <c r="D177" s="84" t="str">
        <f ca="1"/>
        <v>SSF           Sub-Saharan Africa</v>
      </c>
      <c r="E177" s="84" t="str">
        <f ca="1"/>
        <v>IDA</v>
      </c>
      <c r="F177" s="81" t="str">
        <f t="shared" ca="1" si="5"/>
        <v/>
      </c>
      <c r="G177" s="80">
        <f>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0</v>
      </c>
      <c r="H177" s="80" cm="1">
        <f t="array" ref="H177">IF(
    SUM(IF(
            ISNUMBER(
                IF(
                    $M$4:$X$4,
                    (M177:X177),
                    "")),
            1,
            0))
        =0,
    NA(),
    IF(
        Parameters!$D$15=1,
        IF(
            SUM(--(ISNUMBER(IF($M$4:$X$4=1,(M177:X177),""))))&gt;0,
            MAX(IF(
                ISNUMBER(M177:X177),
                IF(
                    M$4:X$4=1,
                    M177:X177,
                    ""),
                "")),
            MAX(IF(
                ISNUMBER(M177:X177),
                IF(
                    M$4:X$4=2,
                    M177:X177,
                    ""),
                ""))
        ),
        IF(
            Parameters!$D$16=1,
            IFERROR(
                AVERAGE(IF(
                    ISNUMBER(M177:X177),
                    IF(
                        M$4:X$4=1,
                        M177:X177,
                        ""),
                    "")),
                AVERAGE(IF(
                    ISNUMBER(M177:X177),
                    IF(
                        M$4:X$4=2,
                        M177:X177,
                        ""),
                    ""))
            ),
            IF(
                Parameters!$D$17=1,
                IFERROR(
                    IF(
                        OR(
                            IF(
                                ISNUMBER(M177:X177),
                                IF(
                                    M$4:X$4=1,
                                    M177:X177,
                                    ""),
                                "")
                            =0),
                        0,
                        GEOMEAN(IF(
                            ISNUMBER(M177:X177),
                            IF(
                                M$4:X$4=1,
                                M177:X177,
                                ""),
                            ""))
                    ),
                    IF(
                        OR(IF(
                            ISNUMBER(M177:X177),
                            IF(
                                M$4:X$4=2,
                                M177:X177,
                                ""),
                            "")
                            =0),
                        0,
                        GEOMEAN(IF(
                            ISNUMBER(M177:X177),
                            IF(
                                M$4:X$4=2,
                                M177:X177,
                                ""),
                            "")))
                )
            )
        )
    )
)</f>
        <v>7.78228141285466</v>
      </c>
      <c r="I177" s="191" t="e" cm="1">
        <f t="array" ref="I177">IF(
    SUM(IF(
            ISNUMBER(
                IF(
                    $M$5:$X$5,
                    (M177:X177),
                    "")),
            1,
            0))
        =0,
    NA(),
    IF(
        Parameters!$D$15=1,
        IF(
            SUM(--(ISNUMBER(IF($M$5:$X$5=1,(M177:X177),""))))&gt;0,
            MAX(IF(
                ISNUMBER(M177:X177),
                IF(
                    M$5:X$5=1,
                    M177:X177,
                    ""),
                "")),
            MAX(IF(
                ISNUMBER(M177:X177),
                IF(
                    M$5:X$5=2,
                    M177:X177,
                    ""),
                ""))
        ),
        IF(
            Parameters!$D$16=1,
            IFERROR(
                AVERAGE(IF(
                    ISNUMBER(M177:X177),
                    IF(
                        M$5:X$5=1,
                        M177:X177,
                        ""),
                    "")),
                AVERAGE(IF(
                    ISNUMBER(M177:X177),
                    IF(
                        M$5:X$5=2,
                        M177:X177,
                        ""),
                    ""))
            ),
            IF(
                Parameters!$D$17=1,
                IFERROR(
                    IF(
                        OR(
                            IF(
                                ISNUMBER(M177:X177),
                                IF(
                                    M$5:X$5=1,
                                    M177:X177,
                                    ""),
                                "")
                            =0),
                        0,
                        GEOMEAN(IF(
                            ISNUMBER(M177:X177),
                            IF(
                                M$5:X$5=1,
                                M177:X177,
                                ""),
                            ""))
                    ),
                    IF(
                        OR(IF(
                            ISNUMBER(M177:X177),
                            IF(
                                M$5:X$5=2,
                                M177:X177,
                                ""),
                            "")
                            =0),
                        0,
                        GEOMEAN(IF(
                            ISNUMBER(M177:X177),
                            IF(
                                M$5:X$5=2,
                                M177:X177,
                                ""),
                            "")))
                )
            )
        )
    )
)</f>
        <v>#N/A</v>
      </c>
      <c r="J177" s="242">
        <v>44888</v>
      </c>
      <c r="K177" s="242">
        <v>44753</v>
      </c>
      <c r="L177" s="91" t="s">
        <v>289</v>
      </c>
      <c r="M177" s="192">
        <v>7.3923444976076498</v>
      </c>
      <c r="N177" s="192">
        <v>7.78228141285466</v>
      </c>
      <c r="O177" s="192" t="s">
        <v>409</v>
      </c>
      <c r="P177" s="192" t="s">
        <v>409</v>
      </c>
      <c r="Q177" s="192" t="s">
        <v>409</v>
      </c>
      <c r="R177" s="192">
        <v>0.46700000000000003</v>
      </c>
      <c r="S177" s="192">
        <v>51.2</v>
      </c>
      <c r="T177" s="192" t="s">
        <v>409</v>
      </c>
      <c r="U177" s="192" t="s">
        <v>409</v>
      </c>
      <c r="V177" s="192" t="s">
        <v>409</v>
      </c>
      <c r="W177" s="192"/>
      <c r="X177" s="192"/>
      <c r="Y177" s="192"/>
      <c r="Z177" s="192"/>
      <c r="AA177" s="87"/>
    </row>
    <row r="178" spans="1:27" x14ac:dyDescent="0.2">
      <c r="A178" s="81">
        <v>171</v>
      </c>
      <c r="B178" s="84" t="str">
        <f ca="1"/>
        <v>Singapore</v>
      </c>
      <c r="C178" s="84" t="str">
        <f ca="1"/>
        <v>SGP</v>
      </c>
      <c r="D178" s="84" t="str">
        <f ca="1"/>
        <v>EAS           East Asia &amp; Pacific</v>
      </c>
      <c r="E178" s="84" t="str">
        <f ca="1"/>
        <v>NA</v>
      </c>
      <c r="F178" s="81" t="str">
        <f t="shared" ca="1" si="5"/>
        <v/>
      </c>
      <c r="G178" s="80">
        <f>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$M$4:$X$4,
                    (M178:X178),
                    "")),
            1,
            0))
        =0,
    NA(),
    IF(
        Parameters!$D$15=1,
        IF(
            SUM(--(ISNUMBER(IF($M$4:$X$4=1,(M178:X178),""))))&gt;0,
            MAX(IF(
                ISNUMBER(M178:X178),
                IF(
                    M$4:X$4=1,
                    M178:X178,
                    ""),
                "")),
            MAX(IF(
                ISNUMBER(M178:X178),
                IF(
                    M$4:X$4=2,
                    M178:X178,
                    ""),
                ""))
        ),
        IF(
            Parameters!$D$16=1,
            IFERROR(
                AVERAGE(IF(
                    ISNUMBER(M178:X178),
                    IF(
                        M$4:X$4=1,
                        M178:X178,
                        ""),
                    "")),
                AVERAGE(IF(
                    ISNUMBER(M178:X178),
                    IF(
                        M$4:X$4=2,
                        M178:X178,
                        ""),
                    ""))
            ),
            IF(
                Parameters!$D$17=1,
                IFERROR(
                    IF(
                        OR(
                            IF(
                                ISNUMBER(M178:X178),
                                IF(
                                    M$4:X$4=1,
                                    M178:X178,
                                    ""),
                                "")
                            =0),
                        0,
                        GEOMEAN(IF(
                            ISNUMBER(M178:X178),
                            IF(
                                M$4:X$4=1,
                                M178:X178,
                                ""),
                            ""))
                    ),
                    IF(
                        OR(IF(
                            ISNUMBER(M178:X178),
                            IF(
                                M$4:X$4=2,
                                M178:X178,
                                ""),
                            "")
                            =0),
                        0,
                        GEOMEAN(IF(
                            ISNUMBER(M178:X178),
                            IF(
                                M$4:X$4=2,
                                M178:X178,
                                ""),
                            "")))
                )
            )
        )
    )
)</f>
        <v>1.4418066010422701</v>
      </c>
      <c r="I178" s="191" t="e" cm="1">
        <f t="array" ref="I178">IF(
    SUM(IF(
            ISNUMBER(
                IF(
                    $M$5:$X$5,
                    (M178:X178),
                    "")),
            1,
            0))
        =0,
    NA(),
    IF(
        Parameters!$D$15=1,
        IF(
            SUM(--(ISNUMBER(IF($M$5:$X$5=1,(M178:X178),""))))&gt;0,
            MAX(IF(
                ISNUMBER(M178:X178),
                IF(
                    M$5:X$5=1,
                    M178:X178,
                    ""),
                "")),
            MAX(IF(
                ISNUMBER(M178:X178),
                IF(
                    M$5:X$5=2,
                    M178:X178,
                    ""),
                ""))
        ),
        IF(
            Parameters!$D$16=1,
            IFERROR(
                AVERAGE(IF(
                    ISNUMBER(M178:X178),
                    IF(
                        M$5:X$5=1,
                        M178:X178,
                        ""),
                    "")),
                AVERAGE(IF(
                    ISNUMBER(M178:X178),
                    IF(
                        M$5:X$5=2,
                        M178:X178,
                        ""),
                    ""))
            ),
            IF(
                Parameters!$D$17=1,
                IFERROR(
                    IF(
                        OR(
                            IF(
                                ISNUMBER(M178:X178),
                                IF(
                                    M$5:X$5=1,
                                    M178:X178,
                                    ""),
                                "")
                            =0),
                        0,
                        GEOMEAN(IF(
                            ISNUMBER(M178:X178),
                            IF(
                                M$5:X$5=1,
                                M178:X178,
                                ""),
                            ""))
                    ),
                    IF(
                        OR(IF(
                            ISNUMBER(M178:X178),
                            IF(
                                M$5:X$5=2,
                                M178:X178,
                                ""),
                            "")
                            =0),
                        0,
                        GEOMEAN(IF(
                            ISNUMBER(M178:X178),
                            IF(
                                M$5:X$5=2,
                                M178:X178,
                                ""),
                            "")))
                )
            )
        )
    )
)</f>
        <v>#N/A</v>
      </c>
      <c r="J178" s="242">
        <v>44888</v>
      </c>
      <c r="K178" s="242">
        <v>44753</v>
      </c>
      <c r="L178" s="91" t="s">
        <v>291</v>
      </c>
      <c r="M178" s="192">
        <v>0</v>
      </c>
      <c r="N178" s="192">
        <v>1.4418066010422701</v>
      </c>
      <c r="O178" s="192" t="s">
        <v>409</v>
      </c>
      <c r="P178" s="192" t="s">
        <v>409</v>
      </c>
      <c r="Q178" s="192" t="s">
        <v>409</v>
      </c>
      <c r="R178" s="192">
        <v>0.10100000000000001</v>
      </c>
      <c r="S178" s="192">
        <v>73.099999999999994</v>
      </c>
      <c r="T178" s="192" t="s">
        <v>409</v>
      </c>
      <c r="U178" s="192" t="s">
        <v>409</v>
      </c>
      <c r="V178" s="192" t="s">
        <v>409</v>
      </c>
      <c r="W178" s="192"/>
      <c r="X178" s="192"/>
      <c r="Y178" s="192"/>
      <c r="Z178" s="192"/>
      <c r="AA178" s="87"/>
    </row>
    <row r="179" spans="1:27" x14ac:dyDescent="0.2">
      <c r="A179" s="81">
        <v>172</v>
      </c>
      <c r="B179" s="84" t="str">
        <f ca="1"/>
        <v>Solomon Islands</v>
      </c>
      <c r="C179" s="84" t="str">
        <f ca="1"/>
        <v>SLB</v>
      </c>
      <c r="D179" s="84" t="str">
        <f ca="1"/>
        <v>EAS           East Asia &amp; Pacific</v>
      </c>
      <c r="E179" s="84" t="str">
        <f ca="1"/>
        <v>IDA</v>
      </c>
      <c r="F179" s="81" t="str">
        <f t="shared" ca="1" si="5"/>
        <v/>
      </c>
      <c r="G179" s="80">
        <f>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$M$4:$X$4,
                    (M179:X179),
                    "")),
            1,
            0))
        =0,
    NA(),
    IF(
        Parameters!$D$15=1,
        IF(
            SUM(--(ISNUMBER(IF($M$4:$X$4=1,(M179:X179),""))))&gt;0,
            MAX(IF(
                ISNUMBER(M179:X179),
                IF(
                    M$4:X$4=1,
                    M179:X179,
                    ""),
                "")),
            MAX(IF(
                ISNUMBER(M179:X179),
                IF(
                    M$4:X$4=2,
                    M179:X179,
                    ""),
                ""))
        ),
        IF(
            Parameters!$D$16=1,
            IFERROR(
                AVERAGE(IF(
                    ISNUMBER(M179:X179),
                    IF(
                        M$4:X$4=1,
                        M179:X179,
                        ""),
                    "")),
                AVERAGE(IF(
                    ISNUMBER(M179:X179),
                    IF(
                        M$4:X$4=2,
                        M179:X179,
                        ""),
                    ""))
            ),
            IF(
                Parameters!$D$17=1,
                IFERROR(
                    IF(
                        OR(
                            IF(
                                ISNUMBER(M179:X179),
                                IF(
                                    M$4:X$4=1,
                                    M179:X179,
                                    ""),
                                "")
                            =0),
                        0,
                        GEOMEAN(IF(
                            ISNUMBER(M179:X179),
                            IF(
                                M$4:X$4=1,
                                M179:X179,
                                ""),
                            ""))
                    ),
                    IF(
                        OR(IF(
                            ISNUMBER(M179:X179),
                            IF(
                                M$4:X$4=2,
                                M179:X179,
                                ""),
                            "")
                            =0),
                        0,
                        GEOMEAN(IF(
                            ISNUMBER(M179:X179),
                            IF(
                                M$4:X$4=2,
                                M179:X179,
                                ""),
                            "")))
                )
            )
        )
    )
)</f>
        <v>9.1387559808612409</v>
      </c>
      <c r="I179" s="191" t="e" cm="1">
        <f t="array" ref="I179">IF(
    SUM(IF(
            ISNUMBER(
                IF(
                    $M$5:$X$5,
                    (M179:X179),
                    "")),
            1,
            0))
        =0,
    NA(),
    IF(
        Parameters!$D$15=1,
        IF(
            SUM(--(ISNUMBER(IF($M$5:$X$5=1,(M179:X179),""))))&gt;0,
            MAX(IF(
                ISNUMBER(M179:X179),
                IF(
                    M$5:X$5=1,
                    M179:X179,
                    ""),
                "")),
            MAX(IF(
                ISNUMBER(M179:X179),
                IF(
                    M$5:X$5=2,
                    M179:X179,
                    ""),
                ""))
        ),
        IF(
            Parameters!$D$16=1,
            IFERROR(
                AVERAGE(IF(
                    ISNUMBER(M179:X179),
                    IF(
                        M$5:X$5=1,
                        M179:X179,
                        ""),
                    "")),
                AVERAGE(IF(
                    ISNUMBER(M179:X179),
                    IF(
                        M$5:X$5=2,
                        M179:X179,
                        ""),
                    ""))
            ),
            IF(
                Parameters!$D$17=1,
                IFERROR(
                    IF(
                        OR(
                            IF(
                                ISNUMBER(M179:X179),
                                IF(
                                    M$5:X$5=1,
                                    M179:X179,
                                    ""),
                                "")
                            =0),
                        0,
                        GEOMEAN(IF(
                            ISNUMBER(M179:X179),
                            IF(
                                M$5:X$5=1,
                                M179:X179,
                                ""),
                            ""))
                    ),
                    IF(
                        OR(IF(
                            ISNUMBER(M179:X179),
                            IF(
                                M$5:X$5=2,
                                M179:X179,
                                ""),
                            "")
                            =0),
                        0,
                        GEOMEAN(IF(
                            ISNUMBER(M179:X179),
                            IF(
                                M$5:X$5=2,
                                M179:X179,
                                ""),
                            "")))
                )
            )
        )
    )
)</f>
        <v>#N/A</v>
      </c>
      <c r="J179" s="242">
        <v>44753</v>
      </c>
      <c r="K179" s="242">
        <v>44753</v>
      </c>
      <c r="L179" s="91" t="s">
        <v>293</v>
      </c>
      <c r="M179" s="192">
        <v>9.1387559808612409</v>
      </c>
      <c r="N179" s="192" t="s">
        <v>409</v>
      </c>
      <c r="O179" s="192" t="s">
        <v>409</v>
      </c>
      <c r="P179" s="192" t="s">
        <v>409</v>
      </c>
      <c r="Q179" s="192" t="s">
        <v>409</v>
      </c>
      <c r="R179" s="192">
        <v>0.54</v>
      </c>
      <c r="S179" s="192" t="s">
        <v>409</v>
      </c>
      <c r="T179" s="192" t="s">
        <v>409</v>
      </c>
      <c r="U179" s="192" t="s">
        <v>409</v>
      </c>
      <c r="V179" s="192" t="s">
        <v>409</v>
      </c>
      <c r="W179" s="192"/>
      <c r="X179" s="192"/>
      <c r="Y179" s="192"/>
      <c r="Z179" s="192"/>
      <c r="AA179" s="87"/>
    </row>
    <row r="180" spans="1:27" x14ac:dyDescent="0.2">
      <c r="A180" s="81">
        <v>173</v>
      </c>
      <c r="B180" s="84" t="str">
        <f ca="1"/>
        <v>Sierra Leone</v>
      </c>
      <c r="C180" s="84" t="str">
        <f ca="1"/>
        <v>SLE</v>
      </c>
      <c r="D180" s="84" t="str">
        <f ca="1"/>
        <v>SSF           Sub-Saharan Africa</v>
      </c>
      <c r="E180" s="84" t="str">
        <f ca="1"/>
        <v>IDA</v>
      </c>
      <c r="F180" s="81" t="str">
        <f t="shared" ca="1" si="5"/>
        <v/>
      </c>
      <c r="G180" s="80">
        <f>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0</v>
      </c>
      <c r="H180" s="80" cm="1">
        <f t="array" ref="H180">IF(
    SUM(IF(
            ISNUMBER(
                IF(
                    $M$4:$X$4,
                    (M180:X180),
                    "")),
            1,
            0))
        =0,
    NA(),
    IF(
        Parameters!$D$15=1,
        IF(
            SUM(--(ISNUMBER(IF($M$4:$X$4=1,(M180:X180),""))))&gt;0,
            MAX(IF(
                ISNUMBER(M180:X180),
                IF(
                    M$4:X$4=1,
                    M180:X180,
                    ""),
                "")),
            MAX(IF(
                ISNUMBER(M180:X180),
                IF(
                    M$4:X$4=2,
                    M180:X180,
                    ""),
                ""))
        ),
        IF(
            Parameters!$D$16=1,
            IFERROR(
                AVERAGE(IF(
                    ISNUMBER(M180:X180),
                    IF(
                        M$4:X$4=1,
                        M180:X180,
                        ""),
                    "")),
                AVERAGE(IF(
                    ISNUMBER(M180:X180),
                    IF(
                        M$4:X$4=2,
                        M180:X180,
                        ""),
                    ""))
            ),
            IF(
                Parameters!$D$17=1,
                IFERROR(
                    IF(
                        OR(
                            IF(
                                ISNUMBER(M180:X180),
                                IF(
                                    M$4:X$4=1,
                                    M180:X180,
                                    ""),
                                "")
                            =0),
                        0,
                        GEOMEAN(IF(
                            ISNUMBER(M180:X180),
                            IF(
                                M$4:X$4=1,
                                M180:X180,
                                ""),
                            ""))
                    ),
                    IF(
                        OR(IF(
                            ISNUMBER(M180:X180),
                            IF(
                                M$4:X$4=2,
                                M180:X180,
                                ""),
                            "")
                            =0),
                        0,
                        GEOMEAN(IF(
                            ISNUMBER(M180:X180),
                            IF(
                                M$4:X$4=2,
                                M180:X180,
                                ""),
                            "")))
                )
            )
        )
    )
)</f>
        <v>10</v>
      </c>
      <c r="I180" s="191" t="e" cm="1">
        <f t="array" ref="I180">IF(
    SUM(IF(
            ISNUMBER(
                IF(
                    $M$5:$X$5,
                    (M180:X180),
                    "")),
            1,
            0))
        =0,
    NA(),
    IF(
        Parameters!$D$15=1,
        IF(
            SUM(--(ISNUMBER(IF($M$5:$X$5=1,(M180:X180),""))))&gt;0,
            MAX(IF(
                ISNUMBER(M180:X180),
                IF(
                    M$5:X$5=1,
                    M180:X180,
                    ""),
                "")),
            MAX(IF(
                ISNUMBER(M180:X180),
                IF(
                    M$5:X$5=2,
                    M180:X180,
                    ""),
                ""))
        ),
        IF(
            Parameters!$D$16=1,
            IFERROR(
                AVERAGE(IF(
                    ISNUMBER(M180:X180),
                    IF(
                        M$5:X$5=1,
                        M180:X180,
                        ""),
                    "")),
                AVERAGE(IF(
                    ISNUMBER(M180:X180),
                    IF(
                        M$5:X$5=2,
                        M180:X180,
                        ""),
                    ""))
            ),
            IF(
                Parameters!$D$17=1,
                IFERROR(
                    IF(
                        OR(
                            IF(
                                ISNUMBER(M180:X180),
                                IF(
                                    M$5:X$5=1,
                                    M180:X180,
                                    ""),
                                "")
                            =0),
                        0,
                        GEOMEAN(IF(
                            ISNUMBER(M180:X180),
                            IF(
                                M$5:X$5=1,
                                M180:X180,
                                ""),
                            ""))
                    ),
                    IF(
                        OR(IF(
                            ISNUMBER(M180:X180),
                            IF(
                                M$5:X$5=2,
                                M180:X180,
                                ""),
                            "")
                            =0),
                        0,
                        GEOMEAN(IF(
                            ISNUMBER(M180:X180),
                            IF(
                                M$5:X$5=2,
                                M180:X180,
                                ""),
                            "")))
                )
            )
        )
    )
)</f>
        <v>#N/A</v>
      </c>
      <c r="J180" s="242">
        <v>44888</v>
      </c>
      <c r="K180" s="242">
        <v>44753</v>
      </c>
      <c r="L180" s="91" t="s">
        <v>295</v>
      </c>
      <c r="M180" s="192">
        <v>9.6411483253588504</v>
      </c>
      <c r="N180" s="192">
        <v>10</v>
      </c>
      <c r="O180" s="192" t="s">
        <v>409</v>
      </c>
      <c r="P180" s="192" t="s">
        <v>409</v>
      </c>
      <c r="Q180" s="192" t="s">
        <v>409</v>
      </c>
      <c r="R180" s="192">
        <v>0.56100000000000005</v>
      </c>
      <c r="S180" s="192">
        <v>40.5</v>
      </c>
      <c r="T180" s="192" t="s">
        <v>409</v>
      </c>
      <c r="U180" s="192" t="s">
        <v>409</v>
      </c>
      <c r="V180" s="192" t="s">
        <v>409</v>
      </c>
      <c r="W180" s="192"/>
      <c r="X180" s="192"/>
      <c r="Y180" s="192"/>
      <c r="Z180" s="192"/>
      <c r="AA180" s="87"/>
    </row>
    <row r="181" spans="1:27" x14ac:dyDescent="0.2">
      <c r="A181" s="81">
        <v>174</v>
      </c>
      <c r="B181" s="84" t="str">
        <f ca="1"/>
        <v>El Salvador</v>
      </c>
      <c r="C181" s="84" t="str">
        <f ca="1"/>
        <v>SLV</v>
      </c>
      <c r="D181" s="84" t="str">
        <f ca="1"/>
        <v>LCN           Latin America &amp; Caribbean</v>
      </c>
      <c r="E181" s="84" t="str">
        <f ca="1"/>
        <v>IBRD</v>
      </c>
      <c r="F181" s="81" t="str">
        <f t="shared" ca="1" si="5"/>
        <v/>
      </c>
      <c r="G181" s="80">
        <f>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4.4824821480175299</v>
      </c>
      <c r="H181" s="80" cm="1">
        <f t="array" ref="H181">IF(
    SUM(IF(
            ISNUMBER(
                IF(
                    $M$4:$X$4,
                    (M181:X181),
                    "")),
            1,
            0))
        =0,
    NA(),
    IF(
        Parameters!$D$15=1,
        IF(
            SUM(--(ISNUMBER(IF($M$4:$X$4=1,(M181:X181),""))))&gt;0,
            MAX(IF(
                ISNUMBER(M181:X181),
                IF(
                    M$4:X$4=1,
                    M181:X181,
                    ""),
                "")),
            MAX(IF(
                ISNUMBER(M181:X181),
                IF(
                    M$4:X$4=2,
                    M181:X181,
                    ""),
                ""))
        ),
        IF(
            Parameters!$D$16=1,
            IFERROR(
                AVERAGE(IF(
                    ISNUMBER(M181:X181),
                    IF(
                        M$4:X$4=1,
                        M181:X181,
                        ""),
                    "")),
                AVERAGE(IF(
                    ISNUMBER(M181:X181),
                    IF(
                        M$4:X$4=2,
                        M181:X181,
                        ""),
                    ""))
            ),
            IF(
                Parameters!$D$17=1,
                IFERROR(
                    IF(
                        OR(
                            IF(
                                ISNUMBER(M181:X181),
                                IF(
                                    M$4:X$4=1,
                                    M181:X181,
                                    ""),
                                "")
                            =0),
                        0,
                        GEOMEAN(IF(
                            ISNUMBER(M181:X181),
                            IF(
                                M$4:X$4=1,
                                M181:X181,
                                ""),
                            ""))
                    ),
                    IF(
                        OR(IF(
                            ISNUMBER(M181:X181),
                            IF(
                                M$4:X$4=2,
                                M181:X181,
                                ""),
                            "")
                            =0),
                        0,
                        GEOMEAN(IF(
                            ISNUMBER(M181:X181),
                            IF(
                                M$4:X$4=2,
                                M181:X181,
                                ""),
                            "")))
                )
            )
        )
    )
)</f>
        <v>4.01852924145917</v>
      </c>
      <c r="I181" s="191" cm="1">
        <f t="array" ref="I181">IF(
    SUM(IF(
            ISNUMBER(
                IF(
                    $M$5:$X$5,
                    (M181:X181),
                    "")),
            1,
            0))
        =0,
    NA(),
    IF(
        Parameters!$D$15=1,
        IF(
            SUM(--(ISNUMBER(IF($M$5:$X$5=1,(M181:X181),""))))&gt;0,
            MAX(IF(
                ISNUMBER(M181:X181),
                IF(
                    M$5:X$5=1,
                    M181:X181,
                    ""),
                "")),
            MAX(IF(
                ISNUMBER(M181:X181),
                IF(
                    M$5:X$5=2,
                    M181:X181,
                    ""),
                ""))
        ),
        IF(
            Parameters!$D$16=1,
            IFERROR(
                AVERAGE(IF(
                    ISNUMBER(M181:X181),
                    IF(
                        M$5:X$5=1,
                        M181:X181,
                        ""),
                    "")),
                AVERAGE(IF(
                    ISNUMBER(M181:X181),
                    IF(
                        M$5:X$5=2,
                        M181:X181,
                        ""),
                    ""))
            ),
            IF(
                Parameters!$D$17=1,
                IFERROR(
                    IF(
                        OR(
                            IF(
                                ISNUMBER(M181:X181),
                                IF(
                                    M$5:X$5=1,
                                    M181:X181,
                                    ""),
                                "")
                            =0),
                        0,
                        GEOMEAN(IF(
                            ISNUMBER(M181:X181),
                            IF(
                                M$5:X$5=1,
                                M181:X181,
                                ""),
                            ""))
                    ),
                    IF(
                        OR(IF(
                            ISNUMBER(M181:X181),
                            IF(
                                M$5:X$5=2,
                                M181:X181,
                                ""),
                            "")
                            =0),
                        0,
                        GEOMEAN(IF(
                            ISNUMBER(M181:X181),
                            IF(
                                M$5:X$5=2,
                                M181:X181,
                                ""),
                            "")))
                )
            )
        )
    )
)</f>
        <v>5</v>
      </c>
      <c r="J181" s="242">
        <v>44753</v>
      </c>
      <c r="K181" s="242">
        <v>45077</v>
      </c>
      <c r="L181" s="91" t="s">
        <v>297</v>
      </c>
      <c r="M181" s="192">
        <v>4.9760765550239201</v>
      </c>
      <c r="N181" s="192">
        <v>4.01852924145917</v>
      </c>
      <c r="O181" s="192">
        <v>5</v>
      </c>
      <c r="P181" s="192" t="s">
        <v>409</v>
      </c>
      <c r="Q181" s="192" t="s">
        <v>409</v>
      </c>
      <c r="R181" s="192">
        <v>0.36599999999999999</v>
      </c>
      <c r="S181" s="192">
        <v>64.2</v>
      </c>
      <c r="T181" s="192" t="s">
        <v>794</v>
      </c>
      <c r="U181" s="192" t="s">
        <v>409</v>
      </c>
      <c r="V181" s="192" t="s">
        <v>409</v>
      </c>
      <c r="W181" s="192"/>
      <c r="X181" s="192"/>
      <c r="Y181" s="192"/>
      <c r="Z181" s="192"/>
      <c r="AA181" s="87"/>
    </row>
    <row r="182" spans="1:27" x14ac:dyDescent="0.2">
      <c r="A182" s="81">
        <v>175</v>
      </c>
      <c r="B182" s="84" t="str">
        <f ca="1"/>
        <v>San Marino</v>
      </c>
      <c r="C182" s="84" t="str">
        <f ca="1"/>
        <v>SMR</v>
      </c>
      <c r="D182" s="84" t="str">
        <f ca="1"/>
        <v>ECS           Europe &amp; Central Asia</v>
      </c>
      <c r="E182" s="84" t="str">
        <f ca="1"/>
        <v>NA</v>
      </c>
      <c r="F182" s="81" t="str">
        <f t="shared" ca="1" si="5"/>
        <v/>
      </c>
      <c r="G182" s="80" t="e">
        <f>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#N/A</v>
      </c>
      <c r="H182" s="80" t="e" cm="1">
        <f t="array" ref="H182">IF(
    SUM(IF(
            ISNUMBER(
                IF(
                    $M$4:$X$4,
                    (M182:X182),
                    "")),
            1,
            0))
        =0,
    NA(),
    IF(
        Parameters!$D$15=1,
        IF(
            SUM(--(ISNUMBER(IF($M$4:$X$4=1,(M182:X182),""))))&gt;0,
            MAX(IF(
                ISNUMBER(M182:X182),
                IF(
                    M$4:X$4=1,
                    M182:X182,
                    ""),
                "")),
            MAX(IF(
                ISNUMBER(M182:X182),
                IF(
                    M$4:X$4=2,
                    M182:X182,
                    ""),
                ""))
        ),
        IF(
            Parameters!$D$16=1,
            IFERROR(
                AVERAGE(IF(
                    ISNUMBER(M182:X182),
                    IF(
                        M$4:X$4=1,
                        M182:X182,
                        ""),
                    "")),
                AVERAGE(IF(
                    ISNUMBER(M182:X182),
                    IF(
                        M$4:X$4=2,
                        M182:X182,
                        ""),
                    ""))
            ),
            IF(
                Parameters!$D$17=1,
                IFERROR(
                    IF(
                        OR(
                            IF(
                                ISNUMBER(M182:X182),
                                IF(
                                    M$4:X$4=1,
                                    M182:X182,
                                    ""),
                                "")
                            =0),
                        0,
                        GEOMEAN(IF(
                            ISNUMBER(M182:X182),
                            IF(
                                M$4:X$4=1,
                                M182:X182,
                                ""),
                            ""))
                    ),
                    IF(
                        OR(IF(
                            ISNUMBER(M182:X182),
                            IF(
                                M$4:X$4=2,
                                M182:X182,
                                ""),
                            "")
                            =0),
                        0,
                        GEOMEAN(IF(
                            ISNUMBER(M182:X182),
                            IF(
                                M$4:X$4=2,
                                M182:X182,
                                ""),
                            "")))
                )
            )
        )
    )
)</f>
        <v>#N/A</v>
      </c>
      <c r="I182" s="191" t="e" cm="1">
        <f t="array" ref="I182">IF(
    SUM(IF(
            ISNUMBER(
                IF(
                    $M$5:$X$5,
                    (M182:X182),
                    "")),
            1,
            0))
        =0,
    NA(),
    IF(
        Parameters!$D$15=1,
        IF(
            SUM(--(ISNUMBER(IF($M$5:$X$5=1,(M182:X182),""))))&gt;0,
            MAX(IF(
                ISNUMBER(M182:X182),
                IF(
                    M$5:X$5=1,
                    M182:X182,
                    ""),
                "")),
            MAX(IF(
                ISNUMBER(M182:X182),
                IF(
                    M$5:X$5=2,
                    M182:X182,
                    ""),
                ""))
        ),
        IF(
            Parameters!$D$16=1,
            IFERROR(
                AVERAGE(IF(
                    ISNUMBER(M182:X182),
                    IF(
                        M$5:X$5=1,
                        M182:X182,
                        ""),
                    "")),
                AVERAGE(IF(
                    ISNUMBER(M182:X182),
                    IF(
                        M$5:X$5=2,
                        M182:X182,
                        ""),
                    ""))
            ),
            IF(
                Parameters!$D$17=1,
                IFERROR(
                    IF(
                        OR(
                            IF(
                                ISNUMBER(M182:X182),
                                IF(
                                    M$5:X$5=1,
                                    M182:X182,
                                    ""),
                                "")
                            =0),
                        0,
                        GEOMEAN(IF(
                            ISNUMBER(M182:X182),
                            IF(
                                M$5:X$5=1,
                                M182:X182,
                                ""),
                            ""))
                    ),
                    IF(
                        OR(IF(
                            ISNUMBER(M182:X182),
                            IF(
                                M$5:X$5=2,
                                M182:X182,
                                ""),
                            "")
                            =0),
                        0,
                        GEOMEAN(IF(
                            ISNUMBER(M182:X182),
                            IF(
                                M$5:X$5=2,
                                M182:X182,
                                ""),
                            "")))
                )
            )
        )
    )
)</f>
        <v>#N/A</v>
      </c>
      <c r="J182" s="242" t="s">
        <v>409</v>
      </c>
      <c r="K182" s="242" t="s">
        <v>409</v>
      </c>
      <c r="L182" s="91" t="s">
        <v>720</v>
      </c>
      <c r="M182" s="192" t="s">
        <v>409</v>
      </c>
      <c r="N182" s="192" t="s">
        <v>409</v>
      </c>
      <c r="O182" s="192" t="s">
        <v>409</v>
      </c>
      <c r="P182" s="192" t="s">
        <v>409</v>
      </c>
      <c r="Q182" s="192" t="s">
        <v>409</v>
      </c>
      <c r="R182" s="192" t="s">
        <v>409</v>
      </c>
      <c r="S182" s="192" t="s">
        <v>409</v>
      </c>
      <c r="T182" s="192" t="s">
        <v>409</v>
      </c>
      <c r="U182" s="192" t="s">
        <v>409</v>
      </c>
      <c r="V182" s="192" t="s">
        <v>409</v>
      </c>
      <c r="W182" s="192"/>
      <c r="X182" s="192"/>
      <c r="Y182" s="192"/>
      <c r="Z182" s="192"/>
      <c r="AA182" s="87"/>
    </row>
    <row r="183" spans="1:27" x14ac:dyDescent="0.2">
      <c r="A183" s="81">
        <v>176</v>
      </c>
      <c r="B183" s="84" t="str">
        <f ca="1"/>
        <v>Somalia</v>
      </c>
      <c r="C183" s="84" t="str">
        <f ca="1"/>
        <v>SOM</v>
      </c>
      <c r="D183" s="84" t="str">
        <f ca="1"/>
        <v>SSF           Sub-Saharan Africa</v>
      </c>
      <c r="E183" s="84" t="str">
        <f ca="1"/>
        <v>IDA</v>
      </c>
      <c r="F183" s="81" t="str">
        <f t="shared" ca="1" si="5"/>
        <v/>
      </c>
      <c r="G183" s="80">
        <f>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10</v>
      </c>
      <c r="H183" s="80" cm="1">
        <f t="array" ref="H183">IF(
    SUM(IF(
            ISNUMBER(
                IF(
                    $M$4:$X$4,
                    (M183:X183),
                    "")),
            1,
            0))
        =0,
    NA(),
    IF(
        Parameters!$D$15=1,
        IF(
            SUM(--(ISNUMBER(IF($M$4:$X$4=1,(M183:X183),""))))&gt;0,
            MAX(IF(
                ISNUMBER(M183:X183),
                IF(
                    M$4:X$4=1,
                    M183:X183,
                    ""),
                "")),
            MAX(IF(
                ISNUMBER(M183:X183),
                IF(
                    M$4:X$4=2,
                    M183:X183,
                    ""),
                ""))
        ),
        IF(
            Parameters!$D$16=1,
            IFERROR(
                AVERAGE(IF(
                    ISNUMBER(M183:X183),
                    IF(
                        M$4:X$4=1,
                        M183:X183,
                        ""),
                    "")),
                AVERAGE(IF(
                    ISNUMBER(M183:X183),
                    IF(
                        M$4:X$4=2,
                        M183:X183,
                        ""),
                    ""))
            ),
            IF(
                Parameters!$D$17=1,
                IFERROR(
                    IF(
                        OR(
                            IF(
                                ISNUMBER(M183:X183),
                                IF(
                                    M$4:X$4=1,
                                    M183:X183,
                                    ""),
                                "")
                            =0),
                        0,
                        GEOMEAN(IF(
                            ISNUMBER(M183:X183),
                            IF(
                                M$4:X$4=1,
                                M183:X183,
                                ""),
                            ""))
                    ),
                    IF(
                        OR(IF(
                            ISNUMBER(M183:X183),
                            IF(
                                M$4:X$4=2,
                                M183:X183,
                                ""),
                            "")
                            =0),
                        0,
                        GEOMEAN(IF(
                            ISNUMBER(M183:X183),
                            IF(
                                M$4:X$4=2,
                                M183:X183,
                                ""),
                            "")))
                )
            )
        )
    )
)</f>
        <v>10</v>
      </c>
      <c r="I183" s="191" cm="1">
        <f t="array" ref="I183">IF(
    SUM(IF(
            ISNUMBER(
                IF(
                    $M$5:$X$5,
                    (M183:X183),
                    "")),
            1,
            0))
        =0,
    NA(),
    IF(
        Parameters!$D$15=1,
        IF(
            SUM(--(ISNUMBER(IF($M$5:$X$5=1,(M183:X183),""))))&gt;0,
            MAX(IF(
                ISNUMBER(M183:X183),
                IF(
                    M$5:X$5=1,
                    M183:X183,
                    ""),
                "")),
            MAX(IF(
                ISNUMBER(M183:X183),
                IF(
                    M$5:X$5=2,
                    M183:X183,
                    ""),
                ""))
        ),
        IF(
            Parameters!$D$16=1,
            IFERROR(
                AVERAGE(IF(
                    ISNUMBER(M183:X183),
                    IF(
                        M$5:X$5=1,
                        M183:X183,
                        ""),
                    "")),
                AVERAGE(IF(
                    ISNUMBER(M183:X183),
                    IF(
                        M$5:X$5=2,
                        M183:X183,
                        ""),
                    ""))
            ),
            IF(
                Parameters!$D$17=1,
                IFERROR(
                    IF(
                        OR(
                            IF(
                                ISNUMBER(M183:X183),
                                IF(
                                    M$5:X$5=1,
                                    M183:X183,
                                    ""),
                                "")
                            =0),
                        0,
                        GEOMEAN(IF(
                            ISNUMBER(M183:X183),
                            IF(
                                M$5:X$5=1,
                                M183:X183,
                                ""),
                            ""))
                    ),
                    IF(
                        OR(IF(
                            ISNUMBER(M183:X183),
                            IF(
                                M$5:X$5=2,
                                M183:X183,
                                ""),
                            "")
                            =0),
                        0,
                        GEOMEAN(IF(
                            ISNUMBER(M183:X183),
                            IF(
                                M$5:X$5=2,
                                M183:X183,
                                ""),
                            "")))
                )
            )
        )
    )
)</f>
        <v>10</v>
      </c>
      <c r="J183" s="242">
        <v>44753</v>
      </c>
      <c r="K183" s="242">
        <v>44900</v>
      </c>
      <c r="L183" s="91" t="s">
        <v>299</v>
      </c>
      <c r="M183" s="192">
        <v>10</v>
      </c>
      <c r="N183" s="192" t="s">
        <v>409</v>
      </c>
      <c r="O183" s="192">
        <v>10</v>
      </c>
      <c r="P183" s="192" t="s">
        <v>409</v>
      </c>
      <c r="Q183" s="192">
        <v>1</v>
      </c>
      <c r="R183" s="192">
        <v>0.77500000000000002</v>
      </c>
      <c r="S183" s="192" t="s">
        <v>409</v>
      </c>
      <c r="T183" s="192" t="s">
        <v>792</v>
      </c>
      <c r="U183" s="192" t="s">
        <v>409</v>
      </c>
      <c r="V183" s="192">
        <v>-15.19</v>
      </c>
      <c r="W183" s="192"/>
      <c r="X183" s="192"/>
      <c r="Y183" s="192"/>
      <c r="Z183" s="192"/>
      <c r="AA183" s="87"/>
    </row>
    <row r="184" spans="1:27" x14ac:dyDescent="0.2">
      <c r="A184" s="81">
        <v>177</v>
      </c>
      <c r="B184" s="84" t="str">
        <f ca="1"/>
        <v>Serbia</v>
      </c>
      <c r="C184" s="84" t="str">
        <f ca="1"/>
        <v>SRB</v>
      </c>
      <c r="D184" s="84" t="str">
        <f ca="1"/>
        <v>ECS           Europe &amp; Central Asia</v>
      </c>
      <c r="E184" s="84" t="str">
        <f ca="1"/>
        <v>IBRD</v>
      </c>
      <c r="F184" s="81" t="str">
        <f t="shared" ca="1" si="5"/>
        <v/>
      </c>
      <c r="G184" s="80">
        <f>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0</v>
      </c>
      <c r="H184" s="80" cm="1">
        <f t="array" ref="H184">IF(
    SUM(IF(
            ISNUMBER(
                IF(
                    $M$4:$X$4,
                    (M184:X184),
                    "")),
            1,
            0))
        =0,
    NA(),
    IF(
        Parameters!$D$15=1,
        IF(
            SUM(--(ISNUMBER(IF($M$4:$X$4=1,(M184:X184),""))))&gt;0,
            MAX(IF(
                ISNUMBER(M184:X184),
                IF(
                    M$4:X$4=1,
                    M184:X184,
                    ""),
                "")),
            MAX(IF(
                ISNUMBER(M184:X184),
                IF(
                    M$4:X$4=2,
                    M184:X184,
                    ""),
                ""))
        ),
        IF(
            Parameters!$D$16=1,
            IFERROR(
                AVERAGE(IF(
                    ISNUMBER(M184:X184),
                    IF(
                        M$4:X$4=1,
                        M184:X184,
                        ""),
                    "")),
                AVERAGE(IF(
                    ISNUMBER(M184:X184),
                    IF(
                        M$4:X$4=2,
                        M184:X184,
                        ""),
                    ""))
            ),
            IF(
                Parameters!$D$17=1,
                IFERROR(
                    IF(
                        OR(
                            IF(
                                ISNUMBER(M184:X184),
                                IF(
                                    M$4:X$4=1,
                                    M184:X184,
                                    ""),
                                "")
                            =0),
                        0,
                        GEOMEAN(IF(
                            ISNUMBER(M184:X184),
                            IF(
                                M$4:X$4=1,
                                M184:X184,
                                ""),
                            ""))
                    ),
                    IF(
                        OR(IF(
                            ISNUMBER(M184:X184),
                            IF(
                                M$4:X$4=2,
                                M184:X184,
                                ""),
                            "")
                            =0),
                        0,
                        GEOMEAN(IF(
                            ISNUMBER(M184:X184),
                            IF(
                                M$4:X$4=2,
                                M184:X184,
                                ""),
                            "")))
                )
            )
        )
    )
)</f>
        <v>4.8291835552981999</v>
      </c>
      <c r="I184" s="191" t="e" cm="1">
        <f t="array" ref="I184">IF(
    SUM(IF(
            ISNUMBER(
                IF(
                    $M$5:$X$5,
                    (M184:X184),
                    "")),
            1,
            0))
        =0,
    NA(),
    IF(
        Parameters!$D$15=1,
        IF(
            SUM(--(ISNUMBER(IF($M$5:$X$5=1,(M184:X184),""))))&gt;0,
            MAX(IF(
                ISNUMBER(M184:X184),
                IF(
                    M$5:X$5=1,
                    M184:X184,
                    ""),
                "")),
            MAX(IF(
                ISNUMBER(M184:X184),
                IF(
                    M$5:X$5=2,
                    M184:X184,
                    ""),
                ""))
        ),
        IF(
            Parameters!$D$16=1,
            IFERROR(
                AVERAGE(IF(
                    ISNUMBER(M184:X184),
                    IF(
                        M$5:X$5=1,
                        M184:X184,
                        ""),
                    "")),
                AVERAGE(IF(
                    ISNUMBER(M184:X184),
                    IF(
                        M$5:X$5=2,
                        M184:X184,
                        ""),
                    ""))
            ),
            IF(
                Parameters!$D$17=1,
                IFERROR(
                    IF(
                        OR(
                            IF(
                                ISNUMBER(M184:X184),
                                IF(
                                    M$5:X$5=1,
                                    M184:X184,
                                    ""),
                                "")
                            =0),
                        0,
                        GEOMEAN(IF(
                            ISNUMBER(M184:X184),
                            IF(
                                M$5:X$5=1,
                                M184:X184,
                                ""),
                            ""))
                    ),
                    IF(
                        OR(IF(
                            ISNUMBER(M184:X184),
                            IF(
                                M$5:X$5=2,
                                M184:X184,
                                ""),
                            "")
                            =0),
                        0,
                        GEOMEAN(IF(
                            ISNUMBER(M184:X184),
                            IF(
                                M$5:X$5=2,
                                M184:X184,
                                ""),
                            "")))
                )
            )
        )
    )
)</f>
        <v>#N/A</v>
      </c>
      <c r="J184" s="242">
        <v>44888</v>
      </c>
      <c r="K184" s="242">
        <v>44753</v>
      </c>
      <c r="L184" s="91" t="s">
        <v>301</v>
      </c>
      <c r="M184" s="192">
        <v>3.8995215311004698</v>
      </c>
      <c r="N184" s="192">
        <v>4.8291835552981999</v>
      </c>
      <c r="O184" s="192" t="s">
        <v>409</v>
      </c>
      <c r="P184" s="192" t="s">
        <v>409</v>
      </c>
      <c r="Q184" s="192" t="s">
        <v>409</v>
      </c>
      <c r="R184" s="192">
        <v>0.32100000000000001</v>
      </c>
      <c r="S184" s="192">
        <v>61.4</v>
      </c>
      <c r="T184" s="192" t="s">
        <v>409</v>
      </c>
      <c r="U184" s="192" t="s">
        <v>409</v>
      </c>
      <c r="V184" s="192" t="s">
        <v>409</v>
      </c>
      <c r="W184" s="192"/>
      <c r="X184" s="192"/>
      <c r="Y184" s="192"/>
      <c r="Z184" s="192"/>
      <c r="AA184" s="87"/>
    </row>
    <row r="185" spans="1:27" x14ac:dyDescent="0.2">
      <c r="A185" s="81">
        <v>178</v>
      </c>
      <c r="B185" s="84" t="str">
        <f ca="1"/>
        <v>South Sudan</v>
      </c>
      <c r="C185" s="84" t="str">
        <f ca="1"/>
        <v>SSD</v>
      </c>
      <c r="D185" s="84" t="str">
        <f ca="1"/>
        <v>SSF           Sub-Saharan Africa</v>
      </c>
      <c r="E185" s="84" t="str">
        <f ca="1"/>
        <v>IDA</v>
      </c>
      <c r="F185" s="81" t="str">
        <f t="shared" ca="1" si="5"/>
        <v/>
      </c>
      <c r="G185" s="80">
        <f>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10</v>
      </c>
      <c r="H185" s="80" cm="1">
        <f t="array" ref="H185">IF(
    SUM(IF(
            ISNUMBER(
                IF(
                    $M$4:$X$4,
                    (M185:X185),
                    "")),
            1,
            0))
        =0,
    NA(),
    IF(
        Parameters!$D$15=1,
        IF(
            SUM(--(ISNUMBER(IF($M$4:$X$4=1,(M185:X185),""))))&gt;0,
            MAX(IF(
                ISNUMBER(M185:X185),
                IF(
                    M$4:X$4=1,
                    M185:X185,
                    ""),
                "")),
            MAX(IF(
                ISNUMBER(M185:X185),
                IF(
                    M$4:X$4=2,
                    M185:X185,
                    ""),
                ""))
        ),
        IF(
            Parameters!$D$16=1,
            IFERROR(
                AVERAGE(IF(
                    ISNUMBER(M185:X185),
                    IF(
                        M$4:X$4=1,
                        M185:X185,
                        ""),
                    "")),
                AVERAGE(IF(
                    ISNUMBER(M185:X185),
                    IF(
                        M$4:X$4=2,
                        M185:X185,
                        ""),
                    ""))
            ),
            IF(
                Parameters!$D$17=1,
                IFERROR(
                    IF(
                        OR(
                            IF(
                                ISNUMBER(M185:X185),
                                IF(
                                    M$4:X$4=1,
                                    M185:X185,
                                    ""),
                                "")
                            =0),
                        0,
                        GEOMEAN(IF(
                            ISNUMBER(M185:X185),
                            IF(
                                M$4:X$4=1,
                                M185:X185,
                                ""),
                            ""))
                    ),
                    IF(
                        OR(IF(
                            ISNUMBER(M185:X185),
                            IF(
                                M$4:X$4=2,
                                M185:X185,
                                ""),
                            "")
                            =0),
                        0,
                        GEOMEAN(IF(
                            ISNUMBER(M185:X185),
                            IF(
                                M$4:X$4=2,
                                M185:X185,
                                ""),
                            "")))
                )
            )
        )
    )
)</f>
        <v>10</v>
      </c>
      <c r="I185" s="191" cm="1">
        <f t="array" ref="I185">IF(
    SUM(IF(
            ISNUMBER(
                IF(
                    $M$5:$X$5,
                    (M185:X185),
                    "")),
            1,
            0))
        =0,
    NA(),
    IF(
        Parameters!$D$15=1,
        IF(
            SUM(--(ISNUMBER(IF($M$5:$X$5=1,(M185:X185),""))))&gt;0,
            MAX(IF(
                ISNUMBER(M185:X185),
                IF(
                    M$5:X$5=1,
                    M185:X185,
                    ""),
                "")),
            MAX(IF(
                ISNUMBER(M185:X185),
                IF(
                    M$5:X$5=2,
                    M185:X185,
                    ""),
                ""))
        ),
        IF(
            Parameters!$D$16=1,
            IFERROR(
                AVERAGE(IF(
                    ISNUMBER(M185:X185),
                    IF(
                        M$5:X$5=1,
                        M185:X185,
                        ""),
                    "")),
                AVERAGE(IF(
                    ISNUMBER(M185:X185),
                    IF(
                        M$5:X$5=2,
                        M185:X185,
                        ""),
                    ""))
            ),
            IF(
                Parameters!$D$17=1,
                IFERROR(
                    IF(
                        OR(
                            IF(
                                ISNUMBER(M185:X185),
                                IF(
                                    M$5:X$5=1,
                                    M185:X185,
                                    ""),
                                "")
                            =0),
                        0,
                        GEOMEAN(IF(
                            ISNUMBER(M185:X185),
                            IF(
                                M$5:X$5=1,
                                M185:X185,
                                ""),
                            ""))
                    ),
                    IF(
                        OR(IF(
                            ISNUMBER(M185:X185),
                            IF(
                                M$5:X$5=2,
                                M185:X185,
                                ""),
                            "")
                            =0),
                        0,
                        GEOMEAN(IF(
                            ISNUMBER(M185:X185),
                            IF(
                                M$5:X$5=2,
                                M185:X185,
                                ""),
                            "")))
                )
            )
        )
    )
)</f>
        <v>10</v>
      </c>
      <c r="J185" s="242">
        <v>44753</v>
      </c>
      <c r="K185" s="242">
        <v>44900</v>
      </c>
      <c r="L185" s="91" t="s">
        <v>303</v>
      </c>
      <c r="M185" s="192">
        <v>10</v>
      </c>
      <c r="N185" s="192" t="s">
        <v>409</v>
      </c>
      <c r="O185" s="192">
        <v>10</v>
      </c>
      <c r="P185" s="192" t="s">
        <v>409</v>
      </c>
      <c r="Q185" s="192">
        <v>7</v>
      </c>
      <c r="R185" s="192">
        <v>0.752</v>
      </c>
      <c r="S185" s="192" t="s">
        <v>409</v>
      </c>
      <c r="T185" s="192" t="s">
        <v>792</v>
      </c>
      <c r="U185" s="192" t="s">
        <v>409</v>
      </c>
      <c r="V185" s="192">
        <v>63.62</v>
      </c>
      <c r="W185" s="192"/>
      <c r="X185" s="192"/>
      <c r="Y185" s="192"/>
      <c r="Z185" s="192"/>
      <c r="AA185" s="87"/>
    </row>
    <row r="186" spans="1:27" x14ac:dyDescent="0.2">
      <c r="A186" s="81">
        <v>179</v>
      </c>
      <c r="B186" s="84" t="str">
        <f ca="1"/>
        <v>São Tomé and Príncipe</v>
      </c>
      <c r="C186" s="84" t="str">
        <f ca="1"/>
        <v>STP</v>
      </c>
      <c r="D186" s="84" t="str">
        <f ca="1"/>
        <v>SSF           Sub-Saharan Africa</v>
      </c>
      <c r="E186" s="84" t="str">
        <f ca="1"/>
        <v>IDA</v>
      </c>
      <c r="F186" s="81" t="str">
        <f t="shared" ca="1" si="5"/>
        <v/>
      </c>
      <c r="G186" s="80">
        <f>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0</v>
      </c>
      <c r="H186" s="80" cm="1">
        <f t="array" ref="H186">IF(
    SUM(IF(
            ISNUMBER(
                IF(
                    $M$4:$X$4,
                    (M186:X186),
                    "")),
            1,
            0))
        =0,
    NA(),
    IF(
        Parameters!$D$15=1,
        IF(
            SUM(--(ISNUMBER(IF($M$4:$X$4=1,(M186:X186),""))))&gt;0,
            MAX(IF(
                ISNUMBER(M186:X186),
                IF(
                    M$4:X$4=1,
                    M186:X186,
                    ""),
                "")),
            MAX(IF(
                ISNUMBER(M186:X186),
                IF(
                    M$4:X$4=2,
                    M186:X186,
                    ""),
                ""))
        ),
        IF(
            Parameters!$D$16=1,
            IFERROR(
                AVERAGE(IF(
                    ISNUMBER(M186:X186),
                    IF(
                        M$4:X$4=1,
                        M186:X186,
                        ""),
                    "")),
                AVERAGE(IF(
                    ISNUMBER(M186:X186),
                    IF(
                        M$4:X$4=2,
                        M186:X186,
                        ""),
                    ""))
            ),
            IF(
                Parameters!$D$17=1,
                IFERROR(
                    IF(
                        OR(
                            IF(
                                ISNUMBER(M186:X186),
                                IF(
                                    M$4:X$4=1,
                                    M186:X186,
                                    ""),
                                "")
                            =0),
                        0,
                        GEOMEAN(IF(
                            ISNUMBER(M186:X186),
                            IF(
                                M$4:X$4=1,
                                M186:X186,
                                ""),
                            ""))
                    ),
                    IF(
                        OR(IF(
                            ISNUMBER(M186:X186),
                            IF(
                                M$4:X$4=2,
                                M186:X186,
                                ""),
                            "")
                            =0),
                        0,
                        GEOMEAN(IF(
                            ISNUMBER(M186:X186),
                            IF(
                                M$4:X$4=2,
                                M186:X186,
                                ""),
                            "")))
                )
            )
        )
    )
)</f>
        <v>8.20574162679425</v>
      </c>
      <c r="I186" s="191" t="e" cm="1">
        <f t="array" ref="I186">IF(
    SUM(IF(
            ISNUMBER(
                IF(
                    $M$5:$X$5,
                    (M186:X186),
                    "")),
            1,
            0))
        =0,
    NA(),
    IF(
        Parameters!$D$15=1,
        IF(
            SUM(--(ISNUMBER(IF($M$5:$X$5=1,(M186:X186),""))))&gt;0,
            MAX(IF(
                ISNUMBER(M186:X186),
                IF(
                    M$5:X$5=1,
                    M186:X186,
                    ""),
                "")),
            MAX(IF(
                ISNUMBER(M186:X186),
                IF(
                    M$5:X$5=2,
                    M186:X186,
                    ""),
                ""))
        ),
        IF(
            Parameters!$D$16=1,
            IFERROR(
                AVERAGE(IF(
                    ISNUMBER(M186:X186),
                    IF(
                        M$5:X$5=1,
                        M186:X186,
                        ""),
                    "")),
                AVERAGE(IF(
                    ISNUMBER(M186:X186),
                    IF(
                        M$5:X$5=2,
                        M186:X186,
                        ""),
                    ""))
            ),
            IF(
                Parameters!$D$17=1,
                IFERROR(
                    IF(
                        OR(
                            IF(
                                ISNUMBER(M186:X186),
                                IF(
                                    M$5:X$5=1,
                                    M186:X186,
                                    ""),
                                "")
                            =0),
                        0,
                        GEOMEAN(IF(
                            ISNUMBER(M186:X186),
                            IF(
                                M$5:X$5=1,
                                M186:X186,
                                ""),
                            ""))
                    ),
                    IF(
                        OR(IF(
                            ISNUMBER(M186:X186),
                            IF(
                                M$5:X$5=2,
                                M186:X186,
                                ""),
                            "")
                            =0),
                        0,
                        GEOMEAN(IF(
                            ISNUMBER(M186:X186),
                            IF(
                                M$5:X$5=2,
                                M186:X186,
                                ""),
                            "")))
                )
            )
        )
    )
)</f>
        <v>#N/A</v>
      </c>
      <c r="J186" s="242">
        <v>44753</v>
      </c>
      <c r="K186" s="242">
        <v>44753</v>
      </c>
      <c r="L186" s="91" t="s">
        <v>304</v>
      </c>
      <c r="M186" s="192">
        <v>8.20574162679425</v>
      </c>
      <c r="N186" s="192" t="s">
        <v>409</v>
      </c>
      <c r="O186" s="192" t="s">
        <v>409</v>
      </c>
      <c r="P186" s="192" t="s">
        <v>409</v>
      </c>
      <c r="Q186" s="192" t="s">
        <v>409</v>
      </c>
      <c r="R186" s="192">
        <v>0.501</v>
      </c>
      <c r="S186" s="192" t="s">
        <v>409</v>
      </c>
      <c r="T186" s="192" t="s">
        <v>409</v>
      </c>
      <c r="U186" s="192" t="s">
        <v>409</v>
      </c>
      <c r="V186" s="192" t="s">
        <v>409</v>
      </c>
      <c r="W186" s="192"/>
      <c r="X186" s="192"/>
      <c r="Y186" s="192"/>
      <c r="Z186" s="192"/>
      <c r="AA186" s="87"/>
    </row>
    <row r="187" spans="1:27" x14ac:dyDescent="0.2">
      <c r="A187" s="81">
        <v>180</v>
      </c>
      <c r="B187" s="84" t="str">
        <f ca="1"/>
        <v>Suriname</v>
      </c>
      <c r="C187" s="84" t="str">
        <f ca="1"/>
        <v>SUR</v>
      </c>
      <c r="D187" s="84" t="str">
        <f ca="1"/>
        <v>LCN           Latin America &amp; Caribbean</v>
      </c>
      <c r="E187" s="84" t="str">
        <f ca="1"/>
        <v>IBRD</v>
      </c>
      <c r="F187" s="81" t="str">
        <f t="shared" ca="1" si="5"/>
        <v/>
      </c>
      <c r="G187" s="80">
        <f>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0</v>
      </c>
      <c r="H187" s="80" cm="1">
        <f t="array" ref="H187">IF(
    SUM(IF(
            ISNUMBER(
                IF(
                    $M$4:$X$4,
                    (M187:X187),
                    "")),
            1,
            0))
        =0,
    NA(),
    IF(
        Parameters!$D$15=1,
        IF(
            SUM(--(ISNUMBER(IF($M$4:$X$4=1,(M187:X187),""))))&gt;0,
            MAX(IF(
                ISNUMBER(M187:X187),
                IF(
                    M$4:X$4=1,
                    M187:X187,
                    ""),
                "")),
            MAX(IF(
                ISNUMBER(M187:X187),
                IF(
                    M$4:X$4=2,
                    M187:X187,
                    ""),
                ""))
        ),
        IF(
            Parameters!$D$16=1,
            IFERROR(
                AVERAGE(IF(
                    ISNUMBER(M187:X187),
                    IF(
                        M$4:X$4=1,
                        M187:X187,
                        ""),
                    "")),
                AVERAGE(IF(
                    ISNUMBER(M187:X187),
                    IF(
                        M$4:X$4=2,
                        M187:X187,
                        ""),
                    ""))
            ),
            IF(
                Parameters!$D$17=1,
                IFERROR(
                    IF(
                        OR(
                            IF(
                                ISNUMBER(M187:X187),
                                IF(
                                    M$4:X$4=1,
                                    M187:X187,
                                    ""),
                                "")
                            =0),
                        0,
                        GEOMEAN(IF(
                            ISNUMBER(M187:X187),
                            IF(
                                M$4:X$4=1,
                                M187:X187,
                                ""),
                            ""))
                    ),
                    IF(
                        OR(IF(
                            ISNUMBER(M187:X187),
                            IF(
                                M$4:X$4=2,
                                M187:X187,
                                ""),
                            "")
                            =0),
                        0,
                        GEOMEAN(IF(
                            ISNUMBER(M187:X187),
                            IF(
                                M$4:X$4=2,
                                M187:X187,
                                ""),
                            "")))
                )
            )
        )
    )
)</f>
        <v>5.5263157894736796</v>
      </c>
      <c r="I187" s="191" t="e" cm="1">
        <f t="array" ref="I187">IF(
    SUM(IF(
            ISNUMBER(
                IF(
                    $M$5:$X$5,
                    (M187:X187),
                    "")),
            1,
            0))
        =0,
    NA(),
    IF(
        Parameters!$D$15=1,
        IF(
            SUM(--(ISNUMBER(IF($M$5:$X$5=1,(M187:X187),""))))&gt;0,
            MAX(IF(
                ISNUMBER(M187:X187),
                IF(
                    M$5:X$5=1,
                    M187:X187,
                    ""),
                "")),
            MAX(IF(
                ISNUMBER(M187:X187),
                IF(
                    M$5:X$5=2,
                    M187:X187,
                    ""),
                ""))
        ),
        IF(
            Parameters!$D$16=1,
            IFERROR(
                AVERAGE(IF(
                    ISNUMBER(M187:X187),
                    IF(
                        M$5:X$5=1,
                        M187:X187,
                        ""),
                    "")),
                AVERAGE(IF(
                    ISNUMBER(M187:X187),
                    IF(
                        M$5:X$5=2,
                        M187:X187,
                        ""),
                    ""))
            ),
            IF(
                Parameters!$D$17=1,
                IFERROR(
                    IF(
                        OR(
                            IF(
                                ISNUMBER(M187:X187),
                                IF(
                                    M$5:X$5=1,
                                    M187:X187,
                                    ""),
                                "")
                            =0),
                        0,
                        GEOMEAN(IF(
                            ISNUMBER(M187:X187),
                            IF(
                                M$5:X$5=1,
                                M187:X187,
                                ""),
                            ""))
                    ),
                    IF(
                        OR(IF(
                            ISNUMBER(M187:X187),
                            IF(
                                M$5:X$5=2,
                                M187:X187,
                                ""),
                            "")
                            =0),
                        0,
                        GEOMEAN(IF(
                            ISNUMBER(M187:X187),
                            IF(
                                M$5:X$5=2,
                                M187:X187,
                                ""),
                            "")))
                )
            )
        )
    )
)</f>
        <v>#N/A</v>
      </c>
      <c r="J187" s="242">
        <v>44753</v>
      </c>
      <c r="K187" s="242">
        <v>44753</v>
      </c>
      <c r="L187" s="91" t="s">
        <v>306</v>
      </c>
      <c r="M187" s="192">
        <v>5.5263157894736796</v>
      </c>
      <c r="N187" s="192" t="s">
        <v>409</v>
      </c>
      <c r="O187" s="192" t="s">
        <v>409</v>
      </c>
      <c r="P187" s="192" t="s">
        <v>409</v>
      </c>
      <c r="Q187" s="192" t="s">
        <v>409</v>
      </c>
      <c r="R187" s="192">
        <v>0.38900000000000001</v>
      </c>
      <c r="S187" s="192" t="s">
        <v>409</v>
      </c>
      <c r="T187" s="192" t="s">
        <v>409</v>
      </c>
      <c r="U187" s="192" t="s">
        <v>409</v>
      </c>
      <c r="V187" s="192" t="s">
        <v>409</v>
      </c>
      <c r="W187" s="192"/>
      <c r="X187" s="192"/>
      <c r="Y187" s="192"/>
      <c r="Z187" s="192"/>
      <c r="AA187" s="87"/>
    </row>
    <row r="188" spans="1:27" x14ac:dyDescent="0.2">
      <c r="A188" s="81">
        <v>181</v>
      </c>
      <c r="B188" s="84" t="str">
        <f ca="1"/>
        <v>Slovak Republic</v>
      </c>
      <c r="C188" s="84" t="str">
        <f ca="1"/>
        <v>SVK</v>
      </c>
      <c r="D188" s="84" t="str">
        <f ca="1"/>
        <v>ECS           Europe &amp; Central Asia</v>
      </c>
      <c r="E188" s="84" t="str">
        <f ca="1"/>
        <v>NA</v>
      </c>
      <c r="F188" s="81" t="str">
        <f t="shared" ca="1" si="5"/>
        <v/>
      </c>
      <c r="G188" s="80">
        <f>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$M$4:$X$4,
                    (M188:X188),
                    "")),
            1,
            0))
        =0,
    NA(),
    IF(
        Parameters!$D$15=1,
        IF(
            SUM(--(ISNUMBER(IF($M$4:$X$4=1,(M188:X188),""))))&gt;0,
            MAX(IF(
                ISNUMBER(M188:X188),
                IF(
                    M$4:X$4=1,
                    M188:X188,
                    ""),
                "")),
            MAX(IF(
                ISNUMBER(M188:X188),
                IF(
                    M$4:X$4=2,
                    M188:X188,
                    ""),
                ""))
        ),
        IF(
            Parameters!$D$16=1,
            IFERROR(
                AVERAGE(IF(
                    ISNUMBER(M188:X188),
                    IF(
                        M$4:X$4=1,
                        M188:X188,
                        ""),
                    "")),
                AVERAGE(IF(
                    ISNUMBER(M188:X188),
                    IF(
                        M$4:X$4=2,
                        M188:X188,
                        ""),
                    ""))
            ),
            IF(
                Parameters!$D$17=1,
                IFERROR(
                    IF(
                        OR(
                            IF(
                                ISNUMBER(M188:X188),
                                IF(
                                    M$4:X$4=1,
                                    M188:X188,
                                    ""),
                                "")
                            =0),
                        0,
                        GEOMEAN(IF(
                            ISNUMBER(M188:X188),
                            IF(
                                M$4:X$4=1,
                                M188:X188,
                                ""),
                            ""))
                    ),
                    IF(
                        OR(IF(
                            ISNUMBER(M188:X188),
                            IF(
                                M$4:X$4=2,
                                M188:X188,
                                ""),
                            "")
                            =0),
                        0,
                        GEOMEAN(IF(
                            ISNUMBER(M188:X188),
                            IF(
                                M$4:X$4=2,
                                M188:X188,
                                ""),
                            "")))
                )
            )
        )
    )
)</f>
        <v>2.0208453966415698</v>
      </c>
      <c r="I188" s="191" t="e" cm="1">
        <f t="array" ref="I188">IF(
    SUM(IF(
            ISNUMBER(
                IF(
                    $M$5:$X$5,
                    (M188:X188),
                    "")),
            1,
            0))
        =0,
    NA(),
    IF(
        Parameters!$D$15=1,
        IF(
            SUM(--(ISNUMBER(IF($M$5:$X$5=1,(M188:X188),""))))&gt;0,
            MAX(IF(
                ISNUMBER(M188:X188),
                IF(
                    M$5:X$5=1,
                    M188:X188,
                    ""),
                "")),
            MAX(IF(
                ISNUMBER(M188:X188),
                IF(
                    M$5:X$5=2,
                    M188:X188,
                    ""),
                ""))
        ),
        IF(
            Parameters!$D$16=1,
            IFERROR(
                AVERAGE(IF(
                    ISNUMBER(M188:X188),
                    IF(
                        M$5:X$5=1,
                        M188:X188,
                        ""),
                    "")),
                AVERAGE(IF(
                    ISNUMBER(M188:X188),
                    IF(
                        M$5:X$5=2,
                        M188:X188,
                        ""),
                    ""))
            ),
            IF(
                Parameters!$D$17=1,
                IFERROR(
                    IF(
                        OR(
                            IF(
                                ISNUMBER(M188:X188),
                                IF(
                                    M$5:X$5=1,
                                    M188:X188,
                                    ""),
                                "")
                            =0),
                        0,
                        GEOMEAN(IF(
                            ISNUMBER(M188:X188),
                            IF(
                                M$5:X$5=1,
                                M188:X188,
                                ""),
                            ""))
                    ),
                    IF(
                        OR(IF(
                            ISNUMBER(M188:X188),
                            IF(
                                M$5:X$5=2,
                                M188:X188,
                                ""),
                            "")
                            =0),
                        0,
                        GEOMEAN(IF(
                            ISNUMBER(M188:X188),
                            IF(
                                M$5:X$5=2,
                                M188:X188,
                                ""),
                            "")))
                )
            )
        )
    )
)</f>
        <v>#N/A</v>
      </c>
      <c r="J188" s="242">
        <v>44888</v>
      </c>
      <c r="K188" s="242">
        <v>44753</v>
      </c>
      <c r="L188" s="91" t="s">
        <v>307</v>
      </c>
      <c r="M188" s="192">
        <v>0.86124401913875503</v>
      </c>
      <c r="N188" s="192">
        <v>2.0208453966415698</v>
      </c>
      <c r="O188" s="192" t="s">
        <v>409</v>
      </c>
      <c r="P188" s="192" t="s">
        <v>409</v>
      </c>
      <c r="Q188" s="192" t="s">
        <v>409</v>
      </c>
      <c r="R188" s="192">
        <v>0.19400000000000001</v>
      </c>
      <c r="S188" s="192">
        <v>71.099999999999994</v>
      </c>
      <c r="T188" s="192" t="s">
        <v>409</v>
      </c>
      <c r="U188" s="192" t="s">
        <v>409</v>
      </c>
      <c r="V188" s="192" t="s">
        <v>409</v>
      </c>
      <c r="W188" s="192"/>
      <c r="X188" s="192"/>
      <c r="Y188" s="192"/>
      <c r="Z188" s="192"/>
      <c r="AA188" s="87"/>
    </row>
    <row r="189" spans="1:27" x14ac:dyDescent="0.2">
      <c r="A189" s="81">
        <v>182</v>
      </c>
      <c r="B189" s="84" t="str">
        <f ca="1"/>
        <v>Slovenia</v>
      </c>
      <c r="C189" s="84" t="str">
        <f ca="1"/>
        <v>SVN</v>
      </c>
      <c r="D189" s="84" t="str">
        <f ca="1"/>
        <v>ECS           Europe &amp; Central Asia</v>
      </c>
      <c r="E189" s="84" t="str">
        <f ca="1"/>
        <v>NA</v>
      </c>
      <c r="F189" s="81" t="str">
        <f t="shared" ca="1" si="5"/>
        <v/>
      </c>
      <c r="G189" s="80">
        <f>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$M$4:$X$4,
                    (M189:X189),
                    "")),
            1,
            0))
        =0,
    NA(),
    IF(
        Parameters!$D$15=1,
        IF(
            SUM(--(ISNUMBER(IF($M$4:$X$4=1,(M189:X189),""))))&gt;0,
            MAX(IF(
                ISNUMBER(M189:X189),
                IF(
                    M$4:X$4=1,
                    M189:X189,
                    ""),
                "")),
            MAX(IF(
                ISNUMBER(M189:X189),
                IF(
                    M$4:X$4=2,
                    M189:X189,
                    ""),
                ""))
        ),
        IF(
            Parameters!$D$16=1,
            IFERROR(
                AVERAGE(IF(
                    ISNUMBER(M189:X189),
                    IF(
                        M$4:X$4=1,
                        M189:X189,
                        ""),
                    "")),
                AVERAGE(IF(
                    ISNUMBER(M189:X189),
                    IF(
                        M$4:X$4=2,
                        M189:X189,
                        ""),
                    ""))
            ),
            IF(
                Parameters!$D$17=1,
                IFERROR(
                    IF(
                        OR(
                            IF(
                                ISNUMBER(M189:X189),
                                IF(
                                    M$4:X$4=1,
                                    M189:X189,
                                    ""),
                                "")
                            =0),
                        0,
                        GEOMEAN(IF(
                            ISNUMBER(M189:X189),
                            IF(
                                M$4:X$4=1,
                                M189:X189,
                                ""),
                            ""))
                    ),
                    IF(
                        OR(IF(
                            ISNUMBER(M189:X189),
                            IF(
                                M$4:X$4=2,
                                M189:X189,
                                ""),
                            "")
                            =0),
                        0,
                        GEOMEAN(IF(
                            ISNUMBER(M189:X189),
                            IF(
                                M$4:X$4=2,
                                M189:X189,
                                ""),
                            "")))
                )
            )
        )
    )
)</f>
        <v>0.21531100478468901</v>
      </c>
      <c r="I189" s="191" t="e" cm="1">
        <f t="array" ref="I189">IF(
    SUM(IF(
            ISNUMBER(
                IF(
                    $M$5:$X$5,
                    (M189:X189),
                    "")),
            1,
            0))
        =0,
    NA(),
    IF(
        Parameters!$D$15=1,
        IF(
            SUM(--(ISNUMBER(IF($M$5:$X$5=1,(M189:X189),""))))&gt;0,
            MAX(IF(
                ISNUMBER(M189:X189),
                IF(
                    M$5:X$5=1,
                    M189:X189,
                    ""),
                "")),
            MAX(IF(
                ISNUMBER(M189:X189),
                IF(
                    M$5:X$5=2,
                    M189:X189,
                    ""),
                ""))
        ),
        IF(
            Parameters!$D$16=1,
            IFERROR(
                AVERAGE(IF(
                    ISNUMBER(M189:X189),
                    IF(
                        M$5:X$5=1,
                        M189:X189,
                        ""),
                    "")),
                AVERAGE(IF(
                    ISNUMBER(M189:X189),
                    IF(
                        M$5:X$5=2,
                        M189:X189,
                        ""),
                    ""))
            ),
            IF(
                Parameters!$D$17=1,
                IFERROR(
                    IF(
                        OR(
                            IF(
                                ISNUMBER(M189:X189),
                                IF(
                                    M$5:X$5=1,
                                    M189:X189,
                                    ""),
                                "")
                            =0),
                        0,
                        GEOMEAN(IF(
                            ISNUMBER(M189:X189),
                            IF(
                                M$5:X$5=1,
                                M189:X189,
                                ""),
                            ""))
                    ),
                    IF(
                        OR(IF(
                            ISNUMBER(M189:X189),
                            IF(
                                M$5:X$5=2,
                                M189:X189,
                                ""),
                            "")
                            =0),
                        0,
                        GEOMEAN(IF(
                            ISNUMBER(M189:X189),
                            IF(
                                M$5:X$5=2,
                                M189:X189,
                                ""),
                            "")))
                )
            )
        )
    )
)</f>
        <v>#N/A</v>
      </c>
      <c r="J189" s="242" t="s">
        <v>409</v>
      </c>
      <c r="K189" s="242">
        <v>44753</v>
      </c>
      <c r="L189" s="91" t="s">
        <v>309</v>
      </c>
      <c r="M189" s="192">
        <v>0.21531100478468901</v>
      </c>
      <c r="N189" s="192" t="s">
        <v>409</v>
      </c>
      <c r="O189" s="192" t="s">
        <v>409</v>
      </c>
      <c r="P189" s="192" t="s">
        <v>409</v>
      </c>
      <c r="Q189" s="192" t="s">
        <v>409</v>
      </c>
      <c r="R189" s="192">
        <v>0.16700000000000001</v>
      </c>
      <c r="S189" s="192" t="s">
        <v>409</v>
      </c>
      <c r="T189" s="192" t="s">
        <v>409</v>
      </c>
      <c r="U189" s="192" t="s">
        <v>409</v>
      </c>
      <c r="V189" s="192" t="s">
        <v>409</v>
      </c>
      <c r="W189" s="192"/>
      <c r="X189" s="192"/>
      <c r="Y189" s="192"/>
      <c r="Z189" s="192"/>
      <c r="AA189" s="87"/>
    </row>
    <row r="190" spans="1:27" x14ac:dyDescent="0.2">
      <c r="A190" s="81">
        <v>183</v>
      </c>
      <c r="B190" s="84" t="str">
        <f ca="1"/>
        <v>Sweden</v>
      </c>
      <c r="C190" s="84" t="str">
        <f ca="1"/>
        <v>SWE</v>
      </c>
      <c r="D190" s="84" t="str">
        <f ca="1"/>
        <v>ECS           Europe &amp; Central Asia</v>
      </c>
      <c r="E190" s="84" t="str">
        <f ca="1"/>
        <v>NA</v>
      </c>
      <c r="F190" s="81" t="str">
        <f t="shared" ca="1" si="5"/>
        <v/>
      </c>
      <c r="G190" s="80">
        <f>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0</v>
      </c>
      <c r="H190" s="80" cm="1">
        <f t="array" ref="H190">IF(
    SUM(IF(
            ISNUMBER(
                IF(
                    $M$4:$X$4,
                    (M190:X190),
                    "")),
            1,
            0))
        =0,
    NA(),
    IF(
        Parameters!$D$15=1,
        IF(
            SUM(--(ISNUMBER(IF($M$4:$X$4=1,(M190:X190),""))))&gt;0,
            MAX(IF(
                ISNUMBER(M190:X190),
                IF(
                    M$4:X$4=1,
                    M190:X190,
                    ""),
                "")),
            MAX(IF(
                ISNUMBER(M190:X190),
                IF(
                    M$4:X$4=2,
                    M190:X190,
                    ""),
                ""))
        ),
        IF(
            Parameters!$D$16=1,
            IFERROR(
                AVERAGE(IF(
                    ISNUMBER(M190:X190),
                    IF(
                        M$4:X$4=1,
                        M190:X190,
                        ""),
                    "")),
                AVERAGE(IF(
                    ISNUMBER(M190:X190),
                    IF(
                        M$4:X$4=2,
                        M190:X190,
                        ""),
                    ""))
            ),
            IF(
                Parameters!$D$17=1,
                IFERROR(
                    IF(
                        OR(
                            IF(
                                ISNUMBER(M190:X190),
                                IF(
                                    M$4:X$4=1,
                                    M190:X190,
                                    ""),
                                "")
                            =0),
                        0,
                        GEOMEAN(IF(
                            ISNUMBER(M190:X190),
                            IF(
                                M$4:X$4=1,
                                M190:X190,
                                ""),
                            ""))
                    ),
                    IF(
                        OR(IF(
                            ISNUMBER(M190:X190),
                            IF(
                                M$4:X$4=2,
                                M190:X190,
                                ""),
                            "")
                            =0),
                        0,
                        GEOMEAN(IF(
                            ISNUMBER(M190:X190),
                            IF(
                                M$4:X$4=2,
                                M190:X190,
                                ""),
                            "")))
                )
            )
        )
    )
)</f>
        <v>0</v>
      </c>
      <c r="I190" s="191" t="e" cm="1">
        <f t="array" ref="I190">IF(
    SUM(IF(
            ISNUMBER(
                IF(
                    $M$5:$X$5,
                    (M190:X190),
                    "")),
            1,
            0))
        =0,
    NA(),
    IF(
        Parameters!$D$15=1,
        IF(
            SUM(--(ISNUMBER(IF($M$5:$X$5=1,(M190:X190),""))))&gt;0,
            MAX(IF(
                ISNUMBER(M190:X190),
                IF(
                    M$5:X$5=1,
                    M190:X190,
                    ""),
                "")),
            MAX(IF(
                ISNUMBER(M190:X190),
                IF(
                    M$5:X$5=2,
                    M190:X190,
                    ""),
                ""))
        ),
        IF(
            Parameters!$D$16=1,
            IFERROR(
                AVERAGE(IF(
                    ISNUMBER(M190:X190),
                    IF(
                        M$5:X$5=1,
                        M190:X190,
                        ""),
                    "")),
                AVERAGE(IF(
                    ISNUMBER(M190:X190),
                    IF(
                        M$5:X$5=2,
                        M190:X190,
                        ""),
                    ""))
            ),
            IF(
                Parameters!$D$17=1,
                IFERROR(
                    IF(
                        OR(
                            IF(
                                ISNUMBER(M190:X190),
                                IF(
                                    M$5:X$5=1,
                                    M190:X190,
                                    ""),
                                "")
                            =0),
                        0,
                        GEOMEAN(IF(
                            ISNUMBER(M190:X190),
                            IF(
                                M$5:X$5=1,
                                M190:X190,
                                ""),
                            ""))
                    ),
                    IF(
                        OR(IF(
                            ISNUMBER(M190:X190),
                            IF(
                                M$5:X$5=2,
                                M190:X190,
                                ""),
                            "")
                            =0),
                        0,
                        GEOMEAN(IF(
                            ISNUMBER(M190:X190),
                            IF(
                                M$5:X$5=2,
                                M190:X190,
                                ""),
                            "")))
                )
            )
        )
    )
)</f>
        <v>#N/A</v>
      </c>
      <c r="J190" s="242">
        <v>44753</v>
      </c>
      <c r="K190" s="242">
        <v>44753</v>
      </c>
      <c r="L190" s="91" t="s">
        <v>311</v>
      </c>
      <c r="M190" s="192">
        <v>1.5550239234449701</v>
      </c>
      <c r="N190" s="192">
        <v>0</v>
      </c>
      <c r="O190" s="192" t="s">
        <v>409</v>
      </c>
      <c r="P190" s="192" t="s">
        <v>409</v>
      </c>
      <c r="Q190" s="192" t="s">
        <v>409</v>
      </c>
      <c r="R190" s="192">
        <v>0.223</v>
      </c>
      <c r="S190" s="192">
        <v>79.099999999999994</v>
      </c>
      <c r="T190" s="192" t="s">
        <v>409</v>
      </c>
      <c r="U190" s="192" t="s">
        <v>409</v>
      </c>
      <c r="V190" s="192" t="s">
        <v>409</v>
      </c>
      <c r="W190" s="192"/>
      <c r="X190" s="192"/>
      <c r="Y190" s="192"/>
      <c r="Z190" s="192"/>
      <c r="AA190" s="87"/>
    </row>
    <row r="191" spans="1:27" x14ac:dyDescent="0.2">
      <c r="A191" s="81">
        <v>184</v>
      </c>
      <c r="B191" s="84" t="str">
        <f ca="1"/>
        <v>Eswatini</v>
      </c>
      <c r="C191" s="84" t="str">
        <f ca="1"/>
        <v>SWZ</v>
      </c>
      <c r="D191" s="84" t="str">
        <f ca="1"/>
        <v>SSF           Sub-Saharan Africa</v>
      </c>
      <c r="E191" s="84" t="str">
        <f ca="1"/>
        <v>IBRD</v>
      </c>
      <c r="F191" s="81" t="str">
        <f t="shared" ca="1" si="5"/>
        <v/>
      </c>
      <c r="G191" s="80">
        <f>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0</v>
      </c>
      <c r="H191" s="80" cm="1">
        <f t="array" ref="H191">IF(
    SUM(IF(
            ISNUMBER(
                IF(
                    $M$4:$X$4,
                    (M191:X191),
                    "")),
            1,
            0))
        =0,
    NA(),
    IF(
        Parameters!$D$15=1,
        IF(
            SUM(--(ISNUMBER(IF($M$4:$X$4=1,(M191:X191),""))))&gt;0,
            MAX(IF(
                ISNUMBER(M191:X191),
                IF(
                    M$4:X$4=1,
                    M191:X191,
                    ""),
                "")),
            MAX(IF(
                ISNUMBER(M191:X191),
                IF(
                    M$4:X$4=2,
                    M191:X191,
                    ""),
                ""))
        ),
        IF(
            Parameters!$D$16=1,
            IFERROR(
                AVERAGE(IF(
                    ISNUMBER(M191:X191),
                    IF(
                        M$4:X$4=1,
                        M191:X191,
                        ""),
                    "")),
                AVERAGE(IF(
                    ISNUMBER(M191:X191),
                    IF(
                        M$4:X$4=2,
                        M191:X191,
                        ""),
                    ""))
            ),
            IF(
                Parameters!$D$17=1,
                IFERROR(
                    IF(
                        OR(
                            IF(
                                ISNUMBER(M191:X191),
                                IF(
                                    M$4:X$4=1,
                                    M191:X191,
                                    ""),
                                "")
                            =0),
                        0,
                        GEOMEAN(IF(
                            ISNUMBER(M191:X191),
                            IF(
                                M$4:X$4=1,
                                M191:X191,
                                ""),
                            ""))
                    ),
                    IF(
                        OR(IF(
                            ISNUMBER(M191:X191),
                            IF(
                                M$4:X$4=2,
                                M191:X191,
                                ""),
                            "")
                            =0),
                        0,
                        GEOMEAN(IF(
                            ISNUMBER(M191:X191),
                            IF(
                                M$4:X$4=2,
                                M191:X191,
                                ""),
                            "")))
                )
            )
        )
    )
)</f>
        <v>7.9186602870813401</v>
      </c>
      <c r="I191" s="191" t="e" cm="1">
        <f t="array" ref="I191">IF(
    SUM(IF(
            ISNUMBER(
                IF(
                    $M$5:$X$5,
                    (M191:X191),
                    "")),
            1,
            0))
        =0,
    NA(),
    IF(
        Parameters!$D$15=1,
        IF(
            SUM(--(ISNUMBER(IF($M$5:$X$5=1,(M191:X191),""))))&gt;0,
            MAX(IF(
                ISNUMBER(M191:X191),
                IF(
                    M$5:X$5=1,
                    M191:X191,
                    ""),
                "")),
            MAX(IF(
                ISNUMBER(M191:X191),
                IF(
                    M$5:X$5=2,
                    M191:X191,
                    ""),
                ""))
        ),
        IF(
            Parameters!$D$16=1,
            IFERROR(
                AVERAGE(IF(
                    ISNUMBER(M191:X191),
                    IF(
                        M$5:X$5=1,
                        M191:X191,
                        ""),
                    "")),
                AVERAGE(IF(
                    ISNUMBER(M191:X191),
                    IF(
                        M$5:X$5=2,
                        M191:X191,
                        ""),
                    ""))
            ),
            IF(
                Parameters!$D$17=1,
                IFERROR(
                    IF(
                        OR(
                            IF(
                                ISNUMBER(M191:X191),
                                IF(
                                    M$5:X$5=1,
                                    M191:X191,
                                    ""),
                                "")
                            =0),
                        0,
                        GEOMEAN(IF(
                            ISNUMBER(M191:X191),
                            IF(
                                M$5:X$5=1,
                                M191:X191,
                                ""),
                            ""))
                    ),
                    IF(
                        OR(IF(
                            ISNUMBER(M191:X191),
                            IF(
                                M$5:X$5=2,
                                M191:X191,
                                ""),
                            "")
                            =0),
                        0,
                        GEOMEAN(IF(
                            ISNUMBER(M191:X191),
                            IF(
                                M$5:X$5=2,
                                M191:X191,
                                ""),
                            "")))
                )
            )
        )
    )
)</f>
        <v>#N/A</v>
      </c>
      <c r="J191" s="242">
        <v>44753</v>
      </c>
      <c r="K191" s="242">
        <v>44753</v>
      </c>
      <c r="L191" s="91" t="s">
        <v>313</v>
      </c>
      <c r="M191" s="192">
        <v>7.9186602870813401</v>
      </c>
      <c r="N191" s="192" t="s">
        <v>409</v>
      </c>
      <c r="O191" s="192" t="s">
        <v>409</v>
      </c>
      <c r="P191" s="192" t="s">
        <v>409</v>
      </c>
      <c r="Q191" s="192" t="s">
        <v>409</v>
      </c>
      <c r="R191" s="192">
        <v>0.48899999999999999</v>
      </c>
      <c r="S191" s="192" t="s">
        <v>409</v>
      </c>
      <c r="T191" s="192" t="s">
        <v>409</v>
      </c>
      <c r="U191" s="192" t="s">
        <v>409</v>
      </c>
      <c r="V191" s="192" t="s">
        <v>409</v>
      </c>
      <c r="W191" s="192"/>
      <c r="X191" s="192"/>
      <c r="Y191" s="192"/>
      <c r="Z191" s="192"/>
      <c r="AA191" s="87"/>
    </row>
    <row r="192" spans="1:27" x14ac:dyDescent="0.2">
      <c r="A192" s="81">
        <v>185</v>
      </c>
      <c r="B192" s="84" t="str">
        <f ca="1"/>
        <v>Sint Maarten (Dutch part)</v>
      </c>
      <c r="C192" s="84" t="str">
        <f ca="1"/>
        <v>SXM</v>
      </c>
      <c r="D192" s="84" t="str">
        <f ca="1"/>
        <v>LCN           Latin America &amp; Caribbean</v>
      </c>
      <c r="E192" s="84" t="str">
        <f ca="1"/>
        <v>NA</v>
      </c>
      <c r="F192" s="81" t="str">
        <f t="shared" ca="1" si="5"/>
        <v/>
      </c>
      <c r="G192" s="80" t="e">
        <f>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#N/A</v>
      </c>
      <c r="H192" s="80" t="e" cm="1">
        <f t="array" ref="H192">IF(
    SUM(IF(
            ISNUMBER(
                IF(
                    $M$4:$X$4,
                    (M192:X192),
                    "")),
            1,
            0))
        =0,
    NA(),
    IF(
        Parameters!$D$15=1,
        IF(
            SUM(--(ISNUMBER(IF($M$4:$X$4=1,(M192:X192),""))))&gt;0,
            MAX(IF(
                ISNUMBER(M192:X192),
                IF(
                    M$4:X$4=1,
                    M192:X192,
                    ""),
                "")),
            MAX(IF(
                ISNUMBER(M192:X192),
                IF(
                    M$4:X$4=2,
                    M192:X192,
                    ""),
                ""))
        ),
        IF(
            Parameters!$D$16=1,
            IFERROR(
                AVERAGE(IF(
                    ISNUMBER(M192:X192),
                    IF(
                        M$4:X$4=1,
                        M192:X192,
                        ""),
                    "")),
                AVERAGE(IF(
                    ISNUMBER(M192:X192),
                    IF(
                        M$4:X$4=2,
                        M192:X192,
                        ""),
                    ""))
            ),
            IF(
                Parameters!$D$17=1,
                IFERROR(
                    IF(
                        OR(
                            IF(
                                ISNUMBER(M192:X192),
                                IF(
                                    M$4:X$4=1,
                                    M192:X192,
                                    ""),
                                "")
                            =0),
                        0,
                        GEOMEAN(IF(
                            ISNUMBER(M192:X192),
                            IF(
                                M$4:X$4=1,
                                M192:X192,
                                ""),
                            ""))
                    ),
                    IF(
                        OR(IF(
                            ISNUMBER(M192:X192),
                            IF(
                                M$4:X$4=2,
                                M192:X192,
                                ""),
                            "")
                            =0),
                        0,
                        GEOMEAN(IF(
                            ISNUMBER(M192:X192),
                            IF(
                                M$4:X$4=2,
                                M192:X192,
                                ""),
                            "")))
                )
            )
        )
    )
)</f>
        <v>#N/A</v>
      </c>
      <c r="I192" s="191" t="e" cm="1">
        <f t="array" ref="I192">IF(
    SUM(IF(
            ISNUMBER(
                IF(
                    $M$5:$X$5,
                    (M192:X192),
                    "")),
            1,
            0))
        =0,
    NA(),
    IF(
        Parameters!$D$15=1,
        IF(
            SUM(--(ISNUMBER(IF($M$5:$X$5=1,(M192:X192),""))))&gt;0,
            MAX(IF(
                ISNUMBER(M192:X192),
                IF(
                    M$5:X$5=1,
                    M192:X192,
                    ""),
                "")),
            MAX(IF(
                ISNUMBER(M192:X192),
                IF(
                    M$5:X$5=2,
                    M192:X192,
                    ""),
                ""))
        ),
        IF(
            Parameters!$D$16=1,
            IFERROR(
                AVERAGE(IF(
                    ISNUMBER(M192:X192),
                    IF(
                        M$5:X$5=1,
                        M192:X192,
                        ""),
                    "")),
                AVERAGE(IF(
                    ISNUMBER(M192:X192),
                    IF(
                        M$5:X$5=2,
                        M192:X192,
                        ""),
                    ""))
            ),
            IF(
                Parameters!$D$17=1,
                IFERROR(
                    IF(
                        OR(
                            IF(
                                ISNUMBER(M192:X192),
                                IF(
                                    M$5:X$5=1,
                                    M192:X192,
                                    ""),
                                "")
                            =0),
                        0,
                        GEOMEAN(IF(
                            ISNUMBER(M192:X192),
                            IF(
                                M$5:X$5=1,
                                M192:X192,
                                ""),
                            ""))
                    ),
                    IF(
                        OR(IF(
                            ISNUMBER(M192:X192),
                            IF(
                                M$5:X$5=2,
                                M192:X192,
                                ""),
                            "")
                            =0),
                        0,
                        GEOMEAN(IF(
                            ISNUMBER(M192:X192),
                            IF(
                                M$5:X$5=2,
                                M192:X192,
                                ""),
                            "")))
                )
            )
        )
    )
)</f>
        <v>#N/A</v>
      </c>
      <c r="J192" s="242">
        <v>44887</v>
      </c>
      <c r="K192" s="242" t="s">
        <v>409</v>
      </c>
      <c r="L192" s="91" t="s">
        <v>721</v>
      </c>
      <c r="M192" s="192" t="s">
        <v>409</v>
      </c>
      <c r="N192" s="192" t="s">
        <v>409</v>
      </c>
      <c r="O192" s="192" t="s">
        <v>409</v>
      </c>
      <c r="P192" s="192" t="s">
        <v>409</v>
      </c>
      <c r="Q192" s="192" t="s">
        <v>409</v>
      </c>
      <c r="R192" s="192" t="s">
        <v>409</v>
      </c>
      <c r="S192" s="192" t="s">
        <v>409</v>
      </c>
      <c r="T192" s="192" t="s">
        <v>409</v>
      </c>
      <c r="U192" s="192" t="s">
        <v>409</v>
      </c>
      <c r="V192" s="192" t="s">
        <v>409</v>
      </c>
      <c r="W192" s="192"/>
      <c r="X192" s="192"/>
      <c r="Y192" s="192"/>
      <c r="Z192" s="192"/>
      <c r="AA192" s="87"/>
    </row>
    <row r="193" spans="1:38" x14ac:dyDescent="0.2">
      <c r="A193" s="81">
        <v>186</v>
      </c>
      <c r="B193" s="84" t="str">
        <f ca="1"/>
        <v>Seychelles</v>
      </c>
      <c r="C193" s="84" t="str">
        <f ca="1"/>
        <v>SYC</v>
      </c>
      <c r="D193" s="84" t="str">
        <f ca="1"/>
        <v>SSF           Sub-Saharan Africa</v>
      </c>
      <c r="E193" s="84" t="str">
        <f ca="1"/>
        <v>IBRD</v>
      </c>
      <c r="F193" s="81" t="str">
        <f t="shared" ca="1" si="5"/>
        <v/>
      </c>
      <c r="G193" s="80">
        <f>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$M$4:$X$4,
                    (M193:X193),
                    "")),
            1,
            0))
        =0,
    NA(),
    IF(
        Parameters!$D$15=1,
        IF(
            SUM(--(ISNUMBER(IF($M$4:$X$4=1,(M193:X193),""))))&gt;0,
            MAX(IF(
                ISNUMBER(M193:X193),
                IF(
                    M$4:X$4=1,
                    M193:X193,
                    ""),
                "")),
            MAX(IF(
                ISNUMBER(M193:X193),
                IF(
                    M$4:X$4=2,
                    M193:X193,
                    ""),
                ""))
        ),
        IF(
            Parameters!$D$16=1,
            IFERROR(
                AVERAGE(IF(
                    ISNUMBER(M193:X193),
                    IF(
                        M$4:X$4=1,
                        M193:X193,
                        ""),
                    "")),
                AVERAGE(IF(
                    ISNUMBER(M193:X193),
                    IF(
                        M$4:X$4=2,
                        M193:X193,
                        ""),
                    ""))
            ),
            IF(
                Parameters!$D$17=1,
                IFERROR(
                    IF(
                        OR(
                            IF(
                                ISNUMBER(M193:X193),
                                IF(
                                    M$4:X$4=1,
                                    M193:X193,
                                    ""),
                                "")
                            =0),
                        0,
                        GEOMEAN(IF(
                            ISNUMBER(M193:X193),
                            IF(
                                M$4:X$4=1,
                                M193:X193,
                                ""),
                            ""))
                    ),
                    IF(
                        OR(IF(
                            ISNUMBER(M193:X193),
                            IF(
                                M$4:X$4=2,
                                M193:X193,
                                ""),
                            "")
                            =0),
                        0,
                        GEOMEAN(IF(
                            ISNUMBER(M193:X193),
                            IF(
                                M$4:X$4=2,
                                M193:X193,
                                ""),
                            "")))
                )
            )
        )
    )
)</f>
        <v>2.2009569377990399</v>
      </c>
      <c r="I193" s="191" t="e" cm="1">
        <f t="array" ref="I193">IF(
    SUM(IF(
            ISNUMBER(
                IF(
                    $M$5:$X$5,
                    (M193:X193),
                    "")),
            1,
            0))
        =0,
    NA(),
    IF(
        Parameters!$D$15=1,
        IF(
            SUM(--(ISNUMBER(IF($M$5:$X$5=1,(M193:X193),""))))&gt;0,
            MAX(IF(
                ISNUMBER(M193:X193),
                IF(
                    M$5:X$5=1,
                    M193:X193,
                    ""),
                "")),
            MAX(IF(
                ISNUMBER(M193:X193),
                IF(
                    M$5:X$5=2,
                    M193:X193,
                    ""),
                ""))
        ),
        IF(
            Parameters!$D$16=1,
            IFERROR(
                AVERAGE(IF(
                    ISNUMBER(M193:X193),
                    IF(
                        M$5:X$5=1,
                        M193:X193,
                        ""),
                    "")),
                AVERAGE(IF(
                    ISNUMBER(M193:X193),
                    IF(
                        M$5:X$5=2,
                        M193:X193,
                        ""),
                    ""))
            ),
            IF(
                Parameters!$D$17=1,
                IFERROR(
                    IF(
                        OR(
                            IF(
                                ISNUMBER(M193:X193),
                                IF(
                                    M$5:X$5=1,
                                    M193:X193,
                                    ""),
                                "")
                            =0),
                        0,
                        GEOMEAN(IF(
                            ISNUMBER(M193:X193),
                            IF(
                                M$5:X$5=1,
                                M193:X193,
                                ""),
                            ""))
                    ),
                    IF(
                        OR(IF(
                            ISNUMBER(M193:X193),
                            IF(
                                M$5:X$5=2,
                                M193:X193,
                                ""),
                            "")
                            =0),
                        0,
                        GEOMEAN(IF(
                            ISNUMBER(M193:X193),
                            IF(
                                M$5:X$5=2,
                                M193:X193,
                                ""),
                            "")))
                )
            )
        )
    )
)</f>
        <v>#N/A</v>
      </c>
      <c r="J193" s="242">
        <v>44753</v>
      </c>
      <c r="K193" s="242">
        <v>44753</v>
      </c>
      <c r="L193" s="91" t="s">
        <v>315</v>
      </c>
      <c r="M193" s="192">
        <v>2.2009569377990399</v>
      </c>
      <c r="N193" s="192" t="s">
        <v>409</v>
      </c>
      <c r="O193" s="192" t="s">
        <v>409</v>
      </c>
      <c r="P193" s="192" t="s">
        <v>409</v>
      </c>
      <c r="Q193" s="192" t="s">
        <v>409</v>
      </c>
      <c r="R193" s="192">
        <v>0.25</v>
      </c>
      <c r="S193" s="192" t="s">
        <v>409</v>
      </c>
      <c r="T193" s="192" t="s">
        <v>409</v>
      </c>
      <c r="U193" s="192" t="s">
        <v>409</v>
      </c>
      <c r="V193" s="192" t="s">
        <v>409</v>
      </c>
      <c r="W193" s="192"/>
      <c r="X193" s="192"/>
      <c r="Y193" s="192"/>
      <c r="Z193" s="192"/>
      <c r="AA193" s="87"/>
    </row>
    <row r="194" spans="1:38" x14ac:dyDescent="0.2">
      <c r="A194" s="81">
        <v>187</v>
      </c>
      <c r="B194" s="84" t="str">
        <f ca="1"/>
        <v>Syrian Arab Republic</v>
      </c>
      <c r="C194" s="84" t="str">
        <f ca="1"/>
        <v>SYR</v>
      </c>
      <c r="D194" s="84" t="str">
        <f ca="1"/>
        <v>MEA           Middle East &amp; North Africa</v>
      </c>
      <c r="E194" s="84" t="str">
        <f ca="1"/>
        <v>IDA</v>
      </c>
      <c r="F194" s="81" t="str">
        <f t="shared" ca="1" si="5"/>
        <v/>
      </c>
      <c r="G194" s="80">
        <f>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8.3666002653407556</v>
      </c>
      <c r="H194" s="80" cm="1">
        <f t="array" ref="H194">IF(
    SUM(IF(
            ISNUMBER(
                IF(
                    $M$4:$X$4,
                    (M194:X194),
                    "")),
            1,
            0))
        =0,
    NA(),
    IF(
        Parameters!$D$15=1,
        IF(
            SUM(--(ISNUMBER(IF($M$4:$X$4=1,(M194:X194),""))))&gt;0,
            MAX(IF(
                ISNUMBER(M194:X194),
                IF(
                    M$4:X$4=1,
                    M194:X194,
                    ""),
                "")),
            MAX(IF(
                ISNUMBER(M194:X194),
                IF(
                    M$4:X$4=2,
                    M194:X194,
                    ""),
                ""))
        ),
        IF(
            Parameters!$D$16=1,
            IFERROR(
                AVERAGE(IF(
                    ISNUMBER(M194:X194),
                    IF(
                        M$4:X$4=1,
                        M194:X194,
                        ""),
                    "")),
                AVERAGE(IF(
                    ISNUMBER(M194:X194),
                    IF(
                        M$4:X$4=2,
                        M194:X194,
                        ""),
                    ""))
            ),
            IF(
                Parameters!$D$17=1,
                IFERROR(
                    IF(
                        OR(
                            IF(
                                ISNUMBER(M194:X194),
                                IF(
                                    M$4:X$4=1,
                                    M194:X194,
                                    ""),
                                "")
                            =0),
                        0,
                        GEOMEAN(IF(
                            ISNUMBER(M194:X194),
                            IF(
                                M$4:X$4=1,
                                M194:X194,
                                ""),
                            ""))
                    ),
                    IF(
                        OR(IF(
                            ISNUMBER(M194:X194),
                            IF(
                                M$4:X$4=2,
                                M194:X194,
                                ""),
                            "")
                            =0),
                        0,
                        GEOMEAN(IF(
                            ISNUMBER(M194:X194),
                            IF(
                                M$4:X$4=2,
                                M194:X194,
                                ""),
                            "")))
                )
            )
        )
    )
)</f>
        <v>10</v>
      </c>
      <c r="I194" s="191" cm="1">
        <f t="array" ref="I194">IF(
    SUM(IF(
            ISNUMBER(
                IF(
                    $M$5:$X$5,
                    (M194:X194),
                    "")),
            1,
            0))
        =0,
    NA(),
    IF(
        Parameters!$D$15=1,
        IF(
            SUM(--(ISNUMBER(IF($M$5:$X$5=1,(M194:X194),""))))&gt;0,
            MAX(IF(
                ISNUMBER(M194:X194),
                IF(
                    M$5:X$5=1,
                    M194:X194,
                    ""),
                "")),
            MAX(IF(
                ISNUMBER(M194:X194),
                IF(
                    M$5:X$5=2,
                    M194:X194,
                    ""),
                ""))
        ),
        IF(
            Parameters!$D$16=1,
            IFERROR(
                AVERAGE(IF(
                    ISNUMBER(M194:X194),
                    IF(
                        M$5:X$5=1,
                        M194:X194,
                        ""),
                    "")),
                AVERAGE(IF(
                    ISNUMBER(M194:X194),
                    IF(
                        M$5:X$5=2,
                        M194:X194,
                        ""),
                    ""))
            ),
            IF(
                Parameters!$D$17=1,
                IFERROR(
                    IF(
                        OR(
                            IF(
                                ISNUMBER(M194:X194),
                                IF(
                                    M$5:X$5=1,
                                    M194:X194,
                                    ""),
                                "")
                            =0),
                        0,
                        GEOMEAN(IF(
                            ISNUMBER(M194:X194),
                            IF(
                                M$5:X$5=1,
                                M194:X194,
                                ""),
                            ""))
                    ),
                    IF(
                        OR(IF(
                            ISNUMBER(M194:X194),
                            IF(
                                M$5:X$5=2,
                                M194:X194,
                                ""),
                            "")
                            =0),
                        0,
                        GEOMEAN(IF(
                            ISNUMBER(M194:X194),
                            IF(
                                M$5:X$5=2,
                                M194:X194,
                                ""),
                            "")))
                )
            )
        )
    )
)</f>
        <v>7</v>
      </c>
      <c r="J194" s="242">
        <v>44888</v>
      </c>
      <c r="K194" s="242">
        <v>45142</v>
      </c>
      <c r="L194" s="91" t="s">
        <v>316</v>
      </c>
      <c r="M194" s="192">
        <v>6.1722488038277499</v>
      </c>
      <c r="N194" s="192">
        <v>10</v>
      </c>
      <c r="O194" s="192">
        <v>7</v>
      </c>
      <c r="P194" s="192" t="s">
        <v>409</v>
      </c>
      <c r="Q194" s="192">
        <v>7</v>
      </c>
      <c r="R194" s="192">
        <v>0.41599999999999998</v>
      </c>
      <c r="S194" s="192">
        <v>36.299999999999997</v>
      </c>
      <c r="T194" s="192" t="s">
        <v>793</v>
      </c>
      <c r="U194" s="192" t="s">
        <v>409</v>
      </c>
      <c r="V194" s="192">
        <v>101.54</v>
      </c>
      <c r="W194" s="192"/>
      <c r="X194" s="192"/>
      <c r="Y194" s="192"/>
      <c r="Z194" s="192"/>
      <c r="AA194" s="87"/>
    </row>
    <row r="195" spans="1:38" x14ac:dyDescent="0.2">
      <c r="A195" s="81">
        <v>188</v>
      </c>
      <c r="B195" s="84" t="str">
        <f ca="1"/>
        <v>Turks and Caicos Islands</v>
      </c>
      <c r="C195" s="84" t="str">
        <f ca="1"/>
        <v>TCA</v>
      </c>
      <c r="D195" s="84" t="str">
        <f ca="1"/>
        <v>LCN           Latin America &amp; Caribbean</v>
      </c>
      <c r="E195" s="84" t="str">
        <f ca="1"/>
        <v>NA</v>
      </c>
      <c r="F195" s="81" t="str">
        <f t="shared" ca="1" si="5"/>
        <v/>
      </c>
      <c r="G195" s="80" t="e">
        <f>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#N/A</v>
      </c>
      <c r="H195" s="80" t="e" cm="1">
        <f t="array" ref="H195">IF(
    SUM(IF(
            ISNUMBER(
                IF(
                    $M$4:$X$4,
                    (M195:X195),
                    "")),
            1,
            0))
        =0,
    NA(),
    IF(
        Parameters!$D$15=1,
        IF(
            SUM(--(ISNUMBER(IF($M$4:$X$4=1,(M195:X195),""))))&gt;0,
            MAX(IF(
                ISNUMBER(M195:X195),
                IF(
                    M$4:X$4=1,
                    M195:X195,
                    ""),
                "")),
            MAX(IF(
                ISNUMBER(M195:X195),
                IF(
                    M$4:X$4=2,
                    M195:X195,
                    ""),
                ""))
        ),
        IF(
            Parameters!$D$16=1,
            IFERROR(
                AVERAGE(IF(
                    ISNUMBER(M195:X195),
                    IF(
                        M$4:X$4=1,
                        M195:X195,
                        ""),
                    "")),
                AVERAGE(IF(
                    ISNUMBER(M195:X195),
                    IF(
                        M$4:X$4=2,
                        M195:X195,
                        ""),
                    ""))
            ),
            IF(
                Parameters!$D$17=1,
                IFERROR(
                    IF(
                        OR(
                            IF(
                                ISNUMBER(M195:X195),
                                IF(
                                    M$4:X$4=1,
                                    M195:X195,
                                    ""),
                                "")
                            =0),
                        0,
                        GEOMEAN(IF(
                            ISNUMBER(M195:X195),
                            IF(
                                M$4:X$4=1,
                                M195:X195,
                                ""),
                            ""))
                    ),
                    IF(
                        OR(IF(
                            ISNUMBER(M195:X195),
                            IF(
                                M$4:X$4=2,
                                M195:X195,
                                ""),
                            "")
                            =0),
                        0,
                        GEOMEAN(IF(
                            ISNUMBER(M195:X195),
                            IF(
                                M$4:X$4=2,
                                M195:X195,
                                ""),
                            "")))
                )
            )
        )
    )
)</f>
        <v>#N/A</v>
      </c>
      <c r="I195" s="191" t="e" cm="1">
        <f t="array" ref="I195">IF(
    SUM(IF(
            ISNUMBER(
                IF(
                    $M$5:$X$5,
                    (M195:X195),
                    "")),
            1,
            0))
        =0,
    NA(),
    IF(
        Parameters!$D$15=1,
        IF(
            SUM(--(ISNUMBER(IF($M$5:$X$5=1,(M195:X195),""))))&gt;0,
            MAX(IF(
                ISNUMBER(M195:X195),
                IF(
                    M$5:X$5=1,
                    M195:X195,
                    ""),
                "")),
            MAX(IF(
                ISNUMBER(M195:X195),
                IF(
                    M$5:X$5=2,
                    M195:X195,
                    ""),
                ""))
        ),
        IF(
            Parameters!$D$16=1,
            IFERROR(
                AVERAGE(IF(
                    ISNUMBER(M195:X195),
                    IF(
                        M$5:X$5=1,
                        M195:X195,
                        ""),
                    "")),
                AVERAGE(IF(
                    ISNUMBER(M195:X195),
                    IF(
                        M$5:X$5=2,
                        M195:X195,
                        ""),
                    ""))
            ),
            IF(
                Parameters!$D$17=1,
                IFERROR(
                    IF(
                        OR(
                            IF(
                                ISNUMBER(M195:X195),
                                IF(
                                    M$5:X$5=1,
                                    M195:X195,
                                    ""),
                                "")
                            =0),
                        0,
                        GEOMEAN(IF(
                            ISNUMBER(M195:X195),
                            IF(
                                M$5:X$5=1,
                                M195:X195,
                                ""),
                            ""))
                    ),
                    IF(
                        OR(IF(
                            ISNUMBER(M195:X195),
                            IF(
                                M$5:X$5=2,
                                M195:X195,
                                ""),
                            "")
                            =0),
                        0,
                        GEOMEAN(IF(
                            ISNUMBER(M195:X195),
                            IF(
                                M$5:X$5=2,
                                M195:X195,
                                ""),
                            "")))
                )
            )
        )
    )
)</f>
        <v>#N/A</v>
      </c>
      <c r="J195" s="242" t="s">
        <v>409</v>
      </c>
      <c r="K195" s="242" t="s">
        <v>409</v>
      </c>
      <c r="L195" s="91" t="s">
        <v>722</v>
      </c>
      <c r="M195" s="192" t="s">
        <v>409</v>
      </c>
      <c r="N195" s="192" t="s">
        <v>409</v>
      </c>
      <c r="O195" s="192" t="s">
        <v>409</v>
      </c>
      <c r="P195" s="192" t="s">
        <v>409</v>
      </c>
      <c r="Q195" s="192" t="s">
        <v>409</v>
      </c>
      <c r="R195" s="192" t="s">
        <v>409</v>
      </c>
      <c r="S195" s="192" t="s">
        <v>409</v>
      </c>
      <c r="T195" s="192" t="s">
        <v>409</v>
      </c>
      <c r="U195" s="192" t="s">
        <v>409</v>
      </c>
      <c r="V195" s="192" t="s">
        <v>409</v>
      </c>
      <c r="W195" s="192"/>
      <c r="X195" s="192"/>
      <c r="Y195" s="192"/>
      <c r="Z195" s="192"/>
      <c r="AA195" s="87"/>
    </row>
    <row r="196" spans="1:38" x14ac:dyDescent="0.2">
      <c r="A196" s="81">
        <v>189</v>
      </c>
      <c r="B196" s="84" t="str">
        <f ca="1"/>
        <v>Chad</v>
      </c>
      <c r="C196" s="84" t="str">
        <f ca="1"/>
        <v>TCD</v>
      </c>
      <c r="D196" s="84" t="str">
        <f ca="1"/>
        <v>SSF           Sub-Saharan Africa</v>
      </c>
      <c r="E196" s="84" t="str">
        <f ca="1"/>
        <v>IDA</v>
      </c>
      <c r="F196" s="81" t="str">
        <f t="shared" ca="1" si="5"/>
        <v/>
      </c>
      <c r="G196" s="80">
        <f>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3.1622776601683795</v>
      </c>
      <c r="H196" s="80" cm="1">
        <f t="array" ref="H196">IF(
    SUM(IF(
            ISNUMBER(
                IF(
                    $M$4:$X$4,
                    (M196:X196),
                    "")),
            1,
            0))
        =0,
    NA(),
    IF(
        Parameters!$D$15=1,
        IF(
            SUM(--(ISNUMBER(IF($M$4:$X$4=1,(M196:X196),""))))&gt;0,
            MAX(IF(
                ISNUMBER(M196:X196),
                IF(
                    M$4:X$4=1,
                    M196:X196,
                    ""),
                "")),
            MAX(IF(
                ISNUMBER(M196:X196),
                IF(
                    M$4:X$4=2,
                    M196:X196,
                    ""),
                ""))
        ),
        IF(
            Parameters!$D$16=1,
            IFERROR(
                AVERAGE(IF(
                    ISNUMBER(M196:X196),
                    IF(
                        M$4:X$4=1,
                        M196:X196,
                        ""),
                    "")),
                AVERAGE(IF(
                    ISNUMBER(M196:X196),
                    IF(
                        M$4:X$4=2,
                        M196:X196,
                        ""),
                    ""))
            ),
            IF(
                Parameters!$D$17=1,
                IFERROR(
                    IF(
                        OR(
                            IF(
                                ISNUMBER(M196:X196),
                                IF(
                                    M$4:X$4=1,
                                    M196:X196,
                                    ""),
                                "")
                            =0),
                        0,
                        GEOMEAN(IF(
                            ISNUMBER(M196:X196),
                            IF(
                                M$4:X$4=1,
                                M196:X196,
                                ""),
                            ""))
                    ),
                    IF(
                        OR(IF(
                            ISNUMBER(M196:X196),
                            IF(
                                M$4:X$4=2,
                                M196:X196,
                                ""),
                            "")
                            =0),
                        0,
                        GEOMEAN(IF(
                            ISNUMBER(M196:X196),
                            IF(
                                M$4:X$4=2,
                                M196:X196,
                                ""),
                            "")))
                )
            )
        )
    )
)</f>
        <v>10</v>
      </c>
      <c r="I196" s="191" cm="1">
        <f t="array" ref="I196">IF(
    SUM(IF(
            ISNUMBER(
                IF(
                    $M$5:$X$5,
                    (M196:X196),
                    "")),
            1,
            0))
        =0,
    NA(),
    IF(
        Parameters!$D$15=1,
        IF(
            SUM(--(ISNUMBER(IF($M$5:$X$5=1,(M196:X196),""))))&gt;0,
            MAX(IF(
                ISNUMBER(M196:X196),
                IF(
                    M$5:X$5=1,
                    M196:X196,
                    ""),
                "")),
            MAX(IF(
                ISNUMBER(M196:X196),
                IF(
                    M$5:X$5=2,
                    M196:X196,
                    ""),
                ""))
        ),
        IF(
            Parameters!$D$16=1,
            IFERROR(
                AVERAGE(IF(
                    ISNUMBER(M196:X196),
                    IF(
                        M$5:X$5=1,
                        M196:X196,
                        ""),
                    "")),
                AVERAGE(IF(
                    ISNUMBER(M196:X196),
                    IF(
                        M$5:X$5=2,
                        M196:X196,
                        ""),
                    ""))
            ),
            IF(
                Parameters!$D$17=1,
                IFERROR(
                    IF(
                        OR(
                            IF(
                                ISNUMBER(M196:X196),
                                IF(
                                    M$5:X$5=1,
                                    M196:X196,
                                    ""),
                                "")
                            =0),
                        0,
                        GEOMEAN(IF(
                            ISNUMBER(M196:X196),
                            IF(
                                M$5:X$5=1,
                                M196:X196,
                                ""),
                            ""))
                    ),
                    IF(
                        OR(IF(
                            ISNUMBER(M196:X196),
                            IF(
                                M$5:X$5=2,
                                M196:X196,
                                ""),
                            "")
                            =0),
                        0,
                        GEOMEAN(IF(
                            ISNUMBER(M196:X196),
                            IF(
                                M$5:X$5=2,
                                M196:X196,
                                ""),
                            "")))
                )
            )
        )
    )
)</f>
        <v>1</v>
      </c>
      <c r="J196" s="242">
        <v>44888</v>
      </c>
      <c r="K196" s="242">
        <v>45142</v>
      </c>
      <c r="L196" s="91" t="s">
        <v>318</v>
      </c>
      <c r="M196" s="192">
        <v>10</v>
      </c>
      <c r="N196" s="192">
        <v>10</v>
      </c>
      <c r="O196" s="192" t="s">
        <v>409</v>
      </c>
      <c r="P196" s="192" t="s">
        <v>409</v>
      </c>
      <c r="Q196" s="192">
        <v>1</v>
      </c>
      <c r="R196" s="192">
        <v>0.64800000000000002</v>
      </c>
      <c r="S196" s="192">
        <v>43.2</v>
      </c>
      <c r="T196" s="192" t="s">
        <v>409</v>
      </c>
      <c r="U196" s="192" t="s">
        <v>409</v>
      </c>
      <c r="V196" s="192">
        <v>-1.04</v>
      </c>
      <c r="W196" s="192"/>
      <c r="X196" s="192"/>
      <c r="Y196" s="192"/>
      <c r="Z196" s="192"/>
      <c r="AA196" s="87"/>
    </row>
    <row r="197" spans="1:38" x14ac:dyDescent="0.2">
      <c r="A197" s="81">
        <v>190</v>
      </c>
      <c r="B197" s="84" t="str">
        <f ca="1"/>
        <v>Togo</v>
      </c>
      <c r="C197" s="84" t="str">
        <f ca="1"/>
        <v>TGO</v>
      </c>
      <c r="D197" s="84" t="str">
        <f ca="1"/>
        <v>SSF           Sub-Saharan Africa</v>
      </c>
      <c r="E197" s="84" t="str">
        <f ca="1"/>
        <v>IDA</v>
      </c>
      <c r="F197" s="81" t="str">
        <f t="shared" ref="F197:F225" ca="1" si="6">IF(L197 &lt;&gt; C197, "Countries don't match", "")</f>
        <v/>
      </c>
      <c r="G197" s="80">
        <f>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0</v>
      </c>
      <c r="H197" s="80" cm="1">
        <f t="array" ref="H197">IF(
    SUM(IF(
            ISNUMBER(
                IF(
                    $M$4:$X$4,
                    (M197:X197),
                    "")),
            1,
            0))
        =0,
    NA(),
    IF(
        Parameters!$D$15=1,
        IF(
            SUM(--(ISNUMBER(IF($M$4:$X$4=1,(M197:X197),""))))&gt;0,
            MAX(IF(
                ISNUMBER(M197:X197),
                IF(
                    M$4:X$4=1,
                    M197:X197,
                    ""),
                "")),
            MAX(IF(
                ISNUMBER(M197:X197),
                IF(
                    M$4:X$4=2,
                    M197:X197,
                    ""),
                ""))
        ),
        IF(
            Parameters!$D$16=1,
            IFERROR(
                AVERAGE(IF(
                    ISNUMBER(M197:X197),
                    IF(
                        M$4:X$4=1,
                        M197:X197,
                        ""),
                    "")),
                AVERAGE(IF(
                    ISNUMBER(M197:X197),
                    IF(
                        M$4:X$4=2,
                        M197:X197,
                        ""),
                    ""))
            ),
            IF(
                Parameters!$D$17=1,
                IFERROR(
                    IF(
                        OR(
                            IF(
                                ISNUMBER(M197:X197),
                                IF(
                                    M$4:X$4=1,
                                    M197:X197,
                                    ""),
                                "")
                            =0),
                        0,
                        GEOMEAN(IF(
                            ISNUMBER(M197:X197),
                            IF(
                                M$4:X$4=1,
                                M197:X197,
                                ""),
                            ""))
                    ),
                    IF(
                        OR(IF(
                            ISNUMBER(M197:X197),
                            IF(
                                M$4:X$4=2,
                                M197:X197,
                                ""),
                            "")
                            =0),
                        0,
                        GEOMEAN(IF(
                            ISNUMBER(M197:X197),
                            IF(
                                M$4:X$4=2,
                                M197:X197,
                                ""),
                            "")))
                )
            )
        )
    )
)</f>
        <v>9.2298784018529201</v>
      </c>
      <c r="I197" s="191" t="e" cm="1">
        <f t="array" ref="I197">IF(
    SUM(IF(
            ISNUMBER(
                IF(
                    $M$5:$X$5,
                    (M197:X197),
                    "")),
            1,
            0))
        =0,
    NA(),
    IF(
        Parameters!$D$15=1,
        IF(
            SUM(--(ISNUMBER(IF($M$5:$X$5=1,(M197:X197),""))))&gt;0,
            MAX(IF(
                ISNUMBER(M197:X197),
                IF(
                    M$5:X$5=1,
                    M197:X197,
                    ""),
                "")),
            MAX(IF(
                ISNUMBER(M197:X197),
                IF(
                    M$5:X$5=2,
                    M197:X197,
                    ""),
                ""))
        ),
        IF(
            Parameters!$D$16=1,
            IFERROR(
                AVERAGE(IF(
                    ISNUMBER(M197:X197),
                    IF(
                        M$5:X$5=1,
                        M197:X197,
                        ""),
                    "")),
                AVERAGE(IF(
                    ISNUMBER(M197:X197),
                    IF(
                        M$5:X$5=2,
                        M197:X197,
                        ""),
                    ""))
            ),
            IF(
                Parameters!$D$17=1,
                IFERROR(
                    IF(
                        OR(
                            IF(
                                ISNUMBER(M197:X197),
                                IF(
                                    M$5:X$5=1,
                                    M197:X197,
                                    ""),
                                "")
                            =0),
                        0,
                        GEOMEAN(IF(
                            ISNUMBER(M197:X197),
                            IF(
                                M$5:X$5=1,
                                M197:X197,
                                ""),
                            ""))
                    ),
                    IF(
                        OR(IF(
                            ISNUMBER(M197:X197),
                            IF(
                                M$5:X$5=2,
                                M197:X197,
                                ""),
                            "")
                            =0),
                        0,
                        GEOMEAN(IF(
                            ISNUMBER(M197:X197),
                            IF(
                                M$5:X$5=2,
                                M197:X197,
                                ""),
                            "")))
                )
            )
        )
    )
)</f>
        <v>#N/A</v>
      </c>
      <c r="J197" s="242">
        <v>44888</v>
      </c>
      <c r="K197" s="242">
        <v>44753</v>
      </c>
      <c r="L197" s="91" t="s">
        <v>320</v>
      </c>
      <c r="M197" s="192">
        <v>8.6842105263157894</v>
      </c>
      <c r="N197" s="192">
        <v>9.2298784018529201</v>
      </c>
      <c r="O197" s="192" t="s">
        <v>409</v>
      </c>
      <c r="P197" s="192" t="s">
        <v>409</v>
      </c>
      <c r="Q197" s="192" t="s">
        <v>409</v>
      </c>
      <c r="R197" s="192">
        <v>0.52100000000000002</v>
      </c>
      <c r="S197" s="192">
        <v>46.2</v>
      </c>
      <c r="T197" s="192" t="s">
        <v>409</v>
      </c>
      <c r="U197" s="192" t="s">
        <v>409</v>
      </c>
      <c r="V197" s="192" t="s">
        <v>409</v>
      </c>
      <c r="W197" s="192"/>
      <c r="X197" s="192"/>
      <c r="Y197" s="192"/>
      <c r="Z197" s="192"/>
      <c r="AA197" s="87"/>
    </row>
    <row r="198" spans="1:38" x14ac:dyDescent="0.2">
      <c r="A198" s="81">
        <v>191</v>
      </c>
      <c r="B198" s="84" t="str">
        <f ca="1"/>
        <v>Thailand</v>
      </c>
      <c r="C198" s="84" t="str">
        <f ca="1"/>
        <v>THA</v>
      </c>
      <c r="D198" s="84" t="str">
        <f ca="1"/>
        <v>EAS           East Asia &amp; Pacific</v>
      </c>
      <c r="E198" s="84" t="str">
        <f ca="1"/>
        <v>IBRD</v>
      </c>
      <c r="F198" s="81" t="str">
        <f t="shared" ca="1" si="6"/>
        <v/>
      </c>
      <c r="G198" s="80">
        <f>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0</v>
      </c>
      <c r="H198" s="80" cm="1">
        <f t="array" ref="H198">IF(
    SUM(IF(
            ISNUMBER(
                IF(
                    $M$4:$X$4,
                    (M198:X198),
                    "")),
            1,
            0))
        =0,
    NA(),
    IF(
        Parameters!$D$15=1,
        IF(
            SUM(--(ISNUMBER(IF($M$4:$X$4=1,(M198:X198),""))))&gt;0,
            MAX(IF(
                ISNUMBER(M198:X198),
                IF(
                    M$4:X$4=1,
                    M198:X198,
                    ""),
                "")),
            MAX(IF(
                ISNUMBER(M198:X198),
                IF(
                    M$4:X$4=2,
                    M198:X198,
                    ""),
                ""))
        ),
        IF(
            Parameters!$D$16=1,
            IFERROR(
                AVERAGE(IF(
                    ISNUMBER(M198:X198),
                    IF(
                        M$4:X$4=1,
                        M198:X198,
                        ""),
                    "")),
                AVERAGE(IF(
                    ISNUMBER(M198:X198),
                    IF(
                        M$4:X$4=2,
                        M198:X198,
                        ""),
                    ""))
            ),
            IF(
                Parameters!$D$17=1,
                IFERROR(
                    IF(
                        OR(
                            IF(
                                ISNUMBER(M198:X198),
                                IF(
                                    M$4:X$4=1,
                                    M198:X198,
                                    ""),
                                "")
                            =0),
                        0,
                        GEOMEAN(IF(
                            ISNUMBER(M198:X198),
                            IF(
                                M$4:X$4=1,
                                M198:X198,
                                ""),
                            ""))
                    ),
                    IF(
                        OR(IF(
                            ISNUMBER(M198:X198),
                            IF(
                                M$4:X$4=2,
                                M198:X198,
                                ""),
                            "")
                            =0),
                        0,
                        GEOMEAN(IF(
                            ISNUMBER(M198:X198),
                            IF(
                                M$4:X$4=2,
                                M198:X198,
                                ""),
                            "")))
                )
            )
        )
    )
)</f>
        <v>5.2055587724377501</v>
      </c>
      <c r="I198" s="191" t="e" cm="1">
        <f t="array" ref="I198">IF(
    SUM(IF(
            ISNUMBER(
                IF(
                    $M$5:$X$5,
                    (M198:X198),
                    "")),
            1,
            0))
        =0,
    NA(),
    IF(
        Parameters!$D$15=1,
        IF(
            SUM(--(ISNUMBER(IF($M$5:$X$5=1,(M198:X198),""))))&gt;0,
            MAX(IF(
                ISNUMBER(M198:X198),
                IF(
                    M$5:X$5=1,
                    M198:X198,
                    ""),
                "")),
            MAX(IF(
                ISNUMBER(M198:X198),
                IF(
                    M$5:X$5=2,
                    M198:X198,
                    ""),
                ""))
        ),
        IF(
            Parameters!$D$16=1,
            IFERROR(
                AVERAGE(IF(
                    ISNUMBER(M198:X198),
                    IF(
                        M$5:X$5=1,
                        M198:X198,
                        ""),
                    "")),
                AVERAGE(IF(
                    ISNUMBER(M198:X198),
                    IF(
                        M$5:X$5=2,
                        M198:X198,
                        ""),
                    ""))
            ),
            IF(
                Parameters!$D$17=1,
                IFERROR(
                    IF(
                        OR(
                            IF(
                                ISNUMBER(M198:X198),
                                IF(
                                    M$5:X$5=1,
                                    M198:X198,
                                    ""),
                                "")
                            =0),
                        0,
                        GEOMEAN(IF(
                            ISNUMBER(M198:X198),
                            IF(
                                M$5:X$5=1,
                                M198:X198,
                                ""),
                            ""))
                    ),
                    IF(
                        OR(IF(
                            ISNUMBER(M198:X198),
                            IF(
                                M$5:X$5=2,
                                M198:X198,
                                ""),
                            "")
                            =0),
                        0,
                        GEOMEAN(IF(
                            ISNUMBER(M198:X198),
                            IF(
                                M$5:X$5=2,
                                M198:X198,
                                ""),
                            "")))
                )
            )
        )
    )
)</f>
        <v>#N/A</v>
      </c>
      <c r="J198" s="242">
        <v>44888</v>
      </c>
      <c r="K198" s="242">
        <v>44753</v>
      </c>
      <c r="L198" s="91" t="s">
        <v>322</v>
      </c>
      <c r="M198" s="192">
        <v>3.5645933014354001</v>
      </c>
      <c r="N198" s="192">
        <v>5.2055587724377501</v>
      </c>
      <c r="O198" s="192" t="s">
        <v>409</v>
      </c>
      <c r="P198" s="192" t="s">
        <v>409</v>
      </c>
      <c r="Q198" s="192" t="s">
        <v>409</v>
      </c>
      <c r="R198" s="192">
        <v>0.307</v>
      </c>
      <c r="S198" s="192">
        <v>60.1</v>
      </c>
      <c r="T198" s="192" t="s">
        <v>409</v>
      </c>
      <c r="U198" s="192" t="s">
        <v>409</v>
      </c>
      <c r="V198" s="192" t="s">
        <v>409</v>
      </c>
      <c r="W198" s="87"/>
      <c r="X198" s="87"/>
      <c r="Y198" s="87"/>
      <c r="Z198" s="87"/>
      <c r="AA198" s="87"/>
      <c r="AB198" s="87"/>
      <c r="AC198" s="87"/>
    </row>
    <row r="199" spans="1:38" x14ac:dyDescent="0.2">
      <c r="A199" s="81">
        <v>192</v>
      </c>
      <c r="B199" s="84" t="str">
        <f ca="1"/>
        <v>Tajikistan</v>
      </c>
      <c r="C199" s="84" t="str">
        <f ca="1"/>
        <v>TJK</v>
      </c>
      <c r="D199" s="84" t="str">
        <f ca="1"/>
        <v>ECS           Europe &amp; Central Asia</v>
      </c>
      <c r="E199" s="84" t="str">
        <f ca="1"/>
        <v>IDA</v>
      </c>
      <c r="F199" s="81" t="str">
        <f t="shared" ca="1" si="6"/>
        <v/>
      </c>
      <c r="G199" s="80">
        <f>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0</v>
      </c>
      <c r="H199" s="80" cm="1">
        <f t="array" ref="H199">IF(
    SUM(IF(
            ISNUMBER(
                IF(
                    $M$4:$X$4,
                    (M199:X199),
                    "")),
            1,
            0))
        =0,
    NA(),
    IF(
        Parameters!$D$15=1,
        IF(
            SUM(--(ISNUMBER(IF($M$4:$X$4=1,(M199:X199),""))))&gt;0,
            MAX(IF(
                ISNUMBER(M199:X199),
                IF(
                    M$4:X$4=1,
                    M199:X199,
                    ""),
                "")),
            MAX(IF(
                ISNUMBER(M199:X199),
                IF(
                    M$4:X$4=2,
                    M199:X199,
                    ""),
                ""))
        ),
        IF(
            Parameters!$D$16=1,
            IFERROR(
                AVERAGE(IF(
                    ISNUMBER(M199:X199),
                    IF(
                        M$4:X$4=1,
                        M199:X199,
                        ""),
                    "")),
                AVERAGE(IF(
                    ISNUMBER(M199:X199),
                    IF(
                        M$4:X$4=2,
                        M199:X199,
                        ""),
                    ""))
            ),
            IF(
                Parameters!$D$17=1,
                IFERROR(
                    IF(
                        OR(
                            IF(
                                ISNUMBER(M199:X199),
                                IF(
                                    M$4:X$4=1,
                                    M199:X199,
                                    ""),
                                "")
                            =0),
                        0,
                        GEOMEAN(IF(
                            ISNUMBER(M199:X199),
                            IF(
                                M$4:X$4=1,
                                M199:X199,
                                ""),
                            ""))
                    ),
                    IF(
                        OR(IF(
                            ISNUMBER(M199:X199),
                            IF(
                                M$4:X$4=2,
                                M199:X199,
                                ""),
                            "")
                            =0),
                        0,
                        GEOMEAN(IF(
                            ISNUMBER(M199:X199),
                            IF(
                                M$4:X$4=2,
                                M199:X199,
                                ""),
                            "")))
                )
            )
        )
    )
)</f>
        <v>6.1899247249565699</v>
      </c>
      <c r="I199" s="191" t="e" cm="1">
        <f t="array" ref="I199">IF(
    SUM(IF(
            ISNUMBER(
                IF(
                    $M$5:$X$5,
                    (M199:X199),
                    "")),
            1,
            0))
        =0,
    NA(),
    IF(
        Parameters!$D$15=1,
        IF(
            SUM(--(ISNUMBER(IF($M$5:$X$5=1,(M199:X199),""))))&gt;0,
            MAX(IF(
                ISNUMBER(M199:X199),
                IF(
                    M$5:X$5=1,
                    M199:X199,
                    ""),
                "")),
            MAX(IF(
                ISNUMBER(M199:X199),
                IF(
                    M$5:X$5=2,
                    M199:X199,
                    ""),
                ""))
        ),
        IF(
            Parameters!$D$16=1,
            IFERROR(
                AVERAGE(IF(
                    ISNUMBER(M199:X199),
                    IF(
                        M$5:X$5=1,
                        M199:X199,
                        ""),
                    "")),
                AVERAGE(IF(
                    ISNUMBER(M199:X199),
                    IF(
                        M$5:X$5=2,
                        M199:X199,
                        ""),
                    ""))
            ),
            IF(
                Parameters!$D$17=1,
                IFERROR(
                    IF(
                        OR(
                            IF(
                                ISNUMBER(M199:X199),
                                IF(
                                    M$5:X$5=1,
                                    M199:X199,
                                    ""),
                                "")
                            =0),
                        0,
                        GEOMEAN(IF(
                            ISNUMBER(M199:X199),
                            IF(
                                M$5:X$5=1,
                                M199:X199,
                                ""),
                            ""))
                    ),
                    IF(
                        OR(IF(
                            ISNUMBER(M199:X199),
                            IF(
                                M$5:X$5=2,
                                M199:X199,
                                ""),
                            "")
                            =0),
                        0,
                        GEOMEAN(IF(
                            ISNUMBER(M199:X199),
                            IF(
                                M$5:X$5=2,
                                M199:X199,
                                ""),
                            "")))
                )
            )
        )
    )
)</f>
        <v>#N/A</v>
      </c>
      <c r="J199" s="242">
        <v>44888</v>
      </c>
      <c r="K199" s="242">
        <v>44753</v>
      </c>
      <c r="L199" s="91" t="s">
        <v>324</v>
      </c>
      <c r="M199" s="192">
        <v>5.9090909090909101</v>
      </c>
      <c r="N199" s="192">
        <v>6.1899247249565699</v>
      </c>
      <c r="O199" s="192" t="s">
        <v>409</v>
      </c>
      <c r="P199" s="192" t="s">
        <v>409</v>
      </c>
      <c r="Q199" s="192" t="s">
        <v>409</v>
      </c>
      <c r="R199" s="192">
        <v>0.40500000000000003</v>
      </c>
      <c r="S199" s="192">
        <v>56.7</v>
      </c>
      <c r="T199" s="192" t="s">
        <v>409</v>
      </c>
      <c r="U199" s="192" t="s">
        <v>409</v>
      </c>
      <c r="V199" s="192" t="s">
        <v>409</v>
      </c>
      <c r="W199" s="87"/>
      <c r="X199" s="87"/>
      <c r="Y199" s="87"/>
      <c r="Z199" s="87"/>
      <c r="AA199" s="87"/>
      <c r="AB199" s="87"/>
      <c r="AC199" s="87"/>
      <c r="AD199" s="89"/>
      <c r="AE199" s="89"/>
      <c r="AF199" s="89"/>
      <c r="AG199" s="89"/>
      <c r="AH199" s="89"/>
      <c r="AI199" s="89"/>
      <c r="AJ199" s="89"/>
      <c r="AK199" s="89"/>
      <c r="AL199" s="196"/>
    </row>
    <row r="200" spans="1:38" x14ac:dyDescent="0.2">
      <c r="A200" s="81">
        <v>193</v>
      </c>
      <c r="B200" s="84" t="str">
        <f ca="1"/>
        <v>Turkmenistan</v>
      </c>
      <c r="C200" s="84" t="str">
        <f ca="1"/>
        <v>TKM</v>
      </c>
      <c r="D200" s="84" t="str">
        <f ca="1"/>
        <v>ECS           Europe &amp; Central Asia</v>
      </c>
      <c r="E200" s="84" t="str">
        <f ca="1"/>
        <v>IBRD</v>
      </c>
      <c r="F200" s="81" t="str">
        <f t="shared" ca="1" si="6"/>
        <v/>
      </c>
      <c r="G200" s="80">
        <f>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0</v>
      </c>
      <c r="H200" s="80" cm="1">
        <f t="array" ref="H200">IF(
    SUM(IF(
            ISNUMBER(
                IF(
                    $M$4:$X$4,
                    (M200:X200),
                    "")),
            1,
            0))
        =0,
    NA(),
    IF(
        Parameters!$D$15=1,
        IF(
            SUM(--(ISNUMBER(IF($M$4:$X$4=1,(M200:X200),""))))&gt;0,
            MAX(IF(
                ISNUMBER(M200:X200),
                IF(
                    M$4:X$4=1,
                    M200:X200,
                    ""),
                "")),
            MAX(IF(
                ISNUMBER(M200:X200),
                IF(
                    M$4:X$4=2,
                    M200:X200,
                    ""),
                ""))
        ),
        IF(
            Parameters!$D$16=1,
            IFERROR(
                AVERAGE(IF(
                    ISNUMBER(M200:X200),
                    IF(
                        M$4:X$4=1,
                        M200:X200,
                        ""),
                    "")),
                AVERAGE(IF(
                    ISNUMBER(M200:X200),
                    IF(
                        M$4:X$4=2,
                        M200:X200,
                        ""),
                    ""))
            ),
            IF(
                Parameters!$D$17=1,
                IFERROR(
                    IF(
                        OR(
                            IF(
                                ISNUMBER(M200:X200),
                                IF(
                                    M$4:X$4=1,
                                    M200:X200,
                                    ""),
                                "")
                            =0),
                        0,
                        GEOMEAN(IF(
                            ISNUMBER(M200:X200),
                            IF(
                                M$4:X$4=1,
                                M200:X200,
                                ""),
                            ""))
                    ),
                    IF(
                        OR(IF(
                            ISNUMBER(M200:X200),
                            IF(
                                M$4:X$4=2,
                                M200:X200,
                                ""),
                            "")
                            =0),
                        0,
                        GEOMEAN(IF(
                            ISNUMBER(M200:X200),
                            IF(
                                M$4:X$4=2,
                                M200:X200,
                                ""),
                            "")))
                )
            )
        )
    )
)</f>
        <v>3.2775119617224799</v>
      </c>
      <c r="I200" s="191" t="e" cm="1">
        <f t="array" ref="I200">IF(
    SUM(IF(
            ISNUMBER(
                IF(
                    $M$5:$X$5,
                    (M200:X200),
                    "")),
            1,
            0))
        =0,
    NA(),
    IF(
        Parameters!$D$15=1,
        IF(
            SUM(--(ISNUMBER(IF($M$5:$X$5=1,(M200:X200),""))))&gt;0,
            MAX(IF(
                ISNUMBER(M200:X200),
                IF(
                    M$5:X$5=1,
                    M200:X200,
                    ""),
                "")),
            MAX(IF(
                ISNUMBER(M200:X200),
                IF(
                    M$5:X$5=2,
                    M200:X200,
                    ""),
                ""))
        ),
        IF(
            Parameters!$D$16=1,
            IFERROR(
                AVERAGE(IF(
                    ISNUMBER(M200:X200),
                    IF(
                        M$5:X$5=1,
                        M200:X200,
                        ""),
                    "")),
                AVERAGE(IF(
                    ISNUMBER(M200:X200),
                    IF(
                        M$5:X$5=2,
                        M200:X200,
                        ""),
                    ""))
            ),
            IF(
                Parameters!$D$17=1,
                IFERROR(
                    IF(
                        OR(
                            IF(
                                ISNUMBER(M200:X200),
                                IF(
                                    M$5:X$5=1,
                                    M200:X200,
                                    ""),
                                "")
                            =0),
                        0,
                        GEOMEAN(IF(
                            ISNUMBER(M200:X200),
                            IF(
                                M$5:X$5=1,
                                M200:X200,
                                ""),
                            ""))
                    ),
                    IF(
                        OR(IF(
                            ISNUMBER(M200:X200),
                            IF(
                                M$5:X$5=2,
                                M200:X200,
                                ""),
                            "")
                            =0),
                        0,
                        GEOMEAN(IF(
                            ISNUMBER(M200:X200),
                            IF(
                                M$5:X$5=2,
                                M200:X200,
                                ""),
                            "")))
                )
            )
        )
    )
)</f>
        <v>#N/A</v>
      </c>
      <c r="J200" s="242">
        <v>44753</v>
      </c>
      <c r="K200" s="242">
        <v>44753</v>
      </c>
      <c r="L200" s="91" t="s">
        <v>326</v>
      </c>
      <c r="M200" s="192">
        <v>3.2775119617224799</v>
      </c>
      <c r="N200" s="192" t="s">
        <v>409</v>
      </c>
      <c r="O200" s="192" t="s">
        <v>409</v>
      </c>
      <c r="P200" s="192" t="s">
        <v>409</v>
      </c>
      <c r="Q200" s="192" t="s">
        <v>409</v>
      </c>
      <c r="R200" s="192">
        <v>0.29499999999999998</v>
      </c>
      <c r="S200" s="192" t="s">
        <v>409</v>
      </c>
      <c r="T200" s="192" t="s">
        <v>409</v>
      </c>
      <c r="U200" s="192" t="s">
        <v>409</v>
      </c>
      <c r="V200" s="192" t="s">
        <v>409</v>
      </c>
      <c r="W200" s="87"/>
      <c r="X200" s="87"/>
      <c r="Y200" s="87"/>
      <c r="Z200" s="87"/>
      <c r="AA200" s="87"/>
      <c r="AB200" s="87"/>
      <c r="AC200" s="87"/>
      <c r="AD200" s="89"/>
      <c r="AE200" s="89"/>
      <c r="AF200" s="89"/>
      <c r="AG200" s="89"/>
      <c r="AH200" s="89"/>
      <c r="AI200" s="89"/>
      <c r="AJ200" s="89"/>
      <c r="AK200" s="89"/>
      <c r="AL200" s="196"/>
    </row>
    <row r="201" spans="1:38" x14ac:dyDescent="0.2">
      <c r="A201" s="81">
        <v>194</v>
      </c>
      <c r="B201" s="84" t="str">
        <f ca="1"/>
        <v>Timor-Leste</v>
      </c>
      <c r="C201" s="84" t="str">
        <f ca="1"/>
        <v>TLS</v>
      </c>
      <c r="D201" s="84" t="str">
        <f ca="1"/>
        <v>EAS           East Asia &amp; Pacific</v>
      </c>
      <c r="E201" s="84" t="str">
        <f ca="1"/>
        <v>Blend</v>
      </c>
      <c r="F201" s="81" t="str">
        <f t="shared" ca="1" si="6"/>
        <v/>
      </c>
      <c r="G201" s="80">
        <f>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0</v>
      </c>
      <c r="H201" s="80" cm="1">
        <f t="array" ref="H201">IF(
    SUM(IF(
            ISNUMBER(
                IF(
                    $M$4:$X$4,
                    (M201:X201),
                    "")),
            1,
            0))
        =0,
    NA(),
    IF(
        Parameters!$D$15=1,
        IF(
            SUM(--(ISNUMBER(IF($M$4:$X$4=1,(M201:X201),""))))&gt;0,
            MAX(IF(
                ISNUMBER(M201:X201),
                IF(
                    M$4:X$4=1,
                    M201:X201,
                    ""),
                "")),
            MAX(IF(
                ISNUMBER(M201:X201),
                IF(
                    M$4:X$4=2,
                    M201:X201,
                    ""),
                ""))
        ),
        IF(
            Parameters!$D$16=1,
            IFERROR(
                AVERAGE(IF(
                    ISNUMBER(M201:X201),
                    IF(
                        M$4:X$4=1,
                        M201:X201,
                        ""),
                    "")),
                AVERAGE(IF(
                    ISNUMBER(M201:X201),
                    IF(
                        M$4:X$4=2,
                        M201:X201,
                        ""),
                    ""))
            ),
            IF(
                Parameters!$D$17=1,
                IFERROR(
                    IF(
                        OR(
                            IF(
                                ISNUMBER(M201:X201),
                                IF(
                                    M$4:X$4=1,
                                    M201:X201,
                                    ""),
                                "")
                            =0),
                        0,
                        GEOMEAN(IF(
                            ISNUMBER(M201:X201),
                            IF(
                                M$4:X$4=1,
                                M201:X201,
                                ""),
                            ""))
                    ),
                    IF(
                        OR(IF(
                            ISNUMBER(M201:X201),
                            IF(
                                M$4:X$4=2,
                                M201:X201,
                                ""),
                            "")
                            =0),
                        0,
                        GEOMEAN(IF(
                            ISNUMBER(M201:X201),
                            IF(
                                M$4:X$4=2,
                                M201:X201,
                                ""),
                            "")))
                )
            )
        )
    )
)</f>
        <v>9.3062200956937797</v>
      </c>
      <c r="I201" s="191" t="e" cm="1">
        <f t="array" ref="I201">IF(
    SUM(IF(
            ISNUMBER(
                IF(
                    $M$5:$X$5,
                    (M201:X201),
                    "")),
            1,
            0))
        =0,
    NA(),
    IF(
        Parameters!$D$15=1,
        IF(
            SUM(--(ISNUMBER(IF($M$5:$X$5=1,(M201:X201),""))))&gt;0,
            MAX(IF(
                ISNUMBER(M201:X201),
                IF(
                    M$5:X$5=1,
                    M201:X201,
                    ""),
                "")),
            MAX(IF(
                ISNUMBER(M201:X201),
                IF(
                    M$5:X$5=2,
                    M201:X201,
                    ""),
                ""))
        ),
        IF(
            Parameters!$D$16=1,
            IFERROR(
                AVERAGE(IF(
                    ISNUMBER(M201:X201),
                    IF(
                        M$5:X$5=1,
                        M201:X201,
                        ""),
                    "")),
                AVERAGE(IF(
                    ISNUMBER(M201:X201),
                    IF(
                        M$5:X$5=2,
                        M201:X201,
                        ""),
                    ""))
            ),
            IF(
                Parameters!$D$17=1,
                IFERROR(
                    IF(
                        OR(
                            IF(
                                ISNUMBER(M201:X201),
                                IF(
                                    M$5:X$5=1,
                                    M201:X201,
                                    ""),
                                "")
                            =0),
                        0,
                        GEOMEAN(IF(
                            ISNUMBER(M201:X201),
                            IF(
                                M$5:X$5=1,
                                M201:X201,
                                ""),
                            ""))
                    ),
                    IF(
                        OR(IF(
                            ISNUMBER(M201:X201),
                            IF(
                                M$5:X$5=2,
                                M201:X201,
                                ""),
                            "")
                            =0),
                        0,
                        GEOMEAN(IF(
                            ISNUMBER(M201:X201),
                            IF(
                                M$5:X$5=2,
                                M201:X201,
                                ""),
                            "")))
                )
            )
        )
    )
)</f>
        <v>#N/A</v>
      </c>
      <c r="J201" s="242">
        <v>44753</v>
      </c>
      <c r="K201" s="242">
        <v>44753</v>
      </c>
      <c r="L201" s="91" t="s">
        <v>328</v>
      </c>
      <c r="M201" s="192">
        <v>9.3062200956937797</v>
      </c>
      <c r="N201" s="192" t="s">
        <v>409</v>
      </c>
      <c r="O201" s="192" t="s">
        <v>409</v>
      </c>
      <c r="P201" s="192" t="s">
        <v>409</v>
      </c>
      <c r="Q201" s="192" t="s">
        <v>409</v>
      </c>
      <c r="R201" s="192">
        <v>0.54700000000000004</v>
      </c>
      <c r="S201" s="192" t="s">
        <v>409</v>
      </c>
      <c r="T201" s="192" t="s">
        <v>409</v>
      </c>
      <c r="U201" s="192" t="s">
        <v>409</v>
      </c>
      <c r="V201" s="192" t="s">
        <v>409</v>
      </c>
      <c r="W201" s="181"/>
      <c r="X201" s="181"/>
      <c r="Y201" s="181"/>
      <c r="Z201" s="181"/>
      <c r="AA201" s="181"/>
      <c r="AB201" s="181"/>
      <c r="AC201" s="87"/>
      <c r="AD201" s="89"/>
      <c r="AE201" s="89"/>
      <c r="AF201" s="89"/>
      <c r="AG201" s="89"/>
      <c r="AH201" s="89"/>
      <c r="AI201" s="89"/>
      <c r="AJ201" s="89"/>
      <c r="AK201" s="89"/>
      <c r="AL201" s="196"/>
    </row>
    <row r="202" spans="1:38" x14ac:dyDescent="0.2">
      <c r="A202" s="81">
        <v>195</v>
      </c>
      <c r="B202" s="84" t="str">
        <f ca="1"/>
        <v>Tonga</v>
      </c>
      <c r="C202" s="84" t="str">
        <f ca="1"/>
        <v>TON</v>
      </c>
      <c r="D202" s="84" t="str">
        <f ca="1"/>
        <v>EAS           East Asia &amp; Pacific</v>
      </c>
      <c r="E202" s="84" t="str">
        <f ca="1"/>
        <v>IDA</v>
      </c>
      <c r="F202" s="81" t="str">
        <f t="shared" ca="1" si="6"/>
        <v/>
      </c>
      <c r="G202" s="80">
        <f>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$M$4:$X$4,
                    (M202:X202),
                    "")),
            1,
            0))
        =0,
    NA(),
    IF(
        Parameters!$D$15=1,
        IF(
            SUM(--(ISNUMBER(IF($M$4:$X$4=1,(M202:X202),""))))&gt;0,
            MAX(IF(
                ISNUMBER(M202:X202),
                IF(
                    M$4:X$4=1,
                    M202:X202,
                    ""),
                "")),
            MAX(IF(
                ISNUMBER(M202:X202),
                IF(
                    M$4:X$4=2,
                    M202:X202,
                    ""),
                ""))
        ),
        IF(
            Parameters!$D$16=1,
            IFERROR(
                AVERAGE(IF(
                    ISNUMBER(M202:X202),
                    IF(
                        M$4:X$4=1,
                        M202:X202,
                        ""),
                    "")),
                AVERAGE(IF(
                    ISNUMBER(M202:X202),
                    IF(
                        M$4:X$4=2,
                        M202:X202,
                        ""),
                    ""))
            ),
            IF(
                Parameters!$D$17=1,
                IFERROR(
                    IF(
                        OR(
                            IF(
                                ISNUMBER(M202:X202),
                                IF(
                                    M$4:X$4=1,
                                    M202:X202,
                                    ""),
                                "")
                            =0),
                        0,
                        GEOMEAN(IF(
                            ISNUMBER(M202:X202),
                            IF(
                                M$4:X$4=1,
                                M202:X202,
                                ""),
                            ""))
                    ),
                    IF(
                        OR(IF(
                            ISNUMBER(M202:X202),
                            IF(
                                M$4:X$4=2,
                                M202:X202,
                                ""),
                            "")
                            =0),
                        0,
                        GEOMEAN(IF(
                            ISNUMBER(M202:X202),
                            IF(
                                M$4:X$4=2,
                                M202:X202,
                                ""),
                            "")))
                )
            )
        )
    )
)</f>
        <v>4.5215311004784597</v>
      </c>
      <c r="I202" s="191" t="e" cm="1">
        <f t="array" ref="I202">IF(
    SUM(IF(
            ISNUMBER(
                IF(
                    $M$5:$X$5,
                    (M202:X202),
                    "")),
            1,
            0))
        =0,
    NA(),
    IF(
        Parameters!$D$15=1,
        IF(
            SUM(--(ISNUMBER(IF($M$5:$X$5=1,(M202:X202),""))))&gt;0,
            MAX(IF(
                ISNUMBER(M202:X202),
                IF(
                    M$5:X$5=1,
                    M202:X202,
                    ""),
                "")),
            MAX(IF(
                ISNUMBER(M202:X202),
                IF(
                    M$5:X$5=2,
                    M202:X202,
                    ""),
                ""))
        ),
        IF(
            Parameters!$D$16=1,
            IFERROR(
                AVERAGE(IF(
                    ISNUMBER(M202:X202),
                    IF(
                        M$5:X$5=1,
                        M202:X202,
                        ""),
                    "")),
                AVERAGE(IF(
                    ISNUMBER(M202:X202),
                    IF(
                        M$5:X$5=2,
                        M202:X202,
                        ""),
                    ""))
            ),
            IF(
                Parameters!$D$17=1,
                IFERROR(
                    IF(
                        OR(
                            IF(
                                ISNUMBER(M202:X202),
                                IF(
                                    M$5:X$5=1,
                                    M202:X202,
                                    ""),
                                "")
                            =0),
                        0,
                        GEOMEAN(IF(
                            ISNUMBER(M202:X202),
                            IF(
                                M$5:X$5=1,
                                M202:X202,
                                ""),
                            ""))
                    ),
                    IF(
                        OR(IF(
                            ISNUMBER(M202:X202),
                            IF(
                                M$5:X$5=2,
                                M202:X202,
                                ""),
                            "")
                            =0),
                        0,
                        GEOMEAN(IF(
                            ISNUMBER(M202:X202),
                            IF(
                                M$5:X$5=2,
                                M202:X202,
                                ""),
                            "")))
                )
            )
        )
    )
)</f>
        <v>#N/A</v>
      </c>
      <c r="J202" s="242">
        <v>44753</v>
      </c>
      <c r="K202" s="242">
        <v>44753</v>
      </c>
      <c r="L202" s="91" t="s">
        <v>330</v>
      </c>
      <c r="M202" s="192">
        <v>4.5215311004784597</v>
      </c>
      <c r="N202" s="192" t="s">
        <v>409</v>
      </c>
      <c r="O202" s="192" t="s">
        <v>409</v>
      </c>
      <c r="P202" s="192" t="s">
        <v>409</v>
      </c>
      <c r="Q202" s="192" t="s">
        <v>409</v>
      </c>
      <c r="R202" s="192">
        <v>0.34699999999999998</v>
      </c>
      <c r="S202" s="192" t="s">
        <v>409</v>
      </c>
      <c r="T202" s="192" t="s">
        <v>409</v>
      </c>
      <c r="U202" s="192" t="s">
        <v>409</v>
      </c>
      <c r="V202" s="192" t="s">
        <v>409</v>
      </c>
      <c r="W202" s="181"/>
      <c r="X202" s="181"/>
      <c r="Y202" s="181"/>
      <c r="Z202" s="181"/>
      <c r="AA202" s="181"/>
      <c r="AB202" s="181"/>
      <c r="AC202" s="87"/>
      <c r="AD202" s="89"/>
      <c r="AE202" s="89"/>
      <c r="AF202" s="89"/>
      <c r="AG202" s="89"/>
      <c r="AH202" s="89"/>
      <c r="AI202" s="89"/>
      <c r="AJ202" s="89"/>
      <c r="AK202" s="89"/>
      <c r="AL202" s="196"/>
    </row>
    <row r="203" spans="1:38" x14ac:dyDescent="0.2">
      <c r="A203" s="81">
        <v>196</v>
      </c>
      <c r="B203" s="84" t="str">
        <f ca="1"/>
        <v>Trinidad and Tobago</v>
      </c>
      <c r="C203" s="84" t="str">
        <f ca="1"/>
        <v>TTO</v>
      </c>
      <c r="D203" s="84" t="str">
        <f ca="1"/>
        <v>LCN           Latin America &amp; Caribbean</v>
      </c>
      <c r="E203" s="84" t="str">
        <f ca="1"/>
        <v>IBRD</v>
      </c>
      <c r="F203" s="81" t="str">
        <f t="shared" ca="1" si="6"/>
        <v/>
      </c>
      <c r="G203" s="80">
        <f>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0</v>
      </c>
      <c r="H203" s="80" cm="1">
        <f t="array" ref="H203">IF(
    SUM(IF(
            ISNUMBER(
                IF(
                    $M$4:$X$4,
                    (M203:X203),
                    "")),
            1,
            0))
        =0,
    NA(),
    IF(
        Parameters!$D$15=1,
        IF(
            SUM(--(ISNUMBER(IF($M$4:$X$4=1,(M203:X203),""))))&gt;0,
            MAX(IF(
                ISNUMBER(M203:X203),
                IF(
                    M$4:X$4=1,
                    M203:X203,
                    ""),
                "")),
            MAX(IF(
                ISNUMBER(M203:X203),
                IF(
                    M$4:X$4=2,
                    M203:X203,
                    ""),
                ""))
        ),
        IF(
            Parameters!$D$16=1,
            IFERROR(
                AVERAGE(IF(
                    ISNUMBER(M203:X203),
                    IF(
                        M$4:X$4=1,
                        M203:X203,
                        ""),
                    "")),
                AVERAGE(IF(
                    ISNUMBER(M203:X203),
                    IF(
                        M$4:X$4=2,
                        M203:X203,
                        ""),
                    ""))
            ),
            IF(
                Parameters!$D$17=1,
                IFERROR(
                    IF(
                        OR(
                            IF(
                                ISNUMBER(M203:X203),
                                IF(
                                    M$4:X$4=1,
                                    M203:X203,
                                    ""),
                                "")
                            =0),
                        0,
                        GEOMEAN(IF(
                            ISNUMBER(M203:X203),
                            IF(
                                M$4:X$4=1,
                                M203:X203,
                                ""),
                            ""))
                    ),
                    IF(
                        OR(IF(
                            ISNUMBER(M203:X203),
                            IF(
                                M$4:X$4=2,
                                M203:X203,
                                ""),
                            "")
                            =0),
                        0,
                        GEOMEAN(IF(
                            ISNUMBER(M203:X203),
                            IF(
                                M$4:X$4=2,
                                M203:X203,
                                ""),
                            "")))
                )
            )
        )
    )
)</f>
        <v>2.8947368421052602</v>
      </c>
      <c r="I203" s="191" t="e" cm="1">
        <f t="array" ref="I203">IF(
    SUM(IF(
            ISNUMBER(
                IF(
                    $M$5:$X$5,
                    (M203:X203),
                    "")),
            1,
            0))
        =0,
    NA(),
    IF(
        Parameters!$D$15=1,
        IF(
            SUM(--(ISNUMBER(IF($M$5:$X$5=1,(M203:X203),""))))&gt;0,
            MAX(IF(
                ISNUMBER(M203:X203),
                IF(
                    M$5:X$5=1,
                    M203:X203,
                    ""),
                "")),
            MAX(IF(
                ISNUMBER(M203:X203),
                IF(
                    M$5:X$5=2,
                    M203:X203,
                    ""),
                ""))
        ),
        IF(
            Parameters!$D$16=1,
            IFERROR(
                AVERAGE(IF(
                    ISNUMBER(M203:X203),
                    IF(
                        M$5:X$5=1,
                        M203:X203,
                        ""),
                    "")),
                AVERAGE(IF(
                    ISNUMBER(M203:X203),
                    IF(
                        M$5:X$5=2,
                        M203:X203,
                        ""),
                    ""))
            ),
            IF(
                Parameters!$D$17=1,
                IFERROR(
                    IF(
                        OR(
                            IF(
                                ISNUMBER(M203:X203),
                                IF(
                                    M$5:X$5=1,
                                    M203:X203,
                                    ""),
                                "")
                            =0),
                        0,
                        GEOMEAN(IF(
                            ISNUMBER(M203:X203),
                            IF(
                                M$5:X$5=1,
                                M203:X203,
                                ""),
                            ""))
                    ),
                    IF(
                        OR(IF(
                            ISNUMBER(M203:X203),
                            IF(
                                M$5:X$5=2,
                                M203:X203,
                                ""),
                            "")
                            =0),
                        0,
                        GEOMEAN(IF(
                            ISNUMBER(M203:X203),
                            IF(
                                M$5:X$5=2,
                                M203:X203,
                                ""),
                            "")))
                )
            )
        )
    )
)</f>
        <v>#N/A</v>
      </c>
      <c r="J203" s="242">
        <v>44753</v>
      </c>
      <c r="K203" s="242">
        <v>44753</v>
      </c>
      <c r="L203" s="91" t="s">
        <v>332</v>
      </c>
      <c r="M203" s="192">
        <v>2.8947368421052602</v>
      </c>
      <c r="N203" s="192" t="s">
        <v>409</v>
      </c>
      <c r="O203" s="192" t="s">
        <v>409</v>
      </c>
      <c r="P203" s="192" t="s">
        <v>409</v>
      </c>
      <c r="Q203" s="192" t="s">
        <v>409</v>
      </c>
      <c r="R203" s="192">
        <v>0.27900000000000003</v>
      </c>
      <c r="S203" s="192" t="s">
        <v>409</v>
      </c>
      <c r="T203" s="192" t="s">
        <v>409</v>
      </c>
      <c r="U203" s="192" t="s">
        <v>409</v>
      </c>
      <c r="V203" s="192" t="s">
        <v>409</v>
      </c>
      <c r="W203" s="87"/>
      <c r="X203" s="87"/>
      <c r="Y203" s="87"/>
      <c r="Z203" s="87"/>
      <c r="AA203" s="87"/>
      <c r="AB203" s="87"/>
      <c r="AC203" s="87"/>
      <c r="AD203" s="89"/>
      <c r="AE203" s="89"/>
      <c r="AF203" s="89"/>
      <c r="AG203" s="89"/>
      <c r="AH203" s="89"/>
      <c r="AI203" s="89"/>
      <c r="AJ203" s="89"/>
      <c r="AK203" s="89"/>
      <c r="AL203" s="196"/>
    </row>
    <row r="204" spans="1:38" x14ac:dyDescent="0.2">
      <c r="A204" s="81">
        <v>197</v>
      </c>
      <c r="B204" s="84" t="str">
        <f ca="1"/>
        <v>Tunisia</v>
      </c>
      <c r="C204" s="84" t="str">
        <f ca="1"/>
        <v>TUN</v>
      </c>
      <c r="D204" s="84" t="str">
        <f ca="1"/>
        <v>MEA           Middle East &amp; North Africa</v>
      </c>
      <c r="E204" s="84" t="str">
        <f ca="1"/>
        <v>IBRD</v>
      </c>
      <c r="F204" s="81" t="str">
        <f t="shared" ca="1" si="6"/>
        <v/>
      </c>
      <c r="G204" s="80">
        <f>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0</v>
      </c>
      <c r="H204" s="80" cm="1">
        <f t="array" ref="H204">IF(
    SUM(IF(
            ISNUMBER(
                IF(
                    $M$4:$X$4,
                    (M204:X204),
                    "")),
            1,
            0))
        =0,
    NA(),
    IF(
        Parameters!$D$15=1,
        IF(
            SUM(--(ISNUMBER(IF($M$4:$X$4=1,(M204:X204),""))))&gt;0,
            MAX(IF(
                ISNUMBER(M204:X204),
                IF(
                    M$4:X$4=1,
                    M204:X204,
                    ""),
                "")),
            MAX(IF(
                ISNUMBER(M204:X204),
                IF(
                    M$4:X$4=2,
                    M204:X204,
                    ""),
                ""))
        ),
        IF(
            Parameters!$D$16=1,
            IFERROR(
                AVERAGE(IF(
                    ISNUMBER(M204:X204),
                    IF(
                        M$4:X$4=1,
                        M204:X204,
                        ""),
                    "")),
                AVERAGE(IF(
                    ISNUMBER(M204:X204),
                    IF(
                        M$4:X$4=2,
                        M204:X204,
                        ""),
                    ""))
            ),
            IF(
                Parameters!$D$17=1,
                IFERROR(
                    IF(
                        OR(
                            IF(
                                ISNUMBER(M204:X204),
                                IF(
                                    M$4:X$4=1,
                                    M204:X204,
                                    ""),
                                "")
                            =0),
                        0,
                        GEOMEAN(IF(
                            ISNUMBER(M204:X204),
                            IF(
                                M$4:X$4=1,
                                M204:X204,
                                ""),
                            ""))
                    ),
                    IF(
                        OR(IF(
                            ISNUMBER(M204:X204),
                            IF(
                                M$4:X$4=2,
                                M204:X204,
                                ""),
                            "")
                            =0),
                        0,
                        GEOMEAN(IF(
                            ISNUMBER(M204:X204),
                            IF(
                                M$4:X$4=2,
                                M204:X204,
                                ""),
                            "")))
                )
            )
        )
    )
)</f>
        <v>5.1476548928778199</v>
      </c>
      <c r="I204" s="191" t="e" cm="1">
        <f t="array" ref="I204">IF(
    SUM(IF(
            ISNUMBER(
                IF(
                    $M$5:$X$5,
                    (M204:X204),
                    "")),
            1,
            0))
        =0,
    NA(),
    IF(
        Parameters!$D$15=1,
        IF(
            SUM(--(ISNUMBER(IF($M$5:$X$5=1,(M204:X204),""))))&gt;0,
            MAX(IF(
                ISNUMBER(M204:X204),
                IF(
                    M$5:X$5=1,
                    M204:X204,
                    ""),
                "")),
            MAX(IF(
                ISNUMBER(M204:X204),
                IF(
                    M$5:X$5=2,
                    M204:X204,
                    ""),
                ""))
        ),
        IF(
            Parameters!$D$16=1,
            IFERROR(
                AVERAGE(IF(
                    ISNUMBER(M204:X204),
                    IF(
                        M$5:X$5=1,
                        M204:X204,
                        ""),
                    "")),
                AVERAGE(IF(
                    ISNUMBER(M204:X204),
                    IF(
                        M$5:X$5=2,
                        M204:X204,
                        ""),
                    ""))
            ),
            IF(
                Parameters!$D$17=1,
                IFERROR(
                    IF(
                        OR(
                            IF(
                                ISNUMBER(M204:X204),
                                IF(
                                    M$5:X$5=1,
                                    M204:X204,
                                    ""),
                                "")
                            =0),
                        0,
                        GEOMEAN(IF(
                            ISNUMBER(M204:X204),
                            IF(
                                M$5:X$5=1,
                                M204:X204,
                                ""),
                            ""))
                    ),
                    IF(
                        OR(IF(
                            ISNUMBER(M204:X204),
                            IF(
                                M$5:X$5=2,
                                M204:X204,
                                ""),
                            "")
                            =0),
                        0,
                        GEOMEAN(IF(
                            ISNUMBER(M204:X204),
                            IF(
                                M$5:X$5=2,
                                M204:X204,
                                ""),
                            "")))
                )
            )
        )
    )
)</f>
        <v>#N/A</v>
      </c>
      <c r="J204" s="242">
        <v>44888</v>
      </c>
      <c r="K204" s="242">
        <v>44753</v>
      </c>
      <c r="L204" s="91" t="s">
        <v>334</v>
      </c>
      <c r="M204" s="192">
        <v>2.05741626794258</v>
      </c>
      <c r="N204" s="192">
        <v>5.1476548928778199</v>
      </c>
      <c r="O204" s="192" t="s">
        <v>409</v>
      </c>
      <c r="P204" s="192" t="s">
        <v>409</v>
      </c>
      <c r="Q204" s="192" t="s">
        <v>409</v>
      </c>
      <c r="R204" s="192">
        <v>0.24399999999999999</v>
      </c>
      <c r="S204" s="192">
        <v>60.3</v>
      </c>
      <c r="T204" s="192" t="s">
        <v>409</v>
      </c>
      <c r="U204" s="192" t="s">
        <v>409</v>
      </c>
      <c r="V204" s="192" t="s">
        <v>409</v>
      </c>
      <c r="W204" s="87"/>
      <c r="X204" s="87"/>
      <c r="Y204" s="87"/>
      <c r="Z204" s="87"/>
      <c r="AA204" s="87"/>
      <c r="AB204" s="87"/>
      <c r="AC204" s="87"/>
      <c r="AD204" s="89"/>
      <c r="AE204" s="89"/>
      <c r="AF204" s="89"/>
      <c r="AG204" s="89"/>
      <c r="AH204" s="89"/>
      <c r="AI204" s="89"/>
      <c r="AJ204" s="89"/>
      <c r="AK204" s="89"/>
      <c r="AL204" s="196"/>
    </row>
    <row r="205" spans="1:38" x14ac:dyDescent="0.2">
      <c r="A205" s="81">
        <v>198</v>
      </c>
      <c r="B205" s="84" t="str">
        <f ca="1"/>
        <v>Türkiye</v>
      </c>
      <c r="C205" s="84" t="str">
        <f ca="1"/>
        <v>TUR</v>
      </c>
      <c r="D205" s="84" t="str">
        <f ca="1"/>
        <v>ECS           Europe &amp; Central Asia</v>
      </c>
      <c r="E205" s="84" t="str">
        <f ca="1"/>
        <v>IBRD</v>
      </c>
      <c r="F205" s="81" t="str">
        <f t="shared" ca="1" si="6"/>
        <v/>
      </c>
      <c r="G205" s="80">
        <f>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0</v>
      </c>
      <c r="H205" s="80" cm="1">
        <f t="array" ref="H205">IF(
    SUM(IF(
            ISNUMBER(
                IF(
                    $M$4:$X$4,
                    (M205:X205),
                    "")),
            1,
            0))
        =0,
    NA(),
    IF(
        Parameters!$D$15=1,
        IF(
            SUM(--(ISNUMBER(IF($M$4:$X$4=1,(M205:X205),""))))&gt;0,
            MAX(IF(
                ISNUMBER(M205:X205),
                IF(
                    M$4:X$4=1,
                    M205:X205,
                    ""),
                "")),
            MAX(IF(
                ISNUMBER(M205:X205),
                IF(
                    M$4:X$4=2,
                    M205:X205,
                    ""),
                ""))
        ),
        IF(
            Parameters!$D$16=1,
            IFERROR(
                AVERAGE(IF(
                    ISNUMBER(M205:X205),
                    IF(
                        M$4:X$4=1,
                        M205:X205,
                        ""),
                    "")),
                AVERAGE(IF(
                    ISNUMBER(M205:X205),
                    IF(
                        M$4:X$4=2,
                        M205:X205,
                        ""),
                    ""))
            ),
            IF(
                Parameters!$D$17=1,
                IFERROR(
                    IF(
                        OR(
                            IF(
                                ISNUMBER(M205:X205),
                                IF(
                                    M$4:X$4=1,
                                    M205:X205,
                                    ""),
                                "")
                            =0),
                        0,
                        GEOMEAN(IF(
                            ISNUMBER(M205:X205),
                            IF(
                                M$4:X$4=1,
                                M205:X205,
                                ""),
                            ""))
                    ),
                    IF(
                        OR(IF(
                            ISNUMBER(M205:X205),
                            IF(
                                M$4:X$4=2,
                                M205:X205,
                                ""),
                            "")
                            =0),
                        0,
                        GEOMEAN(IF(
                            ISNUMBER(M205:X205),
                            IF(
                                M$4:X$4=2,
                                M205:X205,
                                ""),
                            "")))
                )
            )
        )
    )
)</f>
        <v>3.7000579038795598</v>
      </c>
      <c r="I205" s="191" t="e" cm="1">
        <f t="array" ref="I205">IF(
    SUM(IF(
            ISNUMBER(
                IF(
                    $M$5:$X$5,
                    (M205:X205),
                    "")),
            1,
            0))
        =0,
    NA(),
    IF(
        Parameters!$D$15=1,
        IF(
            SUM(--(ISNUMBER(IF($M$5:$X$5=1,(M205:X205),""))))&gt;0,
            MAX(IF(
                ISNUMBER(M205:X205),
                IF(
                    M$5:X$5=1,
                    M205:X205,
                    ""),
                "")),
            MAX(IF(
                ISNUMBER(M205:X205),
                IF(
                    M$5:X$5=2,
                    M205:X205,
                    ""),
                ""))
        ),
        IF(
            Parameters!$D$16=1,
            IFERROR(
                AVERAGE(IF(
                    ISNUMBER(M205:X205),
                    IF(
                        M$5:X$5=1,
                        M205:X205,
                        ""),
                    "")),
                AVERAGE(IF(
                    ISNUMBER(M205:X205),
                    IF(
                        M$5:X$5=2,
                        M205:X205,
                        ""),
                    ""))
            ),
            IF(
                Parameters!$D$17=1,
                IFERROR(
                    IF(
                        OR(
                            IF(
                                ISNUMBER(M205:X205),
                                IF(
                                    M$5:X$5=1,
                                    M205:X205,
                                    ""),
                                "")
                            =0),
                        0,
                        GEOMEAN(IF(
                            ISNUMBER(M205:X205),
                            IF(
                                M$5:X$5=1,
                                M205:X205,
                                ""),
                            ""))
                    ),
                    IF(
                        OR(IF(
                            ISNUMBER(M205:X205),
                            IF(
                                M$5:X$5=2,
                                M205:X205,
                                ""),
                            "")
                            =0),
                        0,
                        GEOMEAN(IF(
                            ISNUMBER(M205:X205),
                            IF(
                                M$5:X$5=2,
                                M205:X205,
                                ""),
                            "")))
                )
            )
        )
    )
)</f>
        <v>#N/A</v>
      </c>
      <c r="J205" s="242">
        <v>44888</v>
      </c>
      <c r="K205" s="242">
        <v>44753</v>
      </c>
      <c r="L205" s="91" t="s">
        <v>335</v>
      </c>
      <c r="M205" s="192">
        <v>0.45454545454545298</v>
      </c>
      <c r="N205" s="192">
        <v>3.7000579038795598</v>
      </c>
      <c r="O205" s="192" t="s">
        <v>409</v>
      </c>
      <c r="P205" s="192" t="s">
        <v>409</v>
      </c>
      <c r="Q205" s="192" t="s">
        <v>409</v>
      </c>
      <c r="R205" s="192">
        <v>0.17699999999999999</v>
      </c>
      <c r="S205" s="192">
        <v>65.3</v>
      </c>
      <c r="T205" s="192" t="s">
        <v>409</v>
      </c>
      <c r="U205" s="192" t="s">
        <v>409</v>
      </c>
      <c r="V205" s="192" t="s">
        <v>409</v>
      </c>
      <c r="W205" s="87"/>
      <c r="X205" s="87"/>
      <c r="Y205" s="87"/>
      <c r="Z205" s="87"/>
      <c r="AA205" s="87"/>
      <c r="AB205" s="87"/>
      <c r="AC205" s="87"/>
      <c r="AD205" s="89"/>
      <c r="AE205" s="89"/>
      <c r="AF205" s="89"/>
      <c r="AG205" s="89"/>
      <c r="AH205" s="89"/>
      <c r="AI205" s="89"/>
      <c r="AJ205" s="89"/>
      <c r="AK205" s="89"/>
      <c r="AL205" s="196"/>
    </row>
    <row r="206" spans="1:38" x14ac:dyDescent="0.2">
      <c r="A206" s="81">
        <v>199</v>
      </c>
      <c r="B206" s="35" t="str">
        <f ca="1"/>
        <v>Tuvalu</v>
      </c>
      <c r="C206" s="35" t="str">
        <f ca="1"/>
        <v>TUV</v>
      </c>
      <c r="D206" s="35" t="str">
        <f ca="1"/>
        <v>EAS           East Asia &amp; Pacific</v>
      </c>
      <c r="E206" s="35" t="str">
        <f ca="1"/>
        <v>IDA</v>
      </c>
      <c r="F206" s="81" t="str">
        <f t="shared" ca="1" si="6"/>
        <v/>
      </c>
      <c r="G206" s="80" t="e">
        <f>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#N/A</v>
      </c>
      <c r="H206" s="80" t="e" cm="1">
        <f t="array" ref="H206">IF(
    SUM(IF(
            ISNUMBER(
                IF(
                    $M$4:$X$4,
                    (M206:X206),
                    "")),
            1,
            0))
        =0,
    NA(),
    IF(
        Parameters!$D$15=1,
        IF(
            SUM(--(ISNUMBER(IF($M$4:$X$4=1,(M206:X206),""))))&gt;0,
            MAX(IF(
                ISNUMBER(M206:X206),
                IF(
                    M$4:X$4=1,
                    M206:X206,
                    ""),
                "")),
            MAX(IF(
                ISNUMBER(M206:X206),
                IF(
                    M$4:X$4=2,
                    M206:X206,
                    ""),
                ""))
        ),
        IF(
            Parameters!$D$16=1,
            IFERROR(
                AVERAGE(IF(
                    ISNUMBER(M206:X206),
                    IF(
                        M$4:X$4=1,
                        M206:X206,
                        ""),
                    "")),
                AVERAGE(IF(
                    ISNUMBER(M206:X206),
                    IF(
                        M$4:X$4=2,
                        M206:X206,
                        ""),
                    ""))
            ),
            IF(
                Parameters!$D$17=1,
                IFERROR(
                    IF(
                        OR(
                            IF(
                                ISNUMBER(M206:X206),
                                IF(
                                    M$4:X$4=1,
                                    M206:X206,
                                    ""),
                                "")
                            =0),
                        0,
                        GEOMEAN(IF(
                            ISNUMBER(M206:X206),
                            IF(
                                M$4:X$4=1,
                                M206:X206,
                                ""),
                            ""))
                    ),
                    IF(
                        OR(IF(
                            ISNUMBER(M206:X206),
                            IF(
                                M$4:X$4=2,
                                M206:X206,
                                ""),
                            "")
                            =0),
                        0,
                        GEOMEAN(IF(
                            ISNUMBER(M206:X206),
                            IF(
                                M$4:X$4=2,
                                M206:X206,
                                ""),
                            "")))
                )
            )
        )
    )
)</f>
        <v>#N/A</v>
      </c>
      <c r="I206" s="191" t="e" cm="1">
        <f t="array" ref="I206">IF(
    SUM(IF(
            ISNUMBER(
                IF(
                    $M$5:$X$5,
                    (M206:X206),
                    "")),
            1,
            0))
        =0,
    NA(),
    IF(
        Parameters!$D$15=1,
        IF(
            SUM(--(ISNUMBER(IF($M$5:$X$5=1,(M206:X206),""))))&gt;0,
            MAX(IF(
                ISNUMBER(M206:X206),
                IF(
                    M$5:X$5=1,
                    M206:X206,
                    ""),
                "")),
            MAX(IF(
                ISNUMBER(M206:X206),
                IF(
                    M$5:X$5=2,
                    M206:X206,
                    ""),
                ""))
        ),
        IF(
            Parameters!$D$16=1,
            IFERROR(
                AVERAGE(IF(
                    ISNUMBER(M206:X206),
                    IF(
                        M$5:X$5=1,
                        M206:X206,
                        ""),
                    "")),
                AVERAGE(IF(
                    ISNUMBER(M206:X206),
                    IF(
                        M$5:X$5=2,
                        M206:X206,
                        ""),
                    ""))
            ),
            IF(
                Parameters!$D$17=1,
                IFERROR(
                    IF(
                        OR(
                            IF(
                                ISNUMBER(M206:X206),
                                IF(
                                    M$5:X$5=1,
                                    M206:X206,
                                    ""),
                                "")
                            =0),
                        0,
                        GEOMEAN(IF(
                            ISNUMBER(M206:X206),
                            IF(
                                M$5:X$5=1,
                                M206:X206,
                                ""),
                            ""))
                    ),
                    IF(
                        OR(IF(
                            ISNUMBER(M206:X206),
                            IF(
                                M$5:X$5=2,
                                M206:X206,
                                ""),
                            "")
                            =0),
                        0,
                        GEOMEAN(IF(
                            ISNUMBER(M206:X206),
                            IF(
                                M$5:X$5=2,
                                M206:X206,
                                ""),
                            "")))
                )
            )
        )
    )
)</f>
        <v>#N/A</v>
      </c>
      <c r="J206" s="242">
        <v>44753</v>
      </c>
      <c r="K206" s="242">
        <v>44753</v>
      </c>
      <c r="L206" s="91" t="s">
        <v>337</v>
      </c>
      <c r="M206" s="192" t="s">
        <v>409</v>
      </c>
      <c r="N206" s="192" t="s">
        <v>409</v>
      </c>
      <c r="O206" s="192" t="s">
        <v>409</v>
      </c>
      <c r="P206" s="192" t="s">
        <v>409</v>
      </c>
      <c r="Q206" s="192" t="s">
        <v>409</v>
      </c>
      <c r="R206" s="192" t="s">
        <v>409</v>
      </c>
      <c r="S206" s="192" t="s">
        <v>409</v>
      </c>
      <c r="T206" s="192" t="s">
        <v>409</v>
      </c>
      <c r="U206" s="192" t="s">
        <v>409</v>
      </c>
      <c r="V206" s="192" t="s">
        <v>409</v>
      </c>
    </row>
    <row r="207" spans="1:38" x14ac:dyDescent="0.2">
      <c r="A207" s="81">
        <v>200</v>
      </c>
      <c r="B207" s="35" t="str">
        <f ca="1"/>
        <v>Taiwan, China</v>
      </c>
      <c r="C207" s="35" t="str">
        <f ca="1"/>
        <v>TWN</v>
      </c>
      <c r="D207" s="35" t="str">
        <f ca="1"/>
        <v>EAS           East Asia &amp; Pacific</v>
      </c>
      <c r="E207" s="35" t="str">
        <f ca="1"/>
        <v>NA</v>
      </c>
      <c r="F207" s="81" t="str">
        <f t="shared" ca="1" si="6"/>
        <v/>
      </c>
      <c r="G207" s="80" t="e">
        <f>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#N/A</v>
      </c>
      <c r="H207" s="80" t="e" cm="1">
        <f t="array" ref="H207">IF(
    SUM(IF(
            ISNUMBER(
                IF(
                    $M$4:$X$4,
                    (M207:X207),
                    "")),
            1,
            0))
        =0,
    NA(),
    IF(
        Parameters!$D$15=1,
        IF(
            SUM(--(ISNUMBER(IF($M$4:$X$4=1,(M207:X207),""))))&gt;0,
            MAX(IF(
                ISNUMBER(M207:X207),
                IF(
                    M$4:X$4=1,
                    M207:X207,
                    ""),
                "")),
            MAX(IF(
                ISNUMBER(M207:X207),
                IF(
                    M$4:X$4=2,
                    M207:X207,
                    ""),
                ""))
        ),
        IF(
            Parameters!$D$16=1,
            IFERROR(
                AVERAGE(IF(
                    ISNUMBER(M207:X207),
                    IF(
                        M$4:X$4=1,
                        M207:X207,
                        ""),
                    "")),
                AVERAGE(IF(
                    ISNUMBER(M207:X207),
                    IF(
                        M$4:X$4=2,
                        M207:X207,
                        ""),
                    ""))
            ),
            IF(
                Parameters!$D$17=1,
                IFERROR(
                    IF(
                        OR(
                            IF(
                                ISNUMBER(M207:X207),
                                IF(
                                    M$4:X$4=1,
                                    M207:X207,
                                    ""),
                                "")
                            =0),
                        0,
                        GEOMEAN(IF(
                            ISNUMBER(M207:X207),
                            IF(
                                M$4:X$4=1,
                                M207:X207,
                                ""),
                            ""))
                    ),
                    IF(
                        OR(IF(
                            ISNUMBER(M207:X207),
                            IF(
                                M$4:X$4=2,
                                M207:X207,
                                ""),
                            "")
                            =0),
                        0,
                        GEOMEAN(IF(
                            ISNUMBER(M207:X207),
                            IF(
                                M$4:X$4=2,
                                M207:X207,
                                ""),
                            "")))
                )
            )
        )
    )
)</f>
        <v>#N/A</v>
      </c>
      <c r="I207" s="191" t="e" cm="1">
        <f t="array" ref="I207">IF(
    SUM(IF(
            ISNUMBER(
                IF(
                    $M$5:$X$5,
                    (M207:X207),
                    "")),
            1,
            0))
        =0,
    NA(),
    IF(
        Parameters!$D$15=1,
        IF(
            SUM(--(ISNUMBER(IF($M$5:$X$5=1,(M207:X207),""))))&gt;0,
            MAX(IF(
                ISNUMBER(M207:X207),
                IF(
                    M$5:X$5=1,
                    M207:X207,
                    ""),
                "")),
            MAX(IF(
                ISNUMBER(M207:X207),
                IF(
                    M$5:X$5=2,
                    M207:X207,
                    ""),
                ""))
        ),
        IF(
            Parameters!$D$16=1,
            IFERROR(
                AVERAGE(IF(
                    ISNUMBER(M207:X207),
                    IF(
                        M$5:X$5=1,
                        M207:X207,
                        ""),
                    "")),
                AVERAGE(IF(
                    ISNUMBER(M207:X207),
                    IF(
                        M$5:X$5=2,
                        M207:X207,
                        ""),
                    ""))
            ),
            IF(
                Parameters!$D$17=1,
                IFERROR(
                    IF(
                        OR(
                            IF(
                                ISNUMBER(M207:X207),
                                IF(
                                    M$5:X$5=1,
                                    M207:X207,
                                    ""),
                                "")
                            =0),
                        0,
                        GEOMEAN(IF(
                            ISNUMBER(M207:X207),
                            IF(
                                M$5:X$5=1,
                                M207:X207,
                                ""),
                            ""))
                    ),
                    IF(
                        OR(IF(
                            ISNUMBER(M207:X207),
                            IF(
                                M$5:X$5=2,
                                M207:X207,
                                ""),
                            "")
                            =0),
                        0,
                        GEOMEAN(IF(
                            ISNUMBER(M207:X207),
                            IF(
                                M$5:X$5=2,
                                M207:X207,
                                ""),
                            "")))
                )
            )
        )
    )
)</f>
        <v>#N/A</v>
      </c>
      <c r="J207" s="242" t="s">
        <v>409</v>
      </c>
      <c r="K207" s="242" t="s">
        <v>409</v>
      </c>
      <c r="L207" s="91" t="s">
        <v>723</v>
      </c>
      <c r="M207" s="192" t="s">
        <v>409</v>
      </c>
      <c r="N207" s="192" t="s">
        <v>409</v>
      </c>
      <c r="O207" s="192" t="s">
        <v>409</v>
      </c>
      <c r="P207" s="192" t="s">
        <v>409</v>
      </c>
      <c r="Q207" s="192" t="s">
        <v>409</v>
      </c>
      <c r="R207" s="192" t="s">
        <v>409</v>
      </c>
      <c r="S207" s="192" t="s">
        <v>409</v>
      </c>
      <c r="T207" s="192" t="s">
        <v>409</v>
      </c>
      <c r="U207" s="192" t="s">
        <v>409</v>
      </c>
      <c r="V207" s="192" t="s">
        <v>409</v>
      </c>
    </row>
    <row r="208" spans="1:38" x14ac:dyDescent="0.2">
      <c r="A208" s="81">
        <v>201</v>
      </c>
      <c r="B208" s="35" t="str">
        <f ca="1"/>
        <v>Tanzania</v>
      </c>
      <c r="C208" s="35" t="str">
        <f ca="1"/>
        <v>TZA</v>
      </c>
      <c r="D208" s="35" t="str">
        <f ca="1"/>
        <v>SSF           Sub-Saharan Africa</v>
      </c>
      <c r="E208" s="35" t="str">
        <f ca="1"/>
        <v>IDA</v>
      </c>
      <c r="F208" s="81" t="str">
        <f t="shared" ca="1" si="6"/>
        <v/>
      </c>
      <c r="G208" s="80">
        <f>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0</v>
      </c>
      <c r="H208" s="80" cm="1">
        <f t="array" ref="H208">IF(
    SUM(IF(
            ISNUMBER(
                IF(
                    $M$4:$X$4,
                    (M208:X208),
                    "")),
            1,
            0))
        =0,
    NA(),
    IF(
        Parameters!$D$15=1,
        IF(
            SUM(--(ISNUMBER(IF($M$4:$X$4=1,(M208:X208),""))))&gt;0,
            MAX(IF(
                ISNUMBER(M208:X208),
                IF(
                    M$4:X$4=1,
                    M208:X208,
                    ""),
                "")),
            MAX(IF(
                ISNUMBER(M208:X208),
                IF(
                    M$4:X$4=2,
                    M208:X208,
                    ""),
                ""))
        ),
        IF(
            Parameters!$D$16=1,
            IFERROR(
                AVERAGE(IF(
                    ISNUMBER(M208:X208),
                    IF(
                        M$4:X$4=1,
                        M208:X208,
                        ""),
                    "")),
                AVERAGE(IF(
                    ISNUMBER(M208:X208),
                    IF(
                        M$4:X$4=2,
                        M208:X208,
                        ""),
                    ""))
            ),
            IF(
                Parameters!$D$17=1,
                IFERROR(
                    IF(
                        OR(
                            IF(
                                ISNUMBER(M208:X208),
                                IF(
                                    M$4:X$4=1,
                                    M208:X208,
                                    ""),
                                "")
                            =0),
                        0,
                        GEOMEAN(IF(
                            ISNUMBER(M208:X208),
                            IF(
                                M$4:X$4=1,
                                M208:X208,
                                ""),
                            ""))
                    ),
                    IF(
                        OR(IF(
                            ISNUMBER(M208:X208),
                            IF(
                                M$4:X$4=2,
                                M208:X208,
                                ""),
                            "")
                            =0),
                        0,
                        GEOMEAN(IF(
                            ISNUMBER(M208:X208),
                            IF(
                                M$4:X$4=2,
                                M208:X208,
                                ""),
                            "")))
                )
            )
        )
    )
)</f>
        <v>8.3902721482339295</v>
      </c>
      <c r="I208" s="191" t="e" cm="1">
        <f t="array" ref="I208">IF(
    SUM(IF(
            ISNUMBER(
                IF(
                    $M$5:$X$5,
                    (M208:X208),
                    "")),
            1,
            0))
        =0,
    NA(),
    IF(
        Parameters!$D$15=1,
        IF(
            SUM(--(ISNUMBER(IF($M$5:$X$5=1,(M208:X208),""))))&gt;0,
            MAX(IF(
                ISNUMBER(M208:X208),
                IF(
                    M$5:X$5=1,
                    M208:X208,
                    ""),
                "")),
            MAX(IF(
                ISNUMBER(M208:X208),
                IF(
                    M$5:X$5=2,
                    M208:X208,
                    ""),
                ""))
        ),
        IF(
            Parameters!$D$16=1,
            IFERROR(
                AVERAGE(IF(
                    ISNUMBER(M208:X208),
                    IF(
                        M$5:X$5=1,
                        M208:X208,
                        ""),
                    "")),
                AVERAGE(IF(
                    ISNUMBER(M208:X208),
                    IF(
                        M$5:X$5=2,
                        M208:X208,
                        ""),
                    ""))
            ),
            IF(
                Parameters!$D$17=1,
                IFERROR(
                    IF(
                        OR(
                            IF(
                                ISNUMBER(M208:X208),
                                IF(
                                    M$5:X$5=1,
                                    M208:X208,
                                    ""),
                                "")
                            =0),
                        0,
                        GEOMEAN(IF(
                            ISNUMBER(M208:X208),
                            IF(
                                M$5:X$5=1,
                                M208:X208,
                                ""),
                            ""))
                    ),
                    IF(
                        OR(IF(
                            ISNUMBER(M208:X208),
                            IF(
                                M$5:X$5=2,
                                M208:X208,
                                ""),
                            "")
                            =0),
                        0,
                        GEOMEAN(IF(
                            ISNUMBER(M208:X208),
                            IF(
                                M$5:X$5=2,
                                M208:X208,
                                ""),
                            "")))
                )
            )
        )
    )
)</f>
        <v>#N/A</v>
      </c>
      <c r="J208" s="242">
        <v>44753</v>
      </c>
      <c r="K208" s="242">
        <v>44753</v>
      </c>
      <c r="L208" s="91" t="s">
        <v>339</v>
      </c>
      <c r="M208" s="192">
        <v>9.7129186602870803</v>
      </c>
      <c r="N208" s="192">
        <v>8.3902721482339295</v>
      </c>
      <c r="O208" s="192" t="s">
        <v>409</v>
      </c>
      <c r="P208" s="192" t="s">
        <v>409</v>
      </c>
      <c r="Q208" s="192" t="s">
        <v>409</v>
      </c>
      <c r="R208" s="192">
        <v>0.56399999999999995</v>
      </c>
      <c r="S208" s="192">
        <v>49.1</v>
      </c>
      <c r="T208" s="192" t="s">
        <v>409</v>
      </c>
      <c r="U208" s="192" t="s">
        <v>409</v>
      </c>
      <c r="V208" s="192" t="s">
        <v>409</v>
      </c>
    </row>
    <row r="209" spans="1:22" x14ac:dyDescent="0.2">
      <c r="A209" s="81">
        <v>202</v>
      </c>
      <c r="B209" s="35" t="str">
        <f ca="1"/>
        <v>Uganda</v>
      </c>
      <c r="C209" s="35" t="str">
        <f ca="1"/>
        <v>UGA</v>
      </c>
      <c r="D209" s="35" t="str">
        <f ca="1"/>
        <v>SSF           Sub-Saharan Africa</v>
      </c>
      <c r="E209" s="35" t="str">
        <f ca="1"/>
        <v>IDA</v>
      </c>
      <c r="F209" s="81" t="str">
        <f t="shared" ca="1" si="6"/>
        <v/>
      </c>
      <c r="G209" s="80">
        <f>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0</v>
      </c>
      <c r="H209" s="80" cm="1">
        <f t="array" ref="H209">IF(
    SUM(IF(
            ISNUMBER(
                IF(
                    $M$4:$X$4,
                    (M209:X209),
                    "")),
            1,
            0))
        =0,
    NA(),
    IF(
        Parameters!$D$15=1,
        IF(
            SUM(--(ISNUMBER(IF($M$4:$X$4=1,(M209:X209),""))))&gt;0,
            MAX(IF(
                ISNUMBER(M209:X209),
                IF(
                    M$4:X$4=1,
                    M209:X209,
                    ""),
                "")),
            MAX(IF(
                ISNUMBER(M209:X209),
                IF(
                    M$4:X$4=2,
                    M209:X209,
                    ""),
                ""))
        ),
        IF(
            Parameters!$D$16=1,
            IFERROR(
                AVERAGE(IF(
                    ISNUMBER(M209:X209),
                    IF(
                        M$4:X$4=1,
                        M209:X209,
                        ""),
                    "")),
                AVERAGE(IF(
                    ISNUMBER(M209:X209),
                    IF(
                        M$4:X$4=2,
                        M209:X209,
                        ""),
                    ""))
            ),
            IF(
                Parameters!$D$17=1,
                IFERROR(
                    IF(
                        OR(
                            IF(
                                ISNUMBER(M209:X209),
                                IF(
                                    M$4:X$4=1,
                                    M209:X209,
                                    ""),
                                "")
                            =0),
                        0,
                        GEOMEAN(IF(
                            ISNUMBER(M209:X209),
                            IF(
                                M$4:X$4=1,
                                M209:X209,
                                ""),
                            ""))
                    ),
                    IF(
                        OR(IF(
                            ISNUMBER(M209:X209),
                            IF(
                                M$4:X$4=2,
                                M209:X209,
                                ""),
                            "")
                            =0),
                        0,
                        GEOMEAN(IF(
                            ISNUMBER(M209:X209),
                            IF(
                                M$4:X$4=2,
                                M209:X209,
                                ""),
                            "")))
                )
            )
        )
    )
)</f>
        <v>8.7955993051534396</v>
      </c>
      <c r="I209" s="191" t="e" cm="1">
        <f t="array" ref="I209">IF(
    SUM(IF(
            ISNUMBER(
                IF(
                    $M$5:$X$5,
                    (M209:X209),
                    "")),
            1,
            0))
        =0,
    NA(),
    IF(
        Parameters!$D$15=1,
        IF(
            SUM(--(ISNUMBER(IF($M$5:$X$5=1,(M209:X209),""))))&gt;0,
            MAX(IF(
                ISNUMBER(M209:X209),
                IF(
                    M$5:X$5=1,
                    M209:X209,
                    ""),
                "")),
            MAX(IF(
                ISNUMBER(M209:X209),
                IF(
                    M$5:X$5=2,
                    M209:X209,
                    ""),
                ""))
        ),
        IF(
            Parameters!$D$16=1,
            IFERROR(
                AVERAGE(IF(
                    ISNUMBER(M209:X209),
                    IF(
                        M$5:X$5=1,
                        M209:X209,
                        ""),
                    "")),
                AVERAGE(IF(
                    ISNUMBER(M209:X209),
                    IF(
                        M$5:X$5=2,
                        M209:X209,
                        ""),
                    ""))
            ),
            IF(
                Parameters!$D$17=1,
                IFERROR(
                    IF(
                        OR(
                            IF(
                                ISNUMBER(M209:X209),
                                IF(
                                    M$5:X$5=1,
                                    M209:X209,
                                    ""),
                                "")
                            =0),
                        0,
                        GEOMEAN(IF(
                            ISNUMBER(M209:X209),
                            IF(
                                M$5:X$5=1,
                                M209:X209,
                                ""),
                            ""))
                    ),
                    IF(
                        OR(IF(
                            ISNUMBER(M209:X209),
                            IF(
                                M$5:X$5=2,
                                M209:X209,
                                ""),
                            "")
                            =0),
                        0,
                        GEOMEAN(IF(
                            ISNUMBER(M209:X209),
                            IF(
                                M$5:X$5=2,
                                M209:X209,
                                ""),
                            "")))
                )
            )
        )
    )
)</f>
        <v>#N/A</v>
      </c>
      <c r="J209" s="242">
        <v>44753</v>
      </c>
      <c r="K209" s="242">
        <v>45091</v>
      </c>
      <c r="L209" s="91" t="s">
        <v>341</v>
      </c>
      <c r="M209" s="192">
        <v>10</v>
      </c>
      <c r="N209" s="192">
        <v>8.7955993051534396</v>
      </c>
      <c r="O209" s="192" t="s">
        <v>409</v>
      </c>
      <c r="P209" s="192" t="s">
        <v>409</v>
      </c>
      <c r="Q209" s="192" t="s">
        <v>409</v>
      </c>
      <c r="R209" s="192">
        <v>0.59299999999999997</v>
      </c>
      <c r="S209" s="192">
        <v>47.7</v>
      </c>
      <c r="T209" s="192" t="s">
        <v>409</v>
      </c>
      <c r="U209" s="192" t="s">
        <v>409</v>
      </c>
      <c r="V209" s="192" t="s">
        <v>409</v>
      </c>
    </row>
    <row r="210" spans="1:22" x14ac:dyDescent="0.2">
      <c r="A210" s="81">
        <v>203</v>
      </c>
      <c r="B210" s="35" t="str">
        <f ca="1"/>
        <v>Ukraine</v>
      </c>
      <c r="C210" s="35" t="str">
        <f ca="1"/>
        <v>UKR</v>
      </c>
      <c r="D210" s="35" t="str">
        <f ca="1"/>
        <v>ECS           Europe &amp; Central Asia</v>
      </c>
      <c r="E210" s="35" t="str">
        <f ca="1"/>
        <v>IBRD</v>
      </c>
      <c r="F210" s="81" t="str">
        <f t="shared" ca="1" si="6"/>
        <v/>
      </c>
      <c r="G210" s="80">
        <f>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0</v>
      </c>
      <c r="H210" s="80" cm="1">
        <f t="array" ref="H210">IF(
    SUM(IF(
            ISNUMBER(
                IF(
                    $M$4:$X$4,
                    (M210:X210),
                    "")),
            1,
            0))
        =0,
    NA(),
    IF(
        Parameters!$D$15=1,
        IF(
            SUM(--(ISNUMBER(IF($M$4:$X$4=1,(M210:X210),""))))&gt;0,
            MAX(IF(
                ISNUMBER(M210:X210),
                IF(
                    M$4:X$4=1,
                    M210:X210,
                    ""),
                "")),
            MAX(IF(
                ISNUMBER(M210:X210),
                IF(
                    M$4:X$4=2,
                    M210:X210,
                    ""),
                ""))
        ),
        IF(
            Parameters!$D$16=1,
            IFERROR(
                AVERAGE(IF(
                    ISNUMBER(M210:X210),
                    IF(
                        M$4:X$4=1,
                        M210:X210,
                        ""),
                    "")),
                AVERAGE(IF(
                    ISNUMBER(M210:X210),
                    IF(
                        M$4:X$4=2,
                        M210:X210,
                        ""),
                    ""))
            ),
            IF(
                Parameters!$D$17=1,
                IFERROR(
                    IF(
                        OR(
                            IF(
                                ISNUMBER(M210:X210),
                                IF(
                                    M$4:X$4=1,
                                    M210:X210,
                                    ""),
                                "")
                            =0),
                        0,
                        GEOMEAN(IF(
                            ISNUMBER(M210:X210),
                            IF(
                                M$4:X$4=1,
                                M210:X210,
                                ""),
                            ""))
                    ),
                    IF(
                        OR(IF(
                            ISNUMBER(M210:X210),
                            IF(
                                M$4:X$4=2,
                                M210:X210,
                                ""),
                            "")
                            =0),
                        0,
                        GEOMEAN(IF(
                            ISNUMBER(M210:X210),
                            IF(
                                M$4:X$4=2,
                                M210:X210,
                                ""),
                            "")))
                )
            )
        )
    )
)</f>
        <v>5.8425014475969803</v>
      </c>
      <c r="I210" s="191" t="e" cm="1">
        <f t="array" ref="I210">IF(
    SUM(IF(
            ISNUMBER(
                IF(
                    $M$5:$X$5,
                    (M210:X210),
                    "")),
            1,
            0))
        =0,
    NA(),
    IF(
        Parameters!$D$15=1,
        IF(
            SUM(--(ISNUMBER(IF($M$5:$X$5=1,(M210:X210),""))))&gt;0,
            MAX(IF(
                ISNUMBER(M210:X210),
                IF(
                    M$5:X$5=1,
                    M210:X210,
                    ""),
                "")),
            MAX(IF(
                ISNUMBER(M210:X210),
                IF(
                    M$5:X$5=2,
                    M210:X210,
                    ""),
                ""))
        ),
        IF(
            Parameters!$D$16=1,
            IFERROR(
                AVERAGE(IF(
                    ISNUMBER(M210:X210),
                    IF(
                        M$5:X$5=1,
                        M210:X210,
                        ""),
                    "")),
                AVERAGE(IF(
                    ISNUMBER(M210:X210),
                    IF(
                        M$5:X$5=2,
                        M210:X210,
                        ""),
                    ""))
            ),
            IF(
                Parameters!$D$17=1,
                IFERROR(
                    IF(
                        OR(
                            IF(
                                ISNUMBER(M210:X210),
                                IF(
                                    M$5:X$5=1,
                                    M210:X210,
                                    ""),
                                "")
                            =0),
                        0,
                        GEOMEAN(IF(
                            ISNUMBER(M210:X210),
                            IF(
                                M$5:X$5=1,
                                M210:X210,
                                ""),
                            ""))
                    ),
                    IF(
                        OR(IF(
                            ISNUMBER(M210:X210),
                            IF(
                                M$5:X$5=2,
                                M210:X210,
                                ""),
                            "")
                            =0),
                        0,
                        GEOMEAN(IF(
                            ISNUMBER(M210:X210),
                            IF(
                                M$5:X$5=2,
                                M210:X210,
                                ""),
                            "")))
                )
            )
        )
    )
)</f>
        <v>#N/A</v>
      </c>
      <c r="J210" s="242">
        <v>44888</v>
      </c>
      <c r="K210" s="242">
        <v>44753</v>
      </c>
      <c r="L210" s="91" t="s">
        <v>343</v>
      </c>
      <c r="M210" s="192">
        <v>2.29665071770334</v>
      </c>
      <c r="N210" s="192">
        <v>5.8425014475969803</v>
      </c>
      <c r="O210" s="192" t="s">
        <v>409</v>
      </c>
      <c r="P210" s="192" t="s">
        <v>409</v>
      </c>
      <c r="Q210" s="192" t="s">
        <v>409</v>
      </c>
      <c r="R210" s="192">
        <v>0.254</v>
      </c>
      <c r="S210" s="192">
        <v>57.9</v>
      </c>
      <c r="T210" s="192" t="s">
        <v>409</v>
      </c>
      <c r="U210" s="192" t="s">
        <v>409</v>
      </c>
      <c r="V210" s="192" t="s">
        <v>409</v>
      </c>
    </row>
    <row r="211" spans="1:22" x14ac:dyDescent="0.2">
      <c r="A211" s="81">
        <v>204</v>
      </c>
      <c r="B211" s="35" t="str">
        <f ca="1"/>
        <v>Uruguay</v>
      </c>
      <c r="C211" s="35" t="str">
        <f ca="1"/>
        <v>URY</v>
      </c>
      <c r="D211" s="35" t="str">
        <f ca="1"/>
        <v>LCN           Latin America &amp; Caribbean</v>
      </c>
      <c r="E211" s="35" t="str">
        <f ca="1"/>
        <v>IBRD</v>
      </c>
      <c r="F211" s="81" t="str">
        <f t="shared" ca="1" si="6"/>
        <v/>
      </c>
      <c r="G211" s="80">
        <f>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0</v>
      </c>
      <c r="H211" s="80" cm="1">
        <f t="array" ref="H211">IF(
    SUM(IF(
            ISNUMBER(
                IF(
                    $M$4:$X$4,
                    (M211:X211),
                    "")),
            1,
            0))
        =0,
    NA(),
    IF(
        Parameters!$D$15=1,
        IF(
            SUM(--(ISNUMBER(IF($M$4:$X$4=1,(M211:X211),""))))&gt;0,
            MAX(IF(
                ISNUMBER(M211:X211),
                IF(
                    M$4:X$4=1,
                    M211:X211,
                    ""),
                "")),
            MAX(IF(
                ISNUMBER(M211:X211),
                IF(
                    M$4:X$4=2,
                    M211:X211,
                    ""),
                ""))
        ),
        IF(
            Parameters!$D$16=1,
            IFERROR(
                AVERAGE(IF(
                    ISNUMBER(M211:X211),
                    IF(
                        M$4:X$4=1,
                        M211:X211,
                        ""),
                    "")),
                AVERAGE(IF(
                    ISNUMBER(M211:X211),
                    IF(
                        M$4:X$4=2,
                        M211:X211,
                        ""),
                    ""))
            ),
            IF(
                Parameters!$D$17=1,
                IFERROR(
                    IF(
                        OR(
                            IF(
                                ISNUMBER(M211:X211),
                                IF(
                                    M$4:X$4=1,
                                    M211:X211,
                                    ""),
                                "")
                            =0),
                        0,
                        GEOMEAN(IF(
                            ISNUMBER(M211:X211),
                            IF(
                                M$4:X$4=1,
                                M211:X211,
                                ""),
                            ""))
                    ),
                    IF(
                        OR(IF(
                            ISNUMBER(M211:X211),
                            IF(
                                M$4:X$4=2,
                                M211:X211,
                                ""),
                            "")
                            =0),
                        0,
                        GEOMEAN(IF(
                            ISNUMBER(M211:X211),
                            IF(
                                M$4:X$4=2,
                                M211:X211,
                                ""),
                            "")))
                )
            )
        )
    )
)</f>
        <v>1.8181818181818099</v>
      </c>
      <c r="I211" s="191" t="e" cm="1">
        <f t="array" ref="I211">IF(
    SUM(IF(
            ISNUMBER(
                IF(
                    $M$5:$X$5,
                    (M211:X211),
                    "")),
            1,
            0))
        =0,
    NA(),
    IF(
        Parameters!$D$15=1,
        IF(
            SUM(--(ISNUMBER(IF($M$5:$X$5=1,(M211:X211),""))))&gt;0,
            MAX(IF(
                ISNUMBER(M211:X211),
                IF(
                    M$5:X$5=1,
                    M211:X211,
                    ""),
                "")),
            MAX(IF(
                ISNUMBER(M211:X211),
                IF(
                    M$5:X$5=2,
                    M211:X211,
                    ""),
                ""))
        ),
        IF(
            Parameters!$D$16=1,
            IFERROR(
                AVERAGE(IF(
                    ISNUMBER(M211:X211),
                    IF(
                        M$5:X$5=1,
                        M211:X211,
                        ""),
                    "")),
                AVERAGE(IF(
                    ISNUMBER(M211:X211),
                    IF(
                        M$5:X$5=2,
                        M211:X211,
                        ""),
                    ""))
            ),
            IF(
                Parameters!$D$17=1,
                IFERROR(
                    IF(
                        OR(
                            IF(
                                ISNUMBER(M211:X211),
                                IF(
                                    M$5:X$5=1,
                                    M211:X211,
                                    ""),
                                "")
                            =0),
                        0,
                        GEOMEAN(IF(
                            ISNUMBER(M211:X211),
                            IF(
                                M$5:X$5=1,
                                M211:X211,
                                ""),
                            ""))
                    ),
                    IF(
                        OR(IF(
                            ISNUMBER(M211:X211),
                            IF(
                                M$5:X$5=2,
                                M211:X211,
                                ""),
                            "")
                            =0),
                        0,
                        GEOMEAN(IF(
                            ISNUMBER(M211:X211),
                            IF(
                                M$5:X$5=2,
                                M211:X211,
                                ""),
                            "")))
                )
            )
        )
    )
)</f>
        <v>#N/A</v>
      </c>
      <c r="J211" s="242">
        <v>44753</v>
      </c>
      <c r="K211" s="242">
        <v>44753</v>
      </c>
      <c r="L211" s="91" t="s">
        <v>345</v>
      </c>
      <c r="M211" s="192">
        <v>3.1339712918660201</v>
      </c>
      <c r="N211" s="192">
        <v>1.8181818181818099</v>
      </c>
      <c r="O211" s="192" t="s">
        <v>409</v>
      </c>
      <c r="P211" s="192" t="s">
        <v>409</v>
      </c>
      <c r="Q211" s="192" t="s">
        <v>409</v>
      </c>
      <c r="R211" s="192">
        <v>0.28899999999999998</v>
      </c>
      <c r="S211" s="192">
        <v>71.8</v>
      </c>
      <c r="T211" s="192" t="s">
        <v>409</v>
      </c>
      <c r="U211" s="192" t="s">
        <v>409</v>
      </c>
      <c r="V211" s="192" t="s">
        <v>409</v>
      </c>
    </row>
    <row r="212" spans="1:22" x14ac:dyDescent="0.2">
      <c r="A212" s="81">
        <v>205</v>
      </c>
      <c r="B212" s="35" t="str">
        <f ca="1"/>
        <v>United States</v>
      </c>
      <c r="C212" s="35" t="str">
        <f ca="1"/>
        <v>USA</v>
      </c>
      <c r="D212" s="35" t="str">
        <f ca="1"/>
        <v>NAC           North America</v>
      </c>
      <c r="E212" s="35" t="str">
        <f ca="1"/>
        <v>NA</v>
      </c>
      <c r="F212" s="81" t="str">
        <f t="shared" ca="1" si="6"/>
        <v/>
      </c>
      <c r="G212" s="80">
        <f>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0</v>
      </c>
      <c r="H212" s="80" cm="1">
        <f t="array" ref="H212">IF(
    SUM(IF(
            ISNUMBER(
                IF(
                    $M$4:$X$4,
                    (M212:X212),
                    "")),
            1,
            0))
        =0,
    NA(),
    IF(
        Parameters!$D$15=1,
        IF(
            SUM(--(ISNUMBER(IF($M$4:$X$4=1,(M212:X212),""))))&gt;0,
            MAX(IF(
                ISNUMBER(M212:X212),
                IF(
                    M$4:X$4=1,
                    M212:X212,
                    ""),
                "")),
            MAX(IF(
                ISNUMBER(M212:X212),
                IF(
                    M$4:X$4=2,
                    M212:X212,
                    ""),
                ""))
        ),
        IF(
            Parameters!$D$16=1,
            IFERROR(
                AVERAGE(IF(
                    ISNUMBER(M212:X212),
                    IF(
                        M$4:X$4=1,
                        M212:X212,
                        ""),
                    "")),
                AVERAGE(IF(
                    ISNUMBER(M212:X212),
                    IF(
                        M$4:X$4=2,
                        M212:X212,
                        ""),
                    ""))
            ),
            IF(
                Parameters!$D$17=1,
                IFERROR(
                    IF(
                        OR(
                            IF(
                                ISNUMBER(M212:X212),
                                IF(
                                    M$4:X$4=1,
                                    M212:X212,
                                    ""),
                                "")
                            =0),
                        0,
                        GEOMEAN(IF(
                            ISNUMBER(M212:X212),
                            IF(
                                M$4:X$4=1,
                                M212:X212,
                                ""),
                            ""))
                    ),
                    IF(
                        OR(IF(
                            ISNUMBER(M212:X212),
                            IF(
                                M$4:X$4=2,
                                M212:X212,
                                ""),
                            "")
                            =0),
                        0,
                        GEOMEAN(IF(
                            ISNUMBER(M212:X212),
                            IF(
                                M$4:X$4=2,
                                M212:X212,
                                ""),
                            "")))
                )
            )
        )
    )
)</f>
        <v>2.31615518239713E-2</v>
      </c>
      <c r="I212" s="191" t="e" cm="1">
        <f t="array" ref="I212">IF(
    SUM(IF(
            ISNUMBER(
                IF(
                    $M$5:$X$5,
                    (M212:X212),
                    "")),
            1,
            0))
        =0,
    NA(),
    IF(
        Parameters!$D$15=1,
        IF(
            SUM(--(ISNUMBER(IF($M$5:$X$5=1,(M212:X212),""))))&gt;0,
            MAX(IF(
                ISNUMBER(M212:X212),
                IF(
                    M$5:X$5=1,
                    M212:X212,
                    ""),
                "")),
            MAX(IF(
                ISNUMBER(M212:X212),
                IF(
                    M$5:X$5=2,
                    M212:X212,
                    ""),
                ""))
        ),
        IF(
            Parameters!$D$16=1,
            IFERROR(
                AVERAGE(IF(
                    ISNUMBER(M212:X212),
                    IF(
                        M$5:X$5=1,
                        M212:X212,
                        ""),
                    "")),
                AVERAGE(IF(
                    ISNUMBER(M212:X212),
                    IF(
                        M$5:X$5=2,
                        M212:X212,
                        ""),
                    ""))
            ),
            IF(
                Parameters!$D$17=1,
                IFERROR(
                    IF(
                        OR(
                            IF(
                                ISNUMBER(M212:X212),
                                IF(
                                    M$5:X$5=1,
                                    M212:X212,
                                    ""),
                                "")
                            =0),
                        0,
                        GEOMEAN(IF(
                            ISNUMBER(M212:X212),
                            IF(
                                M$5:X$5=1,
                                M212:X212,
                                ""),
                            ""))
                    ),
                    IF(
                        OR(IF(
                            ISNUMBER(M212:X212),
                            IF(
                                M$5:X$5=2,
                                M212:X212,
                                ""),
                            "")
                            =0),
                        0,
                        GEOMEAN(IF(
                            ISNUMBER(M212:X212),
                            IF(
                                M$5:X$5=2,
                                M212:X212,
                                ""),
                            "")))
                )
            )
        )
    )
)</f>
        <v>#N/A</v>
      </c>
      <c r="J212" s="242">
        <v>44753</v>
      </c>
      <c r="K212" s="242">
        <v>44753</v>
      </c>
      <c r="L212" s="91" t="s">
        <v>346</v>
      </c>
      <c r="M212" s="192">
        <v>0.191387559808612</v>
      </c>
      <c r="N212" s="192">
        <v>2.31615518239713E-2</v>
      </c>
      <c r="O212" s="192" t="s">
        <v>409</v>
      </c>
      <c r="P212" s="192" t="s">
        <v>409</v>
      </c>
      <c r="Q212" s="192" t="s">
        <v>409</v>
      </c>
      <c r="R212" s="192">
        <v>0.16600000000000001</v>
      </c>
      <c r="S212" s="192">
        <v>78</v>
      </c>
      <c r="T212" s="192" t="s">
        <v>409</v>
      </c>
      <c r="U212" s="192" t="s">
        <v>409</v>
      </c>
      <c r="V212" s="192" t="s">
        <v>409</v>
      </c>
    </row>
    <row r="213" spans="1:22" x14ac:dyDescent="0.2">
      <c r="A213" s="81">
        <v>206</v>
      </c>
      <c r="B213" s="35" t="str">
        <f ca="1"/>
        <v>Uzbekistan</v>
      </c>
      <c r="C213" s="35" t="str">
        <f ca="1"/>
        <v>UZB</v>
      </c>
      <c r="D213" s="35" t="str">
        <f ca="1"/>
        <v>ECS           Europe &amp; Central Asia</v>
      </c>
      <c r="E213" s="35" t="str">
        <f ca="1"/>
        <v>Blend</v>
      </c>
      <c r="F213" s="81" t="str">
        <f t="shared" ca="1" si="6"/>
        <v/>
      </c>
      <c r="G213" s="80">
        <f>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0</v>
      </c>
      <c r="H213" s="80" cm="1">
        <f t="array" ref="H213">IF(
    SUM(IF(
            ISNUMBER(
                IF(
                    $M$4:$X$4,
                    (M213:X213),
                    "")),
            1,
            0))
        =0,
    NA(),
    IF(
        Parameters!$D$15=1,
        IF(
            SUM(--(ISNUMBER(IF($M$4:$X$4=1,(M213:X213),""))))&gt;0,
            MAX(IF(
                ISNUMBER(M213:X213),
                IF(
                    M$4:X$4=1,
                    M213:X213,
                    ""),
                "")),
            MAX(IF(
                ISNUMBER(M213:X213),
                IF(
                    M$4:X$4=2,
                    M213:X213,
                    ""),
                ""))
        ),
        IF(
            Parameters!$D$16=1,
            IFERROR(
                AVERAGE(IF(
                    ISNUMBER(M213:X213),
                    IF(
                        M$4:X$4=1,
                        M213:X213,
                        ""),
                    "")),
                AVERAGE(IF(
                    ISNUMBER(M213:X213),
                    IF(
                        M$4:X$4=2,
                        M213:X213,
                        ""),
                    ""))
            ),
            IF(
                Parameters!$D$17=1,
                IFERROR(
                    IF(
                        OR(
                            IF(
                                ISNUMBER(M213:X213),
                                IF(
                                    M$4:X$4=1,
                                    M213:X213,
                                    ""),
                                "")
                            =0),
                        0,
                        GEOMEAN(IF(
                            ISNUMBER(M213:X213),
                            IF(
                                M$4:X$4=1,
                                M213:X213,
                                ""),
                            ""))
                    ),
                    IF(
                        OR(IF(
                            ISNUMBER(M213:X213),
                            IF(
                                M$4:X$4=2,
                                M213:X213,
                                ""),
                            "")
                            =0),
                        0,
                        GEOMEAN(IF(
                            ISNUMBER(M213:X213),
                            IF(
                                M$4:X$4=2,
                                M213:X213,
                                ""),
                            "")))
                )
            )
        )
    )
)</f>
        <v>5.9583092067168497</v>
      </c>
      <c r="I213" s="191" t="e" cm="1">
        <f t="array" ref="I213">IF(
    SUM(IF(
            ISNUMBER(
                IF(
                    $M$5:$X$5,
                    (M213:X213),
                    "")),
            1,
            0))
        =0,
    NA(),
    IF(
        Parameters!$D$15=1,
        IF(
            SUM(--(ISNUMBER(IF($M$5:$X$5=1,(M213:X213),""))))&gt;0,
            MAX(IF(
                ISNUMBER(M213:X213),
                IF(
                    M$5:X$5=1,
                    M213:X213,
                    ""),
                "")),
            MAX(IF(
                ISNUMBER(M213:X213),
                IF(
                    M$5:X$5=2,
                    M213:X213,
                    ""),
                ""))
        ),
        IF(
            Parameters!$D$16=1,
            IFERROR(
                AVERAGE(IF(
                    ISNUMBER(M213:X213),
                    IF(
                        M$5:X$5=1,
                        M213:X213,
                        ""),
                    "")),
                AVERAGE(IF(
                    ISNUMBER(M213:X213),
                    IF(
                        M$5:X$5=2,
                        M213:X213,
                        ""),
                    ""))
            ),
            IF(
                Parameters!$D$17=1,
                IFERROR(
                    IF(
                        OR(
                            IF(
                                ISNUMBER(M213:X213),
                                IF(
                                    M$5:X$5=1,
                                    M213:X213,
                                    ""),
                                "")
                            =0),
                        0,
                        GEOMEAN(IF(
                            ISNUMBER(M213:X213),
                            IF(
                                M$5:X$5=1,
                                M213:X213,
                                ""),
                            ""))
                    ),
                    IF(
                        OR(IF(
                            ISNUMBER(M213:X213),
                            IF(
                                M$5:X$5=2,
                                M213:X213,
                                ""),
                            "")
                            =0),
                        0,
                        GEOMEAN(IF(
                            ISNUMBER(M213:X213),
                            IF(
                                M$5:X$5=2,
                                M213:X213,
                                ""),
                            "")))
                )
            )
        )
    )
)</f>
        <v>#N/A</v>
      </c>
      <c r="J213" s="242">
        <v>44888</v>
      </c>
      <c r="K213" s="242">
        <v>44753</v>
      </c>
      <c r="L213" s="91" t="s">
        <v>348</v>
      </c>
      <c r="M213" s="192">
        <v>3.2535885167464098</v>
      </c>
      <c r="N213" s="192">
        <v>5.9583092067168497</v>
      </c>
      <c r="O213" s="192" t="s">
        <v>409</v>
      </c>
      <c r="P213" s="192" t="s">
        <v>409</v>
      </c>
      <c r="Q213" s="192" t="s">
        <v>409</v>
      </c>
      <c r="R213" s="192">
        <v>0.29399999999999998</v>
      </c>
      <c r="S213" s="192">
        <v>57.5</v>
      </c>
      <c r="T213" s="192" t="s">
        <v>409</v>
      </c>
      <c r="U213" s="192" t="s">
        <v>409</v>
      </c>
      <c r="V213" s="192" t="s">
        <v>409</v>
      </c>
    </row>
    <row r="214" spans="1:22" x14ac:dyDescent="0.2">
      <c r="A214" s="81">
        <v>207</v>
      </c>
      <c r="B214" s="35" t="str">
        <f ca="1"/>
        <v>St. Vincent and the Grenadines</v>
      </c>
      <c r="C214" s="35" t="str">
        <f ca="1"/>
        <v>VCT</v>
      </c>
      <c r="D214" s="35" t="str">
        <f ca="1"/>
        <v>LCN           Latin America &amp; Caribbean</v>
      </c>
      <c r="E214" s="35" t="str">
        <f ca="1"/>
        <v>Blend</v>
      </c>
      <c r="F214" s="81" t="str">
        <f t="shared" ca="1" si="6"/>
        <v/>
      </c>
      <c r="G214" s="80">
        <f>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$M$4:$X$4,
                    (M214:X214),
                    "")),
            1,
            0))
        =0,
    NA(),
    IF(
        Parameters!$D$15=1,
        IF(
            SUM(--(ISNUMBER(IF($M$4:$X$4=1,(M214:X214),""))))&gt;0,
            MAX(IF(
                ISNUMBER(M214:X214),
                IF(
                    M$4:X$4=1,
                    M214:X214,
                    ""),
                "")),
            MAX(IF(
                ISNUMBER(M214:X214),
                IF(
                    M$4:X$4=2,
                    M214:X214,
                    ""),
                ""))
        ),
        IF(
            Parameters!$D$16=1,
            IFERROR(
                AVERAGE(IF(
                    ISNUMBER(M214:X214),
                    IF(
                        M$4:X$4=1,
                        M214:X214,
                        ""),
                    "")),
                AVERAGE(IF(
                    ISNUMBER(M214:X214),
                    IF(
                        M$4:X$4=2,
                        M214:X214,
                        ""),
                    ""))
            ),
            IF(
                Parameters!$D$17=1,
                IFERROR(
                    IF(
                        OR(
                            IF(
                                ISNUMBER(M214:X214),
                                IF(
                                    M$4:X$4=1,
                                    M214:X214,
                                    ""),
                                "")
                            =0),
                        0,
                        GEOMEAN(IF(
                            ISNUMBER(M214:X214),
                            IF(
                                M$4:X$4=1,
                                M214:X214,
                                ""),
                            ""))
                    ),
                    IF(
                        OR(IF(
                            ISNUMBER(M214:X214),
                            IF(
                                M$4:X$4=2,
                                M214:X214,
                                ""),
                            "")
                            =0),
                        0,
                        GEOMEAN(IF(
                            ISNUMBER(M214:X214),
                            IF(
                                M$4:X$4=2,
                                M214:X214,
                                ""),
                            "")))
                )
            )
        )
    )
)</f>
        <v>4.4736842105263097</v>
      </c>
      <c r="I214" s="191" t="e" cm="1">
        <f t="array" ref="I214">IF(
    SUM(IF(
            ISNUMBER(
                IF(
                    $M$5:$X$5,
                    (M214:X214),
                    "")),
            1,
            0))
        =0,
    NA(),
    IF(
        Parameters!$D$15=1,
        IF(
            SUM(--(ISNUMBER(IF($M$5:$X$5=1,(M214:X214),""))))&gt;0,
            MAX(IF(
                ISNUMBER(M214:X214),
                IF(
                    M$5:X$5=1,
                    M214:X214,
                    ""),
                "")),
            MAX(IF(
                ISNUMBER(M214:X214),
                IF(
                    M$5:X$5=2,
                    M214:X214,
                    ""),
                ""))
        ),
        IF(
            Parameters!$D$16=1,
            IFERROR(
                AVERAGE(IF(
                    ISNUMBER(M214:X214),
                    IF(
                        M$5:X$5=1,
                        M214:X214,
                        ""),
                    "")),
                AVERAGE(IF(
                    ISNUMBER(M214:X214),
                    IF(
                        M$5:X$5=2,
                        M214:X214,
                        ""),
                    ""))
            ),
            IF(
                Parameters!$D$17=1,
                IFERROR(
                    IF(
                        OR(
                            IF(
                                ISNUMBER(M214:X214),
                                IF(
                                    M$5:X$5=1,
                                    M214:X214,
                                    ""),
                                "")
                            =0),
                        0,
                        GEOMEAN(IF(
                            ISNUMBER(M214:X214),
                            IF(
                                M$5:X$5=1,
                                M214:X214,
                                ""),
                            ""))
                    ),
                    IF(
                        OR(IF(
                            ISNUMBER(M214:X214),
                            IF(
                                M$5:X$5=2,
                                M214:X214,
                                ""),
                            "")
                            =0),
                        0,
                        GEOMEAN(IF(
                            ISNUMBER(M214:X214),
                            IF(
                                M$5:X$5=2,
                                M214:X214,
                                ""),
                            "")))
                )
            )
        )
    )
)</f>
        <v>#N/A</v>
      </c>
      <c r="J214" s="242">
        <v>44753</v>
      </c>
      <c r="K214" s="242">
        <v>44753</v>
      </c>
      <c r="L214" s="91" t="s">
        <v>349</v>
      </c>
      <c r="M214" s="192">
        <v>4.4736842105263097</v>
      </c>
      <c r="N214" s="192" t="s">
        <v>409</v>
      </c>
      <c r="O214" s="192" t="s">
        <v>409</v>
      </c>
      <c r="P214" s="192" t="s">
        <v>409</v>
      </c>
      <c r="Q214" s="192" t="s">
        <v>409</v>
      </c>
      <c r="R214" s="192">
        <v>0.34499999999999997</v>
      </c>
      <c r="S214" s="192" t="s">
        <v>409</v>
      </c>
      <c r="T214" s="192" t="s">
        <v>409</v>
      </c>
      <c r="U214" s="192" t="s">
        <v>409</v>
      </c>
      <c r="V214" s="192" t="s">
        <v>409</v>
      </c>
    </row>
    <row r="215" spans="1:22" x14ac:dyDescent="0.2">
      <c r="A215" s="81">
        <v>208</v>
      </c>
      <c r="B215" s="35" t="str">
        <f ca="1"/>
        <v>Venezuela, RB</v>
      </c>
      <c r="C215" s="35" t="str">
        <f ca="1"/>
        <v>VEN</v>
      </c>
      <c r="D215" s="35" t="str">
        <f ca="1"/>
        <v>LCN           Latin America &amp; Caribbean</v>
      </c>
      <c r="E215" s="35" t="str">
        <f ca="1"/>
        <v>IBRD</v>
      </c>
      <c r="F215" s="81" t="str">
        <f t="shared" ca="1" si="6"/>
        <v/>
      </c>
      <c r="G215" s="80">
        <f>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0</v>
      </c>
      <c r="H215" s="80" cm="1">
        <f t="array" ref="H215">IF(
    SUM(IF(
            ISNUMBER(
                IF(
                    $M$4:$X$4,
                    (M215:X215),
                    "")),
            1,
            0))
        =0,
    NA(),
    IF(
        Parameters!$D$15=1,
        IF(
            SUM(--(ISNUMBER(IF($M$4:$X$4=1,(M215:X215),""))))&gt;0,
            MAX(IF(
                ISNUMBER(M215:X215),
                IF(
                    M$4:X$4=1,
                    M215:X215,
                    ""),
                "")),
            MAX(IF(
                ISNUMBER(M215:X215),
                IF(
                    M$4:X$4=2,
                    M215:X215,
                    ""),
                ""))
        ),
        IF(
            Parameters!$D$16=1,
            IFERROR(
                AVERAGE(IF(
                    ISNUMBER(M215:X215),
                    IF(
                        M$4:X$4=1,
                        M215:X215,
                        ""),
                    "")),
                AVERAGE(IF(
                    ISNUMBER(M215:X215),
                    IF(
                        M$4:X$4=2,
                        M215:X215,
                        ""),
                    ""))
            ),
            IF(
                Parameters!$D$17=1,
                IFERROR(
                    IF(
                        OR(
                            IF(
                                ISNUMBER(M215:X215),
                                IF(
                                    M$4:X$4=1,
                                    M215:X215,
                                    ""),
                                "")
                            =0),
                        0,
                        GEOMEAN(IF(
                            ISNUMBER(M215:X215),
                            IF(
                                M$4:X$4=1,
                                M215:X215,
                                ""),
                            ""))
                    ),
                    IF(
                        OR(IF(
                            ISNUMBER(M215:X215),
                            IF(
                                M$4:X$4=2,
                                M215:X215,
                                ""),
                            "")
                            =0),
                        0,
                        GEOMEAN(IF(
                            ISNUMBER(M215:X215),
                            IF(
                                M$4:X$4=2,
                                M215:X215,
                                ""),
                            "")))
                )
            )
        )
    )
)</f>
        <v>10</v>
      </c>
      <c r="I215" s="191" t="e" cm="1">
        <f t="array" ref="I215">IF(
    SUM(IF(
            ISNUMBER(
                IF(
                    $M$5:$X$5,
                    (M215:X215),
                    "")),
            1,
            0))
        =0,
    NA(),
    IF(
        Parameters!$D$15=1,
        IF(
            SUM(--(ISNUMBER(IF($M$5:$X$5=1,(M215:X215),""))))&gt;0,
            MAX(IF(
                ISNUMBER(M215:X215),
                IF(
                    M$5:X$5=1,
                    M215:X215,
                    ""),
                "")),
            MAX(IF(
                ISNUMBER(M215:X215),
                IF(
                    M$5:X$5=2,
                    M215:X215,
                    ""),
                ""))
        ),
        IF(
            Parameters!$D$16=1,
            IFERROR(
                AVERAGE(IF(
                    ISNUMBER(M215:X215),
                    IF(
                        M$5:X$5=1,
                        M215:X215,
                        ""),
                    "")),
                AVERAGE(IF(
                    ISNUMBER(M215:X215),
                    IF(
                        M$5:X$5=2,
                        M215:X215,
                        ""),
                    ""))
            ),
            IF(
                Parameters!$D$17=1,
                IFERROR(
                    IF(
                        OR(
                            IF(
                                ISNUMBER(M215:X215),
                                IF(
                                    M$5:X$5=1,
                                    M215:X215,
                                    ""),
                                "")
                            =0),
                        0,
                        GEOMEAN(IF(
                            ISNUMBER(M215:X215),
                            IF(
                                M$5:X$5=1,
                                M215:X215,
                                ""),
                            ""))
                    ),
                    IF(
                        OR(IF(
                            ISNUMBER(M215:X215),
                            IF(
                                M$5:X$5=2,
                                M215:X215,
                                ""),
                            "")
                            =0),
                        0,
                        GEOMEAN(IF(
                            ISNUMBER(M215:X215),
                            IF(
                                M$5:X$5=2,
                                M215:X215,
                                ""),
                            "")))
                )
            )
        )
    )
)</f>
        <v>#N/A</v>
      </c>
      <c r="J215" s="242">
        <v>44888</v>
      </c>
      <c r="K215" s="242">
        <v>44753</v>
      </c>
      <c r="L215" s="91" t="s">
        <v>350</v>
      </c>
      <c r="M215" s="192">
        <v>5.0717703349282299</v>
      </c>
      <c r="N215" s="192">
        <v>10</v>
      </c>
      <c r="O215" s="192" t="s">
        <v>409</v>
      </c>
      <c r="P215" s="192" t="s">
        <v>409</v>
      </c>
      <c r="Q215" s="192" t="s">
        <v>409</v>
      </c>
      <c r="R215" s="192">
        <v>0.37</v>
      </c>
      <c r="S215" s="192">
        <v>42.6</v>
      </c>
      <c r="T215" s="192" t="s">
        <v>409</v>
      </c>
      <c r="U215" s="192" t="s">
        <v>409</v>
      </c>
      <c r="V215" s="192" t="s">
        <v>409</v>
      </c>
    </row>
    <row r="216" spans="1:22" x14ac:dyDescent="0.2">
      <c r="A216" s="81">
        <v>209</v>
      </c>
      <c r="B216" s="35" t="str">
        <f ca="1"/>
        <v>British Virgin Islands</v>
      </c>
      <c r="C216" s="35" t="str">
        <f ca="1"/>
        <v>VGB</v>
      </c>
      <c r="D216" s="35" t="str">
        <f ca="1"/>
        <v>LCN           Latin America &amp; Caribbean</v>
      </c>
      <c r="E216" s="35" t="str">
        <f ca="1"/>
        <v>NA</v>
      </c>
      <c r="F216" s="81" t="str">
        <f t="shared" ca="1" si="6"/>
        <v/>
      </c>
      <c r="G216" s="80" t="e">
        <f>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#N/A</v>
      </c>
      <c r="H216" s="80" t="e" cm="1">
        <f t="array" ref="H216">IF(
    SUM(IF(
            ISNUMBER(
                IF(
                    $M$4:$X$4,
                    (M216:X216),
                    "")),
            1,
            0))
        =0,
    NA(),
    IF(
        Parameters!$D$15=1,
        IF(
            SUM(--(ISNUMBER(IF($M$4:$X$4=1,(M216:X216),""))))&gt;0,
            MAX(IF(
                ISNUMBER(M216:X216),
                IF(
                    M$4:X$4=1,
                    M216:X216,
                    ""),
                "")),
            MAX(IF(
                ISNUMBER(M216:X216),
                IF(
                    M$4:X$4=2,
                    M216:X216,
                    ""),
                ""))
        ),
        IF(
            Parameters!$D$16=1,
            IFERROR(
                AVERAGE(IF(
                    ISNUMBER(M216:X216),
                    IF(
                        M$4:X$4=1,
                        M216:X216,
                        ""),
                    "")),
                AVERAGE(IF(
                    ISNUMBER(M216:X216),
                    IF(
                        M$4:X$4=2,
                        M216:X216,
                        ""),
                    ""))
            ),
            IF(
                Parameters!$D$17=1,
                IFERROR(
                    IF(
                        OR(
                            IF(
                                ISNUMBER(M216:X216),
                                IF(
                                    M$4:X$4=1,
                                    M216:X216,
                                    ""),
                                "")
                            =0),
                        0,
                        GEOMEAN(IF(
                            ISNUMBER(M216:X216),
                            IF(
                                M$4:X$4=1,
                                M216:X216,
                                ""),
                            ""))
                    ),
                    IF(
                        OR(IF(
                            ISNUMBER(M216:X216),
                            IF(
                                M$4:X$4=2,
                                M216:X216,
                                ""),
                            "")
                            =0),
                        0,
                        GEOMEAN(IF(
                            ISNUMBER(M216:X216),
                            IF(
                                M$4:X$4=2,
                                M216:X216,
                                ""),
                            "")))
                )
            )
        )
    )
)</f>
        <v>#N/A</v>
      </c>
      <c r="I216" s="191" t="e" cm="1">
        <f t="array" ref="I216">IF(
    SUM(IF(
            ISNUMBER(
                IF(
                    $M$5:$X$5,
                    (M216:X216),
                    "")),
            1,
            0))
        =0,
    NA(),
    IF(
        Parameters!$D$15=1,
        IF(
            SUM(--(ISNUMBER(IF($M$5:$X$5=1,(M216:X216),""))))&gt;0,
            MAX(IF(
                ISNUMBER(M216:X216),
                IF(
                    M$5:X$5=1,
                    M216:X216,
                    ""),
                "")),
            MAX(IF(
                ISNUMBER(M216:X216),
                IF(
                    M$5:X$5=2,
                    M216:X216,
                    ""),
                ""))
        ),
        IF(
            Parameters!$D$16=1,
            IFERROR(
                AVERAGE(IF(
                    ISNUMBER(M216:X216),
                    IF(
                        M$5:X$5=1,
                        M216:X216,
                        ""),
                    "")),
                AVERAGE(IF(
                    ISNUMBER(M216:X216),
                    IF(
                        M$5:X$5=2,
                        M216:X216,
                        ""),
                    ""))
            ),
            IF(
                Parameters!$D$17=1,
                IFERROR(
                    IF(
                        OR(
                            IF(
                                ISNUMBER(M216:X216),
                                IF(
                                    M$5:X$5=1,
                                    M216:X216,
                                    ""),
                                "")
                            =0),
                        0,
                        GEOMEAN(IF(
                            ISNUMBER(M216:X216),
                            IF(
                                M$5:X$5=1,
                                M216:X216,
                                ""),
                            ""))
                    ),
                    IF(
                        OR(IF(
                            ISNUMBER(M216:X216),
                            IF(
                                M$5:X$5=2,
                                M216:X216,
                                ""),
                            "")
                            =0),
                        0,
                        GEOMEAN(IF(
                            ISNUMBER(M216:X216),
                            IF(
                                M$5:X$5=2,
                                M216:X216,
                                ""),
                            "")))
                )
            )
        )
    )
)</f>
        <v>#N/A</v>
      </c>
      <c r="J216" s="242">
        <v>44887</v>
      </c>
      <c r="K216" s="242" t="s">
        <v>409</v>
      </c>
      <c r="L216" s="91" t="s">
        <v>724</v>
      </c>
      <c r="M216" s="192" t="s">
        <v>409</v>
      </c>
      <c r="N216" s="192" t="s">
        <v>409</v>
      </c>
      <c r="O216" s="192" t="s">
        <v>409</v>
      </c>
      <c r="P216" s="192" t="s">
        <v>409</v>
      </c>
      <c r="Q216" s="192" t="s">
        <v>409</v>
      </c>
      <c r="R216" s="192" t="s">
        <v>409</v>
      </c>
      <c r="S216" s="192" t="s">
        <v>409</v>
      </c>
      <c r="T216" s="192" t="s">
        <v>409</v>
      </c>
      <c r="U216" s="192" t="s">
        <v>409</v>
      </c>
      <c r="V216" s="192" t="s">
        <v>409</v>
      </c>
    </row>
    <row r="217" spans="1:22" x14ac:dyDescent="0.2">
      <c r="A217" s="81">
        <v>210</v>
      </c>
      <c r="B217" s="35" t="str">
        <f ca="1"/>
        <v>Virgin Islands (U.S.)</v>
      </c>
      <c r="C217" s="35" t="str">
        <f ca="1"/>
        <v>VIR</v>
      </c>
      <c r="D217" s="35" t="str">
        <f ca="1"/>
        <v>LCN           Latin America &amp; Caribbean</v>
      </c>
      <c r="E217" s="35" t="str">
        <f ca="1"/>
        <v>NA</v>
      </c>
      <c r="F217" s="81" t="str">
        <f t="shared" ca="1" si="6"/>
        <v/>
      </c>
      <c r="G217" s="80" t="e">
        <f>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#N/A</v>
      </c>
      <c r="H217" s="80" t="e" cm="1">
        <f t="array" ref="H217">IF(
    SUM(IF(
            ISNUMBER(
                IF(
                    $M$4:$X$4,
                    (M217:X217),
                    "")),
            1,
            0))
        =0,
    NA(),
    IF(
        Parameters!$D$15=1,
        IF(
            SUM(--(ISNUMBER(IF($M$4:$X$4=1,(M217:X217),""))))&gt;0,
            MAX(IF(
                ISNUMBER(M217:X217),
                IF(
                    M$4:X$4=1,
                    M217:X217,
                    ""),
                "")),
            MAX(IF(
                ISNUMBER(M217:X217),
                IF(
                    M$4:X$4=2,
                    M217:X217,
                    ""),
                ""))
        ),
        IF(
            Parameters!$D$16=1,
            IFERROR(
                AVERAGE(IF(
                    ISNUMBER(M217:X217),
                    IF(
                        M$4:X$4=1,
                        M217:X217,
                        ""),
                    "")),
                AVERAGE(IF(
                    ISNUMBER(M217:X217),
                    IF(
                        M$4:X$4=2,
                        M217:X217,
                        ""),
                    ""))
            ),
            IF(
                Parameters!$D$17=1,
                IFERROR(
                    IF(
                        OR(
                            IF(
                                ISNUMBER(M217:X217),
                                IF(
                                    M$4:X$4=1,
                                    M217:X217,
                                    ""),
                                "")
                            =0),
                        0,
                        GEOMEAN(IF(
                            ISNUMBER(M217:X217),
                            IF(
                                M$4:X$4=1,
                                M217:X217,
                                ""),
                            ""))
                    ),
                    IF(
                        OR(IF(
                            ISNUMBER(M217:X217),
                            IF(
                                M$4:X$4=2,
                                M217:X217,
                                ""),
                            "")
                            =0),
                        0,
                        GEOMEAN(IF(
                            ISNUMBER(M217:X217),
                            IF(
                                M$4:X$4=2,
                                M217:X217,
                                ""),
                            "")))
                )
            )
        )
    )
)</f>
        <v>#N/A</v>
      </c>
      <c r="I217" s="191" t="e" cm="1">
        <f t="array" ref="I217">IF(
    SUM(IF(
            ISNUMBER(
                IF(
                    $M$5:$X$5,
                    (M217:X217),
                    "")),
            1,
            0))
        =0,
    NA(),
    IF(
        Parameters!$D$15=1,
        IF(
            SUM(--(ISNUMBER(IF($M$5:$X$5=1,(M217:X217),""))))&gt;0,
            MAX(IF(
                ISNUMBER(M217:X217),
                IF(
                    M$5:X$5=1,
                    M217:X217,
                    ""),
                "")),
            MAX(IF(
                ISNUMBER(M217:X217),
                IF(
                    M$5:X$5=2,
                    M217:X217,
                    ""),
                ""))
        ),
        IF(
            Parameters!$D$16=1,
            IFERROR(
                AVERAGE(IF(
                    ISNUMBER(M217:X217),
                    IF(
                        M$5:X$5=1,
                        M217:X217,
                        ""),
                    "")),
                AVERAGE(IF(
                    ISNUMBER(M217:X217),
                    IF(
                        M$5:X$5=2,
                        M217:X217,
                        ""),
                    ""))
            ),
            IF(
                Parameters!$D$17=1,
                IFERROR(
                    IF(
                        OR(
                            IF(
                                ISNUMBER(M217:X217),
                                IF(
                                    M$5:X$5=1,
                                    M217:X217,
                                    ""),
                                "")
                            =0),
                        0,
                        GEOMEAN(IF(
                            ISNUMBER(M217:X217),
                            IF(
                                M$5:X$5=1,
                                M217:X217,
                                ""),
                            ""))
                    ),
                    IF(
                        OR(IF(
                            ISNUMBER(M217:X217),
                            IF(
                                M$5:X$5=2,
                                M217:X217,
                                ""),
                            "")
                            =0),
                        0,
                        GEOMEAN(IF(
                            ISNUMBER(M217:X217),
                            IF(
                                M$5:X$5=2,
                                M217:X217,
                                ""),
                            "")))
                )
            )
        )
    )
)</f>
        <v>#N/A</v>
      </c>
      <c r="J217" s="242" t="s">
        <v>409</v>
      </c>
      <c r="K217" s="242" t="s">
        <v>409</v>
      </c>
      <c r="L217" s="91" t="s">
        <v>725</v>
      </c>
      <c r="M217" s="192" t="s">
        <v>409</v>
      </c>
      <c r="N217" s="192" t="s">
        <v>409</v>
      </c>
      <c r="O217" s="192" t="s">
        <v>409</v>
      </c>
      <c r="P217" s="192" t="s">
        <v>409</v>
      </c>
      <c r="Q217" s="192" t="s">
        <v>409</v>
      </c>
      <c r="R217" s="192" t="s">
        <v>409</v>
      </c>
      <c r="S217" s="192" t="s">
        <v>409</v>
      </c>
      <c r="T217" s="192" t="s">
        <v>409</v>
      </c>
      <c r="U217" s="192" t="s">
        <v>409</v>
      </c>
      <c r="V217" s="192" t="s">
        <v>409</v>
      </c>
    </row>
    <row r="218" spans="1:22" x14ac:dyDescent="0.2">
      <c r="A218" s="81">
        <v>211</v>
      </c>
      <c r="B218" s="35" t="str">
        <f ca="1"/>
        <v>Vietnam</v>
      </c>
      <c r="C218" s="35" t="str">
        <f ca="1"/>
        <v>VNM</v>
      </c>
      <c r="D218" s="35" t="str">
        <f ca="1"/>
        <v>EAS           East Asia &amp; Pacific</v>
      </c>
      <c r="E218" s="35" t="str">
        <f ca="1"/>
        <v>IBRD</v>
      </c>
      <c r="F218" s="81" t="str">
        <f t="shared" ca="1" si="6"/>
        <v/>
      </c>
      <c r="G218" s="80">
        <f>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0</v>
      </c>
      <c r="H218" s="80" cm="1">
        <f t="array" ref="H218">IF(
    SUM(IF(
            ISNUMBER(
                IF(
                    $M$4:$X$4,
                    (M218:X218),
                    "")),
            1,
            0))
        =0,
    NA(),
    IF(
        Parameters!$D$15=1,
        IF(
            SUM(--(ISNUMBER(IF($M$4:$X$4=1,(M218:X218),""))))&gt;0,
            MAX(IF(
                ISNUMBER(M218:X218),
                IF(
                    M$4:X$4=1,
                    M218:X218,
                    ""),
                "")),
            MAX(IF(
                ISNUMBER(M218:X218),
                IF(
                    M$4:X$4=2,
                    M218:X218,
                    ""),
                ""))
        ),
        IF(
            Parameters!$D$16=1,
            IFERROR(
                AVERAGE(IF(
                    ISNUMBER(M218:X218),
                    IF(
                        M$4:X$4=1,
                        M218:X218,
                        ""),
                    "")),
                AVERAGE(IF(
                    ISNUMBER(M218:X218),
                    IF(
                        M$4:X$4=2,
                        M218:X218,
                        ""),
                    ""))
            ),
            IF(
                Parameters!$D$17=1,
                IFERROR(
                    IF(
                        OR(
                            IF(
                                ISNUMBER(M218:X218),
                                IF(
                                    M$4:X$4=1,
                                    M218:X218,
                                    ""),
                                "")
                            =0),
                        0,
                        GEOMEAN(IF(
                            ISNUMBER(M218:X218),
                            IF(
                                M$4:X$4=1,
                                M218:X218,
                                ""),
                            ""))
                    ),
                    IF(
                        OR(IF(
                            ISNUMBER(M218:X218),
                            IF(
                                M$4:X$4=2,
                                M218:X218,
                                ""),
                            "")
                            =0),
                        0,
                        GEOMEAN(IF(
                            ISNUMBER(M218:X218),
                            IF(
                                M$4:X$4=2,
                                M218:X218,
                                ""),
                            "")))
                )
            )
        )
    )
)</f>
        <v>2.9473074696004602</v>
      </c>
      <c r="I218" s="191" t="e" cm="1">
        <f t="array" ref="I218">IF(
    SUM(IF(
            ISNUMBER(
                IF(
                    $M$5:$X$5,
                    (M218:X218),
                    "")),
            1,
            0))
        =0,
    NA(),
    IF(
        Parameters!$D$15=1,
        IF(
            SUM(--(ISNUMBER(IF($M$5:$X$5=1,(M218:X218),""))))&gt;0,
            MAX(IF(
                ISNUMBER(M218:X218),
                IF(
                    M$5:X$5=1,
                    M218:X218,
                    ""),
                "")),
            MAX(IF(
                ISNUMBER(M218:X218),
                IF(
                    M$5:X$5=2,
                    M218:X218,
                    ""),
                ""))
        ),
        IF(
            Parameters!$D$16=1,
            IFERROR(
                AVERAGE(IF(
                    ISNUMBER(M218:X218),
                    IF(
                        M$5:X$5=1,
                        M218:X218,
                        ""),
                    "")),
                AVERAGE(IF(
                    ISNUMBER(M218:X218),
                    IF(
                        M$5:X$5=2,
                        M218:X218,
                        ""),
                    ""))
            ),
            IF(
                Parameters!$D$17=1,
                IFERROR(
                    IF(
                        OR(
                            IF(
                                ISNUMBER(M218:X218),
                                IF(
                                    M$5:X$5=1,
                                    M218:X218,
                                    ""),
                                "")
                            =0),
                        0,
                        GEOMEAN(IF(
                            ISNUMBER(M218:X218),
                            IF(
                                M$5:X$5=1,
                                M218:X218,
                                ""),
                            ""))
                    ),
                    IF(
                        OR(IF(
                            ISNUMBER(M218:X218),
                            IF(
                                M$5:X$5=2,
                                M218:X218,
                                ""),
                            "")
                            =0),
                        0,
                        GEOMEAN(IF(
                            ISNUMBER(M218:X218),
                            IF(
                                M$5:X$5=2,
                                M218:X218,
                                ""),
                            "")))
                )
            )
        )
    )
)</f>
        <v>#N/A</v>
      </c>
      <c r="J218" s="242">
        <v>44753</v>
      </c>
      <c r="K218" s="242">
        <v>44753</v>
      </c>
      <c r="L218" s="91" t="s">
        <v>351</v>
      </c>
      <c r="M218" s="192">
        <v>5.5263157894736796</v>
      </c>
      <c r="N218" s="192">
        <v>2.9473074696004602</v>
      </c>
      <c r="O218" s="192" t="s">
        <v>409</v>
      </c>
      <c r="P218" s="192" t="s">
        <v>409</v>
      </c>
      <c r="Q218" s="192" t="s">
        <v>409</v>
      </c>
      <c r="R218" s="192">
        <v>0.38900000000000001</v>
      </c>
      <c r="S218" s="192">
        <v>67.900000000000006</v>
      </c>
      <c r="T218" s="192" t="s">
        <v>409</v>
      </c>
      <c r="U218" s="192" t="s">
        <v>409</v>
      </c>
      <c r="V218" s="192" t="s">
        <v>409</v>
      </c>
    </row>
    <row r="219" spans="1:22" x14ac:dyDescent="0.2">
      <c r="A219" s="81">
        <v>212</v>
      </c>
      <c r="B219" s="35" t="str">
        <f ca="1"/>
        <v>Vanuatu</v>
      </c>
      <c r="C219" s="35" t="str">
        <f ca="1"/>
        <v>VUT</v>
      </c>
      <c r="D219" s="35" t="str">
        <f ca="1"/>
        <v>EAS           East Asia &amp; Pacific</v>
      </c>
      <c r="E219" s="35" t="str">
        <f ca="1"/>
        <v>IDA</v>
      </c>
      <c r="F219" s="81" t="str">
        <f t="shared" ca="1" si="6"/>
        <v/>
      </c>
      <c r="G219" s="80">
        <f>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$M$4:$X$4,
                    (M219:X219),
                    "")),
            1,
            0))
        =0,
    NA(),
    IF(
        Parameters!$D$15=1,
        IF(
            SUM(--(ISNUMBER(IF($M$4:$X$4=1,(M219:X219),""))))&gt;0,
            MAX(IF(
                ISNUMBER(M219:X219),
                IF(
                    M$4:X$4=1,
                    M219:X219,
                    ""),
                "")),
            MAX(IF(
                ISNUMBER(M219:X219),
                IF(
                    M$4:X$4=2,
                    M219:X219,
                    ""),
                ""))
        ),
        IF(
            Parameters!$D$16=1,
            IFERROR(
                AVERAGE(IF(
                    ISNUMBER(M219:X219),
                    IF(
                        M$4:X$4=1,
                        M219:X219,
                        ""),
                    "")),
                AVERAGE(IF(
                    ISNUMBER(M219:X219),
                    IF(
                        M$4:X$4=2,
                        M219:X219,
                        ""),
                    ""))
            ),
            IF(
                Parameters!$D$17=1,
                IFERROR(
                    IF(
                        OR(
                            IF(
                                ISNUMBER(M219:X219),
                                IF(
                                    M$4:X$4=1,
                                    M219:X219,
                                    ""),
                                "")
                            =0),
                        0,
                        GEOMEAN(IF(
                            ISNUMBER(M219:X219),
                            IF(
                                M$4:X$4=1,
                                M219:X219,
                                ""),
                            ""))
                    ),
                    IF(
                        OR(IF(
                            ISNUMBER(M219:X219),
                            IF(
                                M$4:X$4=2,
                                M219:X219,
                                ""),
                            "")
                            =0),
                        0,
                        GEOMEAN(IF(
                            ISNUMBER(M219:X219),
                            IF(
                                M$4:X$4=2,
                                M219:X219,
                                ""),
                            "")))
                )
            )
        )
    )
)</f>
        <v>8.2296650717703308</v>
      </c>
      <c r="I219" s="191" t="e" cm="1">
        <f t="array" ref="I219">IF(
    SUM(IF(
            ISNUMBER(
                IF(
                    $M$5:$X$5,
                    (M219:X219),
                    "")),
            1,
            0))
        =0,
    NA(),
    IF(
        Parameters!$D$15=1,
        IF(
            SUM(--(ISNUMBER(IF($M$5:$X$5=1,(M219:X219),""))))&gt;0,
            MAX(IF(
                ISNUMBER(M219:X219),
                IF(
                    M$5:X$5=1,
                    M219:X219,
                    ""),
                "")),
            MAX(IF(
                ISNUMBER(M219:X219),
                IF(
                    M$5:X$5=2,
                    M219:X219,
                    ""),
                ""))
        ),
        IF(
            Parameters!$D$16=1,
            IFERROR(
                AVERAGE(IF(
                    ISNUMBER(M219:X219),
                    IF(
                        M$5:X$5=1,
                        M219:X219,
                        ""),
                    "")),
                AVERAGE(IF(
                    ISNUMBER(M219:X219),
                    IF(
                        M$5:X$5=2,
                        M219:X219,
                        ""),
                    ""))
            ),
            IF(
                Parameters!$D$17=1,
                IFERROR(
                    IF(
                        OR(
                            IF(
                                ISNUMBER(M219:X219),
                                IF(
                                    M$5:X$5=1,
                                    M219:X219,
                                    ""),
                                "")
                            =0),
                        0,
                        GEOMEAN(IF(
                            ISNUMBER(M219:X219),
                            IF(
                                M$5:X$5=1,
                                M219:X219,
                                ""),
                            ""))
                    ),
                    IF(
                        OR(IF(
                            ISNUMBER(M219:X219),
                            IF(
                                M$5:X$5=2,
                                M219:X219,
                                ""),
                            "")
                            =0),
                        0,
                        GEOMEAN(IF(
                            ISNUMBER(M219:X219),
                            IF(
                                M$5:X$5=2,
                                M219:X219,
                                ""),
                            "")))
                )
            )
        )
    )
)</f>
        <v>#N/A</v>
      </c>
      <c r="J219" s="242">
        <v>44753</v>
      </c>
      <c r="K219" s="242">
        <v>44753</v>
      </c>
      <c r="L219" s="91" t="s">
        <v>353</v>
      </c>
      <c r="M219" s="192">
        <v>8.2296650717703308</v>
      </c>
      <c r="N219" s="192" t="s">
        <v>409</v>
      </c>
      <c r="O219" s="192" t="s">
        <v>409</v>
      </c>
      <c r="P219" s="192" t="s">
        <v>409</v>
      </c>
      <c r="Q219" s="192" t="s">
        <v>409</v>
      </c>
      <c r="R219" s="192">
        <v>0.502</v>
      </c>
      <c r="S219" s="192" t="s">
        <v>409</v>
      </c>
      <c r="T219" s="192" t="s">
        <v>409</v>
      </c>
      <c r="U219" s="192" t="s">
        <v>409</v>
      </c>
      <c r="V219" s="192" t="s">
        <v>409</v>
      </c>
    </row>
    <row r="220" spans="1:22" x14ac:dyDescent="0.2">
      <c r="A220" s="81">
        <v>213</v>
      </c>
      <c r="B220" s="35" t="str">
        <f ca="1"/>
        <v>Samoa</v>
      </c>
      <c r="C220" s="35" t="str">
        <f ca="1"/>
        <v>WSM</v>
      </c>
      <c r="D220" s="35" t="str">
        <f ca="1"/>
        <v>EAS           East Asia &amp; Pacific</v>
      </c>
      <c r="E220" s="35" t="str">
        <f ca="1"/>
        <v>IDA</v>
      </c>
      <c r="F220" s="81" t="str">
        <f t="shared" ca="1" si="6"/>
        <v/>
      </c>
      <c r="G220" s="80">
        <f>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$M$4:$X$4,
                    (M220:X220),
                    "")),
            1,
            0))
        =0,
    NA(),
    IF(
        Parameters!$D$15=1,
        IF(
            SUM(--(ISNUMBER(IF($M$4:$X$4=1,(M220:X220),""))))&gt;0,
            MAX(IF(
                ISNUMBER(M220:X220),
                IF(
                    M$4:X$4=1,
                    M220:X220,
                    ""),
                "")),
            MAX(IF(
                ISNUMBER(M220:X220),
                IF(
                    M$4:X$4=2,
                    M220:X220,
                    ""),
                ""))
        ),
        IF(
            Parameters!$D$16=1,
            IFERROR(
                AVERAGE(IF(
                    ISNUMBER(M220:X220),
                    IF(
                        M$4:X$4=1,
                        M220:X220,
                        ""),
                    "")),
                AVERAGE(IF(
                    ISNUMBER(M220:X220),
                    IF(
                        M$4:X$4=2,
                        M220:X220,
                        ""),
                    ""))
            ),
            IF(
                Parameters!$D$17=1,
                IFERROR(
                    IF(
                        OR(
                            IF(
                                ISNUMBER(M220:X220),
                                IF(
                                    M$4:X$4=1,
                                    M220:X220,
                                    ""),
                                "")
                            =0),
                        0,
                        GEOMEAN(IF(
                            ISNUMBER(M220:X220),
                            IF(
                                M$4:X$4=1,
                                M220:X220,
                                ""),
                            ""))
                    ),
                    IF(
                        OR(IF(
                            ISNUMBER(M220:X220),
                            IF(
                                M$4:X$4=2,
                                M220:X220,
                                ""),
                            "")
                            =0),
                        0,
                        GEOMEAN(IF(
                            ISNUMBER(M220:X220),
                            IF(
                                M$4:X$4=2,
                                M220:X220,
                                ""),
                            "")))
                )
            )
        )
    )
)</f>
        <v>3.20574162679425</v>
      </c>
      <c r="I220" s="191" t="e" cm="1">
        <f t="array" ref="I220">IF(
    SUM(IF(
            ISNUMBER(
                IF(
                    $M$5:$X$5,
                    (M220:X220),
                    "")),
            1,
            0))
        =0,
    NA(),
    IF(
        Parameters!$D$15=1,
        IF(
            SUM(--(ISNUMBER(IF($M$5:$X$5=1,(M220:X220),""))))&gt;0,
            MAX(IF(
                ISNUMBER(M220:X220),
                IF(
                    M$5:X$5=1,
                    M220:X220,
                    ""),
                "")),
            MAX(IF(
                ISNUMBER(M220:X220),
                IF(
                    M$5:X$5=2,
                    M220:X220,
                    ""),
                ""))
        ),
        IF(
            Parameters!$D$16=1,
            IFERROR(
                AVERAGE(IF(
                    ISNUMBER(M220:X220),
                    IF(
                        M$5:X$5=1,
                        M220:X220,
                        ""),
                    "")),
                AVERAGE(IF(
                    ISNUMBER(M220:X220),
                    IF(
                        M$5:X$5=2,
                        M220:X220,
                        ""),
                    ""))
            ),
            IF(
                Parameters!$D$17=1,
                IFERROR(
                    IF(
                        OR(
                            IF(
                                ISNUMBER(M220:X220),
                                IF(
                                    M$5:X$5=1,
                                    M220:X220,
                                    ""),
                                "")
                            =0),
                        0,
                        GEOMEAN(IF(
                            ISNUMBER(M220:X220),
                            IF(
                                M$5:X$5=1,
                                M220:X220,
                                ""),
                            ""))
                    ),
                    IF(
                        OR(IF(
                            ISNUMBER(M220:X220),
                            IF(
                                M$5:X$5=2,
                                M220:X220,
                                ""),
                            "")
                            =0),
                        0,
                        GEOMEAN(IF(
                            ISNUMBER(M220:X220),
                            IF(
                                M$5:X$5=2,
                                M220:X220,
                                ""),
                            "")))
                )
            )
        )
    )
)</f>
        <v>#N/A</v>
      </c>
      <c r="J220" s="242">
        <v>44753</v>
      </c>
      <c r="K220" s="242">
        <v>44753</v>
      </c>
      <c r="L220" s="91" t="s">
        <v>355</v>
      </c>
      <c r="M220" s="192">
        <v>3.20574162679425</v>
      </c>
      <c r="N220" s="192" t="s">
        <v>409</v>
      </c>
      <c r="O220" s="192" t="s">
        <v>409</v>
      </c>
      <c r="P220" s="192" t="s">
        <v>409</v>
      </c>
      <c r="Q220" s="192" t="s">
        <v>409</v>
      </c>
      <c r="R220" s="192">
        <v>0.29199999999999998</v>
      </c>
      <c r="S220" s="192" t="s">
        <v>409</v>
      </c>
      <c r="T220" s="192" t="s">
        <v>409</v>
      </c>
      <c r="U220" s="192" t="s">
        <v>409</v>
      </c>
      <c r="V220" s="192" t="s">
        <v>409</v>
      </c>
    </row>
    <row r="221" spans="1:22" x14ac:dyDescent="0.2">
      <c r="A221" s="81">
        <v>214</v>
      </c>
      <c r="B221" s="35" t="str">
        <f ca="1"/>
        <v>Kosovo</v>
      </c>
      <c r="C221" s="35" t="str">
        <f ca="1"/>
        <v>XKX</v>
      </c>
      <c r="D221" s="35" t="str">
        <f ca="1"/>
        <v>ECS           Europe &amp; Central Asia</v>
      </c>
      <c r="E221" s="35" t="str">
        <f ca="1"/>
        <v>IDA</v>
      </c>
      <c r="F221" s="81" t="str">
        <f t="shared" ca="1" si="6"/>
        <v/>
      </c>
      <c r="G221" s="80" t="e">
        <f>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#N/A</v>
      </c>
      <c r="H221" s="80" t="e" cm="1">
        <f t="array" ref="H221">IF(
    SUM(IF(
            ISNUMBER(
                IF(
                    $M$4:$X$4,
                    (M221:X221),
                    "")),
            1,
            0))
        =0,
    NA(),
    IF(
        Parameters!$D$15=1,
        IF(
            SUM(--(ISNUMBER(IF($M$4:$X$4=1,(M221:X221),""))))&gt;0,
            MAX(IF(
                ISNUMBER(M221:X221),
                IF(
                    M$4:X$4=1,
                    M221:X221,
                    ""),
                "")),
            MAX(IF(
                ISNUMBER(M221:X221),
                IF(
                    M$4:X$4=2,
                    M221:X221,
                    ""),
                ""))
        ),
        IF(
            Parameters!$D$16=1,
            IFERROR(
                AVERAGE(IF(
                    ISNUMBER(M221:X221),
                    IF(
                        M$4:X$4=1,
                        M221:X221,
                        ""),
                    "")),
                AVERAGE(IF(
                    ISNUMBER(M221:X221),
                    IF(
                        M$4:X$4=2,
                        M221:X221,
                        ""),
                    ""))
            ),
            IF(
                Parameters!$D$17=1,
                IFERROR(
                    IF(
                        OR(
                            IF(
                                ISNUMBER(M221:X221),
                                IF(
                                    M$4:X$4=1,
                                    M221:X221,
                                    ""),
                                "")
                            =0),
                        0,
                        GEOMEAN(IF(
                            ISNUMBER(M221:X221),
                            IF(
                                M$4:X$4=1,
                                M221:X221,
                                ""),
                            ""))
                    ),
                    IF(
                        OR(IF(
                            ISNUMBER(M221:X221),
                            IF(
                                M$4:X$4=2,
                                M221:X221,
                                ""),
                            "")
                            =0),
                        0,
                        GEOMEAN(IF(
                            ISNUMBER(M221:X221),
                            IF(
                                M$4:X$4=2,
                                M221:X221,
                                ""),
                            "")))
                )
            )
        )
    )
)</f>
        <v>#N/A</v>
      </c>
      <c r="I221" s="191" t="e" cm="1">
        <f t="array" ref="I221">IF(
    SUM(IF(
            ISNUMBER(
                IF(
                    $M$5:$X$5,
                    (M221:X221),
                    "")),
            1,
            0))
        =0,
    NA(),
    IF(
        Parameters!$D$15=1,
        IF(
            SUM(--(ISNUMBER(IF($M$5:$X$5=1,(M221:X221),""))))&gt;0,
            MAX(IF(
                ISNUMBER(M221:X221),
                IF(
                    M$5:X$5=1,
                    M221:X221,
                    ""),
                "")),
            MAX(IF(
                ISNUMBER(M221:X221),
                IF(
                    M$5:X$5=2,
                    M221:X221,
                    ""),
                ""))
        ),
        IF(
            Parameters!$D$16=1,
            IFERROR(
                AVERAGE(IF(
                    ISNUMBER(M221:X221),
                    IF(
                        M$5:X$5=1,
                        M221:X221,
                        ""),
                    "")),
                AVERAGE(IF(
                    ISNUMBER(M221:X221),
                    IF(
                        M$5:X$5=2,
                        M221:X221,
                        ""),
                    ""))
            ),
            IF(
                Parameters!$D$17=1,
                IFERROR(
                    IF(
                        OR(
                            IF(
                                ISNUMBER(M221:X221),
                                IF(
                                    M$5:X$5=1,
                                    M221:X221,
                                    ""),
                                "")
                            =0),
                        0,
                        GEOMEAN(IF(
                            ISNUMBER(M221:X221),
                            IF(
                                M$5:X$5=1,
                                M221:X221,
                                ""),
                            ""))
                    ),
                    IF(
                        OR(IF(
                            ISNUMBER(M221:X221),
                            IF(
                                M$5:X$5=2,
                                M221:X221,
                                ""),
                            "")
                            =0),
                        0,
                        GEOMEAN(IF(
                            ISNUMBER(M221:X221),
                            IF(
                                M$5:X$5=2,
                                M221:X221,
                                ""),
                            "")))
                )
            )
        )
    )
)</f>
        <v>#N/A</v>
      </c>
      <c r="J221" s="242" t="s">
        <v>409</v>
      </c>
      <c r="K221" s="242" t="s">
        <v>409</v>
      </c>
      <c r="L221" s="91" t="s">
        <v>726</v>
      </c>
      <c r="M221" s="192" t="s">
        <v>409</v>
      </c>
      <c r="N221" s="192" t="s">
        <v>409</v>
      </c>
      <c r="O221" s="192" t="s">
        <v>409</v>
      </c>
      <c r="P221" s="192" t="s">
        <v>409</v>
      </c>
      <c r="Q221" s="192" t="s">
        <v>409</v>
      </c>
      <c r="R221" s="192" t="s">
        <v>409</v>
      </c>
      <c r="S221" s="192" t="s">
        <v>409</v>
      </c>
      <c r="T221" s="192" t="s">
        <v>409</v>
      </c>
      <c r="U221" s="192" t="s">
        <v>409</v>
      </c>
      <c r="V221" s="192" t="s">
        <v>409</v>
      </c>
    </row>
    <row r="222" spans="1:22" x14ac:dyDescent="0.2">
      <c r="A222" s="81">
        <v>215</v>
      </c>
      <c r="B222" s="35" t="str">
        <f ca="1"/>
        <v>Yemen, Rep.</v>
      </c>
      <c r="C222" s="35" t="str">
        <f ca="1"/>
        <v>YEM</v>
      </c>
      <c r="D222" s="35" t="str">
        <f ca="1"/>
        <v>MEA           Middle East &amp; North Africa</v>
      </c>
      <c r="E222" s="35" t="str">
        <f ca="1"/>
        <v>IDA</v>
      </c>
      <c r="F222" s="81" t="str">
        <f t="shared" ca="1" si="6"/>
        <v/>
      </c>
      <c r="G222" s="80">
        <f>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10</v>
      </c>
      <c r="H222" s="80" cm="1">
        <f t="array" ref="H222">IF(
    SUM(IF(
            ISNUMBER(
                IF(
                    $M$4:$X$4,
                    (M222:X222),
                    "")),
            1,
            0))
        =0,
    NA(),
    IF(
        Parameters!$D$15=1,
        IF(
            SUM(--(ISNUMBER(IF($M$4:$X$4=1,(M222:X222),""))))&gt;0,
            MAX(IF(
                ISNUMBER(M222:X222),
                IF(
                    M$4:X$4=1,
                    M222:X222,
                    ""),
                "")),
            MAX(IF(
                ISNUMBER(M222:X222),
                IF(
                    M$4:X$4=2,
                    M222:X222,
                    ""),
                ""))
        ),
        IF(
            Parameters!$D$16=1,
            IFERROR(
                AVERAGE(IF(
                    ISNUMBER(M222:X222),
                    IF(
                        M$4:X$4=1,
                        M222:X222,
                        ""),
                    "")),
                AVERAGE(IF(
                    ISNUMBER(M222:X222),
                    IF(
                        M$4:X$4=2,
                        M222:X222,
                        ""),
                    ""))
            ),
            IF(
                Parameters!$D$17=1,
                IFERROR(
                    IF(
                        OR(
                            IF(
                                ISNUMBER(M222:X222),
                                IF(
                                    M$4:X$4=1,
                                    M222:X222,
                                    ""),
                                "")
                            =0),
                        0,
                        GEOMEAN(IF(
                            ISNUMBER(M222:X222),
                            IF(
                                M$4:X$4=1,
                                M222:X222,
                                ""),
                            ""))
                    ),
                    IF(
                        OR(IF(
                            ISNUMBER(M222:X222),
                            IF(
                                M$4:X$4=2,
                                M222:X222,
                                ""),
                            "")
                            =0),
                        0,
                        GEOMEAN(IF(
                            ISNUMBER(M222:X222),
                            IF(
                                M$4:X$4=2,
                                M222:X222,
                                ""),
                            "")))
                )
            )
        )
    )
)</f>
        <v>10</v>
      </c>
      <c r="I222" s="191" cm="1">
        <f t="array" ref="I222">IF(
    SUM(IF(
            ISNUMBER(
                IF(
                    $M$5:$X$5,
                    (M222:X222),
                    "")),
            1,
            0))
        =0,
    NA(),
    IF(
        Parameters!$D$15=1,
        IF(
            SUM(--(ISNUMBER(IF($M$5:$X$5=1,(M222:X222),""))))&gt;0,
            MAX(IF(
                ISNUMBER(M222:X222),
                IF(
                    M$5:X$5=1,
                    M222:X222,
                    ""),
                "")),
            MAX(IF(
                ISNUMBER(M222:X222),
                IF(
                    M$5:X$5=2,
                    M222:X222,
                    ""),
                ""))
        ),
        IF(
            Parameters!$D$16=1,
            IFERROR(
                AVERAGE(IF(
                    ISNUMBER(M222:X222),
                    IF(
                        M$5:X$5=1,
                        M222:X222,
                        ""),
                    "")),
                AVERAGE(IF(
                    ISNUMBER(M222:X222),
                    IF(
                        M$5:X$5=2,
                        M222:X222,
                        ""),
                    ""))
            ),
            IF(
                Parameters!$D$17=1,
                IFERROR(
                    IF(
                        OR(
                            IF(
                                ISNUMBER(M222:X222),
                                IF(
                                    M$5:X$5=1,
                                    M222:X222,
                                    ""),
                                "")
                            =0),
                        0,
                        GEOMEAN(IF(
                            ISNUMBER(M222:X222),
                            IF(
                                M$5:X$5=1,
                                M222:X222,
                                ""),
                            ""))
                    ),
                    IF(
                        OR(IF(
                            ISNUMBER(M222:X222),
                            IF(
                                M$5:X$5=2,
                                M222:X222,
                                ""),
                            "")
                            =0),
                        0,
                        GEOMEAN(IF(
                            ISNUMBER(M222:X222),
                            IF(
                                M$5:X$5=2,
                                M222:X222,
                                ""),
                            "")))
                )
            )
        )
    )
)</f>
        <v>10</v>
      </c>
      <c r="J222" s="242">
        <v>44888</v>
      </c>
      <c r="K222" s="242">
        <v>44900</v>
      </c>
      <c r="L222" s="91" t="s">
        <v>356</v>
      </c>
      <c r="M222" s="192">
        <v>10</v>
      </c>
      <c r="N222" s="192">
        <v>10</v>
      </c>
      <c r="O222" s="192">
        <v>10</v>
      </c>
      <c r="P222" s="192" t="s">
        <v>409</v>
      </c>
      <c r="Q222" s="192">
        <v>1</v>
      </c>
      <c r="R222" s="192">
        <v>0.60399999999999998</v>
      </c>
      <c r="S222" s="192">
        <v>40.1</v>
      </c>
      <c r="T222" s="192" t="s">
        <v>792</v>
      </c>
      <c r="U222" s="192" t="s">
        <v>409</v>
      </c>
      <c r="V222" s="192">
        <v>-5.59</v>
      </c>
    </row>
    <row r="223" spans="1:22" x14ac:dyDescent="0.2">
      <c r="A223" s="81">
        <v>216</v>
      </c>
      <c r="B223" s="35" t="str">
        <f ca="1"/>
        <v>South Africa</v>
      </c>
      <c r="C223" s="35" t="str">
        <f ca="1"/>
        <v>ZAF</v>
      </c>
      <c r="D223" s="35" t="str">
        <f ca="1"/>
        <v>SSF           Sub-Saharan Africa</v>
      </c>
      <c r="E223" s="35" t="str">
        <f ca="1"/>
        <v>IBRD</v>
      </c>
      <c r="F223" s="81" t="str">
        <f t="shared" ca="1" si="6"/>
        <v/>
      </c>
      <c r="G223" s="80">
        <f>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0</v>
      </c>
      <c r="H223" s="80" cm="1">
        <f t="array" ref="H223">IF(
    SUM(IF(
            ISNUMBER(
                IF(
                    $M$4:$X$4,
                    (M223:X223),
                    "")),
            1,
            0))
        =0,
    NA(),
    IF(
        Parameters!$D$15=1,
        IF(
            SUM(--(ISNUMBER(IF($M$4:$X$4=1,(M223:X223),""))))&gt;0,
            MAX(IF(
                ISNUMBER(M223:X223),
                IF(
                    M$4:X$4=1,
                    M223:X223,
                    ""),
                "")),
            MAX(IF(
                ISNUMBER(M223:X223),
                IF(
                    M$4:X$4=2,
                    M223:X223,
                    ""),
                ""))
        ),
        IF(
            Parameters!$D$16=1,
            IFERROR(
                AVERAGE(IF(
                    ISNUMBER(M223:X223),
                    IF(
                        M$4:X$4=1,
                        M223:X223,
                        ""),
                    "")),
                AVERAGE(IF(
                    ISNUMBER(M223:X223),
                    IF(
                        M$4:X$4=2,
                        M223:X223,
                        ""),
                    ""))
            ),
            IF(
                Parameters!$D$17=1,
                IFERROR(
                    IF(
                        OR(
                            IF(
                                ISNUMBER(M223:X223),
                                IF(
                                    M$4:X$4=1,
                                    M223:X223,
                                    ""),
                                "")
                            =0),
                        0,
                        GEOMEAN(IF(
                            ISNUMBER(M223:X223),
                            IF(
                                M$4:X$4=1,
                                M223:X223,
                                ""),
                            ""))
                    ),
                    IF(
                        OR(IF(
                            ISNUMBER(M223:X223),
                            IF(
                                M$4:X$4=2,
                                M223:X223,
                                ""),
                            "")
                            =0),
                        0,
                        GEOMEAN(IF(
                            ISNUMBER(M223:X223),
                            IF(
                                M$4:X$4=2,
                                M223:X223,
                                ""),
                            "")))
                )
            )
        )
    )
)</f>
        <v>4.7423277359583</v>
      </c>
      <c r="I223" s="191" t="e" cm="1">
        <f t="array" ref="I223">IF(
    SUM(IF(
            ISNUMBER(
                IF(
                    $M$5:$X$5,
                    (M223:X223),
                    "")),
            1,
            0))
        =0,
    NA(),
    IF(
        Parameters!$D$15=1,
        IF(
            SUM(--(ISNUMBER(IF($M$5:$X$5=1,(M223:X223),""))))&gt;0,
            MAX(IF(
                ISNUMBER(M223:X223),
                IF(
                    M$5:X$5=1,
                    M223:X223,
                    ""),
                "")),
            MAX(IF(
                ISNUMBER(M223:X223),
                IF(
                    M$5:X$5=2,
                    M223:X223,
                    ""),
                ""))
        ),
        IF(
            Parameters!$D$16=1,
            IFERROR(
                AVERAGE(IF(
                    ISNUMBER(M223:X223),
                    IF(
                        M$5:X$5=1,
                        M223:X223,
                        ""),
                    "")),
                AVERAGE(IF(
                    ISNUMBER(M223:X223),
                    IF(
                        M$5:X$5=2,
                        M223:X223,
                        ""),
                    ""))
            ),
            IF(
                Parameters!$D$17=1,
                IFERROR(
                    IF(
                        OR(
                            IF(
                                ISNUMBER(M223:X223),
                                IF(
                                    M$5:X$5=1,
                                    M223:X223,
                                    ""),
                                "")
                            =0),
                        0,
                        GEOMEAN(IF(
                            ISNUMBER(M223:X223),
                            IF(
                                M$5:X$5=1,
                                M223:X223,
                                ""),
                            ""))
                    ),
                    IF(
                        OR(IF(
                            ISNUMBER(M223:X223),
                            IF(
                                M$5:X$5=2,
                                M223:X223,
                                ""),
                            "")
                            =0),
                        0,
                        GEOMEAN(IF(
                            ISNUMBER(M223:X223),
                            IF(
                                M$5:X$5=2,
                                M223:X223,
                                ""),
                            "")))
                )
            )
        )
    )
)</f>
        <v>#N/A</v>
      </c>
      <c r="J223" s="242">
        <v>44753</v>
      </c>
      <c r="K223" s="242">
        <v>44753</v>
      </c>
      <c r="L223" s="91" t="s">
        <v>358</v>
      </c>
      <c r="M223" s="192">
        <v>5.4306220095693698</v>
      </c>
      <c r="N223" s="192">
        <v>4.7423277359583</v>
      </c>
      <c r="O223" s="192" t="s">
        <v>409</v>
      </c>
      <c r="P223" s="192" t="s">
        <v>409</v>
      </c>
      <c r="Q223" s="192" t="s">
        <v>409</v>
      </c>
      <c r="R223" s="192">
        <v>0.38500000000000001</v>
      </c>
      <c r="S223" s="192">
        <v>61.7</v>
      </c>
      <c r="T223" s="192" t="s">
        <v>409</v>
      </c>
      <c r="U223" s="192" t="s">
        <v>409</v>
      </c>
      <c r="V223" s="192" t="s">
        <v>409</v>
      </c>
    </row>
    <row r="224" spans="1:22" x14ac:dyDescent="0.2">
      <c r="A224" s="81">
        <v>217</v>
      </c>
      <c r="B224" s="35" t="str">
        <f ca="1"/>
        <v>Zambia</v>
      </c>
      <c r="C224" s="35" t="str">
        <f ca="1"/>
        <v>ZMB</v>
      </c>
      <c r="D224" s="35" t="str">
        <f ca="1"/>
        <v>SSF           Sub-Saharan Africa</v>
      </c>
      <c r="E224" s="35" t="str">
        <f ca="1"/>
        <v>IDA</v>
      </c>
      <c r="F224" s="81" t="str">
        <f t="shared" ca="1" si="6"/>
        <v/>
      </c>
      <c r="G224" s="80">
        <f>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0</v>
      </c>
      <c r="H224" s="80" cm="1">
        <f t="array" ref="H224">IF(
    SUM(IF(
            ISNUMBER(
                IF(
                    $M$4:$X$4,
                    (M224:X224),
                    "")),
            1,
            0))
        =0,
    NA(),
    IF(
        Parameters!$D$15=1,
        IF(
            SUM(--(ISNUMBER(IF($M$4:$X$4=1,(M224:X224),""))))&gt;0,
            MAX(IF(
                ISNUMBER(M224:X224),
                IF(
                    M$4:X$4=1,
                    M224:X224,
                    ""),
                "")),
            MAX(IF(
                ISNUMBER(M224:X224),
                IF(
                    M$4:X$4=2,
                    M224:X224,
                    ""),
                ""))
        ),
        IF(
            Parameters!$D$16=1,
            IFERROR(
                AVERAGE(IF(
                    ISNUMBER(M224:X224),
                    IF(
                        M$4:X$4=1,
                        M224:X224,
                        ""),
                    "")),
                AVERAGE(IF(
                    ISNUMBER(M224:X224),
                    IF(
                        M$4:X$4=2,
                        M224:X224,
                        ""),
                    ""))
            ),
            IF(
                Parameters!$D$17=1,
                IFERROR(
                    IF(
                        OR(
                            IF(
                                ISNUMBER(M224:X224),
                                IF(
                                    M$4:X$4=1,
                                    M224:X224,
                                    ""),
                                "")
                            =0),
                        0,
                        GEOMEAN(IF(
                            ISNUMBER(M224:X224),
                            IF(
                                M$4:X$4=1,
                                M224:X224,
                                ""),
                            ""))
                    ),
                    IF(
                        OR(IF(
                            ISNUMBER(M224:X224),
                            IF(
                                M$4:X$4=2,
                                M224:X224,
                                ""),
                            "")
                            =0),
                        0,
                        GEOMEAN(IF(
                            ISNUMBER(M224:X224),
                            IF(
                                M$4:X$4=2,
                                M224:X224,
                                ""),
                            "")))
                )
            )
        )
    )
)</f>
        <v>10</v>
      </c>
      <c r="I224" s="191" t="e" cm="1">
        <f t="array" ref="I224">IF(
    SUM(IF(
            ISNUMBER(
                IF(
                    $M$5:$X$5,
                    (M224:X224),
                    "")),
            1,
            0))
        =0,
    NA(),
    IF(
        Parameters!$D$15=1,
        IF(
            SUM(--(ISNUMBER(IF($M$5:$X$5=1,(M224:X224),""))))&gt;0,
            MAX(IF(
                ISNUMBER(M224:X224),
                IF(
                    M$5:X$5=1,
                    M224:X224,
                    ""),
                "")),
            MAX(IF(
                ISNUMBER(M224:X224),
                IF(
                    M$5:X$5=2,
                    M224:X224,
                    ""),
                ""))
        ),
        IF(
            Parameters!$D$16=1,
            IFERROR(
                AVERAGE(IF(
                    ISNUMBER(M224:X224),
                    IF(
                        M$5:X$5=1,
                        M224:X224,
                        ""),
                    "")),
                AVERAGE(IF(
                    ISNUMBER(M224:X224),
                    IF(
                        M$5:X$5=2,
                        M224:X224,
                        ""),
                    ""))
            ),
            IF(
                Parameters!$D$17=1,
                IFERROR(
                    IF(
                        OR(
                            IF(
                                ISNUMBER(M224:X224),
                                IF(
                                    M$5:X$5=1,
                                    M224:X224,
                                    ""),
                                "")
                            =0),
                        0,
                        GEOMEAN(IF(
                            ISNUMBER(M224:X224),
                            IF(
                                M$5:X$5=1,
                                M224:X224,
                                ""),
                            ""))
                    ),
                    IF(
                        OR(IF(
                            ISNUMBER(M224:X224),
                            IF(
                                M$5:X$5=2,
                                M224:X224,
                                ""),
                            "")
                            =0),
                        0,
                        GEOMEAN(IF(
                            ISNUMBER(M224:X224),
                            IF(
                                M$5:X$5=2,
                                M224:X224,
                                ""),
                            "")))
                )
            )
        )
    )
)</f>
        <v>#N/A</v>
      </c>
      <c r="J224" s="242">
        <v>44888</v>
      </c>
      <c r="K224" s="242">
        <v>44753</v>
      </c>
      <c r="L224" s="91" t="s">
        <v>360</v>
      </c>
      <c r="M224" s="192">
        <v>8.7081339712918595</v>
      </c>
      <c r="N224" s="192">
        <v>10</v>
      </c>
      <c r="O224" s="192" t="s">
        <v>409</v>
      </c>
      <c r="P224" s="192" t="s">
        <v>409</v>
      </c>
      <c r="Q224" s="192" t="s">
        <v>409</v>
      </c>
      <c r="R224" s="192">
        <v>0.52200000000000002</v>
      </c>
      <c r="S224" s="192">
        <v>43.5</v>
      </c>
      <c r="T224" s="192" t="s">
        <v>409</v>
      </c>
      <c r="U224" s="192" t="s">
        <v>409</v>
      </c>
      <c r="V224" s="192" t="s">
        <v>409</v>
      </c>
    </row>
    <row r="225" spans="1:22" x14ac:dyDescent="0.2">
      <c r="A225" s="81">
        <v>218</v>
      </c>
      <c r="B225" s="35" t="str">
        <f ca="1"/>
        <v>Zimbabwe</v>
      </c>
      <c r="C225" s="35" t="str">
        <f ca="1"/>
        <v>ZWE</v>
      </c>
      <c r="D225" s="35" t="str">
        <f ca="1"/>
        <v>SSF           Sub-Saharan Africa</v>
      </c>
      <c r="E225" s="35" t="str">
        <f ca="1"/>
        <v>Blend</v>
      </c>
      <c r="F225" s="81" t="str">
        <f t="shared" ca="1" si="6"/>
        <v/>
      </c>
      <c r="G225" s="80">
        <f>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0</v>
      </c>
      <c r="H225" s="80" cm="1">
        <f t="array" ref="H225">IF(
    SUM(IF(
            ISNUMBER(
                IF(
                    $M$4:$X$4,
                    (M225:X225),
                    "")),
            1,
            0))
        =0,
    NA(),
    IF(
        Parameters!$D$15=1,
        IF(
            SUM(--(ISNUMBER(IF($M$4:$X$4=1,(M225:X225),""))))&gt;0,
            MAX(IF(
                ISNUMBER(M225:X225),
                IF(
                    M$4:X$4=1,
                    M225:X225,
                    ""),
                "")),
            MAX(IF(
                ISNUMBER(M225:X225),
                IF(
                    M$4:X$4=2,
                    M225:X225,
                    ""),
                ""))
        ),
        IF(
            Parameters!$D$16=1,
            IFERROR(
                AVERAGE(IF(
                    ISNUMBER(M225:X225),
                    IF(
                        M$4:X$4=1,
                        M225:X225,
                        ""),
                    "")),
                AVERAGE(IF(
                    ISNUMBER(M225:X225),
                    IF(
                        M$4:X$4=2,
                        M225:X225,
                        ""),
                    ""))
            ),
            IF(
                Parameters!$D$17=1,
                IFERROR(
                    IF(
                        OR(
                            IF(
                                ISNUMBER(M225:X225),
                                IF(
                                    M$4:X$4=1,
                                    M225:X225,
                                    ""),
                                "")
                            =0),
                        0,
                        GEOMEAN(IF(
                            ISNUMBER(M225:X225),
                            IF(
                                M$4:X$4=1,
                                M225:X225,
                                ""),
                            ""))
                    ),
                    IF(
                        OR(IF(
                            ISNUMBER(M225:X225),
                            IF(
                                M$4:X$4=2,
                                M225:X225,
                                ""),
                            "")
                            =0),
                        0,
                        GEOMEAN(IF(
                            ISNUMBER(M225:X225),
                            IF(
                                M$4:X$4=2,
                                M225:X225,
                                ""),
                            "")))
                )
            )
        )
    )
)</f>
        <v>10</v>
      </c>
      <c r="I225" s="191" t="e" cm="1">
        <f t="array" ref="I225">IF(
    SUM(IF(
            ISNUMBER(
                IF(
                    $M$5:$X$5,
                    (M225:X225),
                    "")),
            1,
            0))
        =0,
    NA(),
    IF(
        Parameters!$D$15=1,
        IF(
            SUM(--(ISNUMBER(IF($M$5:$X$5=1,(M225:X225),""))))&gt;0,
            MAX(IF(
                ISNUMBER(M225:X225),
                IF(
                    M$5:X$5=1,
                    M225:X225,
                    ""),
                "")),
            MAX(IF(
                ISNUMBER(M225:X225),
                IF(
                    M$5:X$5=2,
                    M225:X225,
                    ""),
                ""))
        ),
        IF(
            Parameters!$D$16=1,
            IFERROR(
                AVERAGE(IF(
                    ISNUMBER(M225:X225),
                    IF(
                        M$5:X$5=1,
                        M225:X225,
                        ""),
                    "")),
                AVERAGE(IF(
                    ISNUMBER(M225:X225),
                    IF(
                        M$5:X$5=2,
                        M225:X225,
                        ""),
                    ""))
            ),
            IF(
                Parameters!$D$17=1,
                IFERROR(
                    IF(
                        OR(
                            IF(
                                ISNUMBER(M225:X225),
                                IF(
                                    M$5:X$5=1,
                                    M225:X225,
                                    ""),
                                "")
                            =0),
                        0,
                        GEOMEAN(IF(
                            ISNUMBER(M225:X225),
                            IF(
                                M$5:X$5=1,
                                M225:X225,
                                ""),
                            ""))
                    ),
                    IF(
                        OR(IF(
                            ISNUMBER(M225:X225),
                            IF(
                                M$5:X$5=2,
                                M225:X225,
                                ""),
                            "")
                            =0),
                        0,
                        GEOMEAN(IF(
                            ISNUMBER(M225:X225),
                            IF(
                                M$5:X$5=2,
                                M225:X225,
                                ""),
                            "")))
                )
            )
        )
    )
)</f>
        <v>#N/A</v>
      </c>
      <c r="J225" s="242">
        <v>44753</v>
      </c>
      <c r="K225" s="242">
        <v>45091</v>
      </c>
      <c r="L225" s="91" t="s">
        <v>362</v>
      </c>
      <c r="M225" s="192">
        <v>10</v>
      </c>
      <c r="N225" s="192" t="s">
        <v>409</v>
      </c>
      <c r="O225" s="192" t="s">
        <v>409</v>
      </c>
      <c r="P225" s="192" t="s">
        <v>409</v>
      </c>
      <c r="Q225" s="192" t="s">
        <v>409</v>
      </c>
      <c r="R225" s="192">
        <v>0.58099999999999996</v>
      </c>
      <c r="S225" s="192" t="s">
        <v>409</v>
      </c>
      <c r="T225" s="192" t="s">
        <v>409</v>
      </c>
      <c r="U225" s="192" t="s">
        <v>409</v>
      </c>
      <c r="V225" s="192" t="s">
        <v>409</v>
      </c>
    </row>
    <row r="226" spans="1:22" x14ac:dyDescent="0.2">
      <c r="L226" s="79"/>
      <c r="M226" s="80"/>
      <c r="N226" s="80"/>
      <c r="O226" s="199"/>
      <c r="P226" s="87"/>
      <c r="Q226" s="87"/>
      <c r="R226" s="87"/>
      <c r="S226" s="87"/>
      <c r="T226" s="87"/>
      <c r="U226" s="87"/>
      <c r="V226" s="87"/>
    </row>
    <row r="227" spans="1:22" x14ac:dyDescent="0.2">
      <c r="L227" s="79"/>
      <c r="M227" s="80"/>
      <c r="N227" s="80"/>
      <c r="O227" s="199"/>
      <c r="P227" s="87"/>
      <c r="Q227" s="87"/>
      <c r="R227" s="87"/>
      <c r="S227" s="87"/>
      <c r="T227" s="87"/>
      <c r="U227" s="87"/>
      <c r="V227" s="87"/>
    </row>
    <row r="228" spans="1:22" x14ac:dyDescent="0.2">
      <c r="L228" s="79"/>
      <c r="M228" s="80"/>
      <c r="N228" s="80"/>
      <c r="O228" s="199"/>
      <c r="P228" s="87"/>
      <c r="Q228" s="87"/>
      <c r="R228" s="87"/>
      <c r="S228" s="87"/>
      <c r="T228" s="87"/>
      <c r="U228" s="87"/>
      <c r="V228" s="87"/>
    </row>
    <row r="229" spans="1:22" x14ac:dyDescent="0.2">
      <c r="L229" s="91"/>
      <c r="M229" s="181"/>
      <c r="N229" s="181"/>
      <c r="O229" s="181"/>
      <c r="P229" s="181"/>
      <c r="Q229" s="181"/>
      <c r="R229" s="181"/>
      <c r="S229" s="181"/>
      <c r="T229" s="181"/>
      <c r="U229" s="202"/>
      <c r="V229" s="202"/>
    </row>
    <row r="230" spans="1:22" x14ac:dyDescent="0.2">
      <c r="L230" s="91"/>
      <c r="M230" s="181"/>
      <c r="N230" s="181"/>
      <c r="O230" s="181"/>
      <c r="P230" s="181"/>
      <c r="Q230" s="181"/>
      <c r="R230" s="181"/>
      <c r="S230" s="181"/>
      <c r="T230" s="181"/>
      <c r="U230" s="202"/>
      <c r="V230" s="202"/>
    </row>
    <row r="231" spans="1:22" x14ac:dyDescent="0.2">
      <c r="L231" s="79"/>
      <c r="M231" s="80"/>
      <c r="N231" s="80"/>
      <c r="O231" s="199"/>
      <c r="P231" s="87"/>
      <c r="Q231" s="87"/>
      <c r="R231" s="87"/>
      <c r="S231" s="87"/>
      <c r="T231" s="87"/>
      <c r="U231" s="87"/>
      <c r="V231" s="87"/>
    </row>
    <row r="232" spans="1:22" x14ac:dyDescent="0.2">
      <c r="L232" s="79"/>
      <c r="M232" s="80"/>
      <c r="N232" s="80"/>
      <c r="O232" s="199"/>
      <c r="P232" s="87"/>
      <c r="Q232" s="87"/>
      <c r="R232" s="87"/>
      <c r="S232" s="87"/>
      <c r="T232" s="87"/>
      <c r="U232" s="87"/>
      <c r="V232" s="87"/>
    </row>
    <row r="233" spans="1:22" x14ac:dyDescent="0.2">
      <c r="L233" s="79"/>
      <c r="M233" s="80"/>
      <c r="N233" s="80"/>
      <c r="O233" s="199"/>
      <c r="P233" s="87"/>
      <c r="Q233" s="87"/>
      <c r="R233" s="87"/>
      <c r="S233" s="87"/>
      <c r="T233" s="87"/>
      <c r="U233" s="87"/>
      <c r="V233" s="87"/>
    </row>
  </sheetData>
  <conditionalFormatting sqref="G1:G5">
    <cfRule type="cellIs" dxfId="259" priority="114" stopIfTrue="1" operator="greaterThanOrEqual">
      <formula>0</formula>
    </cfRule>
  </conditionalFormatting>
  <conditionalFormatting sqref="G8:G225">
    <cfRule type="cellIs" dxfId="254" priority="4" stopIfTrue="1" operator="greaterThanOrEqual">
      <formula>0</formula>
    </cfRule>
  </conditionalFormatting>
  <conditionalFormatting sqref="G1:H5">
    <cfRule type="expression" dxfId="253" priority="20" stopIfTrue="1">
      <formula>G1=""</formula>
    </cfRule>
  </conditionalFormatting>
  <conditionalFormatting sqref="G8:H225">
    <cfRule type="expression" dxfId="252" priority="1" stopIfTrue="1">
      <formula>G8=""</formula>
    </cfRule>
  </conditionalFormatting>
  <conditionalFormatting sqref="H1:H5">
    <cfRule type="cellIs" dxfId="250" priority="26" operator="between">
      <formula>7</formula>
      <formula>9.99</formula>
    </cfRule>
    <cfRule type="expression" dxfId="247" priority="27">
      <formula>H1=10</formula>
    </cfRule>
    <cfRule type="cellIs" dxfId="246" priority="25" operator="between">
      <formula>0</formula>
      <formula>6.999</formula>
    </cfRule>
  </conditionalFormatting>
  <conditionalFormatting sqref="H8:H225">
    <cfRule type="cellIs" dxfId="243" priority="46" stopIfTrue="1" operator="greaterThanOrEqual">
      <formula>0</formula>
    </cfRule>
  </conditionalFormatting>
  <conditionalFormatting sqref="I2:I3">
    <cfRule type="cellIs" dxfId="242" priority="116" operator="between">
      <formula>0</formula>
      <formula>6.999</formula>
    </cfRule>
    <cfRule type="expression" dxfId="241" priority="118">
      <formula>I2=10</formula>
    </cfRule>
    <cfRule type="cellIs" dxfId="240" priority="117" operator="between">
      <formula>7</formula>
      <formula>9.99</formula>
    </cfRule>
    <cfRule type="expression" dxfId="239" priority="115">
      <formula>I2=""</formula>
    </cfRule>
  </conditionalFormatting>
  <conditionalFormatting sqref="I2:I5">
    <cfRule type="cellIs" dxfId="238" priority="23" operator="between">
      <formula>7</formula>
      <formula>9.99</formula>
    </cfRule>
    <cfRule type="expression" dxfId="237" priority="24">
      <formula>I2=10</formula>
    </cfRule>
    <cfRule type="expression" dxfId="236" priority="21">
      <formula>I2=""</formula>
    </cfRule>
    <cfRule type="cellIs" dxfId="235" priority="22" operator="between">
      <formula>0</formula>
      <formula>6.999</formula>
    </cfRule>
  </conditionalFormatting>
  <conditionalFormatting sqref="I4:I5">
    <cfRule type="cellIs" dxfId="234" priority="17" operator="between">
      <formula>0</formula>
      <formula>6.999</formula>
    </cfRule>
    <cfRule type="cellIs" dxfId="233" priority="18" operator="between">
      <formula>7</formula>
      <formula>9.99</formula>
    </cfRule>
    <cfRule type="expression" dxfId="232" priority="19">
      <formula>I4=10</formula>
    </cfRule>
    <cfRule type="expression" dxfId="231" priority="16">
      <formula>I4=""</formula>
    </cfRule>
  </conditionalFormatting>
  <conditionalFormatting sqref="I8:I225">
    <cfRule type="cellIs" dxfId="230" priority="42" stopIfTrue="1" operator="greaterThanOrEqual">
      <formula>0</formula>
    </cfRule>
    <cfRule type="expression" dxfId="228" priority="39">
      <formula>I8=""</formula>
    </cfRule>
  </conditionalFormatting>
  <conditionalFormatting sqref="J8:K225">
    <cfRule type="colorScale" priority="827">
      <colorScale>
        <cfvo type="min"/>
        <cfvo type="max"/>
        <color rgb="FFFCDCDF"/>
        <color rgb="FFF2676B"/>
      </colorScale>
    </cfRule>
  </conditionalFormatting>
  <conditionalFormatting sqref="L8:L15 L17:L225">
    <cfRule type="expression" dxfId="226" priority="10">
      <formula>$L8&lt;&gt;$C8</formula>
    </cfRule>
  </conditionalFormatting>
  <conditionalFormatting sqref="M2:V3 M3:Z3">
    <cfRule type="expression" dxfId="225" priority="676">
      <formula>M2=L2</formula>
    </cfRule>
    <cfRule type="expression" dxfId="224" priority="675">
      <formula>M2&lt;&gt;L2</formula>
    </cfRule>
    <cfRule type="expression" dxfId="223" priority="674">
      <formula>M2=L2</formula>
    </cfRule>
  </conditionalFormatting>
  <conditionalFormatting sqref="M198:V225 M8:Z197">
    <cfRule type="colorScale" priority="7">
      <colorScale>
        <cfvo type="num" val="0"/>
        <cfvo type="num" val="10"/>
        <color rgb="FFFCFCFF"/>
        <color rgb="FFFFFF00"/>
      </colorScale>
    </cfRule>
  </conditionalFormatting>
  <conditionalFormatting sqref="M6:Z6">
    <cfRule type="expression" dxfId="222" priority="52">
      <formula>ISNUMBER(SEARCH("_raw",M$7))</formula>
    </cfRule>
  </conditionalFormatting>
  <conditionalFormatting sqref="M8:Z197 M198:V225">
    <cfRule type="expression" dxfId="221" priority="6" stopIfTrue="1">
      <formula>ISNUMBER(SEARCH("_raw",M$7))</formula>
    </cfRule>
  </conditionalFormatting>
  <conditionalFormatting sqref="W2:AD3">
    <cfRule type="expression" dxfId="220" priority="860">
      <formula>W2=R2</formula>
    </cfRule>
    <cfRule type="expression" dxfId="219" priority="861">
      <formula>W2&lt;&gt;R2</formula>
    </cfRule>
    <cfRule type="expression" dxfId="218" priority="863">
      <formula>W2=R2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112" stopIfTrue="1" operator="greaterThanOrEqual" id="{1975FF7A-1774-A44A-83E4-F650308CBD81}">
            <xm:f>Parameters!$D$37</xm:f>
            <x14:dxf>
              <font>
                <sz val="12"/>
                <color rgb="FF000000"/>
                <name val="Arial"/>
              </font>
              <fill>
                <patternFill patternType="solid">
                  <bgColor rgb="FFE35A3A"/>
                </patternFill>
              </fill>
            </x14:dxf>
          </x14:cfRule>
          <x14:cfRule type="cellIs" priority="113" stopIfTrue="1" operator="greaterThanOrEqual" id="{0FDA0C68-2090-0C41-A204-D2F787391508}">
            <xm:f>Parameters!$D$38</xm:f>
            <x14:dxf>
              <font>
                <sz val="12"/>
                <color rgb="FF000000"/>
                <name val="Arial"/>
              </font>
              <fill>
                <patternFill patternType="solid">
                  <bgColor rgb="FFEE9F8F"/>
                </patternFill>
              </fill>
            </x14:dxf>
          </x14:cfRule>
          <xm:sqref>G1:G5</xm:sqref>
        </x14:conditionalFormatting>
        <x14:conditionalFormatting xmlns:xm="http://schemas.microsoft.com/office/excel/2006/main">
          <x14:cfRule type="cellIs" priority="2" stopIfTrue="1" operator="greaterThanOrEqual" id="{83ABDDAA-0A91-144E-B0FA-FEB38FDF1F50}">
            <xm:f>Parameters!$D$37</xm:f>
            <x14:dxf>
              <font>
                <sz val="12"/>
                <color rgb="FF000000"/>
                <name val="Arial"/>
              </font>
              <fill>
                <patternFill patternType="solid">
                  <bgColor rgb="FFE35A3A"/>
                </patternFill>
              </fill>
            </x14:dxf>
          </x14:cfRule>
          <x14:cfRule type="cellIs" priority="3" stopIfTrue="1" operator="greaterThanOrEqual" id="{08AD3AAB-B893-6143-91B0-7F5381B9413B}">
            <xm:f>Parameters!$D$38</xm:f>
            <x14:dxf>
              <font>
                <sz val="12"/>
                <color rgb="FF000000"/>
                <name val="Arial"/>
              </font>
              <fill>
                <patternFill patternType="solid">
                  <bgColor rgb="FFEE9F8F"/>
                </patternFill>
              </fill>
            </x14:dxf>
          </x14:cfRule>
          <xm:sqref>G8:G225</xm:sqref>
        </x14:conditionalFormatting>
        <x14:conditionalFormatting xmlns:xm="http://schemas.microsoft.com/office/excel/2006/main">
          <x14:cfRule type="cellIs" priority="30" stopIfTrue="1" operator="between" id="{D95EA67C-BB0E-F945-BD06-1698C1396474}">
            <xm:f>0</xm:f>
            <xm:f>Parameters!$D$42</xm:f>
            <x14:dxf>
              <font>
                <sz val="12"/>
                <color rgb="FF000000"/>
                <name val="Arial"/>
              </font>
              <fill>
                <patternFill patternType="solid">
                  <bgColor rgb="FFFCDCDF"/>
                </patternFill>
              </fill>
            </x14:dxf>
          </x14:cfRule>
          <x14:cfRule type="cellIs" priority="29" stopIfTrue="1" operator="greaterThanOrEqual" id="{036D49CD-DDD3-B141-82BD-AEE979FF4B0F}">
            <xm:f>Parameters!$D$42</xm:f>
            <x14:dxf>
              <font>
                <sz val="12"/>
                <color rgb="FF000000"/>
                <name val="Arial"/>
              </font>
              <fill>
                <patternFill patternType="solid">
                  <bgColor rgb="FFF7A9AC"/>
                </patternFill>
              </fill>
            </x14:dxf>
          </x14:cfRule>
          <x14:cfRule type="cellIs" priority="28" stopIfTrue="1" operator="greaterThanOrEqual" id="{EDBCA1BD-74CD-A242-A809-8C83AC75CBAB}">
            <xm:f>Parameters!$D$41</xm:f>
            <x14:dxf>
              <font>
                <sz val="12"/>
                <color rgb="FF000000"/>
                <name val="Arial"/>
              </font>
              <fill>
                <patternFill patternType="solid">
                  <bgColor rgb="FFF2676B"/>
                </patternFill>
              </fill>
            </x14:dxf>
          </x14:cfRule>
          <xm:sqref>H1:H5</xm:sqref>
        </x14:conditionalFormatting>
        <x14:conditionalFormatting xmlns:xm="http://schemas.microsoft.com/office/excel/2006/main">
          <x14:cfRule type="cellIs" priority="44" stopIfTrue="1" operator="greaterThanOrEqual" id="{17C90AF8-A1F4-784E-89A9-30EF27036C0B}">
            <xm:f>Parameters!$D$41</xm:f>
            <x14:dxf>
              <font>
                <sz val="12"/>
                <color rgb="FF000000"/>
                <name val="Arial"/>
              </font>
              <fill>
                <patternFill patternType="solid">
                  <bgColor rgb="FFF2676B"/>
                </patternFill>
              </fill>
            </x14:dxf>
          </x14:cfRule>
          <x14:cfRule type="cellIs" priority="45" stopIfTrue="1" operator="greaterThanOrEqual" id="{1187B0E6-D127-D44D-AEA4-596A927F91DA}">
            <xm:f>Parameters!$D$42</xm:f>
            <x14:dxf>
              <font>
                <sz val="12"/>
                <color rgb="FF000000"/>
                <name val="Arial"/>
              </font>
              <fill>
                <patternFill patternType="solid">
                  <bgColor rgb="FFF7A9AC"/>
                </patternFill>
              </fill>
            </x14:dxf>
          </x14:cfRule>
          <xm:sqref>H8:H225</xm:sqref>
        </x14:conditionalFormatting>
        <x14:conditionalFormatting xmlns:xm="http://schemas.microsoft.com/office/excel/2006/main">
          <x14:cfRule type="cellIs" priority="41" stopIfTrue="1" operator="greaterThanOrEqual" id="{392BDCB5-8CC5-964C-A1B9-19796C2290BD}">
            <xm:f>Parameters!$D$42</xm:f>
            <x14:dxf>
              <font>
                <sz val="12"/>
                <color rgb="FF000000"/>
                <name val="Arial"/>
              </font>
              <fill>
                <patternFill patternType="solid">
                  <bgColor rgb="FFF9BF8E"/>
                </patternFill>
              </fill>
            </x14:dxf>
          </x14:cfRule>
          <x14:cfRule type="cellIs" priority="40" stopIfTrue="1" operator="greaterThanOrEqual" id="{96C053CC-03F7-B14A-8383-F6A03DDCEB04}">
            <xm:f>Parameters!$D$41</xm:f>
            <x14:dxf>
              <font>
                <sz val="12"/>
                <color rgb="FF000000"/>
                <name val="Arial"/>
              </font>
              <fill>
                <patternFill patternType="solid">
                  <bgColor rgb="FFE06C25"/>
                </patternFill>
              </fill>
            </x14:dxf>
          </x14:cfRule>
          <xm:sqref>I8:I225</xm:sqref>
        </x14:conditionalFormatting>
        <x14:conditionalFormatting xmlns:xm="http://schemas.microsoft.com/office/excel/2006/main">
          <x14:cfRule type="iconSet" priority="14" id="{607084A5-DDFB-4A4B-A876-594C554AE3AE}">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M3:Z3 M2:AD2</xm:sqref>
        </x14:conditionalFormatting>
        <x14:conditionalFormatting xmlns:xm="http://schemas.microsoft.com/office/excel/2006/main">
          <x14:cfRule type="iconSet" priority="15" id="{8BF92844-4C5B-9C49-91F6-9B14C6E8085B}">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A8196-EEF8-F848-943B-DA8EC7BC36FA}">
  <dimension ref="A1:AL233"/>
  <sheetViews>
    <sheetView zoomScaleNormal="100" workbookViewId="0">
      <pane ySplit="6" topLeftCell="A11" activePane="bottomLeft" state="frozen"/>
      <selection pane="bottomLeft" activeCell="J15" sqref="J15"/>
    </sheetView>
  </sheetViews>
  <sheetFormatPr baseColWidth="10" defaultColWidth="8.7109375" defaultRowHeight="16" x14ac:dyDescent="0.2"/>
  <cols>
    <col min="1" max="1" width="5.28515625" style="35" customWidth="1"/>
    <col min="2" max="2" width="22.7109375" style="35" customWidth="1"/>
    <col min="3" max="3" width="8.7109375" style="35"/>
    <col min="4" max="4" width="7.7109375" style="35" customWidth="1"/>
    <col min="5" max="5" width="8.7109375" style="35"/>
    <col min="6" max="6" width="3.7109375" style="35" customWidth="1"/>
    <col min="7" max="9" width="9.7109375" style="86" customWidth="1"/>
    <col min="10" max="10" width="23.140625" style="242" bestFit="1" customWidth="1"/>
    <col min="11" max="11" width="22.28515625" style="242" bestFit="1" customWidth="1"/>
    <col min="12" max="12" width="6.140625" style="44" bestFit="1" customWidth="1"/>
    <col min="13" max="13" width="11" style="86" bestFit="1" customWidth="1"/>
    <col min="14" max="14" width="6" style="86" bestFit="1" customWidth="1"/>
    <col min="15" max="15" width="10.7109375" style="86" bestFit="1" customWidth="1"/>
    <col min="16" max="16" width="17.140625" style="86" bestFit="1" customWidth="1"/>
    <col min="17" max="17" width="23.5703125" style="86" bestFit="1" customWidth="1"/>
    <col min="18" max="18" width="11.5703125" style="86" bestFit="1" customWidth="1"/>
    <col min="19" max="19" width="9.28515625" style="86" bestFit="1" customWidth="1"/>
    <col min="20" max="20" width="9.140625" style="86" bestFit="1" customWidth="1"/>
    <col min="21" max="28" width="9.7109375" style="86" customWidth="1"/>
    <col min="29" max="16384" width="8.7109375" style="35"/>
  </cols>
  <sheetData>
    <row r="1" spans="1:38"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E1" s="89"/>
      <c r="AF1" s="89"/>
      <c r="AG1" s="89"/>
      <c r="AH1" s="89"/>
      <c r="AI1" s="89"/>
      <c r="AJ1" s="89"/>
      <c r="AK1" s="89"/>
      <c r="AL1" s="196"/>
    </row>
    <row r="2" spans="1:38" x14ac:dyDescent="0.2">
      <c r="A2" s="93"/>
      <c r="B2" s="95" t="s">
        <v>424</v>
      </c>
      <c r="C2" s="88"/>
      <c r="D2" s="172"/>
      <c r="E2" s="172"/>
      <c r="F2" s="89"/>
      <c r="G2" s="90"/>
      <c r="H2" s="90"/>
      <c r="I2" s="90"/>
      <c r="L2" s="91"/>
      <c r="M2" s="177" t="str">
        <f>IF(SUM(M4:M5)&gt;0,"Norm. Values",IF(ISTEXT(M7),"Raw Values",""))</f>
        <v>Norm. Values</v>
      </c>
      <c r="N2" s="177" t="str">
        <f t="shared" ref="N2:AD2" si="0">IF(SUM(N4:N5)&gt;0,"Norm. Values",IF(ISTEXT(N7),"Raw Values",""))</f>
        <v>Norm. Values</v>
      </c>
      <c r="O2" s="177" t="str">
        <f t="shared" si="0"/>
        <v>Norm. Values</v>
      </c>
      <c r="P2" s="177" t="str">
        <f t="shared" si="0"/>
        <v>Raw Values</v>
      </c>
      <c r="Q2" s="177"/>
      <c r="R2" s="177"/>
      <c r="S2" s="177" t="str">
        <f t="shared" si="0"/>
        <v/>
      </c>
      <c r="T2" s="177" t="str">
        <f t="shared" si="0"/>
        <v/>
      </c>
      <c r="U2" s="177" t="str">
        <f t="shared" si="0"/>
        <v/>
      </c>
      <c r="V2" s="177" t="str">
        <f t="shared" si="0"/>
        <v/>
      </c>
      <c r="W2" s="177" t="str">
        <f t="shared" si="0"/>
        <v/>
      </c>
      <c r="X2" s="177" t="str">
        <f t="shared" si="0"/>
        <v/>
      </c>
      <c r="Y2" s="177" t="str">
        <f t="shared" si="0"/>
        <v/>
      </c>
      <c r="Z2" s="177" t="str">
        <f t="shared" si="0"/>
        <v/>
      </c>
      <c r="AA2" s="177" t="str">
        <f t="shared" si="0"/>
        <v/>
      </c>
      <c r="AB2" s="177" t="str">
        <f t="shared" si="0"/>
        <v/>
      </c>
      <c r="AC2" s="177" t="str">
        <f t="shared" si="0"/>
        <v/>
      </c>
      <c r="AD2" s="177" t="str">
        <f t="shared" si="0"/>
        <v/>
      </c>
      <c r="AE2" s="89"/>
      <c r="AF2" s="89"/>
      <c r="AG2" s="89"/>
      <c r="AH2" s="89"/>
      <c r="AI2" s="89"/>
      <c r="AJ2" s="89"/>
      <c r="AK2" s="89"/>
      <c r="AL2" s="93"/>
    </row>
    <row r="3" spans="1:38" x14ac:dyDescent="0.2">
      <c r="A3" s="93"/>
      <c r="B3" s="95"/>
      <c r="C3" s="88"/>
      <c r="D3" s="172"/>
      <c r="E3" s="172"/>
      <c r="F3" s="89"/>
      <c r="G3" s="90"/>
      <c r="H3" s="90"/>
      <c r="I3" s="90"/>
      <c r="L3" s="91"/>
      <c r="M3" s="178" t="str">
        <f>IF(M4&gt;0,"Underlying",IF(M5=1,"Emerging",""))</f>
        <v>Underlying</v>
      </c>
      <c r="N3" s="178" t="str">
        <f t="shared" ref="N3:W3" si="1">IF(N4=1,"Underlying",IF(N5=1,"Emerging",""))</f>
        <v>Underlying</v>
      </c>
      <c r="O3" s="178" t="str">
        <f t="shared" si="1"/>
        <v/>
      </c>
      <c r="P3" s="178" t="str">
        <f t="shared" si="1"/>
        <v/>
      </c>
      <c r="Q3" s="178"/>
      <c r="R3" s="178"/>
      <c r="S3" s="178" t="str">
        <f t="shared" si="1"/>
        <v/>
      </c>
      <c r="T3" s="178" t="str">
        <f t="shared" si="1"/>
        <v/>
      </c>
      <c r="U3" s="178" t="str">
        <f t="shared" si="1"/>
        <v/>
      </c>
      <c r="V3" s="178" t="str">
        <f t="shared" si="1"/>
        <v/>
      </c>
      <c r="W3" s="178" t="str">
        <f t="shared" si="1"/>
        <v/>
      </c>
      <c r="X3" s="178" t="str">
        <f>IF(X4=1,"Underlying",IF(X5=1,"Emerging",""))</f>
        <v/>
      </c>
      <c r="Y3" s="178" t="str">
        <f t="shared" ref="Y3:Z3" si="2">IF(Y4=1,"Underlying",IF(Y5=1,"Emerging",""))</f>
        <v/>
      </c>
      <c r="Z3" s="178" t="str">
        <f t="shared" si="2"/>
        <v/>
      </c>
      <c r="AA3" s="179"/>
      <c r="AB3" s="179"/>
      <c r="AC3" s="179"/>
      <c r="AD3" s="179"/>
      <c r="AE3" s="89"/>
      <c r="AF3" s="89"/>
      <c r="AG3" s="89"/>
      <c r="AH3" s="89"/>
      <c r="AI3" s="89"/>
      <c r="AJ3" s="89"/>
      <c r="AK3" s="89"/>
      <c r="AL3" s="93"/>
    </row>
    <row r="4" spans="1:38" x14ac:dyDescent="0.2">
      <c r="A4" s="93"/>
      <c r="B4" s="95"/>
      <c r="C4" s="88"/>
      <c r="D4" s="172"/>
      <c r="E4" s="172"/>
      <c r="F4" s="89"/>
      <c r="G4" s="90"/>
      <c r="H4" s="90"/>
      <c r="I4" s="80" t="s">
        <v>412</v>
      </c>
      <c r="L4" s="91"/>
      <c r="M4" s="180">
        <f>IFERROR(INDEX('Data Dictionary'!$I$8:$I$39,MATCH(M7,'Data Dictionary'!$K$8:$K$39,0)),"")</f>
        <v>2</v>
      </c>
      <c r="N4" s="180">
        <f>IFERROR(INDEX('Data Dictionary'!$I$8:$I$39,MATCH(N7,'Data Dictionary'!$K$8:$K$39,0)),"")</f>
        <v>1</v>
      </c>
      <c r="O4" s="180">
        <f>IFERROR(INDEX('Data Dictionary'!$I$8:$I$39,MATCH(O7,'Data Dictionary'!$K$8:$K$39,0)),"")</f>
        <v>0</v>
      </c>
      <c r="P4" s="180" t="str">
        <f>IFERROR(INDEX('Data Dictionary'!$I$8:$I$39,MATCH(P7,'Data Dictionary'!$K$8:$K$39,0)),"")</f>
        <v/>
      </c>
      <c r="Q4" s="180"/>
      <c r="R4" s="180"/>
      <c r="S4" s="180" t="str">
        <f>IFERROR(INDEX('Data Dictionary'!$I$8:$I$39,MATCH(S7,'Data Dictionary'!$K$8:$K$39,0)),"")</f>
        <v/>
      </c>
      <c r="T4" s="180" t="str">
        <f>IFERROR(INDEX('Data Dictionary'!$I$8:$I$39,MATCH(T7,'Data Dictionary'!$K$8:$K$39,0)),"")</f>
        <v/>
      </c>
      <c r="U4" s="180" t="str">
        <f>IFERROR(INDEX('Data Dictionary'!$I$8:$I$39,MATCH(U7,'Data Dictionary'!$K$8:$K$39,0)),"")</f>
        <v/>
      </c>
      <c r="V4" s="180"/>
      <c r="W4" s="180"/>
      <c r="X4" s="180"/>
      <c r="Y4" s="180"/>
      <c r="Z4" s="180"/>
      <c r="AA4" s="92"/>
      <c r="AB4" s="92"/>
      <c r="AC4" s="87"/>
      <c r="AD4" s="89"/>
      <c r="AE4" s="89"/>
      <c r="AF4" s="89"/>
      <c r="AG4" s="89"/>
      <c r="AH4" s="89"/>
      <c r="AI4" s="89"/>
      <c r="AJ4" s="89"/>
      <c r="AK4" s="89"/>
      <c r="AL4" s="93"/>
    </row>
    <row r="5" spans="1:38" x14ac:dyDescent="0.2">
      <c r="A5" s="93"/>
      <c r="B5" s="8"/>
      <c r="C5" s="88"/>
      <c r="D5" s="172"/>
      <c r="E5" s="172"/>
      <c r="F5" s="89"/>
      <c r="G5" s="90"/>
      <c r="H5" s="90"/>
      <c r="I5" s="80" t="s">
        <v>455</v>
      </c>
      <c r="L5" s="91"/>
      <c r="M5" s="181">
        <f>IFERROR(INDEX('Data Dictionary'!$J$8:$J$39,MATCH(M7,'Data Dictionary'!$K$8:$K$39,0)),"")</f>
        <v>0</v>
      </c>
      <c r="N5" s="181">
        <f>IFERROR(INDEX('Data Dictionary'!$J$8:$J$39,MATCH(N7,'Data Dictionary'!$K$8:$K$39,0)),"")</f>
        <v>1</v>
      </c>
      <c r="O5" s="181">
        <f>IFERROR(INDEX('Data Dictionary'!$J$8:$J$39,MATCH(O7,'Data Dictionary'!$K$8:$K$39,0)),"")</f>
        <v>2</v>
      </c>
      <c r="P5" s="181" t="str">
        <f>IFERROR(INDEX('Data Dictionary'!$J$8:$J$39,MATCH(P7,'Data Dictionary'!$K$8:$K$39,0)),"")</f>
        <v/>
      </c>
      <c r="Q5" s="181"/>
      <c r="R5" s="181"/>
      <c r="S5" s="181" t="str">
        <f>IFERROR(INDEX('Data Dictionary'!$J$8:$J$39,MATCH(S7,'Data Dictionary'!$K$8:$K$39,0)),"")</f>
        <v/>
      </c>
      <c r="T5" s="181" t="str">
        <f>IFERROR(INDEX('Data Dictionary'!$J$8:$J$39,MATCH(T7,'Data Dictionary'!$K$8:$K$39,0)),"")</f>
        <v/>
      </c>
      <c r="U5" s="181" t="str">
        <f>IFERROR(INDEX('Data Dictionary'!$J$8:$J$39,MATCH(U7,'Data Dictionary'!$K$8:$K$39,0)),"")</f>
        <v/>
      </c>
      <c r="V5" s="181"/>
      <c r="W5" s="181"/>
      <c r="X5" s="181"/>
      <c r="Y5" s="181"/>
      <c r="Z5" s="181"/>
      <c r="AA5" s="92"/>
      <c r="AB5" s="92"/>
      <c r="AC5" s="87"/>
      <c r="AD5" s="89"/>
      <c r="AE5" s="89"/>
      <c r="AF5" s="89"/>
      <c r="AG5" s="89"/>
      <c r="AH5" s="89"/>
      <c r="AI5" s="89"/>
      <c r="AJ5" s="89"/>
      <c r="AK5" s="89"/>
      <c r="AL5" s="93"/>
    </row>
    <row r="6" spans="1:38" ht="57" x14ac:dyDescent="0.2">
      <c r="A6" s="197" t="s">
        <v>0</v>
      </c>
      <c r="B6" s="182" t="s">
        <v>1</v>
      </c>
      <c r="C6" s="183" t="s">
        <v>2</v>
      </c>
      <c r="D6" s="182" t="s">
        <v>427</v>
      </c>
      <c r="E6" s="183" t="s">
        <v>428</v>
      </c>
      <c r="F6" s="101" t="s">
        <v>3</v>
      </c>
      <c r="G6" s="184" t="s">
        <v>4</v>
      </c>
      <c r="H6" s="185" t="s">
        <v>5</v>
      </c>
      <c r="I6" s="186" t="s">
        <v>441</v>
      </c>
      <c r="J6" s="240" t="s">
        <v>616</v>
      </c>
      <c r="K6" s="240" t="s">
        <v>617</v>
      </c>
      <c r="L6" s="203"/>
      <c r="M6" s="246" t="str">
        <f>IFERROR(INDEX('Data Dictionary'!$E$8:$E$39,MATCH(M7,'Data Dictionary'!$K$8:$K$39,0)),IFERROR(CONCATENATE(INDEX('Data Dictionary'!$E$8:$E$39,MATCH(LEFT(M7, SEARCH("_raw",M7,1)-1),'Data Dictionary'!$L$8:$L$39,0))," (Raw)"),""))</f>
        <v>Operational Risk Score, 12M</v>
      </c>
      <c r="N6" s="246" t="str">
        <f>IFERROR(INDEX('Data Dictionary'!$E$8:$E$39,MATCH(N7,'Data Dictionary'!$K$8:$K$39,0)),IFERROR(CONCATENATE(INDEX('Data Dictionary'!$E$8:$E$39,MATCH(LEFT(N7, SEARCH("_raw",N7,1)-1),'Data Dictionary'!$L$8:$L$39,0))," (Raw)"),""))</f>
        <v>MFR Macro-fiscal Risk</v>
      </c>
      <c r="O6" s="246" t="str">
        <f>IFERROR(INDEX('Data Dictionary'!$E$8:$E$39,MATCH(O7,'Data Dictionary'!$K$8:$K$39,0)),IFERROR(CONCATENATE(INDEX('Data Dictionary'!$E$8:$E$39,MATCH(LEFT(O7, SEARCH("_raw",O7,1)-1),'Data Dictionary'!$L$8:$L$39,0))," (Raw)"),""))</f>
        <v>Operational Risk Score, Change</v>
      </c>
      <c r="P6" s="246" t="str">
        <f>IFERROR(INDEX('Data Dictionary'!$E$8:$E$39,MATCH(P7,'Data Dictionary'!$K$8:$K$39,0)),IFERROR(CONCATENATE(INDEX('Data Dictionary'!$E$8:$E$39,MATCH(LEFT(P7, SEARCH("_raw",P7,1)-1),'Data Dictionary'!$L$8:$L$39,0))," (Raw)"),""))</f>
        <v>Operational Risk Score, 12M (Raw)</v>
      </c>
      <c r="Q6" s="246"/>
      <c r="R6" s="246"/>
      <c r="S6" s="246" t="str">
        <f>IFERROR(INDEX('Data Dictionary'!$E$8:$E$39,MATCH(S7,'Data Dictionary'!$K$8:$K$39,0)),IFERROR(CONCATENATE(INDEX('Data Dictionary'!$E$8:$E$39,MATCH(LEFT(S7, SEARCH("_raw",S7,1)-1),'Data Dictionary'!$L$8:$L$39,0))," (Raw)"),""))</f>
        <v/>
      </c>
      <c r="T6" s="246" t="str">
        <f>IFERROR(INDEX('Data Dictionary'!$E$8:$E$39,MATCH(T7,'Data Dictionary'!$K$8:$K$39,0)),IFERROR(CONCATENATE(INDEX('Data Dictionary'!$E$8:$E$39,MATCH(LEFT(T7, SEARCH("_raw",T7,1)-1),'Data Dictionary'!$L$8:$L$39,0))," (Raw)"),""))</f>
        <v/>
      </c>
      <c r="U6" s="246" t="str">
        <f>IFERROR(INDEX('Data Dictionary'!$E$8:$E$39,MATCH(U7,'Data Dictionary'!$K$8:$K$39,0)),IFERROR(CONCATENATE(INDEX('Data Dictionary'!$E$8:$E$39,MATCH(LEFT(U7, SEARCH("_raw",U7,1)-1),'Data Dictionary'!$L$8:$L$39,0))," (Raw)"),""))</f>
        <v/>
      </c>
      <c r="V6" s="246" t="str">
        <f>IFERROR(INDEX('Data Dictionary'!$E$8:$E$39,MATCH(V7,'Data Dictionary'!$K$8:$K$39,0)),IFERROR(CONCATENATE(INDEX('Data Dictionary'!$E$8:$E$39,MATCH(LEFT(V7, SEARCH("_raw",V7,1)-1),'Data Dictionary'!$L$8:$L$39,0))," (Raw)"),""))</f>
        <v/>
      </c>
      <c r="W6" s="246"/>
      <c r="X6" s="246"/>
      <c r="Y6" s="246"/>
      <c r="Z6" s="246"/>
      <c r="AA6" s="99"/>
      <c r="AB6" s="99"/>
      <c r="AC6" s="99"/>
    </row>
    <row r="7" spans="1:38" s="94" customFormat="1" ht="29" x14ac:dyDescent="0.2">
      <c r="A7" s="198"/>
      <c r="B7" s="188"/>
      <c r="C7" s="188"/>
      <c r="D7" s="218"/>
      <c r="E7" s="218"/>
      <c r="F7" s="102"/>
      <c r="G7" s="189"/>
      <c r="H7" s="189"/>
      <c r="I7" s="189"/>
      <c r="J7" s="243" t="s">
        <v>614</v>
      </c>
      <c r="K7" s="243" t="s">
        <v>615</v>
      </c>
      <c r="L7" s="244" t="s">
        <v>2</v>
      </c>
      <c r="M7" s="247" t="s">
        <v>388</v>
      </c>
      <c r="N7" s="247" t="s">
        <v>618</v>
      </c>
      <c r="O7" s="247" t="s">
        <v>393</v>
      </c>
      <c r="P7" s="247" t="s">
        <v>473</v>
      </c>
      <c r="Q7" s="247" t="s">
        <v>621</v>
      </c>
      <c r="R7" s="247" t="s">
        <v>474</v>
      </c>
      <c r="S7" s="247"/>
      <c r="T7" s="247"/>
      <c r="U7" s="247"/>
      <c r="V7" s="247"/>
      <c r="W7" s="247"/>
      <c r="X7" s="247"/>
      <c r="Y7" s="247"/>
      <c r="Z7" s="247"/>
      <c r="AA7" s="100"/>
      <c r="AB7" s="99"/>
      <c r="AC7" s="100"/>
      <c r="AD7" s="35"/>
    </row>
    <row r="8" spans="1:38"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f>IF(N8=7, 6.9, 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0</v>
      </c>
      <c r="H8" s="80" cm="1">
        <f t="array" ref="H8">IF(
    SUM(IF(
            ISNUMBER(
                IF(
                    $M$4:$X$4,
                    (M8:X8),
                    "")),
            1,
            0))
        =0,
    NA(),
    IF(
        Parameters!$D$15=1,
        IF(
            SUM(--(ISNUMBER(IF($M$4:$X$4=1,(M8:X8),""))))&gt;0,
            MAX(IF(
                ISNUMBER(M8:X8),
                IF(
                    M$4:X$4=1,
                    M8:X8,
                    ""),
                "")),
            MAX(IF(
                ISNUMBER(M8:X8),
                IF(
                    M$4:X$4=2,
                    M8:X8,
                    ""),
                ""))
        ),
        IF(
            Parameters!$D$16=1,
            IFERROR(
                AVERAGE(IF(
                    ISNUMBER(M8:X8),
                    IF(
                        M$4:X$4=1,
                        M8:X8,
                        ""),
                    "")),
                AVERAGE(IF(
                    ISNUMBER(M8:X8),
                    IF(
                        M$4:X$4=2,
                        M8:X8,
                        ""),
                    ""))
            ),
            IF(
                Parameters!$D$17=1,
                IFERROR(
                    IF(
                        OR(
                            IF(
                                ISNUMBER(M8:X8),
                                IF(
                                    M$4:X$4=1,
                                    M8:X8,
                                    ""),
                                "")
                            =0),
                        0,
                        GEOMEAN(IF(
                            ISNUMBER(M8:X8),
                            IF(
                                M$4:X$4=1,
                                M8:X8,
                                ""),
                            ""))
                    ),
                    IF(
                        OR(IF(
                            ISNUMBER(M8:X8),
                            IF(
                                M$4:X$4=2,
                                M8:X8,
                                ""),
                            "")
                            =0),
                        0,
                        GEOMEAN(IF(
                            ISNUMBER(M8:X8),
                            IF(
                                M$4:X$4=2,
                                M8:X8,
                                ""),
                            "")))
                )
            )
        )
    )
)</f>
        <v>0</v>
      </c>
      <c r="I8" s="191" cm="1">
        <f t="array" ref="I8">IF(
    SUM(IF(
            ISNUMBER(
                IF(
                    $M$5:$X$5,
                    (M8:X8),
                    "")),
            1,
            0))
        =0,
    NA(),
    IF(
        Parameters!$D$15=1,
        IF(
            SUM(--(ISNUMBER(IF($M$5:$X$5=1,(M8:X8),""))))&gt;0,
            MAX(IF(
                ISNUMBER(M8:X8),
                IF(
                    M$5:X$5=1,
                    M8:X8,
                    ""),
                "")),
            MAX(IF(
                ISNUMBER(M8:X8),
                IF(
                    M$5:X$5=2,
                    M8:X8,
                    ""),
                ""))
        ),
        IF(
            Parameters!$D$16=1,
            IFERROR(
                AVERAGE(IF(
                    ISNUMBER(M8:X8),
                    IF(
                        M$5:X$5=1,
                        M8:X8,
                        ""),
                    "")),
                AVERAGE(IF(
                    ISNUMBER(M8:X8),
                    IF(
                        M$5:X$5=2,
                        M8:X8,
                        ""),
                    ""))
            ),
            IF(
                Parameters!$D$17=1,
                IFERROR(
                    IF(
                        OR(
                            IF(
                                ISNUMBER(M8:X8),
                                IF(
                                    M$5:X$5=1,
                                    M8:X8,
                                    ""),
                                "")
                            =0),
                        0,
                        GEOMEAN(IF(
                            ISNUMBER(M8:X8),
                            IF(
                                M$5:X$5=1,
                                M8:X8,
                                ""),
                            ""))
                    ),
                    IF(
                        OR(IF(
                            ISNUMBER(M8:X8),
                            IF(
                                M$5:X$5=2,
                                M8:X8,
                                ""),
                            "")
                            =0),
                        0,
                        GEOMEAN(IF(
                            ISNUMBER(M8:X8),
                            IF(
                                M$5:X$5=2,
                                M8:X8,
                                ""),
                            "")))
                )
            )
        )
    )
)</f>
        <v>4.4444444444444402</v>
      </c>
      <c r="J8" s="242">
        <v>44887</v>
      </c>
      <c r="K8" s="242">
        <v>44887</v>
      </c>
      <c r="L8" s="91" t="s">
        <v>699</v>
      </c>
      <c r="M8" s="192">
        <v>0</v>
      </c>
      <c r="N8" s="192" t="s">
        <v>409</v>
      </c>
      <c r="O8" s="192">
        <v>4.4444444444444402</v>
      </c>
      <c r="P8" s="192">
        <v>16.3333333333333</v>
      </c>
      <c r="Q8" s="192" t="s">
        <v>409</v>
      </c>
      <c r="R8" s="192">
        <v>0</v>
      </c>
      <c r="S8" s="192"/>
      <c r="T8" s="192"/>
      <c r="U8" s="192"/>
      <c r="V8" s="192"/>
      <c r="W8" s="192"/>
      <c r="X8" s="192"/>
      <c r="Y8" s="87"/>
      <c r="Z8" s="87"/>
    </row>
    <row r="9" spans="1:38" x14ac:dyDescent="0.2">
      <c r="A9" s="84">
        <v>2</v>
      </c>
      <c r="B9" s="84" t="str">
        <f ca="1"/>
        <v>Afghanistan</v>
      </c>
      <c r="C9" s="84" t="str">
        <f ca="1"/>
        <v>AFG</v>
      </c>
      <c r="D9" s="219" t="str">
        <f ca="1"/>
        <v>SAS           South Asia</v>
      </c>
      <c r="E9" s="219" t="str">
        <f ca="1"/>
        <v>IDA</v>
      </c>
      <c r="F9" s="190" t="str">
        <f t="shared" ref="F9:F72" ca="1" si="3">IF(L9 &lt;&gt; C9, "Countries don't match", "")</f>
        <v/>
      </c>
      <c r="G9" s="80">
        <f>IF(N9=7, 6.9, 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0</v>
      </c>
      <c r="H9" s="80" cm="1">
        <f t="array" ref="H9">IF(
    SUM(IF(
            ISNUMBER(
                IF(
                    $M$4:$X$4,
                    (M9:X9),
                    "")),
            1,
            0))
        =0,
    NA(),
    IF(
        Parameters!$D$15=1,
        IF(
            SUM(--(ISNUMBER(IF($M$4:$X$4=1,(M9:X9),""))))&gt;0,
            MAX(IF(
                ISNUMBER(M9:X9),
                IF(
                    M$4:X$4=1,
                    M9:X9,
                    ""),
                "")),
            MAX(IF(
                ISNUMBER(M9:X9),
                IF(
                    M$4:X$4=2,
                    M9:X9,
                    ""),
                ""))
        ),
        IF(
            Parameters!$D$16=1,
            IFERROR(
                AVERAGE(IF(
                    ISNUMBER(M9:X9),
                    IF(
                        M$4:X$4=1,
                        M9:X9,
                        ""),
                    "")),
                AVERAGE(IF(
                    ISNUMBER(M9:X9),
                    IF(
                        M$4:X$4=2,
                        M9:X9,
                        ""),
                    ""))
            ),
            IF(
                Parameters!$D$17=1,
                IFERROR(
                    IF(
                        OR(
                            IF(
                                ISNUMBER(M9:X9),
                                IF(
                                    M$4:X$4=1,
                                    M9:X9,
                                    ""),
                                "")
                            =0),
                        0,
                        GEOMEAN(IF(
                            ISNUMBER(M9:X9),
                            IF(
                                M$4:X$4=1,
                                M9:X9,
                                ""),
                            ""))
                    ),
                    IF(
                        OR(IF(
                            ISNUMBER(M9:X9),
                            IF(
                                M$4:X$4=2,
                                M9:X9,
                                ""),
                            "")
                            =0),
                        0,
                        GEOMEAN(IF(
                            ISNUMBER(M9:X9),
                            IF(
                                M$4:X$4=2,
                                M9:X9,
                                ""),
                            "")))
                )
            )
        )
    )
)</f>
        <v>10</v>
      </c>
      <c r="I9" s="191" cm="1">
        <f t="array" ref="I9">IF(
    SUM(IF(
            ISNUMBER(
                IF(
                    $M$5:$X$5,
                    (M9:X9),
                    "")),
            1,
            0))
        =0,
    NA(),
    IF(
        Parameters!$D$15=1,
        IF(
            SUM(--(ISNUMBER(IF($M$5:$X$5=1,(M9:X9),""))))&gt;0,
            MAX(IF(
                ISNUMBER(M9:X9),
                IF(
                    M$5:X$5=1,
                    M9:X9,
                    ""),
                "")),
            MAX(IF(
                ISNUMBER(M9:X9),
                IF(
                    M$5:X$5=2,
                    M9:X9,
                    ""),
                ""))
        ),
        IF(
            Parameters!$D$16=1,
            IFERROR(
                AVERAGE(IF(
                    ISNUMBER(M9:X9),
                    IF(
                        M$5:X$5=1,
                        M9:X9,
                        ""),
                    "")),
                AVERAGE(IF(
                    ISNUMBER(M9:X9),
                    IF(
                        M$5:X$5=2,
                        M9:X9,
                        ""),
                    ""))
            ),
            IF(
                Parameters!$D$17=1,
                IFERROR(
                    IF(
                        OR(
                            IF(
                                ISNUMBER(M9:X9),
                                IF(
                                    M$5:X$5=1,
                                    M9:X9,
                                    ""),
                                "")
                            =0),
                        0,
                        GEOMEAN(IF(
                            ISNUMBER(M9:X9),
                            IF(
                                M$5:X$5=1,
                                M9:X9,
                                ""),
                            ""))
                    ),
                    IF(
                        OR(IF(
                            ISNUMBER(M9:X9),
                            IF(
                                M$5:X$5=2,
                                M9:X9,
                                ""),
                            "")
                            =0),
                        0,
                        GEOMEAN(IF(
                            ISNUMBER(M9:X9),
                            IF(
                                M$5:X$5=2,
                                M9:X9,
                                ""),
                            "")))
                )
            )
        )
    )
)</f>
        <v>0</v>
      </c>
      <c r="J9" s="242">
        <v>45142</v>
      </c>
      <c r="K9" s="242">
        <v>45142</v>
      </c>
      <c r="L9" s="91" t="s">
        <v>7</v>
      </c>
      <c r="M9" s="192">
        <v>10</v>
      </c>
      <c r="N9" s="192" t="s">
        <v>409</v>
      </c>
      <c r="O9" s="192">
        <v>0</v>
      </c>
      <c r="P9" s="192">
        <v>83.1666666666666</v>
      </c>
      <c r="Q9" s="192" t="s">
        <v>409</v>
      </c>
      <c r="R9" s="192">
        <v>-7.1666666666666501</v>
      </c>
      <c r="S9" s="192"/>
      <c r="T9" s="192"/>
      <c r="U9" s="192"/>
      <c r="V9" s="192"/>
      <c r="W9" s="192"/>
      <c r="X9" s="192"/>
      <c r="Y9" s="87"/>
      <c r="Z9" s="87"/>
    </row>
    <row r="10" spans="1:38" x14ac:dyDescent="0.2">
      <c r="A10" s="84">
        <v>3</v>
      </c>
      <c r="B10" s="84" t="str">
        <f ca="1"/>
        <v>Angola</v>
      </c>
      <c r="C10" s="84" t="str">
        <f ca="1"/>
        <v>AGO</v>
      </c>
      <c r="D10" s="219" t="str">
        <f ca="1"/>
        <v>SSF           Sub-Saharan Africa</v>
      </c>
      <c r="E10" s="219" t="str">
        <f ca="1"/>
        <v>IBRD</v>
      </c>
      <c r="F10" s="190" t="str">
        <f t="shared" ca="1" si="3"/>
        <v/>
      </c>
      <c r="G10" s="80">
        <f>IF(N10=7, 6.9, 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6.9</v>
      </c>
      <c r="H10" s="80" cm="1">
        <f t="array" ref="H10">IF(
    SUM(IF(
            ISNUMBER(
                IF(
                    $M$4:$X$4,
                    (M10:X10),
                    "")),
            1,
            0))
        =0,
    NA(),
    IF(
        Parameters!$D$15=1,
        IF(
            SUM(--(ISNUMBER(IF($M$4:$X$4=1,(M10:X10),""))))&gt;0,
            MAX(IF(
                ISNUMBER(M10:X10),
                IF(
                    M$4:X$4=1,
                    M10:X10,
                    ""),
                "")),
            MAX(IF(
                ISNUMBER(M10:X10),
                IF(
                    M$4:X$4=2,
                    M10:X10,
                    ""),
                ""))
        ),
        IF(
            Parameters!$D$16=1,
            IFERROR(
                AVERAGE(IF(
                    ISNUMBER(M10:X10),
                    IF(
                        M$4:X$4=1,
                        M10:X10,
                        ""),
                    "")),
                AVERAGE(IF(
                    ISNUMBER(M10:X10),
                    IF(
                        M$4:X$4=2,
                        M10:X10,
                        ""),
                    ""))
            ),
            IF(
                Parameters!$D$17=1,
                IFERROR(
                    IF(
                        OR(
                            IF(
                                ISNUMBER(M10:X10),
                                IF(
                                    M$4:X$4=1,
                                    M10:X10,
                                    ""),
                                "")
                            =0),
                        0,
                        GEOMEAN(IF(
                            ISNUMBER(M10:X10),
                            IF(
                                M$4:X$4=1,
                                M10:X10,
                                ""),
                            ""))
                    ),
                    IF(
                        OR(IF(
                            ISNUMBER(M10:X10),
                            IF(
                                M$4:X$4=2,
                                M10:X10,
                                ""),
                            "")
                            =0),
                        0,
                        GEOMEAN(IF(
                            ISNUMBER(M10:X10),
                            IF(
                                M$4:X$4=2,
                                M10:X10,
                                ""),
                            "")))
                )
            )
        )
    )
)</f>
        <v>7</v>
      </c>
      <c r="I10" s="191" cm="1">
        <f t="array" ref="I10">IF(
    SUM(IF(
            ISNUMBER(
                IF(
                    $M$5:$X$5,
                    (M10:X10),
                    "")),
            1,
            0))
        =0,
    NA(),
    IF(
        Parameters!$D$15=1,
        IF(
            SUM(--(ISNUMBER(IF($M$5:$X$5=1,(M10:X10),""))))&gt;0,
            MAX(IF(
                ISNUMBER(M10:X10),
                IF(
                    M$5:X$5=1,
                    M10:X10,
                    ""),
                "")),
            MAX(IF(
                ISNUMBER(M10:X10),
                IF(
                    M$5:X$5=2,
                    M10:X10,
                    ""),
                ""))
        ),
        IF(
            Parameters!$D$16=1,
            IFERROR(
                AVERAGE(IF(
                    ISNUMBER(M10:X10),
                    IF(
                        M$5:X$5=1,
                        M10:X10,
                        ""),
                    "")),
                AVERAGE(IF(
                    ISNUMBER(M10:X10),
                    IF(
                        M$5:X$5=2,
                        M10:X10,
                        ""),
                    ""))
            ),
            IF(
                Parameters!$D$17=1,
                IFERROR(
                    IF(
                        OR(
                            IF(
                                ISNUMBER(M10:X10),
                                IF(
                                    M$5:X$5=1,
                                    M10:X10,
                                    ""),
                                "")
                            =0),
                        0,
                        GEOMEAN(IF(
                            ISNUMBER(M10:X10),
                            IF(
                                M$5:X$5=1,
                                M10:X10,
                                ""),
                            ""))
                    ),
                    IF(
                        OR(IF(
                            ISNUMBER(M10:X10),
                            IF(
                                M$5:X$5=2,
                                M10:X10,
                                ""),
                            "")
                            =0),
                        0,
                        GEOMEAN(IF(
                            ISNUMBER(M10:X10),
                            IF(
                                M$5:X$5=2,
                                M10:X10,
                                ""),
                            "")))
                )
            )
        )
    )
)</f>
        <v>7</v>
      </c>
      <c r="J10" s="242">
        <v>44895</v>
      </c>
      <c r="K10" s="242">
        <v>45142</v>
      </c>
      <c r="L10" s="91" t="s">
        <v>9</v>
      </c>
      <c r="M10" s="192">
        <v>6.2613536478171703</v>
      </c>
      <c r="N10" s="192">
        <v>7</v>
      </c>
      <c r="O10" s="192">
        <v>9.4195688225538898</v>
      </c>
      <c r="P10" s="192">
        <v>56.9166666666666</v>
      </c>
      <c r="Q10" s="192" t="s">
        <v>784</v>
      </c>
      <c r="R10" s="192">
        <v>3.7499999999999898</v>
      </c>
      <c r="S10" s="192"/>
      <c r="T10" s="192"/>
      <c r="U10" s="192"/>
      <c r="V10" s="192"/>
      <c r="W10" s="192"/>
      <c r="X10" s="192"/>
      <c r="Y10" s="87"/>
      <c r="Z10" s="87"/>
    </row>
    <row r="11" spans="1:38" x14ac:dyDescent="0.2">
      <c r="A11" s="84">
        <v>4</v>
      </c>
      <c r="B11" s="84" t="str">
        <f ca="1"/>
        <v>Albania</v>
      </c>
      <c r="C11" s="84" t="str">
        <f ca="1"/>
        <v>ALB</v>
      </c>
      <c r="D11" s="219" t="str">
        <f ca="1"/>
        <v>ECS           Europe &amp; Central Asia</v>
      </c>
      <c r="E11" s="219" t="str">
        <f ca="1"/>
        <v>IBRD</v>
      </c>
      <c r="F11" s="190" t="str">
        <f t="shared" ca="1" si="3"/>
        <v/>
      </c>
      <c r="G11" s="80">
        <f>IF(N11=7, 6.9, 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3.6367997417718034</v>
      </c>
      <c r="H11" s="80" cm="1">
        <f t="array" ref="H11">IF(
    SUM(IF(
            ISNUMBER(
                IF(
                    $M$4:$X$4,
                    (M11:X11),
                    "")),
            1,
            0))
        =0,
    NA(),
    IF(
        Parameters!$D$15=1,
        IF(
            SUM(--(ISNUMBER(IF($M$4:$X$4=1,(M11:X11),""))))&gt;0,
            MAX(IF(
                ISNUMBER(M11:X11),
                IF(
                    M$4:X$4=1,
                    M11:X11,
                    ""),
                "")),
            MAX(IF(
                ISNUMBER(M11:X11),
                IF(
                    M$4:X$4=2,
                    M11:X11,
                    ""),
                ""))
        ),
        IF(
            Parameters!$D$16=1,
            IFERROR(
                AVERAGE(IF(
                    ISNUMBER(M11:X11),
                    IF(
                        M$4:X$4=1,
                        M11:X11,
                        ""),
                    "")),
                AVERAGE(IF(
                    ISNUMBER(M11:X11),
                    IF(
                        M$4:X$4=2,
                        M11:X11,
                        ""),
                    ""))
            ),
            IF(
                Parameters!$D$17=1,
                IFERROR(
                    IF(
                        OR(
                            IF(
                                ISNUMBER(M11:X11),
                                IF(
                                    M$4:X$4=1,
                                    M11:X11,
                                    ""),
                                "")
                            =0),
                        0,
                        GEOMEAN(IF(
                            ISNUMBER(M11:X11),
                            IF(
                                M$4:X$4=1,
                                M11:X11,
                                ""),
                            ""))
                    ),
                    IF(
                        OR(IF(
                            ISNUMBER(M11:X11),
                            IF(
                                M$4:X$4=2,
                                M11:X11,
                                ""),
                            "")
                            =0),
                        0,
                        GEOMEAN(IF(
                            ISNUMBER(M11:X11),
                            IF(
                                M$4:X$4=2,
                                M11:X11,
                                ""),
                            "")))
                )
            )
        )
    )
)</f>
        <v>3.9613243480808702</v>
      </c>
      <c r="I11" s="191" cm="1">
        <f t="array" ref="I11">IF(
    SUM(IF(
            ISNUMBER(
                IF(
                    $M$5:$X$5,
                    (M11:X11),
                    "")),
            1,
            0))
        =0,
    NA(),
    IF(
        Parameters!$D$15=1,
        IF(
            SUM(--(ISNUMBER(IF($M$5:$X$5=1,(M11:X11),""))))&gt;0,
            MAX(IF(
                ISNUMBER(M11:X11),
                IF(
                    M$5:X$5=1,
                    M11:X11,
                    ""),
                "")),
            MAX(IF(
                ISNUMBER(M11:X11),
                IF(
                    M$5:X$5=2,
                    M11:X11,
                    ""),
                ""))
        ),
        IF(
            Parameters!$D$16=1,
            IFERROR(
                AVERAGE(IF(
                    ISNUMBER(M11:X11),
                    IF(
                        M$5:X$5=1,
                        M11:X11,
                        ""),
                    "")),
                AVERAGE(IF(
                    ISNUMBER(M11:X11),
                    IF(
                        M$5:X$5=2,
                        M11:X11,
                        ""),
                    ""))
            ),
            IF(
                Parameters!$D$17=1,
                IFERROR(
                    IF(
                        OR(
                            IF(
                                ISNUMBER(M11:X11),
                                IF(
                                    M$5:X$5=1,
                                    M11:X11,
                                    ""),
                                "")
                            =0),
                        0,
                        GEOMEAN(IF(
                            ISNUMBER(M11:X11),
                            IF(
                                M$5:X$5=1,
                                M11:X11,
                                ""),
                            ""))
                    ),
                    IF(
                        OR(IF(
                            ISNUMBER(M11:X11),
                            IF(
                                M$5:X$5=2,
                                M11:X11,
                                ""),
                            "")
                            =0),
                        0,
                        GEOMEAN(IF(
                            ISNUMBER(M11:X11),
                            IF(
                                M$5:X$5=2,
                                M11:X11,
                                ""),
                            "")))
                )
            )
        )
    )
)</f>
        <v>3.3388612493090002</v>
      </c>
      <c r="J11" s="242">
        <v>45142</v>
      </c>
      <c r="K11" s="242">
        <v>45142</v>
      </c>
      <c r="L11" s="91" t="s">
        <v>11</v>
      </c>
      <c r="M11" s="192">
        <v>3.9613243480808702</v>
      </c>
      <c r="N11" s="192" t="s">
        <v>409</v>
      </c>
      <c r="O11" s="192">
        <v>3.3388612493090002</v>
      </c>
      <c r="P11" s="192">
        <v>43.8333333333333</v>
      </c>
      <c r="Q11" s="192" t="s">
        <v>409</v>
      </c>
      <c r="R11" s="192">
        <v>-0.83333333333333504</v>
      </c>
      <c r="S11" s="192"/>
      <c r="T11" s="192"/>
      <c r="U11" s="192"/>
      <c r="V11" s="192"/>
      <c r="W11" s="192"/>
      <c r="X11" s="192"/>
      <c r="Y11" s="103"/>
      <c r="Z11" s="103"/>
    </row>
    <row r="12" spans="1:38" x14ac:dyDescent="0.2">
      <c r="A12" s="84">
        <v>5</v>
      </c>
      <c r="B12" s="84" t="str">
        <f ca="1"/>
        <v>Andorra</v>
      </c>
      <c r="C12" s="84" t="str">
        <f ca="1"/>
        <v>AND</v>
      </c>
      <c r="D12" s="219" t="str">
        <f ca="1"/>
        <v>ECS           Europe &amp; Central Asia</v>
      </c>
      <c r="E12" s="219" t="str">
        <f ca="1"/>
        <v>NA</v>
      </c>
      <c r="F12" s="190" t="str">
        <f t="shared" ca="1" si="3"/>
        <v/>
      </c>
      <c r="G12" s="80" t="e">
        <f>IF(N12=7, 6.9, 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#N/A</v>
      </c>
      <c r="H12" s="80" t="e" cm="1">
        <f t="array" ref="H12">IF(
    SUM(IF(
            ISNUMBER(
                IF(
                    $M$4:$X$4,
                    (M12:X12),
                    "")),
            1,
            0))
        =0,
    NA(),
    IF(
        Parameters!$D$15=1,
        IF(
            SUM(--(ISNUMBER(IF($M$4:$X$4=1,(M12:X12),""))))&gt;0,
            MAX(IF(
                ISNUMBER(M12:X12),
                IF(
                    M$4:X$4=1,
                    M12:X12,
                    ""),
                "")),
            MAX(IF(
                ISNUMBER(M12:X12),
                IF(
                    M$4:X$4=2,
                    M12:X12,
                    ""),
                ""))
        ),
        IF(
            Parameters!$D$16=1,
            IFERROR(
                AVERAGE(IF(
                    ISNUMBER(M12:X12),
                    IF(
                        M$4:X$4=1,
                        M12:X12,
                        ""),
                    "")),
                AVERAGE(IF(
                    ISNUMBER(M12:X12),
                    IF(
                        M$4:X$4=2,
                        M12:X12,
                        ""),
                    ""))
            ),
            IF(
                Parameters!$D$17=1,
                IFERROR(
                    IF(
                        OR(
                            IF(
                                ISNUMBER(M12:X12),
                                IF(
                                    M$4:X$4=1,
                                    M12:X12,
                                    ""),
                                "")
                            =0),
                        0,
                        GEOMEAN(IF(
                            ISNUMBER(M12:X12),
                            IF(
                                M$4:X$4=1,
                                M12:X12,
                                ""),
                            ""))
                    ),
                    IF(
                        OR(IF(
                            ISNUMBER(M12:X12),
                            IF(
                                M$4:X$4=2,
                                M12:X12,
                                ""),
                            "")
                            =0),
                        0,
                        GEOMEAN(IF(
                            ISNUMBER(M12:X12),
                            IF(
                                M$4:X$4=2,
                                M12:X12,
                                ""),
                            "")))
                )
            )
        )
    )
)</f>
        <v>#N/A</v>
      </c>
      <c r="I12" s="191" t="e" cm="1">
        <f t="array" ref="I12">IF(
    SUM(IF(
            ISNUMBER(
                IF(
                    $M$5:$X$5,
                    (M12:X12),
                    "")),
            1,
            0))
        =0,
    NA(),
    IF(
        Parameters!$D$15=1,
        IF(
            SUM(--(ISNUMBER(IF($M$5:$X$5=1,(M12:X12),""))))&gt;0,
            MAX(IF(
                ISNUMBER(M12:X12),
                IF(
                    M$5:X$5=1,
                    M12:X12,
                    ""),
                "")),
            MAX(IF(
                ISNUMBER(M12:X12),
                IF(
                    M$5:X$5=2,
                    M12:X12,
                    ""),
                ""))
        ),
        IF(
            Parameters!$D$16=1,
            IFERROR(
                AVERAGE(IF(
                    ISNUMBER(M12:X12),
                    IF(
                        M$5:X$5=1,
                        M12:X12,
                        ""),
                    "")),
                AVERAGE(IF(
                    ISNUMBER(M12:X12),
                    IF(
                        M$5:X$5=2,
                        M12:X12,
                        ""),
                    ""))
            ),
            IF(
                Parameters!$D$17=1,
                IFERROR(
                    IF(
                        OR(
                            IF(
                                ISNUMBER(M12:X12),
                                IF(
                                    M$5:X$5=1,
                                    M12:X12,
                                    ""),
                                "")
                            =0),
                        0,
                        GEOMEAN(IF(
                            ISNUMBER(M12:X12),
                            IF(
                                M$5:X$5=1,
                                M12:X12,
                                ""),
                            ""))
                    ),
                    IF(
                        OR(IF(
                            ISNUMBER(M12:X12),
                            IF(
                                M$5:X$5=2,
                                M12:X12,
                                ""),
                            "")
                            =0),
                        0,
                        GEOMEAN(IF(
                            ISNUMBER(M12:X12),
                            IF(
                                M$5:X$5=2,
                                M12:X12,
                                ""),
                            "")))
                )
            )
        )
    )
)</f>
        <v>#N/A</v>
      </c>
      <c r="J12" s="242">
        <v>44887</v>
      </c>
      <c r="K12" s="242" t="s">
        <v>409</v>
      </c>
      <c r="L12" s="91" t="s">
        <v>700</v>
      </c>
      <c r="M12" s="192" t="s">
        <v>409</v>
      </c>
      <c r="N12" s="192" t="s">
        <v>409</v>
      </c>
      <c r="O12" s="192" t="s">
        <v>409</v>
      </c>
      <c r="P12" s="192" t="s">
        <v>409</v>
      </c>
      <c r="Q12" s="192" t="s">
        <v>409</v>
      </c>
      <c r="R12" s="192" t="s">
        <v>409</v>
      </c>
      <c r="S12" s="192"/>
      <c r="T12" s="192"/>
      <c r="U12" s="192"/>
      <c r="V12" s="192"/>
      <c r="W12" s="192"/>
      <c r="X12" s="192"/>
      <c r="Y12" s="80"/>
      <c r="Z12" s="80"/>
    </row>
    <row r="13" spans="1:38" x14ac:dyDescent="0.2">
      <c r="A13" s="84">
        <v>6</v>
      </c>
      <c r="B13" s="84" t="str">
        <f ca="1"/>
        <v>United Arab Emirates</v>
      </c>
      <c r="C13" s="84" t="str">
        <f ca="1"/>
        <v>ARE</v>
      </c>
      <c r="D13" s="219" t="str">
        <f ca="1"/>
        <v>MEA           Middle East &amp; North Africa</v>
      </c>
      <c r="E13" s="219" t="str">
        <f ca="1"/>
        <v>NA</v>
      </c>
      <c r="F13" s="190" t="str">
        <f t="shared" ca="1" si="3"/>
        <v/>
      </c>
      <c r="G13" s="80">
        <f>IF(N13=7, 6.9, 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$M$4:$X$4,
                    (M13:X13),
                    "")),
            1,
            0))
        =0,
    NA(),
    IF(
        Parameters!$D$15=1,
        IF(
            SUM(--(ISNUMBER(IF($M$4:$X$4=1,(M13:X13),""))))&gt;0,
            MAX(IF(
                ISNUMBER(M13:X13),
                IF(
                    M$4:X$4=1,
                    M13:X13,
                    ""),
                "")),
            MAX(IF(
                ISNUMBER(M13:X13),
                IF(
                    M$4:X$4=2,
                    M13:X13,
                    ""),
                ""))
        ),
        IF(
            Parameters!$D$16=1,
            IFERROR(
                AVERAGE(IF(
                    ISNUMBER(M13:X13),
                    IF(
                        M$4:X$4=1,
                        M13:X13,
                        ""),
                    "")),
                AVERAGE(IF(
                    ISNUMBER(M13:X13),
                    IF(
                        M$4:X$4=2,
                        M13:X13,
                        ""),
                    ""))
            ),
            IF(
                Parameters!$D$17=1,
                IFERROR(
                    IF(
                        OR(
                            IF(
                                ISNUMBER(M13:X13),
                                IF(
                                    M$4:X$4=1,
                                    M13:X13,
                                    ""),
                                "")
                            =0),
                        0,
                        GEOMEAN(IF(
                            ISNUMBER(M13:X13),
                            IF(
                                M$4:X$4=1,
                                M13:X13,
                                ""),
                            ""))
                    ),
                    IF(
                        OR(IF(
                            ISNUMBER(M13:X13),
                            IF(
                                M$4:X$4=2,
                                M13:X13,
                                ""),
                            "")
                            =0),
                        0,
                        GEOMEAN(IF(
                            ISNUMBER(M13:X13),
                            IF(
                                M$4:X$4=2,
                                M13:X13,
                                ""),
                            "")))
                )
            )
        )
    )
)</f>
        <v>0.94345150893641905</v>
      </c>
      <c r="I13" s="191" cm="1">
        <f t="array" ref="I13">IF(
    SUM(IF(
            ISNUMBER(
                IF(
                    $M$5:$X$5,
                    (M13:X13),
                    "")),
            1,
            0))
        =0,
    NA(),
    IF(
        Parameters!$D$15=1,
        IF(
            SUM(--(ISNUMBER(IF($M$5:$X$5=1,(M13:X13),""))))&gt;0,
            MAX(IF(
                ISNUMBER(M13:X13),
                IF(
                    M$5:X$5=1,
                    M13:X13,
                    ""),
                "")),
            MAX(IF(
                ISNUMBER(M13:X13),
                IF(
                    M$5:X$5=2,
                    M13:X13,
                    ""),
                ""))
        ),
        IF(
            Parameters!$D$16=1,
            IFERROR(
                AVERAGE(IF(
                    ISNUMBER(M13:X13),
                    IF(
                        M$5:X$5=1,
                        M13:X13,
                        ""),
                    "")),
                AVERAGE(IF(
                    ISNUMBER(M13:X13),
                    IF(
                        M$5:X$5=2,
                        M13:X13,
                        ""),
                    ""))
            ),
            IF(
                Parameters!$D$17=1,
                IFERROR(
                    IF(
                        OR(
                            IF(
                                ISNUMBER(M13:X13),
                                IF(
                                    M$5:X$5=1,
                                    M13:X13,
                                    ""),
                                "")
                            =0),
                        0,
                        GEOMEAN(IF(
                            ISNUMBER(M13:X13),
                            IF(
                                M$5:X$5=1,
                                M13:X13,
                                ""),
                            ""))
                    ),
                    IF(
                        OR(IF(
                            ISNUMBER(M13:X13),
                            IF(
                                M$5:X$5=2,
                                M13:X13,
                                ""),
                            "")
                            =0),
                        0,
                        GEOMEAN(IF(
                            ISNUMBER(M13:X13),
                            IF(
                                M$5:X$5=2,
                                M13:X13,
                                ""),
                            "")))
                )
            )
        )
    )
)</f>
        <v>0</v>
      </c>
      <c r="J13" s="242">
        <v>45142</v>
      </c>
      <c r="K13" s="242">
        <v>45142</v>
      </c>
      <c r="L13" s="91" t="s">
        <v>13</v>
      </c>
      <c r="M13" s="192">
        <v>0.94345150893641905</v>
      </c>
      <c r="N13" s="192" t="s">
        <v>409</v>
      </c>
      <c r="O13" s="192">
        <v>0</v>
      </c>
      <c r="P13" s="192">
        <v>26.6666666666666</v>
      </c>
      <c r="Q13" s="192" t="s">
        <v>409</v>
      </c>
      <c r="R13" s="192">
        <v>-5.3333333333333304</v>
      </c>
      <c r="S13" s="192"/>
      <c r="T13" s="192"/>
      <c r="U13" s="192"/>
      <c r="V13" s="192"/>
      <c r="W13" s="192"/>
      <c r="X13" s="192"/>
      <c r="Y13" s="80"/>
      <c r="Z13" s="80"/>
    </row>
    <row r="14" spans="1:38" x14ac:dyDescent="0.2">
      <c r="A14" s="84">
        <v>7</v>
      </c>
      <c r="B14" s="84" t="str">
        <f ca="1"/>
        <v>Argentina</v>
      </c>
      <c r="C14" s="84" t="str">
        <f ca="1"/>
        <v>ARG</v>
      </c>
      <c r="D14" s="219" t="str">
        <f ca="1"/>
        <v>LCN           Latin America &amp; Caribbean</v>
      </c>
      <c r="E14" s="219" t="str">
        <f ca="1"/>
        <v>IBRD</v>
      </c>
      <c r="F14" s="190" t="str">
        <f t="shared" ca="1" si="3"/>
        <v/>
      </c>
      <c r="G14" s="80">
        <f>IF(N14=7, 6.9, 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10</v>
      </c>
      <c r="H14" s="80" cm="1">
        <f t="array" ref="H14">IF(
    SUM(IF(
            ISNUMBER(
                IF(
                    $M$4:$X$4,
                    (M14:X14),
                    "")),
            1,
            0))
        =0,
    NA(),
    IF(
        Parameters!$D$15=1,
        IF(
            SUM(--(ISNUMBER(IF($M$4:$X$4=1,(M14:X14),""))))&gt;0,
            MAX(IF(
                ISNUMBER(M14:X14),
                IF(
                    M$4:X$4=1,
                    M14:X14,
                    ""),
                "")),
            MAX(IF(
                ISNUMBER(M14:X14),
                IF(
                    M$4:X$4=2,
                    M14:X14,
                    ""),
                ""))
        ),
        IF(
            Parameters!$D$16=1,
            IFERROR(
                AVERAGE(IF(
                    ISNUMBER(M14:X14),
                    IF(
                        M$4:X$4=1,
                        M14:X14,
                        ""),
                    "")),
                AVERAGE(IF(
                    ISNUMBER(M14:X14),
                    IF(
                        M$4:X$4=2,
                        M14:X14,
                        ""),
                    ""))
            ),
            IF(
                Parameters!$D$17=1,
                IFERROR(
                    IF(
                        OR(
                            IF(
                                ISNUMBER(M14:X14),
                                IF(
                                    M$4:X$4=1,
                                    M14:X14,
                                    ""),
                                "")
                            =0),
                        0,
                        GEOMEAN(IF(
                            ISNUMBER(M14:X14),
                            IF(
                                M$4:X$4=1,
                                M14:X14,
                                ""),
                            ""))
                    ),
                    IF(
                        OR(IF(
                            ISNUMBER(M14:X14),
                            IF(
                                M$4:X$4=2,
                                M14:X14,
                                ""),
                            "")
                            =0),
                        0,
                        GEOMEAN(IF(
                            ISNUMBER(M14:X14),
                            IF(
                                M$4:X$4=2,
                                M14:X14,
                                ""),
                            "")))
                )
            )
        )
    )
)</f>
        <v>10</v>
      </c>
      <c r="I14" s="191" cm="1">
        <f t="array" ref="I14">IF(
    SUM(IF(
            ISNUMBER(
                IF(
                    $M$5:$X$5,
                    (M14:X14),
                    "")),
            1,
            0))
        =0,
    NA(),
    IF(
        Parameters!$D$15=1,
        IF(
            SUM(--(ISNUMBER(IF($M$5:$X$5=1,(M14:X14),""))))&gt;0,
            MAX(IF(
                ISNUMBER(M14:X14),
                IF(
                    M$5:X$5=1,
                    M14:X14,
                    ""),
                "")),
            MAX(IF(
                ISNUMBER(M14:X14),
                IF(
                    M$5:X$5=2,
                    M14:X14,
                    ""),
                ""))
        ),
        IF(
            Parameters!$D$16=1,
            IFERROR(
                AVERAGE(IF(
                    ISNUMBER(M14:X14),
                    IF(
                        M$5:X$5=1,
                        M14:X14,
                        ""),
                    "")),
                AVERAGE(IF(
                    ISNUMBER(M14:X14),
                    IF(
                        M$5:X$5=2,
                        M14:X14,
                        ""),
                    ""))
            ),
            IF(
                Parameters!$D$17=1,
                IFERROR(
                    IF(
                        OR(
                            IF(
                                ISNUMBER(M14:X14),
                                IF(
                                    M$5:X$5=1,
                                    M14:X14,
                                    ""),
                                "")
                            =0),
                        0,
                        GEOMEAN(IF(
                            ISNUMBER(M14:X14),
                            IF(
                                M$5:X$5=1,
                                M14:X14,
                                ""),
                            ""))
                    ),
                    IF(
                        OR(IF(
                            ISNUMBER(M14:X14),
                            IF(
                                M$5:X$5=2,
                                M14:X14,
                                ""),
                            "")
                            =0),
                        0,
                        GEOMEAN(IF(
                            ISNUMBER(M14:X14),
                            IF(
                                M$5:X$5=2,
                                M14:X14,
                                ""),
                            "")))
                )
            )
        )
    )
)</f>
        <v>10</v>
      </c>
      <c r="J14" s="242">
        <v>44895</v>
      </c>
      <c r="K14" s="242">
        <v>44887</v>
      </c>
      <c r="L14" s="91" t="s">
        <v>15</v>
      </c>
      <c r="M14" s="192">
        <v>9.9824201582185808</v>
      </c>
      <c r="N14" s="192">
        <v>10</v>
      </c>
      <c r="O14" s="192">
        <v>6.1028192371475898</v>
      </c>
      <c r="P14" s="192">
        <v>78.0833333333333</v>
      </c>
      <c r="Q14" s="192" t="s">
        <v>785</v>
      </c>
      <c r="R14" s="192">
        <v>1.25</v>
      </c>
      <c r="S14" s="192"/>
      <c r="T14" s="192"/>
      <c r="U14" s="192"/>
      <c r="V14" s="192"/>
      <c r="W14" s="192"/>
      <c r="X14" s="192"/>
      <c r="Y14" s="80"/>
      <c r="Z14" s="80"/>
    </row>
    <row r="15" spans="1:38" x14ac:dyDescent="0.2">
      <c r="A15" s="84">
        <v>8</v>
      </c>
      <c r="B15" s="84" t="str">
        <f ca="1"/>
        <v>Armenia</v>
      </c>
      <c r="C15" s="84" t="str">
        <f ca="1"/>
        <v>ARM</v>
      </c>
      <c r="D15" s="219" t="str">
        <f ca="1"/>
        <v>ECS           Europe &amp; Central Asia</v>
      </c>
      <c r="E15" s="219" t="str">
        <f ca="1"/>
        <v>IBRD</v>
      </c>
      <c r="F15" s="190" t="str">
        <f t="shared" ca="1" si="3"/>
        <v/>
      </c>
      <c r="G15" s="80">
        <f>IF(N15=7, 6.9, 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2.4778932405919334</v>
      </c>
      <c r="H15" s="80" cm="1">
        <f t="array" ref="H15">IF(
    SUM(IF(
            ISNUMBER(
                IF(
                    $M$4:$X$4,
                    (M15:X15),
                    "")),
            1,
            0))
        =0,
    NA(),
    IF(
        Parameters!$D$15=1,
        IF(
            SUM(--(ISNUMBER(IF($M$4:$X$4=1,(M15:X15),""))))&gt;0,
            MAX(IF(
                ISNUMBER(M15:X15),
                IF(
                    M$4:X$4=1,
                    M15:X15,
                    ""),
                "")),
            MAX(IF(
                ISNUMBER(M15:X15),
                IF(
                    M$4:X$4=2,
                    M15:X15,
                    ""),
                ""))
        ),
        IF(
            Parameters!$D$16=1,
            IFERROR(
                AVERAGE(IF(
                    ISNUMBER(M15:X15),
                    IF(
                        M$4:X$4=1,
                        M15:X15,
                        ""),
                    "")),
                AVERAGE(IF(
                    ISNUMBER(M15:X15),
                    IF(
                        M$4:X$4=2,
                        M15:X15,
                        ""),
                    ""))
            ),
            IF(
                Parameters!$D$17=1,
                IFERROR(
                    IF(
                        OR(
                            IF(
                                ISNUMBER(M15:X15),
                                IF(
                                    M$4:X$4=1,
                                    M15:X15,
                                    ""),
                                "")
                            =0),
                        0,
                        GEOMEAN(IF(
                            ISNUMBER(M15:X15),
                            IF(
                                M$4:X$4=1,
                                M15:X15,
                                ""),
                            ""))
                    ),
                    IF(
                        OR(IF(
                            ISNUMBER(M15:X15),
                            IF(
                                M$4:X$4=2,
                                M15:X15,
                                ""),
                            "")
                            =0),
                        0,
                        GEOMEAN(IF(
                            ISNUMBER(M15:X15),
                            IF(
                                M$4:X$4=2,
                                M15:X15,
                                ""),
                            "")))
                )
            )
        )
    )
)</f>
        <v>3.6536771169059499</v>
      </c>
      <c r="I15" s="191" cm="1">
        <f t="array" ref="I15">IF(
    SUM(IF(
            ISNUMBER(
                IF(
                    $M$5:$X$5,
                    (M15:X15),
                    "")),
            1,
            0))
        =0,
    NA(),
    IF(
        Parameters!$D$15=1,
        IF(
            SUM(--(ISNUMBER(IF($M$5:$X$5=1,(M15:X15),""))))&gt;0,
            MAX(IF(
                ISNUMBER(M15:X15),
                IF(
                    M$5:X$5=1,
                    M15:X15,
                    ""),
                "")),
            MAX(IF(
                ISNUMBER(M15:X15),
                IF(
                    M$5:X$5=2,
                    M15:X15,
                    ""),
                ""))
        ),
        IF(
            Parameters!$D$16=1,
            IFERROR(
                AVERAGE(IF(
                    ISNUMBER(M15:X15),
                    IF(
                        M$5:X$5=1,
                        M15:X15,
                        ""),
                    "")),
                AVERAGE(IF(
                    ISNUMBER(M15:X15),
                    IF(
                        M$5:X$5=2,
                        M15:X15,
                        ""),
                    ""))
            ),
            IF(
                Parameters!$D$17=1,
                IFERROR(
                    IF(
                        OR(
                            IF(
                                ISNUMBER(M15:X15),
                                IF(
                                    M$5:X$5=1,
                                    M15:X15,
                                    ""),
                                "")
                            =0),
                        0,
                        GEOMEAN(IF(
                            ISNUMBER(M15:X15),
                            IF(
                                M$5:X$5=1,
                                M15:X15,
                                ""),
                            ""))
                    ),
                    IF(
                        OR(IF(
                            ISNUMBER(M15:X15),
                            IF(
                                M$5:X$5=2,
                                M15:X15,
                                ""),
                            "")
                            =0),
                        0,
                        GEOMEAN(IF(
                            ISNUMBER(M15:X15),
                            IF(
                                M$5:X$5=2,
                                M15:X15,
                                ""),
                            "")))
                )
            )
        )
    )
)</f>
        <v>1.6804864566058599</v>
      </c>
      <c r="J15" s="242">
        <v>45142</v>
      </c>
      <c r="K15" s="242">
        <v>45142</v>
      </c>
      <c r="L15" s="91" t="s">
        <v>17</v>
      </c>
      <c r="M15" s="192">
        <v>3.6536771169059499</v>
      </c>
      <c r="N15" s="192" t="s">
        <v>409</v>
      </c>
      <c r="O15" s="192">
        <v>1.6804864566058599</v>
      </c>
      <c r="P15" s="192">
        <v>42.0833333333333</v>
      </c>
      <c r="Q15" s="192" t="s">
        <v>409</v>
      </c>
      <c r="R15" s="192">
        <v>-2.0833333333333202</v>
      </c>
      <c r="S15" s="192"/>
      <c r="T15" s="192"/>
      <c r="U15" s="192"/>
      <c r="V15" s="192"/>
      <c r="W15" s="192"/>
      <c r="X15" s="192"/>
      <c r="Y15" s="80"/>
      <c r="Z15" s="80"/>
    </row>
    <row r="16" spans="1:38" x14ac:dyDescent="0.2">
      <c r="A16" s="84">
        <v>9</v>
      </c>
      <c r="B16" s="84" t="str">
        <f ca="1"/>
        <v>American Samoa</v>
      </c>
      <c r="C16" s="84" t="str">
        <f ca="1"/>
        <v>ASM</v>
      </c>
      <c r="D16" s="219" t="str">
        <f ca="1"/>
        <v>EAS           East Asia &amp; Pacific</v>
      </c>
      <c r="E16" s="219" t="str">
        <f ca="1"/>
        <v>NA</v>
      </c>
      <c r="F16" s="190" t="str">
        <f t="shared" ca="1" si="3"/>
        <v/>
      </c>
      <c r="G16" s="80" t="e">
        <f>IF(N16=7, 6.9, 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#N/A</v>
      </c>
      <c r="H16" s="80" t="e" cm="1">
        <f t="array" ref="H16">IF(
    SUM(IF(
            ISNUMBER(
                IF(
                    $M$4:$X$4,
                    (M16:X16),
                    "")),
            1,
            0))
        =0,
    NA(),
    IF(
        Parameters!$D$15=1,
        IF(
            SUM(--(ISNUMBER(IF($M$4:$X$4=1,(M16:X16),""))))&gt;0,
            MAX(IF(
                ISNUMBER(M16:X16),
                IF(
                    M$4:X$4=1,
                    M16:X16,
                    ""),
                "")),
            MAX(IF(
                ISNUMBER(M16:X16),
                IF(
                    M$4:X$4=2,
                    M16:X16,
                    ""),
                ""))
        ),
        IF(
            Parameters!$D$16=1,
            IFERROR(
                AVERAGE(IF(
                    ISNUMBER(M16:X16),
                    IF(
                        M$4:X$4=1,
                        M16:X16,
                        ""),
                    "")),
                AVERAGE(IF(
                    ISNUMBER(M16:X16),
                    IF(
                        M$4:X$4=2,
                        M16:X16,
                        ""),
                    ""))
            ),
            IF(
                Parameters!$D$17=1,
                IFERROR(
                    IF(
                        OR(
                            IF(
                                ISNUMBER(M16:X16),
                                IF(
                                    M$4:X$4=1,
                                    M16:X16,
                                    ""),
                                "")
                            =0),
                        0,
                        GEOMEAN(IF(
                            ISNUMBER(M16:X16),
                            IF(
                                M$4:X$4=1,
                                M16:X16,
                                ""),
                            ""))
                    ),
                    IF(
                        OR(IF(
                            ISNUMBER(M16:X16),
                            IF(
                                M$4:X$4=2,
                                M16:X16,
                                ""),
                            "")
                            =0),
                        0,
                        GEOMEAN(IF(
                            ISNUMBER(M16:X16),
                            IF(
                                M$4:X$4=2,
                                M16:X16,
                                ""),
                            "")))
                )
            )
        )
    )
)</f>
        <v>#N/A</v>
      </c>
      <c r="I16" s="191" t="e" cm="1">
        <f t="array" ref="I16">IF(
    SUM(IF(
            ISNUMBER(
                IF(
                    $M$5:$X$5,
                    (M16:X16),
                    "")),
            1,
            0))
        =0,
    NA(),
    IF(
        Parameters!$D$15=1,
        IF(
            SUM(--(ISNUMBER(IF($M$5:$X$5=1,(M16:X16),""))))&gt;0,
            MAX(IF(
                ISNUMBER(M16:X16),
                IF(
                    M$5:X$5=1,
                    M16:X16,
                    ""),
                "")),
            MAX(IF(
                ISNUMBER(M16:X16),
                IF(
                    M$5:X$5=2,
                    M16:X16,
                    ""),
                ""))
        ),
        IF(
            Parameters!$D$16=1,
            IFERROR(
                AVERAGE(IF(
                    ISNUMBER(M16:X16),
                    IF(
                        M$5:X$5=1,
                        M16:X16,
                        ""),
                    "")),
                AVERAGE(IF(
                    ISNUMBER(M16:X16),
                    IF(
                        M$5:X$5=2,
                        M16:X16,
                        ""),
                    ""))
            ),
            IF(
                Parameters!$D$17=1,
                IFERROR(
                    IF(
                        OR(
                            IF(
                                ISNUMBER(M16:X16),
                                IF(
                                    M$5:X$5=1,
                                    M16:X16,
                                    ""),
                                "")
                            =0),
                        0,
                        GEOMEAN(IF(
                            ISNUMBER(M16:X16),
                            IF(
                                M$5:X$5=1,
                                M16:X16,
                                ""),
                            ""))
                    ),
                    IF(
                        OR(IF(
                            ISNUMBER(M16:X16),
                            IF(
                                M$5:X$5=2,
                                M16:X16,
                                ""),
                            "")
                            =0),
                        0,
                        GEOMEAN(IF(
                            ISNUMBER(M16:X16),
                            IF(
                                M$5:X$5=2,
                                M16:X16,
                                ""),
                            "")))
                )
            )
        )
    )
)</f>
        <v>#N/A</v>
      </c>
      <c r="J16" s="242" t="s">
        <v>409</v>
      </c>
      <c r="K16" s="242" t="s">
        <v>409</v>
      </c>
      <c r="L16" s="239" t="s">
        <v>701</v>
      </c>
      <c r="M16" s="192" t="s">
        <v>409</v>
      </c>
      <c r="N16" s="192" t="s">
        <v>409</v>
      </c>
      <c r="O16" s="192" t="s">
        <v>409</v>
      </c>
      <c r="P16" s="192" t="s">
        <v>409</v>
      </c>
      <c r="Q16" s="192" t="s">
        <v>409</v>
      </c>
      <c r="R16" s="192" t="s">
        <v>409</v>
      </c>
      <c r="S16" s="192"/>
      <c r="T16" s="192"/>
      <c r="U16" s="192"/>
      <c r="V16" s="192"/>
      <c r="W16" s="192"/>
      <c r="X16" s="192"/>
      <c r="Y16" s="80"/>
      <c r="Z16" s="80"/>
    </row>
    <row r="17" spans="1:26" x14ac:dyDescent="0.2">
      <c r="A17" s="84">
        <v>10</v>
      </c>
      <c r="B17" s="84" t="str">
        <f ca="1"/>
        <v>Antigua and Barbuda</v>
      </c>
      <c r="C17" s="84" t="str">
        <f ca="1"/>
        <v>ATG</v>
      </c>
      <c r="D17" s="219" t="str">
        <f ca="1"/>
        <v>LCN           Latin America &amp; Caribbean</v>
      </c>
      <c r="E17" s="219" t="str">
        <f ca="1"/>
        <v>IBRD</v>
      </c>
      <c r="F17" s="190" t="str">
        <f t="shared" ca="1" si="3"/>
        <v/>
      </c>
      <c r="G17" s="80" t="e">
        <f>IF(N17=7, 6.9, 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#N/A</v>
      </c>
      <c r="H17" s="80" t="e" cm="1">
        <f t="array" ref="H17">IF(
    SUM(IF(
            ISNUMBER(
                IF(
                    $M$4:$X$4,
                    (M17:X17),
                    "")),
            1,
            0))
        =0,
    NA(),
    IF(
        Parameters!$D$15=1,
        IF(
            SUM(--(ISNUMBER(IF($M$4:$X$4=1,(M17:X17),""))))&gt;0,
            MAX(IF(
                ISNUMBER(M17:X17),
                IF(
                    M$4:X$4=1,
                    M17:X17,
                    ""),
                "")),
            MAX(IF(
                ISNUMBER(M17:X17),
                IF(
                    M$4:X$4=2,
                    M17:X17,
                    ""),
                ""))
        ),
        IF(
            Parameters!$D$16=1,
            IFERROR(
                AVERAGE(IF(
                    ISNUMBER(M17:X17),
                    IF(
                        M$4:X$4=1,
                        M17:X17,
                        ""),
                    "")),
                AVERAGE(IF(
                    ISNUMBER(M17:X17),
                    IF(
                        M$4:X$4=2,
                        M17:X17,
                        ""),
                    ""))
            ),
            IF(
                Parameters!$D$17=1,
                IFERROR(
                    IF(
                        OR(
                            IF(
                                ISNUMBER(M17:X17),
                                IF(
                                    M$4:X$4=1,
                                    M17:X17,
                                    ""),
                                "")
                            =0),
                        0,
                        GEOMEAN(IF(
                            ISNUMBER(M17:X17),
                            IF(
                                M$4:X$4=1,
                                M17:X17,
                                ""),
                            ""))
                    ),
                    IF(
                        OR(IF(
                            ISNUMBER(M17:X17),
                            IF(
                                M$4:X$4=2,
                                M17:X17,
                                ""),
                            "")
                            =0),
                        0,
                        GEOMEAN(IF(
                            ISNUMBER(M17:X17),
                            IF(
                                M$4:X$4=2,
                                M17:X17,
                                ""),
                            "")))
                )
            )
        )
    )
)</f>
        <v>#N/A</v>
      </c>
      <c r="I17" s="191" t="e" cm="1">
        <f t="array" ref="I17">IF(
    SUM(IF(
            ISNUMBER(
                IF(
                    $M$5:$X$5,
                    (M17:X17),
                    "")),
            1,
            0))
        =0,
    NA(),
    IF(
        Parameters!$D$15=1,
        IF(
            SUM(--(ISNUMBER(IF($M$5:$X$5=1,(M17:X17),""))))&gt;0,
            MAX(IF(
                ISNUMBER(M17:X17),
                IF(
                    M$5:X$5=1,
                    M17:X17,
                    ""),
                "")),
            MAX(IF(
                ISNUMBER(M17:X17),
                IF(
                    M$5:X$5=2,
                    M17:X17,
                    ""),
                ""))
        ),
        IF(
            Parameters!$D$16=1,
            IFERROR(
                AVERAGE(IF(
                    ISNUMBER(M17:X17),
                    IF(
                        M$5:X$5=1,
                        M17:X17,
                        ""),
                    "")),
                AVERAGE(IF(
                    ISNUMBER(M17:X17),
                    IF(
                        M$5:X$5=2,
                        M17:X17,
                        ""),
                    ""))
            ),
            IF(
                Parameters!$D$17=1,
                IFERROR(
                    IF(
                        OR(
                            IF(
                                ISNUMBER(M17:X17),
                                IF(
                                    M$5:X$5=1,
                                    M17:X17,
                                    ""),
                                "")
                            =0),
                        0,
                        GEOMEAN(IF(
                            ISNUMBER(M17:X17),
                            IF(
                                M$5:X$5=1,
                                M17:X17,
                                ""),
                            ""))
                    ),
                    IF(
                        OR(IF(
                            ISNUMBER(M17:X17),
                            IF(
                                M$5:X$5=2,
                                M17:X17,
                                ""),
                            "")
                            =0),
                        0,
                        GEOMEAN(IF(
                            ISNUMBER(M17:X17),
                            IF(
                                M$5:X$5=2,
                                M17:X17,
                                ""),
                            "")))
                )
            )
        )
    )
)</f>
        <v>#N/A</v>
      </c>
      <c r="J17" s="242">
        <v>44753</v>
      </c>
      <c r="K17" s="242" t="s">
        <v>409</v>
      </c>
      <c r="L17" s="91" t="s">
        <v>19</v>
      </c>
      <c r="M17" s="192" t="s">
        <v>409</v>
      </c>
      <c r="N17" s="192" t="s">
        <v>409</v>
      </c>
      <c r="O17" s="192" t="s">
        <v>409</v>
      </c>
      <c r="P17" s="192" t="s">
        <v>409</v>
      </c>
      <c r="Q17" s="192" t="s">
        <v>409</v>
      </c>
      <c r="R17" s="192" t="s">
        <v>409</v>
      </c>
      <c r="S17" s="192"/>
      <c r="T17" s="192"/>
      <c r="U17" s="192"/>
      <c r="V17" s="192"/>
      <c r="W17" s="192"/>
      <c r="X17" s="192"/>
      <c r="Y17" s="80"/>
      <c r="Z17" s="80"/>
    </row>
    <row r="18" spans="1:26" x14ac:dyDescent="0.2">
      <c r="A18" s="84">
        <v>11</v>
      </c>
      <c r="B18" s="84" t="str">
        <f ca="1"/>
        <v>Australia</v>
      </c>
      <c r="C18" s="84" t="str">
        <f ca="1"/>
        <v>AUS</v>
      </c>
      <c r="D18" s="219" t="str">
        <f ca="1"/>
        <v>EAS           East Asia &amp; Pacific</v>
      </c>
      <c r="E18" s="219" t="str">
        <f ca="1"/>
        <v>NA</v>
      </c>
      <c r="F18" s="190" t="str">
        <f t="shared" ca="1" si="3"/>
        <v/>
      </c>
      <c r="G18" s="80">
        <f>IF(N18=7, 6.9, 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$M$4:$X$4,
                    (M18:X18),
                    "")),
            1,
            0))
        =0,
    NA(),
    IF(
        Parameters!$D$15=1,
        IF(
            SUM(--(ISNUMBER(IF($M$4:$X$4=1,(M18:X18),""))))&gt;0,
            MAX(IF(
                ISNUMBER(M18:X18),
                IF(
                    M$4:X$4=1,
                    M18:X18,
                    ""),
                "")),
            MAX(IF(
                ISNUMBER(M18:X18),
                IF(
                    M$4:X$4=2,
                    M18:X18,
                    ""),
                ""))
        ),
        IF(
            Parameters!$D$16=1,
            IFERROR(
                AVERAGE(IF(
                    ISNUMBER(M18:X18),
                    IF(
                        M$4:X$4=1,
                        M18:X18,
                        ""),
                    "")),
                AVERAGE(IF(
                    ISNUMBER(M18:X18),
                    IF(
                        M$4:X$4=2,
                        M18:X18,
                        ""),
                    ""))
            ),
            IF(
                Parameters!$D$17=1,
                IFERROR(
                    IF(
                        OR(
                            IF(
                                ISNUMBER(M18:X18),
                                IF(
                                    M$4:X$4=1,
                                    M18:X18,
                                    ""),
                                "")
                            =0),
                        0,
                        GEOMEAN(IF(
                            ISNUMBER(M18:X18),
                            IF(
                                M$4:X$4=1,
                                M18:X18,
                                ""),
                            ""))
                    ),
                    IF(
                        OR(IF(
                            ISNUMBER(M18:X18),
                            IF(
                                M$4:X$4=2,
                                M18:X18,
                                ""),
                            "")
                            =0),
                        0,
                        GEOMEAN(IF(
                            ISNUMBER(M18:X18),
                            IF(
                                M$4:X$4=2,
                                M18:X18,
                                ""),
                            "")))
                )
            )
        )
    )
)</f>
        <v>0</v>
      </c>
      <c r="I18" s="191" cm="1">
        <f t="array" ref="I18">IF(
    SUM(IF(
            ISNUMBER(
                IF(
                    $M$5:$X$5,
                    (M18:X18),
                    "")),
            1,
            0))
        =0,
    NA(),
    IF(
        Parameters!$D$15=1,
        IF(
            SUM(--(ISNUMBER(IF($M$5:$X$5=1,(M18:X18),""))))&gt;0,
            MAX(IF(
                ISNUMBER(M18:X18),
                IF(
                    M$5:X$5=1,
                    M18:X18,
                    ""),
                "")),
            MAX(IF(
                ISNUMBER(M18:X18),
                IF(
                    M$5:X$5=2,
                    M18:X18,
                    ""),
                ""))
        ),
        IF(
            Parameters!$D$16=1,
            IFERROR(
                AVERAGE(IF(
                    ISNUMBER(M18:X18),
                    IF(
                        M$5:X$5=1,
                        M18:X18,
                        ""),
                    "")),
                AVERAGE(IF(
                    ISNUMBER(M18:X18),
                    IF(
                        M$5:X$5=2,
                        M18:X18,
                        ""),
                    ""))
            ),
            IF(
                Parameters!$D$17=1,
                IFERROR(
                    IF(
                        OR(
                            IF(
                                ISNUMBER(M18:X18),
                                IF(
                                    M$5:X$5=1,
                                    M18:X18,
                                    ""),
                                "")
                            =0),
                        0,
                        GEOMEAN(IF(
                            ISNUMBER(M18:X18),
                            IF(
                                M$5:X$5=1,
                                M18:X18,
                                ""),
                            ""))
                    ),
                    IF(
                        OR(IF(
                            ISNUMBER(M18:X18),
                            IF(
                                M$5:X$5=2,
                                M18:X18,
                                ""),
                            "")
                            =0),
                        0,
                        GEOMEAN(IF(
                            ISNUMBER(M18:X18),
                            IF(
                                M$5:X$5=2,
                                M18:X18,
                                ""),
                            "")))
                )
            )
        )
    )
)</f>
        <v>6.4344941956882202</v>
      </c>
      <c r="J18" s="242">
        <v>45142</v>
      </c>
      <c r="K18" s="242">
        <v>45142</v>
      </c>
      <c r="L18" s="91" t="s">
        <v>21</v>
      </c>
      <c r="M18" s="192">
        <v>0</v>
      </c>
      <c r="N18" s="192" t="s">
        <v>409</v>
      </c>
      <c r="O18" s="192">
        <v>6.4344941956882202</v>
      </c>
      <c r="P18" s="192">
        <v>14.1666666666666</v>
      </c>
      <c r="Q18" s="192" t="s">
        <v>409</v>
      </c>
      <c r="R18" s="192">
        <v>1.5</v>
      </c>
      <c r="S18" s="192"/>
      <c r="T18" s="192"/>
      <c r="U18" s="192"/>
      <c r="V18" s="192"/>
      <c r="W18" s="192"/>
      <c r="X18" s="192"/>
      <c r="Y18" s="80"/>
      <c r="Z18" s="80"/>
    </row>
    <row r="19" spans="1:26" x14ac:dyDescent="0.2">
      <c r="A19" s="84">
        <v>12</v>
      </c>
      <c r="B19" s="84" t="str">
        <f ca="1"/>
        <v>Austria</v>
      </c>
      <c r="C19" s="84" t="str">
        <f ca="1"/>
        <v>AUT</v>
      </c>
      <c r="D19" s="219" t="str">
        <f ca="1"/>
        <v>ECS           Europe &amp; Central Asia</v>
      </c>
      <c r="E19" s="219" t="str">
        <f ca="1"/>
        <v>NA</v>
      </c>
      <c r="F19" s="190" t="str">
        <f t="shared" ca="1" si="3"/>
        <v/>
      </c>
      <c r="G19" s="80">
        <f>IF(N19=7, 6.9, 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1.1086619080568101</v>
      </c>
      <c r="H19" s="80" cm="1">
        <f t="array" ref="H19">IF(
    SUM(IF(
            ISNUMBER(
                IF(
                    $M$4:$X$4,
                    (M19:X19),
                    "")),
            1,
            0))
        =0,
    NA(),
    IF(
        Parameters!$D$15=1,
        IF(
            SUM(--(ISNUMBER(IF($M$4:$X$4=1,(M19:X19),""))))&gt;0,
            MAX(IF(
                ISNUMBER(M19:X19),
                IF(
                    M$4:X$4=1,
                    M19:X19,
                    ""),
                "")),
            MAX(IF(
                ISNUMBER(M19:X19),
                IF(
                    M$4:X$4=2,
                    M19:X19,
                    ""),
                ""))
        ),
        IF(
            Parameters!$D$16=1,
            IFERROR(
                AVERAGE(IF(
                    ISNUMBER(M19:X19),
                    IF(
                        M$4:X$4=1,
                        M19:X19,
                        ""),
                    "")),
                AVERAGE(IF(
                    ISNUMBER(M19:X19),
                    IF(
                        M$4:X$4=2,
                        M19:X19,
                        ""),
                    ""))
            ),
            IF(
                Parameters!$D$17=1,
                IFERROR(
                    IF(
                        OR(
                            IF(
                                ISNUMBER(M19:X19),
                                IF(
                                    M$4:X$4=1,
                                    M19:X19,
                                    ""),
                                "")
                            =0),
                        0,
                        GEOMEAN(IF(
                            ISNUMBER(M19:X19),
                            IF(
                                M$4:X$4=1,
                                M19:X19,
                                ""),
                            ""))
                    ),
                    IF(
                        OR(IF(
                            ISNUMBER(M19:X19),
                            IF(
                                M$4:X$4=2,
                                M19:X19,
                                ""),
                            "")
                            =0),
                        0,
                        GEOMEAN(IF(
                            ISNUMBER(M19:X19),
                            IF(
                                M$4:X$4=2,
                                M19:X19,
                                ""),
                            "")))
                )
            )
        )
    )
)</f>
        <v>1.08995019044828</v>
      </c>
      <c r="I19" s="191" cm="1">
        <f t="array" ref="I19">IF(
    SUM(IF(
            ISNUMBER(
                IF(
                    $M$5:$X$5,
                    (M19:X19),
                    "")),
            1,
            0))
        =0,
    NA(),
    IF(
        Parameters!$D$15=1,
        IF(
            SUM(--(ISNUMBER(IF($M$5:$X$5=1,(M19:X19),""))))&gt;0,
            MAX(IF(
                ISNUMBER(M19:X19),
                IF(
                    M$5:X$5=1,
                    M19:X19,
                    ""),
                "")),
            MAX(IF(
                ISNUMBER(M19:X19),
                IF(
                    M$5:X$5=2,
                    M19:X19,
                    ""),
                ""))
        ),
        IF(
            Parameters!$D$16=1,
            IFERROR(
                AVERAGE(IF(
                    ISNUMBER(M19:X19),
                    IF(
                        M$5:X$5=1,
                        M19:X19,
                        ""),
                    "")),
                AVERAGE(IF(
                    ISNUMBER(M19:X19),
                    IF(
                        M$5:X$5=2,
                        M19:X19,
                        ""),
                    ""))
            ),
            IF(
                Parameters!$D$17=1,
                IFERROR(
                    IF(
                        OR(
                            IF(
                                ISNUMBER(M19:X19),
                                IF(
                                    M$5:X$5=1,
                                    M19:X19,
                                    ""),
                                "")
                            =0),
                        0,
                        GEOMEAN(IF(
                            ISNUMBER(M19:X19),
                            IF(
                                M$5:X$5=1,
                                M19:X19,
                                ""),
                            ""))
                    ),
                    IF(
                        OR(IF(
                            ISNUMBER(M19:X19),
                            IF(
                                M$5:X$5=2,
                                M19:X19,
                                ""),
                            "")
                            =0),
                        0,
                        GEOMEAN(IF(
                            ISNUMBER(M19:X19),
                            IF(
                                M$5:X$5=2,
                                M19:X19,
                                ""),
                            "")))
                )
            )
        )
    )
)</f>
        <v>1.1276948590381399</v>
      </c>
      <c r="J19" s="242">
        <v>45142</v>
      </c>
      <c r="K19" s="242">
        <v>45142</v>
      </c>
      <c r="L19" s="91" t="s">
        <v>23</v>
      </c>
      <c r="M19" s="192">
        <v>1.08995019044828</v>
      </c>
      <c r="N19" s="192" t="s">
        <v>409</v>
      </c>
      <c r="O19" s="192">
        <v>1.1276948590381399</v>
      </c>
      <c r="P19" s="192">
        <v>27.5</v>
      </c>
      <c r="Q19" s="192" t="s">
        <v>409</v>
      </c>
      <c r="R19" s="192">
        <v>-2.5</v>
      </c>
      <c r="S19" s="192"/>
      <c r="T19" s="192"/>
      <c r="U19" s="192"/>
      <c r="V19" s="192"/>
      <c r="W19" s="192"/>
      <c r="X19" s="192"/>
      <c r="Y19" s="80"/>
      <c r="Z19" s="80"/>
    </row>
    <row r="20" spans="1:26" x14ac:dyDescent="0.2">
      <c r="A20" s="84">
        <v>13</v>
      </c>
      <c r="B20" s="84" t="str">
        <f ca="1"/>
        <v>Azerbaijan</v>
      </c>
      <c r="C20" s="84" t="str">
        <f ca="1"/>
        <v>AZE</v>
      </c>
      <c r="D20" s="219" t="str">
        <f ca="1"/>
        <v>ECS           Europe &amp; Central Asia</v>
      </c>
      <c r="E20" s="219" t="str">
        <f ca="1"/>
        <v>IBRD</v>
      </c>
      <c r="F20" s="190" t="str">
        <f t="shared" ca="1" si="3"/>
        <v/>
      </c>
      <c r="G20" s="80">
        <f>IF(N20=7, 6.9, 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3.181671667142592</v>
      </c>
      <c r="H20" s="80" cm="1">
        <f t="array" ref="H20">IF(
    SUM(IF(
            ISNUMBER(
                IF(
                    $M$4:$X$4,
                    (M20:X20),
                    "")),
            1,
            0))
        =0,
    NA(),
    IF(
        Parameters!$D$15=1,
        IF(
            SUM(--(ISNUMBER(IF($M$4:$X$4=1,(M20:X20),""))))&gt;0,
            MAX(IF(
                ISNUMBER(M20:X20),
                IF(
                    M$4:X$4=1,
                    M20:X20,
                    ""),
                "")),
            MAX(IF(
                ISNUMBER(M20:X20),
                IF(
                    M$4:X$4=2,
                    M20:X20,
                    ""),
                ""))
        ),
        IF(
            Parameters!$D$16=1,
            IFERROR(
                AVERAGE(IF(
                    ISNUMBER(M20:X20),
                    IF(
                        M$4:X$4=1,
                        M20:X20,
                        ""),
                    "")),
                AVERAGE(IF(
                    ISNUMBER(M20:X20),
                    IF(
                        M$4:X$4=2,
                        M20:X20,
                        ""),
                    ""))
            ),
            IF(
                Parameters!$D$17=1,
                IFERROR(
                    IF(
                        OR(
                            IF(
                                ISNUMBER(M20:X20),
                                IF(
                                    M$4:X$4=1,
                                    M20:X20,
                                    ""),
                                "")
                            =0),
                        0,
                        GEOMEAN(IF(
                            ISNUMBER(M20:X20),
                            IF(
                                M$4:X$4=1,
                                M20:X20,
                                ""),
                            ""))
                    ),
                    IF(
                        OR(IF(
                            ISNUMBER(M20:X20),
                            IF(
                                M$4:X$4=2,
                                M20:X20,
                                ""),
                            "")
                            =0),
                        0,
                        GEOMEAN(IF(
                            ISNUMBER(M20:X20),
                            IF(
                                M$4:X$4=2,
                                M20:X20,
                                ""),
                            "")))
                )
            )
        )
    )
)</f>
        <v>3.9466744799296798</v>
      </c>
      <c r="I20" s="191" cm="1">
        <f t="array" ref="I20">IF(
    SUM(IF(
            ISNUMBER(
                IF(
                    $M$5:$X$5,
                    (M20:X20),
                    "")),
            1,
            0))
        =0,
    NA(),
    IF(
        Parameters!$D$15=1,
        IF(
            SUM(--(ISNUMBER(IF($M$5:$X$5=1,(M20:X20),""))))&gt;0,
            MAX(IF(
                ISNUMBER(M20:X20),
                IF(
                    M$5:X$5=1,
                    M20:X20,
                    ""),
                "")),
            MAX(IF(
                ISNUMBER(M20:X20),
                IF(
                    M$5:X$5=2,
                    M20:X20,
                    ""),
                ""))
        ),
        IF(
            Parameters!$D$16=1,
            IFERROR(
                AVERAGE(IF(
                    ISNUMBER(M20:X20),
                    IF(
                        M$5:X$5=1,
                        M20:X20,
                        ""),
                    "")),
                AVERAGE(IF(
                    ISNUMBER(M20:X20),
                    IF(
                        M$5:X$5=2,
                        M20:X20,
                        ""),
                    ""))
            ),
            IF(
                Parameters!$D$17=1,
                IFERROR(
                    IF(
                        OR(
                            IF(
                                ISNUMBER(M20:X20),
                                IF(
                                    M$5:X$5=1,
                                    M20:X20,
                                    ""),
                                "")
                            =0),
                        0,
                        GEOMEAN(IF(
                            ISNUMBER(M20:X20),
                            IF(
                                M$5:X$5=1,
                                M20:X20,
                                ""),
                            ""))
                    ),
                    IF(
                        OR(IF(
                            ISNUMBER(M20:X20),
                            IF(
                                M$5:X$5=2,
                                M20:X20,
                                ""),
                            "")
                            =0),
                        0,
                        GEOMEAN(IF(
                            ISNUMBER(M20:X20),
                            IF(
                                M$5:X$5=2,
                                M20:X20,
                                ""),
                            "")))
                )
            )
        )
    )
)</f>
        <v>2.5649530127142102</v>
      </c>
      <c r="J20" s="242">
        <v>45142</v>
      </c>
      <c r="K20" s="242">
        <v>45142</v>
      </c>
      <c r="L20" s="91" t="s">
        <v>25</v>
      </c>
      <c r="M20" s="192">
        <v>3.9466744799296798</v>
      </c>
      <c r="N20" s="192" t="s">
        <v>409</v>
      </c>
      <c r="O20" s="192">
        <v>2.5649530127142102</v>
      </c>
      <c r="P20" s="192">
        <v>43.75</v>
      </c>
      <c r="Q20" s="192" t="s">
        <v>409</v>
      </c>
      <c r="R20" s="192">
        <v>-1.4166666666666601</v>
      </c>
      <c r="S20" s="192"/>
      <c r="T20" s="192"/>
      <c r="U20" s="192"/>
      <c r="V20" s="192"/>
      <c r="W20" s="192"/>
      <c r="X20" s="192"/>
      <c r="Y20" s="80"/>
      <c r="Z20" s="80"/>
    </row>
    <row r="21" spans="1:26" x14ac:dyDescent="0.2">
      <c r="A21" s="84">
        <v>14</v>
      </c>
      <c r="B21" s="84" t="str">
        <f ca="1"/>
        <v>Burundi</v>
      </c>
      <c r="C21" s="84" t="str">
        <f ca="1"/>
        <v>BDI</v>
      </c>
      <c r="D21" s="219" t="str">
        <f ca="1"/>
        <v>SSF           Sub-Saharan Africa</v>
      </c>
      <c r="E21" s="219" t="str">
        <f ca="1"/>
        <v>IDA</v>
      </c>
      <c r="F21" s="190" t="str">
        <f t="shared" ca="1" si="3"/>
        <v/>
      </c>
      <c r="G21" s="80">
        <f>IF(N21=7, 6.9, 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10</v>
      </c>
      <c r="H21" s="80" cm="1">
        <f t="array" ref="H21">IF(
    SUM(IF(
            ISNUMBER(
                IF(
                    $M$4:$X$4,
                    (M21:X21),
                    "")),
            1,
            0))
        =0,
    NA(),
    IF(
        Parameters!$D$15=1,
        IF(
            SUM(--(ISNUMBER(IF($M$4:$X$4=1,(M21:X21),""))))&gt;0,
            MAX(IF(
                ISNUMBER(M21:X21),
                IF(
                    M$4:X$4=1,
                    M21:X21,
                    ""),
                "")),
            MAX(IF(
                ISNUMBER(M21:X21),
                IF(
                    M$4:X$4=2,
                    M21:X21,
                    ""),
                ""))
        ),
        IF(
            Parameters!$D$16=1,
            IFERROR(
                AVERAGE(IF(
                    ISNUMBER(M21:X21),
                    IF(
                        M$4:X$4=1,
                        M21:X21,
                        ""),
                    "")),
                AVERAGE(IF(
                    ISNUMBER(M21:X21),
                    IF(
                        M$4:X$4=2,
                        M21:X21,
                        ""),
                    ""))
            ),
            IF(
                Parameters!$D$17=1,
                IFERROR(
                    IF(
                        OR(
                            IF(
                                ISNUMBER(M21:X21),
                                IF(
                                    M$4:X$4=1,
                                    M21:X21,
                                    ""),
                                "")
                            =0),
                        0,
                        GEOMEAN(IF(
                            ISNUMBER(M21:X21),
                            IF(
                                M$4:X$4=1,
                                M21:X21,
                                ""),
                            ""))
                    ),
                    IF(
                        OR(IF(
                            ISNUMBER(M21:X21),
                            IF(
                                M$4:X$4=2,
                                M21:X21,
                                ""),
                            "")
                            =0),
                        0,
                        GEOMEAN(IF(
                            ISNUMBER(M21:X21),
                            IF(
                                M$4:X$4=2,
                                M21:X21,
                                ""),
                            "")))
                )
            )
        )
    )
)</f>
        <v>10</v>
      </c>
      <c r="I21" s="191" cm="1">
        <f t="array" ref="I21">IF(
    SUM(IF(
            ISNUMBER(
                IF(
                    $M$5:$X$5,
                    (M21:X21),
                    "")),
            1,
            0))
        =0,
    NA(),
    IF(
        Parameters!$D$15=1,
        IF(
            SUM(--(ISNUMBER(IF($M$5:$X$5=1,(M21:X21),""))))&gt;0,
            MAX(IF(
                ISNUMBER(M21:X21),
                IF(
                    M$5:X$5=1,
                    M21:X21,
                    ""),
                "")),
            MAX(IF(
                ISNUMBER(M21:X21),
                IF(
                    M$5:X$5=2,
                    M21:X21,
                    ""),
                ""))
        ),
        IF(
            Parameters!$D$16=1,
            IFERROR(
                AVERAGE(IF(
                    ISNUMBER(M21:X21),
                    IF(
                        M$5:X$5=1,
                        M21:X21,
                        ""),
                    "")),
                AVERAGE(IF(
                    ISNUMBER(M21:X21),
                    IF(
                        M$5:X$5=2,
                        M21:X21,
                        ""),
                    ""))
            ),
            IF(
                Parameters!$D$17=1,
                IFERROR(
                    IF(
                        OR(
                            IF(
                                ISNUMBER(M21:X21),
                                IF(
                                    M$5:X$5=1,
                                    M21:X21,
                                    ""),
                                "")
                            =0),
                        0,
                        GEOMEAN(IF(
                            ISNUMBER(M21:X21),
                            IF(
                                M$5:X$5=1,
                                M21:X21,
                                ""),
                            ""))
                    ),
                    IF(
                        OR(IF(
                            ISNUMBER(M21:X21),
                            IF(
                                M$5:X$5=2,
                                M21:X21,
                                ""),
                            "")
                            =0),
                        0,
                        GEOMEAN(IF(
                            ISNUMBER(M21:X21),
                            IF(
                                M$5:X$5=2,
                                M21:X21,
                                ""),
                            "")))
                )
            )
        )
    )
)</f>
        <v>10</v>
      </c>
      <c r="J21" s="242">
        <v>44895</v>
      </c>
      <c r="K21" s="242">
        <v>45142</v>
      </c>
      <c r="L21" s="91" t="s">
        <v>27</v>
      </c>
      <c r="M21" s="192">
        <v>8.1072370348666905</v>
      </c>
      <c r="N21" s="192">
        <v>10</v>
      </c>
      <c r="O21" s="192">
        <v>7.4295190713101098</v>
      </c>
      <c r="P21" s="192">
        <v>67.4166666666666</v>
      </c>
      <c r="Q21" s="192" t="s">
        <v>786</v>
      </c>
      <c r="R21" s="192">
        <v>2.25</v>
      </c>
      <c r="S21" s="192"/>
      <c r="T21" s="192"/>
      <c r="U21" s="192"/>
      <c r="V21" s="192"/>
      <c r="W21" s="192"/>
      <c r="X21" s="192"/>
      <c r="Y21" s="80"/>
      <c r="Z21" s="80"/>
    </row>
    <row r="22" spans="1:26" x14ac:dyDescent="0.2">
      <c r="A22" s="84">
        <v>15</v>
      </c>
      <c r="B22" s="84" t="str">
        <f ca="1"/>
        <v>Belgium</v>
      </c>
      <c r="C22" s="84" t="str">
        <f ca="1"/>
        <v>BEL</v>
      </c>
      <c r="D22" s="219" t="str">
        <f ca="1"/>
        <v>ECS           Europe &amp; Central Asia</v>
      </c>
      <c r="E22" s="219" t="str">
        <f ca="1"/>
        <v>NA</v>
      </c>
      <c r="F22" s="190" t="str">
        <f t="shared" ca="1" si="3"/>
        <v/>
      </c>
      <c r="G22" s="80">
        <f>IF(N22=7, 6.9, 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2.1103459237671691</v>
      </c>
      <c r="H22" s="80" cm="1">
        <f t="array" ref="H22">IF(
    SUM(IF(
            ISNUMBER(
                IF(
                    $M$4:$X$4,
                    (M22:X22),
                    "")),
            1,
            0))
        =0,
    NA(),
    IF(
        Parameters!$D$15=1,
        IF(
            SUM(--(ISNUMBER(IF($M$4:$X$4=1,(M22:X22),""))))&gt;0,
            MAX(IF(
                ISNUMBER(M22:X22),
                IF(
                    M$4:X$4=1,
                    M22:X22,
                    ""),
                "")),
            MAX(IF(
                ISNUMBER(M22:X22),
                IF(
                    M$4:X$4=2,
                    M22:X22,
                    ""),
                ""))
        ),
        IF(
            Parameters!$D$16=1,
            IFERROR(
                AVERAGE(IF(
                    ISNUMBER(M22:X22),
                    IF(
                        M$4:X$4=1,
                        M22:X22,
                        ""),
                    "")),
                AVERAGE(IF(
                    ISNUMBER(M22:X22),
                    IF(
                        M$4:X$4=2,
                        M22:X22,
                        ""),
                    ""))
            ),
            IF(
                Parameters!$D$17=1,
                IFERROR(
                    IF(
                        OR(
                            IF(
                                ISNUMBER(M22:X22),
                                IF(
                                    M$4:X$4=1,
                                    M22:X22,
                                    ""),
                                "")
                            =0),
                        0,
                        GEOMEAN(IF(
                            ISNUMBER(M22:X22),
                            IF(
                                M$4:X$4=1,
                                M22:X22,
                                ""),
                            ""))
                    ),
                    IF(
                        OR(IF(
                            ISNUMBER(M22:X22),
                            IF(
                                M$4:X$4=2,
                                M22:X22,
                                ""),
                            "")
                            =0),
                        0,
                        GEOMEAN(IF(
                            ISNUMBER(M22:X22),
                            IF(
                                M$4:X$4=2,
                                M22:X22,
                                ""),
                            "")))
                )
            )
        )
    )
)</f>
        <v>1.00205098154116</v>
      </c>
      <c r="I22" s="191" cm="1">
        <f t="array" ref="I22">IF(
    SUM(IF(
            ISNUMBER(
                IF(
                    $M$5:$X$5,
                    (M22:X22),
                    "")),
            1,
            0))
        =0,
    NA(),
    IF(
        Parameters!$D$15=1,
        IF(
            SUM(--(ISNUMBER(IF($M$5:$X$5=1,(M22:X22),""))))&gt;0,
            MAX(IF(
                ISNUMBER(M22:X22),
                IF(
                    M$5:X$5=1,
                    M22:X22,
                    ""),
                "")),
            MAX(IF(
                ISNUMBER(M22:X22),
                IF(
                    M$5:X$5=2,
                    M22:X22,
                    ""),
                ""))
        ),
        IF(
            Parameters!$D$16=1,
            IFERROR(
                AVERAGE(IF(
                    ISNUMBER(M22:X22),
                    IF(
                        M$5:X$5=1,
                        M22:X22,
                        ""),
                    "")),
                AVERAGE(IF(
                    ISNUMBER(M22:X22),
                    IF(
                        M$5:X$5=2,
                        M22:X22,
                        ""),
                    ""))
            ),
            IF(
                Parameters!$D$17=1,
                IFERROR(
                    IF(
                        OR(
                            IF(
                                ISNUMBER(M22:X22),
                                IF(
                                    M$5:X$5=1,
                                    M22:X22,
                                    ""),
                                "")
                            =0),
                        0,
                        GEOMEAN(IF(
                            ISNUMBER(M22:X22),
                            IF(
                                M$5:X$5=1,
                                M22:X22,
                                ""),
                            ""))
                    ),
                    IF(
                        OR(IF(
                            ISNUMBER(M22:X22),
                            IF(
                                M$5:X$5=2,
                                M22:X22,
                                ""),
                            "")
                            =0),
                        0,
                        GEOMEAN(IF(
                            ISNUMBER(M22:X22),
                            IF(
                                M$5:X$5=2,
                                M22:X22,
                                ""),
                            "")))
                )
            )
        )
    )
)</f>
        <v>4.4444444444444402</v>
      </c>
      <c r="J22" s="242">
        <v>45142</v>
      </c>
      <c r="K22" s="242">
        <v>45142</v>
      </c>
      <c r="L22" s="91" t="s">
        <v>29</v>
      </c>
      <c r="M22" s="192">
        <v>1.00205098154116</v>
      </c>
      <c r="N22" s="192" t="s">
        <v>409</v>
      </c>
      <c r="O22" s="192">
        <v>4.4444444444444402</v>
      </c>
      <c r="P22" s="192">
        <v>27</v>
      </c>
      <c r="Q22" s="192" t="s">
        <v>409</v>
      </c>
      <c r="R22" s="192">
        <v>0</v>
      </c>
      <c r="S22" s="192"/>
      <c r="T22" s="192"/>
      <c r="U22" s="192"/>
      <c r="V22" s="192"/>
      <c r="W22" s="192"/>
      <c r="X22" s="192"/>
      <c r="Y22" s="80"/>
      <c r="Z22" s="80"/>
    </row>
    <row r="23" spans="1:26" x14ac:dyDescent="0.2">
      <c r="A23" s="84">
        <v>16</v>
      </c>
      <c r="B23" s="84" t="str">
        <f ca="1"/>
        <v>Benin</v>
      </c>
      <c r="C23" s="84" t="str">
        <f ca="1"/>
        <v>BEN</v>
      </c>
      <c r="D23" s="219" t="str">
        <f ca="1"/>
        <v>SSF           Sub-Saharan Africa</v>
      </c>
      <c r="E23" s="219" t="str">
        <f ca="1"/>
        <v>IDA</v>
      </c>
      <c r="F23" s="190" t="str">
        <f t="shared" ca="1" si="3"/>
        <v/>
      </c>
      <c r="G23" s="80">
        <f>IF(N23=7, 6.9, 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3.9563329281013453</v>
      </c>
      <c r="H23" s="80" cm="1">
        <f t="array" ref="H23">IF(
    SUM(IF(
            ISNUMBER(
                IF(
                    $M$4:$X$4,
                    (M23:X23),
                    "")),
            1,
            0))
        =0,
    NA(),
    IF(
        Parameters!$D$15=1,
        IF(
            SUM(--(ISNUMBER(IF($M$4:$X$4=1,(M23:X23),""))))&gt;0,
            MAX(IF(
                ISNUMBER(M23:X23),
                IF(
                    M$4:X$4=1,
                    M23:X23,
                    ""),
                "")),
            MAX(IF(
                ISNUMBER(M23:X23),
                IF(
                    M$4:X$4=2,
                    M23:X23,
                    ""),
                ""))
        ),
        IF(
            Parameters!$D$16=1,
            IFERROR(
                AVERAGE(IF(
                    ISNUMBER(M23:X23),
                    IF(
                        M$4:X$4=1,
                        M23:X23,
                        ""),
                    "")),
                AVERAGE(IF(
                    ISNUMBER(M23:X23),
                    IF(
                        M$4:X$4=2,
                        M23:X23,
                        ""),
                    ""))
            ),
            IF(
                Parameters!$D$17=1,
                IFERROR(
                    IF(
                        OR(
                            IF(
                                ISNUMBER(M23:X23),
                                IF(
                                    M$4:X$4=1,
                                    M23:X23,
                                    ""),
                                "")
                            =0),
                        0,
                        GEOMEAN(IF(
                            ISNUMBER(M23:X23),
                            IF(
                                M$4:X$4=1,
                                M23:X23,
                                ""),
                            ""))
                    ),
                    IF(
                        OR(IF(
                            ISNUMBER(M23:X23),
                            IF(
                                M$4:X$4=2,
                                M23:X23,
                                ""),
                            "")
                            =0),
                        0,
                        GEOMEAN(IF(
                            ISNUMBER(M23:X23),
                            IF(
                                M$4:X$4=2,
                                M23:X23,
                                ""),
                            "")))
                )
            )
        )
    )
)</f>
        <v>3.52182830354527</v>
      </c>
      <c r="I23" s="191" cm="1">
        <f t="array" ref="I23">IF(
    SUM(IF(
            ISNUMBER(
                IF(
                    $M$5:$X$5,
                    (M23:X23),
                    "")),
            1,
            0))
        =0,
    NA(),
    IF(
        Parameters!$D$15=1,
        IF(
            SUM(--(ISNUMBER(IF($M$5:$X$5=1,(M23:X23),""))))&gt;0,
            MAX(IF(
                ISNUMBER(M23:X23),
                IF(
                    M$5:X$5=1,
                    M23:X23,
                    ""),
                "")),
            MAX(IF(
                ISNUMBER(M23:X23),
                IF(
                    M$5:X$5=2,
                    M23:X23,
                    ""),
                ""))
        ),
        IF(
            Parameters!$D$16=1,
            IFERROR(
                AVERAGE(IF(
                    ISNUMBER(M23:X23),
                    IF(
                        M$5:X$5=1,
                        M23:X23,
                        ""),
                    "")),
                AVERAGE(IF(
                    ISNUMBER(M23:X23),
                    IF(
                        M$5:X$5=2,
                        M23:X23,
                        ""),
                    ""))
            ),
            IF(
                Parameters!$D$17=1,
                IFERROR(
                    IF(
                        OR(
                            IF(
                                ISNUMBER(M23:X23),
                                IF(
                                    M$5:X$5=1,
                                    M23:X23,
                                    ""),
                                "")
                            =0),
                        0,
                        GEOMEAN(IF(
                            ISNUMBER(M23:X23),
                            IF(
                                M$5:X$5=1,
                                M23:X23,
                                ""),
                            ""))
                    ),
                    IF(
                        OR(IF(
                            ISNUMBER(M23:X23),
                            IF(
                                M$5:X$5=2,
                                M23:X23,
                                ""),
                            "")
                            =0),
                        0,
                        GEOMEAN(IF(
                            ISNUMBER(M23:X23),
                            IF(
                                M$5:X$5=2,
                                M23:X23,
                                ""),
                            "")))
                )
            )
        )
    )
)</f>
        <v>4.4444444444444402</v>
      </c>
      <c r="J23" s="242">
        <v>44830</v>
      </c>
      <c r="K23" s="242">
        <v>44830</v>
      </c>
      <c r="L23" s="91" t="s">
        <v>31</v>
      </c>
      <c r="M23" s="192">
        <v>3.52182830354527</v>
      </c>
      <c r="N23" s="192" t="s">
        <v>409</v>
      </c>
      <c r="O23" s="192">
        <v>4.4444444444444402</v>
      </c>
      <c r="P23" s="192">
        <v>41.3333333333333</v>
      </c>
      <c r="Q23" s="192" t="s">
        <v>409</v>
      </c>
      <c r="R23" s="192">
        <v>0</v>
      </c>
      <c r="S23" s="192"/>
      <c r="T23" s="192"/>
      <c r="U23" s="192"/>
      <c r="V23" s="192"/>
      <c r="W23" s="192"/>
      <c r="X23" s="192"/>
      <c r="Y23" s="80"/>
      <c r="Z23" s="80"/>
    </row>
    <row r="24" spans="1:26" x14ac:dyDescent="0.2">
      <c r="A24" s="84">
        <v>17</v>
      </c>
      <c r="B24" s="84" t="str">
        <f ca="1"/>
        <v>Burkina Faso</v>
      </c>
      <c r="C24" s="84" t="str">
        <f ca="1"/>
        <v>BFA</v>
      </c>
      <c r="D24" s="219" t="str">
        <f ca="1"/>
        <v>SSF           Sub-Saharan Africa</v>
      </c>
      <c r="E24" s="219" t="str">
        <f ca="1"/>
        <v>IDA</v>
      </c>
      <c r="F24" s="190" t="str">
        <f t="shared" ca="1" si="3"/>
        <v/>
      </c>
      <c r="G24" s="80">
        <f>IF(N24=7, 6.9, 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1.9845670838557328</v>
      </c>
      <c r="H24" s="80" cm="1">
        <f t="array" ref="H24">IF(
    SUM(IF(
            ISNUMBER(
                IF(
                    $M$4:$X$4,
                    (M24:X24),
                    "")),
            1,
            0))
        =0,
    NA(),
    IF(
        Parameters!$D$15=1,
        IF(
            SUM(--(ISNUMBER(IF($M$4:$X$4=1,(M24:X24),""))))&gt;0,
            MAX(IF(
                ISNUMBER(M24:X24),
                IF(
                    M$4:X$4=1,
                    M24:X24,
                    ""),
                "")),
            MAX(IF(
                ISNUMBER(M24:X24),
                IF(
                    M$4:X$4=2,
                    M24:X24,
                    ""),
                ""))
        ),
        IF(
            Parameters!$D$16=1,
            IFERROR(
                AVERAGE(IF(
                    ISNUMBER(M24:X24),
                    IF(
                        M$4:X$4=1,
                        M24:X24,
                        ""),
                    "")),
                AVERAGE(IF(
                    ISNUMBER(M24:X24),
                    IF(
                        M$4:X$4=2,
                        M24:X24,
                        ""),
                    ""))
            ),
            IF(
                Parameters!$D$17=1,
                IFERROR(
                    IF(
                        OR(
                            IF(
                                ISNUMBER(M24:X24),
                                IF(
                                    M$4:X$4=1,
                                    M24:X24,
                                    ""),
                                "")
                            =0),
                        0,
                        GEOMEAN(IF(
                            ISNUMBER(M24:X24),
                            IF(
                                M$4:X$4=1,
                                M24:X24,
                                ""),
                            ""))
                    ),
                    IF(
                        OR(IF(
                            ISNUMBER(M24:X24),
                            IF(
                                M$4:X$4=2,
                                M24:X24,
                                ""),
                            "")
                            =0),
                        0,
                        GEOMEAN(IF(
                            ISNUMBER(M24:X24),
                            IF(
                                M$4:X$4=2,
                                M24:X24,
                                ""),
                            "")))
                )
            )
        )
    )
)</f>
        <v>3.4925285672428901</v>
      </c>
      <c r="I24" s="191" cm="1">
        <f t="array" ref="I24">IF(
    SUM(IF(
            ISNUMBER(
                IF(
                    $M$5:$X$5,
                    (M24:X24),
                    "")),
            1,
            0))
        =0,
    NA(),
    IF(
        Parameters!$D$15=1,
        IF(
            SUM(--(ISNUMBER(IF($M$5:$X$5=1,(M24:X24),""))))&gt;0,
            MAX(IF(
                ISNUMBER(M24:X24),
                IF(
                    M$5:X$5=1,
                    M24:X24,
                    ""),
                "")),
            MAX(IF(
                ISNUMBER(M24:X24),
                IF(
                    M$5:X$5=2,
                    M24:X24,
                    ""),
                ""))
        ),
        IF(
            Parameters!$D$16=1,
            IFERROR(
                AVERAGE(IF(
                    ISNUMBER(M24:X24),
                    IF(
                        M$5:X$5=1,
                        M24:X24,
                        ""),
                    "")),
                AVERAGE(IF(
                    ISNUMBER(M24:X24),
                    IF(
                        M$5:X$5=2,
                        M24:X24,
                        ""),
                    ""))
            ),
            IF(
                Parameters!$D$17=1,
                IFERROR(
                    IF(
                        OR(
                            IF(
                                ISNUMBER(M24:X24),
                                IF(
                                    M$5:X$5=1,
                                    M24:X24,
                                    ""),
                                "")
                            =0),
                        0,
                        GEOMEAN(IF(
                            ISNUMBER(M24:X24),
                            IF(
                                M$5:X$5=1,
                                M24:X24,
                                ""),
                            ""))
                    ),
                    IF(
                        OR(IF(
                            ISNUMBER(M24:X24),
                            IF(
                                M$5:X$5=2,
                                M24:X24,
                                ""),
                            "")
                            =0),
                        0,
                        GEOMEAN(IF(
                            ISNUMBER(M24:X24),
                            IF(
                                M$5:X$5=2,
                                M24:X24,
                                ""),
                            "")))
                )
            )
        )
    )
)</f>
        <v>1.1276948590381399</v>
      </c>
      <c r="J24" s="242">
        <v>45142</v>
      </c>
      <c r="K24" s="242">
        <v>45142</v>
      </c>
      <c r="L24" s="91" t="s">
        <v>33</v>
      </c>
      <c r="M24" s="192">
        <v>3.4925285672428901</v>
      </c>
      <c r="N24" s="192" t="s">
        <v>409</v>
      </c>
      <c r="O24" s="192">
        <v>1.1276948590381399</v>
      </c>
      <c r="P24" s="192">
        <v>41.1666666666666</v>
      </c>
      <c r="Q24" s="192" t="s">
        <v>409</v>
      </c>
      <c r="R24" s="192">
        <v>-2.5</v>
      </c>
      <c r="S24" s="192"/>
      <c r="T24" s="192"/>
      <c r="U24" s="192"/>
      <c r="V24" s="192"/>
      <c r="W24" s="192"/>
      <c r="X24" s="192"/>
      <c r="Y24" s="80"/>
      <c r="Z24" s="80"/>
    </row>
    <row r="25" spans="1:26" x14ac:dyDescent="0.2">
      <c r="A25" s="84">
        <v>18</v>
      </c>
      <c r="B25" s="84" t="str">
        <f ca="1"/>
        <v>Bangladesh</v>
      </c>
      <c r="C25" s="84" t="str">
        <f ca="1"/>
        <v>BGD</v>
      </c>
      <c r="D25" s="219" t="str">
        <f ca="1"/>
        <v>SAS           South Asia</v>
      </c>
      <c r="E25" s="219" t="str">
        <f ca="1"/>
        <v>IDA</v>
      </c>
      <c r="F25" s="190" t="str">
        <f t="shared" ca="1" si="3"/>
        <v/>
      </c>
      <c r="G25" s="80">
        <f>IF(N25=7, 6.9, 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6.9</v>
      </c>
      <c r="H25" s="80" cm="1">
        <f t="array" ref="H25">IF(
    SUM(IF(
            ISNUMBER(
                IF(
                    $M$4:$X$4,
                    (M25:X25),
                    "")),
            1,
            0))
        =0,
    NA(),
    IF(
        Parameters!$D$15=1,
        IF(
            SUM(--(ISNUMBER(IF($M$4:$X$4=1,(M25:X25),""))))&gt;0,
            MAX(IF(
                ISNUMBER(M25:X25),
                IF(
                    M$4:X$4=1,
                    M25:X25,
                    ""),
                "")),
            MAX(IF(
                ISNUMBER(M25:X25),
                IF(
                    M$4:X$4=2,
                    M25:X25,
                    ""),
                ""))
        ),
        IF(
            Parameters!$D$16=1,
            IFERROR(
                AVERAGE(IF(
                    ISNUMBER(M25:X25),
                    IF(
                        M$4:X$4=1,
                        M25:X25,
                        ""),
                    "")),
                AVERAGE(IF(
                    ISNUMBER(M25:X25),
                    IF(
                        M$4:X$4=2,
                        M25:X25,
                        ""),
                    ""))
            ),
            IF(
                Parameters!$D$17=1,
                IFERROR(
                    IF(
                        OR(
                            IF(
                                ISNUMBER(M25:X25),
                                IF(
                                    M$4:X$4=1,
                                    M25:X25,
                                    ""),
                                "")
                            =0),
                        0,
                        GEOMEAN(IF(
                            ISNUMBER(M25:X25),
                            IF(
                                M$4:X$4=1,
                                M25:X25,
                                ""),
                            ""))
                    ),
                    IF(
                        OR(IF(
                            ISNUMBER(M25:X25),
                            IF(
                                M$4:X$4=2,
                                M25:X25,
                                ""),
                            "")
                            =0),
                        0,
                        GEOMEAN(IF(
                            ISNUMBER(M25:X25),
                            IF(
                                M$4:X$4=2,
                                M25:X25,
                                ""),
                            "")))
                )
            )
        )
    )
)</f>
        <v>7</v>
      </c>
      <c r="I25" s="191" cm="1">
        <f t="array" ref="I25">IF(
    SUM(IF(
            ISNUMBER(
                IF(
                    $M$5:$X$5,
                    (M25:X25),
                    "")),
            1,
            0))
        =0,
    NA(),
    IF(
        Parameters!$D$15=1,
        IF(
            SUM(--(ISNUMBER(IF($M$5:$X$5=1,(M25:X25),""))))&gt;0,
            MAX(IF(
                ISNUMBER(M25:X25),
                IF(
                    M$5:X$5=1,
                    M25:X25,
                    ""),
                "")),
            MAX(IF(
                ISNUMBER(M25:X25),
                IF(
                    M$5:X$5=2,
                    M25:X25,
                    ""),
                ""))
        ),
        IF(
            Parameters!$D$16=1,
            IFERROR(
                AVERAGE(IF(
                    ISNUMBER(M25:X25),
                    IF(
                        M$5:X$5=1,
                        M25:X25,
                        ""),
                    "")),
                AVERAGE(IF(
                    ISNUMBER(M25:X25),
                    IF(
                        M$5:X$5=2,
                        M25:X25,
                        ""),
                    ""))
            ),
            IF(
                Parameters!$D$17=1,
                IFERROR(
                    IF(
                        OR(
                            IF(
                                ISNUMBER(M25:X25),
                                IF(
                                    M$5:X$5=1,
                                    M25:X25,
                                    ""),
                                "")
                            =0),
                        0,
                        GEOMEAN(IF(
                            ISNUMBER(M25:X25),
                            IF(
                                M$5:X$5=1,
                                M25:X25,
                                ""),
                            ""))
                    ),
                    IF(
                        OR(IF(
                            ISNUMBER(M25:X25),
                            IF(
                                M$5:X$5=2,
                                M25:X25,
                                ""),
                            "")
                            =0),
                        0,
                        GEOMEAN(IF(
                            ISNUMBER(M25:X25),
                            IF(
                                M$5:X$5=2,
                                M25:X25,
                                ""),
                            "")))
                )
            )
        )
    )
)</f>
        <v>7</v>
      </c>
      <c r="J25" s="242">
        <v>44895</v>
      </c>
      <c r="K25" s="242">
        <v>45142</v>
      </c>
      <c r="L25" s="91" t="s">
        <v>35</v>
      </c>
      <c r="M25" s="192">
        <v>4.2250219748022202</v>
      </c>
      <c r="N25" s="192">
        <v>7</v>
      </c>
      <c r="O25" s="192">
        <v>7</v>
      </c>
      <c r="P25" s="192">
        <v>45.3333333333333</v>
      </c>
      <c r="Q25" s="192" t="s">
        <v>784</v>
      </c>
      <c r="R25" s="192">
        <v>2.6666666666666701</v>
      </c>
      <c r="S25" s="192"/>
      <c r="T25" s="192"/>
      <c r="U25" s="192"/>
      <c r="V25" s="192"/>
      <c r="W25" s="192"/>
      <c r="X25" s="192"/>
      <c r="Y25" s="80"/>
      <c r="Z25" s="80"/>
    </row>
    <row r="26" spans="1:26" x14ac:dyDescent="0.2">
      <c r="A26" s="84">
        <v>19</v>
      </c>
      <c r="B26" s="84" t="str">
        <f ca="1"/>
        <v>Bulgaria</v>
      </c>
      <c r="C26" s="84" t="str">
        <f ca="1"/>
        <v>BGR</v>
      </c>
      <c r="D26" s="219" t="str">
        <f ca="1"/>
        <v>ECS           Europe &amp; Central Asia</v>
      </c>
      <c r="E26" s="219" t="str">
        <f ca="1"/>
        <v>IBRD</v>
      </c>
      <c r="F26" s="190" t="str">
        <f t="shared" ca="1" si="3"/>
        <v/>
      </c>
      <c r="G26" s="80">
        <f>IF(N26=7, 6.9, 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2.7161330641084698</v>
      </c>
      <c r="H26" s="80" cm="1">
        <f t="array" ref="H26">IF(
    SUM(IF(
            ISNUMBER(
                IF(
                    $M$4:$X$4,
                    (M26:X26),
                    "")),
            1,
            0))
        =0,
    NA(),
    IF(
        Parameters!$D$15=1,
        IF(
            SUM(--(ISNUMBER(IF($M$4:$X$4=1,(M26:X26),""))))&gt;0,
            MAX(IF(
                ISNUMBER(M26:X26),
                IF(
                    M$4:X$4=1,
                    M26:X26,
                    ""),
                "")),
            MAX(IF(
                ISNUMBER(M26:X26),
                IF(
                    M$4:X$4=2,
                    M26:X26,
                    ""),
                ""))
        ),
        IF(
            Parameters!$D$16=1,
            IFERROR(
                AVERAGE(IF(
                    ISNUMBER(M26:X26),
                    IF(
                        M$4:X$4=1,
                        M26:X26,
                        ""),
                    "")),
                AVERAGE(IF(
                    ISNUMBER(M26:X26),
                    IF(
                        M$4:X$4=2,
                        M26:X26,
                        ""),
                    ""))
            ),
            IF(
                Parameters!$D$17=1,
                IFERROR(
                    IF(
                        OR(
                            IF(
                                ISNUMBER(M26:X26),
                                IF(
                                    M$4:X$4=1,
                                    M26:X26,
                                    ""),
                                "")
                            =0),
                        0,
                        GEOMEAN(IF(
                            ISNUMBER(M26:X26),
                            IF(
                                M$4:X$4=1,
                                M26:X26,
                                ""),
                            ""))
                    ),
                    IF(
                        OR(IF(
                            ISNUMBER(M26:X26),
                            IF(
                                M$4:X$4=2,
                                M26:X26,
                                ""),
                            "")
                            =0),
                        0,
                        GEOMEAN(IF(
                            ISNUMBER(M26:X26),
                            IF(
                                M$4:X$4=2,
                                M26:X26,
                                ""),
                            "")))
                )
            )
        )
    )
)</f>
        <v>1.8956929387635499</v>
      </c>
      <c r="I26" s="191" cm="1">
        <f t="array" ref="I26">IF(
    SUM(IF(
            ISNUMBER(
                IF(
                    $M$5:$X$5,
                    (M26:X26),
                    "")),
            1,
            0))
        =0,
    NA(),
    IF(
        Parameters!$D$15=1,
        IF(
            SUM(--(ISNUMBER(IF($M$5:$X$5=1,(M26:X26),""))))&gt;0,
            MAX(IF(
                ISNUMBER(M26:X26),
                IF(
                    M$5:X$5=1,
                    M26:X26,
                    ""),
                "")),
            MAX(IF(
                ISNUMBER(M26:X26),
                IF(
                    M$5:X$5=2,
                    M26:X26,
                    ""),
                ""))
        ),
        IF(
            Parameters!$D$16=1,
            IFERROR(
                AVERAGE(IF(
                    ISNUMBER(M26:X26),
                    IF(
                        M$5:X$5=1,
                        M26:X26,
                        ""),
                    "")),
                AVERAGE(IF(
                    ISNUMBER(M26:X26),
                    IF(
                        M$5:X$5=2,
                        M26:X26,
                        ""),
                    ""))
            ),
            IF(
                Parameters!$D$17=1,
                IFERROR(
                    IF(
                        OR(
                            IF(
                                ISNUMBER(M26:X26),
                                IF(
                                    M$5:X$5=1,
                                    M26:X26,
                                    ""),
                                "")
                            =0),
                        0,
                        GEOMEAN(IF(
                            ISNUMBER(M26:X26),
                            IF(
                                M$5:X$5=1,
                                M26:X26,
                                ""),
                            ""))
                    ),
                    IF(
                        OR(IF(
                            ISNUMBER(M26:X26),
                            IF(
                                M$5:X$5=2,
                                M26:X26,
                                ""),
                            "")
                            =0),
                        0,
                        GEOMEAN(IF(
                            ISNUMBER(M26:X26),
                            IF(
                                M$5:X$5=2,
                                M26:X26,
                                ""),
                            "")))
                )
            )
        )
    )
)</f>
        <v>3.89165284687672</v>
      </c>
      <c r="J26" s="242">
        <v>45142</v>
      </c>
      <c r="K26" s="242">
        <v>45142</v>
      </c>
      <c r="L26" s="91" t="s">
        <v>37</v>
      </c>
      <c r="M26" s="192">
        <v>1.8956929387635499</v>
      </c>
      <c r="N26" s="192" t="s">
        <v>409</v>
      </c>
      <c r="O26" s="192">
        <v>3.89165284687672</v>
      </c>
      <c r="P26" s="192">
        <v>32.0833333333333</v>
      </c>
      <c r="Q26" s="192" t="s">
        <v>409</v>
      </c>
      <c r="R26" s="192">
        <v>-0.41666666666666702</v>
      </c>
      <c r="S26" s="192"/>
      <c r="T26" s="192"/>
      <c r="U26" s="192"/>
      <c r="V26" s="192"/>
      <c r="W26" s="192"/>
      <c r="X26" s="192"/>
      <c r="Y26" s="80"/>
      <c r="Z26" s="80"/>
    </row>
    <row r="27" spans="1:26" x14ac:dyDescent="0.2">
      <c r="A27" s="84">
        <v>20</v>
      </c>
      <c r="B27" s="84" t="str">
        <f ca="1"/>
        <v>Bahrain</v>
      </c>
      <c r="C27" s="84" t="str">
        <f ca="1"/>
        <v>BHR</v>
      </c>
      <c r="D27" s="219" t="str">
        <f ca="1"/>
        <v>MEA           Middle East &amp; North Africa</v>
      </c>
      <c r="E27" s="219" t="str">
        <f ca="1"/>
        <v>NA</v>
      </c>
      <c r="F27" s="190" t="str">
        <f t="shared" ca="1" si="3"/>
        <v/>
      </c>
      <c r="G27" s="80">
        <f>IF(N27=7, 6.9, 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3.7881868665169129</v>
      </c>
      <c r="H27" s="80" cm="1">
        <f t="array" ref="H27">IF(
    SUM(IF(
            ISNUMBER(
                IF(
                    $M$4:$X$4,
                    (M27:X27),
                    "")),
            1,
            0))
        =0,
    NA(),
    IF(
        Parameters!$D$15=1,
        IF(
            SUM(--(ISNUMBER(IF($M$4:$X$4=1,(M27:X27),""))))&gt;0,
            MAX(IF(
                ISNUMBER(M27:X27),
                IF(
                    M$4:X$4=1,
                    M27:X27,
                    ""),
                "")),
            MAX(IF(
                ISNUMBER(M27:X27),
                IF(
                    M$4:X$4=2,
                    M27:X27,
                    ""),
                ""))
        ),
        IF(
            Parameters!$D$16=1,
            IFERROR(
                AVERAGE(IF(
                    ISNUMBER(M27:X27),
                    IF(
                        M$4:X$4=1,
                        M27:X27,
                        ""),
                    "")),
                AVERAGE(IF(
                    ISNUMBER(M27:X27),
                    IF(
                        M$4:X$4=2,
                        M27:X27,
                        ""),
                    ""))
            ),
            IF(
                Parameters!$D$17=1,
                IFERROR(
                    IF(
                        OR(
                            IF(
                                ISNUMBER(M27:X27),
                                IF(
                                    M$4:X$4=1,
                                    M27:X27,
                                    ""),
                                "")
                            =0),
                        0,
                        GEOMEAN(IF(
                            ISNUMBER(M27:X27),
                            IF(
                                M$4:X$4=1,
                                M27:X27,
                                ""),
                            ""))
                    ),
                    IF(
                        OR(IF(
                            ISNUMBER(M27:X27),
                            IF(
                                M$4:X$4=2,
                                M27:X27,
                                ""),
                            "")
                            =0),
                        0,
                        GEOMEAN(IF(
                            ISNUMBER(M27:X27),
                            IF(
                                M$4:X$4=2,
                                M27:X27,
                                ""),
                            "")))
                )
            )
        )
    )
)</f>
        <v>3.2288309405215299</v>
      </c>
      <c r="I27" s="191" cm="1">
        <f t="array" ref="I27">IF(
    SUM(IF(
            ISNUMBER(
                IF(
                    $M$5:$X$5,
                    (M27:X27),
                    "")),
            1,
            0))
        =0,
    NA(),
    IF(
        Parameters!$D$15=1,
        IF(
            SUM(--(ISNUMBER(IF($M$5:$X$5=1,(M27:X27),""))))&gt;0,
            MAX(IF(
                ISNUMBER(M27:X27),
                IF(
                    M$5:X$5=1,
                    M27:X27,
                    ""),
                "")),
            MAX(IF(
                ISNUMBER(M27:X27),
                IF(
                    M$5:X$5=2,
                    M27:X27,
                    ""),
                ""))
        ),
        IF(
            Parameters!$D$16=1,
            IFERROR(
                AVERAGE(IF(
                    ISNUMBER(M27:X27),
                    IF(
                        M$5:X$5=1,
                        M27:X27,
                        ""),
                    "")),
                AVERAGE(IF(
                    ISNUMBER(M27:X27),
                    IF(
                        M$5:X$5=2,
                        M27:X27,
                        ""),
                    ""))
            ),
            IF(
                Parameters!$D$17=1,
                IFERROR(
                    IF(
                        OR(
                            IF(
                                ISNUMBER(M27:X27),
                                IF(
                                    M$5:X$5=1,
                                    M27:X27,
                                    ""),
                                "")
                            =0),
                        0,
                        GEOMEAN(IF(
                            ISNUMBER(M27:X27),
                            IF(
                                M$5:X$5=1,
                                M27:X27,
                                ""),
                            ""))
                    ),
                    IF(
                        OR(IF(
                            ISNUMBER(M27:X27),
                            IF(
                                M$5:X$5=2,
                                M27:X27,
                                ""),
                            "")
                            =0),
                        0,
                        GEOMEAN(IF(
                            ISNUMBER(M27:X27),
                            IF(
                                M$5:X$5=2,
                                M27:X27,
                                ""),
                            "")))
                )
            )
        )
    )
)</f>
        <v>4.4444444444444402</v>
      </c>
      <c r="J27" s="242">
        <v>44900</v>
      </c>
      <c r="K27" s="242">
        <v>44900</v>
      </c>
      <c r="L27" s="91" t="s">
        <v>39</v>
      </c>
      <c r="M27" s="192">
        <v>3.2288309405215299</v>
      </c>
      <c r="N27" s="192" t="s">
        <v>409</v>
      </c>
      <c r="O27" s="192">
        <v>4.4444444444444402</v>
      </c>
      <c r="P27" s="192">
        <v>39.6666666666666</v>
      </c>
      <c r="Q27" s="192" t="s">
        <v>409</v>
      </c>
      <c r="R27" s="192">
        <v>0</v>
      </c>
      <c r="S27" s="192"/>
      <c r="T27" s="192"/>
      <c r="U27" s="192"/>
      <c r="V27" s="192"/>
      <c r="W27" s="192"/>
      <c r="X27" s="192"/>
      <c r="Y27" s="80"/>
      <c r="Z27" s="80"/>
    </row>
    <row r="28" spans="1:26" x14ac:dyDescent="0.2">
      <c r="A28" s="84">
        <v>21</v>
      </c>
      <c r="B28" s="84" t="str">
        <f ca="1"/>
        <v>Bahamas, The</v>
      </c>
      <c r="C28" s="84" t="str">
        <f ca="1"/>
        <v>BHS</v>
      </c>
      <c r="D28" s="219" t="str">
        <f ca="1"/>
        <v>LCN           Latin America &amp; Caribbean</v>
      </c>
      <c r="E28" s="219" t="str">
        <f ca="1"/>
        <v>NA</v>
      </c>
      <c r="F28" s="190" t="str">
        <f t="shared" ca="1" si="3"/>
        <v/>
      </c>
      <c r="G28" s="80">
        <f>IF(N28=7, 6.9, 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4.1513085992944143</v>
      </c>
      <c r="H28" s="80" cm="1">
        <f t="array" ref="H28">IF(
    SUM(IF(
            ISNUMBER(
                IF(
                    $M$4:$X$4,
                    (M28:X28),
                    "")),
            1,
            0))
        =0,
    NA(),
    IF(
        Parameters!$D$15=1,
        IF(
            SUM(--(ISNUMBER(IF($M$4:$X$4=1,(M28:X28),""))))&gt;0,
            MAX(IF(
                ISNUMBER(M28:X28),
                IF(
                    M$4:X$4=1,
                    M28:X28,
                    ""),
                "")),
            MAX(IF(
                ISNUMBER(M28:X28),
                IF(
                    M$4:X$4=2,
                    M28:X28,
                    ""),
                ""))
        ),
        IF(
            Parameters!$D$16=1,
            IFERROR(
                AVERAGE(IF(
                    ISNUMBER(M28:X28),
                    IF(
                        M$4:X$4=1,
                        M28:X28,
                        ""),
                    "")),
                AVERAGE(IF(
                    ISNUMBER(M28:X28),
                    IF(
                        M$4:X$4=2,
                        M28:X28,
                        ""),
                    ""))
            ),
            IF(
                Parameters!$D$17=1,
                IFERROR(
                    IF(
                        OR(
                            IF(
                                ISNUMBER(M28:X28),
                                IF(
                                    M$4:X$4=1,
                                    M28:X28,
                                    ""),
                                "")
                            =0),
                        0,
                        GEOMEAN(IF(
                            ISNUMBER(M28:X28),
                            IF(
                                M$4:X$4=1,
                                M28:X28,
                                ""),
                            ""))
                    ),
                    IF(
                        OR(IF(
                            ISNUMBER(M28:X28),
                            IF(
                                M$4:X$4=2,
                                M28:X28,
                                ""),
                            "")
                            =0),
                        0,
                        GEOMEAN(IF(
                            ISNUMBER(M28:X28),
                            IF(
                                M$4:X$4=2,
                                M28:X28,
                                ""),
                            "")))
                )
            )
        )
    )
)</f>
        <v>3.44857896278933</v>
      </c>
      <c r="I28" s="191" cm="1">
        <f t="array" ref="I28">IF(
    SUM(IF(
            ISNUMBER(
                IF(
                    $M$5:$X$5,
                    (M28:X28),
                    "")),
            1,
            0))
        =0,
    NA(),
    IF(
        Parameters!$D$15=1,
        IF(
            SUM(--(ISNUMBER(IF($M$5:$X$5=1,(M28:X28),""))))&gt;0,
            MAX(IF(
                ISNUMBER(M28:X28),
                IF(
                    M$5:X$5=1,
                    M28:X28,
                    ""),
                "")),
            MAX(IF(
                ISNUMBER(M28:X28),
                IF(
                    M$5:X$5=2,
                    M28:X28,
                    ""),
                ""))
        ),
        IF(
            Parameters!$D$16=1,
            IFERROR(
                AVERAGE(IF(
                    ISNUMBER(M28:X28),
                    IF(
                        M$5:X$5=1,
                        M28:X28,
                        ""),
                    "")),
                AVERAGE(IF(
                    ISNUMBER(M28:X28),
                    IF(
                        M$5:X$5=2,
                        M28:X28,
                        ""),
                    ""))
            ),
            IF(
                Parameters!$D$17=1,
                IFERROR(
                    IF(
                        OR(
                            IF(
                                ISNUMBER(M28:X28),
                                IF(
                                    M$5:X$5=1,
                                    M28:X28,
                                    ""),
                                "")
                            =0),
                        0,
                        GEOMEAN(IF(
                            ISNUMBER(M28:X28),
                            IF(
                                M$5:X$5=1,
                                M28:X28,
                                ""),
                            ""))
                    ),
                    IF(
                        OR(IF(
                            ISNUMBER(M28:X28),
                            IF(
                                M$5:X$5=2,
                                M28:X28,
                                ""),
                            "")
                            =0),
                        0,
                        GEOMEAN(IF(
                            ISNUMBER(M28:X28),
                            IF(
                                M$5:X$5=2,
                                M28:X28,
                                ""),
                            "")))
                )
            )
        )
    )
)</f>
        <v>4.99723604201216</v>
      </c>
      <c r="J28" s="242">
        <v>45142</v>
      </c>
      <c r="K28" s="242">
        <v>45142</v>
      </c>
      <c r="L28" s="91" t="s">
        <v>40</v>
      </c>
      <c r="M28" s="192">
        <v>3.44857896278933</v>
      </c>
      <c r="N28" s="192" t="s">
        <v>409</v>
      </c>
      <c r="O28" s="192">
        <v>4.99723604201216</v>
      </c>
      <c r="P28" s="192">
        <v>40.9166666666666</v>
      </c>
      <c r="Q28" s="192" t="s">
        <v>409</v>
      </c>
      <c r="R28" s="192">
        <v>0.41666666666666402</v>
      </c>
      <c r="S28" s="192"/>
      <c r="T28" s="192"/>
      <c r="U28" s="192"/>
      <c r="V28" s="192"/>
      <c r="W28" s="192"/>
      <c r="X28" s="192"/>
      <c r="Y28" s="80"/>
      <c r="Z28" s="80"/>
    </row>
    <row r="29" spans="1:26" x14ac:dyDescent="0.2">
      <c r="A29" s="84">
        <v>22</v>
      </c>
      <c r="B29" s="84" t="str">
        <f ca="1"/>
        <v>Bosnia and Herzegovina</v>
      </c>
      <c r="C29" s="84" t="str">
        <f ca="1"/>
        <v>BIH</v>
      </c>
      <c r="D29" s="219" t="str">
        <f ca="1"/>
        <v>ECS           Europe &amp; Central Asia</v>
      </c>
      <c r="E29" s="219" t="str">
        <f ca="1"/>
        <v>IBRD</v>
      </c>
      <c r="F29" s="190" t="str">
        <f t="shared" ca="1" si="3"/>
        <v/>
      </c>
      <c r="G29" s="80">
        <f>IF(N29=7, 6.9, 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3.0696402942846253</v>
      </c>
      <c r="H29" s="80" cm="1">
        <f t="array" ref="H29">IF(
    SUM(IF(
            ISNUMBER(
                IF(
                    $M$4:$X$4,
                    (M29:X29),
                    "")),
            1,
            0))
        =0,
    NA(),
    IF(
        Parameters!$D$15=1,
        IF(
            SUM(--(ISNUMBER(IF($M$4:$X$4=1,(M29:X29),""))))&gt;0,
            MAX(IF(
                ISNUMBER(M29:X29),
                IF(
                    M$4:X$4=1,
                    M29:X29,
                    ""),
                "")),
            MAX(IF(
                ISNUMBER(M29:X29),
                IF(
                    M$4:X$4=2,
                    M29:X29,
                    ""),
                ""))
        ),
        IF(
            Parameters!$D$16=1,
            IFERROR(
                AVERAGE(IF(
                    ISNUMBER(M29:X29),
                    IF(
                        M$4:X$4=1,
                        M29:X29,
                        ""),
                    "")),
                AVERAGE(IF(
                    ISNUMBER(M29:X29),
                    IF(
                        M$4:X$4=2,
                        M29:X29,
                        ""),
                    ""))
            ),
            IF(
                Parameters!$D$17=1,
                IFERROR(
                    IF(
                        OR(
                            IF(
                                ISNUMBER(M29:X29),
                                IF(
                                    M$4:X$4=1,
                                    M29:X29,
                                    ""),
                                "")
                            =0),
                        0,
                        GEOMEAN(IF(
                            ISNUMBER(M29:X29),
                            IF(
                                M$4:X$4=1,
                                M29:X29,
                                ""),
                            ""))
                    ),
                    IF(
                        OR(IF(
                            ISNUMBER(M29:X29),
                            IF(
                                M$4:X$4=2,
                                M29:X29,
                                ""),
                            "")
                            =0),
                        0,
                        GEOMEAN(IF(
                            ISNUMBER(M29:X29),
                            IF(
                                M$4:X$4=2,
                                M29:X29,
                                ""),
                            "")))
                )
            )
        )
    )
)</f>
        <v>3.52182830354527</v>
      </c>
      <c r="I29" s="191" cm="1">
        <f t="array" ref="I29">IF(
    SUM(IF(
            ISNUMBER(
                IF(
                    $M$5:$X$5,
                    (M29:X29),
                    "")),
            1,
            0))
        =0,
    NA(),
    IF(
        Parameters!$D$15=1,
        IF(
            SUM(--(ISNUMBER(IF($M$5:$X$5=1,(M29:X29),""))))&gt;0,
            MAX(IF(
                ISNUMBER(M29:X29),
                IF(
                    M$5:X$5=1,
                    M29:X29,
                    ""),
                "")),
            MAX(IF(
                ISNUMBER(M29:X29),
                IF(
                    M$5:X$5=2,
                    M29:X29,
                    ""),
                ""))
        ),
        IF(
            Parameters!$D$16=1,
            IFERROR(
                AVERAGE(IF(
                    ISNUMBER(M29:X29),
                    IF(
                        M$5:X$5=1,
                        M29:X29,
                        ""),
                    "")),
                AVERAGE(IF(
                    ISNUMBER(M29:X29),
                    IF(
                        M$5:X$5=2,
                        M29:X29,
                        ""),
                    ""))
            ),
            IF(
                Parameters!$D$17=1,
                IFERROR(
                    IF(
                        OR(
                            IF(
                                ISNUMBER(M29:X29),
                                IF(
                                    M$5:X$5=1,
                                    M29:X29,
                                    ""),
                                "")
                            =0),
                        0,
                        GEOMEAN(IF(
                            ISNUMBER(M29:X29),
                            IF(
                                M$5:X$5=1,
                                M29:X29,
                                ""),
                            ""))
                    ),
                    IF(
                        OR(IF(
                            ISNUMBER(M29:X29),
                            IF(
                                M$5:X$5=2,
                                M29:X29,
                                ""),
                            "")
                            =0),
                        0,
                        GEOMEAN(IF(
                            ISNUMBER(M29:X29),
                            IF(
                                M$5:X$5=2,
                                M29:X29,
                                ""),
                            "")))
                )
            )
        )
    )
)</f>
        <v>2.6755113322277499</v>
      </c>
      <c r="J29" s="242">
        <v>45142</v>
      </c>
      <c r="K29" s="242">
        <v>45142</v>
      </c>
      <c r="L29" s="91" t="s">
        <v>42</v>
      </c>
      <c r="M29" s="192">
        <v>3.52182830354527</v>
      </c>
      <c r="N29" s="192" t="s">
        <v>409</v>
      </c>
      <c r="O29" s="192">
        <v>2.6755113322277499</v>
      </c>
      <c r="P29" s="192">
        <v>41.3333333333333</v>
      </c>
      <c r="Q29" s="192" t="s">
        <v>409</v>
      </c>
      <c r="R29" s="192">
        <v>-1.3333333333333199</v>
      </c>
      <c r="S29" s="192"/>
      <c r="T29" s="192"/>
      <c r="U29" s="192"/>
      <c r="V29" s="192"/>
      <c r="W29" s="192"/>
      <c r="X29" s="192"/>
      <c r="Y29" s="80"/>
      <c r="Z29" s="80"/>
    </row>
    <row r="30" spans="1:26" x14ac:dyDescent="0.2">
      <c r="A30" s="84">
        <v>23</v>
      </c>
      <c r="B30" s="84" t="str">
        <f ca="1"/>
        <v>Belarus</v>
      </c>
      <c r="C30" s="84" t="str">
        <f ca="1"/>
        <v>BLR</v>
      </c>
      <c r="D30" s="219" t="str">
        <f ca="1"/>
        <v>ECS           Europe &amp; Central Asia</v>
      </c>
      <c r="E30" s="219" t="str">
        <f ca="1"/>
        <v>IBRD</v>
      </c>
      <c r="F30" s="190" t="str">
        <f t="shared" ca="1" si="3"/>
        <v/>
      </c>
      <c r="G30" s="80">
        <f>IF(N30=7, 6.9, 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0</v>
      </c>
      <c r="H30" s="80" cm="1">
        <f t="array" ref="H30">IF(
    SUM(IF(
            ISNUMBER(
                IF(
                    $M$4:$X$4,
                    (M30:X30),
                    "")),
            1,
            0))
        =0,
    NA(),
    IF(
        Parameters!$D$15=1,
        IF(
            SUM(--(ISNUMBER(IF($M$4:$X$4=1,(M30:X30),""))))&gt;0,
            MAX(IF(
                ISNUMBER(M30:X30),
                IF(
                    M$4:X$4=1,
                    M30:X30,
                    ""),
                "")),
            MAX(IF(
                ISNUMBER(M30:X30),
                IF(
                    M$4:X$4=2,
                    M30:X30,
                    ""),
                ""))
        ),
        IF(
            Parameters!$D$16=1,
            IFERROR(
                AVERAGE(IF(
                    ISNUMBER(M30:X30),
                    IF(
                        M$4:X$4=1,
                        M30:X30,
                        ""),
                    "")),
                AVERAGE(IF(
                    ISNUMBER(M30:X30),
                    IF(
                        M$4:X$4=2,
                        M30:X30,
                        ""),
                    ""))
            ),
            IF(
                Parameters!$D$17=1,
                IFERROR(
                    IF(
                        OR(
                            IF(
                                ISNUMBER(M30:X30),
                                IF(
                                    M$4:X$4=1,
                                    M30:X30,
                                    ""),
                                "")
                            =0),
                        0,
                        GEOMEAN(IF(
                            ISNUMBER(M30:X30),
                            IF(
                                M$4:X$4=1,
                                M30:X30,
                                ""),
                            ""))
                    ),
                    IF(
                        OR(IF(
                            ISNUMBER(M30:X30),
                            IF(
                                M$4:X$4=2,
                                M30:X30,
                                ""),
                            "")
                            =0),
                        0,
                        GEOMEAN(IF(
                            ISNUMBER(M30:X30),
                            IF(
                                M$4:X$4=2,
                                M30:X30,
                                ""),
                            "")))
                )
            )
        )
    )
)</f>
        <v>9.0594784646938198</v>
      </c>
      <c r="I30" s="191" cm="1">
        <f t="array" ref="I30">IF(
    SUM(IF(
            ISNUMBER(
                IF(
                    $M$5:$X$5,
                    (M30:X30),
                    "")),
            1,
            0))
        =0,
    NA(),
    IF(
        Parameters!$D$15=1,
        IF(
            SUM(--(ISNUMBER(IF($M$5:$X$5=1,(M30:X30),""))))&gt;0,
            MAX(IF(
                ISNUMBER(M30:X30),
                IF(
                    M$5:X$5=1,
                    M30:X30,
                    ""),
                "")),
            MAX(IF(
                ISNUMBER(M30:X30),
                IF(
                    M$5:X$5=2,
                    M30:X30,
                    ""),
                ""))
        ),
        IF(
            Parameters!$D$16=1,
            IFERROR(
                AVERAGE(IF(
                    ISNUMBER(M30:X30),
                    IF(
                        M$5:X$5=1,
                        M30:X30,
                        ""),
                    "")),
                AVERAGE(IF(
                    ISNUMBER(M30:X30),
                    IF(
                        M$5:X$5=2,
                        M30:X30,
                        ""),
                    ""))
            ),
            IF(
                Parameters!$D$17=1,
                IFERROR(
                    IF(
                        OR(
                            IF(
                                ISNUMBER(M30:X30),
                                IF(
                                    M$5:X$5=1,
                                    M30:X30,
                                    ""),
                                "")
                            =0),
                        0,
                        GEOMEAN(IF(
                            ISNUMBER(M30:X30),
                            IF(
                                M$5:X$5=1,
                                M30:X30,
                                ""),
                            ""))
                    ),
                    IF(
                        OR(IF(
                            ISNUMBER(M30:X30),
                            IF(
                                M$5:X$5=2,
                                M30:X30,
                                ""),
                            "")
                            =0),
                        0,
                        GEOMEAN(IF(
                            ISNUMBER(M30:X30),
                            IF(
                                M$5:X$5=2,
                                M30:X30,
                                ""),
                            "")))
                )
            )
        )
    )
)</f>
        <v>0</v>
      </c>
      <c r="J30" s="242">
        <v>45142</v>
      </c>
      <c r="K30" s="242">
        <v>45142</v>
      </c>
      <c r="L30" s="91" t="s">
        <v>44</v>
      </c>
      <c r="M30" s="192">
        <v>9.0594784646938198</v>
      </c>
      <c r="N30" s="192" t="s">
        <v>409</v>
      </c>
      <c r="O30" s="192">
        <v>0</v>
      </c>
      <c r="P30" s="192">
        <v>72.8333333333333</v>
      </c>
      <c r="Q30" s="192" t="s">
        <v>409</v>
      </c>
      <c r="R30" s="192">
        <v>-4.8333333333333401</v>
      </c>
      <c r="S30" s="192"/>
      <c r="T30" s="192"/>
      <c r="U30" s="192"/>
      <c r="V30" s="192"/>
      <c r="W30" s="192"/>
      <c r="X30" s="192"/>
      <c r="Y30" s="80"/>
      <c r="Z30" s="80"/>
    </row>
    <row r="31" spans="1:26" x14ac:dyDescent="0.2">
      <c r="A31" s="84">
        <v>24</v>
      </c>
      <c r="B31" s="84" t="str">
        <f ca="1"/>
        <v>Belize</v>
      </c>
      <c r="C31" s="84" t="str">
        <f ca="1"/>
        <v>BLZ</v>
      </c>
      <c r="D31" s="219" t="str">
        <f ca="1"/>
        <v>LCN           Latin America &amp; Caribbean</v>
      </c>
      <c r="E31" s="219" t="str">
        <f ca="1"/>
        <v>IBRD</v>
      </c>
      <c r="F31" s="190" t="str">
        <f t="shared" ca="1" si="3"/>
        <v/>
      </c>
      <c r="G31" s="80">
        <f>IF(N31=7, 6.9, 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3.9589521274535162</v>
      </c>
      <c r="H31" s="80" cm="1">
        <f t="array" ref="H31">IF(
    SUM(IF(
            ISNUMBER(
                IF(
                    $M$4:$X$4,
                    (M31:X31),
                    "")),
            1,
            0))
        =0,
    NA(),
    IF(
        Parameters!$D$15=1,
        IF(
            SUM(--(ISNUMBER(IF($M$4:$X$4=1,(M31:X31),""))))&gt;0,
            MAX(IF(
                ISNUMBER(M31:X31),
                IF(
                    M$4:X$4=1,
                    M31:X31,
                    ""),
                "")),
            MAX(IF(
                ISNUMBER(M31:X31),
                IF(
                    M$4:X$4=2,
                    M31:X31,
                    ""),
                ""))
        ),
        IF(
            Parameters!$D$16=1,
            IFERROR(
                AVERAGE(IF(
                    ISNUMBER(M31:X31),
                    IF(
                        M$4:X$4=1,
                        M31:X31,
                        ""),
                    "")),
                AVERAGE(IF(
                    ISNUMBER(M31:X31),
                    IF(
                        M$4:X$4=2,
                        M31:X31,
                        ""),
                    ""))
            ),
            IF(
                Parameters!$D$17=1,
                IFERROR(
                    IF(
                        OR(
                            IF(
                                ISNUMBER(M31:X31),
                                IF(
                                    M$4:X$4=1,
                                    M31:X31,
                                    ""),
                                "")
                            =0),
                        0,
                        GEOMEAN(IF(
                            ISNUMBER(M31:X31),
                            IF(
                                M$4:X$4=1,
                                M31:X31,
                                ""),
                            ""))
                    ),
                    IF(
                        OR(IF(
                            ISNUMBER(M31:X31),
                            IF(
                                M$4:X$4=2,
                                M31:X31,
                                ""),
                            "")
                            =0),
                        0,
                        GEOMEAN(IF(
                            ISNUMBER(M31:X31),
                            IF(
                                M$4:X$4=2,
                                M31:X31,
                                ""),
                            "")))
                )
            )
        )
    )
)</f>
        <v>4.8549663053032504</v>
      </c>
      <c r="I31" s="191" cm="1">
        <f t="array" ref="I31">IF(
    SUM(IF(
            ISNUMBER(
                IF(
                    $M$5:$X$5,
                    (M31:X31),
                    "")),
            1,
            0))
        =0,
    NA(),
    IF(
        Parameters!$D$15=1,
        IF(
            SUM(--(ISNUMBER(IF($M$5:$X$5=1,(M31:X31),""))))&gt;0,
            MAX(IF(
                ISNUMBER(M31:X31),
                IF(
                    M$5:X$5=1,
                    M31:X31,
                    ""),
                "")),
            MAX(IF(
                ISNUMBER(M31:X31),
                IF(
                    M$5:X$5=2,
                    M31:X31,
                    ""),
                ""))
        ),
        IF(
            Parameters!$D$16=1,
            IFERROR(
                AVERAGE(IF(
                    ISNUMBER(M31:X31),
                    IF(
                        M$5:X$5=1,
                        M31:X31,
                        ""),
                    "")),
                AVERAGE(IF(
                    ISNUMBER(M31:X31),
                    IF(
                        M$5:X$5=2,
                        M31:X31,
                        ""),
                    ""))
            ),
            IF(
                Parameters!$D$17=1,
                IFERROR(
                    IF(
                        OR(
                            IF(
                                ISNUMBER(M31:X31),
                                IF(
                                    M$5:X$5=1,
                                    M31:X31,
                                    ""),
                                "")
                            =0),
                        0,
                        GEOMEAN(IF(
                            ISNUMBER(M31:X31),
                            IF(
                                M$5:X$5=1,
                                M31:X31,
                                ""),
                            ""))
                    ),
                    IF(
                        OR(IF(
                            ISNUMBER(M31:X31),
                            IF(
                                M$5:X$5=2,
                                M31:X31,
                                ""),
                            "")
                            =0),
                        0,
                        GEOMEAN(IF(
                            ISNUMBER(M31:X31),
                            IF(
                                M$5:X$5=2,
                                M31:X31,
                                ""),
                            "")))
                )
            )
        )
    )
)</f>
        <v>3.22830292979546</v>
      </c>
      <c r="J31" s="242">
        <v>45142</v>
      </c>
      <c r="K31" s="242">
        <v>45142</v>
      </c>
      <c r="L31" s="91" t="s">
        <v>46</v>
      </c>
      <c r="M31" s="192">
        <v>4.8549663053032504</v>
      </c>
      <c r="N31" s="192" t="s">
        <v>409</v>
      </c>
      <c r="O31" s="192">
        <v>3.22830292979546</v>
      </c>
      <c r="P31" s="192">
        <v>48.9166666666666</v>
      </c>
      <c r="Q31" s="192" t="s">
        <v>409</v>
      </c>
      <c r="R31" s="192">
        <v>-0.91666666666667096</v>
      </c>
      <c r="S31" s="192"/>
      <c r="T31" s="192"/>
      <c r="U31" s="192"/>
      <c r="V31" s="192"/>
      <c r="W31" s="192"/>
      <c r="X31" s="192"/>
      <c r="Y31" s="80"/>
      <c r="Z31" s="80"/>
    </row>
    <row r="32" spans="1:26" x14ac:dyDescent="0.2">
      <c r="A32" s="84">
        <v>25</v>
      </c>
      <c r="B32" s="84" t="str">
        <f ca="1"/>
        <v>Bermuda</v>
      </c>
      <c r="C32" s="84" t="str">
        <f ca="1"/>
        <v>BMU</v>
      </c>
      <c r="D32" s="219" t="str">
        <f ca="1"/>
        <v>NAC           North America</v>
      </c>
      <c r="E32" s="219" t="str">
        <f ca="1"/>
        <v>NA</v>
      </c>
      <c r="F32" s="190" t="str">
        <f t="shared" ca="1" si="3"/>
        <v/>
      </c>
      <c r="G32" s="80" t="e">
        <f>IF(N32=7, 6.9, 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#N/A</v>
      </c>
      <c r="H32" s="80" t="e" cm="1">
        <f t="array" ref="H32">IF(
    SUM(IF(
            ISNUMBER(
                IF(
                    $M$4:$X$4,
                    (M32:X32),
                    "")),
            1,
            0))
        =0,
    NA(),
    IF(
        Parameters!$D$15=1,
        IF(
            SUM(--(ISNUMBER(IF($M$4:$X$4=1,(M32:X32),""))))&gt;0,
            MAX(IF(
                ISNUMBER(M32:X32),
                IF(
                    M$4:X$4=1,
                    M32:X32,
                    ""),
                "")),
            MAX(IF(
                ISNUMBER(M32:X32),
                IF(
                    M$4:X$4=2,
                    M32:X32,
                    ""),
                ""))
        ),
        IF(
            Parameters!$D$16=1,
            IFERROR(
                AVERAGE(IF(
                    ISNUMBER(M32:X32),
                    IF(
                        M$4:X$4=1,
                        M32:X32,
                        ""),
                    "")),
                AVERAGE(IF(
                    ISNUMBER(M32:X32),
                    IF(
                        M$4:X$4=2,
                        M32:X32,
                        ""),
                    ""))
            ),
            IF(
                Parameters!$D$17=1,
                IFERROR(
                    IF(
                        OR(
                            IF(
                                ISNUMBER(M32:X32),
                                IF(
                                    M$4:X$4=1,
                                    M32:X32,
                                    ""),
                                "")
                            =0),
                        0,
                        GEOMEAN(IF(
                            ISNUMBER(M32:X32),
                            IF(
                                M$4:X$4=1,
                                M32:X32,
                                ""),
                            ""))
                    ),
                    IF(
                        OR(IF(
                            ISNUMBER(M32:X32),
                            IF(
                                M$4:X$4=2,
                                M32:X32,
                                ""),
                            "")
                            =0),
                        0,
                        GEOMEAN(IF(
                            ISNUMBER(M32:X32),
                            IF(
                                M$4:X$4=2,
                                M32:X32,
                                ""),
                            "")))
                )
            )
        )
    )
)</f>
        <v>#N/A</v>
      </c>
      <c r="I32" s="191" t="e" cm="1">
        <f t="array" ref="I32">IF(
    SUM(IF(
            ISNUMBER(
                IF(
                    $M$5:$X$5,
                    (M32:X32),
                    "")),
            1,
            0))
        =0,
    NA(),
    IF(
        Parameters!$D$15=1,
        IF(
            SUM(--(ISNUMBER(IF($M$5:$X$5=1,(M32:X32),""))))&gt;0,
            MAX(IF(
                ISNUMBER(M32:X32),
                IF(
                    M$5:X$5=1,
                    M32:X32,
                    ""),
                "")),
            MAX(IF(
                ISNUMBER(M32:X32),
                IF(
                    M$5:X$5=2,
                    M32:X32,
                    ""),
                ""))
        ),
        IF(
            Parameters!$D$16=1,
            IFERROR(
                AVERAGE(IF(
                    ISNUMBER(M32:X32),
                    IF(
                        M$5:X$5=1,
                        M32:X32,
                        ""),
                    "")),
                AVERAGE(IF(
                    ISNUMBER(M32:X32),
                    IF(
                        M$5:X$5=2,
                        M32:X32,
                        ""),
                    ""))
            ),
            IF(
                Parameters!$D$17=1,
                IFERROR(
                    IF(
                        OR(
                            IF(
                                ISNUMBER(M32:X32),
                                IF(
                                    M$5:X$5=1,
                                    M32:X32,
                                    ""),
                                "")
                            =0),
                        0,
                        GEOMEAN(IF(
                            ISNUMBER(M32:X32),
                            IF(
                                M$5:X$5=1,
                                M32:X32,
                                ""),
                            ""))
                    ),
                    IF(
                        OR(IF(
                            ISNUMBER(M32:X32),
                            IF(
                                M$5:X$5=2,
                                M32:X32,
                                ""),
                            "")
                            =0),
                        0,
                        GEOMEAN(IF(
                            ISNUMBER(M32:X32),
                            IF(
                                M$5:X$5=2,
                                M32:X32,
                                ""),
                            "")))
                )
            )
        )
    )
)</f>
        <v>#N/A</v>
      </c>
      <c r="J32" s="242" t="s">
        <v>409</v>
      </c>
      <c r="K32" s="242" t="s">
        <v>409</v>
      </c>
      <c r="L32" s="91" t="s">
        <v>702</v>
      </c>
      <c r="M32" s="192" t="s">
        <v>409</v>
      </c>
      <c r="N32" s="192" t="s">
        <v>409</v>
      </c>
      <c r="O32" s="192" t="s">
        <v>409</v>
      </c>
      <c r="P32" s="192" t="s">
        <v>409</v>
      </c>
      <c r="Q32" s="192" t="s">
        <v>409</v>
      </c>
      <c r="R32" s="192" t="s">
        <v>409</v>
      </c>
      <c r="S32" s="192"/>
      <c r="T32" s="192"/>
      <c r="U32" s="192"/>
      <c r="V32" s="192"/>
      <c r="W32" s="192"/>
      <c r="X32" s="192"/>
      <c r="Y32" s="80"/>
      <c r="Z32" s="80"/>
    </row>
    <row r="33" spans="1:26" x14ac:dyDescent="0.2">
      <c r="A33" s="84">
        <v>26</v>
      </c>
      <c r="B33" s="84" t="str">
        <f ca="1"/>
        <v>Bolivia</v>
      </c>
      <c r="C33" s="84" t="str">
        <f ca="1"/>
        <v>BOL</v>
      </c>
      <c r="D33" s="219" t="str">
        <f ca="1"/>
        <v>LCN           Latin America &amp; Caribbean</v>
      </c>
      <c r="E33" s="219" t="str">
        <f ca="1"/>
        <v>IBRD</v>
      </c>
      <c r="F33" s="190" t="str">
        <f t="shared" ca="1" si="3"/>
        <v/>
      </c>
      <c r="G33" s="80">
        <f>IF(N33=7, 6.9, 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7.5042716617378273</v>
      </c>
      <c r="H33" s="80" cm="1">
        <f t="array" ref="H33">IF(
    SUM(IF(
            ISNUMBER(
                IF(
                    $M$4:$X$4,
                    (M33:X33),
                    "")),
            1,
            0))
        =0,
    NA(),
    IF(
        Parameters!$D$15=1,
        IF(
            SUM(--(ISNUMBER(IF($M$4:$X$4=1,(M33:X33),""))))&gt;0,
            MAX(IF(
                ISNUMBER(M33:X33),
                IF(
                    M$4:X$4=1,
                    M33:X33,
                    ""),
                "")),
            MAX(IF(
                ISNUMBER(M33:X33),
                IF(
                    M$4:X$4=2,
                    M33:X33,
                    ""),
                ""))
        ),
        IF(
            Parameters!$D$16=1,
            IFERROR(
                AVERAGE(IF(
                    ISNUMBER(M33:X33),
                    IF(
                        M$4:X$4=1,
                        M33:X33,
                        ""),
                    "")),
                AVERAGE(IF(
                    ISNUMBER(M33:X33),
                    IF(
                        M$4:X$4=2,
                        M33:X33,
                        ""),
                    ""))
            ),
            IF(
                Parameters!$D$17=1,
                IFERROR(
                    IF(
                        OR(
                            IF(
                                ISNUMBER(M33:X33),
                                IF(
                                    M$4:X$4=1,
                                    M33:X33,
                                    ""),
                                "")
                            =0),
                        0,
                        GEOMEAN(IF(
                            ISNUMBER(M33:X33),
                            IF(
                                M$4:X$4=1,
                                M33:X33,
                                ""),
                            ""))
                    ),
                    IF(
                        OR(IF(
                            ISNUMBER(M33:X33),
                            IF(
                                M$4:X$4=2,
                                M33:X33,
                                ""),
                            "")
                            =0),
                        0,
                        GEOMEAN(IF(
                            ISNUMBER(M33:X33),
                            IF(
                                M$4:X$4=2,
                                M33:X33,
                                ""),
                            "")))
                )
            )
        )
    )
)</f>
        <v>5.6314093173161401</v>
      </c>
      <c r="I33" s="191" cm="1">
        <f t="array" ref="I33">IF(
    SUM(IF(
            ISNUMBER(
                IF(
                    $M$5:$X$5,
                    (M33:X33),
                    "")),
            1,
            0))
        =0,
    NA(),
    IF(
        Parameters!$D$15=1,
        IF(
            SUM(--(ISNUMBER(IF($M$5:$X$5=1,(M33:X33),""))))&gt;0,
            MAX(IF(
                ISNUMBER(M33:X33),
                IF(
                    M$5:X$5=1,
                    M33:X33,
                    ""),
                "")),
            MAX(IF(
                ISNUMBER(M33:X33),
                IF(
                    M$5:X$5=2,
                    M33:X33,
                    ""),
                ""))
        ),
        IF(
            Parameters!$D$16=1,
            IFERROR(
                AVERAGE(IF(
                    ISNUMBER(M33:X33),
                    IF(
                        M$5:X$5=1,
                        M33:X33,
                        ""),
                    "")),
                AVERAGE(IF(
                    ISNUMBER(M33:X33),
                    IF(
                        M$5:X$5=2,
                        M33:X33,
                        ""),
                    ""))
            ),
            IF(
                Parameters!$D$17=1,
                IFERROR(
                    IF(
                        OR(
                            IF(
                                ISNUMBER(M33:X33),
                                IF(
                                    M$5:X$5=1,
                                    M33:X33,
                                    ""),
                                "")
                            =0),
                        0,
                        GEOMEAN(IF(
                            ISNUMBER(M33:X33),
                            IF(
                                M$5:X$5=1,
                                M33:X33,
                                ""),
                            ""))
                    ),
                    IF(
                        OR(IF(
                            ISNUMBER(M33:X33),
                            IF(
                                M$5:X$5=2,
                                M33:X33,
                                ""),
                            "")
                            =0),
                        0,
                        GEOMEAN(IF(
                            ISNUMBER(M33:X33),
                            IF(
                                M$5:X$5=2,
                                M33:X33,
                                ""),
                            "")))
                )
            )
        )
    )
)</f>
        <v>10</v>
      </c>
      <c r="J33" s="242">
        <v>45142</v>
      </c>
      <c r="K33" s="242">
        <v>45142</v>
      </c>
      <c r="L33" s="91" t="s">
        <v>48</v>
      </c>
      <c r="M33" s="192">
        <v>5.6314093173161401</v>
      </c>
      <c r="N33" s="192" t="s">
        <v>409</v>
      </c>
      <c r="O33" s="192">
        <v>10</v>
      </c>
      <c r="P33" s="192">
        <v>53.3333333333333</v>
      </c>
      <c r="Q33" s="192" t="s">
        <v>409</v>
      </c>
      <c r="R33" s="192">
        <v>5.3333333333333197</v>
      </c>
      <c r="S33" s="192"/>
      <c r="T33" s="192"/>
      <c r="U33" s="192"/>
      <c r="V33" s="192"/>
      <c r="W33" s="192"/>
      <c r="X33" s="192"/>
      <c r="Y33" s="80"/>
      <c r="Z33" s="80"/>
    </row>
    <row r="34" spans="1:26" x14ac:dyDescent="0.2">
      <c r="A34" s="84">
        <v>27</v>
      </c>
      <c r="B34" s="84" t="str">
        <f ca="1"/>
        <v>Brazil</v>
      </c>
      <c r="C34" s="84" t="str">
        <f ca="1"/>
        <v>BRA</v>
      </c>
      <c r="D34" s="219" t="str">
        <f ca="1"/>
        <v>LCN           Latin America &amp; Caribbean</v>
      </c>
      <c r="E34" s="219" t="str">
        <f ca="1"/>
        <v>IBRD</v>
      </c>
      <c r="F34" s="190" t="str">
        <f t="shared" ca="1" si="3"/>
        <v/>
      </c>
      <c r="G34" s="80">
        <f>IF(N34=7, 6.9, 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10</v>
      </c>
      <c r="H34" s="80" cm="1">
        <f t="array" ref="H34">IF(
    SUM(IF(
            ISNUMBER(
                IF(
                    $M$4:$X$4,
                    (M34:X34),
                    "")),
            1,
            0))
        =0,
    NA(),
    IF(
        Parameters!$D$15=1,
        IF(
            SUM(--(ISNUMBER(IF($M$4:$X$4=1,(M34:X34),""))))&gt;0,
            MAX(IF(
                ISNUMBER(M34:X34),
                IF(
                    M$4:X$4=1,
                    M34:X34,
                    ""),
                "")),
            MAX(IF(
                ISNUMBER(M34:X34),
                IF(
                    M$4:X$4=2,
                    M34:X34,
                    ""),
                ""))
        ),
        IF(
            Parameters!$D$16=1,
            IFERROR(
                AVERAGE(IF(
                    ISNUMBER(M34:X34),
                    IF(
                        M$4:X$4=1,
                        M34:X34,
                        ""),
                    "")),
                AVERAGE(IF(
                    ISNUMBER(M34:X34),
                    IF(
                        M$4:X$4=2,
                        M34:X34,
                        ""),
                    ""))
            ),
            IF(
                Parameters!$D$17=1,
                IFERROR(
                    IF(
                        OR(
                            IF(
                                ISNUMBER(M34:X34),
                                IF(
                                    M$4:X$4=1,
                                    M34:X34,
                                    ""),
                                "")
                            =0),
                        0,
                        GEOMEAN(IF(
                            ISNUMBER(M34:X34),
                            IF(
                                M$4:X$4=1,
                                M34:X34,
                                ""),
                            ""))
                    ),
                    IF(
                        OR(IF(
                            ISNUMBER(M34:X34),
                            IF(
                                M$4:X$4=2,
                                M34:X34,
                                ""),
                            "")
                            =0),
                        0,
                        GEOMEAN(IF(
                            ISNUMBER(M34:X34),
                            IF(
                                M$4:X$4=2,
                                M34:X34,
                                ""),
                            "")))
                )
            )
        )
    )
)</f>
        <v>10</v>
      </c>
      <c r="I34" s="191" cm="1">
        <f t="array" ref="I34">IF(
    SUM(IF(
            ISNUMBER(
                IF(
                    $M$5:$X$5,
                    (M34:X34),
                    "")),
            1,
            0))
        =0,
    NA(),
    IF(
        Parameters!$D$15=1,
        IF(
            SUM(--(ISNUMBER(IF($M$5:$X$5=1,(M34:X34),""))))&gt;0,
            MAX(IF(
                ISNUMBER(M34:X34),
                IF(
                    M$5:X$5=1,
                    M34:X34,
                    ""),
                "")),
            MAX(IF(
                ISNUMBER(M34:X34),
                IF(
                    M$5:X$5=2,
                    M34:X34,
                    ""),
                ""))
        ),
        IF(
            Parameters!$D$16=1,
            IFERROR(
                AVERAGE(IF(
                    ISNUMBER(M34:X34),
                    IF(
                        M$5:X$5=1,
                        M34:X34,
                        ""),
                    "")),
                AVERAGE(IF(
                    ISNUMBER(M34:X34),
                    IF(
                        M$5:X$5=2,
                        M34:X34,
                        ""),
                    ""))
            ),
            IF(
                Parameters!$D$17=1,
                IFERROR(
                    IF(
                        OR(
                            IF(
                                ISNUMBER(M34:X34),
                                IF(
                                    M$5:X$5=1,
                                    M34:X34,
                                    ""),
                                "")
                            =0),
                        0,
                        GEOMEAN(IF(
                            ISNUMBER(M34:X34),
                            IF(
                                M$5:X$5=1,
                                M34:X34,
                                ""),
                            ""))
                    ),
                    IF(
                        OR(IF(
                            ISNUMBER(M34:X34),
                            IF(
                                M$5:X$5=2,
                                M34:X34,
                                ""),
                            "")
                            =0),
                        0,
                        GEOMEAN(IF(
                            ISNUMBER(M34:X34),
                            IF(
                                M$5:X$5=2,
                                M34:X34,
                                ""),
                            "")))
                )
            )
        )
    )
)</f>
        <v>10</v>
      </c>
      <c r="J34" s="242">
        <v>44895</v>
      </c>
      <c r="K34" s="242">
        <v>44887</v>
      </c>
      <c r="L34" s="91" t="s">
        <v>50</v>
      </c>
      <c r="M34" s="192">
        <v>4.7231174919425696</v>
      </c>
      <c r="N34" s="192">
        <v>10</v>
      </c>
      <c r="O34" s="192">
        <v>2.0121614151464899</v>
      </c>
      <c r="P34" s="192">
        <v>48.1666666666666</v>
      </c>
      <c r="Q34" s="192" t="s">
        <v>785</v>
      </c>
      <c r="R34" s="192">
        <v>-1.8333333333333199</v>
      </c>
      <c r="S34" s="192"/>
      <c r="T34" s="192"/>
      <c r="U34" s="192"/>
      <c r="V34" s="192"/>
      <c r="W34" s="192"/>
      <c r="X34" s="192"/>
      <c r="Y34" s="80"/>
      <c r="Z34" s="80"/>
    </row>
    <row r="35" spans="1:26" x14ac:dyDescent="0.2">
      <c r="A35" s="84">
        <v>28</v>
      </c>
      <c r="B35" s="84" t="str">
        <f ca="1"/>
        <v>Barbados</v>
      </c>
      <c r="C35" s="84" t="str">
        <f ca="1"/>
        <v>BRB</v>
      </c>
      <c r="D35" s="219" t="str">
        <f ca="1"/>
        <v>LCN           Latin America &amp; Caribbean</v>
      </c>
      <c r="E35" s="219" t="str">
        <f ca="1"/>
        <v>NA</v>
      </c>
      <c r="F35" s="190" t="str">
        <f t="shared" ca="1" si="3"/>
        <v/>
      </c>
      <c r="G35" s="80">
        <f>IF(N35=7, 6.9, 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3.143878507901301</v>
      </c>
      <c r="H35" s="80" cm="1">
        <f t="array" ref="H35">IF(
    SUM(IF(
            ISNUMBER(
                IF(
                    $M$4:$X$4,
                    (M35:X35),
                    "")),
            1,
            0))
        =0,
    NA(),
    IF(
        Parameters!$D$15=1,
        IF(
            SUM(--(ISNUMBER(IF($M$4:$X$4=1,(M35:X35),""))))&gt;0,
            MAX(IF(
                ISNUMBER(M35:X35),
                IF(
                    M$4:X$4=1,
                    M35:X35,
                    ""),
                "")),
            MAX(IF(
                ISNUMBER(M35:X35),
                IF(
                    M$4:X$4=2,
                    M35:X35,
                    ""),
                ""))
        ),
        IF(
            Parameters!$D$16=1,
            IFERROR(
                AVERAGE(IF(
                    ISNUMBER(M35:X35),
                    IF(
                        M$4:X$4=1,
                        M35:X35,
                        ""),
                    "")),
                AVERAGE(IF(
                    ISNUMBER(M35:X35),
                    IF(
                        M$4:X$4=2,
                        M35:X35,
                        ""),
                    ""))
            ),
            IF(
                Parameters!$D$17=1,
                IFERROR(
                    IF(
                        OR(
                            IF(
                                ISNUMBER(M35:X35),
                                IF(
                                    M$4:X$4=1,
                                    M35:X35,
                                    ""),
                                "")
                            =0),
                        0,
                        GEOMEAN(IF(
                            ISNUMBER(M35:X35),
                            IF(
                                M$4:X$4=1,
                                M35:X35,
                                ""),
                            ""))
                    ),
                    IF(
                        OR(IF(
                            ISNUMBER(M35:X35),
                            IF(
                                M$4:X$4=2,
                                M35:X35,
                                ""),
                            "")
                            =0),
                        0,
                        GEOMEAN(IF(
                            ISNUMBER(M35:X35),
                            IF(
                                M$4:X$4=2,
                                M35:X35,
                                ""),
                            "")))
                )
            )
        )
    )
)</f>
        <v>3.17023146791679</v>
      </c>
      <c r="I35" s="191" cm="1">
        <f t="array" ref="I35">IF(
    SUM(IF(
            ISNUMBER(
                IF(
                    $M$5:$X$5,
                    (M35:X35),
                    "")),
            1,
            0))
        =0,
    NA(),
    IF(
        Parameters!$D$15=1,
        IF(
            SUM(--(ISNUMBER(IF($M$5:$X$5=1,(M35:X35),""))))&gt;0,
            MAX(IF(
                ISNUMBER(M35:X35),
                IF(
                    M$5:X$5=1,
                    M35:X35,
                    ""),
                "")),
            MAX(IF(
                ISNUMBER(M35:X35),
                IF(
                    M$5:X$5=2,
                    M35:X35,
                    ""),
                ""))
        ),
        IF(
            Parameters!$D$16=1,
            IFERROR(
                AVERAGE(IF(
                    ISNUMBER(M35:X35),
                    IF(
                        M$5:X$5=1,
                        M35:X35,
                        ""),
                    "")),
                AVERAGE(IF(
                    ISNUMBER(M35:X35),
                    IF(
                        M$5:X$5=2,
                        M35:X35,
                        ""),
                    ""))
            ),
            IF(
                Parameters!$D$17=1,
                IFERROR(
                    IF(
                        OR(
                            IF(
                                ISNUMBER(M35:X35),
                                IF(
                                    M$5:X$5=1,
                                    M35:X35,
                                    ""),
                                "")
                            =0),
                        0,
                        GEOMEAN(IF(
                            ISNUMBER(M35:X35),
                            IF(
                                M$5:X$5=1,
                                M35:X35,
                                ""),
                            ""))
                    ),
                    IF(
                        OR(IF(
                            ISNUMBER(M35:X35),
                            IF(
                                M$5:X$5=2,
                                M35:X35,
                                ""),
                            "")
                            =0),
                        0,
                        GEOMEAN(IF(
                            ISNUMBER(M35:X35),
                            IF(
                                M$5:X$5=2,
                                M35:X35,
                                ""),
                            "")))
                )
            )
        )
    )
)</f>
        <v>3.1177446102819202</v>
      </c>
      <c r="J35" s="242">
        <v>44966</v>
      </c>
      <c r="K35" s="242">
        <v>45142</v>
      </c>
      <c r="L35" s="91" t="s">
        <v>52</v>
      </c>
      <c r="M35" s="192">
        <v>3.17023146791679</v>
      </c>
      <c r="N35" s="192" t="s">
        <v>409</v>
      </c>
      <c r="O35" s="192">
        <v>3.1177446102819202</v>
      </c>
      <c r="P35" s="192">
        <v>39.3333333333333</v>
      </c>
      <c r="Q35" s="192" t="s">
        <v>409</v>
      </c>
      <c r="R35" s="192">
        <v>-1</v>
      </c>
      <c r="S35" s="192"/>
      <c r="T35" s="192"/>
      <c r="U35" s="192"/>
      <c r="V35" s="192"/>
      <c r="W35" s="192"/>
      <c r="X35" s="192"/>
      <c r="Y35" s="80"/>
      <c r="Z35" s="80"/>
    </row>
    <row r="36" spans="1:26" x14ac:dyDescent="0.2">
      <c r="A36" s="84">
        <v>29</v>
      </c>
      <c r="B36" s="84" t="str">
        <f ca="1"/>
        <v>Brunei Darussalam</v>
      </c>
      <c r="C36" s="84" t="str">
        <f ca="1"/>
        <v>BRN</v>
      </c>
      <c r="D36" s="219" t="str">
        <f ca="1"/>
        <v>EAS           East Asia &amp; Pacific</v>
      </c>
      <c r="E36" s="219" t="str">
        <f ca="1"/>
        <v>NA</v>
      </c>
      <c r="F36" s="190" t="str">
        <f t="shared" ca="1" si="3"/>
        <v/>
      </c>
      <c r="G36" s="80">
        <f>IF(N36=7, 6.9, 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$M$4:$X$4,
                    (M36:X36),
                    "")),
            1,
            0))
        =0,
    NA(),
    IF(
        Parameters!$D$15=1,
        IF(
            SUM(--(ISNUMBER(IF($M$4:$X$4=1,(M36:X36),""))))&gt;0,
            MAX(IF(
                ISNUMBER(M36:X36),
                IF(
                    M$4:X$4=1,
                    M36:X36,
                    ""),
                "")),
            MAX(IF(
                ISNUMBER(M36:X36),
                IF(
                    M$4:X$4=2,
                    M36:X36,
                    ""),
                ""))
        ),
        IF(
            Parameters!$D$16=1,
            IFERROR(
                AVERAGE(IF(
                    ISNUMBER(M36:X36),
                    IF(
                        M$4:X$4=1,
                        M36:X36,
                        ""),
                    "")),
                AVERAGE(IF(
                    ISNUMBER(M36:X36),
                    IF(
                        M$4:X$4=2,
                        M36:X36,
                        ""),
                    ""))
            ),
            IF(
                Parameters!$D$17=1,
                IFERROR(
                    IF(
                        OR(
                            IF(
                                ISNUMBER(M36:X36),
                                IF(
                                    M$4:X$4=1,
                                    M36:X36,
                                    ""),
                                "")
                            =0),
                        0,
                        GEOMEAN(IF(
                            ISNUMBER(M36:X36),
                            IF(
                                M$4:X$4=1,
                                M36:X36,
                                ""),
                            ""))
                    ),
                    IF(
                        OR(IF(
                            ISNUMBER(M36:X36),
                            IF(
                                M$4:X$4=2,
                                M36:X36,
                                ""),
                            "")
                            =0),
                        0,
                        GEOMEAN(IF(
                            ISNUMBER(M36:X36),
                            IF(
                                M$4:X$4=2,
                                M36:X36,
                                ""),
                            "")))
                )
            )
        )
    )
)</f>
        <v>0</v>
      </c>
      <c r="I36" s="191" cm="1">
        <f t="array" ref="I36">IF(
    SUM(IF(
            ISNUMBER(
                IF(
                    $M$5:$X$5,
                    (M36:X36),
                    "")),
            1,
            0))
        =0,
    NA(),
    IF(
        Parameters!$D$15=1,
        IF(
            SUM(--(ISNUMBER(IF($M$5:$X$5=1,(M36:X36),""))))&gt;0,
            MAX(IF(
                ISNUMBER(M36:X36),
                IF(
                    M$5:X$5=1,
                    M36:X36,
                    ""),
                "")),
            MAX(IF(
                ISNUMBER(M36:X36),
                IF(
                    M$5:X$5=2,
                    M36:X36,
                    ""),
                ""))
        ),
        IF(
            Parameters!$D$16=1,
            IFERROR(
                AVERAGE(IF(
                    ISNUMBER(M36:X36),
                    IF(
                        M$5:X$5=1,
                        M36:X36,
                        ""),
                    "")),
                AVERAGE(IF(
                    ISNUMBER(M36:X36),
                    IF(
                        M$5:X$5=2,
                        M36:X36,
                        ""),
                    ""))
            ),
            IF(
                Parameters!$D$17=1,
                IFERROR(
                    IF(
                        OR(
                            IF(
                                ISNUMBER(M36:X36),
                                IF(
                                    M$5:X$5=1,
                                    M36:X36,
                                    ""),
                                "")
                            =0),
                        0,
                        GEOMEAN(IF(
                            ISNUMBER(M36:X36),
                            IF(
                                M$5:X$5=1,
                                M36:X36,
                                ""),
                            ""))
                    ),
                    IF(
                        OR(IF(
                            ISNUMBER(M36:X36),
                            IF(
                                M$5:X$5=2,
                                M36:X36,
                                ""),
                            "")
                            =0),
                        0,
                        GEOMEAN(IF(
                            ISNUMBER(M36:X36),
                            IF(
                                M$5:X$5=2,
                                M36:X36,
                                ""),
                            "")))
                )
            )
        )
    )
)</f>
        <v>4.4444444444444402</v>
      </c>
      <c r="J36" s="242">
        <v>44778</v>
      </c>
      <c r="K36" s="242">
        <v>44778</v>
      </c>
      <c r="L36" s="91" t="s">
        <v>54</v>
      </c>
      <c r="M36" s="192">
        <v>0</v>
      </c>
      <c r="N36" s="192" t="s">
        <v>409</v>
      </c>
      <c r="O36" s="192">
        <v>4.4444444444444402</v>
      </c>
      <c r="P36" s="192">
        <v>19.3333333333333</v>
      </c>
      <c r="Q36" s="192" t="s">
        <v>409</v>
      </c>
      <c r="R36" s="192">
        <v>0</v>
      </c>
      <c r="S36" s="192"/>
      <c r="T36" s="192"/>
      <c r="U36" s="192"/>
      <c r="V36" s="192"/>
      <c r="W36" s="192"/>
      <c r="X36" s="192"/>
      <c r="Y36" s="80"/>
      <c r="Z36" s="80"/>
    </row>
    <row r="37" spans="1:26" x14ac:dyDescent="0.2">
      <c r="A37" s="84">
        <v>30</v>
      </c>
      <c r="B37" s="84" t="str">
        <f ca="1"/>
        <v>Bhutan</v>
      </c>
      <c r="C37" s="84" t="str">
        <f ca="1"/>
        <v>BTN</v>
      </c>
      <c r="D37" s="219" t="str">
        <f ca="1"/>
        <v>SAS           South Asia</v>
      </c>
      <c r="E37" s="219" t="str">
        <f ca="1"/>
        <v>IDA</v>
      </c>
      <c r="F37" s="190" t="str">
        <f t="shared" ca="1" si="3"/>
        <v/>
      </c>
      <c r="G37" s="80">
        <f>IF(N37=7, 6.9, 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3.240584560798661</v>
      </c>
      <c r="H37" s="80" cm="1">
        <f t="array" ref="H37">IF(
    SUM(IF(
            ISNUMBER(
                IF(
                    $M$4:$X$4,
                    (M37:X37),
                    "")),
            1,
            0))
        =0,
    NA(),
    IF(
        Parameters!$D$15=1,
        IF(
            SUM(--(ISNUMBER(IF($M$4:$X$4=1,(M37:X37),""))))&gt;0,
            MAX(IF(
                ISNUMBER(M37:X37),
                IF(
                    M$4:X$4=1,
                    M37:X37,
                    ""),
                "")),
            MAX(IF(
                ISNUMBER(M37:X37),
                IF(
                    M$4:X$4=2,
                    M37:X37,
                    ""),
                ""))
        ),
        IF(
            Parameters!$D$16=1,
            IFERROR(
                AVERAGE(IF(
                    ISNUMBER(M37:X37),
                    IF(
                        M$4:X$4=1,
                        M37:X37,
                        ""),
                    "")),
                AVERAGE(IF(
                    ISNUMBER(M37:X37),
                    IF(
                        M$4:X$4=2,
                        M37:X37,
                        ""),
                    ""))
            ),
            IF(
                Parameters!$D$17=1,
                IFERROR(
                    IF(
                        OR(
                            IF(
                                ISNUMBER(M37:X37),
                                IF(
                                    M$4:X$4=1,
                                    M37:X37,
                                    ""),
                                "")
                            =0),
                        0,
                        GEOMEAN(IF(
                            ISNUMBER(M37:X37),
                            IF(
                                M$4:X$4=1,
                                M37:X37,
                                ""),
                            ""))
                    ),
                    IF(
                        OR(IF(
                            ISNUMBER(M37:X37),
                            IF(
                                M$4:X$4=2,
                                M37:X37,
                                ""),
                            "")
                            =0),
                        0,
                        GEOMEAN(IF(
                            ISNUMBER(M37:X37),
                            IF(
                                M$4:X$4=2,
                                M37:X37,
                                ""),
                            "")))
                )
            )
        )
    )
)</f>
        <v>2.4230881922062699</v>
      </c>
      <c r="I37" s="191" cm="1">
        <f t="array" ref="I37">IF(
    SUM(IF(
            ISNUMBER(
                IF(
                    $M$5:$X$5,
                    (M37:X37),
                    "")),
            1,
            0))
        =0,
    NA(),
    IF(
        Parameters!$D$15=1,
        IF(
            SUM(--(ISNUMBER(IF($M$5:$X$5=1,(M37:X37),""))))&gt;0,
            MAX(IF(
                ISNUMBER(M37:X37),
                IF(
                    M$5:X$5=1,
                    M37:X37,
                    ""),
                "")),
            MAX(IF(
                ISNUMBER(M37:X37),
                IF(
                    M$5:X$5=2,
                    M37:X37,
                    ""),
                ""))
        ),
        IF(
            Parameters!$D$16=1,
            IFERROR(
                AVERAGE(IF(
                    ISNUMBER(M37:X37),
                    IF(
                        M$5:X$5=1,
                        M37:X37,
                        ""),
                    "")),
                AVERAGE(IF(
                    ISNUMBER(M37:X37),
                    IF(
                        M$5:X$5=2,
                        M37:X37,
                        ""),
                    ""))
            ),
            IF(
                Parameters!$D$17=1,
                IFERROR(
                    IF(
                        OR(
                            IF(
                                ISNUMBER(M37:X37),
                                IF(
                                    M$5:X$5=1,
                                    M37:X37,
                                    ""),
                                "")
                            =0),
                        0,
                        GEOMEAN(IF(
                            ISNUMBER(M37:X37),
                            IF(
                                M$5:X$5=1,
                                M37:X37,
                                ""),
                            ""))
                    ),
                    IF(
                        OR(IF(
                            ISNUMBER(M37:X37),
                            IF(
                                M$5:X$5=2,
                                M37:X37,
                                ""),
                            "")
                            =0),
                        0,
                        GEOMEAN(IF(
                            ISNUMBER(M37:X37),
                            IF(
                                M$5:X$5=2,
                                M37:X37,
                                ""),
                            "")))
                )
            )
        )
    )
)</f>
        <v>4.3338861249309</v>
      </c>
      <c r="J37" s="242">
        <v>45142</v>
      </c>
      <c r="K37" s="242">
        <v>45142</v>
      </c>
      <c r="L37" s="91" t="s">
        <v>56</v>
      </c>
      <c r="M37" s="192">
        <v>2.4230881922062699</v>
      </c>
      <c r="N37" s="192" t="s">
        <v>409</v>
      </c>
      <c r="O37" s="192">
        <v>4.3338861249309</v>
      </c>
      <c r="P37" s="192">
        <v>35.0833333333333</v>
      </c>
      <c r="Q37" s="192" t="s">
        <v>409</v>
      </c>
      <c r="R37" s="192">
        <v>-8.3333333333328596E-2</v>
      </c>
      <c r="S37" s="192"/>
      <c r="T37" s="192"/>
      <c r="U37" s="192"/>
      <c r="V37" s="192"/>
      <c r="W37" s="192"/>
      <c r="X37" s="192"/>
      <c r="Y37" s="80"/>
      <c r="Z37" s="80"/>
    </row>
    <row r="38" spans="1:26" x14ac:dyDescent="0.2">
      <c r="A38" s="84">
        <v>31</v>
      </c>
      <c r="B38" s="84" t="str">
        <f ca="1"/>
        <v>Botswana</v>
      </c>
      <c r="C38" s="84" t="str">
        <f ca="1"/>
        <v>BWA</v>
      </c>
      <c r="D38" s="219" t="str">
        <f ca="1"/>
        <v>SSF           Sub-Saharan Africa</v>
      </c>
      <c r="E38" s="219" t="str">
        <f ca="1"/>
        <v>IBRD</v>
      </c>
      <c r="F38" s="190" t="str">
        <f t="shared" ca="1" si="3"/>
        <v/>
      </c>
      <c r="G38" s="80">
        <f>IF(N38=7, 6.9, 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2.8226910345414762</v>
      </c>
      <c r="H38" s="80" cm="1">
        <f t="array" ref="H38">IF(
    SUM(IF(
            ISNUMBER(
                IF(
                    $M$4:$X$4,
                    (M38:X38),
                    "")),
            1,
            0))
        =0,
    NA(),
    IF(
        Parameters!$D$15=1,
        IF(
            SUM(--(ISNUMBER(IF($M$4:$X$4=1,(M38:X38),""))))&gt;0,
            MAX(IF(
                ISNUMBER(M38:X38),
                IF(
                    M$4:X$4=1,
                    M38:X38,
                    ""),
                "")),
            MAX(IF(
                ISNUMBER(M38:X38),
                IF(
                    M$4:X$4=2,
                    M38:X38,
                    ""),
                ""))
        ),
        IF(
            Parameters!$D$16=1,
            IFERROR(
                AVERAGE(IF(
                    ISNUMBER(M38:X38),
                    IF(
                        M$4:X$4=1,
                        M38:X38,
                        ""),
                    "")),
                AVERAGE(IF(
                    ISNUMBER(M38:X38),
                    IF(
                        M$4:X$4=2,
                        M38:X38,
                        ""),
                    ""))
            ),
            IF(
                Parameters!$D$17=1,
                IFERROR(
                    IF(
                        OR(
                            IF(
                                ISNUMBER(M38:X38),
                                IF(
                                    M$4:X$4=1,
                                    M38:X38,
                                    ""),
                                "")
                            =0),
                        0,
                        GEOMEAN(IF(
                            ISNUMBER(M38:X38),
                            IF(
                                M$4:X$4=1,
                                M38:X38,
                                ""),
                            ""))
                    ),
                    IF(
                        OR(IF(
                            ISNUMBER(M38:X38),
                            IF(
                                M$4:X$4=2,
                                M38:X38,
                                ""),
                            "")
                            =0),
                        0,
                        GEOMEAN(IF(
                            ISNUMBER(M38:X38),
                            IF(
                                M$4:X$4=2,
                                M38:X38,
                                ""),
                            "")))
                )
            )
        )
    )
)</f>
        <v>1.7491942572516801</v>
      </c>
      <c r="I38" s="191" cm="1">
        <f t="array" ref="I38">IF(
    SUM(IF(
            ISNUMBER(
                IF(
                    $M$5:$X$5,
                    (M38:X38),
                    "")),
            1,
            0))
        =0,
    NA(),
    IF(
        Parameters!$D$15=1,
        IF(
            SUM(--(ISNUMBER(IF($M$5:$X$5=1,(M38:X38),""))))&gt;0,
            MAX(IF(
                ISNUMBER(M38:X38),
                IF(
                    M$5:X$5=1,
                    M38:X38,
                    ""),
                "")),
            MAX(IF(
                ISNUMBER(M38:X38),
                IF(
                    M$5:X$5=2,
                    M38:X38,
                    ""),
                ""))
        ),
        IF(
            Parameters!$D$16=1,
            IFERROR(
                AVERAGE(IF(
                    ISNUMBER(M38:X38),
                    IF(
                        M$5:X$5=1,
                        M38:X38,
                        ""),
                    "")),
                AVERAGE(IF(
                    ISNUMBER(M38:X38),
                    IF(
                        M$5:X$5=2,
                        M38:X38,
                        ""),
                    ""))
            ),
            IF(
                Parameters!$D$17=1,
                IFERROR(
                    IF(
                        OR(
                            IF(
                                ISNUMBER(M38:X38),
                                IF(
                                    M$5:X$5=1,
                                    M38:X38,
                                    ""),
                                "")
                            =0),
                        0,
                        GEOMEAN(IF(
                            ISNUMBER(M38:X38),
                            IF(
                                M$5:X$5=1,
                                M38:X38,
                                ""),
                            ""))
                    ),
                    IF(
                        OR(IF(
                            ISNUMBER(M38:X38),
                            IF(
                                M$5:X$5=2,
                                M38:X38,
                                ""),
                            "")
                            =0),
                        0,
                        GEOMEAN(IF(
                            ISNUMBER(M38:X38),
                            IF(
                                M$5:X$5=2,
                                M38:X38,
                                ""),
                            "")))
                )
            )
        )
    )
)</f>
        <v>4.5550027639579804</v>
      </c>
      <c r="J38" s="242">
        <v>45142</v>
      </c>
      <c r="K38" s="242">
        <v>45142</v>
      </c>
      <c r="L38" s="91" t="s">
        <v>58</v>
      </c>
      <c r="M38" s="192">
        <v>1.7491942572516801</v>
      </c>
      <c r="N38" s="192" t="s">
        <v>409</v>
      </c>
      <c r="O38" s="192">
        <v>4.5550027639579804</v>
      </c>
      <c r="P38" s="192">
        <v>31.25</v>
      </c>
      <c r="Q38" s="192" t="s">
        <v>409</v>
      </c>
      <c r="R38" s="192">
        <v>8.3333333333332094E-2</v>
      </c>
      <c r="S38" s="192"/>
      <c r="T38" s="192"/>
      <c r="U38" s="192"/>
      <c r="V38" s="192"/>
      <c r="W38" s="192"/>
      <c r="X38" s="192"/>
      <c r="Y38" s="80"/>
      <c r="Z38" s="80"/>
    </row>
    <row r="39" spans="1:26" x14ac:dyDescent="0.2">
      <c r="A39" s="84">
        <v>32</v>
      </c>
      <c r="B39" s="84" t="str">
        <f ca="1"/>
        <v>Central African Republic</v>
      </c>
      <c r="C39" s="84" t="str">
        <f ca="1"/>
        <v>CAF</v>
      </c>
      <c r="D39" s="219" t="str">
        <f ca="1"/>
        <v>SSF           Sub-Saharan Africa</v>
      </c>
      <c r="E39" s="219" t="str">
        <f ca="1"/>
        <v>IDA</v>
      </c>
      <c r="F39" s="190" t="str">
        <f t="shared" ca="1" si="3"/>
        <v/>
      </c>
      <c r="G39" s="80">
        <f>IF(N39=7, 6.9, 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2.4333056179372994</v>
      </c>
      <c r="H39" s="80" cm="1">
        <f t="array" ref="H39">IF(
    SUM(IF(
            ISNUMBER(
                IF(
                    $M$4:$X$4,
                    (M39:X39),
                    "")),
            1,
            0))
        =0,
    NA(),
    IF(
        Parameters!$D$15=1,
        IF(
            SUM(--(ISNUMBER(IF($M$4:$X$4=1,(M39:X39),""))))&gt;0,
            MAX(IF(
                ISNUMBER(M39:X39),
                IF(
                    M$4:X$4=1,
                    M39:X39,
                    ""),
                "")),
            MAX(IF(
                ISNUMBER(M39:X39),
                IF(
                    M$4:X$4=2,
                    M39:X39,
                    ""),
                ""))
        ),
        IF(
            Parameters!$D$16=1,
            IFERROR(
                AVERAGE(IF(
                    ISNUMBER(M39:X39),
                    IF(
                        M$4:X$4=1,
                        M39:X39,
                        ""),
                    "")),
                AVERAGE(IF(
                    ISNUMBER(M39:X39),
                    IF(
                        M$4:X$4=2,
                        M39:X39,
                        ""),
                    ""))
            ),
            IF(
                Parameters!$D$17=1,
                IFERROR(
                    IF(
                        OR(
                            IF(
                                ISNUMBER(M39:X39),
                                IF(
                                    M$4:X$4=1,
                                    M39:X39,
                                    ""),
                                "")
                            =0),
                        0,
                        GEOMEAN(IF(
                            ISNUMBER(M39:X39),
                            IF(
                                M$4:X$4=1,
                                M39:X39,
                                ""),
                            ""))
                    ),
                    IF(
                        OR(IF(
                            ISNUMBER(M39:X39),
                            IF(
                                M$4:X$4=2,
                                M39:X39,
                                ""),
                            "")
                            =0),
                        0,
                        GEOMEAN(IF(
                            ISNUMBER(M39:X39),
                            IF(
                                M$4:X$4=2,
                                M39:X39,
                                ""),
                            "")))
                )
            )
        )
    )
)</f>
        <v>5.25051274538529</v>
      </c>
      <c r="I39" s="191" cm="1">
        <f t="array" ref="I39">IF(
    SUM(IF(
            ISNUMBER(
                IF(
                    $M$5:$X$5,
                    (M39:X39),
                    "")),
            1,
            0))
        =0,
    NA(),
    IF(
        Parameters!$D$15=1,
        IF(
            SUM(--(ISNUMBER(IF($M$5:$X$5=1,(M39:X39),""))))&gt;0,
            MAX(IF(
                ISNUMBER(M39:X39),
                IF(
                    M$5:X$5=1,
                    M39:X39,
                    ""),
                "")),
            MAX(IF(
                ISNUMBER(M39:X39),
                IF(
                    M$5:X$5=2,
                    M39:X39,
                    ""),
                ""))
        ),
        IF(
            Parameters!$D$16=1,
            IFERROR(
                AVERAGE(IF(
                    ISNUMBER(M39:X39),
                    IF(
                        M$5:X$5=1,
                        M39:X39,
                        ""),
                    "")),
                AVERAGE(IF(
                    ISNUMBER(M39:X39),
                    IF(
                        M$5:X$5=2,
                        M39:X39,
                        ""),
                    ""))
            ),
            IF(
                Parameters!$D$17=1,
                IFERROR(
                    IF(
                        OR(
                            IF(
                                ISNUMBER(M39:X39),
                                IF(
                                    M$5:X$5=1,
                                    M39:X39,
                                    ""),
                                "")
                            =0),
                        0,
                        GEOMEAN(IF(
                            ISNUMBER(M39:X39),
                            IF(
                                M$5:X$5=1,
                                M39:X39,
                                ""),
                            ""))
                    ),
                    IF(
                        OR(IF(
                            ISNUMBER(M39:X39),
                            IF(
                                M$5:X$5=2,
                                M39:X39,
                                ""),
                            "")
                            =0),
                        0,
                        GEOMEAN(IF(
                            ISNUMBER(M39:X39),
                            IF(
                                M$5:X$5=2,
                                M39:X39,
                                ""),
                            "")))
                )
            )
        )
    )
)</f>
        <v>1.1276948590381399</v>
      </c>
      <c r="J39" s="242">
        <v>45142</v>
      </c>
      <c r="K39" s="242">
        <v>45142</v>
      </c>
      <c r="L39" s="91" t="s">
        <v>60</v>
      </c>
      <c r="M39" s="192">
        <v>5.25051274538529</v>
      </c>
      <c r="N39" s="192" t="s">
        <v>409</v>
      </c>
      <c r="O39" s="192">
        <v>1.1276948590381399</v>
      </c>
      <c r="P39" s="192">
        <v>51.1666666666666</v>
      </c>
      <c r="Q39" s="192" t="s">
        <v>409</v>
      </c>
      <c r="R39" s="192">
        <v>-2.5</v>
      </c>
      <c r="S39" s="192"/>
      <c r="T39" s="192"/>
      <c r="U39" s="192"/>
      <c r="V39" s="192"/>
      <c r="W39" s="192"/>
      <c r="X39" s="192"/>
      <c r="Y39" s="80"/>
      <c r="Z39" s="80"/>
    </row>
    <row r="40" spans="1:26" x14ac:dyDescent="0.2">
      <c r="A40" s="84">
        <v>33</v>
      </c>
      <c r="B40" s="84" t="str">
        <f ca="1"/>
        <v>Canada</v>
      </c>
      <c r="C40" s="84" t="str">
        <f ca="1"/>
        <v>CAN</v>
      </c>
      <c r="D40" s="219" t="str">
        <f ca="1"/>
        <v>NAC           North America</v>
      </c>
      <c r="E40" s="219" t="str">
        <f ca="1"/>
        <v>NA</v>
      </c>
      <c r="F40" s="190" t="str">
        <f t="shared" ca="1" si="3"/>
        <v/>
      </c>
      <c r="G40" s="80">
        <f>IF(N40=7, 6.9, 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2.2169439447375892</v>
      </c>
      <c r="H40" s="80" cm="1">
        <f t="array" ref="H40">IF(
    SUM(IF(
            ISNUMBER(
                IF(
                    $M$4:$X$4,
                    (M40:X40),
                    "")),
            1,
            0))
        =0,
    NA(),
    IF(
        Parameters!$D$15=1,
        IF(
            SUM(--(ISNUMBER(IF($M$4:$X$4=1,(M40:X40),""))))&gt;0,
            MAX(IF(
                ISNUMBER(M40:X40),
                IF(
                    M$4:X$4=1,
                    M40:X40,
                    ""),
                "")),
            MAX(IF(
                ISNUMBER(M40:X40),
                IF(
                    M$4:X$4=2,
                    M40:X40,
                    ""),
                ""))
        ),
        IF(
            Parameters!$D$16=1,
            IFERROR(
                AVERAGE(IF(
                    ISNUMBER(M40:X40),
                    IF(
                        M$4:X$4=1,
                        M40:X40,
                        ""),
                    "")),
                AVERAGE(IF(
                    ISNUMBER(M40:X40),
                    IF(
                        M$4:X$4=2,
                        M40:X40,
                        ""),
                    ""))
            ),
            IF(
                Parameters!$D$17=1,
                IFERROR(
                    IF(
                        OR(
                            IF(
                                ISNUMBER(M40:X40),
                                IF(
                                    M$4:X$4=1,
                                    M40:X40,
                                    ""),
                                "")
                            =0),
                        0,
                        GEOMEAN(IF(
                            ISNUMBER(M40:X40),
                            IF(
                                M$4:X$4=1,
                                M40:X40,
                                ""),
                            ""))
                    ),
                    IF(
                        OR(IF(
                            ISNUMBER(M40:X40),
                            IF(
                                M$4:X$4=2,
                                M40:X40,
                                ""),
                            "")
                            =0),
                        0,
                        GEOMEAN(IF(
                            ISNUMBER(M40:X40),
                            IF(
                                M$4:X$4=2,
                                M40:X40,
                                ""),
                            "")))
                )
            )
        )
    )
)</f>
        <v>1.33899794901846</v>
      </c>
      <c r="I40" s="191" cm="1">
        <f t="array" ref="I40">IF(
    SUM(IF(
            ISNUMBER(
                IF(
                    $M$5:$X$5,
                    (M40:X40),
                    "")),
            1,
            0))
        =0,
    NA(),
    IF(
        Parameters!$D$15=1,
        IF(
            SUM(--(ISNUMBER(IF($M$5:$X$5=1,(M40:X40),""))))&gt;0,
            MAX(IF(
                ISNUMBER(M40:X40),
                IF(
                    M$5:X$5=1,
                    M40:X40,
                    ""),
                "")),
            MAX(IF(
                ISNUMBER(M40:X40),
                IF(
                    M$5:X$5=2,
                    M40:X40,
                    ""),
                ""))
        ),
        IF(
            Parameters!$D$16=1,
            IFERROR(
                AVERAGE(IF(
                    ISNUMBER(M40:X40),
                    IF(
                        M$5:X$5=1,
                        M40:X40,
                        ""),
                    "")),
                AVERAGE(IF(
                    ISNUMBER(M40:X40),
                    IF(
                        M$5:X$5=2,
                        M40:X40,
                        ""),
                    ""))
            ),
            IF(
                Parameters!$D$17=1,
                IFERROR(
                    IF(
                        OR(
                            IF(
                                ISNUMBER(M40:X40),
                                IF(
                                    M$5:X$5=1,
                                    M40:X40,
                                    ""),
                                "")
                            =0),
                        0,
                        GEOMEAN(IF(
                            ISNUMBER(M40:X40),
                            IF(
                                M$5:X$5=1,
                                M40:X40,
                                ""),
                            ""))
                    ),
                    IF(
                        OR(IF(
                            ISNUMBER(M40:X40),
                            IF(
                                M$5:X$5=2,
                                M40:X40,
                                ""),
                            "")
                            =0),
                        0,
                        GEOMEAN(IF(
                            ISNUMBER(M40:X40),
                            IF(
                                M$5:X$5=2,
                                M40:X40,
                                ""),
                            "")))
                )
            )
        )
    )
)</f>
        <v>3.67053620784964</v>
      </c>
      <c r="J40" s="242">
        <v>45142</v>
      </c>
      <c r="K40" s="242">
        <v>45142</v>
      </c>
      <c r="L40" s="91" t="s">
        <v>62</v>
      </c>
      <c r="M40" s="192">
        <v>1.33899794901846</v>
      </c>
      <c r="N40" s="192" t="s">
        <v>409</v>
      </c>
      <c r="O40" s="192">
        <v>3.67053620784964</v>
      </c>
      <c r="P40" s="192">
        <v>28.9166666666666</v>
      </c>
      <c r="Q40" s="192" t="s">
        <v>409</v>
      </c>
      <c r="R40" s="192">
        <v>-0.58333333333333504</v>
      </c>
      <c r="S40" s="192"/>
      <c r="T40" s="192"/>
      <c r="U40" s="192"/>
      <c r="V40" s="192"/>
      <c r="W40" s="192"/>
      <c r="X40" s="192"/>
      <c r="Y40" s="80"/>
      <c r="Z40" s="80"/>
    </row>
    <row r="41" spans="1:26" x14ac:dyDescent="0.2">
      <c r="A41" s="84">
        <v>34</v>
      </c>
      <c r="B41" s="84" t="str">
        <f ca="1"/>
        <v>Switzerland</v>
      </c>
      <c r="C41" s="84" t="str">
        <f ca="1"/>
        <v>CHE</v>
      </c>
      <c r="D41" s="219" t="str">
        <f ca="1"/>
        <v>ECS           Europe &amp; Central Asia</v>
      </c>
      <c r="E41" s="219" t="str">
        <f ca="1"/>
        <v>NA</v>
      </c>
      <c r="F41" s="190" t="str">
        <f t="shared" ca="1" si="3"/>
        <v/>
      </c>
      <c r="G41" s="80">
        <f>IF(N41=7, 6.9, 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$M$4:$X$4,
                    (M41:X41),
                    "")),
            1,
            0))
        =0,
    NA(),
    IF(
        Parameters!$D$15=1,
        IF(
            SUM(--(ISNUMBER(IF($M$4:$X$4=1,(M41:X41),""))))&gt;0,
            MAX(IF(
                ISNUMBER(M41:X41),
                IF(
                    M$4:X$4=1,
                    M41:X41,
                    ""),
                "")),
            MAX(IF(
                ISNUMBER(M41:X41),
                IF(
                    M$4:X$4=2,
                    M41:X41,
                    ""),
                ""))
        ),
        IF(
            Parameters!$D$16=1,
            IFERROR(
                AVERAGE(IF(
                    ISNUMBER(M41:X41),
                    IF(
                        M$4:X$4=1,
                        M41:X41,
                        ""),
                    "")),
                AVERAGE(IF(
                    ISNUMBER(M41:X41),
                    IF(
                        M$4:X$4=2,
                        M41:X41,
                        ""),
                    ""))
            ),
            IF(
                Parameters!$D$17=1,
                IFERROR(
                    IF(
                        OR(
                            IF(
                                ISNUMBER(M41:X41),
                                IF(
                                    M$4:X$4=1,
                                    M41:X41,
                                    ""),
                                "")
                            =0),
                        0,
                        GEOMEAN(IF(
                            ISNUMBER(M41:X41),
                            IF(
                                M$4:X$4=1,
                                M41:X41,
                                ""),
                            ""))
                    ),
                    IF(
                        OR(IF(
                            ISNUMBER(M41:X41),
                            IF(
                                M$4:X$4=2,
                                M41:X41,
                                ""),
                            "")
                            =0),
                        0,
                        GEOMEAN(IF(
                            ISNUMBER(M41:X41),
                            IF(
                                M$4:X$4=2,
                                M41:X41,
                                ""),
                            "")))
                )
            )
        )
    )
)</f>
        <v>0</v>
      </c>
      <c r="I41" s="191" cm="1">
        <f t="array" ref="I41">IF(
    SUM(IF(
            ISNUMBER(
                IF(
                    $M$5:$X$5,
                    (M41:X41),
                    "")),
            1,
            0))
        =0,
    NA(),
    IF(
        Parameters!$D$15=1,
        IF(
            SUM(--(ISNUMBER(IF($M$5:$X$5=1,(M41:X41),""))))&gt;0,
            MAX(IF(
                ISNUMBER(M41:X41),
                IF(
                    M$5:X$5=1,
                    M41:X41,
                    ""),
                "")),
            MAX(IF(
                ISNUMBER(M41:X41),
                IF(
                    M$5:X$5=2,
                    M41:X41,
                    ""),
                ""))
        ),
        IF(
            Parameters!$D$16=1,
            IFERROR(
                AVERAGE(IF(
                    ISNUMBER(M41:X41),
                    IF(
                        M$5:X$5=1,
                        M41:X41,
                        ""),
                    "")),
                AVERAGE(IF(
                    ISNUMBER(M41:X41),
                    IF(
                        M$5:X$5=2,
                        M41:X41,
                        ""),
                    ""))
            ),
            IF(
                Parameters!$D$17=1,
                IFERROR(
                    IF(
                        OR(
                            IF(
                                ISNUMBER(M41:X41),
                                IF(
                                    M$5:X$5=1,
                                    M41:X41,
                                    ""),
                                "")
                            =0),
                        0,
                        GEOMEAN(IF(
                            ISNUMBER(M41:X41),
                            IF(
                                M$5:X$5=1,
                                M41:X41,
                                ""),
                            ""))
                    ),
                    IF(
                        OR(IF(
                            ISNUMBER(M41:X41),
                            IF(
                                M$5:X$5=2,
                                M41:X41,
                                ""),
                            "")
                            =0),
                        0,
                        GEOMEAN(IF(
                            ISNUMBER(M41:X41),
                            IF(
                                M$5:X$5=2,
                                M41:X41,
                                ""),
                            "")))
                )
            )
        )
    )
)</f>
        <v>7</v>
      </c>
      <c r="J41" s="242">
        <v>45142</v>
      </c>
      <c r="K41" s="242">
        <v>44998</v>
      </c>
      <c r="L41" s="91" t="s">
        <v>64</v>
      </c>
      <c r="M41" s="192">
        <v>0</v>
      </c>
      <c r="N41" s="192" t="s">
        <v>409</v>
      </c>
      <c r="O41" s="192">
        <v>7</v>
      </c>
      <c r="P41" s="192">
        <v>13.4166666666666</v>
      </c>
      <c r="Q41" s="192" t="s">
        <v>409</v>
      </c>
      <c r="R41" s="192">
        <v>2.9166666666666599</v>
      </c>
      <c r="S41" s="192"/>
      <c r="T41" s="192"/>
      <c r="U41" s="192"/>
      <c r="V41" s="192"/>
      <c r="W41" s="192"/>
      <c r="X41" s="192"/>
      <c r="Y41" s="80"/>
      <c r="Z41" s="80"/>
    </row>
    <row r="42" spans="1:26" x14ac:dyDescent="0.2">
      <c r="A42" s="84">
        <v>35</v>
      </c>
      <c r="B42" s="84" t="str">
        <f ca="1"/>
        <v>Channel Islands</v>
      </c>
      <c r="C42" s="84" t="str">
        <f ca="1"/>
        <v>CHI</v>
      </c>
      <c r="D42" s="219" t="str">
        <f ca="1"/>
        <v>ECS           Europe &amp; Central Asia</v>
      </c>
      <c r="E42" s="219" t="str">
        <f ca="1"/>
        <v>NA</v>
      </c>
      <c r="F42" s="190" t="str">
        <f t="shared" ca="1" si="3"/>
        <v/>
      </c>
      <c r="G42" s="80" t="e">
        <f>IF(N42=7, 6.9, 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#N/A</v>
      </c>
      <c r="H42" s="80" t="e" cm="1">
        <f t="array" ref="H42">IF(
    SUM(IF(
            ISNUMBER(
                IF(
                    $M$4:$X$4,
                    (M42:X42),
                    "")),
            1,
            0))
        =0,
    NA(),
    IF(
        Parameters!$D$15=1,
        IF(
            SUM(--(ISNUMBER(IF($M$4:$X$4=1,(M42:X42),""))))&gt;0,
            MAX(IF(
                ISNUMBER(M42:X42),
                IF(
                    M$4:X$4=1,
                    M42:X42,
                    ""),
                "")),
            MAX(IF(
                ISNUMBER(M42:X42),
                IF(
                    M$4:X$4=2,
                    M42:X42,
                    ""),
                ""))
        ),
        IF(
            Parameters!$D$16=1,
            IFERROR(
                AVERAGE(IF(
                    ISNUMBER(M42:X42),
                    IF(
                        M$4:X$4=1,
                        M42:X42,
                        ""),
                    "")),
                AVERAGE(IF(
                    ISNUMBER(M42:X42),
                    IF(
                        M$4:X$4=2,
                        M42:X42,
                        ""),
                    ""))
            ),
            IF(
                Parameters!$D$17=1,
                IFERROR(
                    IF(
                        OR(
                            IF(
                                ISNUMBER(M42:X42),
                                IF(
                                    M$4:X$4=1,
                                    M42:X42,
                                    ""),
                                "")
                            =0),
                        0,
                        GEOMEAN(IF(
                            ISNUMBER(M42:X42),
                            IF(
                                M$4:X$4=1,
                                M42:X42,
                                ""),
                            ""))
                    ),
                    IF(
                        OR(IF(
                            ISNUMBER(M42:X42),
                            IF(
                                M$4:X$4=2,
                                M42:X42,
                                ""),
                            "")
                            =0),
                        0,
                        GEOMEAN(IF(
                            ISNUMBER(M42:X42),
                            IF(
                                M$4:X$4=2,
                                M42:X42,
                                ""),
                            "")))
                )
            )
        )
    )
)</f>
        <v>#N/A</v>
      </c>
      <c r="I42" s="191" t="e" cm="1">
        <f t="array" ref="I42">IF(
    SUM(IF(
            ISNUMBER(
                IF(
                    $M$5:$X$5,
                    (M42:X42),
                    "")),
            1,
            0))
        =0,
    NA(),
    IF(
        Parameters!$D$15=1,
        IF(
            SUM(--(ISNUMBER(IF($M$5:$X$5=1,(M42:X42),""))))&gt;0,
            MAX(IF(
                ISNUMBER(M42:X42),
                IF(
                    M$5:X$5=1,
                    M42:X42,
                    ""),
                "")),
            MAX(IF(
                ISNUMBER(M42:X42),
                IF(
                    M$5:X$5=2,
                    M42:X42,
                    ""),
                ""))
        ),
        IF(
            Parameters!$D$16=1,
            IFERROR(
                AVERAGE(IF(
                    ISNUMBER(M42:X42),
                    IF(
                        M$5:X$5=1,
                        M42:X42,
                        ""),
                    "")),
                AVERAGE(IF(
                    ISNUMBER(M42:X42),
                    IF(
                        M$5:X$5=2,
                        M42:X42,
                        ""),
                    ""))
            ),
            IF(
                Parameters!$D$17=1,
                IFERROR(
                    IF(
                        OR(
                            IF(
                                ISNUMBER(M42:X42),
                                IF(
                                    M$5:X$5=1,
                                    M42:X42,
                                    ""),
                                "")
                            =0),
                        0,
                        GEOMEAN(IF(
                            ISNUMBER(M42:X42),
                            IF(
                                M$5:X$5=1,
                                M42:X42,
                                ""),
                            ""))
                    ),
                    IF(
                        OR(IF(
                            ISNUMBER(M42:X42),
                            IF(
                                M$5:X$5=2,
                                M42:X42,
                                ""),
                            "")
                            =0),
                        0,
                        GEOMEAN(IF(
                            ISNUMBER(M42:X42),
                            IF(
                                M$5:X$5=2,
                                M42:X42,
                                ""),
                            "")))
                )
            )
        )
    )
)</f>
        <v>#N/A</v>
      </c>
      <c r="J42" s="242" t="s">
        <v>409</v>
      </c>
      <c r="K42" s="242" t="s">
        <v>409</v>
      </c>
      <c r="L42" s="91" t="s">
        <v>703</v>
      </c>
      <c r="M42" s="192" t="s">
        <v>409</v>
      </c>
      <c r="N42" s="192" t="s">
        <v>409</v>
      </c>
      <c r="O42" s="192" t="s">
        <v>409</v>
      </c>
      <c r="P42" s="192" t="s">
        <v>409</v>
      </c>
      <c r="Q42" s="192" t="s">
        <v>409</v>
      </c>
      <c r="R42" s="192" t="s">
        <v>409</v>
      </c>
      <c r="S42" s="192"/>
      <c r="T42" s="192"/>
      <c r="U42" s="192"/>
      <c r="V42" s="192"/>
      <c r="W42" s="192"/>
      <c r="X42" s="192"/>
      <c r="Y42" s="80"/>
      <c r="Z42" s="80"/>
    </row>
    <row r="43" spans="1:26" x14ac:dyDescent="0.2">
      <c r="A43" s="84">
        <v>36</v>
      </c>
      <c r="B43" s="84" t="str">
        <f ca="1"/>
        <v>Chile</v>
      </c>
      <c r="C43" s="84" t="str">
        <f ca="1"/>
        <v>CHL</v>
      </c>
      <c r="D43" s="219" t="str">
        <f ca="1"/>
        <v>LCN           Latin America &amp; Caribbean</v>
      </c>
      <c r="E43" s="219" t="str">
        <f ca="1"/>
        <v>IBRD</v>
      </c>
      <c r="F43" s="190" t="str">
        <f t="shared" ca="1" si="3"/>
        <v/>
      </c>
      <c r="G43" s="80">
        <f>IF(N43=7, 6.9, 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1.8556769509413071</v>
      </c>
      <c r="H43" s="80" cm="1">
        <f t="array" ref="H43">IF(
    SUM(IF(
            ISNUMBER(
                IF(
                    $M$4:$X$4,
                    (M43:X43),
                    "")),
            1,
            0))
        =0,
    NA(),
    IF(
        Parameters!$D$15=1,
        IF(
            SUM(--(ISNUMBER(IF($M$4:$X$4=1,(M43:X43),""))))&gt;0,
            MAX(IF(
                ISNUMBER(M43:X43),
                IF(
                    M$4:X$4=1,
                    M43:X43,
                    ""),
                "")),
            MAX(IF(
                ISNUMBER(M43:X43),
                IF(
                    M$4:X$4=2,
                    M43:X43,
                    ""),
                ""))
        ),
        IF(
            Parameters!$D$16=1,
            IFERROR(
                AVERAGE(IF(
                    ISNUMBER(M43:X43),
                    IF(
                        M$4:X$4=1,
                        M43:X43,
                        ""),
                    "")),
                AVERAGE(IF(
                    ISNUMBER(M43:X43),
                    IF(
                        M$4:X$4=2,
                        M43:X43,
                        ""),
                    ""))
            ),
            IF(
                Parameters!$D$17=1,
                IFERROR(
                    IF(
                        OR(
                            IF(
                                ISNUMBER(M43:X43),
                                IF(
                                    M$4:X$4=1,
                                    M43:X43,
                                    ""),
                                "")
                            =0),
                        0,
                        GEOMEAN(IF(
                            ISNUMBER(M43:X43),
                            IF(
                                M$4:X$4=1,
                                M43:X43,
                                ""),
                            ""))
                    ),
                    IF(
                        OR(IF(
                            ISNUMBER(M43:X43),
                            IF(
                                M$4:X$4=2,
                                M43:X43,
                                ""),
                            "")
                            =0),
                        0,
                        GEOMEAN(IF(
                            ISNUMBER(M43:X43),
                            IF(
                                M$4:X$4=2,
                                M43:X43,
                                ""),
                            "")))
                )
            )
        )
    )
)</f>
        <v>1.0313507178435399</v>
      </c>
      <c r="I43" s="191" cm="1">
        <f t="array" ref="I43">IF(
    SUM(IF(
            ISNUMBER(
                IF(
                    $M$5:$X$5,
                    (M43:X43),
                    "")),
            1,
            0))
        =0,
    NA(),
    IF(
        Parameters!$D$15=1,
        IF(
            SUM(--(ISNUMBER(IF($M$5:$X$5=1,(M43:X43),""))))&gt;0,
            MAX(IF(
                ISNUMBER(M43:X43),
                IF(
                    M$5:X$5=1,
                    M43:X43,
                    ""),
                "")),
            MAX(IF(
                ISNUMBER(M43:X43),
                IF(
                    M$5:X$5=2,
                    M43:X43,
                    ""),
                ""))
        ),
        IF(
            Parameters!$D$16=1,
            IFERROR(
                AVERAGE(IF(
                    ISNUMBER(M43:X43),
                    IF(
                        M$5:X$5=1,
                        M43:X43,
                        ""),
                    "")),
                AVERAGE(IF(
                    ISNUMBER(M43:X43),
                    IF(
                        M$5:X$5=2,
                        M43:X43,
                        ""),
                    ""))
            ),
            IF(
                Parameters!$D$17=1,
                IFERROR(
                    IF(
                        OR(
                            IF(
                                ISNUMBER(M43:X43),
                                IF(
                                    M$5:X$5=1,
                                    M43:X43,
                                    ""),
                                "")
                            =0),
                        0,
                        GEOMEAN(IF(
                            ISNUMBER(M43:X43),
                            IF(
                                M$5:X$5=1,
                                M43:X43,
                                ""),
                            ""))
                    ),
                    IF(
                        OR(IF(
                            ISNUMBER(M43:X43),
                            IF(
                                M$5:X$5=2,
                                M43:X43,
                                ""),
                            "")
                            =0),
                        0,
                        GEOMEAN(IF(
                            ISNUMBER(M43:X43),
                            IF(
                                M$5:X$5=2,
                                M43:X43,
                                ""),
                            "")))
                )
            )
        )
    )
)</f>
        <v>3.33886124930901</v>
      </c>
      <c r="J43" s="242">
        <v>45142</v>
      </c>
      <c r="K43" s="242">
        <v>45142</v>
      </c>
      <c r="L43" s="91" t="s">
        <v>66</v>
      </c>
      <c r="M43" s="192">
        <v>1.0313507178435399</v>
      </c>
      <c r="N43" s="192" t="s">
        <v>409</v>
      </c>
      <c r="O43" s="192">
        <v>3.33886124930901</v>
      </c>
      <c r="P43" s="192">
        <v>27.1666666666666</v>
      </c>
      <c r="Q43" s="192" t="s">
        <v>409</v>
      </c>
      <c r="R43" s="192">
        <v>-0.83333333333333204</v>
      </c>
      <c r="S43" s="192"/>
      <c r="T43" s="192"/>
      <c r="U43" s="192"/>
      <c r="V43" s="192"/>
      <c r="W43" s="192"/>
      <c r="X43" s="192"/>
      <c r="Y43" s="80"/>
      <c r="Z43" s="80"/>
    </row>
    <row r="44" spans="1:26" x14ac:dyDescent="0.2">
      <c r="A44" s="84">
        <v>37</v>
      </c>
      <c r="B44" s="84" t="str">
        <f ca="1"/>
        <v>China</v>
      </c>
      <c r="C44" s="84" t="str">
        <f ca="1"/>
        <v>CHN</v>
      </c>
      <c r="D44" s="219" t="str">
        <f ca="1"/>
        <v>EAS           East Asia &amp; Pacific</v>
      </c>
      <c r="E44" s="219" t="str">
        <f ca="1"/>
        <v>IBRD</v>
      </c>
      <c r="F44" s="190" t="str">
        <f t="shared" ca="1" si="3"/>
        <v/>
      </c>
      <c r="G44" s="80">
        <f>IF(N44=7, 6.9, 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6.9</v>
      </c>
      <c r="H44" s="80" cm="1">
        <f t="array" ref="H44">IF(
    SUM(IF(
            ISNUMBER(
                IF(
                    $M$4:$X$4,
                    (M44:X44),
                    "")),
            1,
            0))
        =0,
    NA(),
    IF(
        Parameters!$D$15=1,
        IF(
            SUM(--(ISNUMBER(IF($M$4:$X$4=1,(M44:X44),""))))&gt;0,
            MAX(IF(
                ISNUMBER(M44:X44),
                IF(
                    M$4:X$4=1,
                    M44:X44,
                    ""),
                "")),
            MAX(IF(
                ISNUMBER(M44:X44),
                IF(
                    M$4:X$4=2,
                    M44:X44,
                    ""),
                ""))
        ),
        IF(
            Parameters!$D$16=1,
            IFERROR(
                AVERAGE(IF(
                    ISNUMBER(M44:X44),
                    IF(
                        M$4:X$4=1,
                        M44:X44,
                        ""),
                    "")),
                AVERAGE(IF(
                    ISNUMBER(M44:X44),
                    IF(
                        M$4:X$4=2,
                        M44:X44,
                        ""),
                    ""))
            ),
            IF(
                Parameters!$D$17=1,
                IFERROR(
                    IF(
                        OR(
                            IF(
                                ISNUMBER(M44:X44),
                                IF(
                                    M$4:X$4=1,
                                    M44:X44,
                                    ""),
                                "")
                            =0),
                        0,
                        GEOMEAN(IF(
                            ISNUMBER(M44:X44),
                            IF(
                                M$4:X$4=1,
                                M44:X44,
                                ""),
                            ""))
                    ),
                    IF(
                        OR(IF(
                            ISNUMBER(M44:X44),
                            IF(
                                M$4:X$4=2,
                                M44:X44,
                                ""),
                            "")
                            =0),
                        0,
                        GEOMEAN(IF(
                            ISNUMBER(M44:X44),
                            IF(
                                M$4:X$4=2,
                                M44:X44,
                                ""),
                            "")))
                )
            )
        )
    )
)</f>
        <v>7</v>
      </c>
      <c r="I44" s="191" cm="1">
        <f t="array" ref="I44">IF(
    SUM(IF(
            ISNUMBER(
                IF(
                    $M$5:$X$5,
                    (M44:X44),
                    "")),
            1,
            0))
        =0,
    NA(),
    IF(
        Parameters!$D$15=1,
        IF(
            SUM(--(ISNUMBER(IF($M$5:$X$5=1,(M44:X44),""))))&gt;0,
            MAX(IF(
                ISNUMBER(M44:X44),
                IF(
                    M$5:X$5=1,
                    M44:X44,
                    ""),
                "")),
            MAX(IF(
                ISNUMBER(M44:X44),
                IF(
                    M$5:X$5=2,
                    M44:X44,
                    ""),
                ""))
        ),
        IF(
            Parameters!$D$16=1,
            IFERROR(
                AVERAGE(IF(
                    ISNUMBER(M44:X44),
                    IF(
                        M$5:X$5=1,
                        M44:X44,
                        ""),
                    "")),
                AVERAGE(IF(
                    ISNUMBER(M44:X44),
                    IF(
                        M$5:X$5=2,
                        M44:X44,
                        ""),
                    ""))
            ),
            IF(
                Parameters!$D$17=1,
                IFERROR(
                    IF(
                        OR(
                            IF(
                                ISNUMBER(M44:X44),
                                IF(
                                    M$5:X$5=1,
                                    M44:X44,
                                    ""),
                                "")
                            =0),
                        0,
                        GEOMEAN(IF(
                            ISNUMBER(M44:X44),
                            IF(
                                M$5:X$5=1,
                                M44:X44,
                                ""),
                            ""))
                    ),
                    IF(
                        OR(IF(
                            ISNUMBER(M44:X44),
                            IF(
                                M$5:X$5=2,
                                M44:X44,
                                ""),
                            "")
                            =0),
                        0,
                        GEOMEAN(IF(
                            ISNUMBER(M44:X44),
                            IF(
                                M$5:X$5=2,
                                M44:X44,
                                ""),
                            "")))
                )
            )
        )
    )
)</f>
        <v>7</v>
      </c>
      <c r="J44" s="242">
        <v>44895</v>
      </c>
      <c r="K44" s="242">
        <v>44887</v>
      </c>
      <c r="L44" s="91" t="s">
        <v>68</v>
      </c>
      <c r="M44" s="192">
        <v>3.2874304131262799</v>
      </c>
      <c r="N44" s="192">
        <v>7</v>
      </c>
      <c r="O44" s="192">
        <v>1.7910447761193999</v>
      </c>
      <c r="P44" s="192">
        <v>40</v>
      </c>
      <c r="Q44" s="192" t="s">
        <v>784</v>
      </c>
      <c r="R44" s="192">
        <v>-2</v>
      </c>
      <c r="S44" s="192"/>
      <c r="T44" s="192"/>
      <c r="U44" s="192"/>
      <c r="V44" s="192"/>
      <c r="W44" s="192"/>
      <c r="X44" s="192"/>
      <c r="Y44" s="80"/>
      <c r="Z44" s="80"/>
    </row>
    <row r="45" spans="1:26" x14ac:dyDescent="0.2">
      <c r="A45" s="84">
        <v>38</v>
      </c>
      <c r="B45" s="84" t="str">
        <f ca="1"/>
        <v>Côte d’Ivoire</v>
      </c>
      <c r="C45" s="84" t="str">
        <f ca="1"/>
        <v>CIV</v>
      </c>
      <c r="D45" s="219" t="str">
        <f ca="1"/>
        <v>SSF           Sub-Saharan Africa</v>
      </c>
      <c r="E45" s="219" t="str">
        <f ca="1"/>
        <v>IDA</v>
      </c>
      <c r="F45" s="190" t="str">
        <f t="shared" ca="1" si="3"/>
        <v/>
      </c>
      <c r="G45" s="80">
        <f>IF(N45=7, 6.9, 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6.9</v>
      </c>
      <c r="H45" s="80" cm="1">
        <f t="array" ref="H45">IF(
    SUM(IF(
            ISNUMBER(
                IF(
                    $M$4:$X$4,
                    (M45:X45),
                    "")),
            1,
            0))
        =0,
    NA(),
    IF(
        Parameters!$D$15=1,
        IF(
            SUM(--(ISNUMBER(IF($M$4:$X$4=1,(M45:X45),""))))&gt;0,
            MAX(IF(
                ISNUMBER(M45:X45),
                IF(
                    M$4:X$4=1,
                    M45:X45,
                    ""),
                "")),
            MAX(IF(
                ISNUMBER(M45:X45),
                IF(
                    M$4:X$4=2,
                    M45:X45,
                    ""),
                ""))
        ),
        IF(
            Parameters!$D$16=1,
            IFERROR(
                AVERAGE(IF(
                    ISNUMBER(M45:X45),
                    IF(
                        M$4:X$4=1,
                        M45:X45,
                        ""),
                    "")),
                AVERAGE(IF(
                    ISNUMBER(M45:X45),
                    IF(
                        M$4:X$4=2,
                        M45:X45,
                        ""),
                    ""))
            ),
            IF(
                Parameters!$D$17=1,
                IFERROR(
                    IF(
                        OR(
                            IF(
                                ISNUMBER(M45:X45),
                                IF(
                                    M$4:X$4=1,
                                    M45:X45,
                                    ""),
                                "")
                            =0),
                        0,
                        GEOMEAN(IF(
                            ISNUMBER(M45:X45),
                            IF(
                                M$4:X$4=1,
                                M45:X45,
                                ""),
                            ""))
                    ),
                    IF(
                        OR(IF(
                            ISNUMBER(M45:X45),
                            IF(
                                M$4:X$4=2,
                                M45:X45,
                                ""),
                            "")
                            =0),
                        0,
                        GEOMEAN(IF(
                            ISNUMBER(M45:X45),
                            IF(
                                M$4:X$4=2,
                                M45:X45,
                                ""),
                            "")))
                )
            )
        )
    )
)</f>
        <v>7</v>
      </c>
      <c r="I45" s="191" cm="1">
        <f t="array" ref="I45">IF(
    SUM(IF(
            ISNUMBER(
                IF(
                    $M$5:$X$5,
                    (M45:X45),
                    "")),
            1,
            0))
        =0,
    NA(),
    IF(
        Parameters!$D$15=1,
        IF(
            SUM(--(ISNUMBER(IF($M$5:$X$5=1,(M45:X45),""))))&gt;0,
            MAX(IF(
                ISNUMBER(M45:X45),
                IF(
                    M$5:X$5=1,
                    M45:X45,
                    ""),
                "")),
            MAX(IF(
                ISNUMBER(M45:X45),
                IF(
                    M$5:X$5=2,
                    M45:X45,
                    ""),
                ""))
        ),
        IF(
            Parameters!$D$16=1,
            IFERROR(
                AVERAGE(IF(
                    ISNUMBER(M45:X45),
                    IF(
                        M$5:X$5=1,
                        M45:X45,
                        ""),
                    "")),
                AVERAGE(IF(
                    ISNUMBER(M45:X45),
                    IF(
                        M$5:X$5=2,
                        M45:X45,
                        ""),
                    ""))
            ),
            IF(
                Parameters!$D$17=1,
                IFERROR(
                    IF(
                        OR(
                            IF(
                                ISNUMBER(M45:X45),
                                IF(
                                    M$5:X$5=1,
                                    M45:X45,
                                    ""),
                                "")
                            =0),
                        0,
                        GEOMEAN(IF(
                            ISNUMBER(M45:X45),
                            IF(
                                M$5:X$5=1,
                                M45:X45,
                                ""),
                            ""))
                    ),
                    IF(
                        OR(IF(
                            ISNUMBER(M45:X45),
                            IF(
                                M$5:X$5=2,
                                M45:X45,
                                ""),
                            "")
                            =0),
                        0,
                        GEOMEAN(IF(
                            ISNUMBER(M45:X45),
                            IF(
                                M$5:X$5=2,
                                M45:X45,
                                ""),
                            "")))
                )
            )
        )
    )
)</f>
        <v>7</v>
      </c>
      <c r="J45" s="242">
        <v>44998</v>
      </c>
      <c r="K45" s="242" t="s">
        <v>409</v>
      </c>
      <c r="L45" s="91" t="s">
        <v>69</v>
      </c>
      <c r="M45" s="192">
        <v>2.58423674186932</v>
      </c>
      <c r="N45" s="192">
        <v>7</v>
      </c>
      <c r="O45" s="192">
        <v>4.4444444444444402</v>
      </c>
      <c r="P45" s="192">
        <v>36</v>
      </c>
      <c r="Q45" s="192" t="s">
        <v>784</v>
      </c>
      <c r="R45" s="192">
        <v>0</v>
      </c>
      <c r="S45" s="192"/>
      <c r="T45" s="192"/>
      <c r="U45" s="192"/>
      <c r="V45" s="192"/>
      <c r="W45" s="192"/>
      <c r="X45" s="192"/>
      <c r="Y45" s="80"/>
      <c r="Z45" s="80"/>
    </row>
    <row r="46" spans="1:26" x14ac:dyDescent="0.2">
      <c r="A46" s="84">
        <v>39</v>
      </c>
      <c r="B46" s="84" t="str">
        <f ca="1"/>
        <v>Cameroon</v>
      </c>
      <c r="C46" s="84" t="str">
        <f ca="1"/>
        <v>CMR</v>
      </c>
      <c r="D46" s="219" t="str">
        <f ca="1"/>
        <v>SSF           Sub-Saharan Africa</v>
      </c>
      <c r="E46" s="219" t="str">
        <f ca="1"/>
        <v>Blend</v>
      </c>
      <c r="F46" s="190" t="str">
        <f t="shared" ca="1" si="3"/>
        <v/>
      </c>
      <c r="G46" s="80">
        <f>IF(N46=7, 6.9, 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0</v>
      </c>
      <c r="H46" s="80" cm="1">
        <f t="array" ref="H46">IF(
    SUM(IF(
            ISNUMBER(
                IF(
                    $M$4:$X$4,
                    (M46:X46),
                    "")),
            1,
            0))
        =0,
    NA(),
    IF(
        Parameters!$D$15=1,
        IF(
            SUM(--(ISNUMBER(IF($M$4:$X$4=1,(M46:X46),""))))&gt;0,
            MAX(IF(
                ISNUMBER(M46:X46),
                IF(
                    M$4:X$4=1,
                    M46:X46,
                    ""),
                "")),
            MAX(IF(
                ISNUMBER(M46:X46),
                IF(
                    M$4:X$4=2,
                    M46:X46,
                    ""),
                ""))
        ),
        IF(
            Parameters!$D$16=1,
            IFERROR(
                AVERAGE(IF(
                    ISNUMBER(M46:X46),
                    IF(
                        M$4:X$4=1,
                        M46:X46,
                        ""),
                    "")),
                AVERAGE(IF(
                    ISNUMBER(M46:X46),
                    IF(
                        M$4:X$4=2,
                        M46:X46,
                        ""),
                    ""))
            ),
            IF(
                Parameters!$D$17=1,
                IFERROR(
                    IF(
                        OR(
                            IF(
                                ISNUMBER(M46:X46),
                                IF(
                                    M$4:X$4=1,
                                    M46:X46,
                                    ""),
                                "")
                            =0),
                        0,
                        GEOMEAN(IF(
                            ISNUMBER(M46:X46),
                            IF(
                                M$4:X$4=1,
                                M46:X46,
                                ""),
                            ""))
                    ),
                    IF(
                        OR(IF(
                            ISNUMBER(M46:X46),
                            IF(
                                M$4:X$4=2,
                                M46:X46,
                                ""),
                            "")
                            =0),
                        0,
                        GEOMEAN(IF(
                            ISNUMBER(M46:X46),
                            IF(
                                M$4:X$4=2,
                                M46:X46,
                                ""),
                            "")))
                )
            )
        )
    )
)</f>
        <v>0</v>
      </c>
      <c r="I46" s="191" cm="1">
        <f t="array" ref="I46">IF(
    SUM(IF(
            ISNUMBER(
                IF(
                    $M$5:$X$5,
                    (M46:X46),
                    "")),
            1,
            0))
        =0,
    NA(),
    IF(
        Parameters!$D$15=1,
        IF(
            SUM(--(ISNUMBER(IF($M$5:$X$5=1,(M46:X46),""))))&gt;0,
            MAX(IF(
                ISNUMBER(M46:X46),
                IF(
                    M$5:X$5=1,
                    M46:X46,
                    ""),
                "")),
            MAX(IF(
                ISNUMBER(M46:X46),
                IF(
                    M$5:X$5=2,
                    M46:X46,
                    ""),
                ""))
        ),
        IF(
            Parameters!$D$16=1,
            IFERROR(
                AVERAGE(IF(
                    ISNUMBER(M46:X46),
                    IF(
                        M$5:X$5=1,
                        M46:X46,
                        ""),
                    "")),
                AVERAGE(IF(
                    ISNUMBER(M46:X46),
                    IF(
                        M$5:X$5=2,
                        M46:X46,
                        ""),
                    ""))
            ),
            IF(
                Parameters!$D$17=1,
                IFERROR(
                    IF(
                        OR(
                            IF(
                                ISNUMBER(M46:X46),
                                IF(
                                    M$5:X$5=1,
                                    M46:X46,
                                    ""),
                                "")
                            =0),
                        0,
                        GEOMEAN(IF(
                            ISNUMBER(M46:X46),
                            IF(
                                M$5:X$5=1,
                                M46:X46,
                                ""),
                            ""))
                    ),
                    IF(
                        OR(IF(
                            ISNUMBER(M46:X46),
                            IF(
                                M$5:X$5=2,
                                M46:X46,
                                ""),
                            "")
                            =0),
                        0,
                        GEOMEAN(IF(
                            ISNUMBER(M46:X46),
                            IF(
                                M$5:X$5=2,
                                M46:X46,
                                ""),
                            "")))
                )
            )
        )
    )
)</f>
        <v>0</v>
      </c>
      <c r="J46" s="242">
        <v>45142</v>
      </c>
      <c r="K46" s="242">
        <v>44887</v>
      </c>
      <c r="L46" s="91" t="s">
        <v>71</v>
      </c>
      <c r="M46" s="192">
        <v>5.25051274538529</v>
      </c>
      <c r="N46" s="192">
        <v>0</v>
      </c>
      <c r="O46" s="192">
        <v>1.1276948590381399</v>
      </c>
      <c r="P46" s="192">
        <v>51.1666666666666</v>
      </c>
      <c r="Q46" s="192" t="s">
        <v>787</v>
      </c>
      <c r="R46" s="192">
        <v>-2.5</v>
      </c>
      <c r="S46" s="192"/>
      <c r="T46" s="192"/>
      <c r="U46" s="192"/>
      <c r="V46" s="192"/>
      <c r="W46" s="192"/>
      <c r="X46" s="192"/>
      <c r="Y46" s="80"/>
      <c r="Z46" s="80"/>
    </row>
    <row r="47" spans="1:26" x14ac:dyDescent="0.2">
      <c r="A47" s="84">
        <v>40</v>
      </c>
      <c r="B47" s="84" t="str">
        <f ca="1"/>
        <v>Congo, Dem. Rep.</v>
      </c>
      <c r="C47" s="84" t="str">
        <f ca="1"/>
        <v>COD</v>
      </c>
      <c r="D47" s="219" t="str">
        <f ca="1"/>
        <v>SSF           Sub-Saharan Africa</v>
      </c>
      <c r="E47" s="219" t="str">
        <f ca="1"/>
        <v>IDA</v>
      </c>
      <c r="F47" s="190" t="str">
        <f t="shared" ca="1" si="3"/>
        <v/>
      </c>
      <c r="G47" s="80">
        <f>IF(N47=7, 6.9, 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8.1782555424044023</v>
      </c>
      <c r="H47" s="80" cm="1">
        <f t="array" ref="H47">IF(
    SUM(IF(
            ISNUMBER(
                IF(
                    $M$4:$X$4,
                    (M47:X47),
                    "")),
            1,
            0))
        =0,
    NA(),
    IF(
        Parameters!$D$15=1,
        IF(
            SUM(--(ISNUMBER(IF($M$4:$X$4=1,(M47:X47),""))))&gt;0,
            MAX(IF(
                ISNUMBER(M47:X47),
                IF(
                    M$4:X$4=1,
                    M47:X47,
                    ""),
                "")),
            MAX(IF(
                ISNUMBER(M47:X47),
                IF(
                    M$4:X$4=2,
                    M47:X47,
                    ""),
                ""))
        ),
        IF(
            Parameters!$D$16=1,
            IFERROR(
                AVERAGE(IF(
                    ISNUMBER(M47:X47),
                    IF(
                        M$4:X$4=1,
                        M47:X47,
                        ""),
                    "")),
                AVERAGE(IF(
                    ISNUMBER(M47:X47),
                    IF(
                        M$4:X$4=2,
                        M47:X47,
                        ""),
                    ""))
            ),
            IF(
                Parameters!$D$17=1,
                IFERROR(
                    IF(
                        OR(
                            IF(
                                ISNUMBER(M47:X47),
                                IF(
                                    M$4:X$4=1,
                                    M47:X47,
                                    ""),
                                "")
                            =0),
                        0,
                        GEOMEAN(IF(
                            ISNUMBER(M47:X47),
                            IF(
                                M$4:X$4=1,
                                M47:X47,
                                ""),
                            ""))
                    ),
                    IF(
                        OR(IF(
                            ISNUMBER(M47:X47),
                            IF(
                                M$4:X$4=2,
                                M47:X47,
                                ""),
                            "")
                            =0),
                        0,
                        GEOMEAN(IF(
                            ISNUMBER(M47:X47),
                            IF(
                                M$4:X$4=2,
                                M47:X47,
                                ""),
                            "")))
                )
            )
        )
    )
)</f>
        <v>7.6384412540287103</v>
      </c>
      <c r="I47" s="191" cm="1">
        <f t="array" ref="I47">IF(
    SUM(IF(
            ISNUMBER(
                IF(
                    $M$5:$X$5,
                    (M47:X47),
                    "")),
            1,
            0))
        =0,
    NA(),
    IF(
        Parameters!$D$15=1,
        IF(
            SUM(--(ISNUMBER(IF($M$5:$X$5=1,(M47:X47),""))))&gt;0,
            MAX(IF(
                ISNUMBER(M47:X47),
                IF(
                    M$5:X$5=1,
                    M47:X47,
                    ""),
                "")),
            MAX(IF(
                ISNUMBER(M47:X47),
                IF(
                    M$5:X$5=2,
                    M47:X47,
                    ""),
                ""))
        ),
        IF(
            Parameters!$D$16=1,
            IFERROR(
                AVERAGE(IF(
                    ISNUMBER(M47:X47),
                    IF(
                        M$5:X$5=1,
                        M47:X47,
                        ""),
                    "")),
                AVERAGE(IF(
                    ISNUMBER(M47:X47),
                    IF(
                        M$5:X$5=2,
                        M47:X47,
                        ""),
                    ""))
            ),
            IF(
                Parameters!$D$17=1,
                IFERROR(
                    IF(
                        OR(
                            IF(
                                ISNUMBER(M47:X47),
                                IF(
                                    M$5:X$5=1,
                                    M47:X47,
                                    ""),
                                "")
                            =0),
                        0,
                        GEOMEAN(IF(
                            ISNUMBER(M47:X47),
                            IF(
                                M$5:X$5=1,
                                M47:X47,
                                ""),
                            ""))
                    ),
                    IF(
                        OR(IF(
                            ISNUMBER(M47:X47),
                            IF(
                                M$5:X$5=2,
                                M47:X47,
                                ""),
                            "")
                            =0),
                        0,
                        GEOMEAN(IF(
                            ISNUMBER(M47:X47),
                            IF(
                                M$5:X$5=2,
                                M47:X47,
                                ""),
                            "")))
                )
            )
        )
    )
)</f>
        <v>8.7562189054726396</v>
      </c>
      <c r="J47" s="242">
        <v>45142</v>
      </c>
      <c r="K47" s="242">
        <v>45142</v>
      </c>
      <c r="L47" s="91" t="s">
        <v>72</v>
      </c>
      <c r="M47" s="192">
        <v>7.6384412540287103</v>
      </c>
      <c r="N47" s="192" t="s">
        <v>409</v>
      </c>
      <c r="O47" s="192">
        <v>8.7562189054726396</v>
      </c>
      <c r="P47" s="192">
        <v>64.75</v>
      </c>
      <c r="Q47" s="192" t="s">
        <v>409</v>
      </c>
      <c r="R47" s="192">
        <v>3.25</v>
      </c>
      <c r="S47" s="192"/>
      <c r="T47" s="192"/>
      <c r="U47" s="192"/>
      <c r="V47" s="192"/>
      <c r="W47" s="192"/>
      <c r="X47" s="192"/>
      <c r="Y47" s="80"/>
      <c r="Z47" s="80"/>
    </row>
    <row r="48" spans="1:26" x14ac:dyDescent="0.2">
      <c r="A48" s="84">
        <v>41</v>
      </c>
      <c r="B48" s="84" t="str">
        <f ca="1"/>
        <v>Congo, Rep.</v>
      </c>
      <c r="C48" s="84" t="str">
        <f ca="1"/>
        <v>COG</v>
      </c>
      <c r="D48" s="219" t="str">
        <f ca="1"/>
        <v>SSF           Sub-Saharan Africa</v>
      </c>
      <c r="E48" s="219" t="str">
        <f ca="1"/>
        <v>Blend</v>
      </c>
      <c r="F48" s="190" t="str">
        <f t="shared" ca="1" si="3"/>
        <v/>
      </c>
      <c r="G48" s="80">
        <f>IF(N48=7, 6.9, 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10</v>
      </c>
      <c r="H48" s="80" cm="1">
        <f t="array" ref="H48">IF(
    SUM(IF(
            ISNUMBER(
                IF(
                    $M$4:$X$4,
                    (M48:X48),
                    "")),
            1,
            0))
        =0,
    NA(),
    IF(
        Parameters!$D$15=1,
        IF(
            SUM(--(ISNUMBER(IF($M$4:$X$4=1,(M48:X48),""))))&gt;0,
            MAX(IF(
                ISNUMBER(M48:X48),
                IF(
                    M$4:X$4=1,
                    M48:X48,
                    ""),
                "")),
            MAX(IF(
                ISNUMBER(M48:X48),
                IF(
                    M$4:X$4=2,
                    M48:X48,
                    ""),
                ""))
        ),
        IF(
            Parameters!$D$16=1,
            IFERROR(
                AVERAGE(IF(
                    ISNUMBER(M48:X48),
                    IF(
                        M$4:X$4=1,
                        M48:X48,
                        ""),
                    "")),
                AVERAGE(IF(
                    ISNUMBER(M48:X48),
                    IF(
                        M$4:X$4=2,
                        M48:X48,
                        ""),
                    ""))
            ),
            IF(
                Parameters!$D$17=1,
                IFERROR(
                    IF(
                        OR(
                            IF(
                                ISNUMBER(M48:X48),
                                IF(
                                    M$4:X$4=1,
                                    M48:X48,
                                    ""),
                                "")
                            =0),
                        0,
                        GEOMEAN(IF(
                            ISNUMBER(M48:X48),
                            IF(
                                M$4:X$4=1,
                                M48:X48,
                                ""),
                            ""))
                    ),
                    IF(
                        OR(IF(
                            ISNUMBER(M48:X48),
                            IF(
                                M$4:X$4=2,
                                M48:X48,
                                ""),
                            "")
                            =0),
                        0,
                        GEOMEAN(IF(
                            ISNUMBER(M48:X48),
                            IF(
                                M$4:X$4=2,
                                M48:X48,
                                ""),
                            "")))
                )
            )
        )
    )
)</f>
        <v>10</v>
      </c>
      <c r="I48" s="191" cm="1">
        <f t="array" ref="I48">IF(
    SUM(IF(
            ISNUMBER(
                IF(
                    $M$5:$X$5,
                    (M48:X48),
                    "")),
            1,
            0))
        =0,
    NA(),
    IF(
        Parameters!$D$15=1,
        IF(
            SUM(--(ISNUMBER(IF($M$5:$X$5=1,(M48:X48),""))))&gt;0,
            MAX(IF(
                ISNUMBER(M48:X48),
                IF(
                    M$5:X$5=1,
                    M48:X48,
                    ""),
                "")),
            MAX(IF(
                ISNUMBER(M48:X48),
                IF(
                    M$5:X$5=2,
                    M48:X48,
                    ""),
                ""))
        ),
        IF(
            Parameters!$D$16=1,
            IFERROR(
                AVERAGE(IF(
                    ISNUMBER(M48:X48),
                    IF(
                        M$5:X$5=1,
                        M48:X48,
                        ""),
                    "")),
                AVERAGE(IF(
                    ISNUMBER(M48:X48),
                    IF(
                        M$5:X$5=2,
                        M48:X48,
                        ""),
                    ""))
            ),
            IF(
                Parameters!$D$17=1,
                IFERROR(
                    IF(
                        OR(
                            IF(
                                ISNUMBER(M48:X48),
                                IF(
                                    M$5:X$5=1,
                                    M48:X48,
                                    ""),
                                "")
                            =0),
                        0,
                        GEOMEAN(IF(
                            ISNUMBER(M48:X48),
                            IF(
                                M$5:X$5=1,
                                M48:X48,
                                ""),
                            ""))
                    ),
                    IF(
                        OR(IF(
                            ISNUMBER(M48:X48),
                            IF(
                                M$5:X$5=2,
                                M48:X48,
                                ""),
                            "")
                            =0),
                        0,
                        GEOMEAN(IF(
                            ISNUMBER(M48:X48),
                            IF(
                                M$5:X$5=2,
                                M48:X48,
                                ""),
                            "")))
                )
            )
        )
    )
)</f>
        <v>10</v>
      </c>
      <c r="J48" s="242">
        <v>44895</v>
      </c>
      <c r="K48" s="242">
        <v>45142</v>
      </c>
      <c r="L48" s="91" t="s">
        <v>73</v>
      </c>
      <c r="M48" s="192">
        <v>5.6314093173161401</v>
      </c>
      <c r="N48" s="192">
        <v>10</v>
      </c>
      <c r="O48" s="192">
        <v>4.4444444444444402</v>
      </c>
      <c r="P48" s="192">
        <v>53.3333333333333</v>
      </c>
      <c r="Q48" s="192" t="s">
        <v>788</v>
      </c>
      <c r="R48" s="192">
        <v>0</v>
      </c>
      <c r="S48" s="192"/>
      <c r="T48" s="192"/>
      <c r="U48" s="192"/>
      <c r="V48" s="192"/>
      <c r="W48" s="192"/>
      <c r="X48" s="192"/>
      <c r="Y48" s="80"/>
      <c r="Z48" s="80"/>
    </row>
    <row r="49" spans="1:26" x14ac:dyDescent="0.2">
      <c r="A49" s="84">
        <v>42</v>
      </c>
      <c r="B49" s="84" t="str">
        <f ca="1"/>
        <v>Colombia</v>
      </c>
      <c r="C49" s="84" t="str">
        <f ca="1"/>
        <v>COL</v>
      </c>
      <c r="D49" s="219" t="str">
        <f ca="1"/>
        <v>LCN           Latin America &amp; Caribbean</v>
      </c>
      <c r="E49" s="219" t="str">
        <f ca="1"/>
        <v>IBRD</v>
      </c>
      <c r="F49" s="190" t="str">
        <f t="shared" ca="1" si="3"/>
        <v/>
      </c>
      <c r="G49" s="80">
        <f>IF(N49=7, 6.9, 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6.9</v>
      </c>
      <c r="H49" s="80" cm="1">
        <f t="array" ref="H49">IF(
    SUM(IF(
            ISNUMBER(
                IF(
                    $M$4:$X$4,
                    (M49:X49),
                    "")),
            1,
            0))
        =0,
    NA(),
    IF(
        Parameters!$D$15=1,
        IF(
            SUM(--(ISNUMBER(IF($M$4:$X$4=1,(M49:X49),""))))&gt;0,
            MAX(IF(
                ISNUMBER(M49:X49),
                IF(
                    M$4:X$4=1,
                    M49:X49,
                    ""),
                "")),
            MAX(IF(
                ISNUMBER(M49:X49),
                IF(
                    M$4:X$4=2,
                    M49:X49,
                    ""),
                ""))
        ),
        IF(
            Parameters!$D$16=1,
            IFERROR(
                AVERAGE(IF(
                    ISNUMBER(M49:X49),
                    IF(
                        M$4:X$4=1,
                        M49:X49,
                        ""),
                    "")),
                AVERAGE(IF(
                    ISNUMBER(M49:X49),
                    IF(
                        M$4:X$4=2,
                        M49:X49,
                        ""),
                    ""))
            ),
            IF(
                Parameters!$D$17=1,
                IFERROR(
                    IF(
                        OR(
                            IF(
                                ISNUMBER(M49:X49),
                                IF(
                                    M$4:X$4=1,
                                    M49:X49,
                                    ""),
                                "")
                            =0),
                        0,
                        GEOMEAN(IF(
                            ISNUMBER(M49:X49),
                            IF(
                                M$4:X$4=1,
                                M49:X49,
                                ""),
                            ""))
                    ),
                    IF(
                        OR(IF(
                            ISNUMBER(M49:X49),
                            IF(
                                M$4:X$4=2,
                                M49:X49,
                                ""),
                            "")
                            =0),
                        0,
                        GEOMEAN(IF(
                            ISNUMBER(M49:X49),
                            IF(
                                M$4:X$4=2,
                                M49:X49,
                                ""),
                            "")))
                )
            )
        )
    )
)</f>
        <v>7</v>
      </c>
      <c r="I49" s="191" cm="1">
        <f t="array" ref="I49">IF(
    SUM(IF(
            ISNUMBER(
                IF(
                    $M$5:$X$5,
                    (M49:X49),
                    "")),
            1,
            0))
        =0,
    NA(),
    IF(
        Parameters!$D$15=1,
        IF(
            SUM(--(ISNUMBER(IF($M$5:$X$5=1,(M49:X49),""))))&gt;0,
            MAX(IF(
                ISNUMBER(M49:X49),
                IF(
                    M$5:X$5=1,
                    M49:X49,
                    ""),
                "")),
            MAX(IF(
                ISNUMBER(M49:X49),
                IF(
                    M$5:X$5=2,
                    M49:X49,
                    ""),
                ""))
        ),
        IF(
            Parameters!$D$16=1,
            IFERROR(
                AVERAGE(IF(
                    ISNUMBER(M49:X49),
                    IF(
                        M$5:X$5=1,
                        M49:X49,
                        ""),
                    "")),
                AVERAGE(IF(
                    ISNUMBER(M49:X49),
                    IF(
                        M$5:X$5=2,
                        M49:X49,
                        ""),
                    ""))
            ),
            IF(
                Parameters!$D$17=1,
                IFERROR(
                    IF(
                        OR(
                            IF(
                                ISNUMBER(M49:X49),
                                IF(
                                    M$5:X$5=1,
                                    M49:X49,
                                    ""),
                                "")
                            =0),
                        0,
                        GEOMEAN(IF(
                            ISNUMBER(M49:X49),
                            IF(
                                M$5:X$5=1,
                                M49:X49,
                                ""),
                            ""))
                    ),
                    IF(
                        OR(IF(
                            ISNUMBER(M49:X49),
                            IF(
                                M$5:X$5=2,
                                M49:X49,
                                ""),
                            "")
                            =0),
                        0,
                        GEOMEAN(IF(
                            ISNUMBER(M49:X49),
                            IF(
                                M$5:X$5=2,
                                M49:X49,
                                ""),
                            "")))
                )
            )
        )
    )
)</f>
        <v>7</v>
      </c>
      <c r="J49" s="242">
        <v>44895</v>
      </c>
      <c r="K49" s="242">
        <v>44887</v>
      </c>
      <c r="L49" s="91" t="s">
        <v>75</v>
      </c>
      <c r="M49" s="192">
        <v>4.6352182830354502</v>
      </c>
      <c r="N49" s="192">
        <v>7</v>
      </c>
      <c r="O49" s="192">
        <v>4.8866777224986198</v>
      </c>
      <c r="P49" s="192">
        <v>47.6666666666666</v>
      </c>
      <c r="Q49" s="192" t="s">
        <v>784</v>
      </c>
      <c r="R49" s="192">
        <v>0.33333333333333498</v>
      </c>
      <c r="S49" s="192"/>
      <c r="T49" s="192"/>
      <c r="U49" s="192"/>
      <c r="V49" s="192"/>
      <c r="W49" s="192"/>
      <c r="X49" s="192"/>
      <c r="Y49" s="80"/>
      <c r="Z49" s="80"/>
    </row>
    <row r="50" spans="1:26" x14ac:dyDescent="0.2">
      <c r="A50" s="84">
        <v>43</v>
      </c>
      <c r="B50" s="84" t="str">
        <f ca="1"/>
        <v>Comoros</v>
      </c>
      <c r="C50" s="84" t="str">
        <f ca="1"/>
        <v>COM</v>
      </c>
      <c r="D50" s="219" t="str">
        <f ca="1"/>
        <v>SSF           Sub-Saharan Africa</v>
      </c>
      <c r="E50" s="219" t="str">
        <f ca="1"/>
        <v>IDA</v>
      </c>
      <c r="F50" s="190" t="str">
        <f t="shared" ca="1" si="3"/>
        <v/>
      </c>
      <c r="G50" s="80" t="e">
        <f>IF(N50=7, 6.9, 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#N/A</v>
      </c>
      <c r="H50" s="80" t="e" cm="1">
        <f t="array" ref="H50">IF(
    SUM(IF(
            ISNUMBER(
                IF(
                    $M$4:$X$4,
                    (M50:X50),
                    "")),
            1,
            0))
        =0,
    NA(),
    IF(
        Parameters!$D$15=1,
        IF(
            SUM(--(ISNUMBER(IF($M$4:$X$4=1,(M50:X50),""))))&gt;0,
            MAX(IF(
                ISNUMBER(M50:X50),
                IF(
                    M$4:X$4=1,
                    M50:X50,
                    ""),
                "")),
            MAX(IF(
                ISNUMBER(M50:X50),
                IF(
                    M$4:X$4=2,
                    M50:X50,
                    ""),
                ""))
        ),
        IF(
            Parameters!$D$16=1,
            IFERROR(
                AVERAGE(IF(
                    ISNUMBER(M50:X50),
                    IF(
                        M$4:X$4=1,
                        M50:X50,
                        ""),
                    "")),
                AVERAGE(IF(
                    ISNUMBER(M50:X50),
                    IF(
                        M$4:X$4=2,
                        M50:X50,
                        ""),
                    ""))
            ),
            IF(
                Parameters!$D$17=1,
                IFERROR(
                    IF(
                        OR(
                            IF(
                                ISNUMBER(M50:X50),
                                IF(
                                    M$4:X$4=1,
                                    M50:X50,
                                    ""),
                                "")
                            =0),
                        0,
                        GEOMEAN(IF(
                            ISNUMBER(M50:X50),
                            IF(
                                M$4:X$4=1,
                                M50:X50,
                                ""),
                            ""))
                    ),
                    IF(
                        OR(IF(
                            ISNUMBER(M50:X50),
                            IF(
                                M$4:X$4=2,
                                M50:X50,
                                ""),
                            "")
                            =0),
                        0,
                        GEOMEAN(IF(
                            ISNUMBER(M50:X50),
                            IF(
                                M$4:X$4=2,
                                M50:X50,
                                ""),
                            "")))
                )
            )
        )
    )
)</f>
        <v>#N/A</v>
      </c>
      <c r="I50" s="191" t="e" cm="1">
        <f t="array" ref="I50">IF(
    SUM(IF(
            ISNUMBER(
                IF(
                    $M$5:$X$5,
                    (M50:X50),
                    "")),
            1,
            0))
        =0,
    NA(),
    IF(
        Parameters!$D$15=1,
        IF(
            SUM(--(ISNUMBER(IF($M$5:$X$5=1,(M50:X50),""))))&gt;0,
            MAX(IF(
                ISNUMBER(M50:X50),
                IF(
                    M$5:X$5=1,
                    M50:X50,
                    ""),
                "")),
            MAX(IF(
                ISNUMBER(M50:X50),
                IF(
                    M$5:X$5=2,
                    M50:X50,
                    ""),
                ""))
        ),
        IF(
            Parameters!$D$16=1,
            IFERROR(
                AVERAGE(IF(
                    ISNUMBER(M50:X50),
                    IF(
                        M$5:X$5=1,
                        M50:X50,
                        ""),
                    "")),
                AVERAGE(IF(
                    ISNUMBER(M50:X50),
                    IF(
                        M$5:X$5=2,
                        M50:X50,
                        ""),
                    ""))
            ),
            IF(
                Parameters!$D$17=1,
                IFERROR(
                    IF(
                        OR(
                            IF(
                                ISNUMBER(M50:X50),
                                IF(
                                    M$5:X$5=1,
                                    M50:X50,
                                    ""),
                                "")
                            =0),
                        0,
                        GEOMEAN(IF(
                            ISNUMBER(M50:X50),
                            IF(
                                M$5:X$5=1,
                                M50:X50,
                                ""),
                            ""))
                    ),
                    IF(
                        OR(IF(
                            ISNUMBER(M50:X50),
                            IF(
                                M$5:X$5=2,
                                M50:X50,
                                ""),
                            "")
                            =0),
                        0,
                        GEOMEAN(IF(
                            ISNUMBER(M50:X50),
                            IF(
                                M$5:X$5=2,
                                M50:X50,
                                ""),
                            "")))
                )
            )
        )
    )
)</f>
        <v>#N/A</v>
      </c>
      <c r="J50" s="242">
        <v>44753</v>
      </c>
      <c r="K50" s="242">
        <v>44753</v>
      </c>
      <c r="L50" s="91" t="s">
        <v>77</v>
      </c>
      <c r="M50" s="192" t="s">
        <v>409</v>
      </c>
      <c r="N50" s="192" t="s">
        <v>409</v>
      </c>
      <c r="O50" s="192" t="s">
        <v>409</v>
      </c>
      <c r="P50" s="192" t="s">
        <v>409</v>
      </c>
      <c r="Q50" s="192" t="s">
        <v>409</v>
      </c>
      <c r="R50" s="192" t="s">
        <v>409</v>
      </c>
      <c r="S50" s="192"/>
      <c r="T50" s="192"/>
      <c r="U50" s="192"/>
      <c r="V50" s="192"/>
      <c r="W50" s="192"/>
      <c r="X50" s="192"/>
      <c r="Y50" s="80"/>
      <c r="Z50" s="80"/>
    </row>
    <row r="51" spans="1:26" x14ac:dyDescent="0.2">
      <c r="A51" s="84">
        <v>44</v>
      </c>
      <c r="B51" s="84" t="str">
        <f ca="1"/>
        <v>Cabo Verde</v>
      </c>
      <c r="C51" s="84" t="str">
        <f ca="1"/>
        <v>CPV</v>
      </c>
      <c r="D51" s="219" t="str">
        <f ca="1"/>
        <v>SSF           Sub-Saharan Africa</v>
      </c>
      <c r="E51" s="219" t="str">
        <f ca="1"/>
        <v>Blend</v>
      </c>
      <c r="F51" s="190" t="str">
        <f t="shared" ca="1" si="3"/>
        <v/>
      </c>
      <c r="G51" s="80">
        <f>IF(N51=7, 6.9, 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4.1176183334916621</v>
      </c>
      <c r="H51" s="80" cm="1">
        <f t="array" ref="H51">IF(
    SUM(IF(
            ISNUMBER(
                IF(
                    $M$4:$X$4,
                    (M51:X51),
                    "")),
            1,
            0))
        =0,
    NA(),
    IF(
        Parameters!$D$15=1,
        IF(
            SUM(--(ISNUMBER(IF($M$4:$X$4=1,(M51:X51),""))))&gt;0,
            MAX(IF(
                ISNUMBER(M51:X51),
                IF(
                    M$4:X$4=1,
                    M51:X51,
                    ""),
                "")),
            MAX(IF(
                ISNUMBER(M51:X51),
                IF(
                    M$4:X$4=2,
                    M51:X51,
                    ""),
                ""))
        ),
        IF(
            Parameters!$D$16=1,
            IFERROR(
                AVERAGE(IF(
                    ISNUMBER(M51:X51),
                    IF(
                        M$4:X$4=1,
                        M51:X51,
                        ""),
                    "")),
                AVERAGE(IF(
                    ISNUMBER(M51:X51),
                    IF(
                        M$4:X$4=2,
                        M51:X51,
                        ""),
                    ""))
            ),
            IF(
                Parameters!$D$17=1,
                IFERROR(
                    IF(
                        OR(
                            IF(
                                ISNUMBER(M51:X51),
                                IF(
                                    M$4:X$4=1,
                                    M51:X51,
                                    ""),
                                "")
                            =0),
                        0,
                        GEOMEAN(IF(
                            ISNUMBER(M51:X51),
                            IF(
                                M$4:X$4=1,
                                M51:X51,
                                ""),
                            ""))
                    ),
                    IF(
                        OR(IF(
                            ISNUMBER(M51:X51),
                            IF(
                                M$4:X$4=2,
                                M51:X51,
                                ""),
                            "")
                            =0),
                        0,
                        GEOMEAN(IF(
                            ISNUMBER(M51:X51),
                            IF(
                                M$4:X$4=2,
                                M51:X51,
                                ""),
                            "")))
                )
            )
        )
    )
)</f>
        <v>3.8148256665689999</v>
      </c>
      <c r="I51" s="191" cm="1">
        <f t="array" ref="I51">IF(
    SUM(IF(
            ISNUMBER(
                IF(
                    $M$5:$X$5,
                    (M51:X51),
                    "")),
            1,
            0))
        =0,
    NA(),
    IF(
        Parameters!$D$15=1,
        IF(
            SUM(--(ISNUMBER(IF($M$5:$X$5=1,(M51:X51),""))))&gt;0,
            MAX(IF(
                ISNUMBER(M51:X51),
                IF(
                    M$5:X$5=1,
                    M51:X51,
                    ""),
                "")),
            MAX(IF(
                ISNUMBER(M51:X51),
                IF(
                    M$5:X$5=2,
                    M51:X51,
                    ""),
                ""))
        ),
        IF(
            Parameters!$D$16=1,
            IFERROR(
                AVERAGE(IF(
                    ISNUMBER(M51:X51),
                    IF(
                        M$5:X$5=1,
                        M51:X51,
                        ""),
                    "")),
                AVERAGE(IF(
                    ISNUMBER(M51:X51),
                    IF(
                        M$5:X$5=2,
                        M51:X51,
                        ""),
                    ""))
            ),
            IF(
                Parameters!$D$17=1,
                IFERROR(
                    IF(
                        OR(
                            IF(
                                ISNUMBER(M51:X51),
                                IF(
                                    M$5:X$5=1,
                                    M51:X51,
                                    ""),
                                "")
                            =0),
                        0,
                        GEOMEAN(IF(
                            ISNUMBER(M51:X51),
                            IF(
                                M$5:X$5=1,
                                M51:X51,
                                ""),
                            ""))
                    ),
                    IF(
                        OR(IF(
                            ISNUMBER(M51:X51),
                            IF(
                                M$5:X$5=2,
                                M51:X51,
                                ""),
                            "")
                            =0),
                        0,
                        GEOMEAN(IF(
                            ISNUMBER(M51:X51),
                            IF(
                                M$5:X$5=2,
                                M51:X51,
                                ""),
                            "")))
                )
            )
        )
    )
)</f>
        <v>4.4444444444444402</v>
      </c>
      <c r="J51" s="242">
        <v>45142</v>
      </c>
      <c r="K51" s="242">
        <v>45142</v>
      </c>
      <c r="L51" s="91" t="s">
        <v>79</v>
      </c>
      <c r="M51" s="192">
        <v>3.8148256665689999</v>
      </c>
      <c r="N51" s="192" t="s">
        <v>409</v>
      </c>
      <c r="O51" s="192">
        <v>4.4444444444444402</v>
      </c>
      <c r="P51" s="192">
        <v>43</v>
      </c>
      <c r="Q51" s="192" t="s">
        <v>409</v>
      </c>
      <c r="R51" s="192">
        <v>0</v>
      </c>
      <c r="S51" s="192"/>
      <c r="T51" s="192"/>
      <c r="U51" s="192"/>
      <c r="V51" s="192"/>
      <c r="W51" s="192"/>
      <c r="X51" s="192"/>
      <c r="Y51" s="80"/>
      <c r="Z51" s="80"/>
    </row>
    <row r="52" spans="1:26" x14ac:dyDescent="0.2">
      <c r="A52" s="84">
        <v>45</v>
      </c>
      <c r="B52" s="84" t="str">
        <f ca="1"/>
        <v>Costa Rica</v>
      </c>
      <c r="C52" s="84" t="str">
        <f ca="1"/>
        <v>CRI</v>
      </c>
      <c r="D52" s="219" t="str">
        <f ca="1"/>
        <v>LCN           Latin America &amp; Caribbean</v>
      </c>
      <c r="E52" s="219" t="str">
        <f ca="1"/>
        <v>IBRD</v>
      </c>
      <c r="F52" s="190" t="str">
        <f t="shared" ca="1" si="3"/>
        <v/>
      </c>
      <c r="G52" s="80">
        <f>IF(N52=7, 6.9, 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1.2428362443113594</v>
      </c>
      <c r="H52" s="80" cm="1">
        <f t="array" ref="H52">IF(
    SUM(IF(
            ISNUMBER(
                IF(
                    $M$4:$X$4,
                    (M52:X52),
                    "")),
            1,
            0))
        =0,
    NA(),
    IF(
        Parameters!$D$15=1,
        IF(
            SUM(--(ISNUMBER(IF($M$4:$X$4=1,(M52:X52),""))))&gt;0,
            MAX(IF(
                ISNUMBER(M52:X52),
                IF(
                    M$4:X$4=1,
                    M52:X52,
                    ""),
                "")),
            MAX(IF(
                ISNUMBER(M52:X52),
                IF(
                    M$4:X$4=2,
                    M52:X52,
                    ""),
                ""))
        ),
        IF(
            Parameters!$D$16=1,
            IFERROR(
                AVERAGE(IF(
                    ISNUMBER(M52:X52),
                    IF(
                        M$4:X$4=1,
                        M52:X52,
                        ""),
                    "")),
                AVERAGE(IF(
                    ISNUMBER(M52:X52),
                    IF(
                        M$4:X$4=2,
                        M52:X52,
                        ""),
                    ""))
            ),
            IF(
                Parameters!$D$17=1,
                IFERROR(
                    IF(
                        OR(
                            IF(
                                ISNUMBER(M52:X52),
                                IF(
                                    M$4:X$4=1,
                                    M52:X52,
                                    ""),
                                "")
                            =0),
                        0,
                        GEOMEAN(IF(
                            ISNUMBER(M52:X52),
                            IF(
                                M$4:X$4=1,
                                M52:X52,
                                ""),
                            ""))
                    ),
                    IF(
                        OR(IF(
                            ISNUMBER(M52:X52),
                            IF(
                                M$4:X$4=2,
                                M52:X52,
                                ""),
                            "")
                            =0),
                        0,
                        GEOMEAN(IF(
                            ISNUMBER(M52:X52),
                            IF(
                                M$4:X$4=2,
                                M52:X52,
                                ""),
                            "")))
                )
            )
        )
    )
)</f>
        <v>2.6867858189276301</v>
      </c>
      <c r="I52" s="191" cm="1">
        <f t="array" ref="I52">IF(
    SUM(IF(
            ISNUMBER(
                IF(
                    $M$5:$X$5,
                    (M52:X52),
                    "")),
            1,
            0))
        =0,
    NA(),
    IF(
        Parameters!$D$15=1,
        IF(
            SUM(--(ISNUMBER(IF($M$5:$X$5=1,(M52:X52),""))))&gt;0,
            MAX(IF(
                ISNUMBER(M52:X52),
                IF(
                    M$5:X$5=1,
                    M52:X52,
                    ""),
                "")),
            MAX(IF(
                ISNUMBER(M52:X52),
                IF(
                    M$5:X$5=2,
                    M52:X52,
                    ""),
                ""))
        ),
        IF(
            Parameters!$D$16=1,
            IFERROR(
                AVERAGE(IF(
                    ISNUMBER(M52:X52),
                    IF(
                        M$5:X$5=1,
                        M52:X52,
                        ""),
                    "")),
                AVERAGE(IF(
                    ISNUMBER(M52:X52),
                    IF(
                        M$5:X$5=2,
                        M52:X52,
                        ""),
                    ""))
            ),
            IF(
                Parameters!$D$17=1,
                IFERROR(
                    IF(
                        OR(
                            IF(
                                ISNUMBER(M52:X52),
                                IF(
                                    M$5:X$5=1,
                                    M52:X52,
                                    ""),
                                "")
                            =0),
                        0,
                        GEOMEAN(IF(
                            ISNUMBER(M52:X52),
                            IF(
                                M$5:X$5=1,
                                M52:X52,
                                ""),
                            ""))
                    ),
                    IF(
                        OR(IF(
                            ISNUMBER(M52:X52),
                            IF(
                                M$5:X$5=2,
                                M52:X52,
                                ""),
                            "")
                            =0),
                        0,
                        GEOMEAN(IF(
                            ISNUMBER(M52:X52),
                            IF(
                                M$5:X$5=2,
                                M52:X52,
                                ""),
                            "")))
                )
            )
        )
    )
)</f>
        <v>0.57490326147041904</v>
      </c>
      <c r="J52" s="242">
        <v>45142</v>
      </c>
      <c r="K52" s="242">
        <v>45142</v>
      </c>
      <c r="L52" s="91" t="s">
        <v>81</v>
      </c>
      <c r="M52" s="192">
        <v>2.6867858189276301</v>
      </c>
      <c r="N52" s="192" t="s">
        <v>409</v>
      </c>
      <c r="O52" s="192">
        <v>0.57490326147041904</v>
      </c>
      <c r="P52" s="192">
        <v>36.5833333333333</v>
      </c>
      <c r="Q52" s="192" t="s">
        <v>409</v>
      </c>
      <c r="R52" s="192">
        <v>-2.9166666666666701</v>
      </c>
      <c r="S52" s="192"/>
      <c r="T52" s="192"/>
      <c r="U52" s="192"/>
      <c r="V52" s="192"/>
      <c r="W52" s="192"/>
      <c r="X52" s="192"/>
      <c r="Y52" s="80"/>
      <c r="Z52" s="80"/>
    </row>
    <row r="53" spans="1:26" x14ac:dyDescent="0.2">
      <c r="A53" s="84">
        <v>46</v>
      </c>
      <c r="B53" s="84" t="str">
        <f ca="1"/>
        <v>Cuba</v>
      </c>
      <c r="C53" s="84" t="str">
        <f ca="1"/>
        <v>CUB</v>
      </c>
      <c r="D53" s="219" t="str">
        <f ca="1"/>
        <v>LCN           Latin America &amp; Caribbean</v>
      </c>
      <c r="E53" s="219" t="str">
        <f ca="1"/>
        <v>NA</v>
      </c>
      <c r="F53" s="190" t="str">
        <f t="shared" ca="1" si="3"/>
        <v/>
      </c>
      <c r="G53" s="80">
        <f>IF(N53=7, 6.9, 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8.4845595906262012</v>
      </c>
      <c r="H53" s="80" cm="1">
        <f t="array" ref="H53">IF(
    SUM(IF(
            ISNUMBER(
                IF(
                    $M$4:$X$4,
                    (M53:X53),
                    "")),
            1,
            0))
        =0,
    NA(),
    IF(
        Parameters!$D$15=1,
        IF(
            SUM(--(ISNUMBER(IF($M$4:$X$4=1,(M53:X53),""))))&gt;0,
            MAX(IF(
                ISNUMBER(M53:X53),
                IF(
                    M$4:X$4=1,
                    M53:X53,
                    ""),
                "")),
            MAX(IF(
                ISNUMBER(M53:X53),
                IF(
                    M$4:X$4=2,
                    M53:X53,
                    ""),
                ""))
        ),
        IF(
            Parameters!$D$16=1,
            IFERROR(
                AVERAGE(IF(
                    ISNUMBER(M53:X53),
                    IF(
                        M$4:X$4=1,
                        M53:X53,
                        ""),
                    "")),
                AVERAGE(IF(
                    ISNUMBER(M53:X53),
                    IF(
                        M$4:X$4=2,
                        M53:X53,
                        ""),
                    ""))
            ),
            IF(
                Parameters!$D$17=1,
                IFERROR(
                    IF(
                        OR(
                            IF(
                                ISNUMBER(M53:X53),
                                IF(
                                    M$4:X$4=1,
                                    M53:X53,
                                    ""),
                                "")
                            =0),
                        0,
                        GEOMEAN(IF(
                            ISNUMBER(M53:X53),
                            IF(
                                M$4:X$4=1,
                                M53:X53,
                                ""),
                            ""))
                    ),
                    IF(
                        OR(IF(
                            ISNUMBER(M53:X53),
                            IF(
                                M$4:X$4=2,
                                M53:X53,
                                ""),
                            "")
                            =0),
                        0,
                        GEOMEAN(IF(
                            ISNUMBER(M53:X53),
                            IF(
                                M$4:X$4=2,
                                M53:X53,
                                ""),
                            "")))
                )
            )
        )
    )
)</f>
        <v>9.6894227951948508</v>
      </c>
      <c r="I53" s="191" cm="1">
        <f t="array" ref="I53">IF(
    SUM(IF(
            ISNUMBER(
                IF(
                    $M$5:$X$5,
                    (M53:X53),
                    "")),
            1,
            0))
        =0,
    NA(),
    IF(
        Parameters!$D$15=1,
        IF(
            SUM(--(ISNUMBER(IF($M$5:$X$5=1,(M53:X53),""))))&gt;0,
            MAX(IF(
                ISNUMBER(M53:X53),
                IF(
                    M$5:X$5=1,
                    M53:X53,
                    ""),
                "")),
            MAX(IF(
                ISNUMBER(M53:X53),
                IF(
                    M$5:X$5=2,
                    M53:X53,
                    ""),
                ""))
        ),
        IF(
            Parameters!$D$16=1,
            IFERROR(
                AVERAGE(IF(
                    ISNUMBER(M53:X53),
                    IF(
                        M$5:X$5=1,
                        M53:X53,
                        ""),
                    "")),
                AVERAGE(IF(
                    ISNUMBER(M53:X53),
                    IF(
                        M$5:X$5=2,
                        M53:X53,
                        ""),
                    ""))
            ),
            IF(
                Parameters!$D$17=1,
                IFERROR(
                    IF(
                        OR(
                            IF(
                                ISNUMBER(M53:X53),
                                IF(
                                    M$5:X$5=1,
                                    M53:X53,
                                    ""),
                                "")
                            =0),
                        0,
                        GEOMEAN(IF(
                            ISNUMBER(M53:X53),
                            IF(
                                M$5:X$5=1,
                                M53:X53,
                                ""),
                            ""))
                    ),
                    IF(
                        OR(IF(
                            ISNUMBER(M53:X53),
                            IF(
                                M$5:X$5=2,
                                M53:X53,
                                ""),
                            "")
                            =0),
                        0,
                        GEOMEAN(IF(
                            ISNUMBER(M53:X53),
                            IF(
                                M$5:X$5=2,
                                M53:X53,
                                ""),
                            "")))
                )
            )
        )
    )
)</f>
        <v>7.4295190713101098</v>
      </c>
      <c r="J53" s="242">
        <v>45142</v>
      </c>
      <c r="K53" s="242">
        <v>45142</v>
      </c>
      <c r="L53" s="91" t="s">
        <v>83</v>
      </c>
      <c r="M53" s="192">
        <v>9.6894227951948508</v>
      </c>
      <c r="N53" s="192" t="s">
        <v>409</v>
      </c>
      <c r="O53" s="192">
        <v>7.4295190713101098</v>
      </c>
      <c r="P53" s="192">
        <v>76.4166666666666</v>
      </c>
      <c r="Q53" s="192" t="s">
        <v>409</v>
      </c>
      <c r="R53" s="192">
        <v>2.25</v>
      </c>
      <c r="S53" s="192"/>
      <c r="T53" s="192"/>
      <c r="U53" s="192"/>
      <c r="V53" s="192"/>
      <c r="W53" s="192"/>
      <c r="X53" s="192"/>
      <c r="Y53" s="80"/>
      <c r="Z53" s="80"/>
    </row>
    <row r="54" spans="1:26" x14ac:dyDescent="0.2">
      <c r="A54" s="84">
        <v>47</v>
      </c>
      <c r="B54" s="84" t="str">
        <f ca="1"/>
        <v>Curaçao</v>
      </c>
      <c r="C54" s="84" t="str">
        <f ca="1"/>
        <v>CUW</v>
      </c>
      <c r="D54" s="219" t="str">
        <f ca="1"/>
        <v>LCN           Latin America &amp; Caribbean</v>
      </c>
      <c r="E54" s="219" t="str">
        <f ca="1"/>
        <v>NA</v>
      </c>
      <c r="F54" s="190" t="str">
        <f t="shared" ca="1" si="3"/>
        <v/>
      </c>
      <c r="G54" s="80" t="e">
        <f>IF(N54=7, 6.9, 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#N/A</v>
      </c>
      <c r="H54" s="80" t="e" cm="1">
        <f t="array" ref="H54">IF(
    SUM(IF(
            ISNUMBER(
                IF(
                    $M$4:$X$4,
                    (M54:X54),
                    "")),
            1,
            0))
        =0,
    NA(),
    IF(
        Parameters!$D$15=1,
        IF(
            SUM(--(ISNUMBER(IF($M$4:$X$4=1,(M54:X54),""))))&gt;0,
            MAX(IF(
                ISNUMBER(M54:X54),
                IF(
                    M$4:X$4=1,
                    M54:X54,
                    ""),
                "")),
            MAX(IF(
                ISNUMBER(M54:X54),
                IF(
                    M$4:X$4=2,
                    M54:X54,
                    ""),
                ""))
        ),
        IF(
            Parameters!$D$16=1,
            IFERROR(
                AVERAGE(IF(
                    ISNUMBER(M54:X54),
                    IF(
                        M$4:X$4=1,
                        M54:X54,
                        ""),
                    "")),
                AVERAGE(IF(
                    ISNUMBER(M54:X54),
                    IF(
                        M$4:X$4=2,
                        M54:X54,
                        ""),
                    ""))
            ),
            IF(
                Parameters!$D$17=1,
                IFERROR(
                    IF(
                        OR(
                            IF(
                                ISNUMBER(M54:X54),
                                IF(
                                    M$4:X$4=1,
                                    M54:X54,
                                    ""),
                                "")
                            =0),
                        0,
                        GEOMEAN(IF(
                            ISNUMBER(M54:X54),
                            IF(
                                M$4:X$4=1,
                                M54:X54,
                                ""),
                            ""))
                    ),
                    IF(
                        OR(IF(
                            ISNUMBER(M54:X54),
                            IF(
                                M$4:X$4=2,
                                M54:X54,
                                ""),
                            "")
                            =0),
                        0,
                        GEOMEAN(IF(
                            ISNUMBER(M54:X54),
                            IF(
                                M$4:X$4=2,
                                M54:X54,
                                ""),
                            "")))
                )
            )
        )
    )
)</f>
        <v>#N/A</v>
      </c>
      <c r="I54" s="191" t="e" cm="1">
        <f t="array" ref="I54">IF(
    SUM(IF(
            ISNUMBER(
                IF(
                    $M$5:$X$5,
                    (M54:X54),
                    "")),
            1,
            0))
        =0,
    NA(),
    IF(
        Parameters!$D$15=1,
        IF(
            SUM(--(ISNUMBER(IF($M$5:$X$5=1,(M54:X54),""))))&gt;0,
            MAX(IF(
                ISNUMBER(M54:X54),
                IF(
                    M$5:X$5=1,
                    M54:X54,
                    ""),
                "")),
            MAX(IF(
                ISNUMBER(M54:X54),
                IF(
                    M$5:X$5=2,
                    M54:X54,
                    ""),
                ""))
        ),
        IF(
            Parameters!$D$16=1,
            IFERROR(
                AVERAGE(IF(
                    ISNUMBER(M54:X54),
                    IF(
                        M$5:X$5=1,
                        M54:X54,
                        ""),
                    "")),
                AVERAGE(IF(
                    ISNUMBER(M54:X54),
                    IF(
                        M$5:X$5=2,
                        M54:X54,
                        ""),
                    ""))
            ),
            IF(
                Parameters!$D$17=1,
                IFERROR(
                    IF(
                        OR(
                            IF(
                                ISNUMBER(M54:X54),
                                IF(
                                    M$5:X$5=1,
                                    M54:X54,
                                    ""),
                                "")
                            =0),
                        0,
                        GEOMEAN(IF(
                            ISNUMBER(M54:X54),
                            IF(
                                M$5:X$5=1,
                                M54:X54,
                                ""),
                            ""))
                    ),
                    IF(
                        OR(IF(
                            ISNUMBER(M54:X54),
                            IF(
                                M$5:X$5=2,
                                M54:X54,
                                ""),
                            "")
                            =0),
                        0,
                        GEOMEAN(IF(
                            ISNUMBER(M54:X54),
                            IF(
                                M$5:X$5=2,
                                M54:X54,
                                ""),
                            "")))
                )
            )
        )
    )
)</f>
        <v>#N/A</v>
      </c>
      <c r="J54" s="242" t="s">
        <v>409</v>
      </c>
      <c r="K54" s="242" t="s">
        <v>409</v>
      </c>
      <c r="L54" s="91" t="s">
        <v>704</v>
      </c>
      <c r="M54" s="192" t="s">
        <v>409</v>
      </c>
      <c r="N54" s="192" t="s">
        <v>409</v>
      </c>
      <c r="O54" s="192" t="s">
        <v>409</v>
      </c>
      <c r="P54" s="192" t="s">
        <v>409</v>
      </c>
      <c r="Q54" s="192" t="s">
        <v>409</v>
      </c>
      <c r="R54" s="192" t="s">
        <v>409</v>
      </c>
      <c r="S54" s="192"/>
      <c r="T54" s="192"/>
      <c r="U54" s="192"/>
      <c r="V54" s="192"/>
      <c r="W54" s="192"/>
      <c r="X54" s="192"/>
      <c r="Y54" s="80"/>
      <c r="Z54" s="80"/>
    </row>
    <row r="55" spans="1:26" x14ac:dyDescent="0.2">
      <c r="A55" s="84">
        <v>48</v>
      </c>
      <c r="B55" s="84" t="str">
        <f ca="1"/>
        <v>Cayman Islands</v>
      </c>
      <c r="C55" s="84" t="str">
        <f ca="1"/>
        <v>CYM</v>
      </c>
      <c r="D55" s="219" t="str">
        <f ca="1"/>
        <v>LCN           Latin America &amp; Caribbean</v>
      </c>
      <c r="E55" s="219" t="str">
        <f ca="1"/>
        <v>NA</v>
      </c>
      <c r="F55" s="190" t="str">
        <f t="shared" ca="1" si="3"/>
        <v/>
      </c>
      <c r="G55" s="80">
        <f>IF(N55=7, 6.9, 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0</v>
      </c>
      <c r="H55" s="80" cm="1">
        <f t="array" ref="H55">IF(
    SUM(IF(
            ISNUMBER(
                IF(
                    $M$4:$X$4,
                    (M55:X55),
                    "")),
            1,
            0))
        =0,
    NA(),
    IF(
        Parameters!$D$15=1,
        IF(
            SUM(--(ISNUMBER(IF($M$4:$X$4=1,(M55:X55),""))))&gt;0,
            MAX(IF(
                ISNUMBER(M55:X55),
                IF(
                    M$4:X$4=1,
                    M55:X55,
                    ""),
                "")),
            MAX(IF(
                ISNUMBER(M55:X55),
                IF(
                    M$4:X$4=2,
                    M55:X55,
                    ""),
                ""))
        ),
        IF(
            Parameters!$D$16=1,
            IFERROR(
                AVERAGE(IF(
                    ISNUMBER(M55:X55),
                    IF(
                        M$4:X$4=1,
                        M55:X55,
                        ""),
                    "")),
                AVERAGE(IF(
                    ISNUMBER(M55:X55),
                    IF(
                        M$4:X$4=2,
                        M55:X55,
                        ""),
                    ""))
            ),
            IF(
                Parameters!$D$17=1,
                IFERROR(
                    IF(
                        OR(
                            IF(
                                ISNUMBER(M55:X55),
                                IF(
                                    M$4:X$4=1,
                                    M55:X55,
                                    ""),
                                "")
                            =0),
                        0,
                        GEOMEAN(IF(
                            ISNUMBER(M55:X55),
                            IF(
                                M$4:X$4=1,
                                M55:X55,
                                ""),
                            ""))
                    ),
                    IF(
                        OR(IF(
                            ISNUMBER(M55:X55),
                            IF(
                                M$4:X$4=2,
                                M55:X55,
                                ""),
                            "")
                            =0),
                        0,
                        GEOMEAN(IF(
                            ISNUMBER(M55:X55),
                            IF(
                                M$4:X$4=2,
                                M55:X55,
                                ""),
                            "")))
                )
            )
        )
    )
)</f>
        <v>0.32815704658658001</v>
      </c>
      <c r="I55" s="191" cm="1">
        <f t="array" ref="I55">IF(
    SUM(IF(
            ISNUMBER(
                IF(
                    $M$5:$X$5,
                    (M55:X55),
                    "")),
            1,
            0))
        =0,
    NA(),
    IF(
        Parameters!$D$15=1,
        IF(
            SUM(--(ISNUMBER(IF($M$5:$X$5=1,(M55:X55),""))))&gt;0,
            MAX(IF(
                ISNUMBER(M55:X55),
                IF(
                    M$5:X$5=1,
                    M55:X55,
                    ""),
                "")),
            MAX(IF(
                ISNUMBER(M55:X55),
                IF(
                    M$5:X$5=2,
                    M55:X55,
                    ""),
                ""))
        ),
        IF(
            Parameters!$D$16=1,
            IFERROR(
                AVERAGE(IF(
                    ISNUMBER(M55:X55),
                    IF(
                        M$5:X$5=1,
                        M55:X55,
                        ""),
                    "")),
                AVERAGE(IF(
                    ISNUMBER(M55:X55),
                    IF(
                        M$5:X$5=2,
                        M55:X55,
                        ""),
                    ""))
            ),
            IF(
                Parameters!$D$17=1,
                IFERROR(
                    IF(
                        OR(
                            IF(
                                ISNUMBER(M55:X55),
                                IF(
                                    M$5:X$5=1,
                                    M55:X55,
                                    ""),
                                "")
                            =0),
                        0,
                        GEOMEAN(IF(
                            ISNUMBER(M55:X55),
                            IF(
                                M$5:X$5=1,
                                M55:X55,
                                ""),
                            ""))
                    ),
                    IF(
                        OR(IF(
                            ISNUMBER(M55:X55),
                            IF(
                                M$5:X$5=2,
                                M55:X55,
                                ""),
                            "")
                            =0),
                        0,
                        GEOMEAN(IF(
                            ISNUMBER(M55:X55),
                            IF(
                                M$5:X$5=2,
                                M55:X55,
                                ""),
                            "")))
                )
            )
        )
    )
)</f>
        <v>0</v>
      </c>
      <c r="J55" s="242">
        <v>45142</v>
      </c>
      <c r="K55" s="242">
        <v>45142</v>
      </c>
      <c r="L55" s="91" t="s">
        <v>705</v>
      </c>
      <c r="M55" s="192">
        <v>0.32815704658658001</v>
      </c>
      <c r="N55" s="192" t="s">
        <v>409</v>
      </c>
      <c r="O55" s="192">
        <v>0</v>
      </c>
      <c r="P55" s="192">
        <v>23.1666666666666</v>
      </c>
      <c r="Q55" s="192" t="s">
        <v>409</v>
      </c>
      <c r="R55" s="192">
        <v>-3.4999999999999898</v>
      </c>
      <c r="S55" s="192"/>
      <c r="T55" s="192"/>
      <c r="U55" s="192"/>
      <c r="V55" s="192"/>
      <c r="W55" s="192"/>
      <c r="X55" s="192"/>
      <c r="Y55" s="80"/>
      <c r="Z55" s="80"/>
    </row>
    <row r="56" spans="1:26" x14ac:dyDescent="0.2">
      <c r="A56" s="84">
        <v>49</v>
      </c>
      <c r="B56" s="84" t="str">
        <f ca="1"/>
        <v>Cyprus</v>
      </c>
      <c r="C56" s="84" t="str">
        <f ca="1"/>
        <v>CYP</v>
      </c>
      <c r="D56" s="219" t="str">
        <f ca="1"/>
        <v>ECS           Europe &amp; Central Asia</v>
      </c>
      <c r="E56" s="219" t="str">
        <f ca="1"/>
        <v>NA</v>
      </c>
      <c r="F56" s="190" t="str">
        <f t="shared" ca="1" si="3"/>
        <v/>
      </c>
      <c r="G56" s="80">
        <f>IF(N56=7, 6.9, 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3.2717228380676868</v>
      </c>
      <c r="H56" s="80" cm="1">
        <f t="array" ref="H56">IF(
    SUM(IF(
            ISNUMBER(
                IF(
                    $M$4:$X$4,
                    (M56:X56),
                    "")),
            1,
            0))
        =0,
    NA(),
    IF(
        Parameters!$D$15=1,
        IF(
            SUM(--(ISNUMBER(IF($M$4:$X$4=1,(M56:X56),""))))&gt;0,
            MAX(IF(
                ISNUMBER(M56:X56),
                IF(
                    M$4:X$4=1,
                    M56:X56,
                    ""),
                "")),
            MAX(IF(
                ISNUMBER(M56:X56),
                IF(
                    M$4:X$4=2,
                    M56:X56,
                    ""),
                ""))
        ),
        IF(
            Parameters!$D$16=1,
            IFERROR(
                AVERAGE(IF(
                    ISNUMBER(M56:X56),
                    IF(
                        M$4:X$4=1,
                        M56:X56,
                        ""),
                    "")),
                AVERAGE(IF(
                    ISNUMBER(M56:X56),
                    IF(
                        M$4:X$4=2,
                        M56:X56,
                        ""),
                    ""))
            ),
            IF(
                Parameters!$D$17=1,
                IFERROR(
                    IF(
                        OR(
                            IF(
                                ISNUMBER(M56:X56),
                                IF(
                                    M$4:X$4=1,
                                    M56:X56,
                                    ""),
                                "")
                            =0),
                        0,
                        GEOMEAN(IF(
                            ISNUMBER(M56:X56),
                            IF(
                                M$4:X$4=1,
                                M56:X56,
                                ""),
                            ""))
                    ),
                    IF(
                        OR(IF(
                            ISNUMBER(M56:X56),
                            IF(
                                M$4:X$4=2,
                                M56:X56,
                                ""),
                            "")
                            =0),
                        0,
                        GEOMEAN(IF(
                            ISNUMBER(M56:X56),
                            IF(
                                M$4:X$4=2,
                                M56:X56,
                                ""),
                            "")))
                )
            )
        )
    )
)</f>
        <v>2.40843832405508</v>
      </c>
      <c r="I56" s="191" cm="1">
        <f t="array" ref="I56">IF(
    SUM(IF(
            ISNUMBER(
                IF(
                    $M$5:$X$5,
                    (M56:X56),
                    "")),
            1,
            0))
        =0,
    NA(),
    IF(
        Parameters!$D$15=1,
        IF(
            SUM(--(ISNUMBER(IF($M$5:$X$5=1,(M56:X56),""))))&gt;0,
            MAX(IF(
                ISNUMBER(M56:X56),
                IF(
                    M$5:X$5=1,
                    M56:X56,
                    ""),
                "")),
            MAX(IF(
                ISNUMBER(M56:X56),
                IF(
                    M$5:X$5=2,
                    M56:X56,
                    ""),
                ""))
        ),
        IF(
            Parameters!$D$16=1,
            IFERROR(
                AVERAGE(IF(
                    ISNUMBER(M56:X56),
                    IF(
                        M$5:X$5=1,
                        M56:X56,
                        ""),
                    "")),
                AVERAGE(IF(
                    ISNUMBER(M56:X56),
                    IF(
                        M$5:X$5=2,
                        M56:X56,
                        ""),
                    ""))
            ),
            IF(
                Parameters!$D$17=1,
                IFERROR(
                    IF(
                        OR(
                            IF(
                                ISNUMBER(M56:X56),
                                IF(
                                    M$5:X$5=1,
                                    M56:X56,
                                    ""),
                                "")
                            =0),
                        0,
                        GEOMEAN(IF(
                            ISNUMBER(M56:X56),
                            IF(
                                M$5:X$5=1,
                                M56:X56,
                                ""),
                            ""))
                    ),
                    IF(
                        OR(IF(
                            ISNUMBER(M56:X56),
                            IF(
                                M$5:X$5=2,
                                M56:X56,
                                ""),
                            "")
                            =0),
                        0,
                        GEOMEAN(IF(
                            ISNUMBER(M56:X56),
                            IF(
                                M$5:X$5=2,
                                M56:X56,
                                ""),
                            "")))
                )
            )
        )
    )
)</f>
        <v>4.4444444444444402</v>
      </c>
      <c r="J56" s="242">
        <v>45142</v>
      </c>
      <c r="K56" s="242">
        <v>45142</v>
      </c>
      <c r="L56" s="91" t="s">
        <v>85</v>
      </c>
      <c r="M56" s="192">
        <v>2.40843832405508</v>
      </c>
      <c r="N56" s="192" t="s">
        <v>409</v>
      </c>
      <c r="O56" s="192">
        <v>4.4444444444444402</v>
      </c>
      <c r="P56" s="192">
        <v>35</v>
      </c>
      <c r="Q56" s="192" t="s">
        <v>409</v>
      </c>
      <c r="R56" s="192">
        <v>0</v>
      </c>
      <c r="S56" s="192"/>
      <c r="T56" s="192"/>
      <c r="U56" s="192"/>
      <c r="V56" s="192"/>
      <c r="W56" s="192"/>
      <c r="X56" s="192"/>
      <c r="Y56" s="80"/>
      <c r="Z56" s="80"/>
    </row>
    <row r="57" spans="1:26" x14ac:dyDescent="0.2">
      <c r="A57" s="84">
        <v>50</v>
      </c>
      <c r="B57" s="84" t="str">
        <f ca="1"/>
        <v>Czech Republic</v>
      </c>
      <c r="C57" s="84" t="str">
        <f ca="1"/>
        <v>CZE</v>
      </c>
      <c r="D57" s="219" t="str">
        <f ca="1"/>
        <v>ECS           Europe &amp; Central Asia</v>
      </c>
      <c r="E57" s="219" t="str">
        <f ca="1"/>
        <v>NA</v>
      </c>
      <c r="F57" s="190" t="str">
        <f t="shared" ca="1" si="3"/>
        <v/>
      </c>
      <c r="G57" s="80">
        <f>IF(N57=7, 6.9, 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2.2049298058081237</v>
      </c>
      <c r="H57" s="80" cm="1">
        <f t="array" ref="H57">IF(
    SUM(IF(
            ISNUMBER(
                IF(
                    $M$4:$X$4,
                    (M57:X57),
                    "")),
            1,
            0))
        =0,
    NA(),
    IF(
        Parameters!$D$15=1,
        IF(
            SUM(--(ISNUMBER(IF($M$4:$X$4=1,(M57:X57),""))))&gt;0,
            MAX(IF(
                ISNUMBER(M57:X57),
                IF(
                    M$4:X$4=1,
                    M57:X57,
                    ""),
                "")),
            MAX(IF(
                ISNUMBER(M57:X57),
                IF(
                    M$4:X$4=2,
                    M57:X57,
                    ""),
                ""))
        ),
        IF(
            Parameters!$D$16=1,
            IFERROR(
                AVERAGE(IF(
                    ISNUMBER(M57:X57),
                    IF(
                        M$4:X$4=1,
                        M57:X57,
                        ""),
                    "")),
                AVERAGE(IF(
                    ISNUMBER(M57:X57),
                    IF(
                        M$4:X$4=2,
                        M57:X57,
                        ""),
                    ""))
            ),
            IF(
                Parameters!$D$17=1,
                IFERROR(
                    IF(
                        OR(
                            IF(
                                ISNUMBER(M57:X57),
                                IF(
                                    M$4:X$4=1,
                                    M57:X57,
                                    ""),
                                "")
                            =0),
                        0,
                        GEOMEAN(IF(
                            ISNUMBER(M57:X57),
                            IF(
                                M$4:X$4=1,
                                M57:X57,
                                ""),
                            ""))
                    ),
                    IF(
                        OR(IF(
                            ISNUMBER(M57:X57),
                            IF(
                                M$4:X$4=2,
                                M57:X57,
                                ""),
                            "")
                            =0),
                        0,
                        GEOMEAN(IF(
                            ISNUMBER(M57:X57),
                            IF(
                                M$4:X$4=2,
                                M57:X57,
                                ""),
                            "")))
                )
            )
        )
    )
)</f>
        <v>3.33138001757984</v>
      </c>
      <c r="I57" s="191" cm="1">
        <f t="array" ref="I57">IF(
    SUM(IF(
            ISNUMBER(
                IF(
                    $M$5:$X$5,
                    (M57:X57),
                    "")),
            1,
            0))
        =0,
    NA(),
    IF(
        Parameters!$D$15=1,
        IF(
            SUM(--(ISNUMBER(IF($M$5:$X$5=1,(M57:X57),""))))&gt;0,
            MAX(IF(
                ISNUMBER(M57:X57),
                IF(
                    M$5:X$5=1,
                    M57:X57,
                    ""),
                "")),
            MAX(IF(
                ISNUMBER(M57:X57),
                IF(
                    M$5:X$5=2,
                    M57:X57,
                    ""),
                ""))
        ),
        IF(
            Parameters!$D$16=1,
            IFERROR(
                AVERAGE(IF(
                    ISNUMBER(M57:X57),
                    IF(
                        M$5:X$5=1,
                        M57:X57,
                        ""),
                    "")),
                AVERAGE(IF(
                    ISNUMBER(M57:X57),
                    IF(
                        M$5:X$5=2,
                        M57:X57,
                        ""),
                    ""))
            ),
            IF(
                Parameters!$D$17=1,
                IFERROR(
                    IF(
                        OR(
                            IF(
                                ISNUMBER(M57:X57),
                                IF(
                                    M$5:X$5=1,
                                    M57:X57,
                                    ""),
                                "")
                            =0),
                        0,
                        GEOMEAN(IF(
                            ISNUMBER(M57:X57),
                            IF(
                                M$5:X$5=1,
                                M57:X57,
                                ""),
                            ""))
                    ),
                    IF(
                        OR(IF(
                            ISNUMBER(M57:X57),
                            IF(
                                M$5:X$5=2,
                                M57:X57,
                                ""),
                            "")
                            =0),
                        0,
                        GEOMEAN(IF(
                            ISNUMBER(M57:X57),
                            IF(
                                M$5:X$5=2,
                                M57:X57,
                                ""),
                            "")))
                )
            )
        )
    )
)</f>
        <v>1.4593698175787699</v>
      </c>
      <c r="J57" s="242">
        <v>45142</v>
      </c>
      <c r="K57" s="242">
        <v>45142</v>
      </c>
      <c r="L57" s="91" t="s">
        <v>87</v>
      </c>
      <c r="M57" s="192">
        <v>3.33138001757984</v>
      </c>
      <c r="N57" s="192" t="s">
        <v>409</v>
      </c>
      <c r="O57" s="192">
        <v>1.4593698175787699</v>
      </c>
      <c r="P57" s="192">
        <v>40.25</v>
      </c>
      <c r="Q57" s="192" t="s">
        <v>409</v>
      </c>
      <c r="R57" s="192">
        <v>-2.25</v>
      </c>
      <c r="S57" s="192"/>
      <c r="T57" s="192"/>
      <c r="U57" s="192"/>
      <c r="V57" s="192"/>
      <c r="W57" s="192"/>
      <c r="X57" s="192"/>
      <c r="Y57" s="80"/>
      <c r="Z57" s="80"/>
    </row>
    <row r="58" spans="1:26" x14ac:dyDescent="0.2">
      <c r="A58" s="84">
        <v>51</v>
      </c>
      <c r="B58" s="84" t="str">
        <f ca="1"/>
        <v>Germany</v>
      </c>
      <c r="C58" s="84" t="str">
        <f ca="1"/>
        <v>DEU</v>
      </c>
      <c r="D58" s="219" t="str">
        <f ca="1"/>
        <v>ECS           Europe &amp; Central Asia</v>
      </c>
      <c r="E58" s="219" t="str">
        <f ca="1"/>
        <v>NA</v>
      </c>
      <c r="F58" s="190" t="str">
        <f t="shared" ca="1" si="3"/>
        <v/>
      </c>
      <c r="G58" s="80">
        <f>IF(N58=7, 6.9, 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1.6795647637526347</v>
      </c>
      <c r="H58" s="80" cm="1">
        <f t="array" ref="H58">IF(
    SUM(IF(
            ISNUMBER(
                IF(
                    $M$4:$X$4,
                    (M58:X58),
                    "")),
            1,
            0))
        =0,
    NA(),
    IF(
        Parameters!$D$15=1,
        IF(
            SUM(--(ISNUMBER(IF($M$4:$X$4=1,(M58:X58),""))))&gt;0,
            MAX(IF(
                ISNUMBER(M58:X58),
                IF(
                    M$4:X$4=1,
                    M58:X58,
                    ""),
                "")),
            MAX(IF(
                ISNUMBER(M58:X58),
                IF(
                    M$4:X$4=2,
                    M58:X58,
                    ""),
                ""))
        ),
        IF(
            Parameters!$D$16=1,
            IFERROR(
                AVERAGE(IF(
                    ISNUMBER(M58:X58),
                    IF(
                        M$4:X$4=1,
                        M58:X58,
                        ""),
                    "")),
                AVERAGE(IF(
                    ISNUMBER(M58:X58),
                    IF(
                        M$4:X$4=2,
                        M58:X58,
                        ""),
                    ""))
            ),
            IF(
                Parameters!$D$17=1,
                IFERROR(
                    IF(
                        OR(
                            IF(
                                ISNUMBER(M58:X58),
                                IF(
                                    M$4:X$4=1,
                                    M58:X58,
                                    ""),
                                "")
                            =0),
                        0,
                        GEOMEAN(IF(
                            ISNUMBER(M58:X58),
                            IF(
                                M$4:X$4=1,
                                M58:X58,
                                ""),
                            ""))
                    ),
                    IF(
                        OR(IF(
                            ISNUMBER(M58:X58),
                            IF(
                                M$4:X$4=2,
                                M58:X58,
                                ""),
                            "")
                            =0),
                        0,
                        GEOMEAN(IF(
                            ISNUMBER(M58:X58),
                            IF(
                                M$4:X$4=2,
                                M58:X58,
                                ""),
                            "")))
                )
            )
        )
    )
)</f>
        <v>0.51860533255200802</v>
      </c>
      <c r="I58" s="191" cm="1">
        <f t="array" ref="I58">IF(
    SUM(IF(
            ISNUMBER(
                IF(
                    $M$5:$X$5,
                    (M58:X58),
                    "")),
            1,
            0))
        =0,
    NA(),
    IF(
        Parameters!$D$15=1,
        IF(
            SUM(--(ISNUMBER(IF($M$5:$X$5=1,(M58:X58),""))))&gt;0,
            MAX(IF(
                ISNUMBER(M58:X58),
                IF(
                    M$5:X$5=1,
                    M58:X58,
                    ""),
                "")),
            MAX(IF(
                ISNUMBER(M58:X58),
                IF(
                    M$5:X$5=2,
                    M58:X58,
                    ""),
                ""))
        ),
        IF(
            Parameters!$D$16=1,
            IFERROR(
                AVERAGE(IF(
                    ISNUMBER(M58:X58),
                    IF(
                        M$5:X$5=1,
                        M58:X58,
                        ""),
                    "")),
                AVERAGE(IF(
                    ISNUMBER(M58:X58),
                    IF(
                        M$5:X$5=2,
                        M58:X58,
                        ""),
                    ""))
            ),
            IF(
                Parameters!$D$17=1,
                IFERROR(
                    IF(
                        OR(
                            IF(
                                ISNUMBER(M58:X58),
                                IF(
                                    M$5:X$5=1,
                                    M58:X58,
                                    ""),
                                "")
                            =0),
                        0,
                        GEOMEAN(IF(
                            ISNUMBER(M58:X58),
                            IF(
                                M$5:X$5=1,
                                M58:X58,
                                ""),
                            ""))
                    ),
                    IF(
                        OR(IF(
                            ISNUMBER(M58:X58),
                            IF(
                                M$5:X$5=2,
                                M58:X58,
                                ""),
                            "")
                            =0),
                        0,
                        GEOMEAN(IF(
                            ISNUMBER(M58:X58),
                            IF(
                                M$5:X$5=2,
                                M58:X58,
                                ""),
                            "")))
                )
            )
        )
    )
)</f>
        <v>5.4394693200663298</v>
      </c>
      <c r="J58" s="242">
        <v>45142</v>
      </c>
      <c r="K58" s="242">
        <v>45142</v>
      </c>
      <c r="L58" s="91" t="s">
        <v>89</v>
      </c>
      <c r="M58" s="192">
        <v>0.51860533255200802</v>
      </c>
      <c r="N58" s="192" t="s">
        <v>409</v>
      </c>
      <c r="O58" s="192">
        <v>5.4394693200663298</v>
      </c>
      <c r="P58" s="192">
        <v>24.25</v>
      </c>
      <c r="Q58" s="192" t="s">
        <v>409</v>
      </c>
      <c r="R58" s="192">
        <v>0.75</v>
      </c>
      <c r="S58" s="192"/>
      <c r="T58" s="192"/>
      <c r="U58" s="192"/>
      <c r="V58" s="192"/>
      <c r="W58" s="192"/>
      <c r="X58" s="192"/>
      <c r="Y58" s="80"/>
      <c r="Z58" s="80"/>
    </row>
    <row r="59" spans="1:26" x14ac:dyDescent="0.2">
      <c r="A59" s="84">
        <v>52</v>
      </c>
      <c r="B59" s="84" t="str">
        <f ca="1"/>
        <v>Djibouti</v>
      </c>
      <c r="C59" s="84" t="str">
        <f ca="1"/>
        <v>DJI</v>
      </c>
      <c r="D59" s="219" t="str">
        <f ca="1"/>
        <v>MEA           Middle East &amp; North Africa</v>
      </c>
      <c r="E59" s="219" t="str">
        <f ca="1"/>
        <v>IDA</v>
      </c>
      <c r="F59" s="190" t="str">
        <f t="shared" ca="1" si="3"/>
        <v/>
      </c>
      <c r="G59" s="80">
        <f>IF(N59=7, 6.9, 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3.8713320622933978</v>
      </c>
      <c r="H59" s="80" cm="1">
        <f t="array" ref="H59">IF(
    SUM(IF(
            ISNUMBER(
                IF(
                    $M$4:$X$4,
                    (M59:X59),
                    "")),
            1,
            0))
        =0,
    NA(),
    IF(
        Parameters!$D$15=1,
        IF(
            SUM(--(ISNUMBER(IF($M$4:$X$4=1,(M59:X59),""))))&gt;0,
            MAX(IF(
                ISNUMBER(M59:X59),
                IF(
                    M$4:X$4=1,
                    M59:X59,
                    ""),
                "")),
            MAX(IF(
                ISNUMBER(M59:X59),
                IF(
                    M$4:X$4=2,
                    M59:X59,
                    ""),
                ""))
        ),
        IF(
            Parameters!$D$16=1,
            IFERROR(
                AVERAGE(IF(
                    ISNUMBER(M59:X59),
                    IF(
                        M$4:X$4=1,
                        M59:X59,
                        ""),
                    "")),
                AVERAGE(IF(
                    ISNUMBER(M59:X59),
                    IF(
                        M$4:X$4=2,
                        M59:X59,
                        ""),
                    ""))
            ),
            IF(
                Parameters!$D$17=1,
                IFERROR(
                    IF(
                        OR(
                            IF(
                                ISNUMBER(M59:X59),
                                IF(
                                    M$4:X$4=1,
                                    M59:X59,
                                    ""),
                                "")
                            =0),
                        0,
                        GEOMEAN(IF(
                            ISNUMBER(M59:X59),
                            IF(
                                M$4:X$4=1,
                                M59:X59,
                                ""),
                            ""))
                    ),
                    IF(
                        OR(IF(
                            ISNUMBER(M59:X59),
                            IF(
                                M$4:X$4=2,
                                M59:X59,
                                ""),
                            "")
                            =0),
                        0,
                        GEOMEAN(IF(
                            ISNUMBER(M59:X59),
                            IF(
                                M$4:X$4=2,
                                M59:X59,
                                ""),
                            "")))
                )
            )
        )
    )
)</f>
        <v>4.4887196015235897</v>
      </c>
      <c r="I59" s="191" cm="1">
        <f t="array" ref="I59">IF(
    SUM(IF(
            ISNUMBER(
                IF(
                    $M$5:$X$5,
                    (M59:X59),
                    "")),
            1,
            0))
        =0,
    NA(),
    IF(
        Parameters!$D$15=1,
        IF(
            SUM(--(ISNUMBER(IF($M$5:$X$5=1,(M59:X59),""))))&gt;0,
            MAX(IF(
                ISNUMBER(M59:X59),
                IF(
                    M$5:X$5=1,
                    M59:X59,
                    ""),
                "")),
            MAX(IF(
                ISNUMBER(M59:X59),
                IF(
                    M$5:X$5=2,
                    M59:X59,
                    ""),
                ""))
        ),
        IF(
            Parameters!$D$16=1,
            IFERROR(
                AVERAGE(IF(
                    ISNUMBER(M59:X59),
                    IF(
                        M$5:X$5=1,
                        M59:X59,
                        ""),
                    "")),
                AVERAGE(IF(
                    ISNUMBER(M59:X59),
                    IF(
                        M$5:X$5=2,
                        M59:X59,
                        ""),
                    ""))
            ),
            IF(
                Parameters!$D$17=1,
                IFERROR(
                    IF(
                        OR(
                            IF(
                                ISNUMBER(M59:X59),
                                IF(
                                    M$5:X$5=1,
                                    M59:X59,
                                    ""),
                                "")
                            =0),
                        0,
                        GEOMEAN(IF(
                            ISNUMBER(M59:X59),
                            IF(
                                M$5:X$5=1,
                                M59:X59,
                                ""),
                            ""))
                    ),
                    IF(
                        OR(IF(
                            ISNUMBER(M59:X59),
                            IF(
                                M$5:X$5=2,
                                M59:X59,
                                ""),
                            "")
                            =0),
                        0,
                        GEOMEAN(IF(
                            ISNUMBER(M59:X59),
                            IF(
                                M$5:X$5=2,
                                M59:X59,
                                ""),
                            "")))
                )
            )
        )
    )
)</f>
        <v>3.3388612493090002</v>
      </c>
      <c r="J59" s="242">
        <v>44900</v>
      </c>
      <c r="K59" s="242">
        <v>44900</v>
      </c>
      <c r="L59" s="91" t="s">
        <v>91</v>
      </c>
      <c r="M59" s="192">
        <v>4.4887196015235897</v>
      </c>
      <c r="N59" s="192" t="s">
        <v>409</v>
      </c>
      <c r="O59" s="192">
        <v>3.3388612493090002</v>
      </c>
      <c r="P59" s="192">
        <v>46.8333333333333</v>
      </c>
      <c r="Q59" s="192" t="s">
        <v>409</v>
      </c>
      <c r="R59" s="192">
        <v>-0.83333333333333504</v>
      </c>
      <c r="S59" s="192"/>
      <c r="T59" s="192"/>
      <c r="U59" s="192"/>
      <c r="V59" s="192"/>
      <c r="W59" s="192"/>
      <c r="X59" s="192"/>
      <c r="Y59" s="80"/>
      <c r="Z59" s="80"/>
    </row>
    <row r="60" spans="1:26" x14ac:dyDescent="0.2">
      <c r="A60" s="84">
        <v>53</v>
      </c>
      <c r="B60" s="84" t="str">
        <f ca="1"/>
        <v>Dominica</v>
      </c>
      <c r="C60" s="84" t="str">
        <f ca="1"/>
        <v>DMA</v>
      </c>
      <c r="D60" s="219" t="str">
        <f ca="1"/>
        <v>LCN           Latin America &amp; Caribbean</v>
      </c>
      <c r="E60" s="219" t="str">
        <f ca="1"/>
        <v>Blend</v>
      </c>
      <c r="F60" s="190" t="str">
        <f t="shared" ca="1" si="3"/>
        <v/>
      </c>
      <c r="G60" s="80" t="e">
        <f>IF(N60=7, 6.9, 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#N/A</v>
      </c>
      <c r="H60" s="80" t="e" cm="1">
        <f t="array" ref="H60">IF(
    SUM(IF(
            ISNUMBER(
                IF(
                    $M$4:$X$4,
                    (M60:X60),
                    "")),
            1,
            0))
        =0,
    NA(),
    IF(
        Parameters!$D$15=1,
        IF(
            SUM(--(ISNUMBER(IF($M$4:$X$4=1,(M60:X60),""))))&gt;0,
            MAX(IF(
                ISNUMBER(M60:X60),
                IF(
                    M$4:X$4=1,
                    M60:X60,
                    ""),
                "")),
            MAX(IF(
                ISNUMBER(M60:X60),
                IF(
                    M$4:X$4=2,
                    M60:X60,
                    ""),
                ""))
        ),
        IF(
            Parameters!$D$16=1,
            IFERROR(
                AVERAGE(IF(
                    ISNUMBER(M60:X60),
                    IF(
                        M$4:X$4=1,
                        M60:X60,
                        ""),
                    "")),
                AVERAGE(IF(
                    ISNUMBER(M60:X60),
                    IF(
                        M$4:X$4=2,
                        M60:X60,
                        ""),
                    ""))
            ),
            IF(
                Parameters!$D$17=1,
                IFERROR(
                    IF(
                        OR(
                            IF(
                                ISNUMBER(M60:X60),
                                IF(
                                    M$4:X$4=1,
                                    M60:X60,
                                    ""),
                                "")
                            =0),
                        0,
                        GEOMEAN(IF(
                            ISNUMBER(M60:X60),
                            IF(
                                M$4:X$4=1,
                                M60:X60,
                                ""),
                            ""))
                    ),
                    IF(
                        OR(IF(
                            ISNUMBER(M60:X60),
                            IF(
                                M$4:X$4=2,
                                M60:X60,
                                ""),
                            "")
                            =0),
                        0,
                        GEOMEAN(IF(
                            ISNUMBER(M60:X60),
                            IF(
                                M$4:X$4=2,
                                M60:X60,
                                ""),
                            "")))
                )
            )
        )
    )
)</f>
        <v>#N/A</v>
      </c>
      <c r="I60" s="191" t="e" cm="1">
        <f t="array" ref="I60">IF(
    SUM(IF(
            ISNUMBER(
                IF(
                    $M$5:$X$5,
                    (M60:X60),
                    "")),
            1,
            0))
        =0,
    NA(),
    IF(
        Parameters!$D$15=1,
        IF(
            SUM(--(ISNUMBER(IF($M$5:$X$5=1,(M60:X60),""))))&gt;0,
            MAX(IF(
                ISNUMBER(M60:X60),
                IF(
                    M$5:X$5=1,
                    M60:X60,
                    ""),
                "")),
            MAX(IF(
                ISNUMBER(M60:X60),
                IF(
                    M$5:X$5=2,
                    M60:X60,
                    ""),
                ""))
        ),
        IF(
            Parameters!$D$16=1,
            IFERROR(
                AVERAGE(IF(
                    ISNUMBER(M60:X60),
                    IF(
                        M$5:X$5=1,
                        M60:X60,
                        ""),
                    "")),
                AVERAGE(IF(
                    ISNUMBER(M60:X60),
                    IF(
                        M$5:X$5=2,
                        M60:X60,
                        ""),
                    ""))
            ),
            IF(
                Parameters!$D$17=1,
                IFERROR(
                    IF(
                        OR(
                            IF(
                                ISNUMBER(M60:X60),
                                IF(
                                    M$5:X$5=1,
                                    M60:X60,
                                    ""),
                                "")
                            =0),
                        0,
                        GEOMEAN(IF(
                            ISNUMBER(M60:X60),
                            IF(
                                M$5:X$5=1,
                                M60:X60,
                                ""),
                            ""))
                    ),
                    IF(
                        OR(IF(
                            ISNUMBER(M60:X60),
                            IF(
                                M$5:X$5=2,
                                M60:X60,
                                ""),
                            "")
                            =0),
                        0,
                        GEOMEAN(IF(
                            ISNUMBER(M60:X60),
                            IF(
                                M$5:X$5=2,
                                M60:X60,
                                ""),
                            "")))
                )
            )
        )
    )
)</f>
        <v>#N/A</v>
      </c>
      <c r="J60" s="242">
        <v>44753</v>
      </c>
      <c r="K60" s="242" t="s">
        <v>409</v>
      </c>
      <c r="L60" s="91" t="s">
        <v>93</v>
      </c>
      <c r="M60" s="192" t="s">
        <v>409</v>
      </c>
      <c r="N60" s="192" t="s">
        <v>409</v>
      </c>
      <c r="O60" s="192" t="s">
        <v>409</v>
      </c>
      <c r="P60" s="192" t="s">
        <v>409</v>
      </c>
      <c r="Q60" s="192" t="s">
        <v>409</v>
      </c>
      <c r="R60" s="192" t="s">
        <v>409</v>
      </c>
      <c r="S60" s="192"/>
      <c r="T60" s="192"/>
      <c r="U60" s="192"/>
      <c r="V60" s="192"/>
      <c r="W60" s="192"/>
      <c r="X60" s="192"/>
      <c r="Y60" s="80"/>
      <c r="Z60" s="80"/>
    </row>
    <row r="61" spans="1:26" x14ac:dyDescent="0.2">
      <c r="A61" s="84">
        <v>54</v>
      </c>
      <c r="B61" s="84" t="str">
        <f ca="1"/>
        <v>Denmark</v>
      </c>
      <c r="C61" s="84" t="str">
        <f ca="1"/>
        <v>DNK</v>
      </c>
      <c r="D61" s="219" t="str">
        <f ca="1"/>
        <v>ECS           Europe &amp; Central Asia</v>
      </c>
      <c r="E61" s="219" t="str">
        <f ca="1"/>
        <v>NA</v>
      </c>
      <c r="F61" s="190" t="str">
        <f t="shared" ca="1" si="3"/>
        <v/>
      </c>
      <c r="G61" s="80">
        <f>IF(N61=7, 6.9, 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$M$4:$X$4,
                    (M61:X61),
                    "")),
            1,
            0))
        =0,
    NA(),
    IF(
        Parameters!$D$15=1,
        IF(
            SUM(--(ISNUMBER(IF($M$4:$X$4=1,(M61:X61),""))))&gt;0,
            MAX(IF(
                ISNUMBER(M61:X61),
                IF(
                    M$4:X$4=1,
                    M61:X61,
                    ""),
                "")),
            MAX(IF(
                ISNUMBER(M61:X61),
                IF(
                    M$4:X$4=2,
                    M61:X61,
                    ""),
                ""))
        ),
        IF(
            Parameters!$D$16=1,
            IFERROR(
                AVERAGE(IF(
                    ISNUMBER(M61:X61),
                    IF(
                        M$4:X$4=1,
                        M61:X61,
                        ""),
                    "")),
                AVERAGE(IF(
                    ISNUMBER(M61:X61),
                    IF(
                        M$4:X$4=2,
                        M61:X61,
                        ""),
                    ""))
            ),
            IF(
                Parameters!$D$17=1,
                IFERROR(
                    IF(
                        OR(
                            IF(
                                ISNUMBER(M61:X61),
                                IF(
                                    M$4:X$4=1,
                                    M61:X61,
                                    ""),
                                "")
                            =0),
                        0,
                        GEOMEAN(IF(
                            ISNUMBER(M61:X61),
                            IF(
                                M$4:X$4=1,
                                M61:X61,
                                ""),
                            ""))
                    ),
                    IF(
                        OR(IF(
                            ISNUMBER(M61:X61),
                            IF(
                                M$4:X$4=2,
                                M61:X61,
                                ""),
                            "")
                            =0),
                        0,
                        GEOMEAN(IF(
                            ISNUMBER(M61:X61),
                            IF(
                                M$4:X$4=2,
                                M61:X61,
                                ""),
                            "")))
                )
            )
        )
    )
)</f>
        <v>0</v>
      </c>
      <c r="I61" s="191" cm="1">
        <f t="array" ref="I61">IF(
    SUM(IF(
            ISNUMBER(
                IF(
                    $M$5:$X$5,
                    (M61:X61),
                    "")),
            1,
            0))
        =0,
    NA(),
    IF(
        Parameters!$D$15=1,
        IF(
            SUM(--(ISNUMBER(IF($M$5:$X$5=1,(M61:X61),""))))&gt;0,
            MAX(IF(
                ISNUMBER(M61:X61),
                IF(
                    M$5:X$5=1,
                    M61:X61,
                    ""),
                "")),
            MAX(IF(
                ISNUMBER(M61:X61),
                IF(
                    M$5:X$5=2,
                    M61:X61,
                    ""),
                ""))
        ),
        IF(
            Parameters!$D$16=1,
            IFERROR(
                AVERAGE(IF(
                    ISNUMBER(M61:X61),
                    IF(
                        M$5:X$5=1,
                        M61:X61,
                        ""),
                    "")),
                AVERAGE(IF(
                    ISNUMBER(M61:X61),
                    IF(
                        M$5:X$5=2,
                        M61:X61,
                        ""),
                    ""))
            ),
            IF(
                Parameters!$D$17=1,
                IFERROR(
                    IF(
                        OR(
                            IF(
                                ISNUMBER(M61:X61),
                                IF(
                                    M$5:X$5=1,
                                    M61:X61,
                                    ""),
                                "")
                            =0),
                        0,
                        GEOMEAN(IF(
                            ISNUMBER(M61:X61),
                            IF(
                                M$5:X$5=1,
                                M61:X61,
                                ""),
                            ""))
                    ),
                    IF(
                        OR(IF(
                            ISNUMBER(M61:X61),
                            IF(
                                M$5:X$5=2,
                                M61:X61,
                                ""),
                            "")
                            =0),
                        0,
                        GEOMEAN(IF(
                            ISNUMBER(M61:X61),
                            IF(
                                M$5:X$5=2,
                                M61:X61,
                                ""),
                            "")))
                )
            )
        )
    )
)</f>
        <v>7</v>
      </c>
      <c r="J61" s="242">
        <v>45142</v>
      </c>
      <c r="K61" s="242">
        <v>45142</v>
      </c>
      <c r="L61" s="91" t="s">
        <v>95</v>
      </c>
      <c r="M61" s="192">
        <v>0</v>
      </c>
      <c r="N61" s="192" t="s">
        <v>409</v>
      </c>
      <c r="O61" s="192">
        <v>7</v>
      </c>
      <c r="P61" s="192">
        <v>19.25</v>
      </c>
      <c r="Q61" s="192" t="s">
        <v>409</v>
      </c>
      <c r="R61" s="192">
        <v>2.0833333333333299</v>
      </c>
      <c r="S61" s="192"/>
      <c r="T61" s="192"/>
      <c r="U61" s="192"/>
      <c r="V61" s="192"/>
      <c r="W61" s="192"/>
      <c r="X61" s="192"/>
      <c r="Y61" s="80"/>
      <c r="Z61" s="80"/>
    </row>
    <row r="62" spans="1:26" x14ac:dyDescent="0.2">
      <c r="A62" s="84">
        <v>55</v>
      </c>
      <c r="B62" s="84" t="str">
        <f ca="1"/>
        <v>Dominican Republic</v>
      </c>
      <c r="C62" s="84" t="str">
        <f ca="1"/>
        <v>DOM</v>
      </c>
      <c r="D62" s="219" t="str">
        <f ca="1"/>
        <v>LCN           Latin America &amp; Caribbean</v>
      </c>
      <c r="E62" s="219" t="str">
        <f ca="1"/>
        <v>IBRD</v>
      </c>
      <c r="F62" s="190" t="str">
        <f t="shared" ca="1" si="3"/>
        <v/>
      </c>
      <c r="G62" s="80">
        <f>IF(N62=7, 6.9, 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0</v>
      </c>
      <c r="H62" s="80" cm="1">
        <f t="array" ref="H62">IF(
    SUM(IF(
            ISNUMBER(
                IF(
                    $M$4:$X$4,
                    (M62:X62),
                    "")),
            1,
            0))
        =0,
    NA(),
    IF(
        Parameters!$D$15=1,
        IF(
            SUM(--(ISNUMBER(IF($M$4:$X$4=1,(M62:X62),""))))&gt;0,
            MAX(IF(
                ISNUMBER(M62:X62),
                IF(
                    M$4:X$4=1,
                    M62:X62,
                    ""),
                "")),
            MAX(IF(
                ISNUMBER(M62:X62),
                IF(
                    M$4:X$4=2,
                    M62:X62,
                    ""),
                ""))
        ),
        IF(
            Parameters!$D$16=1,
            IFERROR(
                AVERAGE(IF(
                    ISNUMBER(M62:X62),
                    IF(
                        M$4:X$4=1,
                        M62:X62,
                        ""),
                    "")),
                AVERAGE(IF(
                    ISNUMBER(M62:X62),
                    IF(
                        M$4:X$4=2,
                        M62:X62,
                        ""),
                    ""))
            ),
            IF(
                Parameters!$D$17=1,
                IFERROR(
                    IF(
                        OR(
                            IF(
                                ISNUMBER(M62:X62),
                                IF(
                                    M$4:X$4=1,
                                    M62:X62,
                                    ""),
                                "")
                            =0),
                        0,
                        GEOMEAN(IF(
                            ISNUMBER(M62:X62),
                            IF(
                                M$4:X$4=1,
                                M62:X62,
                                ""),
                            ""))
                    ),
                    IF(
                        OR(IF(
                            ISNUMBER(M62:X62),
                            IF(
                                M$4:X$4=2,
                                M62:X62,
                                ""),
                            "")
                            =0),
                        0,
                        GEOMEAN(IF(
                            ISNUMBER(M62:X62),
                            IF(
                                M$4:X$4=2,
                                M62:X62,
                                ""),
                            "")))
                )
            )
        )
    )
)</f>
        <v>4.1371227658951</v>
      </c>
      <c r="I62" s="191" cm="1">
        <f t="array" ref="I62">IF(
    SUM(IF(
            ISNUMBER(
                IF(
                    $M$5:$X$5,
                    (M62:X62),
                    "")),
            1,
            0))
        =0,
    NA(),
    IF(
        Parameters!$D$15=1,
        IF(
            SUM(--(ISNUMBER(IF($M$5:$X$5=1,(M62:X62),""))))&gt;0,
            MAX(IF(
                ISNUMBER(M62:X62),
                IF(
                    M$5:X$5=1,
                    M62:X62,
                    ""),
                "")),
            MAX(IF(
                ISNUMBER(M62:X62),
                IF(
                    M$5:X$5=2,
                    M62:X62,
                    ""),
                ""))
        ),
        IF(
            Parameters!$D$16=1,
            IFERROR(
                AVERAGE(IF(
                    ISNUMBER(M62:X62),
                    IF(
                        M$5:X$5=1,
                        M62:X62,
                        ""),
                    "")),
                AVERAGE(IF(
                    ISNUMBER(M62:X62),
                    IF(
                        M$5:X$5=2,
                        M62:X62,
                        ""),
                    ""))
            ),
            IF(
                Parameters!$D$17=1,
                IFERROR(
                    IF(
                        OR(
                            IF(
                                ISNUMBER(M62:X62),
                                IF(
                                    M$5:X$5=1,
                                    M62:X62,
                                    ""),
                                "")
                            =0),
                        0,
                        GEOMEAN(IF(
                            ISNUMBER(M62:X62),
                            IF(
                                M$5:X$5=1,
                                M62:X62,
                                ""),
                            ""))
                    ),
                    IF(
                        OR(IF(
                            ISNUMBER(M62:X62),
                            IF(
                                M$5:X$5=2,
                                M62:X62,
                                ""),
                            "")
                            =0),
                        0,
                        GEOMEAN(IF(
                            ISNUMBER(M62:X62),
                            IF(
                                M$5:X$5=2,
                                M62:X62,
                                ""),
                            "")))
                )
            )
        )
    )
)</f>
        <v>0</v>
      </c>
      <c r="J62" s="242">
        <v>45142</v>
      </c>
      <c r="K62" s="242">
        <v>45142</v>
      </c>
      <c r="L62" s="91" t="s">
        <v>97</v>
      </c>
      <c r="M62" s="192">
        <v>4.1371227658951</v>
      </c>
      <c r="N62" s="192" t="s">
        <v>409</v>
      </c>
      <c r="O62" s="192">
        <v>0</v>
      </c>
      <c r="P62" s="192">
        <v>44.8333333333333</v>
      </c>
      <c r="Q62" s="192" t="s">
        <v>409</v>
      </c>
      <c r="R62" s="192">
        <v>-3.4999999999999898</v>
      </c>
      <c r="S62" s="192"/>
      <c r="T62" s="192"/>
      <c r="U62" s="192"/>
      <c r="V62" s="192"/>
      <c r="W62" s="192"/>
      <c r="X62" s="192"/>
      <c r="Y62" s="80"/>
      <c r="Z62" s="80"/>
    </row>
    <row r="63" spans="1:26" x14ac:dyDescent="0.2">
      <c r="A63" s="84">
        <v>56</v>
      </c>
      <c r="B63" s="84" t="str">
        <f ca="1"/>
        <v>Algeria</v>
      </c>
      <c r="C63" s="84" t="str">
        <f ca="1"/>
        <v>DZA</v>
      </c>
      <c r="D63" s="219" t="str">
        <f ca="1"/>
        <v>MEA           Middle East &amp; North Africa</v>
      </c>
      <c r="E63" s="219" t="str">
        <f ca="1"/>
        <v>IBRD</v>
      </c>
      <c r="F63" s="190" t="str">
        <f t="shared" ca="1" si="3"/>
        <v/>
      </c>
      <c r="G63" s="80">
        <f>IF(N63=7, 6.9, 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3.8020996674028567</v>
      </c>
      <c r="H63" s="80" cm="1">
        <f t="array" ref="H63">IF(
    SUM(IF(
            ISNUMBER(
                IF(
                    $M$4:$X$4,
                    (M63:X63),
                    "")),
            1,
            0))
        =0,
    NA(),
    IF(
        Parameters!$D$15=1,
        IF(
            SUM(--(ISNUMBER(IF($M$4:$X$4=1,(M63:X63),""))))&gt;0,
            MAX(IF(
                ISNUMBER(M63:X63),
                IF(
                    M$4:X$4=1,
                    M63:X63,
                    ""),
                "")),
            MAX(IF(
                ISNUMBER(M63:X63),
                IF(
                    M$4:X$4=2,
                    M63:X63,
                    ""),
                ""))
        ),
        IF(
            Parameters!$D$16=1,
            IFERROR(
                AVERAGE(IF(
                    ISNUMBER(M63:X63),
                    IF(
                        M$4:X$4=1,
                        M63:X63,
                        ""),
                    "")),
                AVERAGE(IF(
                    ISNUMBER(M63:X63),
                    IF(
                        M$4:X$4=2,
                        M63:X63,
                        ""),
                    ""))
            ),
            IF(
                Parameters!$D$17=1,
                IFERROR(
                    IF(
                        OR(
                            IF(
                                ISNUMBER(M63:X63),
                                IF(
                                    M$4:X$4=1,
                                    M63:X63,
                                    ""),
                                "")
                            =0),
                        0,
                        GEOMEAN(IF(
                            ISNUMBER(M63:X63),
                            IF(
                                M$4:X$4=1,
                                M63:X63,
                                ""),
                            ""))
                    ),
                    IF(
                        OR(IF(
                            ISNUMBER(M63:X63),
                            IF(
                                M$4:X$4=2,
                                M63:X63,
                                ""),
                            "")
                            =0),
                        0,
                        GEOMEAN(IF(
                            ISNUMBER(M63:X63),
                            IF(
                                M$4:X$4=2,
                                M63:X63,
                                ""),
                            "")))
                )
            )
        )
    )
)</f>
        <v>7.1842953413419304</v>
      </c>
      <c r="I63" s="191" cm="1">
        <f t="array" ref="I63">IF(
    SUM(IF(
            ISNUMBER(
                IF(
                    $M$5:$X$5,
                    (M63:X63),
                    "")),
            1,
            0))
        =0,
    NA(),
    IF(
        Parameters!$D$15=1,
        IF(
            SUM(--(ISNUMBER(IF($M$5:$X$5=1,(M63:X63),""))))&gt;0,
            MAX(IF(
                ISNUMBER(M63:X63),
                IF(
                    M$5:X$5=1,
                    M63:X63,
                    ""),
                "")),
            MAX(IF(
                ISNUMBER(M63:X63),
                IF(
                    M$5:X$5=2,
                    M63:X63,
                    ""),
                ""))
        ),
        IF(
            Parameters!$D$16=1,
            IFERROR(
                AVERAGE(IF(
                    ISNUMBER(M63:X63),
                    IF(
                        M$5:X$5=1,
                        M63:X63,
                        ""),
                    "")),
                AVERAGE(IF(
                    ISNUMBER(M63:X63),
                    IF(
                        M$5:X$5=2,
                        M63:X63,
                        ""),
                    ""))
            ),
            IF(
                Parameters!$D$17=1,
                IFERROR(
                    IF(
                        OR(
                            IF(
                                ISNUMBER(M63:X63),
                                IF(
                                    M$5:X$5=1,
                                    M63:X63,
                                    ""),
                                "")
                            =0),
                        0,
                        GEOMEAN(IF(
                            ISNUMBER(M63:X63),
                            IF(
                                M$5:X$5=1,
                                M63:X63,
                                ""),
                            ""))
                    ),
                    IF(
                        OR(IF(
                            ISNUMBER(M63:X63),
                            IF(
                                M$5:X$5=2,
                                M63:X63,
                                ""),
                            "")
                            =0),
                        0,
                        GEOMEAN(IF(
                            ISNUMBER(M63:X63),
                            IF(
                                M$5:X$5=2,
                                M63:X63,
                                ""),
                            "")))
                )
            )
        )
    )
)</f>
        <v>2.0121614151464899</v>
      </c>
      <c r="J63" s="242">
        <v>45142</v>
      </c>
      <c r="K63" s="242">
        <v>45142</v>
      </c>
      <c r="L63" s="91" t="s">
        <v>99</v>
      </c>
      <c r="M63" s="192">
        <v>7.1842953413419304</v>
      </c>
      <c r="N63" s="192" t="s">
        <v>409</v>
      </c>
      <c r="O63" s="192">
        <v>2.0121614151464899</v>
      </c>
      <c r="P63" s="192">
        <v>62.1666666666666</v>
      </c>
      <c r="Q63" s="192" t="s">
        <v>409</v>
      </c>
      <c r="R63" s="192">
        <v>-1.8333333333333199</v>
      </c>
      <c r="S63" s="192"/>
      <c r="T63" s="192"/>
      <c r="U63" s="192"/>
      <c r="V63" s="192"/>
      <c r="W63" s="192"/>
      <c r="X63" s="192"/>
      <c r="Y63" s="80"/>
      <c r="Z63" s="80"/>
    </row>
    <row r="64" spans="1:26" x14ac:dyDescent="0.2">
      <c r="A64" s="84">
        <v>57</v>
      </c>
      <c r="B64" s="84" t="str">
        <f ca="1"/>
        <v>Ecuador</v>
      </c>
      <c r="C64" s="84" t="str">
        <f ca="1"/>
        <v>ECU</v>
      </c>
      <c r="D64" s="219" t="str">
        <f ca="1"/>
        <v>LCN           Latin America &amp; Caribbean</v>
      </c>
      <c r="E64" s="219" t="str">
        <f ca="1"/>
        <v>IBRD</v>
      </c>
      <c r="F64" s="190" t="str">
        <f t="shared" ca="1" si="3"/>
        <v/>
      </c>
      <c r="G64" s="80">
        <f>IF(N64=7, 6.9, 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1.888038101730414</v>
      </c>
      <c r="H64" s="80" cm="1">
        <f t="array" ref="H64">IF(
    SUM(IF(
            ISNUMBER(
                IF(
                    $M$4:$X$4,
                    (M64:X64),
                    "")),
            1,
            0))
        =0,
    NA(),
    IF(
        Parameters!$D$15=1,
        IF(
            SUM(--(ISNUMBER(IF($M$4:$X$4=1,(M64:X64),""))))&gt;0,
            MAX(IF(
                ISNUMBER(M64:X64),
                IF(
                    M$4:X$4=1,
                    M64:X64,
                    ""),
                "")),
            MAX(IF(
                ISNUMBER(M64:X64),
                IF(
                    M$4:X$4=2,
                    M64:X64,
                    ""),
                ""))
        ),
        IF(
            Parameters!$D$16=1,
            IFERROR(
                AVERAGE(IF(
                    ISNUMBER(M64:X64),
                    IF(
                        M$4:X$4=1,
                        M64:X64,
                        ""),
                    "")),
                AVERAGE(IF(
                    ISNUMBER(M64:X64),
                    IF(
                        M$4:X$4=2,
                        M64:X64,
                        ""),
                    ""))
            ),
            IF(
                Parameters!$D$17=1,
                IFERROR(
                    IF(
                        OR(
                            IF(
                                ISNUMBER(M64:X64),
                                IF(
                                    M$4:X$4=1,
                                    M64:X64,
                                    ""),
                                "")
                            =0),
                        0,
                        GEOMEAN(IF(
                            ISNUMBER(M64:X64),
                            IF(
                                M$4:X$4=1,
                                M64:X64,
                                ""),
                            ""))
                    ),
                    IF(
                        OR(IF(
                            ISNUMBER(M64:X64),
                            IF(
                                M$4:X$4=2,
                                M64:X64,
                                ""),
                            "")
                            =0),
                        0,
                        GEOMEAN(IF(
                            ISNUMBER(M64:X64),
                            IF(
                                M$4:X$4=2,
                                M64:X64,
                                ""),
                            "")))
                )
            )
        )
    )
)</f>
        <v>2.64283621447407</v>
      </c>
      <c r="I64" s="191" cm="1">
        <f t="array" ref="I64">IF(
    SUM(IF(
            ISNUMBER(
                IF(
                    $M$5:$X$5,
                    (M64:X64),
                    "")),
            1,
            0))
        =0,
    NA(),
    IF(
        Parameters!$D$15=1,
        IF(
            SUM(--(ISNUMBER(IF($M$5:$X$5=1,(M64:X64),""))))&gt;0,
            MAX(IF(
                ISNUMBER(M64:X64),
                IF(
                    M$5:X$5=1,
                    M64:X64,
                    ""),
                "")),
            MAX(IF(
                ISNUMBER(M64:X64),
                IF(
                    M$5:X$5=2,
                    M64:X64,
                    ""),
                ""))
        ),
        IF(
            Parameters!$D$16=1,
            IFERROR(
                AVERAGE(IF(
                    ISNUMBER(M64:X64),
                    IF(
                        M$5:X$5=1,
                        M64:X64,
                        ""),
                    "")),
                AVERAGE(IF(
                    ISNUMBER(M64:X64),
                    IF(
                        M$5:X$5=2,
                        M64:X64,
                        ""),
                    ""))
            ),
            IF(
                Parameters!$D$17=1,
                IFERROR(
                    IF(
                        OR(
                            IF(
                                ISNUMBER(M64:X64),
                                IF(
                                    M$5:X$5=1,
                                    M64:X64,
                                    ""),
                                "")
                            =0),
                        0,
                        GEOMEAN(IF(
                            ISNUMBER(M64:X64),
                            IF(
                                M$5:X$5=1,
                                M64:X64,
                                ""),
                            ""))
                    ),
                    IF(
                        OR(IF(
                            ISNUMBER(M64:X64),
                            IF(
                                M$5:X$5=2,
                                M64:X64,
                                ""),
                            "")
                            =0),
                        0,
                        GEOMEAN(IF(
                            ISNUMBER(M64:X64),
                            IF(
                                M$5:X$5=2,
                                M64:X64,
                                ""),
                            "")))
                )
            )
        )
    )
)</f>
        <v>1.3488114980652199</v>
      </c>
      <c r="J64" s="242">
        <v>45142</v>
      </c>
      <c r="K64" s="242">
        <v>45142</v>
      </c>
      <c r="L64" s="91" t="s">
        <v>101</v>
      </c>
      <c r="M64" s="192">
        <v>2.64283621447407</v>
      </c>
      <c r="N64" s="192" t="s">
        <v>409</v>
      </c>
      <c r="O64" s="192">
        <v>1.3488114980652199</v>
      </c>
      <c r="P64" s="192">
        <v>36.3333333333333</v>
      </c>
      <c r="Q64" s="192" t="s">
        <v>409</v>
      </c>
      <c r="R64" s="192">
        <v>-2.3333333333333299</v>
      </c>
      <c r="S64" s="192"/>
      <c r="T64" s="192"/>
      <c r="U64" s="192"/>
      <c r="V64" s="192"/>
      <c r="W64" s="192"/>
      <c r="X64" s="192"/>
      <c r="Y64" s="80"/>
      <c r="Z64" s="80"/>
    </row>
    <row r="65" spans="1:26" x14ac:dyDescent="0.2">
      <c r="A65" s="84">
        <v>58</v>
      </c>
      <c r="B65" s="84" t="str">
        <f ca="1"/>
        <v>Egypt, Arab Rep.</v>
      </c>
      <c r="C65" s="84" t="str">
        <f ca="1"/>
        <v>EGY</v>
      </c>
      <c r="D65" s="219" t="str">
        <f ca="1"/>
        <v>MEA           Middle East &amp; North Africa</v>
      </c>
      <c r="E65" s="219" t="str">
        <f ca="1"/>
        <v>IBRD</v>
      </c>
      <c r="F65" s="190" t="str">
        <f t="shared" ca="1" si="3"/>
        <v/>
      </c>
      <c r="G65" s="80">
        <f>IF(N65=7, 6.9, 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10</v>
      </c>
      <c r="H65" s="80" cm="1">
        <f t="array" ref="H65">IF(
    SUM(IF(
            ISNUMBER(
                IF(
                    $M$4:$X$4,
                    (M65:X65),
                    "")),
            1,
            0))
        =0,
    NA(),
    IF(
        Parameters!$D$15=1,
        IF(
            SUM(--(ISNUMBER(IF($M$4:$X$4=1,(M65:X65),""))))&gt;0,
            MAX(IF(
                ISNUMBER(M65:X65),
                IF(
                    M$4:X$4=1,
                    M65:X65,
                    ""),
                "")),
            MAX(IF(
                ISNUMBER(M65:X65),
                IF(
                    M$4:X$4=2,
                    M65:X65,
                    ""),
                ""))
        ),
        IF(
            Parameters!$D$16=1,
            IFERROR(
                AVERAGE(IF(
                    ISNUMBER(M65:X65),
                    IF(
                        M$4:X$4=1,
                        M65:X65,
                        ""),
                    "")),
                AVERAGE(IF(
                    ISNUMBER(M65:X65),
                    IF(
                        M$4:X$4=2,
                        M65:X65,
                        ""),
                    ""))
            ),
            IF(
                Parameters!$D$17=1,
                IFERROR(
                    IF(
                        OR(
                            IF(
                                ISNUMBER(M65:X65),
                                IF(
                                    M$4:X$4=1,
                                    M65:X65,
                                    ""),
                                "")
                            =0),
                        0,
                        GEOMEAN(IF(
                            ISNUMBER(M65:X65),
                            IF(
                                M$4:X$4=1,
                                M65:X65,
                                ""),
                            ""))
                    ),
                    IF(
                        OR(IF(
                            ISNUMBER(M65:X65),
                            IF(
                                M$4:X$4=2,
                                M65:X65,
                                ""),
                            "")
                            =0),
                        0,
                        GEOMEAN(IF(
                            ISNUMBER(M65:X65),
                            IF(
                                M$4:X$4=2,
                                M65:X65,
                                ""),
                            "")))
                )
            )
        )
    )
)</f>
        <v>10</v>
      </c>
      <c r="I65" s="191" cm="1">
        <f t="array" ref="I65">IF(
    SUM(IF(
            ISNUMBER(
                IF(
                    $M$5:$X$5,
                    (M65:X65),
                    "")),
            1,
            0))
        =0,
    NA(),
    IF(
        Parameters!$D$15=1,
        IF(
            SUM(--(ISNUMBER(IF($M$5:$X$5=1,(M65:X65),""))))&gt;0,
            MAX(IF(
                ISNUMBER(M65:X65),
                IF(
                    M$5:X$5=1,
                    M65:X65,
                    ""),
                "")),
            MAX(IF(
                ISNUMBER(M65:X65),
                IF(
                    M$5:X$5=2,
                    M65:X65,
                    ""),
                ""))
        ),
        IF(
            Parameters!$D$16=1,
            IFERROR(
                AVERAGE(IF(
                    ISNUMBER(M65:X65),
                    IF(
                        M$5:X$5=1,
                        M65:X65,
                        ""),
                    "")),
                AVERAGE(IF(
                    ISNUMBER(M65:X65),
                    IF(
                        M$5:X$5=2,
                        M65:X65,
                        ""),
                    ""))
            ),
            IF(
                Parameters!$D$17=1,
                IFERROR(
                    IF(
                        OR(
                            IF(
                                ISNUMBER(M65:X65),
                                IF(
                                    M$5:X$5=1,
                                    M65:X65,
                                    ""),
                                "")
                            =0),
                        0,
                        GEOMEAN(IF(
                            ISNUMBER(M65:X65),
                            IF(
                                M$5:X$5=1,
                                M65:X65,
                                ""),
                            ""))
                    ),
                    IF(
                        OR(IF(
                            ISNUMBER(M65:X65),
                            IF(
                                M$5:X$5=2,
                                M65:X65,
                                ""),
                            "")
                            =0),
                        0,
                        GEOMEAN(IF(
                            ISNUMBER(M65:X65),
                            IF(
                                M$5:X$5=2,
                                M65:X65,
                                ""),
                            "")))
                )
            )
        )
    )
)</f>
        <v>10</v>
      </c>
      <c r="J65" s="242">
        <v>44895</v>
      </c>
      <c r="K65" s="242">
        <v>44887</v>
      </c>
      <c r="L65" s="91" t="s">
        <v>102</v>
      </c>
      <c r="M65" s="192">
        <v>5.5874597128625796</v>
      </c>
      <c r="N65" s="192">
        <v>10</v>
      </c>
      <c r="O65" s="192">
        <v>8.3139856274184698</v>
      </c>
      <c r="P65" s="192">
        <v>53.0833333333333</v>
      </c>
      <c r="Q65" s="192" t="s">
        <v>785</v>
      </c>
      <c r="R65" s="192">
        <v>2.9166666666666701</v>
      </c>
      <c r="S65" s="192"/>
      <c r="T65" s="192"/>
      <c r="U65" s="192"/>
      <c r="V65" s="192"/>
      <c r="W65" s="192"/>
      <c r="X65" s="192"/>
      <c r="Y65" s="80"/>
      <c r="Z65" s="80"/>
    </row>
    <row r="66" spans="1:26" x14ac:dyDescent="0.2">
      <c r="A66" s="84">
        <v>59</v>
      </c>
      <c r="B66" s="84" t="str">
        <f ca="1"/>
        <v>Eritrea</v>
      </c>
      <c r="C66" s="84" t="str">
        <f ca="1"/>
        <v>ERI</v>
      </c>
      <c r="D66" s="219" t="str">
        <f ca="1"/>
        <v>SSF           Sub-Saharan Africa</v>
      </c>
      <c r="E66" s="219" t="str">
        <f ca="1"/>
        <v>IDA</v>
      </c>
      <c r="F66" s="190" t="str">
        <f t="shared" ca="1" si="3"/>
        <v/>
      </c>
      <c r="G66" s="80">
        <f>IF(N66=7, 6.9, 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5.24491796583861</v>
      </c>
      <c r="H66" s="80" cm="1">
        <f t="array" ref="H66">IF(
    SUM(IF(
            ISNUMBER(
                IF(
                    $M$4:$X$4,
                    (M66:X66),
                    "")),
            1,
            0))
        =0,
    NA(),
    IF(
        Parameters!$D$15=1,
        IF(
            SUM(--(ISNUMBER(IF($M$4:$X$4=1,(M66:X66),""))))&gt;0,
            MAX(IF(
                ISNUMBER(M66:X66),
                IF(
                    M$4:X$4=1,
                    M66:X66,
                    ""),
                "")),
            MAX(IF(
                ISNUMBER(M66:X66),
                IF(
                    M$4:X$4=2,
                    M66:X66,
                    ""),
                ""))
        ),
        IF(
            Parameters!$D$16=1,
            IFERROR(
                AVERAGE(IF(
                    ISNUMBER(M66:X66),
                    IF(
                        M$4:X$4=1,
                        M66:X66,
                        ""),
                    "")),
                AVERAGE(IF(
                    ISNUMBER(M66:X66),
                    IF(
                        M$4:X$4=2,
                        M66:X66,
                        ""),
                    ""))
            ),
            IF(
                Parameters!$D$17=1,
                IFERROR(
                    IF(
                        OR(
                            IF(
                                ISNUMBER(M66:X66),
                                IF(
                                    M$4:X$4=1,
                                    M66:X66,
                                    ""),
                                "")
                            =0),
                        0,
                        GEOMEAN(IF(
                            ISNUMBER(M66:X66),
                            IF(
                                M$4:X$4=1,
                                M66:X66,
                                ""),
                            ""))
                    ),
                    IF(
                        OR(IF(
                            ISNUMBER(M66:X66),
                            IF(
                                M$4:X$4=2,
                                M66:X66,
                                ""),
                            "")
                            =0),
                        0,
                        GEOMEAN(IF(
                            ISNUMBER(M66:X66),
                            IF(
                                M$4:X$4=2,
                                M66:X66,
                                ""),
                            "")))
                )
            )
        )
    )
)</f>
        <v>8.2390858482273703</v>
      </c>
      <c r="I66" s="191" cm="1">
        <f t="array" ref="I66">IF(
    SUM(IF(
            ISNUMBER(
                IF(
                    $M$5:$X$5,
                    (M66:X66),
                    "")),
            1,
            0))
        =0,
    NA(),
    IF(
        Parameters!$D$15=1,
        IF(
            SUM(--(ISNUMBER(IF($M$5:$X$5=1,(M66:X66),""))))&gt;0,
            MAX(IF(
                ISNUMBER(M66:X66),
                IF(
                    M$5:X$5=1,
                    M66:X66,
                    ""),
                "")),
            MAX(IF(
                ISNUMBER(M66:X66),
                IF(
                    M$5:X$5=2,
                    M66:X66,
                    ""),
                ""))
        ),
        IF(
            Parameters!$D$16=1,
            IFERROR(
                AVERAGE(IF(
                    ISNUMBER(M66:X66),
                    IF(
                        M$5:X$5=1,
                        M66:X66,
                        ""),
                    "")),
                AVERAGE(IF(
                    ISNUMBER(M66:X66),
                    IF(
                        M$5:X$5=2,
                        M66:X66,
                        ""),
                    ""))
            ),
            IF(
                Parameters!$D$17=1,
                IFERROR(
                    IF(
                        OR(
                            IF(
                                ISNUMBER(M66:X66),
                                IF(
                                    M$5:X$5=1,
                                    M66:X66,
                                    ""),
                                "")
                            =0),
                        0,
                        GEOMEAN(IF(
                            ISNUMBER(M66:X66),
                            IF(
                                M$5:X$5=1,
                                M66:X66,
                                ""),
                            ""))
                    ),
                    IF(
                        OR(IF(
                            ISNUMBER(M66:X66),
                            IF(
                                M$5:X$5=2,
                                M66:X66,
                                ""),
                            "")
                            =0),
                        0,
                        GEOMEAN(IF(
                            ISNUMBER(M66:X66),
                            IF(
                                M$5:X$5=2,
                                M66:X66,
                                ""),
                            "")))
                )
            )
        )
    )
)</f>
        <v>3.33886124930901</v>
      </c>
      <c r="J66" s="242">
        <v>45142</v>
      </c>
      <c r="K66" s="242">
        <v>45142</v>
      </c>
      <c r="L66" s="91" t="s">
        <v>104</v>
      </c>
      <c r="M66" s="192">
        <v>8.2390858482273703</v>
      </c>
      <c r="N66" s="192" t="s">
        <v>409</v>
      </c>
      <c r="O66" s="192">
        <v>3.33886124930901</v>
      </c>
      <c r="P66" s="192">
        <v>68.1666666666666</v>
      </c>
      <c r="Q66" s="192" t="s">
        <v>409</v>
      </c>
      <c r="R66" s="192">
        <v>-0.83333333333332804</v>
      </c>
      <c r="S66" s="192"/>
      <c r="T66" s="192"/>
      <c r="U66" s="192"/>
      <c r="V66" s="192"/>
      <c r="W66" s="192"/>
      <c r="X66" s="192"/>
      <c r="Y66" s="80"/>
      <c r="Z66" s="80"/>
    </row>
    <row r="67" spans="1:26" x14ac:dyDescent="0.2">
      <c r="A67" s="84">
        <v>60</v>
      </c>
      <c r="B67" s="84" t="str">
        <f ca="1"/>
        <v>Spain</v>
      </c>
      <c r="C67" s="84" t="str">
        <f ca="1"/>
        <v>ESP</v>
      </c>
      <c r="D67" s="219" t="str">
        <f ca="1"/>
        <v>ECS           Europe &amp; Central Asia</v>
      </c>
      <c r="E67" s="219" t="str">
        <f ca="1"/>
        <v>NA</v>
      </c>
      <c r="F67" s="190" t="str">
        <f t="shared" ca="1" si="3"/>
        <v/>
      </c>
      <c r="G67" s="80">
        <f>IF(N67=7, 6.9, 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1.3799302578889989</v>
      </c>
      <c r="H67" s="80" cm="1">
        <f t="array" ref="H67">IF(
    SUM(IF(
            ISNUMBER(
                IF(
                    $M$4:$X$4,
                    (M67:X67),
                    "")),
            1,
            0))
        =0,
    NA(),
    IF(
        Parameters!$D$15=1,
        IF(
            SUM(--(ISNUMBER(IF($M$4:$X$4=1,(M67:X67),""))))&gt;0,
            MAX(IF(
                ISNUMBER(M67:X67),
                IF(
                    M$4:X$4=1,
                    M67:X67,
                    ""),
                "")),
            MAX(IF(
                ISNUMBER(M67:X67),
                IF(
                    M$4:X$4=2,
                    M67:X67,
                    ""),
                ""))
        ),
        IF(
            Parameters!$D$16=1,
            IFERROR(
                AVERAGE(IF(
                    ISNUMBER(M67:X67),
                    IF(
                        M$4:X$4=1,
                        M67:X67,
                        ""),
                    "")),
                AVERAGE(IF(
                    ISNUMBER(M67:X67),
                    IF(
                        M$4:X$4=2,
                        M67:X67,
                        ""),
                    ""))
            ),
            IF(
                Parameters!$D$17=1,
                IFERROR(
                    IF(
                        OR(
                            IF(
                                ISNUMBER(M67:X67),
                                IF(
                                    M$4:X$4=1,
                                    M67:X67,
                                    ""),
                                "")
                            =0),
                        0,
                        GEOMEAN(IF(
                            ISNUMBER(M67:X67),
                            IF(
                                M$4:X$4=1,
                                M67:X67,
                                ""),
                            ""))
                    ),
                    IF(
                        OR(IF(
                            ISNUMBER(M67:X67),
                            IF(
                                M$4:X$4=2,
                                M67:X67,
                                ""),
                            "")
                            =0),
                        0,
                        GEOMEAN(IF(
                            ISNUMBER(M67:X67),
                            IF(
                                M$4:X$4=2,
                                M67:X67,
                                ""),
                            "")))
                )
            )
        )
    )
)</f>
        <v>0.48930559624963399</v>
      </c>
      <c r="I67" s="191" cm="1">
        <f t="array" ref="I67">IF(
    SUM(IF(
            ISNUMBER(
                IF(
                    $M$5:$X$5,
                    (M67:X67),
                    "")),
            1,
            0))
        =0,
    NA(),
    IF(
        Parameters!$D$15=1,
        IF(
            SUM(--(ISNUMBER(IF($M$5:$X$5=1,(M67:X67),""))))&gt;0,
            MAX(IF(
                ISNUMBER(M67:X67),
                IF(
                    M$5:X$5=1,
                    M67:X67,
                    ""),
                "")),
            MAX(IF(
                ISNUMBER(M67:X67),
                IF(
                    M$5:X$5=2,
                    M67:X67,
                    ""),
                ""))
        ),
        IF(
            Parameters!$D$16=1,
            IFERROR(
                AVERAGE(IF(
                    ISNUMBER(M67:X67),
                    IF(
                        M$5:X$5=1,
                        M67:X67,
                        ""),
                    "")),
                AVERAGE(IF(
                    ISNUMBER(M67:X67),
                    IF(
                        M$5:X$5=2,
                        M67:X67,
                        ""),
                    ""))
            ),
            IF(
                Parameters!$D$17=1,
                IFERROR(
                    IF(
                        OR(
                            IF(
                                ISNUMBER(M67:X67),
                                IF(
                                    M$5:X$5=1,
                                    M67:X67,
                                    ""),
                                "")
                            =0),
                        0,
                        GEOMEAN(IF(
                            ISNUMBER(M67:X67),
                            IF(
                                M$5:X$5=1,
                                M67:X67,
                                ""),
                            ""))
                    ),
                    IF(
                        OR(IF(
                            ISNUMBER(M67:X67),
                            IF(
                                M$5:X$5=2,
                                M67:X67,
                                ""),
                            "")
                            =0),
                        0,
                        GEOMEAN(IF(
                            ISNUMBER(M67:X67),
                            IF(
                                M$5:X$5=2,
                                M67:X67,
                                ""),
                            "")))
                )
            )
        )
    )
)</f>
        <v>3.89165284687672</v>
      </c>
      <c r="J67" s="242">
        <v>45142</v>
      </c>
      <c r="K67" s="242">
        <v>45142</v>
      </c>
      <c r="L67" s="91" t="s">
        <v>106</v>
      </c>
      <c r="M67" s="192">
        <v>0.48930559624963399</v>
      </c>
      <c r="N67" s="192" t="s">
        <v>409</v>
      </c>
      <c r="O67" s="192">
        <v>3.89165284687672</v>
      </c>
      <c r="P67" s="192">
        <v>24.0833333333333</v>
      </c>
      <c r="Q67" s="192" t="s">
        <v>409</v>
      </c>
      <c r="R67" s="192">
        <v>-0.41666666666666702</v>
      </c>
      <c r="S67" s="192"/>
      <c r="T67" s="192"/>
      <c r="U67" s="192"/>
      <c r="V67" s="192"/>
      <c r="W67" s="192"/>
      <c r="X67" s="192"/>
      <c r="Y67" s="80"/>
      <c r="Z67" s="80"/>
    </row>
    <row r="68" spans="1:26" x14ac:dyDescent="0.2">
      <c r="A68" s="84">
        <v>61</v>
      </c>
      <c r="B68" s="84" t="str">
        <f ca="1"/>
        <v>Estonia</v>
      </c>
      <c r="C68" s="84" t="str">
        <f ca="1"/>
        <v>EST</v>
      </c>
      <c r="D68" s="219" t="str">
        <f ca="1"/>
        <v>ECS           Europe &amp; Central Asia</v>
      </c>
      <c r="E68" s="219" t="str">
        <f ca="1"/>
        <v>NA</v>
      </c>
      <c r="F68" s="190" t="str">
        <f t="shared" ca="1" si="3"/>
        <v/>
      </c>
      <c r="G68" s="80">
        <f>IF(N68=7, 6.9, 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1.8391948101352797</v>
      </c>
      <c r="H68" s="80" cm="1">
        <f t="array" ref="H68">IF(
    SUM(IF(
            ISNUMBER(
                IF(
                    $M$4:$X$4,
                    (M68:X68),
                    "")),
            1,
            0))
        =0,
    NA(),
    IF(
        Parameters!$D$15=1,
        IF(
            SUM(--(ISNUMBER(IF($M$4:$X$4=1,(M68:X68),""))))&gt;0,
            MAX(IF(
                ISNUMBER(M68:X68),
                IF(
                    M$4:X$4=1,
                    M68:X68,
                    ""),
                "")),
            MAX(IF(
                ISNUMBER(M68:X68),
                IF(
                    M$4:X$4=2,
                    M68:X68,
                    ""),
                ""))
        ),
        IF(
            Parameters!$D$16=1,
            IFERROR(
                AVERAGE(IF(
                    ISNUMBER(M68:X68),
                    IF(
                        M$4:X$4=1,
                        M68:X68,
                        ""),
                    "")),
                AVERAGE(IF(
                    ISNUMBER(M68:X68),
                    IF(
                        M$4:X$4=2,
                        M68:X68,
                        ""),
                    ""))
            ),
            IF(
                Parameters!$D$17=1,
                IFERROR(
                    IF(
                        OR(
                            IF(
                                ISNUMBER(M68:X68),
                                IF(
                                    M$4:X$4=1,
                                    M68:X68,
                                    ""),
                                "")
                            =0),
                        0,
                        GEOMEAN(IF(
                            ISNUMBER(M68:X68),
                            IF(
                                M$4:X$4=1,
                                M68:X68,
                                ""),
                            ""))
                    ),
                    IF(
                        OR(IF(
                            ISNUMBER(M68:X68),
                            IF(
                                M$4:X$4=2,
                                M68:X68,
                                ""),
                            "")
                            =0),
                        0,
                        GEOMEAN(IF(
                            ISNUMBER(M68:X68),
                            IF(
                                M$4:X$4=2,
                                M68:X68,
                                ""),
                            "")))
                )
            )
        )
    )
)</f>
        <v>2.0128918839730399</v>
      </c>
      <c r="I68" s="191" cm="1">
        <f t="array" ref="I68">IF(
    SUM(IF(
            ISNUMBER(
                IF(
                    $M$5:$X$5,
                    (M68:X68),
                    "")),
            1,
            0))
        =0,
    NA(),
    IF(
        Parameters!$D$15=1,
        IF(
            SUM(--(ISNUMBER(IF($M$5:$X$5=1,(M68:X68),""))))&gt;0,
            MAX(IF(
                ISNUMBER(M68:X68),
                IF(
                    M$5:X$5=1,
                    M68:X68,
                    ""),
                "")),
            MAX(IF(
                ISNUMBER(M68:X68),
                IF(
                    M$5:X$5=2,
                    M68:X68,
                    ""),
                ""))
        ),
        IF(
            Parameters!$D$16=1,
            IFERROR(
                AVERAGE(IF(
                    ISNUMBER(M68:X68),
                    IF(
                        M$5:X$5=1,
                        M68:X68,
                        ""),
                    "")),
                AVERAGE(IF(
                    ISNUMBER(M68:X68),
                    IF(
                        M$5:X$5=2,
                        M68:X68,
                        ""),
                    ""))
            ),
            IF(
                Parameters!$D$17=1,
                IFERROR(
                    IF(
                        OR(
                            IF(
                                ISNUMBER(M68:X68),
                                IF(
                                    M$5:X$5=1,
                                    M68:X68,
                                    ""),
                                "")
                            =0),
                        0,
                        GEOMEAN(IF(
                            ISNUMBER(M68:X68),
                            IF(
                                M$5:X$5=1,
                                M68:X68,
                                ""),
                            ""))
                    ),
                    IF(
                        OR(IF(
                            ISNUMBER(M68:X68),
                            IF(
                                M$5:X$5=2,
                                M68:X68,
                                ""),
                            "")
                            =0),
                        0,
                        GEOMEAN(IF(
                            ISNUMBER(M68:X68),
                            IF(
                                M$5:X$5=2,
                                M68:X68,
                                ""),
                            "")))
                )
            )
        )
    )
)</f>
        <v>1.6804864566058599</v>
      </c>
      <c r="J68" s="242">
        <v>45142</v>
      </c>
      <c r="K68" s="242">
        <v>45142</v>
      </c>
      <c r="L68" s="91" t="s">
        <v>108</v>
      </c>
      <c r="M68" s="192">
        <v>2.0128918839730399</v>
      </c>
      <c r="N68" s="192" t="s">
        <v>409</v>
      </c>
      <c r="O68" s="192">
        <v>1.6804864566058599</v>
      </c>
      <c r="P68" s="192">
        <v>32.75</v>
      </c>
      <c r="Q68" s="192" t="s">
        <v>409</v>
      </c>
      <c r="R68" s="192">
        <v>-2.0833333333333299</v>
      </c>
      <c r="S68" s="192"/>
      <c r="T68" s="192"/>
      <c r="U68" s="192"/>
      <c r="V68" s="192"/>
      <c r="W68" s="192"/>
      <c r="X68" s="192"/>
      <c r="Y68" s="80"/>
      <c r="Z68" s="80"/>
    </row>
    <row r="69" spans="1:26" x14ac:dyDescent="0.2">
      <c r="A69" s="84">
        <v>62</v>
      </c>
      <c r="B69" s="84" t="str">
        <f ca="1"/>
        <v>Ethiopia</v>
      </c>
      <c r="C69" s="84" t="str">
        <f ca="1"/>
        <v>ETH</v>
      </c>
      <c r="D69" s="219" t="str">
        <f ca="1"/>
        <v>SSF           Sub-Saharan Africa</v>
      </c>
      <c r="E69" s="219" t="str">
        <f ca="1"/>
        <v>IDA</v>
      </c>
      <c r="F69" s="190" t="str">
        <f t="shared" ca="1" si="3"/>
        <v/>
      </c>
      <c r="G69" s="80">
        <f>IF(N69=7, 6.9, 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10</v>
      </c>
      <c r="H69" s="80" cm="1">
        <f t="array" ref="H69">IF(
    SUM(IF(
            ISNUMBER(
                IF(
                    $M$4:$X$4,
                    (M69:X69),
                    "")),
            1,
            0))
        =0,
    NA(),
    IF(
        Parameters!$D$15=1,
        IF(
            SUM(--(ISNUMBER(IF($M$4:$X$4=1,(M69:X69),""))))&gt;0,
            MAX(IF(
                ISNUMBER(M69:X69),
                IF(
                    M$4:X$4=1,
                    M69:X69,
                    ""),
                "")),
            MAX(IF(
                ISNUMBER(M69:X69),
                IF(
                    M$4:X$4=2,
                    M69:X69,
                    ""),
                ""))
        ),
        IF(
            Parameters!$D$16=1,
            IFERROR(
                AVERAGE(IF(
                    ISNUMBER(M69:X69),
                    IF(
                        M$4:X$4=1,
                        M69:X69,
                        ""),
                    "")),
                AVERAGE(IF(
                    ISNUMBER(M69:X69),
                    IF(
                        M$4:X$4=2,
                        M69:X69,
                        ""),
                    ""))
            ),
            IF(
                Parameters!$D$17=1,
                IFERROR(
                    IF(
                        OR(
                            IF(
                                ISNUMBER(M69:X69),
                                IF(
                                    M$4:X$4=1,
                                    M69:X69,
                                    ""),
                                "")
                            =0),
                        0,
                        GEOMEAN(IF(
                            ISNUMBER(M69:X69),
                            IF(
                                M$4:X$4=1,
                                M69:X69,
                                ""),
                            ""))
                    ),
                    IF(
                        OR(IF(
                            ISNUMBER(M69:X69),
                            IF(
                                M$4:X$4=2,
                                M69:X69,
                                ""),
                            "")
                            =0),
                        0,
                        GEOMEAN(IF(
                            ISNUMBER(M69:X69),
                            IF(
                                M$4:X$4=2,
                                M69:X69,
                                ""),
                            "")))
                )
            )
        )
    )
)</f>
        <v>10</v>
      </c>
      <c r="I69" s="191" cm="1">
        <f t="array" ref="I69">IF(
    SUM(IF(
            ISNUMBER(
                IF(
                    $M$5:$X$5,
                    (M69:X69),
                    "")),
            1,
            0))
        =0,
    NA(),
    IF(
        Parameters!$D$15=1,
        IF(
            SUM(--(ISNUMBER(IF($M$5:$X$5=1,(M69:X69),""))))&gt;0,
            MAX(IF(
                ISNUMBER(M69:X69),
                IF(
                    M$5:X$5=1,
                    M69:X69,
                    ""),
                "")),
            MAX(IF(
                ISNUMBER(M69:X69),
                IF(
                    M$5:X$5=2,
                    M69:X69,
                    ""),
                ""))
        ),
        IF(
            Parameters!$D$16=1,
            IFERROR(
                AVERAGE(IF(
                    ISNUMBER(M69:X69),
                    IF(
                        M$5:X$5=1,
                        M69:X69,
                        ""),
                    "")),
                AVERAGE(IF(
                    ISNUMBER(M69:X69),
                    IF(
                        M$5:X$5=2,
                        M69:X69,
                        ""),
                    ""))
            ),
            IF(
                Parameters!$D$17=1,
                IFERROR(
                    IF(
                        OR(
                            IF(
                                ISNUMBER(M69:X69),
                                IF(
                                    M$5:X$5=1,
                                    M69:X69,
                                    ""),
                                "")
                            =0),
                        0,
                        GEOMEAN(IF(
                            ISNUMBER(M69:X69),
                            IF(
                                M$5:X$5=1,
                                M69:X69,
                                ""),
                            ""))
                    ),
                    IF(
                        OR(IF(
                            ISNUMBER(M69:X69),
                            IF(
                                M$5:X$5=2,
                                M69:X69,
                                ""),
                            "")
                            =0),
                        0,
                        GEOMEAN(IF(
                            ISNUMBER(M69:X69),
                            IF(
                                M$5:X$5=2,
                                M69:X69,
                                ""),
                            "")))
                )
            )
        )
    )
)</f>
        <v>10</v>
      </c>
      <c r="J69" s="242">
        <v>44895</v>
      </c>
      <c r="K69" s="242">
        <v>45142</v>
      </c>
      <c r="L69" s="91" t="s">
        <v>110</v>
      </c>
      <c r="M69" s="192">
        <v>8.6785818927629705</v>
      </c>
      <c r="N69" s="192">
        <v>10</v>
      </c>
      <c r="O69" s="192">
        <v>1.3488114980652099</v>
      </c>
      <c r="P69" s="192">
        <v>70.6666666666666</v>
      </c>
      <c r="Q69" s="192" t="s">
        <v>786</v>
      </c>
      <c r="R69" s="192">
        <v>-2.3333333333333401</v>
      </c>
      <c r="S69" s="192"/>
      <c r="T69" s="192"/>
      <c r="U69" s="192"/>
      <c r="V69" s="192"/>
      <c r="W69" s="192"/>
      <c r="X69" s="192"/>
      <c r="Y69" s="80"/>
      <c r="Z69" s="80"/>
    </row>
    <row r="70" spans="1:26" x14ac:dyDescent="0.2">
      <c r="A70" s="84">
        <v>63</v>
      </c>
      <c r="B70" s="84" t="str">
        <f ca="1"/>
        <v>Finland</v>
      </c>
      <c r="C70" s="84" t="str">
        <f ca="1"/>
        <v>FIN</v>
      </c>
      <c r="D70" s="219" t="str">
        <f ca="1"/>
        <v>ECS           Europe &amp; Central Asia</v>
      </c>
      <c r="E70" s="219" t="str">
        <f ca="1"/>
        <v>NA</v>
      </c>
      <c r="F70" s="190" t="str">
        <f t="shared" ca="1" si="3"/>
        <v/>
      </c>
      <c r="G70" s="80">
        <f>IF(N70=7, 6.9, 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0.14443435420324455</v>
      </c>
      <c r="H70" s="80" cm="1">
        <f t="array" ref="H70">IF(
    SUM(IF(
            ISNUMBER(
                IF(
                    $M$4:$X$4,
                    (M70:X70),
                    "")),
            1,
            0))
        =0,
    NA(),
    IF(
        Parameters!$D$15=1,
        IF(
            SUM(--(ISNUMBER(IF($M$4:$X$4=1,(M70:X70),""))))&gt;0,
            MAX(IF(
                ISNUMBER(M70:X70),
                IF(
                    M$4:X$4=1,
                    M70:X70,
                    ""),
                "")),
            MAX(IF(
                ISNUMBER(M70:X70),
                IF(
                    M$4:X$4=2,
                    M70:X70,
                    ""),
                ""))
        ),
        IF(
            Parameters!$D$16=1,
            IFERROR(
                AVERAGE(IF(
                    ISNUMBER(M70:X70),
                    IF(
                        M$4:X$4=1,
                        M70:X70,
                        ""),
                    "")),
                AVERAGE(IF(
                    ISNUMBER(M70:X70),
                    IF(
                        M$4:X$4=2,
                        M70:X70,
                        ""),
                    ""))
            ),
            IF(
                Parameters!$D$17=1,
                IFERROR(
                    IF(
                        OR(
                            IF(
                                ISNUMBER(M70:X70),
                                IF(
                                    M$4:X$4=1,
                                    M70:X70,
                                    ""),
                                "")
                            =0),
                        0,
                        GEOMEAN(IF(
                            ISNUMBER(M70:X70),
                            IF(
                                M$4:X$4=1,
                                M70:X70,
                                ""),
                            ""))
                    ),
                    IF(
                        OR(IF(
                            ISNUMBER(M70:X70),
                            IF(
                                M$4:X$4=2,
                                M70:X70,
                                ""),
                            "")
                            =0),
                        0,
                        GEOMEAN(IF(
                            ISNUMBER(M70:X70),
                            IF(
                                M$4:X$4=2,
                                M70:X70,
                                ""),
                            "")))
                )
            )
        )
    )
)</f>
        <v>5.8599472604754501E-3</v>
      </c>
      <c r="I70" s="191" cm="1">
        <f t="array" ref="I70">IF(
    SUM(IF(
            ISNUMBER(
                IF(
                    $M$5:$X$5,
                    (M70:X70),
                    "")),
            1,
            0))
        =0,
    NA(),
    IF(
        Parameters!$D$15=1,
        IF(
            SUM(--(ISNUMBER(IF($M$5:$X$5=1,(M70:X70),""))))&gt;0,
            MAX(IF(
                ISNUMBER(M70:X70),
                IF(
                    M$5:X$5=1,
                    M70:X70,
                    ""),
                "")),
            MAX(IF(
                ISNUMBER(M70:X70),
                IF(
                    M$5:X$5=2,
                    M70:X70,
                    ""),
                ""))
        ),
        IF(
            Parameters!$D$16=1,
            IFERROR(
                AVERAGE(IF(
                    ISNUMBER(M70:X70),
                    IF(
                        M$5:X$5=1,
                        M70:X70,
                        ""),
                    "")),
                AVERAGE(IF(
                    ISNUMBER(M70:X70),
                    IF(
                        M$5:X$5=2,
                        M70:X70,
                        ""),
                    ""))
            ),
            IF(
                Parameters!$D$17=1,
                IFERROR(
                    IF(
                        OR(
                            IF(
                                ISNUMBER(M70:X70),
                                IF(
                                    M$5:X$5=1,
                                    M70:X70,
                                    ""),
                                "")
                            =0),
                        0,
                        GEOMEAN(IF(
                            ISNUMBER(M70:X70),
                            IF(
                                M$5:X$5=1,
                                M70:X70,
                                ""),
                            ""))
                    ),
                    IF(
                        OR(IF(
                            ISNUMBER(M70:X70),
                            IF(
                                M$5:X$5=2,
                                M70:X70,
                                ""),
                            "")
                            =0),
                        0,
                        GEOMEAN(IF(
                            ISNUMBER(M70:X70),
                            IF(
                                M$5:X$5=2,
                                M70:X70,
                                ""),
                            "")))
                )
            )
        )
    )
)</f>
        <v>3.5599778883361002</v>
      </c>
      <c r="J70" s="242">
        <v>45142</v>
      </c>
      <c r="K70" s="242">
        <v>45142</v>
      </c>
      <c r="L70" s="91" t="s">
        <v>112</v>
      </c>
      <c r="M70" s="192">
        <v>5.8599472604754501E-3</v>
      </c>
      <c r="N70" s="192" t="s">
        <v>409</v>
      </c>
      <c r="O70" s="192">
        <v>3.5599778883361002</v>
      </c>
      <c r="P70" s="192">
        <v>21.3333333333333</v>
      </c>
      <c r="Q70" s="192" t="s">
        <v>409</v>
      </c>
      <c r="R70" s="192">
        <v>-0.66666666666666397</v>
      </c>
      <c r="S70" s="192"/>
      <c r="T70" s="192"/>
      <c r="U70" s="192"/>
      <c r="V70" s="192"/>
      <c r="W70" s="192"/>
      <c r="X70" s="192"/>
      <c r="Y70" s="80"/>
      <c r="Z70" s="80"/>
    </row>
    <row r="71" spans="1:26" x14ac:dyDescent="0.2">
      <c r="A71" s="84">
        <v>64</v>
      </c>
      <c r="B71" s="84" t="str">
        <f ca="1"/>
        <v>Fiji</v>
      </c>
      <c r="C71" s="84" t="str">
        <f ca="1"/>
        <v>FJI</v>
      </c>
      <c r="D71" s="219" t="str">
        <f ca="1"/>
        <v>EAS           East Asia &amp; Pacific</v>
      </c>
      <c r="E71" s="219" t="str">
        <f ca="1"/>
        <v>Blend</v>
      </c>
      <c r="F71" s="190" t="str">
        <f t="shared" ca="1" si="3"/>
        <v/>
      </c>
      <c r="G71" s="80">
        <f>IF(N71=7, 6.9, 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6.9</v>
      </c>
      <c r="H71" s="80" cm="1">
        <f t="array" ref="H71">IF(
    SUM(IF(
            ISNUMBER(
                IF(
                    $M$4:$X$4,
                    (M71:X71),
                    "")),
            1,
            0))
        =0,
    NA(),
    IF(
        Parameters!$D$15=1,
        IF(
            SUM(--(ISNUMBER(IF($M$4:$X$4=1,(M71:X71),""))))&gt;0,
            MAX(IF(
                ISNUMBER(M71:X71),
                IF(
                    M$4:X$4=1,
                    M71:X71,
                    ""),
                "")),
            MAX(IF(
                ISNUMBER(M71:X71),
                IF(
                    M$4:X$4=2,
                    M71:X71,
                    ""),
                ""))
        ),
        IF(
            Parameters!$D$16=1,
            IFERROR(
                AVERAGE(IF(
                    ISNUMBER(M71:X71),
                    IF(
                        M$4:X$4=1,
                        M71:X71,
                        ""),
                    "")),
                AVERAGE(IF(
                    ISNUMBER(M71:X71),
                    IF(
                        M$4:X$4=2,
                        M71:X71,
                        ""),
                    ""))
            ),
            IF(
                Parameters!$D$17=1,
                IFERROR(
                    IF(
                        OR(
                            IF(
                                ISNUMBER(M71:X71),
                                IF(
                                    M$4:X$4=1,
                                    M71:X71,
                                    ""),
                                "")
                            =0),
                        0,
                        GEOMEAN(IF(
                            ISNUMBER(M71:X71),
                            IF(
                                M$4:X$4=1,
                                M71:X71,
                                ""),
                            ""))
                    ),
                    IF(
                        OR(IF(
                            ISNUMBER(M71:X71),
                            IF(
                                M$4:X$4=2,
                                M71:X71,
                                ""),
                            "")
                            =0),
                        0,
                        GEOMEAN(IF(
                            ISNUMBER(M71:X71),
                            IF(
                                M$4:X$4=2,
                                M71:X71,
                                ""),
                            "")))
                )
            )
        )
    )
)</f>
        <v>7</v>
      </c>
      <c r="I71" s="191" cm="1">
        <f t="array" ref="I71">IF(
    SUM(IF(
            ISNUMBER(
                IF(
                    $M$5:$X$5,
                    (M71:X71),
                    "")),
            1,
            0))
        =0,
    NA(),
    IF(
        Parameters!$D$15=1,
        IF(
            SUM(--(ISNUMBER(IF($M$5:$X$5=1,(M71:X71),""))))&gt;0,
            MAX(IF(
                ISNUMBER(M71:X71),
                IF(
                    M$5:X$5=1,
                    M71:X71,
                    ""),
                "")),
            MAX(IF(
                ISNUMBER(M71:X71),
                IF(
                    M$5:X$5=2,
                    M71:X71,
                    ""),
                ""))
        ),
        IF(
            Parameters!$D$16=1,
            IFERROR(
                AVERAGE(IF(
                    ISNUMBER(M71:X71),
                    IF(
                        M$5:X$5=1,
                        M71:X71,
                        ""),
                    "")),
                AVERAGE(IF(
                    ISNUMBER(M71:X71),
                    IF(
                        M$5:X$5=2,
                        M71:X71,
                        ""),
                    ""))
            ),
            IF(
                Parameters!$D$17=1,
                IFERROR(
                    IF(
                        OR(
                            IF(
                                ISNUMBER(M71:X71),
                                IF(
                                    M$5:X$5=1,
                                    M71:X71,
                                    ""),
                                "")
                            =0),
                        0,
                        GEOMEAN(IF(
                            ISNUMBER(M71:X71),
                            IF(
                                M$5:X$5=1,
                                M71:X71,
                                ""),
                            ""))
                    ),
                    IF(
                        OR(IF(
                            ISNUMBER(M71:X71),
                            IF(
                                M$5:X$5=2,
                                M71:X71,
                                ""),
                            "")
                            =0),
                        0,
                        GEOMEAN(IF(
                            ISNUMBER(M71:X71),
                            IF(
                                M$5:X$5=2,
                                M71:X71,
                                ""),
                            "")))
                )
            )
        )
    )
)</f>
        <v>7</v>
      </c>
      <c r="J71" s="242">
        <v>44895</v>
      </c>
      <c r="K71" s="242">
        <v>44887</v>
      </c>
      <c r="L71" s="91" t="s">
        <v>114</v>
      </c>
      <c r="M71" s="192" t="s">
        <v>409</v>
      </c>
      <c r="N71" s="192">
        <v>7</v>
      </c>
      <c r="O71" s="192" t="s">
        <v>409</v>
      </c>
      <c r="P71" s="192" t="s">
        <v>409</v>
      </c>
      <c r="Q71" s="192" t="s">
        <v>784</v>
      </c>
      <c r="R71" s="192" t="s">
        <v>409</v>
      </c>
      <c r="S71" s="192"/>
      <c r="T71" s="192"/>
      <c r="U71" s="192"/>
      <c r="V71" s="192"/>
      <c r="W71" s="192"/>
      <c r="X71" s="192"/>
      <c r="Y71" s="80"/>
      <c r="Z71" s="80"/>
    </row>
    <row r="72" spans="1:26" x14ac:dyDescent="0.2">
      <c r="A72" s="84">
        <v>65</v>
      </c>
      <c r="B72" s="84" t="str">
        <f ca="1"/>
        <v>France</v>
      </c>
      <c r="C72" s="84" t="str">
        <f ca="1"/>
        <v>FRA</v>
      </c>
      <c r="D72" s="219" t="str">
        <f ca="1"/>
        <v>ECS           Europe &amp; Central Asia</v>
      </c>
      <c r="E72" s="219" t="str">
        <f ca="1"/>
        <v>NA</v>
      </c>
      <c r="F72" s="190" t="str">
        <f t="shared" ca="1" si="3"/>
        <v/>
      </c>
      <c r="G72" s="80">
        <f>IF(N72=7, 6.9, 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0.60832640448432607</v>
      </c>
      <c r="H72" s="80" cm="1">
        <f t="array" ref="H72">IF(
    SUM(IF(
            ISNUMBER(
                IF(
                    $M$4:$X$4,
                    (M72:X72),
                    "")),
            1,
            0))
        =0,
    NA(),
    IF(
        Parameters!$D$15=1,
        IF(
            SUM(--(ISNUMBER(IF($M$4:$X$4=1,(M72:X72),""))))&gt;0,
            MAX(IF(
                ISNUMBER(M72:X72),
                IF(
                    M$4:X$4=1,
                    M72:X72,
                    ""),
                "")),
            MAX(IF(
                ISNUMBER(M72:X72),
                IF(
                    M$4:X$4=2,
                    M72:X72,
                    ""),
                ""))
        ),
        IF(
            Parameters!$D$16=1,
            IFERROR(
                AVERAGE(IF(
                    ISNUMBER(M72:X72),
                    IF(
                        M$4:X$4=1,
                        M72:X72,
                        ""),
                    "")),
                AVERAGE(IF(
                    ISNUMBER(M72:X72),
                    IF(
                        M$4:X$4=2,
                        M72:X72,
                        ""),
                    ""))
            ),
            IF(
                Parameters!$D$17=1,
                IFERROR(
                    IF(
                        OR(
                            IF(
                                ISNUMBER(M72:X72),
                                IF(
                                    M$4:X$4=1,
                                    M72:X72,
                                    ""),
                                "")
                            =0),
                        0,
                        GEOMEAN(IF(
                            ISNUMBER(M72:X72),
                            IF(
                                M$4:X$4=1,
                                M72:X72,
                                ""),
                            ""))
                    ),
                    IF(
                        OR(IF(
                            ISNUMBER(M72:X72),
                            IF(
                                M$4:X$4=2,
                                M72:X72,
                                ""),
                            "")
                            =0),
                        0,
                        GEOMEAN(IF(
                            ISNUMBER(M72:X72),
                            IF(
                                M$4:X$4=2,
                                M72:X72,
                                ""),
                            "")))
                )
            )
        )
    )
)</f>
        <v>0.32815704658658201</v>
      </c>
      <c r="I72" s="191" cm="1">
        <f t="array" ref="I72">IF(
    SUM(IF(
            ISNUMBER(
                IF(
                    $M$5:$X$5,
                    (M72:X72),
                    "")),
            1,
            0))
        =0,
    NA(),
    IF(
        Parameters!$D$15=1,
        IF(
            SUM(--(ISNUMBER(IF($M$5:$X$5=1,(M72:X72),""))))&gt;0,
            MAX(IF(
                ISNUMBER(M72:X72),
                IF(
                    M$5:X$5=1,
                    M72:X72,
                    ""),
                "")),
            MAX(IF(
                ISNUMBER(M72:X72),
                IF(
                    M$5:X$5=2,
                    M72:X72,
                    ""),
                ""))
        ),
        IF(
            Parameters!$D$16=1,
            IFERROR(
                AVERAGE(IF(
                    ISNUMBER(M72:X72),
                    IF(
                        M$5:X$5=1,
                        M72:X72,
                        ""),
                    "")),
                AVERAGE(IF(
                    ISNUMBER(M72:X72),
                    IF(
                        M$5:X$5=2,
                        M72:X72,
                        ""),
                    ""))
            ),
            IF(
                Parameters!$D$17=1,
                IFERROR(
                    IF(
                        OR(
                            IF(
                                ISNUMBER(M72:X72),
                                IF(
                                    M$5:X$5=1,
                                    M72:X72,
                                    ""),
                                "")
                            =0),
                        0,
                        GEOMEAN(IF(
                            ISNUMBER(M72:X72),
                            IF(
                                M$5:X$5=1,
                                M72:X72,
                                ""),
                            ""))
                    ),
                    IF(
                        OR(IF(
                            ISNUMBER(M72:X72),
                            IF(
                                M$5:X$5=2,
                                M72:X72,
                                ""),
                            "")
                            =0),
                        0,
                        GEOMEAN(IF(
                            ISNUMBER(M72:X72),
                            IF(
                                M$5:X$5=2,
                                M72:X72,
                                ""),
                            "")))
                )
            )
        )
    )
)</f>
        <v>1.1276948590381399</v>
      </c>
      <c r="J72" s="242">
        <v>45142</v>
      </c>
      <c r="K72" s="242">
        <v>45142</v>
      </c>
      <c r="L72" s="91" t="s">
        <v>116</v>
      </c>
      <c r="M72" s="192">
        <v>0.32815704658658201</v>
      </c>
      <c r="N72" s="192" t="s">
        <v>409</v>
      </c>
      <c r="O72" s="192">
        <v>1.1276948590381399</v>
      </c>
      <c r="P72" s="192">
        <v>23.1666666666666</v>
      </c>
      <c r="Q72" s="192" t="s">
        <v>409</v>
      </c>
      <c r="R72" s="192">
        <v>-2.5</v>
      </c>
      <c r="S72" s="192"/>
      <c r="T72" s="192"/>
      <c r="U72" s="192"/>
      <c r="V72" s="192"/>
      <c r="W72" s="192"/>
      <c r="X72" s="192"/>
      <c r="Y72" s="80"/>
      <c r="Z72" s="80"/>
    </row>
    <row r="73" spans="1:26" x14ac:dyDescent="0.2">
      <c r="A73" s="84">
        <v>66</v>
      </c>
      <c r="B73" s="84" t="str">
        <f ca="1"/>
        <v>Faroe Islands</v>
      </c>
      <c r="C73" s="84" t="str">
        <f ca="1"/>
        <v>FRO</v>
      </c>
      <c r="D73" s="219" t="str">
        <f ca="1"/>
        <v>ECS           Europe &amp; Central Asia</v>
      </c>
      <c r="E73" s="219" t="str">
        <f ca="1"/>
        <v>NA</v>
      </c>
      <c r="F73" s="190" t="str">
        <f t="shared" ref="F73:F136" ca="1" si="4">IF(L73 &lt;&gt; C73, "Countries don't match", "")</f>
        <v/>
      </c>
      <c r="G73" s="80" t="e">
        <f>IF(N73=7, 6.9, 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#N/A</v>
      </c>
      <c r="H73" s="80" t="e" cm="1">
        <f t="array" ref="H73">IF(
    SUM(IF(
            ISNUMBER(
                IF(
                    $M$4:$X$4,
                    (M73:X73),
                    "")),
            1,
            0))
        =0,
    NA(),
    IF(
        Parameters!$D$15=1,
        IF(
            SUM(--(ISNUMBER(IF($M$4:$X$4=1,(M73:X73),""))))&gt;0,
            MAX(IF(
                ISNUMBER(M73:X73),
                IF(
                    M$4:X$4=1,
                    M73:X73,
                    ""),
                "")),
            MAX(IF(
                ISNUMBER(M73:X73),
                IF(
                    M$4:X$4=2,
                    M73:X73,
                    ""),
                ""))
        ),
        IF(
            Parameters!$D$16=1,
            IFERROR(
                AVERAGE(IF(
                    ISNUMBER(M73:X73),
                    IF(
                        M$4:X$4=1,
                        M73:X73,
                        ""),
                    "")),
                AVERAGE(IF(
                    ISNUMBER(M73:X73),
                    IF(
                        M$4:X$4=2,
                        M73:X73,
                        ""),
                    ""))
            ),
            IF(
                Parameters!$D$17=1,
                IFERROR(
                    IF(
                        OR(
                            IF(
                                ISNUMBER(M73:X73),
                                IF(
                                    M$4:X$4=1,
                                    M73:X73,
                                    ""),
                                "")
                            =0),
                        0,
                        GEOMEAN(IF(
                            ISNUMBER(M73:X73),
                            IF(
                                M$4:X$4=1,
                                M73:X73,
                                ""),
                            ""))
                    ),
                    IF(
                        OR(IF(
                            ISNUMBER(M73:X73),
                            IF(
                                M$4:X$4=2,
                                M73:X73,
                                ""),
                            "")
                            =0),
                        0,
                        GEOMEAN(IF(
                            ISNUMBER(M73:X73),
                            IF(
                                M$4:X$4=2,
                                M73:X73,
                                ""),
                            "")))
                )
            )
        )
    )
)</f>
        <v>#N/A</v>
      </c>
      <c r="I73" s="191" t="e" cm="1">
        <f t="array" ref="I73">IF(
    SUM(IF(
            ISNUMBER(
                IF(
                    $M$5:$X$5,
                    (M73:X73),
                    "")),
            1,
            0))
        =0,
    NA(),
    IF(
        Parameters!$D$15=1,
        IF(
            SUM(--(ISNUMBER(IF($M$5:$X$5=1,(M73:X73),""))))&gt;0,
            MAX(IF(
                ISNUMBER(M73:X73),
                IF(
                    M$5:X$5=1,
                    M73:X73,
                    ""),
                "")),
            MAX(IF(
                ISNUMBER(M73:X73),
                IF(
                    M$5:X$5=2,
                    M73:X73,
                    ""),
                ""))
        ),
        IF(
            Parameters!$D$16=1,
            IFERROR(
                AVERAGE(IF(
                    ISNUMBER(M73:X73),
                    IF(
                        M$5:X$5=1,
                        M73:X73,
                        ""),
                    "")),
                AVERAGE(IF(
                    ISNUMBER(M73:X73),
                    IF(
                        M$5:X$5=2,
                        M73:X73,
                        ""),
                    ""))
            ),
            IF(
                Parameters!$D$17=1,
                IFERROR(
                    IF(
                        OR(
                            IF(
                                ISNUMBER(M73:X73),
                                IF(
                                    M$5:X$5=1,
                                    M73:X73,
                                    ""),
                                "")
                            =0),
                        0,
                        GEOMEAN(IF(
                            ISNUMBER(M73:X73),
                            IF(
                                M$5:X$5=1,
                                M73:X73,
                                ""),
                            ""))
                    ),
                    IF(
                        OR(IF(
                            ISNUMBER(M73:X73),
                            IF(
                                M$5:X$5=2,
                                M73:X73,
                                ""),
                            "")
                            =0),
                        0,
                        GEOMEAN(IF(
                            ISNUMBER(M73:X73),
                            IF(
                                M$5:X$5=2,
                                M73:X73,
                                ""),
                            "")))
                )
            )
        )
    )
)</f>
        <v>#N/A</v>
      </c>
      <c r="J73" s="242" t="s">
        <v>409</v>
      </c>
      <c r="K73" s="242" t="s">
        <v>409</v>
      </c>
      <c r="L73" s="91" t="s">
        <v>706</v>
      </c>
      <c r="M73" s="192" t="s">
        <v>409</v>
      </c>
      <c r="N73" s="192" t="s">
        <v>409</v>
      </c>
      <c r="O73" s="192" t="s">
        <v>409</v>
      </c>
      <c r="P73" s="192" t="s">
        <v>409</v>
      </c>
      <c r="Q73" s="192" t="s">
        <v>409</v>
      </c>
      <c r="R73" s="192" t="s">
        <v>409</v>
      </c>
      <c r="S73" s="192"/>
      <c r="T73" s="192"/>
      <c r="U73" s="192"/>
      <c r="V73" s="192"/>
      <c r="W73" s="192"/>
      <c r="X73" s="192"/>
      <c r="Y73" s="80"/>
      <c r="Z73" s="80"/>
    </row>
    <row r="74" spans="1:26" x14ac:dyDescent="0.2">
      <c r="A74" s="84">
        <v>67</v>
      </c>
      <c r="B74" s="84" t="str">
        <f ca="1"/>
        <v>Micronesia, Fed. Sts.</v>
      </c>
      <c r="C74" s="84" t="str">
        <f ca="1"/>
        <v>FSM</v>
      </c>
      <c r="D74" s="219" t="str">
        <f ca="1"/>
        <v>EAS           East Asia &amp; Pacific</v>
      </c>
      <c r="E74" s="219" t="str">
        <f ca="1"/>
        <v>IDA</v>
      </c>
      <c r="F74" s="190" t="str">
        <f t="shared" ca="1" si="4"/>
        <v/>
      </c>
      <c r="G74" s="80" t="e">
        <f>IF(N74=7, 6.9, 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#N/A</v>
      </c>
      <c r="H74" s="80" t="e" cm="1">
        <f t="array" ref="H74">IF(
    SUM(IF(
            ISNUMBER(
                IF(
                    $M$4:$X$4,
                    (M74:X74),
                    "")),
            1,
            0))
        =0,
    NA(),
    IF(
        Parameters!$D$15=1,
        IF(
            SUM(--(ISNUMBER(IF($M$4:$X$4=1,(M74:X74),""))))&gt;0,
            MAX(IF(
                ISNUMBER(M74:X74),
                IF(
                    M$4:X$4=1,
                    M74:X74,
                    ""),
                "")),
            MAX(IF(
                ISNUMBER(M74:X74),
                IF(
                    M$4:X$4=2,
                    M74:X74,
                    ""),
                ""))
        ),
        IF(
            Parameters!$D$16=1,
            IFERROR(
                AVERAGE(IF(
                    ISNUMBER(M74:X74),
                    IF(
                        M$4:X$4=1,
                        M74:X74,
                        ""),
                    "")),
                AVERAGE(IF(
                    ISNUMBER(M74:X74),
                    IF(
                        M$4:X$4=2,
                        M74:X74,
                        ""),
                    ""))
            ),
            IF(
                Parameters!$D$17=1,
                IFERROR(
                    IF(
                        OR(
                            IF(
                                ISNUMBER(M74:X74),
                                IF(
                                    M$4:X$4=1,
                                    M74:X74,
                                    ""),
                                "")
                            =0),
                        0,
                        GEOMEAN(IF(
                            ISNUMBER(M74:X74),
                            IF(
                                M$4:X$4=1,
                                M74:X74,
                                ""),
                            ""))
                    ),
                    IF(
                        OR(IF(
                            ISNUMBER(M74:X74),
                            IF(
                                M$4:X$4=2,
                                M74:X74,
                                ""),
                            "")
                            =0),
                        0,
                        GEOMEAN(IF(
                            ISNUMBER(M74:X74),
                            IF(
                                M$4:X$4=2,
                                M74:X74,
                                ""),
                            "")))
                )
            )
        )
    )
)</f>
        <v>#N/A</v>
      </c>
      <c r="I74" s="191" t="e" cm="1">
        <f t="array" ref="I74">IF(
    SUM(IF(
            ISNUMBER(
                IF(
                    $M$5:$X$5,
                    (M74:X74),
                    "")),
            1,
            0))
        =0,
    NA(),
    IF(
        Parameters!$D$15=1,
        IF(
            SUM(--(ISNUMBER(IF($M$5:$X$5=1,(M74:X74),""))))&gt;0,
            MAX(IF(
                ISNUMBER(M74:X74),
                IF(
                    M$5:X$5=1,
                    M74:X74,
                    ""),
                "")),
            MAX(IF(
                ISNUMBER(M74:X74),
                IF(
                    M$5:X$5=2,
                    M74:X74,
                    ""),
                ""))
        ),
        IF(
            Parameters!$D$16=1,
            IFERROR(
                AVERAGE(IF(
                    ISNUMBER(M74:X74),
                    IF(
                        M$5:X$5=1,
                        M74:X74,
                        ""),
                    "")),
                AVERAGE(IF(
                    ISNUMBER(M74:X74),
                    IF(
                        M$5:X$5=2,
                        M74:X74,
                        ""),
                    ""))
            ),
            IF(
                Parameters!$D$17=1,
                IFERROR(
                    IF(
                        OR(
                            IF(
                                ISNUMBER(M74:X74),
                                IF(
                                    M$5:X$5=1,
                                    M74:X74,
                                    ""),
                                "")
                            =0),
                        0,
                        GEOMEAN(IF(
                            ISNUMBER(M74:X74),
                            IF(
                                M$5:X$5=1,
                                M74:X74,
                                ""),
                            ""))
                    ),
                    IF(
                        OR(IF(
                            ISNUMBER(M74:X74),
                            IF(
                                M$5:X$5=2,
                                M74:X74,
                                ""),
                            "")
                            =0),
                        0,
                        GEOMEAN(IF(
                            ISNUMBER(M74:X74),
                            IF(
                                M$5:X$5=2,
                                M74:X74,
                                ""),
                            "")))
                )
            )
        )
    )
)</f>
        <v>#N/A</v>
      </c>
      <c r="J74" s="242">
        <v>44753</v>
      </c>
      <c r="K74" s="242">
        <v>44753</v>
      </c>
      <c r="L74" s="91" t="s">
        <v>117</v>
      </c>
      <c r="M74" s="192" t="s">
        <v>409</v>
      </c>
      <c r="N74" s="192" t="s">
        <v>409</v>
      </c>
      <c r="O74" s="192" t="s">
        <v>409</v>
      </c>
      <c r="P74" s="192" t="s">
        <v>409</v>
      </c>
      <c r="Q74" s="192" t="s">
        <v>409</v>
      </c>
      <c r="R74" s="192" t="s">
        <v>409</v>
      </c>
      <c r="S74" s="192"/>
      <c r="T74" s="192"/>
      <c r="U74" s="192"/>
      <c r="V74" s="192"/>
      <c r="W74" s="192"/>
      <c r="X74" s="192"/>
      <c r="Y74" s="80"/>
      <c r="Z74" s="80"/>
    </row>
    <row r="75" spans="1:26" x14ac:dyDescent="0.2">
      <c r="A75" s="84">
        <v>68</v>
      </c>
      <c r="B75" s="84" t="str">
        <f ca="1"/>
        <v>Gabon</v>
      </c>
      <c r="C75" s="84" t="str">
        <f ca="1"/>
        <v>GAB</v>
      </c>
      <c r="D75" s="219" t="str">
        <f ca="1"/>
        <v>SSF           Sub-Saharan Africa</v>
      </c>
      <c r="E75" s="219" t="str">
        <f ca="1"/>
        <v>IBRD</v>
      </c>
      <c r="F75" s="190" t="str">
        <f t="shared" ca="1" si="4"/>
        <v/>
      </c>
      <c r="G75" s="80">
        <f>IF(N75=7, 6.9, 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2.9496306605676468</v>
      </c>
      <c r="H75" s="80" cm="1">
        <f t="array" ref="H75">IF(
    SUM(IF(
            ISNUMBER(
                IF(
                    $M$4:$X$4,
                    (M75:X75),
                    "")),
            1,
            0))
        =0,
    NA(),
    IF(
        Parameters!$D$15=1,
        IF(
            SUM(--(ISNUMBER(IF($M$4:$X$4=1,(M75:X75),""))))&gt;0,
            MAX(IF(
                ISNUMBER(M75:X75),
                IF(
                    M$4:X$4=1,
                    M75:X75,
                    ""),
                "")),
            MAX(IF(
                ISNUMBER(M75:X75),
                IF(
                    M$4:X$4=2,
                    M75:X75,
                    ""),
                ""))
        ),
        IF(
            Parameters!$D$16=1,
            IFERROR(
                AVERAGE(IF(
                    ISNUMBER(M75:X75),
                    IF(
                        M$4:X$4=1,
                        M75:X75,
                        ""),
                    "")),
                AVERAGE(IF(
                    ISNUMBER(M75:X75),
                    IF(
                        M$4:X$4=2,
                        M75:X75,
                        ""),
                    ""))
            ),
            IF(
                Parameters!$D$17=1,
                IFERROR(
                    IF(
                        OR(
                            IF(
                                ISNUMBER(M75:X75),
                                IF(
                                    M$4:X$4=1,
                                    M75:X75,
                                    ""),
                                "")
                            =0),
                        0,
                        GEOMEAN(IF(
                            ISNUMBER(M75:X75),
                            IF(
                                M$4:X$4=1,
                                M75:X75,
                                ""),
                            ""))
                    ),
                    IF(
                        OR(IF(
                            ISNUMBER(M75:X75),
                            IF(
                                M$4:X$4=2,
                                M75:X75,
                                ""),
                            "")
                            =0),
                        0,
                        GEOMEAN(IF(
                            ISNUMBER(M75:X75),
                            IF(
                                M$4:X$4=2,
                                M75:X75,
                                ""),
                            "")))
                )
            )
        )
    )
)</f>
        <v>5.1772634046293602</v>
      </c>
      <c r="I75" s="191" cm="1">
        <f t="array" ref="I75">IF(
    SUM(IF(
            ISNUMBER(
                IF(
                    $M$5:$X$5,
                    (M75:X75),
                    "")),
            1,
            0))
        =0,
    NA(),
    IF(
        Parameters!$D$15=1,
        IF(
            SUM(--(ISNUMBER(IF($M$5:$X$5=1,(M75:X75),""))))&gt;0,
            MAX(IF(
                ISNUMBER(M75:X75),
                IF(
                    M$5:X$5=1,
                    M75:X75,
                    ""),
                "")),
            MAX(IF(
                ISNUMBER(M75:X75),
                IF(
                    M$5:X$5=2,
                    M75:X75,
                    ""),
                ""))
        ),
        IF(
            Parameters!$D$16=1,
            IFERROR(
                AVERAGE(IF(
                    ISNUMBER(M75:X75),
                    IF(
                        M$5:X$5=1,
                        M75:X75,
                        ""),
                    "")),
                AVERAGE(IF(
                    ISNUMBER(M75:X75),
                    IF(
                        M$5:X$5=2,
                        M75:X75,
                        ""),
                    ""))
            ),
            IF(
                Parameters!$D$17=1,
                IFERROR(
                    IF(
                        OR(
                            IF(
                                ISNUMBER(M75:X75),
                                IF(
                                    M$5:X$5=1,
                                    M75:X75,
                                    ""),
                                "")
                            =0),
                        0,
                        GEOMEAN(IF(
                            ISNUMBER(M75:X75),
                            IF(
                                M$5:X$5=1,
                                M75:X75,
                                ""),
                            ""))
                    ),
                    IF(
                        OR(IF(
                            ISNUMBER(M75:X75),
                            IF(
                                M$5:X$5=2,
                                M75:X75,
                                ""),
                            "")
                            =0),
                        0,
                        GEOMEAN(IF(
                            ISNUMBER(M75:X75),
                            IF(
                                M$5:X$5=2,
                                M75:X75,
                                ""),
                            "")))
                )
            )
        )
    )
)</f>
        <v>1.6804864566058499</v>
      </c>
      <c r="J75" s="242">
        <v>45142</v>
      </c>
      <c r="K75" s="242">
        <v>45142</v>
      </c>
      <c r="L75" s="91" t="s">
        <v>119</v>
      </c>
      <c r="M75" s="192">
        <v>5.1772634046293602</v>
      </c>
      <c r="N75" s="192" t="s">
        <v>409</v>
      </c>
      <c r="O75" s="192">
        <v>1.6804864566058499</v>
      </c>
      <c r="P75" s="192">
        <v>50.75</v>
      </c>
      <c r="Q75" s="192" t="s">
        <v>409</v>
      </c>
      <c r="R75" s="192">
        <v>-2.0833333333333299</v>
      </c>
      <c r="S75" s="192"/>
      <c r="T75" s="192"/>
      <c r="U75" s="192"/>
      <c r="V75" s="192"/>
      <c r="W75" s="192"/>
      <c r="X75" s="192"/>
      <c r="Y75" s="80"/>
      <c r="Z75" s="80"/>
    </row>
    <row r="76" spans="1:26" x14ac:dyDescent="0.2">
      <c r="A76" s="84">
        <v>69</v>
      </c>
      <c r="B76" s="84" t="str">
        <f ca="1"/>
        <v>United Kingdom</v>
      </c>
      <c r="C76" s="84" t="str">
        <f ca="1"/>
        <v>GBR</v>
      </c>
      <c r="D76" s="219" t="str">
        <f ca="1"/>
        <v>ECS           Europe &amp; Central Asia</v>
      </c>
      <c r="E76" s="219" t="str">
        <f ca="1"/>
        <v>NA</v>
      </c>
      <c r="F76" s="190" t="str">
        <f t="shared" ca="1" si="4"/>
        <v/>
      </c>
      <c r="G76" s="80">
        <f>IF(N76=7, 6.9, 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3.1287990743888519</v>
      </c>
      <c r="H76" s="80" cm="1">
        <f t="array" ref="H76">IF(
    SUM(IF(
            ISNUMBER(
                IF(
                    $M$4:$X$4,
                    (M76:X76),
                    "")),
            1,
            0))
        =0,
    NA(),
    IF(
        Parameters!$D$15=1,
        IF(
            SUM(--(ISNUMBER(IF($M$4:$X$4=1,(M76:X76),""))))&gt;0,
            MAX(IF(
                ISNUMBER(M76:X76),
                IF(
                    M$4:X$4=1,
                    M76:X76,
                    ""),
                "")),
            MAX(IF(
                ISNUMBER(M76:X76),
                IF(
                    M$4:X$4=2,
                    M76:X76,
                    ""),
                ""))
        ),
        IF(
            Parameters!$D$16=1,
            IFERROR(
                AVERAGE(IF(
                    ISNUMBER(M76:X76),
                    IF(
                        M$4:X$4=1,
                        M76:X76,
                        ""),
                    "")),
                AVERAGE(IF(
                    ISNUMBER(M76:X76),
                    IF(
                        M$4:X$4=2,
                        M76:X76,
                        ""),
                    ""))
            ),
            IF(
                Parameters!$D$17=1,
                IFERROR(
                    IF(
                        OR(
                            IF(
                                ISNUMBER(M76:X76),
                                IF(
                                    M$4:X$4=1,
                                    M76:X76,
                                    ""),
                                "")
                            =0),
                        0,
                        GEOMEAN(IF(
                            ISNUMBER(M76:X76),
                            IF(
                                M$4:X$4=1,
                                M76:X76,
                                ""),
                            ""))
                    ),
                    IF(
                        OR(IF(
                            ISNUMBER(M76:X76),
                            IF(
                                M$4:X$4=2,
                                M76:X76,
                                ""),
                            "")
                            =0),
                        0,
                        GEOMEAN(IF(
                            ISNUMBER(M76:X76),
                            IF(
                                M$4:X$4=2,
                                M76:X76,
                                ""),
                            "")))
                )
            )
        )
    )
)</f>
        <v>1.4708467623791399</v>
      </c>
      <c r="I76" s="191" cm="1">
        <f t="array" ref="I76">IF(
    SUM(IF(
            ISNUMBER(
                IF(
                    $M$5:$X$5,
                    (M76:X76),
                    "")),
            1,
            0))
        =0,
    NA(),
    IF(
        Parameters!$D$15=1,
        IF(
            SUM(--(ISNUMBER(IF($M$5:$X$5=1,(M76:X76),""))))&gt;0,
            MAX(IF(
                ISNUMBER(M76:X76),
                IF(
                    M$5:X$5=1,
                    M76:X76,
                    ""),
                "")),
            MAX(IF(
                ISNUMBER(M76:X76),
                IF(
                    M$5:X$5=2,
                    M76:X76,
                    ""),
                ""))
        ),
        IF(
            Parameters!$D$16=1,
            IFERROR(
                AVERAGE(IF(
                    ISNUMBER(M76:X76),
                    IF(
                        M$5:X$5=1,
                        M76:X76,
                        ""),
                    "")),
                AVERAGE(IF(
                    ISNUMBER(M76:X76),
                    IF(
                        M$5:X$5=2,
                        M76:X76,
                        ""),
                    ""))
            ),
            IF(
                Parameters!$D$17=1,
                IFERROR(
                    IF(
                        OR(
                            IF(
                                ISNUMBER(M76:X76),
                                IF(
                                    M$5:X$5=1,
                                    M76:X76,
                                    ""),
                                "")
                            =0),
                        0,
                        GEOMEAN(IF(
                            ISNUMBER(M76:X76),
                            IF(
                                M$5:X$5=1,
                                M76:X76,
                                ""),
                            ""))
                    ),
                    IF(
                        OR(IF(
                            ISNUMBER(M76:X76),
                            IF(
                                M$5:X$5=2,
                                M76:X76,
                                ""),
                            "")
                            =0),
                        0,
                        GEOMEAN(IF(
                            ISNUMBER(M76:X76),
                            IF(
                                M$5:X$5=2,
                                M76:X76,
                                ""),
                            "")))
                )
            )
        )
    )
)</f>
        <v>6.6556108347153096</v>
      </c>
      <c r="J76" s="242">
        <v>45142</v>
      </c>
      <c r="K76" s="242">
        <v>45142</v>
      </c>
      <c r="L76" s="91" t="s">
        <v>121</v>
      </c>
      <c r="M76" s="192">
        <v>1.4708467623791399</v>
      </c>
      <c r="N76" s="192" t="s">
        <v>409</v>
      </c>
      <c r="O76" s="192">
        <v>6.6556108347153096</v>
      </c>
      <c r="P76" s="192">
        <v>29.6666666666666</v>
      </c>
      <c r="Q76" s="192" t="s">
        <v>409</v>
      </c>
      <c r="R76" s="192">
        <v>1.6666666666666601</v>
      </c>
      <c r="S76" s="192"/>
      <c r="T76" s="192"/>
      <c r="U76" s="192"/>
      <c r="V76" s="192"/>
      <c r="W76" s="192"/>
      <c r="X76" s="192"/>
      <c r="Y76" s="80"/>
      <c r="Z76" s="80"/>
    </row>
    <row r="77" spans="1:26" x14ac:dyDescent="0.2">
      <c r="A77" s="84">
        <v>70</v>
      </c>
      <c r="B77" s="84" t="str">
        <f ca="1"/>
        <v>Georgia</v>
      </c>
      <c r="C77" s="84" t="str">
        <f ca="1"/>
        <v>GEO</v>
      </c>
      <c r="D77" s="219" t="str">
        <f ca="1"/>
        <v>ECS           Europe &amp; Central Asia</v>
      </c>
      <c r="E77" s="219" t="str">
        <f ca="1"/>
        <v>IBRD</v>
      </c>
      <c r="F77" s="190" t="str">
        <f t="shared" ca="1" si="4"/>
        <v/>
      </c>
      <c r="G77" s="80">
        <f>IF(N77=7, 6.9, 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1.9514828874706718</v>
      </c>
      <c r="H77" s="80" cm="1">
        <f t="array" ref="H77">IF(
    SUM(IF(
            ISNUMBER(
                IF(
                    $M$4:$X$4,
                    (M77:X77),
                    "")),
            1,
            0))
        =0,
    NA(),
    IF(
        Parameters!$D$15=1,
        IF(
            SUM(--(ISNUMBER(IF($M$4:$X$4=1,(M77:X77),""))))&gt;0,
            MAX(IF(
                ISNUMBER(M77:X77),
                IF(
                    M$4:X$4=1,
                    M77:X77,
                    ""),
                "")),
            MAX(IF(
                ISNUMBER(M77:X77),
                IF(
                    M$4:X$4=2,
                    M77:X77,
                    ""),
                ""))
        ),
        IF(
            Parameters!$D$16=1,
            IFERROR(
                AVERAGE(IF(
                    ISNUMBER(M77:X77),
                    IF(
                        M$4:X$4=1,
                        M77:X77,
                        ""),
                    "")),
                AVERAGE(IF(
                    ISNUMBER(M77:X77),
                    IF(
                        M$4:X$4=2,
                        M77:X77,
                        ""),
                    ""))
            ),
            IF(
                Parameters!$D$17=1,
                IFERROR(
                    IF(
                        OR(
                            IF(
                                ISNUMBER(M77:X77),
                                IF(
                                    M$4:X$4=1,
                                    M77:X77,
                                    ""),
                                "")
                            =0),
                        0,
                        GEOMEAN(IF(
                            ISNUMBER(M77:X77),
                            IF(
                                M$4:X$4=1,
                                M77:X77,
                                ""),
                            ""))
                    ),
                    IF(
                        OR(IF(
                            ISNUMBER(M77:X77),
                            IF(
                                M$4:X$4=2,
                                M77:X77,
                                ""),
                            "")
                            =0),
                        0,
                        GEOMEAN(IF(
                            ISNUMBER(M77:X77),
                            IF(
                                M$4:X$4=2,
                                M77:X77,
                                ""),
                            "")))
                )
            )
        )
    )
)</f>
        <v>1.70524465279812</v>
      </c>
      <c r="I77" s="191" cm="1">
        <f t="array" ref="I77">IF(
    SUM(IF(
            ISNUMBER(
                IF(
                    $M$5:$X$5,
                    (M77:X77),
                    "")),
            1,
            0))
        =0,
    NA(),
    IF(
        Parameters!$D$15=1,
        IF(
            SUM(--(ISNUMBER(IF($M$5:$X$5=1,(M77:X77),""))))&gt;0,
            MAX(IF(
                ISNUMBER(M77:X77),
                IF(
                    M$5:X$5=1,
                    M77:X77,
                    ""),
                "")),
            MAX(IF(
                ISNUMBER(M77:X77),
                IF(
                    M$5:X$5=2,
                    M77:X77,
                    ""),
                ""))
        ),
        IF(
            Parameters!$D$16=1,
            IFERROR(
                AVERAGE(IF(
                    ISNUMBER(M77:X77),
                    IF(
                        M$5:X$5=1,
                        M77:X77,
                        ""),
                    "")),
                AVERAGE(IF(
                    ISNUMBER(M77:X77),
                    IF(
                        M$5:X$5=2,
                        M77:X77,
                        ""),
                    ""))
            ),
            IF(
                Parameters!$D$17=1,
                IFERROR(
                    IF(
                        OR(
                            IF(
                                ISNUMBER(M77:X77),
                                IF(
                                    M$5:X$5=1,
                                    M77:X77,
                                    ""),
                                "")
                            =0),
                        0,
                        GEOMEAN(IF(
                            ISNUMBER(M77:X77),
                            IF(
                                M$5:X$5=1,
                                M77:X77,
                                ""),
                            ""))
                    ),
                    IF(
                        OR(IF(
                            ISNUMBER(M77:X77),
                            IF(
                                M$5:X$5=2,
                                M77:X77,
                                ""),
                            "")
                            =0),
                        0,
                        GEOMEAN(IF(
                            ISNUMBER(M77:X77),
                            IF(
                                M$5:X$5=2,
                                M77:X77,
                                ""),
                            "")))
                )
            )
        )
    )
)</f>
        <v>2.2332780541735699</v>
      </c>
      <c r="J77" s="242">
        <v>45142</v>
      </c>
      <c r="K77" s="242">
        <v>45142</v>
      </c>
      <c r="L77" s="91" t="s">
        <v>123</v>
      </c>
      <c r="M77" s="192">
        <v>1.70524465279812</v>
      </c>
      <c r="N77" s="192" t="s">
        <v>409</v>
      </c>
      <c r="O77" s="192">
        <v>2.2332780541735699</v>
      </c>
      <c r="P77" s="192">
        <v>31</v>
      </c>
      <c r="Q77" s="192" t="s">
        <v>409</v>
      </c>
      <c r="R77" s="192">
        <v>-1.6666666666666601</v>
      </c>
      <c r="S77" s="192"/>
      <c r="T77" s="192"/>
      <c r="U77" s="192"/>
      <c r="V77" s="192"/>
      <c r="W77" s="192"/>
      <c r="X77" s="192"/>
      <c r="Y77" s="80"/>
      <c r="Z77" s="80"/>
    </row>
    <row r="78" spans="1:26" x14ac:dyDescent="0.2">
      <c r="A78" s="84">
        <v>71</v>
      </c>
      <c r="B78" s="84" t="str">
        <f ca="1"/>
        <v>Ghana</v>
      </c>
      <c r="C78" s="84" t="str">
        <f ca="1"/>
        <v>GHA</v>
      </c>
      <c r="D78" s="219" t="str">
        <f ca="1"/>
        <v>SSF           Sub-Saharan Africa</v>
      </c>
      <c r="E78" s="219" t="str">
        <f ca="1"/>
        <v>IDA</v>
      </c>
      <c r="F78" s="190" t="str">
        <f t="shared" ca="1" si="4"/>
        <v/>
      </c>
      <c r="G78" s="80">
        <f>IF(N78=7, 6.9, 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10</v>
      </c>
      <c r="H78" s="80" cm="1">
        <f t="array" ref="H78">IF(
    SUM(IF(
            ISNUMBER(
                IF(
                    $M$4:$X$4,
                    (M78:X78),
                    "")),
            1,
            0))
        =0,
    NA(),
    IF(
        Parameters!$D$15=1,
        IF(
            SUM(--(ISNUMBER(IF($M$4:$X$4=1,(M78:X78),""))))&gt;0,
            MAX(IF(
                ISNUMBER(M78:X78),
                IF(
                    M$4:X$4=1,
                    M78:X78,
                    ""),
                "")),
            MAX(IF(
                ISNUMBER(M78:X78),
                IF(
                    M$4:X$4=2,
                    M78:X78,
                    ""),
                ""))
        ),
        IF(
            Parameters!$D$16=1,
            IFERROR(
                AVERAGE(IF(
                    ISNUMBER(M78:X78),
                    IF(
                        M$4:X$4=1,
                        M78:X78,
                        ""),
                    "")),
                AVERAGE(IF(
                    ISNUMBER(M78:X78),
                    IF(
                        M$4:X$4=2,
                        M78:X78,
                        ""),
                    ""))
            ),
            IF(
                Parameters!$D$17=1,
                IFERROR(
                    IF(
                        OR(
                            IF(
                                ISNUMBER(M78:X78),
                                IF(
                                    M$4:X$4=1,
                                    M78:X78,
                                    ""),
                                "")
                            =0),
                        0,
                        GEOMEAN(IF(
                            ISNUMBER(M78:X78),
                            IF(
                                M$4:X$4=1,
                                M78:X78,
                                ""),
                            ""))
                    ),
                    IF(
                        OR(IF(
                            ISNUMBER(M78:X78),
                            IF(
                                M$4:X$4=2,
                                M78:X78,
                                ""),
                            "")
                            =0),
                        0,
                        GEOMEAN(IF(
                            ISNUMBER(M78:X78),
                            IF(
                                M$4:X$4=2,
                                M78:X78,
                                ""),
                            "")))
                )
            )
        )
    )
)</f>
        <v>10</v>
      </c>
      <c r="I78" s="191" cm="1">
        <f t="array" ref="I78">IF(
    SUM(IF(
            ISNUMBER(
                IF(
                    $M$5:$X$5,
                    (M78:X78),
                    "")),
            1,
            0))
        =0,
    NA(),
    IF(
        Parameters!$D$15=1,
        IF(
            SUM(--(ISNUMBER(IF($M$5:$X$5=1,(M78:X78),""))))&gt;0,
            MAX(IF(
                ISNUMBER(M78:X78),
                IF(
                    M$5:X$5=1,
                    M78:X78,
                    ""),
                "")),
            MAX(IF(
                ISNUMBER(M78:X78),
                IF(
                    M$5:X$5=2,
                    M78:X78,
                    ""),
                ""))
        ),
        IF(
            Parameters!$D$16=1,
            IFERROR(
                AVERAGE(IF(
                    ISNUMBER(M78:X78),
                    IF(
                        M$5:X$5=1,
                        M78:X78,
                        ""),
                    "")),
                AVERAGE(IF(
                    ISNUMBER(M78:X78),
                    IF(
                        M$5:X$5=2,
                        M78:X78,
                        ""),
                    ""))
            ),
            IF(
                Parameters!$D$17=1,
                IFERROR(
                    IF(
                        OR(
                            IF(
                                ISNUMBER(M78:X78),
                                IF(
                                    M$5:X$5=1,
                                    M78:X78,
                                    ""),
                                "")
                            =0),
                        0,
                        GEOMEAN(IF(
                            ISNUMBER(M78:X78),
                            IF(
                                M$5:X$5=1,
                                M78:X78,
                                ""),
                            ""))
                    ),
                    IF(
                        OR(IF(
                            ISNUMBER(M78:X78),
                            IF(
                                M$5:X$5=2,
                                M78:X78,
                                ""),
                            "")
                            =0),
                        0,
                        GEOMEAN(IF(
                            ISNUMBER(M78:X78),
                            IF(
                                M$5:X$5=2,
                                M78:X78,
                                ""),
                            "")))
                )
            )
        )
    )
)</f>
        <v>10</v>
      </c>
      <c r="J78" s="242">
        <v>44895</v>
      </c>
      <c r="K78" s="242">
        <v>44887</v>
      </c>
      <c r="L78" s="91" t="s">
        <v>125</v>
      </c>
      <c r="M78" s="192">
        <v>7.52124230881922</v>
      </c>
      <c r="N78" s="192">
        <v>10</v>
      </c>
      <c r="O78" s="192">
        <v>5.6605859590934298</v>
      </c>
      <c r="P78" s="192">
        <v>64.0833333333333</v>
      </c>
      <c r="Q78" s="192" t="s">
        <v>785</v>
      </c>
      <c r="R78" s="192">
        <v>0.91666666666667096</v>
      </c>
      <c r="S78" s="192"/>
      <c r="T78" s="192"/>
      <c r="U78" s="192"/>
      <c r="V78" s="192"/>
      <c r="W78" s="192"/>
      <c r="X78" s="192"/>
      <c r="Y78" s="80"/>
      <c r="Z78" s="80"/>
    </row>
    <row r="79" spans="1:26" x14ac:dyDescent="0.2">
      <c r="A79" s="84">
        <v>72</v>
      </c>
      <c r="B79" s="84" t="str">
        <f ca="1"/>
        <v>Gibraltar</v>
      </c>
      <c r="C79" s="84" t="str">
        <f ca="1"/>
        <v>GIB</v>
      </c>
      <c r="D79" s="219" t="str">
        <f ca="1"/>
        <v>ECS           Europe &amp; Central Asia</v>
      </c>
      <c r="E79" s="219" t="str">
        <f ca="1"/>
        <v>NA</v>
      </c>
      <c r="F79" s="190" t="str">
        <f t="shared" ca="1" si="4"/>
        <v/>
      </c>
      <c r="G79" s="80" t="e">
        <f>IF(N79=7, 6.9, 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#N/A</v>
      </c>
      <c r="H79" s="80" t="e" cm="1">
        <f t="array" ref="H79">IF(
    SUM(IF(
            ISNUMBER(
                IF(
                    $M$4:$X$4,
                    (M79:X79),
                    "")),
            1,
            0))
        =0,
    NA(),
    IF(
        Parameters!$D$15=1,
        IF(
            SUM(--(ISNUMBER(IF($M$4:$X$4=1,(M79:X79),""))))&gt;0,
            MAX(IF(
                ISNUMBER(M79:X79),
                IF(
                    M$4:X$4=1,
                    M79:X79,
                    ""),
                "")),
            MAX(IF(
                ISNUMBER(M79:X79),
                IF(
                    M$4:X$4=2,
                    M79:X79,
                    ""),
                ""))
        ),
        IF(
            Parameters!$D$16=1,
            IFERROR(
                AVERAGE(IF(
                    ISNUMBER(M79:X79),
                    IF(
                        M$4:X$4=1,
                        M79:X79,
                        ""),
                    "")),
                AVERAGE(IF(
                    ISNUMBER(M79:X79),
                    IF(
                        M$4:X$4=2,
                        M79:X79,
                        ""),
                    ""))
            ),
            IF(
                Parameters!$D$17=1,
                IFERROR(
                    IF(
                        OR(
                            IF(
                                ISNUMBER(M79:X79),
                                IF(
                                    M$4:X$4=1,
                                    M79:X79,
                                    ""),
                                "")
                            =0),
                        0,
                        GEOMEAN(IF(
                            ISNUMBER(M79:X79),
                            IF(
                                M$4:X$4=1,
                                M79:X79,
                                ""),
                            ""))
                    ),
                    IF(
                        OR(IF(
                            ISNUMBER(M79:X79),
                            IF(
                                M$4:X$4=2,
                                M79:X79,
                                ""),
                            "")
                            =0),
                        0,
                        GEOMEAN(IF(
                            ISNUMBER(M79:X79),
                            IF(
                                M$4:X$4=2,
                                M79:X79,
                                ""),
                            "")))
                )
            )
        )
    )
)</f>
        <v>#N/A</v>
      </c>
      <c r="I79" s="191" t="e" cm="1">
        <f t="array" ref="I79">IF(
    SUM(IF(
            ISNUMBER(
                IF(
                    $M$5:$X$5,
                    (M79:X79),
                    "")),
            1,
            0))
        =0,
    NA(),
    IF(
        Parameters!$D$15=1,
        IF(
            SUM(--(ISNUMBER(IF($M$5:$X$5=1,(M79:X79),""))))&gt;0,
            MAX(IF(
                ISNUMBER(M79:X79),
                IF(
                    M$5:X$5=1,
                    M79:X79,
                    ""),
                "")),
            MAX(IF(
                ISNUMBER(M79:X79),
                IF(
                    M$5:X$5=2,
                    M79:X79,
                    ""),
                ""))
        ),
        IF(
            Parameters!$D$16=1,
            IFERROR(
                AVERAGE(IF(
                    ISNUMBER(M79:X79),
                    IF(
                        M$5:X$5=1,
                        M79:X79,
                        ""),
                    "")),
                AVERAGE(IF(
                    ISNUMBER(M79:X79),
                    IF(
                        M$5:X$5=2,
                        M79:X79,
                        ""),
                    ""))
            ),
            IF(
                Parameters!$D$17=1,
                IFERROR(
                    IF(
                        OR(
                            IF(
                                ISNUMBER(M79:X79),
                                IF(
                                    M$5:X$5=1,
                                    M79:X79,
                                    ""),
                                "")
                            =0),
                        0,
                        GEOMEAN(IF(
                            ISNUMBER(M79:X79),
                            IF(
                                M$5:X$5=1,
                                M79:X79,
                                ""),
                            ""))
                    ),
                    IF(
                        OR(IF(
                            ISNUMBER(M79:X79),
                            IF(
                                M$5:X$5=2,
                                M79:X79,
                                ""),
                            "")
                            =0),
                        0,
                        GEOMEAN(IF(
                            ISNUMBER(M79:X79),
                            IF(
                                M$5:X$5=2,
                                M79:X79,
                                ""),
                            "")))
                )
            )
        )
    )
)</f>
        <v>#N/A</v>
      </c>
      <c r="J79" s="242" t="s">
        <v>409</v>
      </c>
      <c r="K79" s="242" t="s">
        <v>409</v>
      </c>
      <c r="L79" s="91" t="s">
        <v>707</v>
      </c>
      <c r="M79" s="192" t="s">
        <v>409</v>
      </c>
      <c r="N79" s="192" t="s">
        <v>409</v>
      </c>
      <c r="O79" s="192" t="s">
        <v>409</v>
      </c>
      <c r="P79" s="192" t="s">
        <v>409</v>
      </c>
      <c r="Q79" s="192" t="s">
        <v>409</v>
      </c>
      <c r="R79" s="192" t="s">
        <v>409</v>
      </c>
      <c r="S79" s="192"/>
      <c r="T79" s="192"/>
      <c r="U79" s="192"/>
      <c r="V79" s="192"/>
      <c r="W79" s="192"/>
      <c r="X79" s="192"/>
      <c r="Y79" s="80"/>
      <c r="Z79" s="80"/>
    </row>
    <row r="80" spans="1:26" x14ac:dyDescent="0.2">
      <c r="A80" s="84">
        <v>73</v>
      </c>
      <c r="B80" s="84" t="str">
        <f ca="1"/>
        <v>Guinea</v>
      </c>
      <c r="C80" s="84" t="str">
        <f ca="1"/>
        <v>GIN</v>
      </c>
      <c r="D80" s="219" t="str">
        <f ca="1"/>
        <v>SSF           Sub-Saharan Africa</v>
      </c>
      <c r="E80" s="219" t="str">
        <f ca="1"/>
        <v>IDA</v>
      </c>
      <c r="F80" s="190" t="str">
        <f t="shared" ca="1" si="4"/>
        <v/>
      </c>
      <c r="G80" s="80">
        <f>IF(N80=7, 6.9, 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4.9176234938339531</v>
      </c>
      <c r="H80" s="80" cm="1">
        <f t="array" ref="H80">IF(
    SUM(IF(
            ISNUMBER(
                IF(
                    $M$4:$X$4,
                    (M80:X80),
                    "")),
            1,
            0))
        =0,
    NA(),
    IF(
        Parameters!$D$15=1,
        IF(
            SUM(--(ISNUMBER(IF($M$4:$X$4=1,(M80:X80),""))))&gt;0,
            MAX(IF(
                ISNUMBER(M80:X80),
                IF(
                    M$4:X$4=1,
                    M80:X80,
                    ""),
                "")),
            MAX(IF(
                ISNUMBER(M80:X80),
                IF(
                    M$4:X$4=2,
                    M80:X80,
                    ""),
                ""))
        ),
        IF(
            Parameters!$D$16=1,
            IFERROR(
                AVERAGE(IF(
                    ISNUMBER(M80:X80),
                    IF(
                        M$4:X$4=1,
                        M80:X80,
                        ""),
                    "")),
                AVERAGE(IF(
                    ISNUMBER(M80:X80),
                    IF(
                        M$4:X$4=2,
                        M80:X80,
                        ""),
                    ""))
            ),
            IF(
                Parameters!$D$17=1,
                IFERROR(
                    IF(
                        OR(
                            IF(
                                ISNUMBER(M80:X80),
                                IF(
                                    M$4:X$4=1,
                                    M80:X80,
                                    ""),
                                "")
                            =0),
                        0,
                        GEOMEAN(IF(
                            ISNUMBER(M80:X80),
                            IF(
                                M$4:X$4=1,
                                M80:X80,
                                ""),
                            ""))
                    ),
                    IF(
                        OR(IF(
                            ISNUMBER(M80:X80),
                            IF(
                                M$4:X$4=2,
                                M80:X80,
                                ""),
                            "")
                            =0),
                        0,
                        GEOMEAN(IF(
                            ISNUMBER(M80:X80),
                            IF(
                                M$4:X$4=2,
                                M80:X80,
                                ""),
                            "")))
                )
            )
        )
    )
)</f>
        <v>7.2428948139466698</v>
      </c>
      <c r="I80" s="191" cm="1">
        <f t="array" ref="I80">IF(
    SUM(IF(
            ISNUMBER(
                IF(
                    $M$5:$X$5,
                    (M80:X80),
                    "")),
            1,
            0))
        =0,
    NA(),
    IF(
        Parameters!$D$15=1,
        IF(
            SUM(--(ISNUMBER(IF($M$5:$X$5=1,(M80:X80),""))))&gt;0,
            MAX(IF(
                ISNUMBER(M80:X80),
                IF(
                    M$5:X$5=1,
                    M80:X80,
                    ""),
                "")),
            MAX(IF(
                ISNUMBER(M80:X80),
                IF(
                    M$5:X$5=2,
                    M80:X80,
                    ""),
                ""))
        ),
        IF(
            Parameters!$D$16=1,
            IFERROR(
                AVERAGE(IF(
                    ISNUMBER(M80:X80),
                    IF(
                        M$5:X$5=1,
                        M80:X80,
                        ""),
                    "")),
                AVERAGE(IF(
                    ISNUMBER(M80:X80),
                    IF(
                        M$5:X$5=2,
                        M80:X80,
                        ""),
                    ""))
            ),
            IF(
                Parameters!$D$17=1,
                IFERROR(
                    IF(
                        OR(
                            IF(
                                ISNUMBER(M80:X80),
                                IF(
                                    M$5:X$5=1,
                                    M80:X80,
                                    ""),
                                "")
                            =0),
                        0,
                        GEOMEAN(IF(
                            ISNUMBER(M80:X80),
                            IF(
                                M$5:X$5=1,
                                M80:X80,
                                ""),
                            ""))
                    ),
                    IF(
                        OR(IF(
                            ISNUMBER(M80:X80),
                            IF(
                                M$5:X$5=2,
                                M80:X80,
                                ""),
                            "")
                            =0),
                        0,
                        GEOMEAN(IF(
                            ISNUMBER(M80:X80),
                            IF(
                                M$5:X$5=2,
                                M80:X80,
                                ""),
                            "")))
                )
            )
        )
    )
)</f>
        <v>3.3388612493090002</v>
      </c>
      <c r="J80" s="242">
        <v>45142</v>
      </c>
      <c r="K80" s="242">
        <v>45142</v>
      </c>
      <c r="L80" s="91" t="s">
        <v>127</v>
      </c>
      <c r="M80" s="192">
        <v>7.2428948139466698</v>
      </c>
      <c r="N80" s="192" t="s">
        <v>409</v>
      </c>
      <c r="O80" s="192">
        <v>3.3388612493090002</v>
      </c>
      <c r="P80" s="192">
        <v>62.5</v>
      </c>
      <c r="Q80" s="192" t="s">
        <v>409</v>
      </c>
      <c r="R80" s="192">
        <v>-0.83333333333333504</v>
      </c>
      <c r="S80" s="192"/>
      <c r="T80" s="192"/>
      <c r="U80" s="192"/>
      <c r="V80" s="192"/>
      <c r="W80" s="192"/>
      <c r="X80" s="192"/>
      <c r="Y80" s="80"/>
      <c r="Z80" s="80"/>
    </row>
    <row r="81" spans="1:26" x14ac:dyDescent="0.2">
      <c r="A81" s="84">
        <v>74</v>
      </c>
      <c r="B81" s="84" t="str">
        <f ca="1"/>
        <v>Gambia, The</v>
      </c>
      <c r="C81" s="84" t="str">
        <f ca="1"/>
        <v>GMB</v>
      </c>
      <c r="D81" s="219" t="str">
        <f ca="1"/>
        <v>SSF           Sub-Saharan Africa</v>
      </c>
      <c r="E81" s="219" t="str">
        <f ca="1"/>
        <v>IDA</v>
      </c>
      <c r="F81" s="190" t="str">
        <f t="shared" ca="1" si="4"/>
        <v/>
      </c>
      <c r="G81" s="80">
        <f>IF(N81=7, 6.9, 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10</v>
      </c>
      <c r="H81" s="80" cm="1">
        <f t="array" ref="H81">IF(
    SUM(IF(
            ISNUMBER(
                IF(
                    $M$4:$X$4,
                    (M81:X81),
                    "")),
            1,
            0))
        =0,
    NA(),
    IF(
        Parameters!$D$15=1,
        IF(
            SUM(--(ISNUMBER(IF($M$4:$X$4=1,(M81:X81),""))))&gt;0,
            MAX(IF(
                ISNUMBER(M81:X81),
                IF(
                    M$4:X$4=1,
                    M81:X81,
                    ""),
                "")),
            MAX(IF(
                ISNUMBER(M81:X81),
                IF(
                    M$4:X$4=2,
                    M81:X81,
                    ""),
                ""))
        ),
        IF(
            Parameters!$D$16=1,
            IFERROR(
                AVERAGE(IF(
                    ISNUMBER(M81:X81),
                    IF(
                        M$4:X$4=1,
                        M81:X81,
                        ""),
                    "")),
                AVERAGE(IF(
                    ISNUMBER(M81:X81),
                    IF(
                        M$4:X$4=2,
                        M81:X81,
                        ""),
                    ""))
            ),
            IF(
                Parameters!$D$17=1,
                IFERROR(
                    IF(
                        OR(
                            IF(
                                ISNUMBER(M81:X81),
                                IF(
                                    M$4:X$4=1,
                                    M81:X81,
                                    ""),
                                "")
                            =0),
                        0,
                        GEOMEAN(IF(
                            ISNUMBER(M81:X81),
                            IF(
                                M$4:X$4=1,
                                M81:X81,
                                ""),
                            ""))
                    ),
                    IF(
                        OR(IF(
                            ISNUMBER(M81:X81),
                            IF(
                                M$4:X$4=2,
                                M81:X81,
                                ""),
                            "")
                            =0),
                        0,
                        GEOMEAN(IF(
                            ISNUMBER(M81:X81),
                            IF(
                                M$4:X$4=2,
                                M81:X81,
                                ""),
                            "")))
                )
            )
        )
    )
)</f>
        <v>10</v>
      </c>
      <c r="I81" s="191" cm="1">
        <f t="array" ref="I81">IF(
    SUM(IF(
            ISNUMBER(
                IF(
                    $M$5:$X$5,
                    (M81:X81),
                    "")),
            1,
            0))
        =0,
    NA(),
    IF(
        Parameters!$D$15=1,
        IF(
            SUM(--(ISNUMBER(IF($M$5:$X$5=1,(M81:X81),""))))&gt;0,
            MAX(IF(
                ISNUMBER(M81:X81),
                IF(
                    M$5:X$5=1,
                    M81:X81,
                    ""),
                "")),
            MAX(IF(
                ISNUMBER(M81:X81),
                IF(
                    M$5:X$5=2,
                    M81:X81,
                    ""),
                ""))
        ),
        IF(
            Parameters!$D$16=1,
            IFERROR(
                AVERAGE(IF(
                    ISNUMBER(M81:X81),
                    IF(
                        M$5:X$5=1,
                        M81:X81,
                        ""),
                    "")),
                AVERAGE(IF(
                    ISNUMBER(M81:X81),
                    IF(
                        M$5:X$5=2,
                        M81:X81,
                        ""),
                    ""))
            ),
            IF(
                Parameters!$D$17=1,
                IFERROR(
                    IF(
                        OR(
                            IF(
                                ISNUMBER(M81:X81),
                                IF(
                                    M$5:X$5=1,
                                    M81:X81,
                                    ""),
                                "")
                            =0),
                        0,
                        GEOMEAN(IF(
                            ISNUMBER(M81:X81),
                            IF(
                                M$5:X$5=1,
                                M81:X81,
                                ""),
                            ""))
                    ),
                    IF(
                        OR(IF(
                            ISNUMBER(M81:X81),
                            IF(
                                M$5:X$5=2,
                                M81:X81,
                                ""),
                            "")
                            =0),
                        0,
                        GEOMEAN(IF(
                            ISNUMBER(M81:X81),
                            IF(
                                M$5:X$5=2,
                                M81:X81,
                                ""),
                            "")))
                )
            )
        )
    )
)</f>
        <v>10</v>
      </c>
      <c r="J81" s="242">
        <v>44895</v>
      </c>
      <c r="K81" s="242">
        <v>45142</v>
      </c>
      <c r="L81" s="91" t="s">
        <v>128</v>
      </c>
      <c r="M81" s="192">
        <v>5.4556108995018997</v>
      </c>
      <c r="N81" s="192">
        <v>10</v>
      </c>
      <c r="O81" s="192">
        <v>8.42454394693201</v>
      </c>
      <c r="P81" s="192">
        <v>52.3333333333333</v>
      </c>
      <c r="Q81" s="192" t="s">
        <v>786</v>
      </c>
      <c r="R81" s="192">
        <v>3</v>
      </c>
      <c r="S81" s="192"/>
      <c r="T81" s="192"/>
      <c r="U81" s="192"/>
      <c r="V81" s="192"/>
      <c r="W81" s="192"/>
      <c r="X81" s="192"/>
      <c r="Y81" s="80"/>
      <c r="Z81" s="80"/>
    </row>
    <row r="82" spans="1:26" x14ac:dyDescent="0.2">
      <c r="A82" s="84">
        <v>75</v>
      </c>
      <c r="B82" s="84" t="str">
        <f ca="1"/>
        <v>Guinea-Bissau</v>
      </c>
      <c r="C82" s="84" t="str">
        <f ca="1"/>
        <v>GNB</v>
      </c>
      <c r="D82" s="219" t="str">
        <f ca="1"/>
        <v>SSF           Sub-Saharan Africa</v>
      </c>
      <c r="E82" s="219" t="str">
        <f ca="1"/>
        <v>IDA</v>
      </c>
      <c r="F82" s="190" t="str">
        <f t="shared" ca="1" si="4"/>
        <v/>
      </c>
      <c r="G82" s="80" t="e">
        <f>IF(N82=7, 6.9, 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#N/A</v>
      </c>
      <c r="H82" s="80" t="e" cm="1">
        <f t="array" ref="H82">IF(
    SUM(IF(
            ISNUMBER(
                IF(
                    $M$4:$X$4,
                    (M82:X82),
                    "")),
            1,
            0))
        =0,
    NA(),
    IF(
        Parameters!$D$15=1,
        IF(
            SUM(--(ISNUMBER(IF($M$4:$X$4=1,(M82:X82),""))))&gt;0,
            MAX(IF(
                ISNUMBER(M82:X82),
                IF(
                    M$4:X$4=1,
                    M82:X82,
                    ""),
                "")),
            MAX(IF(
                ISNUMBER(M82:X82),
                IF(
                    M$4:X$4=2,
                    M82:X82,
                    ""),
                ""))
        ),
        IF(
            Parameters!$D$16=1,
            IFERROR(
                AVERAGE(IF(
                    ISNUMBER(M82:X82),
                    IF(
                        M$4:X$4=1,
                        M82:X82,
                        ""),
                    "")),
                AVERAGE(IF(
                    ISNUMBER(M82:X82),
                    IF(
                        M$4:X$4=2,
                        M82:X82,
                        ""),
                    ""))
            ),
            IF(
                Parameters!$D$17=1,
                IFERROR(
                    IF(
                        OR(
                            IF(
                                ISNUMBER(M82:X82),
                                IF(
                                    M$4:X$4=1,
                                    M82:X82,
                                    ""),
                                "")
                            =0),
                        0,
                        GEOMEAN(IF(
                            ISNUMBER(M82:X82),
                            IF(
                                M$4:X$4=1,
                                M82:X82,
                                ""),
                            ""))
                    ),
                    IF(
                        OR(IF(
                            ISNUMBER(M82:X82),
                            IF(
                                M$4:X$4=2,
                                M82:X82,
                                ""),
                            "")
                            =0),
                        0,
                        GEOMEAN(IF(
                            ISNUMBER(M82:X82),
                            IF(
                                M$4:X$4=2,
                                M82:X82,
                                ""),
                            "")))
                )
            )
        )
    )
)</f>
        <v>#N/A</v>
      </c>
      <c r="I82" s="191" t="e" cm="1">
        <f t="array" ref="I82">IF(
    SUM(IF(
            ISNUMBER(
                IF(
                    $M$5:$X$5,
                    (M82:X82),
                    "")),
            1,
            0))
        =0,
    NA(),
    IF(
        Parameters!$D$15=1,
        IF(
            SUM(--(ISNUMBER(IF($M$5:$X$5=1,(M82:X82),""))))&gt;0,
            MAX(IF(
                ISNUMBER(M82:X82),
                IF(
                    M$5:X$5=1,
                    M82:X82,
                    ""),
                "")),
            MAX(IF(
                ISNUMBER(M82:X82),
                IF(
                    M$5:X$5=2,
                    M82:X82,
                    ""),
                ""))
        ),
        IF(
            Parameters!$D$16=1,
            IFERROR(
                AVERAGE(IF(
                    ISNUMBER(M82:X82),
                    IF(
                        M$5:X$5=1,
                        M82:X82,
                        ""),
                    "")),
                AVERAGE(IF(
                    ISNUMBER(M82:X82),
                    IF(
                        M$5:X$5=2,
                        M82:X82,
                        ""),
                    ""))
            ),
            IF(
                Parameters!$D$17=1,
                IFERROR(
                    IF(
                        OR(
                            IF(
                                ISNUMBER(M82:X82),
                                IF(
                                    M$5:X$5=1,
                                    M82:X82,
                                    ""),
                                "")
                            =0),
                        0,
                        GEOMEAN(IF(
                            ISNUMBER(M82:X82),
                            IF(
                                M$5:X$5=1,
                                M82:X82,
                                ""),
                            ""))
                    ),
                    IF(
                        OR(IF(
                            ISNUMBER(M82:X82),
                            IF(
                                M$5:X$5=2,
                                M82:X82,
                                ""),
                            "")
                            =0),
                        0,
                        GEOMEAN(IF(
                            ISNUMBER(M82:X82),
                            IF(
                                M$5:X$5=2,
                                M82:X82,
                                ""),
                            "")))
                )
            )
        )
    )
)</f>
        <v>#N/A</v>
      </c>
      <c r="J82" s="242">
        <v>44753</v>
      </c>
      <c r="K82" s="242">
        <v>44753</v>
      </c>
      <c r="L82" s="91" t="s">
        <v>130</v>
      </c>
      <c r="M82" s="192" t="s">
        <v>409</v>
      </c>
      <c r="N82" s="192" t="s">
        <v>409</v>
      </c>
      <c r="O82" s="192" t="s">
        <v>409</v>
      </c>
      <c r="P82" s="192" t="s">
        <v>409</v>
      </c>
      <c r="Q82" s="192" t="s">
        <v>409</v>
      </c>
      <c r="R82" s="192" t="s">
        <v>409</v>
      </c>
      <c r="S82" s="192"/>
      <c r="T82" s="192"/>
      <c r="U82" s="192"/>
      <c r="V82" s="192"/>
      <c r="W82" s="192"/>
      <c r="X82" s="192"/>
      <c r="Y82" s="80"/>
      <c r="Z82" s="80"/>
    </row>
    <row r="83" spans="1:26" x14ac:dyDescent="0.2">
      <c r="A83" s="84">
        <v>76</v>
      </c>
      <c r="B83" s="84" t="str">
        <f ca="1"/>
        <v>Equatorial Guinea</v>
      </c>
      <c r="C83" s="84" t="str">
        <f ca="1"/>
        <v>GNQ</v>
      </c>
      <c r="D83" s="219" t="str">
        <f ca="1"/>
        <v>SSF           Sub-Saharan Africa</v>
      </c>
      <c r="E83" s="219" t="str">
        <f ca="1"/>
        <v>IBRD</v>
      </c>
      <c r="F83" s="190" t="str">
        <f t="shared" ca="1" si="4"/>
        <v/>
      </c>
      <c r="G83" s="80">
        <f>IF(N83=7, 6.9, 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5.7064712728933484</v>
      </c>
      <c r="H83" s="80" cm="1">
        <f t="array" ref="H83">IF(
    SUM(IF(
            ISNUMBER(
                IF(
                    $M$4:$X$4,
                    (M83:X83),
                    "")),
            1,
            0))
        =0,
    NA(),
    IF(
        Parameters!$D$15=1,
        IF(
            SUM(--(ISNUMBER(IF($M$4:$X$4=1,(M83:X83),""))))&gt;0,
            MAX(IF(
                ISNUMBER(M83:X83),
                IF(
                    M$4:X$4=1,
                    M83:X83,
                    ""),
                "")),
            MAX(IF(
                ISNUMBER(M83:X83),
                IF(
                    M$4:X$4=2,
                    M83:X83,
                    ""),
                ""))
        ),
        IF(
            Parameters!$D$16=1,
            IFERROR(
                AVERAGE(IF(
                    ISNUMBER(M83:X83),
                    IF(
                        M$4:X$4=1,
                        M83:X83,
                        ""),
                    "")),
                AVERAGE(IF(
                    ISNUMBER(M83:X83),
                    IF(
                        M$4:X$4=2,
                        M83:X83,
                        ""),
                    ""))
            ),
            IF(
                Parameters!$D$17=1,
                IFERROR(
                    IF(
                        OR(
                            IF(
                                ISNUMBER(M83:X83),
                                IF(
                                    M$4:X$4=1,
                                    M83:X83,
                                    ""),
                                "")
                            =0),
                        0,
                        GEOMEAN(IF(
                            ISNUMBER(M83:X83),
                            IF(
                                M$4:X$4=1,
                                M83:X83,
                                ""),
                            ""))
                    ),
                    IF(
                        OR(IF(
                            ISNUMBER(M83:X83),
                            IF(
                                M$4:X$4=2,
                                M83:X83,
                                ""),
                            "")
                            =0),
                        0,
                        GEOMEAN(IF(
                            ISNUMBER(M83:X83),
                            IF(
                                M$4:X$4=2,
                                M83:X83,
                                ""),
                            "")))
                )
            )
        )
    )
)</f>
        <v>6.81804863756226</v>
      </c>
      <c r="I83" s="191" cm="1">
        <f t="array" ref="I83">IF(
    SUM(IF(
            ISNUMBER(
                IF(
                    $M$5:$X$5,
                    (M83:X83),
                    "")),
            1,
            0))
        =0,
    NA(),
    IF(
        Parameters!$D$15=1,
        IF(
            SUM(--(ISNUMBER(IF($M$5:$X$5=1,(M83:X83),""))))&gt;0,
            MAX(IF(
                ISNUMBER(M83:X83),
                IF(
                    M$5:X$5=1,
                    M83:X83,
                    ""),
                "")),
            MAX(IF(
                ISNUMBER(M83:X83),
                IF(
                    M$5:X$5=2,
                    M83:X83,
                    ""),
                ""))
        ),
        IF(
            Parameters!$D$16=1,
            IFERROR(
                AVERAGE(IF(
                    ISNUMBER(M83:X83),
                    IF(
                        M$5:X$5=1,
                        M83:X83,
                        ""),
                    "")),
                AVERAGE(IF(
                    ISNUMBER(M83:X83),
                    IF(
                        M$5:X$5=2,
                        M83:X83,
                        ""),
                    ""))
            ),
            IF(
                Parameters!$D$17=1,
                IFERROR(
                    IF(
                        OR(
                            IF(
                                ISNUMBER(M83:X83),
                                IF(
                                    M$5:X$5=1,
                                    M83:X83,
                                    ""),
                                "")
                            =0),
                        0,
                        GEOMEAN(IF(
                            ISNUMBER(M83:X83),
                            IF(
                                M$5:X$5=1,
                                M83:X83,
                                ""),
                            ""))
                    ),
                    IF(
                        OR(IF(
                            ISNUMBER(M83:X83),
                            IF(
                                M$5:X$5=2,
                                M83:X83,
                                ""),
                            "")
                            =0),
                        0,
                        GEOMEAN(IF(
                            ISNUMBER(M83:X83),
                            IF(
                                M$5:X$5=2,
                                M83:X83,
                                ""),
                            "")))
                )
            )
        )
    )
)</f>
        <v>4.7761194029850698</v>
      </c>
      <c r="J83" s="242">
        <v>45142</v>
      </c>
      <c r="K83" s="242">
        <v>45142</v>
      </c>
      <c r="L83" s="91" t="s">
        <v>132</v>
      </c>
      <c r="M83" s="192">
        <v>6.81804863756226</v>
      </c>
      <c r="N83" s="192" t="s">
        <v>409</v>
      </c>
      <c r="O83" s="192">
        <v>4.7761194029850698</v>
      </c>
      <c r="P83" s="192">
        <v>60.0833333333333</v>
      </c>
      <c r="Q83" s="192" t="s">
        <v>409</v>
      </c>
      <c r="R83" s="192">
        <v>0.25</v>
      </c>
      <c r="S83" s="192"/>
      <c r="T83" s="192"/>
      <c r="U83" s="192"/>
      <c r="V83" s="192"/>
      <c r="W83" s="192"/>
      <c r="X83" s="192"/>
      <c r="Y83" s="80"/>
      <c r="Z83" s="80"/>
    </row>
    <row r="84" spans="1:26" x14ac:dyDescent="0.2">
      <c r="A84" s="84">
        <v>77</v>
      </c>
      <c r="B84" s="84" t="str">
        <f ca="1"/>
        <v>Greece</v>
      </c>
      <c r="C84" s="84" t="str">
        <f ca="1"/>
        <v>GRC</v>
      </c>
      <c r="D84" s="219" t="str">
        <f ca="1"/>
        <v>ECS           Europe &amp; Central Asia</v>
      </c>
      <c r="E84" s="219" t="str">
        <f ca="1"/>
        <v>NA</v>
      </c>
      <c r="F84" s="190" t="str">
        <f t="shared" ca="1" si="4"/>
        <v/>
      </c>
      <c r="G84" s="80">
        <f>IF(N84=7, 6.9, 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2.5753316314901586</v>
      </c>
      <c r="H84" s="80" cm="1">
        <f t="array" ref="H84">IF(
    SUM(IF(
            ISNUMBER(
                IF(
                    $M$4:$X$4,
                    (M84:X84),
                    "")),
            1,
            0))
        =0,
    NA(),
    IF(
        Parameters!$D$15=1,
        IF(
            SUM(--(ISNUMBER(IF($M$4:$X$4=1,(M84:X84),""))))&gt;0,
            MAX(IF(
                ISNUMBER(M84:X84),
                IF(
                    M$4:X$4=1,
                    M84:X84,
                    ""),
                "")),
            MAX(IF(
                ISNUMBER(M84:X84),
                IF(
                    M$4:X$4=2,
                    M84:X84,
                    ""),
                ""))
        ),
        IF(
            Parameters!$D$16=1,
            IFERROR(
                AVERAGE(IF(
                    ISNUMBER(M84:X84),
                    IF(
                        M$4:X$4=1,
                        M84:X84,
                        ""),
                    "")),
                AVERAGE(IF(
                    ISNUMBER(M84:X84),
                    IF(
                        M$4:X$4=2,
                        M84:X84,
                        ""),
                    ""))
            ),
            IF(
                Parameters!$D$17=1,
                IFERROR(
                    IF(
                        OR(
                            IF(
                                ISNUMBER(M84:X84),
                                IF(
                                    M$4:X$4=1,
                                    M84:X84,
                                    ""),
                                "")
                            =0),
                        0,
                        GEOMEAN(IF(
                            ISNUMBER(M84:X84),
                            IF(
                                M$4:X$4=1,
                                M84:X84,
                                ""),
                            ""))
                    ),
                    IF(
                        OR(IF(
                            ISNUMBER(M84:X84),
                            IF(
                                M$4:X$4=2,
                                M84:X84,
                                ""),
                            "")
                            =0),
                        0,
                        GEOMEAN(IF(
                            ISNUMBER(M84:X84),
                            IF(
                                M$4:X$4=2,
                                M84:X84,
                                ""),
                            "")))
                )
            )
        )
    )
)</f>
        <v>3.9466744799296798</v>
      </c>
      <c r="I84" s="191" cm="1">
        <f t="array" ref="I84">IF(
    SUM(IF(
            ISNUMBER(
                IF(
                    $M$5:$X$5,
                    (M84:X84),
                    "")),
            1,
            0))
        =0,
    NA(),
    IF(
        Parameters!$D$15=1,
        IF(
            SUM(--(ISNUMBER(IF($M$5:$X$5=1,(M84:X84),""))))&gt;0,
            MAX(IF(
                ISNUMBER(M84:X84),
                IF(
                    M$5:X$5=1,
                    M84:X84,
                    ""),
                "")),
            MAX(IF(
                ISNUMBER(M84:X84),
                IF(
                    M$5:X$5=2,
                    M84:X84,
                    ""),
                ""))
        ),
        IF(
            Parameters!$D$16=1,
            IFERROR(
                AVERAGE(IF(
                    ISNUMBER(M84:X84),
                    IF(
                        M$5:X$5=1,
                        M84:X84,
                        ""),
                    "")),
                AVERAGE(IF(
                    ISNUMBER(M84:X84),
                    IF(
                        M$5:X$5=2,
                        M84:X84,
                        ""),
                    ""))
            ),
            IF(
                Parameters!$D$17=1,
                IFERROR(
                    IF(
                        OR(
                            IF(
                                ISNUMBER(M84:X84),
                                IF(
                                    M$5:X$5=1,
                                    M84:X84,
                                    ""),
                                "")
                            =0),
                        0,
                        GEOMEAN(IF(
                            ISNUMBER(M84:X84),
                            IF(
                                M$5:X$5=1,
                                M84:X84,
                                ""),
                            ""))
                    ),
                    IF(
                        OR(IF(
                            ISNUMBER(M84:X84),
                            IF(
                                M$5:X$5=2,
                                M84:X84,
                                ""),
                            "")
                            =0),
                        0,
                        GEOMEAN(IF(
                            ISNUMBER(M84:X84),
                            IF(
                                M$5:X$5=2,
                                M84:X84,
                                ""),
                            "")))
                )
            )
        )
    )
)</f>
        <v>1.6804864566058499</v>
      </c>
      <c r="J84" s="242">
        <v>45142</v>
      </c>
      <c r="K84" s="242">
        <v>45142</v>
      </c>
      <c r="L84" s="91" t="s">
        <v>134</v>
      </c>
      <c r="M84" s="192">
        <v>3.9466744799296798</v>
      </c>
      <c r="N84" s="192" t="s">
        <v>409</v>
      </c>
      <c r="O84" s="192">
        <v>1.6804864566058499</v>
      </c>
      <c r="P84" s="192">
        <v>43.75</v>
      </c>
      <c r="Q84" s="192" t="s">
        <v>409</v>
      </c>
      <c r="R84" s="192">
        <v>-2.0833333333333299</v>
      </c>
      <c r="S84" s="192"/>
      <c r="T84" s="192"/>
      <c r="U84" s="192"/>
      <c r="V84" s="192"/>
      <c r="W84" s="192"/>
      <c r="X84" s="192"/>
      <c r="Y84" s="80"/>
      <c r="Z84" s="80"/>
    </row>
    <row r="85" spans="1:26" x14ac:dyDescent="0.2">
      <c r="A85" s="84">
        <v>78</v>
      </c>
      <c r="B85" s="84" t="str">
        <f ca="1"/>
        <v>Grenada</v>
      </c>
      <c r="C85" s="84" t="str">
        <f ca="1"/>
        <v>GRD</v>
      </c>
      <c r="D85" s="219" t="str">
        <f ca="1"/>
        <v>LCN           Latin America &amp; Caribbean</v>
      </c>
      <c r="E85" s="219" t="str">
        <f ca="1"/>
        <v>Blend</v>
      </c>
      <c r="F85" s="190" t="str">
        <f t="shared" ca="1" si="4"/>
        <v/>
      </c>
      <c r="G85" s="80" t="e">
        <f>IF(N85=7, 6.9, 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#N/A</v>
      </c>
      <c r="H85" s="80" t="e" cm="1">
        <f t="array" ref="H85">IF(
    SUM(IF(
            ISNUMBER(
                IF(
                    $M$4:$X$4,
                    (M85:X85),
                    "")),
            1,
            0))
        =0,
    NA(),
    IF(
        Parameters!$D$15=1,
        IF(
            SUM(--(ISNUMBER(IF($M$4:$X$4=1,(M85:X85),""))))&gt;0,
            MAX(IF(
                ISNUMBER(M85:X85),
                IF(
                    M$4:X$4=1,
                    M85:X85,
                    ""),
                "")),
            MAX(IF(
                ISNUMBER(M85:X85),
                IF(
                    M$4:X$4=2,
                    M85:X85,
                    ""),
                ""))
        ),
        IF(
            Parameters!$D$16=1,
            IFERROR(
                AVERAGE(IF(
                    ISNUMBER(M85:X85),
                    IF(
                        M$4:X$4=1,
                        M85:X85,
                        ""),
                    "")),
                AVERAGE(IF(
                    ISNUMBER(M85:X85),
                    IF(
                        M$4:X$4=2,
                        M85:X85,
                        ""),
                    ""))
            ),
            IF(
                Parameters!$D$17=1,
                IFERROR(
                    IF(
                        OR(
                            IF(
                                ISNUMBER(M85:X85),
                                IF(
                                    M$4:X$4=1,
                                    M85:X85,
                                    ""),
                                "")
                            =0),
                        0,
                        GEOMEAN(IF(
                            ISNUMBER(M85:X85),
                            IF(
                                M$4:X$4=1,
                                M85:X85,
                                ""),
                            ""))
                    ),
                    IF(
                        OR(IF(
                            ISNUMBER(M85:X85),
                            IF(
                                M$4:X$4=2,
                                M85:X85,
                                ""),
                            "")
                            =0),
                        0,
                        GEOMEAN(IF(
                            ISNUMBER(M85:X85),
                            IF(
                                M$4:X$4=2,
                                M85:X85,
                                ""),
                            "")))
                )
            )
        )
    )
)</f>
        <v>#N/A</v>
      </c>
      <c r="I85" s="191" t="e" cm="1">
        <f t="array" ref="I85">IF(
    SUM(IF(
            ISNUMBER(
                IF(
                    $M$5:$X$5,
                    (M85:X85),
                    "")),
            1,
            0))
        =0,
    NA(),
    IF(
        Parameters!$D$15=1,
        IF(
            SUM(--(ISNUMBER(IF($M$5:$X$5=1,(M85:X85),""))))&gt;0,
            MAX(IF(
                ISNUMBER(M85:X85),
                IF(
                    M$5:X$5=1,
                    M85:X85,
                    ""),
                "")),
            MAX(IF(
                ISNUMBER(M85:X85),
                IF(
                    M$5:X$5=2,
                    M85:X85,
                    ""),
                ""))
        ),
        IF(
            Parameters!$D$16=1,
            IFERROR(
                AVERAGE(IF(
                    ISNUMBER(M85:X85),
                    IF(
                        M$5:X$5=1,
                        M85:X85,
                        ""),
                    "")),
                AVERAGE(IF(
                    ISNUMBER(M85:X85),
                    IF(
                        M$5:X$5=2,
                        M85:X85,
                        ""),
                    ""))
            ),
            IF(
                Parameters!$D$17=1,
                IFERROR(
                    IF(
                        OR(
                            IF(
                                ISNUMBER(M85:X85),
                                IF(
                                    M$5:X$5=1,
                                    M85:X85,
                                    ""),
                                "")
                            =0),
                        0,
                        GEOMEAN(IF(
                            ISNUMBER(M85:X85),
                            IF(
                                M$5:X$5=1,
                                M85:X85,
                                ""),
                            ""))
                    ),
                    IF(
                        OR(IF(
                            ISNUMBER(M85:X85),
                            IF(
                                M$5:X$5=2,
                                M85:X85,
                                ""),
                            "")
                            =0),
                        0,
                        GEOMEAN(IF(
                            ISNUMBER(M85:X85),
                            IF(
                                M$5:X$5=2,
                                M85:X85,
                                ""),
                            "")))
                )
            )
        )
    )
)</f>
        <v>#N/A</v>
      </c>
      <c r="J85" s="242">
        <v>44753</v>
      </c>
      <c r="K85" s="242" t="s">
        <v>409</v>
      </c>
      <c r="L85" s="91" t="s">
        <v>136</v>
      </c>
      <c r="M85" s="192" t="s">
        <v>409</v>
      </c>
      <c r="N85" s="192" t="s">
        <v>409</v>
      </c>
      <c r="O85" s="192" t="s">
        <v>409</v>
      </c>
      <c r="P85" s="192" t="s">
        <v>409</v>
      </c>
      <c r="Q85" s="192" t="s">
        <v>409</v>
      </c>
      <c r="R85" s="192" t="s">
        <v>409</v>
      </c>
      <c r="S85" s="192"/>
      <c r="T85" s="192"/>
      <c r="U85" s="192"/>
      <c r="V85" s="192"/>
      <c r="W85" s="192"/>
      <c r="X85" s="192"/>
      <c r="Y85" s="80"/>
      <c r="Z85" s="80"/>
    </row>
    <row r="86" spans="1:26" x14ac:dyDescent="0.2">
      <c r="A86" s="84">
        <v>79</v>
      </c>
      <c r="B86" s="84" t="str">
        <f ca="1"/>
        <v>Greenland</v>
      </c>
      <c r="C86" s="84" t="str">
        <f ca="1"/>
        <v>GRL</v>
      </c>
      <c r="D86" s="219" t="str">
        <f ca="1"/>
        <v>ECS           Europe &amp; Central Asia</v>
      </c>
      <c r="E86" s="219" t="str">
        <f ca="1"/>
        <v>NA</v>
      </c>
      <c r="F86" s="190" t="str">
        <f t="shared" ca="1" si="4"/>
        <v/>
      </c>
      <c r="G86" s="80">
        <f>IF(N86=7, 6.9, 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0</v>
      </c>
      <c r="H86" s="80" cm="1">
        <f t="array" ref="H86">IF(
    SUM(IF(
            ISNUMBER(
                IF(
                    $M$4:$X$4,
                    (M86:X86),
                    "")),
            1,
            0))
        =0,
    NA(),
    IF(
        Parameters!$D$15=1,
        IF(
            SUM(--(ISNUMBER(IF($M$4:$X$4=1,(M86:X86),""))))&gt;0,
            MAX(IF(
                ISNUMBER(M86:X86),
                IF(
                    M$4:X$4=1,
                    M86:X86,
                    ""),
                "")),
            MAX(IF(
                ISNUMBER(M86:X86),
                IF(
                    M$4:X$4=2,
                    M86:X86,
                    ""),
                ""))
        ),
        IF(
            Parameters!$D$16=1,
            IFERROR(
                AVERAGE(IF(
                    ISNUMBER(M86:X86),
                    IF(
                        M$4:X$4=1,
                        M86:X86,
                        ""),
                    "")),
                AVERAGE(IF(
                    ISNUMBER(M86:X86),
                    IF(
                        M$4:X$4=2,
                        M86:X86,
                        ""),
                    ""))
            ),
            IF(
                Parameters!$D$17=1,
                IFERROR(
                    IF(
                        OR(
                            IF(
                                ISNUMBER(M86:X86),
                                IF(
                                    M$4:X$4=1,
                                    M86:X86,
                                    ""),
                                "")
                            =0),
                        0,
                        GEOMEAN(IF(
                            ISNUMBER(M86:X86),
                            IF(
                                M$4:X$4=1,
                                M86:X86,
                                ""),
                            ""))
                    ),
                    IF(
                        OR(IF(
                            ISNUMBER(M86:X86),
                            IF(
                                M$4:X$4=2,
                                M86:X86,
                                ""),
                            "")
                            =0),
                        0,
                        GEOMEAN(IF(
                            ISNUMBER(M86:X86),
                            IF(
                                M$4:X$4=2,
                                M86:X86,
                                ""),
                            "")))
                )
            )
        )
    )
)</f>
        <v>0</v>
      </c>
      <c r="I86" s="191" cm="1">
        <f t="array" ref="I86">IF(
    SUM(IF(
            ISNUMBER(
                IF(
                    $M$5:$X$5,
                    (M86:X86),
                    "")),
            1,
            0))
        =0,
    NA(),
    IF(
        Parameters!$D$15=1,
        IF(
            SUM(--(ISNUMBER(IF($M$5:$X$5=1,(M86:X86),""))))&gt;0,
            MAX(IF(
                ISNUMBER(M86:X86),
                IF(
                    M$5:X$5=1,
                    M86:X86,
                    ""),
                "")),
            MAX(IF(
                ISNUMBER(M86:X86),
                IF(
                    M$5:X$5=2,
                    M86:X86,
                    ""),
                ""))
        ),
        IF(
            Parameters!$D$16=1,
            IFERROR(
                AVERAGE(IF(
                    ISNUMBER(M86:X86),
                    IF(
                        M$5:X$5=1,
                        M86:X86,
                        ""),
                    "")),
                AVERAGE(IF(
                    ISNUMBER(M86:X86),
                    IF(
                        M$5:X$5=2,
                        M86:X86,
                        ""),
                    ""))
            ),
            IF(
                Parameters!$D$17=1,
                IFERROR(
                    IF(
                        OR(
                            IF(
                                ISNUMBER(M86:X86),
                                IF(
                                    M$5:X$5=1,
                                    M86:X86,
                                    ""),
                                "")
                            =0),
                        0,
                        GEOMEAN(IF(
                            ISNUMBER(M86:X86),
                            IF(
                                M$5:X$5=1,
                                M86:X86,
                                ""),
                            ""))
                    ),
                    IF(
                        OR(IF(
                            ISNUMBER(M86:X86),
                            IF(
                                M$5:X$5=2,
                                M86:X86,
                                ""),
                            "")
                            =0),
                        0,
                        GEOMEAN(IF(
                            ISNUMBER(M86:X86),
                            IF(
                                M$5:X$5=2,
                                M86:X86,
                                ""),
                            "")))
                )
            )
        )
    )
)</f>
        <v>5.5500276395798798</v>
      </c>
      <c r="J86" s="242">
        <v>45142</v>
      </c>
      <c r="K86" s="242">
        <v>45142</v>
      </c>
      <c r="L86" s="91" t="s">
        <v>708</v>
      </c>
      <c r="M86" s="192">
        <v>0</v>
      </c>
      <c r="N86" s="192" t="s">
        <v>409</v>
      </c>
      <c r="O86" s="192">
        <v>5.5500276395798798</v>
      </c>
      <c r="P86" s="192">
        <v>12.5</v>
      </c>
      <c r="Q86" s="192" t="s">
        <v>409</v>
      </c>
      <c r="R86" s="192">
        <v>0.83333333333333304</v>
      </c>
      <c r="S86" s="192"/>
      <c r="T86" s="192"/>
      <c r="U86" s="192"/>
      <c r="V86" s="192"/>
      <c r="W86" s="192"/>
      <c r="X86" s="192"/>
      <c r="Y86" s="80"/>
      <c r="Z86" s="80"/>
    </row>
    <row r="87" spans="1:26" x14ac:dyDescent="0.2">
      <c r="A87" s="84">
        <v>80</v>
      </c>
      <c r="B87" s="84" t="str">
        <f ca="1"/>
        <v>Guatemala</v>
      </c>
      <c r="C87" s="84" t="str">
        <f ca="1"/>
        <v>GTM</v>
      </c>
      <c r="D87" s="219" t="str">
        <f ca="1"/>
        <v>LCN           Latin America &amp; Caribbean</v>
      </c>
      <c r="E87" s="219" t="str">
        <f ca="1"/>
        <v>IBRD</v>
      </c>
      <c r="F87" s="190" t="str">
        <f t="shared" ca="1" si="4"/>
        <v/>
      </c>
      <c r="G87" s="80">
        <f>IF(N87=7, 6.9, 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3.8899467910304186</v>
      </c>
      <c r="H87" s="80" cm="1">
        <f t="array" ref="H87">IF(
    SUM(IF(
            ISNUMBER(
                IF(
                    $M$4:$X$4,
                    (M87:X87),
                    "")),
            1,
            0))
        =0,
    NA(),
    IF(
        Parameters!$D$15=1,
        IF(
            SUM(--(ISNUMBER(IF($M$4:$X$4=1,(M87:X87),""))))&gt;0,
            MAX(IF(
                ISNUMBER(M87:X87),
                IF(
                    M$4:X$4=1,
                    M87:X87,
                    ""),
                "")),
            MAX(IF(
                ISNUMBER(M87:X87),
                IF(
                    M$4:X$4=2,
                    M87:X87,
                    ""),
                ""))
        ),
        IF(
            Parameters!$D$16=1,
            IFERROR(
                AVERAGE(IF(
                    ISNUMBER(M87:X87),
                    IF(
                        M$4:X$4=1,
                        M87:X87,
                        ""),
                    "")),
                AVERAGE(IF(
                    ISNUMBER(M87:X87),
                    IF(
                        M$4:X$4=2,
                        M87:X87,
                        ""),
                    ""))
            ),
            IF(
                Parameters!$D$17=1,
                IFERROR(
                    IF(
                        OR(
                            IF(
                                ISNUMBER(M87:X87),
                                IF(
                                    M$4:X$4=1,
                                    M87:X87,
                                    ""),
                                "")
                            =0),
                        0,
                        GEOMEAN(IF(
                            ISNUMBER(M87:X87),
                            IF(
                                M$4:X$4=1,
                                M87:X87,
                                ""),
                            ""))
                    ),
                    IF(
                        OR(IF(
                            ISNUMBER(M87:X87),
                            IF(
                                M$4:X$4=2,
                                M87:X87,
                                ""),
                            "")
                            =0),
                        0,
                        GEOMEAN(IF(
                            ISNUMBER(M87:X87),
                            IF(
                                M$4:X$4=2,
                                M87:X87,
                                ""),
                            "")))
                )
            )
        )
    )
)</f>
        <v>3.4046293583357699</v>
      </c>
      <c r="I87" s="191" cm="1">
        <f t="array" ref="I87">IF(
    SUM(IF(
            ISNUMBER(
                IF(
                    $M$5:$X$5,
                    (M87:X87),
                    "")),
            1,
            0))
        =0,
    NA(),
    IF(
        Parameters!$D$15=1,
        IF(
            SUM(--(ISNUMBER(IF($M$5:$X$5=1,(M87:X87),""))))&gt;0,
            MAX(IF(
                ISNUMBER(M87:X87),
                IF(
                    M$5:X$5=1,
                    M87:X87,
                    ""),
                "")),
            MAX(IF(
                ISNUMBER(M87:X87),
                IF(
                    M$5:X$5=2,
                    M87:X87,
                    ""),
                ""))
        ),
        IF(
            Parameters!$D$16=1,
            IFERROR(
                AVERAGE(IF(
                    ISNUMBER(M87:X87),
                    IF(
                        M$5:X$5=1,
                        M87:X87,
                        ""),
                    "")),
                AVERAGE(IF(
                    ISNUMBER(M87:X87),
                    IF(
                        M$5:X$5=2,
                        M87:X87,
                        ""),
                    ""))
            ),
            IF(
                Parameters!$D$17=1,
                IFERROR(
                    IF(
                        OR(
                            IF(
                                ISNUMBER(M87:X87),
                                IF(
                                    M$5:X$5=1,
                                    M87:X87,
                                    ""),
                                "")
                            =0),
                        0,
                        GEOMEAN(IF(
                            ISNUMBER(M87:X87),
                            IF(
                                M$5:X$5=1,
                                M87:X87,
                                ""),
                            ""))
                    ),
                    IF(
                        OR(IF(
                            ISNUMBER(M87:X87),
                            IF(
                                M$5:X$5=2,
                                M87:X87,
                                ""),
                            "")
                            =0),
                        0,
                        GEOMEAN(IF(
                            ISNUMBER(M87:X87),
                            IF(
                                M$5:X$5=2,
                                M87:X87,
                                ""),
                            "")))
                )
            )
        )
    )
)</f>
        <v>4.4444444444444402</v>
      </c>
      <c r="J87" s="242">
        <v>44753</v>
      </c>
      <c r="K87" s="242">
        <v>44753</v>
      </c>
      <c r="L87" s="91" t="s">
        <v>138</v>
      </c>
      <c r="M87" s="192">
        <v>3.4046293583357699</v>
      </c>
      <c r="N87" s="192" t="s">
        <v>409</v>
      </c>
      <c r="O87" s="192">
        <v>4.4444444444444402</v>
      </c>
      <c r="P87" s="192">
        <v>40.6666666666666</v>
      </c>
      <c r="Q87" s="192" t="s">
        <v>409</v>
      </c>
      <c r="R87" s="192">
        <v>0</v>
      </c>
      <c r="S87" s="192"/>
      <c r="T87" s="192"/>
      <c r="U87" s="192"/>
      <c r="V87" s="192"/>
      <c r="W87" s="192"/>
      <c r="X87" s="192"/>
      <c r="Y87" s="80"/>
      <c r="Z87" s="80"/>
    </row>
    <row r="88" spans="1:26" x14ac:dyDescent="0.2">
      <c r="A88" s="84">
        <v>81</v>
      </c>
      <c r="B88" s="84" t="str">
        <f ca="1"/>
        <v>Guam</v>
      </c>
      <c r="C88" s="84" t="str">
        <f ca="1"/>
        <v>GUM</v>
      </c>
      <c r="D88" s="219" t="str">
        <f ca="1"/>
        <v>EAS           East Asia &amp; Pacific</v>
      </c>
      <c r="E88" s="219" t="str">
        <f ca="1"/>
        <v>NA</v>
      </c>
      <c r="F88" s="190" t="str">
        <f t="shared" ca="1" si="4"/>
        <v/>
      </c>
      <c r="G88" s="80" t="e">
        <f>IF(N88=7, 6.9, 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#N/A</v>
      </c>
      <c r="H88" s="80" t="e" cm="1">
        <f t="array" ref="H88">IF(
    SUM(IF(
            ISNUMBER(
                IF(
                    $M$4:$X$4,
                    (M88:X88),
                    "")),
            1,
            0))
        =0,
    NA(),
    IF(
        Parameters!$D$15=1,
        IF(
            SUM(--(ISNUMBER(IF($M$4:$X$4=1,(M88:X88),""))))&gt;0,
            MAX(IF(
                ISNUMBER(M88:X88),
                IF(
                    M$4:X$4=1,
                    M88:X88,
                    ""),
                "")),
            MAX(IF(
                ISNUMBER(M88:X88),
                IF(
                    M$4:X$4=2,
                    M88:X88,
                    ""),
                ""))
        ),
        IF(
            Parameters!$D$16=1,
            IFERROR(
                AVERAGE(IF(
                    ISNUMBER(M88:X88),
                    IF(
                        M$4:X$4=1,
                        M88:X88,
                        ""),
                    "")),
                AVERAGE(IF(
                    ISNUMBER(M88:X88),
                    IF(
                        M$4:X$4=2,
                        M88:X88,
                        ""),
                    ""))
            ),
            IF(
                Parameters!$D$17=1,
                IFERROR(
                    IF(
                        OR(
                            IF(
                                ISNUMBER(M88:X88),
                                IF(
                                    M$4:X$4=1,
                                    M88:X88,
                                    ""),
                                "")
                            =0),
                        0,
                        GEOMEAN(IF(
                            ISNUMBER(M88:X88),
                            IF(
                                M$4:X$4=1,
                                M88:X88,
                                ""),
                            ""))
                    ),
                    IF(
                        OR(IF(
                            ISNUMBER(M88:X88),
                            IF(
                                M$4:X$4=2,
                                M88:X88,
                                ""),
                            "")
                            =0),
                        0,
                        GEOMEAN(IF(
                            ISNUMBER(M88:X88),
                            IF(
                                M$4:X$4=2,
                                M88:X88,
                                ""),
                            "")))
                )
            )
        )
    )
)</f>
        <v>#N/A</v>
      </c>
      <c r="I88" s="191" t="e" cm="1">
        <f t="array" ref="I88">IF(
    SUM(IF(
            ISNUMBER(
                IF(
                    $M$5:$X$5,
                    (M88:X88),
                    "")),
            1,
            0))
        =0,
    NA(),
    IF(
        Parameters!$D$15=1,
        IF(
            SUM(--(ISNUMBER(IF($M$5:$X$5=1,(M88:X88),""))))&gt;0,
            MAX(IF(
                ISNUMBER(M88:X88),
                IF(
                    M$5:X$5=1,
                    M88:X88,
                    ""),
                "")),
            MAX(IF(
                ISNUMBER(M88:X88),
                IF(
                    M$5:X$5=2,
                    M88:X88,
                    ""),
                ""))
        ),
        IF(
            Parameters!$D$16=1,
            IFERROR(
                AVERAGE(IF(
                    ISNUMBER(M88:X88),
                    IF(
                        M$5:X$5=1,
                        M88:X88,
                        ""),
                    "")),
                AVERAGE(IF(
                    ISNUMBER(M88:X88),
                    IF(
                        M$5:X$5=2,
                        M88:X88,
                        ""),
                    ""))
            ),
            IF(
                Parameters!$D$17=1,
                IFERROR(
                    IF(
                        OR(
                            IF(
                                ISNUMBER(M88:X88),
                                IF(
                                    M$5:X$5=1,
                                    M88:X88,
                                    ""),
                                "")
                            =0),
                        0,
                        GEOMEAN(IF(
                            ISNUMBER(M88:X88),
                            IF(
                                M$5:X$5=1,
                                M88:X88,
                                ""),
                            ""))
                    ),
                    IF(
                        OR(IF(
                            ISNUMBER(M88:X88),
                            IF(
                                M$5:X$5=2,
                                M88:X88,
                                ""),
                            "")
                            =0),
                        0,
                        GEOMEAN(IF(
                            ISNUMBER(M88:X88),
                            IF(
                                M$5:X$5=2,
                                M88:X88,
                                ""),
                            "")))
                )
            )
        )
    )
)</f>
        <v>#N/A</v>
      </c>
      <c r="J88" s="242" t="s">
        <v>409</v>
      </c>
      <c r="K88" s="242" t="s">
        <v>409</v>
      </c>
      <c r="L88" s="91" t="s">
        <v>709</v>
      </c>
      <c r="M88" s="192" t="s">
        <v>409</v>
      </c>
      <c r="N88" s="192" t="s">
        <v>409</v>
      </c>
      <c r="O88" s="192" t="s">
        <v>409</v>
      </c>
      <c r="P88" s="192" t="s">
        <v>409</v>
      </c>
      <c r="Q88" s="192" t="s">
        <v>409</v>
      </c>
      <c r="R88" s="192" t="s">
        <v>409</v>
      </c>
      <c r="S88" s="192"/>
      <c r="T88" s="192"/>
      <c r="U88" s="192"/>
      <c r="V88" s="192"/>
      <c r="W88" s="192"/>
      <c r="X88" s="192"/>
      <c r="Y88" s="80"/>
      <c r="Z88" s="80"/>
    </row>
    <row r="89" spans="1:26" x14ac:dyDescent="0.2">
      <c r="A89" s="84">
        <v>82</v>
      </c>
      <c r="B89" s="84" t="str">
        <f ca="1"/>
        <v>Guyana</v>
      </c>
      <c r="C89" s="84" t="str">
        <f ca="1"/>
        <v>GUY</v>
      </c>
      <c r="D89" s="219" t="str">
        <f ca="1"/>
        <v>LCN           Latin America &amp; Caribbean</v>
      </c>
      <c r="E89" s="219" t="str">
        <f ca="1"/>
        <v>IDA</v>
      </c>
      <c r="F89" s="190" t="str">
        <f t="shared" ca="1" si="4"/>
        <v/>
      </c>
      <c r="G89" s="80">
        <f>IF(N89=7, 6.9, 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4.1271264236530145</v>
      </c>
      <c r="H89" s="80" cm="1">
        <f t="array" ref="H89">IF(
    SUM(IF(
            ISNUMBER(
                IF(
                    $M$4:$X$4,
                    (M89:X89),
                    "")),
            1,
            0))
        =0,
    NA(),
    IF(
        Parameters!$D$15=1,
        IF(
            SUM(--(ISNUMBER(IF($M$4:$X$4=1,(M89:X89),""))))&gt;0,
            MAX(IF(
                ISNUMBER(M89:X89),
                IF(
                    M$4:X$4=1,
                    M89:X89,
                    ""),
                "")),
            MAX(IF(
                ISNUMBER(M89:X89),
                IF(
                    M$4:X$4=2,
                    M89:X89,
                    ""),
                ""))
        ),
        IF(
            Parameters!$D$16=1,
            IFERROR(
                AVERAGE(IF(
                    ISNUMBER(M89:X89),
                    IF(
                        M$4:X$4=1,
                        M89:X89,
                        ""),
                    "")),
                AVERAGE(IF(
                    ISNUMBER(M89:X89),
                    IF(
                        M$4:X$4=2,
                        M89:X89,
                        ""),
                    ""))
            ),
            IF(
                Parameters!$D$17=1,
                IFERROR(
                    IF(
                        OR(
                            IF(
                                ISNUMBER(M89:X89),
                                IF(
                                    M$4:X$4=1,
                                    M89:X89,
                                    ""),
                                "")
                            =0),
                        0,
                        GEOMEAN(IF(
                            ISNUMBER(M89:X89),
                            IF(
                                M$4:X$4=1,
                                M89:X89,
                                ""),
                            ""))
                    ),
                    IF(
                        OR(IF(
                            ISNUMBER(M89:X89),
                            IF(
                                M$4:X$4=2,
                                M89:X89,
                                ""),
                            "")
                            =0),
                        0,
                        GEOMEAN(IF(
                            ISNUMBER(M89:X89),
                            IF(
                                M$4:X$4=2,
                                M89:X89,
                                ""),
                            "")))
                )
            )
        )
    )
)</f>
        <v>3.0090829182537302</v>
      </c>
      <c r="I89" s="191" cm="1">
        <f t="array" ref="I89">IF(
    SUM(IF(
            ISNUMBER(
                IF(
                    $M$5:$X$5,
                    (M89:X89),
                    "")),
            1,
            0))
        =0,
    NA(),
    IF(
        Parameters!$D$15=1,
        IF(
            SUM(--(ISNUMBER(IF($M$5:$X$5=1,(M89:X89),""))))&gt;0,
            MAX(IF(
                ISNUMBER(M89:X89),
                IF(
                    M$5:X$5=1,
                    M89:X89,
                    ""),
                "")),
            MAX(IF(
                ISNUMBER(M89:X89),
                IF(
                    M$5:X$5=2,
                    M89:X89,
                    ""),
                ""))
        ),
        IF(
            Parameters!$D$16=1,
            IFERROR(
                AVERAGE(IF(
                    ISNUMBER(M89:X89),
                    IF(
                        M$5:X$5=1,
                        M89:X89,
                        ""),
                    "")),
                AVERAGE(IF(
                    ISNUMBER(M89:X89),
                    IF(
                        M$5:X$5=2,
                        M89:X89,
                        ""),
                    ""))
            ),
            IF(
                Parameters!$D$17=1,
                IFERROR(
                    IF(
                        OR(
                            IF(
                                ISNUMBER(M89:X89),
                                IF(
                                    M$5:X$5=1,
                                    M89:X89,
                                    ""),
                                "")
                            =0),
                        0,
                        GEOMEAN(IF(
                            ISNUMBER(M89:X89),
                            IF(
                                M$5:X$5=1,
                                M89:X89,
                                ""),
                            ""))
                    ),
                    IF(
                        OR(IF(
                            ISNUMBER(M89:X89),
                            IF(
                                M$5:X$5=2,
                                M89:X89,
                                ""),
                            "")
                            =0),
                        0,
                        GEOMEAN(IF(
                            ISNUMBER(M89:X89),
                            IF(
                                M$5:X$5=2,
                                M89:X89,
                                ""),
                            "")))
                )
            )
        )
    )
)</f>
        <v>5.66058595909342</v>
      </c>
      <c r="J89" s="242">
        <v>45142</v>
      </c>
      <c r="K89" s="242">
        <v>45142</v>
      </c>
      <c r="L89" s="91" t="s">
        <v>140</v>
      </c>
      <c r="M89" s="192">
        <v>3.0090829182537302</v>
      </c>
      <c r="N89" s="192" t="s">
        <v>409</v>
      </c>
      <c r="O89" s="192">
        <v>5.66058595909342</v>
      </c>
      <c r="P89" s="192">
        <v>38.4166666666666</v>
      </c>
      <c r="Q89" s="192" t="s">
        <v>409</v>
      </c>
      <c r="R89" s="192">
        <v>0.91666666666666397</v>
      </c>
      <c r="S89" s="192"/>
      <c r="T89" s="192"/>
      <c r="U89" s="192"/>
      <c r="V89" s="192"/>
      <c r="W89" s="192"/>
      <c r="X89" s="192"/>
      <c r="Y89" s="80"/>
      <c r="Z89" s="80"/>
    </row>
    <row r="90" spans="1:26" x14ac:dyDescent="0.2">
      <c r="A90" s="84">
        <v>83</v>
      </c>
      <c r="B90" s="84" t="str">
        <f ca="1"/>
        <v>Hong Kong SAR, China</v>
      </c>
      <c r="C90" s="84" t="str">
        <f ca="1"/>
        <v>HKG</v>
      </c>
      <c r="D90" s="219" t="str">
        <f ca="1"/>
        <v>EAS           East Asia &amp; Pacific</v>
      </c>
      <c r="E90" s="219" t="str">
        <f ca="1"/>
        <v>NA</v>
      </c>
      <c r="F90" s="190" t="str">
        <f t="shared" ca="1" si="4"/>
        <v/>
      </c>
      <c r="G90" s="80">
        <f>IF(N90=7, 6.9, 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0</v>
      </c>
      <c r="H90" s="80" cm="1">
        <f t="array" ref="H90">IF(
    SUM(IF(
            ISNUMBER(
                IF(
                    $M$4:$X$4,
                    (M90:X90),
                    "")),
            1,
            0))
        =0,
    NA(),
    IF(
        Parameters!$D$15=1,
        IF(
            SUM(--(ISNUMBER(IF($M$4:$X$4=1,(M90:X90),""))))&gt;0,
            MAX(IF(
                ISNUMBER(M90:X90),
                IF(
                    M$4:X$4=1,
                    M90:X90,
                    ""),
                "")),
            MAX(IF(
                ISNUMBER(M90:X90),
                IF(
                    M$4:X$4=2,
                    M90:X90,
                    ""),
                ""))
        ),
        IF(
            Parameters!$D$16=1,
            IFERROR(
                AVERAGE(IF(
                    ISNUMBER(M90:X90),
                    IF(
                        M$4:X$4=1,
                        M90:X90,
                        ""),
                    "")),
                AVERAGE(IF(
                    ISNUMBER(M90:X90),
                    IF(
                        M$4:X$4=2,
                        M90:X90,
                        ""),
                    ""))
            ),
            IF(
                Parameters!$D$17=1,
                IFERROR(
                    IF(
                        OR(
                            IF(
                                ISNUMBER(M90:X90),
                                IF(
                                    M$4:X$4=1,
                                    M90:X90,
                                    ""),
                                "")
                            =0),
                        0,
                        GEOMEAN(IF(
                            ISNUMBER(M90:X90),
                            IF(
                                M$4:X$4=1,
                                M90:X90,
                                ""),
                            ""))
                    ),
                    IF(
                        OR(IF(
                            ISNUMBER(M90:X90),
                            IF(
                                M$4:X$4=2,
                                M90:X90,
                                ""),
                            "")
                            =0),
                        0,
                        GEOMEAN(IF(
                            ISNUMBER(M90:X90),
                            IF(
                                M$4:X$4=2,
                                M90:X90,
                                ""),
                            "")))
                )
            )
        )
    )
)</f>
        <v>0</v>
      </c>
      <c r="I90" s="191" cm="1">
        <f t="array" ref="I90">IF(
    SUM(IF(
            ISNUMBER(
                IF(
                    $M$5:$X$5,
                    (M90:X90),
                    "")),
            1,
            0))
        =0,
    NA(),
    IF(
        Parameters!$D$15=1,
        IF(
            SUM(--(ISNUMBER(IF($M$5:$X$5=1,(M90:X90),""))))&gt;0,
            MAX(IF(
                ISNUMBER(M90:X90),
                IF(
                    M$5:X$5=1,
                    M90:X90,
                    ""),
                "")),
            MAX(IF(
                ISNUMBER(M90:X90),
                IF(
                    M$5:X$5=2,
                    M90:X90,
                    ""),
                ""))
        ),
        IF(
            Parameters!$D$16=1,
            IFERROR(
                AVERAGE(IF(
                    ISNUMBER(M90:X90),
                    IF(
                        M$5:X$5=1,
                        M90:X90,
                        ""),
                    "")),
                AVERAGE(IF(
                    ISNUMBER(M90:X90),
                    IF(
                        M$5:X$5=2,
                        M90:X90,
                        ""),
                    ""))
            ),
            IF(
                Parameters!$D$17=1,
                IFERROR(
                    IF(
                        OR(
                            IF(
                                ISNUMBER(M90:X90),
                                IF(
                                    M$5:X$5=1,
                                    M90:X90,
                                    ""),
                                "")
                            =0),
                        0,
                        GEOMEAN(IF(
                            ISNUMBER(M90:X90),
                            IF(
                                M$5:X$5=1,
                                M90:X90,
                                ""),
                            ""))
                    ),
                    IF(
                        OR(IF(
                            ISNUMBER(M90:X90),
                            IF(
                                M$5:X$5=2,
                                M90:X90,
                                ""),
                            "")
                            =0),
                        0,
                        GEOMEAN(IF(
                            ISNUMBER(M90:X90),
                            IF(
                                M$5:X$5=2,
                                M90:X90,
                                ""),
                            "")))
                )
            )
        )
    )
)</f>
        <v>4.4444444444444402</v>
      </c>
      <c r="J90" s="242">
        <v>45142</v>
      </c>
      <c r="K90" s="242">
        <v>45142</v>
      </c>
      <c r="L90" s="91" t="s">
        <v>710</v>
      </c>
      <c r="M90" s="192">
        <v>0</v>
      </c>
      <c r="N90" s="192" t="s">
        <v>409</v>
      </c>
      <c r="O90" s="192">
        <v>4.4444444444444402</v>
      </c>
      <c r="P90" s="192">
        <v>5.3333333333333304</v>
      </c>
      <c r="Q90" s="192" t="s">
        <v>409</v>
      </c>
      <c r="R90" s="192">
        <v>0</v>
      </c>
      <c r="S90" s="192"/>
      <c r="T90" s="192"/>
      <c r="U90" s="192"/>
      <c r="V90" s="192"/>
      <c r="W90" s="192"/>
      <c r="X90" s="192"/>
      <c r="Y90" s="80"/>
      <c r="Z90" s="80"/>
    </row>
    <row r="91" spans="1:26" x14ac:dyDescent="0.2">
      <c r="A91" s="84">
        <v>84</v>
      </c>
      <c r="B91" s="84" t="str">
        <f ca="1"/>
        <v>Honduras</v>
      </c>
      <c r="C91" s="84" t="str">
        <f ca="1"/>
        <v>HND</v>
      </c>
      <c r="D91" s="219" t="str">
        <f ca="1"/>
        <v>LCN           Latin America &amp; Caribbean</v>
      </c>
      <c r="E91" s="219" t="str">
        <f ca="1"/>
        <v>IDA</v>
      </c>
      <c r="F91" s="190" t="str">
        <f t="shared" ca="1" si="4"/>
        <v/>
      </c>
      <c r="G91" s="80">
        <f>IF(N91=7, 6.9, 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4.4203807265116168</v>
      </c>
      <c r="H91" s="80" cm="1">
        <f t="array" ref="H91">IF(
    SUM(IF(
            ISNUMBER(
                IF(
                    $M$4:$X$4,
                    (M91:X91),
                    "")),
            1,
            0))
        =0,
    NA(),
    IF(
        Parameters!$D$15=1,
        IF(
            SUM(--(ISNUMBER(IF($M$4:$X$4=1,(M91:X91),""))))&gt;0,
            MAX(IF(
                ISNUMBER(M91:X91),
                IF(
                    M$4:X$4=1,
                    M91:X91,
                    ""),
                "")),
            MAX(IF(
                ISNUMBER(M91:X91),
                IF(
                    M$4:X$4=2,
                    M91:X91,
                    ""),
                ""))
        ),
        IF(
            Parameters!$D$16=1,
            IFERROR(
                AVERAGE(IF(
                    ISNUMBER(M91:X91),
                    IF(
                        M$4:X$4=1,
                        M91:X91,
                        ""),
                    "")),
                AVERAGE(IF(
                    ISNUMBER(M91:X91),
                    IF(
                        M$4:X$4=2,
                        M91:X91,
                        ""),
                    ""))
            ),
            IF(
                Parameters!$D$17=1,
                IFERROR(
                    IF(
                        OR(
                            IF(
                                ISNUMBER(M91:X91),
                                IF(
                                    M$4:X$4=1,
                                    M91:X91,
                                    ""),
                                "")
                            =0),
                        0,
                        GEOMEAN(IF(
                            ISNUMBER(M91:X91),
                            IF(
                                M$4:X$4=1,
                                M91:X91,
                                ""),
                            ""))
                    ),
                    IF(
                        OR(IF(
                            ISNUMBER(M91:X91),
                            IF(
                                M$4:X$4=2,
                                M91:X91,
                                ""),
                            "")
                            =0),
                        0,
                        GEOMEAN(IF(
                            ISNUMBER(M91:X91),
                            IF(
                                M$4:X$4=2,
                                M91:X91,
                                ""),
                            "")))
                )
            )
        )
    )
)</f>
        <v>2.9358335774977999</v>
      </c>
      <c r="I91" s="191" cm="1">
        <f t="array" ref="I91">IF(
    SUM(IF(
            ISNUMBER(
                IF(
                    $M$5:$X$5,
                    (M91:X91),
                    "")),
            1,
            0))
        =0,
    NA(),
    IF(
        Parameters!$D$15=1,
        IF(
            SUM(--(ISNUMBER(IF($M$5:$X$5=1,(M91:X91),""))))&gt;0,
            MAX(IF(
                ISNUMBER(M91:X91),
                IF(
                    M$5:X$5=1,
                    M91:X91,
                    ""),
                "")),
            MAX(IF(
                ISNUMBER(M91:X91),
                IF(
                    M$5:X$5=2,
                    M91:X91,
                    ""),
                ""))
        ),
        IF(
            Parameters!$D$16=1,
            IFERROR(
                AVERAGE(IF(
                    ISNUMBER(M91:X91),
                    IF(
                        M$5:X$5=1,
                        M91:X91,
                        ""),
                    "")),
                AVERAGE(IF(
                    ISNUMBER(M91:X91),
                    IF(
                        M$5:X$5=2,
                        M91:X91,
                        ""),
                    ""))
            ),
            IF(
                Parameters!$D$17=1,
                IFERROR(
                    IF(
                        OR(
                            IF(
                                ISNUMBER(M91:X91),
                                IF(
                                    M$5:X$5=1,
                                    M91:X91,
                                    ""),
                                "")
                            =0),
                        0,
                        GEOMEAN(IF(
                            ISNUMBER(M91:X91),
                            IF(
                                M$5:X$5=1,
                                M91:X91,
                                ""),
                            ""))
                    ),
                    IF(
                        OR(IF(
                            ISNUMBER(M91:X91),
                            IF(
                                M$5:X$5=2,
                                M91:X91,
                                ""),
                            "")
                            =0),
                        0,
                        GEOMEAN(IF(
                            ISNUMBER(M91:X91),
                            IF(
                                M$5:X$5=2,
                                M91:X91,
                                ""),
                            "")))
                )
            )
        )
    )
)</f>
        <v>6.6556108347153096</v>
      </c>
      <c r="J91" s="242">
        <v>45142</v>
      </c>
      <c r="K91" s="242">
        <v>45142</v>
      </c>
      <c r="L91" s="91" t="s">
        <v>142</v>
      </c>
      <c r="M91" s="192">
        <v>2.9358335774977999</v>
      </c>
      <c r="N91" s="192" t="s">
        <v>409</v>
      </c>
      <c r="O91" s="192">
        <v>6.6556108347153096</v>
      </c>
      <c r="P91" s="192">
        <v>38</v>
      </c>
      <c r="Q91" s="192" t="s">
        <v>409</v>
      </c>
      <c r="R91" s="192">
        <v>1.6666666666666601</v>
      </c>
      <c r="S91" s="192"/>
      <c r="T91" s="192"/>
      <c r="U91" s="192"/>
      <c r="V91" s="192"/>
      <c r="W91" s="192"/>
      <c r="X91" s="192"/>
      <c r="Y91" s="80"/>
      <c r="Z91" s="80"/>
    </row>
    <row r="92" spans="1:26" x14ac:dyDescent="0.2">
      <c r="A92" s="84">
        <v>85</v>
      </c>
      <c r="B92" s="84" t="str">
        <f ca="1"/>
        <v>Croatia</v>
      </c>
      <c r="C92" s="84" t="str">
        <f ca="1"/>
        <v>HRV</v>
      </c>
      <c r="D92" s="219" t="str">
        <f ca="1"/>
        <v>ECS           Europe &amp; Central Asia</v>
      </c>
      <c r="E92" s="219" t="str">
        <f ca="1"/>
        <v>IBRD</v>
      </c>
      <c r="F92" s="190" t="str">
        <f t="shared" ca="1" si="4"/>
        <v/>
      </c>
      <c r="G92" s="80">
        <f>IF(N92=7, 6.9, 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$M$4:$X$4,
                    (M92:X92),
                    "")),
            1,
            0))
        =0,
    NA(),
    IF(
        Parameters!$D$15=1,
        IF(
            SUM(--(ISNUMBER(IF($M$4:$X$4=1,(M92:X92),""))))&gt;0,
            MAX(IF(
                ISNUMBER(M92:X92),
                IF(
                    M$4:X$4=1,
                    M92:X92,
                    ""),
                "")),
            MAX(IF(
                ISNUMBER(M92:X92),
                IF(
                    M$4:X$4=2,
                    M92:X92,
                    ""),
                ""))
        ),
        IF(
            Parameters!$D$16=1,
            IFERROR(
                AVERAGE(IF(
                    ISNUMBER(M92:X92),
                    IF(
                        M$4:X$4=1,
                        M92:X92,
                        ""),
                    "")),
                AVERAGE(IF(
                    ISNUMBER(M92:X92),
                    IF(
                        M$4:X$4=2,
                        M92:X92,
                        ""),
                    ""))
            ),
            IF(
                Parameters!$D$17=1,
                IFERROR(
                    IF(
                        OR(
                            IF(
                                ISNUMBER(M92:X92),
                                IF(
                                    M$4:X$4=1,
                                    M92:X92,
                                    ""),
                                "")
                            =0),
                        0,
                        GEOMEAN(IF(
                            ISNUMBER(M92:X92),
                            IF(
                                M$4:X$4=1,
                                M92:X92,
                                ""),
                            ""))
                    ),
                    IF(
                        OR(IF(
                            ISNUMBER(M92:X92),
                            IF(
                                M$4:X$4=2,
                                M92:X92,
                                ""),
                            "")
                            =0),
                        0,
                        GEOMEAN(IF(
                            ISNUMBER(M92:X92),
                            IF(
                                M$4:X$4=2,
                                M92:X92,
                                ""),
                            "")))
                )
            )
        )
    )
)</f>
        <v>2.5256372692645699</v>
      </c>
      <c r="I92" s="191" cm="1">
        <f t="array" ref="I92">IF(
    SUM(IF(
            ISNUMBER(
                IF(
                    $M$5:$X$5,
                    (M92:X92),
                    "")),
            1,
            0))
        =0,
    NA(),
    IF(
        Parameters!$D$15=1,
        IF(
            SUM(--(ISNUMBER(IF($M$5:$X$5=1,(M92:X92),""))))&gt;0,
            MAX(IF(
                ISNUMBER(M92:X92),
                IF(
                    M$5:X$5=1,
                    M92:X92,
                    ""),
                "")),
            MAX(IF(
                ISNUMBER(M92:X92),
                IF(
                    M$5:X$5=2,
                    M92:X92,
                    ""),
                ""))
        ),
        IF(
            Parameters!$D$16=1,
            IFERROR(
                AVERAGE(IF(
                    ISNUMBER(M92:X92),
                    IF(
                        M$5:X$5=1,
                        M92:X92,
                        ""),
                    "")),
                AVERAGE(IF(
                    ISNUMBER(M92:X92),
                    IF(
                        M$5:X$5=2,
                        M92:X92,
                        ""),
                    ""))
            ),
            IF(
                Parameters!$D$17=1,
                IFERROR(
                    IF(
                        OR(
                            IF(
                                ISNUMBER(M92:X92),
                                IF(
                                    M$5:X$5=1,
                                    M92:X92,
                                    ""),
                                "")
                            =0),
                        0,
                        GEOMEAN(IF(
                            ISNUMBER(M92:X92),
                            IF(
                                M$5:X$5=1,
                                M92:X92,
                                ""),
                            ""))
                    ),
                    IF(
                        OR(IF(
                            ISNUMBER(M92:X92),
                            IF(
                                M$5:X$5=2,
                                M92:X92,
                                ""),
                            "")
                            =0),
                        0,
                        GEOMEAN(IF(
                            ISNUMBER(M92:X92),
                            IF(
                                M$5:X$5=2,
                                M92:X92,
                                ""),
                            "")))
                )
            )
        )
    )
)</f>
        <v>0</v>
      </c>
      <c r="J92" s="242">
        <v>45142</v>
      </c>
      <c r="K92" s="242">
        <v>45142</v>
      </c>
      <c r="L92" s="91" t="s">
        <v>144</v>
      </c>
      <c r="M92" s="192">
        <v>2.5256372692645699</v>
      </c>
      <c r="N92" s="192" t="s">
        <v>409</v>
      </c>
      <c r="O92" s="192">
        <v>0</v>
      </c>
      <c r="P92" s="192">
        <v>35.6666666666666</v>
      </c>
      <c r="Q92" s="192" t="s">
        <v>409</v>
      </c>
      <c r="R92" s="192">
        <v>-9.6666666666666607</v>
      </c>
      <c r="S92" s="192"/>
      <c r="T92" s="192"/>
      <c r="U92" s="192"/>
      <c r="V92" s="192"/>
      <c r="W92" s="192"/>
      <c r="X92" s="192"/>
      <c r="Y92" s="80"/>
      <c r="Z92" s="80"/>
    </row>
    <row r="93" spans="1:26" x14ac:dyDescent="0.2">
      <c r="A93" s="84">
        <v>86</v>
      </c>
      <c r="B93" s="84" t="str">
        <f ca="1"/>
        <v>Haiti</v>
      </c>
      <c r="C93" s="84" t="str">
        <f ca="1"/>
        <v>HTI</v>
      </c>
      <c r="D93" s="219" t="str">
        <f ca="1"/>
        <v>LCN           Latin America &amp; Caribbean</v>
      </c>
      <c r="E93" s="219" t="str">
        <f ca="1"/>
        <v>IDA</v>
      </c>
      <c r="F93" s="190" t="str">
        <f t="shared" ca="1" si="4"/>
        <v/>
      </c>
      <c r="G93" s="80">
        <f>IF(N93=7, 6.9, 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5.507324264718144</v>
      </c>
      <c r="H93" s="80" cm="1">
        <f t="array" ref="H93">IF(
    SUM(IF(
            ISNUMBER(
                IF(
                    $M$4:$X$4,
                    (M93:X93),
                    "")),
            1,
            0))
        =0,
    NA(),
    IF(
        Parameters!$D$15=1,
        IF(
            SUM(--(ISNUMBER(IF($M$4:$X$4=1,(M93:X93),""))))&gt;0,
            MAX(IF(
                ISNUMBER(M93:X93),
                IF(
                    M$4:X$4=1,
                    M93:X93,
                    ""),
                "")),
            MAX(IF(
                ISNUMBER(M93:X93),
                IF(
                    M$4:X$4=2,
                    M93:X93,
                    ""),
                ""))
        ),
        IF(
            Parameters!$D$16=1,
            IFERROR(
                AVERAGE(IF(
                    ISNUMBER(M93:X93),
                    IF(
                        M$4:X$4=1,
                        M93:X93,
                        ""),
                    "")),
                AVERAGE(IF(
                    ISNUMBER(M93:X93),
                    IF(
                        M$4:X$4=2,
                        M93:X93,
                        ""),
                    ""))
            ),
            IF(
                Parameters!$D$17=1,
                IFERROR(
                    IF(
                        OR(
                            IF(
                                ISNUMBER(M93:X93),
                                IF(
                                    M$4:X$4=1,
                                    M93:X93,
                                    ""),
                                "")
                            =0),
                        0,
                        GEOMEAN(IF(
                            ISNUMBER(M93:X93),
                            IF(
                                M$4:X$4=1,
                                M93:X93,
                                ""),
                            ""))
                    ),
                    IF(
                        OR(IF(
                            ISNUMBER(M93:X93),
                            IF(
                                M$4:X$4=2,
                                M93:X93,
                                ""),
                            "")
                            =0),
                        0,
                        GEOMEAN(IF(
                            ISNUMBER(M93:X93),
                            IF(
                                M$4:X$4=2,
                                M93:X93,
                                ""),
                            "")))
                )
            )
        )
    )
)</f>
        <v>7.3747436273073497</v>
      </c>
      <c r="I93" s="191" cm="1">
        <f t="array" ref="I93">IF(
    SUM(IF(
            ISNUMBER(
                IF(
                    $M$5:$X$5,
                    (M93:X93),
                    "")),
            1,
            0))
        =0,
    NA(),
    IF(
        Parameters!$D$15=1,
        IF(
            SUM(--(ISNUMBER(IF($M$5:$X$5=1,(M93:X93),""))))&gt;0,
            MAX(IF(
                ISNUMBER(M93:X93),
                IF(
                    M$5:X$5=1,
                    M93:X93,
                    ""),
                "")),
            MAX(IF(
                ISNUMBER(M93:X93),
                IF(
                    M$5:X$5=2,
                    M93:X93,
                    ""),
                ""))
        ),
        IF(
            Parameters!$D$16=1,
            IFERROR(
                AVERAGE(IF(
                    ISNUMBER(M93:X93),
                    IF(
                        M$5:X$5=1,
                        M93:X93,
                        ""),
                    "")),
                AVERAGE(IF(
                    ISNUMBER(M93:X93),
                    IF(
                        M$5:X$5=2,
                        M93:X93,
                        ""),
                    ""))
            ),
            IF(
                Parameters!$D$17=1,
                IFERROR(
                    IF(
                        OR(
                            IF(
                                ISNUMBER(M93:X93),
                                IF(
                                    M$5:X$5=1,
                                    M93:X93,
                                    ""),
                                "")
                            =0),
                        0,
                        GEOMEAN(IF(
                            ISNUMBER(M93:X93),
                            IF(
                                M$5:X$5=1,
                                M93:X93,
                                ""),
                            ""))
                    ),
                    IF(
                        OR(IF(
                            ISNUMBER(M93:X93),
                            IF(
                                M$5:X$5=2,
                                M93:X93,
                                ""),
                            "")
                            =0),
                        0,
                        GEOMEAN(IF(
                            ISNUMBER(M93:X93),
                            IF(
                                M$5:X$5=2,
                                M93:X93,
                                ""),
                            "")))
                )
            )
        )
    )
)</f>
        <v>4.1127694859038098</v>
      </c>
      <c r="J93" s="242">
        <v>45142</v>
      </c>
      <c r="K93" s="242">
        <v>45142</v>
      </c>
      <c r="L93" s="91" t="s">
        <v>146</v>
      </c>
      <c r="M93" s="192">
        <v>7.3747436273073497</v>
      </c>
      <c r="N93" s="192" t="s">
        <v>409</v>
      </c>
      <c r="O93" s="192">
        <v>4.1127694859038098</v>
      </c>
      <c r="P93" s="192">
        <v>63.25</v>
      </c>
      <c r="Q93" s="192" t="s">
        <v>409</v>
      </c>
      <c r="R93" s="192">
        <v>-0.25</v>
      </c>
      <c r="S93" s="192"/>
      <c r="T93" s="192"/>
      <c r="U93" s="192"/>
      <c r="V93" s="192"/>
      <c r="W93" s="192"/>
      <c r="X93" s="192"/>
      <c r="Y93" s="80"/>
      <c r="Z93" s="80"/>
    </row>
    <row r="94" spans="1:26" x14ac:dyDescent="0.2">
      <c r="A94" s="84">
        <v>87</v>
      </c>
      <c r="B94" s="84" t="str">
        <f ca="1"/>
        <v>Hungary</v>
      </c>
      <c r="C94" s="84" t="str">
        <f ca="1"/>
        <v>HUN</v>
      </c>
      <c r="D94" s="219" t="str">
        <f ca="1"/>
        <v>ECS           Europe &amp; Central Asia</v>
      </c>
      <c r="E94" s="219" t="str">
        <f ca="1"/>
        <v>NA</v>
      </c>
      <c r="F94" s="190" t="str">
        <f t="shared" ca="1" si="4"/>
        <v/>
      </c>
      <c r="G94" s="80">
        <f>IF(N94=7, 6.9, 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5.4288677223300699</v>
      </c>
      <c r="H94" s="80" cm="1">
        <f t="array" ref="H94">IF(
    SUM(IF(
            ISNUMBER(
                IF(
                    $M$4:$X$4,
                    (M94:X94),
                    "")),
            1,
            0))
        =0,
    NA(),
    IF(
        Parameters!$D$15=1,
        IF(
            SUM(--(ISNUMBER(IF($M$4:$X$4=1,(M94:X94),""))))&gt;0,
            MAX(IF(
                ISNUMBER(M94:X94),
                IF(
                    M$4:X$4=1,
                    M94:X94,
                    ""),
                "")),
            MAX(IF(
                ISNUMBER(M94:X94),
                IF(
                    M$4:X$4=2,
                    M94:X94,
                    ""),
                ""))
        ),
        IF(
            Parameters!$D$16=1,
            IFERROR(
                AVERAGE(IF(
                    ISNUMBER(M94:X94),
                    IF(
                        M$4:X$4=1,
                        M94:X94,
                        ""),
                    "")),
                AVERAGE(IF(
                    ISNUMBER(M94:X94),
                    IF(
                        M$4:X$4=2,
                        M94:X94,
                        ""),
                    ""))
            ),
            IF(
                Parameters!$D$17=1,
                IFERROR(
                    IF(
                        OR(
                            IF(
                                ISNUMBER(M94:X94),
                                IF(
                                    M$4:X$4=1,
                                    M94:X94,
                                    ""),
                                "")
                            =0),
                        0,
                        GEOMEAN(IF(
                            ISNUMBER(M94:X94),
                            IF(
                                M$4:X$4=1,
                                M94:X94,
                                ""),
                            ""))
                    ),
                    IF(
                        OR(IF(
                            ISNUMBER(M94:X94),
                            IF(
                                M$4:X$4=2,
                                M94:X94,
                                ""),
                            "")
                            =0),
                        0,
                        GEOMEAN(IF(
                            ISNUMBER(M94:X94),
                            IF(
                                M$4:X$4=2,
                                M94:X94,
                                ""),
                            "")))
                )
            )
        )
    )
)</f>
        <v>4.2103721066510396</v>
      </c>
      <c r="I94" s="191" cm="1">
        <f t="array" ref="I94">IF(
    SUM(IF(
            ISNUMBER(
                IF(
                    $M$5:$X$5,
                    (M94:X94),
                    "")),
            1,
            0))
        =0,
    NA(),
    IF(
        Parameters!$D$15=1,
        IF(
            SUM(--(ISNUMBER(IF($M$5:$X$5=1,(M94:X94),""))))&gt;0,
            MAX(IF(
                ISNUMBER(M94:X94),
                IF(
                    M$5:X$5=1,
                    M94:X94,
                    ""),
                "")),
            MAX(IF(
                ISNUMBER(M94:X94),
                IF(
                    M$5:X$5=2,
                    M94:X94,
                    ""),
                ""))
        ),
        IF(
            Parameters!$D$16=1,
            IFERROR(
                AVERAGE(IF(
                    ISNUMBER(M94:X94),
                    IF(
                        M$5:X$5=1,
                        M94:X94,
                        ""),
                    "")),
                AVERAGE(IF(
                    ISNUMBER(M94:X94),
                    IF(
                        M$5:X$5=2,
                        M94:X94,
                        ""),
                    ""))
            ),
            IF(
                Parameters!$D$17=1,
                IFERROR(
                    IF(
                        OR(
                            IF(
                                ISNUMBER(M94:X94),
                                IF(
                                    M$5:X$5=1,
                                    M94:X94,
                                    ""),
                                "")
                            =0),
                        0,
                        GEOMEAN(IF(
                            ISNUMBER(M94:X94),
                            IF(
                                M$5:X$5=1,
                                M94:X94,
                                ""),
                            ""))
                    ),
                    IF(
                        OR(IF(
                            ISNUMBER(M94:X94),
                            IF(
                                M$5:X$5=2,
                                M94:X94,
                                ""),
                            "")
                            =0),
                        0,
                        GEOMEAN(IF(
                            ISNUMBER(M94:X94),
                            IF(
                                M$5:X$5=2,
                                M94:X94,
                                ""),
                            "")))
                )
            )
        )
    )
)</f>
        <v>7</v>
      </c>
      <c r="J94" s="242">
        <v>45142</v>
      </c>
      <c r="K94" s="242">
        <v>45142</v>
      </c>
      <c r="L94" s="91" t="s">
        <v>148</v>
      </c>
      <c r="M94" s="192">
        <v>4.2103721066510396</v>
      </c>
      <c r="N94" s="192" t="s">
        <v>409</v>
      </c>
      <c r="O94" s="192">
        <v>7</v>
      </c>
      <c r="P94" s="192">
        <v>45.25</v>
      </c>
      <c r="Q94" s="192" t="s">
        <v>409</v>
      </c>
      <c r="R94" s="192">
        <v>4.0833333333333304</v>
      </c>
      <c r="S94" s="192"/>
      <c r="T94" s="192"/>
      <c r="U94" s="192"/>
      <c r="V94" s="192"/>
      <c r="W94" s="192"/>
      <c r="X94" s="192"/>
      <c r="Y94" s="80"/>
      <c r="Z94" s="80"/>
    </row>
    <row r="95" spans="1:26" x14ac:dyDescent="0.2">
      <c r="A95" s="84">
        <v>88</v>
      </c>
      <c r="B95" s="84" t="str">
        <f ca="1"/>
        <v>Indonesia</v>
      </c>
      <c r="C95" s="84" t="str">
        <f ca="1"/>
        <v>IDN</v>
      </c>
      <c r="D95" s="219" t="str">
        <f ca="1"/>
        <v>EAS           East Asia &amp; Pacific</v>
      </c>
      <c r="E95" s="219" t="str">
        <f ca="1"/>
        <v>IBRD</v>
      </c>
      <c r="F95" s="190" t="str">
        <f t="shared" ca="1" si="4"/>
        <v/>
      </c>
      <c r="G95" s="80">
        <f>IF(N95=7, 6.9, 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6.9</v>
      </c>
      <c r="H95" s="80" cm="1">
        <f t="array" ref="H95">IF(
    SUM(IF(
            ISNUMBER(
                IF(
                    $M$4:$X$4,
                    (M95:X95),
                    "")),
            1,
            0))
        =0,
    NA(),
    IF(
        Parameters!$D$15=1,
        IF(
            SUM(--(ISNUMBER(IF($M$4:$X$4=1,(M95:X95),""))))&gt;0,
            MAX(IF(
                ISNUMBER(M95:X95),
                IF(
                    M$4:X$4=1,
                    M95:X95,
                    ""),
                "")),
            MAX(IF(
                ISNUMBER(M95:X95),
                IF(
                    M$4:X$4=2,
                    M95:X95,
                    ""),
                ""))
        ),
        IF(
            Parameters!$D$16=1,
            IFERROR(
                AVERAGE(IF(
                    ISNUMBER(M95:X95),
                    IF(
                        M$4:X$4=1,
                        M95:X95,
                        ""),
                    "")),
                AVERAGE(IF(
                    ISNUMBER(M95:X95),
                    IF(
                        M$4:X$4=2,
                        M95:X95,
                        ""),
                    ""))
            ),
            IF(
                Parameters!$D$17=1,
                IFERROR(
                    IF(
                        OR(
                            IF(
                                ISNUMBER(M95:X95),
                                IF(
                                    M$4:X$4=1,
                                    M95:X95,
                                    ""),
                                "")
                            =0),
                        0,
                        GEOMEAN(IF(
                            ISNUMBER(M95:X95),
                            IF(
                                M$4:X$4=1,
                                M95:X95,
                                ""),
                            ""))
                    ),
                    IF(
                        OR(IF(
                            ISNUMBER(M95:X95),
                            IF(
                                M$4:X$4=2,
                                M95:X95,
                                ""),
                            "")
                            =0),
                        0,
                        GEOMEAN(IF(
                            ISNUMBER(M95:X95),
                            IF(
                                M$4:X$4=2,
                                M95:X95,
                                ""),
                            "")))
                )
            )
        )
    )
)</f>
        <v>7</v>
      </c>
      <c r="I95" s="191" cm="1">
        <f t="array" ref="I95">IF(
    SUM(IF(
            ISNUMBER(
                IF(
                    $M$5:$X$5,
                    (M95:X95),
                    "")),
            1,
            0))
        =0,
    NA(),
    IF(
        Parameters!$D$15=1,
        IF(
            SUM(--(ISNUMBER(IF($M$5:$X$5=1,(M95:X95),""))))&gt;0,
            MAX(IF(
                ISNUMBER(M95:X95),
                IF(
                    M$5:X$5=1,
                    M95:X95,
                    ""),
                "")),
            MAX(IF(
                ISNUMBER(M95:X95),
                IF(
                    M$5:X$5=2,
                    M95:X95,
                    ""),
                ""))
        ),
        IF(
            Parameters!$D$16=1,
            IFERROR(
                AVERAGE(IF(
                    ISNUMBER(M95:X95),
                    IF(
                        M$5:X$5=1,
                        M95:X95,
                        ""),
                    "")),
                AVERAGE(IF(
                    ISNUMBER(M95:X95),
                    IF(
                        M$5:X$5=2,
                        M95:X95,
                        ""),
                    ""))
            ),
            IF(
                Parameters!$D$17=1,
                IFERROR(
                    IF(
                        OR(
                            IF(
                                ISNUMBER(M95:X95),
                                IF(
                                    M$5:X$5=1,
                                    M95:X95,
                                    ""),
                                "")
                            =0),
                        0,
                        GEOMEAN(IF(
                            ISNUMBER(M95:X95),
                            IF(
                                M$5:X$5=1,
                                M95:X95,
                                ""),
                            ""))
                    ),
                    IF(
                        OR(IF(
                            ISNUMBER(M95:X95),
                            IF(
                                M$5:X$5=2,
                                M95:X95,
                                ""),
                            "")
                            =0),
                        0,
                        GEOMEAN(IF(
                            ISNUMBER(M95:X95),
                            IF(
                                M$5:X$5=2,
                                M95:X95,
                                ""),
                            "")))
                )
            )
        )
    )
)</f>
        <v>7</v>
      </c>
      <c r="J95" s="242">
        <v>44895</v>
      </c>
      <c r="K95" s="242">
        <v>44887</v>
      </c>
      <c r="L95" s="91" t="s">
        <v>150</v>
      </c>
      <c r="M95" s="192">
        <v>3.0676823908584798</v>
      </c>
      <c r="N95" s="192">
        <v>7</v>
      </c>
      <c r="O95" s="192">
        <v>1.6804864566058499</v>
      </c>
      <c r="P95" s="192">
        <v>38.75</v>
      </c>
      <c r="Q95" s="192" t="s">
        <v>784</v>
      </c>
      <c r="R95" s="192">
        <v>-2.0833333333333299</v>
      </c>
      <c r="S95" s="192"/>
      <c r="T95" s="192"/>
      <c r="U95" s="192"/>
      <c r="V95" s="192"/>
      <c r="W95" s="192"/>
      <c r="X95" s="192"/>
      <c r="Y95" s="80"/>
      <c r="Z95" s="80"/>
    </row>
    <row r="96" spans="1:26" x14ac:dyDescent="0.2">
      <c r="A96" s="84">
        <v>89</v>
      </c>
      <c r="B96" s="84" t="str">
        <f ca="1"/>
        <v>Isle of Man</v>
      </c>
      <c r="C96" s="84" t="str">
        <f ca="1"/>
        <v>IMN</v>
      </c>
      <c r="D96" s="219" t="str">
        <f ca="1"/>
        <v>ECS           Europe &amp; Central Asia</v>
      </c>
      <c r="E96" s="219" t="str">
        <f ca="1"/>
        <v>NA</v>
      </c>
      <c r="F96" s="190" t="str">
        <f t="shared" ca="1" si="4"/>
        <v/>
      </c>
      <c r="G96" s="80" t="e">
        <f>IF(N96=7, 6.9, 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#N/A</v>
      </c>
      <c r="H96" s="80" t="e" cm="1">
        <f t="array" ref="H96">IF(
    SUM(IF(
            ISNUMBER(
                IF(
                    $M$4:$X$4,
                    (M96:X96),
                    "")),
            1,
            0))
        =0,
    NA(),
    IF(
        Parameters!$D$15=1,
        IF(
            SUM(--(ISNUMBER(IF($M$4:$X$4=1,(M96:X96),""))))&gt;0,
            MAX(IF(
                ISNUMBER(M96:X96),
                IF(
                    M$4:X$4=1,
                    M96:X96,
                    ""),
                "")),
            MAX(IF(
                ISNUMBER(M96:X96),
                IF(
                    M$4:X$4=2,
                    M96:X96,
                    ""),
                ""))
        ),
        IF(
            Parameters!$D$16=1,
            IFERROR(
                AVERAGE(IF(
                    ISNUMBER(M96:X96),
                    IF(
                        M$4:X$4=1,
                        M96:X96,
                        ""),
                    "")),
                AVERAGE(IF(
                    ISNUMBER(M96:X96),
                    IF(
                        M$4:X$4=2,
                        M96:X96,
                        ""),
                    ""))
            ),
            IF(
                Parameters!$D$17=1,
                IFERROR(
                    IF(
                        OR(
                            IF(
                                ISNUMBER(M96:X96),
                                IF(
                                    M$4:X$4=1,
                                    M96:X96,
                                    ""),
                                "")
                            =0),
                        0,
                        GEOMEAN(IF(
                            ISNUMBER(M96:X96),
                            IF(
                                M$4:X$4=1,
                                M96:X96,
                                ""),
                            ""))
                    ),
                    IF(
                        OR(IF(
                            ISNUMBER(M96:X96),
                            IF(
                                M$4:X$4=2,
                                M96:X96,
                                ""),
                            "")
                            =0),
                        0,
                        GEOMEAN(IF(
                            ISNUMBER(M96:X96),
                            IF(
                                M$4:X$4=2,
                                M96:X96,
                                ""),
                            "")))
                )
            )
        )
    )
)</f>
        <v>#N/A</v>
      </c>
      <c r="I96" s="191" t="e" cm="1">
        <f t="array" ref="I96">IF(
    SUM(IF(
            ISNUMBER(
                IF(
                    $M$5:$X$5,
                    (M96:X96),
                    "")),
            1,
            0))
        =0,
    NA(),
    IF(
        Parameters!$D$15=1,
        IF(
            SUM(--(ISNUMBER(IF($M$5:$X$5=1,(M96:X96),""))))&gt;0,
            MAX(IF(
                ISNUMBER(M96:X96),
                IF(
                    M$5:X$5=1,
                    M96:X96,
                    ""),
                "")),
            MAX(IF(
                ISNUMBER(M96:X96),
                IF(
                    M$5:X$5=2,
                    M96:X96,
                    ""),
                ""))
        ),
        IF(
            Parameters!$D$16=1,
            IFERROR(
                AVERAGE(IF(
                    ISNUMBER(M96:X96),
                    IF(
                        M$5:X$5=1,
                        M96:X96,
                        ""),
                    "")),
                AVERAGE(IF(
                    ISNUMBER(M96:X96),
                    IF(
                        M$5:X$5=2,
                        M96:X96,
                        ""),
                    ""))
            ),
            IF(
                Parameters!$D$17=1,
                IFERROR(
                    IF(
                        OR(
                            IF(
                                ISNUMBER(M96:X96),
                                IF(
                                    M$5:X$5=1,
                                    M96:X96,
                                    ""),
                                "")
                            =0),
                        0,
                        GEOMEAN(IF(
                            ISNUMBER(M96:X96),
                            IF(
                                M$5:X$5=1,
                                M96:X96,
                                ""),
                            ""))
                    ),
                    IF(
                        OR(IF(
                            ISNUMBER(M96:X96),
                            IF(
                                M$5:X$5=2,
                                M96:X96,
                                ""),
                            "")
                            =0),
                        0,
                        GEOMEAN(IF(
                            ISNUMBER(M96:X96),
                            IF(
                                M$5:X$5=2,
                                M96:X96,
                                ""),
                            "")))
                )
            )
        )
    )
)</f>
        <v>#N/A</v>
      </c>
      <c r="J96" s="242" t="s">
        <v>409</v>
      </c>
      <c r="K96" s="242" t="s">
        <v>409</v>
      </c>
      <c r="L96" s="91" t="s">
        <v>711</v>
      </c>
      <c r="M96" s="192" t="s">
        <v>409</v>
      </c>
      <c r="N96" s="192" t="s">
        <v>409</v>
      </c>
      <c r="O96" s="192" t="s">
        <v>409</v>
      </c>
      <c r="P96" s="192" t="s">
        <v>409</v>
      </c>
      <c r="Q96" s="192" t="s">
        <v>409</v>
      </c>
      <c r="R96" s="192" t="s">
        <v>409</v>
      </c>
      <c r="S96" s="192"/>
      <c r="T96" s="192"/>
      <c r="U96" s="192"/>
      <c r="V96" s="192"/>
      <c r="W96" s="192"/>
      <c r="X96" s="192"/>
      <c r="Y96" s="80"/>
      <c r="Z96" s="80"/>
    </row>
    <row r="97" spans="1:26" x14ac:dyDescent="0.2">
      <c r="A97" s="84">
        <v>90</v>
      </c>
      <c r="B97" s="84" t="str">
        <f ca="1"/>
        <v>India</v>
      </c>
      <c r="C97" s="84" t="str">
        <f ca="1"/>
        <v>IND</v>
      </c>
      <c r="D97" s="219" t="str">
        <f ca="1"/>
        <v>SAS           South Asia</v>
      </c>
      <c r="E97" s="219" t="str">
        <f ca="1"/>
        <v>IBRD</v>
      </c>
      <c r="F97" s="190" t="str">
        <f t="shared" ca="1" si="4"/>
        <v/>
      </c>
      <c r="G97" s="80">
        <f>IF(N97=7, 6.9, 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6.9</v>
      </c>
      <c r="H97" s="80" cm="1">
        <f t="array" ref="H97">IF(
    SUM(IF(
            ISNUMBER(
                IF(
                    $M$4:$X$4,
                    (M97:X97),
                    "")),
            1,
            0))
        =0,
    NA(),
    IF(
        Parameters!$D$15=1,
        IF(
            SUM(--(ISNUMBER(IF($M$4:$X$4=1,(M97:X97),""))))&gt;0,
            MAX(IF(
                ISNUMBER(M97:X97),
                IF(
                    M$4:X$4=1,
                    M97:X97,
                    ""),
                "")),
            MAX(IF(
                ISNUMBER(M97:X97),
                IF(
                    M$4:X$4=2,
                    M97:X97,
                    ""),
                ""))
        ),
        IF(
            Parameters!$D$16=1,
            IFERROR(
                AVERAGE(IF(
                    ISNUMBER(M97:X97),
                    IF(
                        M$4:X$4=1,
                        M97:X97,
                        ""),
                    "")),
                AVERAGE(IF(
                    ISNUMBER(M97:X97),
                    IF(
                        M$4:X$4=2,
                        M97:X97,
                        ""),
                    ""))
            ),
            IF(
                Parameters!$D$17=1,
                IFERROR(
                    IF(
                        OR(
                            IF(
                                ISNUMBER(M97:X97),
                                IF(
                                    M$4:X$4=1,
                                    M97:X97,
                                    ""),
                                "")
                            =0),
                        0,
                        GEOMEAN(IF(
                            ISNUMBER(M97:X97),
                            IF(
                                M$4:X$4=1,
                                M97:X97,
                                ""),
                            ""))
                    ),
                    IF(
                        OR(IF(
                            ISNUMBER(M97:X97),
                            IF(
                                M$4:X$4=2,
                                M97:X97,
                                ""),
                            "")
                            =0),
                        0,
                        GEOMEAN(IF(
                            ISNUMBER(M97:X97),
                            IF(
                                M$4:X$4=2,
                                M97:X97,
                                ""),
                            "")))
                )
            )
        )
    )
)</f>
        <v>7</v>
      </c>
      <c r="I97" s="191" cm="1">
        <f t="array" ref="I97">IF(
    SUM(IF(
            ISNUMBER(
                IF(
                    $M$5:$X$5,
                    (M97:X97),
                    "")),
            1,
            0))
        =0,
    NA(),
    IF(
        Parameters!$D$15=1,
        IF(
            SUM(--(ISNUMBER(IF($M$5:$X$5=1,(M97:X97),""))))&gt;0,
            MAX(IF(
                ISNUMBER(M97:X97),
                IF(
                    M$5:X$5=1,
                    M97:X97,
                    ""),
                "")),
            MAX(IF(
                ISNUMBER(M97:X97),
                IF(
                    M$5:X$5=2,
                    M97:X97,
                    ""),
                ""))
        ),
        IF(
            Parameters!$D$16=1,
            IFERROR(
                AVERAGE(IF(
                    ISNUMBER(M97:X97),
                    IF(
                        M$5:X$5=1,
                        M97:X97,
                        ""),
                    "")),
                AVERAGE(IF(
                    ISNUMBER(M97:X97),
                    IF(
                        M$5:X$5=2,
                        M97:X97,
                        ""),
                    ""))
            ),
            IF(
                Parameters!$D$17=1,
                IFERROR(
                    IF(
                        OR(
                            IF(
                                ISNUMBER(M97:X97),
                                IF(
                                    M$5:X$5=1,
                                    M97:X97,
                                    ""),
                                "")
                            =0),
                        0,
                        GEOMEAN(IF(
                            ISNUMBER(M97:X97),
                            IF(
                                M$5:X$5=1,
                                M97:X97,
                                ""),
                            ""))
                    ),
                    IF(
                        OR(IF(
                            ISNUMBER(M97:X97),
                            IF(
                                M$5:X$5=2,
                                M97:X97,
                                ""),
                            "")
                            =0),
                        0,
                        GEOMEAN(IF(
                            ISNUMBER(M97:X97),
                            IF(
                                M$5:X$5=2,
                                M97:X97,
                                ""),
                            "")))
                )
            )
        )
    )
)</f>
        <v>7</v>
      </c>
      <c r="J97" s="242">
        <v>44895</v>
      </c>
      <c r="K97" s="242">
        <v>44887</v>
      </c>
      <c r="L97" s="91" t="s">
        <v>152</v>
      </c>
      <c r="M97" s="192">
        <v>2.7160855552299998</v>
      </c>
      <c r="N97" s="192">
        <v>7</v>
      </c>
      <c r="O97" s="192">
        <v>6.5450525152017702</v>
      </c>
      <c r="P97" s="192">
        <v>36.75</v>
      </c>
      <c r="Q97" s="192" t="s">
        <v>784</v>
      </c>
      <c r="R97" s="192">
        <v>1.5833333333333299</v>
      </c>
      <c r="S97" s="192"/>
      <c r="T97" s="192"/>
      <c r="U97" s="192"/>
      <c r="V97" s="192"/>
      <c r="W97" s="192"/>
      <c r="X97" s="192"/>
      <c r="Y97" s="80"/>
      <c r="Z97" s="80"/>
    </row>
    <row r="98" spans="1:26" x14ac:dyDescent="0.2">
      <c r="A98" s="84">
        <v>91</v>
      </c>
      <c r="B98" s="84" t="str">
        <f ca="1"/>
        <v>Ireland</v>
      </c>
      <c r="C98" s="84" t="str">
        <f ca="1"/>
        <v>IRL</v>
      </c>
      <c r="D98" s="219" t="str">
        <f ca="1"/>
        <v>ECS           Europe &amp; Central Asia</v>
      </c>
      <c r="E98" s="219" t="str">
        <f ca="1"/>
        <v>NA</v>
      </c>
      <c r="F98" s="190" t="str">
        <f t="shared" ca="1" si="4"/>
        <v/>
      </c>
      <c r="G98" s="80">
        <f>IF(N98=7, 6.9, 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1.8184711261954318</v>
      </c>
      <c r="H98" s="80" cm="1">
        <f t="array" ref="H98">IF(
    SUM(IF(
            ISNUMBER(
                IF(
                    $M$4:$X$4,
                    (M98:X98),
                    "")),
            1,
            0))
        =0,
    NA(),
    IF(
        Parameters!$D$15=1,
        IF(
            SUM(--(ISNUMBER(IF($M$4:$X$4=1,(M98:X98),""))))&gt;0,
            MAX(IF(
                ISNUMBER(M98:X98),
                IF(
                    M$4:X$4=1,
                    M98:X98,
                    ""),
                "")),
            MAX(IF(
                ISNUMBER(M98:X98),
                IF(
                    M$4:X$4=2,
                    M98:X98,
                    ""),
                ""))
        ),
        IF(
            Parameters!$D$16=1,
            IFERROR(
                AVERAGE(IF(
                    ISNUMBER(M98:X98),
                    IF(
                        M$4:X$4=1,
                        M98:X98,
                        ""),
                    "")),
                AVERAGE(IF(
                    ISNUMBER(M98:X98),
                    IF(
                        M$4:X$4=2,
                        M98:X98,
                        ""),
                    ""))
            ),
            IF(
                Parameters!$D$17=1,
                IFERROR(
                    IF(
                        OR(
                            IF(
                                ISNUMBER(M98:X98),
                                IF(
                                    M$4:X$4=1,
                                    M98:X98,
                                    ""),
                                "")
                            =0),
                        0,
                        GEOMEAN(IF(
                            ISNUMBER(M98:X98),
                            IF(
                                M$4:X$4=1,
                                M98:X98,
                                ""),
                            ""))
                    ),
                    IF(
                        OR(IF(
                            ISNUMBER(M98:X98),
                            IF(
                                M$4:X$4=2,
                                M98:X98,
                                ""),
                            "")
                            =0),
                        0,
                        GEOMEAN(IF(
                            ISNUMBER(M98:X98),
                            IF(
                                M$4:X$4=2,
                                M98:X98,
                                ""),
                            "")))
                )
            )
        )
    )
)</f>
        <v>1.0606504541459101</v>
      </c>
      <c r="I98" s="191" cm="1">
        <f t="array" ref="I98">IF(
    SUM(IF(
            ISNUMBER(
                IF(
                    $M$5:$X$5,
                    (M98:X98),
                    "")),
            1,
            0))
        =0,
    NA(),
    IF(
        Parameters!$D$15=1,
        IF(
            SUM(--(ISNUMBER(IF($M$5:$X$5=1,(M98:X98),""))))&gt;0,
            MAX(IF(
                ISNUMBER(M98:X98),
                IF(
                    M$5:X$5=1,
                    M98:X98,
                    ""),
                "")),
            MAX(IF(
                ISNUMBER(M98:X98),
                IF(
                    M$5:X$5=2,
                    M98:X98,
                    ""),
                ""))
        ),
        IF(
            Parameters!$D$16=1,
            IFERROR(
                AVERAGE(IF(
                    ISNUMBER(M98:X98),
                    IF(
                        M$5:X$5=1,
                        M98:X98,
                        ""),
                    "")),
                AVERAGE(IF(
                    ISNUMBER(M98:X98),
                    IF(
                        M$5:X$5=2,
                        M98:X98,
                        ""),
                    ""))
            ),
            IF(
                Parameters!$D$17=1,
                IFERROR(
                    IF(
                        OR(
                            IF(
                                ISNUMBER(M98:X98),
                                IF(
                                    M$5:X$5=1,
                                    M98:X98,
                                    ""),
                                "")
                            =0),
                        0,
                        GEOMEAN(IF(
                            ISNUMBER(M98:X98),
                            IF(
                                M$5:X$5=1,
                                M98:X98,
                                ""),
                            ""))
                    ),
                    IF(
                        OR(IF(
                            ISNUMBER(M98:X98),
                            IF(
                                M$5:X$5=2,
                                M98:X98,
                                ""),
                            "")
                            =0),
                        0,
                        GEOMEAN(IF(
                            ISNUMBER(M98:X98),
                            IF(
                                M$5:X$5=2,
                                M98:X98,
                                ""),
                            "")))
                )
            )
        )
    )
)</f>
        <v>3.1177446102819202</v>
      </c>
      <c r="J98" s="242">
        <v>45142</v>
      </c>
      <c r="K98" s="242">
        <v>45142</v>
      </c>
      <c r="L98" s="91" t="s">
        <v>154</v>
      </c>
      <c r="M98" s="192">
        <v>1.0606504541459101</v>
      </c>
      <c r="N98" s="192" t="s">
        <v>409</v>
      </c>
      <c r="O98" s="192">
        <v>3.1177446102819202</v>
      </c>
      <c r="P98" s="192">
        <v>27.3333333333333</v>
      </c>
      <c r="Q98" s="192" t="s">
        <v>409</v>
      </c>
      <c r="R98" s="192">
        <v>-1</v>
      </c>
      <c r="S98" s="192"/>
      <c r="T98" s="192"/>
      <c r="U98" s="192"/>
      <c r="V98" s="192"/>
      <c r="W98" s="192"/>
      <c r="X98" s="192"/>
      <c r="Y98" s="80"/>
      <c r="Z98" s="80"/>
    </row>
    <row r="99" spans="1:26" x14ac:dyDescent="0.2">
      <c r="A99" s="84">
        <v>92</v>
      </c>
      <c r="B99" s="84" t="str">
        <f ca="1"/>
        <v>Iran, Islamic Rep.</v>
      </c>
      <c r="C99" s="84" t="str">
        <f ca="1"/>
        <v>IRN</v>
      </c>
      <c r="D99" s="219" t="str">
        <f ca="1"/>
        <v>MEA           Middle East &amp; North Africa</v>
      </c>
      <c r="E99" s="219" t="str">
        <f ca="1"/>
        <v>IBRD</v>
      </c>
      <c r="F99" s="190" t="str">
        <f t="shared" ca="1" si="4"/>
        <v/>
      </c>
      <c r="G99" s="80">
        <f>IF(N99=7, 6.9, 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4.7609888227831956</v>
      </c>
      <c r="H99" s="80" cm="1">
        <f t="array" ref="H99">IF(
    SUM(IF(
            ISNUMBER(
                IF(
                    $M$4:$X$4,
                    (M99:X99),
                    "")),
            1,
            0))
        =0,
    NA(),
    IF(
        Parameters!$D$15=1,
        IF(
            SUM(--(ISNUMBER(IF($M$4:$X$4=1,(M99:X99),""))))&gt;0,
            MAX(IF(
                ISNUMBER(M99:X99),
                IF(
                    M$4:X$4=1,
                    M99:X99,
                    ""),
                "")),
            MAX(IF(
                ISNUMBER(M99:X99),
                IF(
                    M$4:X$4=2,
                    M99:X99,
                    ""),
                ""))
        ),
        IF(
            Parameters!$D$16=1,
            IFERROR(
                AVERAGE(IF(
                    ISNUMBER(M99:X99),
                    IF(
                        M$4:X$4=1,
                        M99:X99,
                        ""),
                    "")),
                AVERAGE(IF(
                    ISNUMBER(M99:X99),
                    IF(
                        M$4:X$4=2,
                        M99:X99,
                        ""),
                    ""))
            ),
            IF(
                Parameters!$D$17=1,
                IFERROR(
                    IF(
                        OR(
                            IF(
                                ISNUMBER(M99:X99),
                                IF(
                                    M$4:X$4=1,
                                    M99:X99,
                                    ""),
                                "")
                            =0),
                        0,
                        GEOMEAN(IF(
                            ISNUMBER(M99:X99),
                            IF(
                                M$4:X$4=1,
                                M99:X99,
                                ""),
                            ""))
                    ),
                    IF(
                        OR(IF(
                            ISNUMBER(M99:X99),
                            IF(
                                M$4:X$4=2,
                                M99:X99,
                                ""),
                            "")
                            =0),
                        0,
                        GEOMEAN(IF(
                            ISNUMBER(M99:X99),
                            IF(
                                M$4:X$4=2,
                                M99:X99,
                                ""),
                            "")))
                )
            )
        )
    )
)</f>
        <v>9.2352768825080602</v>
      </c>
      <c r="I99" s="191" cm="1">
        <f t="array" ref="I99">IF(
    SUM(IF(
            ISNUMBER(
                IF(
                    $M$5:$X$5,
                    (M99:X99),
                    "")),
            1,
            0))
        =0,
    NA(),
    IF(
        Parameters!$D$15=1,
        IF(
            SUM(--(ISNUMBER(IF($M$5:$X$5=1,(M99:X99),""))))&gt;0,
            MAX(IF(
                ISNUMBER(M99:X99),
                IF(
                    M$5:X$5=1,
                    M99:X99,
                    ""),
                "")),
            MAX(IF(
                ISNUMBER(M99:X99),
                IF(
                    M$5:X$5=2,
                    M99:X99,
                    ""),
                ""))
        ),
        IF(
            Parameters!$D$16=1,
            IFERROR(
                AVERAGE(IF(
                    ISNUMBER(M99:X99),
                    IF(
                        M$5:X$5=1,
                        M99:X99,
                        ""),
                    "")),
                AVERAGE(IF(
                    ISNUMBER(M99:X99),
                    IF(
                        M$5:X$5=2,
                        M99:X99,
                        ""),
                    ""))
            ),
            IF(
                Parameters!$D$17=1,
                IFERROR(
                    IF(
                        OR(
                            IF(
                                ISNUMBER(M99:X99),
                                IF(
                                    M$5:X$5=1,
                                    M99:X99,
                                    ""),
                                "")
                            =0),
                        0,
                        GEOMEAN(IF(
                            ISNUMBER(M99:X99),
                            IF(
                                M$5:X$5=1,
                                M99:X99,
                                ""),
                            ""))
                    ),
                    IF(
                        OR(IF(
                            ISNUMBER(M99:X99),
                            IF(
                                M$5:X$5=2,
                                M99:X99,
                                ""),
                            "")
                            =0),
                        0,
                        GEOMEAN(IF(
                            ISNUMBER(M99:X99),
                            IF(
                                M$5:X$5=2,
                                M99:X99,
                                ""),
                            "")))
                )
            )
        )
    )
)</f>
        <v>2.4543946932006602</v>
      </c>
      <c r="J99" s="242">
        <v>45142</v>
      </c>
      <c r="K99" s="242">
        <v>45142</v>
      </c>
      <c r="L99" s="91" t="s">
        <v>155</v>
      </c>
      <c r="M99" s="192">
        <v>9.2352768825080602</v>
      </c>
      <c r="N99" s="192" t="s">
        <v>409</v>
      </c>
      <c r="O99" s="192">
        <v>2.4543946932006602</v>
      </c>
      <c r="P99" s="192">
        <v>73.8333333333333</v>
      </c>
      <c r="Q99" s="192" t="s">
        <v>409</v>
      </c>
      <c r="R99" s="192">
        <v>-1.5</v>
      </c>
      <c r="S99" s="192"/>
      <c r="T99" s="192"/>
      <c r="U99" s="192"/>
      <c r="V99" s="192"/>
      <c r="W99" s="192"/>
      <c r="X99" s="192"/>
      <c r="Y99" s="80"/>
      <c r="Z99" s="80"/>
    </row>
    <row r="100" spans="1:26" x14ac:dyDescent="0.2">
      <c r="A100" s="84">
        <v>93</v>
      </c>
      <c r="B100" s="84" t="str">
        <f ca="1"/>
        <v>Iraq</v>
      </c>
      <c r="C100" s="84" t="str">
        <f ca="1"/>
        <v>IRQ</v>
      </c>
      <c r="D100" s="219" t="str">
        <f ca="1"/>
        <v>MEA           Middle East &amp; North Africa</v>
      </c>
      <c r="E100" s="219" t="str">
        <f ca="1"/>
        <v>IBRD</v>
      </c>
      <c r="F100" s="190" t="str">
        <f t="shared" ca="1" si="4"/>
        <v/>
      </c>
      <c r="G100" s="80">
        <f>IF(N100=7, 6.9, 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0</v>
      </c>
      <c r="H100" s="80" cm="1">
        <f t="array" ref="H100">IF(
    SUM(IF(
            ISNUMBER(
                IF(
                    $M$4:$X$4,
                    (M100:X100),
                    "")),
            1,
            0))
        =0,
    NA(),
    IF(
        Parameters!$D$15=1,
        IF(
            SUM(--(ISNUMBER(IF($M$4:$X$4=1,(M100:X100),""))))&gt;0,
            MAX(IF(
                ISNUMBER(M100:X100),
                IF(
                    M$4:X$4=1,
                    M100:X100,
                    ""),
                "")),
            MAX(IF(
                ISNUMBER(M100:X100),
                IF(
                    M$4:X$4=2,
                    M100:X100,
                    ""),
                ""))
        ),
        IF(
            Parameters!$D$16=1,
            IFERROR(
                AVERAGE(IF(
                    ISNUMBER(M100:X100),
                    IF(
                        M$4:X$4=1,
                        M100:X100,
                        ""),
                    "")),
                AVERAGE(IF(
                    ISNUMBER(M100:X100),
                    IF(
                        M$4:X$4=2,
                        M100:X100,
                        ""),
                    ""))
            ),
            IF(
                Parameters!$D$17=1,
                IFERROR(
                    IF(
                        OR(
                            IF(
                                ISNUMBER(M100:X100),
                                IF(
                                    M$4:X$4=1,
                                    M100:X100,
                                    ""),
                                "")
                            =0),
                        0,
                        GEOMEAN(IF(
                            ISNUMBER(M100:X100),
                            IF(
                                M$4:X$4=1,
                                M100:X100,
                                ""),
                            ""))
                    ),
                    IF(
                        OR(IF(
                            ISNUMBER(M100:X100),
                            IF(
                                M$4:X$4=2,
                                M100:X100,
                                ""),
                            "")
                            =0),
                        0,
                        GEOMEAN(IF(
                            ISNUMBER(M100:X100),
                            IF(
                                M$4:X$4=2,
                                M100:X100,
                                ""),
                            "")))
                )
            )
        )
    )
)</f>
        <v>6.012305889247</v>
      </c>
      <c r="I100" s="191" cm="1">
        <f t="array" ref="I100">IF(
    SUM(IF(
            ISNUMBER(
                IF(
                    $M$5:$X$5,
                    (M100:X100),
                    "")),
            1,
            0))
        =0,
    NA(),
    IF(
        Parameters!$D$15=1,
        IF(
            SUM(--(ISNUMBER(IF($M$5:$X$5=1,(M100:X100),""))))&gt;0,
            MAX(IF(
                ISNUMBER(M100:X100),
                IF(
                    M$5:X$5=1,
                    M100:X100,
                    ""),
                "")),
            MAX(IF(
                ISNUMBER(M100:X100),
                IF(
                    M$5:X$5=2,
                    M100:X100,
                    ""),
                ""))
        ),
        IF(
            Parameters!$D$16=1,
            IFERROR(
                AVERAGE(IF(
                    ISNUMBER(M100:X100),
                    IF(
                        M$5:X$5=1,
                        M100:X100,
                        ""),
                    "")),
                AVERAGE(IF(
                    ISNUMBER(M100:X100),
                    IF(
                        M$5:X$5=2,
                        M100:X100,
                        ""),
                    ""))
            ),
            IF(
                Parameters!$D$17=1,
                IFERROR(
                    IF(
                        OR(
                            IF(
                                ISNUMBER(M100:X100),
                                IF(
                                    M$5:X$5=1,
                                    M100:X100,
                                    ""),
                                "")
                            =0),
                        0,
                        GEOMEAN(IF(
                            ISNUMBER(M100:X100),
                            IF(
                                M$5:X$5=1,
                                M100:X100,
                                ""),
                            ""))
                    ),
                    IF(
                        OR(IF(
                            ISNUMBER(M100:X100),
                            IF(
                                M$5:X$5=2,
                                M100:X100,
                                ""),
                            "")
                            =0),
                        0,
                        GEOMEAN(IF(
                            ISNUMBER(M100:X100),
                            IF(
                                M$5:X$5=2,
                                M100:X100,
                                ""),
                            "")))
                )
            )
        )
    )
)</f>
        <v>0</v>
      </c>
      <c r="J100" s="242">
        <v>45142</v>
      </c>
      <c r="K100" s="242">
        <v>45142</v>
      </c>
      <c r="L100" s="91" t="s">
        <v>157</v>
      </c>
      <c r="M100" s="192">
        <v>6.012305889247</v>
      </c>
      <c r="N100" s="192" t="s">
        <v>409</v>
      </c>
      <c r="O100" s="192">
        <v>0</v>
      </c>
      <c r="P100" s="192">
        <v>55.5</v>
      </c>
      <c r="Q100" s="192" t="s">
        <v>409</v>
      </c>
      <c r="R100" s="192">
        <v>-6.1666666666666599</v>
      </c>
      <c r="S100" s="192"/>
      <c r="T100" s="192"/>
      <c r="U100" s="192"/>
      <c r="V100" s="192"/>
      <c r="W100" s="192"/>
      <c r="X100" s="192"/>
      <c r="Y100" s="80"/>
      <c r="Z100" s="80"/>
    </row>
    <row r="101" spans="1:26" x14ac:dyDescent="0.2">
      <c r="A101" s="84">
        <v>94</v>
      </c>
      <c r="B101" s="84" t="str">
        <f ca="1"/>
        <v>Iceland</v>
      </c>
      <c r="C101" s="84" t="str">
        <f ca="1"/>
        <v>ISL</v>
      </c>
      <c r="D101" s="219" t="str">
        <f ca="1"/>
        <v>ECS           Europe &amp; Central Asia</v>
      </c>
      <c r="E101" s="219" t="str">
        <f ca="1"/>
        <v>NA</v>
      </c>
      <c r="F101" s="190" t="str">
        <f t="shared" ca="1" si="4"/>
        <v/>
      </c>
      <c r="G101" s="80">
        <f>IF(N101=7, 6.9, 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4.1802347698108298</v>
      </c>
      <c r="H101" s="80" cm="1">
        <f t="array" ref="H101">IF(
    SUM(IF(
            ISNUMBER(
                IF(
                    $M$4:$X$4,
                    (M101:X101),
                    "")),
            1,
            0))
        =0,
    NA(),
    IF(
        Parameters!$D$15=1,
        IF(
            SUM(--(ISNUMBER(IF($M$4:$X$4=1,(M101:X101),""))))&gt;0,
            MAX(IF(
                ISNUMBER(M101:X101),
                IF(
                    M$4:X$4=1,
                    M101:X101,
                    ""),
                "")),
            MAX(IF(
                ISNUMBER(M101:X101),
                IF(
                    M$4:X$4=2,
                    M101:X101,
                    ""),
                ""))
        ),
        IF(
            Parameters!$D$16=1,
            IFERROR(
                AVERAGE(IF(
                    ISNUMBER(M101:X101),
                    IF(
                        M$4:X$4=1,
                        M101:X101,
                        ""),
                    "")),
                AVERAGE(IF(
                    ISNUMBER(M101:X101),
                    IF(
                        M$4:X$4=2,
                        M101:X101,
                        ""),
                    ""))
            ),
            IF(
                Parameters!$D$17=1,
                IFERROR(
                    IF(
                        OR(
                            IF(
                                ISNUMBER(M101:X101),
                                IF(
                                    M$4:X$4=1,
                                    M101:X101,
                                    ""),
                                "")
                            =0),
                        0,
                        GEOMEAN(IF(
                            ISNUMBER(M101:X101),
                            IF(
                                M$4:X$4=1,
                                M101:X101,
                                ""),
                            ""))
                    ),
                    IF(
                        OR(IF(
                            ISNUMBER(M101:X101),
                            IF(
                                M$4:X$4=2,
                                M101:X101,
                                ""),
                            "")
                            =0),
                        0,
                        GEOMEAN(IF(
                            ISNUMBER(M101:X101),
                            IF(
                                M$4:X$4=2,
                                M101:X101,
                                ""),
                            "")))
                )
            )
        )
    )
)</f>
        <v>2.4963375329622002</v>
      </c>
      <c r="I101" s="191" cm="1">
        <f t="array" ref="I101">IF(
    SUM(IF(
            ISNUMBER(
                IF(
                    $M$5:$X$5,
                    (M101:X101),
                    "")),
            1,
            0))
        =0,
    NA(),
    IF(
        Parameters!$D$15=1,
        IF(
            SUM(--(ISNUMBER(IF($M$5:$X$5=1,(M101:X101),""))))&gt;0,
            MAX(IF(
                ISNUMBER(M101:X101),
                IF(
                    M$5:X$5=1,
                    M101:X101,
                    ""),
                "")),
            MAX(IF(
                ISNUMBER(M101:X101),
                IF(
                    M$5:X$5=2,
                    M101:X101,
                    ""),
                ""))
        ),
        IF(
            Parameters!$D$16=1,
            IFERROR(
                AVERAGE(IF(
                    ISNUMBER(M101:X101),
                    IF(
                        M$5:X$5=1,
                        M101:X101,
                        ""),
                    "")),
                AVERAGE(IF(
                    ISNUMBER(M101:X101),
                    IF(
                        M$5:X$5=2,
                        M101:X101,
                        ""),
                    ""))
            ),
            IF(
                Parameters!$D$17=1,
                IFERROR(
                    IF(
                        OR(
                            IF(
                                ISNUMBER(M101:X101),
                                IF(
                                    M$5:X$5=1,
                                    M101:X101,
                                    ""),
                                "")
                            =0),
                        0,
                        GEOMEAN(IF(
                            ISNUMBER(M101:X101),
                            IF(
                                M$5:X$5=1,
                                M101:X101,
                                ""),
                            ""))
                    ),
                    IF(
                        OR(IF(
                            ISNUMBER(M101:X101),
                            IF(
                                M$5:X$5=2,
                                M101:X101,
                                ""),
                            "")
                            =0),
                        0,
                        GEOMEAN(IF(
                            ISNUMBER(M101:X101),
                            IF(
                                M$5:X$5=2,
                                M101:X101,
                                ""),
                            "")))
                )
            )
        )
    )
)</f>
        <v>7</v>
      </c>
      <c r="J101" s="242">
        <v>45142</v>
      </c>
      <c r="K101" s="242">
        <v>45142</v>
      </c>
      <c r="L101" s="91" t="s">
        <v>159</v>
      </c>
      <c r="M101" s="192">
        <v>2.4963375329622002</v>
      </c>
      <c r="N101" s="192" t="s">
        <v>409</v>
      </c>
      <c r="O101" s="192">
        <v>7</v>
      </c>
      <c r="P101" s="192">
        <v>35.5</v>
      </c>
      <c r="Q101" s="192" t="s">
        <v>409</v>
      </c>
      <c r="R101" s="192">
        <v>2.5</v>
      </c>
      <c r="S101" s="192"/>
      <c r="T101" s="192"/>
      <c r="U101" s="192"/>
      <c r="V101" s="192"/>
      <c r="W101" s="192"/>
      <c r="X101" s="192"/>
      <c r="Y101" s="80"/>
      <c r="Z101" s="80"/>
    </row>
    <row r="102" spans="1:26" x14ac:dyDescent="0.2">
      <c r="A102" s="84">
        <v>95</v>
      </c>
      <c r="B102" s="84" t="str">
        <f ca="1"/>
        <v>Israel</v>
      </c>
      <c r="C102" s="84" t="str">
        <f ca="1"/>
        <v>ISR</v>
      </c>
      <c r="D102" s="219" t="str">
        <f ca="1"/>
        <v>MEA           Middle East &amp; North Africa</v>
      </c>
      <c r="E102" s="219" t="str">
        <f ca="1"/>
        <v>NA</v>
      </c>
      <c r="F102" s="190" t="str">
        <f t="shared" ca="1" si="4"/>
        <v/>
      </c>
      <c r="G102" s="80">
        <f>IF(N102=7, 6.9, 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1.3736458851803273</v>
      </c>
      <c r="H102" s="80" cm="1">
        <f t="array" ref="H102">IF(
    SUM(IF(
            ISNUMBER(
                IF(
                    $M$4:$X$4,
                    (M102:X102),
                    "")),
            1,
            0))
        =0,
    NA(),
    IF(
        Parameters!$D$15=1,
        IF(
            SUM(--(ISNUMBER(IF($M$4:$X$4=1,(M102:X102),""))))&gt;0,
            MAX(IF(
                ISNUMBER(M102:X102),
                IF(
                    M$4:X$4=1,
                    M102:X102,
                    ""),
                "")),
            MAX(IF(
                ISNUMBER(M102:X102),
                IF(
                    M$4:X$4=2,
                    M102:X102,
                    ""),
                ""))
        ),
        IF(
            Parameters!$D$16=1,
            IFERROR(
                AVERAGE(IF(
                    ISNUMBER(M102:X102),
                    IF(
                        M$4:X$4=1,
                        M102:X102,
                        ""),
                    "")),
                AVERAGE(IF(
                    ISNUMBER(M102:X102),
                    IF(
                        M$4:X$4=2,
                        M102:X102,
                        ""),
                    ""))
            ),
            IF(
                Parameters!$D$17=1,
                IFERROR(
                    IF(
                        OR(
                            IF(
                                ISNUMBER(M102:X102),
                                IF(
                                    M$4:X$4=1,
                                    M102:X102,
                                    ""),
                                "")
                            =0),
                        0,
                        GEOMEAN(IF(
                            ISNUMBER(M102:X102),
                            IF(
                                M$4:X$4=1,
                                M102:X102,
                                ""),
                            ""))
                    ),
                    IF(
                        OR(IF(
                            ISNUMBER(M102:X102),
                            IF(
                                M$4:X$4=2,
                                M102:X102,
                                ""),
                            "")
                            =0),
                        0,
                        GEOMEAN(IF(
                            ISNUMBER(M102:X102),
                            IF(
                                M$4:X$4=2,
                                M102:X102,
                                ""),
                            "")))
                )
            )
        )
    )
)</f>
        <v>0.269557573981835</v>
      </c>
      <c r="I102" s="191" cm="1">
        <f t="array" ref="I102">IF(
    SUM(IF(
            ISNUMBER(
                IF(
                    $M$5:$X$5,
                    (M102:X102),
                    "")),
            1,
            0))
        =0,
    NA(),
    IF(
        Parameters!$D$15=1,
        IF(
            SUM(--(ISNUMBER(IF($M$5:$X$5=1,(M102:X102),""))))&gt;0,
            MAX(IF(
                ISNUMBER(M102:X102),
                IF(
                    M$5:X$5=1,
                    M102:X102,
                    ""),
                "")),
            MAX(IF(
                ISNUMBER(M102:X102),
                IF(
                    M$5:X$5=2,
                    M102:X102,
                    ""),
                ""))
        ),
        IF(
            Parameters!$D$16=1,
            IFERROR(
                AVERAGE(IF(
                    ISNUMBER(M102:X102),
                    IF(
                        M$5:X$5=1,
                        M102:X102,
                        ""),
                    "")),
                AVERAGE(IF(
                    ISNUMBER(M102:X102),
                    IF(
                        M$5:X$5=2,
                        M102:X102,
                        ""),
                    ""))
            ),
            IF(
                Parameters!$D$17=1,
                IFERROR(
                    IF(
                        OR(
                            IF(
                                ISNUMBER(M102:X102),
                                IF(
                                    M$5:X$5=1,
                                    M102:X102,
                                    ""),
                                "")
                            =0),
                        0,
                        GEOMEAN(IF(
                            ISNUMBER(M102:X102),
                            IF(
                                M$5:X$5=1,
                                M102:X102,
                                ""),
                            ""))
                    ),
                    IF(
                        OR(IF(
                            ISNUMBER(M102:X102),
                            IF(
                                M$5:X$5=2,
                                M102:X102,
                                ""),
                            "")
                            =0),
                        0,
                        GEOMEAN(IF(
                            ISNUMBER(M102:X102),
                            IF(
                                M$5:X$5=2,
                                M102:X102,
                                ""),
                            "")))
                )
            )
        )
    )
)</f>
        <v>7</v>
      </c>
      <c r="J102" s="242">
        <v>45142</v>
      </c>
      <c r="K102" s="242">
        <v>45142</v>
      </c>
      <c r="L102" s="91" t="s">
        <v>161</v>
      </c>
      <c r="M102" s="192">
        <v>0.269557573981835</v>
      </c>
      <c r="N102" s="192" t="s">
        <v>409</v>
      </c>
      <c r="O102" s="192">
        <v>7</v>
      </c>
      <c r="P102" s="192">
        <v>22.8333333333333</v>
      </c>
      <c r="Q102" s="192" t="s">
        <v>409</v>
      </c>
      <c r="R102" s="192">
        <v>2.5</v>
      </c>
      <c r="S102" s="192"/>
      <c r="T102" s="192"/>
      <c r="U102" s="192"/>
      <c r="V102" s="192"/>
      <c r="W102" s="192"/>
      <c r="X102" s="192"/>
      <c r="Y102" s="80"/>
      <c r="Z102" s="80"/>
    </row>
    <row r="103" spans="1:26" x14ac:dyDescent="0.2">
      <c r="A103" s="84">
        <v>96</v>
      </c>
      <c r="B103" s="84" t="str">
        <f ca="1"/>
        <v>Italy</v>
      </c>
      <c r="C103" s="84" t="str">
        <f ca="1"/>
        <v>ITA</v>
      </c>
      <c r="D103" s="219" t="str">
        <f ca="1"/>
        <v>ECS           Europe &amp; Central Asia</v>
      </c>
      <c r="E103" s="219" t="str">
        <f ca="1"/>
        <v>NA</v>
      </c>
      <c r="F103" s="190" t="str">
        <f t="shared" ca="1" si="4"/>
        <v/>
      </c>
      <c r="G103" s="80">
        <f>IF(N103=7, 6.9, 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1.8002096857887897</v>
      </c>
      <c r="H103" s="80" cm="1">
        <f t="array" ref="H103">IF(
    SUM(IF(
            ISNUMBER(
                IF(
                    $M$4:$X$4,
                    (M103:X103),
                    "")),
            1,
            0))
        =0,
    NA(),
    IF(
        Parameters!$D$15=1,
        IF(
            SUM(--(ISNUMBER(IF($M$4:$X$4=1,(M103:X103),""))))&gt;0,
            MAX(IF(
                ISNUMBER(M103:X103),
                IF(
                    M$4:X$4=1,
                    M103:X103,
                    ""),
                "")),
            MAX(IF(
                ISNUMBER(M103:X103),
                IF(
                    M$4:X$4=2,
                    M103:X103,
                    ""),
                ""))
        ),
        IF(
            Parameters!$D$16=1,
            IFERROR(
                AVERAGE(IF(
                    ISNUMBER(M103:X103),
                    IF(
                        M$4:X$4=1,
                        M103:X103,
                        ""),
                    "")),
                AVERAGE(IF(
                    ISNUMBER(M103:X103),
                    IF(
                        M$4:X$4=2,
                        M103:X103,
                        ""),
                    ""))
            ),
            IF(
                Parameters!$D$17=1,
                IFERROR(
                    IF(
                        OR(
                            IF(
                                ISNUMBER(M103:X103),
                                IF(
                                    M$4:X$4=1,
                                    M103:X103,
                                    ""),
                                "")
                            =0),
                        0,
                        GEOMEAN(IF(
                            ISNUMBER(M103:X103),
                            IF(
                                M$4:X$4=1,
                                M103:X103,
                                ""),
                            ""))
                    ),
                    IF(
                        OR(IF(
                            ISNUMBER(M103:X103),
                            IF(
                                M$4:X$4=2,
                                M103:X103,
                                ""),
                            "")
                            =0),
                        0,
                        GEOMEAN(IF(
                            ISNUMBER(M103:X103),
                            IF(
                                M$4:X$4=2,
                                M103:X103,
                                ""),
                            "")))
                )
            )
        )
    )
)</f>
        <v>1.16319953120422</v>
      </c>
      <c r="I103" s="191" cm="1">
        <f t="array" ref="I103">IF(
    SUM(IF(
            ISNUMBER(
                IF(
                    $M$5:$X$5,
                    (M103:X103),
                    "")),
            1,
            0))
        =0,
    NA(),
    IF(
        Parameters!$D$15=1,
        IF(
            SUM(--(ISNUMBER(IF($M$5:$X$5=1,(M103:X103),""))))&gt;0,
            MAX(IF(
                ISNUMBER(M103:X103),
                IF(
                    M$5:X$5=1,
                    M103:X103,
                    ""),
                "")),
            MAX(IF(
                ISNUMBER(M103:X103),
                IF(
                    M$5:X$5=2,
                    M103:X103,
                    ""),
                ""))
        ),
        IF(
            Parameters!$D$16=1,
            IFERROR(
                AVERAGE(IF(
                    ISNUMBER(M103:X103),
                    IF(
                        M$5:X$5=1,
                        M103:X103,
                        ""),
                    "")),
                AVERAGE(IF(
                    ISNUMBER(M103:X103),
                    IF(
                        M$5:X$5=2,
                        M103:X103,
                        ""),
                    ""))
            ),
            IF(
                Parameters!$D$17=1,
                IFERROR(
                    IF(
                        OR(
                            IF(
                                ISNUMBER(M103:X103),
                                IF(
                                    M$5:X$5=1,
                                    M103:X103,
                                    ""),
                                "")
                            =0),
                        0,
                        GEOMEAN(IF(
                            ISNUMBER(M103:X103),
                            IF(
                                M$5:X$5=1,
                                M103:X103,
                                ""),
                            ""))
                    ),
                    IF(
                        OR(IF(
                            ISNUMBER(M103:X103),
                            IF(
                                M$5:X$5=2,
                                M103:X103,
                                ""),
                            "")
                            =0),
                        0,
                        GEOMEAN(IF(
                            ISNUMBER(M103:X103),
                            IF(
                                M$5:X$5=2,
                                M103:X103,
                                ""),
                            "")))
                )
            )
        )
    )
)</f>
        <v>2.7860696517412902</v>
      </c>
      <c r="J103" s="242">
        <v>45142</v>
      </c>
      <c r="K103" s="242">
        <v>45142</v>
      </c>
      <c r="L103" s="91" t="s">
        <v>163</v>
      </c>
      <c r="M103" s="192">
        <v>1.16319953120422</v>
      </c>
      <c r="N103" s="192" t="s">
        <v>409</v>
      </c>
      <c r="O103" s="192">
        <v>2.7860696517412902</v>
      </c>
      <c r="P103" s="192">
        <v>27.9166666666666</v>
      </c>
      <c r="Q103" s="192" t="s">
        <v>409</v>
      </c>
      <c r="R103" s="192">
        <v>-1.25</v>
      </c>
      <c r="S103" s="192"/>
      <c r="T103" s="192"/>
      <c r="U103" s="192"/>
      <c r="V103" s="192"/>
      <c r="W103" s="192"/>
      <c r="X103" s="192"/>
      <c r="Y103" s="80"/>
      <c r="Z103" s="80"/>
    </row>
    <row r="104" spans="1:26" x14ac:dyDescent="0.2">
      <c r="A104" s="84">
        <v>97</v>
      </c>
      <c r="B104" s="84" t="str">
        <f ca="1"/>
        <v>Jamaica</v>
      </c>
      <c r="C104" s="84" t="str">
        <f ca="1"/>
        <v>JAM</v>
      </c>
      <c r="D104" s="219" t="str">
        <f ca="1"/>
        <v>LCN           Latin America &amp; Caribbean</v>
      </c>
      <c r="E104" s="219" t="str">
        <f ca="1"/>
        <v>IBRD</v>
      </c>
      <c r="F104" s="190" t="str">
        <f t="shared" ca="1" si="4"/>
        <v/>
      </c>
      <c r="G104" s="80">
        <f>IF(N104=7, 6.9, 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3.3112856158294823</v>
      </c>
      <c r="H104" s="80" cm="1">
        <f t="array" ref="H104">IF(
    SUM(IF(
            ISNUMBER(
                IF(
                    $M$4:$X$4,
                    (M104:X104),
                    "")),
            1,
            0))
        =0,
    NA(),
    IF(
        Parameters!$D$15=1,
        IF(
            SUM(--(ISNUMBER(IF($M$4:$X$4=1,(M104:X104),""))))&gt;0,
            MAX(IF(
                ISNUMBER(M104:X104),
                IF(
                    M$4:X$4=1,
                    M104:X104,
                    ""),
                "")),
            MAX(IF(
                ISNUMBER(M104:X104),
                IF(
                    M$4:X$4=2,
                    M104:X104,
                    ""),
                ""))
        ),
        IF(
            Parameters!$D$16=1,
            IFERROR(
                AVERAGE(IF(
                    ISNUMBER(M104:X104),
                    IF(
                        M$4:X$4=1,
                        M104:X104,
                        ""),
                    "")),
                AVERAGE(IF(
                    ISNUMBER(M104:X104),
                    IF(
                        M$4:X$4=2,
                        M104:X104,
                        ""),
                    ""))
            ),
            IF(
                Parameters!$D$17=1,
                IFERROR(
                    IF(
                        OR(
                            IF(
                                ISNUMBER(M104:X104),
                                IF(
                                    M$4:X$4=1,
                                    M104:X104,
                                    ""),
                                "")
                            =0),
                        0,
                        GEOMEAN(IF(
                            ISNUMBER(M104:X104),
                            IF(
                                M$4:X$4=1,
                                M104:X104,
                                ""),
                            ""))
                    ),
                    IF(
                        OR(IF(
                            ISNUMBER(M104:X104),
                            IF(
                                M$4:X$4=2,
                                M104:X104,
                                ""),
                            "")
                            =0),
                        0,
                        GEOMEAN(IF(
                            ISNUMBER(M104:X104),
                            IF(
                                M$4:X$4=2,
                                M104:X104,
                                ""),
                            "")))
                )
            )
        )
    )
)</f>
        <v>2.46703779665983</v>
      </c>
      <c r="I104" s="191" cm="1">
        <f t="array" ref="I104">IF(
    SUM(IF(
            ISNUMBER(
                IF(
                    $M$5:$X$5,
                    (M104:X104),
                    "")),
            1,
            0))
        =0,
    NA(),
    IF(
        Parameters!$D$15=1,
        IF(
            SUM(--(ISNUMBER(IF($M$5:$X$5=1,(M104:X104),""))))&gt;0,
            MAX(IF(
                ISNUMBER(M104:X104),
                IF(
                    M$5:X$5=1,
                    M104:X104,
                    ""),
                "")),
            MAX(IF(
                ISNUMBER(M104:X104),
                IF(
                    M$5:X$5=2,
                    M104:X104,
                    ""),
                ""))
        ),
        IF(
            Parameters!$D$16=1,
            IFERROR(
                AVERAGE(IF(
                    ISNUMBER(M104:X104),
                    IF(
                        M$5:X$5=1,
                        M104:X104,
                        ""),
                    "")),
                AVERAGE(IF(
                    ISNUMBER(M104:X104),
                    IF(
                        M$5:X$5=2,
                        M104:X104,
                        ""),
                    ""))
            ),
            IF(
                Parameters!$D$17=1,
                IFERROR(
                    IF(
                        OR(
                            IF(
                                ISNUMBER(M104:X104),
                                IF(
                                    M$5:X$5=1,
                                    M104:X104,
                                    ""),
                                "")
                            =0),
                        0,
                        GEOMEAN(IF(
                            ISNUMBER(M104:X104),
                            IF(
                                M$5:X$5=1,
                                M104:X104,
                                ""),
                            ""))
                    ),
                    IF(
                        OR(IF(
                            ISNUMBER(M104:X104),
                            IF(
                                M$5:X$5=2,
                                M104:X104,
                                ""),
                            "")
                            =0),
                        0,
                        GEOMEAN(IF(
                            ISNUMBER(M104:X104),
                            IF(
                                M$5:X$5=2,
                                M104:X104,
                                ""),
                            "")))
                )
            )
        )
    )
)</f>
        <v>4.4444444444444402</v>
      </c>
      <c r="J104" s="242">
        <v>44753</v>
      </c>
      <c r="K104" s="242">
        <v>44753</v>
      </c>
      <c r="L104" s="91" t="s">
        <v>165</v>
      </c>
      <c r="M104" s="192">
        <v>2.46703779665983</v>
      </c>
      <c r="N104" s="192" t="s">
        <v>409</v>
      </c>
      <c r="O104" s="192">
        <v>4.4444444444444402</v>
      </c>
      <c r="P104" s="192">
        <v>35.3333333333333</v>
      </c>
      <c r="Q104" s="192" t="s">
        <v>409</v>
      </c>
      <c r="R104" s="192">
        <v>0</v>
      </c>
      <c r="S104" s="192"/>
      <c r="T104" s="192"/>
      <c r="U104" s="192"/>
      <c r="V104" s="192"/>
      <c r="W104" s="192"/>
      <c r="X104" s="192"/>
      <c r="Y104" s="80"/>
      <c r="Z104" s="80"/>
    </row>
    <row r="105" spans="1:26" x14ac:dyDescent="0.2">
      <c r="A105" s="84">
        <v>98</v>
      </c>
      <c r="B105" s="84" t="str">
        <f ca="1"/>
        <v>Jordan</v>
      </c>
      <c r="C105" s="84" t="str">
        <f ca="1"/>
        <v>JOR</v>
      </c>
      <c r="D105" s="219" t="str">
        <f ca="1"/>
        <v>MEA           Middle East &amp; North Africa</v>
      </c>
      <c r="E105" s="219" t="str">
        <f ca="1"/>
        <v>IBRD</v>
      </c>
      <c r="F105" s="190" t="str">
        <f t="shared" ca="1" si="4"/>
        <v/>
      </c>
      <c r="G105" s="80">
        <f>IF(N105=7, 6.9, 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1.5934604230298701</v>
      </c>
      <c r="H105" s="80" cm="1">
        <f t="array" ref="H105">IF(
    SUM(IF(
            ISNUMBER(
                IF(
                    $M$4:$X$4,
                    (M105:X105),
                    "")),
            1,
            0))
        =0,
    NA(),
    IF(
        Parameters!$D$15=1,
        IF(
            SUM(--(ISNUMBER(IF($M$4:$X$4=1,(M105:X105),""))))&gt;0,
            MAX(IF(
                ISNUMBER(M105:X105),
                IF(
                    M$4:X$4=1,
                    M105:X105,
                    ""),
                "")),
            MAX(IF(
                ISNUMBER(M105:X105),
                IF(
                    M$4:X$4=2,
                    M105:X105,
                    ""),
                ""))
        ),
        IF(
            Parameters!$D$16=1,
            IFERROR(
                AVERAGE(IF(
                    ISNUMBER(M105:X105),
                    IF(
                        M$4:X$4=1,
                        M105:X105,
                        ""),
                    "")),
                AVERAGE(IF(
                    ISNUMBER(M105:X105),
                    IF(
                        M$4:X$4=2,
                        M105:X105,
                        ""),
                    ""))
            ),
            IF(
                Parameters!$D$17=1,
                IFERROR(
                    IF(
                        OR(
                            IF(
                                ISNUMBER(M105:X105),
                                IF(
                                    M$4:X$4=1,
                                    M105:X105,
                                    ""),
                                "")
                            =0),
                        0,
                        GEOMEAN(IF(
                            ISNUMBER(M105:X105),
                            IF(
                                M$4:X$4=1,
                                M105:X105,
                                ""),
                            ""))
                    ),
                    IF(
                        OR(IF(
                            ISNUMBER(M105:X105),
                            IF(
                                M$4:X$4=2,
                                M105:X105,
                                ""),
                            "")
                            =0),
                        0,
                        GEOMEAN(IF(
                            ISNUMBER(M105:X105),
                            IF(
                                M$4:X$4=2,
                                M105:X105,
                                ""),
                            "")))
                )
            )
        )
    )
)</f>
        <v>1.617345443891</v>
      </c>
      <c r="I105" s="191" cm="1">
        <f t="array" ref="I105">IF(
    SUM(IF(
            ISNUMBER(
                IF(
                    $M$5:$X$5,
                    (M105:X105),
                    "")),
            1,
            0))
        =0,
    NA(),
    IF(
        Parameters!$D$15=1,
        IF(
            SUM(--(ISNUMBER(IF($M$5:$X$5=1,(M105:X105),""))))&gt;0,
            MAX(IF(
                ISNUMBER(M105:X105),
                IF(
                    M$5:X$5=1,
                    M105:X105,
                    ""),
                "")),
            MAX(IF(
                ISNUMBER(M105:X105),
                IF(
                    M$5:X$5=2,
                    M105:X105,
                    ""),
                ""))
        ),
        IF(
            Parameters!$D$16=1,
            IFERROR(
                AVERAGE(IF(
                    ISNUMBER(M105:X105),
                    IF(
                        M$5:X$5=1,
                        M105:X105,
                        ""),
                    "")),
                AVERAGE(IF(
                    ISNUMBER(M105:X105),
                    IF(
                        M$5:X$5=2,
                        M105:X105,
                        ""),
                    ""))
            ),
            IF(
                Parameters!$D$17=1,
                IFERROR(
                    IF(
                        OR(
                            IF(
                                ISNUMBER(M105:X105),
                                IF(
                                    M$5:X$5=1,
                                    M105:X105,
                                    ""),
                                "")
                            =0),
                        0,
                        GEOMEAN(IF(
                            ISNUMBER(M105:X105),
                            IF(
                                M$5:X$5=1,
                                M105:X105,
                                ""),
                            ""))
                    ),
                    IF(
                        OR(IF(
                            ISNUMBER(M105:X105),
                            IF(
                                M$5:X$5=2,
                                M105:X105,
                                ""),
                            "")
                            =0),
                        0,
                        GEOMEAN(IF(
                            ISNUMBER(M105:X105),
                            IF(
                                M$5:X$5=2,
                                M105:X105,
                                ""),
                            "")))
                )
            )
        )
    )
)</f>
        <v>1.5699281370923099</v>
      </c>
      <c r="J105" s="242">
        <v>45142</v>
      </c>
      <c r="K105" s="242">
        <v>45142</v>
      </c>
      <c r="L105" s="91" t="s">
        <v>167</v>
      </c>
      <c r="M105" s="192">
        <v>1.617345443891</v>
      </c>
      <c r="N105" s="192" t="s">
        <v>409</v>
      </c>
      <c r="O105" s="192">
        <v>1.5699281370923099</v>
      </c>
      <c r="P105" s="192">
        <v>30.5</v>
      </c>
      <c r="Q105" s="192" t="s">
        <v>409</v>
      </c>
      <c r="R105" s="192">
        <v>-2.1666666666666599</v>
      </c>
      <c r="S105" s="192"/>
      <c r="T105" s="192"/>
      <c r="U105" s="192"/>
      <c r="V105" s="192"/>
      <c r="W105" s="192"/>
      <c r="X105" s="192"/>
      <c r="Y105" s="80"/>
      <c r="Z105" s="80"/>
    </row>
    <row r="106" spans="1:26" x14ac:dyDescent="0.2">
      <c r="A106" s="84">
        <v>99</v>
      </c>
      <c r="B106" s="84" t="str">
        <f ca="1"/>
        <v>Japan</v>
      </c>
      <c r="C106" s="84" t="str">
        <f ca="1"/>
        <v>JPN</v>
      </c>
      <c r="D106" s="219" t="str">
        <f ca="1"/>
        <v>EAS           East Asia &amp; Pacific</v>
      </c>
      <c r="E106" s="219" t="str">
        <f ca="1"/>
        <v>NA</v>
      </c>
      <c r="F106" s="190" t="str">
        <f t="shared" ca="1" si="4"/>
        <v/>
      </c>
      <c r="G106" s="80">
        <f>IF(N106=7, 6.9, 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$M$4:$X$4,
                    (M106:X106),
                    "")),
            1,
            0))
        =0,
    NA(),
    IF(
        Parameters!$D$15=1,
        IF(
            SUM(--(ISNUMBER(IF($M$4:$X$4=1,(M106:X106),""))))&gt;0,
            MAX(IF(
                ISNUMBER(M106:X106),
                IF(
                    M$4:X$4=1,
                    M106:X106,
                    ""),
                "")),
            MAX(IF(
                ISNUMBER(M106:X106),
                IF(
                    M$4:X$4=2,
                    M106:X106,
                    ""),
                ""))
        ),
        IF(
            Parameters!$D$16=1,
            IFERROR(
                AVERAGE(IF(
                    ISNUMBER(M106:X106),
                    IF(
                        M$4:X$4=1,
                        M106:X106,
                        ""),
                    "")),
                AVERAGE(IF(
                    ISNUMBER(M106:X106),
                    IF(
                        M$4:X$4=2,
                        M106:X106,
                        ""),
                    ""))
            ),
            IF(
                Parameters!$D$17=1,
                IFERROR(
                    IF(
                        OR(
                            IF(
                                ISNUMBER(M106:X106),
                                IF(
                                    M$4:X$4=1,
                                    M106:X106,
                                    ""),
                                "")
                            =0),
                        0,
                        GEOMEAN(IF(
                            ISNUMBER(M106:X106),
                            IF(
                                M$4:X$4=1,
                                M106:X106,
                                ""),
                            ""))
                    ),
                    IF(
                        OR(IF(
                            ISNUMBER(M106:X106),
                            IF(
                                M$4:X$4=2,
                                M106:X106,
                                ""),
                            "")
                            =0),
                        0,
                        GEOMEAN(IF(
                            ISNUMBER(M106:X106),
                            IF(
                                M$4:X$4=2,
                                M106:X106,
                                ""),
                            "")))
                )
            )
        )
    )
)</f>
        <v>0</v>
      </c>
      <c r="I106" s="191" cm="1">
        <f t="array" ref="I106">IF(
    SUM(IF(
            ISNUMBER(
                IF(
                    $M$5:$X$5,
                    (M106:X106),
                    "")),
            1,
            0))
        =0,
    NA(),
    IF(
        Parameters!$D$15=1,
        IF(
            SUM(--(ISNUMBER(IF($M$5:$X$5=1,(M106:X106),""))))&gt;0,
            MAX(IF(
                ISNUMBER(M106:X106),
                IF(
                    M$5:X$5=1,
                    M106:X106,
                    ""),
                "")),
            MAX(IF(
                ISNUMBER(M106:X106),
                IF(
                    M$5:X$5=2,
                    M106:X106,
                    ""),
                ""))
        ),
        IF(
            Parameters!$D$16=1,
            IFERROR(
                AVERAGE(IF(
                    ISNUMBER(M106:X106),
                    IF(
                        M$5:X$5=1,
                        M106:X106,
                        ""),
                    "")),
                AVERAGE(IF(
                    ISNUMBER(M106:X106),
                    IF(
                        M$5:X$5=2,
                        M106:X106,
                        ""),
                    ""))
            ),
            IF(
                Parameters!$D$17=1,
                IFERROR(
                    IF(
                        OR(
                            IF(
                                ISNUMBER(M106:X106),
                                IF(
                                    M$5:X$5=1,
                                    M106:X106,
                                    ""),
                                "")
                            =0),
                        0,
                        GEOMEAN(IF(
                            ISNUMBER(M106:X106),
                            IF(
                                M$5:X$5=1,
                                M106:X106,
                                ""),
                            ""))
                    ),
                    IF(
                        OR(IF(
                            ISNUMBER(M106:X106),
                            IF(
                                M$5:X$5=2,
                                M106:X106,
                                ""),
                            "")
                            =0),
                        0,
                        GEOMEAN(IF(
                            ISNUMBER(M106:X106),
                            IF(
                                M$5:X$5=2,
                                M106:X106,
                                ""),
                            "")))
                )
            )
        )
    )
)</f>
        <v>5.66058595909342</v>
      </c>
      <c r="J106" s="242">
        <v>45142</v>
      </c>
      <c r="K106" s="242">
        <v>45142</v>
      </c>
      <c r="L106" s="91" t="s">
        <v>169</v>
      </c>
      <c r="M106" s="192">
        <v>0</v>
      </c>
      <c r="N106" s="192" t="s">
        <v>409</v>
      </c>
      <c r="O106" s="192">
        <v>5.66058595909342</v>
      </c>
      <c r="P106" s="192">
        <v>19.4166666666666</v>
      </c>
      <c r="Q106" s="192" t="s">
        <v>409</v>
      </c>
      <c r="R106" s="192">
        <v>0.91666666666666397</v>
      </c>
      <c r="S106" s="192"/>
      <c r="T106" s="192"/>
      <c r="U106" s="192"/>
      <c r="V106" s="192"/>
      <c r="W106" s="192"/>
      <c r="X106" s="192"/>
      <c r="Y106" s="80"/>
      <c r="Z106" s="80"/>
    </row>
    <row r="107" spans="1:26" x14ac:dyDescent="0.2">
      <c r="A107" s="84">
        <v>100</v>
      </c>
      <c r="B107" s="84" t="str">
        <f ca="1"/>
        <v>Kazakhstan</v>
      </c>
      <c r="C107" s="84" t="str">
        <f ca="1"/>
        <v>KAZ</v>
      </c>
      <c r="D107" s="219" t="str">
        <f ca="1"/>
        <v>ECS           Europe &amp; Central Asia</v>
      </c>
      <c r="E107" s="219" t="str">
        <f ca="1"/>
        <v>IBRD</v>
      </c>
      <c r="F107" s="190" t="str">
        <f t="shared" ca="1" si="4"/>
        <v/>
      </c>
      <c r="G107" s="80">
        <f>IF(N107=7, 6.9, 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2.8549834907195599</v>
      </c>
      <c r="H107" s="80" cm="1">
        <f t="array" ref="H107">IF(
    SUM(IF(
            ISNUMBER(
                IF(
                    $M$4:$X$4,
                    (M107:X107),
                    "")),
            1,
            0))
        =0,
    NA(),
    IF(
        Parameters!$D$15=1,
        IF(
            SUM(--(ISNUMBER(IF($M$4:$X$4=1,(M107:X107),""))))&gt;0,
            MAX(IF(
                ISNUMBER(M107:X107),
                IF(
                    M$4:X$4=1,
                    M107:X107,
                    ""),
                "")),
            MAX(IF(
                ISNUMBER(M107:X107),
                IF(
                    M$4:X$4=2,
                    M107:X107,
                    ""),
                ""))
        ),
        IF(
            Parameters!$D$16=1,
            IFERROR(
                AVERAGE(IF(
                    ISNUMBER(M107:X107),
                    IF(
                        M$4:X$4=1,
                        M107:X107,
                        ""),
                    "")),
                AVERAGE(IF(
                    ISNUMBER(M107:X107),
                    IF(
                        M$4:X$4=2,
                        M107:X107,
                        ""),
                    ""))
            ),
            IF(
                Parameters!$D$17=1,
                IFERROR(
                    IF(
                        OR(
                            IF(
                                ISNUMBER(M107:X107),
                                IF(
                                    M$4:X$4=1,
                                    M107:X107,
                                    ""),
                                "")
                            =0),
                        0,
                        GEOMEAN(IF(
                            ISNUMBER(M107:X107),
                            IF(
                                M$4:X$4=1,
                                M107:X107,
                                ""),
                            ""))
                    ),
                    IF(
                        OR(IF(
                            ISNUMBER(M107:X107),
                            IF(
                                M$4:X$4=2,
                                M107:X107,
                                ""),
                            "")
                            =0),
                        0,
                        GEOMEAN(IF(
                            ISNUMBER(M107:X107),
                            IF(
                                M$4:X$4=2,
                                M107:X107,
                                ""),
                            "")))
                )
            )
        )
    )
)</f>
        <v>5.1919132727805399</v>
      </c>
      <c r="I107" s="191" cm="1">
        <f t="array" ref="I107">IF(
    SUM(IF(
            ISNUMBER(
                IF(
                    $M$5:$X$5,
                    (M107:X107),
                    "")),
            1,
            0))
        =0,
    NA(),
    IF(
        Parameters!$D$15=1,
        IF(
            SUM(--(ISNUMBER(IF($M$5:$X$5=1,(M107:X107),""))))&gt;0,
            MAX(IF(
                ISNUMBER(M107:X107),
                IF(
                    M$5:X$5=1,
                    M107:X107,
                    ""),
                "")),
            MAX(IF(
                ISNUMBER(M107:X107),
                IF(
                    M$5:X$5=2,
                    M107:X107,
                    ""),
                ""))
        ),
        IF(
            Parameters!$D$16=1,
            IFERROR(
                AVERAGE(IF(
                    ISNUMBER(M107:X107),
                    IF(
                        M$5:X$5=1,
                        M107:X107,
                        ""),
                    "")),
                AVERAGE(IF(
                    ISNUMBER(M107:X107),
                    IF(
                        M$5:X$5=2,
                        M107:X107,
                        ""),
                    ""))
            ),
            IF(
                Parameters!$D$17=1,
                IFERROR(
                    IF(
                        OR(
                            IF(
                                ISNUMBER(M107:X107),
                                IF(
                                    M$5:X$5=1,
                                    M107:X107,
                                    ""),
                                "")
                            =0),
                        0,
                        GEOMEAN(IF(
                            ISNUMBER(M107:X107),
                            IF(
                                M$5:X$5=1,
                                M107:X107,
                                ""),
                            ""))
                    ),
                    IF(
                        OR(IF(
                            ISNUMBER(M107:X107),
                            IF(
                                M$5:X$5=2,
                                M107:X107,
                                ""),
                            "")
                            =0),
                        0,
                        GEOMEAN(IF(
                            ISNUMBER(M107:X107),
                            IF(
                                M$5:X$5=2,
                                M107:X107,
                                ""),
                            "")))
                )
            )
        )
    )
)</f>
        <v>1.5699281370923199</v>
      </c>
      <c r="J107" s="242">
        <v>45142</v>
      </c>
      <c r="K107" s="242">
        <v>45142</v>
      </c>
      <c r="L107" s="91" t="s">
        <v>171</v>
      </c>
      <c r="M107" s="192">
        <v>5.1919132727805399</v>
      </c>
      <c r="N107" s="192" t="s">
        <v>409</v>
      </c>
      <c r="O107" s="192">
        <v>1.5699281370923199</v>
      </c>
      <c r="P107" s="192">
        <v>50.8333333333333</v>
      </c>
      <c r="Q107" s="192" t="s">
        <v>409</v>
      </c>
      <c r="R107" s="192">
        <v>-2.1666666666666599</v>
      </c>
      <c r="S107" s="192"/>
      <c r="T107" s="192"/>
      <c r="U107" s="192"/>
      <c r="V107" s="192"/>
      <c r="W107" s="192"/>
      <c r="X107" s="192"/>
      <c r="Y107" s="80"/>
      <c r="Z107" s="80"/>
    </row>
    <row r="108" spans="1:26" x14ac:dyDescent="0.2">
      <c r="A108" s="84">
        <v>101</v>
      </c>
      <c r="B108" s="84" t="str">
        <f ca="1"/>
        <v>Kenya</v>
      </c>
      <c r="C108" s="84" t="str">
        <f ca="1"/>
        <v>KEN</v>
      </c>
      <c r="D108" s="219" t="str">
        <f ca="1"/>
        <v>SSF           Sub-Saharan Africa</v>
      </c>
      <c r="E108" s="219" t="str">
        <f ca="1"/>
        <v>Blend</v>
      </c>
      <c r="F108" s="190" t="str">
        <f t="shared" ca="1" si="4"/>
        <v/>
      </c>
      <c r="G108" s="80">
        <f>IF(N108=7, 6.9, 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0</v>
      </c>
      <c r="H108" s="80" cm="1">
        <f t="array" ref="H108">IF(
    SUM(IF(
            ISNUMBER(
                IF(
                    $M$4:$X$4,
                    (M108:X108),
                    "")),
            1,
            0))
        =0,
    NA(),
    IF(
        Parameters!$D$15=1,
        IF(
            SUM(--(ISNUMBER(IF($M$4:$X$4=1,(M108:X108),""))))&gt;0,
            MAX(IF(
                ISNUMBER(M108:X108),
                IF(
                    M$4:X$4=1,
                    M108:X108,
                    ""),
                "")),
            MAX(IF(
                ISNUMBER(M108:X108),
                IF(
                    M$4:X$4=2,
                    M108:X108,
                    ""),
                ""))
        ),
        IF(
            Parameters!$D$16=1,
            IFERROR(
                AVERAGE(IF(
                    ISNUMBER(M108:X108),
                    IF(
                        M$4:X$4=1,
                        M108:X108,
                        ""),
                    "")),
                AVERAGE(IF(
                    ISNUMBER(M108:X108),
                    IF(
                        M$4:X$4=2,
                        M108:X108,
                        ""),
                    ""))
            ),
            IF(
                Parameters!$D$17=1,
                IFERROR(
                    IF(
                        OR(
                            IF(
                                ISNUMBER(M108:X108),
                                IF(
                                    M$4:X$4=1,
                                    M108:X108,
                                    ""),
                                "")
                            =0),
                        0,
                        GEOMEAN(IF(
                            ISNUMBER(M108:X108),
                            IF(
                                M$4:X$4=1,
                                M108:X108,
                                ""),
                            ""))
                    ),
                    IF(
                        OR(IF(
                            ISNUMBER(M108:X108),
                            IF(
                                M$4:X$4=2,
                                M108:X108,
                                ""),
                            "")
                            =0),
                        0,
                        GEOMEAN(IF(
                            ISNUMBER(M108:X108),
                            IF(
                                M$4:X$4=2,
                                M108:X108,
                                ""),
                            "")))
                )
            )
        )
    )
)</f>
        <v>0</v>
      </c>
      <c r="I108" s="191" cm="1">
        <f t="array" ref="I108">IF(
    SUM(IF(
            ISNUMBER(
                IF(
                    $M$5:$X$5,
                    (M108:X108),
                    "")),
            1,
            0))
        =0,
    NA(),
    IF(
        Parameters!$D$15=1,
        IF(
            SUM(--(ISNUMBER(IF($M$5:$X$5=1,(M108:X108),""))))&gt;0,
            MAX(IF(
                ISNUMBER(M108:X108),
                IF(
                    M$5:X$5=1,
                    M108:X108,
                    ""),
                "")),
            MAX(IF(
                ISNUMBER(M108:X108),
                IF(
                    M$5:X$5=2,
                    M108:X108,
                    ""),
                ""))
        ),
        IF(
            Parameters!$D$16=1,
            IFERROR(
                AVERAGE(IF(
                    ISNUMBER(M108:X108),
                    IF(
                        M$5:X$5=1,
                        M108:X108,
                        ""),
                    "")),
                AVERAGE(IF(
                    ISNUMBER(M108:X108),
                    IF(
                        M$5:X$5=2,
                        M108:X108,
                        ""),
                    ""))
            ),
            IF(
                Parameters!$D$17=1,
                IFERROR(
                    IF(
                        OR(
                            IF(
                                ISNUMBER(M108:X108),
                                IF(
                                    M$5:X$5=1,
                                    M108:X108,
                                    ""),
                                "")
                            =0),
                        0,
                        GEOMEAN(IF(
                            ISNUMBER(M108:X108),
                            IF(
                                M$5:X$5=1,
                                M108:X108,
                                ""),
                            ""))
                    ),
                    IF(
                        OR(IF(
                            ISNUMBER(M108:X108),
                            IF(
                                M$5:X$5=2,
                                M108:X108,
                                ""),
                            "")
                            =0),
                        0,
                        GEOMEAN(IF(
                            ISNUMBER(M108:X108),
                            IF(
                                M$5:X$5=2,
                                M108:X108,
                                ""),
                            "")))
                )
            )
        )
    )
)</f>
        <v>0</v>
      </c>
      <c r="J108" s="242">
        <v>45142</v>
      </c>
      <c r="K108" s="242">
        <v>44887</v>
      </c>
      <c r="L108" s="91" t="s">
        <v>173</v>
      </c>
      <c r="M108" s="192">
        <v>4.6645180193378302</v>
      </c>
      <c r="N108" s="192">
        <v>0</v>
      </c>
      <c r="O108" s="192">
        <v>6.4344941956882202</v>
      </c>
      <c r="P108" s="192">
        <v>47.8333333333333</v>
      </c>
      <c r="Q108" s="192" t="s">
        <v>787</v>
      </c>
      <c r="R108" s="192">
        <v>1.5</v>
      </c>
      <c r="S108" s="192"/>
      <c r="T108" s="192"/>
      <c r="U108" s="192"/>
      <c r="V108" s="192"/>
      <c r="W108" s="192"/>
      <c r="X108" s="192"/>
      <c r="Y108" s="80"/>
      <c r="Z108" s="80"/>
    </row>
    <row r="109" spans="1:26" x14ac:dyDescent="0.2">
      <c r="A109" s="84">
        <v>102</v>
      </c>
      <c r="B109" s="84" t="str">
        <f ca="1"/>
        <v>Kyrgyz Republic</v>
      </c>
      <c r="C109" s="84" t="str">
        <f ca="1"/>
        <v>KGZ</v>
      </c>
      <c r="D109" s="219" t="str">
        <f ca="1"/>
        <v>ECS           Europe &amp; Central Asia</v>
      </c>
      <c r="E109" s="219" t="str">
        <f ca="1"/>
        <v>IDA</v>
      </c>
      <c r="F109" s="190" t="str">
        <f t="shared" ca="1" si="4"/>
        <v/>
      </c>
      <c r="G109" s="80">
        <f>IF(N109=7, 6.9, 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3.9233628437139201</v>
      </c>
      <c r="H109" s="80" cm="1">
        <f t="array" ref="H109">IF(
    SUM(IF(
            ISNUMBER(
                IF(
                    $M$4:$X$4,
                    (M109:X109),
                    "")),
            1,
            0))
        =0,
    NA(),
    IF(
        Parameters!$D$15=1,
        IF(
            SUM(--(ISNUMBER(IF($M$4:$X$4=1,(M109:X109),""))))&gt;0,
            MAX(IF(
                ISNUMBER(M109:X109),
                IF(
                    M$4:X$4=1,
                    M109:X109,
                    ""),
                "")),
            MAX(IF(
                ISNUMBER(M109:X109),
                IF(
                    M$4:X$4=2,
                    M109:X109,
                    ""),
                ""))
        ),
        IF(
            Parameters!$D$16=1,
            IFERROR(
                AVERAGE(IF(
                    ISNUMBER(M109:X109),
                    IF(
                        M$4:X$4=1,
                        M109:X109,
                        ""),
                    "")),
                AVERAGE(IF(
                    ISNUMBER(M109:X109),
                    IF(
                        M$4:X$4=2,
                        M109:X109,
                        ""),
                    ""))
            ),
            IF(
                Parameters!$D$17=1,
                IFERROR(
                    IF(
                        OR(
                            IF(
                                ISNUMBER(M109:X109),
                                IF(
                                    M$4:X$4=1,
                                    M109:X109,
                                    ""),
                                "")
                            =0),
                        0,
                        GEOMEAN(IF(
                            ISNUMBER(M109:X109),
                            IF(
                                M$4:X$4=1,
                                M109:X109,
                                ""),
                            ""))
                    ),
                    IF(
                        OR(IF(
                            ISNUMBER(M109:X109),
                            IF(
                                M$4:X$4=2,
                                M109:X109,
                                ""),
                            "")
                            =0),
                        0,
                        GEOMEAN(IF(
                            ISNUMBER(M109:X109),
                            IF(
                                M$4:X$4=2,
                                M109:X109,
                                ""),
                            "")))
                )
            )
        )
    )
)</f>
        <v>5.1186639320246101</v>
      </c>
      <c r="I109" s="191" cm="1">
        <f t="array" ref="I109">IF(
    SUM(IF(
            ISNUMBER(
                IF(
                    $M$5:$X$5,
                    (M109:X109),
                    "")),
            1,
            0))
        =0,
    NA(),
    IF(
        Parameters!$D$15=1,
        IF(
            SUM(--(ISNUMBER(IF($M$5:$X$5=1,(M109:X109),""))))&gt;0,
            MAX(IF(
                ISNUMBER(M109:X109),
                IF(
                    M$5:X$5=1,
                    M109:X109,
                    ""),
                "")),
            MAX(IF(
                ISNUMBER(M109:X109),
                IF(
                    M$5:X$5=2,
                    M109:X109,
                    ""),
                ""))
        ),
        IF(
            Parameters!$D$16=1,
            IFERROR(
                AVERAGE(IF(
                    ISNUMBER(M109:X109),
                    IF(
                        M$5:X$5=1,
                        M109:X109,
                        ""),
                    "")),
                AVERAGE(IF(
                    ISNUMBER(M109:X109),
                    IF(
                        M$5:X$5=2,
                        M109:X109,
                        ""),
                    ""))
            ),
            IF(
                Parameters!$D$17=1,
                IFERROR(
                    IF(
                        OR(
                            IF(
                                ISNUMBER(M109:X109),
                                IF(
                                    M$5:X$5=1,
                                    M109:X109,
                                    ""),
                                "")
                            =0),
                        0,
                        GEOMEAN(IF(
                            ISNUMBER(M109:X109),
                            IF(
                                M$5:X$5=1,
                                M109:X109,
                                ""),
                            ""))
                    ),
                    IF(
                        OR(IF(
                            ISNUMBER(M109:X109),
                            IF(
                                M$5:X$5=2,
                                M109:X109,
                                ""),
                            "")
                            =0),
                        0,
                        GEOMEAN(IF(
                            ISNUMBER(M109:X109),
                            IF(
                                M$5:X$5=2,
                                M109:X109,
                                ""),
                            "")))
                )
            )
        )
    )
)</f>
        <v>3.00718629076838</v>
      </c>
      <c r="J109" s="242">
        <v>45142</v>
      </c>
      <c r="K109" s="242">
        <v>45142</v>
      </c>
      <c r="L109" s="91" t="s">
        <v>174</v>
      </c>
      <c r="M109" s="192">
        <v>5.1186639320246101</v>
      </c>
      <c r="N109" s="192" t="s">
        <v>409</v>
      </c>
      <c r="O109" s="192">
        <v>3.00718629076838</v>
      </c>
      <c r="P109" s="192">
        <v>50.4166666666666</v>
      </c>
      <c r="Q109" s="192" t="s">
        <v>409</v>
      </c>
      <c r="R109" s="192">
        <v>-1.0833333333333199</v>
      </c>
      <c r="S109" s="192"/>
      <c r="T109" s="192"/>
      <c r="U109" s="192"/>
      <c r="V109" s="192"/>
      <c r="W109" s="192"/>
      <c r="X109" s="192"/>
      <c r="Y109" s="80"/>
      <c r="Z109" s="80"/>
    </row>
    <row r="110" spans="1:26" x14ac:dyDescent="0.2">
      <c r="A110" s="84">
        <v>103</v>
      </c>
      <c r="B110" s="84" t="str">
        <f ca="1"/>
        <v>Cambodia</v>
      </c>
      <c r="C110" s="84" t="str">
        <f ca="1"/>
        <v>KHM</v>
      </c>
      <c r="D110" s="219" t="str">
        <f ca="1"/>
        <v>EAS           East Asia &amp; Pacific</v>
      </c>
      <c r="E110" s="219" t="str">
        <f ca="1"/>
        <v>IDA</v>
      </c>
      <c r="F110" s="190" t="str">
        <f t="shared" ca="1" si="4"/>
        <v/>
      </c>
      <c r="G110" s="80">
        <f>IF(N110=7, 6.9, 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$M$4:$X$4,
                    (M110:X110),
                    "")),
            1,
            0))
        =0,
    NA(),
    IF(
        Parameters!$D$15=1,
        IF(
            SUM(--(ISNUMBER(IF($M$4:$X$4=1,(M110:X110),""))))&gt;0,
            MAX(IF(
                ISNUMBER(M110:X110),
                IF(
                    M$4:X$4=1,
                    M110:X110,
                    ""),
                "")),
            MAX(IF(
                ISNUMBER(M110:X110),
                IF(
                    M$4:X$4=2,
                    M110:X110,
                    ""),
                ""))
        ),
        IF(
            Parameters!$D$16=1,
            IFERROR(
                AVERAGE(IF(
                    ISNUMBER(M110:X110),
                    IF(
                        M$4:X$4=1,
                        M110:X110,
                        ""),
                    "")),
                AVERAGE(IF(
                    ISNUMBER(M110:X110),
                    IF(
                        M$4:X$4=2,
                        M110:X110,
                        ""),
                    ""))
            ),
            IF(
                Parameters!$D$17=1,
                IFERROR(
                    IF(
                        OR(
                            IF(
                                ISNUMBER(M110:X110),
                                IF(
                                    M$4:X$4=1,
                                    M110:X110,
                                    ""),
                                "")
                            =0),
                        0,
                        GEOMEAN(IF(
                            ISNUMBER(M110:X110),
                            IF(
                                M$4:X$4=1,
                                M110:X110,
                                ""),
                            ""))
                    ),
                    IF(
                        OR(IF(
                            ISNUMBER(M110:X110),
                            IF(
                                M$4:X$4=2,
                                M110:X110,
                                ""),
                            "")
                            =0),
                        0,
                        GEOMEAN(IF(
                            ISNUMBER(M110:X110),
                            IF(
                                M$4:X$4=2,
                                M110:X110,
                                ""),
                            "")))
                )
            )
        )
    )
)</f>
        <v>4.6938177556402003</v>
      </c>
      <c r="I110" s="191" cm="1">
        <f t="array" ref="I110">IF(
    SUM(IF(
            ISNUMBER(
                IF(
                    $M$5:$X$5,
                    (M110:X110),
                    "")),
            1,
            0))
        =0,
    NA(),
    IF(
        Parameters!$D$15=1,
        IF(
            SUM(--(ISNUMBER(IF($M$5:$X$5=1,(M110:X110),""))))&gt;0,
            MAX(IF(
                ISNUMBER(M110:X110),
                IF(
                    M$5:X$5=1,
                    M110:X110,
                    ""),
                "")),
            MAX(IF(
                ISNUMBER(M110:X110),
                IF(
                    M$5:X$5=2,
                    M110:X110,
                    ""),
                ""))
        ),
        IF(
            Parameters!$D$16=1,
            IFERROR(
                AVERAGE(IF(
                    ISNUMBER(M110:X110),
                    IF(
                        M$5:X$5=1,
                        M110:X110,
                        ""),
                    "")),
                AVERAGE(IF(
                    ISNUMBER(M110:X110),
                    IF(
                        M$5:X$5=2,
                        M110:X110,
                        ""),
                    ""))
            ),
            IF(
                Parameters!$D$17=1,
                IFERROR(
                    IF(
                        OR(
                            IF(
                                ISNUMBER(M110:X110),
                                IF(
                                    M$5:X$5=1,
                                    M110:X110,
                                    ""),
                                "")
                            =0),
                        0,
                        GEOMEAN(IF(
                            ISNUMBER(M110:X110),
                            IF(
                                M$5:X$5=1,
                                M110:X110,
                                ""),
                            ""))
                    ),
                    IF(
                        OR(IF(
                            ISNUMBER(M110:X110),
                            IF(
                                M$5:X$5=2,
                                M110:X110,
                                ""),
                            "")
                            =0),
                        0,
                        GEOMEAN(IF(
                            ISNUMBER(M110:X110),
                            IF(
                                M$5:X$5=2,
                                M110:X110,
                                ""),
                            "")))
                )
            )
        )
    )
)</f>
        <v>0</v>
      </c>
      <c r="J110" s="242">
        <v>45142</v>
      </c>
      <c r="K110" s="242">
        <v>45142</v>
      </c>
      <c r="L110" s="91" t="s">
        <v>176</v>
      </c>
      <c r="M110" s="192">
        <v>4.6938177556402003</v>
      </c>
      <c r="N110" s="192" t="s">
        <v>409</v>
      </c>
      <c r="O110" s="192">
        <v>0</v>
      </c>
      <c r="P110" s="192">
        <v>48</v>
      </c>
      <c r="Q110" s="192" t="s">
        <v>409</v>
      </c>
      <c r="R110" s="192">
        <v>-4.3333333333333304</v>
      </c>
      <c r="S110" s="192"/>
      <c r="T110" s="192"/>
      <c r="U110" s="192"/>
      <c r="V110" s="192"/>
      <c r="W110" s="192"/>
      <c r="X110" s="192"/>
      <c r="Y110" s="80"/>
      <c r="Z110" s="80"/>
    </row>
    <row r="111" spans="1:26" x14ac:dyDescent="0.2">
      <c r="A111" s="84">
        <v>104</v>
      </c>
      <c r="B111" s="84" t="str">
        <f ca="1"/>
        <v>Kiribati</v>
      </c>
      <c r="C111" s="84" t="str">
        <f ca="1"/>
        <v>KIR</v>
      </c>
      <c r="D111" s="219" t="str">
        <f ca="1"/>
        <v>EAS           East Asia &amp; Pacific</v>
      </c>
      <c r="E111" s="219" t="str">
        <f ca="1"/>
        <v>IDA</v>
      </c>
      <c r="F111" s="190" t="str">
        <f t="shared" ca="1" si="4"/>
        <v/>
      </c>
      <c r="G111" s="80" t="e">
        <f>IF(N111=7, 6.9, 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#N/A</v>
      </c>
      <c r="H111" s="80" t="e" cm="1">
        <f t="array" ref="H111">IF(
    SUM(IF(
            ISNUMBER(
                IF(
                    $M$4:$X$4,
                    (M111:X111),
                    "")),
            1,
            0))
        =0,
    NA(),
    IF(
        Parameters!$D$15=1,
        IF(
            SUM(--(ISNUMBER(IF($M$4:$X$4=1,(M111:X111),""))))&gt;0,
            MAX(IF(
                ISNUMBER(M111:X111),
                IF(
                    M$4:X$4=1,
                    M111:X111,
                    ""),
                "")),
            MAX(IF(
                ISNUMBER(M111:X111),
                IF(
                    M$4:X$4=2,
                    M111:X111,
                    ""),
                ""))
        ),
        IF(
            Parameters!$D$16=1,
            IFERROR(
                AVERAGE(IF(
                    ISNUMBER(M111:X111),
                    IF(
                        M$4:X$4=1,
                        M111:X111,
                        ""),
                    "")),
                AVERAGE(IF(
                    ISNUMBER(M111:X111),
                    IF(
                        M$4:X$4=2,
                        M111:X111,
                        ""),
                    ""))
            ),
            IF(
                Parameters!$D$17=1,
                IFERROR(
                    IF(
                        OR(
                            IF(
                                ISNUMBER(M111:X111),
                                IF(
                                    M$4:X$4=1,
                                    M111:X111,
                                    ""),
                                "")
                            =0),
                        0,
                        GEOMEAN(IF(
                            ISNUMBER(M111:X111),
                            IF(
                                M$4:X$4=1,
                                M111:X111,
                                ""),
                            ""))
                    ),
                    IF(
                        OR(IF(
                            ISNUMBER(M111:X111),
                            IF(
                                M$4:X$4=2,
                                M111:X111,
                                ""),
                            "")
                            =0),
                        0,
                        GEOMEAN(IF(
                            ISNUMBER(M111:X111),
                            IF(
                                M$4:X$4=2,
                                M111:X111,
                                ""),
                            "")))
                )
            )
        )
    )
)</f>
        <v>#N/A</v>
      </c>
      <c r="I111" s="191" t="e" cm="1">
        <f t="array" ref="I111">IF(
    SUM(IF(
            ISNUMBER(
                IF(
                    $M$5:$X$5,
                    (M111:X111),
                    "")),
            1,
            0))
        =0,
    NA(),
    IF(
        Parameters!$D$15=1,
        IF(
            SUM(--(ISNUMBER(IF($M$5:$X$5=1,(M111:X111),""))))&gt;0,
            MAX(IF(
                ISNUMBER(M111:X111),
                IF(
                    M$5:X$5=1,
                    M111:X111,
                    ""),
                "")),
            MAX(IF(
                ISNUMBER(M111:X111),
                IF(
                    M$5:X$5=2,
                    M111:X111,
                    ""),
                ""))
        ),
        IF(
            Parameters!$D$16=1,
            IFERROR(
                AVERAGE(IF(
                    ISNUMBER(M111:X111),
                    IF(
                        M$5:X$5=1,
                        M111:X111,
                        ""),
                    "")),
                AVERAGE(IF(
                    ISNUMBER(M111:X111),
                    IF(
                        M$5:X$5=2,
                        M111:X111,
                        ""),
                    ""))
            ),
            IF(
                Parameters!$D$17=1,
                IFERROR(
                    IF(
                        OR(
                            IF(
                                ISNUMBER(M111:X111),
                                IF(
                                    M$5:X$5=1,
                                    M111:X111,
                                    ""),
                                "")
                            =0),
                        0,
                        GEOMEAN(IF(
                            ISNUMBER(M111:X111),
                            IF(
                                M$5:X$5=1,
                                M111:X111,
                                ""),
                            ""))
                    ),
                    IF(
                        OR(IF(
                            ISNUMBER(M111:X111),
                            IF(
                                M$5:X$5=2,
                                M111:X111,
                                ""),
                            "")
                            =0),
                        0,
                        GEOMEAN(IF(
                            ISNUMBER(M111:X111),
                            IF(
                                M$5:X$5=2,
                                M111:X111,
                                ""),
                            "")))
                )
            )
        )
    )
)</f>
        <v>#N/A</v>
      </c>
      <c r="J111" s="242">
        <v>44753</v>
      </c>
      <c r="K111" s="242">
        <v>44753</v>
      </c>
      <c r="L111" s="91" t="s">
        <v>178</v>
      </c>
      <c r="M111" s="192" t="s">
        <v>409</v>
      </c>
      <c r="N111" s="192" t="s">
        <v>409</v>
      </c>
      <c r="O111" s="192" t="s">
        <v>409</v>
      </c>
      <c r="P111" s="192" t="s">
        <v>409</v>
      </c>
      <c r="Q111" s="192" t="s">
        <v>409</v>
      </c>
      <c r="R111" s="192" t="s">
        <v>409</v>
      </c>
      <c r="S111" s="192"/>
      <c r="T111" s="192"/>
      <c r="U111" s="192"/>
      <c r="V111" s="192"/>
      <c r="W111" s="192"/>
      <c r="X111" s="192"/>
      <c r="Y111" s="80"/>
      <c r="Z111" s="80"/>
    </row>
    <row r="112" spans="1:26" x14ac:dyDescent="0.2">
      <c r="A112" s="84">
        <v>105</v>
      </c>
      <c r="B112" s="84" t="str">
        <f ca="1"/>
        <v>St. Kitts and Nevis</v>
      </c>
      <c r="C112" s="84" t="str">
        <f ca="1"/>
        <v>KNA</v>
      </c>
      <c r="D112" s="219" t="str">
        <f ca="1"/>
        <v>LCN           Latin America &amp; Caribbean</v>
      </c>
      <c r="E112" s="219" t="str">
        <f ca="1"/>
        <v>IBRD</v>
      </c>
      <c r="F112" s="190" t="str">
        <f t="shared" ca="1" si="4"/>
        <v/>
      </c>
      <c r="G112" s="80" t="e">
        <f>IF(N112=7, 6.9, 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#N/A</v>
      </c>
      <c r="H112" s="80" t="e" cm="1">
        <f t="array" ref="H112">IF(
    SUM(IF(
            ISNUMBER(
                IF(
                    $M$4:$X$4,
                    (M112:X112),
                    "")),
            1,
            0))
        =0,
    NA(),
    IF(
        Parameters!$D$15=1,
        IF(
            SUM(--(ISNUMBER(IF($M$4:$X$4=1,(M112:X112),""))))&gt;0,
            MAX(IF(
                ISNUMBER(M112:X112),
                IF(
                    M$4:X$4=1,
                    M112:X112,
                    ""),
                "")),
            MAX(IF(
                ISNUMBER(M112:X112),
                IF(
                    M$4:X$4=2,
                    M112:X112,
                    ""),
                ""))
        ),
        IF(
            Parameters!$D$16=1,
            IFERROR(
                AVERAGE(IF(
                    ISNUMBER(M112:X112),
                    IF(
                        M$4:X$4=1,
                        M112:X112,
                        ""),
                    "")),
                AVERAGE(IF(
                    ISNUMBER(M112:X112),
                    IF(
                        M$4:X$4=2,
                        M112:X112,
                        ""),
                    ""))
            ),
            IF(
                Parameters!$D$17=1,
                IFERROR(
                    IF(
                        OR(
                            IF(
                                ISNUMBER(M112:X112),
                                IF(
                                    M$4:X$4=1,
                                    M112:X112,
                                    ""),
                                "")
                            =0),
                        0,
                        GEOMEAN(IF(
                            ISNUMBER(M112:X112),
                            IF(
                                M$4:X$4=1,
                                M112:X112,
                                ""),
                            ""))
                    ),
                    IF(
                        OR(IF(
                            ISNUMBER(M112:X112),
                            IF(
                                M$4:X$4=2,
                                M112:X112,
                                ""),
                            "")
                            =0),
                        0,
                        GEOMEAN(IF(
                            ISNUMBER(M112:X112),
                            IF(
                                M$4:X$4=2,
                                M112:X112,
                                ""),
                            "")))
                )
            )
        )
    )
)</f>
        <v>#N/A</v>
      </c>
      <c r="I112" s="191" t="e" cm="1">
        <f t="array" ref="I112">IF(
    SUM(IF(
            ISNUMBER(
                IF(
                    $M$5:$X$5,
                    (M112:X112),
                    "")),
            1,
            0))
        =0,
    NA(),
    IF(
        Parameters!$D$15=1,
        IF(
            SUM(--(ISNUMBER(IF($M$5:$X$5=1,(M112:X112),""))))&gt;0,
            MAX(IF(
                ISNUMBER(M112:X112),
                IF(
                    M$5:X$5=1,
                    M112:X112,
                    ""),
                "")),
            MAX(IF(
                ISNUMBER(M112:X112),
                IF(
                    M$5:X$5=2,
                    M112:X112,
                    ""),
                ""))
        ),
        IF(
            Parameters!$D$16=1,
            IFERROR(
                AVERAGE(IF(
                    ISNUMBER(M112:X112),
                    IF(
                        M$5:X$5=1,
                        M112:X112,
                        ""),
                    "")),
                AVERAGE(IF(
                    ISNUMBER(M112:X112),
                    IF(
                        M$5:X$5=2,
                        M112:X112,
                        ""),
                    ""))
            ),
            IF(
                Parameters!$D$17=1,
                IFERROR(
                    IF(
                        OR(
                            IF(
                                ISNUMBER(M112:X112),
                                IF(
                                    M$5:X$5=1,
                                    M112:X112,
                                    ""),
                                "")
                            =0),
                        0,
                        GEOMEAN(IF(
                            ISNUMBER(M112:X112),
                            IF(
                                M$5:X$5=1,
                                M112:X112,
                                ""),
                            ""))
                    ),
                    IF(
                        OR(IF(
                            ISNUMBER(M112:X112),
                            IF(
                                M$5:X$5=2,
                                M112:X112,
                                ""),
                            "")
                            =0),
                        0,
                        GEOMEAN(IF(
                            ISNUMBER(M112:X112),
                            IF(
                                M$5:X$5=2,
                                M112:X112,
                                ""),
                            "")))
                )
            )
        )
    )
)</f>
        <v>#N/A</v>
      </c>
      <c r="J112" s="242">
        <v>44753</v>
      </c>
      <c r="K112" s="242">
        <v>44753</v>
      </c>
      <c r="L112" s="91" t="s">
        <v>179</v>
      </c>
      <c r="M112" s="192" t="s">
        <v>409</v>
      </c>
      <c r="N112" s="192" t="s">
        <v>409</v>
      </c>
      <c r="O112" s="192" t="s">
        <v>409</v>
      </c>
      <c r="P112" s="192" t="s">
        <v>409</v>
      </c>
      <c r="Q112" s="192" t="s">
        <v>409</v>
      </c>
      <c r="R112" s="192" t="s">
        <v>409</v>
      </c>
      <c r="S112" s="192"/>
      <c r="T112" s="192"/>
      <c r="U112" s="192"/>
      <c r="V112" s="192"/>
      <c r="W112" s="192"/>
      <c r="X112" s="192"/>
      <c r="Y112" s="80"/>
      <c r="Z112" s="80"/>
    </row>
    <row r="113" spans="1:26" x14ac:dyDescent="0.2">
      <c r="A113" s="84">
        <v>106</v>
      </c>
      <c r="B113" s="84" t="str">
        <f ca="1"/>
        <v>Korea, Rep.</v>
      </c>
      <c r="C113" s="84" t="str">
        <f ca="1"/>
        <v>KOR</v>
      </c>
      <c r="D113" s="219" t="str">
        <f ca="1"/>
        <v>EAS           East Asia &amp; Pacific</v>
      </c>
      <c r="E113" s="219" t="str">
        <f ca="1"/>
        <v>NA</v>
      </c>
      <c r="F113" s="190" t="str">
        <f t="shared" ca="1" si="4"/>
        <v/>
      </c>
      <c r="G113" s="80">
        <f>IF(N113=7, 6.9, 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0.26961186249605174</v>
      </c>
      <c r="H113" s="80" cm="1">
        <f t="array" ref="H113">IF(
    SUM(IF(
            ISNUMBER(
                IF(
                    $M$4:$X$4,
                    (M113:X113),
                    "")),
            1,
            0))
        =0,
    NA(),
    IF(
        Parameters!$D$15=1,
        IF(
            SUM(--(ISNUMBER(IF($M$4:$X$4=1,(M113:X113),""))))&gt;0,
            MAX(IF(
                ISNUMBER(M113:X113),
                IF(
                    M$4:X$4=1,
                    M113:X113,
                    ""),
                "")),
            MAX(IF(
                ISNUMBER(M113:X113),
                IF(
                    M$4:X$4=2,
                    M113:X113,
                    ""),
                ""))
        ),
        IF(
            Parameters!$D$16=1,
            IFERROR(
                AVERAGE(IF(
                    ISNUMBER(M113:X113),
                    IF(
                        M$4:X$4=1,
                        M113:X113,
                        ""),
                    "")),
                AVERAGE(IF(
                    ISNUMBER(M113:X113),
                    IF(
                        M$4:X$4=2,
                        M113:X113,
                        ""),
                    ""))
            ),
            IF(
                Parameters!$D$17=1,
                IFERROR(
                    IF(
                        OR(
                            IF(
                                ISNUMBER(M113:X113),
                                IF(
                                    M$4:X$4=1,
                                    M113:X113,
                                    ""),
                                "")
                            =0),
                        0,
                        GEOMEAN(IF(
                            ISNUMBER(M113:X113),
                            IF(
                                M$4:X$4=1,
                                M113:X113,
                                ""),
                            ""))
                    ),
                    IF(
                        OR(IF(
                            ISNUMBER(M113:X113),
                            IF(
                                M$4:X$4=2,
                                M113:X113,
                                ""),
                            "")
                            =0),
                        0,
                        GEOMEAN(IF(
                            ISNUMBER(M113:X113),
                            IF(
                                M$4:X$4=2,
                                M113:X113,
                                ""),
                            "")))
                )
            )
        )
    )
)</f>
        <v>4.98095517140342E-2</v>
      </c>
      <c r="I113" s="191" cm="1">
        <f t="array" ref="I113">IF(
    SUM(IF(
            ISNUMBER(
                IF(
                    $M$5:$X$5,
                    (M113:X113),
                    "")),
            1,
            0))
        =0,
    NA(),
    IF(
        Parameters!$D$15=1,
        IF(
            SUM(--(ISNUMBER(IF($M$5:$X$5=1,(M113:X113),""))))&gt;0,
            MAX(IF(
                ISNUMBER(M113:X113),
                IF(
                    M$5:X$5=1,
                    M113:X113,
                    ""),
                "")),
            MAX(IF(
                ISNUMBER(M113:X113),
                IF(
                    M$5:X$5=2,
                    M113:X113,
                    ""),
                ""))
        ),
        IF(
            Parameters!$D$16=1,
            IFERROR(
                AVERAGE(IF(
                    ISNUMBER(M113:X113),
                    IF(
                        M$5:X$5=1,
                        M113:X113,
                        ""),
                    "")),
                AVERAGE(IF(
                    ISNUMBER(M113:X113),
                    IF(
                        M$5:X$5=2,
                        M113:X113,
                        ""),
                    ""))
            ),
            IF(
                Parameters!$D$17=1,
                IFERROR(
                    IF(
                        OR(
                            IF(
                                ISNUMBER(M113:X113),
                                IF(
                                    M$5:X$5=1,
                                    M113:X113,
                                    ""),
                                "")
                            =0),
                        0,
                        GEOMEAN(IF(
                            ISNUMBER(M113:X113),
                            IF(
                                M$5:X$5=1,
                                M113:X113,
                                ""),
                            ""))
                    ),
                    IF(
                        OR(IF(
                            ISNUMBER(M113:X113),
                            IF(
                                M$5:X$5=2,
                                M113:X113,
                                ""),
                            "")
                            =0),
                        0,
                        GEOMEAN(IF(
                            ISNUMBER(M113:X113),
                            IF(
                                M$5:X$5=2,
                                M113:X113,
                                ""),
                            "")))
                )
            )
        )
    )
)</f>
        <v>1.4593698175787599</v>
      </c>
      <c r="J113" s="242">
        <v>45142</v>
      </c>
      <c r="K113" s="242">
        <v>45142</v>
      </c>
      <c r="L113" s="91" t="s">
        <v>180</v>
      </c>
      <c r="M113" s="192">
        <v>4.98095517140342E-2</v>
      </c>
      <c r="N113" s="192" t="s">
        <v>409</v>
      </c>
      <c r="O113" s="192">
        <v>1.4593698175787599</v>
      </c>
      <c r="P113" s="192">
        <v>21.5833333333333</v>
      </c>
      <c r="Q113" s="192" t="s">
        <v>409</v>
      </c>
      <c r="R113" s="192">
        <v>-2.25</v>
      </c>
      <c r="S113" s="192"/>
      <c r="T113" s="192"/>
      <c r="U113" s="192"/>
      <c r="V113" s="192"/>
      <c r="W113" s="192"/>
      <c r="X113" s="192"/>
      <c r="Y113" s="80"/>
      <c r="Z113" s="80"/>
    </row>
    <row r="114" spans="1:26" x14ac:dyDescent="0.2">
      <c r="A114" s="84">
        <v>107</v>
      </c>
      <c r="B114" s="84" t="str">
        <f ca="1"/>
        <v>Kuwait</v>
      </c>
      <c r="C114" s="84" t="str">
        <f ca="1"/>
        <v>KWT</v>
      </c>
      <c r="D114" s="219" t="str">
        <f ca="1"/>
        <v>MEA           Middle East &amp; North Africa</v>
      </c>
      <c r="E114" s="219" t="str">
        <f ca="1"/>
        <v>NA</v>
      </c>
      <c r="F114" s="190" t="str">
        <f t="shared" ca="1" si="4"/>
        <v/>
      </c>
      <c r="G114" s="80">
        <f>IF(N114=7, 6.9, 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$M$4:$X$4,
                    (M114:X114),
                    "")),
            1,
            0))
        =0,
    NA(),
    IF(
        Parameters!$D$15=1,
        IF(
            SUM(--(ISNUMBER(IF($M$4:$X$4=1,(M114:X114),""))))&gt;0,
            MAX(IF(
                ISNUMBER(M114:X114),
                IF(
                    M$4:X$4=1,
                    M114:X114,
                    ""),
                "")),
            MAX(IF(
                ISNUMBER(M114:X114),
                IF(
                    M$4:X$4=2,
                    M114:X114,
                    ""),
                ""))
        ),
        IF(
            Parameters!$D$16=1,
            IFERROR(
                AVERAGE(IF(
                    ISNUMBER(M114:X114),
                    IF(
                        M$4:X$4=1,
                        M114:X114,
                        ""),
                    "")),
                AVERAGE(IF(
                    ISNUMBER(M114:X114),
                    IF(
                        M$4:X$4=2,
                        M114:X114,
                        ""),
                    ""))
            ),
            IF(
                Parameters!$D$17=1,
                IFERROR(
                    IF(
                        OR(
                            IF(
                                ISNUMBER(M114:X114),
                                IF(
                                    M$4:X$4=1,
                                    M114:X114,
                                    ""),
                                "")
                            =0),
                        0,
                        GEOMEAN(IF(
                            ISNUMBER(M114:X114),
                            IF(
                                M$4:X$4=1,
                                M114:X114,
                                ""),
                            ""))
                    ),
                    IF(
                        OR(IF(
                            ISNUMBER(M114:X114),
                            IF(
                                M$4:X$4=2,
                                M114:X114,
                                ""),
                            "")
                            =0),
                        0,
                        GEOMEAN(IF(
                            ISNUMBER(M114:X114),
                            IF(
                                M$4:X$4=2,
                                M114:X114,
                                ""),
                            "")))
                )
            )
        )
    )
)</f>
        <v>0</v>
      </c>
      <c r="I114" s="191" cm="1">
        <f t="array" ref="I114">IF(
    SUM(IF(
            ISNUMBER(
                IF(
                    $M$5:$X$5,
                    (M114:X114),
                    "")),
            1,
            0))
        =0,
    NA(),
    IF(
        Parameters!$D$15=1,
        IF(
            SUM(--(ISNUMBER(IF($M$5:$X$5=1,(M114:X114),""))))&gt;0,
            MAX(IF(
                ISNUMBER(M114:X114),
                IF(
                    M$5:X$5=1,
                    M114:X114,
                    ""),
                "")),
            MAX(IF(
                ISNUMBER(M114:X114),
                IF(
                    M$5:X$5=2,
                    M114:X114,
                    ""),
                ""))
        ),
        IF(
            Parameters!$D$16=1,
            IFERROR(
                AVERAGE(IF(
                    ISNUMBER(M114:X114),
                    IF(
                        M$5:X$5=1,
                        M114:X114,
                        ""),
                    "")),
                AVERAGE(IF(
                    ISNUMBER(M114:X114),
                    IF(
                        M$5:X$5=2,
                        M114:X114,
                        ""),
                    ""))
            ),
            IF(
                Parameters!$D$17=1,
                IFERROR(
                    IF(
                        OR(
                            IF(
                                ISNUMBER(M114:X114),
                                IF(
                                    M$5:X$5=1,
                                    M114:X114,
                                    ""),
                                "")
                            =0),
                        0,
                        GEOMEAN(IF(
                            ISNUMBER(M114:X114),
                            IF(
                                M$5:X$5=1,
                                M114:X114,
                                ""),
                            ""))
                    ),
                    IF(
                        OR(IF(
                            ISNUMBER(M114:X114),
                            IF(
                                M$5:X$5=2,
                                M114:X114,
                                ""),
                            "")
                            =0),
                        0,
                        GEOMEAN(IF(
                            ISNUMBER(M114:X114),
                            IF(
                                M$5:X$5=2,
                                M114:X114,
                                ""),
                            "")))
                )
            )
        )
    )
)</f>
        <v>6.1028192371475898</v>
      </c>
      <c r="J114" s="242">
        <v>45142</v>
      </c>
      <c r="K114" s="242">
        <v>45142</v>
      </c>
      <c r="L114" s="91" t="s">
        <v>182</v>
      </c>
      <c r="M114" s="192">
        <v>0</v>
      </c>
      <c r="N114" s="192" t="s">
        <v>409</v>
      </c>
      <c r="O114" s="192">
        <v>6.1028192371475898</v>
      </c>
      <c r="P114" s="192">
        <v>20.4166666666666</v>
      </c>
      <c r="Q114" s="192" t="s">
        <v>409</v>
      </c>
      <c r="R114" s="192">
        <v>1.25</v>
      </c>
      <c r="S114" s="192"/>
      <c r="T114" s="192"/>
      <c r="U114" s="192"/>
      <c r="V114" s="192"/>
      <c r="W114" s="192"/>
      <c r="X114" s="192"/>
      <c r="Y114" s="80"/>
      <c r="Z114" s="80"/>
    </row>
    <row r="115" spans="1:26" x14ac:dyDescent="0.2">
      <c r="A115" s="84">
        <v>108</v>
      </c>
      <c r="B115" s="84" t="str">
        <f ca="1"/>
        <v>Lao PDR</v>
      </c>
      <c r="C115" s="84" t="str">
        <f ca="1"/>
        <v>LAO</v>
      </c>
      <c r="D115" s="219" t="str">
        <f ca="1"/>
        <v>EAS           East Asia &amp; Pacific</v>
      </c>
      <c r="E115" s="219" t="str">
        <f ca="1"/>
        <v>IDA</v>
      </c>
      <c r="F115" s="190" t="str">
        <f t="shared" ca="1" si="4"/>
        <v/>
      </c>
      <c r="G115" s="80">
        <f>IF(N115=7, 6.9, 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7.4356305988516134</v>
      </c>
      <c r="H115" s="80" cm="1">
        <f t="array" ref="H115">IF(
    SUM(IF(
            ISNUMBER(
                IF(
                    $M$4:$X$4,
                    (M115:X115),
                    "")),
            1,
            0))
        =0,
    NA(),
    IF(
        Parameters!$D$15=1,
        IF(
            SUM(--(ISNUMBER(IF($M$4:$X$4=1,(M115:X115),""))))&gt;0,
            MAX(IF(
                ISNUMBER(M115:X115),
                IF(
                    M$4:X$4=1,
                    M115:X115,
                    ""),
                "")),
            MAX(IF(
                ISNUMBER(M115:X115),
                IF(
                    M$4:X$4=2,
                    M115:X115,
                    ""),
                ""))
        ),
        IF(
            Parameters!$D$16=1,
            IFERROR(
                AVERAGE(IF(
                    ISNUMBER(M115:X115),
                    IF(
                        M$4:X$4=1,
                        M115:X115,
                        ""),
                    "")),
                AVERAGE(IF(
                    ISNUMBER(M115:X115),
                    IF(
                        M$4:X$4=2,
                        M115:X115,
                        ""),
                    ""))
            ),
            IF(
                Parameters!$D$17=1,
                IFERROR(
                    IF(
                        OR(
                            IF(
                                ISNUMBER(M115:X115),
                                IF(
                                    M$4:X$4=1,
                                    M115:X115,
                                    ""),
                                "")
                            =0),
                        0,
                        GEOMEAN(IF(
                            ISNUMBER(M115:X115),
                            IF(
                                M$4:X$4=1,
                                M115:X115,
                                ""),
                            ""))
                    ),
                    IF(
                        OR(IF(
                            ISNUMBER(M115:X115),
                            IF(
                                M$4:X$4=2,
                                M115:X115,
                                ""),
                            "")
                            =0),
                        0,
                        GEOMEAN(IF(
                            ISNUMBER(M115:X115),
                            IF(
                                M$4:X$4=2,
                                M115:X115,
                                ""),
                            "")))
                )
            )
        )
    )
)</f>
        <v>5.5288602402578402</v>
      </c>
      <c r="I115" s="191" cm="1">
        <f t="array" ref="I115">IF(
    SUM(IF(
            ISNUMBER(
                IF(
                    $M$5:$X$5,
                    (M115:X115),
                    "")),
            1,
            0))
        =0,
    NA(),
    IF(
        Parameters!$D$15=1,
        IF(
            SUM(--(ISNUMBER(IF($M$5:$X$5=1,(M115:X115),""))))&gt;0,
            MAX(IF(
                ISNUMBER(M115:X115),
                IF(
                    M$5:X$5=1,
                    M115:X115,
                    ""),
                "")),
            MAX(IF(
                ISNUMBER(M115:X115),
                IF(
                    M$5:X$5=2,
                    M115:X115,
                    ""),
                ""))
        ),
        IF(
            Parameters!$D$16=1,
            IFERROR(
                AVERAGE(IF(
                    ISNUMBER(M115:X115),
                    IF(
                        M$5:X$5=1,
                        M115:X115,
                        ""),
                    "")),
                AVERAGE(IF(
                    ISNUMBER(M115:X115),
                    IF(
                        M$5:X$5=2,
                        M115:X115,
                        ""),
                    ""))
            ),
            IF(
                Parameters!$D$17=1,
                IFERROR(
                    IF(
                        OR(
                            IF(
                                ISNUMBER(M115:X115),
                                IF(
                                    M$5:X$5=1,
                                    M115:X115,
                                    ""),
                                "")
                            =0),
                        0,
                        GEOMEAN(IF(
                            ISNUMBER(M115:X115),
                            IF(
                                M$5:X$5=1,
                                M115:X115,
                                ""),
                            ""))
                    ),
                    IF(
                        OR(IF(
                            ISNUMBER(M115:X115),
                            IF(
                                M$5:X$5=2,
                                M115:X115,
                                ""),
                            "")
                            =0),
                        0,
                        GEOMEAN(IF(
                            ISNUMBER(M115:X115),
                            IF(
                                M$5:X$5=2,
                                M115:X115,
                                ""),
                            "")))
                )
            )
        )
    )
)</f>
        <v>10</v>
      </c>
      <c r="J115" s="242">
        <v>45142</v>
      </c>
      <c r="K115" s="242">
        <v>45142</v>
      </c>
      <c r="L115" s="91" t="s">
        <v>184</v>
      </c>
      <c r="M115" s="192">
        <v>5.5288602402578402</v>
      </c>
      <c r="N115" s="192" t="s">
        <v>409</v>
      </c>
      <c r="O115" s="192">
        <v>10</v>
      </c>
      <c r="P115" s="192">
        <v>52.75</v>
      </c>
      <c r="Q115" s="192" t="s">
        <v>409</v>
      </c>
      <c r="R115" s="192">
        <v>9.9166666666666607</v>
      </c>
      <c r="S115" s="192"/>
      <c r="T115" s="192"/>
      <c r="U115" s="192"/>
      <c r="V115" s="192"/>
      <c r="W115" s="192"/>
      <c r="X115" s="192"/>
      <c r="Y115" s="80"/>
      <c r="Z115" s="80"/>
    </row>
    <row r="116" spans="1:26" x14ac:dyDescent="0.2">
      <c r="A116" s="84">
        <v>109</v>
      </c>
      <c r="B116" s="84" t="str">
        <f ca="1"/>
        <v>Lebanon</v>
      </c>
      <c r="C116" s="84" t="str">
        <f ca="1"/>
        <v>LBN</v>
      </c>
      <c r="D116" s="219" t="str">
        <f ca="1"/>
        <v>MEA           Middle East &amp; North Africa</v>
      </c>
      <c r="E116" s="219" t="str">
        <f ca="1"/>
        <v>IBRD</v>
      </c>
      <c r="F116" s="190" t="str">
        <f t="shared" ca="1" si="4"/>
        <v/>
      </c>
      <c r="G116" s="80">
        <f>IF(N116=7, 6.9, 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10</v>
      </c>
      <c r="H116" s="80" cm="1">
        <f t="array" ref="H116">IF(
    SUM(IF(
            ISNUMBER(
                IF(
                    $M$4:$X$4,
                    (M116:X116),
                    "")),
            1,
            0))
        =0,
    NA(),
    IF(
        Parameters!$D$15=1,
        IF(
            SUM(--(ISNUMBER(IF($M$4:$X$4=1,(M116:X116),""))))&gt;0,
            MAX(IF(
                ISNUMBER(M116:X116),
                IF(
                    M$4:X$4=1,
                    M116:X116,
                    ""),
                "")),
            MAX(IF(
                ISNUMBER(M116:X116),
                IF(
                    M$4:X$4=2,
                    M116:X116,
                    ""),
                ""))
        ),
        IF(
            Parameters!$D$16=1,
            IFERROR(
                AVERAGE(IF(
                    ISNUMBER(M116:X116),
                    IF(
                        M$4:X$4=1,
                        M116:X116,
                        ""),
                    "")),
                AVERAGE(IF(
                    ISNUMBER(M116:X116),
                    IF(
                        M$4:X$4=2,
                        M116:X116,
                        ""),
                    ""))
            ),
            IF(
                Parameters!$D$17=1,
                IFERROR(
                    IF(
                        OR(
                            IF(
                                ISNUMBER(M116:X116),
                                IF(
                                    M$4:X$4=1,
                                    M116:X116,
                                    ""),
                                "")
                            =0),
                        0,
                        GEOMEAN(IF(
                            ISNUMBER(M116:X116),
                            IF(
                                M$4:X$4=1,
                                M116:X116,
                                ""),
                            ""))
                    ),
                    IF(
                        OR(IF(
                            ISNUMBER(M116:X116),
                            IF(
                                M$4:X$4=2,
                                M116:X116,
                                ""),
                            "")
                            =0),
                        0,
                        GEOMEAN(IF(
                            ISNUMBER(M116:X116),
                            IF(
                                M$4:X$4=2,
                                M116:X116,
                                ""),
                            "")))
                )
            )
        )
    )
)</f>
        <v>10</v>
      </c>
      <c r="I116" s="191" cm="1">
        <f t="array" ref="I116">IF(
    SUM(IF(
            ISNUMBER(
                IF(
                    $M$5:$X$5,
                    (M116:X116),
                    "")),
            1,
            0))
        =0,
    NA(),
    IF(
        Parameters!$D$15=1,
        IF(
            SUM(--(ISNUMBER(IF($M$5:$X$5=1,(M116:X116),""))))&gt;0,
            MAX(IF(
                ISNUMBER(M116:X116),
                IF(
                    M$5:X$5=1,
                    M116:X116,
                    ""),
                "")),
            MAX(IF(
                ISNUMBER(M116:X116),
                IF(
                    M$5:X$5=2,
                    M116:X116,
                    ""),
                ""))
        ),
        IF(
            Parameters!$D$16=1,
            IFERROR(
                AVERAGE(IF(
                    ISNUMBER(M116:X116),
                    IF(
                        M$5:X$5=1,
                        M116:X116,
                        ""),
                    "")),
                AVERAGE(IF(
                    ISNUMBER(M116:X116),
                    IF(
                        M$5:X$5=2,
                        M116:X116,
                        ""),
                    ""))
            ),
            IF(
                Parameters!$D$17=1,
                IFERROR(
                    IF(
                        OR(
                            IF(
                                ISNUMBER(M116:X116),
                                IF(
                                    M$5:X$5=1,
                                    M116:X116,
                                    ""),
                                "")
                            =0),
                        0,
                        GEOMEAN(IF(
                            ISNUMBER(M116:X116),
                            IF(
                                M$5:X$5=1,
                                M116:X116,
                                ""),
                            ""))
                    ),
                    IF(
                        OR(IF(
                            ISNUMBER(M116:X116),
                            IF(
                                M$5:X$5=2,
                                M116:X116,
                                ""),
                            "")
                            =0),
                        0,
                        GEOMEAN(IF(
                            ISNUMBER(M116:X116),
                            IF(
                                M$5:X$5=2,
                                M116:X116,
                                ""),
                            "")))
                )
            )
        )
    )
)</f>
        <v>10</v>
      </c>
      <c r="J116" s="242">
        <v>45142</v>
      </c>
      <c r="K116" s="242">
        <v>44887</v>
      </c>
      <c r="L116" s="91" t="s">
        <v>186</v>
      </c>
      <c r="M116" s="192">
        <v>10</v>
      </c>
      <c r="N116" s="192">
        <v>10</v>
      </c>
      <c r="O116" s="192">
        <v>7.54007739082365</v>
      </c>
      <c r="P116" s="192">
        <v>85</v>
      </c>
      <c r="Q116" s="192" t="s">
        <v>785</v>
      </c>
      <c r="R116" s="192">
        <v>2.3333333333333202</v>
      </c>
      <c r="S116" s="192"/>
      <c r="T116" s="192"/>
      <c r="U116" s="192"/>
      <c r="V116" s="192"/>
      <c r="W116" s="192"/>
      <c r="X116" s="192"/>
      <c r="Y116" s="80"/>
      <c r="Z116" s="80"/>
    </row>
    <row r="117" spans="1:26" x14ac:dyDescent="0.2">
      <c r="A117" s="84">
        <v>110</v>
      </c>
      <c r="B117" s="84" t="str">
        <f ca="1"/>
        <v>Liberia</v>
      </c>
      <c r="C117" s="84" t="str">
        <f ca="1"/>
        <v>LBR</v>
      </c>
      <c r="D117" s="219" t="str">
        <f ca="1"/>
        <v>SSF           Sub-Saharan Africa</v>
      </c>
      <c r="E117" s="219" t="str">
        <f ca="1"/>
        <v>IDA</v>
      </c>
      <c r="F117" s="190" t="str">
        <f t="shared" ca="1" si="4"/>
        <v/>
      </c>
      <c r="G117" s="80">
        <f>IF(N117=7, 6.9, 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0</v>
      </c>
      <c r="H117" s="80" cm="1">
        <f t="array" ref="H117">IF(
    SUM(IF(
            ISNUMBER(
                IF(
                    $M$4:$X$4,
                    (M117:X117),
                    "")),
            1,
            0))
        =0,
    NA(),
    IF(
        Parameters!$D$15=1,
        IF(
            SUM(--(ISNUMBER(IF($M$4:$X$4=1,(M117:X117),""))))&gt;0,
            MAX(IF(
                ISNUMBER(M117:X117),
                IF(
                    M$4:X$4=1,
                    M117:X117,
                    ""),
                "")),
            MAX(IF(
                ISNUMBER(M117:X117),
                IF(
                    M$4:X$4=2,
                    M117:X117,
                    ""),
                ""))
        ),
        IF(
            Parameters!$D$16=1,
            IFERROR(
                AVERAGE(IF(
                    ISNUMBER(M117:X117),
                    IF(
                        M$4:X$4=1,
                        M117:X117,
                        ""),
                    "")),
                AVERAGE(IF(
                    ISNUMBER(M117:X117),
                    IF(
                        M$4:X$4=2,
                        M117:X117,
                        ""),
                    ""))
            ),
            IF(
                Parameters!$D$17=1,
                IFERROR(
                    IF(
                        OR(
                            IF(
                                ISNUMBER(M117:X117),
                                IF(
                                    M$4:X$4=1,
                                    M117:X117,
                                    ""),
                                "")
                            =0),
                        0,
                        GEOMEAN(IF(
                            ISNUMBER(M117:X117),
                            IF(
                                M$4:X$4=1,
                                M117:X117,
                                ""),
                            ""))
                    ),
                    IF(
                        OR(IF(
                            ISNUMBER(M117:X117),
                            IF(
                                M$4:X$4=2,
                                M117:X117,
                                ""),
                            "")
                            =0),
                        0,
                        GEOMEAN(IF(
                            ISNUMBER(M117:X117),
                            IF(
                                M$4:X$4=2,
                                M117:X117,
                                ""),
                            "")))
                )
            )
        )
    )
)</f>
        <v>7.7556401992382096</v>
      </c>
      <c r="I117" s="191" cm="1">
        <f t="array" ref="I117">IF(
    SUM(IF(
            ISNUMBER(
                IF(
                    $M$5:$X$5,
                    (M117:X117),
                    "")),
            1,
            0))
        =0,
    NA(),
    IF(
        Parameters!$D$15=1,
        IF(
            SUM(--(ISNUMBER(IF($M$5:$X$5=1,(M117:X117),""))))&gt;0,
            MAX(IF(
                ISNUMBER(M117:X117),
                IF(
                    M$5:X$5=1,
                    M117:X117,
                    ""),
                "")),
            MAX(IF(
                ISNUMBER(M117:X117),
                IF(
                    M$5:X$5=2,
                    M117:X117,
                    ""),
                ""))
        ),
        IF(
            Parameters!$D$16=1,
            IFERROR(
                AVERAGE(IF(
                    ISNUMBER(M117:X117),
                    IF(
                        M$5:X$5=1,
                        M117:X117,
                        ""),
                    "")),
                AVERAGE(IF(
                    ISNUMBER(M117:X117),
                    IF(
                        M$5:X$5=2,
                        M117:X117,
                        ""),
                    ""))
            ),
            IF(
                Parameters!$D$17=1,
                IFERROR(
                    IF(
                        OR(
                            IF(
                                ISNUMBER(M117:X117),
                                IF(
                                    M$5:X$5=1,
                                    M117:X117,
                                    ""),
                                "")
                            =0),
                        0,
                        GEOMEAN(IF(
                            ISNUMBER(M117:X117),
                            IF(
                                M$5:X$5=1,
                                M117:X117,
                                ""),
                            ""))
                    ),
                    IF(
                        OR(IF(
                            ISNUMBER(M117:X117),
                            IF(
                                M$5:X$5=2,
                                M117:X117,
                                ""),
                            "")
                            =0),
                        0,
                        GEOMEAN(IF(
                            ISNUMBER(M117:X117),
                            IF(
                                M$5:X$5=2,
                                M117:X117,
                                ""),
                            "")))
                )
            )
        )
    )
)</f>
        <v>0</v>
      </c>
      <c r="J117" s="242">
        <v>45142</v>
      </c>
      <c r="K117" s="242">
        <v>45142</v>
      </c>
      <c r="L117" s="91" t="s">
        <v>188</v>
      </c>
      <c r="M117" s="192">
        <v>7.7556401992382096</v>
      </c>
      <c r="N117" s="192" t="s">
        <v>409</v>
      </c>
      <c r="O117" s="192">
        <v>0</v>
      </c>
      <c r="P117" s="192">
        <v>65.4166666666666</v>
      </c>
      <c r="Q117" s="192" t="s">
        <v>409</v>
      </c>
      <c r="R117" s="192">
        <v>-7.0833333333333304</v>
      </c>
      <c r="S117" s="192"/>
      <c r="T117" s="192"/>
      <c r="U117" s="192"/>
      <c r="V117" s="192"/>
      <c r="W117" s="192"/>
      <c r="X117" s="192"/>
      <c r="Y117" s="80"/>
      <c r="Z117" s="80"/>
    </row>
    <row r="118" spans="1:26" x14ac:dyDescent="0.2">
      <c r="A118" s="84">
        <v>111</v>
      </c>
      <c r="B118" s="84" t="str">
        <f ca="1"/>
        <v>Libya</v>
      </c>
      <c r="C118" s="84" t="str">
        <f ca="1"/>
        <v>LBY</v>
      </c>
      <c r="D118" s="219" t="str">
        <f ca="1"/>
        <v>MEA           Middle East &amp; North Africa</v>
      </c>
      <c r="E118" s="219" t="str">
        <f ca="1"/>
        <v>IBRD</v>
      </c>
      <c r="F118" s="190" t="str">
        <f t="shared" ca="1" si="4"/>
        <v/>
      </c>
      <c r="G118" s="80">
        <f>IF(N118=7, 6.9, 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0</v>
      </c>
      <c r="H118" s="80" cm="1">
        <f t="array" ref="H118">IF(
    SUM(IF(
            ISNUMBER(
                IF(
                    $M$4:$X$4,
                    (M118:X118),
                    "")),
            1,
            0))
        =0,
    NA(),
    IF(
        Parameters!$D$15=1,
        IF(
            SUM(--(ISNUMBER(IF($M$4:$X$4=1,(M118:X118),""))))&gt;0,
            MAX(IF(
                ISNUMBER(M118:X118),
                IF(
                    M$4:X$4=1,
                    M118:X118,
                    ""),
                "")),
            MAX(IF(
                ISNUMBER(M118:X118),
                IF(
                    M$4:X$4=2,
                    M118:X118,
                    ""),
                ""))
        ),
        IF(
            Parameters!$D$16=1,
            IFERROR(
                AVERAGE(IF(
                    ISNUMBER(M118:X118),
                    IF(
                        M$4:X$4=1,
                        M118:X118,
                        ""),
                    "")),
                AVERAGE(IF(
                    ISNUMBER(M118:X118),
                    IF(
                        M$4:X$4=2,
                        M118:X118,
                        ""),
                    ""))
            ),
            IF(
                Parameters!$D$17=1,
                IFERROR(
                    IF(
                        OR(
                            IF(
                                ISNUMBER(M118:X118),
                                IF(
                                    M$4:X$4=1,
                                    M118:X118,
                                    ""),
                                "")
                            =0),
                        0,
                        GEOMEAN(IF(
                            ISNUMBER(M118:X118),
                            IF(
                                M$4:X$4=1,
                                M118:X118,
                                ""),
                            ""))
                    ),
                    IF(
                        OR(IF(
                            ISNUMBER(M118:X118),
                            IF(
                                M$4:X$4=2,
                                M118:X118,
                                ""),
                            "")
                            =0),
                        0,
                        GEOMEAN(IF(
                            ISNUMBER(M118:X118),
                            IF(
                                M$4:X$4=2,
                                M118:X118,
                                ""),
                            "")))
                )
            )
        )
    )
)</f>
        <v>7.8581892762965104</v>
      </c>
      <c r="I118" s="191" cm="1">
        <f t="array" ref="I118">IF(
    SUM(IF(
            ISNUMBER(
                IF(
                    $M$5:$X$5,
                    (M118:X118),
                    "")),
            1,
            0))
        =0,
    NA(),
    IF(
        Parameters!$D$15=1,
        IF(
            SUM(--(ISNUMBER(IF($M$5:$X$5=1,(M118:X118),""))))&gt;0,
            MAX(IF(
                ISNUMBER(M118:X118),
                IF(
                    M$5:X$5=1,
                    M118:X118,
                    ""),
                "")),
            MAX(IF(
                ISNUMBER(M118:X118),
                IF(
                    M$5:X$5=2,
                    M118:X118,
                    ""),
                ""))
        ),
        IF(
            Parameters!$D$16=1,
            IFERROR(
                AVERAGE(IF(
                    ISNUMBER(M118:X118),
                    IF(
                        M$5:X$5=1,
                        M118:X118,
                        ""),
                    "")),
                AVERAGE(IF(
                    ISNUMBER(M118:X118),
                    IF(
                        M$5:X$5=2,
                        M118:X118,
                        ""),
                    ""))
            ),
            IF(
                Parameters!$D$17=1,
                IFERROR(
                    IF(
                        OR(
                            IF(
                                ISNUMBER(M118:X118),
                                IF(
                                    M$5:X$5=1,
                                    M118:X118,
                                    ""),
                                "")
                            =0),
                        0,
                        GEOMEAN(IF(
                            ISNUMBER(M118:X118),
                            IF(
                                M$5:X$5=1,
                                M118:X118,
                                ""),
                            ""))
                    ),
                    IF(
                        OR(IF(
                            ISNUMBER(M118:X118),
                            IF(
                                M$5:X$5=2,
                                M118:X118,
                                ""),
                            "")
                            =0),
                        0,
                        GEOMEAN(IF(
                            ISNUMBER(M118:X118),
                            IF(
                                M$5:X$5=2,
                                M118:X118,
                                ""),
                            "")))
                )
            )
        )
    )
)</f>
        <v>0</v>
      </c>
      <c r="J118" s="242">
        <v>45142</v>
      </c>
      <c r="K118" s="242">
        <v>45142</v>
      </c>
      <c r="L118" s="91" t="s">
        <v>190</v>
      </c>
      <c r="M118" s="192">
        <v>7.8581892762965104</v>
      </c>
      <c r="N118" s="192" t="s">
        <v>409</v>
      </c>
      <c r="O118" s="192">
        <v>0</v>
      </c>
      <c r="P118" s="192">
        <v>66</v>
      </c>
      <c r="Q118" s="192" t="s">
        <v>409</v>
      </c>
      <c r="R118" s="192">
        <v>-8</v>
      </c>
      <c r="S118" s="192"/>
      <c r="T118" s="192"/>
      <c r="U118" s="192"/>
      <c r="V118" s="192"/>
      <c r="W118" s="192"/>
      <c r="X118" s="192"/>
      <c r="Y118" s="80"/>
      <c r="Z118" s="80"/>
    </row>
    <row r="119" spans="1:26" x14ac:dyDescent="0.2">
      <c r="A119" s="84">
        <v>112</v>
      </c>
      <c r="B119" s="84" t="str">
        <f ca="1"/>
        <v>St. Lucia</v>
      </c>
      <c r="C119" s="84" t="str">
        <f ca="1"/>
        <v>LCA</v>
      </c>
      <c r="D119" s="219" t="str">
        <f ca="1"/>
        <v>LCN           Latin America &amp; Caribbean</v>
      </c>
      <c r="E119" s="219" t="str">
        <f ca="1"/>
        <v>Blend</v>
      </c>
      <c r="F119" s="190" t="str">
        <f t="shared" ca="1" si="4"/>
        <v/>
      </c>
      <c r="G119" s="80" t="e">
        <f>IF(N119=7, 6.9, 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#N/A</v>
      </c>
      <c r="H119" s="80" t="e" cm="1">
        <f t="array" ref="H119">IF(
    SUM(IF(
            ISNUMBER(
                IF(
                    $M$4:$X$4,
                    (M119:X119),
                    "")),
            1,
            0))
        =0,
    NA(),
    IF(
        Parameters!$D$15=1,
        IF(
            SUM(--(ISNUMBER(IF($M$4:$X$4=1,(M119:X119),""))))&gt;0,
            MAX(IF(
                ISNUMBER(M119:X119),
                IF(
                    M$4:X$4=1,
                    M119:X119,
                    ""),
                "")),
            MAX(IF(
                ISNUMBER(M119:X119),
                IF(
                    M$4:X$4=2,
                    M119:X119,
                    ""),
                ""))
        ),
        IF(
            Parameters!$D$16=1,
            IFERROR(
                AVERAGE(IF(
                    ISNUMBER(M119:X119),
                    IF(
                        M$4:X$4=1,
                        M119:X119,
                        ""),
                    "")),
                AVERAGE(IF(
                    ISNUMBER(M119:X119),
                    IF(
                        M$4:X$4=2,
                        M119:X119,
                        ""),
                    ""))
            ),
            IF(
                Parameters!$D$17=1,
                IFERROR(
                    IF(
                        OR(
                            IF(
                                ISNUMBER(M119:X119),
                                IF(
                                    M$4:X$4=1,
                                    M119:X119,
                                    ""),
                                "")
                            =0),
                        0,
                        GEOMEAN(IF(
                            ISNUMBER(M119:X119),
                            IF(
                                M$4:X$4=1,
                                M119:X119,
                                ""),
                            ""))
                    ),
                    IF(
                        OR(IF(
                            ISNUMBER(M119:X119),
                            IF(
                                M$4:X$4=2,
                                M119:X119,
                                ""),
                            "")
                            =0),
                        0,
                        GEOMEAN(IF(
                            ISNUMBER(M119:X119),
                            IF(
                                M$4:X$4=2,
                                M119:X119,
                                ""),
                            "")))
                )
            )
        )
    )
)</f>
        <v>#N/A</v>
      </c>
      <c r="I119" s="191" t="e" cm="1">
        <f t="array" ref="I119">IF(
    SUM(IF(
            ISNUMBER(
                IF(
                    $M$5:$X$5,
                    (M119:X119),
                    "")),
            1,
            0))
        =0,
    NA(),
    IF(
        Parameters!$D$15=1,
        IF(
            SUM(--(ISNUMBER(IF($M$5:$X$5=1,(M119:X119),""))))&gt;0,
            MAX(IF(
                ISNUMBER(M119:X119),
                IF(
                    M$5:X$5=1,
                    M119:X119,
                    ""),
                "")),
            MAX(IF(
                ISNUMBER(M119:X119),
                IF(
                    M$5:X$5=2,
                    M119:X119,
                    ""),
                ""))
        ),
        IF(
            Parameters!$D$16=1,
            IFERROR(
                AVERAGE(IF(
                    ISNUMBER(M119:X119),
                    IF(
                        M$5:X$5=1,
                        M119:X119,
                        ""),
                    "")),
                AVERAGE(IF(
                    ISNUMBER(M119:X119),
                    IF(
                        M$5:X$5=2,
                        M119:X119,
                        ""),
                    ""))
            ),
            IF(
                Parameters!$D$17=1,
                IFERROR(
                    IF(
                        OR(
                            IF(
                                ISNUMBER(M119:X119),
                                IF(
                                    M$5:X$5=1,
                                    M119:X119,
                                    ""),
                                "")
                            =0),
                        0,
                        GEOMEAN(IF(
                            ISNUMBER(M119:X119),
                            IF(
                                M$5:X$5=1,
                                M119:X119,
                                ""),
                            ""))
                    ),
                    IF(
                        OR(IF(
                            ISNUMBER(M119:X119),
                            IF(
                                M$5:X$5=2,
                                M119:X119,
                                ""),
                            "")
                            =0),
                        0,
                        GEOMEAN(IF(
                            ISNUMBER(M119:X119),
                            IF(
                                M$5:X$5=2,
                                M119:X119,
                                ""),
                            "")))
                )
            )
        )
    )
)</f>
        <v>#N/A</v>
      </c>
      <c r="J119" s="242">
        <v>44753</v>
      </c>
      <c r="K119" s="242" t="s">
        <v>409</v>
      </c>
      <c r="L119" s="91" t="s">
        <v>191</v>
      </c>
      <c r="M119" s="192" t="s">
        <v>409</v>
      </c>
      <c r="N119" s="192" t="s">
        <v>409</v>
      </c>
      <c r="O119" s="192" t="s">
        <v>409</v>
      </c>
      <c r="P119" s="192" t="s">
        <v>409</v>
      </c>
      <c r="Q119" s="192" t="s">
        <v>409</v>
      </c>
      <c r="R119" s="192" t="s">
        <v>409</v>
      </c>
      <c r="S119" s="192"/>
      <c r="T119" s="192"/>
      <c r="U119" s="192"/>
      <c r="V119" s="192"/>
      <c r="W119" s="192"/>
      <c r="X119" s="192"/>
      <c r="Y119" s="80"/>
      <c r="Z119" s="80"/>
    </row>
    <row r="120" spans="1:26" x14ac:dyDescent="0.2">
      <c r="A120" s="84">
        <v>113</v>
      </c>
      <c r="B120" s="84" t="str">
        <f ca="1"/>
        <v>Liechtenstein</v>
      </c>
      <c r="C120" s="84" t="str">
        <f ca="1"/>
        <v>LIE</v>
      </c>
      <c r="D120" s="219" t="str">
        <f ca="1"/>
        <v>ECS           Europe &amp; Central Asia</v>
      </c>
      <c r="E120" s="219" t="str">
        <f ca="1"/>
        <v>NA</v>
      </c>
      <c r="F120" s="190" t="str">
        <f t="shared" ca="1" si="4"/>
        <v/>
      </c>
      <c r="G120" s="80">
        <f>IF(N120=7, 6.9, 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$M$4:$X$4,
                    (M120:X120),
                    "")),
            1,
            0))
        =0,
    NA(),
    IF(
        Parameters!$D$15=1,
        IF(
            SUM(--(ISNUMBER(IF($M$4:$X$4=1,(M120:X120),""))))&gt;0,
            MAX(IF(
                ISNUMBER(M120:X120),
                IF(
                    M$4:X$4=1,
                    M120:X120,
                    ""),
                "")),
            MAX(IF(
                ISNUMBER(M120:X120),
                IF(
                    M$4:X$4=2,
                    M120:X120,
                    ""),
                ""))
        ),
        IF(
            Parameters!$D$16=1,
            IFERROR(
                AVERAGE(IF(
                    ISNUMBER(M120:X120),
                    IF(
                        M$4:X$4=1,
                        M120:X120,
                        ""),
                    "")),
                AVERAGE(IF(
                    ISNUMBER(M120:X120),
                    IF(
                        M$4:X$4=2,
                        M120:X120,
                        ""),
                    ""))
            ),
            IF(
                Parameters!$D$17=1,
                IFERROR(
                    IF(
                        OR(
                            IF(
                                ISNUMBER(M120:X120),
                                IF(
                                    M$4:X$4=1,
                                    M120:X120,
                                    ""),
                                "")
                            =0),
                        0,
                        GEOMEAN(IF(
                            ISNUMBER(M120:X120),
                            IF(
                                M$4:X$4=1,
                                M120:X120,
                                ""),
                            ""))
                    ),
                    IF(
                        OR(IF(
                            ISNUMBER(M120:X120),
                            IF(
                                M$4:X$4=2,
                                M120:X120,
                                ""),
                            "")
                            =0),
                        0,
                        GEOMEAN(IF(
                            ISNUMBER(M120:X120),
                            IF(
                                M$4:X$4=2,
                                M120:X120,
                                ""),
                            "")))
                )
            )
        )
    )
)</f>
        <v>0</v>
      </c>
      <c r="I120" s="191" cm="1">
        <f t="array" ref="I120">IF(
    SUM(IF(
            ISNUMBER(
                IF(
                    $M$5:$X$5,
                    (M120:X120),
                    "")),
            1,
            0))
        =0,
    NA(),
    IF(
        Parameters!$D$15=1,
        IF(
            SUM(--(ISNUMBER(IF($M$5:$X$5=1,(M120:X120),""))))&gt;0,
            MAX(IF(
                ISNUMBER(M120:X120),
                IF(
                    M$5:X$5=1,
                    M120:X120,
                    ""),
                "")),
            MAX(IF(
                ISNUMBER(M120:X120),
                IF(
                    M$5:X$5=2,
                    M120:X120,
                    ""),
                ""))
        ),
        IF(
            Parameters!$D$16=1,
            IFERROR(
                AVERAGE(IF(
                    ISNUMBER(M120:X120),
                    IF(
                        M$5:X$5=1,
                        M120:X120,
                        ""),
                    "")),
                AVERAGE(IF(
                    ISNUMBER(M120:X120),
                    IF(
                        M$5:X$5=2,
                        M120:X120,
                        ""),
                    ""))
            ),
            IF(
                Parameters!$D$17=1,
                IFERROR(
                    IF(
                        OR(
                            IF(
                                ISNUMBER(M120:X120),
                                IF(
                                    M$5:X$5=1,
                                    M120:X120,
                                    ""),
                                "")
                            =0),
                        0,
                        GEOMEAN(IF(
                            ISNUMBER(M120:X120),
                            IF(
                                M$5:X$5=1,
                                M120:X120,
                                ""),
                            ""))
                    ),
                    IF(
                        OR(IF(
                            ISNUMBER(M120:X120),
                            IF(
                                M$5:X$5=2,
                                M120:X120,
                                ""),
                            "")
                            =0),
                        0,
                        GEOMEAN(IF(
                            ISNUMBER(M120:X120),
                            IF(
                                M$5:X$5=2,
                                M120:X120,
                                ""),
                            "")))
                )
            )
        )
    )
)</f>
        <v>2.7860696517412902</v>
      </c>
      <c r="J120" s="242">
        <v>45142</v>
      </c>
      <c r="K120" s="242">
        <v>45142</v>
      </c>
      <c r="L120" s="91" t="s">
        <v>193</v>
      </c>
      <c r="M120" s="192">
        <v>0</v>
      </c>
      <c r="N120" s="192" t="s">
        <v>409</v>
      </c>
      <c r="O120" s="192">
        <v>2.7860696517412902</v>
      </c>
      <c r="P120" s="192">
        <v>14.25</v>
      </c>
      <c r="Q120" s="192" t="s">
        <v>409</v>
      </c>
      <c r="R120" s="192">
        <v>-1.25</v>
      </c>
      <c r="S120" s="192"/>
      <c r="T120" s="192"/>
      <c r="U120" s="192"/>
      <c r="V120" s="192"/>
      <c r="W120" s="192"/>
      <c r="X120" s="192"/>
      <c r="Y120" s="80"/>
      <c r="Z120" s="80"/>
    </row>
    <row r="121" spans="1:26" x14ac:dyDescent="0.2">
      <c r="A121" s="84">
        <v>114</v>
      </c>
      <c r="B121" s="84" t="str">
        <f ca="1"/>
        <v>Sri Lanka</v>
      </c>
      <c r="C121" s="84" t="str">
        <f ca="1"/>
        <v>LKA</v>
      </c>
      <c r="D121" s="219" t="str">
        <f ca="1"/>
        <v>SAS           South Asia</v>
      </c>
      <c r="E121" s="219" t="str">
        <f ca="1"/>
        <v>IBRD</v>
      </c>
      <c r="F121" s="190" t="str">
        <f t="shared" ca="1" si="4"/>
        <v/>
      </c>
      <c r="G121" s="80">
        <f>IF(N121=7, 6.9, 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10</v>
      </c>
      <c r="H121" s="80" cm="1">
        <f t="array" ref="H121">IF(
    SUM(IF(
            ISNUMBER(
                IF(
                    $M$4:$X$4,
                    (M121:X121),
                    "")),
            1,
            0))
        =0,
    NA(),
    IF(
        Parameters!$D$15=1,
        IF(
            SUM(--(ISNUMBER(IF($M$4:$X$4=1,(M121:X121),""))))&gt;0,
            MAX(IF(
                ISNUMBER(M121:X121),
                IF(
                    M$4:X$4=1,
                    M121:X121,
                    ""),
                "")),
            MAX(IF(
                ISNUMBER(M121:X121),
                IF(
                    M$4:X$4=2,
                    M121:X121,
                    ""),
                ""))
        ),
        IF(
            Parameters!$D$16=1,
            IFERROR(
                AVERAGE(IF(
                    ISNUMBER(M121:X121),
                    IF(
                        M$4:X$4=1,
                        M121:X121,
                        ""),
                    "")),
                AVERAGE(IF(
                    ISNUMBER(M121:X121),
                    IF(
                        M$4:X$4=2,
                        M121:X121,
                        ""),
                    ""))
            ),
            IF(
                Parameters!$D$17=1,
                IFERROR(
                    IF(
                        OR(
                            IF(
                                ISNUMBER(M121:X121),
                                IF(
                                    M$4:X$4=1,
                                    M121:X121,
                                    ""),
                                "")
                            =0),
                        0,
                        GEOMEAN(IF(
                            ISNUMBER(M121:X121),
                            IF(
                                M$4:X$4=1,
                                M121:X121,
                                ""),
                            ""))
                    ),
                    IF(
                        OR(IF(
                            ISNUMBER(M121:X121),
                            IF(
                                M$4:X$4=2,
                                M121:X121,
                                ""),
                            "")
                            =0),
                        0,
                        GEOMEAN(IF(
                            ISNUMBER(M121:X121),
                            IF(
                                M$4:X$4=2,
                                M121:X121,
                                ""),
                            "")))
                )
            )
        )
    )
)</f>
        <v>10</v>
      </c>
      <c r="I121" s="191" cm="1">
        <f t="array" ref="I121">IF(
    SUM(IF(
            ISNUMBER(
                IF(
                    $M$5:$X$5,
                    (M121:X121),
                    "")),
            1,
            0))
        =0,
    NA(),
    IF(
        Parameters!$D$15=1,
        IF(
            SUM(--(ISNUMBER(IF($M$5:$X$5=1,(M121:X121),""))))&gt;0,
            MAX(IF(
                ISNUMBER(M121:X121),
                IF(
                    M$5:X$5=1,
                    M121:X121,
                    ""),
                "")),
            MAX(IF(
                ISNUMBER(M121:X121),
                IF(
                    M$5:X$5=2,
                    M121:X121,
                    ""),
                ""))
        ),
        IF(
            Parameters!$D$16=1,
            IFERROR(
                AVERAGE(IF(
                    ISNUMBER(M121:X121),
                    IF(
                        M$5:X$5=1,
                        M121:X121,
                        ""),
                    "")),
                AVERAGE(IF(
                    ISNUMBER(M121:X121),
                    IF(
                        M$5:X$5=2,
                        M121:X121,
                        ""),
                    ""))
            ),
            IF(
                Parameters!$D$17=1,
                IFERROR(
                    IF(
                        OR(
                            IF(
                                ISNUMBER(M121:X121),
                                IF(
                                    M$5:X$5=1,
                                    M121:X121,
                                    ""),
                                "")
                            =0),
                        0,
                        GEOMEAN(IF(
                            ISNUMBER(M121:X121),
                            IF(
                                M$5:X$5=1,
                                M121:X121,
                                ""),
                            ""))
                    ),
                    IF(
                        OR(IF(
                            ISNUMBER(M121:X121),
                            IF(
                                M$5:X$5=2,
                                M121:X121,
                                ""),
                            "")
                            =0),
                        0,
                        GEOMEAN(IF(
                            ISNUMBER(M121:X121),
                            IF(
                                M$5:X$5=2,
                                M121:X121,
                                ""),
                            "")))
                )
            )
        )
    )
)</f>
        <v>10</v>
      </c>
      <c r="J121" s="242">
        <v>44895</v>
      </c>
      <c r="K121" s="242">
        <v>44887</v>
      </c>
      <c r="L121" s="91" t="s">
        <v>195</v>
      </c>
      <c r="M121" s="192">
        <v>8.4002343978904204</v>
      </c>
      <c r="N121" s="192">
        <v>10</v>
      </c>
      <c r="O121" s="192">
        <v>3.00718629076838</v>
      </c>
      <c r="P121" s="192">
        <v>69.0833333333333</v>
      </c>
      <c r="Q121" s="192" t="s">
        <v>785</v>
      </c>
      <c r="R121" s="192">
        <v>-1.0833333333333199</v>
      </c>
      <c r="S121" s="192"/>
      <c r="T121" s="192"/>
      <c r="U121" s="192"/>
      <c r="V121" s="192"/>
      <c r="W121" s="192"/>
      <c r="X121" s="192"/>
      <c r="Y121" s="80"/>
      <c r="Z121" s="80"/>
    </row>
    <row r="122" spans="1:26" x14ac:dyDescent="0.2">
      <c r="A122" s="84">
        <v>115</v>
      </c>
      <c r="B122" s="84" t="str">
        <f ca="1"/>
        <v>Lesotho</v>
      </c>
      <c r="C122" s="84" t="str">
        <f ca="1"/>
        <v>LSO</v>
      </c>
      <c r="D122" s="219" t="str">
        <f ca="1"/>
        <v>SSF           Sub-Saharan Africa</v>
      </c>
      <c r="E122" s="219" t="str">
        <f ca="1"/>
        <v>IDA</v>
      </c>
      <c r="F122" s="190" t="str">
        <f t="shared" ca="1" si="4"/>
        <v/>
      </c>
      <c r="G122" s="80">
        <f>IF(N122=7, 6.9, 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$M$4:$X$4,
                    (M122:X122),
                    "")),
            1,
            0))
        =0,
    NA(),
    IF(
        Parameters!$D$15=1,
        IF(
            SUM(--(ISNUMBER(IF($M$4:$X$4=1,(M122:X122),""))))&gt;0,
            MAX(IF(
                ISNUMBER(M122:X122),
                IF(
                    M$4:X$4=1,
                    M122:X122,
                    ""),
                "")),
            MAX(IF(
                ISNUMBER(M122:X122),
                IF(
                    M$4:X$4=2,
                    M122:X122,
                    ""),
                ""))
        ),
        IF(
            Parameters!$D$16=1,
            IFERROR(
                AVERAGE(IF(
                    ISNUMBER(M122:X122),
                    IF(
                        M$4:X$4=1,
                        M122:X122,
                        ""),
                    "")),
                AVERAGE(IF(
                    ISNUMBER(M122:X122),
                    IF(
                        M$4:X$4=2,
                        M122:X122,
                        ""),
                    ""))
            ),
            IF(
                Parameters!$D$17=1,
                IFERROR(
                    IF(
                        OR(
                            IF(
                                ISNUMBER(M122:X122),
                                IF(
                                    M$4:X$4=1,
                                    M122:X122,
                                    ""),
                                "")
                            =0),
                        0,
                        GEOMEAN(IF(
                            ISNUMBER(M122:X122),
                            IF(
                                M$4:X$4=1,
                                M122:X122,
                                ""),
                            ""))
                    ),
                    IF(
                        OR(IF(
                            ISNUMBER(M122:X122),
                            IF(
                                M$4:X$4=2,
                                M122:X122,
                                ""),
                            "")
                            =0),
                        0,
                        GEOMEAN(IF(
                            ISNUMBER(M122:X122),
                            IF(
                                M$4:X$4=2,
                                M122:X122,
                                ""),
                            "")))
                )
            )
        )
    )
)</f>
        <v>0</v>
      </c>
      <c r="I122" s="191" cm="1">
        <f t="array" ref="I122">IF(
    SUM(IF(
            ISNUMBER(
                IF(
                    $M$5:$X$5,
                    (M122:X122),
                    "")),
            1,
            0))
        =0,
    NA(),
    IF(
        Parameters!$D$15=1,
        IF(
            SUM(--(ISNUMBER(IF($M$5:$X$5=1,(M122:X122),""))))&gt;0,
            MAX(IF(
                ISNUMBER(M122:X122),
                IF(
                    M$5:X$5=1,
                    M122:X122,
                    ""),
                "")),
            MAX(IF(
                ISNUMBER(M122:X122),
                IF(
                    M$5:X$5=2,
                    M122:X122,
                    ""),
                ""))
        ),
        IF(
            Parameters!$D$16=1,
            IFERROR(
                AVERAGE(IF(
                    ISNUMBER(M122:X122),
                    IF(
                        M$5:X$5=1,
                        M122:X122,
                        ""),
                    "")),
                AVERAGE(IF(
                    ISNUMBER(M122:X122),
                    IF(
                        M$5:X$5=2,
                        M122:X122,
                        ""),
                    ""))
            ),
            IF(
                Parameters!$D$17=1,
                IFERROR(
                    IF(
                        OR(
                            IF(
                                ISNUMBER(M122:X122),
                                IF(
                                    M$5:X$5=1,
                                    M122:X122,
                                    ""),
                                "")
                            =0),
                        0,
                        GEOMEAN(IF(
                            ISNUMBER(M122:X122),
                            IF(
                                M$5:X$5=1,
                                M122:X122,
                                ""),
                            ""))
                    ),
                    IF(
                        OR(IF(
                            ISNUMBER(M122:X122),
                            IF(
                                M$5:X$5=2,
                                M122:X122,
                                ""),
                            "")
                            =0),
                        0,
                        GEOMEAN(IF(
                            ISNUMBER(M122:X122),
                            IF(
                                M$5:X$5=2,
                                M122:X122,
                                ""),
                            "")))
                )
            )
        )
    )
)</f>
        <v>0</v>
      </c>
      <c r="J122" s="242">
        <v>45142</v>
      </c>
      <c r="K122" s="242">
        <v>45142</v>
      </c>
      <c r="L122" s="91" t="s">
        <v>197</v>
      </c>
      <c r="M122" s="192">
        <v>5.0307647231174899</v>
      </c>
      <c r="N122" s="192">
        <v>0</v>
      </c>
      <c r="O122" s="192">
        <v>7.2084024322830196</v>
      </c>
      <c r="P122" s="192">
        <v>49.9166666666666</v>
      </c>
      <c r="Q122" s="192" t="s">
        <v>789</v>
      </c>
      <c r="R122" s="192">
        <v>2.0833333333333202</v>
      </c>
      <c r="S122" s="192"/>
      <c r="T122" s="192"/>
      <c r="U122" s="192"/>
      <c r="V122" s="192"/>
      <c r="W122" s="192"/>
      <c r="X122" s="192"/>
      <c r="Y122" s="80"/>
      <c r="Z122" s="80"/>
    </row>
    <row r="123" spans="1:26" x14ac:dyDescent="0.2">
      <c r="A123" s="84">
        <v>116</v>
      </c>
      <c r="B123" s="84" t="str">
        <f ca="1"/>
        <v>Lithuania</v>
      </c>
      <c r="C123" s="84" t="str">
        <f ca="1"/>
        <v>LTU</v>
      </c>
      <c r="D123" s="219" t="str">
        <f ca="1"/>
        <v>ECS           Europe &amp; Central Asia</v>
      </c>
      <c r="E123" s="219" t="str">
        <f ca="1"/>
        <v>NA</v>
      </c>
      <c r="F123" s="190" t="str">
        <f t="shared" ca="1" si="4"/>
        <v/>
      </c>
      <c r="G123" s="80">
        <f>IF(N123=7, 6.9, 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$M$4:$X$4,
                    (M123:X123),
                    "")),
            1,
            0))
        =0,
    NA(),
    IF(
        Parameters!$D$15=1,
        IF(
            SUM(--(ISNUMBER(IF($M$4:$X$4=1,(M123:X123),""))))&gt;0,
            MAX(IF(
                ISNUMBER(M123:X123),
                IF(
                    M$4:X$4=1,
                    M123:X123,
                    ""),
                "")),
            MAX(IF(
                ISNUMBER(M123:X123),
                IF(
                    M$4:X$4=2,
                    M123:X123,
                    ""),
                ""))
        ),
        IF(
            Parameters!$D$16=1,
            IFERROR(
                AVERAGE(IF(
                    ISNUMBER(M123:X123),
                    IF(
                        M$4:X$4=1,
                        M123:X123,
                        ""),
                    "")),
                AVERAGE(IF(
                    ISNUMBER(M123:X123),
                    IF(
                        M$4:X$4=2,
                        M123:X123,
                        ""),
                    ""))
            ),
            IF(
                Parameters!$D$17=1,
                IFERROR(
                    IF(
                        OR(
                            IF(
                                ISNUMBER(M123:X123),
                                IF(
                                    M$4:X$4=1,
                                    M123:X123,
                                    ""),
                                "")
                            =0),
                        0,
                        GEOMEAN(IF(
                            ISNUMBER(M123:X123),
                            IF(
                                M$4:X$4=1,
                                M123:X123,
                                ""),
                            ""))
                    ),
                    IF(
                        OR(IF(
                            ISNUMBER(M123:X123),
                            IF(
                                M$4:X$4=2,
                                M123:X123,
                                ""),
                            "")
                            =0),
                        0,
                        GEOMEAN(IF(
                            ISNUMBER(M123:X123),
                            IF(
                                M$4:X$4=2,
                                M123:X123,
                                ""),
                            "")))
                )
            )
        )
    )
)</f>
        <v>3.3167301494286501</v>
      </c>
      <c r="I123" s="191" cm="1">
        <f t="array" ref="I123">IF(
    SUM(IF(
            ISNUMBER(
                IF(
                    $M$5:$X$5,
                    (M123:X123),
                    "")),
            1,
            0))
        =0,
    NA(),
    IF(
        Parameters!$D$15=1,
        IF(
            SUM(--(ISNUMBER(IF($M$5:$X$5=1,(M123:X123),""))))&gt;0,
            MAX(IF(
                ISNUMBER(M123:X123),
                IF(
                    M$5:X$5=1,
                    M123:X123,
                    ""),
                "")),
            MAX(IF(
                ISNUMBER(M123:X123),
                IF(
                    M$5:X$5=2,
                    M123:X123,
                    ""),
                ""))
        ),
        IF(
            Parameters!$D$16=1,
            IFERROR(
                AVERAGE(IF(
                    ISNUMBER(M123:X123),
                    IF(
                        M$5:X$5=1,
                        M123:X123,
                        ""),
                    "")),
                AVERAGE(IF(
                    ISNUMBER(M123:X123),
                    IF(
                        M$5:X$5=2,
                        M123:X123,
                        ""),
                    ""))
            ),
            IF(
                Parameters!$D$17=1,
                IFERROR(
                    IF(
                        OR(
                            IF(
                                ISNUMBER(M123:X123),
                                IF(
                                    M$5:X$5=1,
                                    M123:X123,
                                    ""),
                                "")
                            =0),
                        0,
                        GEOMEAN(IF(
                            ISNUMBER(M123:X123),
                            IF(
                                M$5:X$5=1,
                                M123:X123,
                                ""),
                            ""))
                    ),
                    IF(
                        OR(IF(
                            ISNUMBER(M123:X123),
                            IF(
                                M$5:X$5=2,
                                M123:X123,
                                ""),
                            "")
                            =0),
                        0,
                        GEOMEAN(IF(
                            ISNUMBER(M123:X123),
                            IF(
                                M$5:X$5=2,
                                M123:X123,
                                ""),
                            "")))
                )
            )
        )
    )
)</f>
        <v>0</v>
      </c>
      <c r="J123" s="242">
        <v>45142</v>
      </c>
      <c r="K123" s="242">
        <v>45142</v>
      </c>
      <c r="L123" s="91" t="s">
        <v>199</v>
      </c>
      <c r="M123" s="192">
        <v>3.3167301494286501</v>
      </c>
      <c r="N123" s="192" t="s">
        <v>409</v>
      </c>
      <c r="O123" s="192">
        <v>0</v>
      </c>
      <c r="P123" s="192">
        <v>40.1666666666666</v>
      </c>
      <c r="Q123" s="192" t="s">
        <v>409</v>
      </c>
      <c r="R123" s="192">
        <v>-5.5</v>
      </c>
      <c r="S123" s="192"/>
      <c r="T123" s="192"/>
      <c r="U123" s="192"/>
      <c r="V123" s="192"/>
      <c r="W123" s="192"/>
      <c r="X123" s="192"/>
      <c r="Y123" s="80"/>
      <c r="Z123" s="80"/>
    </row>
    <row r="124" spans="1:26" x14ac:dyDescent="0.2">
      <c r="A124" s="84">
        <v>117</v>
      </c>
      <c r="B124" s="84" t="str">
        <f ca="1"/>
        <v>Luxembourg</v>
      </c>
      <c r="C124" s="84" t="str">
        <f ca="1"/>
        <v>LUX</v>
      </c>
      <c r="D124" s="219" t="str">
        <f ca="1"/>
        <v>ECS           Europe &amp; Central Asia</v>
      </c>
      <c r="E124" s="219" t="str">
        <f ca="1"/>
        <v>NA</v>
      </c>
      <c r="F124" s="190" t="str">
        <f t="shared" ca="1" si="4"/>
        <v/>
      </c>
      <c r="G124" s="80">
        <f>IF(N124=7, 6.9, 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$M$4:$X$4,
                    (M124:X124),
                    "")),
            1,
            0))
        =0,
    NA(),
    IF(
        Parameters!$D$15=1,
        IF(
            SUM(--(ISNUMBER(IF($M$4:$X$4=1,(M124:X124),""))))&gt;0,
            MAX(IF(
                ISNUMBER(M124:X124),
                IF(
                    M$4:X$4=1,
                    M124:X124,
                    ""),
                "")),
            MAX(IF(
                ISNUMBER(M124:X124),
                IF(
                    M$4:X$4=2,
                    M124:X124,
                    ""),
                ""))
        ),
        IF(
            Parameters!$D$16=1,
            IFERROR(
                AVERAGE(IF(
                    ISNUMBER(M124:X124),
                    IF(
                        M$4:X$4=1,
                        M124:X124,
                        ""),
                    "")),
                AVERAGE(IF(
                    ISNUMBER(M124:X124),
                    IF(
                        M$4:X$4=2,
                        M124:X124,
                        ""),
                    ""))
            ),
            IF(
                Parameters!$D$17=1,
                IFERROR(
                    IF(
                        OR(
                            IF(
                                ISNUMBER(M124:X124),
                                IF(
                                    M$4:X$4=1,
                                    M124:X124,
                                    ""),
                                "")
                            =0),
                        0,
                        GEOMEAN(IF(
                            ISNUMBER(M124:X124),
                            IF(
                                M$4:X$4=1,
                                M124:X124,
                                ""),
                            ""))
                    ),
                    IF(
                        OR(IF(
                            ISNUMBER(M124:X124),
                            IF(
                                M$4:X$4=2,
                                M124:X124,
                                ""),
                            "")
                            =0),
                        0,
                        GEOMEAN(IF(
                            ISNUMBER(M124:X124),
                            IF(
                                M$4:X$4=2,
                                M124:X124,
                                ""),
                            "")))
                )
            )
        )
    )
)</f>
        <v>0</v>
      </c>
      <c r="I124" s="191" cm="1">
        <f t="array" ref="I124">IF(
    SUM(IF(
            ISNUMBER(
                IF(
                    $M$5:$X$5,
                    (M124:X124),
                    "")),
            1,
            0))
        =0,
    NA(),
    IF(
        Parameters!$D$15=1,
        IF(
            SUM(--(ISNUMBER(IF($M$5:$X$5=1,(M124:X124),""))))&gt;0,
            MAX(IF(
                ISNUMBER(M124:X124),
                IF(
                    M$5:X$5=1,
                    M124:X124,
                    ""),
                "")),
            MAX(IF(
                ISNUMBER(M124:X124),
                IF(
                    M$5:X$5=2,
                    M124:X124,
                    ""),
                ""))
        ),
        IF(
            Parameters!$D$16=1,
            IFERROR(
                AVERAGE(IF(
                    ISNUMBER(M124:X124),
                    IF(
                        M$5:X$5=1,
                        M124:X124,
                        ""),
                    "")),
                AVERAGE(IF(
                    ISNUMBER(M124:X124),
                    IF(
                        M$5:X$5=2,
                        M124:X124,
                        ""),
                    ""))
            ),
            IF(
                Parameters!$D$17=1,
                IFERROR(
                    IF(
                        OR(
                            IF(
                                ISNUMBER(M124:X124),
                                IF(
                                    M$5:X$5=1,
                                    M124:X124,
                                    ""),
                                "")
                            =0),
                        0,
                        GEOMEAN(IF(
                            ISNUMBER(M124:X124),
                            IF(
                                M$5:X$5=1,
                                M124:X124,
                                ""),
                            ""))
                    ),
                    IF(
                        OR(IF(
                            ISNUMBER(M124:X124),
                            IF(
                                M$5:X$5=2,
                                M124:X124,
                                ""),
                            "")
                            =0),
                        0,
                        GEOMEAN(IF(
                            ISNUMBER(M124:X124),
                            IF(
                                M$5:X$5=2,
                                M124:X124,
                                ""),
                            "")))
                )
            )
        )
    )
)</f>
        <v>6.1028192371475898</v>
      </c>
      <c r="J124" s="242">
        <v>45142</v>
      </c>
      <c r="K124" s="242">
        <v>45142</v>
      </c>
      <c r="L124" s="91" t="s">
        <v>201</v>
      </c>
      <c r="M124" s="192">
        <v>0</v>
      </c>
      <c r="N124" s="192" t="s">
        <v>409</v>
      </c>
      <c r="O124" s="192">
        <v>6.1028192371475898</v>
      </c>
      <c r="P124" s="192">
        <v>16.75</v>
      </c>
      <c r="Q124" s="192" t="s">
        <v>409</v>
      </c>
      <c r="R124" s="192">
        <v>1.25</v>
      </c>
      <c r="S124" s="192"/>
      <c r="T124" s="192"/>
      <c r="U124" s="192"/>
      <c r="V124" s="192"/>
      <c r="W124" s="192"/>
      <c r="X124" s="192"/>
      <c r="Y124" s="80"/>
      <c r="Z124" s="80"/>
    </row>
    <row r="125" spans="1:26" x14ac:dyDescent="0.2">
      <c r="A125" s="84">
        <v>118</v>
      </c>
      <c r="B125" s="84" t="str">
        <f ca="1"/>
        <v>Latvia</v>
      </c>
      <c r="C125" s="84" t="str">
        <f ca="1"/>
        <v>LVA</v>
      </c>
      <c r="D125" s="219" t="str">
        <f ca="1"/>
        <v>ECS           Europe &amp; Central Asia</v>
      </c>
      <c r="E125" s="219" t="str">
        <f ca="1"/>
        <v>NA</v>
      </c>
      <c r="F125" s="190" t="str">
        <f t="shared" ca="1" si="4"/>
        <v/>
      </c>
      <c r="G125" s="80">
        <f>IF(N125=7, 6.9, 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3.8636263110913971</v>
      </c>
      <c r="H125" s="80" cm="1">
        <f t="array" ref="H125">IF(
    SUM(IF(
            ISNUMBER(
                IF(
                    $M$4:$X$4,
                    (M125:X125),
                    "")),
            1,
            0))
        =0,
    NA(),
    IF(
        Parameters!$D$15=1,
        IF(
            SUM(--(ISNUMBER(IF($M$4:$X$4=1,(M125:X125),""))))&gt;0,
            MAX(IF(
                ISNUMBER(M125:X125),
                IF(
                    M$4:X$4=1,
                    M125:X125,
                    ""),
                "")),
            MAX(IF(
                ISNUMBER(M125:X125),
                IF(
                    M$4:X$4=2,
                    M125:X125,
                    ""),
                ""))
        ),
        IF(
            Parameters!$D$16=1,
            IFERROR(
                AVERAGE(IF(
                    ISNUMBER(M125:X125),
                    IF(
                        M$4:X$4=1,
                        M125:X125,
                        ""),
                    "")),
                AVERAGE(IF(
                    ISNUMBER(M125:X125),
                    IF(
                        M$4:X$4=2,
                        M125:X125,
                        ""),
                    ""))
            ),
            IF(
                Parameters!$D$17=1,
                IFERROR(
                    IF(
                        OR(
                            IF(
                                ISNUMBER(M125:X125),
                                IF(
                                    M$4:X$4=1,
                                    M125:X125,
                                    ""),
                                "")
                            =0),
                        0,
                        GEOMEAN(IF(
                            ISNUMBER(M125:X125),
                            IF(
                                M$4:X$4=1,
                                M125:X125,
                                ""),
                            ""))
                    ),
                    IF(
                        OR(IF(
                            ISNUMBER(M125:X125),
                            IF(
                                M$4:X$4=2,
                                M125:X125,
                                ""),
                            "")
                            =0),
                        0,
                        GEOMEAN(IF(
                            ISNUMBER(M125:X125),
                            IF(
                                M$4:X$4=2,
                                M125:X125,
                                ""),
                            "")))
                )
            )
        )
    )
)</f>
        <v>3.1995312042191602</v>
      </c>
      <c r="I125" s="191" cm="1">
        <f t="array" ref="I125">IF(
    SUM(IF(
            ISNUMBER(
                IF(
                    $M$5:$X$5,
                    (M125:X125),
                    "")),
            1,
            0))
        =0,
    NA(),
    IF(
        Parameters!$D$15=1,
        IF(
            SUM(--(ISNUMBER(IF($M$5:$X$5=1,(M125:X125),""))))&gt;0,
            MAX(IF(
                ISNUMBER(M125:X125),
                IF(
                    M$5:X$5=1,
                    M125:X125,
                    ""),
                "")),
            MAX(IF(
                ISNUMBER(M125:X125),
                IF(
                    M$5:X$5=2,
                    M125:X125,
                    ""),
                ""))
        ),
        IF(
            Parameters!$D$16=1,
            IFERROR(
                AVERAGE(IF(
                    ISNUMBER(M125:X125),
                    IF(
                        M$5:X$5=1,
                        M125:X125,
                        ""),
                    "")),
                AVERAGE(IF(
                    ISNUMBER(M125:X125),
                    IF(
                        M$5:X$5=2,
                        M125:X125,
                        ""),
                    ""))
            ),
            IF(
                Parameters!$D$17=1,
                IFERROR(
                    IF(
                        OR(
                            IF(
                                ISNUMBER(M125:X125),
                                IF(
                                    M$5:X$5=1,
                                    M125:X125,
                                    ""),
                                "")
                            =0),
                        0,
                        GEOMEAN(IF(
                            ISNUMBER(M125:X125),
                            IF(
                                M$5:X$5=1,
                                M125:X125,
                                ""),
                            ""))
                    ),
                    IF(
                        OR(IF(
                            ISNUMBER(M125:X125),
                            IF(
                                M$5:X$5=2,
                                M125:X125,
                                ""),
                            "")
                            =0),
                        0,
                        GEOMEAN(IF(
                            ISNUMBER(M125:X125),
                            IF(
                                M$5:X$5=2,
                                M125:X125,
                                ""),
                            "")))
                )
            )
        )
    )
)</f>
        <v>4.6655610834715304</v>
      </c>
      <c r="J125" s="242">
        <v>45142</v>
      </c>
      <c r="K125" s="242">
        <v>45142</v>
      </c>
      <c r="L125" s="91" t="s">
        <v>203</v>
      </c>
      <c r="M125" s="192">
        <v>3.1995312042191602</v>
      </c>
      <c r="N125" s="192" t="s">
        <v>409</v>
      </c>
      <c r="O125" s="192">
        <v>4.6655610834715304</v>
      </c>
      <c r="P125" s="192">
        <v>39.5</v>
      </c>
      <c r="Q125" s="192" t="s">
        <v>409</v>
      </c>
      <c r="R125" s="192">
        <v>0.16666666666666399</v>
      </c>
      <c r="S125" s="192"/>
      <c r="T125" s="192"/>
      <c r="U125" s="192"/>
      <c r="V125" s="192"/>
      <c r="W125" s="192"/>
      <c r="X125" s="192"/>
      <c r="Y125" s="80"/>
      <c r="Z125" s="80"/>
    </row>
    <row r="126" spans="1:26" x14ac:dyDescent="0.2">
      <c r="A126" s="84">
        <v>119</v>
      </c>
      <c r="B126" s="84" t="str">
        <f ca="1"/>
        <v>Macao SAR, China</v>
      </c>
      <c r="C126" s="84" t="str">
        <f ca="1"/>
        <v>MAC</v>
      </c>
      <c r="D126" s="219" t="str">
        <f ca="1"/>
        <v>EAS           East Asia &amp; Pacific</v>
      </c>
      <c r="E126" s="219" t="str">
        <f ca="1"/>
        <v>NA</v>
      </c>
      <c r="F126" s="190" t="str">
        <f t="shared" ca="1" si="4"/>
        <v/>
      </c>
      <c r="G126" s="80">
        <f>IF(N126=7, 6.9, 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cm="1">
        <f t="array" ref="H126">IF(
    SUM(IF(
            ISNUMBER(
                IF(
                    $M$4:$X$4,
                    (M126:X126),
                    "")),
            1,
            0))
        =0,
    NA(),
    IF(
        Parameters!$D$15=1,
        IF(
            SUM(--(ISNUMBER(IF($M$4:$X$4=1,(M126:X126),""))))&gt;0,
            MAX(IF(
                ISNUMBER(M126:X126),
                IF(
                    M$4:X$4=1,
                    M126:X126,
                    ""),
                "")),
            MAX(IF(
                ISNUMBER(M126:X126),
                IF(
                    M$4:X$4=2,
                    M126:X126,
                    ""),
                ""))
        ),
        IF(
            Parameters!$D$16=1,
            IFERROR(
                AVERAGE(IF(
                    ISNUMBER(M126:X126),
                    IF(
                        M$4:X$4=1,
                        M126:X126,
                        ""),
                    "")),
                AVERAGE(IF(
                    ISNUMBER(M126:X126),
                    IF(
                        M$4:X$4=2,
                        M126:X126,
                        ""),
                    ""))
            ),
            IF(
                Parameters!$D$17=1,
                IFERROR(
                    IF(
                        OR(
                            IF(
                                ISNUMBER(M126:X126),
                                IF(
                                    M$4:X$4=1,
                                    M126:X126,
                                    ""),
                                "")
                            =0),
                        0,
                        GEOMEAN(IF(
                            ISNUMBER(M126:X126),
                            IF(
                                M$4:X$4=1,
                                M126:X126,
                                ""),
                            ""))
                    ),
                    IF(
                        OR(IF(
                            ISNUMBER(M126:X126),
                            IF(
                                M$4:X$4=2,
                                M126:X126,
                                ""),
                            "")
                            =0),
                        0,
                        GEOMEAN(IF(
                            ISNUMBER(M126:X126),
                            IF(
                                M$4:X$4=2,
                                M126:X126,
                                ""),
                            "")))
                )
            )
        )
    )
)</f>
        <v>0</v>
      </c>
      <c r="I126" s="191" cm="1">
        <f t="array" ref="I126">IF(
    SUM(IF(
            ISNUMBER(
                IF(
                    $M$5:$X$5,
                    (M126:X126),
                    "")),
            1,
            0))
        =0,
    NA(),
    IF(
        Parameters!$D$15=1,
        IF(
            SUM(--(ISNUMBER(IF($M$5:$X$5=1,(M126:X126),""))))&gt;0,
            MAX(IF(
                ISNUMBER(M126:X126),
                IF(
                    M$5:X$5=1,
                    M126:X126,
                    ""),
                "")),
            MAX(IF(
                ISNUMBER(M126:X126),
                IF(
                    M$5:X$5=2,
                    M126:X126,
                    ""),
                ""))
        ),
        IF(
            Parameters!$D$16=1,
            IFERROR(
                AVERAGE(IF(
                    ISNUMBER(M126:X126),
                    IF(
                        M$5:X$5=1,
                        M126:X126,
                        ""),
                    "")),
                AVERAGE(IF(
                    ISNUMBER(M126:X126),
                    IF(
                        M$5:X$5=2,
                        M126:X126,
                        ""),
                    ""))
            ),
            IF(
                Parameters!$D$17=1,
                IFERROR(
                    IF(
                        OR(
                            IF(
                                ISNUMBER(M126:X126),
                                IF(
                                    M$5:X$5=1,
                                    M126:X126,
                                    ""),
                                "")
                            =0),
                        0,
                        GEOMEAN(IF(
                            ISNUMBER(M126:X126),
                            IF(
                                M$5:X$5=1,
                                M126:X126,
                                ""),
                            ""))
                    ),
                    IF(
                        OR(IF(
                            ISNUMBER(M126:X126),
                            IF(
                                M$5:X$5=2,
                                M126:X126,
                                ""),
                            "")
                            =0),
                        0,
                        GEOMEAN(IF(
                            ISNUMBER(M126:X126),
                            IF(
                                M$5:X$5=2,
                                M126:X126,
                                ""),
                            "")))
                )
            )
        )
    )
)</f>
        <v>0</v>
      </c>
      <c r="J126" s="242">
        <v>45142</v>
      </c>
      <c r="K126" s="242">
        <v>45142</v>
      </c>
      <c r="L126" s="91" t="s">
        <v>712</v>
      </c>
      <c r="M126" s="192">
        <v>0</v>
      </c>
      <c r="N126" s="192" t="s">
        <v>409</v>
      </c>
      <c r="O126" s="192">
        <v>0</v>
      </c>
      <c r="P126" s="192">
        <v>15.25</v>
      </c>
      <c r="Q126" s="192" t="s">
        <v>409</v>
      </c>
      <c r="R126" s="192">
        <v>-3.9166666666666599</v>
      </c>
      <c r="S126" s="192"/>
      <c r="T126" s="192"/>
      <c r="U126" s="192"/>
      <c r="V126" s="192"/>
      <c r="W126" s="192"/>
      <c r="X126" s="192"/>
      <c r="Y126" s="80"/>
      <c r="Z126" s="80"/>
    </row>
    <row r="127" spans="1:26" x14ac:dyDescent="0.2">
      <c r="A127" s="84">
        <v>120</v>
      </c>
      <c r="B127" s="84" t="str">
        <f ca="1"/>
        <v>St. Martin (French part)</v>
      </c>
      <c r="C127" s="84" t="str">
        <f ca="1"/>
        <v>MAF</v>
      </c>
      <c r="D127" s="219" t="str">
        <f ca="1"/>
        <v>LCN           Latin America &amp; Caribbean</v>
      </c>
      <c r="E127" s="219" t="str">
        <f ca="1"/>
        <v>NA</v>
      </c>
      <c r="F127" s="190" t="str">
        <f t="shared" ca="1" si="4"/>
        <v/>
      </c>
      <c r="G127" s="80" t="e">
        <f>IF(N127=7, 6.9, 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#N/A</v>
      </c>
      <c r="H127" s="80" t="e" cm="1">
        <f t="array" ref="H127">IF(
    SUM(IF(
            ISNUMBER(
                IF(
                    $M$4:$X$4,
                    (M127:X127),
                    "")),
            1,
            0))
        =0,
    NA(),
    IF(
        Parameters!$D$15=1,
        IF(
            SUM(--(ISNUMBER(IF($M$4:$X$4=1,(M127:X127),""))))&gt;0,
            MAX(IF(
                ISNUMBER(M127:X127),
                IF(
                    M$4:X$4=1,
                    M127:X127,
                    ""),
                "")),
            MAX(IF(
                ISNUMBER(M127:X127),
                IF(
                    M$4:X$4=2,
                    M127:X127,
                    ""),
                ""))
        ),
        IF(
            Parameters!$D$16=1,
            IFERROR(
                AVERAGE(IF(
                    ISNUMBER(M127:X127),
                    IF(
                        M$4:X$4=1,
                        M127:X127,
                        ""),
                    "")),
                AVERAGE(IF(
                    ISNUMBER(M127:X127),
                    IF(
                        M$4:X$4=2,
                        M127:X127,
                        ""),
                    ""))
            ),
            IF(
                Parameters!$D$17=1,
                IFERROR(
                    IF(
                        OR(
                            IF(
                                ISNUMBER(M127:X127),
                                IF(
                                    M$4:X$4=1,
                                    M127:X127,
                                    ""),
                                "")
                            =0),
                        0,
                        GEOMEAN(IF(
                            ISNUMBER(M127:X127),
                            IF(
                                M$4:X$4=1,
                                M127:X127,
                                ""),
                            ""))
                    ),
                    IF(
                        OR(IF(
                            ISNUMBER(M127:X127),
                            IF(
                                M$4:X$4=2,
                                M127:X127,
                                ""),
                            "")
                            =0),
                        0,
                        GEOMEAN(IF(
                            ISNUMBER(M127:X127),
                            IF(
                                M$4:X$4=2,
                                M127:X127,
                                ""),
                            "")))
                )
            )
        )
    )
)</f>
        <v>#N/A</v>
      </c>
      <c r="I127" s="191" t="e" cm="1">
        <f t="array" ref="I127">IF(
    SUM(IF(
            ISNUMBER(
                IF(
                    $M$5:$X$5,
                    (M127:X127),
                    "")),
            1,
            0))
        =0,
    NA(),
    IF(
        Parameters!$D$15=1,
        IF(
            SUM(--(ISNUMBER(IF($M$5:$X$5=1,(M127:X127),""))))&gt;0,
            MAX(IF(
                ISNUMBER(M127:X127),
                IF(
                    M$5:X$5=1,
                    M127:X127,
                    ""),
                "")),
            MAX(IF(
                ISNUMBER(M127:X127),
                IF(
                    M$5:X$5=2,
                    M127:X127,
                    ""),
                ""))
        ),
        IF(
            Parameters!$D$16=1,
            IFERROR(
                AVERAGE(IF(
                    ISNUMBER(M127:X127),
                    IF(
                        M$5:X$5=1,
                        M127:X127,
                        ""),
                    "")),
                AVERAGE(IF(
                    ISNUMBER(M127:X127),
                    IF(
                        M$5:X$5=2,
                        M127:X127,
                        ""),
                    ""))
            ),
            IF(
                Parameters!$D$17=1,
                IFERROR(
                    IF(
                        OR(
                            IF(
                                ISNUMBER(M127:X127),
                                IF(
                                    M$5:X$5=1,
                                    M127:X127,
                                    ""),
                                "")
                            =0),
                        0,
                        GEOMEAN(IF(
                            ISNUMBER(M127:X127),
                            IF(
                                M$5:X$5=1,
                                M127:X127,
                                ""),
                            ""))
                    ),
                    IF(
                        OR(IF(
                            ISNUMBER(M127:X127),
                            IF(
                                M$5:X$5=2,
                                M127:X127,
                                ""),
                            "")
                            =0),
                        0,
                        GEOMEAN(IF(
                            ISNUMBER(M127:X127),
                            IF(
                                M$5:X$5=2,
                                M127:X127,
                                ""),
                            "")))
                )
            )
        )
    )
)</f>
        <v>#N/A</v>
      </c>
      <c r="J127" s="242" t="s">
        <v>409</v>
      </c>
      <c r="K127" s="242" t="s">
        <v>409</v>
      </c>
      <c r="L127" s="91" t="s">
        <v>713</v>
      </c>
      <c r="M127" s="192" t="s">
        <v>409</v>
      </c>
      <c r="N127" s="192" t="s">
        <v>409</v>
      </c>
      <c r="O127" s="192" t="s">
        <v>409</v>
      </c>
      <c r="P127" s="192" t="s">
        <v>409</v>
      </c>
      <c r="Q127" s="192" t="s">
        <v>409</v>
      </c>
      <c r="R127" s="192" t="s">
        <v>409</v>
      </c>
      <c r="S127" s="192"/>
      <c r="T127" s="192"/>
      <c r="U127" s="192"/>
      <c r="V127" s="192"/>
      <c r="W127" s="192"/>
      <c r="X127" s="192"/>
      <c r="Y127" s="80"/>
      <c r="Z127" s="80"/>
    </row>
    <row r="128" spans="1:26" x14ac:dyDescent="0.2">
      <c r="A128" s="84">
        <v>121</v>
      </c>
      <c r="B128" s="84" t="str">
        <f ca="1"/>
        <v>Morocco</v>
      </c>
      <c r="C128" s="84" t="str">
        <f ca="1"/>
        <v>MAR</v>
      </c>
      <c r="D128" s="219" t="str">
        <f ca="1"/>
        <v>MEA           Middle East &amp; North Africa</v>
      </c>
      <c r="E128" s="219" t="str">
        <f ca="1"/>
        <v>IBRD</v>
      </c>
      <c r="F128" s="190" t="str">
        <f t="shared" ca="1" si="4"/>
        <v/>
      </c>
      <c r="G128" s="80">
        <f>IF(N128=7, 6.9, 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6.9</v>
      </c>
      <c r="H128" s="80" cm="1">
        <f t="array" ref="H128">IF(
    SUM(IF(
            ISNUMBER(
                IF(
                    $M$4:$X$4,
                    (M128:X128),
                    "")),
            1,
            0))
        =0,
    NA(),
    IF(
        Parameters!$D$15=1,
        IF(
            SUM(--(ISNUMBER(IF($M$4:$X$4=1,(M128:X128),""))))&gt;0,
            MAX(IF(
                ISNUMBER(M128:X128),
                IF(
                    M$4:X$4=1,
                    M128:X128,
                    ""),
                "")),
            MAX(IF(
                ISNUMBER(M128:X128),
                IF(
                    M$4:X$4=2,
                    M128:X128,
                    ""),
                ""))
        ),
        IF(
            Parameters!$D$16=1,
            IFERROR(
                AVERAGE(IF(
                    ISNUMBER(M128:X128),
                    IF(
                        M$4:X$4=1,
                        M128:X128,
                        ""),
                    "")),
                AVERAGE(IF(
                    ISNUMBER(M128:X128),
                    IF(
                        M$4:X$4=2,
                        M128:X128,
                        ""),
                    ""))
            ),
            IF(
                Parameters!$D$17=1,
                IFERROR(
                    IF(
                        OR(
                            IF(
                                ISNUMBER(M128:X128),
                                IF(
                                    M$4:X$4=1,
                                    M128:X128,
                                    ""),
                                "")
                            =0),
                        0,
                        GEOMEAN(IF(
                            ISNUMBER(M128:X128),
                            IF(
                                M$4:X$4=1,
                                M128:X128,
                                ""),
                            ""))
                    ),
                    IF(
                        OR(IF(
                            ISNUMBER(M128:X128),
                            IF(
                                M$4:X$4=2,
                                M128:X128,
                                ""),
                            "")
                            =0),
                        0,
                        GEOMEAN(IF(
                            ISNUMBER(M128:X128),
                            IF(
                                M$4:X$4=2,
                                M128:X128,
                                ""),
                            "")))
                )
            )
        )
    )
)</f>
        <v>7</v>
      </c>
      <c r="I128" s="191" cm="1">
        <f t="array" ref="I128">IF(
    SUM(IF(
            ISNUMBER(
                IF(
                    $M$5:$X$5,
                    (M128:X128),
                    "")),
            1,
            0))
        =0,
    NA(),
    IF(
        Parameters!$D$15=1,
        IF(
            SUM(--(ISNUMBER(IF($M$5:$X$5=1,(M128:X128),""))))&gt;0,
            MAX(IF(
                ISNUMBER(M128:X128),
                IF(
                    M$5:X$5=1,
                    M128:X128,
                    ""),
                "")),
            MAX(IF(
                ISNUMBER(M128:X128),
                IF(
                    M$5:X$5=2,
                    M128:X128,
                    ""),
                ""))
        ),
        IF(
            Parameters!$D$16=1,
            IFERROR(
                AVERAGE(IF(
                    ISNUMBER(M128:X128),
                    IF(
                        M$5:X$5=1,
                        M128:X128,
                        ""),
                    "")),
                AVERAGE(IF(
                    ISNUMBER(M128:X128),
                    IF(
                        M$5:X$5=2,
                        M128:X128,
                        ""),
                    ""))
            ),
            IF(
                Parameters!$D$17=1,
                IFERROR(
                    IF(
                        OR(
                            IF(
                                ISNUMBER(M128:X128),
                                IF(
                                    M$5:X$5=1,
                                    M128:X128,
                                    ""),
                                "")
                            =0),
                        0,
                        GEOMEAN(IF(
                            ISNUMBER(M128:X128),
                            IF(
                                M$5:X$5=1,
                                M128:X128,
                                ""),
                            ""))
                    ),
                    IF(
                        OR(IF(
                            ISNUMBER(M128:X128),
                            IF(
                                M$5:X$5=2,
                                M128:X128,
                                ""),
                            "")
                            =0),
                        0,
                        GEOMEAN(IF(
                            ISNUMBER(M128:X128),
                            IF(
                                M$5:X$5=2,
                                M128:X128,
                                ""),
                            "")))
                )
            )
        )
    )
)</f>
        <v>7</v>
      </c>
      <c r="J128" s="242">
        <v>44895</v>
      </c>
      <c r="K128" s="242">
        <v>44887</v>
      </c>
      <c r="L128" s="91" t="s">
        <v>205</v>
      </c>
      <c r="M128" s="192">
        <v>2.40843832405508</v>
      </c>
      <c r="N128" s="192">
        <v>7</v>
      </c>
      <c r="O128" s="192">
        <v>6.6556108347153096</v>
      </c>
      <c r="P128" s="192">
        <v>35</v>
      </c>
      <c r="Q128" s="192" t="s">
        <v>784</v>
      </c>
      <c r="R128" s="192">
        <v>1.6666666666666601</v>
      </c>
      <c r="S128" s="192"/>
      <c r="T128" s="192"/>
      <c r="U128" s="192"/>
      <c r="V128" s="192"/>
      <c r="W128" s="192"/>
      <c r="X128" s="192"/>
      <c r="Y128" s="80"/>
      <c r="Z128" s="80"/>
    </row>
    <row r="129" spans="1:26" x14ac:dyDescent="0.2">
      <c r="A129" s="84">
        <v>122</v>
      </c>
      <c r="B129" s="84" t="str">
        <f ca="1"/>
        <v>Monaco</v>
      </c>
      <c r="C129" s="84" t="str">
        <f ca="1"/>
        <v>MCO</v>
      </c>
      <c r="D129" s="219" t="str">
        <f ca="1"/>
        <v>ECS           Europe &amp; Central Asia</v>
      </c>
      <c r="E129" s="219" t="str">
        <f ca="1"/>
        <v>NA</v>
      </c>
      <c r="F129" s="190" t="str">
        <f t="shared" ca="1" si="4"/>
        <v/>
      </c>
      <c r="G129" s="80" t="e">
        <f>IF(N129=7, 6.9, 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#N/A</v>
      </c>
      <c r="H129" s="80" t="e" cm="1">
        <f t="array" ref="H129">IF(
    SUM(IF(
            ISNUMBER(
                IF(
                    $M$4:$X$4,
                    (M129:X129),
                    "")),
            1,
            0))
        =0,
    NA(),
    IF(
        Parameters!$D$15=1,
        IF(
            SUM(--(ISNUMBER(IF($M$4:$X$4=1,(M129:X129),""))))&gt;0,
            MAX(IF(
                ISNUMBER(M129:X129),
                IF(
                    M$4:X$4=1,
                    M129:X129,
                    ""),
                "")),
            MAX(IF(
                ISNUMBER(M129:X129),
                IF(
                    M$4:X$4=2,
                    M129:X129,
                    ""),
                ""))
        ),
        IF(
            Parameters!$D$16=1,
            IFERROR(
                AVERAGE(IF(
                    ISNUMBER(M129:X129),
                    IF(
                        M$4:X$4=1,
                        M129:X129,
                        ""),
                    "")),
                AVERAGE(IF(
                    ISNUMBER(M129:X129),
                    IF(
                        M$4:X$4=2,
                        M129:X129,
                        ""),
                    ""))
            ),
            IF(
                Parameters!$D$17=1,
                IFERROR(
                    IF(
                        OR(
                            IF(
                                ISNUMBER(M129:X129),
                                IF(
                                    M$4:X$4=1,
                                    M129:X129,
                                    ""),
                                "")
                            =0),
                        0,
                        GEOMEAN(IF(
                            ISNUMBER(M129:X129),
                            IF(
                                M$4:X$4=1,
                                M129:X129,
                                ""),
                            ""))
                    ),
                    IF(
                        OR(IF(
                            ISNUMBER(M129:X129),
                            IF(
                                M$4:X$4=2,
                                M129:X129,
                                ""),
                            "")
                            =0),
                        0,
                        GEOMEAN(IF(
                            ISNUMBER(M129:X129),
                            IF(
                                M$4:X$4=2,
                                M129:X129,
                                ""),
                            "")))
                )
            )
        )
    )
)</f>
        <v>#N/A</v>
      </c>
      <c r="I129" s="191" t="e" cm="1">
        <f t="array" ref="I129">IF(
    SUM(IF(
            ISNUMBER(
                IF(
                    $M$5:$X$5,
                    (M129:X129),
                    "")),
            1,
            0))
        =0,
    NA(),
    IF(
        Parameters!$D$15=1,
        IF(
            SUM(--(ISNUMBER(IF($M$5:$X$5=1,(M129:X129),""))))&gt;0,
            MAX(IF(
                ISNUMBER(M129:X129),
                IF(
                    M$5:X$5=1,
                    M129:X129,
                    ""),
                "")),
            MAX(IF(
                ISNUMBER(M129:X129),
                IF(
                    M$5:X$5=2,
                    M129:X129,
                    ""),
                ""))
        ),
        IF(
            Parameters!$D$16=1,
            IFERROR(
                AVERAGE(IF(
                    ISNUMBER(M129:X129),
                    IF(
                        M$5:X$5=1,
                        M129:X129,
                        ""),
                    "")),
                AVERAGE(IF(
                    ISNUMBER(M129:X129),
                    IF(
                        M$5:X$5=2,
                        M129:X129,
                        ""),
                    ""))
            ),
            IF(
                Parameters!$D$17=1,
                IFERROR(
                    IF(
                        OR(
                            IF(
                                ISNUMBER(M129:X129),
                                IF(
                                    M$5:X$5=1,
                                    M129:X129,
                                    ""),
                                "")
                            =0),
                        0,
                        GEOMEAN(IF(
                            ISNUMBER(M129:X129),
                            IF(
                                M$5:X$5=1,
                                M129:X129,
                                ""),
                            ""))
                    ),
                    IF(
                        OR(IF(
                            ISNUMBER(M129:X129),
                            IF(
                                M$5:X$5=2,
                                M129:X129,
                                ""),
                            "")
                            =0),
                        0,
                        GEOMEAN(IF(
                            ISNUMBER(M129:X129),
                            IF(
                                M$5:X$5=2,
                                M129:X129,
                                ""),
                            "")))
                )
            )
        )
    )
)</f>
        <v>#N/A</v>
      </c>
      <c r="J129" s="242">
        <v>44887</v>
      </c>
      <c r="K129" s="242" t="s">
        <v>409</v>
      </c>
      <c r="L129" s="91" t="s">
        <v>714</v>
      </c>
      <c r="M129" s="192" t="s">
        <v>409</v>
      </c>
      <c r="N129" s="192" t="s">
        <v>409</v>
      </c>
      <c r="O129" s="192" t="s">
        <v>409</v>
      </c>
      <c r="P129" s="192" t="s">
        <v>409</v>
      </c>
      <c r="Q129" s="192" t="s">
        <v>409</v>
      </c>
      <c r="R129" s="192" t="s">
        <v>409</v>
      </c>
      <c r="S129" s="192"/>
      <c r="T129" s="192"/>
      <c r="U129" s="192"/>
      <c r="V129" s="192"/>
      <c r="W129" s="192"/>
      <c r="X129" s="192"/>
      <c r="Y129" s="80"/>
      <c r="Z129" s="80"/>
    </row>
    <row r="130" spans="1:26" x14ac:dyDescent="0.2">
      <c r="A130" s="84">
        <v>123</v>
      </c>
      <c r="B130" s="84" t="str">
        <f ca="1"/>
        <v>Moldova</v>
      </c>
      <c r="C130" s="84" t="str">
        <f ca="1"/>
        <v>MDA</v>
      </c>
      <c r="D130" s="219" t="str">
        <f ca="1"/>
        <v>ECS           Europe &amp; Central Asia</v>
      </c>
      <c r="E130" s="219" t="str">
        <f ca="1"/>
        <v>IBRD</v>
      </c>
      <c r="F130" s="190" t="str">
        <f t="shared" ca="1" si="4"/>
        <v/>
      </c>
      <c r="G130" s="80">
        <f>IF(N130=7, 6.9, 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4.9937097192166711</v>
      </c>
      <c r="H130" s="80" cm="1">
        <f t="array" ref="H130">IF(
    SUM(IF(
            ISNUMBER(
                IF(
                    $M$4:$X$4,
                    (M130:X130),
                    "")),
            1,
            0))
        =0,
    NA(),
    IF(
        Parameters!$D$15=1,
        IF(
            SUM(--(ISNUMBER(IF($M$4:$X$4=1,(M130:X130),""))))&gt;0,
            MAX(IF(
                ISNUMBER(M130:X130),
                IF(
                    M$4:X$4=1,
                    M130:X130,
                    ""),
                "")),
            MAX(IF(
                ISNUMBER(M130:X130),
                IF(
                    M$4:X$4=2,
                    M130:X130,
                    ""),
                ""))
        ),
        IF(
            Parameters!$D$16=1,
            IFERROR(
                AVERAGE(IF(
                    ISNUMBER(M130:X130),
                    IF(
                        M$4:X$4=1,
                        M130:X130,
                        ""),
                    "")),
                AVERAGE(IF(
                    ISNUMBER(M130:X130),
                    IF(
                        M$4:X$4=2,
                        M130:X130,
                        ""),
                    ""))
            ),
            IF(
                Parameters!$D$17=1,
                IFERROR(
                    IF(
                        OR(
                            IF(
                                ISNUMBER(M130:X130),
                                IF(
                                    M$4:X$4=1,
                                    M130:X130,
                                    ""),
                                "")
                            =0),
                        0,
                        GEOMEAN(IF(
                            ISNUMBER(M130:X130),
                            IF(
                                M$4:X$4=1,
                                M130:X130,
                                ""),
                            ""))
                    ),
                    IF(
                        OR(IF(
                            ISNUMBER(M130:X130),
                            IF(
                                M$4:X$4=2,
                                M130:X130,
                                ""),
                            "")
                            =0),
                        0,
                        GEOMEAN(IF(
                            ISNUMBER(M130:X130),
                            IF(
                                M$4:X$4=2,
                                M130:X130,
                                ""),
                            "")))
                )
            )
        )
    )
)</f>
        <v>6.4078523293290397</v>
      </c>
      <c r="I130" s="191" cm="1">
        <f t="array" ref="I130">IF(
    SUM(IF(
            ISNUMBER(
                IF(
                    $M$5:$X$5,
                    (M130:X130),
                    "")),
            1,
            0))
        =0,
    NA(),
    IF(
        Parameters!$D$15=1,
        IF(
            SUM(--(ISNUMBER(IF($M$5:$X$5=1,(M130:X130),""))))&gt;0,
            MAX(IF(
                ISNUMBER(M130:X130),
                IF(
                    M$5:X$5=1,
                    M130:X130,
                    ""),
                "")),
            MAX(IF(
                ISNUMBER(M130:X130),
                IF(
                    M$5:X$5=2,
                    M130:X130,
                    ""),
                ""))
        ),
        IF(
            Parameters!$D$16=1,
            IFERROR(
                AVERAGE(IF(
                    ISNUMBER(M130:X130),
                    IF(
                        M$5:X$5=1,
                        M130:X130,
                        ""),
                    "")),
                AVERAGE(IF(
                    ISNUMBER(M130:X130),
                    IF(
                        M$5:X$5=2,
                        M130:X130,
                        ""),
                    ""))
            ),
            IF(
                Parameters!$D$17=1,
                IFERROR(
                    IF(
                        OR(
                            IF(
                                ISNUMBER(M130:X130),
                                IF(
                                    M$5:X$5=1,
                                    M130:X130,
                                    ""),
                                "")
                            =0),
                        0,
                        GEOMEAN(IF(
                            ISNUMBER(M130:X130),
                            IF(
                                M$5:X$5=1,
                                M130:X130,
                                ""),
                            ""))
                    ),
                    IF(
                        OR(IF(
                            ISNUMBER(M130:X130),
                            IF(
                                M$5:X$5=2,
                                M130:X130,
                                ""),
                            "")
                            =0),
                        0,
                        GEOMEAN(IF(
                            ISNUMBER(M130:X130),
                            IF(
                                M$5:X$5=2,
                                M130:X130,
                                ""),
                            "")))
                )
            )
        )
    )
)</f>
        <v>3.8916528468767302</v>
      </c>
      <c r="J130" s="242">
        <v>45142</v>
      </c>
      <c r="K130" s="242">
        <v>45142</v>
      </c>
      <c r="L130" s="91" t="s">
        <v>206</v>
      </c>
      <c r="M130" s="192">
        <v>6.4078523293290397</v>
      </c>
      <c r="N130" s="192" t="s">
        <v>409</v>
      </c>
      <c r="O130" s="192">
        <v>3.8916528468767302</v>
      </c>
      <c r="P130" s="192">
        <v>57.75</v>
      </c>
      <c r="Q130" s="192" t="s">
        <v>409</v>
      </c>
      <c r="R130" s="192">
        <v>-0.41666666666666402</v>
      </c>
      <c r="S130" s="192"/>
      <c r="T130" s="192"/>
      <c r="U130" s="192"/>
      <c r="V130" s="192"/>
      <c r="W130" s="192"/>
      <c r="X130" s="192"/>
      <c r="Y130" s="80"/>
      <c r="Z130" s="80"/>
    </row>
    <row r="131" spans="1:26" x14ac:dyDescent="0.2">
      <c r="A131" s="84">
        <v>124</v>
      </c>
      <c r="B131" s="84" t="str">
        <f ca="1"/>
        <v>Madagascar</v>
      </c>
      <c r="C131" s="84" t="str">
        <f ca="1"/>
        <v>MDG</v>
      </c>
      <c r="D131" s="219" t="str">
        <f ca="1"/>
        <v>SSF           Sub-Saharan Africa</v>
      </c>
      <c r="E131" s="219" t="str">
        <f ca="1"/>
        <v>IDA</v>
      </c>
      <c r="F131" s="190" t="str">
        <f t="shared" ca="1" si="4"/>
        <v/>
      </c>
      <c r="G131" s="80">
        <f>IF(N131=7, 6.9, 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5.9003813944390782</v>
      </c>
      <c r="H131" s="80" cm="1">
        <f t="array" ref="H131">IF(
    SUM(IF(
            ISNUMBER(
                IF(
                    $M$4:$X$4,
                    (M131:X131),
                    "")),
            1,
            0))
        =0,
    NA(),
    IF(
        Parameters!$D$15=1,
        IF(
            SUM(--(ISNUMBER(IF($M$4:$X$4=1,(M131:X131),""))))&gt;0,
            MAX(IF(
                ISNUMBER(M131:X131),
                IF(
                    M$4:X$4=1,
                    M131:X131,
                    ""),
                "")),
            MAX(IF(
                ISNUMBER(M131:X131),
                IF(
                    M$4:X$4=2,
                    M131:X131,
                    ""),
                ""))
        ),
        IF(
            Parameters!$D$16=1,
            IFERROR(
                AVERAGE(IF(
                    ISNUMBER(M131:X131),
                    IF(
                        M$4:X$4=1,
                        M131:X131,
                        ""),
                    "")),
                AVERAGE(IF(
                    ISNUMBER(M131:X131),
                    IF(
                        M$4:X$4=2,
                        M131:X131,
                        ""),
                    ""))
            ),
            IF(
                Parameters!$D$17=1,
                IFERROR(
                    IF(
                        OR(
                            IF(
                                ISNUMBER(M131:X131),
                                IF(
                                    M$4:X$4=1,
                                    M131:X131,
                                    ""),
                                "")
                            =0),
                        0,
                        GEOMEAN(IF(
                            ISNUMBER(M131:X131),
                            IF(
                                M$4:X$4=1,
                                M131:X131,
                                ""),
                            ""))
                    ),
                    IF(
                        OR(IF(
                            ISNUMBER(M131:X131),
                            IF(
                                M$4:X$4=2,
                                M131:X131,
                                ""),
                            "")
                            =0),
                        0,
                        GEOMEAN(IF(
                            ISNUMBER(M131:X131),
                            IF(
                                M$4:X$4=2,
                                M131:X131,
                                ""),
                            "")))
                )
            )
        )
    )
)</f>
        <v>5.7046586580720797</v>
      </c>
      <c r="I131" s="191" cm="1">
        <f t="array" ref="I131">IF(
    SUM(IF(
            ISNUMBER(
                IF(
                    $M$5:$X$5,
                    (M131:X131),
                    "")),
            1,
            0))
        =0,
    NA(),
    IF(
        Parameters!$D$15=1,
        IF(
            SUM(--(ISNUMBER(IF($M$5:$X$5=1,(M131:X131),""))))&gt;0,
            MAX(IF(
                ISNUMBER(M131:X131),
                IF(
                    M$5:X$5=1,
                    M131:X131,
                    ""),
                "")),
            MAX(IF(
                ISNUMBER(M131:X131),
                IF(
                    M$5:X$5=2,
                    M131:X131,
                    ""),
                ""))
        ),
        IF(
            Parameters!$D$16=1,
            IFERROR(
                AVERAGE(IF(
                    ISNUMBER(M131:X131),
                    IF(
                        M$5:X$5=1,
                        M131:X131,
                        ""),
                    "")),
                AVERAGE(IF(
                    ISNUMBER(M131:X131),
                    IF(
                        M$5:X$5=2,
                        M131:X131,
                        ""),
                    ""))
            ),
            IF(
                Parameters!$D$17=1,
                IFERROR(
                    IF(
                        OR(
                            IF(
                                ISNUMBER(M131:X131),
                                IF(
                                    M$5:X$5=1,
                                    M131:X131,
                                    ""),
                                "")
                            =0),
                        0,
                        GEOMEAN(IF(
                            ISNUMBER(M131:X131),
                            IF(
                                M$5:X$5=1,
                                M131:X131,
                                ""),
                            ""))
                    ),
                    IF(
                        OR(IF(
                            ISNUMBER(M131:X131),
                            IF(
                                M$5:X$5=2,
                                M131:X131,
                                ""),
                            "")
                            =0),
                        0,
                        GEOMEAN(IF(
                            ISNUMBER(M131:X131),
                            IF(
                                M$5:X$5=2,
                                M131:X131,
                                ""),
                            "")))
                )
            )
        )
    )
)</f>
        <v>6.1028192371475898</v>
      </c>
      <c r="J131" s="242">
        <v>45142</v>
      </c>
      <c r="K131" s="242">
        <v>45142</v>
      </c>
      <c r="L131" s="91" t="s">
        <v>208</v>
      </c>
      <c r="M131" s="192">
        <v>5.7046586580720797</v>
      </c>
      <c r="N131" s="192" t="s">
        <v>409</v>
      </c>
      <c r="O131" s="192">
        <v>6.1028192371475898</v>
      </c>
      <c r="P131" s="192">
        <v>53.75</v>
      </c>
      <c r="Q131" s="192" t="s">
        <v>409</v>
      </c>
      <c r="R131" s="192">
        <v>1.25</v>
      </c>
      <c r="S131" s="192"/>
      <c r="T131" s="192"/>
      <c r="U131" s="192"/>
      <c r="V131" s="192"/>
      <c r="W131" s="192"/>
      <c r="X131" s="192"/>
      <c r="Y131" s="80"/>
      <c r="Z131" s="80"/>
    </row>
    <row r="132" spans="1:26" x14ac:dyDescent="0.2">
      <c r="A132" s="84">
        <v>125</v>
      </c>
      <c r="B132" s="84" t="str">
        <f ca="1"/>
        <v>Maldives</v>
      </c>
      <c r="C132" s="84" t="str">
        <f ca="1"/>
        <v>MDV</v>
      </c>
      <c r="D132" s="219" t="str">
        <f ca="1"/>
        <v>SAS           South Asia</v>
      </c>
      <c r="E132" s="219" t="str">
        <f ca="1"/>
        <v>IDA</v>
      </c>
      <c r="F132" s="190" t="str">
        <f t="shared" ca="1" si="4"/>
        <v/>
      </c>
      <c r="G132" s="80" t="e">
        <f>IF(N132=7, 6.9, 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#N/A</v>
      </c>
      <c r="H132" s="80" t="e" cm="1">
        <f t="array" ref="H132">IF(
    SUM(IF(
            ISNUMBER(
                IF(
                    $M$4:$X$4,
                    (M132:X132),
                    "")),
            1,
            0))
        =0,
    NA(),
    IF(
        Parameters!$D$15=1,
        IF(
            SUM(--(ISNUMBER(IF($M$4:$X$4=1,(M132:X132),""))))&gt;0,
            MAX(IF(
                ISNUMBER(M132:X132),
                IF(
                    M$4:X$4=1,
                    M132:X132,
                    ""),
                "")),
            MAX(IF(
                ISNUMBER(M132:X132),
                IF(
                    M$4:X$4=2,
                    M132:X132,
                    ""),
                ""))
        ),
        IF(
            Parameters!$D$16=1,
            IFERROR(
                AVERAGE(IF(
                    ISNUMBER(M132:X132),
                    IF(
                        M$4:X$4=1,
                        M132:X132,
                        ""),
                    "")),
                AVERAGE(IF(
                    ISNUMBER(M132:X132),
                    IF(
                        M$4:X$4=2,
                        M132:X132,
                        ""),
                    ""))
            ),
            IF(
                Parameters!$D$17=1,
                IFERROR(
                    IF(
                        OR(
                            IF(
                                ISNUMBER(M132:X132),
                                IF(
                                    M$4:X$4=1,
                                    M132:X132,
                                    ""),
                                "")
                            =0),
                        0,
                        GEOMEAN(IF(
                            ISNUMBER(M132:X132),
                            IF(
                                M$4:X$4=1,
                                M132:X132,
                                ""),
                            ""))
                    ),
                    IF(
                        OR(IF(
                            ISNUMBER(M132:X132),
                            IF(
                                M$4:X$4=2,
                                M132:X132,
                                ""),
                            "")
                            =0),
                        0,
                        GEOMEAN(IF(
                            ISNUMBER(M132:X132),
                            IF(
                                M$4:X$4=2,
                                M132:X132,
                                ""),
                            "")))
                )
            )
        )
    )
)</f>
        <v>#N/A</v>
      </c>
      <c r="I132" s="191" t="e" cm="1">
        <f t="array" ref="I132">IF(
    SUM(IF(
            ISNUMBER(
                IF(
                    $M$5:$X$5,
                    (M132:X132),
                    "")),
            1,
            0))
        =0,
    NA(),
    IF(
        Parameters!$D$15=1,
        IF(
            SUM(--(ISNUMBER(IF($M$5:$X$5=1,(M132:X132),""))))&gt;0,
            MAX(IF(
                ISNUMBER(M132:X132),
                IF(
                    M$5:X$5=1,
                    M132:X132,
                    ""),
                "")),
            MAX(IF(
                ISNUMBER(M132:X132),
                IF(
                    M$5:X$5=2,
                    M132:X132,
                    ""),
                ""))
        ),
        IF(
            Parameters!$D$16=1,
            IFERROR(
                AVERAGE(IF(
                    ISNUMBER(M132:X132),
                    IF(
                        M$5:X$5=1,
                        M132:X132,
                        ""),
                    "")),
                AVERAGE(IF(
                    ISNUMBER(M132:X132),
                    IF(
                        M$5:X$5=2,
                        M132:X132,
                        ""),
                    ""))
            ),
            IF(
                Parameters!$D$17=1,
                IFERROR(
                    IF(
                        OR(
                            IF(
                                ISNUMBER(M132:X132),
                                IF(
                                    M$5:X$5=1,
                                    M132:X132,
                                    ""),
                                "")
                            =0),
                        0,
                        GEOMEAN(IF(
                            ISNUMBER(M132:X132),
                            IF(
                                M$5:X$5=1,
                                M132:X132,
                                ""),
                            ""))
                    ),
                    IF(
                        OR(IF(
                            ISNUMBER(M132:X132),
                            IF(
                                M$5:X$5=2,
                                M132:X132,
                                ""),
                            "")
                            =0),
                        0,
                        GEOMEAN(IF(
                            ISNUMBER(M132:X132),
                            IF(
                                M$5:X$5=2,
                                M132:X132,
                                ""),
                            "")))
                )
            )
        )
    )
)</f>
        <v>#N/A</v>
      </c>
      <c r="J132" s="242">
        <v>44753</v>
      </c>
      <c r="K132" s="242">
        <v>44753</v>
      </c>
      <c r="L132" s="91" t="s">
        <v>210</v>
      </c>
      <c r="M132" s="192" t="s">
        <v>409</v>
      </c>
      <c r="N132" s="192" t="s">
        <v>409</v>
      </c>
      <c r="O132" s="192" t="s">
        <v>409</v>
      </c>
      <c r="P132" s="192" t="s">
        <v>409</v>
      </c>
      <c r="Q132" s="192" t="s">
        <v>409</v>
      </c>
      <c r="R132" s="192" t="s">
        <v>409</v>
      </c>
      <c r="S132" s="192"/>
      <c r="T132" s="192"/>
      <c r="U132" s="192"/>
      <c r="V132" s="192"/>
      <c r="W132" s="192"/>
      <c r="X132" s="192"/>
      <c r="Y132" s="80"/>
      <c r="Z132" s="80"/>
    </row>
    <row r="133" spans="1:26" x14ac:dyDescent="0.2">
      <c r="A133" s="84">
        <v>126</v>
      </c>
      <c r="B133" s="84" t="str">
        <f ca="1"/>
        <v>Mexico</v>
      </c>
      <c r="C133" s="84" t="str">
        <f ca="1"/>
        <v>MEX</v>
      </c>
      <c r="D133" s="219" t="str">
        <f ca="1"/>
        <v>LCN           Latin America &amp; Caribbean</v>
      </c>
      <c r="E133" s="219" t="str">
        <f ca="1"/>
        <v>IBRD</v>
      </c>
      <c r="F133" s="190" t="str">
        <f t="shared" ca="1" si="4"/>
        <v/>
      </c>
      <c r="G133" s="80">
        <f>IF(N133=7, 6.9, 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6.9</v>
      </c>
      <c r="H133" s="80" cm="1">
        <f t="array" ref="H133">IF(
    SUM(IF(
            ISNUMBER(
                IF(
                    $M$4:$X$4,
                    (M133:X133),
                    "")),
            1,
            0))
        =0,
    NA(),
    IF(
        Parameters!$D$15=1,
        IF(
            SUM(--(ISNUMBER(IF($M$4:$X$4=1,(M133:X133),""))))&gt;0,
            MAX(IF(
                ISNUMBER(M133:X133),
                IF(
                    M$4:X$4=1,
                    M133:X133,
                    ""),
                "")),
            MAX(IF(
                ISNUMBER(M133:X133),
                IF(
                    M$4:X$4=2,
                    M133:X133,
                    ""),
                ""))
        ),
        IF(
            Parameters!$D$16=1,
            IFERROR(
                AVERAGE(IF(
                    ISNUMBER(M133:X133),
                    IF(
                        M$4:X$4=1,
                        M133:X133,
                        ""),
                    "")),
                AVERAGE(IF(
                    ISNUMBER(M133:X133),
                    IF(
                        M$4:X$4=2,
                        M133:X133,
                        ""),
                    ""))
            ),
            IF(
                Parameters!$D$17=1,
                IFERROR(
                    IF(
                        OR(
                            IF(
                                ISNUMBER(M133:X133),
                                IF(
                                    M$4:X$4=1,
                                    M133:X133,
                                    ""),
                                "")
                            =0),
                        0,
                        GEOMEAN(IF(
                            ISNUMBER(M133:X133),
                            IF(
                                M$4:X$4=1,
                                M133:X133,
                                ""),
                            ""))
                    ),
                    IF(
                        OR(IF(
                            ISNUMBER(M133:X133),
                            IF(
                                M$4:X$4=2,
                                M133:X133,
                                ""),
                            "")
                            =0),
                        0,
                        GEOMEAN(IF(
                            ISNUMBER(M133:X133),
                            IF(
                                M$4:X$4=2,
                                M133:X133,
                                ""),
                            "")))
                )
            )
        )
    )
)</f>
        <v>7</v>
      </c>
      <c r="I133" s="191" cm="1">
        <f t="array" ref="I133">IF(
    SUM(IF(
            ISNUMBER(
                IF(
                    $M$5:$X$5,
                    (M133:X133),
                    "")),
            1,
            0))
        =0,
    NA(),
    IF(
        Parameters!$D$15=1,
        IF(
            SUM(--(ISNUMBER(IF($M$5:$X$5=1,(M133:X133),""))))&gt;0,
            MAX(IF(
                ISNUMBER(M133:X133),
                IF(
                    M$5:X$5=1,
                    M133:X133,
                    ""),
                "")),
            MAX(IF(
                ISNUMBER(M133:X133),
                IF(
                    M$5:X$5=2,
                    M133:X133,
                    ""),
                ""))
        ),
        IF(
            Parameters!$D$16=1,
            IFERROR(
                AVERAGE(IF(
                    ISNUMBER(M133:X133),
                    IF(
                        M$5:X$5=1,
                        M133:X133,
                        ""),
                    "")),
                AVERAGE(IF(
                    ISNUMBER(M133:X133),
                    IF(
                        M$5:X$5=2,
                        M133:X133,
                        ""),
                    ""))
            ),
            IF(
                Parameters!$D$17=1,
                IFERROR(
                    IF(
                        OR(
                            IF(
                                ISNUMBER(M133:X133),
                                IF(
                                    M$5:X$5=1,
                                    M133:X133,
                                    ""),
                                "")
                            =0),
                        0,
                        GEOMEAN(IF(
                            ISNUMBER(M133:X133),
                            IF(
                                M$5:X$5=1,
                                M133:X133,
                                ""),
                            ""))
                    ),
                    IF(
                        OR(IF(
                            ISNUMBER(M133:X133),
                            IF(
                                M$5:X$5=2,
                                M133:X133,
                                ""),
                            "")
                            =0),
                        0,
                        GEOMEAN(IF(
                            ISNUMBER(M133:X133),
                            IF(
                                M$5:X$5=2,
                                M133:X133,
                                ""),
                            "")))
                )
            )
        )
    )
)</f>
        <v>7</v>
      </c>
      <c r="J133" s="242">
        <v>44895</v>
      </c>
      <c r="K133" s="242">
        <v>44887</v>
      </c>
      <c r="L133" s="91" t="s">
        <v>212</v>
      </c>
      <c r="M133" s="192">
        <v>2.0568414884266</v>
      </c>
      <c r="N133" s="192">
        <v>7</v>
      </c>
      <c r="O133" s="192">
        <v>4.4444444444444402</v>
      </c>
      <c r="P133" s="192">
        <v>33</v>
      </c>
      <c r="Q133" s="192" t="s">
        <v>784</v>
      </c>
      <c r="R133" s="192">
        <v>0</v>
      </c>
      <c r="S133" s="192"/>
      <c r="T133" s="192"/>
      <c r="U133" s="192"/>
      <c r="V133" s="192"/>
      <c r="W133" s="192"/>
      <c r="X133" s="192"/>
      <c r="Y133" s="80"/>
      <c r="Z133" s="80"/>
    </row>
    <row r="134" spans="1:26" x14ac:dyDescent="0.2">
      <c r="A134" s="84">
        <v>127</v>
      </c>
      <c r="B134" s="84" t="str">
        <f ca="1"/>
        <v>Marshall Islands</v>
      </c>
      <c r="C134" s="84" t="str">
        <f ca="1"/>
        <v>MHL</v>
      </c>
      <c r="D134" s="219" t="str">
        <f ca="1"/>
        <v>EAS           East Asia &amp; Pacific</v>
      </c>
      <c r="E134" s="219" t="str">
        <f ca="1"/>
        <v>IDA</v>
      </c>
      <c r="F134" s="190" t="str">
        <f t="shared" ca="1" si="4"/>
        <v/>
      </c>
      <c r="G134" s="80" t="e">
        <f>IF(N134=7, 6.9, 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#N/A</v>
      </c>
      <c r="H134" s="80" t="e" cm="1">
        <f t="array" ref="H134">IF(
    SUM(IF(
            ISNUMBER(
                IF(
                    $M$4:$X$4,
                    (M134:X134),
                    "")),
            1,
            0))
        =0,
    NA(),
    IF(
        Parameters!$D$15=1,
        IF(
            SUM(--(ISNUMBER(IF($M$4:$X$4=1,(M134:X134),""))))&gt;0,
            MAX(IF(
                ISNUMBER(M134:X134),
                IF(
                    M$4:X$4=1,
                    M134:X134,
                    ""),
                "")),
            MAX(IF(
                ISNUMBER(M134:X134),
                IF(
                    M$4:X$4=2,
                    M134:X134,
                    ""),
                ""))
        ),
        IF(
            Parameters!$D$16=1,
            IFERROR(
                AVERAGE(IF(
                    ISNUMBER(M134:X134),
                    IF(
                        M$4:X$4=1,
                        M134:X134,
                        ""),
                    "")),
                AVERAGE(IF(
                    ISNUMBER(M134:X134),
                    IF(
                        M$4:X$4=2,
                        M134:X134,
                        ""),
                    ""))
            ),
            IF(
                Parameters!$D$17=1,
                IFERROR(
                    IF(
                        OR(
                            IF(
                                ISNUMBER(M134:X134),
                                IF(
                                    M$4:X$4=1,
                                    M134:X134,
                                    ""),
                                "")
                            =0),
                        0,
                        GEOMEAN(IF(
                            ISNUMBER(M134:X134),
                            IF(
                                M$4:X$4=1,
                                M134:X134,
                                ""),
                            ""))
                    ),
                    IF(
                        OR(IF(
                            ISNUMBER(M134:X134),
                            IF(
                                M$4:X$4=2,
                                M134:X134,
                                ""),
                            "")
                            =0),
                        0,
                        GEOMEAN(IF(
                            ISNUMBER(M134:X134),
                            IF(
                                M$4:X$4=2,
                                M134:X134,
                                ""),
                            "")))
                )
            )
        )
    )
)</f>
        <v>#N/A</v>
      </c>
      <c r="I134" s="191" t="e" cm="1">
        <f t="array" ref="I134">IF(
    SUM(IF(
            ISNUMBER(
                IF(
                    $M$5:$X$5,
                    (M134:X134),
                    "")),
            1,
            0))
        =0,
    NA(),
    IF(
        Parameters!$D$15=1,
        IF(
            SUM(--(ISNUMBER(IF($M$5:$X$5=1,(M134:X134),""))))&gt;0,
            MAX(IF(
                ISNUMBER(M134:X134),
                IF(
                    M$5:X$5=1,
                    M134:X134,
                    ""),
                "")),
            MAX(IF(
                ISNUMBER(M134:X134),
                IF(
                    M$5:X$5=2,
                    M134:X134,
                    ""),
                ""))
        ),
        IF(
            Parameters!$D$16=1,
            IFERROR(
                AVERAGE(IF(
                    ISNUMBER(M134:X134),
                    IF(
                        M$5:X$5=1,
                        M134:X134,
                        ""),
                    "")),
                AVERAGE(IF(
                    ISNUMBER(M134:X134),
                    IF(
                        M$5:X$5=2,
                        M134:X134,
                        ""),
                    ""))
            ),
            IF(
                Parameters!$D$17=1,
                IFERROR(
                    IF(
                        OR(
                            IF(
                                ISNUMBER(M134:X134),
                                IF(
                                    M$5:X$5=1,
                                    M134:X134,
                                    ""),
                                "")
                            =0),
                        0,
                        GEOMEAN(IF(
                            ISNUMBER(M134:X134),
                            IF(
                                M$5:X$5=1,
                                M134:X134,
                                ""),
                            ""))
                    ),
                    IF(
                        OR(IF(
                            ISNUMBER(M134:X134),
                            IF(
                                M$5:X$5=2,
                                M134:X134,
                                ""),
                            "")
                            =0),
                        0,
                        GEOMEAN(IF(
                            ISNUMBER(M134:X134),
                            IF(
                                M$5:X$5=2,
                                M134:X134,
                                ""),
                            "")))
                )
            )
        )
    )
)</f>
        <v>#N/A</v>
      </c>
      <c r="J134" s="242">
        <v>44753</v>
      </c>
      <c r="K134" s="242">
        <v>44753</v>
      </c>
      <c r="L134" s="91" t="s">
        <v>214</v>
      </c>
      <c r="M134" s="192" t="s">
        <v>409</v>
      </c>
      <c r="N134" s="192" t="s">
        <v>409</v>
      </c>
      <c r="O134" s="192" t="s">
        <v>409</v>
      </c>
      <c r="P134" s="192" t="s">
        <v>409</v>
      </c>
      <c r="Q134" s="192" t="s">
        <v>409</v>
      </c>
      <c r="R134" s="192" t="s">
        <v>409</v>
      </c>
      <c r="S134" s="192"/>
      <c r="T134" s="192"/>
      <c r="U134" s="192"/>
      <c r="V134" s="192"/>
      <c r="W134" s="192"/>
      <c r="X134" s="192"/>
      <c r="Y134" s="80"/>
      <c r="Z134" s="80"/>
    </row>
    <row r="135" spans="1:26" x14ac:dyDescent="0.2">
      <c r="A135" s="84">
        <v>128</v>
      </c>
      <c r="B135" s="84" t="str">
        <f ca="1"/>
        <v>North Macedonia</v>
      </c>
      <c r="C135" s="84" t="str">
        <f ca="1"/>
        <v>MKD</v>
      </c>
      <c r="D135" s="219" t="str">
        <f ca="1"/>
        <v>ECS           Europe &amp; Central Asia</v>
      </c>
      <c r="E135" s="219" t="str">
        <f ca="1"/>
        <v>IBRD</v>
      </c>
      <c r="F135" s="190" t="str">
        <f t="shared" ca="1" si="4"/>
        <v/>
      </c>
      <c r="G135" s="80">
        <f>IF(N135=7, 6.9, 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2.5871282165327742</v>
      </c>
      <c r="H135" s="80" cm="1">
        <f t="array" ref="H135">IF(
    SUM(IF(
            ISNUMBER(
                IF(
                    $M$4:$X$4,
                    (M135:X135),
                    "")),
            1,
            0))
        =0,
    NA(),
    IF(
        Parameters!$D$15=1,
        IF(
            SUM(--(ISNUMBER(IF($M$4:$X$4=1,(M135:X135),""))))&gt;0,
            MAX(IF(
                ISNUMBER(M135:X135),
                IF(
                    M$4:X$4=1,
                    M135:X135,
                    ""),
                "")),
            MAX(IF(
                ISNUMBER(M135:X135),
                IF(
                    M$4:X$4=2,
                    M135:X135,
                    ""),
                ""))
        ),
        IF(
            Parameters!$D$16=1,
            IFERROR(
                AVERAGE(IF(
                    ISNUMBER(M135:X135),
                    IF(
                        M$4:X$4=1,
                        M135:X135,
                        ""),
                    "")),
                AVERAGE(IF(
                    ISNUMBER(M135:X135),
                    IF(
                        M$4:X$4=2,
                        M135:X135,
                        ""),
                    ""))
            ),
            IF(
                Parameters!$D$17=1,
                IFERROR(
                    IF(
                        OR(
                            IF(
                                ISNUMBER(M135:X135),
                                IF(
                                    M$4:X$4=1,
                                    M135:X135,
                                    ""),
                                "")
                            =0),
                        0,
                        GEOMEAN(IF(
                            ISNUMBER(M135:X135),
                            IF(
                                M$4:X$4=1,
                                M135:X135,
                                ""),
                            ""))
                    ),
                    IF(
                        OR(IF(
                            ISNUMBER(M135:X135),
                            IF(
                                M$4:X$4=2,
                                M135:X135,
                                ""),
                            "")
                            =0),
                        0,
                        GEOMEAN(IF(
                            ISNUMBER(M135:X135),
                            IF(
                                M$4:X$4=2,
                                M135:X135,
                                ""),
                            "")))
                )
            )
        )
    )
)</f>
        <v>1.7198945209493099</v>
      </c>
      <c r="I135" s="191" cm="1">
        <f t="array" ref="I135">IF(
    SUM(IF(
            ISNUMBER(
                IF(
                    $M$5:$X$5,
                    (M135:X135),
                    "")),
            1,
            0))
        =0,
    NA(),
    IF(
        Parameters!$D$15=1,
        IF(
            SUM(--(ISNUMBER(IF($M$5:$X$5=1,(M135:X135),""))))&gt;0,
            MAX(IF(
                ISNUMBER(M135:X135),
                IF(
                    M$5:X$5=1,
                    M135:X135,
                    ""),
                "")),
            MAX(IF(
                ISNUMBER(M135:X135),
                IF(
                    M$5:X$5=2,
                    M135:X135,
                    ""),
                ""))
        ),
        IF(
            Parameters!$D$16=1,
            IFERROR(
                AVERAGE(IF(
                    ISNUMBER(M135:X135),
                    IF(
                        M$5:X$5=1,
                        M135:X135,
                        ""),
                    "")),
                AVERAGE(IF(
                    ISNUMBER(M135:X135),
                    IF(
                        M$5:X$5=2,
                        M135:X135,
                        ""),
                    ""))
            ),
            IF(
                Parameters!$D$17=1,
                IFERROR(
                    IF(
                        OR(
                            IF(
                                ISNUMBER(M135:X135),
                                IF(
                                    M$5:X$5=1,
                                    M135:X135,
                                    ""),
                                "")
                            =0),
                        0,
                        GEOMEAN(IF(
                            ISNUMBER(M135:X135),
                            IF(
                                M$5:X$5=1,
                                M135:X135,
                                ""),
                            ""))
                    ),
                    IF(
                        OR(IF(
                            ISNUMBER(M135:X135),
                            IF(
                                M$5:X$5=2,
                                M135:X135,
                                ""),
                            "")
                            =0),
                        0,
                        GEOMEAN(IF(
                            ISNUMBER(M135:X135),
                            IF(
                                M$5:X$5=2,
                                M135:X135,
                                ""),
                            "")))
                )
            )
        )
    )
)</f>
        <v>3.89165284687672</v>
      </c>
      <c r="J135" s="242">
        <v>45142</v>
      </c>
      <c r="K135" s="242">
        <v>45142</v>
      </c>
      <c r="L135" s="91" t="s">
        <v>216</v>
      </c>
      <c r="M135" s="192">
        <v>1.7198945209493099</v>
      </c>
      <c r="N135" s="192" t="s">
        <v>409</v>
      </c>
      <c r="O135" s="192">
        <v>3.89165284687672</v>
      </c>
      <c r="P135" s="192">
        <v>31.0833333333333</v>
      </c>
      <c r="Q135" s="192" t="s">
        <v>409</v>
      </c>
      <c r="R135" s="192">
        <v>-0.41666666666666702</v>
      </c>
      <c r="S135" s="192"/>
      <c r="T135" s="192"/>
      <c r="U135" s="192"/>
      <c r="V135" s="192"/>
      <c r="W135" s="192"/>
      <c r="X135" s="192"/>
      <c r="Y135" s="80"/>
      <c r="Z135" s="80"/>
    </row>
    <row r="136" spans="1:26" x14ac:dyDescent="0.2">
      <c r="A136" s="84">
        <v>129</v>
      </c>
      <c r="B136" s="84" t="str">
        <f ca="1"/>
        <v>Mali</v>
      </c>
      <c r="C136" s="84" t="str">
        <f ca="1"/>
        <v>MLI</v>
      </c>
      <c r="D136" s="219" t="str">
        <f ca="1"/>
        <v>SSF           Sub-Saharan Africa</v>
      </c>
      <c r="E136" s="219" t="str">
        <f ca="1"/>
        <v>IDA</v>
      </c>
      <c r="F136" s="190" t="str">
        <f t="shared" ca="1" si="4"/>
        <v/>
      </c>
      <c r="G136" s="80">
        <f>IF(N136=7, 6.9, 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1.5597647606698277</v>
      </c>
      <c r="H136" s="80" cm="1">
        <f t="array" ref="H136">IF(
    SUM(IF(
            ISNUMBER(
                IF(
                    $M$4:$X$4,
                    (M136:X136),
                    "")),
            1,
            0))
        =0,
    NA(),
    IF(
        Parameters!$D$15=1,
        IF(
            SUM(--(ISNUMBER(IF($M$4:$X$4=1,(M136:X136),""))))&gt;0,
            MAX(IF(
                ISNUMBER(M136:X136),
                IF(
                    M$4:X$4=1,
                    M136:X136,
                    ""),
                "")),
            MAX(IF(
                ISNUMBER(M136:X136),
                IF(
                    M$4:X$4=2,
                    M136:X136,
                    ""),
                ""))
        ),
        IF(
            Parameters!$D$16=1,
            IFERROR(
                AVERAGE(IF(
                    ISNUMBER(M136:X136),
                    IF(
                        M$4:X$4=1,
                        M136:X136,
                        ""),
                    "")),
                AVERAGE(IF(
                    ISNUMBER(M136:X136),
                    IF(
                        M$4:X$4=2,
                        M136:X136,
                        ""),
                    ""))
            ),
            IF(
                Parameters!$D$17=1,
                IFERROR(
                    IF(
                        OR(
                            IF(
                                ISNUMBER(M136:X136),
                                IF(
                                    M$4:X$4=1,
                                    M136:X136,
                                    ""),
                                "")
                            =0),
                        0,
                        GEOMEAN(IF(
                            ISNUMBER(M136:X136),
                            IF(
                                M$4:X$4=1,
                                M136:X136,
                                ""),
                            ""))
                    ),
                    IF(
                        OR(IF(
                            ISNUMBER(M136:X136),
                            IF(
                                M$4:X$4=2,
                                M136:X136,
                                ""),
                            "")
                            =0),
                        0,
                        GEOMEAN(IF(
                            ISNUMBER(M136:X136),
                            IF(
                                M$4:X$4=2,
                                M136:X136,
                                ""),
                            "")))
                )
            )
        )
    )
)</f>
        <v>6.8766481101670101</v>
      </c>
      <c r="I136" s="191" cm="1">
        <f t="array" ref="I136">IF(
    SUM(IF(
            ISNUMBER(
                IF(
                    $M$5:$X$5,
                    (M136:X136),
                    "")),
            1,
            0))
        =0,
    NA(),
    IF(
        Parameters!$D$15=1,
        IF(
            SUM(--(ISNUMBER(IF($M$5:$X$5=1,(M136:X136),""))))&gt;0,
            MAX(IF(
                ISNUMBER(M136:X136),
                IF(
                    M$5:X$5=1,
                    M136:X136,
                    ""),
                "")),
            MAX(IF(
                ISNUMBER(M136:X136),
                IF(
                    M$5:X$5=2,
                    M136:X136,
                    ""),
                ""))
        ),
        IF(
            Parameters!$D$16=1,
            IFERROR(
                AVERAGE(IF(
                    ISNUMBER(M136:X136),
                    IF(
                        M$5:X$5=1,
                        M136:X136,
                        ""),
                    "")),
                AVERAGE(IF(
                    ISNUMBER(M136:X136),
                    IF(
                        M$5:X$5=2,
                        M136:X136,
                        ""),
                    ""))
            ),
            IF(
                Parameters!$D$17=1,
                IFERROR(
                    IF(
                        OR(
                            IF(
                                ISNUMBER(M136:X136),
                                IF(
                                    M$5:X$5=1,
                                    M136:X136,
                                    ""),
                                "")
                            =0),
                        0,
                        GEOMEAN(IF(
                            ISNUMBER(M136:X136),
                            IF(
                                M$5:X$5=1,
                                M136:X136,
                                ""),
                            ""))
                    ),
                    IF(
                        OR(IF(
                            ISNUMBER(M136:X136),
                            IF(
                                M$5:X$5=2,
                                M136:X136,
                                ""),
                            "")
                            =0),
                        0,
                        GEOMEAN(IF(
                            ISNUMBER(M136:X136),
                            IF(
                                M$5:X$5=2,
                                M136:X136,
                                ""),
                            "")))
                )
            )
        )
    )
)</f>
        <v>0.35378662244334602</v>
      </c>
      <c r="J136" s="242">
        <v>45142</v>
      </c>
      <c r="K136" s="242">
        <v>45142</v>
      </c>
      <c r="L136" s="91" t="s">
        <v>218</v>
      </c>
      <c r="M136" s="192">
        <v>6.8766481101670101</v>
      </c>
      <c r="N136" s="192" t="s">
        <v>409</v>
      </c>
      <c r="O136" s="192">
        <v>0.35378662244334602</v>
      </c>
      <c r="P136" s="192">
        <v>60.4166666666666</v>
      </c>
      <c r="Q136" s="192" t="s">
        <v>409</v>
      </c>
      <c r="R136" s="192">
        <v>-3.0833333333333202</v>
      </c>
      <c r="S136" s="192"/>
      <c r="T136" s="192"/>
      <c r="U136" s="192"/>
      <c r="V136" s="192"/>
      <c r="W136" s="192"/>
      <c r="X136" s="192"/>
      <c r="Y136" s="80"/>
      <c r="Z136" s="80"/>
    </row>
    <row r="137" spans="1:26" x14ac:dyDescent="0.2">
      <c r="A137" s="84">
        <v>130</v>
      </c>
      <c r="B137" s="84" t="str">
        <f ca="1"/>
        <v>Malta</v>
      </c>
      <c r="C137" s="84" t="str">
        <f ca="1"/>
        <v>MLT</v>
      </c>
      <c r="D137" s="219" t="str">
        <f ca="1"/>
        <v>MEA           Middle East &amp; North Africa</v>
      </c>
      <c r="E137" s="219" t="str">
        <f ca="1"/>
        <v>NA</v>
      </c>
      <c r="F137" s="190" t="str">
        <f t="shared" ref="F137:F195" ca="1" si="5">IF(L137 &lt;&gt; C137, "Countries don't match", "")</f>
        <v/>
      </c>
      <c r="G137" s="80">
        <f>IF(N137=7, 6.9, 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$M$4:$X$4,
                    (M137:X137),
                    "")),
            1,
            0))
        =0,
    NA(),
    IF(
        Parameters!$D$15=1,
        IF(
            SUM(--(ISNUMBER(IF($M$4:$X$4=1,(M137:X137),""))))&gt;0,
            MAX(IF(
                ISNUMBER(M137:X137),
                IF(
                    M$4:X$4=1,
                    M137:X137,
                    ""),
                "")),
            MAX(IF(
                ISNUMBER(M137:X137),
                IF(
                    M$4:X$4=2,
                    M137:X137,
                    ""),
                ""))
        ),
        IF(
            Parameters!$D$16=1,
            IFERROR(
                AVERAGE(IF(
                    ISNUMBER(M137:X137),
                    IF(
                        M$4:X$4=1,
                        M137:X137,
                        ""),
                    "")),
                AVERAGE(IF(
                    ISNUMBER(M137:X137),
                    IF(
                        M$4:X$4=2,
                        M137:X137,
                        ""),
                    ""))
            ),
            IF(
                Parameters!$D$17=1,
                IFERROR(
                    IF(
                        OR(
                            IF(
                                ISNUMBER(M137:X137),
                                IF(
                                    M$4:X$4=1,
                                    M137:X137,
                                    ""),
                                "")
                            =0),
                        0,
                        GEOMEAN(IF(
                            ISNUMBER(M137:X137),
                            IF(
                                M$4:X$4=1,
                                M137:X137,
                                ""),
                            ""))
                    ),
                    IF(
                        OR(IF(
                            ISNUMBER(M137:X137),
                            IF(
                                M$4:X$4=2,
                                M137:X137,
                                ""),
                            "")
                            =0),
                        0,
                        GEOMEAN(IF(
                            ISNUMBER(M137:X137),
                            IF(
                                M$4:X$4=2,
                                M137:X137,
                                ""),
                            "")))
                )
            )
        )
    )
)</f>
        <v>0</v>
      </c>
      <c r="I137" s="191" cm="1">
        <f t="array" ref="I137">IF(
    SUM(IF(
            ISNUMBER(
                IF(
                    $M$5:$X$5,
                    (M137:X137),
                    "")),
            1,
            0))
        =0,
    NA(),
    IF(
        Parameters!$D$15=1,
        IF(
            SUM(--(ISNUMBER(IF($M$5:$X$5=1,(M137:X137),""))))&gt;0,
            MAX(IF(
                ISNUMBER(M137:X137),
                IF(
                    M$5:X$5=1,
                    M137:X137,
                    ""),
                "")),
            MAX(IF(
                ISNUMBER(M137:X137),
                IF(
                    M$5:X$5=2,
                    M137:X137,
                    ""),
                ""))
        ),
        IF(
            Parameters!$D$16=1,
            IFERROR(
                AVERAGE(IF(
                    ISNUMBER(M137:X137),
                    IF(
                        M$5:X$5=1,
                        M137:X137,
                        ""),
                    "")),
                AVERAGE(IF(
                    ISNUMBER(M137:X137),
                    IF(
                        M$5:X$5=2,
                        M137:X137,
                        ""),
                    ""))
            ),
            IF(
                Parameters!$D$17=1,
                IFERROR(
                    IF(
                        OR(
                            IF(
                                ISNUMBER(M137:X137),
                                IF(
                                    M$5:X$5=1,
                                    M137:X137,
                                    ""),
                                "")
                            =0),
                        0,
                        GEOMEAN(IF(
                            ISNUMBER(M137:X137),
                            IF(
                                M$5:X$5=1,
                                M137:X137,
                                ""),
                            ""))
                    ),
                    IF(
                        OR(IF(
                            ISNUMBER(M137:X137),
                            IF(
                                M$5:X$5=2,
                                M137:X137,
                                ""),
                            "")
                            =0),
                        0,
                        GEOMEAN(IF(
                            ISNUMBER(M137:X137),
                            IF(
                                M$5:X$5=2,
                                M137:X137,
                                ""),
                            "")))
                )
            )
        )
    )
)</f>
        <v>4.4444444444444402</v>
      </c>
      <c r="J137" s="242">
        <v>45142</v>
      </c>
      <c r="K137" s="242">
        <v>45142</v>
      </c>
      <c r="L137" s="91" t="s">
        <v>220</v>
      </c>
      <c r="M137" s="192">
        <v>0</v>
      </c>
      <c r="N137" s="192" t="s">
        <v>409</v>
      </c>
      <c r="O137" s="192">
        <v>4.4444444444444402</v>
      </c>
      <c r="P137" s="192">
        <v>21</v>
      </c>
      <c r="Q137" s="192" t="s">
        <v>409</v>
      </c>
      <c r="R137" s="192">
        <v>0</v>
      </c>
      <c r="S137" s="192"/>
      <c r="T137" s="192"/>
      <c r="U137" s="192"/>
      <c r="V137" s="192"/>
      <c r="W137" s="192"/>
      <c r="X137" s="192"/>
      <c r="Y137" s="80"/>
      <c r="Z137" s="80"/>
    </row>
    <row r="138" spans="1:26" x14ac:dyDescent="0.2">
      <c r="A138" s="84">
        <v>131</v>
      </c>
      <c r="B138" s="84" t="str">
        <f ca="1"/>
        <v>Myanmar</v>
      </c>
      <c r="C138" s="84" t="str">
        <f ca="1"/>
        <v>MMR</v>
      </c>
      <c r="D138" s="219" t="str">
        <f ca="1"/>
        <v>EAS           East Asia &amp; Pacific</v>
      </c>
      <c r="E138" s="219" t="str">
        <f ca="1"/>
        <v>IDA</v>
      </c>
      <c r="F138" s="190" t="str">
        <f t="shared" ca="1" si="5"/>
        <v/>
      </c>
      <c r="G138" s="80">
        <f>IF(N138=7, 6.9, 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9.0423474940508815</v>
      </c>
      <c r="H138" s="80" cm="1">
        <f t="array" ref="H138">IF(
    SUM(IF(
            ISNUMBER(
                IF(
                    $M$4:$X$4,
                    (M138:X138),
                    "")),
            1,
            0))
        =0,
    NA(),
    IF(
        Parameters!$D$15=1,
        IF(
            SUM(--(ISNUMBER(IF($M$4:$X$4=1,(M138:X138),""))))&gt;0,
            MAX(IF(
                ISNUMBER(M138:X138),
                IF(
                    M$4:X$4=1,
                    M138:X138,
                    ""),
                "")),
            MAX(IF(
                ISNUMBER(M138:X138),
                IF(
                    M$4:X$4=2,
                    M138:X138,
                    ""),
                ""))
        ),
        IF(
            Parameters!$D$16=1,
            IFERROR(
                AVERAGE(IF(
                    ISNUMBER(M138:X138),
                    IF(
                        M$4:X$4=1,
                        M138:X138,
                        ""),
                    "")),
                AVERAGE(IF(
                    ISNUMBER(M138:X138),
                    IF(
                        M$4:X$4=2,
                        M138:X138,
                        ""),
                    ""))
            ),
            IF(
                Parameters!$D$17=1,
                IFERROR(
                    IF(
                        OR(
                            IF(
                                ISNUMBER(M138:X138),
                                IF(
                                    M$4:X$4=1,
                                    M138:X138,
                                    ""),
                                "")
                            =0),
                        0,
                        GEOMEAN(IF(
                            ISNUMBER(M138:X138),
                            IF(
                                M$4:X$4=1,
                                M138:X138,
                                ""),
                            ""))
                    ),
                    IF(
                        OR(IF(
                            ISNUMBER(M138:X138),
                            IF(
                                M$4:X$4=2,
                                M138:X138,
                                ""),
                            "")
                            =0),
                        0,
                        GEOMEAN(IF(
                            ISNUMBER(M138:X138),
                            IF(
                                M$4:X$4=2,
                                M138:X138,
                                ""),
                            "")))
                )
            )
        )
    )
)</f>
        <v>9.33782595956637</v>
      </c>
      <c r="I138" s="191" cm="1">
        <f t="array" ref="I138">IF(
    SUM(IF(
            ISNUMBER(
                IF(
                    $M$5:$X$5,
                    (M138:X138),
                    "")),
            1,
            0))
        =0,
    NA(),
    IF(
        Parameters!$D$15=1,
        IF(
            SUM(--(ISNUMBER(IF($M$5:$X$5=1,(M138:X138),""))))&gt;0,
            MAX(IF(
                ISNUMBER(M138:X138),
                IF(
                    M$5:X$5=1,
                    M138:X138,
                    ""),
                "")),
            MAX(IF(
                ISNUMBER(M138:X138),
                IF(
                    M$5:X$5=2,
                    M138:X138,
                    ""),
                ""))
        ),
        IF(
            Parameters!$D$16=1,
            IFERROR(
                AVERAGE(IF(
                    ISNUMBER(M138:X138),
                    IF(
                        M$5:X$5=1,
                        M138:X138,
                        ""),
                    "")),
                AVERAGE(IF(
                    ISNUMBER(M138:X138),
                    IF(
                        M$5:X$5=2,
                        M138:X138,
                        ""),
                    ""))
            ),
            IF(
                Parameters!$D$17=1,
                IFERROR(
                    IF(
                        OR(
                            IF(
                                ISNUMBER(M138:X138),
                                IF(
                                    M$5:X$5=1,
                                    M138:X138,
                                    ""),
                                "")
                            =0),
                        0,
                        GEOMEAN(IF(
                            ISNUMBER(M138:X138),
                            IF(
                                M$5:X$5=1,
                                M138:X138,
                                ""),
                            ""))
                    ),
                    IF(
                        OR(IF(
                            ISNUMBER(M138:X138),
                            IF(
                                M$5:X$5=2,
                                M138:X138,
                                ""),
                            "")
                            =0),
                        0,
                        GEOMEAN(IF(
                            ISNUMBER(M138:X138),
                            IF(
                                M$5:X$5=2,
                                M138:X138,
                                ""),
                            "")))
                )
            )
        )
    )
)</f>
        <v>8.7562189054726396</v>
      </c>
      <c r="J138" s="242">
        <v>45142</v>
      </c>
      <c r="K138" s="242">
        <v>45142</v>
      </c>
      <c r="L138" s="91" t="s">
        <v>222</v>
      </c>
      <c r="M138" s="192">
        <v>9.33782595956637</v>
      </c>
      <c r="N138" s="192" t="s">
        <v>409</v>
      </c>
      <c r="O138" s="192">
        <v>8.7562189054726396</v>
      </c>
      <c r="P138" s="192">
        <v>74.4166666666666</v>
      </c>
      <c r="Q138" s="192" t="s">
        <v>409</v>
      </c>
      <c r="R138" s="192">
        <v>3.25</v>
      </c>
      <c r="S138" s="192"/>
      <c r="T138" s="192"/>
      <c r="U138" s="192"/>
      <c r="V138" s="192"/>
      <c r="W138" s="192"/>
      <c r="X138" s="192"/>
      <c r="Y138" s="80"/>
      <c r="Z138" s="80"/>
    </row>
    <row r="139" spans="1:26" x14ac:dyDescent="0.2">
      <c r="A139" s="84">
        <v>132</v>
      </c>
      <c r="B139" s="84" t="str">
        <f ca="1"/>
        <v>Montenegro</v>
      </c>
      <c r="C139" s="84" t="str">
        <f ca="1"/>
        <v>MNE</v>
      </c>
      <c r="D139" s="219" t="str">
        <f ca="1"/>
        <v>ECS           Europe &amp; Central Asia</v>
      </c>
      <c r="E139" s="219" t="str">
        <f ca="1"/>
        <v>IBRD</v>
      </c>
      <c r="F139" s="190" t="str">
        <f t="shared" ca="1" si="5"/>
        <v/>
      </c>
      <c r="G139" s="80">
        <f>IF(N139=7, 6.9, 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1.5394879389707516</v>
      </c>
      <c r="H139" s="80" cm="1">
        <f t="array" ref="H139">IF(
    SUM(IF(
            ISNUMBER(
                IF(
                    $M$4:$X$4,
                    (M139:X139),
                    "")),
            1,
            0))
        =0,
    NA(),
    IF(
        Parameters!$D$15=1,
        IF(
            SUM(--(ISNUMBER(IF($M$4:$X$4=1,(M139:X139),""))))&gt;0,
            MAX(IF(
                ISNUMBER(M139:X139),
                IF(
                    M$4:X$4=1,
                    M139:X139,
                    ""),
                "")),
            MAX(IF(
                ISNUMBER(M139:X139),
                IF(
                    M$4:X$4=2,
                    M139:X139,
                    ""),
                ""))
        ),
        IF(
            Parameters!$D$16=1,
            IFERROR(
                AVERAGE(IF(
                    ISNUMBER(M139:X139),
                    IF(
                        M$4:X$4=1,
                        M139:X139,
                        ""),
                    "")),
                AVERAGE(IF(
                    ISNUMBER(M139:X139),
                    IF(
                        M$4:X$4=2,
                        M139:X139,
                        ""),
                    ""))
            ),
            IF(
                Parameters!$D$17=1,
                IFERROR(
                    IF(
                        OR(
                            IF(
                                ISNUMBER(M139:X139),
                                IF(
                                    M$4:X$4=1,
                                    M139:X139,
                                    ""),
                                "")
                            =0),
                        0,
                        GEOMEAN(IF(
                            ISNUMBER(M139:X139),
                            IF(
                                M$4:X$4=1,
                                M139:X139,
                                ""),
                            ""))
                    ),
                    IF(
                        OR(IF(
                            ISNUMBER(M139:X139),
                            IF(
                                M$4:X$4=2,
                                M139:X139,
                                ""),
                            "")
                            =0),
                        0,
                        GEOMEAN(IF(
                            ISNUMBER(M139:X139),
                            IF(
                                M$4:X$4=2,
                                M139:X139,
                                ""),
                            "")))
                )
            )
        )
    )
)</f>
        <v>5.1040140638734197</v>
      </c>
      <c r="I139" s="191" cm="1">
        <f t="array" ref="I139">IF(
    SUM(IF(
            ISNUMBER(
                IF(
                    $M$5:$X$5,
                    (M139:X139),
                    "")),
            1,
            0))
        =0,
    NA(),
    IF(
        Parameters!$D$15=1,
        IF(
            SUM(--(ISNUMBER(IF($M$5:$X$5=1,(M139:X139),""))))&gt;0,
            MAX(IF(
                ISNUMBER(M139:X139),
                IF(
                    M$5:X$5=1,
                    M139:X139,
                    ""),
                "")),
            MAX(IF(
                ISNUMBER(M139:X139),
                IF(
                    M$5:X$5=2,
                    M139:X139,
                    ""),
                ""))
        ),
        IF(
            Parameters!$D$16=1,
            IFERROR(
                AVERAGE(IF(
                    ISNUMBER(M139:X139),
                    IF(
                        M$5:X$5=1,
                        M139:X139,
                        ""),
                    "")),
                AVERAGE(IF(
                    ISNUMBER(M139:X139),
                    IF(
                        M$5:X$5=2,
                        M139:X139,
                        ""),
                    ""))
            ),
            IF(
                Parameters!$D$17=1,
                IFERROR(
                    IF(
                        OR(
                            IF(
                                ISNUMBER(M139:X139),
                                IF(
                                    M$5:X$5=1,
                                    M139:X139,
                                    ""),
                                "")
                            =0),
                        0,
                        GEOMEAN(IF(
                            ISNUMBER(M139:X139),
                            IF(
                                M$5:X$5=1,
                                M139:X139,
                                ""),
                            ""))
                    ),
                    IF(
                        OR(IF(
                            ISNUMBER(M139:X139),
                            IF(
                                M$5:X$5=2,
                                M139:X139,
                                ""),
                            "")
                            =0),
                        0,
                        GEOMEAN(IF(
                            ISNUMBER(M139:X139),
                            IF(
                                M$5:X$5=2,
                                M139:X139,
                                ""),
                            "")))
                )
            )
        )
    )
)</f>
        <v>0.46434494195688197</v>
      </c>
      <c r="J139" s="242">
        <v>45142</v>
      </c>
      <c r="K139" s="242">
        <v>45142</v>
      </c>
      <c r="L139" s="91" t="s">
        <v>224</v>
      </c>
      <c r="M139" s="192">
        <v>5.1040140638734197</v>
      </c>
      <c r="N139" s="192" t="s">
        <v>409</v>
      </c>
      <c r="O139" s="192">
        <v>0.46434494195688197</v>
      </c>
      <c r="P139" s="192">
        <v>50.3333333333333</v>
      </c>
      <c r="Q139" s="192" t="s">
        <v>409</v>
      </c>
      <c r="R139" s="192">
        <v>-3</v>
      </c>
      <c r="S139" s="192"/>
      <c r="T139" s="192"/>
      <c r="U139" s="192"/>
      <c r="V139" s="192"/>
      <c r="W139" s="192"/>
      <c r="X139" s="192"/>
      <c r="Y139" s="80"/>
      <c r="Z139" s="80"/>
    </row>
    <row r="140" spans="1:26" x14ac:dyDescent="0.2">
      <c r="A140" s="84">
        <v>133</v>
      </c>
      <c r="B140" s="84" t="str">
        <f ca="1"/>
        <v>Mongolia</v>
      </c>
      <c r="C140" s="84" t="str">
        <f ca="1"/>
        <v>MNG</v>
      </c>
      <c r="D140" s="219" t="str">
        <f ca="1"/>
        <v>EAS           East Asia &amp; Pacific</v>
      </c>
      <c r="E140" s="219" t="str">
        <f ca="1"/>
        <v>IBRD</v>
      </c>
      <c r="F140" s="190" t="str">
        <f t="shared" ca="1" si="5"/>
        <v/>
      </c>
      <c r="G140" s="80">
        <f>IF(N140=7, 6.9, 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2.9828295750702596</v>
      </c>
      <c r="H140" s="80" cm="1">
        <f t="array" ref="H140">IF(
    SUM(IF(
            ISNUMBER(
                IF(
                    $M$4:$X$4,
                    (M140:X140),
                    "")),
            1,
            0))
        =0,
    NA(),
    IF(
        Parameters!$D$15=1,
        IF(
            SUM(--(ISNUMBER(IF($M$4:$X$4=1,(M140:X140),""))))&gt;0,
            MAX(IF(
                ISNUMBER(M140:X140),
                IF(
                    M$4:X$4=1,
                    M140:X140,
                    ""),
                "")),
            MAX(IF(
                ISNUMBER(M140:X140),
                IF(
                    M$4:X$4=2,
                    M140:X140,
                    ""),
                ""))
        ),
        IF(
            Parameters!$D$16=1,
            IFERROR(
                AVERAGE(IF(
                    ISNUMBER(M140:X140),
                    IF(
                        M$4:X$4=1,
                        M140:X140,
                        ""),
                    "")),
                AVERAGE(IF(
                    ISNUMBER(M140:X140),
                    IF(
                        M$4:X$4=2,
                        M140:X140,
                        ""),
                    ""))
            ),
            IF(
                Parameters!$D$17=1,
                IFERROR(
                    IF(
                        OR(
                            IF(
                                ISNUMBER(M140:X140),
                                IF(
                                    M$4:X$4=1,
                                    M140:X140,
                                    ""),
                                "")
                            =0),
                        0,
                        GEOMEAN(IF(
                            ISNUMBER(M140:X140),
                            IF(
                                M$4:X$4=1,
                                M140:X140,
                                ""),
                            ""))
                    ),
                    IF(
                        OR(IF(
                            ISNUMBER(M140:X140),
                            IF(
                                M$4:X$4=2,
                                M140:X140,
                                ""),
                            "")
                            =0),
                        0,
                        GEOMEAN(IF(
                            ISNUMBER(M140:X140),
                            IF(
                                M$4:X$4=2,
                                M140:X140,
                                ""),
                            "")))
                )
            )
        )
    )
)</f>
        <v>5.2944623498388497</v>
      </c>
      <c r="I140" s="191" cm="1">
        <f t="array" ref="I140">IF(
    SUM(IF(
            ISNUMBER(
                IF(
                    $M$5:$X$5,
                    (M140:X140),
                    "")),
            1,
            0))
        =0,
    NA(),
    IF(
        Parameters!$D$15=1,
        IF(
            SUM(--(ISNUMBER(IF($M$5:$X$5=1,(M140:X140),""))))&gt;0,
            MAX(IF(
                ISNUMBER(M140:X140),
                IF(
                    M$5:X$5=1,
                    M140:X140,
                    ""),
                "")),
            MAX(IF(
                ISNUMBER(M140:X140),
                IF(
                    M$5:X$5=2,
                    M140:X140,
                    ""),
                ""))
        ),
        IF(
            Parameters!$D$16=1,
            IFERROR(
                AVERAGE(IF(
                    ISNUMBER(M140:X140),
                    IF(
                        M$5:X$5=1,
                        M140:X140,
                        ""),
                    "")),
                AVERAGE(IF(
                    ISNUMBER(M140:X140),
                    IF(
                        M$5:X$5=2,
                        M140:X140,
                        ""),
                    ""))
            ),
            IF(
                Parameters!$D$17=1,
                IFERROR(
                    IF(
                        OR(
                            IF(
                                ISNUMBER(M140:X140),
                                IF(
                                    M$5:X$5=1,
                                    M140:X140,
                                    ""),
                                "")
                            =0),
                        0,
                        GEOMEAN(IF(
                            ISNUMBER(M140:X140),
                            IF(
                                M$5:X$5=1,
                                M140:X140,
                                ""),
                            ""))
                    ),
                    IF(
                        OR(IF(
                            ISNUMBER(M140:X140),
                            IF(
                                M$5:X$5=2,
                                M140:X140,
                                ""),
                            "")
                            =0),
                        0,
                        GEOMEAN(IF(
                            ISNUMBER(M140:X140),
                            IF(
                                M$5:X$5=2,
                                M140:X140,
                                ""),
                            "")))
                )
            )
        )
    )
)</f>
        <v>1.6804864566058599</v>
      </c>
      <c r="J140" s="242">
        <v>45142</v>
      </c>
      <c r="K140" s="242">
        <v>45142</v>
      </c>
      <c r="L140" s="91" t="s">
        <v>226</v>
      </c>
      <c r="M140" s="192">
        <v>5.2944623498388497</v>
      </c>
      <c r="N140" s="192" t="s">
        <v>409</v>
      </c>
      <c r="O140" s="192">
        <v>1.6804864566058599</v>
      </c>
      <c r="P140" s="192">
        <v>51.4166666666666</v>
      </c>
      <c r="Q140" s="192" t="s">
        <v>409</v>
      </c>
      <c r="R140" s="192">
        <v>-2.0833333333333202</v>
      </c>
      <c r="S140" s="192"/>
      <c r="T140" s="192"/>
      <c r="U140" s="192"/>
      <c r="V140" s="192"/>
      <c r="W140" s="192"/>
      <c r="X140" s="192"/>
      <c r="Y140" s="80"/>
      <c r="Z140" s="80"/>
    </row>
    <row r="141" spans="1:26" x14ac:dyDescent="0.2">
      <c r="A141" s="84">
        <v>134</v>
      </c>
      <c r="B141" s="84" t="str">
        <f ca="1"/>
        <v>Northern Mariana Islands</v>
      </c>
      <c r="C141" s="84" t="str">
        <f ca="1"/>
        <v>MNP</v>
      </c>
      <c r="D141" s="219" t="str">
        <f ca="1"/>
        <v>EAS           East Asia &amp; Pacific</v>
      </c>
      <c r="E141" s="219" t="str">
        <f ca="1"/>
        <v>NA</v>
      </c>
      <c r="F141" s="190" t="str">
        <f t="shared" ca="1" si="5"/>
        <v/>
      </c>
      <c r="G141" s="80" t="e">
        <f>IF(N141=7, 6.9, 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#N/A</v>
      </c>
      <c r="H141" s="80" t="e" cm="1">
        <f t="array" ref="H141">IF(
    SUM(IF(
            ISNUMBER(
                IF(
                    $M$4:$X$4,
                    (M141:X141),
                    "")),
            1,
            0))
        =0,
    NA(),
    IF(
        Parameters!$D$15=1,
        IF(
            SUM(--(ISNUMBER(IF($M$4:$X$4=1,(M141:X141),""))))&gt;0,
            MAX(IF(
                ISNUMBER(M141:X141),
                IF(
                    M$4:X$4=1,
                    M141:X141,
                    ""),
                "")),
            MAX(IF(
                ISNUMBER(M141:X141),
                IF(
                    M$4:X$4=2,
                    M141:X141,
                    ""),
                ""))
        ),
        IF(
            Parameters!$D$16=1,
            IFERROR(
                AVERAGE(IF(
                    ISNUMBER(M141:X141),
                    IF(
                        M$4:X$4=1,
                        M141:X141,
                        ""),
                    "")),
                AVERAGE(IF(
                    ISNUMBER(M141:X141),
                    IF(
                        M$4:X$4=2,
                        M141:X141,
                        ""),
                    ""))
            ),
            IF(
                Parameters!$D$17=1,
                IFERROR(
                    IF(
                        OR(
                            IF(
                                ISNUMBER(M141:X141),
                                IF(
                                    M$4:X$4=1,
                                    M141:X141,
                                    ""),
                                "")
                            =0),
                        0,
                        GEOMEAN(IF(
                            ISNUMBER(M141:X141),
                            IF(
                                M$4:X$4=1,
                                M141:X141,
                                ""),
                            ""))
                    ),
                    IF(
                        OR(IF(
                            ISNUMBER(M141:X141),
                            IF(
                                M$4:X$4=2,
                                M141:X141,
                                ""),
                            "")
                            =0),
                        0,
                        GEOMEAN(IF(
                            ISNUMBER(M141:X141),
                            IF(
                                M$4:X$4=2,
                                M141:X141,
                                ""),
                            "")))
                )
            )
        )
    )
)</f>
        <v>#N/A</v>
      </c>
      <c r="I141" s="191" t="e" cm="1">
        <f t="array" ref="I141">IF(
    SUM(IF(
            ISNUMBER(
                IF(
                    $M$5:$X$5,
                    (M141:X141),
                    "")),
            1,
            0))
        =0,
    NA(),
    IF(
        Parameters!$D$15=1,
        IF(
            SUM(--(ISNUMBER(IF($M$5:$X$5=1,(M141:X141),""))))&gt;0,
            MAX(IF(
                ISNUMBER(M141:X141),
                IF(
                    M$5:X$5=1,
                    M141:X141,
                    ""),
                "")),
            MAX(IF(
                ISNUMBER(M141:X141),
                IF(
                    M$5:X$5=2,
                    M141:X141,
                    ""),
                ""))
        ),
        IF(
            Parameters!$D$16=1,
            IFERROR(
                AVERAGE(IF(
                    ISNUMBER(M141:X141),
                    IF(
                        M$5:X$5=1,
                        M141:X141,
                        ""),
                    "")),
                AVERAGE(IF(
                    ISNUMBER(M141:X141),
                    IF(
                        M$5:X$5=2,
                        M141:X141,
                        ""),
                    ""))
            ),
            IF(
                Parameters!$D$17=1,
                IFERROR(
                    IF(
                        OR(
                            IF(
                                ISNUMBER(M141:X141),
                                IF(
                                    M$5:X$5=1,
                                    M141:X141,
                                    ""),
                                "")
                            =0),
                        0,
                        GEOMEAN(IF(
                            ISNUMBER(M141:X141),
                            IF(
                                M$5:X$5=1,
                                M141:X141,
                                ""),
                            ""))
                    ),
                    IF(
                        OR(IF(
                            ISNUMBER(M141:X141),
                            IF(
                                M$5:X$5=2,
                                M141:X141,
                                ""),
                            "")
                            =0),
                        0,
                        GEOMEAN(IF(
                            ISNUMBER(M141:X141),
                            IF(
                                M$5:X$5=2,
                                M141:X141,
                                ""),
                            "")))
                )
            )
        )
    )
)</f>
        <v>#N/A</v>
      </c>
      <c r="J141" s="242" t="s">
        <v>409</v>
      </c>
      <c r="K141" s="242" t="s">
        <v>409</v>
      </c>
      <c r="L141" s="91" t="s">
        <v>715</v>
      </c>
      <c r="M141" s="192" t="s">
        <v>409</v>
      </c>
      <c r="N141" s="192" t="s">
        <v>409</v>
      </c>
      <c r="O141" s="192" t="s">
        <v>409</v>
      </c>
      <c r="P141" s="192" t="s">
        <v>409</v>
      </c>
      <c r="Q141" s="192" t="s">
        <v>409</v>
      </c>
      <c r="R141" s="192" t="s">
        <v>409</v>
      </c>
      <c r="S141" s="192"/>
      <c r="T141" s="192"/>
      <c r="U141" s="192"/>
      <c r="V141" s="192"/>
      <c r="W141" s="192"/>
      <c r="X141" s="192"/>
      <c r="Y141" s="80"/>
      <c r="Z141" s="80"/>
    </row>
    <row r="142" spans="1:26" x14ac:dyDescent="0.2">
      <c r="A142" s="84">
        <v>135</v>
      </c>
      <c r="B142" s="84" t="str">
        <f ca="1"/>
        <v>Mozambique</v>
      </c>
      <c r="C142" s="84" t="str">
        <f ca="1"/>
        <v>MOZ</v>
      </c>
      <c r="D142" s="219" t="str">
        <f ca="1"/>
        <v>SSF           Sub-Saharan Africa</v>
      </c>
      <c r="E142" s="219" t="str">
        <f ca="1"/>
        <v>IDA</v>
      </c>
      <c r="F142" s="190" t="str">
        <f t="shared" ca="1" si="5"/>
        <v/>
      </c>
      <c r="G142" s="80">
        <f>IF(N142=7, 6.9, 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10</v>
      </c>
      <c r="H142" s="80" cm="1">
        <f t="array" ref="H142">IF(
    SUM(IF(
            ISNUMBER(
                IF(
                    $M$4:$X$4,
                    (M142:X142),
                    "")),
            1,
            0))
        =0,
    NA(),
    IF(
        Parameters!$D$15=1,
        IF(
            SUM(--(ISNUMBER(IF($M$4:$X$4=1,(M142:X142),""))))&gt;0,
            MAX(IF(
                ISNUMBER(M142:X142),
                IF(
                    M$4:X$4=1,
                    M142:X142,
                    ""),
                "")),
            MAX(IF(
                ISNUMBER(M142:X142),
                IF(
                    M$4:X$4=2,
                    M142:X142,
                    ""),
                ""))
        ),
        IF(
            Parameters!$D$16=1,
            IFERROR(
                AVERAGE(IF(
                    ISNUMBER(M142:X142),
                    IF(
                        M$4:X$4=1,
                        M142:X142,
                        ""),
                    "")),
                AVERAGE(IF(
                    ISNUMBER(M142:X142),
                    IF(
                        M$4:X$4=2,
                        M142:X142,
                        ""),
                    ""))
            ),
            IF(
                Parameters!$D$17=1,
                IFERROR(
                    IF(
                        OR(
                            IF(
                                ISNUMBER(M142:X142),
                                IF(
                                    M$4:X$4=1,
                                    M142:X142,
                                    ""),
                                "")
                            =0),
                        0,
                        GEOMEAN(IF(
                            ISNUMBER(M142:X142),
                            IF(
                                M$4:X$4=1,
                                M142:X142,
                                ""),
                            ""))
                    ),
                    IF(
                        OR(IF(
                            ISNUMBER(M142:X142),
                            IF(
                                M$4:X$4=2,
                                M142:X142,
                                ""),
                            "")
                            =0),
                        0,
                        GEOMEAN(IF(
                            ISNUMBER(M142:X142),
                            IF(
                                M$4:X$4=2,
                                M142:X142,
                                ""),
                            "")))
                )
            )
        )
    )
)</f>
        <v>10</v>
      </c>
      <c r="I142" s="191" cm="1">
        <f t="array" ref="I142">IF(
    SUM(IF(
            ISNUMBER(
                IF(
                    $M$5:$X$5,
                    (M142:X142),
                    "")),
            1,
            0))
        =0,
    NA(),
    IF(
        Parameters!$D$15=1,
        IF(
            SUM(--(ISNUMBER(IF($M$5:$X$5=1,(M142:X142),""))))&gt;0,
            MAX(IF(
                ISNUMBER(M142:X142),
                IF(
                    M$5:X$5=1,
                    M142:X142,
                    ""),
                "")),
            MAX(IF(
                ISNUMBER(M142:X142),
                IF(
                    M$5:X$5=2,
                    M142:X142,
                    ""),
                ""))
        ),
        IF(
            Parameters!$D$16=1,
            IFERROR(
                AVERAGE(IF(
                    ISNUMBER(M142:X142),
                    IF(
                        M$5:X$5=1,
                        M142:X142,
                        ""),
                    "")),
                AVERAGE(IF(
                    ISNUMBER(M142:X142),
                    IF(
                        M$5:X$5=2,
                        M142:X142,
                        ""),
                    ""))
            ),
            IF(
                Parameters!$D$17=1,
                IFERROR(
                    IF(
                        OR(
                            IF(
                                ISNUMBER(M142:X142),
                                IF(
                                    M$5:X$5=1,
                                    M142:X142,
                                    ""),
                                "")
                            =0),
                        0,
                        GEOMEAN(IF(
                            ISNUMBER(M142:X142),
                            IF(
                                M$5:X$5=1,
                                M142:X142,
                                ""),
                            ""))
                    ),
                    IF(
                        OR(IF(
                            ISNUMBER(M142:X142),
                            IF(
                                M$5:X$5=2,
                                M142:X142,
                                ""),
                            "")
                            =0),
                        0,
                        GEOMEAN(IF(
                            ISNUMBER(M142:X142),
                            IF(
                                M$5:X$5=2,
                                M142:X142,
                                ""),
                            "")))
                )
            )
        )
    )
)</f>
        <v>10</v>
      </c>
      <c r="J142" s="242">
        <v>44895</v>
      </c>
      <c r="K142" s="242">
        <v>45142</v>
      </c>
      <c r="L142" s="91" t="s">
        <v>228</v>
      </c>
      <c r="M142" s="192">
        <v>4.4594198652212098</v>
      </c>
      <c r="N142" s="192">
        <v>10</v>
      </c>
      <c r="O142" s="192">
        <v>4.4444444444444402</v>
      </c>
      <c r="P142" s="192">
        <v>46.6666666666666</v>
      </c>
      <c r="Q142" s="192" t="s">
        <v>788</v>
      </c>
      <c r="R142" s="192">
        <v>0</v>
      </c>
      <c r="S142" s="192"/>
      <c r="T142" s="192"/>
      <c r="U142" s="192"/>
      <c r="V142" s="192"/>
      <c r="W142" s="192"/>
      <c r="X142" s="192"/>
      <c r="Y142" s="80"/>
      <c r="Z142" s="80"/>
    </row>
    <row r="143" spans="1:26" x14ac:dyDescent="0.2">
      <c r="A143" s="84">
        <v>136</v>
      </c>
      <c r="B143" s="84" t="str">
        <f ca="1"/>
        <v>Mauritania</v>
      </c>
      <c r="C143" s="84" t="str">
        <f ca="1"/>
        <v>MRT</v>
      </c>
      <c r="D143" s="219" t="str">
        <f ca="1"/>
        <v>SSF           Sub-Saharan Africa</v>
      </c>
      <c r="E143" s="219" t="str">
        <f ca="1"/>
        <v>IDA</v>
      </c>
      <c r="F143" s="190" t="str">
        <f t="shared" ca="1" si="5"/>
        <v/>
      </c>
      <c r="G143" s="80">
        <f>IF(N143=7, 6.9, 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$M$4:$X$4,
                    (M143:X143),
                    "")),
            1,
            0))
        =0,
    NA(),
    IF(
        Parameters!$D$15=1,
        IF(
            SUM(--(ISNUMBER(IF($M$4:$X$4=1,(M143:X143),""))))&gt;0,
            MAX(IF(
                ISNUMBER(M143:X143),
                IF(
                    M$4:X$4=1,
                    M143:X143,
                    ""),
                "")),
            MAX(IF(
                ISNUMBER(M143:X143),
                IF(
                    M$4:X$4=2,
                    M143:X143,
                    ""),
                ""))
        ),
        IF(
            Parameters!$D$16=1,
            IFERROR(
                AVERAGE(IF(
                    ISNUMBER(M143:X143),
                    IF(
                        M$4:X$4=1,
                        M143:X143,
                        ""),
                    "")),
                AVERAGE(IF(
                    ISNUMBER(M143:X143),
                    IF(
                        M$4:X$4=2,
                        M143:X143,
                        ""),
                    ""))
            ),
            IF(
                Parameters!$D$17=1,
                IFERROR(
                    IF(
                        OR(
                            IF(
                                ISNUMBER(M143:X143),
                                IF(
                                    M$4:X$4=1,
                                    M143:X143,
                                    ""),
                                "")
                            =0),
                        0,
                        GEOMEAN(IF(
                            ISNUMBER(M143:X143),
                            IF(
                                M$4:X$4=1,
                                M143:X143,
                                ""),
                            ""))
                    ),
                    IF(
                        OR(IF(
                            ISNUMBER(M143:X143),
                            IF(
                                M$4:X$4=2,
                                M143:X143,
                                ""),
                            "")
                            =0),
                        0,
                        GEOMEAN(IF(
                            ISNUMBER(M143:X143),
                            IF(
                                M$4:X$4=2,
                                M143:X143,
                                ""),
                            "")))
                )
            )
        )
    )
)</f>
        <v>4.6645180193378302</v>
      </c>
      <c r="I143" s="191" cm="1">
        <f t="array" ref="I143">IF(
    SUM(IF(
            ISNUMBER(
                IF(
                    $M$5:$X$5,
                    (M143:X143),
                    "")),
            1,
            0))
        =0,
    NA(),
    IF(
        Parameters!$D$15=1,
        IF(
            SUM(--(ISNUMBER(IF($M$5:$X$5=1,(M143:X143),""))))&gt;0,
            MAX(IF(
                ISNUMBER(M143:X143),
                IF(
                    M$5:X$5=1,
                    M143:X143,
                    ""),
                "")),
            MAX(IF(
                ISNUMBER(M143:X143),
                IF(
                    M$5:X$5=2,
                    M143:X143,
                    ""),
                ""))
        ),
        IF(
            Parameters!$D$16=1,
            IFERROR(
                AVERAGE(IF(
                    ISNUMBER(M143:X143),
                    IF(
                        M$5:X$5=1,
                        M143:X143,
                        ""),
                    "")),
                AVERAGE(IF(
                    ISNUMBER(M143:X143),
                    IF(
                        M$5:X$5=2,
                        M143:X143,
                        ""),
                    ""))
            ),
            IF(
                Parameters!$D$17=1,
                IFERROR(
                    IF(
                        OR(
                            IF(
                                ISNUMBER(M143:X143),
                                IF(
                                    M$5:X$5=1,
                                    M143:X143,
                                    ""),
                                "")
                            =0),
                        0,
                        GEOMEAN(IF(
                            ISNUMBER(M143:X143),
                            IF(
                                M$5:X$5=1,
                                M143:X143,
                                ""),
                            ""))
                    ),
                    IF(
                        OR(IF(
                            ISNUMBER(M143:X143),
                            IF(
                                M$5:X$5=2,
                                M143:X143,
                                ""),
                            "")
                            =0),
                        0,
                        GEOMEAN(IF(
                            ISNUMBER(M143:X143),
                            IF(
                                M$5:X$5=2,
                                M143:X143,
                                ""),
                            "")))
                )
            )
        )
    )
)</f>
        <v>0</v>
      </c>
      <c r="J143" s="242">
        <v>45142</v>
      </c>
      <c r="K143" s="242">
        <v>45142</v>
      </c>
      <c r="L143" s="91" t="s">
        <v>230</v>
      </c>
      <c r="M143" s="192">
        <v>4.6645180193378302</v>
      </c>
      <c r="N143" s="192" t="s">
        <v>409</v>
      </c>
      <c r="O143" s="192">
        <v>0</v>
      </c>
      <c r="P143" s="192">
        <v>47.8333333333333</v>
      </c>
      <c r="Q143" s="192" t="s">
        <v>409</v>
      </c>
      <c r="R143" s="192">
        <v>-3.5</v>
      </c>
      <c r="S143" s="192"/>
      <c r="T143" s="192"/>
      <c r="U143" s="192"/>
      <c r="V143" s="192"/>
      <c r="W143" s="192"/>
      <c r="X143" s="192"/>
      <c r="Y143" s="80"/>
      <c r="Z143" s="80"/>
    </row>
    <row r="144" spans="1:26" x14ac:dyDescent="0.2">
      <c r="A144" s="84">
        <v>137</v>
      </c>
      <c r="B144" s="84" t="str">
        <f ca="1"/>
        <v>Mauritius</v>
      </c>
      <c r="C144" s="84" t="str">
        <f ca="1"/>
        <v>MUS</v>
      </c>
      <c r="D144" s="219" t="str">
        <f ca="1"/>
        <v>SSF           Sub-Saharan Africa</v>
      </c>
      <c r="E144" s="219" t="str">
        <f ca="1"/>
        <v>IBRD</v>
      </c>
      <c r="F144" s="190" t="str">
        <f t="shared" ca="1" si="5"/>
        <v/>
      </c>
      <c r="G144" s="80">
        <f>IF(N144=7, 6.9, 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3.2510635517396498</v>
      </c>
      <c r="H144" s="80" cm="1">
        <f t="array" ref="H144">IF(
    SUM(IF(
            ISNUMBER(
                IF(
                    $M$4:$X$4,
                    (M144:X144),
                    "")),
            1,
            0))
        =0,
    NA(),
    IF(
        Parameters!$D$15=1,
        IF(
            SUM(--(ISNUMBER(IF($M$4:$X$4=1,(M144:X144),""))))&gt;0,
            MAX(IF(
                ISNUMBER(M144:X144),
                IF(
                    M$4:X$4=1,
                    M144:X144,
                    ""),
                "")),
            MAX(IF(
                ISNUMBER(M144:X144),
                IF(
                    M$4:X$4=2,
                    M144:X144,
                    ""),
                ""))
        ),
        IF(
            Parameters!$D$16=1,
            IFERROR(
                AVERAGE(IF(
                    ISNUMBER(M144:X144),
                    IF(
                        M$4:X$4=1,
                        M144:X144,
                        ""),
                    "")),
                AVERAGE(IF(
                    ISNUMBER(M144:X144),
                    IF(
                        M$4:X$4=2,
                        M144:X144,
                        ""),
                    ""))
            ),
            IF(
                Parameters!$D$17=1,
                IFERROR(
                    IF(
                        OR(
                            IF(
                                ISNUMBER(M144:X144),
                                IF(
                                    M$4:X$4=1,
                                    M144:X144,
                                    ""),
                                "")
                            =0),
                        0,
                        GEOMEAN(IF(
                            ISNUMBER(M144:X144),
                            IF(
                                M$4:X$4=1,
                                M144:X144,
                                ""),
                            ""))
                    ),
                    IF(
                        OR(IF(
                            ISNUMBER(M144:X144),
                            IF(
                                M$4:X$4=2,
                                M144:X144,
                                ""),
                            "")
                            =0),
                        0,
                        GEOMEAN(IF(
                            ISNUMBER(M144:X144),
                            IF(
                                M$4:X$4=2,
                                M144:X144,
                                ""),
                            "")))
                )
            )
        )
    )
)</f>
        <v>1.5880457075886301</v>
      </c>
      <c r="I144" s="191" cm="1">
        <f t="array" ref="I144">IF(
    SUM(IF(
            ISNUMBER(
                IF(
                    $M$5:$X$5,
                    (M144:X144),
                    "")),
            1,
            0))
        =0,
    NA(),
    IF(
        Parameters!$D$15=1,
        IF(
            SUM(--(ISNUMBER(IF($M$5:$X$5=1,(M144:X144),""))))&gt;0,
            MAX(IF(
                ISNUMBER(M144:X144),
                IF(
                    M$5:X$5=1,
                    M144:X144,
                    ""),
                "")),
            MAX(IF(
                ISNUMBER(M144:X144),
                IF(
                    M$5:X$5=2,
                    M144:X144,
                    ""),
                ""))
        ),
        IF(
            Parameters!$D$16=1,
            IFERROR(
                AVERAGE(IF(
                    ISNUMBER(M144:X144),
                    IF(
                        M$5:X$5=1,
                        M144:X144,
                        ""),
                    "")),
                AVERAGE(IF(
                    ISNUMBER(M144:X144),
                    IF(
                        M$5:X$5=2,
                        M144:X144,
                        ""),
                    ""))
            ),
            IF(
                Parameters!$D$17=1,
                IFERROR(
                    IF(
                        OR(
                            IF(
                                ISNUMBER(M144:X144),
                                IF(
                                    M$5:X$5=1,
                                    M144:X144,
                                    ""),
                                "")
                            =0),
                        0,
                        GEOMEAN(IF(
                            ISNUMBER(M144:X144),
                            IF(
                                M$5:X$5=1,
                                M144:X144,
                                ""),
                            ""))
                    ),
                    IF(
                        OR(IF(
                            ISNUMBER(M144:X144),
                            IF(
                                M$5:X$5=2,
                                M144:X144,
                                ""),
                            "")
                            =0),
                        0,
                        GEOMEAN(IF(
                            ISNUMBER(M144:X144),
                            IF(
                                M$5:X$5=2,
                                M144:X144,
                                ""),
                            "")))
                )
            )
        )
    )
)</f>
        <v>6.6556108347153096</v>
      </c>
      <c r="J144" s="242">
        <v>45142</v>
      </c>
      <c r="K144" s="242">
        <v>45142</v>
      </c>
      <c r="L144" s="91" t="s">
        <v>232</v>
      </c>
      <c r="M144" s="192">
        <v>1.5880457075886301</v>
      </c>
      <c r="N144" s="192" t="s">
        <v>409</v>
      </c>
      <c r="O144" s="192">
        <v>6.6556108347153096</v>
      </c>
      <c r="P144" s="192">
        <v>30.3333333333333</v>
      </c>
      <c r="Q144" s="192" t="s">
        <v>409</v>
      </c>
      <c r="R144" s="192">
        <v>1.6666666666666601</v>
      </c>
      <c r="S144" s="192"/>
      <c r="T144" s="192"/>
      <c r="U144" s="192"/>
      <c r="V144" s="192"/>
      <c r="W144" s="192"/>
      <c r="X144" s="192"/>
      <c r="Y144" s="80"/>
      <c r="Z144" s="80"/>
    </row>
    <row r="145" spans="1:26" x14ac:dyDescent="0.2">
      <c r="A145" s="84">
        <v>138</v>
      </c>
      <c r="B145" s="84" t="str">
        <f ca="1"/>
        <v>Malawi</v>
      </c>
      <c r="C145" s="84" t="str">
        <f ca="1"/>
        <v>MWI</v>
      </c>
      <c r="D145" s="219" t="str">
        <f ca="1"/>
        <v>SSF           Sub-Saharan Africa</v>
      </c>
      <c r="E145" s="219" t="str">
        <f ca="1"/>
        <v>IDA</v>
      </c>
      <c r="F145" s="190" t="str">
        <f t="shared" ca="1" si="5"/>
        <v/>
      </c>
      <c r="G145" s="80">
        <f>IF(N145=7, 6.9, 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8.630175530117155</v>
      </c>
      <c r="H145" s="80" cm="1">
        <f t="array" ref="H145">IF(
    SUM(IF(
            ISNUMBER(
                IF(
                    $M$4:$X$4,
                    (M145:X145),
                    "")),
            1,
            0))
        =0,
    NA(),
    IF(
        Parameters!$D$15=1,
        IF(
            SUM(--(ISNUMBER(IF($M$4:$X$4=1,(M145:X145),""))))&gt;0,
            MAX(IF(
                ISNUMBER(M145:X145),
                IF(
                    M$4:X$4=1,
                    M145:X145,
                    ""),
                "")),
            MAX(IF(
                ISNUMBER(M145:X145),
                IF(
                    M$4:X$4=2,
                    M145:X145,
                    ""),
                ""))
        ),
        IF(
            Parameters!$D$16=1,
            IFERROR(
                AVERAGE(IF(
                    ISNUMBER(M145:X145),
                    IF(
                        M$4:X$4=1,
                        M145:X145,
                        ""),
                    "")),
                AVERAGE(IF(
                    ISNUMBER(M145:X145),
                    IF(
                        M$4:X$4=2,
                        M145:X145,
                        ""),
                    ""))
            ),
            IF(
                Parameters!$D$17=1,
                IFERROR(
                    IF(
                        OR(
                            IF(
                                ISNUMBER(M145:X145),
                                IF(
                                    M$4:X$4=1,
                                    M145:X145,
                                    ""),
                                "")
                            =0),
                        0,
                        GEOMEAN(IF(
                            ISNUMBER(M145:X145),
                            IF(
                                M$4:X$4=1,
                                M145:X145,
                                ""),
                            ""))
                    ),
                    IF(
                        OR(IF(
                            ISNUMBER(M145:X145),
                            IF(
                                M$4:X$4=2,
                                M145:X145,
                                ""),
                            "")
                            =0),
                        0,
                        GEOMEAN(IF(
                            ISNUMBER(M145:X145),
                            IF(
                                M$4:X$4=2,
                                M145:X145,
                                ""),
                            "")))
                )
            )
        )
    )
)</f>
        <v>7.4479929680632901</v>
      </c>
      <c r="I145" s="191" cm="1">
        <f t="array" ref="I145">IF(
    SUM(IF(
            ISNUMBER(
                IF(
                    $M$5:$X$5,
                    (M145:X145),
                    "")),
            1,
            0))
        =0,
    NA(),
    IF(
        Parameters!$D$15=1,
        IF(
            SUM(--(ISNUMBER(IF($M$5:$X$5=1,(M145:X145),""))))&gt;0,
            MAX(IF(
                ISNUMBER(M145:X145),
                IF(
                    M$5:X$5=1,
                    M145:X145,
                    ""),
                "")),
            MAX(IF(
                ISNUMBER(M145:X145),
                IF(
                    M$5:X$5=2,
                    M145:X145,
                    ""),
                ""))
        ),
        IF(
            Parameters!$D$16=1,
            IFERROR(
                AVERAGE(IF(
                    ISNUMBER(M145:X145),
                    IF(
                        M$5:X$5=1,
                        M145:X145,
                        ""),
                    "")),
                AVERAGE(IF(
                    ISNUMBER(M145:X145),
                    IF(
                        M$5:X$5=2,
                        M145:X145,
                        ""),
                    ""))
            ),
            IF(
                Parameters!$D$17=1,
                IFERROR(
                    IF(
                        OR(
                            IF(
                                ISNUMBER(M145:X145),
                                IF(
                                    M$5:X$5=1,
                                    M145:X145,
                                    ""),
                                "")
                            =0),
                        0,
                        GEOMEAN(IF(
                            ISNUMBER(M145:X145),
                            IF(
                                M$5:X$5=1,
                                M145:X145,
                                ""),
                            ""))
                    ),
                    IF(
                        OR(IF(
                            ISNUMBER(M145:X145),
                            IF(
                                M$5:X$5=2,
                                M145:X145,
                                ""),
                            "")
                            =0),
                        0,
                        GEOMEAN(IF(
                            ISNUMBER(M145:X145),
                            IF(
                                M$5:X$5=2,
                                M145:X145,
                                ""),
                            "")))
                )
            )
        )
    )
)</f>
        <v>10</v>
      </c>
      <c r="J145" s="242">
        <v>45142</v>
      </c>
      <c r="K145" s="242">
        <v>45142</v>
      </c>
      <c r="L145" s="91" t="s">
        <v>234</v>
      </c>
      <c r="M145" s="192">
        <v>7.4479929680632901</v>
      </c>
      <c r="N145" s="192" t="s">
        <v>409</v>
      </c>
      <c r="O145" s="192">
        <v>10</v>
      </c>
      <c r="P145" s="192">
        <v>63.6666666666666</v>
      </c>
      <c r="Q145" s="192" t="s">
        <v>409</v>
      </c>
      <c r="R145" s="192">
        <v>4.6666666666666599</v>
      </c>
      <c r="S145" s="192"/>
      <c r="T145" s="192"/>
      <c r="U145" s="192"/>
      <c r="V145" s="192"/>
      <c r="W145" s="192"/>
      <c r="X145" s="192"/>
      <c r="Y145" s="80"/>
      <c r="Z145" s="80"/>
    </row>
    <row r="146" spans="1:26" x14ac:dyDescent="0.2">
      <c r="A146" s="84">
        <v>139</v>
      </c>
      <c r="B146" s="84" t="str">
        <f ca="1"/>
        <v>Malaysia</v>
      </c>
      <c r="C146" s="84" t="str">
        <f ca="1"/>
        <v>MYS</v>
      </c>
      <c r="D146" s="219" t="str">
        <f ca="1"/>
        <v>EAS           East Asia &amp; Pacific</v>
      </c>
      <c r="E146" s="219" t="str">
        <f ca="1"/>
        <v>IBRD</v>
      </c>
      <c r="F146" s="190" t="str">
        <f t="shared" ca="1" si="5"/>
        <v/>
      </c>
      <c r="G146" s="80">
        <f>IF(N146=7, 6.9, 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6.9</v>
      </c>
      <c r="H146" s="80" cm="1">
        <f t="array" ref="H146">IF(
    SUM(IF(
            ISNUMBER(
                IF(
                    $M$4:$X$4,
                    (M146:X146),
                    "")),
            1,
            0))
        =0,
    NA(),
    IF(
        Parameters!$D$15=1,
        IF(
            SUM(--(ISNUMBER(IF($M$4:$X$4=1,(M146:X146),""))))&gt;0,
            MAX(IF(
                ISNUMBER(M146:X146),
                IF(
                    M$4:X$4=1,
                    M146:X146,
                    ""),
                "")),
            MAX(IF(
                ISNUMBER(M146:X146),
                IF(
                    M$4:X$4=2,
                    M146:X146,
                    ""),
                ""))
        ),
        IF(
            Parameters!$D$16=1,
            IFERROR(
                AVERAGE(IF(
                    ISNUMBER(M146:X146),
                    IF(
                        M$4:X$4=1,
                        M146:X146,
                        ""),
                    "")),
                AVERAGE(IF(
                    ISNUMBER(M146:X146),
                    IF(
                        M$4:X$4=2,
                        M146:X146,
                        ""),
                    ""))
            ),
            IF(
                Parameters!$D$17=1,
                IFERROR(
                    IF(
                        OR(
                            IF(
                                ISNUMBER(M146:X146),
                                IF(
                                    M$4:X$4=1,
                                    M146:X146,
                                    ""),
                                "")
                            =0),
                        0,
                        GEOMEAN(IF(
                            ISNUMBER(M146:X146),
                            IF(
                                M$4:X$4=1,
                                M146:X146,
                                ""),
                            ""))
                    ),
                    IF(
                        OR(IF(
                            ISNUMBER(M146:X146),
                            IF(
                                M$4:X$4=2,
                                M146:X146,
                                ""),
                            "")
                            =0),
                        0,
                        GEOMEAN(IF(
                            ISNUMBER(M146:X146),
                            IF(
                                M$4:X$4=2,
                                M146:X146,
                                ""),
                            "")))
                )
            )
        )
    )
)</f>
        <v>7</v>
      </c>
      <c r="I146" s="191" cm="1">
        <f t="array" ref="I146">IF(
    SUM(IF(
            ISNUMBER(
                IF(
                    $M$5:$X$5,
                    (M146:X146),
                    "")),
            1,
            0))
        =0,
    NA(),
    IF(
        Parameters!$D$15=1,
        IF(
            SUM(--(ISNUMBER(IF($M$5:$X$5=1,(M146:X146),""))))&gt;0,
            MAX(IF(
                ISNUMBER(M146:X146),
                IF(
                    M$5:X$5=1,
                    M146:X146,
                    ""),
                "")),
            MAX(IF(
                ISNUMBER(M146:X146),
                IF(
                    M$5:X$5=2,
                    M146:X146,
                    ""),
                ""))
        ),
        IF(
            Parameters!$D$16=1,
            IFERROR(
                AVERAGE(IF(
                    ISNUMBER(M146:X146),
                    IF(
                        M$5:X$5=1,
                        M146:X146,
                        ""),
                    "")),
                AVERAGE(IF(
                    ISNUMBER(M146:X146),
                    IF(
                        M$5:X$5=2,
                        M146:X146,
                        ""),
                    ""))
            ),
            IF(
                Parameters!$D$17=1,
                IFERROR(
                    IF(
                        OR(
                            IF(
                                ISNUMBER(M146:X146),
                                IF(
                                    M$5:X$5=1,
                                    M146:X146,
                                    ""),
                                "")
                            =0),
                        0,
                        GEOMEAN(IF(
                            ISNUMBER(M146:X146),
                            IF(
                                M$5:X$5=1,
                                M146:X146,
                                ""),
                            ""))
                    ),
                    IF(
                        OR(IF(
                            ISNUMBER(M146:X146),
                            IF(
                                M$5:X$5=2,
                                M146:X146,
                                ""),
                            "")
                            =0),
                        0,
                        GEOMEAN(IF(
                            ISNUMBER(M146:X146),
                            IF(
                                M$5:X$5=2,
                                M146:X146,
                                ""),
                            "")))
                )
            )
        )
    )
)</f>
        <v>7</v>
      </c>
      <c r="J146" s="242">
        <v>44895</v>
      </c>
      <c r="K146" s="242">
        <v>44887</v>
      </c>
      <c r="L146" s="91" t="s">
        <v>236</v>
      </c>
      <c r="M146" s="192">
        <v>0</v>
      </c>
      <c r="N146" s="192">
        <v>7</v>
      </c>
      <c r="O146" s="192">
        <v>4.7761194029850698</v>
      </c>
      <c r="P146" s="192">
        <v>20.0833333333333</v>
      </c>
      <c r="Q146" s="192" t="s">
        <v>784</v>
      </c>
      <c r="R146" s="192">
        <v>0.25</v>
      </c>
      <c r="S146" s="192"/>
      <c r="T146" s="192"/>
      <c r="U146" s="192"/>
      <c r="V146" s="192"/>
      <c r="W146" s="192"/>
      <c r="X146" s="192"/>
      <c r="Y146" s="80"/>
      <c r="Z146" s="80"/>
    </row>
    <row r="147" spans="1:26" x14ac:dyDescent="0.2">
      <c r="A147" s="84">
        <v>140</v>
      </c>
      <c r="B147" s="84" t="str">
        <f ca="1"/>
        <v>Namibia</v>
      </c>
      <c r="C147" s="84" t="str">
        <f ca="1"/>
        <v>NAM</v>
      </c>
      <c r="D147" s="219" t="str">
        <f ca="1"/>
        <v>SSF           Sub-Saharan Africa</v>
      </c>
      <c r="E147" s="219" t="str">
        <f ca="1"/>
        <v>IBRD</v>
      </c>
      <c r="F147" s="190" t="str">
        <f t="shared" ca="1" si="5"/>
        <v/>
      </c>
      <c r="G147" s="80">
        <f>IF(N147=7, 6.9, 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3.4969413553211206</v>
      </c>
      <c r="H147" s="80" cm="1">
        <f t="array" ref="H147">IF(
    SUM(IF(
            ISNUMBER(
                IF(
                    $M$4:$X$4,
                    (M147:X147),
                    "")),
            1,
            0))
        =0,
    NA(),
    IF(
        Parameters!$D$15=1,
        IF(
            SUM(--(ISNUMBER(IF($M$4:$X$4=1,(M147:X147),""))))&gt;0,
            MAX(IF(
                ISNUMBER(M147:X147),
                IF(
                    M$4:X$4=1,
                    M147:X147,
                    ""),
                "")),
            MAX(IF(
                ISNUMBER(M147:X147),
                IF(
                    M$4:X$4=2,
                    M147:X147,
                    ""),
                ""))
        ),
        IF(
            Parameters!$D$16=1,
            IFERROR(
                AVERAGE(IF(
                    ISNUMBER(M147:X147),
                    IF(
                        M$4:X$4=1,
                        M147:X147,
                        ""),
                    "")),
                AVERAGE(IF(
                    ISNUMBER(M147:X147),
                    IF(
                        M$4:X$4=2,
                        M147:X147,
                        ""),
                    ""))
            ),
            IF(
                Parameters!$D$17=1,
                IFERROR(
                    IF(
                        OR(
                            IF(
                                ISNUMBER(M147:X147),
                                IF(
                                    M$4:X$4=1,
                                    M147:X147,
                                    ""),
                                "")
                            =0),
                        0,
                        GEOMEAN(IF(
                            ISNUMBER(M147:X147),
                            IF(
                                M$4:X$4=1,
                                M147:X147,
                                ""),
                            ""))
                    ),
                    IF(
                        OR(IF(
                            ISNUMBER(M147:X147),
                            IF(
                                M$4:X$4=2,
                                M147:X147,
                                ""),
                            "")
                            =0),
                        0,
                        GEOMEAN(IF(
                            ISNUMBER(M147:X147),
                            IF(
                                M$4:X$4=2,
                                M147:X147,
                                ""),
                            "")))
                )
            )
        )
    )
)</f>
        <v>2.2033401699384698</v>
      </c>
      <c r="I147" s="191" cm="1">
        <f t="array" ref="I147">IF(
    SUM(IF(
            ISNUMBER(
                IF(
                    $M$5:$X$5,
                    (M147:X147),
                    "")),
            1,
            0))
        =0,
    NA(),
    IF(
        Parameters!$D$15=1,
        IF(
            SUM(--(ISNUMBER(IF($M$5:$X$5=1,(M147:X147),""))))&gt;0,
            MAX(IF(
                ISNUMBER(M147:X147),
                IF(
                    M$5:X$5=1,
                    M147:X147,
                    ""),
                "")),
            MAX(IF(
                ISNUMBER(M147:X147),
                IF(
                    M$5:X$5=2,
                    M147:X147,
                    ""),
                ""))
        ),
        IF(
            Parameters!$D$16=1,
            IFERROR(
                AVERAGE(IF(
                    ISNUMBER(M147:X147),
                    IF(
                        M$5:X$5=1,
                        M147:X147,
                        ""),
                    "")),
                AVERAGE(IF(
                    ISNUMBER(M147:X147),
                    IF(
                        M$5:X$5=2,
                        M147:X147,
                        ""),
                    ""))
            ),
            IF(
                Parameters!$D$17=1,
                IFERROR(
                    IF(
                        OR(
                            IF(
                                ISNUMBER(M147:X147),
                                IF(
                                    M$5:X$5=1,
                                    M147:X147,
                                    ""),
                                "")
                            =0),
                        0,
                        GEOMEAN(IF(
                            ISNUMBER(M147:X147),
                            IF(
                                M$5:X$5=1,
                                M147:X147,
                                ""),
                            ""))
                    ),
                    IF(
                        OR(IF(
                            ISNUMBER(M147:X147),
                            IF(
                                M$5:X$5=2,
                                M147:X147,
                                ""),
                            "")
                            =0),
                        0,
                        GEOMEAN(IF(
                            ISNUMBER(M147:X147),
                            IF(
                                M$5:X$5=2,
                                M147:X147,
                                ""),
                            "")))
                )
            )
        )
    )
)</f>
        <v>5.55002763957987</v>
      </c>
      <c r="J147" s="242">
        <v>45142</v>
      </c>
      <c r="K147" s="242">
        <v>45142</v>
      </c>
      <c r="L147" s="91" t="s">
        <v>238</v>
      </c>
      <c r="M147" s="192">
        <v>2.2033401699384698</v>
      </c>
      <c r="N147" s="192" t="s">
        <v>409</v>
      </c>
      <c r="O147" s="192">
        <v>5.55002763957987</v>
      </c>
      <c r="P147" s="192">
        <v>33.8333333333333</v>
      </c>
      <c r="Q147" s="192" t="s">
        <v>409</v>
      </c>
      <c r="R147" s="192">
        <v>0.83333333333332804</v>
      </c>
      <c r="S147" s="192"/>
      <c r="T147" s="192"/>
      <c r="U147" s="192"/>
      <c r="V147" s="192"/>
      <c r="W147" s="192"/>
      <c r="X147" s="192"/>
      <c r="Y147" s="80"/>
      <c r="Z147" s="80"/>
    </row>
    <row r="148" spans="1:26" x14ac:dyDescent="0.2">
      <c r="A148" s="84">
        <v>141</v>
      </c>
      <c r="B148" s="84" t="str">
        <f ca="1"/>
        <v>New Caledonia</v>
      </c>
      <c r="C148" s="84" t="str">
        <f ca="1"/>
        <v>NCL</v>
      </c>
      <c r="D148" s="219" t="str">
        <f ca="1"/>
        <v>EAS           East Asia &amp; Pacific</v>
      </c>
      <c r="E148" s="219" t="str">
        <f ca="1"/>
        <v>NA</v>
      </c>
      <c r="F148" s="190" t="str">
        <f t="shared" ca="1" si="5"/>
        <v/>
      </c>
      <c r="G148" s="80" t="e">
        <f>IF(N148=7, 6.9, 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#N/A</v>
      </c>
      <c r="H148" s="80" t="e" cm="1">
        <f t="array" ref="H148">IF(
    SUM(IF(
            ISNUMBER(
                IF(
                    $M$4:$X$4,
                    (M148:X148),
                    "")),
            1,
            0))
        =0,
    NA(),
    IF(
        Parameters!$D$15=1,
        IF(
            SUM(--(ISNUMBER(IF($M$4:$X$4=1,(M148:X148),""))))&gt;0,
            MAX(IF(
                ISNUMBER(M148:X148),
                IF(
                    M$4:X$4=1,
                    M148:X148,
                    ""),
                "")),
            MAX(IF(
                ISNUMBER(M148:X148),
                IF(
                    M$4:X$4=2,
                    M148:X148,
                    ""),
                ""))
        ),
        IF(
            Parameters!$D$16=1,
            IFERROR(
                AVERAGE(IF(
                    ISNUMBER(M148:X148),
                    IF(
                        M$4:X$4=1,
                        M148:X148,
                        ""),
                    "")),
                AVERAGE(IF(
                    ISNUMBER(M148:X148),
                    IF(
                        M$4:X$4=2,
                        M148:X148,
                        ""),
                    ""))
            ),
            IF(
                Parameters!$D$17=1,
                IFERROR(
                    IF(
                        OR(
                            IF(
                                ISNUMBER(M148:X148),
                                IF(
                                    M$4:X$4=1,
                                    M148:X148,
                                    ""),
                                "")
                            =0),
                        0,
                        GEOMEAN(IF(
                            ISNUMBER(M148:X148),
                            IF(
                                M$4:X$4=1,
                                M148:X148,
                                ""),
                            ""))
                    ),
                    IF(
                        OR(IF(
                            ISNUMBER(M148:X148),
                            IF(
                                M$4:X$4=2,
                                M148:X148,
                                ""),
                            "")
                            =0),
                        0,
                        GEOMEAN(IF(
                            ISNUMBER(M148:X148),
                            IF(
                                M$4:X$4=2,
                                M148:X148,
                                ""),
                            "")))
                )
            )
        )
    )
)</f>
        <v>#N/A</v>
      </c>
      <c r="I148" s="191" t="e" cm="1">
        <f t="array" ref="I148">IF(
    SUM(IF(
            ISNUMBER(
                IF(
                    $M$5:$X$5,
                    (M148:X148),
                    "")),
            1,
            0))
        =0,
    NA(),
    IF(
        Parameters!$D$15=1,
        IF(
            SUM(--(ISNUMBER(IF($M$5:$X$5=1,(M148:X148),""))))&gt;0,
            MAX(IF(
                ISNUMBER(M148:X148),
                IF(
                    M$5:X$5=1,
                    M148:X148,
                    ""),
                "")),
            MAX(IF(
                ISNUMBER(M148:X148),
                IF(
                    M$5:X$5=2,
                    M148:X148,
                    ""),
                ""))
        ),
        IF(
            Parameters!$D$16=1,
            IFERROR(
                AVERAGE(IF(
                    ISNUMBER(M148:X148),
                    IF(
                        M$5:X$5=1,
                        M148:X148,
                        ""),
                    "")),
                AVERAGE(IF(
                    ISNUMBER(M148:X148),
                    IF(
                        M$5:X$5=2,
                        M148:X148,
                        ""),
                    ""))
            ),
            IF(
                Parameters!$D$17=1,
                IFERROR(
                    IF(
                        OR(
                            IF(
                                ISNUMBER(M148:X148),
                                IF(
                                    M$5:X$5=1,
                                    M148:X148,
                                    ""),
                                "")
                            =0),
                        0,
                        GEOMEAN(IF(
                            ISNUMBER(M148:X148),
                            IF(
                                M$5:X$5=1,
                                M148:X148,
                                ""),
                            ""))
                    ),
                    IF(
                        OR(IF(
                            ISNUMBER(M148:X148),
                            IF(
                                M$5:X$5=2,
                                M148:X148,
                                ""),
                            "")
                            =0),
                        0,
                        GEOMEAN(IF(
                            ISNUMBER(M148:X148),
                            IF(
                                M$5:X$5=2,
                                M148:X148,
                                ""),
                            "")))
                )
            )
        )
    )
)</f>
        <v>#N/A</v>
      </c>
      <c r="J148" s="242" t="s">
        <v>409</v>
      </c>
      <c r="K148" s="242" t="s">
        <v>409</v>
      </c>
      <c r="L148" s="91" t="s">
        <v>716</v>
      </c>
      <c r="M148" s="192" t="s">
        <v>409</v>
      </c>
      <c r="N148" s="192" t="s">
        <v>409</v>
      </c>
      <c r="O148" s="192" t="s">
        <v>409</v>
      </c>
      <c r="P148" s="192" t="s">
        <v>409</v>
      </c>
      <c r="Q148" s="192" t="s">
        <v>409</v>
      </c>
      <c r="R148" s="192" t="s">
        <v>409</v>
      </c>
      <c r="S148" s="192"/>
      <c r="T148" s="192"/>
      <c r="U148" s="192"/>
      <c r="V148" s="192"/>
      <c r="W148" s="192"/>
      <c r="X148" s="192"/>
      <c r="Y148" s="80"/>
      <c r="Z148" s="80"/>
    </row>
    <row r="149" spans="1:26" x14ac:dyDescent="0.2">
      <c r="A149" s="84">
        <v>142</v>
      </c>
      <c r="B149" s="84" t="str">
        <f ca="1"/>
        <v>Niger</v>
      </c>
      <c r="C149" s="84" t="str">
        <f ca="1"/>
        <v>NER</v>
      </c>
      <c r="D149" s="219" t="str">
        <f ca="1"/>
        <v>SSF           Sub-Saharan Africa</v>
      </c>
      <c r="E149" s="219" t="str">
        <f ca="1"/>
        <v>IDA</v>
      </c>
      <c r="F149" s="190" t="str">
        <f t="shared" ca="1" si="5"/>
        <v/>
      </c>
      <c r="G149" s="80">
        <f>IF(N149=7, 6.9, 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2.1259450232683439</v>
      </c>
      <c r="H149" s="80" cm="1">
        <f t="array" ref="H149">IF(
    SUM(IF(
            ISNUMBER(
                IF(
                    $M$4:$X$4,
                    (M149:X149),
                    "")),
            1,
            0))
        =0,
    NA(),
    IF(
        Parameters!$D$15=1,
        IF(
            SUM(--(ISNUMBER(IF($M$4:$X$4=1,(M149:X149),""))))&gt;0,
            MAX(IF(
                ISNUMBER(M149:X149),
                IF(
                    M$4:X$4=1,
                    M149:X149,
                    ""),
                "")),
            MAX(IF(
                ISNUMBER(M149:X149),
                IF(
                    M$4:X$4=2,
                    M149:X149,
                    ""),
                ""))
        ),
        IF(
            Parameters!$D$16=1,
            IFERROR(
                AVERAGE(IF(
                    ISNUMBER(M149:X149),
                    IF(
                        M$4:X$4=1,
                        M149:X149,
                        ""),
                    "")),
                AVERAGE(IF(
                    ISNUMBER(M149:X149),
                    IF(
                        M$4:X$4=2,
                        M149:X149,
                        ""),
                    ""))
            ),
            IF(
                Parameters!$D$17=1,
                IFERROR(
                    IF(
                        OR(
                            IF(
                                ISNUMBER(M149:X149),
                                IF(
                                    M$4:X$4=1,
                                    M149:X149,
                                    ""),
                                "")
                            =0),
                        0,
                        GEOMEAN(IF(
                            ISNUMBER(M149:X149),
                            IF(
                                M$4:X$4=1,
                                M149:X149,
                                ""),
                            ""))
                    ),
                    IF(
                        OR(IF(
                            ISNUMBER(M149:X149),
                            IF(
                                M$4:X$4=2,
                                M149:X149,
                                ""),
                            "")
                            =0),
                        0,
                        GEOMEAN(IF(
                            ISNUMBER(M149:X149),
                            IF(
                                M$4:X$4=2,
                                M149:X149,
                                ""),
                            "")))
                )
            )
        )
    )
)</f>
        <v>3.09698212716085</v>
      </c>
      <c r="I149" s="191" cm="1">
        <f t="array" ref="I149">IF(
    SUM(IF(
            ISNUMBER(
                IF(
                    $M$5:$X$5,
                    (M149:X149),
                    "")),
            1,
            0))
        =0,
    NA(),
    IF(
        Parameters!$D$15=1,
        IF(
            SUM(--(ISNUMBER(IF($M$5:$X$5=1,(M149:X149),""))))&gt;0,
            MAX(IF(
                ISNUMBER(M149:X149),
                IF(
                    M$5:X$5=1,
                    M149:X149,
                    ""),
                "")),
            MAX(IF(
                ISNUMBER(M149:X149),
                IF(
                    M$5:X$5=2,
                    M149:X149,
                    ""),
                ""))
        ),
        IF(
            Parameters!$D$16=1,
            IFERROR(
                AVERAGE(IF(
                    ISNUMBER(M149:X149),
                    IF(
                        M$5:X$5=1,
                        M149:X149,
                        ""),
                    "")),
                AVERAGE(IF(
                    ISNUMBER(M149:X149),
                    IF(
                        M$5:X$5=2,
                        M149:X149,
                        ""),
                    ""))
            ),
            IF(
                Parameters!$D$17=1,
                IFERROR(
                    IF(
                        OR(
                            IF(
                                ISNUMBER(M149:X149),
                                IF(
                                    M$5:X$5=1,
                                    M149:X149,
                                    ""),
                                "")
                            =0),
                        0,
                        GEOMEAN(IF(
                            ISNUMBER(M149:X149),
                            IF(
                                M$5:X$5=1,
                                M149:X149,
                                ""),
                            ""))
                    ),
                    IF(
                        OR(IF(
                            ISNUMBER(M149:X149),
                            IF(
                                M$5:X$5=2,
                                M149:X149,
                                ""),
                            "")
                            =0),
                        0,
                        GEOMEAN(IF(
                            ISNUMBER(M149:X149),
                            IF(
                                M$5:X$5=2,
                                M149:X149,
                                ""),
                            "")))
                )
            )
        )
    )
)</f>
        <v>1.4593698175787699</v>
      </c>
      <c r="J149" s="242">
        <v>45142</v>
      </c>
      <c r="K149" s="242">
        <v>45142</v>
      </c>
      <c r="L149" s="91" t="s">
        <v>240</v>
      </c>
      <c r="M149" s="192">
        <v>3.09698212716085</v>
      </c>
      <c r="N149" s="192" t="s">
        <v>409</v>
      </c>
      <c r="O149" s="192">
        <v>1.4593698175787699</v>
      </c>
      <c r="P149" s="192">
        <v>38.9166666666666</v>
      </c>
      <c r="Q149" s="192" t="s">
        <v>409</v>
      </c>
      <c r="R149" s="192">
        <v>-2.25</v>
      </c>
      <c r="S149" s="192"/>
      <c r="T149" s="192"/>
      <c r="U149" s="192"/>
      <c r="V149" s="192"/>
      <c r="W149" s="192"/>
      <c r="X149" s="192"/>
      <c r="Y149" s="80"/>
      <c r="Z149" s="80"/>
    </row>
    <row r="150" spans="1:26" x14ac:dyDescent="0.2">
      <c r="A150" s="84">
        <v>143</v>
      </c>
      <c r="B150" s="84" t="str">
        <f ca="1"/>
        <v>Nigeria</v>
      </c>
      <c r="C150" s="84" t="str">
        <f ca="1"/>
        <v>NGA</v>
      </c>
      <c r="D150" s="219" t="str">
        <f ca="1"/>
        <v>SSF           Sub-Saharan Africa</v>
      </c>
      <c r="E150" s="219" t="str">
        <f ca="1"/>
        <v>Blend</v>
      </c>
      <c r="F150" s="190" t="str">
        <f t="shared" ca="1" si="5"/>
        <v/>
      </c>
      <c r="G150" s="80">
        <f>IF(N150=7, 6.9, 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10</v>
      </c>
      <c r="H150" s="80" cm="1">
        <f t="array" ref="H150">IF(
    SUM(IF(
            ISNUMBER(
                IF(
                    $M$4:$X$4,
                    (M150:X150),
                    "")),
            1,
            0))
        =0,
    NA(),
    IF(
        Parameters!$D$15=1,
        IF(
            SUM(--(ISNUMBER(IF($M$4:$X$4=1,(M150:X150),""))))&gt;0,
            MAX(IF(
                ISNUMBER(M150:X150),
                IF(
                    M$4:X$4=1,
                    M150:X150,
                    ""),
                "")),
            MAX(IF(
                ISNUMBER(M150:X150),
                IF(
                    M$4:X$4=2,
                    M150:X150,
                    ""),
                ""))
        ),
        IF(
            Parameters!$D$16=1,
            IFERROR(
                AVERAGE(IF(
                    ISNUMBER(M150:X150),
                    IF(
                        M$4:X$4=1,
                        M150:X150,
                        ""),
                    "")),
                AVERAGE(IF(
                    ISNUMBER(M150:X150),
                    IF(
                        M$4:X$4=2,
                        M150:X150,
                        ""),
                    ""))
            ),
            IF(
                Parameters!$D$17=1,
                IFERROR(
                    IF(
                        OR(
                            IF(
                                ISNUMBER(M150:X150),
                                IF(
                                    M$4:X$4=1,
                                    M150:X150,
                                    ""),
                                "")
                            =0),
                        0,
                        GEOMEAN(IF(
                            ISNUMBER(M150:X150),
                            IF(
                                M$4:X$4=1,
                                M150:X150,
                                ""),
                            ""))
                    ),
                    IF(
                        OR(IF(
                            ISNUMBER(M150:X150),
                            IF(
                                M$4:X$4=2,
                                M150:X150,
                                ""),
                            "")
                            =0),
                        0,
                        GEOMEAN(IF(
                            ISNUMBER(M150:X150),
                            IF(
                                M$4:X$4=2,
                                M150:X150,
                                ""),
                            "")))
                )
            )
        )
    )
)</f>
        <v>10</v>
      </c>
      <c r="I150" s="191" cm="1">
        <f t="array" ref="I150">IF(
    SUM(IF(
            ISNUMBER(
                IF(
                    $M$5:$X$5,
                    (M150:X150),
                    "")),
            1,
            0))
        =0,
    NA(),
    IF(
        Parameters!$D$15=1,
        IF(
            SUM(--(ISNUMBER(IF($M$5:$X$5=1,(M150:X150),""))))&gt;0,
            MAX(IF(
                ISNUMBER(M150:X150),
                IF(
                    M$5:X$5=1,
                    M150:X150,
                    ""),
                "")),
            MAX(IF(
                ISNUMBER(M150:X150),
                IF(
                    M$5:X$5=2,
                    M150:X150,
                    ""),
                ""))
        ),
        IF(
            Parameters!$D$16=1,
            IFERROR(
                AVERAGE(IF(
                    ISNUMBER(M150:X150),
                    IF(
                        M$5:X$5=1,
                        M150:X150,
                        ""),
                    "")),
                AVERAGE(IF(
                    ISNUMBER(M150:X150),
                    IF(
                        M$5:X$5=2,
                        M150:X150,
                        ""),
                    ""))
            ),
            IF(
                Parameters!$D$17=1,
                IFERROR(
                    IF(
                        OR(
                            IF(
                                ISNUMBER(M150:X150),
                                IF(
                                    M$5:X$5=1,
                                    M150:X150,
                                    ""),
                                "")
                            =0),
                        0,
                        GEOMEAN(IF(
                            ISNUMBER(M150:X150),
                            IF(
                                M$5:X$5=1,
                                M150:X150,
                                ""),
                            ""))
                    ),
                    IF(
                        OR(IF(
                            ISNUMBER(M150:X150),
                            IF(
                                M$5:X$5=2,
                                M150:X150,
                                ""),
                            "")
                            =0),
                        0,
                        GEOMEAN(IF(
                            ISNUMBER(M150:X150),
                            IF(
                                M$5:X$5=2,
                                M150:X150,
                                ""),
                            "")))
                )
            )
        )
    )
)</f>
        <v>10</v>
      </c>
      <c r="J150" s="242">
        <v>44895</v>
      </c>
      <c r="K150" s="242">
        <v>45142</v>
      </c>
      <c r="L150" s="91" t="s">
        <v>242</v>
      </c>
      <c r="M150" s="192">
        <v>8.4588338704951695</v>
      </c>
      <c r="N150" s="192">
        <v>10</v>
      </c>
      <c r="O150" s="192">
        <v>10</v>
      </c>
      <c r="P150" s="192">
        <v>69.4166666666666</v>
      </c>
      <c r="Q150" s="192" t="s">
        <v>785</v>
      </c>
      <c r="R150" s="192">
        <v>4.5833333333333197</v>
      </c>
      <c r="S150" s="192"/>
      <c r="T150" s="192"/>
      <c r="U150" s="192"/>
      <c r="V150" s="192"/>
      <c r="W150" s="192"/>
      <c r="X150" s="192"/>
      <c r="Y150" s="80"/>
      <c r="Z150" s="80"/>
    </row>
    <row r="151" spans="1:26" x14ac:dyDescent="0.2">
      <c r="A151" s="84">
        <v>144</v>
      </c>
      <c r="B151" s="84" t="str">
        <f ca="1"/>
        <v>Nicaragua</v>
      </c>
      <c r="C151" s="84" t="str">
        <f ca="1"/>
        <v>NIC</v>
      </c>
      <c r="D151" s="219" t="str">
        <f ca="1"/>
        <v>LCN           Latin America &amp; Caribbean</v>
      </c>
      <c r="E151" s="219" t="str">
        <f ca="1"/>
        <v>IDA</v>
      </c>
      <c r="F151" s="190" t="str">
        <f t="shared" ca="1" si="5"/>
        <v/>
      </c>
      <c r="G151" s="80">
        <f>IF(N151=7, 6.9, 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5.3376055936733016</v>
      </c>
      <c r="H151" s="80" cm="1">
        <f t="array" ref="H151">IF(
    SUM(IF(
            ISNUMBER(
                IF(
                    $M$4:$X$4,
                    (M151:X151),
                    "")),
            1,
            0))
        =0,
    NA(),
    IF(
        Parameters!$D$15=1,
        IF(
            SUM(--(ISNUMBER(IF($M$4:$X$4=1,(M151:X151),""))))&gt;0,
            MAX(IF(
                ISNUMBER(M151:X151),
                IF(
                    M$4:X$4=1,
                    M151:X151,
                    ""),
                "")),
            MAX(IF(
                ISNUMBER(M151:X151),
                IF(
                    M$4:X$4=2,
                    M151:X151,
                    ""),
                ""))
        ),
        IF(
            Parameters!$D$16=1,
            IFERROR(
                AVERAGE(IF(
                    ISNUMBER(M151:X151),
                    IF(
                        M$4:X$4=1,
                        M151:X151,
                        ""),
                    "")),
                AVERAGE(IF(
                    ISNUMBER(M151:X151),
                    IF(
                        M$4:X$4=2,
                        M151:X151,
                        ""),
                    ""))
            ),
            IF(
                Parameters!$D$17=1,
                IFERROR(
                    IF(
                        OR(
                            IF(
                                ISNUMBER(M151:X151),
                                IF(
                                    M$4:X$4=1,
                                    M151:X151,
                                    ""),
                                "")
                            =0),
                        0,
                        GEOMEAN(IF(
                            ISNUMBER(M151:X151),
                            IF(
                                M$4:X$4=1,
                                M151:X151,
                                ""),
                            ""))
                    ),
                    IF(
                        OR(IF(
                            ISNUMBER(M151:X151),
                            IF(
                                M$4:X$4=2,
                                M151:X151,
                                ""),
                            "")
                            =0),
                        0,
                        GEOMEAN(IF(
                            ISNUMBER(M151:X151),
                            IF(
                                M$4:X$4=2,
                                M151:X151,
                                ""),
                            "")))
                )
            )
        )
    )
)</f>
        <v>5.1333138001757996</v>
      </c>
      <c r="I151" s="191" cm="1">
        <f t="array" ref="I151">IF(
    SUM(IF(
            ISNUMBER(
                IF(
                    $M$5:$X$5,
                    (M151:X151),
                    "")),
            1,
            0))
        =0,
    NA(),
    IF(
        Parameters!$D$15=1,
        IF(
            SUM(--(ISNUMBER(IF($M$5:$X$5=1,(M151:X151),""))))&gt;0,
            MAX(IF(
                ISNUMBER(M151:X151),
                IF(
                    M$5:X$5=1,
                    M151:X151,
                    ""),
                "")),
            MAX(IF(
                ISNUMBER(M151:X151),
                IF(
                    M$5:X$5=2,
                    M151:X151,
                    ""),
                ""))
        ),
        IF(
            Parameters!$D$16=1,
            IFERROR(
                AVERAGE(IF(
                    ISNUMBER(M151:X151),
                    IF(
                        M$5:X$5=1,
                        M151:X151,
                        ""),
                    "")),
                AVERAGE(IF(
                    ISNUMBER(M151:X151),
                    IF(
                        M$5:X$5=2,
                        M151:X151,
                        ""),
                    ""))
            ),
            IF(
                Parameters!$D$17=1,
                IFERROR(
                    IF(
                        OR(
                            IF(
                                ISNUMBER(M151:X151),
                                IF(
                                    M$5:X$5=1,
                                    M151:X151,
                                    ""),
                                "")
                            =0),
                        0,
                        GEOMEAN(IF(
                            ISNUMBER(M151:X151),
                            IF(
                                M$5:X$5=1,
                                M151:X151,
                                ""),
                            ""))
                    ),
                    IF(
                        OR(IF(
                            ISNUMBER(M151:X151),
                            IF(
                                M$5:X$5=2,
                                M151:X151,
                                ""),
                            "")
                            =0),
                        0,
                        GEOMEAN(IF(
                            ISNUMBER(M151:X151),
                            IF(
                                M$5:X$5=2,
                                M151:X151,
                                ""),
                            "")))
                )
            )
        )
    )
)</f>
        <v>5.5500276395798798</v>
      </c>
      <c r="J151" s="242">
        <v>44998</v>
      </c>
      <c r="K151" s="242">
        <v>44998</v>
      </c>
      <c r="L151" s="91" t="s">
        <v>244</v>
      </c>
      <c r="M151" s="192">
        <v>5.1333138001757996</v>
      </c>
      <c r="N151" s="192" t="s">
        <v>409</v>
      </c>
      <c r="O151" s="192">
        <v>5.5500276395798798</v>
      </c>
      <c r="P151" s="192">
        <v>50.5</v>
      </c>
      <c r="Q151" s="192" t="s">
        <v>409</v>
      </c>
      <c r="R151" s="192">
        <v>0.83333333333333504</v>
      </c>
      <c r="S151" s="192"/>
      <c r="T151" s="192"/>
      <c r="U151" s="192"/>
      <c r="V151" s="192"/>
      <c r="W151" s="192"/>
      <c r="X151" s="192"/>
      <c r="Y151" s="80"/>
      <c r="Z151" s="80"/>
    </row>
    <row r="152" spans="1:26" x14ac:dyDescent="0.2">
      <c r="A152" s="84">
        <v>145</v>
      </c>
      <c r="B152" s="84" t="str">
        <f ca="1"/>
        <v>Netherlands</v>
      </c>
      <c r="C152" s="84" t="str">
        <f ca="1"/>
        <v>NLD</v>
      </c>
      <c r="D152" s="219" t="str">
        <f ca="1"/>
        <v>ECS           Europe &amp; Central Asia</v>
      </c>
      <c r="E152" s="219" t="str">
        <f ca="1"/>
        <v>NA</v>
      </c>
      <c r="F152" s="190" t="str">
        <f t="shared" ca="1" si="5"/>
        <v/>
      </c>
      <c r="G152" s="80">
        <f>IF(N152=7, 6.9, 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0.75343222685748812</v>
      </c>
      <c r="H152" s="80" cm="1">
        <f t="array" ref="H152">IF(
    SUM(IF(
            ISNUMBER(
                IF(
                    $M$4:$X$4,
                    (M152:X152),
                    "")),
            1,
            0))
        =0,
    NA(),
    IF(
        Parameters!$D$15=1,
        IF(
            SUM(--(ISNUMBER(IF($M$4:$X$4=1,(M152:X152),""))))&gt;0,
            MAX(IF(
                ISNUMBER(M152:X152),
                IF(
                    M$4:X$4=1,
                    M152:X152,
                    ""),
                "")),
            MAX(IF(
                ISNUMBER(M152:X152),
                IF(
                    M$4:X$4=2,
                    M152:X152,
                    ""),
                ""))
        ),
        IF(
            Parameters!$D$16=1,
            IFERROR(
                AVERAGE(IF(
                    ISNUMBER(M152:X152),
                    IF(
                        M$4:X$4=1,
                        M152:X152,
                        ""),
                    "")),
                AVERAGE(IF(
                    ISNUMBER(M152:X152),
                    IF(
                        M$4:X$4=2,
                        M152:X152,
                        ""),
                    ""))
            ),
            IF(
                Parameters!$D$17=1,
                IFERROR(
                    IF(
                        OR(
                            IF(
                                ISNUMBER(M152:X152),
                                IF(
                                    M$4:X$4=1,
                                    M152:X152,
                                    ""),
                                "")
                            =0),
                        0,
                        GEOMEAN(IF(
                            ISNUMBER(M152:X152),
                            IF(
                                M$4:X$4=1,
                                M152:X152,
                                ""),
                            ""))
                    ),
                    IF(
                        OR(IF(
                            ISNUMBER(M152:X152),
                            IF(
                                M$4:X$4=2,
                                M152:X152,
                                ""),
                            "")
                            =0),
                        0,
                        GEOMEAN(IF(
                            ISNUMBER(M152:X152),
                            IF(
                                M$4:X$4=2,
                                M152:X152,
                                ""),
                            "")))
                )
            )
        )
    )
)</f>
        <v>0.98740111338998005</v>
      </c>
      <c r="I152" s="191" cm="1">
        <f t="array" ref="I152">IF(
    SUM(IF(
            ISNUMBER(
                IF(
                    $M$5:$X$5,
                    (M152:X152),
                    "")),
            1,
            0))
        =0,
    NA(),
    IF(
        Parameters!$D$15=1,
        IF(
            SUM(--(ISNUMBER(IF($M$5:$X$5=1,(M152:X152),""))))&gt;0,
            MAX(IF(
                ISNUMBER(M152:X152),
                IF(
                    M$5:X$5=1,
                    M152:X152,
                    ""),
                "")),
            MAX(IF(
                ISNUMBER(M152:X152),
                IF(
                    M$5:X$5=2,
                    M152:X152,
                    ""),
                ""))
        ),
        IF(
            Parameters!$D$16=1,
            IFERROR(
                AVERAGE(IF(
                    ISNUMBER(M152:X152),
                    IF(
                        M$5:X$5=1,
                        M152:X152,
                        ""),
                    "")),
                AVERAGE(IF(
                    ISNUMBER(M152:X152),
                    IF(
                        M$5:X$5=2,
                        M152:X152,
                        ""),
                    ""))
            ),
            IF(
                Parameters!$D$17=1,
                IFERROR(
                    IF(
                        OR(
                            IF(
                                ISNUMBER(M152:X152),
                                IF(
                                    M$5:X$5=1,
                                    M152:X152,
                                    ""),
                                "")
                            =0),
                        0,
                        GEOMEAN(IF(
                            ISNUMBER(M152:X152),
                            IF(
                                M$5:X$5=1,
                                M152:X152,
                                ""),
                            ""))
                    ),
                    IF(
                        OR(IF(
                            ISNUMBER(M152:X152),
                            IF(
                                M$5:X$5=2,
                                M152:X152,
                                ""),
                            "")
                            =0),
                        0,
                        GEOMEAN(IF(
                            ISNUMBER(M152:X152),
                            IF(
                                M$5:X$5=2,
                                M152:X152,
                                ""),
                            "")))
                )
            )
        )
    )
)</f>
        <v>0.57490326147043003</v>
      </c>
      <c r="J152" s="242">
        <v>45142</v>
      </c>
      <c r="K152" s="242">
        <v>45142</v>
      </c>
      <c r="L152" s="91" t="s">
        <v>246</v>
      </c>
      <c r="M152" s="192">
        <v>0.98740111338998005</v>
      </c>
      <c r="N152" s="192" t="s">
        <v>409</v>
      </c>
      <c r="O152" s="192">
        <v>0.57490326147043003</v>
      </c>
      <c r="P152" s="192">
        <v>26.9166666666666</v>
      </c>
      <c r="Q152" s="192" t="s">
        <v>409</v>
      </c>
      <c r="R152" s="192">
        <v>-2.9166666666666599</v>
      </c>
      <c r="S152" s="192"/>
      <c r="T152" s="192"/>
      <c r="U152" s="192"/>
      <c r="V152" s="192"/>
      <c r="W152" s="192"/>
      <c r="X152" s="192"/>
      <c r="Y152" s="80"/>
      <c r="Z152" s="80"/>
    </row>
    <row r="153" spans="1:26" x14ac:dyDescent="0.2">
      <c r="A153" s="84">
        <v>146</v>
      </c>
      <c r="B153" s="84" t="str">
        <f ca="1"/>
        <v>Norway</v>
      </c>
      <c r="C153" s="84" t="str">
        <f ca="1"/>
        <v>NOR</v>
      </c>
      <c r="D153" s="219" t="str">
        <f ca="1"/>
        <v>ECS           Europe &amp; Central Asia</v>
      </c>
      <c r="E153" s="219" t="str">
        <f ca="1"/>
        <v>NA</v>
      </c>
      <c r="F153" s="190" t="str">
        <f t="shared" ca="1" si="5"/>
        <v/>
      </c>
      <c r="G153" s="80">
        <f>IF(N153=7, 6.9, 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$M$4:$X$4,
                    (M153:X153),
                    "")),
            1,
            0))
        =0,
    NA(),
    IF(
        Parameters!$D$15=1,
        IF(
            SUM(--(ISNUMBER(IF($M$4:$X$4=1,(M153:X153),""))))&gt;0,
            MAX(IF(
                ISNUMBER(M153:X153),
                IF(
                    M$4:X$4=1,
                    M153:X153,
                    ""),
                "")),
            MAX(IF(
                ISNUMBER(M153:X153),
                IF(
                    M$4:X$4=2,
                    M153:X153,
                    ""),
                ""))
        ),
        IF(
            Parameters!$D$16=1,
            IFERROR(
                AVERAGE(IF(
                    ISNUMBER(M153:X153),
                    IF(
                        M$4:X$4=1,
                        M153:X153,
                        ""),
                    "")),
                AVERAGE(IF(
                    ISNUMBER(M153:X153),
                    IF(
                        M$4:X$4=2,
                        M153:X153,
                        ""),
                    ""))
            ),
            IF(
                Parameters!$D$17=1,
                IFERROR(
                    IF(
                        OR(
                            IF(
                                ISNUMBER(M153:X153),
                                IF(
                                    M$4:X$4=1,
                                    M153:X153,
                                    ""),
                                "")
                            =0),
                        0,
                        GEOMEAN(IF(
                            ISNUMBER(M153:X153),
                            IF(
                                M$4:X$4=1,
                                M153:X153,
                                ""),
                            ""))
                    ),
                    IF(
                        OR(IF(
                            ISNUMBER(M153:X153),
                            IF(
                                M$4:X$4=2,
                                M153:X153,
                                ""),
                            "")
                            =0),
                        0,
                        GEOMEAN(IF(
                            ISNUMBER(M153:X153),
                            IF(
                                M$4:X$4=2,
                                M153:X153,
                                ""),
                            "")))
                )
            )
        )
    )
)</f>
        <v>0</v>
      </c>
      <c r="I153" s="191" cm="1">
        <f t="array" ref="I153">IF(
    SUM(IF(
            ISNUMBER(
                IF(
                    $M$5:$X$5,
                    (M153:X153),
                    "")),
            1,
            0))
        =0,
    NA(),
    IF(
        Parameters!$D$15=1,
        IF(
            SUM(--(ISNUMBER(IF($M$5:$X$5=1,(M153:X153),""))))&gt;0,
            MAX(IF(
                ISNUMBER(M153:X153),
                IF(
                    M$5:X$5=1,
                    M153:X153,
                    ""),
                "")),
            MAX(IF(
                ISNUMBER(M153:X153),
                IF(
                    M$5:X$5=2,
                    M153:X153,
                    ""),
                ""))
        ),
        IF(
            Parameters!$D$16=1,
            IFERROR(
                AVERAGE(IF(
                    ISNUMBER(M153:X153),
                    IF(
                        M$5:X$5=1,
                        M153:X153,
                        ""),
                    "")),
                AVERAGE(IF(
                    ISNUMBER(M153:X153),
                    IF(
                        M$5:X$5=2,
                        M153:X153,
                        ""),
                    ""))
            ),
            IF(
                Parameters!$D$17=1,
                IFERROR(
                    IF(
                        OR(
                            IF(
                                ISNUMBER(M153:X153),
                                IF(
                                    M$5:X$5=1,
                                    M153:X153,
                                    ""),
                                "")
                            =0),
                        0,
                        GEOMEAN(IF(
                            ISNUMBER(M153:X153),
                            IF(
                                M$5:X$5=1,
                                M153:X153,
                                ""),
                            ""))
                    ),
                    IF(
                        OR(IF(
                            ISNUMBER(M153:X153),
                            IF(
                                M$5:X$5=2,
                                M153:X153,
                                ""),
                            "")
                            =0),
                        0,
                        GEOMEAN(IF(
                            ISNUMBER(M153:X153),
                            IF(
                                M$5:X$5=2,
                                M153:X153,
                                ""),
                            "")))
                )
            )
        )
    )
)</f>
        <v>4.0022111663902704</v>
      </c>
      <c r="J153" s="242">
        <v>45142</v>
      </c>
      <c r="K153" s="242">
        <v>45142</v>
      </c>
      <c r="L153" s="91" t="s">
        <v>248</v>
      </c>
      <c r="M153" s="192">
        <v>0</v>
      </c>
      <c r="N153" s="192" t="s">
        <v>409</v>
      </c>
      <c r="O153" s="192">
        <v>4.0022111663902704</v>
      </c>
      <c r="P153" s="192">
        <v>20</v>
      </c>
      <c r="Q153" s="192" t="s">
        <v>409</v>
      </c>
      <c r="R153" s="192">
        <v>-0.33333333333333198</v>
      </c>
      <c r="S153" s="192"/>
      <c r="T153" s="192"/>
      <c r="U153" s="192"/>
      <c r="V153" s="192"/>
      <c r="W153" s="192"/>
      <c r="X153" s="192"/>
      <c r="Y153" s="80"/>
      <c r="Z153" s="80"/>
    </row>
    <row r="154" spans="1:26" x14ac:dyDescent="0.2">
      <c r="A154" s="84">
        <v>147</v>
      </c>
      <c r="B154" s="84" t="str">
        <f ca="1"/>
        <v>Nepal</v>
      </c>
      <c r="C154" s="84" t="str">
        <f ca="1"/>
        <v>NPL</v>
      </c>
      <c r="D154" s="219" t="str">
        <f ca="1"/>
        <v>SAS           South Asia</v>
      </c>
      <c r="E154" s="219" t="str">
        <f ca="1"/>
        <v>IDA</v>
      </c>
      <c r="F154" s="190" t="str">
        <f t="shared" ca="1" si="5"/>
        <v/>
      </c>
      <c r="G154" s="80">
        <f>IF(N154=7, 6.9, 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4.7078256923570825</v>
      </c>
      <c r="H154" s="80" cm="1">
        <f t="array" ref="H154">IF(
    SUM(IF(
            ISNUMBER(
                IF(
                    $M$4:$X$4,
                    (M154:X154),
                    "")),
            1,
            0))
        =0,
    NA(),
    IF(
        Parameters!$D$15=1,
        IF(
            SUM(--(ISNUMBER(IF($M$4:$X$4=1,(M154:X154),""))))&gt;0,
            MAX(IF(
                ISNUMBER(M154:X154),
                IF(
                    M$4:X$4=1,
                    M154:X154,
                    ""),
                "")),
            MAX(IF(
                ISNUMBER(M154:X154),
                IF(
                    M$4:X$4=2,
                    M154:X154,
                    ""),
                ""))
        ),
        IF(
            Parameters!$D$16=1,
            IFERROR(
                AVERAGE(IF(
                    ISNUMBER(M154:X154),
                    IF(
                        M$4:X$4=1,
                        M154:X154,
                        ""),
                    "")),
                AVERAGE(IF(
                    ISNUMBER(M154:X154),
                    IF(
                        M$4:X$4=2,
                        M154:X154,
                        ""),
                    ""))
            ),
            IF(
                Parameters!$D$17=1,
                IFERROR(
                    IF(
                        OR(
                            IF(
                                ISNUMBER(M154:X154),
                                IF(
                                    M$4:X$4=1,
                                    M154:X154,
                                    ""),
                                "")
                            =0),
                        0,
                        GEOMEAN(IF(
                            ISNUMBER(M154:X154),
                            IF(
                                M$4:X$4=1,
                                M154:X154,
                                ""),
                            ""))
                    ),
                    IF(
                        OR(IF(
                            ISNUMBER(M154:X154),
                            IF(
                                M$4:X$4=2,
                                M154:X154,
                                ""),
                            "")
                            =0),
                        0,
                        GEOMEAN(IF(
                            ISNUMBER(M154:X154),
                            IF(
                                M$4:X$4=2,
                                M154:X154,
                                ""),
                            "")))
                )
            )
        )
    )
)</f>
        <v>4.9868151186639302</v>
      </c>
      <c r="I154" s="191" cm="1">
        <f t="array" ref="I154">IF(
    SUM(IF(
            ISNUMBER(
                IF(
                    $M$5:$X$5,
                    (M154:X154),
                    "")),
            1,
            0))
        =0,
    NA(),
    IF(
        Parameters!$D$15=1,
        IF(
            SUM(--(ISNUMBER(IF($M$5:$X$5=1,(M154:X154),""))))&gt;0,
            MAX(IF(
                ISNUMBER(M154:X154),
                IF(
                    M$5:X$5=1,
                    M154:X154,
                    ""),
                "")),
            MAX(IF(
                ISNUMBER(M154:X154),
                IF(
                    M$5:X$5=2,
                    M154:X154,
                    ""),
                ""))
        ),
        IF(
            Parameters!$D$16=1,
            IFERROR(
                AVERAGE(IF(
                    ISNUMBER(M154:X154),
                    IF(
                        M$5:X$5=1,
                        M154:X154,
                        ""),
                    "")),
                AVERAGE(IF(
                    ISNUMBER(M154:X154),
                    IF(
                        M$5:X$5=2,
                        M154:X154,
                        ""),
                    ""))
            ),
            IF(
                Parameters!$D$17=1,
                IFERROR(
                    IF(
                        OR(
                            IF(
                                ISNUMBER(M154:X154),
                                IF(
                                    M$5:X$5=1,
                                    M154:X154,
                                    ""),
                                "")
                            =0),
                        0,
                        GEOMEAN(IF(
                            ISNUMBER(M154:X154),
                            IF(
                                M$5:X$5=1,
                                M154:X154,
                                ""),
                            ""))
                    ),
                    IF(
                        OR(IF(
                            ISNUMBER(M154:X154),
                            IF(
                                M$5:X$5=2,
                                M154:X154,
                                ""),
                            "")
                            =0),
                        0,
                        GEOMEAN(IF(
                            ISNUMBER(M154:X154),
                            IF(
                                M$5:X$5=2,
                                M154:X154,
                                ""),
                            "")))
                )
            )
        )
    )
)</f>
        <v>4.4444444444444402</v>
      </c>
      <c r="J154" s="242">
        <v>45142</v>
      </c>
      <c r="K154" s="242">
        <v>45142</v>
      </c>
      <c r="L154" s="91" t="s">
        <v>250</v>
      </c>
      <c r="M154" s="192">
        <v>4.9868151186639302</v>
      </c>
      <c r="N154" s="192" t="s">
        <v>409</v>
      </c>
      <c r="O154" s="192">
        <v>4.4444444444444402</v>
      </c>
      <c r="P154" s="192">
        <v>49.6666666666666</v>
      </c>
      <c r="Q154" s="192" t="s">
        <v>409</v>
      </c>
      <c r="R154" s="192">
        <v>0</v>
      </c>
      <c r="S154" s="192"/>
      <c r="T154" s="192"/>
      <c r="U154" s="192"/>
      <c r="V154" s="192"/>
      <c r="W154" s="192"/>
      <c r="X154" s="192"/>
      <c r="Y154" s="80"/>
      <c r="Z154" s="80"/>
    </row>
    <row r="155" spans="1:26" x14ac:dyDescent="0.2">
      <c r="A155" s="84">
        <v>148</v>
      </c>
      <c r="B155" s="84" t="str">
        <f ca="1"/>
        <v>Nauru</v>
      </c>
      <c r="C155" s="84" t="str">
        <f ca="1"/>
        <v>NRU</v>
      </c>
      <c r="D155" s="219" t="str">
        <f ca="1"/>
        <v>EAS           East Asia &amp; Pacific</v>
      </c>
      <c r="E155" s="219" t="str">
        <f ca="1"/>
        <v>IBRD</v>
      </c>
      <c r="F155" s="190" t="str">
        <f t="shared" ca="1" si="5"/>
        <v/>
      </c>
      <c r="G155" s="80" t="e">
        <f>IF(N155=7, 6.9, 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#N/A</v>
      </c>
      <c r="H155" s="80" t="e" cm="1">
        <f t="array" ref="H155">IF(
    SUM(IF(
            ISNUMBER(
                IF(
                    $M$4:$X$4,
                    (M155:X155),
                    "")),
            1,
            0))
        =0,
    NA(),
    IF(
        Parameters!$D$15=1,
        IF(
            SUM(--(ISNUMBER(IF($M$4:$X$4=1,(M155:X155),""))))&gt;0,
            MAX(IF(
                ISNUMBER(M155:X155),
                IF(
                    M$4:X$4=1,
                    M155:X155,
                    ""),
                "")),
            MAX(IF(
                ISNUMBER(M155:X155),
                IF(
                    M$4:X$4=2,
                    M155:X155,
                    ""),
                ""))
        ),
        IF(
            Parameters!$D$16=1,
            IFERROR(
                AVERAGE(IF(
                    ISNUMBER(M155:X155),
                    IF(
                        M$4:X$4=1,
                        M155:X155,
                        ""),
                    "")),
                AVERAGE(IF(
                    ISNUMBER(M155:X155),
                    IF(
                        M$4:X$4=2,
                        M155:X155,
                        ""),
                    ""))
            ),
            IF(
                Parameters!$D$17=1,
                IFERROR(
                    IF(
                        OR(
                            IF(
                                ISNUMBER(M155:X155),
                                IF(
                                    M$4:X$4=1,
                                    M155:X155,
                                    ""),
                                "")
                            =0),
                        0,
                        GEOMEAN(IF(
                            ISNUMBER(M155:X155),
                            IF(
                                M$4:X$4=1,
                                M155:X155,
                                ""),
                            ""))
                    ),
                    IF(
                        OR(IF(
                            ISNUMBER(M155:X155),
                            IF(
                                M$4:X$4=2,
                                M155:X155,
                                ""),
                            "")
                            =0),
                        0,
                        GEOMEAN(IF(
                            ISNUMBER(M155:X155),
                            IF(
                                M$4:X$4=2,
                                M155:X155,
                                ""),
                            "")))
                )
            )
        )
    )
)</f>
        <v>#N/A</v>
      </c>
      <c r="I155" s="191" t="e" cm="1">
        <f t="array" ref="I155">IF(
    SUM(IF(
            ISNUMBER(
                IF(
                    $M$5:$X$5,
                    (M155:X155),
                    "")),
            1,
            0))
        =0,
    NA(),
    IF(
        Parameters!$D$15=1,
        IF(
            SUM(--(ISNUMBER(IF($M$5:$X$5=1,(M155:X155),""))))&gt;0,
            MAX(IF(
                ISNUMBER(M155:X155),
                IF(
                    M$5:X$5=1,
                    M155:X155,
                    ""),
                "")),
            MAX(IF(
                ISNUMBER(M155:X155),
                IF(
                    M$5:X$5=2,
                    M155:X155,
                    ""),
                ""))
        ),
        IF(
            Parameters!$D$16=1,
            IFERROR(
                AVERAGE(IF(
                    ISNUMBER(M155:X155),
                    IF(
                        M$5:X$5=1,
                        M155:X155,
                        ""),
                    "")),
                AVERAGE(IF(
                    ISNUMBER(M155:X155),
                    IF(
                        M$5:X$5=2,
                        M155:X155,
                        ""),
                    ""))
            ),
            IF(
                Parameters!$D$17=1,
                IFERROR(
                    IF(
                        OR(
                            IF(
                                ISNUMBER(M155:X155),
                                IF(
                                    M$5:X$5=1,
                                    M155:X155,
                                    ""),
                                "")
                            =0),
                        0,
                        GEOMEAN(IF(
                            ISNUMBER(M155:X155),
                            IF(
                                M$5:X$5=1,
                                M155:X155,
                                ""),
                            ""))
                    ),
                    IF(
                        OR(IF(
                            ISNUMBER(M155:X155),
                            IF(
                                M$5:X$5=2,
                                M155:X155,
                                ""),
                            "")
                            =0),
                        0,
                        GEOMEAN(IF(
                            ISNUMBER(M155:X155),
                            IF(
                                M$5:X$5=2,
                                M155:X155,
                                ""),
                            "")))
                )
            )
        )
    )
)</f>
        <v>#N/A</v>
      </c>
      <c r="J155" s="242">
        <v>44753</v>
      </c>
      <c r="K155" s="242">
        <v>44753</v>
      </c>
      <c r="L155" s="91" t="s">
        <v>252</v>
      </c>
      <c r="M155" s="192" t="s">
        <v>409</v>
      </c>
      <c r="N155" s="192" t="s">
        <v>409</v>
      </c>
      <c r="O155" s="192" t="s">
        <v>409</v>
      </c>
      <c r="P155" s="192" t="s">
        <v>409</v>
      </c>
      <c r="Q155" s="192" t="s">
        <v>409</v>
      </c>
      <c r="R155" s="192" t="s">
        <v>409</v>
      </c>
      <c r="S155" s="192"/>
      <c r="T155" s="192"/>
      <c r="U155" s="192"/>
      <c r="V155" s="192"/>
      <c r="W155" s="192"/>
      <c r="X155" s="192"/>
      <c r="Y155" s="80"/>
      <c r="Z155" s="80"/>
    </row>
    <row r="156" spans="1:26" x14ac:dyDescent="0.2">
      <c r="A156" s="84">
        <v>149</v>
      </c>
      <c r="B156" s="84" t="str">
        <f ca="1"/>
        <v>New Zealand</v>
      </c>
      <c r="C156" s="84" t="str">
        <f ca="1"/>
        <v>NZL</v>
      </c>
      <c r="D156" s="219" t="str">
        <f ca="1"/>
        <v>EAS           East Asia &amp; Pacific</v>
      </c>
      <c r="E156" s="219" t="str">
        <f ca="1"/>
        <v>NA</v>
      </c>
      <c r="F156" s="190" t="str">
        <f t="shared" ca="1" si="5"/>
        <v/>
      </c>
      <c r="G156" s="80">
        <f>IF(N156=7, 6.9, 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$M$4:$X$4,
                    (M156:X156),
                    "")),
            1,
            0))
        =0,
    NA(),
    IF(
        Parameters!$D$15=1,
        IF(
            SUM(--(ISNUMBER(IF($M$4:$X$4=1,(M156:X156),""))))&gt;0,
            MAX(IF(
                ISNUMBER(M156:X156),
                IF(
                    M$4:X$4=1,
                    M156:X156,
                    ""),
                "")),
            MAX(IF(
                ISNUMBER(M156:X156),
                IF(
                    M$4:X$4=2,
                    M156:X156,
                    ""),
                ""))
        ),
        IF(
            Parameters!$D$16=1,
            IFERROR(
                AVERAGE(IF(
                    ISNUMBER(M156:X156),
                    IF(
                        M$4:X$4=1,
                        M156:X156,
                        ""),
                    "")),
                AVERAGE(IF(
                    ISNUMBER(M156:X156),
                    IF(
                        M$4:X$4=2,
                        M156:X156,
                        ""),
                    ""))
            ),
            IF(
                Parameters!$D$17=1,
                IFERROR(
                    IF(
                        OR(
                            IF(
                                ISNUMBER(M156:X156),
                                IF(
                                    M$4:X$4=1,
                                    M156:X156,
                                    ""),
                                "")
                            =0),
                        0,
                        GEOMEAN(IF(
                            ISNUMBER(M156:X156),
                            IF(
                                M$4:X$4=1,
                                M156:X156,
                                ""),
                            ""))
                    ),
                    IF(
                        OR(IF(
                            ISNUMBER(M156:X156),
                            IF(
                                M$4:X$4=2,
                                M156:X156,
                                ""),
                            "")
                            =0),
                        0,
                        GEOMEAN(IF(
                            ISNUMBER(M156:X156),
                            IF(
                                M$4:X$4=2,
                                M156:X156,
                                ""),
                            "")))
                )
            )
        )
    )
)</f>
        <v>0</v>
      </c>
      <c r="I156" s="191" cm="1">
        <f t="array" ref="I156">IF(
    SUM(IF(
            ISNUMBER(
                IF(
                    $M$5:$X$5,
                    (M156:X156),
                    "")),
            1,
            0))
        =0,
    NA(),
    IF(
        Parameters!$D$15=1,
        IF(
            SUM(--(ISNUMBER(IF($M$5:$X$5=1,(M156:X156),""))))&gt;0,
            MAX(IF(
                ISNUMBER(M156:X156),
                IF(
                    M$5:X$5=1,
                    M156:X156,
                    ""),
                "")),
            MAX(IF(
                ISNUMBER(M156:X156),
                IF(
                    M$5:X$5=2,
                    M156:X156,
                    ""),
                ""))
        ),
        IF(
            Parameters!$D$16=1,
            IFERROR(
                AVERAGE(IF(
                    ISNUMBER(M156:X156),
                    IF(
                        M$5:X$5=1,
                        M156:X156,
                        ""),
                    "")),
                AVERAGE(IF(
                    ISNUMBER(M156:X156),
                    IF(
                        M$5:X$5=2,
                        M156:X156,
                        ""),
                    ""))
            ),
            IF(
                Parameters!$D$17=1,
                IFERROR(
                    IF(
                        OR(
                            IF(
                                ISNUMBER(M156:X156),
                                IF(
                                    M$5:X$5=1,
                                    M156:X156,
                                    ""),
                                "")
                            =0),
                        0,
                        GEOMEAN(IF(
                            ISNUMBER(M156:X156),
                            IF(
                                M$5:X$5=1,
                                M156:X156,
                                ""),
                            ""))
                    ),
                    IF(
                        OR(IF(
                            ISNUMBER(M156:X156),
                            IF(
                                M$5:X$5=2,
                                M156:X156,
                                ""),
                            "")
                            =0),
                        0,
                        GEOMEAN(IF(
                            ISNUMBER(M156:X156),
                            IF(
                                M$5:X$5=2,
                                M156:X156,
                                ""),
                            "")))
                )
            )
        )
    )
)</f>
        <v>7</v>
      </c>
      <c r="J156" s="242">
        <v>45142</v>
      </c>
      <c r="K156" s="242">
        <v>45142</v>
      </c>
      <c r="L156" s="91" t="s">
        <v>254</v>
      </c>
      <c r="M156" s="192">
        <v>0</v>
      </c>
      <c r="N156" s="192" t="s">
        <v>409</v>
      </c>
      <c r="O156" s="192">
        <v>7</v>
      </c>
      <c r="P156" s="192">
        <v>20</v>
      </c>
      <c r="Q156" s="192" t="s">
        <v>409</v>
      </c>
      <c r="R156" s="192">
        <v>3.3333333333333299</v>
      </c>
      <c r="S156" s="192"/>
      <c r="T156" s="192"/>
      <c r="U156" s="192"/>
      <c r="V156" s="192"/>
      <c r="W156" s="192"/>
      <c r="X156" s="192"/>
      <c r="Y156" s="80"/>
      <c r="Z156" s="80"/>
    </row>
    <row r="157" spans="1:26" x14ac:dyDescent="0.2">
      <c r="A157" s="84">
        <v>150</v>
      </c>
      <c r="B157" s="84" t="str">
        <f ca="1"/>
        <v>Oman</v>
      </c>
      <c r="C157" s="84" t="str">
        <f ca="1"/>
        <v>OMN</v>
      </c>
      <c r="D157" s="219" t="str">
        <f ca="1"/>
        <v>MEA           Middle East &amp; North Africa</v>
      </c>
      <c r="E157" s="219" t="str">
        <f ca="1"/>
        <v>NA</v>
      </c>
      <c r="F157" s="190" t="str">
        <f t="shared" ca="1" si="5"/>
        <v/>
      </c>
      <c r="G157" s="80">
        <f>IF(N157=7, 6.9, 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$M$4:$X$4,
                    (M157:X157),
                    "")),
            1,
            0))
        =0,
    NA(),
    IF(
        Parameters!$D$15=1,
        IF(
            SUM(--(ISNUMBER(IF($M$4:$X$4=1,(M157:X157),""))))&gt;0,
            MAX(IF(
                ISNUMBER(M157:X157),
                IF(
                    M$4:X$4=1,
                    M157:X157,
                    ""),
                "")),
            MAX(IF(
                ISNUMBER(M157:X157),
                IF(
                    M$4:X$4=2,
                    M157:X157,
                    ""),
                ""))
        ),
        IF(
            Parameters!$D$16=1,
            IFERROR(
                AVERAGE(IF(
                    ISNUMBER(M157:X157),
                    IF(
                        M$4:X$4=1,
                        M157:X157,
                        ""),
                    "")),
                AVERAGE(IF(
                    ISNUMBER(M157:X157),
                    IF(
                        M$4:X$4=2,
                        M157:X157,
                        ""),
                    ""))
            ),
            IF(
                Parameters!$D$17=1,
                IFERROR(
                    IF(
                        OR(
                            IF(
                                ISNUMBER(M157:X157),
                                IF(
                                    M$4:X$4=1,
                                    M157:X157,
                                    ""),
                                "")
                            =0),
                        0,
                        GEOMEAN(IF(
                            ISNUMBER(M157:X157),
                            IF(
                                M$4:X$4=1,
                                M157:X157,
                                ""),
                            ""))
                    ),
                    IF(
                        OR(IF(
                            ISNUMBER(M157:X157),
                            IF(
                                M$4:X$4=2,
                                M157:X157,
                                ""),
                            "")
                            =0),
                        0,
                        GEOMEAN(IF(
                            ISNUMBER(M157:X157),
                            IF(
                                M$4:X$4=2,
                                M157:X157,
                                ""),
                            "")))
                )
            )
        )
    )
)</f>
        <v>1.8077937298564299</v>
      </c>
      <c r="I157" s="191" cm="1">
        <f t="array" ref="I157">IF(
    SUM(IF(
            ISNUMBER(
                IF(
                    $M$5:$X$5,
                    (M157:X157),
                    "")),
            1,
            0))
        =0,
    NA(),
    IF(
        Parameters!$D$15=1,
        IF(
            SUM(--(ISNUMBER(IF($M$5:$X$5=1,(M157:X157),""))))&gt;0,
            MAX(IF(
                ISNUMBER(M157:X157),
                IF(
                    M$5:X$5=1,
                    M157:X157,
                    ""),
                "")),
            MAX(IF(
                ISNUMBER(M157:X157),
                IF(
                    M$5:X$5=2,
                    M157:X157,
                    ""),
                ""))
        ),
        IF(
            Parameters!$D$16=1,
            IFERROR(
                AVERAGE(IF(
                    ISNUMBER(M157:X157),
                    IF(
                        M$5:X$5=1,
                        M157:X157,
                        ""),
                    "")),
                AVERAGE(IF(
                    ISNUMBER(M157:X157),
                    IF(
                        M$5:X$5=2,
                        M157:X157,
                        ""),
                    ""))
            ),
            IF(
                Parameters!$D$17=1,
                IFERROR(
                    IF(
                        OR(
                            IF(
                                ISNUMBER(M157:X157),
                                IF(
                                    M$5:X$5=1,
                                    M157:X157,
                                    ""),
                                "")
                            =0),
                        0,
                        GEOMEAN(IF(
                            ISNUMBER(M157:X157),
                            IF(
                                M$5:X$5=1,
                                M157:X157,
                                ""),
                            ""))
                    ),
                    IF(
                        OR(IF(
                            ISNUMBER(M157:X157),
                            IF(
                                M$5:X$5=2,
                                M157:X157,
                                ""),
                            "")
                            =0),
                        0,
                        GEOMEAN(IF(
                            ISNUMBER(M157:X157),
                            IF(
                                M$5:X$5=2,
                                M157:X157,
                                ""),
                            "")))
                )
            )
        )
    )
)</f>
        <v>0</v>
      </c>
      <c r="J157" s="242">
        <v>45142</v>
      </c>
      <c r="K157" s="242">
        <v>45142</v>
      </c>
      <c r="L157" s="91" t="s">
        <v>256</v>
      </c>
      <c r="M157" s="192">
        <v>1.8077937298564299</v>
      </c>
      <c r="N157" s="192" t="s">
        <v>409</v>
      </c>
      <c r="O157" s="192">
        <v>0</v>
      </c>
      <c r="P157" s="192">
        <v>31.5833333333333</v>
      </c>
      <c r="Q157" s="192" t="s">
        <v>409</v>
      </c>
      <c r="R157" s="192">
        <v>-6.5833333333333304</v>
      </c>
      <c r="S157" s="192"/>
      <c r="T157" s="192"/>
      <c r="U157" s="192"/>
      <c r="V157" s="192"/>
      <c r="W157" s="192"/>
      <c r="X157" s="192"/>
      <c r="Y157" s="80"/>
      <c r="Z157" s="80"/>
    </row>
    <row r="158" spans="1:26" x14ac:dyDescent="0.2">
      <c r="A158" s="84">
        <v>151</v>
      </c>
      <c r="B158" s="84" t="str">
        <f ca="1"/>
        <v>Pakistan</v>
      </c>
      <c r="C158" s="84" t="str">
        <f ca="1"/>
        <v>PAK</v>
      </c>
      <c r="D158" s="219" t="str">
        <f ca="1"/>
        <v>SAS           South Asia</v>
      </c>
      <c r="E158" s="219" t="str">
        <f ca="1"/>
        <v>Blend</v>
      </c>
      <c r="F158" s="190" t="str">
        <f t="shared" ca="1" si="5"/>
        <v/>
      </c>
      <c r="G158" s="80">
        <f>IF(N158=7, 6.9, 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10</v>
      </c>
      <c r="H158" s="80" cm="1">
        <f t="array" ref="H158">IF(
    SUM(IF(
            ISNUMBER(
                IF(
                    $M$4:$X$4,
                    (M158:X158),
                    "")),
            1,
            0))
        =0,
    NA(),
    IF(
        Parameters!$D$15=1,
        IF(
            SUM(--(ISNUMBER(IF($M$4:$X$4=1,(M158:X158),""))))&gt;0,
            MAX(IF(
                ISNUMBER(M158:X158),
                IF(
                    M$4:X$4=1,
                    M158:X158,
                    ""),
                "")),
            MAX(IF(
                ISNUMBER(M158:X158),
                IF(
                    M$4:X$4=2,
                    M158:X158,
                    ""),
                ""))
        ),
        IF(
            Parameters!$D$16=1,
            IFERROR(
                AVERAGE(IF(
                    ISNUMBER(M158:X158),
                    IF(
                        M$4:X$4=1,
                        M158:X158,
                        ""),
                    "")),
                AVERAGE(IF(
                    ISNUMBER(M158:X158),
                    IF(
                        M$4:X$4=2,
                        M158:X158,
                        ""),
                    ""))
            ),
            IF(
                Parameters!$D$17=1,
                IFERROR(
                    IF(
                        OR(
                            IF(
                                ISNUMBER(M158:X158),
                                IF(
                                    M$4:X$4=1,
                                    M158:X158,
                                    ""),
                                "")
                            =0),
                        0,
                        GEOMEAN(IF(
                            ISNUMBER(M158:X158),
                            IF(
                                M$4:X$4=1,
                                M158:X158,
                                ""),
                            ""))
                    ),
                    IF(
                        OR(IF(
                            ISNUMBER(M158:X158),
                            IF(
                                M$4:X$4=2,
                                M158:X158,
                                ""),
                            "")
                            =0),
                        0,
                        GEOMEAN(IF(
                            ISNUMBER(M158:X158),
                            IF(
                                M$4:X$4=2,
                                M158:X158,
                                ""),
                            "")))
                )
            )
        )
    )
)</f>
        <v>10</v>
      </c>
      <c r="I158" s="191" cm="1">
        <f t="array" ref="I158">IF(
    SUM(IF(
            ISNUMBER(
                IF(
                    $M$5:$X$5,
                    (M158:X158),
                    "")),
            1,
            0))
        =0,
    NA(),
    IF(
        Parameters!$D$15=1,
        IF(
            SUM(--(ISNUMBER(IF($M$5:$X$5=1,(M158:X158),""))))&gt;0,
            MAX(IF(
                ISNUMBER(M158:X158),
                IF(
                    M$5:X$5=1,
                    M158:X158,
                    ""),
                "")),
            MAX(IF(
                ISNUMBER(M158:X158),
                IF(
                    M$5:X$5=2,
                    M158:X158,
                    ""),
                ""))
        ),
        IF(
            Parameters!$D$16=1,
            IFERROR(
                AVERAGE(IF(
                    ISNUMBER(M158:X158),
                    IF(
                        M$5:X$5=1,
                        M158:X158,
                        ""),
                    "")),
                AVERAGE(IF(
                    ISNUMBER(M158:X158),
                    IF(
                        M$5:X$5=2,
                        M158:X158,
                        ""),
                    ""))
            ),
            IF(
                Parameters!$D$17=1,
                IFERROR(
                    IF(
                        OR(
                            IF(
                                ISNUMBER(M158:X158),
                                IF(
                                    M$5:X$5=1,
                                    M158:X158,
                                    ""),
                                "")
                            =0),
                        0,
                        GEOMEAN(IF(
                            ISNUMBER(M158:X158),
                            IF(
                                M$5:X$5=1,
                                M158:X158,
                                ""),
                            ""))
                    ),
                    IF(
                        OR(IF(
                            ISNUMBER(M158:X158),
                            IF(
                                M$5:X$5=2,
                                M158:X158,
                                ""),
                            "")
                            =0),
                        0,
                        GEOMEAN(IF(
                            ISNUMBER(M158:X158),
                            IF(
                                M$5:X$5=2,
                                M158:X158,
                                ""),
                            "")))
                )
            )
        )
    )
)</f>
        <v>10</v>
      </c>
      <c r="J158" s="242">
        <v>44895</v>
      </c>
      <c r="K158" s="242">
        <v>45142</v>
      </c>
      <c r="L158" s="91" t="s">
        <v>258</v>
      </c>
      <c r="M158" s="192">
        <v>8.0339876941107509</v>
      </c>
      <c r="N158" s="192">
        <v>10</v>
      </c>
      <c r="O158" s="192">
        <v>10</v>
      </c>
      <c r="P158" s="192">
        <v>67</v>
      </c>
      <c r="Q158" s="192" t="s">
        <v>785</v>
      </c>
      <c r="R158" s="192">
        <v>8.6666666666666696</v>
      </c>
      <c r="S158" s="192"/>
      <c r="T158" s="192"/>
      <c r="U158" s="192"/>
      <c r="V158" s="192"/>
      <c r="W158" s="192"/>
      <c r="X158" s="192"/>
      <c r="Y158" s="80"/>
      <c r="Z158" s="80"/>
    </row>
    <row r="159" spans="1:26" x14ac:dyDescent="0.2">
      <c r="A159" s="84">
        <v>152</v>
      </c>
      <c r="B159" s="84" t="str">
        <f ca="1"/>
        <v>Panama</v>
      </c>
      <c r="C159" s="84" t="str">
        <f ca="1"/>
        <v>PAN</v>
      </c>
      <c r="D159" s="219" t="str">
        <f ca="1"/>
        <v>LCN           Latin America &amp; Caribbean</v>
      </c>
      <c r="E159" s="219" t="str">
        <f ca="1"/>
        <v>IBRD</v>
      </c>
      <c r="F159" s="190" t="str">
        <f t="shared" ca="1" si="5"/>
        <v/>
      </c>
      <c r="G159" s="80">
        <f>IF(N159=7, 6.9, 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2.0243224859262052</v>
      </c>
      <c r="H159" s="80" cm="1">
        <f t="array" ref="H159">IF(
    SUM(IF(
            ISNUMBER(
                IF(
                    $M$4:$X$4,
                    (M159:X159),
                    "")),
            1,
            0))
        =0,
    NA(),
    IF(
        Parameters!$D$15=1,
        IF(
            SUM(--(ISNUMBER(IF($M$4:$X$4=1,(M159:X159),""))))&gt;0,
            MAX(IF(
                ISNUMBER(M159:X159),
                IF(
                    M$4:X$4=1,
                    M159:X159,
                    ""),
                "")),
            MAX(IF(
                ISNUMBER(M159:X159),
                IF(
                    M$4:X$4=2,
                    M159:X159,
                    ""),
                ""))
        ),
        IF(
            Parameters!$D$16=1,
            IFERROR(
                AVERAGE(IF(
                    ISNUMBER(M159:X159),
                    IF(
                        M$4:X$4=1,
                        M159:X159,
                        ""),
                    "")),
                AVERAGE(IF(
                    ISNUMBER(M159:X159),
                    IF(
                        M$4:X$4=2,
                        M159:X159,
                        ""),
                    ""))
            ),
            IF(
                Parameters!$D$17=1,
                IFERROR(
                    IF(
                        OR(
                            IF(
                                ISNUMBER(M159:X159),
                                IF(
                                    M$4:X$4=1,
                                    M159:X159,
                                    ""),
                                "")
                            =0),
                        0,
                        GEOMEAN(IF(
                            ISNUMBER(M159:X159),
                            IF(
                                M$4:X$4=1,
                                M159:X159,
                                ""),
                            ""))
                    ),
                    IF(
                        OR(IF(
                            ISNUMBER(M159:X159),
                            IF(
                                M$4:X$4=2,
                                M159:X159,
                                ""),
                            "")
                            =0),
                        0,
                        GEOMEAN(IF(
                            ISNUMBER(M159:X159),
                            IF(
                                M$4:X$4=2,
                                M159:X159,
                                ""),
                            "")))
                )
            )
        )
    )
)</f>
        <v>0.73835335481980702</v>
      </c>
      <c r="I159" s="191" cm="1">
        <f t="array" ref="I159">IF(
    SUM(IF(
            ISNUMBER(
                IF(
                    $M$5:$X$5,
                    (M159:X159),
                    "")),
            1,
            0))
        =0,
    NA(),
    IF(
        Parameters!$D$15=1,
        IF(
            SUM(--(ISNUMBER(IF($M$5:$X$5=1,(M159:X159),""))))&gt;0,
            MAX(IF(
                ISNUMBER(M159:X159),
                IF(
                    M$5:X$5=1,
                    M159:X159,
                    ""),
                "")),
            MAX(IF(
                ISNUMBER(M159:X159),
                IF(
                    M$5:X$5=2,
                    M159:X159,
                    ""),
                ""))
        ),
        IF(
            Parameters!$D$16=1,
            IFERROR(
                AVERAGE(IF(
                    ISNUMBER(M159:X159),
                    IF(
                        M$5:X$5=1,
                        M159:X159,
                        ""),
                    "")),
                AVERAGE(IF(
                    ISNUMBER(M159:X159),
                    IF(
                        M$5:X$5=2,
                        M159:X159,
                        ""),
                    ""))
            ),
            IF(
                Parameters!$D$17=1,
                IFERROR(
                    IF(
                        OR(
                            IF(
                                ISNUMBER(M159:X159),
                                IF(
                                    M$5:X$5=1,
                                    M159:X159,
                                    ""),
                                "")
                            =0),
                        0,
                        GEOMEAN(IF(
                            ISNUMBER(M159:X159),
                            IF(
                                M$5:X$5=1,
                                M159:X159,
                                ""),
                            ""))
                    ),
                    IF(
                        OR(IF(
                            ISNUMBER(M159:X159),
                            IF(
                                M$5:X$5=2,
                                M159:X159,
                                ""),
                            "")
                            =0),
                        0,
                        GEOMEAN(IF(
                            ISNUMBER(M159:X159),
                            IF(
                                M$5:X$5=2,
                                M159:X159,
                                ""),
                            "")))
                )
            )
        )
    )
)</f>
        <v>5.55002763957987</v>
      </c>
      <c r="J159" s="242">
        <v>45142</v>
      </c>
      <c r="K159" s="242">
        <v>45142</v>
      </c>
      <c r="L159" s="91" t="s">
        <v>260</v>
      </c>
      <c r="M159" s="192">
        <v>0.73835335481980702</v>
      </c>
      <c r="N159" s="192" t="s">
        <v>409</v>
      </c>
      <c r="O159" s="192">
        <v>5.55002763957987</v>
      </c>
      <c r="P159" s="192">
        <v>25.5</v>
      </c>
      <c r="Q159" s="192" t="s">
        <v>409</v>
      </c>
      <c r="R159" s="192">
        <v>0.83333333333333204</v>
      </c>
      <c r="S159" s="192"/>
      <c r="T159" s="192"/>
      <c r="U159" s="192"/>
      <c r="V159" s="192"/>
      <c r="W159" s="192"/>
      <c r="X159" s="192"/>
      <c r="Y159" s="80"/>
      <c r="Z159" s="80"/>
    </row>
    <row r="160" spans="1:26" x14ac:dyDescent="0.2">
      <c r="A160" s="84">
        <v>153</v>
      </c>
      <c r="B160" s="84" t="str">
        <f ca="1"/>
        <v>Peru</v>
      </c>
      <c r="C160" s="84" t="str">
        <f ca="1"/>
        <v>PER</v>
      </c>
      <c r="D160" s="219" t="str">
        <f ca="1"/>
        <v>LCN           Latin America &amp; Caribbean</v>
      </c>
      <c r="E160" s="219" t="str">
        <f ca="1"/>
        <v>IBRD</v>
      </c>
      <c r="F160" s="190" t="str">
        <f t="shared" ca="1" si="5"/>
        <v/>
      </c>
      <c r="G160" s="80">
        <f>IF(N160=7, 6.9, 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6.9</v>
      </c>
      <c r="H160" s="80" cm="1">
        <f t="array" ref="H160">IF(
    SUM(IF(
            ISNUMBER(
                IF(
                    $M$4:$X$4,
                    (M160:X160),
                    "")),
            1,
            0))
        =0,
    NA(),
    IF(
        Parameters!$D$15=1,
        IF(
            SUM(--(ISNUMBER(IF($M$4:$X$4=1,(M160:X160),""))))&gt;0,
            MAX(IF(
                ISNUMBER(M160:X160),
                IF(
                    M$4:X$4=1,
                    M160:X160,
                    ""),
                "")),
            MAX(IF(
                ISNUMBER(M160:X160),
                IF(
                    M$4:X$4=2,
                    M160:X160,
                    ""),
                ""))
        ),
        IF(
            Parameters!$D$16=1,
            IFERROR(
                AVERAGE(IF(
                    ISNUMBER(M160:X160),
                    IF(
                        M$4:X$4=1,
                        M160:X160,
                        ""),
                    "")),
                AVERAGE(IF(
                    ISNUMBER(M160:X160),
                    IF(
                        M$4:X$4=2,
                        M160:X160,
                        ""),
                    ""))
            ),
            IF(
                Parameters!$D$17=1,
                IFERROR(
                    IF(
                        OR(
                            IF(
                                ISNUMBER(M160:X160),
                                IF(
                                    M$4:X$4=1,
                                    M160:X160,
                                    ""),
                                "")
                            =0),
                        0,
                        GEOMEAN(IF(
                            ISNUMBER(M160:X160),
                            IF(
                                M$4:X$4=1,
                                M160:X160,
                                ""),
                            ""))
                    ),
                    IF(
                        OR(IF(
                            ISNUMBER(M160:X160),
                            IF(
                                M$4:X$4=2,
                                M160:X160,
                                ""),
                            "")
                            =0),
                        0,
                        GEOMEAN(IF(
                            ISNUMBER(M160:X160),
                            IF(
                                M$4:X$4=2,
                                M160:X160,
                                ""),
                            "")))
                )
            )
        )
    )
)</f>
        <v>7</v>
      </c>
      <c r="I160" s="191" cm="1">
        <f t="array" ref="I160">IF(
    SUM(IF(
            ISNUMBER(
                IF(
                    $M$5:$X$5,
                    (M160:X160),
                    "")),
            1,
            0))
        =0,
    NA(),
    IF(
        Parameters!$D$15=1,
        IF(
            SUM(--(ISNUMBER(IF($M$5:$X$5=1,(M160:X160),""))))&gt;0,
            MAX(IF(
                ISNUMBER(M160:X160),
                IF(
                    M$5:X$5=1,
                    M160:X160,
                    ""),
                "")),
            MAX(IF(
                ISNUMBER(M160:X160),
                IF(
                    M$5:X$5=2,
                    M160:X160,
                    ""),
                ""))
        ),
        IF(
            Parameters!$D$16=1,
            IFERROR(
                AVERAGE(IF(
                    ISNUMBER(M160:X160),
                    IF(
                        M$5:X$5=1,
                        M160:X160,
                        ""),
                    "")),
                AVERAGE(IF(
                    ISNUMBER(M160:X160),
                    IF(
                        M$5:X$5=2,
                        M160:X160,
                        ""),
                    ""))
            ),
            IF(
                Parameters!$D$17=1,
                IFERROR(
                    IF(
                        OR(
                            IF(
                                ISNUMBER(M160:X160),
                                IF(
                                    M$5:X$5=1,
                                    M160:X160,
                                    ""),
                                "")
                            =0),
                        0,
                        GEOMEAN(IF(
                            ISNUMBER(M160:X160),
                            IF(
                                M$5:X$5=1,
                                M160:X160,
                                ""),
                            ""))
                    ),
                    IF(
                        OR(IF(
                            ISNUMBER(M160:X160),
                            IF(
                                M$5:X$5=2,
                                M160:X160,
                                ""),
                            "")
                            =0),
                        0,
                        GEOMEAN(IF(
                            ISNUMBER(M160:X160),
                            IF(
                                M$5:X$5=2,
                                M160:X160,
                                ""),
                            "")))
                )
            )
        )
    )
)</f>
        <v>7</v>
      </c>
      <c r="J160" s="242">
        <v>44895</v>
      </c>
      <c r="K160" s="242">
        <v>44887</v>
      </c>
      <c r="L160" s="91" t="s">
        <v>262</v>
      </c>
      <c r="M160" s="192">
        <v>1.79314386170524</v>
      </c>
      <c r="N160" s="192">
        <v>7</v>
      </c>
      <c r="O160" s="192">
        <v>0.68546158098397203</v>
      </c>
      <c r="P160" s="192">
        <v>31.5</v>
      </c>
      <c r="Q160" s="192" t="s">
        <v>784</v>
      </c>
      <c r="R160" s="192">
        <v>-2.8333333333333299</v>
      </c>
      <c r="S160" s="192"/>
      <c r="T160" s="192"/>
      <c r="U160" s="192"/>
      <c r="V160" s="192"/>
      <c r="W160" s="192"/>
      <c r="X160" s="192"/>
      <c r="Y160" s="80"/>
      <c r="Z160" s="80"/>
    </row>
    <row r="161" spans="1:26" x14ac:dyDescent="0.2">
      <c r="A161" s="84">
        <v>154</v>
      </c>
      <c r="B161" s="84" t="str">
        <f ca="1"/>
        <v>Philippines</v>
      </c>
      <c r="C161" s="84" t="str">
        <f ca="1"/>
        <v>PHL</v>
      </c>
      <c r="D161" s="219" t="str">
        <f ca="1"/>
        <v>EAS           East Asia &amp; Pacific</v>
      </c>
      <c r="E161" s="219" t="str">
        <f ca="1"/>
        <v>IBRD</v>
      </c>
      <c r="F161" s="190" t="str">
        <f t="shared" ca="1" si="5"/>
        <v/>
      </c>
      <c r="G161" s="80">
        <f>IF(N161=7, 6.9, 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2.9650750629115898</v>
      </c>
      <c r="H161" s="80" cm="1">
        <f t="array" ref="H161">IF(
    SUM(IF(
            ISNUMBER(
                IF(
                    $M$4:$X$4,
                    (M161:X161),
                    "")),
            1,
            0))
        =0,
    NA(),
    IF(
        Parameters!$D$15=1,
        IF(
            SUM(--(ISNUMBER(IF($M$4:$X$4=1,(M161:X161),""))))&gt;0,
            MAX(IF(
                ISNUMBER(M161:X161),
                IF(
                    M$4:X$4=1,
                    M161:X161,
                    ""),
                "")),
            MAX(IF(
                ISNUMBER(M161:X161),
                IF(
                    M$4:X$4=2,
                    M161:X161,
                    ""),
                ""))
        ),
        IF(
            Parameters!$D$16=1,
            IFERROR(
                AVERAGE(IF(
                    ISNUMBER(M161:X161),
                    IF(
                        M$4:X$4=1,
                        M161:X161,
                        ""),
                    "")),
                AVERAGE(IF(
                    ISNUMBER(M161:X161),
                    IF(
                        M$4:X$4=2,
                        M161:X161,
                        ""),
                    ""))
            ),
            IF(
                Parameters!$D$17=1,
                IFERROR(
                    IF(
                        OR(
                            IF(
                                ISNUMBER(M161:X161),
                                IF(
                                    M$4:X$4=1,
                                    M161:X161,
                                    ""),
                                "")
                            =0),
                        0,
                        GEOMEAN(IF(
                            ISNUMBER(M161:X161),
                            IF(
                                M$4:X$4=1,
                                M161:X161,
                                ""),
                            ""))
                    ),
                    IF(
                        OR(IF(
                            ISNUMBER(M161:X161),
                            IF(
                                M$4:X$4=2,
                                M161:X161,
                                ""),
                            "")
                            =0),
                        0,
                        GEOMEAN(IF(
                            ISNUMBER(M161:X161),
                            IF(
                                M$4:X$4=2,
                                M161:X161,
                                ""),
                            "")))
                )
            )
        )
    )
)</f>
        <v>3.1555815997656</v>
      </c>
      <c r="I161" s="191" cm="1">
        <f t="array" ref="I161">IF(
    SUM(IF(
            ISNUMBER(
                IF(
                    $M$5:$X$5,
                    (M161:X161),
                    "")),
            1,
            0))
        =0,
    NA(),
    IF(
        Parameters!$D$15=1,
        IF(
            SUM(--(ISNUMBER(IF($M$5:$X$5=1,(M161:X161),""))))&gt;0,
            MAX(IF(
                ISNUMBER(M161:X161),
                IF(
                    M$5:X$5=1,
                    M161:X161,
                    ""),
                "")),
            MAX(IF(
                ISNUMBER(M161:X161),
                IF(
                    M$5:X$5=2,
                    M161:X161,
                    ""),
                ""))
        ),
        IF(
            Parameters!$D$16=1,
            IFERROR(
                AVERAGE(IF(
                    ISNUMBER(M161:X161),
                    IF(
                        M$5:X$5=1,
                        M161:X161,
                        ""),
                    "")),
                AVERAGE(IF(
                    ISNUMBER(M161:X161),
                    IF(
                        M$5:X$5=2,
                        M161:X161,
                        ""),
                    ""))
            ),
            IF(
                Parameters!$D$17=1,
                IFERROR(
                    IF(
                        OR(
                            IF(
                                ISNUMBER(M161:X161),
                                IF(
                                    M$5:X$5=1,
                                    M161:X161,
                                    ""),
                                "")
                            =0),
                        0,
                        GEOMEAN(IF(
                            ISNUMBER(M161:X161),
                            IF(
                                M$5:X$5=1,
                                M161:X161,
                                ""),
                            ""))
                    ),
                    IF(
                        OR(IF(
                            ISNUMBER(M161:X161),
                            IF(
                                M$5:X$5=2,
                                M161:X161,
                                ""),
                            "")
                            =0),
                        0,
                        GEOMEAN(IF(
                            ISNUMBER(M161:X161),
                            IF(
                                M$5:X$5=2,
                                M161:X161,
                                ""),
                            "")))
                )
            )
        )
    )
)</f>
        <v>2.7860696517412902</v>
      </c>
      <c r="J161" s="242">
        <v>45142</v>
      </c>
      <c r="K161" s="242">
        <v>45142</v>
      </c>
      <c r="L161" s="91" t="s">
        <v>264</v>
      </c>
      <c r="M161" s="192">
        <v>3.1555815997656</v>
      </c>
      <c r="N161" s="192" t="s">
        <v>409</v>
      </c>
      <c r="O161" s="192">
        <v>2.7860696517412902</v>
      </c>
      <c r="P161" s="192">
        <v>39.25</v>
      </c>
      <c r="Q161" s="192" t="s">
        <v>409</v>
      </c>
      <c r="R161" s="192">
        <v>-1.25</v>
      </c>
      <c r="S161" s="192"/>
      <c r="T161" s="192"/>
      <c r="U161" s="192"/>
      <c r="V161" s="192"/>
      <c r="W161" s="192"/>
      <c r="X161" s="192"/>
      <c r="Y161" s="80"/>
      <c r="Z161" s="80"/>
    </row>
    <row r="162" spans="1:26" x14ac:dyDescent="0.2">
      <c r="A162" s="84">
        <v>155</v>
      </c>
      <c r="B162" s="84" t="str">
        <f ca="1"/>
        <v>Palau</v>
      </c>
      <c r="C162" s="84" t="str">
        <f ca="1"/>
        <v>PLW</v>
      </c>
      <c r="D162" s="219" t="str">
        <f ca="1"/>
        <v>EAS           East Asia &amp; Pacific</v>
      </c>
      <c r="E162" s="219" t="str">
        <f ca="1"/>
        <v>IBRD</v>
      </c>
      <c r="F162" s="190" t="str">
        <f t="shared" ca="1" si="5"/>
        <v/>
      </c>
      <c r="G162" s="80" t="e">
        <f>IF(N162=7, 6.9, 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#N/A</v>
      </c>
      <c r="H162" s="80" t="e" cm="1">
        <f t="array" ref="H162">IF(
    SUM(IF(
            ISNUMBER(
                IF(
                    $M$4:$X$4,
                    (M162:X162),
                    "")),
            1,
            0))
        =0,
    NA(),
    IF(
        Parameters!$D$15=1,
        IF(
            SUM(--(ISNUMBER(IF($M$4:$X$4=1,(M162:X162),""))))&gt;0,
            MAX(IF(
                ISNUMBER(M162:X162),
                IF(
                    M$4:X$4=1,
                    M162:X162,
                    ""),
                "")),
            MAX(IF(
                ISNUMBER(M162:X162),
                IF(
                    M$4:X$4=2,
                    M162:X162,
                    ""),
                ""))
        ),
        IF(
            Parameters!$D$16=1,
            IFERROR(
                AVERAGE(IF(
                    ISNUMBER(M162:X162),
                    IF(
                        M$4:X$4=1,
                        M162:X162,
                        ""),
                    "")),
                AVERAGE(IF(
                    ISNUMBER(M162:X162),
                    IF(
                        M$4:X$4=2,
                        M162:X162,
                        ""),
                    ""))
            ),
            IF(
                Parameters!$D$17=1,
                IFERROR(
                    IF(
                        OR(
                            IF(
                                ISNUMBER(M162:X162),
                                IF(
                                    M$4:X$4=1,
                                    M162:X162,
                                    ""),
                                "")
                            =0),
                        0,
                        GEOMEAN(IF(
                            ISNUMBER(M162:X162),
                            IF(
                                M$4:X$4=1,
                                M162:X162,
                                ""),
                            ""))
                    ),
                    IF(
                        OR(IF(
                            ISNUMBER(M162:X162),
                            IF(
                                M$4:X$4=2,
                                M162:X162,
                                ""),
                            "")
                            =0),
                        0,
                        GEOMEAN(IF(
                            ISNUMBER(M162:X162),
                            IF(
                                M$4:X$4=2,
                                M162:X162,
                                ""),
                            "")))
                )
            )
        )
    )
)</f>
        <v>#N/A</v>
      </c>
      <c r="I162" s="191" t="e" cm="1">
        <f t="array" ref="I162">IF(
    SUM(IF(
            ISNUMBER(
                IF(
                    $M$5:$X$5,
                    (M162:X162),
                    "")),
            1,
            0))
        =0,
    NA(),
    IF(
        Parameters!$D$15=1,
        IF(
            SUM(--(ISNUMBER(IF($M$5:$X$5=1,(M162:X162),""))))&gt;0,
            MAX(IF(
                ISNUMBER(M162:X162),
                IF(
                    M$5:X$5=1,
                    M162:X162,
                    ""),
                "")),
            MAX(IF(
                ISNUMBER(M162:X162),
                IF(
                    M$5:X$5=2,
                    M162:X162,
                    ""),
                ""))
        ),
        IF(
            Parameters!$D$16=1,
            IFERROR(
                AVERAGE(IF(
                    ISNUMBER(M162:X162),
                    IF(
                        M$5:X$5=1,
                        M162:X162,
                        ""),
                    "")),
                AVERAGE(IF(
                    ISNUMBER(M162:X162),
                    IF(
                        M$5:X$5=2,
                        M162:X162,
                        ""),
                    ""))
            ),
            IF(
                Parameters!$D$17=1,
                IFERROR(
                    IF(
                        OR(
                            IF(
                                ISNUMBER(M162:X162),
                                IF(
                                    M$5:X$5=1,
                                    M162:X162,
                                    ""),
                                "")
                            =0),
                        0,
                        GEOMEAN(IF(
                            ISNUMBER(M162:X162),
                            IF(
                                M$5:X$5=1,
                                M162:X162,
                                ""),
                            ""))
                    ),
                    IF(
                        OR(IF(
                            ISNUMBER(M162:X162),
                            IF(
                                M$5:X$5=2,
                                M162:X162,
                                ""),
                            "")
                            =0),
                        0,
                        GEOMEAN(IF(
                            ISNUMBER(M162:X162),
                            IF(
                                M$5:X$5=2,
                                M162:X162,
                                ""),
                            "")))
                )
            )
        )
    )
)</f>
        <v>#N/A</v>
      </c>
      <c r="J162" s="242">
        <v>44753</v>
      </c>
      <c r="K162" s="242">
        <v>44753</v>
      </c>
      <c r="L162" s="91" t="s">
        <v>266</v>
      </c>
      <c r="M162" s="192" t="s">
        <v>409</v>
      </c>
      <c r="N162" s="192" t="s">
        <v>409</v>
      </c>
      <c r="O162" s="192" t="s">
        <v>409</v>
      </c>
      <c r="P162" s="192" t="s">
        <v>409</v>
      </c>
      <c r="Q162" s="192" t="s">
        <v>409</v>
      </c>
      <c r="R162" s="192" t="s">
        <v>409</v>
      </c>
      <c r="S162" s="192"/>
      <c r="T162" s="192"/>
      <c r="U162" s="192"/>
      <c r="V162" s="192"/>
      <c r="W162" s="192"/>
      <c r="X162" s="192"/>
      <c r="Y162" s="80"/>
      <c r="Z162" s="80"/>
    </row>
    <row r="163" spans="1:26" x14ac:dyDescent="0.2">
      <c r="A163" s="84">
        <v>156</v>
      </c>
      <c r="B163" s="84" t="str">
        <f ca="1"/>
        <v>Papua New Guinea</v>
      </c>
      <c r="C163" s="84" t="str">
        <f ca="1"/>
        <v>PNG</v>
      </c>
      <c r="D163" s="219" t="str">
        <f ca="1"/>
        <v>EAS           East Asia &amp; Pacific</v>
      </c>
      <c r="E163" s="219" t="str">
        <f ca="1"/>
        <v>Blend</v>
      </c>
      <c r="F163" s="190" t="str">
        <f t="shared" ca="1" si="5"/>
        <v/>
      </c>
      <c r="G163" s="80">
        <f>IF(N163=7, 6.9, 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10</v>
      </c>
      <c r="H163" s="80" cm="1">
        <f t="array" ref="H163">IF(
    SUM(IF(
            ISNUMBER(
                IF(
                    $M$4:$X$4,
                    (M163:X163),
                    "")),
            1,
            0))
        =0,
    NA(),
    IF(
        Parameters!$D$15=1,
        IF(
            SUM(--(ISNUMBER(IF($M$4:$X$4=1,(M163:X163),""))))&gt;0,
            MAX(IF(
                ISNUMBER(M163:X163),
                IF(
                    M$4:X$4=1,
                    M163:X163,
                    ""),
                "")),
            MAX(IF(
                ISNUMBER(M163:X163),
                IF(
                    M$4:X$4=2,
                    M163:X163,
                    ""),
                ""))
        ),
        IF(
            Parameters!$D$16=1,
            IFERROR(
                AVERAGE(IF(
                    ISNUMBER(M163:X163),
                    IF(
                        M$4:X$4=1,
                        M163:X163,
                        ""),
                    "")),
                AVERAGE(IF(
                    ISNUMBER(M163:X163),
                    IF(
                        M$4:X$4=2,
                        M163:X163,
                        ""),
                    ""))
            ),
            IF(
                Parameters!$D$17=1,
                IFERROR(
                    IF(
                        OR(
                            IF(
                                ISNUMBER(M163:X163),
                                IF(
                                    M$4:X$4=1,
                                    M163:X163,
                                    ""),
                                "")
                            =0),
                        0,
                        GEOMEAN(IF(
                            ISNUMBER(M163:X163),
                            IF(
                                M$4:X$4=1,
                                M163:X163,
                                ""),
                            ""))
                    ),
                    IF(
                        OR(IF(
                            ISNUMBER(M163:X163),
                            IF(
                                M$4:X$4=2,
                                M163:X163,
                                ""),
                            "")
                            =0),
                        0,
                        GEOMEAN(IF(
                            ISNUMBER(M163:X163),
                            IF(
                                M$4:X$4=2,
                                M163:X163,
                                ""),
                            "")))
                )
            )
        )
    )
)</f>
        <v>10</v>
      </c>
      <c r="I163" s="191" cm="1">
        <f t="array" ref="I163">IF(
    SUM(IF(
            ISNUMBER(
                IF(
                    $M$5:$X$5,
                    (M163:X163),
                    "")),
            1,
            0))
        =0,
    NA(),
    IF(
        Parameters!$D$15=1,
        IF(
            SUM(--(ISNUMBER(IF($M$5:$X$5=1,(M163:X163),""))))&gt;0,
            MAX(IF(
                ISNUMBER(M163:X163),
                IF(
                    M$5:X$5=1,
                    M163:X163,
                    ""),
                "")),
            MAX(IF(
                ISNUMBER(M163:X163),
                IF(
                    M$5:X$5=2,
                    M163:X163,
                    ""),
                ""))
        ),
        IF(
            Parameters!$D$16=1,
            IFERROR(
                AVERAGE(IF(
                    ISNUMBER(M163:X163),
                    IF(
                        M$5:X$5=1,
                        M163:X163,
                        ""),
                    "")),
                AVERAGE(IF(
                    ISNUMBER(M163:X163),
                    IF(
                        M$5:X$5=2,
                        M163:X163,
                        ""),
                    ""))
            ),
            IF(
                Parameters!$D$17=1,
                IFERROR(
                    IF(
                        OR(
                            IF(
                                ISNUMBER(M163:X163),
                                IF(
                                    M$5:X$5=1,
                                    M163:X163,
                                    ""),
                                "")
                            =0),
                        0,
                        GEOMEAN(IF(
                            ISNUMBER(M163:X163),
                            IF(
                                M$5:X$5=1,
                                M163:X163,
                                ""),
                            ""))
                    ),
                    IF(
                        OR(IF(
                            ISNUMBER(M163:X163),
                            IF(
                                M$5:X$5=2,
                                M163:X163,
                                ""),
                            "")
                            =0),
                        0,
                        GEOMEAN(IF(
                            ISNUMBER(M163:X163),
                            IF(
                                M$5:X$5=2,
                                M163:X163,
                                ""),
                            "")))
                )
            )
        )
    )
)</f>
        <v>10</v>
      </c>
      <c r="J163" s="242">
        <v>44895</v>
      </c>
      <c r="K163" s="242">
        <v>45142</v>
      </c>
      <c r="L163" s="91" t="s">
        <v>268</v>
      </c>
      <c r="M163" s="192">
        <v>5.7046586580720797</v>
      </c>
      <c r="N163" s="192">
        <v>10</v>
      </c>
      <c r="O163" s="192">
        <v>3.0071862907683702</v>
      </c>
      <c r="P163" s="192">
        <v>53.75</v>
      </c>
      <c r="Q163" s="192" t="s">
        <v>786</v>
      </c>
      <c r="R163" s="192">
        <v>-1.0833333333333299</v>
      </c>
      <c r="S163" s="192"/>
      <c r="T163" s="192"/>
      <c r="U163" s="192"/>
      <c r="V163" s="192"/>
      <c r="W163" s="192"/>
      <c r="X163" s="192"/>
      <c r="Y163" s="80"/>
      <c r="Z163" s="80"/>
    </row>
    <row r="164" spans="1:26" x14ac:dyDescent="0.2">
      <c r="A164" s="84">
        <v>157</v>
      </c>
      <c r="B164" s="84" t="str">
        <f ca="1"/>
        <v>Poland</v>
      </c>
      <c r="C164" s="84" t="str">
        <f ca="1"/>
        <v>POL</v>
      </c>
      <c r="D164" s="219" t="str">
        <f ca="1"/>
        <v>ECS           Europe &amp; Central Asia</v>
      </c>
      <c r="E164" s="219" t="str">
        <f ca="1"/>
        <v>IBRD</v>
      </c>
      <c r="F164" s="190" t="str">
        <f t="shared" ca="1" si="5"/>
        <v/>
      </c>
      <c r="G164" s="80">
        <f>IF(N164=7, 6.9, 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$M$4:$X$4,
                    (M164:X164),
                    "")),
            1,
            0))
        =0,
    NA(),
    IF(
        Parameters!$D$15=1,
        IF(
            SUM(--(ISNUMBER(IF($M$4:$X$4=1,(M164:X164),""))))&gt;0,
            MAX(IF(
                ISNUMBER(M164:X164),
                IF(
                    M$4:X$4=1,
                    M164:X164,
                    ""),
                "")),
            MAX(IF(
                ISNUMBER(M164:X164),
                IF(
                    M$4:X$4=2,
                    M164:X164,
                    ""),
                ""))
        ),
        IF(
            Parameters!$D$16=1,
            IFERROR(
                AVERAGE(IF(
                    ISNUMBER(M164:X164),
                    IF(
                        M$4:X$4=1,
                        M164:X164,
                        ""),
                    "")),
                AVERAGE(IF(
                    ISNUMBER(M164:X164),
                    IF(
                        M$4:X$4=2,
                        M164:X164,
                        ""),
                    ""))
            ),
            IF(
                Parameters!$D$17=1,
                IFERROR(
                    IF(
                        OR(
                            IF(
                                ISNUMBER(M164:X164),
                                IF(
                                    M$4:X$4=1,
                                    M164:X164,
                                    ""),
                                "")
                            =0),
                        0,
                        GEOMEAN(IF(
                            ISNUMBER(M164:X164),
                            IF(
                                M$4:X$4=1,
                                M164:X164,
                                ""),
                            ""))
                    ),
                    IF(
                        OR(IF(
                            ISNUMBER(M164:X164),
                            IF(
                                M$4:X$4=2,
                                M164:X164,
                                ""),
                            "")
                            =0),
                        0,
                        GEOMEAN(IF(
                            ISNUMBER(M164:X164),
                            IF(
                                M$4:X$4=2,
                                M164:X164,
                                ""),
                            "")))
                )
            )
        )
    )
)</f>
        <v>3.9759742162320499</v>
      </c>
      <c r="I164" s="191" cm="1">
        <f t="array" ref="I164">IF(
    SUM(IF(
            ISNUMBER(
                IF(
                    $M$5:$X$5,
                    (M164:X164),
                    "")),
            1,
            0))
        =0,
    NA(),
    IF(
        Parameters!$D$15=1,
        IF(
            SUM(--(ISNUMBER(IF($M$5:$X$5=1,(M164:X164),""))))&gt;0,
            MAX(IF(
                ISNUMBER(M164:X164),
                IF(
                    M$5:X$5=1,
                    M164:X164,
                    ""),
                "")),
            MAX(IF(
                ISNUMBER(M164:X164),
                IF(
                    M$5:X$5=2,
                    M164:X164,
                    ""),
                ""))
        ),
        IF(
            Parameters!$D$16=1,
            IFERROR(
                AVERAGE(IF(
                    ISNUMBER(M164:X164),
                    IF(
                        M$5:X$5=1,
                        M164:X164,
                        ""),
                    "")),
                AVERAGE(IF(
                    ISNUMBER(M164:X164),
                    IF(
                        M$5:X$5=2,
                        M164:X164,
                        ""),
                    ""))
            ),
            IF(
                Parameters!$D$17=1,
                IFERROR(
                    IF(
                        OR(
                            IF(
                                ISNUMBER(M164:X164),
                                IF(
                                    M$5:X$5=1,
                                    M164:X164,
                                    ""),
                                "")
                            =0),
                        0,
                        GEOMEAN(IF(
                            ISNUMBER(M164:X164),
                            IF(
                                M$5:X$5=1,
                                M164:X164,
                                ""),
                            ""))
                    ),
                    IF(
                        OR(IF(
                            ISNUMBER(M164:X164),
                            IF(
                                M$5:X$5=2,
                                M164:X164,
                                ""),
                            "")
                            =0),
                        0,
                        GEOMEAN(IF(
                            ISNUMBER(M164:X164),
                            IF(
                                M$5:X$5=2,
                                M164:X164,
                                ""),
                            "")))
                )
            )
        )
    )
)</f>
        <v>0</v>
      </c>
      <c r="J164" s="242">
        <v>45142</v>
      </c>
      <c r="K164" s="242">
        <v>45142</v>
      </c>
      <c r="L164" s="91" t="s">
        <v>270</v>
      </c>
      <c r="M164" s="192">
        <v>3.9759742162320499</v>
      </c>
      <c r="N164" s="192" t="s">
        <v>409</v>
      </c>
      <c r="O164" s="192">
        <v>0</v>
      </c>
      <c r="P164" s="192">
        <v>43.9166666666666</v>
      </c>
      <c r="Q164" s="192" t="s">
        <v>409</v>
      </c>
      <c r="R164" s="192">
        <v>-9.5833333333333197</v>
      </c>
      <c r="S164" s="192"/>
      <c r="T164" s="192"/>
      <c r="U164" s="192"/>
      <c r="V164" s="192"/>
      <c r="W164" s="192"/>
      <c r="X164" s="192"/>
      <c r="Y164" s="80"/>
      <c r="Z164" s="80"/>
    </row>
    <row r="165" spans="1:26" x14ac:dyDescent="0.2">
      <c r="A165" s="84">
        <v>158</v>
      </c>
      <c r="B165" s="84" t="str">
        <f ca="1"/>
        <v>Puerto Rico</v>
      </c>
      <c r="C165" s="84" t="str">
        <f ca="1"/>
        <v>PRI</v>
      </c>
      <c r="D165" s="219" t="str">
        <f ca="1"/>
        <v>LCN           Latin America &amp; Caribbean</v>
      </c>
      <c r="E165" s="219" t="str">
        <f ca="1"/>
        <v>NA</v>
      </c>
      <c r="F165" s="190" t="str">
        <f t="shared" ca="1" si="5"/>
        <v/>
      </c>
      <c r="G165" s="80">
        <f>IF(N165=7, 6.9, 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2.307863798905105</v>
      </c>
      <c r="H165" s="80" cm="1">
        <f t="array" ref="H165">IF(
    SUM(IF(
            ISNUMBER(
                IF(
                    $M$4:$X$4,
                    (M165:X165),
                    "")),
            1,
            0))
        =0,
    NA(),
    IF(
        Parameters!$D$15=1,
        IF(
            SUM(--(ISNUMBER(IF($M$4:$X$4=1,(M165:X165),""))))&gt;0,
            MAX(IF(
                ISNUMBER(M165:X165),
                IF(
                    M$4:X$4=1,
                    M165:X165,
                    ""),
                "")),
            MAX(IF(
                ISNUMBER(M165:X165),
                IF(
                    M$4:X$4=2,
                    M165:X165,
                    ""),
                ""))
        ),
        IF(
            Parameters!$D$16=1,
            IFERROR(
                AVERAGE(IF(
                    ISNUMBER(M165:X165),
                    IF(
                        M$4:X$4=1,
                        M165:X165,
                        ""),
                    "")),
                AVERAGE(IF(
                    ISNUMBER(M165:X165),
                    IF(
                        M$4:X$4=2,
                        M165:X165,
                        ""),
                    ""))
            ),
            IF(
                Parameters!$D$17=1,
                IFERROR(
                    IF(
                        OR(
                            IF(
                                ISNUMBER(M165:X165),
                                IF(
                                    M$4:X$4=1,
                                    M165:X165,
                                    ""),
                                "")
                            =0),
                        0,
                        GEOMEAN(IF(
                            ISNUMBER(M165:X165),
                            IF(
                                M$4:X$4=1,
                                M165:X165,
                                ""),
                            ""))
                    ),
                    IF(
                        OR(IF(
                            ISNUMBER(M165:X165),
                            IF(
                                M$4:X$4=2,
                                M165:X165,
                                ""),
                            "")
                            =0),
                        0,
                        GEOMEAN(IF(
                            ISNUMBER(M165:X165),
                            IF(
                                M$4:X$4=2,
                                M165:X165,
                                ""),
                            "")))
                )
            )
        )
    )
)</f>
        <v>4.7231174919425696</v>
      </c>
      <c r="I165" s="191" cm="1">
        <f t="array" ref="I165">IF(
    SUM(IF(
            ISNUMBER(
                IF(
                    $M$5:$X$5,
                    (M165:X165),
                    "")),
            1,
            0))
        =0,
    NA(),
    IF(
        Parameters!$D$15=1,
        IF(
            SUM(--(ISNUMBER(IF($M$5:$X$5=1,(M165:X165),""))))&gt;0,
            MAX(IF(
                ISNUMBER(M165:X165),
                IF(
                    M$5:X$5=1,
                    M165:X165,
                    ""),
                "")),
            MAX(IF(
                ISNUMBER(M165:X165),
                IF(
                    M$5:X$5=2,
                    M165:X165,
                    ""),
                ""))
        ),
        IF(
            Parameters!$D$16=1,
            IFERROR(
                AVERAGE(IF(
                    ISNUMBER(M165:X165),
                    IF(
                        M$5:X$5=1,
                        M165:X165,
                        ""),
                    "")),
                AVERAGE(IF(
                    ISNUMBER(M165:X165),
                    IF(
                        M$5:X$5=2,
                        M165:X165,
                        ""),
                    ""))
            ),
            IF(
                Parameters!$D$17=1,
                IFERROR(
                    IF(
                        OR(
                            IF(
                                ISNUMBER(M165:X165),
                                IF(
                                    M$5:X$5=1,
                                    M165:X165,
                                    ""),
                                "")
                            =0),
                        0,
                        GEOMEAN(IF(
                            ISNUMBER(M165:X165),
                            IF(
                                M$5:X$5=1,
                                M165:X165,
                                ""),
                            ""))
                    ),
                    IF(
                        OR(IF(
                            ISNUMBER(M165:X165),
                            IF(
                                M$5:X$5=2,
                                M165:X165,
                                ""),
                            "")
                            =0),
                        0,
                        GEOMEAN(IF(
                            ISNUMBER(M165:X165),
                            IF(
                                M$5:X$5=2,
                                M165:X165,
                                ""),
                            "")))
                )
            )
        )
    )
)</f>
        <v>1.1276948590381299</v>
      </c>
      <c r="J165" s="242">
        <v>45142</v>
      </c>
      <c r="K165" s="242">
        <v>45142</v>
      </c>
      <c r="L165" s="91" t="s">
        <v>717</v>
      </c>
      <c r="M165" s="192">
        <v>4.7231174919425696</v>
      </c>
      <c r="N165" s="192" t="s">
        <v>409</v>
      </c>
      <c r="O165" s="192">
        <v>1.1276948590381299</v>
      </c>
      <c r="P165" s="192">
        <v>48.1666666666666</v>
      </c>
      <c r="Q165" s="192" t="s">
        <v>409</v>
      </c>
      <c r="R165" s="192">
        <v>-2.5</v>
      </c>
      <c r="S165" s="192"/>
      <c r="T165" s="192"/>
      <c r="U165" s="192"/>
      <c r="V165" s="192"/>
      <c r="W165" s="192"/>
      <c r="X165" s="192"/>
      <c r="Y165" s="80"/>
      <c r="Z165" s="80"/>
    </row>
    <row r="166" spans="1:26" x14ac:dyDescent="0.2">
      <c r="A166" s="84">
        <v>159</v>
      </c>
      <c r="B166" s="84" t="str">
        <f ca="1"/>
        <v>Korea, Dem. People's Rep.</v>
      </c>
      <c r="C166" s="84" t="str">
        <f ca="1"/>
        <v>PRK</v>
      </c>
      <c r="D166" s="219" t="str">
        <f ca="1"/>
        <v>EAS           East Asia &amp; Pacific</v>
      </c>
      <c r="E166" s="219" t="str">
        <f ca="1"/>
        <v>NA</v>
      </c>
      <c r="F166" s="190" t="str">
        <f t="shared" ca="1" si="5"/>
        <v/>
      </c>
      <c r="G166" s="80">
        <f>IF(N166=7, 6.9, 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8.9960374545637531</v>
      </c>
      <c r="H166" s="80" cm="1">
        <f t="array" ref="H166">IF(
    SUM(IF(
            ISNUMBER(
                IF(
                    $M$4:$X$4,
                    (M166:X166),
                    "")),
            1,
            0))
        =0,
    NA(),
    IF(
        Parameters!$D$15=1,
        IF(
            SUM(--(ISNUMBER(IF($M$4:$X$4=1,(M166:X166),""))))&gt;0,
            MAX(IF(
                ISNUMBER(M166:X166),
                IF(
                    M$4:X$4=1,
                    M166:X166,
                    ""),
                "")),
            MAX(IF(
                ISNUMBER(M166:X166),
                IF(
                    M$4:X$4=2,
                    M166:X166,
                    ""),
                ""))
        ),
        IF(
            Parameters!$D$16=1,
            IFERROR(
                AVERAGE(IF(
                    ISNUMBER(M166:X166),
                    IF(
                        M$4:X$4=1,
                        M166:X166,
                        ""),
                    "")),
                AVERAGE(IF(
                    ISNUMBER(M166:X166),
                    IF(
                        M$4:X$4=2,
                        M166:X166,
                        ""),
                    ""))
            ),
            IF(
                Parameters!$D$17=1,
                IFERROR(
                    IF(
                        OR(
                            IF(
                                ISNUMBER(M166:X166),
                                IF(
                                    M$4:X$4=1,
                                    M166:X166,
                                    ""),
                                "")
                            =0),
                        0,
                        GEOMEAN(IF(
                            ISNUMBER(M166:X166),
                            IF(
                                M$4:X$4=1,
                                M166:X166,
                                ""),
                            ""))
                    ),
                    IF(
                        OR(IF(
                            ISNUMBER(M166:X166),
                            IF(
                                M$4:X$4=2,
                                M166:X166,
                                ""),
                            "")
                            =0),
                        0,
                        GEOMEAN(IF(
                            ISNUMBER(M166:X166),
                            IF(
                                M$4:X$4=2,
                                M166:X166,
                                ""),
                            "")))
                )
            )
        )
    )
)</f>
        <v>10</v>
      </c>
      <c r="I166" s="191" cm="1">
        <f t="array" ref="I166">IF(
    SUM(IF(
            ISNUMBER(
                IF(
                    $M$5:$X$5,
                    (M166:X166),
                    "")),
            1,
            0))
        =0,
    NA(),
    IF(
        Parameters!$D$15=1,
        IF(
            SUM(--(ISNUMBER(IF($M$5:$X$5=1,(M166:X166),""))))&gt;0,
            MAX(IF(
                ISNUMBER(M166:X166),
                IF(
                    M$5:X$5=1,
                    M166:X166,
                    ""),
                "")),
            MAX(IF(
                ISNUMBER(M166:X166),
                IF(
                    M$5:X$5=2,
                    M166:X166,
                    ""),
                ""))
        ),
        IF(
            Parameters!$D$16=1,
            IFERROR(
                AVERAGE(IF(
                    ISNUMBER(M166:X166),
                    IF(
                        M$5:X$5=1,
                        M166:X166,
                        ""),
                    "")),
                AVERAGE(IF(
                    ISNUMBER(M166:X166),
                    IF(
                        M$5:X$5=2,
                        M166:X166,
                        ""),
                    ""))
            ),
            IF(
                Parameters!$D$17=1,
                IFERROR(
                    IF(
                        OR(
                            IF(
                                ISNUMBER(M166:X166),
                                IF(
                                    M$5:X$5=1,
                                    M166:X166,
                                    ""),
                                "")
                            =0),
                        0,
                        GEOMEAN(IF(
                            ISNUMBER(M166:X166),
                            IF(
                                M$5:X$5=1,
                                M166:X166,
                                ""),
                            ""))
                    ),
                    IF(
                        OR(IF(
                            ISNUMBER(M166:X166),
                            IF(
                                M$5:X$5=2,
                                M166:X166,
                                ""),
                            "")
                            =0),
                        0,
                        GEOMEAN(IF(
                            ISNUMBER(M166:X166),
                            IF(
                                M$5:X$5=2,
                                M166:X166,
                                ""),
                            "")))
                )
            )
        )
    )
)</f>
        <v>8.0928689883913894</v>
      </c>
      <c r="J166" s="242">
        <v>45142</v>
      </c>
      <c r="K166" s="242">
        <v>45142</v>
      </c>
      <c r="L166" s="91" t="s">
        <v>271</v>
      </c>
      <c r="M166" s="192">
        <v>10</v>
      </c>
      <c r="N166" s="192" t="s">
        <v>409</v>
      </c>
      <c r="O166" s="192">
        <v>8.0928689883913894</v>
      </c>
      <c r="P166" s="192">
        <v>85.9166666666666</v>
      </c>
      <c r="Q166" s="192" t="s">
        <v>409</v>
      </c>
      <c r="R166" s="192">
        <v>2.7500000000000102</v>
      </c>
      <c r="S166" s="192"/>
      <c r="T166" s="192"/>
      <c r="U166" s="192"/>
      <c r="V166" s="192"/>
      <c r="W166" s="192"/>
      <c r="X166" s="192"/>
      <c r="Y166" s="80"/>
      <c r="Z166" s="80"/>
    </row>
    <row r="167" spans="1:26" x14ac:dyDescent="0.2">
      <c r="A167" s="84">
        <v>160</v>
      </c>
      <c r="B167" s="84" t="str">
        <f ca="1"/>
        <v>Portugal</v>
      </c>
      <c r="C167" s="84" t="str">
        <f ca="1"/>
        <v>PRT</v>
      </c>
      <c r="D167" s="219" t="str">
        <f ca="1"/>
        <v>ECS           Europe &amp; Central Asia</v>
      </c>
      <c r="E167" s="219" t="str">
        <f ca="1"/>
        <v>NA</v>
      </c>
      <c r="F167" s="190" t="str">
        <f t="shared" ca="1" si="5"/>
        <v/>
      </c>
      <c r="G167" s="80">
        <f>IF(N167=7, 6.9, 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3.3950723499438991</v>
      </c>
      <c r="H167" s="80" cm="1">
        <f t="array" ref="H167">IF(
    SUM(IF(
            ISNUMBER(
                IF(
                    $M$4:$X$4,
                    (M167:X167),
                    "")),
            1,
            0))
        =0,
    NA(),
    IF(
        Parameters!$D$15=1,
        IF(
            SUM(--(ISNUMBER(IF($M$4:$X$4=1,(M167:X167),""))))&gt;0,
            MAX(IF(
                ISNUMBER(M167:X167),
                IF(
                    M$4:X$4=1,
                    M167:X167,
                    ""),
                "")),
            MAX(IF(
                ISNUMBER(M167:X167),
                IF(
                    M$4:X$4=2,
                    M167:X167,
                    ""),
                ""))
        ),
        IF(
            Parameters!$D$16=1,
            IFERROR(
                AVERAGE(IF(
                    ISNUMBER(M167:X167),
                    IF(
                        M$4:X$4=1,
                        M167:X167,
                        ""),
                    "")),
                AVERAGE(IF(
                    ISNUMBER(M167:X167),
                    IF(
                        M$4:X$4=2,
                        M167:X167,
                        ""),
                    ""))
            ),
            IF(
                Parameters!$D$17=1,
                IFERROR(
                    IF(
                        OR(
                            IF(
                                ISNUMBER(M167:X167),
                                IF(
                                    M$4:X$4=1,
                                    M167:X167,
                                    ""),
                                "")
                            =0),
                        0,
                        GEOMEAN(IF(
                            ISNUMBER(M167:X167),
                            IF(
                                M$4:X$4=1,
                                M167:X167,
                                ""),
                            ""))
                    ),
                    IF(
                        OR(IF(
                            ISNUMBER(M167:X167),
                            IF(
                                M$4:X$4=2,
                                M167:X167,
                                ""),
                            "")
                            =0),
                        0,
                        GEOMEAN(IF(
                            ISNUMBER(M167:X167),
                            IF(
                                M$4:X$4=2,
                                M167:X167,
                                ""),
                            "")))
                )
            )
        )
    )
)</f>
        <v>1.6466451801933699</v>
      </c>
      <c r="I167" s="191" cm="1">
        <f t="array" ref="I167">IF(
    SUM(IF(
            ISNUMBER(
                IF(
                    $M$5:$X$5,
                    (M167:X167),
                    "")),
            1,
            0))
        =0,
    NA(),
    IF(
        Parameters!$D$15=1,
        IF(
            SUM(--(ISNUMBER(IF($M$5:$X$5=1,(M167:X167),""))))&gt;0,
            MAX(IF(
                ISNUMBER(M167:X167),
                IF(
                    M$5:X$5=1,
                    M167:X167,
                    ""),
                "")),
            MAX(IF(
                ISNUMBER(M167:X167),
                IF(
                    M$5:X$5=2,
                    M167:X167,
                    ""),
                ""))
        ),
        IF(
            Parameters!$D$16=1,
            IFERROR(
                AVERAGE(IF(
                    ISNUMBER(M167:X167),
                    IF(
                        M$5:X$5=1,
                        M167:X167,
                        ""),
                    "")),
                AVERAGE(IF(
                    ISNUMBER(M167:X167),
                    IF(
                        M$5:X$5=2,
                        M167:X167,
                        ""),
                    ""))
            ),
            IF(
                Parameters!$D$17=1,
                IFERROR(
                    IF(
                        OR(
                            IF(
                                ISNUMBER(M167:X167),
                                IF(
                                    M$5:X$5=1,
                                    M167:X167,
                                    ""),
                                "")
                            =0),
                        0,
                        GEOMEAN(IF(
                            ISNUMBER(M167:X167),
                            IF(
                                M$5:X$5=1,
                                M167:X167,
                                ""),
                            ""))
                    ),
                    IF(
                        OR(IF(
                            ISNUMBER(M167:X167),
                            IF(
                                M$5:X$5=2,
                                M167:X167,
                                ""),
                            "")
                            =0),
                        0,
                        GEOMEAN(IF(
                            ISNUMBER(M167:X167),
                            IF(
                                M$5:X$5=2,
                                M167:X167,
                                ""),
                            "")))
                )
            )
        )
    )
)</f>
        <v>7</v>
      </c>
      <c r="J167" s="242">
        <v>45142</v>
      </c>
      <c r="K167" s="242">
        <v>45142</v>
      </c>
      <c r="L167" s="91" t="s">
        <v>273</v>
      </c>
      <c r="M167" s="192">
        <v>1.6466451801933699</v>
      </c>
      <c r="N167" s="192" t="s">
        <v>409</v>
      </c>
      <c r="O167" s="192">
        <v>7</v>
      </c>
      <c r="P167" s="192">
        <v>30.6666666666666</v>
      </c>
      <c r="Q167" s="192" t="s">
        <v>409</v>
      </c>
      <c r="R167" s="192">
        <v>3.3333333333333299</v>
      </c>
      <c r="S167" s="192"/>
      <c r="T167" s="192"/>
      <c r="U167" s="192"/>
      <c r="V167" s="192"/>
      <c r="W167" s="192"/>
      <c r="X167" s="192"/>
      <c r="Y167" s="80"/>
      <c r="Z167" s="80"/>
    </row>
    <row r="168" spans="1:26" x14ac:dyDescent="0.2">
      <c r="A168" s="84">
        <v>161</v>
      </c>
      <c r="B168" s="84" t="str">
        <f ca="1"/>
        <v>Paraguay</v>
      </c>
      <c r="C168" s="84" t="str">
        <f ca="1"/>
        <v>PRY</v>
      </c>
      <c r="D168" s="219" t="str">
        <f ca="1"/>
        <v>LCN           Latin America &amp; Caribbean</v>
      </c>
      <c r="E168" s="219" t="str">
        <f ca="1"/>
        <v>IBRD</v>
      </c>
      <c r="F168" s="190" t="str">
        <f t="shared" ca="1" si="5"/>
        <v/>
      </c>
      <c r="G168" s="80">
        <f>IF(N168=7, 6.9, 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0</v>
      </c>
      <c r="H168" s="80" cm="1">
        <f t="array" ref="H168">IF(
    SUM(IF(
            ISNUMBER(
                IF(
                    $M$4:$X$4,
                    (M168:X168),
                    "")),
            1,
            0))
        =0,
    NA(),
    IF(
        Parameters!$D$15=1,
        IF(
            SUM(--(ISNUMBER(IF($M$4:$X$4=1,(M168:X168),""))))&gt;0,
            MAX(IF(
                ISNUMBER(M168:X168),
                IF(
                    M$4:X$4=1,
                    M168:X168,
                    ""),
                "")),
            MAX(IF(
                ISNUMBER(M168:X168),
                IF(
                    M$4:X$4=2,
                    M168:X168,
                    ""),
                ""))
        ),
        IF(
            Parameters!$D$16=1,
            IFERROR(
                AVERAGE(IF(
                    ISNUMBER(M168:X168),
                    IF(
                        M$4:X$4=1,
                        M168:X168,
                        ""),
                    "")),
                AVERAGE(IF(
                    ISNUMBER(M168:X168),
                    IF(
                        M$4:X$4=2,
                        M168:X168,
                        ""),
                    ""))
            ),
            IF(
                Parameters!$D$17=1,
                IFERROR(
                    IF(
                        OR(
                            IF(
                                ISNUMBER(M168:X168),
                                IF(
                                    M$4:X$4=1,
                                    M168:X168,
                                    ""),
                                "")
                            =0),
                        0,
                        GEOMEAN(IF(
                            ISNUMBER(M168:X168),
                            IF(
                                M$4:X$4=1,
                                M168:X168,
                                ""),
                            ""))
                    ),
                    IF(
                        OR(IF(
                            ISNUMBER(M168:X168),
                            IF(
                                M$4:X$4=2,
                                M168:X168,
                                ""),
                            "")
                            =0),
                        0,
                        GEOMEAN(IF(
                            ISNUMBER(M168:X168),
                            IF(
                                M$4:X$4=2,
                                M168:X168,
                                ""),
                            "")))
                )
            )
        )
    )
)</f>
        <v>3.43392909463814</v>
      </c>
      <c r="I168" s="191" cm="1">
        <f t="array" ref="I168">IF(
    SUM(IF(
            ISNUMBER(
                IF(
                    $M$5:$X$5,
                    (M168:X168),
                    "")),
            1,
            0))
        =0,
    NA(),
    IF(
        Parameters!$D$15=1,
        IF(
            SUM(--(ISNUMBER(IF($M$5:$X$5=1,(M168:X168),""))))&gt;0,
            MAX(IF(
                ISNUMBER(M168:X168),
                IF(
                    M$5:X$5=1,
                    M168:X168,
                    ""),
                "")),
            MAX(IF(
                ISNUMBER(M168:X168),
                IF(
                    M$5:X$5=2,
                    M168:X168,
                    ""),
                ""))
        ),
        IF(
            Parameters!$D$16=1,
            IFERROR(
                AVERAGE(IF(
                    ISNUMBER(M168:X168),
                    IF(
                        M$5:X$5=1,
                        M168:X168,
                        ""),
                    "")),
                AVERAGE(IF(
                    ISNUMBER(M168:X168),
                    IF(
                        M$5:X$5=2,
                        M168:X168,
                        ""),
                    ""))
            ),
            IF(
                Parameters!$D$17=1,
                IFERROR(
                    IF(
                        OR(
                            IF(
                                ISNUMBER(M168:X168),
                                IF(
                                    M$5:X$5=1,
                                    M168:X168,
                                    ""),
                                "")
                            =0),
                        0,
                        GEOMEAN(IF(
                            ISNUMBER(M168:X168),
                            IF(
                                M$5:X$5=1,
                                M168:X168,
                                ""),
                            ""))
                    ),
                    IF(
                        OR(IF(
                            ISNUMBER(M168:X168),
                            IF(
                                M$5:X$5=2,
                                M168:X168,
                                ""),
                            "")
                            =0),
                        0,
                        GEOMEAN(IF(
                            ISNUMBER(M168:X168),
                            IF(
                                M$5:X$5=2,
                                M168:X168,
                                ""),
                            "")))
                )
            )
        )
    )
)</f>
        <v>0</v>
      </c>
      <c r="J168" s="242">
        <v>45142</v>
      </c>
      <c r="K168" s="242">
        <v>45142</v>
      </c>
      <c r="L168" s="91" t="s">
        <v>275</v>
      </c>
      <c r="M168" s="192">
        <v>3.43392909463814</v>
      </c>
      <c r="N168" s="192" t="s">
        <v>409</v>
      </c>
      <c r="O168" s="192">
        <v>0</v>
      </c>
      <c r="P168" s="192">
        <v>40.8333333333333</v>
      </c>
      <c r="Q168" s="192" t="s">
        <v>409</v>
      </c>
      <c r="R168" s="192">
        <v>-4.1666666666666599</v>
      </c>
      <c r="S168" s="192"/>
      <c r="T168" s="192"/>
      <c r="U168" s="192"/>
      <c r="V168" s="192"/>
      <c r="W168" s="192"/>
      <c r="X168" s="192"/>
      <c r="Y168" s="80"/>
      <c r="Z168" s="80"/>
    </row>
    <row r="169" spans="1:26" x14ac:dyDescent="0.2">
      <c r="A169" s="84">
        <v>162</v>
      </c>
      <c r="B169" s="84" t="str">
        <f ca="1"/>
        <v>West Bank and Gaza</v>
      </c>
      <c r="C169" s="84" t="str">
        <f ca="1"/>
        <v>PSE</v>
      </c>
      <c r="D169" s="219" t="str">
        <f ca="1"/>
        <v>MEA           Middle East &amp; North Africa</v>
      </c>
      <c r="E169" s="219" t="str">
        <f ca="1"/>
        <v>NA</v>
      </c>
      <c r="F169" s="190" t="str">
        <f t="shared" ca="1" si="5"/>
        <v/>
      </c>
      <c r="G169" s="80">
        <f>IF(N169=7, 6.9, 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4.1635415257038169</v>
      </c>
      <c r="H169" s="80" cm="1">
        <f t="array" ref="H169">IF(
    SUM(IF(
            ISNUMBER(
                IF(
                    $M$4:$X$4,
                    (M169:X169),
                    "")),
            1,
            0))
        =0,
    NA(),
    IF(
        Parameters!$D$15=1,
        IF(
            SUM(--(ISNUMBER(IF($M$4:$X$4=1,(M169:X169),""))))&gt;0,
            MAX(IF(
                ISNUMBER(M169:X169),
                IF(
                    M$4:X$4=1,
                    M169:X169,
                    ""),
                "")),
            MAX(IF(
                ISNUMBER(M169:X169),
                IF(
                    M$4:X$4=2,
                    M169:X169,
                    ""),
                ""))
        ),
        IF(
            Parameters!$D$16=1,
            IFERROR(
                AVERAGE(IF(
                    ISNUMBER(M169:X169),
                    IF(
                        M$4:X$4=1,
                        M169:X169,
                        ""),
                    "")),
                AVERAGE(IF(
                    ISNUMBER(M169:X169),
                    IF(
                        M$4:X$4=2,
                        M169:X169,
                        ""),
                    ""))
            ),
            IF(
                Parameters!$D$17=1,
                IFERROR(
                    IF(
                        OR(
                            IF(
                                ISNUMBER(M169:X169),
                                IF(
                                    M$4:X$4=1,
                                    M169:X169,
                                    ""),
                                "")
                            =0),
                        0,
                        GEOMEAN(IF(
                            ISNUMBER(M169:X169),
                            IF(
                                M$4:X$4=1,
                                M169:X169,
                                ""),
                            ""))
                    ),
                    IF(
                        OR(IF(
                            ISNUMBER(M169:X169),
                            IF(
                                M$4:X$4=2,
                                M169:X169,
                                ""),
                            "")
                            =0),
                        0,
                        GEOMEAN(IF(
                            ISNUMBER(M169:X169),
                            IF(
                                M$4:X$4=2,
                                M169:X169,
                                ""),
                            "")))
                )
            )
        )
    )
)</f>
        <v>5.1919132727805399</v>
      </c>
      <c r="I169" s="191" cm="1">
        <f t="array" ref="I169">IF(
    SUM(IF(
            ISNUMBER(
                IF(
                    $M$5:$X$5,
                    (M169:X169),
                    "")),
            1,
            0))
        =0,
    NA(),
    IF(
        Parameters!$D$15=1,
        IF(
            SUM(--(ISNUMBER(IF($M$5:$X$5=1,(M169:X169),""))))&gt;0,
            MAX(IF(
                ISNUMBER(M169:X169),
                IF(
                    M$5:X$5=1,
                    M169:X169,
                    ""),
                "")),
            MAX(IF(
                ISNUMBER(M169:X169),
                IF(
                    M$5:X$5=2,
                    M169:X169,
                    ""),
                ""))
        ),
        IF(
            Parameters!$D$16=1,
            IFERROR(
                AVERAGE(IF(
                    ISNUMBER(M169:X169),
                    IF(
                        M$5:X$5=1,
                        M169:X169,
                        ""),
                    "")),
                AVERAGE(IF(
                    ISNUMBER(M169:X169),
                    IF(
                        M$5:X$5=2,
                        M169:X169,
                        ""),
                    ""))
            ),
            IF(
                Parameters!$D$17=1,
                IFERROR(
                    IF(
                        OR(
                            IF(
                                ISNUMBER(M169:X169),
                                IF(
                                    M$5:X$5=1,
                                    M169:X169,
                                    ""),
                                "")
                            =0),
                        0,
                        GEOMEAN(IF(
                            ISNUMBER(M169:X169),
                            IF(
                                M$5:X$5=1,
                                M169:X169,
                                ""),
                            ""))
                    ),
                    IF(
                        OR(IF(
                            ISNUMBER(M169:X169),
                            IF(
                                M$5:X$5=2,
                                M169:X169,
                                ""),
                            "")
                            =0),
                        0,
                        GEOMEAN(IF(
                            ISNUMBER(M169:X169),
                            IF(
                                M$5:X$5=2,
                                M169:X169,
                                ""),
                            "")))
                )
            )
        )
    )
)</f>
        <v>3.33886124930901</v>
      </c>
      <c r="J169" s="242">
        <v>45142</v>
      </c>
      <c r="K169" s="242">
        <v>45142</v>
      </c>
      <c r="L169" s="91" t="s">
        <v>718</v>
      </c>
      <c r="M169" s="192">
        <v>5.1919132727805399</v>
      </c>
      <c r="N169" s="192" t="s">
        <v>409</v>
      </c>
      <c r="O169" s="192">
        <v>3.33886124930901</v>
      </c>
      <c r="P169" s="192">
        <v>50.8333333333333</v>
      </c>
      <c r="Q169" s="192" t="s">
        <v>409</v>
      </c>
      <c r="R169" s="192">
        <v>-0.83333333333332804</v>
      </c>
      <c r="S169" s="192"/>
      <c r="T169" s="192"/>
      <c r="U169" s="192"/>
      <c r="V169" s="192"/>
      <c r="W169" s="192"/>
      <c r="X169" s="192"/>
      <c r="Y169" s="80"/>
      <c r="Z169" s="80"/>
    </row>
    <row r="170" spans="1:26" x14ac:dyDescent="0.2">
      <c r="A170" s="84">
        <v>163</v>
      </c>
      <c r="B170" s="84" t="str">
        <f ca="1"/>
        <v>French Polynesia</v>
      </c>
      <c r="C170" s="84" t="str">
        <f ca="1"/>
        <v>PYF</v>
      </c>
      <c r="D170" s="219" t="str">
        <f ca="1"/>
        <v>EAS           East Asia &amp; Pacific</v>
      </c>
      <c r="E170" s="219" t="str">
        <f ca="1"/>
        <v>NA</v>
      </c>
      <c r="F170" s="190" t="str">
        <f t="shared" ca="1" si="5"/>
        <v/>
      </c>
      <c r="G170" s="80" t="e">
        <f>IF(N170=7, 6.9, 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#N/A</v>
      </c>
      <c r="H170" s="80" t="e" cm="1">
        <f t="array" ref="H170">IF(
    SUM(IF(
            ISNUMBER(
                IF(
                    $M$4:$X$4,
                    (M170:X170),
                    "")),
            1,
            0))
        =0,
    NA(),
    IF(
        Parameters!$D$15=1,
        IF(
            SUM(--(ISNUMBER(IF($M$4:$X$4=1,(M170:X170),""))))&gt;0,
            MAX(IF(
                ISNUMBER(M170:X170),
                IF(
                    M$4:X$4=1,
                    M170:X170,
                    ""),
                "")),
            MAX(IF(
                ISNUMBER(M170:X170),
                IF(
                    M$4:X$4=2,
                    M170:X170,
                    ""),
                ""))
        ),
        IF(
            Parameters!$D$16=1,
            IFERROR(
                AVERAGE(IF(
                    ISNUMBER(M170:X170),
                    IF(
                        M$4:X$4=1,
                        M170:X170,
                        ""),
                    "")),
                AVERAGE(IF(
                    ISNUMBER(M170:X170),
                    IF(
                        M$4:X$4=2,
                        M170:X170,
                        ""),
                    ""))
            ),
            IF(
                Parameters!$D$17=1,
                IFERROR(
                    IF(
                        OR(
                            IF(
                                ISNUMBER(M170:X170),
                                IF(
                                    M$4:X$4=1,
                                    M170:X170,
                                    ""),
                                "")
                            =0),
                        0,
                        GEOMEAN(IF(
                            ISNUMBER(M170:X170),
                            IF(
                                M$4:X$4=1,
                                M170:X170,
                                ""),
                            ""))
                    ),
                    IF(
                        OR(IF(
                            ISNUMBER(M170:X170),
                            IF(
                                M$4:X$4=2,
                                M170:X170,
                                ""),
                            "")
                            =0),
                        0,
                        GEOMEAN(IF(
                            ISNUMBER(M170:X170),
                            IF(
                                M$4:X$4=2,
                                M170:X170,
                                ""),
                            "")))
                )
            )
        )
    )
)</f>
        <v>#N/A</v>
      </c>
      <c r="I170" s="191" t="e" cm="1">
        <f t="array" ref="I170">IF(
    SUM(IF(
            ISNUMBER(
                IF(
                    $M$5:$X$5,
                    (M170:X170),
                    "")),
            1,
            0))
        =0,
    NA(),
    IF(
        Parameters!$D$15=1,
        IF(
            SUM(--(ISNUMBER(IF($M$5:$X$5=1,(M170:X170),""))))&gt;0,
            MAX(IF(
                ISNUMBER(M170:X170),
                IF(
                    M$5:X$5=1,
                    M170:X170,
                    ""),
                "")),
            MAX(IF(
                ISNUMBER(M170:X170),
                IF(
                    M$5:X$5=2,
                    M170:X170,
                    ""),
                ""))
        ),
        IF(
            Parameters!$D$16=1,
            IFERROR(
                AVERAGE(IF(
                    ISNUMBER(M170:X170),
                    IF(
                        M$5:X$5=1,
                        M170:X170,
                        ""),
                    "")),
                AVERAGE(IF(
                    ISNUMBER(M170:X170),
                    IF(
                        M$5:X$5=2,
                        M170:X170,
                        ""),
                    ""))
            ),
            IF(
                Parameters!$D$17=1,
                IFERROR(
                    IF(
                        OR(
                            IF(
                                ISNUMBER(M170:X170),
                                IF(
                                    M$5:X$5=1,
                                    M170:X170,
                                    ""),
                                "")
                            =0),
                        0,
                        GEOMEAN(IF(
                            ISNUMBER(M170:X170),
                            IF(
                                M$5:X$5=1,
                                M170:X170,
                                ""),
                            ""))
                    ),
                    IF(
                        OR(IF(
                            ISNUMBER(M170:X170),
                            IF(
                                M$5:X$5=2,
                                M170:X170,
                                ""),
                            "")
                            =0),
                        0,
                        GEOMEAN(IF(
                            ISNUMBER(M170:X170),
                            IF(
                                M$5:X$5=2,
                                M170:X170,
                                ""),
                            "")))
                )
            )
        )
    )
)</f>
        <v>#N/A</v>
      </c>
      <c r="J170" s="242" t="s">
        <v>409</v>
      </c>
      <c r="K170" s="242" t="s">
        <v>409</v>
      </c>
      <c r="L170" s="91" t="s">
        <v>719</v>
      </c>
      <c r="M170" s="192" t="s">
        <v>409</v>
      </c>
      <c r="N170" s="192" t="s">
        <v>409</v>
      </c>
      <c r="O170" s="192" t="s">
        <v>409</v>
      </c>
      <c r="P170" s="192" t="s">
        <v>409</v>
      </c>
      <c r="Q170" s="192" t="s">
        <v>409</v>
      </c>
      <c r="R170" s="192" t="s">
        <v>409</v>
      </c>
      <c r="S170" s="192"/>
      <c r="T170" s="192"/>
      <c r="U170" s="192"/>
      <c r="V170" s="192"/>
      <c r="W170" s="192"/>
      <c r="X170" s="192"/>
      <c r="Y170" s="80"/>
      <c r="Z170" s="80"/>
    </row>
    <row r="171" spans="1:26" x14ac:dyDescent="0.2">
      <c r="A171" s="84">
        <v>164</v>
      </c>
      <c r="B171" s="84" t="str">
        <f ca="1"/>
        <v>Qatar</v>
      </c>
      <c r="C171" s="84" t="str">
        <f ca="1"/>
        <v>QAT</v>
      </c>
      <c r="D171" s="219" t="str">
        <f ca="1"/>
        <v>MEA           Middle East &amp; North Africa</v>
      </c>
      <c r="E171" s="219" t="str">
        <f ca="1"/>
        <v>NA</v>
      </c>
      <c r="F171" s="190" t="str">
        <f t="shared" ca="1" si="5"/>
        <v/>
      </c>
      <c r="G171" s="80">
        <f>IF(N171=7, 6.9, 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2.2879873730764619</v>
      </c>
      <c r="H171" s="80" cm="1">
        <f t="array" ref="H171">IF(
    SUM(IF(
            ISNUMBER(
                IF(
                    $M$4:$X$4,
                    (M171:X171),
                    "")),
            1,
            0))
        =0,
    NA(),
    IF(
        Parameters!$D$15=1,
        IF(
            SUM(--(ISNUMBER(IF($M$4:$X$4=1,(M171:X171),""))))&gt;0,
            MAX(IF(
                ISNUMBER(M171:X171),
                IF(
                    M$4:X$4=1,
                    M171:X171,
                    ""),
                "")),
            MAX(IF(
                ISNUMBER(M171:X171),
                IF(
                    M$4:X$4=2,
                    M171:X171,
                    ""),
                ""))
        ),
        IF(
            Parameters!$D$16=1,
            IFERROR(
                AVERAGE(IF(
                    ISNUMBER(M171:X171),
                    IF(
                        M$4:X$4=1,
                        M171:X171,
                        ""),
                    "")),
                AVERAGE(IF(
                    ISNUMBER(M171:X171),
                    IF(
                        M$4:X$4=2,
                        M171:X171,
                        ""),
                    ""))
            ),
            IF(
                Parameters!$D$17=1,
                IFERROR(
                    IF(
                        OR(
                            IF(
                                ISNUMBER(M171:X171),
                                IF(
                                    M$4:X$4=1,
                                    M171:X171,
                                    ""),
                                "")
                            =0),
                        0,
                        GEOMEAN(IF(
                            ISNUMBER(M171:X171),
                            IF(
                                M$4:X$4=1,
                                M171:X171,
                                ""),
                            ""))
                    ),
                    IF(
                        OR(IF(
                            ISNUMBER(M171:X171),
                            IF(
                                M$4:X$4=2,
                                M171:X171,
                                ""),
                            "")
                            =0),
                        0,
                        GEOMEAN(IF(
                            ISNUMBER(M171:X171),
                            IF(
                                M$4:X$4=2,
                                M171:X171,
                                ""),
                            "")))
                )
            )
        )
    )
)</f>
        <v>1.1778493993554</v>
      </c>
      <c r="I171" s="191" cm="1">
        <f t="array" ref="I171">IF(
    SUM(IF(
            ISNUMBER(
                IF(
                    $M$5:$X$5,
                    (M171:X171),
                    "")),
            1,
            0))
        =0,
    NA(),
    IF(
        Parameters!$D$15=1,
        IF(
            SUM(--(ISNUMBER(IF($M$5:$X$5=1,(M171:X171),""))))&gt;0,
            MAX(IF(
                ISNUMBER(M171:X171),
                IF(
                    M$5:X$5=1,
                    M171:X171,
                    ""),
                "")),
            MAX(IF(
                ISNUMBER(M171:X171),
                IF(
                    M$5:X$5=2,
                    M171:X171,
                    ""),
                ""))
        ),
        IF(
            Parameters!$D$16=1,
            IFERROR(
                AVERAGE(IF(
                    ISNUMBER(M171:X171),
                    IF(
                        M$5:X$5=1,
                        M171:X171,
                        ""),
                    "")),
                AVERAGE(IF(
                    ISNUMBER(M171:X171),
                    IF(
                        M$5:X$5=2,
                        M171:X171,
                        ""),
                    ""))
            ),
            IF(
                Parameters!$D$17=1,
                IFERROR(
                    IF(
                        OR(
                            IF(
                                ISNUMBER(M171:X171),
                                IF(
                                    M$5:X$5=1,
                                    M171:X171,
                                    ""),
                                "")
                            =0),
                        0,
                        GEOMEAN(IF(
                            ISNUMBER(M171:X171),
                            IF(
                                M$5:X$5=1,
                                M171:X171,
                                ""),
                            ""))
                    ),
                    IF(
                        OR(IF(
                            ISNUMBER(M171:X171),
                            IF(
                                M$5:X$5=2,
                                M171:X171,
                                ""),
                            "")
                            =0),
                        0,
                        GEOMEAN(IF(
                            ISNUMBER(M171:X171),
                            IF(
                                M$5:X$5=2,
                                M171:X171,
                                ""),
                            "")))
                )
            )
        )
    )
)</f>
        <v>4.4444444444444402</v>
      </c>
      <c r="J171" s="242">
        <v>45142</v>
      </c>
      <c r="K171" s="242">
        <v>45142</v>
      </c>
      <c r="L171" s="91" t="s">
        <v>277</v>
      </c>
      <c r="M171" s="192">
        <v>1.1778493993554</v>
      </c>
      <c r="N171" s="192" t="s">
        <v>409</v>
      </c>
      <c r="O171" s="192">
        <v>4.4444444444444402</v>
      </c>
      <c r="P171" s="192">
        <v>28</v>
      </c>
      <c r="Q171" s="192" t="s">
        <v>409</v>
      </c>
      <c r="R171" s="192">
        <v>0</v>
      </c>
      <c r="S171" s="192"/>
      <c r="T171" s="192"/>
      <c r="U171" s="192"/>
      <c r="V171" s="192"/>
      <c r="W171" s="192"/>
      <c r="X171" s="192"/>
      <c r="Y171" s="80"/>
      <c r="Z171" s="80"/>
    </row>
    <row r="172" spans="1:26" x14ac:dyDescent="0.2">
      <c r="A172" s="84">
        <v>165</v>
      </c>
      <c r="B172" s="84" t="str">
        <f ca="1"/>
        <v>Romania</v>
      </c>
      <c r="C172" s="84" t="str">
        <f ca="1"/>
        <v>ROU</v>
      </c>
      <c r="D172" s="219" t="str">
        <f ca="1"/>
        <v>ECS           Europe &amp; Central Asia</v>
      </c>
      <c r="E172" s="219" t="str">
        <f ca="1"/>
        <v>IBRD</v>
      </c>
      <c r="F172" s="190" t="str">
        <f t="shared" ca="1" si="5"/>
        <v/>
      </c>
      <c r="G172" s="80">
        <f>IF(N172=7, 6.9, 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4.970954001723852</v>
      </c>
      <c r="H172" s="80" cm="1">
        <f t="array" ref="H172">IF(
    SUM(IF(
            ISNUMBER(
                IF(
                    $M$4:$X$4,
                    (M172:X172),
                    "")),
            1,
            0))
        =0,
    NA(),
    IF(
        Parameters!$D$15=1,
        IF(
            SUM(--(ISNUMBER(IF($M$4:$X$4=1,(M172:X172),""))))&gt;0,
            MAX(IF(
                ISNUMBER(M172:X172),
                IF(
                    M$4:X$4=1,
                    M172:X172,
                    ""),
                "")),
            MAX(IF(
                ISNUMBER(M172:X172),
                IF(
                    M$4:X$4=2,
                    M172:X172,
                    ""),
                ""))
        ),
        IF(
            Parameters!$D$16=1,
            IFERROR(
                AVERAGE(IF(
                    ISNUMBER(M172:X172),
                    IF(
                        M$4:X$4=1,
                        M172:X172,
                        ""),
                    "")),
                AVERAGE(IF(
                    ISNUMBER(M172:X172),
                    IF(
                        M$4:X$4=2,
                        M172:X172,
                        ""),
                    ""))
            ),
            IF(
                Parameters!$D$17=1,
                IFERROR(
                    IF(
                        OR(
                            IF(
                                ISNUMBER(M172:X172),
                                IF(
                                    M$4:X$4=1,
                                    M172:X172,
                                    ""),
                                "")
                            =0),
                        0,
                        GEOMEAN(IF(
                            ISNUMBER(M172:X172),
                            IF(
                                M$4:X$4=1,
                                M172:X172,
                                ""),
                            ""))
                    ),
                    IF(
                        OR(IF(
                            ISNUMBER(M172:X172),
                            IF(
                                M$4:X$4=2,
                                M172:X172,
                                ""),
                            "")
                            =0),
                        0,
                        GEOMEAN(IF(
                            ISNUMBER(M172:X172),
                            IF(
                                M$4:X$4=2,
                                M172:X172,
                                ""),
                            "")))
                )
            )
        )
    )
)</f>
        <v>3.5364781716964502</v>
      </c>
      <c r="I172" s="191" cm="1">
        <f t="array" ref="I172">IF(
    SUM(IF(
            ISNUMBER(
                IF(
                    $M$5:$X$5,
                    (M172:X172),
                    "")),
            1,
            0))
        =0,
    NA(),
    IF(
        Parameters!$D$15=1,
        IF(
            SUM(--(ISNUMBER(IF($M$5:$X$5=1,(M172:X172),""))))&gt;0,
            MAX(IF(
                ISNUMBER(M172:X172),
                IF(
                    M$5:X$5=1,
                    M172:X172,
                    ""),
                "")),
            MAX(IF(
                ISNUMBER(M172:X172),
                IF(
                    M$5:X$5=2,
                    M172:X172,
                    ""),
                ""))
        ),
        IF(
            Parameters!$D$16=1,
            IFERROR(
                AVERAGE(IF(
                    ISNUMBER(M172:X172),
                    IF(
                        M$5:X$5=1,
                        M172:X172,
                        ""),
                    "")),
                AVERAGE(IF(
                    ISNUMBER(M172:X172),
                    IF(
                        M$5:X$5=2,
                        M172:X172,
                        ""),
                    ""))
            ),
            IF(
                Parameters!$D$17=1,
                IFERROR(
                    IF(
                        OR(
                            IF(
                                ISNUMBER(M172:X172),
                                IF(
                                    M$5:X$5=1,
                                    M172:X172,
                                    ""),
                                "")
                            =0),
                        0,
                        GEOMEAN(IF(
                            ISNUMBER(M172:X172),
                            IF(
                                M$5:X$5=1,
                                M172:X172,
                                ""),
                            ""))
                    ),
                    IF(
                        OR(IF(
                            ISNUMBER(M172:X172),
                            IF(
                                M$5:X$5=2,
                                M172:X172,
                                ""),
                            "")
                            =0),
                        0,
                        GEOMEAN(IF(
                            ISNUMBER(M172:X172),
                            IF(
                                M$5:X$5=2,
                                M172:X172,
                                ""),
                            "")))
                )
            )
        )
    )
)</f>
        <v>6.9872857932559498</v>
      </c>
      <c r="J172" s="242">
        <v>45142</v>
      </c>
      <c r="K172" s="242">
        <v>45142</v>
      </c>
      <c r="L172" s="91" t="s">
        <v>279</v>
      </c>
      <c r="M172" s="192">
        <v>3.5364781716964502</v>
      </c>
      <c r="N172" s="192" t="s">
        <v>409</v>
      </c>
      <c r="O172" s="192">
        <v>6.9872857932559498</v>
      </c>
      <c r="P172" s="192">
        <v>41.4166666666666</v>
      </c>
      <c r="Q172" s="192" t="s">
        <v>409</v>
      </c>
      <c r="R172" s="192">
        <v>1.9166666666666701</v>
      </c>
      <c r="S172" s="192"/>
      <c r="T172" s="192"/>
      <c r="U172" s="192"/>
      <c r="V172" s="192"/>
      <c r="W172" s="192"/>
      <c r="X172" s="192"/>
      <c r="Y172" s="80"/>
      <c r="Z172" s="80"/>
    </row>
    <row r="173" spans="1:26" x14ac:dyDescent="0.2">
      <c r="A173" s="84">
        <v>166</v>
      </c>
      <c r="B173" s="84" t="str">
        <f ca="1"/>
        <v>Russian Federation</v>
      </c>
      <c r="C173" s="84" t="str">
        <f ca="1"/>
        <v>RUS</v>
      </c>
      <c r="D173" s="219" t="str">
        <f ca="1"/>
        <v>ECS           Europe &amp; Central Asia</v>
      </c>
      <c r="E173" s="219" t="str">
        <f ca="1"/>
        <v>IBRD</v>
      </c>
      <c r="F173" s="190" t="str">
        <f t="shared" ca="1" si="5"/>
        <v/>
      </c>
      <c r="G173" s="80">
        <f>IF(N173=7, 6.9, 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10</v>
      </c>
      <c r="H173" s="80" cm="1">
        <f t="array" ref="H173">IF(
    SUM(IF(
            ISNUMBER(
                IF(
                    $M$4:$X$4,
                    (M173:X173),
                    "")),
            1,
            0))
        =0,
    NA(),
    IF(
        Parameters!$D$15=1,
        IF(
            SUM(--(ISNUMBER(IF($M$4:$X$4=1,(M173:X173),""))))&gt;0,
            MAX(IF(
                ISNUMBER(M173:X173),
                IF(
                    M$4:X$4=1,
                    M173:X173,
                    ""),
                "")),
            MAX(IF(
                ISNUMBER(M173:X173),
                IF(
                    M$4:X$4=2,
                    M173:X173,
                    ""),
                ""))
        ),
        IF(
            Parameters!$D$16=1,
            IFERROR(
                AVERAGE(IF(
                    ISNUMBER(M173:X173),
                    IF(
                        M$4:X$4=1,
                        M173:X173,
                        ""),
                    "")),
                AVERAGE(IF(
                    ISNUMBER(M173:X173),
                    IF(
                        M$4:X$4=2,
                        M173:X173,
                        ""),
                    ""))
            ),
            IF(
                Parameters!$D$17=1,
                IFERROR(
                    IF(
                        OR(
                            IF(
                                ISNUMBER(M173:X173),
                                IF(
                                    M$4:X$4=1,
                                    M173:X173,
                                    ""),
                                "")
                            =0),
                        0,
                        GEOMEAN(IF(
                            ISNUMBER(M173:X173),
                            IF(
                                M$4:X$4=1,
                                M173:X173,
                                ""),
                            ""))
                    ),
                    IF(
                        OR(IF(
                            ISNUMBER(M173:X173),
                            IF(
                                M$4:X$4=2,
                                M173:X173,
                                ""),
                            "")
                            =0),
                        0,
                        GEOMEAN(IF(
                            ISNUMBER(M173:X173),
                            IF(
                                M$4:X$4=2,
                                M173:X173,
                                ""),
                            "")))
                )
            )
        )
    )
)</f>
        <v>10</v>
      </c>
      <c r="I173" s="191" cm="1">
        <f t="array" ref="I173">IF(
    SUM(IF(
            ISNUMBER(
                IF(
                    $M$5:$X$5,
                    (M173:X173),
                    "")),
            1,
            0))
        =0,
    NA(),
    IF(
        Parameters!$D$15=1,
        IF(
            SUM(--(ISNUMBER(IF($M$5:$X$5=1,(M173:X173),""))))&gt;0,
            MAX(IF(
                ISNUMBER(M173:X173),
                IF(
                    M$5:X$5=1,
                    M173:X173,
                    ""),
                "")),
            MAX(IF(
                ISNUMBER(M173:X173),
                IF(
                    M$5:X$5=2,
                    M173:X173,
                    ""),
                ""))
        ),
        IF(
            Parameters!$D$16=1,
            IFERROR(
                AVERAGE(IF(
                    ISNUMBER(M173:X173),
                    IF(
                        M$5:X$5=1,
                        M173:X173,
                        ""),
                    "")),
                AVERAGE(IF(
                    ISNUMBER(M173:X173),
                    IF(
                        M$5:X$5=2,
                        M173:X173,
                        ""),
                    ""))
            ),
            IF(
                Parameters!$D$17=1,
                IFERROR(
                    IF(
                        OR(
                            IF(
                                ISNUMBER(M173:X173),
                                IF(
                                    M$5:X$5=1,
                                    M173:X173,
                                    ""),
                                "")
                            =0),
                        0,
                        GEOMEAN(IF(
                            ISNUMBER(M173:X173),
                            IF(
                                M$5:X$5=1,
                                M173:X173,
                                ""),
                            ""))
                    ),
                    IF(
                        OR(IF(
                            ISNUMBER(M173:X173),
                            IF(
                                M$5:X$5=2,
                                M173:X173,
                                ""),
                            "")
                            =0),
                        0,
                        GEOMEAN(IF(
                            ISNUMBER(M173:X173),
                            IF(
                                M$5:X$5=2,
                                M173:X173,
                                ""),
                            "")))
                )
            )
        )
    )
)</f>
        <v>10</v>
      </c>
      <c r="J173" s="242">
        <v>44895</v>
      </c>
      <c r="K173" s="242">
        <v>44887</v>
      </c>
      <c r="L173" s="91" t="s">
        <v>281</v>
      </c>
      <c r="M173" s="192">
        <v>7.8728391444476999</v>
      </c>
      <c r="N173" s="192">
        <v>10</v>
      </c>
      <c r="O173" s="192">
        <v>3.89165284687672</v>
      </c>
      <c r="P173" s="192">
        <v>66.0833333333333</v>
      </c>
      <c r="Q173" s="192" t="s">
        <v>785</v>
      </c>
      <c r="R173" s="192">
        <v>-0.41666666666667102</v>
      </c>
      <c r="S173" s="192"/>
      <c r="T173" s="192"/>
      <c r="U173" s="192"/>
      <c r="V173" s="192"/>
      <c r="W173" s="192"/>
      <c r="X173" s="192"/>
      <c r="Y173" s="80"/>
      <c r="Z173" s="80"/>
    </row>
    <row r="174" spans="1:26" x14ac:dyDescent="0.2">
      <c r="A174" s="84">
        <v>167</v>
      </c>
      <c r="B174" s="84" t="str">
        <f ca="1"/>
        <v>Rwanda</v>
      </c>
      <c r="C174" s="84" t="str">
        <f ca="1"/>
        <v>RWA</v>
      </c>
      <c r="D174" s="219" t="str">
        <f ca="1"/>
        <v>SSF           Sub-Saharan Africa</v>
      </c>
      <c r="E174" s="219" t="str">
        <f ca="1"/>
        <v>IDA</v>
      </c>
      <c r="F174" s="190" t="str">
        <f t="shared" ca="1" si="5"/>
        <v/>
      </c>
      <c r="G174" s="80">
        <f>IF(N174=7, 6.9, 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5.6842894612211792</v>
      </c>
      <c r="H174" s="80" cm="1">
        <f t="array" ref="H174">IF(
    SUM(IF(
            ISNUMBER(
                IF(
                    $M$4:$X$4,
                    (M174:X174),
                    "")),
            1,
            0))
        =0,
    NA(),
    IF(
        Parameters!$D$15=1,
        IF(
            SUM(--(ISNUMBER(IF($M$4:$X$4=1,(M174:X174),""))))&gt;0,
            MAX(IF(
                ISNUMBER(M174:X174),
                IF(
                    M$4:X$4=1,
                    M174:X174,
                    ""),
                "")),
            MAX(IF(
                ISNUMBER(M174:X174),
                IF(
                    M$4:X$4=2,
                    M174:X174,
                    ""),
                ""))
        ),
        IF(
            Parameters!$D$16=1,
            IFERROR(
                AVERAGE(IF(
                    ISNUMBER(M174:X174),
                    IF(
                        M$4:X$4=1,
                        M174:X174,
                        ""),
                    "")),
                AVERAGE(IF(
                    ISNUMBER(M174:X174),
                    IF(
                        M$4:X$4=2,
                        M174:X174,
                        ""),
                    ""))
            ),
            IF(
                Parameters!$D$17=1,
                IFERROR(
                    IF(
                        OR(
                            IF(
                                ISNUMBER(M174:X174),
                                IF(
                                    M$4:X$4=1,
                                    M174:X174,
                                    ""),
                                "")
                            =0),
                        0,
                        GEOMEAN(IF(
                            ISNUMBER(M174:X174),
                            IF(
                                M$4:X$4=1,
                                M174:X174,
                                ""),
                            ""))
                    ),
                    IF(
                        OR(IF(
                            ISNUMBER(M174:X174),
                            IF(
                                M$4:X$4=2,
                                M174:X174,
                                ""),
                            "")
                            =0),
                        0,
                        GEOMEAN(IF(
                            ISNUMBER(M174:X174),
                            IF(
                                M$4:X$4=2,
                                M174:X174,
                                ""),
                            "")))
                )
            )
        )
    )
)</f>
        <v>5.2944623498388497</v>
      </c>
      <c r="I174" s="191" cm="1">
        <f t="array" ref="I174">IF(
    SUM(IF(
            ISNUMBER(
                IF(
                    $M$5:$X$5,
                    (M174:X174),
                    "")),
            1,
            0))
        =0,
    NA(),
    IF(
        Parameters!$D$15=1,
        IF(
            SUM(--(ISNUMBER(IF($M$5:$X$5=1,(M174:X174),""))))&gt;0,
            MAX(IF(
                ISNUMBER(M174:X174),
                IF(
                    M$5:X$5=1,
                    M174:X174,
                    ""),
                "")),
            MAX(IF(
                ISNUMBER(M174:X174),
                IF(
                    M$5:X$5=2,
                    M174:X174,
                    ""),
                ""))
        ),
        IF(
            Parameters!$D$16=1,
            IFERROR(
                AVERAGE(IF(
                    ISNUMBER(M174:X174),
                    IF(
                        M$5:X$5=1,
                        M174:X174,
                        ""),
                    "")),
                AVERAGE(IF(
                    ISNUMBER(M174:X174),
                    IF(
                        M$5:X$5=2,
                        M174:X174,
                        ""),
                    ""))
            ),
            IF(
                Parameters!$D$17=1,
                IFERROR(
                    IF(
                        OR(
                            IF(
                                ISNUMBER(M174:X174),
                                IF(
                                    M$5:X$5=1,
                                    M174:X174,
                                    ""),
                                "")
                            =0),
                        0,
                        GEOMEAN(IF(
                            ISNUMBER(M174:X174),
                            IF(
                                M$5:X$5=1,
                                M174:X174,
                                ""),
                            ""))
                    ),
                    IF(
                        OR(IF(
                            ISNUMBER(M174:X174),
                            IF(
                                M$5:X$5=2,
                                M174:X174,
                                ""),
                            "")
                            =0),
                        0,
                        GEOMEAN(IF(
                            ISNUMBER(M174:X174),
                            IF(
                                M$5:X$5=2,
                                M174:X174,
                                ""),
                            "")))
                )
            )
        )
    )
)</f>
        <v>6.1028192371475898</v>
      </c>
      <c r="J174" s="242">
        <v>45142</v>
      </c>
      <c r="K174" s="242">
        <v>45142</v>
      </c>
      <c r="L174" s="91" t="s">
        <v>283</v>
      </c>
      <c r="M174" s="192">
        <v>5.2944623498388497</v>
      </c>
      <c r="N174" s="192" t="s">
        <v>409</v>
      </c>
      <c r="O174" s="192">
        <v>6.1028192371475898</v>
      </c>
      <c r="P174" s="192">
        <v>51.4166666666666</v>
      </c>
      <c r="Q174" s="192" t="s">
        <v>409</v>
      </c>
      <c r="R174" s="192">
        <v>1.25</v>
      </c>
      <c r="S174" s="192"/>
      <c r="T174" s="192"/>
      <c r="U174" s="192"/>
      <c r="V174" s="192"/>
      <c r="W174" s="192"/>
      <c r="X174" s="192"/>
      <c r="Y174" s="80"/>
      <c r="Z174" s="80"/>
    </row>
    <row r="175" spans="1:26" x14ac:dyDescent="0.2">
      <c r="A175" s="84">
        <v>168</v>
      </c>
      <c r="B175" s="84" t="str">
        <f ca="1"/>
        <v>Saudi Arabia</v>
      </c>
      <c r="C175" s="84" t="str">
        <f ca="1"/>
        <v>SAU</v>
      </c>
      <c r="D175" s="219" t="str">
        <f ca="1"/>
        <v>MEA           Middle East &amp; North Africa</v>
      </c>
      <c r="E175" s="219" t="str">
        <f ca="1"/>
        <v>NA</v>
      </c>
      <c r="F175" s="190" t="str">
        <f t="shared" ca="1" si="5"/>
        <v/>
      </c>
      <c r="G175" s="80">
        <f>IF(N175=7, 6.9, 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6.9</v>
      </c>
      <c r="H175" s="80" cm="1">
        <f t="array" ref="H175">IF(
    SUM(IF(
            ISNUMBER(
                IF(
                    $M$4:$X$4,
                    (M175:X175),
                    "")),
            1,
            0))
        =0,
    NA(),
    IF(
        Parameters!$D$15=1,
        IF(
            SUM(--(ISNUMBER(IF($M$4:$X$4=1,(M175:X175),""))))&gt;0,
            MAX(IF(
                ISNUMBER(M175:X175),
                IF(
                    M$4:X$4=1,
                    M175:X175,
                    ""),
                "")),
            MAX(IF(
                ISNUMBER(M175:X175),
                IF(
                    M$4:X$4=2,
                    M175:X175,
                    ""),
                ""))
        ),
        IF(
            Parameters!$D$16=1,
            IFERROR(
                AVERAGE(IF(
                    ISNUMBER(M175:X175),
                    IF(
                        M$4:X$4=1,
                        M175:X175,
                        ""),
                    "")),
                AVERAGE(IF(
                    ISNUMBER(M175:X175),
                    IF(
                        M$4:X$4=2,
                        M175:X175,
                        ""),
                    ""))
            ),
            IF(
                Parameters!$D$17=1,
                IFERROR(
                    IF(
                        OR(
                            IF(
                                ISNUMBER(M175:X175),
                                IF(
                                    M$4:X$4=1,
                                    M175:X175,
                                    ""),
                                "")
                            =0),
                        0,
                        GEOMEAN(IF(
                            ISNUMBER(M175:X175),
                            IF(
                                M$4:X$4=1,
                                M175:X175,
                                ""),
                            ""))
                    ),
                    IF(
                        OR(IF(
                            ISNUMBER(M175:X175),
                            IF(
                                M$4:X$4=2,
                                M175:X175,
                                ""),
                            "")
                            =0),
                        0,
                        GEOMEAN(IF(
                            ISNUMBER(M175:X175),
                            IF(
                                M$4:X$4=2,
                                M175:X175,
                                ""),
                            "")))
                )
            )
        )
    )
)</f>
        <v>7</v>
      </c>
      <c r="I175" s="191" cm="1">
        <f t="array" ref="I175">IF(
    SUM(IF(
            ISNUMBER(
                IF(
                    $M$5:$X$5,
                    (M175:X175),
                    "")),
            1,
            0))
        =0,
    NA(),
    IF(
        Parameters!$D$15=1,
        IF(
            SUM(--(ISNUMBER(IF($M$5:$X$5=1,(M175:X175),""))))&gt;0,
            MAX(IF(
                ISNUMBER(M175:X175),
                IF(
                    M$5:X$5=1,
                    M175:X175,
                    ""),
                "")),
            MAX(IF(
                ISNUMBER(M175:X175),
                IF(
                    M$5:X$5=2,
                    M175:X175,
                    ""),
                ""))
        ),
        IF(
            Parameters!$D$16=1,
            IFERROR(
                AVERAGE(IF(
                    ISNUMBER(M175:X175),
                    IF(
                        M$5:X$5=1,
                        M175:X175,
                        ""),
                    "")),
                AVERAGE(IF(
                    ISNUMBER(M175:X175),
                    IF(
                        M$5:X$5=2,
                        M175:X175,
                        ""),
                    ""))
            ),
            IF(
                Parameters!$D$17=1,
                IFERROR(
                    IF(
                        OR(
                            IF(
                                ISNUMBER(M175:X175),
                                IF(
                                    M$5:X$5=1,
                                    M175:X175,
                                    ""),
                                "")
                            =0),
                        0,
                        GEOMEAN(IF(
                            ISNUMBER(M175:X175),
                            IF(
                                M$5:X$5=1,
                                M175:X175,
                                ""),
                            ""))
                    ),
                    IF(
                        OR(IF(
                            ISNUMBER(M175:X175),
                            IF(
                                M$5:X$5=2,
                                M175:X175,
                                ""),
                            "")
                            =0),
                        0,
                        GEOMEAN(IF(
                            ISNUMBER(M175:X175),
                            IF(
                                M$5:X$5=2,
                                M175:X175,
                                ""),
                            "")))
                )
            )
        )
    )
)</f>
        <v>7</v>
      </c>
      <c r="J175" s="242">
        <v>44895</v>
      </c>
      <c r="K175" s="242">
        <v>44887</v>
      </c>
      <c r="L175" s="91" t="s">
        <v>285</v>
      </c>
      <c r="M175" s="192">
        <v>0.46000585994726001</v>
      </c>
      <c r="N175" s="192">
        <v>7</v>
      </c>
      <c r="O175" s="192">
        <v>5.8817025981205102</v>
      </c>
      <c r="P175" s="192">
        <v>23.9166666666666</v>
      </c>
      <c r="Q175" s="192" t="s">
        <v>784</v>
      </c>
      <c r="R175" s="192">
        <v>1.0833333333333299</v>
      </c>
      <c r="S175" s="192"/>
      <c r="T175" s="192"/>
      <c r="U175" s="192"/>
      <c r="V175" s="192"/>
      <c r="W175" s="192"/>
      <c r="X175" s="192"/>
      <c r="Y175" s="80"/>
      <c r="Z175" s="80"/>
    </row>
    <row r="176" spans="1:26" x14ac:dyDescent="0.2">
      <c r="A176" s="84">
        <v>169</v>
      </c>
      <c r="B176" s="84" t="str">
        <f ca="1"/>
        <v>Sudan</v>
      </c>
      <c r="C176" s="84" t="str">
        <f ca="1"/>
        <v>SDN</v>
      </c>
      <c r="D176" s="219" t="str">
        <f ca="1"/>
        <v>SSF           Sub-Saharan Africa</v>
      </c>
      <c r="E176" s="219" t="str">
        <f ca="1"/>
        <v>IDA</v>
      </c>
      <c r="F176" s="190" t="str">
        <f t="shared" ca="1" si="5"/>
        <v/>
      </c>
      <c r="G176" s="80">
        <f>IF(N176=7, 6.9, 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10</v>
      </c>
      <c r="H176" s="80" cm="1">
        <f t="array" ref="H176">IF(
    SUM(IF(
            ISNUMBER(
                IF(
                    $M$4:$X$4,
                    (M176:X176),
                    "")),
            1,
            0))
        =0,
    NA(),
    IF(
        Parameters!$D$15=1,
        IF(
            SUM(--(ISNUMBER(IF($M$4:$X$4=1,(M176:X176),""))))&gt;0,
            MAX(IF(
                ISNUMBER(M176:X176),
                IF(
                    M$4:X$4=1,
                    M176:X176,
                    ""),
                "")),
            MAX(IF(
                ISNUMBER(M176:X176),
                IF(
                    M$4:X$4=2,
                    M176:X176,
                    ""),
                ""))
        ),
        IF(
            Parameters!$D$16=1,
            IFERROR(
                AVERAGE(IF(
                    ISNUMBER(M176:X176),
                    IF(
                        M$4:X$4=1,
                        M176:X176,
                        ""),
                    "")),
                AVERAGE(IF(
                    ISNUMBER(M176:X176),
                    IF(
                        M$4:X$4=2,
                        M176:X176,
                        ""),
                    ""))
            ),
            IF(
                Parameters!$D$17=1,
                IFERROR(
                    IF(
                        OR(
                            IF(
                                ISNUMBER(M176:X176),
                                IF(
                                    M$4:X$4=1,
                                    M176:X176,
                                    ""),
                                "")
                            =0),
                        0,
                        GEOMEAN(IF(
                            ISNUMBER(M176:X176),
                            IF(
                                M$4:X$4=1,
                                M176:X176,
                                ""),
                            ""))
                    ),
                    IF(
                        OR(IF(
                            ISNUMBER(M176:X176),
                            IF(
                                M$4:X$4=2,
                                M176:X176,
                                ""),
                            "")
                            =0),
                        0,
                        GEOMEAN(IF(
                            ISNUMBER(M176:X176),
                            IF(
                                M$4:X$4=2,
                                M176:X176,
                                ""),
                            "")))
                )
            )
        )
    )
)</f>
        <v>10</v>
      </c>
      <c r="I176" s="191" cm="1">
        <f t="array" ref="I176">IF(
    SUM(IF(
            ISNUMBER(
                IF(
                    $M$5:$X$5,
                    (M176:X176),
                    "")),
            1,
            0))
        =0,
    NA(),
    IF(
        Parameters!$D$15=1,
        IF(
            SUM(--(ISNUMBER(IF($M$5:$X$5=1,(M176:X176),""))))&gt;0,
            MAX(IF(
                ISNUMBER(M176:X176),
                IF(
                    M$5:X$5=1,
                    M176:X176,
                    ""),
                "")),
            MAX(IF(
                ISNUMBER(M176:X176),
                IF(
                    M$5:X$5=2,
                    M176:X176,
                    ""),
                ""))
        ),
        IF(
            Parameters!$D$16=1,
            IFERROR(
                AVERAGE(IF(
                    ISNUMBER(M176:X176),
                    IF(
                        M$5:X$5=1,
                        M176:X176,
                        ""),
                    "")),
                AVERAGE(IF(
                    ISNUMBER(M176:X176),
                    IF(
                        M$5:X$5=2,
                        M176:X176,
                        ""),
                    ""))
            ),
            IF(
                Parameters!$D$17=1,
                IFERROR(
                    IF(
                        OR(
                            IF(
                                ISNUMBER(M176:X176),
                                IF(
                                    M$5:X$5=1,
                                    M176:X176,
                                    ""),
                                "")
                            =0),
                        0,
                        GEOMEAN(IF(
                            ISNUMBER(M176:X176),
                            IF(
                                M$5:X$5=1,
                                M176:X176,
                                ""),
                            ""))
                    ),
                    IF(
                        OR(IF(
                            ISNUMBER(M176:X176),
                            IF(
                                M$5:X$5=2,
                                M176:X176,
                                ""),
                            "")
                            =0),
                        0,
                        GEOMEAN(IF(
                            ISNUMBER(M176:X176),
                            IF(
                                M$5:X$5=2,
                                M176:X176,
                                ""),
                            "")))
                )
            )
        )
    )
)</f>
        <v>10</v>
      </c>
      <c r="J176" s="242">
        <v>45142</v>
      </c>
      <c r="K176" s="242">
        <v>45142</v>
      </c>
      <c r="L176" s="91" t="s">
        <v>287</v>
      </c>
      <c r="M176" s="192">
        <v>10</v>
      </c>
      <c r="N176" s="192" t="s">
        <v>409</v>
      </c>
      <c r="O176" s="192">
        <v>10</v>
      </c>
      <c r="P176" s="192">
        <v>83.4166666666666</v>
      </c>
      <c r="Q176" s="192" t="s">
        <v>409</v>
      </c>
      <c r="R176" s="192">
        <v>5.5833333333333197</v>
      </c>
      <c r="S176" s="192"/>
      <c r="T176" s="192"/>
      <c r="U176" s="192"/>
      <c r="V176" s="192"/>
      <c r="W176" s="192"/>
      <c r="X176" s="192"/>
      <c r="Y176" s="80"/>
      <c r="Z176" s="80"/>
    </row>
    <row r="177" spans="1:26" x14ac:dyDescent="0.2">
      <c r="A177" s="84">
        <v>170</v>
      </c>
      <c r="B177" s="84" t="str">
        <f ca="1"/>
        <v>Senegal</v>
      </c>
      <c r="C177" s="84" t="str">
        <f ca="1"/>
        <v>SEN</v>
      </c>
      <c r="D177" s="219" t="str">
        <f ca="1"/>
        <v>SSF           Sub-Saharan Africa</v>
      </c>
      <c r="E177" s="219" t="str">
        <f ca="1"/>
        <v>IDA</v>
      </c>
      <c r="F177" s="190" t="str">
        <f t="shared" ca="1" si="5"/>
        <v/>
      </c>
      <c r="G177" s="80">
        <f>IF(N177=7, 6.9, 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3.3560808422081534</v>
      </c>
      <c r="H177" s="80" cm="1">
        <f t="array" ref="H177">IF(
    SUM(IF(
            ISNUMBER(
                IF(
                    $M$4:$X$4,
                    (M177:X177),
                    "")),
            1,
            0))
        =0,
    NA(),
    IF(
        Parameters!$D$15=1,
        IF(
            SUM(--(ISNUMBER(IF($M$4:$X$4=1,(M177:X177),""))))&gt;0,
            MAX(IF(
                ISNUMBER(M177:X177),
                IF(
                    M$4:X$4=1,
                    M177:X177,
                    ""),
                "")),
            MAX(IF(
                ISNUMBER(M177:X177),
                IF(
                    M$4:X$4=2,
                    M177:X177,
                    ""),
                ""))
        ),
        IF(
            Parameters!$D$16=1,
            IFERROR(
                AVERAGE(IF(
                    ISNUMBER(M177:X177),
                    IF(
                        M$4:X$4=1,
                        M177:X177,
                        ""),
                    "")),
                AVERAGE(IF(
                    ISNUMBER(M177:X177),
                    IF(
                        M$4:X$4=2,
                        M177:X177,
                        ""),
                    ""))
            ),
            IF(
                Parameters!$D$17=1,
                IFERROR(
                    IF(
                        OR(
                            IF(
                                ISNUMBER(M177:X177),
                                IF(
                                    M$4:X$4=1,
                                    M177:X177,
                                    ""),
                                "")
                            =0),
                        0,
                        GEOMEAN(IF(
                            ISNUMBER(M177:X177),
                            IF(
                                M$4:X$4=1,
                                M177:X177,
                                ""),
                            ""))
                    ),
                    IF(
                        OR(IF(
                            ISNUMBER(M177:X177),
                            IF(
                                M$4:X$4=2,
                                M177:X177,
                                ""),
                            "")
                            =0),
                        0,
                        GEOMEAN(IF(
                            ISNUMBER(M177:X177),
                            IF(
                                M$4:X$4=2,
                                M177:X177,
                                ""),
                            "")))
                )
            )
        )
    )
)</f>
        <v>2.5988866100205099</v>
      </c>
      <c r="I177" s="191" cm="1">
        <f t="array" ref="I177">IF(
    SUM(IF(
            ISNUMBER(
                IF(
                    $M$5:$X$5,
                    (M177:X177),
                    "")),
            1,
            0))
        =0,
    NA(),
    IF(
        Parameters!$D$15=1,
        IF(
            SUM(--(ISNUMBER(IF($M$5:$X$5=1,(M177:X177),""))))&gt;0,
            MAX(IF(
                ISNUMBER(M177:X177),
                IF(
                    M$5:X$5=1,
                    M177:X177,
                    ""),
                "")),
            MAX(IF(
                ISNUMBER(M177:X177),
                IF(
                    M$5:X$5=2,
                    M177:X177,
                    ""),
                ""))
        ),
        IF(
            Parameters!$D$16=1,
            IFERROR(
                AVERAGE(IF(
                    ISNUMBER(M177:X177),
                    IF(
                        M$5:X$5=1,
                        M177:X177,
                        ""),
                    "")),
                AVERAGE(IF(
                    ISNUMBER(M177:X177),
                    IF(
                        M$5:X$5=2,
                        M177:X177,
                        ""),
                    ""))
            ),
            IF(
                Parameters!$D$17=1,
                IFERROR(
                    IF(
                        OR(
                            IF(
                                ISNUMBER(M177:X177),
                                IF(
                                    M$5:X$5=1,
                                    M177:X177,
                                    ""),
                                "")
                            =0),
                        0,
                        GEOMEAN(IF(
                            ISNUMBER(M177:X177),
                            IF(
                                M$5:X$5=1,
                                M177:X177,
                                ""),
                            ""))
                    ),
                    IF(
                        OR(IF(
                            ISNUMBER(M177:X177),
                            IF(
                                M$5:X$5=2,
                                M177:X177,
                                ""),
                            "")
                            =0),
                        0,
                        GEOMEAN(IF(
                            ISNUMBER(M177:X177),
                            IF(
                                M$5:X$5=2,
                                M177:X177,
                                ""),
                            "")))
                )
            )
        )
    )
)</f>
        <v>4.3338861249309</v>
      </c>
      <c r="J177" s="242">
        <v>45142</v>
      </c>
      <c r="K177" s="242">
        <v>45142</v>
      </c>
      <c r="L177" s="91" t="s">
        <v>289</v>
      </c>
      <c r="M177" s="192">
        <v>2.5988866100205099</v>
      </c>
      <c r="N177" s="192" t="s">
        <v>409</v>
      </c>
      <c r="O177" s="192">
        <v>4.3338861249309</v>
      </c>
      <c r="P177" s="192">
        <v>36.0833333333333</v>
      </c>
      <c r="Q177" s="192" t="s">
        <v>409</v>
      </c>
      <c r="R177" s="192">
        <v>-8.3333333333328596E-2</v>
      </c>
      <c r="S177" s="192"/>
      <c r="T177" s="192"/>
      <c r="U177" s="192"/>
      <c r="V177" s="192"/>
      <c r="W177" s="192"/>
      <c r="X177" s="192"/>
      <c r="Y177" s="80"/>
      <c r="Z177" s="80"/>
    </row>
    <row r="178" spans="1:26" x14ac:dyDescent="0.2">
      <c r="A178" s="84">
        <v>171</v>
      </c>
      <c r="B178" s="84" t="str">
        <f ca="1"/>
        <v>Singapore</v>
      </c>
      <c r="C178" s="84" t="str">
        <f ca="1"/>
        <v>SGP</v>
      </c>
      <c r="D178" s="219" t="str">
        <f ca="1"/>
        <v>EAS           East Asia &amp; Pacific</v>
      </c>
      <c r="E178" s="219" t="str">
        <f ca="1"/>
        <v>NA</v>
      </c>
      <c r="F178" s="190" t="str">
        <f t="shared" ca="1" si="5"/>
        <v/>
      </c>
      <c r="G178" s="80">
        <f>IF(N178=7, 6.9, 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$M$4:$X$4,
                    (M178:X178),
                    "")),
            1,
            0))
        =0,
    NA(),
    IF(
        Parameters!$D$15=1,
        IF(
            SUM(--(ISNUMBER(IF($M$4:$X$4=1,(M178:X178),""))))&gt;0,
            MAX(IF(
                ISNUMBER(M178:X178),
                IF(
                    M$4:X$4=1,
                    M178:X178,
                    ""),
                "")),
            MAX(IF(
                ISNUMBER(M178:X178),
                IF(
                    M$4:X$4=2,
                    M178:X178,
                    ""),
                ""))
        ),
        IF(
            Parameters!$D$16=1,
            IFERROR(
                AVERAGE(IF(
                    ISNUMBER(M178:X178),
                    IF(
                        M$4:X$4=1,
                        M178:X178,
                        ""),
                    "")),
                AVERAGE(IF(
                    ISNUMBER(M178:X178),
                    IF(
                        M$4:X$4=2,
                        M178:X178,
                        ""),
                    ""))
            ),
            IF(
                Parameters!$D$17=1,
                IFERROR(
                    IF(
                        OR(
                            IF(
                                ISNUMBER(M178:X178),
                                IF(
                                    M$4:X$4=1,
                                    M178:X178,
                                    ""),
                                "")
                            =0),
                        0,
                        GEOMEAN(IF(
                            ISNUMBER(M178:X178),
                            IF(
                                M$4:X$4=1,
                                M178:X178,
                                ""),
                            ""))
                    ),
                    IF(
                        OR(IF(
                            ISNUMBER(M178:X178),
                            IF(
                                M$4:X$4=2,
                                M178:X178,
                                ""),
                            "")
                            =0),
                        0,
                        GEOMEAN(IF(
                            ISNUMBER(M178:X178),
                            IF(
                                M$4:X$4=2,
                                M178:X178,
                                ""),
                            "")))
                )
            )
        )
    )
)</f>
        <v>0</v>
      </c>
      <c r="I178" s="191" cm="1">
        <f t="array" ref="I178">IF(
    SUM(IF(
            ISNUMBER(
                IF(
                    $M$5:$X$5,
                    (M178:X178),
                    "")),
            1,
            0))
        =0,
    NA(),
    IF(
        Parameters!$D$15=1,
        IF(
            SUM(--(ISNUMBER(IF($M$5:$X$5=1,(M178:X178),""))))&gt;0,
            MAX(IF(
                ISNUMBER(M178:X178),
                IF(
                    M$5:X$5=1,
                    M178:X178,
                    ""),
                "")),
            MAX(IF(
                ISNUMBER(M178:X178),
                IF(
                    M$5:X$5=2,
                    M178:X178,
                    ""),
                ""))
        ),
        IF(
            Parameters!$D$16=1,
            IFERROR(
                AVERAGE(IF(
                    ISNUMBER(M178:X178),
                    IF(
                        M$5:X$5=1,
                        M178:X178,
                        ""),
                    "")),
                AVERAGE(IF(
                    ISNUMBER(M178:X178),
                    IF(
                        M$5:X$5=2,
                        M178:X178,
                        ""),
                    ""))
            ),
            IF(
                Parameters!$D$17=1,
                IFERROR(
                    IF(
                        OR(
                            IF(
                                ISNUMBER(M178:X178),
                                IF(
                                    M$5:X$5=1,
                                    M178:X178,
                                    ""),
                                "")
                            =0),
                        0,
                        GEOMEAN(IF(
                            ISNUMBER(M178:X178),
                            IF(
                                M$5:X$5=1,
                                M178:X178,
                                ""),
                            ""))
                    ),
                    IF(
                        OR(IF(
                            ISNUMBER(M178:X178),
                            IF(
                                M$5:X$5=2,
                                M178:X178,
                                ""),
                            "")
                            =0),
                        0,
                        GEOMEAN(IF(
                            ISNUMBER(M178:X178),
                            IF(
                                M$5:X$5=2,
                                M178:X178,
                                ""),
                            "")))
                )
            )
        )
    )
)</f>
        <v>3.33886124930901</v>
      </c>
      <c r="J178" s="242">
        <v>45142</v>
      </c>
      <c r="K178" s="242">
        <v>45142</v>
      </c>
      <c r="L178" s="91" t="s">
        <v>291</v>
      </c>
      <c r="M178" s="192">
        <v>0</v>
      </c>
      <c r="N178" s="192" t="s">
        <v>409</v>
      </c>
      <c r="O178" s="192">
        <v>3.33886124930901</v>
      </c>
      <c r="P178" s="192">
        <v>9.1666666666666607</v>
      </c>
      <c r="Q178" s="192" t="s">
        <v>409</v>
      </c>
      <c r="R178" s="192">
        <v>-0.83333333333333304</v>
      </c>
      <c r="S178" s="192"/>
      <c r="T178" s="192"/>
      <c r="U178" s="192"/>
      <c r="V178" s="192"/>
      <c r="W178" s="192"/>
      <c r="X178" s="192"/>
      <c r="Y178" s="80"/>
      <c r="Z178" s="80"/>
    </row>
    <row r="179" spans="1:26" x14ac:dyDescent="0.2">
      <c r="A179" s="84">
        <v>172</v>
      </c>
      <c r="B179" s="84" t="str">
        <f ca="1"/>
        <v>Solomon Islands</v>
      </c>
      <c r="C179" s="84" t="str">
        <f ca="1"/>
        <v>SLB</v>
      </c>
      <c r="D179" s="219" t="str">
        <f ca="1"/>
        <v>EAS           East Asia &amp; Pacific</v>
      </c>
      <c r="E179" s="219" t="str">
        <f ca="1"/>
        <v>IDA</v>
      </c>
      <c r="F179" s="190" t="str">
        <f t="shared" ca="1" si="5"/>
        <v/>
      </c>
      <c r="G179" s="80" t="e">
        <f>IF(N179=7, 6.9, 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#N/A</v>
      </c>
      <c r="H179" s="80" t="e" cm="1">
        <f t="array" ref="H179">IF(
    SUM(IF(
            ISNUMBER(
                IF(
                    $M$4:$X$4,
                    (M179:X179),
                    "")),
            1,
            0))
        =0,
    NA(),
    IF(
        Parameters!$D$15=1,
        IF(
            SUM(--(ISNUMBER(IF($M$4:$X$4=1,(M179:X179),""))))&gt;0,
            MAX(IF(
                ISNUMBER(M179:X179),
                IF(
                    M$4:X$4=1,
                    M179:X179,
                    ""),
                "")),
            MAX(IF(
                ISNUMBER(M179:X179),
                IF(
                    M$4:X$4=2,
                    M179:X179,
                    ""),
                ""))
        ),
        IF(
            Parameters!$D$16=1,
            IFERROR(
                AVERAGE(IF(
                    ISNUMBER(M179:X179),
                    IF(
                        M$4:X$4=1,
                        M179:X179,
                        ""),
                    "")),
                AVERAGE(IF(
                    ISNUMBER(M179:X179),
                    IF(
                        M$4:X$4=2,
                        M179:X179,
                        ""),
                    ""))
            ),
            IF(
                Parameters!$D$17=1,
                IFERROR(
                    IF(
                        OR(
                            IF(
                                ISNUMBER(M179:X179),
                                IF(
                                    M$4:X$4=1,
                                    M179:X179,
                                    ""),
                                "")
                            =0),
                        0,
                        GEOMEAN(IF(
                            ISNUMBER(M179:X179),
                            IF(
                                M$4:X$4=1,
                                M179:X179,
                                ""),
                            ""))
                    ),
                    IF(
                        OR(IF(
                            ISNUMBER(M179:X179),
                            IF(
                                M$4:X$4=2,
                                M179:X179,
                                ""),
                            "")
                            =0),
                        0,
                        GEOMEAN(IF(
                            ISNUMBER(M179:X179),
                            IF(
                                M$4:X$4=2,
                                M179:X179,
                                ""),
                            "")))
                )
            )
        )
    )
)</f>
        <v>#N/A</v>
      </c>
      <c r="I179" s="191" t="e" cm="1">
        <f t="array" ref="I179">IF(
    SUM(IF(
            ISNUMBER(
                IF(
                    $M$5:$X$5,
                    (M179:X179),
                    "")),
            1,
            0))
        =0,
    NA(),
    IF(
        Parameters!$D$15=1,
        IF(
            SUM(--(ISNUMBER(IF($M$5:$X$5=1,(M179:X179),""))))&gt;0,
            MAX(IF(
                ISNUMBER(M179:X179),
                IF(
                    M$5:X$5=1,
                    M179:X179,
                    ""),
                "")),
            MAX(IF(
                ISNUMBER(M179:X179),
                IF(
                    M$5:X$5=2,
                    M179:X179,
                    ""),
                ""))
        ),
        IF(
            Parameters!$D$16=1,
            IFERROR(
                AVERAGE(IF(
                    ISNUMBER(M179:X179),
                    IF(
                        M$5:X$5=1,
                        M179:X179,
                        ""),
                    "")),
                AVERAGE(IF(
                    ISNUMBER(M179:X179),
                    IF(
                        M$5:X$5=2,
                        M179:X179,
                        ""),
                    ""))
            ),
            IF(
                Parameters!$D$17=1,
                IFERROR(
                    IF(
                        OR(
                            IF(
                                ISNUMBER(M179:X179),
                                IF(
                                    M$5:X$5=1,
                                    M179:X179,
                                    ""),
                                "")
                            =0),
                        0,
                        GEOMEAN(IF(
                            ISNUMBER(M179:X179),
                            IF(
                                M$5:X$5=1,
                                M179:X179,
                                ""),
                            ""))
                    ),
                    IF(
                        OR(IF(
                            ISNUMBER(M179:X179),
                            IF(
                                M$5:X$5=2,
                                M179:X179,
                                ""),
                            "")
                            =0),
                        0,
                        GEOMEAN(IF(
                            ISNUMBER(M179:X179),
                            IF(
                                M$5:X$5=2,
                                M179:X179,
                                ""),
                            "")))
                )
            )
        )
    )
)</f>
        <v>#N/A</v>
      </c>
      <c r="J179" s="242">
        <v>44753</v>
      </c>
      <c r="K179" s="242">
        <v>44753</v>
      </c>
      <c r="L179" s="91" t="s">
        <v>293</v>
      </c>
      <c r="M179" s="192" t="s">
        <v>409</v>
      </c>
      <c r="N179" s="192" t="s">
        <v>409</v>
      </c>
      <c r="O179" s="192" t="s">
        <v>409</v>
      </c>
      <c r="P179" s="192" t="s">
        <v>409</v>
      </c>
      <c r="Q179" s="192" t="s">
        <v>409</v>
      </c>
      <c r="R179" s="192" t="s">
        <v>409</v>
      </c>
      <c r="S179" s="192"/>
      <c r="T179" s="192"/>
      <c r="U179" s="192"/>
      <c r="V179" s="192"/>
      <c r="W179" s="192"/>
      <c r="X179" s="192"/>
      <c r="Y179" s="80"/>
      <c r="Z179" s="80"/>
    </row>
    <row r="180" spans="1:26" x14ac:dyDescent="0.2">
      <c r="A180" s="84">
        <v>173</v>
      </c>
      <c r="B180" s="84" t="str">
        <f ca="1"/>
        <v>Sierra Leone</v>
      </c>
      <c r="C180" s="84" t="str">
        <f ca="1"/>
        <v>SLE</v>
      </c>
      <c r="D180" s="219" t="str">
        <f ca="1"/>
        <v>SSF           Sub-Saharan Africa</v>
      </c>
      <c r="E180" s="219" t="str">
        <f ca="1"/>
        <v>IDA</v>
      </c>
      <c r="F180" s="190" t="str">
        <f t="shared" ca="1" si="5"/>
        <v/>
      </c>
      <c r="G180" s="80">
        <f>IF(N180=7, 6.9, 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10</v>
      </c>
      <c r="H180" s="80" cm="1">
        <f t="array" ref="H180">IF(
    SUM(IF(
            ISNUMBER(
                IF(
                    $M$4:$X$4,
                    (M180:X180),
                    "")),
            1,
            0))
        =0,
    NA(),
    IF(
        Parameters!$D$15=1,
        IF(
            SUM(--(ISNUMBER(IF($M$4:$X$4=1,(M180:X180),""))))&gt;0,
            MAX(IF(
                ISNUMBER(M180:X180),
                IF(
                    M$4:X$4=1,
                    M180:X180,
                    ""),
                "")),
            MAX(IF(
                ISNUMBER(M180:X180),
                IF(
                    M$4:X$4=2,
                    M180:X180,
                    ""),
                ""))
        ),
        IF(
            Parameters!$D$16=1,
            IFERROR(
                AVERAGE(IF(
                    ISNUMBER(M180:X180),
                    IF(
                        M$4:X$4=1,
                        M180:X180,
                        ""),
                    "")),
                AVERAGE(IF(
                    ISNUMBER(M180:X180),
                    IF(
                        M$4:X$4=2,
                        M180:X180,
                        ""),
                    ""))
            ),
            IF(
                Parameters!$D$17=1,
                IFERROR(
                    IF(
                        OR(
                            IF(
                                ISNUMBER(M180:X180),
                                IF(
                                    M$4:X$4=1,
                                    M180:X180,
                                    ""),
                                "")
                            =0),
                        0,
                        GEOMEAN(IF(
                            ISNUMBER(M180:X180),
                            IF(
                                M$4:X$4=1,
                                M180:X180,
                                ""),
                            ""))
                    ),
                    IF(
                        OR(IF(
                            ISNUMBER(M180:X180),
                            IF(
                                M$4:X$4=2,
                                M180:X180,
                                ""),
                            "")
                            =0),
                        0,
                        GEOMEAN(IF(
                            ISNUMBER(M180:X180),
                            IF(
                                M$4:X$4=2,
                                M180:X180,
                                ""),
                            "")))
                )
            )
        )
    )
)</f>
        <v>10</v>
      </c>
      <c r="I180" s="191" cm="1">
        <f t="array" ref="I180">IF(
    SUM(IF(
            ISNUMBER(
                IF(
                    $M$5:$X$5,
                    (M180:X180),
                    "")),
            1,
            0))
        =0,
    NA(),
    IF(
        Parameters!$D$15=1,
        IF(
            SUM(--(ISNUMBER(IF($M$5:$X$5=1,(M180:X180),""))))&gt;0,
            MAX(IF(
                ISNUMBER(M180:X180),
                IF(
                    M$5:X$5=1,
                    M180:X180,
                    ""),
                "")),
            MAX(IF(
                ISNUMBER(M180:X180),
                IF(
                    M$5:X$5=2,
                    M180:X180,
                    ""),
                ""))
        ),
        IF(
            Parameters!$D$16=1,
            IFERROR(
                AVERAGE(IF(
                    ISNUMBER(M180:X180),
                    IF(
                        M$5:X$5=1,
                        M180:X180,
                        ""),
                    "")),
                AVERAGE(IF(
                    ISNUMBER(M180:X180),
                    IF(
                        M$5:X$5=2,
                        M180:X180,
                        ""),
                    ""))
            ),
            IF(
                Parameters!$D$17=1,
                IFERROR(
                    IF(
                        OR(
                            IF(
                                ISNUMBER(M180:X180),
                                IF(
                                    M$5:X$5=1,
                                    M180:X180,
                                    ""),
                                "")
                            =0),
                        0,
                        GEOMEAN(IF(
                            ISNUMBER(M180:X180),
                            IF(
                                M$5:X$5=1,
                                M180:X180,
                                ""),
                            ""))
                    ),
                    IF(
                        OR(IF(
                            ISNUMBER(M180:X180),
                            IF(
                                M$5:X$5=2,
                                M180:X180,
                                ""),
                            "")
                            =0),
                        0,
                        GEOMEAN(IF(
                            ISNUMBER(M180:X180),
                            IF(
                                M$5:X$5=2,
                                M180:X180,
                                ""),
                            "")))
                )
            )
        )
    )
)</f>
        <v>10</v>
      </c>
      <c r="J180" s="242">
        <v>44895</v>
      </c>
      <c r="K180" s="242">
        <v>45142</v>
      </c>
      <c r="L180" s="91" t="s">
        <v>295</v>
      </c>
      <c r="M180" s="192">
        <v>7.2135950776442996</v>
      </c>
      <c r="N180" s="192">
        <v>10</v>
      </c>
      <c r="O180" s="192">
        <v>6.6556108347153096</v>
      </c>
      <c r="P180" s="192">
        <v>62.3333333333333</v>
      </c>
      <c r="Q180" s="192" t="s">
        <v>786</v>
      </c>
      <c r="R180" s="192">
        <v>1.6666666666666601</v>
      </c>
      <c r="S180" s="192"/>
      <c r="T180" s="192"/>
      <c r="U180" s="192"/>
      <c r="V180" s="192"/>
      <c r="W180" s="192"/>
      <c r="X180" s="192"/>
      <c r="Y180" s="80"/>
      <c r="Z180" s="80"/>
    </row>
    <row r="181" spans="1:26" x14ac:dyDescent="0.2">
      <c r="A181" s="84">
        <v>174</v>
      </c>
      <c r="B181" s="84" t="str">
        <f ca="1"/>
        <v>El Salvador</v>
      </c>
      <c r="C181" s="84" t="str">
        <f ca="1"/>
        <v>SLV</v>
      </c>
      <c r="D181" s="219" t="str">
        <f ca="1"/>
        <v>LCN           Latin America &amp; Caribbean</v>
      </c>
      <c r="E181" s="219" t="str">
        <f ca="1"/>
        <v>IBRD</v>
      </c>
      <c r="F181" s="190" t="str">
        <f t="shared" ca="1" si="5"/>
        <v/>
      </c>
      <c r="G181" s="80">
        <f>IF(N181=7, 6.9, 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3.7688977040112288</v>
      </c>
      <c r="H181" s="80" cm="1">
        <f t="array" ref="H181">IF(
    SUM(IF(
            ISNUMBER(
                IF(
                    $M$4:$X$4,
                    (M181:X181),
                    "")),
            1,
            0))
        =0,
    NA(),
    IF(
        Parameters!$D$15=1,
        IF(
            SUM(--(ISNUMBER(IF($M$4:$X$4=1,(M181:X181),""))))&gt;0,
            MAX(IF(
                ISNUMBER(M181:X181),
                IF(
                    M$4:X$4=1,
                    M181:X181,
                    ""),
                "")),
            MAX(IF(
                ISNUMBER(M181:X181),
                IF(
                    M$4:X$4=2,
                    M181:X181,
                    ""),
                ""))
        ),
        IF(
            Parameters!$D$16=1,
            IFERROR(
                AVERAGE(IF(
                    ISNUMBER(M181:X181),
                    IF(
                        M$4:X$4=1,
                        M181:X181,
                        ""),
                    "")),
                AVERAGE(IF(
                    ISNUMBER(M181:X181),
                    IF(
                        M$4:X$4=2,
                        M181:X181,
                        ""),
                    ""))
            ),
            IF(
                Parameters!$D$17=1,
                IFERROR(
                    IF(
                        OR(
                            IF(
                                ISNUMBER(M181:X181),
                                IF(
                                    M$4:X$4=1,
                                    M181:X181,
                                    ""),
                                "")
                            =0),
                        0,
                        GEOMEAN(IF(
                            ISNUMBER(M181:X181),
                            IF(
                                M$4:X$4=1,
                                M181:X181,
                                ""),
                            ""))
                    ),
                    IF(
                        OR(IF(
                            ISNUMBER(M181:X181),
                            IF(
                                M$4:X$4=2,
                                M181:X181,
                                ""),
                            "")
                            =0),
                        0,
                        GEOMEAN(IF(
                            ISNUMBER(M181:X181),
                            IF(
                                M$4:X$4=2,
                                M181:X181,
                                ""),
                            "")))
                )
            )
        )
    )
)</f>
        <v>4.2543217111046001</v>
      </c>
      <c r="I181" s="191" cm="1">
        <f t="array" ref="I181">IF(
    SUM(IF(
            ISNUMBER(
                IF(
                    $M$5:$X$5,
                    (M181:X181),
                    "")),
            1,
            0))
        =0,
    NA(),
    IF(
        Parameters!$D$15=1,
        IF(
            SUM(--(ISNUMBER(IF($M$5:$X$5=1,(M181:X181),""))))&gt;0,
            MAX(IF(
                ISNUMBER(M181:X181),
                IF(
                    M$5:X$5=1,
                    M181:X181,
                    ""),
                "")),
            MAX(IF(
                ISNUMBER(M181:X181),
                IF(
                    M$5:X$5=2,
                    M181:X181,
                    ""),
                ""))
        ),
        IF(
            Parameters!$D$16=1,
            IFERROR(
                AVERAGE(IF(
                    ISNUMBER(M181:X181),
                    IF(
                        M$5:X$5=1,
                        M181:X181,
                        ""),
                    "")),
                AVERAGE(IF(
                    ISNUMBER(M181:X181),
                    IF(
                        M$5:X$5=2,
                        M181:X181,
                        ""),
                    ""))
            ),
            IF(
                Parameters!$D$17=1,
                IFERROR(
                    IF(
                        OR(
                            IF(
                                ISNUMBER(M181:X181),
                                IF(
                                    M$5:X$5=1,
                                    M181:X181,
                                    ""),
                                "")
                            =0),
                        0,
                        GEOMEAN(IF(
                            ISNUMBER(M181:X181),
                            IF(
                                M$5:X$5=1,
                                M181:X181,
                                ""),
                            ""))
                    ),
                    IF(
                        OR(IF(
                            ISNUMBER(M181:X181),
                            IF(
                                M$5:X$5=2,
                                M181:X181,
                                ""),
                            "")
                            =0),
                        0,
                        GEOMEAN(IF(
                            ISNUMBER(M181:X181),
                            IF(
                                M$5:X$5=2,
                                M181:X181,
                                ""),
                            "")))
                )
            )
        )
    )
)</f>
        <v>3.3388612493090002</v>
      </c>
      <c r="J181" s="242">
        <v>45142</v>
      </c>
      <c r="K181" s="242">
        <v>45142</v>
      </c>
      <c r="L181" s="91" t="s">
        <v>297</v>
      </c>
      <c r="M181" s="192">
        <v>4.2543217111046001</v>
      </c>
      <c r="N181" s="192" t="s">
        <v>409</v>
      </c>
      <c r="O181" s="192">
        <v>3.3388612493090002</v>
      </c>
      <c r="P181" s="192">
        <v>45.5</v>
      </c>
      <c r="Q181" s="192" t="s">
        <v>409</v>
      </c>
      <c r="R181" s="192">
        <v>-0.83333333333333504</v>
      </c>
      <c r="S181" s="192"/>
      <c r="T181" s="192"/>
      <c r="U181" s="192"/>
      <c r="V181" s="192"/>
      <c r="W181" s="192"/>
      <c r="X181" s="192"/>
      <c r="Y181" s="80"/>
      <c r="Z181" s="80"/>
    </row>
    <row r="182" spans="1:26" x14ac:dyDescent="0.2">
      <c r="A182" s="84">
        <v>175</v>
      </c>
      <c r="B182" s="84" t="str">
        <f ca="1"/>
        <v>San Marino</v>
      </c>
      <c r="C182" s="84" t="str">
        <f ca="1"/>
        <v>SMR</v>
      </c>
      <c r="D182" s="219" t="str">
        <f ca="1"/>
        <v>ECS           Europe &amp; Central Asia</v>
      </c>
      <c r="E182" s="219" t="str">
        <f ca="1"/>
        <v>NA</v>
      </c>
      <c r="F182" s="190" t="str">
        <f t="shared" ca="1" si="5"/>
        <v/>
      </c>
      <c r="G182" s="80" t="e">
        <f>IF(N182=7, 6.9, 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#N/A</v>
      </c>
      <c r="H182" s="80" t="e" cm="1">
        <f t="array" ref="H182">IF(
    SUM(IF(
            ISNUMBER(
                IF(
                    $M$4:$X$4,
                    (M182:X182),
                    "")),
            1,
            0))
        =0,
    NA(),
    IF(
        Parameters!$D$15=1,
        IF(
            SUM(--(ISNUMBER(IF($M$4:$X$4=1,(M182:X182),""))))&gt;0,
            MAX(IF(
                ISNUMBER(M182:X182),
                IF(
                    M$4:X$4=1,
                    M182:X182,
                    ""),
                "")),
            MAX(IF(
                ISNUMBER(M182:X182),
                IF(
                    M$4:X$4=2,
                    M182:X182,
                    ""),
                ""))
        ),
        IF(
            Parameters!$D$16=1,
            IFERROR(
                AVERAGE(IF(
                    ISNUMBER(M182:X182),
                    IF(
                        M$4:X$4=1,
                        M182:X182,
                        ""),
                    "")),
                AVERAGE(IF(
                    ISNUMBER(M182:X182),
                    IF(
                        M$4:X$4=2,
                        M182:X182,
                        ""),
                    ""))
            ),
            IF(
                Parameters!$D$17=1,
                IFERROR(
                    IF(
                        OR(
                            IF(
                                ISNUMBER(M182:X182),
                                IF(
                                    M$4:X$4=1,
                                    M182:X182,
                                    ""),
                                "")
                            =0),
                        0,
                        GEOMEAN(IF(
                            ISNUMBER(M182:X182),
                            IF(
                                M$4:X$4=1,
                                M182:X182,
                                ""),
                            ""))
                    ),
                    IF(
                        OR(IF(
                            ISNUMBER(M182:X182),
                            IF(
                                M$4:X$4=2,
                                M182:X182,
                                ""),
                            "")
                            =0),
                        0,
                        GEOMEAN(IF(
                            ISNUMBER(M182:X182),
                            IF(
                                M$4:X$4=2,
                                M182:X182,
                                ""),
                            "")))
                )
            )
        )
    )
)</f>
        <v>#N/A</v>
      </c>
      <c r="I182" s="191" t="e" cm="1">
        <f t="array" ref="I182">IF(
    SUM(IF(
            ISNUMBER(
                IF(
                    $M$5:$X$5,
                    (M182:X182),
                    "")),
            1,
            0))
        =0,
    NA(),
    IF(
        Parameters!$D$15=1,
        IF(
            SUM(--(ISNUMBER(IF($M$5:$X$5=1,(M182:X182),""))))&gt;0,
            MAX(IF(
                ISNUMBER(M182:X182),
                IF(
                    M$5:X$5=1,
                    M182:X182,
                    ""),
                "")),
            MAX(IF(
                ISNUMBER(M182:X182),
                IF(
                    M$5:X$5=2,
                    M182:X182,
                    ""),
                ""))
        ),
        IF(
            Parameters!$D$16=1,
            IFERROR(
                AVERAGE(IF(
                    ISNUMBER(M182:X182),
                    IF(
                        M$5:X$5=1,
                        M182:X182,
                        ""),
                    "")),
                AVERAGE(IF(
                    ISNUMBER(M182:X182),
                    IF(
                        M$5:X$5=2,
                        M182:X182,
                        ""),
                    ""))
            ),
            IF(
                Parameters!$D$17=1,
                IFERROR(
                    IF(
                        OR(
                            IF(
                                ISNUMBER(M182:X182),
                                IF(
                                    M$5:X$5=1,
                                    M182:X182,
                                    ""),
                                "")
                            =0),
                        0,
                        GEOMEAN(IF(
                            ISNUMBER(M182:X182),
                            IF(
                                M$5:X$5=1,
                                M182:X182,
                                ""),
                            ""))
                    ),
                    IF(
                        OR(IF(
                            ISNUMBER(M182:X182),
                            IF(
                                M$5:X$5=2,
                                M182:X182,
                                ""),
                            "")
                            =0),
                        0,
                        GEOMEAN(IF(
                            ISNUMBER(M182:X182),
                            IF(
                                M$5:X$5=2,
                                M182:X182,
                                ""),
                            "")))
                )
            )
        )
    )
)</f>
        <v>#N/A</v>
      </c>
      <c r="J182" s="242">
        <v>44887</v>
      </c>
      <c r="K182" s="242" t="s">
        <v>409</v>
      </c>
      <c r="L182" s="91" t="s">
        <v>720</v>
      </c>
      <c r="M182" s="192" t="s">
        <v>409</v>
      </c>
      <c r="N182" s="192" t="s">
        <v>409</v>
      </c>
      <c r="O182" s="192" t="s">
        <v>409</v>
      </c>
      <c r="P182" s="192" t="s">
        <v>409</v>
      </c>
      <c r="Q182" s="192" t="s">
        <v>409</v>
      </c>
      <c r="R182" s="192" t="s">
        <v>409</v>
      </c>
      <c r="S182" s="192"/>
      <c r="T182" s="192"/>
      <c r="U182" s="192"/>
      <c r="V182" s="192"/>
      <c r="W182" s="192"/>
      <c r="X182" s="192"/>
      <c r="Y182" s="80"/>
      <c r="Z182" s="80"/>
    </row>
    <row r="183" spans="1:26" x14ac:dyDescent="0.2">
      <c r="A183" s="84">
        <v>176</v>
      </c>
      <c r="B183" s="84" t="str">
        <f ca="1"/>
        <v>Somalia</v>
      </c>
      <c r="C183" s="84" t="str">
        <f ca="1"/>
        <v>SOM</v>
      </c>
      <c r="D183" s="219" t="str">
        <f ca="1"/>
        <v>SSF           Sub-Saharan Africa</v>
      </c>
      <c r="E183" s="219" t="str">
        <f ca="1"/>
        <v>IDA</v>
      </c>
      <c r="F183" s="190" t="str">
        <f t="shared" ca="1" si="5"/>
        <v/>
      </c>
      <c r="G183" s="80">
        <f>IF(N183=7, 6.9, 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9.3707688957850568</v>
      </c>
      <c r="H183" s="80" cm="1">
        <f t="array" ref="H183">IF(
    SUM(IF(
            ISNUMBER(
                IF(
                    $M$4:$X$4,
                    (M183:X183),
                    "")),
            1,
            0))
        =0,
    NA(),
    IF(
        Parameters!$D$15=1,
        IF(
            SUM(--(ISNUMBER(IF($M$4:$X$4=1,(M183:X183),""))))&gt;0,
            MAX(IF(
                ISNUMBER(M183:X183),
                IF(
                    M$4:X$4=1,
                    M183:X183,
                    ""),
                "")),
            MAX(IF(
                ISNUMBER(M183:X183),
                IF(
                    M$4:X$4=2,
                    M183:X183,
                    ""),
                ""))
        ),
        IF(
            Parameters!$D$16=1,
            IFERROR(
                AVERAGE(IF(
                    ISNUMBER(M183:X183),
                    IF(
                        M$4:X$4=1,
                        M183:X183,
                        ""),
                    "")),
                AVERAGE(IF(
                    ISNUMBER(M183:X183),
                    IF(
                        M$4:X$4=2,
                        M183:X183,
                        ""),
                    ""))
            ),
            IF(
                Parameters!$D$17=1,
                IFERROR(
                    IF(
                        OR(
                            IF(
                                ISNUMBER(M183:X183),
                                IF(
                                    M$4:X$4=1,
                                    M183:X183,
                                    ""),
                                "")
                            =0),
                        0,
                        GEOMEAN(IF(
                            ISNUMBER(M183:X183),
                            IF(
                                M$4:X$4=1,
                                M183:X183,
                                ""),
                            ""))
                    ),
                    IF(
                        OR(IF(
                            ISNUMBER(M183:X183),
                            IF(
                                M$4:X$4=2,
                                M183:X183,
                                ""),
                            "")
                            =0),
                        0,
                        GEOMEAN(IF(
                            ISNUMBER(M183:X183),
                            IF(
                                M$4:X$4=2,
                                M183:X183,
                                ""),
                            "")))
                )
            )
        )
    )
)</f>
        <v>8.7811309698212696</v>
      </c>
      <c r="I183" s="191" cm="1">
        <f t="array" ref="I183">IF(
    SUM(IF(
            ISNUMBER(
                IF(
                    $M$5:$X$5,
                    (M183:X183),
                    "")),
            1,
            0))
        =0,
    NA(),
    IF(
        Parameters!$D$15=1,
        IF(
            SUM(--(ISNUMBER(IF($M$5:$X$5=1,(M183:X183),""))))&gt;0,
            MAX(IF(
                ISNUMBER(M183:X183),
                IF(
                    M$5:X$5=1,
                    M183:X183,
                    ""),
                "")),
            MAX(IF(
                ISNUMBER(M183:X183),
                IF(
                    M$5:X$5=2,
                    M183:X183,
                    ""),
                ""))
        ),
        IF(
            Parameters!$D$16=1,
            IFERROR(
                AVERAGE(IF(
                    ISNUMBER(M183:X183),
                    IF(
                        M$5:X$5=1,
                        M183:X183,
                        ""),
                    "")),
                AVERAGE(IF(
                    ISNUMBER(M183:X183),
                    IF(
                        M$5:X$5=2,
                        M183:X183,
                        ""),
                    ""))
            ),
            IF(
                Parameters!$D$17=1,
                IFERROR(
                    IF(
                        OR(
                            IF(
                                ISNUMBER(M183:X183),
                                IF(
                                    M$5:X$5=1,
                                    M183:X183,
                                    ""),
                                "")
                            =0),
                        0,
                        GEOMEAN(IF(
                            ISNUMBER(M183:X183),
                            IF(
                                M$5:X$5=1,
                                M183:X183,
                                ""),
                            ""))
                    ),
                    IF(
                        OR(IF(
                            ISNUMBER(M183:X183),
                            IF(
                                M$5:X$5=2,
                                M183:X183,
                                ""),
                            "")
                            =0),
                        0,
                        GEOMEAN(IF(
                            ISNUMBER(M183:X183),
                            IF(
                                M$5:X$5=2,
                                M183:X183,
                                ""),
                            "")))
                )
            )
        )
    )
)</f>
        <v>10</v>
      </c>
      <c r="J183" s="242">
        <v>45142</v>
      </c>
      <c r="K183" s="242">
        <v>45142</v>
      </c>
      <c r="L183" s="91" t="s">
        <v>299</v>
      </c>
      <c r="M183" s="192">
        <v>8.7811309698212696</v>
      </c>
      <c r="N183" s="192" t="s">
        <v>409</v>
      </c>
      <c r="O183" s="192">
        <v>10</v>
      </c>
      <c r="P183" s="192">
        <v>71.25</v>
      </c>
      <c r="Q183" s="192" t="s">
        <v>409</v>
      </c>
      <c r="R183" s="192">
        <v>5.0833333333333197</v>
      </c>
      <c r="S183" s="192"/>
      <c r="T183" s="192"/>
      <c r="U183" s="192"/>
      <c r="V183" s="192"/>
      <c r="W183" s="192"/>
      <c r="X183" s="192"/>
      <c r="Y183" s="80"/>
      <c r="Z183" s="80"/>
    </row>
    <row r="184" spans="1:26" x14ac:dyDescent="0.2">
      <c r="A184" s="84">
        <v>177</v>
      </c>
      <c r="B184" s="84" t="str">
        <f ca="1"/>
        <v>Serbia</v>
      </c>
      <c r="C184" s="84" t="str">
        <f ca="1"/>
        <v>SRB</v>
      </c>
      <c r="D184" s="219" t="str">
        <f ca="1"/>
        <v>ECS           Europe &amp; Central Asia</v>
      </c>
      <c r="E184" s="219" t="str">
        <f ca="1"/>
        <v>IBRD</v>
      </c>
      <c r="F184" s="190" t="str">
        <f t="shared" ca="1" si="5"/>
        <v/>
      </c>
      <c r="G184" s="80">
        <f>IF(N184=7, 6.9, 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4.0924456638213558</v>
      </c>
      <c r="H184" s="80" cm="1">
        <f t="array" ref="H184">IF(
    SUM(IF(
            ISNUMBER(
                IF(
                    $M$4:$X$4,
                    (M184:X184),
                    "")),
            1,
            0))
        =0,
    NA(),
    IF(
        Parameters!$D$15=1,
        IF(
            SUM(--(ISNUMBER(IF($M$4:$X$4=1,(M184:X184),""))))&gt;0,
            MAX(IF(
                ISNUMBER(M184:X184),
                IF(
                    M$4:X$4=1,
                    M184:X184,
                    ""),
                "")),
            MAX(IF(
                ISNUMBER(M184:X184),
                IF(
                    M$4:X$4=2,
                    M184:X184,
                    ""),
                ""))
        ),
        IF(
            Parameters!$D$16=1,
            IFERROR(
                AVERAGE(IF(
                    ISNUMBER(M184:X184),
                    IF(
                        M$4:X$4=1,
                        M184:X184,
                        ""),
                    "")),
                AVERAGE(IF(
                    ISNUMBER(M184:X184),
                    IF(
                        M$4:X$4=2,
                        M184:X184,
                        ""),
                    ""))
            ),
            IF(
                Parameters!$D$17=1,
                IFERROR(
                    IF(
                        OR(
                            IF(
                                ISNUMBER(M184:X184),
                                IF(
                                    M$4:X$4=1,
                                    M184:X184,
                                    ""),
                                "")
                            =0),
                        0,
                        GEOMEAN(IF(
                            ISNUMBER(M184:X184),
                            IF(
                                M$4:X$4=1,
                                M184:X184,
                                ""),
                            ""))
                    ),
                    IF(
                        OR(IF(
                            ISNUMBER(M184:X184),
                            IF(
                                M$4:X$4=2,
                                M184:X184,
                                ""),
                            "")
                            =0),
                        0,
                        GEOMEAN(IF(
                            ISNUMBER(M184:X184),
                            IF(
                                M$4:X$4=2,
                                M184:X184,
                                ""),
                            "")))
                )
            )
        )
    )
)</f>
        <v>5.0161148549663004</v>
      </c>
      <c r="I184" s="191" cm="1">
        <f t="array" ref="I184">IF(
    SUM(IF(
            ISNUMBER(
                IF(
                    $M$5:$X$5,
                    (M184:X184),
                    "")),
            1,
            0))
        =0,
    NA(),
    IF(
        Parameters!$D$15=1,
        IF(
            SUM(--(ISNUMBER(IF($M$5:$X$5=1,(M184:X184),""))))&gt;0,
            MAX(IF(
                ISNUMBER(M184:X184),
                IF(
                    M$5:X$5=1,
                    M184:X184,
                    ""),
                "")),
            MAX(IF(
                ISNUMBER(M184:X184),
                IF(
                    M$5:X$5=2,
                    M184:X184,
                    ""),
                ""))
        ),
        IF(
            Parameters!$D$16=1,
            IFERROR(
                AVERAGE(IF(
                    ISNUMBER(M184:X184),
                    IF(
                        M$5:X$5=1,
                        M184:X184,
                        ""),
                    "")),
                AVERAGE(IF(
                    ISNUMBER(M184:X184),
                    IF(
                        M$5:X$5=2,
                        M184:X184,
                        ""),
                    ""))
            ),
            IF(
                Parameters!$D$17=1,
                IFERROR(
                    IF(
                        OR(
                            IF(
                                ISNUMBER(M184:X184),
                                IF(
                                    M$5:X$5=1,
                                    M184:X184,
                                    ""),
                                "")
                            =0),
                        0,
                        GEOMEAN(IF(
                            ISNUMBER(M184:X184),
                            IF(
                                M$5:X$5=1,
                                M184:X184,
                                ""),
                            ""))
                    ),
                    IF(
                        OR(IF(
                            ISNUMBER(M184:X184),
                            IF(
                                M$5:X$5=2,
                                M184:X184,
                                ""),
                            "")
                            =0),
                        0,
                        GEOMEAN(IF(
                            ISNUMBER(M184:X184),
                            IF(
                                M$5:X$5=2,
                                M184:X184,
                                ""),
                            "")))
                )
            )
        )
    )
)</f>
        <v>3.3388612493090002</v>
      </c>
      <c r="J184" s="242">
        <v>45142</v>
      </c>
      <c r="K184" s="242">
        <v>45142</v>
      </c>
      <c r="L184" s="91" t="s">
        <v>301</v>
      </c>
      <c r="M184" s="192">
        <v>5.0161148549663004</v>
      </c>
      <c r="N184" s="192" t="s">
        <v>409</v>
      </c>
      <c r="O184" s="192">
        <v>3.3388612493090002</v>
      </c>
      <c r="P184" s="192">
        <v>49.8333333333333</v>
      </c>
      <c r="Q184" s="192" t="s">
        <v>409</v>
      </c>
      <c r="R184" s="192">
        <v>-0.83333333333333504</v>
      </c>
      <c r="S184" s="192"/>
      <c r="T184" s="192"/>
      <c r="U184" s="192"/>
      <c r="V184" s="192"/>
      <c r="W184" s="192"/>
      <c r="X184" s="192"/>
      <c r="Y184" s="80"/>
      <c r="Z184" s="80"/>
    </row>
    <row r="185" spans="1:26" x14ac:dyDescent="0.2">
      <c r="A185" s="84">
        <v>178</v>
      </c>
      <c r="B185" s="84" t="str">
        <f ca="1"/>
        <v>South Sudan</v>
      </c>
      <c r="C185" s="84" t="str">
        <f ca="1"/>
        <v>SSD</v>
      </c>
      <c r="D185" s="219" t="str">
        <f ca="1"/>
        <v>SSF           Sub-Saharan Africa</v>
      </c>
      <c r="E185" s="219" t="str">
        <f ca="1"/>
        <v>IDA</v>
      </c>
      <c r="F185" s="190" t="str">
        <f t="shared" ca="1" si="5"/>
        <v/>
      </c>
      <c r="G185" s="80" t="e">
        <f>IF(N185=7, 6.9, 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#N/A</v>
      </c>
      <c r="H185" s="80" t="e" cm="1">
        <f t="array" ref="H185">IF(
    SUM(IF(
            ISNUMBER(
                IF(
                    $M$4:$X$4,
                    (M185:X185),
                    "")),
            1,
            0))
        =0,
    NA(),
    IF(
        Parameters!$D$15=1,
        IF(
            SUM(--(ISNUMBER(IF($M$4:$X$4=1,(M185:X185),""))))&gt;0,
            MAX(IF(
                ISNUMBER(M185:X185),
                IF(
                    M$4:X$4=1,
                    M185:X185,
                    ""),
                "")),
            MAX(IF(
                ISNUMBER(M185:X185),
                IF(
                    M$4:X$4=2,
                    M185:X185,
                    ""),
                ""))
        ),
        IF(
            Parameters!$D$16=1,
            IFERROR(
                AVERAGE(IF(
                    ISNUMBER(M185:X185),
                    IF(
                        M$4:X$4=1,
                        M185:X185,
                        ""),
                    "")),
                AVERAGE(IF(
                    ISNUMBER(M185:X185),
                    IF(
                        M$4:X$4=2,
                        M185:X185,
                        ""),
                    ""))
            ),
            IF(
                Parameters!$D$17=1,
                IFERROR(
                    IF(
                        OR(
                            IF(
                                ISNUMBER(M185:X185),
                                IF(
                                    M$4:X$4=1,
                                    M185:X185,
                                    ""),
                                "")
                            =0),
                        0,
                        GEOMEAN(IF(
                            ISNUMBER(M185:X185),
                            IF(
                                M$4:X$4=1,
                                M185:X185,
                                ""),
                            ""))
                    ),
                    IF(
                        OR(IF(
                            ISNUMBER(M185:X185),
                            IF(
                                M$4:X$4=2,
                                M185:X185,
                                ""),
                            "")
                            =0),
                        0,
                        GEOMEAN(IF(
                            ISNUMBER(M185:X185),
                            IF(
                                M$4:X$4=2,
                                M185:X185,
                                ""),
                            "")))
                )
            )
        )
    )
)</f>
        <v>#N/A</v>
      </c>
      <c r="I185" s="191" t="e" cm="1">
        <f t="array" ref="I185">IF(
    SUM(IF(
            ISNUMBER(
                IF(
                    $M$5:$X$5,
                    (M185:X185),
                    "")),
            1,
            0))
        =0,
    NA(),
    IF(
        Parameters!$D$15=1,
        IF(
            SUM(--(ISNUMBER(IF($M$5:$X$5=1,(M185:X185),""))))&gt;0,
            MAX(IF(
                ISNUMBER(M185:X185),
                IF(
                    M$5:X$5=1,
                    M185:X185,
                    ""),
                "")),
            MAX(IF(
                ISNUMBER(M185:X185),
                IF(
                    M$5:X$5=2,
                    M185:X185,
                    ""),
                ""))
        ),
        IF(
            Parameters!$D$16=1,
            IFERROR(
                AVERAGE(IF(
                    ISNUMBER(M185:X185),
                    IF(
                        M$5:X$5=1,
                        M185:X185,
                        ""),
                    "")),
                AVERAGE(IF(
                    ISNUMBER(M185:X185),
                    IF(
                        M$5:X$5=2,
                        M185:X185,
                        ""),
                    ""))
            ),
            IF(
                Parameters!$D$17=1,
                IFERROR(
                    IF(
                        OR(
                            IF(
                                ISNUMBER(M185:X185),
                                IF(
                                    M$5:X$5=1,
                                    M185:X185,
                                    ""),
                                "")
                            =0),
                        0,
                        GEOMEAN(IF(
                            ISNUMBER(M185:X185),
                            IF(
                                M$5:X$5=1,
                                M185:X185,
                                ""),
                            ""))
                    ),
                    IF(
                        OR(IF(
                            ISNUMBER(M185:X185),
                            IF(
                                M$5:X$5=2,
                                M185:X185,
                                ""),
                            "")
                            =0),
                        0,
                        GEOMEAN(IF(
                            ISNUMBER(M185:X185),
                            IF(
                                M$5:X$5=2,
                                M185:X185,
                                ""),
                            "")))
                )
            )
        )
    )
)</f>
        <v>#N/A</v>
      </c>
      <c r="J185" s="242">
        <v>44753</v>
      </c>
      <c r="K185" s="242">
        <v>44753</v>
      </c>
      <c r="L185" s="91" t="s">
        <v>303</v>
      </c>
      <c r="M185" s="192" t="s">
        <v>409</v>
      </c>
      <c r="N185" s="192" t="s">
        <v>409</v>
      </c>
      <c r="O185" s="192" t="s">
        <v>409</v>
      </c>
      <c r="P185" s="192" t="s">
        <v>409</v>
      </c>
      <c r="Q185" s="192" t="s">
        <v>409</v>
      </c>
      <c r="R185" s="192" t="s">
        <v>409</v>
      </c>
      <c r="S185" s="192"/>
      <c r="T185" s="192"/>
      <c r="U185" s="192"/>
      <c r="V185" s="192"/>
      <c r="W185" s="192"/>
      <c r="X185" s="192"/>
      <c r="Y185" s="80"/>
      <c r="Z185" s="80"/>
    </row>
    <row r="186" spans="1:26" x14ac:dyDescent="0.2">
      <c r="A186" s="84">
        <v>179</v>
      </c>
      <c r="B186" s="84" t="str">
        <f ca="1"/>
        <v>São Tomé and Príncipe</v>
      </c>
      <c r="C186" s="84" t="str">
        <f ca="1"/>
        <v>STP</v>
      </c>
      <c r="D186" s="219" t="str">
        <f ca="1"/>
        <v>SSF           Sub-Saharan Africa</v>
      </c>
      <c r="E186" s="219" t="str">
        <f ca="1"/>
        <v>IDA</v>
      </c>
      <c r="F186" s="190" t="str">
        <f t="shared" ca="1" si="5"/>
        <v/>
      </c>
      <c r="G186" s="80">
        <f>IF(N186=7, 6.9, 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4.2051908282570478</v>
      </c>
      <c r="H186" s="80" cm="1">
        <f t="array" ref="H186">IF(
    SUM(IF(
            ISNUMBER(
                IF(
                    $M$4:$X$4,
                    (M186:X186),
                    "")),
            1,
            0))
        =0,
    NA(),
    IF(
        Parameters!$D$15=1,
        IF(
            SUM(--(ISNUMBER(IF($M$4:$X$4=1,(M186:X186),""))))&gt;0,
            MAX(IF(
                ISNUMBER(M186:X186),
                IF(
                    M$4:X$4=1,
                    M186:X186,
                    ""),
                "")),
            MAX(IF(
                ISNUMBER(M186:X186),
                IF(
                    M$4:X$4=2,
                    M186:X186,
                    ""),
                ""))
        ),
        IF(
            Parameters!$D$16=1,
            IFERROR(
                AVERAGE(IF(
                    ISNUMBER(M186:X186),
                    IF(
                        M$4:X$4=1,
                        M186:X186,
                        ""),
                    "")),
                AVERAGE(IF(
                    ISNUMBER(M186:X186),
                    IF(
                        M$4:X$4=2,
                        M186:X186,
                        ""),
                    ""))
            ),
            IF(
                Parameters!$D$17=1,
                IFERROR(
                    IF(
                        OR(
                            IF(
                                ISNUMBER(M186:X186),
                                IF(
                                    M$4:X$4=1,
                                    M186:X186,
                                    ""),
                                "")
                            =0),
                        0,
                        GEOMEAN(IF(
                            ISNUMBER(M186:X186),
                            IF(
                                M$4:X$4=1,
                                M186:X186,
                                ""),
                            ""))
                    ),
                    IF(
                        OR(IF(
                            ISNUMBER(M186:X186),
                            IF(
                                M$4:X$4=2,
                                M186:X186,
                                ""),
                            "")
                            =0),
                        0,
                        GEOMEAN(IF(
                            ISNUMBER(M186:X186),
                            IF(
                                M$4:X$4=2,
                                M186:X186,
                                ""),
                            "")))
                )
            )
        )
    )
)</f>
        <v>5.8804570758863202</v>
      </c>
      <c r="I186" s="191" cm="1">
        <f t="array" ref="I186">IF(
    SUM(IF(
            ISNUMBER(
                IF(
                    $M$5:$X$5,
                    (M186:X186),
                    "")),
            1,
            0))
        =0,
    NA(),
    IF(
        Parameters!$D$15=1,
        IF(
            SUM(--(ISNUMBER(IF($M$5:$X$5=1,(M186:X186),""))))&gt;0,
            MAX(IF(
                ISNUMBER(M186:X186),
                IF(
                    M$5:X$5=1,
                    M186:X186,
                    ""),
                "")),
            MAX(IF(
                ISNUMBER(M186:X186),
                IF(
                    M$5:X$5=2,
                    M186:X186,
                    ""),
                ""))
        ),
        IF(
            Parameters!$D$16=1,
            IFERROR(
                AVERAGE(IF(
                    ISNUMBER(M186:X186),
                    IF(
                        M$5:X$5=1,
                        M186:X186,
                        ""),
                    "")),
                AVERAGE(IF(
                    ISNUMBER(M186:X186),
                    IF(
                        M$5:X$5=2,
                        M186:X186,
                        ""),
                    ""))
            ),
            IF(
                Parameters!$D$17=1,
                IFERROR(
                    IF(
                        OR(
                            IF(
                                ISNUMBER(M186:X186),
                                IF(
                                    M$5:X$5=1,
                                    M186:X186,
                                    ""),
                                "")
                            =0),
                        0,
                        GEOMEAN(IF(
                            ISNUMBER(M186:X186),
                            IF(
                                M$5:X$5=1,
                                M186:X186,
                                ""),
                            ""))
                    ),
                    IF(
                        OR(IF(
                            ISNUMBER(M186:X186),
                            IF(
                                M$5:X$5=2,
                                M186:X186,
                                ""),
                            "")
                            =0),
                        0,
                        GEOMEAN(IF(
                            ISNUMBER(M186:X186),
                            IF(
                                M$5:X$5=2,
                                M186:X186,
                                ""),
                            "")))
                )
            )
        )
    )
)</f>
        <v>3.0071862907683702</v>
      </c>
      <c r="J186" s="242">
        <v>45142</v>
      </c>
      <c r="K186" s="242">
        <v>45142</v>
      </c>
      <c r="L186" s="91" t="s">
        <v>304</v>
      </c>
      <c r="M186" s="192">
        <v>5.8804570758863202</v>
      </c>
      <c r="N186" s="192" t="s">
        <v>409</v>
      </c>
      <c r="O186" s="192">
        <v>3.0071862907683702</v>
      </c>
      <c r="P186" s="192">
        <v>54.75</v>
      </c>
      <c r="Q186" s="192" t="s">
        <v>409</v>
      </c>
      <c r="R186" s="192">
        <v>-1.0833333333333299</v>
      </c>
      <c r="S186" s="192"/>
      <c r="T186" s="192"/>
      <c r="U186" s="192"/>
      <c r="V186" s="192"/>
      <c r="W186" s="192"/>
      <c r="X186" s="192"/>
      <c r="Y186" s="80"/>
      <c r="Z186" s="80"/>
    </row>
    <row r="187" spans="1:26" x14ac:dyDescent="0.2">
      <c r="A187" s="84">
        <v>180</v>
      </c>
      <c r="B187" s="84" t="str">
        <f ca="1"/>
        <v>Suriname</v>
      </c>
      <c r="C187" s="84" t="str">
        <f ca="1"/>
        <v>SUR</v>
      </c>
      <c r="D187" s="219" t="str">
        <f ca="1"/>
        <v>LCN           Latin America &amp; Caribbean</v>
      </c>
      <c r="E187" s="219" t="str">
        <f ca="1"/>
        <v>IBRD</v>
      </c>
      <c r="F187" s="190" t="str">
        <f t="shared" ca="1" si="5"/>
        <v/>
      </c>
      <c r="G187" s="80">
        <f>IF(N187=7, 6.9, 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5.4381902467986354</v>
      </c>
      <c r="H187" s="80" cm="1">
        <f t="array" ref="H187">IF(
    SUM(IF(
            ISNUMBER(
                IF(
                    $M$4:$X$4,
                    (M187:X187),
                    "")),
            1,
            0))
        =0,
    NA(),
    IF(
        Parameters!$D$15=1,
        IF(
            SUM(--(ISNUMBER(IF($M$4:$X$4=1,(M187:X187),""))))&gt;0,
            MAX(IF(
                ISNUMBER(M187:X187),
                IF(
                    M$4:X$4=1,
                    M187:X187,
                    ""),
                "")),
            MAX(IF(
                ISNUMBER(M187:X187),
                IF(
                    M$4:X$4=2,
                    M187:X187,
                    ""),
                ""))
        ),
        IF(
            Parameters!$D$16=1,
            IFERROR(
                AVERAGE(IF(
                    ISNUMBER(M187:X187),
                    IF(
                        M$4:X$4=1,
                        M187:X187,
                        ""),
                    "")),
                AVERAGE(IF(
                    ISNUMBER(M187:X187),
                    IF(
                        M$4:X$4=2,
                        M187:X187,
                        ""),
                    ""))
            ),
            IF(
                Parameters!$D$17=1,
                IFERROR(
                    IF(
                        OR(
                            IF(
                                ISNUMBER(M187:X187),
                                IF(
                                    M$4:X$4=1,
                                    M187:X187,
                                    ""),
                                "")
                            =0),
                        0,
                        GEOMEAN(IF(
                            ISNUMBER(M187:X187),
                            IF(
                                M$4:X$4=1,
                                M187:X187,
                                ""),
                            ""))
                    ),
                    IF(
                        OR(IF(
                            ISNUMBER(M187:X187),
                            IF(
                                M$4:X$4=2,
                                M187:X187,
                                ""),
                            "")
                            =0),
                        0,
                        GEOMEAN(IF(
                            ISNUMBER(M187:X187),
                            IF(
                                M$4:X$4=2,
                                M187:X187,
                                ""),
                            "")))
                )
            )
        )
    )
)</f>
        <v>7.3893934954585401</v>
      </c>
      <c r="I187" s="191" cm="1">
        <f t="array" ref="I187">IF(
    SUM(IF(
            ISNUMBER(
                IF(
                    $M$5:$X$5,
                    (M187:X187),
                    "")),
            1,
            0))
        =0,
    NA(),
    IF(
        Parameters!$D$15=1,
        IF(
            SUM(--(ISNUMBER(IF($M$5:$X$5=1,(M187:X187),""))))&gt;0,
            MAX(IF(
                ISNUMBER(M187:X187),
                IF(
                    M$5:X$5=1,
                    M187:X187,
                    ""),
                "")),
            MAX(IF(
                ISNUMBER(M187:X187),
                IF(
                    M$5:X$5=2,
                    M187:X187,
                    ""),
                ""))
        ),
        IF(
            Parameters!$D$16=1,
            IFERROR(
                AVERAGE(IF(
                    ISNUMBER(M187:X187),
                    IF(
                        M$5:X$5=1,
                        M187:X187,
                        ""),
                    "")),
                AVERAGE(IF(
                    ISNUMBER(M187:X187),
                    IF(
                        M$5:X$5=2,
                        M187:X187,
                        ""),
                    ""))
            ),
            IF(
                Parameters!$D$17=1,
                IFERROR(
                    IF(
                        OR(
                            IF(
                                ISNUMBER(M187:X187),
                                IF(
                                    M$5:X$5=1,
                                    M187:X187,
                                    ""),
                                "")
                            =0),
                        0,
                        GEOMEAN(IF(
                            ISNUMBER(M187:X187),
                            IF(
                                M$5:X$5=1,
                                M187:X187,
                                ""),
                            ""))
                    ),
                    IF(
                        OR(IF(
                            ISNUMBER(M187:X187),
                            IF(
                                M$5:X$5=2,
                                M187:X187,
                                ""),
                            "")
                            =0),
                        0,
                        GEOMEAN(IF(
                            ISNUMBER(M187:X187),
                            IF(
                                M$5:X$5=2,
                                M187:X187,
                                ""),
                            "")))
                )
            )
        )
    )
)</f>
        <v>4.0022111663902704</v>
      </c>
      <c r="J187" s="242">
        <v>44966</v>
      </c>
      <c r="K187" s="242">
        <v>44966</v>
      </c>
      <c r="L187" s="91" t="s">
        <v>306</v>
      </c>
      <c r="M187" s="192">
        <v>7.3893934954585401</v>
      </c>
      <c r="N187" s="192" t="s">
        <v>409</v>
      </c>
      <c r="O187" s="192">
        <v>4.0022111663902704</v>
      </c>
      <c r="P187" s="192">
        <v>63.3333333333333</v>
      </c>
      <c r="Q187" s="192" t="s">
        <v>409</v>
      </c>
      <c r="R187" s="192">
        <v>-0.33333333333332799</v>
      </c>
      <c r="S187" s="192"/>
      <c r="T187" s="192"/>
      <c r="U187" s="192"/>
      <c r="V187" s="192"/>
      <c r="W187" s="192"/>
      <c r="X187" s="192"/>
      <c r="Y187" s="80"/>
      <c r="Z187" s="80"/>
    </row>
    <row r="188" spans="1:26" x14ac:dyDescent="0.2">
      <c r="A188" s="84">
        <v>181</v>
      </c>
      <c r="B188" s="84" t="str">
        <f ca="1"/>
        <v>Slovak Republic</v>
      </c>
      <c r="C188" s="84" t="str">
        <f ca="1"/>
        <v>SVK</v>
      </c>
      <c r="D188" s="219" t="str">
        <f ca="1"/>
        <v>ECS           Europe &amp; Central Asia</v>
      </c>
      <c r="E188" s="219" t="str">
        <f ca="1"/>
        <v>NA</v>
      </c>
      <c r="F188" s="190" t="str">
        <f t="shared" ca="1" si="5"/>
        <v/>
      </c>
      <c r="G188" s="80">
        <f>IF(N188=7, 6.9, 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$M$4:$X$4,
                    (M188:X188),
                    "")),
            1,
            0))
        =0,
    NA(),
    IF(
        Parameters!$D$15=1,
        IF(
            SUM(--(ISNUMBER(IF($M$4:$X$4=1,(M188:X188),""))))&gt;0,
            MAX(IF(
                ISNUMBER(M188:X188),
                IF(
                    M$4:X$4=1,
                    M188:X188,
                    ""),
                "")),
            MAX(IF(
                ISNUMBER(M188:X188),
                IF(
                    M$4:X$4=2,
                    M188:X188,
                    ""),
                ""))
        ),
        IF(
            Parameters!$D$16=1,
            IFERROR(
                AVERAGE(IF(
                    ISNUMBER(M188:X188),
                    IF(
                        M$4:X$4=1,
                        M188:X188,
                        ""),
                    "")),
                AVERAGE(IF(
                    ISNUMBER(M188:X188),
                    IF(
                        M$4:X$4=2,
                        M188:X188,
                        ""),
                    ""))
            ),
            IF(
                Parameters!$D$17=1,
                IFERROR(
                    IF(
                        OR(
                            IF(
                                ISNUMBER(M188:X188),
                                IF(
                                    M$4:X$4=1,
                                    M188:X188,
                                    ""),
                                "")
                            =0),
                        0,
                        GEOMEAN(IF(
                            ISNUMBER(M188:X188),
                            IF(
                                M$4:X$4=1,
                                M188:X188,
                                ""),
                            ""))
                    ),
                    IF(
                        OR(IF(
                            ISNUMBER(M188:X188),
                            IF(
                                M$4:X$4=2,
                                M188:X188,
                                ""),
                            "")
                            =0),
                        0,
                        GEOMEAN(IF(
                            ISNUMBER(M188:X188),
                            IF(
                                M$4:X$4=2,
                                M188:X188,
                                ""),
                            "")))
                )
            )
        )
    )
)</f>
        <v>3.2581306768239102</v>
      </c>
      <c r="I188" s="191" cm="1">
        <f t="array" ref="I188">IF(
    SUM(IF(
            ISNUMBER(
                IF(
                    $M$5:$X$5,
                    (M188:X188),
                    "")),
            1,
            0))
        =0,
    NA(),
    IF(
        Parameters!$D$15=1,
        IF(
            SUM(--(ISNUMBER(IF($M$5:$X$5=1,(M188:X188),""))))&gt;0,
            MAX(IF(
                ISNUMBER(M188:X188),
                IF(
                    M$5:X$5=1,
                    M188:X188,
                    ""),
                "")),
            MAX(IF(
                ISNUMBER(M188:X188),
                IF(
                    M$5:X$5=2,
                    M188:X188,
                    ""),
                ""))
        ),
        IF(
            Parameters!$D$16=1,
            IFERROR(
                AVERAGE(IF(
                    ISNUMBER(M188:X188),
                    IF(
                        M$5:X$5=1,
                        M188:X188,
                        ""),
                    "")),
                AVERAGE(IF(
                    ISNUMBER(M188:X188),
                    IF(
                        M$5:X$5=2,
                        M188:X188,
                        ""),
                    ""))
            ),
            IF(
                Parameters!$D$17=1,
                IFERROR(
                    IF(
                        OR(
                            IF(
                                ISNUMBER(M188:X188),
                                IF(
                                    M$5:X$5=1,
                                    M188:X188,
                                    ""),
                                "")
                            =0),
                        0,
                        GEOMEAN(IF(
                            ISNUMBER(M188:X188),
                            IF(
                                M$5:X$5=1,
                                M188:X188,
                                ""),
                            ""))
                    ),
                    IF(
                        OR(IF(
                            ISNUMBER(M188:X188),
                            IF(
                                M$5:X$5=2,
                                M188:X188,
                                ""),
                            "")
                            =0),
                        0,
                        GEOMEAN(IF(
                            ISNUMBER(M188:X188),
                            IF(
                                M$5:X$5=2,
                                M188:X188,
                                ""),
                            "")))
                )
            )
        )
    )
)</f>
        <v>0</v>
      </c>
      <c r="J188" s="242">
        <v>45142</v>
      </c>
      <c r="K188" s="242">
        <v>45142</v>
      </c>
      <c r="L188" s="91" t="s">
        <v>307</v>
      </c>
      <c r="M188" s="192">
        <v>3.2581306768239102</v>
      </c>
      <c r="N188" s="192" t="s">
        <v>409</v>
      </c>
      <c r="O188" s="192">
        <v>0</v>
      </c>
      <c r="P188" s="192">
        <v>39.8333333333333</v>
      </c>
      <c r="Q188" s="192" t="s">
        <v>409</v>
      </c>
      <c r="R188" s="192">
        <v>-6.1666666666666696</v>
      </c>
      <c r="S188" s="192"/>
      <c r="T188" s="192"/>
      <c r="U188" s="192"/>
      <c r="V188" s="192"/>
      <c r="W188" s="192"/>
      <c r="X188" s="192"/>
      <c r="Y188" s="80"/>
      <c r="Z188" s="80"/>
    </row>
    <row r="189" spans="1:26" x14ac:dyDescent="0.2">
      <c r="A189" s="84">
        <v>182</v>
      </c>
      <c r="B189" s="84" t="str">
        <f ca="1"/>
        <v>Slovenia</v>
      </c>
      <c r="C189" s="84" t="str">
        <f ca="1"/>
        <v>SVN</v>
      </c>
      <c r="D189" s="219" t="str">
        <f ca="1"/>
        <v>ECS           Europe &amp; Central Asia</v>
      </c>
      <c r="E189" s="219" t="str">
        <f ca="1"/>
        <v>NA</v>
      </c>
      <c r="F189" s="190" t="str">
        <f t="shared" ca="1" si="5"/>
        <v/>
      </c>
      <c r="G189" s="80">
        <f>IF(N189=7, 6.9, 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2.8854556886393778</v>
      </c>
      <c r="H189" s="80" cm="1">
        <f t="array" ref="H189">IF(
    SUM(IF(
            ISNUMBER(
                IF(
                    $M$4:$X$4,
                    (M189:X189),
                    "")),
            1,
            0))
        =0,
    NA(),
    IF(
        Parameters!$D$15=1,
        IF(
            SUM(--(ISNUMBER(IF($M$4:$X$4=1,(M189:X189),""))))&gt;0,
            MAX(IF(
                ISNUMBER(M189:X189),
                IF(
                    M$4:X$4=1,
                    M189:X189,
                    ""),
                "")),
            MAX(IF(
                ISNUMBER(M189:X189),
                IF(
                    M$4:X$4=2,
                    M189:X189,
                    ""),
                ""))
        ),
        IF(
            Parameters!$D$16=1,
            IFERROR(
                AVERAGE(IF(
                    ISNUMBER(M189:X189),
                    IF(
                        M$4:X$4=1,
                        M189:X189,
                        ""),
                    "")),
                AVERAGE(IF(
                    ISNUMBER(M189:X189),
                    IF(
                        M$4:X$4=2,
                        M189:X189,
                        ""),
                    ""))
            ),
            IF(
                Parameters!$D$17=1,
                IFERROR(
                    IF(
                        OR(
                            IF(
                                ISNUMBER(M189:X189),
                                IF(
                                    M$4:X$4=1,
                                    M189:X189,
                                    ""),
                                "")
                            =0),
                        0,
                        GEOMEAN(IF(
                            ISNUMBER(M189:X189),
                            IF(
                                M$4:X$4=1,
                                M189:X189,
                                ""),
                            ""))
                    ),
                    IF(
                        OR(IF(
                            ISNUMBER(M189:X189),
                            IF(
                                M$4:X$4=2,
                                M189:X189,
                                ""),
                            "")
                            =0),
                        0,
                        GEOMEAN(IF(
                            ISNUMBER(M189:X189),
                            IF(
                                M$4:X$4=2,
                                M189:X189,
                                ""),
                            "")))
                )
            )
        )
    )
)</f>
        <v>1.5001464986815101</v>
      </c>
      <c r="I189" s="191" cm="1">
        <f t="array" ref="I189">IF(
    SUM(IF(
            ISNUMBER(
                IF(
                    $M$5:$X$5,
                    (M189:X189),
                    "")),
            1,
            0))
        =0,
    NA(),
    IF(
        Parameters!$D$15=1,
        IF(
            SUM(--(ISNUMBER(IF($M$5:$X$5=1,(M189:X189),""))))&gt;0,
            MAX(IF(
                ISNUMBER(M189:X189),
                IF(
                    M$5:X$5=1,
                    M189:X189,
                    ""),
                "")),
            MAX(IF(
                ISNUMBER(M189:X189),
                IF(
                    M$5:X$5=2,
                    M189:X189,
                    ""),
                ""))
        ),
        IF(
            Parameters!$D$16=1,
            IFERROR(
                AVERAGE(IF(
                    ISNUMBER(M189:X189),
                    IF(
                        M$5:X$5=1,
                        M189:X189,
                        ""),
                    "")),
                AVERAGE(IF(
                    ISNUMBER(M189:X189),
                    IF(
                        M$5:X$5=2,
                        M189:X189,
                        ""),
                    ""))
            ),
            IF(
                Parameters!$D$17=1,
                IFERROR(
                    IF(
                        OR(
                            IF(
                                ISNUMBER(M189:X189),
                                IF(
                                    M$5:X$5=1,
                                    M189:X189,
                                    ""),
                                "")
                            =0),
                        0,
                        GEOMEAN(IF(
                            ISNUMBER(M189:X189),
                            IF(
                                M$5:X$5=1,
                                M189:X189,
                                ""),
                            ""))
                    ),
                    IF(
                        OR(IF(
                            ISNUMBER(M189:X189),
                            IF(
                                M$5:X$5=2,
                                M189:X189,
                                ""),
                            "")
                            =0),
                        0,
                        GEOMEAN(IF(
                            ISNUMBER(M189:X189),
                            IF(
                                M$5:X$5=2,
                                M189:X189,
                                ""),
                            "")))
                )
            )
        )
    )
)</f>
        <v>5.55002763957987</v>
      </c>
      <c r="J189" s="242">
        <v>45142</v>
      </c>
      <c r="K189" s="242">
        <v>45142</v>
      </c>
      <c r="L189" s="91" t="s">
        <v>309</v>
      </c>
      <c r="M189" s="192">
        <v>1.5001464986815101</v>
      </c>
      <c r="N189" s="192" t="s">
        <v>409</v>
      </c>
      <c r="O189" s="192">
        <v>5.55002763957987</v>
      </c>
      <c r="P189" s="192">
        <v>29.8333333333333</v>
      </c>
      <c r="Q189" s="192" t="s">
        <v>409</v>
      </c>
      <c r="R189" s="192">
        <v>0.83333333333333204</v>
      </c>
      <c r="S189" s="192"/>
      <c r="T189" s="192"/>
      <c r="U189" s="192"/>
      <c r="V189" s="192"/>
      <c r="W189" s="192"/>
      <c r="X189" s="192"/>
      <c r="Y189" s="80"/>
      <c r="Z189" s="80"/>
    </row>
    <row r="190" spans="1:26" x14ac:dyDescent="0.2">
      <c r="A190" s="84">
        <v>183</v>
      </c>
      <c r="B190" s="84" t="str">
        <f ca="1"/>
        <v>Sweden</v>
      </c>
      <c r="C190" s="84" t="str">
        <f ca="1"/>
        <v>SWE</v>
      </c>
      <c r="D190" s="219" t="str">
        <f ca="1"/>
        <v>ECS           Europe &amp; Central Asia</v>
      </c>
      <c r="E190" s="219" t="str">
        <f ca="1"/>
        <v>NA</v>
      </c>
      <c r="F190" s="190" t="str">
        <f t="shared" ca="1" si="5"/>
        <v/>
      </c>
      <c r="G190" s="80">
        <f>IF(N190=7, 6.9, 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1.1335112243070218</v>
      </c>
      <c r="H190" s="80" cm="1">
        <f t="array" ref="H190">IF(
    SUM(IF(
            ISNUMBER(
                IF(
                    $M$4:$X$4,
                    (M190:X190),
                    "")),
            1,
            0))
        =0,
    NA(),
    IF(
        Parameters!$D$15=1,
        IF(
            SUM(--(ISNUMBER(IF($M$4:$X$4=1,(M190:X190),""))))&gt;0,
            MAX(IF(
                ISNUMBER(M190:X190),
                IF(
                    M$4:X$4=1,
                    M190:X190,
                    ""),
                "")),
            MAX(IF(
                ISNUMBER(M190:X190),
                IF(
                    M$4:X$4=2,
                    M190:X190,
                    ""),
                ""))
        ),
        IF(
            Parameters!$D$16=1,
            IFERROR(
                AVERAGE(IF(
                    ISNUMBER(M190:X190),
                    IF(
                        M$4:X$4=1,
                        M190:X190,
                        ""),
                    "")),
                AVERAGE(IF(
                    ISNUMBER(M190:X190),
                    IF(
                        M$4:X$4=2,
                        M190:X190,
                        ""),
                    ""))
            ),
            IF(
                Parameters!$D$17=1,
                IFERROR(
                    IF(
                        OR(
                            IF(
                                ISNUMBER(M190:X190),
                                IF(
                                    M$4:X$4=1,
                                    M190:X190,
                                    ""),
                                "")
                            =0),
                        0,
                        GEOMEAN(IF(
                            ISNUMBER(M190:X190),
                            IF(
                                M$4:X$4=1,
                                M190:X190,
                                ""),
                            ""))
                    ),
                    IF(
                        OR(IF(
                            ISNUMBER(M190:X190),
                            IF(
                                M$4:X$4=2,
                                M190:X190,
                                ""),
                            "")
                            =0),
                        0,
                        GEOMEAN(IF(
                            ISNUMBER(M190:X190),
                            IF(
                                M$4:X$4=2,
                                M190:X190,
                                ""),
                            "")))
                )
            )
        )
    )
)</f>
        <v>0.19630823322590199</v>
      </c>
      <c r="I190" s="191" cm="1">
        <f t="array" ref="I190">IF(
    SUM(IF(
            ISNUMBER(
                IF(
                    $M$5:$X$5,
                    (M190:X190),
                    "")),
            1,
            0))
        =0,
    NA(),
    IF(
        Parameters!$D$15=1,
        IF(
            SUM(--(ISNUMBER(IF($M$5:$X$5=1,(M190:X190),""))))&gt;0,
            MAX(IF(
                ISNUMBER(M190:X190),
                IF(
                    M$5:X$5=1,
                    M190:X190,
                    ""),
                "")),
            MAX(IF(
                ISNUMBER(M190:X190),
                IF(
                    M$5:X$5=2,
                    M190:X190,
                    ""),
                ""))
        ),
        IF(
            Parameters!$D$16=1,
            IFERROR(
                AVERAGE(IF(
                    ISNUMBER(M190:X190),
                    IF(
                        M$5:X$5=1,
                        M190:X190,
                        ""),
                    "")),
                AVERAGE(IF(
                    ISNUMBER(M190:X190),
                    IF(
                        M$5:X$5=2,
                        M190:X190,
                        ""),
                    ""))
            ),
            IF(
                Parameters!$D$17=1,
                IFERROR(
                    IF(
                        OR(
                            IF(
                                ISNUMBER(M190:X190),
                                IF(
                                    M$5:X$5=1,
                                    M190:X190,
                                    ""),
                                "")
                            =0),
                        0,
                        GEOMEAN(IF(
                            ISNUMBER(M190:X190),
                            IF(
                                M$5:X$5=1,
                                M190:X190,
                                ""),
                            ""))
                    ),
                    IF(
                        OR(IF(
                            ISNUMBER(M190:X190),
                            IF(
                                M$5:X$5=2,
                                M190:X190,
                                ""),
                            "")
                            =0),
                        0,
                        GEOMEAN(IF(
                            ISNUMBER(M190:X190),
                            IF(
                                M$5:X$5=2,
                                M190:X190,
                                ""),
                            "")))
                )
            )
        )
    )
)</f>
        <v>6.5450525152017596</v>
      </c>
      <c r="J190" s="242">
        <v>45142</v>
      </c>
      <c r="K190" s="242">
        <v>45142</v>
      </c>
      <c r="L190" s="91" t="s">
        <v>311</v>
      </c>
      <c r="M190" s="192">
        <v>0.19630823322590199</v>
      </c>
      <c r="N190" s="192" t="s">
        <v>409</v>
      </c>
      <c r="O190" s="192">
        <v>6.5450525152017596</v>
      </c>
      <c r="P190" s="192">
        <v>22.4166666666666</v>
      </c>
      <c r="Q190" s="192" t="s">
        <v>409</v>
      </c>
      <c r="R190" s="192">
        <v>1.5833333333333299</v>
      </c>
      <c r="S190" s="192"/>
      <c r="T190" s="192"/>
      <c r="U190" s="192"/>
      <c r="V190" s="192"/>
      <c r="W190" s="192"/>
      <c r="X190" s="192"/>
      <c r="Y190" s="80"/>
      <c r="Z190" s="80"/>
    </row>
    <row r="191" spans="1:26" x14ac:dyDescent="0.2">
      <c r="A191" s="84">
        <v>184</v>
      </c>
      <c r="B191" s="84" t="str">
        <f ca="1"/>
        <v>Eswatini</v>
      </c>
      <c r="C191" s="84" t="str">
        <f ca="1"/>
        <v>SWZ</v>
      </c>
      <c r="D191" s="219" t="str">
        <f ca="1"/>
        <v>SSF           Sub-Saharan Africa</v>
      </c>
      <c r="E191" s="219" t="str">
        <f ca="1"/>
        <v>IBRD</v>
      </c>
      <c r="F191" s="190" t="str">
        <f t="shared" ca="1" si="5"/>
        <v/>
      </c>
      <c r="G191" s="80">
        <f>IF(N191=7, 6.9, 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5.2646444859339239</v>
      </c>
      <c r="H191" s="80" cm="1">
        <f t="array" ref="H191">IF(
    SUM(IF(
            ISNUMBER(
                IF(
                    $M$4:$X$4,
                    (M191:X191),
                    "")),
            1,
            0))
        =0,
    NA(),
    IF(
        Parameters!$D$15=1,
        IF(
            SUM(--(ISNUMBER(IF($M$4:$X$4=1,(M191:X191),""))))&gt;0,
            MAX(IF(
                ISNUMBER(M191:X191),
                IF(
                    M$4:X$4=1,
                    M191:X191,
                    ""),
                "")),
            MAX(IF(
                ISNUMBER(M191:X191),
                IF(
                    M$4:X$4=2,
                    M191:X191,
                    ""),
                ""))
        ),
        IF(
            Parameters!$D$16=1,
            IFERROR(
                AVERAGE(IF(
                    ISNUMBER(M191:X191),
                    IF(
                        M$4:X$4=1,
                        M191:X191,
                        ""),
                    "")),
                AVERAGE(IF(
                    ISNUMBER(M191:X191),
                    IF(
                        M$4:X$4=2,
                        M191:X191,
                        ""),
                    ""))
            ),
            IF(
                Parameters!$D$17=1,
                IFERROR(
                    IF(
                        OR(
                            IF(
                                ISNUMBER(M191:X191),
                                IF(
                                    M$4:X$4=1,
                                    M191:X191,
                                    ""),
                                "")
                            =0),
                        0,
                        GEOMEAN(IF(
                            ISNUMBER(M191:X191),
                            IF(
                                M$4:X$4=1,
                                M191:X191,
                                ""),
                            ""))
                    ),
                    IF(
                        OR(IF(
                            ISNUMBER(M191:X191),
                            IF(
                                M$4:X$4=2,
                                M191:X191,
                                ""),
                            "")
                            =0),
                        0,
                        GEOMEAN(IF(
                            ISNUMBER(M191:X191),
                            IF(
                                M$4:X$4=2,
                                M191:X191,
                                ""),
                            "")))
                )
            )
        )
    )
)</f>
        <v>5.4263111631995304</v>
      </c>
      <c r="I191" s="191" cm="1">
        <f t="array" ref="I191">IF(
    SUM(IF(
            ISNUMBER(
                IF(
                    $M$5:$X$5,
                    (M191:X191),
                    "")),
            1,
            0))
        =0,
    NA(),
    IF(
        Parameters!$D$15=1,
        IF(
            SUM(--(ISNUMBER(IF($M$5:$X$5=1,(M191:X191),""))))&gt;0,
            MAX(IF(
                ISNUMBER(M191:X191),
                IF(
                    M$5:X$5=1,
                    M191:X191,
                    ""),
                "")),
            MAX(IF(
                ISNUMBER(M191:X191),
                IF(
                    M$5:X$5=2,
                    M191:X191,
                    ""),
                ""))
        ),
        IF(
            Parameters!$D$16=1,
            IFERROR(
                AVERAGE(IF(
                    ISNUMBER(M191:X191),
                    IF(
                        M$5:X$5=1,
                        M191:X191,
                        ""),
                    "")),
                AVERAGE(IF(
                    ISNUMBER(M191:X191),
                    IF(
                        M$5:X$5=2,
                        M191:X191,
                        ""),
                    ""))
            ),
            IF(
                Parameters!$D$17=1,
                IFERROR(
                    IF(
                        OR(
                            IF(
                                ISNUMBER(M191:X191),
                                IF(
                                    M$5:X$5=1,
                                    M191:X191,
                                    ""),
                                "")
                            =0),
                        0,
                        GEOMEAN(IF(
                            ISNUMBER(M191:X191),
                            IF(
                                M$5:X$5=1,
                                M191:X191,
                                ""),
                            ""))
                    ),
                    IF(
                        OR(IF(
                            ISNUMBER(M191:X191),
                            IF(
                                M$5:X$5=2,
                                M191:X191,
                                ""),
                            "")
                            =0),
                        0,
                        GEOMEAN(IF(
                            ISNUMBER(M191:X191),
                            IF(
                                M$5:X$5=2,
                                M191:X191,
                                ""),
                            "")))
                )
            )
        )
    )
)</f>
        <v>5.1077943615256904</v>
      </c>
      <c r="J191" s="242">
        <v>45142</v>
      </c>
      <c r="K191" s="242">
        <v>45142</v>
      </c>
      <c r="L191" s="91" t="s">
        <v>313</v>
      </c>
      <c r="M191" s="192">
        <v>5.4263111631995304</v>
      </c>
      <c r="N191" s="192" t="s">
        <v>409</v>
      </c>
      <c r="O191" s="192">
        <v>5.1077943615256904</v>
      </c>
      <c r="P191" s="192">
        <v>52.1666666666666</v>
      </c>
      <c r="Q191" s="192" t="s">
        <v>409</v>
      </c>
      <c r="R191" s="192">
        <v>0.49999999999999201</v>
      </c>
      <c r="S191" s="192"/>
      <c r="T191" s="192"/>
      <c r="U191" s="192"/>
      <c r="V191" s="192"/>
      <c r="W191" s="192"/>
      <c r="X191" s="192"/>
      <c r="Y191" s="80"/>
      <c r="Z191" s="80"/>
    </row>
    <row r="192" spans="1:26" x14ac:dyDescent="0.2">
      <c r="A192" s="84">
        <v>185</v>
      </c>
      <c r="B192" s="84" t="str">
        <f ca="1"/>
        <v>Sint Maarten (Dutch part)</v>
      </c>
      <c r="C192" s="84" t="str">
        <f ca="1"/>
        <v>SXM</v>
      </c>
      <c r="D192" s="219" t="str">
        <f ca="1"/>
        <v>LCN           Latin America &amp; Caribbean</v>
      </c>
      <c r="E192" s="219" t="str">
        <f ca="1"/>
        <v>NA</v>
      </c>
      <c r="F192" s="190" t="str">
        <f t="shared" ca="1" si="5"/>
        <v/>
      </c>
      <c r="G192" s="80" t="e">
        <f>IF(N192=7, 6.9, 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#N/A</v>
      </c>
      <c r="H192" s="80" t="e" cm="1">
        <f t="array" ref="H192">IF(
    SUM(IF(
            ISNUMBER(
                IF(
                    $M$4:$X$4,
                    (M192:X192),
                    "")),
            1,
            0))
        =0,
    NA(),
    IF(
        Parameters!$D$15=1,
        IF(
            SUM(--(ISNUMBER(IF($M$4:$X$4=1,(M192:X192),""))))&gt;0,
            MAX(IF(
                ISNUMBER(M192:X192),
                IF(
                    M$4:X$4=1,
                    M192:X192,
                    ""),
                "")),
            MAX(IF(
                ISNUMBER(M192:X192),
                IF(
                    M$4:X$4=2,
                    M192:X192,
                    ""),
                ""))
        ),
        IF(
            Parameters!$D$16=1,
            IFERROR(
                AVERAGE(IF(
                    ISNUMBER(M192:X192),
                    IF(
                        M$4:X$4=1,
                        M192:X192,
                        ""),
                    "")),
                AVERAGE(IF(
                    ISNUMBER(M192:X192),
                    IF(
                        M$4:X$4=2,
                        M192:X192,
                        ""),
                    ""))
            ),
            IF(
                Parameters!$D$17=1,
                IFERROR(
                    IF(
                        OR(
                            IF(
                                ISNUMBER(M192:X192),
                                IF(
                                    M$4:X$4=1,
                                    M192:X192,
                                    ""),
                                "")
                            =0),
                        0,
                        GEOMEAN(IF(
                            ISNUMBER(M192:X192),
                            IF(
                                M$4:X$4=1,
                                M192:X192,
                                ""),
                            ""))
                    ),
                    IF(
                        OR(IF(
                            ISNUMBER(M192:X192),
                            IF(
                                M$4:X$4=2,
                                M192:X192,
                                ""),
                            "")
                            =0),
                        0,
                        GEOMEAN(IF(
                            ISNUMBER(M192:X192),
                            IF(
                                M$4:X$4=2,
                                M192:X192,
                                ""),
                            "")))
                )
            )
        )
    )
)</f>
        <v>#N/A</v>
      </c>
      <c r="I192" s="191" t="e" cm="1">
        <f t="array" ref="I192">IF(
    SUM(IF(
            ISNUMBER(
                IF(
                    $M$5:$X$5,
                    (M192:X192),
                    "")),
            1,
            0))
        =0,
    NA(),
    IF(
        Parameters!$D$15=1,
        IF(
            SUM(--(ISNUMBER(IF($M$5:$X$5=1,(M192:X192),""))))&gt;0,
            MAX(IF(
                ISNUMBER(M192:X192),
                IF(
                    M$5:X$5=1,
                    M192:X192,
                    ""),
                "")),
            MAX(IF(
                ISNUMBER(M192:X192),
                IF(
                    M$5:X$5=2,
                    M192:X192,
                    ""),
                ""))
        ),
        IF(
            Parameters!$D$16=1,
            IFERROR(
                AVERAGE(IF(
                    ISNUMBER(M192:X192),
                    IF(
                        M$5:X$5=1,
                        M192:X192,
                        ""),
                    "")),
                AVERAGE(IF(
                    ISNUMBER(M192:X192),
                    IF(
                        M$5:X$5=2,
                        M192:X192,
                        ""),
                    ""))
            ),
            IF(
                Parameters!$D$17=1,
                IFERROR(
                    IF(
                        OR(
                            IF(
                                ISNUMBER(M192:X192),
                                IF(
                                    M$5:X$5=1,
                                    M192:X192,
                                    ""),
                                "")
                            =0),
                        0,
                        GEOMEAN(IF(
                            ISNUMBER(M192:X192),
                            IF(
                                M$5:X$5=1,
                                M192:X192,
                                ""),
                            ""))
                    ),
                    IF(
                        OR(IF(
                            ISNUMBER(M192:X192),
                            IF(
                                M$5:X$5=2,
                                M192:X192,
                                ""),
                            "")
                            =0),
                        0,
                        GEOMEAN(IF(
                            ISNUMBER(M192:X192),
                            IF(
                                M$5:X$5=2,
                                M192:X192,
                                ""),
                            "")))
                )
            )
        )
    )
)</f>
        <v>#N/A</v>
      </c>
      <c r="J192" s="242" t="s">
        <v>409</v>
      </c>
      <c r="K192" s="242" t="s">
        <v>409</v>
      </c>
      <c r="L192" s="91" t="s">
        <v>721</v>
      </c>
      <c r="M192" s="192" t="s">
        <v>409</v>
      </c>
      <c r="N192" s="192" t="s">
        <v>409</v>
      </c>
      <c r="O192" s="192" t="s">
        <v>409</v>
      </c>
      <c r="P192" s="192" t="s">
        <v>409</v>
      </c>
      <c r="Q192" s="192" t="s">
        <v>409</v>
      </c>
      <c r="R192" s="192" t="s">
        <v>409</v>
      </c>
      <c r="S192" s="192"/>
      <c r="T192" s="192"/>
      <c r="U192" s="192"/>
      <c r="V192" s="192"/>
      <c r="W192" s="192"/>
      <c r="X192" s="192"/>
      <c r="Y192" s="80"/>
      <c r="Z192" s="80"/>
    </row>
    <row r="193" spans="1:37" x14ac:dyDescent="0.2">
      <c r="A193" s="84">
        <v>186</v>
      </c>
      <c r="B193" s="84" t="str">
        <f ca="1"/>
        <v>Seychelles</v>
      </c>
      <c r="C193" s="84" t="str">
        <f ca="1"/>
        <v>SYC</v>
      </c>
      <c r="D193" s="219" t="str">
        <f ca="1"/>
        <v>SSF           Sub-Saharan Africa</v>
      </c>
      <c r="E193" s="219" t="str">
        <f ca="1"/>
        <v>IBRD</v>
      </c>
      <c r="F193" s="190" t="str">
        <f t="shared" ca="1" si="5"/>
        <v/>
      </c>
      <c r="G193" s="80">
        <f>IF(N193=7, 6.9, 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0.27437569149763574</v>
      </c>
      <c r="H193" s="80" cm="1">
        <f t="array" ref="H193">IF(
    SUM(IF(
            ISNUMBER(
                IF(
                    $M$4:$X$4,
                    (M193:X193),
                    "")),
            1,
            0))
        =0,
    NA(),
    IF(
        Parameters!$D$15=1,
        IF(
            SUM(--(ISNUMBER(IF($M$4:$X$4=1,(M193:X193),""))))&gt;0,
            MAX(IF(
                ISNUMBER(M193:X193),
                IF(
                    M$4:X$4=1,
                    M193:X193,
                    ""),
                "")),
            MAX(IF(
                ISNUMBER(M193:X193),
                IF(
                    M$4:X$4=2,
                    M193:X193,
                    ""),
                ""))
        ),
        IF(
            Parameters!$D$16=1,
            IFERROR(
                AVERAGE(IF(
                    ISNUMBER(M193:X193),
                    IF(
                        M$4:X$4=1,
                        M193:X193,
                        ""),
                    "")),
                AVERAGE(IF(
                    ISNUMBER(M193:X193),
                    IF(
                        M$4:X$4=2,
                        M193:X193,
                        ""),
                    ""))
            ),
            IF(
                Parameters!$D$17=1,
                IFERROR(
                    IF(
                        OR(
                            IF(
                                ISNUMBER(M193:X193),
                                IF(
                                    M$4:X$4=1,
                                    M193:X193,
                                    ""),
                                "")
                            =0),
                        0,
                        GEOMEAN(IF(
                            ISNUMBER(M193:X193),
                            IF(
                                M$4:X$4=1,
                                M193:X193,
                                ""),
                            ""))
                    ),
                    IF(
                        OR(IF(
                            ISNUMBER(M193:X193),
                            IF(
                                M$4:X$4=2,
                                M193:X193,
                                ""),
                            "")
                            =0),
                        0,
                        GEOMEAN(IF(
                            ISNUMBER(M193:X193),
                            IF(
                                M$4:X$4=2,
                                M193:X193,
                                ""),
                            "")))
                )
            )
        )
    )
)</f>
        <v>3.4046293583357699</v>
      </c>
      <c r="I193" s="191" cm="1">
        <f t="array" ref="I193">IF(
    SUM(IF(
            ISNUMBER(
                IF(
                    $M$5:$X$5,
                    (M193:X193),
                    "")),
            1,
            0))
        =0,
    NA(),
    IF(
        Parameters!$D$15=1,
        IF(
            SUM(--(ISNUMBER(IF($M$5:$X$5=1,(M193:X193),""))))&gt;0,
            MAX(IF(
                ISNUMBER(M193:X193),
                IF(
                    M$5:X$5=1,
                    M193:X193,
                    ""),
                "")),
            MAX(IF(
                ISNUMBER(M193:X193),
                IF(
                    M$5:X$5=2,
                    M193:X193,
                    ""),
                ""))
        ),
        IF(
            Parameters!$D$16=1,
            IFERROR(
                AVERAGE(IF(
                    ISNUMBER(M193:X193),
                    IF(
                        M$5:X$5=1,
                        M193:X193,
                        ""),
                    "")),
                AVERAGE(IF(
                    ISNUMBER(M193:X193),
                    IF(
                        M$5:X$5=2,
                        M193:X193,
                        ""),
                    ""))
            ),
            IF(
                Parameters!$D$17=1,
                IFERROR(
                    IF(
                        OR(
                            IF(
                                ISNUMBER(M193:X193),
                                IF(
                                    M$5:X$5=1,
                                    M193:X193,
                                    ""),
                                "")
                            =0),
                        0,
                        GEOMEAN(IF(
                            ISNUMBER(M193:X193),
                            IF(
                                M$5:X$5=1,
                                M193:X193,
                                ""),
                            ""))
                    ),
                    IF(
                        OR(IF(
                            ISNUMBER(M193:X193),
                            IF(
                                M$5:X$5=2,
                                M193:X193,
                                ""),
                            "")
                            =0),
                        0,
                        GEOMEAN(IF(
                            ISNUMBER(M193:X193),
                            IF(
                                M$5:X$5=2,
                                M193:X193,
                                ""),
                            "")))
                )
            )
        )
    )
)</f>
        <v>2.21116639027059E-2</v>
      </c>
      <c r="J193" s="242">
        <v>45142</v>
      </c>
      <c r="K193" s="242">
        <v>45142</v>
      </c>
      <c r="L193" s="91" t="s">
        <v>315</v>
      </c>
      <c r="M193" s="192">
        <v>3.4046293583357699</v>
      </c>
      <c r="N193" s="192" t="s">
        <v>409</v>
      </c>
      <c r="O193" s="192">
        <v>2.21116639027059E-2</v>
      </c>
      <c r="P193" s="192">
        <v>40.6666666666666</v>
      </c>
      <c r="Q193" s="192" t="s">
        <v>409</v>
      </c>
      <c r="R193" s="192">
        <v>-3.3333333333333299</v>
      </c>
      <c r="S193" s="192"/>
      <c r="T193" s="192"/>
      <c r="U193" s="192"/>
      <c r="V193" s="192"/>
      <c r="W193" s="192"/>
      <c r="X193" s="192"/>
      <c r="Y193" s="80"/>
      <c r="Z193" s="80"/>
    </row>
    <row r="194" spans="1:37" x14ac:dyDescent="0.2">
      <c r="A194" s="84">
        <v>187</v>
      </c>
      <c r="B194" s="84" t="str">
        <f ca="1"/>
        <v>Syrian Arab Republic</v>
      </c>
      <c r="C194" s="84" t="str">
        <f ca="1"/>
        <v>SYR</v>
      </c>
      <c r="D194" s="219" t="str">
        <f ca="1"/>
        <v>MEA           Middle East &amp; North Africa</v>
      </c>
      <c r="E194" s="219" t="str">
        <f ca="1"/>
        <v>IDA</v>
      </c>
      <c r="F194" s="190" t="str">
        <f t="shared" ca="1" si="5"/>
        <v/>
      </c>
      <c r="G194" s="80">
        <f>IF(N194=7, 6.9, 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7.4498507633239681</v>
      </c>
      <c r="H194" s="80" cm="1">
        <f t="array" ref="H194">IF(
    SUM(IF(
            ISNUMBER(
                IF(
                    $M$4:$X$4,
                    (M194:X194),
                    "")),
            1,
            0))
        =0,
    NA(),
    IF(
        Parameters!$D$15=1,
        IF(
            SUM(--(ISNUMBER(IF($M$4:$X$4=1,(M194:X194),""))))&gt;0,
            MAX(IF(
                ISNUMBER(M194:X194),
                IF(
                    M$4:X$4=1,
                    M194:X194,
                    ""),
                "")),
            MAX(IF(
                ISNUMBER(M194:X194),
                IF(
                    M$4:X$4=2,
                    M194:X194,
                    ""),
                ""))
        ),
        IF(
            Parameters!$D$16=1,
            IFERROR(
                AVERAGE(IF(
                    ISNUMBER(M194:X194),
                    IF(
                        M$4:X$4=1,
                        M194:X194,
                        ""),
                    "")),
                AVERAGE(IF(
                    ISNUMBER(M194:X194),
                    IF(
                        M$4:X$4=2,
                        M194:X194,
                        ""),
                    ""))
            ),
            IF(
                Parameters!$D$17=1,
                IFERROR(
                    IF(
                        OR(
                            IF(
                                ISNUMBER(M194:X194),
                                IF(
                                    M$4:X$4=1,
                                    M194:X194,
                                    ""),
                                "")
                            =0),
                        0,
                        GEOMEAN(IF(
                            ISNUMBER(M194:X194),
                            IF(
                                M$4:X$4=1,
                                M194:X194,
                                ""),
                            ""))
                    ),
                    IF(
                        OR(IF(
                            ISNUMBER(M194:X194),
                            IF(
                                M$4:X$4=2,
                                M194:X194,
                                ""),
                            "")
                            =0),
                        0,
                        GEOMEAN(IF(
                            ISNUMBER(M194:X194),
                            IF(
                                M$4:X$4=2,
                                M194:X194,
                                ""),
                            "")))
                )
            )
        )
    )
)</f>
        <v>10</v>
      </c>
      <c r="I194" s="191" cm="1">
        <f t="array" ref="I194">IF(
    SUM(IF(
            ISNUMBER(
                IF(
                    $M$5:$X$5,
                    (M194:X194),
                    "")),
            1,
            0))
        =0,
    NA(),
    IF(
        Parameters!$D$15=1,
        IF(
            SUM(--(ISNUMBER(IF($M$5:$X$5=1,(M194:X194),""))))&gt;0,
            MAX(IF(
                ISNUMBER(M194:X194),
                IF(
                    M$5:X$5=1,
                    M194:X194,
                    ""),
                "")),
            MAX(IF(
                ISNUMBER(M194:X194),
                IF(
                    M$5:X$5=2,
                    M194:X194,
                    ""),
                ""))
        ),
        IF(
            Parameters!$D$16=1,
            IFERROR(
                AVERAGE(IF(
                    ISNUMBER(M194:X194),
                    IF(
                        M$5:X$5=1,
                        M194:X194,
                        ""),
                    "")),
                AVERAGE(IF(
                    ISNUMBER(M194:X194),
                    IF(
                        M$5:X$5=2,
                        M194:X194,
                        ""),
                    ""))
            ),
            IF(
                Parameters!$D$17=1,
                IFERROR(
                    IF(
                        OR(
                            IF(
                                ISNUMBER(M194:X194),
                                IF(
                                    M$5:X$5=1,
                                    M194:X194,
                                    ""),
                                "")
                            =0),
                        0,
                        GEOMEAN(IF(
                            ISNUMBER(M194:X194),
                            IF(
                                M$5:X$5=1,
                                M194:X194,
                                ""),
                            ""))
                    ),
                    IF(
                        OR(IF(
                            ISNUMBER(M194:X194),
                            IF(
                                M$5:X$5=2,
                                M194:X194,
                                ""),
                            "")
                            =0),
                        0,
                        GEOMEAN(IF(
                            ISNUMBER(M194:X194),
                            IF(
                                M$5:X$5=2,
                                M194:X194,
                                ""),
                            "")))
                )
            )
        )
    )
)</f>
        <v>5.55002763957987</v>
      </c>
      <c r="J194" s="242">
        <v>44998</v>
      </c>
      <c r="K194" s="242">
        <v>45142</v>
      </c>
      <c r="L194" s="91" t="s">
        <v>316</v>
      </c>
      <c r="M194" s="192">
        <v>10</v>
      </c>
      <c r="N194" s="192" t="s">
        <v>409</v>
      </c>
      <c r="O194" s="192">
        <v>5.55002763957987</v>
      </c>
      <c r="P194" s="192">
        <v>89.8333333333333</v>
      </c>
      <c r="Q194" s="192" t="s">
        <v>409</v>
      </c>
      <c r="R194" s="192">
        <v>0.83333333333332804</v>
      </c>
      <c r="S194" s="192"/>
      <c r="T194" s="192"/>
      <c r="U194" s="192"/>
      <c r="V194" s="192"/>
      <c r="W194" s="192"/>
      <c r="X194" s="192"/>
      <c r="Y194" s="80"/>
      <c r="Z194" s="80"/>
    </row>
    <row r="195" spans="1:37" x14ac:dyDescent="0.2">
      <c r="A195" s="84">
        <v>188</v>
      </c>
      <c r="B195" s="84" t="str">
        <f ca="1"/>
        <v>Turks and Caicos Islands</v>
      </c>
      <c r="C195" s="84" t="str">
        <f ca="1"/>
        <v>TCA</v>
      </c>
      <c r="D195" s="219" t="str">
        <f ca="1"/>
        <v>LCN           Latin America &amp; Caribbean</v>
      </c>
      <c r="E195" s="219" t="str">
        <f ca="1"/>
        <v>NA</v>
      </c>
      <c r="F195" s="190" t="str">
        <f t="shared" ca="1" si="5"/>
        <v/>
      </c>
      <c r="G195" s="80" t="e">
        <f>IF(N195=7, 6.9, 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#N/A</v>
      </c>
      <c r="H195" s="80" t="e" cm="1">
        <f t="array" ref="H195">IF(
    SUM(IF(
            ISNUMBER(
                IF(
                    $M$4:$X$4,
                    (M195:X195),
                    "")),
            1,
            0))
        =0,
    NA(),
    IF(
        Parameters!$D$15=1,
        IF(
            SUM(--(ISNUMBER(IF($M$4:$X$4=1,(M195:X195),""))))&gt;0,
            MAX(IF(
                ISNUMBER(M195:X195),
                IF(
                    M$4:X$4=1,
                    M195:X195,
                    ""),
                "")),
            MAX(IF(
                ISNUMBER(M195:X195),
                IF(
                    M$4:X$4=2,
                    M195:X195,
                    ""),
                ""))
        ),
        IF(
            Parameters!$D$16=1,
            IFERROR(
                AVERAGE(IF(
                    ISNUMBER(M195:X195),
                    IF(
                        M$4:X$4=1,
                        M195:X195,
                        ""),
                    "")),
                AVERAGE(IF(
                    ISNUMBER(M195:X195),
                    IF(
                        M$4:X$4=2,
                        M195:X195,
                        ""),
                    ""))
            ),
            IF(
                Parameters!$D$17=1,
                IFERROR(
                    IF(
                        OR(
                            IF(
                                ISNUMBER(M195:X195),
                                IF(
                                    M$4:X$4=1,
                                    M195:X195,
                                    ""),
                                "")
                            =0),
                        0,
                        GEOMEAN(IF(
                            ISNUMBER(M195:X195),
                            IF(
                                M$4:X$4=1,
                                M195:X195,
                                ""),
                            ""))
                    ),
                    IF(
                        OR(IF(
                            ISNUMBER(M195:X195),
                            IF(
                                M$4:X$4=2,
                                M195:X195,
                                ""),
                            "")
                            =0),
                        0,
                        GEOMEAN(IF(
                            ISNUMBER(M195:X195),
                            IF(
                                M$4:X$4=2,
                                M195:X195,
                                ""),
                            "")))
                )
            )
        )
    )
)</f>
        <v>#N/A</v>
      </c>
      <c r="I195" s="191" t="e" cm="1">
        <f t="array" ref="I195">IF(
    SUM(IF(
            ISNUMBER(
                IF(
                    $M$5:$X$5,
                    (M195:X195),
                    "")),
            1,
            0))
        =0,
    NA(),
    IF(
        Parameters!$D$15=1,
        IF(
            SUM(--(ISNUMBER(IF($M$5:$X$5=1,(M195:X195),""))))&gt;0,
            MAX(IF(
                ISNUMBER(M195:X195),
                IF(
                    M$5:X$5=1,
                    M195:X195,
                    ""),
                "")),
            MAX(IF(
                ISNUMBER(M195:X195),
                IF(
                    M$5:X$5=2,
                    M195:X195,
                    ""),
                ""))
        ),
        IF(
            Parameters!$D$16=1,
            IFERROR(
                AVERAGE(IF(
                    ISNUMBER(M195:X195),
                    IF(
                        M$5:X$5=1,
                        M195:X195,
                        ""),
                    "")),
                AVERAGE(IF(
                    ISNUMBER(M195:X195),
                    IF(
                        M$5:X$5=2,
                        M195:X195,
                        ""),
                    ""))
            ),
            IF(
                Parameters!$D$17=1,
                IFERROR(
                    IF(
                        OR(
                            IF(
                                ISNUMBER(M195:X195),
                                IF(
                                    M$5:X$5=1,
                                    M195:X195,
                                    ""),
                                "")
                            =0),
                        0,
                        GEOMEAN(IF(
                            ISNUMBER(M195:X195),
                            IF(
                                M$5:X$5=1,
                                M195:X195,
                                ""),
                            ""))
                    ),
                    IF(
                        OR(IF(
                            ISNUMBER(M195:X195),
                            IF(
                                M$5:X$5=2,
                                M195:X195,
                                ""),
                            "")
                            =0),
                        0,
                        GEOMEAN(IF(
                            ISNUMBER(M195:X195),
                            IF(
                                M$5:X$5=2,
                                M195:X195,
                                ""),
                            "")))
                )
            )
        )
    )
)</f>
        <v>#N/A</v>
      </c>
      <c r="J195" s="242" t="s">
        <v>409</v>
      </c>
      <c r="K195" s="242" t="s">
        <v>409</v>
      </c>
      <c r="L195" s="91" t="s">
        <v>722</v>
      </c>
      <c r="M195" s="192" t="s">
        <v>409</v>
      </c>
      <c r="N195" s="192" t="s">
        <v>409</v>
      </c>
      <c r="O195" s="192" t="s">
        <v>409</v>
      </c>
      <c r="P195" s="192" t="s">
        <v>409</v>
      </c>
      <c r="Q195" s="192" t="s">
        <v>409</v>
      </c>
      <c r="R195" s="192" t="s">
        <v>409</v>
      </c>
      <c r="S195" s="192"/>
      <c r="T195" s="192"/>
      <c r="U195" s="192"/>
      <c r="V195" s="192"/>
      <c r="W195" s="192"/>
      <c r="X195" s="192"/>
      <c r="Y195" s="80"/>
      <c r="Z195" s="80"/>
    </row>
    <row r="196" spans="1:37" x14ac:dyDescent="0.2">
      <c r="A196" s="84">
        <v>189</v>
      </c>
      <c r="B196" s="84" t="str">
        <f ca="1"/>
        <v>Chad</v>
      </c>
      <c r="C196" s="84" t="str">
        <f ca="1"/>
        <v>TCD</v>
      </c>
      <c r="D196" s="219" t="str">
        <f ca="1"/>
        <v>SSF           Sub-Saharan Africa</v>
      </c>
      <c r="E196" s="219" t="str">
        <f ca="1"/>
        <v>IDA</v>
      </c>
      <c r="G196" s="80">
        <f>IF(N196=7, 6.9, 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3.4528478480319884</v>
      </c>
      <c r="H196" s="80" cm="1">
        <f t="array" ref="H196">IF(
    SUM(IF(
            ISNUMBER(
                IF(
                    $M$4:$X$4,
                    (M196:X196),
                    "")),
            1,
            0))
        =0,
    NA(),
    IF(
        Parameters!$D$15=1,
        IF(
            SUM(--(ISNUMBER(IF($M$4:$X$4=1,(M196:X196),""))))&gt;0,
            MAX(IF(
                ISNUMBER(M196:X196),
                IF(
                    M$4:X$4=1,
                    M196:X196,
                    ""),
                "")),
            MAX(IF(
                ISNUMBER(M196:X196),
                IF(
                    M$4:X$4=2,
                    M196:X196,
                    ""),
                ""))
        ),
        IF(
            Parameters!$D$16=1,
            IFERROR(
                AVERAGE(IF(
                    ISNUMBER(M196:X196),
                    IF(
                        M$4:X$4=1,
                        M196:X196,
                        ""),
                    "")),
                AVERAGE(IF(
                    ISNUMBER(M196:X196),
                    IF(
                        M$4:X$4=2,
                        M196:X196,
                        ""),
                    ""))
            ),
            IF(
                Parameters!$D$17=1,
                IFERROR(
                    IF(
                        OR(
                            IF(
                                ISNUMBER(M196:X196),
                                IF(
                                    M$4:X$4=1,
                                    M196:X196,
                                    ""),
                                "")
                            =0),
                        0,
                        GEOMEAN(IF(
                            ISNUMBER(M196:X196),
                            IF(
                                M$4:X$4=1,
                                M196:X196,
                                ""),
                            ""))
                    ),
                    IF(
                        OR(IF(
                            ISNUMBER(M196:X196),
                            IF(
                                M$4:X$4=2,
                                M196:X196,
                                ""),
                            "")
                            =0),
                        0,
                        GEOMEAN(IF(
                            ISNUMBER(M196:X196),
                            IF(
                                M$4:X$4=2,
                                M196:X196,
                                ""),
                            "")))
                )
            )
        )
    )
)</f>
        <v>5.3384119542924102</v>
      </c>
      <c r="I196" s="191" cm="1">
        <f t="array" ref="I196">IF(
    SUM(IF(
            ISNUMBER(
                IF(
                    $M$5:$X$5,
                    (M196:X196),
                    "")),
            1,
            0))
        =0,
    NA(),
    IF(
        Parameters!$D$15=1,
        IF(
            SUM(--(ISNUMBER(IF($M$5:$X$5=1,(M196:X196),""))))&gt;0,
            MAX(IF(
                ISNUMBER(M196:X196),
                IF(
                    M$5:X$5=1,
                    M196:X196,
                    ""),
                "")),
            MAX(IF(
                ISNUMBER(M196:X196),
                IF(
                    M$5:X$5=2,
                    M196:X196,
                    ""),
                ""))
        ),
        IF(
            Parameters!$D$16=1,
            IFERROR(
                AVERAGE(IF(
                    ISNUMBER(M196:X196),
                    IF(
                        M$5:X$5=1,
                        M196:X196,
                        ""),
                    "")),
                AVERAGE(IF(
                    ISNUMBER(M196:X196),
                    IF(
                        M$5:X$5=2,
                        M196:X196,
                        ""),
                    ""))
            ),
            IF(
                Parameters!$D$17=1,
                IFERROR(
                    IF(
                        OR(
                            IF(
                                ISNUMBER(M196:X196),
                                IF(
                                    M$5:X$5=1,
                                    M196:X196,
                                    ""),
                                "")
                            =0),
                        0,
                        GEOMEAN(IF(
                            ISNUMBER(M196:X196),
                            IF(
                                M$5:X$5=1,
                                M196:X196,
                                ""),
                            ""))
                    ),
                    IF(
                        OR(IF(
                            ISNUMBER(M196:X196),
                            IF(
                                M$5:X$5=2,
                                M196:X196,
                                ""),
                            "")
                            =0),
                        0,
                        GEOMEAN(IF(
                            ISNUMBER(M196:X196),
                            IF(
                                M$5:X$5=2,
                                M196:X196,
                                ""),
                            "")))
                )
            )
        )
    )
)</f>
        <v>2.2332780541735802</v>
      </c>
      <c r="J196" s="242">
        <v>45142</v>
      </c>
      <c r="K196" s="242">
        <v>45142</v>
      </c>
      <c r="L196" s="91" t="s">
        <v>318</v>
      </c>
      <c r="M196" s="192">
        <v>5.3384119542924102</v>
      </c>
      <c r="N196" s="192" t="s">
        <v>409</v>
      </c>
      <c r="O196" s="192">
        <v>2.2332780541735802</v>
      </c>
      <c r="P196" s="192">
        <v>51.6666666666666</v>
      </c>
      <c r="Q196" s="192" t="s">
        <v>409</v>
      </c>
      <c r="R196" s="192">
        <v>-1.6666666666666601</v>
      </c>
      <c r="S196" s="192"/>
      <c r="T196" s="192"/>
      <c r="U196" s="192"/>
      <c r="V196" s="192"/>
      <c r="W196" s="192"/>
      <c r="X196" s="192"/>
      <c r="Y196" s="80"/>
      <c r="Z196" s="80"/>
    </row>
    <row r="197" spans="1:37" x14ac:dyDescent="0.2">
      <c r="A197" s="84">
        <v>190</v>
      </c>
      <c r="B197" s="84" t="str">
        <f ca="1"/>
        <v>Togo</v>
      </c>
      <c r="C197" s="84" t="str">
        <f ca="1"/>
        <v>TGO</v>
      </c>
      <c r="D197" s="219" t="str">
        <f ca="1"/>
        <v>SSF           Sub-Saharan Africa</v>
      </c>
      <c r="E197" s="219" t="str">
        <f ca="1"/>
        <v>IDA</v>
      </c>
      <c r="G197" s="80">
        <f>IF(N197=7, 6.9, 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3.2517609504545297</v>
      </c>
      <c r="H197" s="80" cm="1">
        <f t="array" ref="H197">IF(
    SUM(IF(
            ISNUMBER(
                IF(
                    $M$4:$X$4,
                    (M197:X197),
                    "")),
            1,
            0))
        =0,
    NA(),
    IF(
        Parameters!$D$15=1,
        IF(
            SUM(--(ISNUMBER(IF($M$4:$X$4=1,(M197:X197),""))))&gt;0,
            MAX(IF(
                ISNUMBER(M197:X197),
                IF(
                    M$4:X$4=1,
                    M197:X197,
                    ""),
                "")),
            MAX(IF(
                ISNUMBER(M197:X197),
                IF(
                    M$4:X$4=2,
                    M197:X197,
                    ""),
                ""))
        ),
        IF(
            Parameters!$D$16=1,
            IFERROR(
                AVERAGE(IF(
                    ISNUMBER(M197:X197),
                    IF(
                        M$4:X$4=1,
                        M197:X197,
                        ""),
                    "")),
                AVERAGE(IF(
                    ISNUMBER(M197:X197),
                    IF(
                        M$4:X$4=2,
                        M197:X197,
                        ""),
                    ""))
            ),
            IF(
                Parameters!$D$17=1,
                IFERROR(
                    IF(
                        OR(
                            IF(
                                ISNUMBER(M197:X197),
                                IF(
                                    M$4:X$4=1,
                                    M197:X197,
                                    ""),
                                "")
                            =0),
                        0,
                        GEOMEAN(IF(
                            ISNUMBER(M197:X197),
                            IF(
                                M$4:X$4=1,
                                M197:X197,
                                ""),
                            ""))
                    ),
                    IF(
                        OR(IF(
                            ISNUMBER(M197:X197),
                            IF(
                                M$4:X$4=2,
                                M197:X197,
                                ""),
                            "")
                            =0),
                        0,
                        GEOMEAN(IF(
                            ISNUMBER(M197:X197),
                            IF(
                                M$4:X$4=2,
                                M197:X197,
                                ""),
                            "")))
                )
            )
        )
    )
)</f>
        <v>4.1224728977439202</v>
      </c>
      <c r="I197" s="191" cm="1">
        <f t="array" ref="I197">IF(
    SUM(IF(
            ISNUMBER(
                IF(
                    $M$5:$X$5,
                    (M197:X197),
                    "")),
            1,
            0))
        =0,
    NA(),
    IF(
        Parameters!$D$15=1,
        IF(
            SUM(--(ISNUMBER(IF($M$5:$X$5=1,(M197:X197),""))))&gt;0,
            MAX(IF(
                ISNUMBER(M197:X197),
                IF(
                    M$5:X$5=1,
                    M197:X197,
                    ""),
                "")),
            MAX(IF(
                ISNUMBER(M197:X197),
                IF(
                    M$5:X$5=2,
                    M197:X197,
                    ""),
                ""))
        ),
        IF(
            Parameters!$D$16=1,
            IFERROR(
                AVERAGE(IF(
                    ISNUMBER(M197:X197),
                    IF(
                        M$5:X$5=1,
                        M197:X197,
                        ""),
                    "")),
                AVERAGE(IF(
                    ISNUMBER(M197:X197),
                    IF(
                        M$5:X$5=2,
                        M197:X197,
                        ""),
                    ""))
            ),
            IF(
                Parameters!$D$17=1,
                IFERROR(
                    IF(
                        OR(
                            IF(
                                ISNUMBER(M197:X197),
                                IF(
                                    M$5:X$5=1,
                                    M197:X197,
                                    ""),
                                "")
                            =0),
                        0,
                        GEOMEAN(IF(
                            ISNUMBER(M197:X197),
                            IF(
                                M$5:X$5=1,
                                M197:X197,
                                ""),
                            ""))
                    ),
                    IF(
                        OR(IF(
                            ISNUMBER(M197:X197),
                            IF(
                                M$5:X$5=2,
                                M197:X197,
                                ""),
                            "")
                            =0),
                        0,
                        GEOMEAN(IF(
                            ISNUMBER(M197:X197),
                            IF(
                                M$5:X$5=2,
                                M197:X197,
                                ""),
                            "")))
                )
            )
        )
    )
)</f>
        <v>2.5649530127142102</v>
      </c>
      <c r="J197" s="242">
        <v>45142</v>
      </c>
      <c r="K197" s="242">
        <v>45142</v>
      </c>
      <c r="L197" s="91" t="s">
        <v>320</v>
      </c>
      <c r="M197" s="192">
        <v>4.1224728977439202</v>
      </c>
      <c r="N197" s="192" t="s">
        <v>409</v>
      </c>
      <c r="O197" s="192">
        <v>2.5649530127142102</v>
      </c>
      <c r="P197" s="192">
        <v>44.75</v>
      </c>
      <c r="Q197" s="192" t="s">
        <v>409</v>
      </c>
      <c r="R197" s="192">
        <v>-1.4166666666666601</v>
      </c>
      <c r="S197" s="192"/>
      <c r="T197" s="192"/>
      <c r="U197" s="192"/>
      <c r="V197" s="192"/>
      <c r="W197" s="192"/>
      <c r="X197" s="192"/>
      <c r="Y197" s="80"/>
      <c r="Z197" s="80"/>
    </row>
    <row r="198" spans="1:37" x14ac:dyDescent="0.2">
      <c r="A198" s="84">
        <v>191</v>
      </c>
      <c r="B198" s="84" t="str">
        <f ca="1"/>
        <v>Thailand</v>
      </c>
      <c r="C198" s="84" t="str">
        <f ca="1"/>
        <v>THA</v>
      </c>
      <c r="D198" s="84" t="str">
        <f ca="1"/>
        <v>EAS           East Asia &amp; Pacific</v>
      </c>
      <c r="E198" s="84" t="str">
        <f ca="1"/>
        <v>IBRD</v>
      </c>
      <c r="F198" s="81"/>
      <c r="G198" s="80">
        <f>IF(N198=7, 6.9, 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6.9</v>
      </c>
      <c r="H198" s="80" cm="1">
        <f t="array" ref="H198">IF(
    SUM(IF(
            ISNUMBER(
                IF(
                    $M$4:$X$4,
                    (M198:X198),
                    "")),
            1,
            0))
        =0,
    NA(),
    IF(
        Parameters!$D$15=1,
        IF(
            SUM(--(ISNUMBER(IF($M$4:$X$4=1,(M198:X198),""))))&gt;0,
            MAX(IF(
                ISNUMBER(M198:X198),
                IF(
                    M$4:X$4=1,
                    M198:X198,
                    ""),
                "")),
            MAX(IF(
                ISNUMBER(M198:X198),
                IF(
                    M$4:X$4=2,
                    M198:X198,
                    ""),
                ""))
        ),
        IF(
            Parameters!$D$16=1,
            IFERROR(
                AVERAGE(IF(
                    ISNUMBER(M198:X198),
                    IF(
                        M$4:X$4=1,
                        M198:X198,
                        ""),
                    "")),
                AVERAGE(IF(
                    ISNUMBER(M198:X198),
                    IF(
                        M$4:X$4=2,
                        M198:X198,
                        ""),
                    ""))
            ),
            IF(
                Parameters!$D$17=1,
                IFERROR(
                    IF(
                        OR(
                            IF(
                                ISNUMBER(M198:X198),
                                IF(
                                    M$4:X$4=1,
                                    M198:X198,
                                    ""),
                                "")
                            =0),
                        0,
                        GEOMEAN(IF(
                            ISNUMBER(M198:X198),
                            IF(
                                M$4:X$4=1,
                                M198:X198,
                                ""),
                            ""))
                    ),
                    IF(
                        OR(IF(
                            ISNUMBER(M198:X198),
                            IF(
                                M$4:X$4=2,
                                M198:X198,
                                ""),
                            "")
                            =0),
                        0,
                        GEOMEAN(IF(
                            ISNUMBER(M198:X198),
                            IF(
                                M$4:X$4=2,
                                M198:X198,
                                ""),
                            "")))
                )
            )
        )
    )
)</f>
        <v>7</v>
      </c>
      <c r="I198" s="191" cm="1">
        <f t="array" ref="I198">IF(
    SUM(IF(
            ISNUMBER(
                IF(
                    $M$5:$X$5,
                    (M198:X198),
                    "")),
            1,
            0))
        =0,
    NA(),
    IF(
        Parameters!$D$15=1,
        IF(
            SUM(--(ISNUMBER(IF($M$5:$X$5=1,(M198:X198),""))))&gt;0,
            MAX(IF(
                ISNUMBER(M198:X198),
                IF(
                    M$5:X$5=1,
                    M198:X198,
                    ""),
                "")),
            MAX(IF(
                ISNUMBER(M198:X198),
                IF(
                    M$5:X$5=2,
                    M198:X198,
                    ""),
                ""))
        ),
        IF(
            Parameters!$D$16=1,
            IFERROR(
                AVERAGE(IF(
                    ISNUMBER(M198:X198),
                    IF(
                        M$5:X$5=1,
                        M198:X198,
                        ""),
                    "")),
                AVERAGE(IF(
                    ISNUMBER(M198:X198),
                    IF(
                        M$5:X$5=2,
                        M198:X198,
                        ""),
                    ""))
            ),
            IF(
                Parameters!$D$17=1,
                IFERROR(
                    IF(
                        OR(
                            IF(
                                ISNUMBER(M198:X198),
                                IF(
                                    M$5:X$5=1,
                                    M198:X198,
                                    ""),
                                "")
                            =0),
                        0,
                        GEOMEAN(IF(
                            ISNUMBER(M198:X198),
                            IF(
                                M$5:X$5=1,
                                M198:X198,
                                ""),
                            ""))
                    ),
                    IF(
                        OR(IF(
                            ISNUMBER(M198:X198),
                            IF(
                                M$5:X$5=2,
                                M198:X198,
                                ""),
                            "")
                            =0),
                        0,
                        GEOMEAN(IF(
                            ISNUMBER(M198:X198),
                            IF(
                                M$5:X$5=2,
                                M198:X198,
                                ""),
                            "")))
                )
            )
        )
    )
)</f>
        <v>7</v>
      </c>
      <c r="J198" s="242">
        <v>44895</v>
      </c>
      <c r="K198" s="242">
        <v>44887</v>
      </c>
      <c r="L198" s="91" t="s">
        <v>322</v>
      </c>
      <c r="M198" s="192">
        <v>0.53325520070319499</v>
      </c>
      <c r="N198" s="192">
        <v>7</v>
      </c>
      <c r="O198" s="192">
        <v>0.46434494195687698</v>
      </c>
      <c r="P198" s="192">
        <v>24.3333333333333</v>
      </c>
      <c r="Q198" s="192" t="s">
        <v>784</v>
      </c>
      <c r="R198" s="192">
        <v>-3</v>
      </c>
      <c r="S198" s="80"/>
      <c r="T198" s="80"/>
      <c r="U198" s="80"/>
      <c r="V198" s="80"/>
      <c r="W198" s="80"/>
      <c r="X198" s="80"/>
      <c r="Y198" s="80"/>
      <c r="Z198" s="80"/>
      <c r="AA198" s="80"/>
      <c r="AB198" s="80"/>
    </row>
    <row r="199" spans="1:37" x14ac:dyDescent="0.2">
      <c r="A199" s="84">
        <v>192</v>
      </c>
      <c r="B199" s="84" t="str">
        <f ca="1"/>
        <v>Tajikistan</v>
      </c>
      <c r="C199" s="84" t="str">
        <f ca="1"/>
        <v>TJK</v>
      </c>
      <c r="D199" s="84" t="str">
        <f ca="1"/>
        <v>ECS           Europe &amp; Central Asia</v>
      </c>
      <c r="E199" s="84" t="str">
        <f ca="1"/>
        <v>IDA</v>
      </c>
      <c r="F199" s="81"/>
      <c r="G199" s="80">
        <f>IF(N199=7, 6.9, 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10</v>
      </c>
      <c r="H199" s="80" cm="1">
        <f t="array" ref="H199">IF(
    SUM(IF(
            ISNUMBER(
                IF(
                    $M$4:$X$4,
                    (M199:X199),
                    "")),
            1,
            0))
        =0,
    NA(),
    IF(
        Parameters!$D$15=1,
        IF(
            SUM(--(ISNUMBER(IF($M$4:$X$4=1,(M199:X199),""))))&gt;0,
            MAX(IF(
                ISNUMBER(M199:X199),
                IF(
                    M$4:X$4=1,
                    M199:X199,
                    ""),
                "")),
            MAX(IF(
                ISNUMBER(M199:X199),
                IF(
                    M$4:X$4=2,
                    M199:X199,
                    ""),
                ""))
        ),
        IF(
            Parameters!$D$16=1,
            IFERROR(
                AVERAGE(IF(
                    ISNUMBER(M199:X199),
                    IF(
                        M$4:X$4=1,
                        M199:X199,
                        ""),
                    "")),
                AVERAGE(IF(
                    ISNUMBER(M199:X199),
                    IF(
                        M$4:X$4=2,
                        M199:X199,
                        ""),
                    ""))
            ),
            IF(
                Parameters!$D$17=1,
                IFERROR(
                    IF(
                        OR(
                            IF(
                                ISNUMBER(M199:X199),
                                IF(
                                    M$4:X$4=1,
                                    M199:X199,
                                    ""),
                                "")
                            =0),
                        0,
                        GEOMEAN(IF(
                            ISNUMBER(M199:X199),
                            IF(
                                M$4:X$4=1,
                                M199:X199,
                                ""),
                            ""))
                    ),
                    IF(
                        OR(IF(
                            ISNUMBER(M199:X199),
                            IF(
                                M$4:X$4=2,
                                M199:X199,
                                ""),
                            "")
                            =0),
                        0,
                        GEOMEAN(IF(
                            ISNUMBER(M199:X199),
                            IF(
                                M$4:X$4=2,
                                M199:X199,
                                ""),
                            "")))
                )
            )
        )
    )
)</f>
        <v>10</v>
      </c>
      <c r="I199" s="191" cm="1">
        <f t="array" ref="I199">IF(
    SUM(IF(
            ISNUMBER(
                IF(
                    $M$5:$X$5,
                    (M199:X199),
                    "")),
            1,
            0))
        =0,
    NA(),
    IF(
        Parameters!$D$15=1,
        IF(
            SUM(--(ISNUMBER(IF($M$5:$X$5=1,(M199:X199),""))))&gt;0,
            MAX(IF(
                ISNUMBER(M199:X199),
                IF(
                    M$5:X$5=1,
                    M199:X199,
                    ""),
                "")),
            MAX(IF(
                ISNUMBER(M199:X199),
                IF(
                    M$5:X$5=2,
                    M199:X199,
                    ""),
                ""))
        ),
        IF(
            Parameters!$D$16=1,
            IFERROR(
                AVERAGE(IF(
                    ISNUMBER(M199:X199),
                    IF(
                        M$5:X$5=1,
                        M199:X199,
                        ""),
                    "")),
                AVERAGE(IF(
                    ISNUMBER(M199:X199),
                    IF(
                        M$5:X$5=2,
                        M199:X199,
                        ""),
                    ""))
            ),
            IF(
                Parameters!$D$17=1,
                IFERROR(
                    IF(
                        OR(
                            IF(
                                ISNUMBER(M199:X199),
                                IF(
                                    M$5:X$5=1,
                                    M199:X199,
                                    ""),
                                "")
                            =0),
                        0,
                        GEOMEAN(IF(
                            ISNUMBER(M199:X199),
                            IF(
                                M$5:X$5=1,
                                M199:X199,
                                ""),
                            ""))
                    ),
                    IF(
                        OR(IF(
                            ISNUMBER(M199:X199),
                            IF(
                                M$5:X$5=2,
                                M199:X199,
                                ""),
                            "")
                            =0),
                        0,
                        GEOMEAN(IF(
                            ISNUMBER(M199:X199),
                            IF(
                                M$5:X$5=2,
                                M199:X199,
                                ""),
                            "")))
                )
            )
        )
    )
)</f>
        <v>10</v>
      </c>
      <c r="J199" s="242">
        <v>44895</v>
      </c>
      <c r="K199" s="242">
        <v>45142</v>
      </c>
      <c r="L199" s="91" t="s">
        <v>324</v>
      </c>
      <c r="M199" s="192">
        <v>8.5174333430999098</v>
      </c>
      <c r="N199" s="192">
        <v>10</v>
      </c>
      <c r="O199" s="192">
        <v>1.6804864566058599</v>
      </c>
      <c r="P199" s="192">
        <v>69.75</v>
      </c>
      <c r="Q199" s="192" t="s">
        <v>786</v>
      </c>
      <c r="R199" s="192">
        <v>-2.0833333333333202</v>
      </c>
      <c r="S199" s="80"/>
      <c r="T199" s="80"/>
      <c r="U199" s="80"/>
      <c r="V199" s="80"/>
      <c r="W199" s="80"/>
      <c r="X199" s="80"/>
      <c r="Y199" s="80"/>
      <c r="Z199" s="80"/>
      <c r="AA199" s="80"/>
      <c r="AB199" s="80"/>
      <c r="AC199" s="81"/>
      <c r="AD199" s="81"/>
      <c r="AE199" s="81"/>
      <c r="AF199" s="81"/>
      <c r="AG199" s="81"/>
      <c r="AH199" s="81"/>
      <c r="AI199" s="81"/>
      <c r="AJ199" s="81"/>
      <c r="AK199" s="81"/>
    </row>
    <row r="200" spans="1:37" x14ac:dyDescent="0.2">
      <c r="A200" s="84">
        <v>193</v>
      </c>
      <c r="B200" s="84" t="str">
        <f ca="1"/>
        <v>Turkmenistan</v>
      </c>
      <c r="C200" s="84" t="str">
        <f ca="1"/>
        <v>TKM</v>
      </c>
      <c r="D200" s="84" t="str">
        <f ca="1"/>
        <v>ECS           Europe &amp; Central Asia</v>
      </c>
      <c r="E200" s="84" t="str">
        <f ca="1"/>
        <v>IBRD</v>
      </c>
      <c r="F200" s="81"/>
      <c r="G200" s="80">
        <f>IF(N200=7, 6.9, 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6.5771903490264156</v>
      </c>
      <c r="H200" s="80" cm="1">
        <f t="array" ref="H200">IF(
    SUM(IF(
            ISNUMBER(
                IF(
                    $M$4:$X$4,
                    (M200:X200),
                    "")),
            1,
            0))
        =0,
    NA(),
    IF(
        Parameters!$D$15=1,
        IF(
            SUM(--(ISNUMBER(IF($M$4:$X$4=1,(M200:X200),""))))&gt;0,
            MAX(IF(
                ISNUMBER(M200:X200),
                IF(
                    M$4:X$4=1,
                    M200:X200,
                    ""),
                "")),
            MAX(IF(
                ISNUMBER(M200:X200),
                IF(
                    M$4:X$4=2,
                    M200:X200,
                    ""),
                ""))
        ),
        IF(
            Parameters!$D$16=1,
            IFERROR(
                AVERAGE(IF(
                    ISNUMBER(M200:X200),
                    IF(
                        M$4:X$4=1,
                        M200:X200,
                        ""),
                    "")),
                AVERAGE(IF(
                    ISNUMBER(M200:X200),
                    IF(
                        M$4:X$4=2,
                        M200:X200,
                        ""),
                    ""))
            ),
            IF(
                Parameters!$D$17=1,
                IFERROR(
                    IF(
                        OR(
                            IF(
                                ISNUMBER(M200:X200),
                                IF(
                                    M$4:X$4=1,
                                    M200:X200,
                                    ""),
                                "")
                            =0),
                        0,
                        GEOMEAN(IF(
                            ISNUMBER(M200:X200),
                            IF(
                                M$4:X$4=1,
                                M200:X200,
                                ""),
                            ""))
                    ),
                    IF(
                        OR(IF(
                            ISNUMBER(M200:X200),
                            IF(
                                M$4:X$4=2,
                                M200:X200,
                                ""),
                            "")
                            =0),
                        0,
                        GEOMEAN(IF(
                            ISNUMBER(M200:X200),
                            IF(
                                M$4:X$4=2,
                                M200:X200,
                                ""),
                            "")))
                )
            )
        )
    )
)</f>
        <v>9.7333723996484096</v>
      </c>
      <c r="I200" s="191" cm="1">
        <f t="array" ref="I200">IF(
    SUM(IF(
            ISNUMBER(
                IF(
                    $M$5:$X$5,
                    (M200:X200),
                    "")),
            1,
            0))
        =0,
    NA(),
    IF(
        Parameters!$D$15=1,
        IF(
            SUM(--(ISNUMBER(IF($M$5:$X$5=1,(M200:X200),""))))&gt;0,
            MAX(IF(
                ISNUMBER(M200:X200),
                IF(
                    M$5:X$5=1,
                    M200:X200,
                    ""),
                "")),
            MAX(IF(
                ISNUMBER(M200:X200),
                IF(
                    M$5:X$5=2,
                    M200:X200,
                    ""),
                ""))
        ),
        IF(
            Parameters!$D$16=1,
            IFERROR(
                AVERAGE(IF(
                    ISNUMBER(M200:X200),
                    IF(
                        M$5:X$5=1,
                        M200:X200,
                        ""),
                    "")),
                AVERAGE(IF(
                    ISNUMBER(M200:X200),
                    IF(
                        M$5:X$5=2,
                        M200:X200,
                        ""),
                    ""))
            ),
            IF(
                Parameters!$D$17=1,
                IFERROR(
                    IF(
                        OR(
                            IF(
                                ISNUMBER(M200:X200),
                                IF(
                                    M$5:X$5=1,
                                    M200:X200,
                                    ""),
                                "")
                            =0),
                        0,
                        GEOMEAN(IF(
                            ISNUMBER(M200:X200),
                            IF(
                                M$5:X$5=1,
                                M200:X200,
                                ""),
                            ""))
                    ),
                    IF(
                        OR(IF(
                            ISNUMBER(M200:X200),
                            IF(
                                M$5:X$5=2,
                                M200:X200,
                                ""),
                            "")
                            =0),
                        0,
                        GEOMEAN(IF(
                            ISNUMBER(M200:X200),
                            IF(
                                M$5:X$5=2,
                                M200:X200,
                                ""),
                            "")))
                )
            )
        )
    )
)</f>
        <v>4.4444444444444402</v>
      </c>
      <c r="J200" s="242">
        <v>45142</v>
      </c>
      <c r="K200" s="242">
        <v>45142</v>
      </c>
      <c r="L200" s="91" t="s">
        <v>326</v>
      </c>
      <c r="M200" s="192">
        <v>9.7333723996484096</v>
      </c>
      <c r="N200" s="192" t="s">
        <v>409</v>
      </c>
      <c r="O200" s="192">
        <v>4.4444444444444402</v>
      </c>
      <c r="P200" s="192">
        <v>76.6666666666666</v>
      </c>
      <c r="Q200" s="192" t="s">
        <v>409</v>
      </c>
      <c r="R200" s="192">
        <v>0</v>
      </c>
      <c r="S200" s="80"/>
      <c r="T200" s="80"/>
      <c r="U200" s="80"/>
      <c r="V200" s="80"/>
      <c r="W200" s="80"/>
      <c r="X200" s="80"/>
      <c r="Y200" s="80"/>
      <c r="Z200" s="80"/>
      <c r="AA200" s="80"/>
      <c r="AB200" s="80"/>
      <c r="AC200" s="81"/>
      <c r="AD200" s="81"/>
      <c r="AE200" s="81"/>
      <c r="AF200" s="81"/>
      <c r="AG200" s="81"/>
      <c r="AH200" s="81"/>
      <c r="AI200" s="81"/>
      <c r="AJ200" s="81"/>
      <c r="AK200" s="81"/>
    </row>
    <row r="201" spans="1:37" x14ac:dyDescent="0.2">
      <c r="A201" s="84">
        <v>194</v>
      </c>
      <c r="B201" s="84" t="str">
        <f ca="1"/>
        <v>Timor-Leste</v>
      </c>
      <c r="C201" s="84" t="str">
        <f ca="1"/>
        <v>TLS</v>
      </c>
      <c r="D201" s="84" t="str">
        <f ca="1"/>
        <v>EAS           East Asia &amp; Pacific</v>
      </c>
      <c r="E201" s="84" t="str">
        <f ca="1"/>
        <v>Blend</v>
      </c>
      <c r="F201" s="81"/>
      <c r="G201" s="80">
        <f>IF(N201=7, 6.9, 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4.2433792113116828</v>
      </c>
      <c r="H201" s="80" cm="1">
        <f t="array" ref="H201">IF(
    SUM(IF(
            ISNUMBER(
                IF(
                    $M$4:$X$4,
                    (M201:X201),
                    "")),
            1,
            0))
        =0,
    NA(),
    IF(
        Parameters!$D$15=1,
        IF(
            SUM(--(ISNUMBER(IF($M$4:$X$4=1,(M201:X201),""))))&gt;0,
            MAX(IF(
                ISNUMBER(M201:X201),
                IF(
                    M$4:X$4=1,
                    M201:X201,
                    ""),
                "")),
            MAX(IF(
                ISNUMBER(M201:X201),
                IF(
                    M$4:X$4=2,
                    M201:X201,
                    ""),
                ""))
        ),
        IF(
            Parameters!$D$16=1,
            IFERROR(
                AVERAGE(IF(
                    ISNUMBER(M201:X201),
                    IF(
                        M$4:X$4=1,
                        M201:X201,
                        ""),
                    "")),
                AVERAGE(IF(
                    ISNUMBER(M201:X201),
                    IF(
                        M$4:X$4=2,
                        M201:X201,
                        ""),
                    ""))
            ),
            IF(
                Parameters!$D$17=1,
                IFERROR(
                    IF(
                        OR(
                            IF(
                                ISNUMBER(M201:X201),
                                IF(
                                    M$4:X$4=1,
                                    M201:X201,
                                    ""),
                                "")
                            =0),
                        0,
                        GEOMEAN(IF(
                            ISNUMBER(M201:X201),
                            IF(
                                M$4:X$4=1,
                                M201:X201,
                                ""),
                            ""))
                    ),
                    IF(
                        OR(IF(
                            ISNUMBER(M201:X201),
                            IF(
                                M$4:X$4=2,
                                M201:X201,
                                ""),
                            "")
                            =0),
                        0,
                        GEOMEAN(IF(
                            ISNUMBER(M201:X201),
                            IF(
                                M$4:X$4=2,
                                M201:X201,
                                ""),
                            "")))
                )
            )
        )
    )
)</f>
        <v>2.9504834456489899</v>
      </c>
      <c r="I201" s="191" cm="1">
        <f t="array" ref="I201">IF(
    SUM(IF(
            ISNUMBER(
                IF(
                    $M$5:$X$5,
                    (M201:X201),
                    "")),
            1,
            0))
        =0,
    NA(),
    IF(
        Parameters!$D$15=1,
        IF(
            SUM(--(ISNUMBER(IF($M$5:$X$5=1,(M201:X201),""))))&gt;0,
            MAX(IF(
                ISNUMBER(M201:X201),
                IF(
                    M$5:X$5=1,
                    M201:X201,
                    ""),
                "")),
            MAX(IF(
                ISNUMBER(M201:X201),
                IF(
                    M$5:X$5=2,
                    M201:X201,
                    ""),
                ""))
        ),
        IF(
            Parameters!$D$16=1,
            IFERROR(
                AVERAGE(IF(
                    ISNUMBER(M201:X201),
                    IF(
                        M$5:X$5=1,
                        M201:X201,
                        ""),
                    "")),
                AVERAGE(IF(
                    ISNUMBER(M201:X201),
                    IF(
                        M$5:X$5=2,
                        M201:X201,
                        ""),
                    ""))
            ),
            IF(
                Parameters!$D$17=1,
                IFERROR(
                    IF(
                        OR(
                            IF(
                                ISNUMBER(M201:X201),
                                IF(
                                    M$5:X$5=1,
                                    M201:X201,
                                    ""),
                                "")
                            =0),
                        0,
                        GEOMEAN(IF(
                            ISNUMBER(M201:X201),
                            IF(
                                M$5:X$5=1,
                                M201:X201,
                                ""),
                            ""))
                    ),
                    IF(
                        OR(IF(
                            ISNUMBER(M201:X201),
                            IF(
                                M$5:X$5=2,
                                M201:X201,
                                ""),
                            "")
                            =0),
                        0,
                        GEOMEAN(IF(
                            ISNUMBER(M201:X201),
                            IF(
                                M$5:X$5=2,
                                M201:X201,
                                ""),
                            "")))
                )
            )
        )
    )
)</f>
        <v>6.1028192371475898</v>
      </c>
      <c r="J201" s="242">
        <v>45142</v>
      </c>
      <c r="K201" s="242">
        <v>45142</v>
      </c>
      <c r="L201" s="91" t="s">
        <v>328</v>
      </c>
      <c r="M201" s="192">
        <v>2.9504834456489899</v>
      </c>
      <c r="N201" s="192" t="s">
        <v>409</v>
      </c>
      <c r="O201" s="192">
        <v>6.1028192371475898</v>
      </c>
      <c r="P201" s="192">
        <v>38.0833333333333</v>
      </c>
      <c r="Q201" s="192" t="s">
        <v>409</v>
      </c>
      <c r="R201" s="192">
        <v>1.25</v>
      </c>
      <c r="S201" s="181"/>
      <c r="T201" s="181"/>
      <c r="U201" s="181" t="str">
        <f>IFERROR(INDEX('Data Dictionary'!$I$8:$I$39,MATCH(U7,'Data Dictionary'!$K$8:$K$39,0)),"")</f>
        <v/>
      </c>
      <c r="V201" s="181" t="str">
        <f>IFERROR(INDEX('Data Dictionary'!$I$8:$I$39,MATCH(V7,'Data Dictionary'!$K$8:$K$39,0)),"")</f>
        <v/>
      </c>
      <c r="W201" s="181" t="str">
        <f>IFERROR(INDEX('Data Dictionary'!$I$8:$I$39,MATCH(W7,'Data Dictionary'!$K$8:$K$39,0)),"")</f>
        <v/>
      </c>
      <c r="X201" s="181" t="str">
        <f>IFERROR(INDEX('Data Dictionary'!$I$8:$I$39,MATCH(X7,'Data Dictionary'!$K$8:$K$39,0)),"")</f>
        <v/>
      </c>
      <c r="Y201" s="181" t="str">
        <f>IFERROR(INDEX('Data Dictionary'!$I$8:$I$39,MATCH(Y7,'Data Dictionary'!$K$8:$K$39,0)),"")</f>
        <v/>
      </c>
      <c r="Z201" s="80" t="str">
        <f>IFERROR(INDEX('Data Dictionary'!$I$8:$I$34,MATCH(Z7,'Data Dictionary'!$M$8:$M$34,0)),"")</f>
        <v/>
      </c>
      <c r="AA201" s="80" t="str">
        <f>IFERROR(INDEX('Data Dictionary'!$I$8:$I$34,MATCH(AA7,'Data Dictionary'!$M$8:$M$34,0)),"")</f>
        <v/>
      </c>
      <c r="AB201" s="80" t="str">
        <f>IFERROR(INDEX('Data Dictionary'!$I$8:$I$34,MATCH(AB7,'Data Dictionary'!$M$8:$M$34,0)),"")</f>
        <v/>
      </c>
      <c r="AC201" s="81"/>
      <c r="AD201" s="81"/>
      <c r="AE201" s="81"/>
      <c r="AF201" s="81"/>
      <c r="AG201" s="81"/>
      <c r="AH201" s="81"/>
      <c r="AI201" s="81"/>
      <c r="AJ201" s="81"/>
      <c r="AK201" s="81"/>
    </row>
    <row r="202" spans="1:37" x14ac:dyDescent="0.2">
      <c r="A202" s="84">
        <v>195</v>
      </c>
      <c r="B202" s="84" t="str">
        <f ca="1"/>
        <v>Tonga</v>
      </c>
      <c r="C202" s="84" t="str">
        <f ca="1"/>
        <v>TON</v>
      </c>
      <c r="D202" s="84" t="str">
        <f ca="1"/>
        <v>EAS           East Asia &amp; Pacific</v>
      </c>
      <c r="E202" s="84" t="str">
        <f ca="1"/>
        <v>IDA</v>
      </c>
      <c r="F202" s="81"/>
      <c r="G202" s="80" t="e">
        <f>IF(N202=7, 6.9, 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#N/A</v>
      </c>
      <c r="H202" s="80" t="e" cm="1">
        <f t="array" ref="H202">IF(
    SUM(IF(
            ISNUMBER(
                IF(
                    $M$4:$X$4,
                    (M202:X202),
                    "")),
            1,
            0))
        =0,
    NA(),
    IF(
        Parameters!$D$15=1,
        IF(
            SUM(--(ISNUMBER(IF($M$4:$X$4=1,(M202:X202),""))))&gt;0,
            MAX(IF(
                ISNUMBER(M202:X202),
                IF(
                    M$4:X$4=1,
                    M202:X202,
                    ""),
                "")),
            MAX(IF(
                ISNUMBER(M202:X202),
                IF(
                    M$4:X$4=2,
                    M202:X202,
                    ""),
                ""))
        ),
        IF(
            Parameters!$D$16=1,
            IFERROR(
                AVERAGE(IF(
                    ISNUMBER(M202:X202),
                    IF(
                        M$4:X$4=1,
                        M202:X202,
                        ""),
                    "")),
                AVERAGE(IF(
                    ISNUMBER(M202:X202),
                    IF(
                        M$4:X$4=2,
                        M202:X202,
                        ""),
                    ""))
            ),
            IF(
                Parameters!$D$17=1,
                IFERROR(
                    IF(
                        OR(
                            IF(
                                ISNUMBER(M202:X202),
                                IF(
                                    M$4:X$4=1,
                                    M202:X202,
                                    ""),
                                "")
                            =0),
                        0,
                        GEOMEAN(IF(
                            ISNUMBER(M202:X202),
                            IF(
                                M$4:X$4=1,
                                M202:X202,
                                ""),
                            ""))
                    ),
                    IF(
                        OR(IF(
                            ISNUMBER(M202:X202),
                            IF(
                                M$4:X$4=2,
                                M202:X202,
                                ""),
                            "")
                            =0),
                        0,
                        GEOMEAN(IF(
                            ISNUMBER(M202:X202),
                            IF(
                                M$4:X$4=2,
                                M202:X202,
                                ""),
                            "")))
                )
            )
        )
    )
)</f>
        <v>#N/A</v>
      </c>
      <c r="I202" s="191" t="e" cm="1">
        <f t="array" ref="I202">IF(
    SUM(IF(
            ISNUMBER(
                IF(
                    $M$5:$X$5,
                    (M202:X202),
                    "")),
            1,
            0))
        =0,
    NA(),
    IF(
        Parameters!$D$15=1,
        IF(
            SUM(--(ISNUMBER(IF($M$5:$X$5=1,(M202:X202),""))))&gt;0,
            MAX(IF(
                ISNUMBER(M202:X202),
                IF(
                    M$5:X$5=1,
                    M202:X202,
                    ""),
                "")),
            MAX(IF(
                ISNUMBER(M202:X202),
                IF(
                    M$5:X$5=2,
                    M202:X202,
                    ""),
                ""))
        ),
        IF(
            Parameters!$D$16=1,
            IFERROR(
                AVERAGE(IF(
                    ISNUMBER(M202:X202),
                    IF(
                        M$5:X$5=1,
                        M202:X202,
                        ""),
                    "")),
                AVERAGE(IF(
                    ISNUMBER(M202:X202),
                    IF(
                        M$5:X$5=2,
                        M202:X202,
                        ""),
                    ""))
            ),
            IF(
                Parameters!$D$17=1,
                IFERROR(
                    IF(
                        OR(
                            IF(
                                ISNUMBER(M202:X202),
                                IF(
                                    M$5:X$5=1,
                                    M202:X202,
                                    ""),
                                "")
                            =0),
                        0,
                        GEOMEAN(IF(
                            ISNUMBER(M202:X202),
                            IF(
                                M$5:X$5=1,
                                M202:X202,
                                ""),
                            ""))
                    ),
                    IF(
                        OR(IF(
                            ISNUMBER(M202:X202),
                            IF(
                                M$5:X$5=2,
                                M202:X202,
                                ""),
                            "")
                            =0),
                        0,
                        GEOMEAN(IF(
                            ISNUMBER(M202:X202),
                            IF(
                                M$5:X$5=2,
                                M202:X202,
                                ""),
                            "")))
                )
            )
        )
    )
)</f>
        <v>#N/A</v>
      </c>
      <c r="J202" s="242">
        <v>44753</v>
      </c>
      <c r="K202" s="242">
        <v>44753</v>
      </c>
      <c r="L202" s="91" t="s">
        <v>330</v>
      </c>
      <c r="M202" s="192" t="s">
        <v>409</v>
      </c>
      <c r="N202" s="192" t="s">
        <v>409</v>
      </c>
      <c r="O202" s="192" t="s">
        <v>409</v>
      </c>
      <c r="P202" s="192" t="s">
        <v>409</v>
      </c>
      <c r="Q202" s="192" t="s">
        <v>409</v>
      </c>
      <c r="R202" s="192" t="s">
        <v>409</v>
      </c>
      <c r="S202" s="181"/>
      <c r="T202" s="181"/>
      <c r="U202" s="181" t="str">
        <f>IFERROR(INDEX('Data Dictionary'!$J$8:$J$39,MATCH(U7,'Data Dictionary'!$K$8:$K$39,0)),"")</f>
        <v/>
      </c>
      <c r="V202" s="181" t="str">
        <f>IFERROR(INDEX('Data Dictionary'!$J$8:$J$39,MATCH(V7,'Data Dictionary'!$K$8:$K$39,0)),"")</f>
        <v/>
      </c>
      <c r="W202" s="181" t="str">
        <f>IFERROR(INDEX('Data Dictionary'!$J$8:$J$39,MATCH(W7,'Data Dictionary'!$K$8:$K$39,0)),"")</f>
        <v/>
      </c>
      <c r="X202" s="181" t="str">
        <f>IFERROR(INDEX('Data Dictionary'!$J$8:$J$39,MATCH(X7,'Data Dictionary'!$K$8:$K$39,0)),"")</f>
        <v/>
      </c>
      <c r="Y202" s="181" t="str">
        <f>IFERROR(INDEX('Data Dictionary'!$J$8:$J$39,MATCH(Y7,'Data Dictionary'!$K$8:$K$39,0)),"")</f>
        <v/>
      </c>
      <c r="Z202" s="80" t="str">
        <f>IFERROR(INDEX('Data Dictionary'!$J$8:$J$34,MATCH(Z7,'Data Dictionary'!$M$8:$M$34,0)),"")</f>
        <v/>
      </c>
      <c r="AA202" s="80" t="str">
        <f>IFERROR(INDEX('Data Dictionary'!$J$8:$J$34,MATCH(AA7,'Data Dictionary'!$M$8:$M$34,0)),"")</f>
        <v/>
      </c>
      <c r="AB202" s="80" t="str">
        <f>IFERROR(INDEX('Data Dictionary'!$J$8:$J$34,MATCH(AB7,'Data Dictionary'!$M$8:$M$34,0)),"")</f>
        <v/>
      </c>
      <c r="AC202" s="81"/>
      <c r="AD202" s="81"/>
      <c r="AE202" s="81"/>
      <c r="AF202" s="81"/>
      <c r="AG202" s="81"/>
      <c r="AH202" s="81"/>
      <c r="AI202" s="81"/>
      <c r="AJ202" s="81"/>
      <c r="AK202" s="81"/>
    </row>
    <row r="203" spans="1:37" x14ac:dyDescent="0.2">
      <c r="A203" s="84">
        <v>196</v>
      </c>
      <c r="B203" s="84" t="str">
        <f ca="1"/>
        <v>Trinidad and Tobago</v>
      </c>
      <c r="C203" s="84" t="str">
        <f ca="1"/>
        <v>TTO</v>
      </c>
      <c r="D203" s="84" t="str">
        <f ca="1"/>
        <v>LCN           Latin America &amp; Caribbean</v>
      </c>
      <c r="E203" s="84" t="str">
        <f ca="1"/>
        <v>IBRD</v>
      </c>
      <c r="F203" s="81"/>
      <c r="G203" s="80">
        <f>IF(N203=7, 6.9, 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3.1084404332834659</v>
      </c>
      <c r="H203" s="80" cm="1">
        <f t="array" ref="H203">IF(
    SUM(IF(
            ISNUMBER(
                IF(
                    $M$4:$X$4,
                    (M203:X203),
                    "")),
            1,
            0))
        =0,
    NA(),
    IF(
        Parameters!$D$15=1,
        IF(
            SUM(--(ISNUMBER(IF($M$4:$X$4=1,(M203:X203),""))))&gt;0,
            MAX(IF(
                ISNUMBER(M203:X203),
                IF(
                    M$4:X$4=1,
                    M203:X203,
                    ""),
                "")),
            MAX(IF(
                ISNUMBER(M203:X203),
                IF(
                    M$4:X$4=2,
                    M203:X203,
                    ""),
                ""))
        ),
        IF(
            Parameters!$D$16=1,
            IFERROR(
                AVERAGE(IF(
                    ISNUMBER(M203:X203),
                    IF(
                        M$4:X$4=1,
                        M203:X203,
                        ""),
                    "")),
                AVERAGE(IF(
                    ISNUMBER(M203:X203),
                    IF(
                        M$4:X$4=2,
                        M203:X203,
                        ""),
                    ""))
            ),
            IF(
                Parameters!$D$17=1,
                IFERROR(
                    IF(
                        OR(
                            IF(
                                ISNUMBER(M203:X203),
                                IF(
                                    M$4:X$4=1,
                                    M203:X203,
                                    ""),
                                "")
                            =0),
                        0,
                        GEOMEAN(IF(
                            ISNUMBER(M203:X203),
                            IF(
                                M$4:X$4=1,
                                M203:X203,
                                ""),
                            ""))
                    ),
                    IF(
                        OR(IF(
                            ISNUMBER(M203:X203),
                            IF(
                                M$4:X$4=2,
                                M203:X203,
                                ""),
                            "")
                            =0),
                        0,
                        GEOMEAN(IF(
                            ISNUMBER(M203:X203),
                            IF(
                                M$4:X$4=2,
                                M203:X203,
                                ""),
                            "")))
                )
            )
        )
    )
)</f>
        <v>2.1740404336360899</v>
      </c>
      <c r="I203" s="191" cm="1">
        <f t="array" ref="I203">IF(
    SUM(IF(
            ISNUMBER(
                IF(
                    $M$5:$X$5,
                    (M203:X203),
                    "")),
            1,
            0))
        =0,
    NA(),
    IF(
        Parameters!$D$15=1,
        IF(
            SUM(--(ISNUMBER(IF($M$5:$X$5=1,(M203:X203),""))))&gt;0,
            MAX(IF(
                ISNUMBER(M203:X203),
                IF(
                    M$5:X$5=1,
                    M203:X203,
                    ""),
                "")),
            MAX(IF(
                ISNUMBER(M203:X203),
                IF(
                    M$5:X$5=2,
                    M203:X203,
                    ""),
                ""))
        ),
        IF(
            Parameters!$D$16=1,
            IFERROR(
                AVERAGE(IF(
                    ISNUMBER(M203:X203),
                    IF(
                        M$5:X$5=1,
                        M203:X203,
                        ""),
                    "")),
                AVERAGE(IF(
                    ISNUMBER(M203:X203),
                    IF(
                        M$5:X$5=2,
                        M203:X203,
                        ""),
                    ""))
            ),
            IF(
                Parameters!$D$17=1,
                IFERROR(
                    IF(
                        OR(
                            IF(
                                ISNUMBER(M203:X203),
                                IF(
                                    M$5:X$5=1,
                                    M203:X203,
                                    ""),
                                "")
                            =0),
                        0,
                        GEOMEAN(IF(
                            ISNUMBER(M203:X203),
                            IF(
                                M$5:X$5=1,
                                M203:X203,
                                ""),
                            ""))
                    ),
                    IF(
                        OR(IF(
                            ISNUMBER(M203:X203),
                            IF(
                                M$5:X$5=2,
                                M203:X203,
                                ""),
                            "")
                            =0),
                        0,
                        GEOMEAN(IF(
                            ISNUMBER(M203:X203),
                            IF(
                                M$5:X$5=2,
                                M203:X203,
                                ""),
                            "")))
                )
            )
        )
    )
)</f>
        <v>4.4444444444444402</v>
      </c>
      <c r="J203" s="242">
        <v>44830</v>
      </c>
      <c r="K203" s="242">
        <v>44830</v>
      </c>
      <c r="L203" s="91" t="s">
        <v>332</v>
      </c>
      <c r="M203" s="192">
        <v>2.1740404336360899</v>
      </c>
      <c r="N203" s="192" t="s">
        <v>409</v>
      </c>
      <c r="O203" s="192">
        <v>4.4444444444444402</v>
      </c>
      <c r="P203" s="192">
        <v>33.6666666666666</v>
      </c>
      <c r="Q203" s="192" t="s">
        <v>409</v>
      </c>
      <c r="R203" s="192">
        <v>0</v>
      </c>
      <c r="S203" s="80"/>
      <c r="T203" s="80"/>
      <c r="U203" s="80"/>
      <c r="V203" s="80"/>
      <c r="W203" s="80"/>
      <c r="X203" s="80"/>
      <c r="Y203" s="80"/>
      <c r="Z203" s="80"/>
      <c r="AA203" s="80"/>
      <c r="AB203" s="80"/>
      <c r="AC203" s="81"/>
      <c r="AD203" s="81"/>
      <c r="AE203" s="81"/>
      <c r="AF203" s="81"/>
      <c r="AG203" s="81"/>
      <c r="AH203" s="81"/>
      <c r="AI203" s="81"/>
      <c r="AJ203" s="81"/>
      <c r="AK203" s="81"/>
    </row>
    <row r="204" spans="1:37" x14ac:dyDescent="0.2">
      <c r="A204" s="84">
        <v>197</v>
      </c>
      <c r="B204" s="84" t="str">
        <f ca="1"/>
        <v>Tunisia</v>
      </c>
      <c r="C204" s="84" t="str">
        <f ca="1"/>
        <v>TUN</v>
      </c>
      <c r="D204" s="84" t="str">
        <f ca="1"/>
        <v>MEA           Middle East &amp; North Africa</v>
      </c>
      <c r="E204" s="84" t="str">
        <f ca="1"/>
        <v>IBRD</v>
      </c>
      <c r="F204" s="81"/>
      <c r="G204" s="80">
        <f>IF(N204=7, 6.9, 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10</v>
      </c>
      <c r="H204" s="80" cm="1">
        <f t="array" ref="H204">IF(
    SUM(IF(
            ISNUMBER(
                IF(
                    $M$4:$X$4,
                    (M204:X204),
                    "")),
            1,
            0))
        =0,
    NA(),
    IF(
        Parameters!$D$15=1,
        IF(
            SUM(--(ISNUMBER(IF($M$4:$X$4=1,(M204:X204),""))))&gt;0,
            MAX(IF(
                ISNUMBER(M204:X204),
                IF(
                    M$4:X$4=1,
                    M204:X204,
                    ""),
                "")),
            MAX(IF(
                ISNUMBER(M204:X204),
                IF(
                    M$4:X$4=2,
                    M204:X204,
                    ""),
                ""))
        ),
        IF(
            Parameters!$D$16=1,
            IFERROR(
                AVERAGE(IF(
                    ISNUMBER(M204:X204),
                    IF(
                        M$4:X$4=1,
                        M204:X204,
                        ""),
                    "")),
                AVERAGE(IF(
                    ISNUMBER(M204:X204),
                    IF(
                        M$4:X$4=2,
                        M204:X204,
                        ""),
                    ""))
            ),
            IF(
                Parameters!$D$17=1,
                IFERROR(
                    IF(
                        OR(
                            IF(
                                ISNUMBER(M204:X204),
                                IF(
                                    M$4:X$4=1,
                                    M204:X204,
                                    ""),
                                "")
                            =0),
                        0,
                        GEOMEAN(IF(
                            ISNUMBER(M204:X204),
                            IF(
                                M$4:X$4=1,
                                M204:X204,
                                ""),
                            ""))
                    ),
                    IF(
                        OR(IF(
                            ISNUMBER(M204:X204),
                            IF(
                                M$4:X$4=2,
                                M204:X204,
                                ""),
                            "")
                            =0),
                        0,
                        GEOMEAN(IF(
                            ISNUMBER(M204:X204),
                            IF(
                                M$4:X$4=2,
                                M204:X204,
                                ""),
                            "")))
                )
            )
        )
    )
)</f>
        <v>10</v>
      </c>
      <c r="I204" s="191" cm="1">
        <f t="array" ref="I204">IF(
    SUM(IF(
            ISNUMBER(
                IF(
                    $M$5:$X$5,
                    (M204:X204),
                    "")),
            1,
            0))
        =0,
    NA(),
    IF(
        Parameters!$D$15=1,
        IF(
            SUM(--(ISNUMBER(IF($M$5:$X$5=1,(M204:X204),""))))&gt;0,
            MAX(IF(
                ISNUMBER(M204:X204),
                IF(
                    M$5:X$5=1,
                    M204:X204,
                    ""),
                "")),
            MAX(IF(
                ISNUMBER(M204:X204),
                IF(
                    M$5:X$5=2,
                    M204:X204,
                    ""),
                ""))
        ),
        IF(
            Parameters!$D$16=1,
            IFERROR(
                AVERAGE(IF(
                    ISNUMBER(M204:X204),
                    IF(
                        M$5:X$5=1,
                        M204:X204,
                        ""),
                    "")),
                AVERAGE(IF(
                    ISNUMBER(M204:X204),
                    IF(
                        M$5:X$5=2,
                        M204:X204,
                        ""),
                    ""))
            ),
            IF(
                Parameters!$D$17=1,
                IFERROR(
                    IF(
                        OR(
                            IF(
                                ISNUMBER(M204:X204),
                                IF(
                                    M$5:X$5=1,
                                    M204:X204,
                                    ""),
                                "")
                            =0),
                        0,
                        GEOMEAN(IF(
                            ISNUMBER(M204:X204),
                            IF(
                                M$5:X$5=1,
                                M204:X204,
                                ""),
                            ""))
                    ),
                    IF(
                        OR(IF(
                            ISNUMBER(M204:X204),
                            IF(
                                M$5:X$5=2,
                                M204:X204,
                                ""),
                            "")
                            =0),
                        0,
                        GEOMEAN(IF(
                            ISNUMBER(M204:X204),
                            IF(
                                M$5:X$5=2,
                                M204:X204,
                                ""),
                            "")))
                )
            )
        )
    )
)</f>
        <v>10</v>
      </c>
      <c r="J204" s="242">
        <v>44895</v>
      </c>
      <c r="K204" s="242">
        <v>45142</v>
      </c>
      <c r="L204" s="91" t="s">
        <v>334</v>
      </c>
      <c r="M204" s="192">
        <v>6.2760035159683598</v>
      </c>
      <c r="N204" s="192">
        <v>10</v>
      </c>
      <c r="O204" s="192">
        <v>10</v>
      </c>
      <c r="P204" s="192">
        <v>57</v>
      </c>
      <c r="Q204" s="192" t="s">
        <v>785</v>
      </c>
      <c r="R204" s="192">
        <v>5.3333333333333304</v>
      </c>
      <c r="S204" s="80"/>
      <c r="T204" s="80"/>
      <c r="U204" s="80"/>
      <c r="V204" s="80"/>
      <c r="W204" s="80"/>
      <c r="X204" s="80"/>
      <c r="Y204" s="80"/>
      <c r="Z204" s="80"/>
      <c r="AA204" s="80"/>
      <c r="AB204" s="80"/>
      <c r="AC204" s="81"/>
      <c r="AD204" s="81"/>
      <c r="AE204" s="81"/>
      <c r="AF204" s="81"/>
      <c r="AG204" s="81"/>
      <c r="AH204" s="81"/>
      <c r="AI204" s="81"/>
      <c r="AJ204" s="81"/>
      <c r="AK204" s="81"/>
    </row>
    <row r="205" spans="1:37" x14ac:dyDescent="0.2">
      <c r="A205" s="84">
        <v>198</v>
      </c>
      <c r="B205" s="84" t="str">
        <f ca="1"/>
        <v>Türkiye</v>
      </c>
      <c r="C205" s="84" t="str">
        <f ca="1"/>
        <v>TUR</v>
      </c>
      <c r="D205" s="84" t="str">
        <f ca="1"/>
        <v>ECS           Europe &amp; Central Asia</v>
      </c>
      <c r="E205" s="84" t="str">
        <f ca="1"/>
        <v>IBRD</v>
      </c>
      <c r="F205" s="81"/>
      <c r="G205" s="80">
        <f>IF(N205=7, 6.9, 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10</v>
      </c>
      <c r="H205" s="80" cm="1">
        <f t="array" ref="H205">IF(
    SUM(IF(
            ISNUMBER(
                IF(
                    $M$4:$X$4,
                    (M205:X205),
                    "")),
            1,
            0))
        =0,
    NA(),
    IF(
        Parameters!$D$15=1,
        IF(
            SUM(--(ISNUMBER(IF($M$4:$X$4=1,(M205:X205),""))))&gt;0,
            MAX(IF(
                ISNUMBER(M205:X205),
                IF(
                    M$4:X$4=1,
                    M205:X205,
                    ""),
                "")),
            MAX(IF(
                ISNUMBER(M205:X205),
                IF(
                    M$4:X$4=2,
                    M205:X205,
                    ""),
                ""))
        ),
        IF(
            Parameters!$D$16=1,
            IFERROR(
                AVERAGE(IF(
                    ISNUMBER(M205:X205),
                    IF(
                        M$4:X$4=1,
                        M205:X205,
                        ""),
                    "")),
                AVERAGE(IF(
                    ISNUMBER(M205:X205),
                    IF(
                        M$4:X$4=2,
                        M205:X205,
                        ""),
                    ""))
            ),
            IF(
                Parameters!$D$17=1,
                IFERROR(
                    IF(
                        OR(
                            IF(
                                ISNUMBER(M205:X205),
                                IF(
                                    M$4:X$4=1,
                                    M205:X205,
                                    ""),
                                "")
                            =0),
                        0,
                        GEOMEAN(IF(
                            ISNUMBER(M205:X205),
                            IF(
                                M$4:X$4=1,
                                M205:X205,
                                ""),
                            ""))
                    ),
                    IF(
                        OR(IF(
                            ISNUMBER(M205:X205),
                            IF(
                                M$4:X$4=2,
                                M205:X205,
                                ""),
                            "")
                            =0),
                        0,
                        GEOMEAN(IF(
                            ISNUMBER(M205:X205),
                            IF(
                                M$4:X$4=2,
                                M205:X205,
                                ""),
                            "")))
                )
            )
        )
    )
)</f>
        <v>10</v>
      </c>
      <c r="I205" s="191" cm="1">
        <f t="array" ref="I205">IF(
    SUM(IF(
            ISNUMBER(
                IF(
                    $M$5:$X$5,
                    (M205:X205),
                    "")),
            1,
            0))
        =0,
    NA(),
    IF(
        Parameters!$D$15=1,
        IF(
            SUM(--(ISNUMBER(IF($M$5:$X$5=1,(M205:X205),""))))&gt;0,
            MAX(IF(
                ISNUMBER(M205:X205),
                IF(
                    M$5:X$5=1,
                    M205:X205,
                    ""),
                "")),
            MAX(IF(
                ISNUMBER(M205:X205),
                IF(
                    M$5:X$5=2,
                    M205:X205,
                    ""),
                ""))
        ),
        IF(
            Parameters!$D$16=1,
            IFERROR(
                AVERAGE(IF(
                    ISNUMBER(M205:X205),
                    IF(
                        M$5:X$5=1,
                        M205:X205,
                        ""),
                    "")),
                AVERAGE(IF(
                    ISNUMBER(M205:X205),
                    IF(
                        M$5:X$5=2,
                        M205:X205,
                        ""),
                    ""))
            ),
            IF(
                Parameters!$D$17=1,
                IFERROR(
                    IF(
                        OR(
                            IF(
                                ISNUMBER(M205:X205),
                                IF(
                                    M$5:X$5=1,
                                    M205:X205,
                                    ""),
                                "")
                            =0),
                        0,
                        GEOMEAN(IF(
                            ISNUMBER(M205:X205),
                            IF(
                                M$5:X$5=1,
                                M205:X205,
                                ""),
                            ""))
                    ),
                    IF(
                        OR(IF(
                            ISNUMBER(M205:X205),
                            IF(
                                M$5:X$5=2,
                                M205:X205,
                                ""),
                            "")
                            =0),
                        0,
                        GEOMEAN(IF(
                            ISNUMBER(M205:X205),
                            IF(
                                M$5:X$5=2,
                                M205:X205,
                                ""),
                            "")))
                )
            )
        )
    )
)</f>
        <v>10</v>
      </c>
      <c r="J205" s="242">
        <v>44895</v>
      </c>
      <c r="K205" s="242">
        <v>44887</v>
      </c>
      <c r="L205" s="91" t="s">
        <v>335</v>
      </c>
      <c r="M205" s="192">
        <v>4.4594198652212098</v>
      </c>
      <c r="N205" s="192">
        <v>10</v>
      </c>
      <c r="O205" s="192">
        <v>4.4444444444444402</v>
      </c>
      <c r="P205" s="192">
        <v>46.6666666666666</v>
      </c>
      <c r="Q205" s="192" t="s">
        <v>785</v>
      </c>
      <c r="R205" s="192">
        <v>0</v>
      </c>
      <c r="S205" s="80"/>
      <c r="T205" s="80"/>
      <c r="U205" s="80"/>
      <c r="V205" s="80"/>
      <c r="W205" s="80"/>
      <c r="X205" s="80"/>
      <c r="Y205" s="80"/>
      <c r="Z205" s="80"/>
      <c r="AA205" s="80"/>
      <c r="AB205" s="80"/>
      <c r="AC205" s="81"/>
      <c r="AD205" s="81"/>
      <c r="AE205" s="81"/>
      <c r="AF205" s="81"/>
      <c r="AG205" s="81"/>
      <c r="AH205" s="81"/>
      <c r="AI205" s="81"/>
      <c r="AJ205" s="81"/>
      <c r="AK205" s="81"/>
    </row>
    <row r="206" spans="1:37" x14ac:dyDescent="0.2">
      <c r="A206" s="84">
        <v>199</v>
      </c>
      <c r="B206" s="35" t="str">
        <f ca="1"/>
        <v>Tuvalu</v>
      </c>
      <c r="C206" s="35" t="str">
        <f ca="1"/>
        <v>TUV</v>
      </c>
      <c r="D206" s="35" t="str">
        <f ca="1"/>
        <v>EAS           East Asia &amp; Pacific</v>
      </c>
      <c r="E206" s="35" t="str">
        <f ca="1"/>
        <v>IDA</v>
      </c>
      <c r="G206" s="80" t="e">
        <f>IF(N206=7, 6.9, 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#N/A</v>
      </c>
      <c r="H206" s="80" t="e" cm="1">
        <f t="array" ref="H206">IF(
    SUM(IF(
            ISNUMBER(
                IF(
                    $M$4:$X$4,
                    (M206:X206),
                    "")),
            1,
            0))
        =0,
    NA(),
    IF(
        Parameters!$D$15=1,
        IF(
            SUM(--(ISNUMBER(IF($M$4:$X$4=1,(M206:X206),""))))&gt;0,
            MAX(IF(
                ISNUMBER(M206:X206),
                IF(
                    M$4:X$4=1,
                    M206:X206,
                    ""),
                "")),
            MAX(IF(
                ISNUMBER(M206:X206),
                IF(
                    M$4:X$4=2,
                    M206:X206,
                    ""),
                ""))
        ),
        IF(
            Parameters!$D$16=1,
            IFERROR(
                AVERAGE(IF(
                    ISNUMBER(M206:X206),
                    IF(
                        M$4:X$4=1,
                        M206:X206,
                        ""),
                    "")),
                AVERAGE(IF(
                    ISNUMBER(M206:X206),
                    IF(
                        M$4:X$4=2,
                        M206:X206,
                        ""),
                    ""))
            ),
            IF(
                Parameters!$D$17=1,
                IFERROR(
                    IF(
                        OR(
                            IF(
                                ISNUMBER(M206:X206),
                                IF(
                                    M$4:X$4=1,
                                    M206:X206,
                                    ""),
                                "")
                            =0),
                        0,
                        GEOMEAN(IF(
                            ISNUMBER(M206:X206),
                            IF(
                                M$4:X$4=1,
                                M206:X206,
                                ""),
                            ""))
                    ),
                    IF(
                        OR(IF(
                            ISNUMBER(M206:X206),
                            IF(
                                M$4:X$4=2,
                                M206:X206,
                                ""),
                            "")
                            =0),
                        0,
                        GEOMEAN(IF(
                            ISNUMBER(M206:X206),
                            IF(
                                M$4:X$4=2,
                                M206:X206,
                                ""),
                            "")))
                )
            )
        )
    )
)</f>
        <v>#N/A</v>
      </c>
      <c r="I206" s="191" t="e" cm="1">
        <f t="array" ref="I206">IF(
    SUM(IF(
            ISNUMBER(
                IF(
                    $M$5:$X$5,
                    (M206:X206),
                    "")),
            1,
            0))
        =0,
    NA(),
    IF(
        Parameters!$D$15=1,
        IF(
            SUM(--(ISNUMBER(IF($M$5:$X$5=1,(M206:X206),""))))&gt;0,
            MAX(IF(
                ISNUMBER(M206:X206),
                IF(
                    M$5:X$5=1,
                    M206:X206,
                    ""),
                "")),
            MAX(IF(
                ISNUMBER(M206:X206),
                IF(
                    M$5:X$5=2,
                    M206:X206,
                    ""),
                ""))
        ),
        IF(
            Parameters!$D$16=1,
            IFERROR(
                AVERAGE(IF(
                    ISNUMBER(M206:X206),
                    IF(
                        M$5:X$5=1,
                        M206:X206,
                        ""),
                    "")),
                AVERAGE(IF(
                    ISNUMBER(M206:X206),
                    IF(
                        M$5:X$5=2,
                        M206:X206,
                        ""),
                    ""))
            ),
            IF(
                Parameters!$D$17=1,
                IFERROR(
                    IF(
                        OR(
                            IF(
                                ISNUMBER(M206:X206),
                                IF(
                                    M$5:X$5=1,
                                    M206:X206,
                                    ""),
                                "")
                            =0),
                        0,
                        GEOMEAN(IF(
                            ISNUMBER(M206:X206),
                            IF(
                                M$5:X$5=1,
                                M206:X206,
                                ""),
                            ""))
                    ),
                    IF(
                        OR(IF(
                            ISNUMBER(M206:X206),
                            IF(
                                M$5:X$5=2,
                                M206:X206,
                                ""),
                            "")
                            =0),
                        0,
                        GEOMEAN(IF(
                            ISNUMBER(M206:X206),
                            IF(
                                M$5:X$5=2,
                                M206:X206,
                                ""),
                            "")))
                )
            )
        )
    )
)</f>
        <v>#N/A</v>
      </c>
      <c r="J206" s="242">
        <v>44753</v>
      </c>
      <c r="K206" s="242" t="s">
        <v>409</v>
      </c>
      <c r="L206" s="91" t="s">
        <v>337</v>
      </c>
      <c r="M206" s="192" t="s">
        <v>409</v>
      </c>
      <c r="N206" s="192" t="s">
        <v>409</v>
      </c>
      <c r="O206" s="192" t="s">
        <v>409</v>
      </c>
      <c r="P206" s="192" t="s">
        <v>409</v>
      </c>
      <c r="Q206" s="192" t="s">
        <v>409</v>
      </c>
      <c r="R206" s="192" t="s">
        <v>409</v>
      </c>
    </row>
    <row r="207" spans="1:37" x14ac:dyDescent="0.2">
      <c r="A207" s="84">
        <v>200</v>
      </c>
      <c r="B207" s="35" t="str">
        <f ca="1"/>
        <v>Taiwan, China</v>
      </c>
      <c r="C207" s="35" t="str">
        <f ca="1"/>
        <v>TWN</v>
      </c>
      <c r="D207" s="35" t="str">
        <f ca="1"/>
        <v>EAS           East Asia &amp; Pacific</v>
      </c>
      <c r="E207" s="35" t="str">
        <f ca="1"/>
        <v>NA</v>
      </c>
      <c r="G207" s="80">
        <f>IF(N207=7, 6.9, 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6.9</v>
      </c>
      <c r="H207" s="80" cm="1">
        <f t="array" ref="H207">IF(
    SUM(IF(
            ISNUMBER(
                IF(
                    $M$4:$X$4,
                    (M207:X207),
                    "")),
            1,
            0))
        =0,
    NA(),
    IF(
        Parameters!$D$15=1,
        IF(
            SUM(--(ISNUMBER(IF($M$4:$X$4=1,(M207:X207),""))))&gt;0,
            MAX(IF(
                ISNUMBER(M207:X207),
                IF(
                    M$4:X$4=1,
                    M207:X207,
                    ""),
                "")),
            MAX(IF(
                ISNUMBER(M207:X207),
                IF(
                    M$4:X$4=2,
                    M207:X207,
                    ""),
                ""))
        ),
        IF(
            Parameters!$D$16=1,
            IFERROR(
                AVERAGE(IF(
                    ISNUMBER(M207:X207),
                    IF(
                        M$4:X$4=1,
                        M207:X207,
                        ""),
                    "")),
                AVERAGE(IF(
                    ISNUMBER(M207:X207),
                    IF(
                        M$4:X$4=2,
                        M207:X207,
                        ""),
                    ""))
            ),
            IF(
                Parameters!$D$17=1,
                IFERROR(
                    IF(
                        OR(
                            IF(
                                ISNUMBER(M207:X207),
                                IF(
                                    M$4:X$4=1,
                                    M207:X207,
                                    ""),
                                "")
                            =0),
                        0,
                        GEOMEAN(IF(
                            ISNUMBER(M207:X207),
                            IF(
                                M$4:X$4=1,
                                M207:X207,
                                ""),
                            ""))
                    ),
                    IF(
                        OR(IF(
                            ISNUMBER(M207:X207),
                            IF(
                                M$4:X$4=2,
                                M207:X207,
                                ""),
                            "")
                            =0),
                        0,
                        GEOMEAN(IF(
                            ISNUMBER(M207:X207),
                            IF(
                                M$4:X$4=2,
                                M207:X207,
                                ""),
                            "")))
                )
            )
        )
    )
)</f>
        <v>7</v>
      </c>
      <c r="I207" s="191" cm="1">
        <f t="array" ref="I207">IF(
    SUM(IF(
            ISNUMBER(
                IF(
                    $M$5:$X$5,
                    (M207:X207),
                    "")),
            1,
            0))
        =0,
    NA(),
    IF(
        Parameters!$D$15=1,
        IF(
            SUM(--(ISNUMBER(IF($M$5:$X$5=1,(M207:X207),""))))&gt;0,
            MAX(IF(
                ISNUMBER(M207:X207),
                IF(
                    M$5:X$5=1,
                    M207:X207,
                    ""),
                "")),
            MAX(IF(
                ISNUMBER(M207:X207),
                IF(
                    M$5:X$5=2,
                    M207:X207,
                    ""),
                ""))
        ),
        IF(
            Parameters!$D$16=1,
            IFERROR(
                AVERAGE(IF(
                    ISNUMBER(M207:X207),
                    IF(
                        M$5:X$5=1,
                        M207:X207,
                        ""),
                    "")),
                AVERAGE(IF(
                    ISNUMBER(M207:X207),
                    IF(
                        M$5:X$5=2,
                        M207:X207,
                        ""),
                    ""))
            ),
            IF(
                Parameters!$D$17=1,
                IFERROR(
                    IF(
                        OR(
                            IF(
                                ISNUMBER(M207:X207),
                                IF(
                                    M$5:X$5=1,
                                    M207:X207,
                                    ""),
                                "")
                            =0),
                        0,
                        GEOMEAN(IF(
                            ISNUMBER(M207:X207),
                            IF(
                                M$5:X$5=1,
                                M207:X207,
                                ""),
                            ""))
                    ),
                    IF(
                        OR(IF(
                            ISNUMBER(M207:X207),
                            IF(
                                M$5:X$5=2,
                                M207:X207,
                                ""),
                            "")
                            =0),
                        0,
                        GEOMEAN(IF(
                            ISNUMBER(M207:X207),
                            IF(
                                M$5:X$5=2,
                                M207:X207,
                                ""),
                            "")))
                )
            )
        )
    )
)</f>
        <v>7</v>
      </c>
      <c r="J207" s="242">
        <v>44895</v>
      </c>
      <c r="K207" s="242">
        <v>45142</v>
      </c>
      <c r="L207" s="91" t="s">
        <v>723</v>
      </c>
      <c r="M207" s="192">
        <v>0</v>
      </c>
      <c r="N207" s="192">
        <v>7</v>
      </c>
      <c r="O207" s="192">
        <v>7</v>
      </c>
      <c r="P207" s="192">
        <v>17.5833333333333</v>
      </c>
      <c r="Q207" s="192" t="s">
        <v>784</v>
      </c>
      <c r="R207" s="192">
        <v>5.75</v>
      </c>
    </row>
    <row r="208" spans="1:37" x14ac:dyDescent="0.2">
      <c r="A208" s="84">
        <v>201</v>
      </c>
      <c r="B208" s="35" t="str">
        <f ca="1"/>
        <v>Tanzania</v>
      </c>
      <c r="C208" s="35" t="str">
        <f ca="1"/>
        <v>TZA</v>
      </c>
      <c r="D208" s="35" t="str">
        <f ca="1"/>
        <v>SSF           Sub-Saharan Africa</v>
      </c>
      <c r="E208" s="35" t="str">
        <f ca="1"/>
        <v>IDA</v>
      </c>
      <c r="G208" s="80">
        <f>IF(N208=7, 6.9, 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4.0300720044030767</v>
      </c>
      <c r="H208" s="80" cm="1">
        <f t="array" ref="H208">IF(
    SUM(IF(
            ISNUMBER(
                IF(
                    $M$4:$X$4,
                    (M208:X208),
                    "")),
            1,
            0))
        =0,
    NA(),
    IF(
        Parameters!$D$15=1,
        IF(
            SUM(--(ISNUMBER(IF($M$4:$X$4=1,(M208:X208),""))))&gt;0,
            MAX(IF(
                ISNUMBER(M208:X208),
                IF(
                    M$4:X$4=1,
                    M208:X208,
                    ""),
                "")),
            MAX(IF(
                ISNUMBER(M208:X208),
                IF(
                    M$4:X$4=2,
                    M208:X208,
                    ""),
                ""))
        ),
        IF(
            Parameters!$D$16=1,
            IFERROR(
                AVERAGE(IF(
                    ISNUMBER(M208:X208),
                    IF(
                        M$4:X$4=1,
                        M208:X208,
                        ""),
                    "")),
                AVERAGE(IF(
                    ISNUMBER(M208:X208),
                    IF(
                        M$4:X$4=2,
                        M208:X208,
                        ""),
                    ""))
            ),
            IF(
                Parameters!$D$17=1,
                IFERROR(
                    IF(
                        OR(
                            IF(
                                ISNUMBER(M208:X208),
                                IF(
                                    M$4:X$4=1,
                                    M208:X208,
                                    ""),
                                "")
                            =0),
                        0,
                        GEOMEAN(IF(
                            ISNUMBER(M208:X208),
                            IF(
                                M$4:X$4=1,
                                M208:X208,
                                ""),
                            ""))
                    ),
                    IF(
                        OR(IF(
                            ISNUMBER(M208:X208),
                            IF(
                                M$4:X$4=2,
                                M208:X208,
                                ""),
                            "")
                            =0),
                        0,
                        GEOMEAN(IF(
                            ISNUMBER(M208:X208),
                            IF(
                                M$4:X$4=2,
                                M208:X208,
                                ""),
                            "")))
                )
            )
        )
    )
)</f>
        <v>4.7084676237913898</v>
      </c>
      <c r="I208" s="191" cm="1">
        <f t="array" ref="I208">IF(
    SUM(IF(
            ISNUMBER(
                IF(
                    $M$5:$X$5,
                    (M208:X208),
                    "")),
            1,
            0))
        =0,
    NA(),
    IF(
        Parameters!$D$15=1,
        IF(
            SUM(--(ISNUMBER(IF($M$5:$X$5=1,(M208:X208),""))))&gt;0,
            MAX(IF(
                ISNUMBER(M208:X208),
                IF(
                    M$5:X$5=1,
                    M208:X208,
                    ""),
                "")),
            MAX(IF(
                ISNUMBER(M208:X208),
                IF(
                    M$5:X$5=2,
                    M208:X208,
                    ""),
                ""))
        ),
        IF(
            Parameters!$D$16=1,
            IFERROR(
                AVERAGE(IF(
                    ISNUMBER(M208:X208),
                    IF(
                        M$5:X$5=1,
                        M208:X208,
                        ""),
                    "")),
                AVERAGE(IF(
                    ISNUMBER(M208:X208),
                    IF(
                        M$5:X$5=2,
                        M208:X208,
                        ""),
                    ""))
            ),
            IF(
                Parameters!$D$17=1,
                IFERROR(
                    IF(
                        OR(
                            IF(
                                ISNUMBER(M208:X208),
                                IF(
                                    M$5:X$5=1,
                                    M208:X208,
                                    ""),
                                "")
                            =0),
                        0,
                        GEOMEAN(IF(
                            ISNUMBER(M208:X208),
                            IF(
                                M$5:X$5=1,
                                M208:X208,
                                ""),
                            ""))
                    ),
                    IF(
                        OR(IF(
                            ISNUMBER(M208:X208),
                            IF(
                                M$5:X$5=2,
                                M208:X208,
                                ""),
                            "")
                            =0),
                        0,
                        GEOMEAN(IF(
                            ISNUMBER(M208:X208),
                            IF(
                                M$5:X$5=2,
                                M208:X208,
                                ""),
                            "")))
                )
            )
        )
    )
)</f>
        <v>3.4494195688225502</v>
      </c>
      <c r="J208" s="242">
        <v>45142</v>
      </c>
      <c r="K208" s="242">
        <v>45142</v>
      </c>
      <c r="L208" s="91" t="s">
        <v>339</v>
      </c>
      <c r="M208" s="192">
        <v>4.7084676237913898</v>
      </c>
      <c r="N208" s="192" t="s">
        <v>409</v>
      </c>
      <c r="O208" s="192">
        <v>3.4494195688225502</v>
      </c>
      <c r="P208" s="192">
        <v>48.0833333333333</v>
      </c>
      <c r="Q208" s="192" t="s">
        <v>409</v>
      </c>
      <c r="R208" s="192">
        <v>-0.75</v>
      </c>
    </row>
    <row r="209" spans="1:18" x14ac:dyDescent="0.2">
      <c r="A209" s="84">
        <v>202</v>
      </c>
      <c r="B209" s="35" t="str">
        <f ca="1"/>
        <v>Uganda</v>
      </c>
      <c r="C209" s="35" t="str">
        <f ca="1"/>
        <v>UGA</v>
      </c>
      <c r="D209" s="35" t="str">
        <f ca="1"/>
        <v>SSF           Sub-Saharan Africa</v>
      </c>
      <c r="E209" s="35" t="str">
        <f ca="1"/>
        <v>IDA</v>
      </c>
      <c r="G209" s="80">
        <f>IF(N209=7, 6.9, 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10</v>
      </c>
      <c r="H209" s="80" cm="1">
        <f t="array" ref="H209">IF(
    SUM(IF(
            ISNUMBER(
                IF(
                    $M$4:$X$4,
                    (M209:X209),
                    "")),
            1,
            0))
        =0,
    NA(),
    IF(
        Parameters!$D$15=1,
        IF(
            SUM(--(ISNUMBER(IF($M$4:$X$4=1,(M209:X209),""))))&gt;0,
            MAX(IF(
                ISNUMBER(M209:X209),
                IF(
                    M$4:X$4=1,
                    M209:X209,
                    ""),
                "")),
            MAX(IF(
                ISNUMBER(M209:X209),
                IF(
                    M$4:X$4=2,
                    M209:X209,
                    ""),
                ""))
        ),
        IF(
            Parameters!$D$16=1,
            IFERROR(
                AVERAGE(IF(
                    ISNUMBER(M209:X209),
                    IF(
                        M$4:X$4=1,
                        M209:X209,
                        ""),
                    "")),
                AVERAGE(IF(
                    ISNUMBER(M209:X209),
                    IF(
                        M$4:X$4=2,
                        M209:X209,
                        ""),
                    ""))
            ),
            IF(
                Parameters!$D$17=1,
                IFERROR(
                    IF(
                        OR(
                            IF(
                                ISNUMBER(M209:X209),
                                IF(
                                    M$4:X$4=1,
                                    M209:X209,
                                    ""),
                                "")
                            =0),
                        0,
                        GEOMEAN(IF(
                            ISNUMBER(M209:X209),
                            IF(
                                M$4:X$4=1,
                                M209:X209,
                                ""),
                            ""))
                    ),
                    IF(
                        OR(IF(
                            ISNUMBER(M209:X209),
                            IF(
                                M$4:X$4=2,
                                M209:X209,
                                ""),
                            "")
                            =0),
                        0,
                        GEOMEAN(IF(
                            ISNUMBER(M209:X209),
                            IF(
                                M$4:X$4=2,
                                M209:X209,
                                ""),
                            "")))
                )
            )
        )
    )
)</f>
        <v>10</v>
      </c>
      <c r="I209" s="191" cm="1">
        <f t="array" ref="I209">IF(
    SUM(IF(
            ISNUMBER(
                IF(
                    $M$5:$X$5,
                    (M209:X209),
                    "")),
            1,
            0))
        =0,
    NA(),
    IF(
        Parameters!$D$15=1,
        IF(
            SUM(--(ISNUMBER(IF($M$5:$X$5=1,(M209:X209),""))))&gt;0,
            MAX(IF(
                ISNUMBER(M209:X209),
                IF(
                    M$5:X$5=1,
                    M209:X209,
                    ""),
                "")),
            MAX(IF(
                ISNUMBER(M209:X209),
                IF(
                    M$5:X$5=2,
                    M209:X209,
                    ""),
                ""))
        ),
        IF(
            Parameters!$D$16=1,
            IFERROR(
                AVERAGE(IF(
                    ISNUMBER(M209:X209),
                    IF(
                        M$5:X$5=1,
                        M209:X209,
                        ""),
                    "")),
                AVERAGE(IF(
                    ISNUMBER(M209:X209),
                    IF(
                        M$5:X$5=2,
                        M209:X209,
                        ""),
                    ""))
            ),
            IF(
                Parameters!$D$17=1,
                IFERROR(
                    IF(
                        OR(
                            IF(
                                ISNUMBER(M209:X209),
                                IF(
                                    M$5:X$5=1,
                                    M209:X209,
                                    ""),
                                "")
                            =0),
                        0,
                        GEOMEAN(IF(
                            ISNUMBER(M209:X209),
                            IF(
                                M$5:X$5=1,
                                M209:X209,
                                ""),
                            ""))
                    ),
                    IF(
                        OR(IF(
                            ISNUMBER(M209:X209),
                            IF(
                                M$5:X$5=2,
                                M209:X209,
                                ""),
                            "")
                            =0),
                        0,
                        GEOMEAN(IF(
                            ISNUMBER(M209:X209),
                            IF(
                                M$5:X$5=2,
                                M209:X209,
                                ""),
                            "")))
                )
            )
        )
    )
)</f>
        <v>10</v>
      </c>
      <c r="J209" s="242">
        <v>44895</v>
      </c>
      <c r="K209" s="242">
        <v>44887</v>
      </c>
      <c r="L209" s="91" t="s">
        <v>341</v>
      </c>
      <c r="M209" s="192">
        <v>5.6753589217696998</v>
      </c>
      <c r="N209" s="192">
        <v>10</v>
      </c>
      <c r="O209" s="192">
        <v>4.99723604201216</v>
      </c>
      <c r="P209" s="192">
        <v>53.5833333333333</v>
      </c>
      <c r="Q209" s="192" t="s">
        <v>785</v>
      </c>
      <c r="R209" s="192">
        <v>0.41666666666666402</v>
      </c>
    </row>
    <row r="210" spans="1:18" x14ac:dyDescent="0.2">
      <c r="A210" s="84">
        <v>203</v>
      </c>
      <c r="B210" s="35" t="str">
        <f ca="1"/>
        <v>Ukraine</v>
      </c>
      <c r="C210" s="35" t="str">
        <f ca="1"/>
        <v>UKR</v>
      </c>
      <c r="D210" s="35" t="str">
        <f ca="1"/>
        <v>ECS           Europe &amp; Central Asia</v>
      </c>
      <c r="E210" s="35" t="str">
        <f ca="1"/>
        <v>IBRD</v>
      </c>
      <c r="G210" s="80">
        <f>IF(N210=7, 6.9, 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10</v>
      </c>
      <c r="H210" s="80" cm="1">
        <f t="array" ref="H210">IF(
    SUM(IF(
            ISNUMBER(
                IF(
                    $M$4:$X$4,
                    (M210:X210),
                    "")),
            1,
            0))
        =0,
    NA(),
    IF(
        Parameters!$D$15=1,
        IF(
            SUM(--(ISNUMBER(IF($M$4:$X$4=1,(M210:X210),""))))&gt;0,
            MAX(IF(
                ISNUMBER(M210:X210),
                IF(
                    M$4:X$4=1,
                    M210:X210,
                    ""),
                "")),
            MAX(IF(
                ISNUMBER(M210:X210),
                IF(
                    M$4:X$4=2,
                    M210:X210,
                    ""),
                ""))
        ),
        IF(
            Parameters!$D$16=1,
            IFERROR(
                AVERAGE(IF(
                    ISNUMBER(M210:X210),
                    IF(
                        M$4:X$4=1,
                        M210:X210,
                        ""),
                    "")),
                AVERAGE(IF(
                    ISNUMBER(M210:X210),
                    IF(
                        M$4:X$4=2,
                        M210:X210,
                        ""),
                    ""))
            ),
            IF(
                Parameters!$D$17=1,
                IFERROR(
                    IF(
                        OR(
                            IF(
                                ISNUMBER(M210:X210),
                                IF(
                                    M$4:X$4=1,
                                    M210:X210,
                                    ""),
                                "")
                            =0),
                        0,
                        GEOMEAN(IF(
                            ISNUMBER(M210:X210),
                            IF(
                                M$4:X$4=1,
                                M210:X210,
                                ""),
                            ""))
                    ),
                    IF(
                        OR(IF(
                            ISNUMBER(M210:X210),
                            IF(
                                M$4:X$4=2,
                                M210:X210,
                                ""),
                            "")
                            =0),
                        0,
                        GEOMEAN(IF(
                            ISNUMBER(M210:X210),
                            IF(
                                M$4:X$4=2,
                                M210:X210,
                                ""),
                            "")))
                )
            )
        )
    )
)</f>
        <v>10</v>
      </c>
      <c r="I210" s="191" cm="1">
        <f t="array" ref="I210">IF(
    SUM(IF(
            ISNUMBER(
                IF(
                    $M$5:$X$5,
                    (M210:X210),
                    "")),
            1,
            0))
        =0,
    NA(),
    IF(
        Parameters!$D$15=1,
        IF(
            SUM(--(ISNUMBER(IF($M$5:$X$5=1,(M210:X210),""))))&gt;0,
            MAX(IF(
                ISNUMBER(M210:X210),
                IF(
                    M$5:X$5=1,
                    M210:X210,
                    ""),
                "")),
            MAX(IF(
                ISNUMBER(M210:X210),
                IF(
                    M$5:X$5=2,
                    M210:X210,
                    ""),
                ""))
        ),
        IF(
            Parameters!$D$16=1,
            IFERROR(
                AVERAGE(IF(
                    ISNUMBER(M210:X210),
                    IF(
                        M$5:X$5=1,
                        M210:X210,
                        ""),
                    "")),
                AVERAGE(IF(
                    ISNUMBER(M210:X210),
                    IF(
                        M$5:X$5=2,
                        M210:X210,
                        ""),
                    ""))
            ),
            IF(
                Parameters!$D$17=1,
                IFERROR(
                    IF(
                        OR(
                            IF(
                                ISNUMBER(M210:X210),
                                IF(
                                    M$5:X$5=1,
                                    M210:X210,
                                    ""),
                                "")
                            =0),
                        0,
                        GEOMEAN(IF(
                            ISNUMBER(M210:X210),
                            IF(
                                M$5:X$5=1,
                                M210:X210,
                                ""),
                            ""))
                    ),
                    IF(
                        OR(IF(
                            ISNUMBER(M210:X210),
                            IF(
                                M$5:X$5=2,
                                M210:X210,
                                ""),
                            "")
                            =0),
                        0,
                        GEOMEAN(IF(
                            ISNUMBER(M210:X210),
                            IF(
                                M$5:X$5=2,
                                M210:X210,
                                ""),
                            "")))
                )
            )
        )
    )
)</f>
        <v>10</v>
      </c>
      <c r="J210" s="242">
        <v>45142</v>
      </c>
      <c r="K210" s="242">
        <v>44887</v>
      </c>
      <c r="L210" s="91" t="s">
        <v>343</v>
      </c>
      <c r="M210" s="192">
        <v>10</v>
      </c>
      <c r="N210" s="192">
        <v>10</v>
      </c>
      <c r="O210" s="192">
        <v>0</v>
      </c>
      <c r="P210" s="192">
        <v>86.3333333333333</v>
      </c>
      <c r="Q210" s="192" t="s">
        <v>785</v>
      </c>
      <c r="R210" s="192">
        <v>-11</v>
      </c>
    </row>
    <row r="211" spans="1:18" x14ac:dyDescent="0.2">
      <c r="A211" s="84">
        <v>204</v>
      </c>
      <c r="B211" s="35" t="str">
        <f ca="1"/>
        <v>Uruguay</v>
      </c>
      <c r="C211" s="35" t="str">
        <f ca="1"/>
        <v>URY</v>
      </c>
      <c r="D211" s="35" t="str">
        <f ca="1"/>
        <v>LCN           Latin America &amp; Caribbean</v>
      </c>
      <c r="E211" s="35" t="str">
        <f ca="1"/>
        <v>IBRD</v>
      </c>
      <c r="G211" s="80">
        <f>IF(N211=7, 6.9, 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6.8202826096129305</v>
      </c>
      <c r="H211" s="80" cm="1">
        <f t="array" ref="H211">IF(
    SUM(IF(
            ISNUMBER(
                IF(
                    $M$4:$X$4,
                    (M211:X211),
                    "")),
            1,
            0))
        =0,
    NA(),
    IF(
        Parameters!$D$15=1,
        IF(
            SUM(--(ISNUMBER(IF($M$4:$X$4=1,(M211:X211),""))))&gt;0,
            MAX(IF(
                ISNUMBER(M211:X211),
                IF(
                    M$4:X$4=1,
                    M211:X211,
                    ""),
                "")),
            MAX(IF(
                ISNUMBER(M211:X211),
                IF(
                    M$4:X$4=2,
                    M211:X211,
                    ""),
                ""))
        ),
        IF(
            Parameters!$D$16=1,
            IFERROR(
                AVERAGE(IF(
                    ISNUMBER(M211:X211),
                    IF(
                        M$4:X$4=1,
                        M211:X211,
                        ""),
                    "")),
                AVERAGE(IF(
                    ISNUMBER(M211:X211),
                    IF(
                        M$4:X$4=2,
                        M211:X211,
                        ""),
                    ""))
            ),
            IF(
                Parameters!$D$17=1,
                IFERROR(
                    IF(
                        OR(
                            IF(
                                ISNUMBER(M211:X211),
                                IF(
                                    M$4:X$4=1,
                                    M211:X211,
                                    ""),
                                "")
                            =0),
                        0,
                        GEOMEAN(IF(
                            ISNUMBER(M211:X211),
                            IF(
                                M$4:X$4=1,
                                M211:X211,
                                ""),
                            ""))
                    ),
                    IF(
                        OR(IF(
                            ISNUMBER(M211:X211),
                            IF(
                                M$4:X$4=2,
                                M211:X211,
                                ""),
                            "")
                            =0),
                        0,
                        GEOMEAN(IF(
                            ISNUMBER(M211:X211),
                            IF(
                                M$4:X$4=2,
                                M211:X211,
                                ""),
                            "")))
                )
            )
        )
    )
)</f>
        <v>4.6645180193378204</v>
      </c>
      <c r="I211" s="191" cm="1">
        <f t="array" ref="I211">IF(
    SUM(IF(
            ISNUMBER(
                IF(
                    $M$5:$X$5,
                    (M211:X211),
                    "")),
            1,
            0))
        =0,
    NA(),
    IF(
        Parameters!$D$15=1,
        IF(
            SUM(--(ISNUMBER(IF($M$5:$X$5=1,(M211:X211),""))))&gt;0,
            MAX(IF(
                ISNUMBER(M211:X211),
                IF(
                    M$5:X$5=1,
                    M211:X211,
                    ""),
                "")),
            MAX(IF(
                ISNUMBER(M211:X211),
                IF(
                    M$5:X$5=2,
                    M211:X211,
                    ""),
                ""))
        ),
        IF(
            Parameters!$D$16=1,
            IFERROR(
                AVERAGE(IF(
                    ISNUMBER(M211:X211),
                    IF(
                        M$5:X$5=1,
                        M211:X211,
                        ""),
                    "")),
                AVERAGE(IF(
                    ISNUMBER(M211:X211),
                    IF(
                        M$5:X$5=2,
                        M211:X211,
                        ""),
                    ""))
            ),
            IF(
                Parameters!$D$17=1,
                IFERROR(
                    IF(
                        OR(
                            IF(
                                ISNUMBER(M211:X211),
                                IF(
                                    M$5:X$5=1,
                                    M211:X211,
                                    ""),
                                "")
                            =0),
                        0,
                        GEOMEAN(IF(
                            ISNUMBER(M211:X211),
                            IF(
                                M$5:X$5=1,
                                M211:X211,
                                ""),
                            ""))
                    ),
                    IF(
                        OR(IF(
                            ISNUMBER(M211:X211),
                            IF(
                                M$5:X$5=2,
                                M211:X211,
                                ""),
                            "")
                            =0),
                        0,
                        GEOMEAN(IF(
                            ISNUMBER(M211:X211),
                            IF(
                                M$5:X$5=2,
                                M211:X211,
                                ""),
                            "")))
                )
            )
        )
    )
)</f>
        <v>9.9723604201216194</v>
      </c>
      <c r="J211" s="242">
        <v>45142</v>
      </c>
      <c r="K211" s="242">
        <v>45142</v>
      </c>
      <c r="L211" s="91" t="s">
        <v>345</v>
      </c>
      <c r="M211" s="192">
        <v>4.6645180193378204</v>
      </c>
      <c r="N211" s="192" t="s">
        <v>409</v>
      </c>
      <c r="O211" s="192">
        <v>9.9723604201216194</v>
      </c>
      <c r="P211" s="192">
        <v>47.8333333333333</v>
      </c>
      <c r="Q211" s="192" t="s">
        <v>409</v>
      </c>
      <c r="R211" s="192">
        <v>4.1666666666666696</v>
      </c>
    </row>
    <row r="212" spans="1:18" x14ac:dyDescent="0.2">
      <c r="A212" s="84">
        <v>205</v>
      </c>
      <c r="B212" s="35" t="str">
        <f ca="1"/>
        <v>United States</v>
      </c>
      <c r="C212" s="35" t="str">
        <f ca="1"/>
        <v>USA</v>
      </c>
      <c r="D212" s="35" t="str">
        <f ca="1"/>
        <v>NAC           North America</v>
      </c>
      <c r="E212" s="35" t="str">
        <f ca="1"/>
        <v>NA</v>
      </c>
      <c r="G212" s="80">
        <f>IF(N212=7, 6.9, 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2.5471275805594842</v>
      </c>
      <c r="H212" s="80" cm="1">
        <f t="array" ref="H212">IF(
    SUM(IF(
            ISNUMBER(
                IF(
                    $M$4:$X$4,
                    (M212:X212),
                    "")),
            1,
            0))
        =0,
    NA(),
    IF(
        Parameters!$D$15=1,
        IF(
            SUM(--(ISNUMBER(IF($M$4:$X$4=1,(M212:X212),""))))&gt;0,
            MAX(IF(
                ISNUMBER(M212:X212),
                IF(
                    M$4:X$4=1,
                    M212:X212,
                    ""),
                "")),
            MAX(IF(
                ISNUMBER(M212:X212),
                IF(
                    M$4:X$4=2,
                    M212:X212,
                    ""),
                ""))
        ),
        IF(
            Parameters!$D$16=1,
            IFERROR(
                AVERAGE(IF(
                    ISNUMBER(M212:X212),
                    IF(
                        M$4:X$4=1,
                        M212:X212,
                        ""),
                    "")),
                AVERAGE(IF(
                    ISNUMBER(M212:X212),
                    IF(
                        M$4:X$4=2,
                        M212:X212,
                        ""),
                    ""))
            ),
            IF(
                Parameters!$D$17=1,
                IFERROR(
                    IF(
                        OR(
                            IF(
                                ISNUMBER(M212:X212),
                                IF(
                                    M$4:X$4=1,
                                    M212:X212,
                                    ""),
                                "")
                            =0),
                        0,
                        GEOMEAN(IF(
                            ISNUMBER(M212:X212),
                            IF(
                                M$4:X$4=1,
                                M212:X212,
                                ""),
                            ""))
                    ),
                    IF(
                        OR(IF(
                            ISNUMBER(M212:X212),
                            IF(
                                M$4:X$4=2,
                                M212:X212,
                                ""),
                            "")
                            =0),
                        0,
                        GEOMEAN(IF(
                            ISNUMBER(M212:X212),
                            IF(
                                M$4:X$4=2,
                                M212:X212,
                                ""),
                            "")))
                )
            )
        )
    )
)</f>
        <v>1.8224435980076199</v>
      </c>
      <c r="I212" s="191" cm="1">
        <f t="array" ref="I212">IF(
    SUM(IF(
            ISNUMBER(
                IF(
                    $M$5:$X$5,
                    (M212:X212),
                    "")),
            1,
            0))
        =0,
    NA(),
    IF(
        Parameters!$D$15=1,
        IF(
            SUM(--(ISNUMBER(IF($M$5:$X$5=1,(M212:X212),""))))&gt;0,
            MAX(IF(
                ISNUMBER(M212:X212),
                IF(
                    M$5:X$5=1,
                    M212:X212,
                    ""),
                "")),
            MAX(IF(
                ISNUMBER(M212:X212),
                IF(
                    M$5:X$5=2,
                    M212:X212,
                    ""),
                ""))
        ),
        IF(
            Parameters!$D$16=1,
            IFERROR(
                AVERAGE(IF(
                    ISNUMBER(M212:X212),
                    IF(
                        M$5:X$5=1,
                        M212:X212,
                        ""),
                    "")),
                AVERAGE(IF(
                    ISNUMBER(M212:X212),
                    IF(
                        M$5:X$5=2,
                        M212:X212,
                        ""),
                    ""))
            ),
            IF(
                Parameters!$D$17=1,
                IFERROR(
                    IF(
                        OR(
                            IF(
                                ISNUMBER(M212:X212),
                                IF(
                                    M$5:X$5=1,
                                    M212:X212,
                                    ""),
                                "")
                            =0),
                        0,
                        GEOMEAN(IF(
                            ISNUMBER(M212:X212),
                            IF(
                                M$5:X$5=1,
                                M212:X212,
                                ""),
                            ""))
                    ),
                    IF(
                        OR(IF(
                            ISNUMBER(M212:X212),
                            IF(
                                M$5:X$5=2,
                                M212:X212,
                                ""),
                            "")
                            =0),
                        0,
                        GEOMEAN(IF(
                            ISNUMBER(M212:X212),
                            IF(
                                M$5:X$5=2,
                                M212:X212,
                                ""),
                            "")))
                )
            )
        )
    )
)</f>
        <v>3.5599778883361002</v>
      </c>
      <c r="J212" s="242">
        <v>45142</v>
      </c>
      <c r="K212" s="242">
        <v>45142</v>
      </c>
      <c r="L212" s="91" t="s">
        <v>346</v>
      </c>
      <c r="M212" s="192">
        <v>1.8224435980076199</v>
      </c>
      <c r="N212" s="192" t="s">
        <v>409</v>
      </c>
      <c r="O212" s="192">
        <v>3.5599778883361002</v>
      </c>
      <c r="P212" s="192">
        <v>31.6666666666666</v>
      </c>
      <c r="Q212" s="192" t="s">
        <v>409</v>
      </c>
      <c r="R212" s="192">
        <v>-0.66666666666666397</v>
      </c>
    </row>
    <row r="213" spans="1:18" x14ac:dyDescent="0.2">
      <c r="A213" s="84">
        <v>206</v>
      </c>
      <c r="B213" s="35" t="str">
        <f ca="1"/>
        <v>Uzbekistan</v>
      </c>
      <c r="C213" s="35" t="str">
        <f ca="1"/>
        <v>UZB</v>
      </c>
      <c r="D213" s="35" t="str">
        <f ca="1"/>
        <v>ECS           Europe &amp; Central Asia</v>
      </c>
      <c r="E213" s="35" t="str">
        <f ca="1"/>
        <v>Blend</v>
      </c>
      <c r="F213" s="190" t="str">
        <f ca="1">IF(L196 &lt;&gt; C196, "Countries don't match", "")</f>
        <v/>
      </c>
      <c r="G213" s="80">
        <f>IF(N213=7, 6.9, 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5.1886605153398522</v>
      </c>
      <c r="H213" s="80" cm="1">
        <f t="array" ref="H213">IF(
    SUM(IF(
            ISNUMBER(
                IF(
                    $M$4:$X$4,
                    (M213:X213),
                    "")),
            1,
            0))
        =0,
    NA(),
    IF(
        Parameters!$D$15=1,
        IF(
            SUM(--(ISNUMBER(IF($M$4:$X$4=1,(M213:X213),""))))&gt;0,
            MAX(IF(
                ISNUMBER(M213:X213),
                IF(
                    M$4:X$4=1,
                    M213:X213,
                    ""),
                "")),
            MAX(IF(
                ISNUMBER(M213:X213),
                IF(
                    M$4:X$4=2,
                    M213:X213,
                    ""),
                ""))
        ),
        IF(
            Parameters!$D$16=1,
            IFERROR(
                AVERAGE(IF(
                    ISNUMBER(M213:X213),
                    IF(
                        M$4:X$4=1,
                        M213:X213,
                        ""),
                    "")),
                AVERAGE(IF(
                    ISNUMBER(M213:X213),
                    IF(
                        M$4:X$4=2,
                        M213:X213,
                        ""),
                    ""))
            ),
            IF(
                Parameters!$D$17=1,
                IFERROR(
                    IF(
                        OR(
                            IF(
                                ISNUMBER(M213:X213),
                                IF(
                                    M$4:X$4=1,
                                    M213:X213,
                                    ""),
                                "")
                            =0),
                        0,
                        GEOMEAN(IF(
                            ISNUMBER(M213:X213),
                            IF(
                                M$4:X$4=1,
                                M213:X213,
                                ""),
                            ""))
                    ),
                    IF(
                        OR(IF(
                            ISNUMBER(M213:X213),
                            IF(
                                M$4:X$4=2,
                                M213:X213,
                                ""),
                            "")
                            =0),
                        0,
                        GEOMEAN(IF(
                            ISNUMBER(M213:X213),
                            IF(
                                M$4:X$4=2,
                                M213:X213,
                                ""),
                            "")))
                )
            )
        )
    )
)</f>
        <v>8.0632874304131299</v>
      </c>
      <c r="I213" s="191" cm="1">
        <f t="array" ref="I213">IF(
    SUM(IF(
            ISNUMBER(
                IF(
                    $M$5:$X$5,
                    (M213:X213),
                    "")),
            1,
            0))
        =0,
    NA(),
    IF(
        Parameters!$D$15=1,
        IF(
            SUM(--(ISNUMBER(IF($M$5:$X$5=1,(M213:X213),""))))&gt;0,
            MAX(IF(
                ISNUMBER(M213:X213),
                IF(
                    M$5:X$5=1,
                    M213:X213,
                    ""),
                "")),
            MAX(IF(
                ISNUMBER(M213:X213),
                IF(
                    M$5:X$5=2,
                    M213:X213,
                    ""),
                ""))
        ),
        IF(
            Parameters!$D$16=1,
            IFERROR(
                AVERAGE(IF(
                    ISNUMBER(M213:X213),
                    IF(
                        M$5:X$5=1,
                        M213:X213,
                        ""),
                    "")),
                AVERAGE(IF(
                    ISNUMBER(M213:X213),
                    IF(
                        M$5:X$5=2,
                        M213:X213,
                        ""),
                    ""))
            ),
            IF(
                Parameters!$D$17=1,
                IFERROR(
                    IF(
                        OR(
                            IF(
                                ISNUMBER(M213:X213),
                                IF(
                                    M$5:X$5=1,
                                    M213:X213,
                                    ""),
                                "")
                            =0),
                        0,
                        GEOMEAN(IF(
                            ISNUMBER(M213:X213),
                            IF(
                                M$5:X$5=1,
                                M213:X213,
                                ""),
                            ""))
                    ),
                    IF(
                        OR(IF(
                            ISNUMBER(M213:X213),
                            IF(
                                M$5:X$5=2,
                                M213:X213,
                                ""),
                            "")
                            =0),
                        0,
                        GEOMEAN(IF(
                            ISNUMBER(M213:X213),
                            IF(
                                M$5:X$5=2,
                                M213:X213,
                                ""),
                            "")))
                )
            )
        )
    )
)</f>
        <v>3.33886124930901</v>
      </c>
      <c r="J213" s="242">
        <v>45142</v>
      </c>
      <c r="K213" s="242">
        <v>45142</v>
      </c>
      <c r="L213" s="91" t="s">
        <v>348</v>
      </c>
      <c r="M213" s="192">
        <v>8.0632874304131299</v>
      </c>
      <c r="N213" s="192" t="s">
        <v>409</v>
      </c>
      <c r="O213" s="192">
        <v>3.33886124930901</v>
      </c>
      <c r="P213" s="192">
        <v>67.1666666666666</v>
      </c>
      <c r="Q213" s="192" t="s">
        <v>409</v>
      </c>
      <c r="R213" s="192">
        <v>-0.83333333333332804</v>
      </c>
    </row>
    <row r="214" spans="1:18" x14ac:dyDescent="0.2">
      <c r="A214" s="84">
        <v>207</v>
      </c>
      <c r="B214" s="35" t="str">
        <f ca="1"/>
        <v>St. Vincent and the Grenadines</v>
      </c>
      <c r="C214" s="35" t="str">
        <f ca="1"/>
        <v>VCT</v>
      </c>
      <c r="D214" s="35" t="str">
        <f ca="1"/>
        <v>LCN           Latin America &amp; Caribbean</v>
      </c>
      <c r="E214" s="35" t="str">
        <f ca="1"/>
        <v>Blend</v>
      </c>
      <c r="F214" s="190" t="str">
        <f ca="1">IF(L197 &lt;&gt; C197, "Countries don't match", "")</f>
        <v/>
      </c>
      <c r="G214" s="80" t="e">
        <f>IF(N214=7, 6.9, 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#N/A</v>
      </c>
      <c r="H214" s="80" t="e" cm="1">
        <f t="array" ref="H214">IF(
    SUM(IF(
            ISNUMBER(
                IF(
                    $M$4:$X$4,
                    (M214:X214),
                    "")),
            1,
            0))
        =0,
    NA(),
    IF(
        Parameters!$D$15=1,
        IF(
            SUM(--(ISNUMBER(IF($M$4:$X$4=1,(M214:X214),""))))&gt;0,
            MAX(IF(
                ISNUMBER(M214:X214),
                IF(
                    M$4:X$4=1,
                    M214:X214,
                    ""),
                "")),
            MAX(IF(
                ISNUMBER(M214:X214),
                IF(
                    M$4:X$4=2,
                    M214:X214,
                    ""),
                ""))
        ),
        IF(
            Parameters!$D$16=1,
            IFERROR(
                AVERAGE(IF(
                    ISNUMBER(M214:X214),
                    IF(
                        M$4:X$4=1,
                        M214:X214,
                        ""),
                    "")),
                AVERAGE(IF(
                    ISNUMBER(M214:X214),
                    IF(
                        M$4:X$4=2,
                        M214:X214,
                        ""),
                    ""))
            ),
            IF(
                Parameters!$D$17=1,
                IFERROR(
                    IF(
                        OR(
                            IF(
                                ISNUMBER(M214:X214),
                                IF(
                                    M$4:X$4=1,
                                    M214:X214,
                                    ""),
                                "")
                            =0),
                        0,
                        GEOMEAN(IF(
                            ISNUMBER(M214:X214),
                            IF(
                                M$4:X$4=1,
                                M214:X214,
                                ""),
                            ""))
                    ),
                    IF(
                        OR(IF(
                            ISNUMBER(M214:X214),
                            IF(
                                M$4:X$4=2,
                                M214:X214,
                                ""),
                            "")
                            =0),
                        0,
                        GEOMEAN(IF(
                            ISNUMBER(M214:X214),
                            IF(
                                M$4:X$4=2,
                                M214:X214,
                                ""),
                            "")))
                )
            )
        )
    )
)</f>
        <v>#N/A</v>
      </c>
      <c r="I214" s="191" t="e" cm="1">
        <f t="array" ref="I214">IF(
    SUM(IF(
            ISNUMBER(
                IF(
                    $M$5:$X$5,
                    (M214:X214),
                    "")),
            1,
            0))
        =0,
    NA(),
    IF(
        Parameters!$D$15=1,
        IF(
            SUM(--(ISNUMBER(IF($M$5:$X$5=1,(M214:X214),""))))&gt;0,
            MAX(IF(
                ISNUMBER(M214:X214),
                IF(
                    M$5:X$5=1,
                    M214:X214,
                    ""),
                "")),
            MAX(IF(
                ISNUMBER(M214:X214),
                IF(
                    M$5:X$5=2,
                    M214:X214,
                    ""),
                ""))
        ),
        IF(
            Parameters!$D$16=1,
            IFERROR(
                AVERAGE(IF(
                    ISNUMBER(M214:X214),
                    IF(
                        M$5:X$5=1,
                        M214:X214,
                        ""),
                    "")),
                AVERAGE(IF(
                    ISNUMBER(M214:X214),
                    IF(
                        M$5:X$5=2,
                        M214:X214,
                        ""),
                    ""))
            ),
            IF(
                Parameters!$D$17=1,
                IFERROR(
                    IF(
                        OR(
                            IF(
                                ISNUMBER(M214:X214),
                                IF(
                                    M$5:X$5=1,
                                    M214:X214,
                                    ""),
                                "")
                            =0),
                        0,
                        GEOMEAN(IF(
                            ISNUMBER(M214:X214),
                            IF(
                                M$5:X$5=1,
                                M214:X214,
                                ""),
                            ""))
                    ),
                    IF(
                        OR(IF(
                            ISNUMBER(M214:X214),
                            IF(
                                M$5:X$5=2,
                                M214:X214,
                                ""),
                            "")
                            =0),
                        0,
                        GEOMEAN(IF(
                            ISNUMBER(M214:X214),
                            IF(
                                M$5:X$5=2,
                                M214:X214,
                                ""),
                            "")))
                )
            )
        )
    )
)</f>
        <v>#N/A</v>
      </c>
      <c r="J214" s="242">
        <v>44753</v>
      </c>
      <c r="K214" s="242">
        <v>44753</v>
      </c>
      <c r="L214" s="91" t="s">
        <v>349</v>
      </c>
      <c r="M214" s="192" t="s">
        <v>409</v>
      </c>
      <c r="N214" s="192" t="s">
        <v>409</v>
      </c>
      <c r="O214" s="192" t="s">
        <v>409</v>
      </c>
      <c r="P214" s="192" t="s">
        <v>409</v>
      </c>
      <c r="Q214" s="192" t="s">
        <v>409</v>
      </c>
      <c r="R214" s="192" t="s">
        <v>409</v>
      </c>
    </row>
    <row r="215" spans="1:18" x14ac:dyDescent="0.2">
      <c r="A215" s="84">
        <v>208</v>
      </c>
      <c r="B215" s="35" t="str">
        <f ca="1"/>
        <v>Venezuela, RB</v>
      </c>
      <c r="C215" s="35" t="str">
        <f ca="1"/>
        <v>VEN</v>
      </c>
      <c r="D215" s="35" t="str">
        <f ca="1"/>
        <v>LCN           Latin America &amp; Caribbean</v>
      </c>
      <c r="E215" s="35" t="str">
        <f ca="1"/>
        <v>IBRD</v>
      </c>
      <c r="G215" s="80">
        <f>IF(N215=7, 6.9, 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7.2238166373733907</v>
      </c>
      <c r="H215" s="80" cm="1">
        <f t="array" ref="H215">IF(
    SUM(IF(
            ISNUMBER(
                IF(
                    $M$4:$X$4,
                    (M215:X215),
                    "")),
            1,
            0))
        =0,
    NA(),
    IF(
        Parameters!$D$15=1,
        IF(
            SUM(--(ISNUMBER(IF($M$4:$X$4=1,(M215:X215),""))))&gt;0,
            MAX(IF(
                ISNUMBER(M215:X215),
                IF(
                    M$4:X$4=1,
                    M215:X215,
                    ""),
                "")),
            MAX(IF(
                ISNUMBER(M215:X215),
                IF(
                    M$4:X$4=2,
                    M215:X215,
                    ""),
                ""))
        ),
        IF(
            Parameters!$D$16=1,
            IFERROR(
                AVERAGE(IF(
                    ISNUMBER(M215:X215),
                    IF(
                        M$4:X$4=1,
                        M215:X215,
                        ""),
                    "")),
                AVERAGE(IF(
                    ISNUMBER(M215:X215),
                    IF(
                        M$4:X$4=2,
                        M215:X215,
                        ""),
                    ""))
            ),
            IF(
                Parameters!$D$17=1,
                IFERROR(
                    IF(
                        OR(
                            IF(
                                ISNUMBER(M215:X215),
                                IF(
                                    M$4:X$4=1,
                                    M215:X215,
                                    ""),
                                "")
                            =0),
                        0,
                        GEOMEAN(IF(
                            ISNUMBER(M215:X215),
                            IF(
                                M$4:X$4=1,
                                M215:X215,
                                ""),
                            ""))
                    ),
                    IF(
                        OR(IF(
                            ISNUMBER(M215:X215),
                            IF(
                                M$4:X$4=2,
                                M215:X215,
                                ""),
                            "")
                            =0),
                        0,
                        GEOMEAN(IF(
                            ISNUMBER(M215:X215),
                            IF(
                                M$4:X$4=2,
                                M215:X215,
                                ""),
                            "")))
                )
            )
        )
    )
)</f>
        <v>10</v>
      </c>
      <c r="I215" s="191" cm="1">
        <f t="array" ref="I215">IF(
    SUM(IF(
            ISNUMBER(
                IF(
                    $M$5:$X$5,
                    (M215:X215),
                    "")),
            1,
            0))
        =0,
    NA(),
    IF(
        Parameters!$D$15=1,
        IF(
            SUM(--(ISNUMBER(IF($M$5:$X$5=1,(M215:X215),""))))&gt;0,
            MAX(IF(
                ISNUMBER(M215:X215),
                IF(
                    M$5:X$5=1,
                    M215:X215,
                    ""),
                "")),
            MAX(IF(
                ISNUMBER(M215:X215),
                IF(
                    M$5:X$5=2,
                    M215:X215,
                    ""),
                ""))
        ),
        IF(
            Parameters!$D$16=1,
            IFERROR(
                AVERAGE(IF(
                    ISNUMBER(M215:X215),
                    IF(
                        M$5:X$5=1,
                        M215:X215,
                        ""),
                    "")),
                AVERAGE(IF(
                    ISNUMBER(M215:X215),
                    IF(
                        M$5:X$5=2,
                        M215:X215,
                        ""),
                    ""))
            ),
            IF(
                Parameters!$D$17=1,
                IFERROR(
                    IF(
                        OR(
                            IF(
                                ISNUMBER(M215:X215),
                                IF(
                                    M$5:X$5=1,
                                    M215:X215,
                                    ""),
                                "")
                            =0),
                        0,
                        GEOMEAN(IF(
                            ISNUMBER(M215:X215),
                            IF(
                                M$5:X$5=1,
                                M215:X215,
                                ""),
                            ""))
                    ),
                    IF(
                        OR(IF(
                            ISNUMBER(M215:X215),
                            IF(
                                M$5:X$5=2,
                                M215:X215,
                                ""),
                            "")
                            =0),
                        0,
                        GEOMEAN(IF(
                            ISNUMBER(M215:X215),
                            IF(
                                M$5:X$5=2,
                                M215:X215,
                                ""),
                            "")))
                )
            )
        )
    )
)</f>
        <v>5.21835268103926</v>
      </c>
      <c r="J215" s="242">
        <v>45142</v>
      </c>
      <c r="K215" s="242">
        <v>45142</v>
      </c>
      <c r="L215" s="91" t="s">
        <v>350</v>
      </c>
      <c r="M215" s="192">
        <v>10</v>
      </c>
      <c r="N215" s="192" t="s">
        <v>409</v>
      </c>
      <c r="O215" s="192">
        <v>5.21835268103926</v>
      </c>
      <c r="P215" s="192">
        <v>80.0833333333333</v>
      </c>
      <c r="Q215" s="192" t="s">
        <v>409</v>
      </c>
      <c r="R215" s="192">
        <v>0.58333333333334203</v>
      </c>
    </row>
    <row r="216" spans="1:18" x14ac:dyDescent="0.2">
      <c r="A216" s="84">
        <v>209</v>
      </c>
      <c r="B216" s="35" t="str">
        <f ca="1"/>
        <v>British Virgin Islands</v>
      </c>
      <c r="C216" s="35" t="str">
        <f ca="1"/>
        <v>VGB</v>
      </c>
      <c r="D216" s="35" t="str">
        <f ca="1"/>
        <v>LCN           Latin America &amp; Caribbean</v>
      </c>
      <c r="E216" s="35" t="str">
        <f ca="1"/>
        <v>NA</v>
      </c>
      <c r="G216" s="80" t="e">
        <f>IF(N216=7, 6.9, 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#N/A</v>
      </c>
      <c r="H216" s="80" t="e" cm="1">
        <f t="array" ref="H216">IF(
    SUM(IF(
            ISNUMBER(
                IF(
                    $M$4:$X$4,
                    (M216:X216),
                    "")),
            1,
            0))
        =0,
    NA(),
    IF(
        Parameters!$D$15=1,
        IF(
            SUM(--(ISNUMBER(IF($M$4:$X$4=1,(M216:X216),""))))&gt;0,
            MAX(IF(
                ISNUMBER(M216:X216),
                IF(
                    M$4:X$4=1,
                    M216:X216,
                    ""),
                "")),
            MAX(IF(
                ISNUMBER(M216:X216),
                IF(
                    M$4:X$4=2,
                    M216:X216,
                    ""),
                ""))
        ),
        IF(
            Parameters!$D$16=1,
            IFERROR(
                AVERAGE(IF(
                    ISNUMBER(M216:X216),
                    IF(
                        M$4:X$4=1,
                        M216:X216,
                        ""),
                    "")),
                AVERAGE(IF(
                    ISNUMBER(M216:X216),
                    IF(
                        M$4:X$4=2,
                        M216:X216,
                        ""),
                    ""))
            ),
            IF(
                Parameters!$D$17=1,
                IFERROR(
                    IF(
                        OR(
                            IF(
                                ISNUMBER(M216:X216),
                                IF(
                                    M$4:X$4=1,
                                    M216:X216,
                                    ""),
                                "")
                            =0),
                        0,
                        GEOMEAN(IF(
                            ISNUMBER(M216:X216),
                            IF(
                                M$4:X$4=1,
                                M216:X216,
                                ""),
                            ""))
                    ),
                    IF(
                        OR(IF(
                            ISNUMBER(M216:X216),
                            IF(
                                M$4:X$4=2,
                                M216:X216,
                                ""),
                            "")
                            =0),
                        0,
                        GEOMEAN(IF(
                            ISNUMBER(M216:X216),
                            IF(
                                M$4:X$4=2,
                                M216:X216,
                                ""),
                            "")))
                )
            )
        )
    )
)</f>
        <v>#N/A</v>
      </c>
      <c r="I216" s="191" t="e" cm="1">
        <f t="array" ref="I216">IF(
    SUM(IF(
            ISNUMBER(
                IF(
                    $M$5:$X$5,
                    (M216:X216),
                    "")),
            1,
            0))
        =0,
    NA(),
    IF(
        Parameters!$D$15=1,
        IF(
            SUM(--(ISNUMBER(IF($M$5:$X$5=1,(M216:X216),""))))&gt;0,
            MAX(IF(
                ISNUMBER(M216:X216),
                IF(
                    M$5:X$5=1,
                    M216:X216,
                    ""),
                "")),
            MAX(IF(
                ISNUMBER(M216:X216),
                IF(
                    M$5:X$5=2,
                    M216:X216,
                    ""),
                ""))
        ),
        IF(
            Parameters!$D$16=1,
            IFERROR(
                AVERAGE(IF(
                    ISNUMBER(M216:X216),
                    IF(
                        M$5:X$5=1,
                        M216:X216,
                        ""),
                    "")),
                AVERAGE(IF(
                    ISNUMBER(M216:X216),
                    IF(
                        M$5:X$5=2,
                        M216:X216,
                        ""),
                    ""))
            ),
            IF(
                Parameters!$D$17=1,
                IFERROR(
                    IF(
                        OR(
                            IF(
                                ISNUMBER(M216:X216),
                                IF(
                                    M$5:X$5=1,
                                    M216:X216,
                                    ""),
                                "")
                            =0),
                        0,
                        GEOMEAN(IF(
                            ISNUMBER(M216:X216),
                            IF(
                                M$5:X$5=1,
                                M216:X216,
                                ""),
                            ""))
                    ),
                    IF(
                        OR(IF(
                            ISNUMBER(M216:X216),
                            IF(
                                M$5:X$5=2,
                                M216:X216,
                                ""),
                            "")
                            =0),
                        0,
                        GEOMEAN(IF(
                            ISNUMBER(M216:X216),
                            IF(
                                M$5:X$5=2,
                                M216:X216,
                                ""),
                            "")))
                )
            )
        )
    )
)</f>
        <v>#N/A</v>
      </c>
      <c r="J216" s="242" t="s">
        <v>409</v>
      </c>
      <c r="K216" s="242" t="s">
        <v>409</v>
      </c>
      <c r="L216" s="91" t="s">
        <v>724</v>
      </c>
      <c r="M216" s="192" t="s">
        <v>409</v>
      </c>
      <c r="N216" s="192" t="s">
        <v>409</v>
      </c>
      <c r="O216" s="192" t="s">
        <v>409</v>
      </c>
      <c r="P216" s="192" t="s">
        <v>409</v>
      </c>
      <c r="Q216" s="192" t="s">
        <v>409</v>
      </c>
      <c r="R216" s="192" t="s">
        <v>409</v>
      </c>
    </row>
    <row r="217" spans="1:18" x14ac:dyDescent="0.2">
      <c r="A217" s="84">
        <v>210</v>
      </c>
      <c r="B217" s="35" t="str">
        <f ca="1"/>
        <v>Virgin Islands (U.S.)</v>
      </c>
      <c r="C217" s="35" t="str">
        <f ca="1"/>
        <v>VIR</v>
      </c>
      <c r="D217" s="35" t="str">
        <f ca="1"/>
        <v>LCN           Latin America &amp; Caribbean</v>
      </c>
      <c r="E217" s="35" t="str">
        <f ca="1"/>
        <v>NA</v>
      </c>
      <c r="G217" s="80" t="e">
        <f>IF(N217=7, 6.9, 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#N/A</v>
      </c>
      <c r="H217" s="80" t="e" cm="1">
        <f t="array" ref="H217">IF(
    SUM(IF(
            ISNUMBER(
                IF(
                    $M$4:$X$4,
                    (M217:X217),
                    "")),
            1,
            0))
        =0,
    NA(),
    IF(
        Parameters!$D$15=1,
        IF(
            SUM(--(ISNUMBER(IF($M$4:$X$4=1,(M217:X217),""))))&gt;0,
            MAX(IF(
                ISNUMBER(M217:X217),
                IF(
                    M$4:X$4=1,
                    M217:X217,
                    ""),
                "")),
            MAX(IF(
                ISNUMBER(M217:X217),
                IF(
                    M$4:X$4=2,
                    M217:X217,
                    ""),
                ""))
        ),
        IF(
            Parameters!$D$16=1,
            IFERROR(
                AVERAGE(IF(
                    ISNUMBER(M217:X217),
                    IF(
                        M$4:X$4=1,
                        M217:X217,
                        ""),
                    "")),
                AVERAGE(IF(
                    ISNUMBER(M217:X217),
                    IF(
                        M$4:X$4=2,
                        M217:X217,
                        ""),
                    ""))
            ),
            IF(
                Parameters!$D$17=1,
                IFERROR(
                    IF(
                        OR(
                            IF(
                                ISNUMBER(M217:X217),
                                IF(
                                    M$4:X$4=1,
                                    M217:X217,
                                    ""),
                                "")
                            =0),
                        0,
                        GEOMEAN(IF(
                            ISNUMBER(M217:X217),
                            IF(
                                M$4:X$4=1,
                                M217:X217,
                                ""),
                            ""))
                    ),
                    IF(
                        OR(IF(
                            ISNUMBER(M217:X217),
                            IF(
                                M$4:X$4=2,
                                M217:X217,
                                ""),
                            "")
                            =0),
                        0,
                        GEOMEAN(IF(
                            ISNUMBER(M217:X217),
                            IF(
                                M$4:X$4=2,
                                M217:X217,
                                ""),
                            "")))
                )
            )
        )
    )
)</f>
        <v>#N/A</v>
      </c>
      <c r="I217" s="191" t="e" cm="1">
        <f t="array" ref="I217">IF(
    SUM(IF(
            ISNUMBER(
                IF(
                    $M$5:$X$5,
                    (M217:X217),
                    "")),
            1,
            0))
        =0,
    NA(),
    IF(
        Parameters!$D$15=1,
        IF(
            SUM(--(ISNUMBER(IF($M$5:$X$5=1,(M217:X217),""))))&gt;0,
            MAX(IF(
                ISNUMBER(M217:X217),
                IF(
                    M$5:X$5=1,
                    M217:X217,
                    ""),
                "")),
            MAX(IF(
                ISNUMBER(M217:X217),
                IF(
                    M$5:X$5=2,
                    M217:X217,
                    ""),
                ""))
        ),
        IF(
            Parameters!$D$16=1,
            IFERROR(
                AVERAGE(IF(
                    ISNUMBER(M217:X217),
                    IF(
                        M$5:X$5=1,
                        M217:X217,
                        ""),
                    "")),
                AVERAGE(IF(
                    ISNUMBER(M217:X217),
                    IF(
                        M$5:X$5=2,
                        M217:X217,
                        ""),
                    ""))
            ),
            IF(
                Parameters!$D$17=1,
                IFERROR(
                    IF(
                        OR(
                            IF(
                                ISNUMBER(M217:X217),
                                IF(
                                    M$5:X$5=1,
                                    M217:X217,
                                    ""),
                                "")
                            =0),
                        0,
                        GEOMEAN(IF(
                            ISNUMBER(M217:X217),
                            IF(
                                M$5:X$5=1,
                                M217:X217,
                                ""),
                            ""))
                    ),
                    IF(
                        OR(IF(
                            ISNUMBER(M217:X217),
                            IF(
                                M$5:X$5=2,
                                M217:X217,
                                ""),
                            "")
                            =0),
                        0,
                        GEOMEAN(IF(
                            ISNUMBER(M217:X217),
                            IF(
                                M$5:X$5=2,
                                M217:X217,
                                ""),
                            "")))
                )
            )
        )
    )
)</f>
        <v>#N/A</v>
      </c>
      <c r="J217" s="242" t="s">
        <v>409</v>
      </c>
      <c r="K217" s="242" t="s">
        <v>409</v>
      </c>
      <c r="L217" s="91" t="s">
        <v>725</v>
      </c>
      <c r="M217" s="192" t="s">
        <v>409</v>
      </c>
      <c r="N217" s="192" t="s">
        <v>409</v>
      </c>
      <c r="O217" s="192" t="s">
        <v>409</v>
      </c>
      <c r="P217" s="192" t="s">
        <v>409</v>
      </c>
      <c r="Q217" s="192" t="s">
        <v>409</v>
      </c>
      <c r="R217" s="192" t="s">
        <v>409</v>
      </c>
    </row>
    <row r="218" spans="1:18" x14ac:dyDescent="0.2">
      <c r="A218" s="84">
        <v>211</v>
      </c>
      <c r="B218" s="35" t="str">
        <f ca="1"/>
        <v>Vietnam</v>
      </c>
      <c r="C218" s="35" t="str">
        <f ca="1"/>
        <v>VNM</v>
      </c>
      <c r="D218" s="35" t="str">
        <f ca="1"/>
        <v>EAS           East Asia &amp; Pacific</v>
      </c>
      <c r="E218" s="35" t="str">
        <f ca="1"/>
        <v>IBRD</v>
      </c>
      <c r="G218" s="80">
        <f>IF(N218=7, 6.9, 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6.9</v>
      </c>
      <c r="H218" s="80" cm="1">
        <f t="array" ref="H218">IF(
    SUM(IF(
            ISNUMBER(
                IF(
                    $M$4:$X$4,
                    (M218:X218),
                    "")),
            1,
            0))
        =0,
    NA(),
    IF(
        Parameters!$D$15=1,
        IF(
            SUM(--(ISNUMBER(IF($M$4:$X$4=1,(M218:X218),""))))&gt;0,
            MAX(IF(
                ISNUMBER(M218:X218),
                IF(
                    M$4:X$4=1,
                    M218:X218,
                    ""),
                "")),
            MAX(IF(
                ISNUMBER(M218:X218),
                IF(
                    M$4:X$4=2,
                    M218:X218,
                    ""),
                ""))
        ),
        IF(
            Parameters!$D$16=1,
            IFERROR(
                AVERAGE(IF(
                    ISNUMBER(M218:X218),
                    IF(
                        M$4:X$4=1,
                        M218:X218,
                        ""),
                    "")),
                AVERAGE(IF(
                    ISNUMBER(M218:X218),
                    IF(
                        M$4:X$4=2,
                        M218:X218,
                        ""),
                    ""))
            ),
            IF(
                Parameters!$D$17=1,
                IFERROR(
                    IF(
                        OR(
                            IF(
                                ISNUMBER(M218:X218),
                                IF(
                                    M$4:X$4=1,
                                    M218:X218,
                                    ""),
                                "")
                            =0),
                        0,
                        GEOMEAN(IF(
                            ISNUMBER(M218:X218),
                            IF(
                                M$4:X$4=1,
                                M218:X218,
                                ""),
                            ""))
                    ),
                    IF(
                        OR(IF(
                            ISNUMBER(M218:X218),
                            IF(
                                M$4:X$4=2,
                                M218:X218,
                                ""),
                            "")
                            =0),
                        0,
                        GEOMEAN(IF(
                            ISNUMBER(M218:X218),
                            IF(
                                M$4:X$4=2,
                                M218:X218,
                                ""),
                            "")))
                )
            )
        )
    )
)</f>
        <v>7</v>
      </c>
      <c r="I218" s="191" cm="1">
        <f t="array" ref="I218">IF(
    SUM(IF(
            ISNUMBER(
                IF(
                    $M$5:$X$5,
                    (M218:X218),
                    "")),
            1,
            0))
        =0,
    NA(),
    IF(
        Parameters!$D$15=1,
        IF(
            SUM(--(ISNUMBER(IF($M$5:$X$5=1,(M218:X218),""))))&gt;0,
            MAX(IF(
                ISNUMBER(M218:X218),
                IF(
                    M$5:X$5=1,
                    M218:X218,
                    ""),
                "")),
            MAX(IF(
                ISNUMBER(M218:X218),
                IF(
                    M$5:X$5=2,
                    M218:X218,
                    ""),
                ""))
        ),
        IF(
            Parameters!$D$16=1,
            IFERROR(
                AVERAGE(IF(
                    ISNUMBER(M218:X218),
                    IF(
                        M$5:X$5=1,
                        M218:X218,
                        ""),
                    "")),
                AVERAGE(IF(
                    ISNUMBER(M218:X218),
                    IF(
                        M$5:X$5=2,
                        M218:X218,
                        ""),
                    ""))
            ),
            IF(
                Parameters!$D$17=1,
                IFERROR(
                    IF(
                        OR(
                            IF(
                                ISNUMBER(M218:X218),
                                IF(
                                    M$5:X$5=1,
                                    M218:X218,
                                    ""),
                                "")
                            =0),
                        0,
                        GEOMEAN(IF(
                            ISNUMBER(M218:X218),
                            IF(
                                M$5:X$5=1,
                                M218:X218,
                                ""),
                            ""))
                    ),
                    IF(
                        OR(IF(
                            ISNUMBER(M218:X218),
                            IF(
                                M$5:X$5=2,
                                M218:X218,
                                ""),
                            "")
                            =0),
                        0,
                        GEOMEAN(IF(
                            ISNUMBER(M218:X218),
                            IF(
                                M$5:X$5=2,
                                M218:X218,
                                ""),
                            "")))
                )
            )
        )
    )
)</f>
        <v>7</v>
      </c>
      <c r="J218" s="242">
        <v>44895</v>
      </c>
      <c r="K218" s="242">
        <v>44887</v>
      </c>
      <c r="L218" s="91" t="s">
        <v>351</v>
      </c>
      <c r="M218" s="192">
        <v>2.4523879285086401</v>
      </c>
      <c r="N218" s="192">
        <v>7</v>
      </c>
      <c r="O218" s="192">
        <v>2.3438363736871102</v>
      </c>
      <c r="P218" s="192">
        <v>35.25</v>
      </c>
      <c r="Q218" s="192" t="s">
        <v>784</v>
      </c>
      <c r="R218" s="192">
        <v>-1.5833333333333299</v>
      </c>
    </row>
    <row r="219" spans="1:18" x14ac:dyDescent="0.2">
      <c r="A219" s="84">
        <v>212</v>
      </c>
      <c r="B219" s="35" t="str">
        <f ca="1"/>
        <v>Vanuatu</v>
      </c>
      <c r="C219" s="35" t="str">
        <f ca="1"/>
        <v>VUT</v>
      </c>
      <c r="D219" s="35" t="str">
        <f ca="1"/>
        <v>EAS           East Asia &amp; Pacific</v>
      </c>
      <c r="E219" s="35" t="str">
        <f ca="1"/>
        <v>IDA</v>
      </c>
      <c r="G219" s="80" t="e">
        <f>IF(N219=7, 6.9, 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#N/A</v>
      </c>
      <c r="H219" s="80" t="e" cm="1">
        <f t="array" ref="H219">IF(
    SUM(IF(
            ISNUMBER(
                IF(
                    $M$4:$X$4,
                    (M219:X219),
                    "")),
            1,
            0))
        =0,
    NA(),
    IF(
        Parameters!$D$15=1,
        IF(
            SUM(--(ISNUMBER(IF($M$4:$X$4=1,(M219:X219),""))))&gt;0,
            MAX(IF(
                ISNUMBER(M219:X219),
                IF(
                    M$4:X$4=1,
                    M219:X219,
                    ""),
                "")),
            MAX(IF(
                ISNUMBER(M219:X219),
                IF(
                    M$4:X$4=2,
                    M219:X219,
                    ""),
                ""))
        ),
        IF(
            Parameters!$D$16=1,
            IFERROR(
                AVERAGE(IF(
                    ISNUMBER(M219:X219),
                    IF(
                        M$4:X$4=1,
                        M219:X219,
                        ""),
                    "")),
                AVERAGE(IF(
                    ISNUMBER(M219:X219),
                    IF(
                        M$4:X$4=2,
                        M219:X219,
                        ""),
                    ""))
            ),
            IF(
                Parameters!$D$17=1,
                IFERROR(
                    IF(
                        OR(
                            IF(
                                ISNUMBER(M219:X219),
                                IF(
                                    M$4:X$4=1,
                                    M219:X219,
                                    ""),
                                "")
                            =0),
                        0,
                        GEOMEAN(IF(
                            ISNUMBER(M219:X219),
                            IF(
                                M$4:X$4=1,
                                M219:X219,
                                ""),
                            ""))
                    ),
                    IF(
                        OR(IF(
                            ISNUMBER(M219:X219),
                            IF(
                                M$4:X$4=2,
                                M219:X219,
                                ""),
                            "")
                            =0),
                        0,
                        GEOMEAN(IF(
                            ISNUMBER(M219:X219),
                            IF(
                                M$4:X$4=2,
                                M219:X219,
                                ""),
                            "")))
                )
            )
        )
    )
)</f>
        <v>#N/A</v>
      </c>
      <c r="I219" s="191" t="e" cm="1">
        <f t="array" ref="I219">IF(
    SUM(IF(
            ISNUMBER(
                IF(
                    $M$5:$X$5,
                    (M219:X219),
                    "")),
            1,
            0))
        =0,
    NA(),
    IF(
        Parameters!$D$15=1,
        IF(
            SUM(--(ISNUMBER(IF($M$5:$X$5=1,(M219:X219),""))))&gt;0,
            MAX(IF(
                ISNUMBER(M219:X219),
                IF(
                    M$5:X$5=1,
                    M219:X219,
                    ""),
                "")),
            MAX(IF(
                ISNUMBER(M219:X219),
                IF(
                    M$5:X$5=2,
                    M219:X219,
                    ""),
                ""))
        ),
        IF(
            Parameters!$D$16=1,
            IFERROR(
                AVERAGE(IF(
                    ISNUMBER(M219:X219),
                    IF(
                        M$5:X$5=1,
                        M219:X219,
                        ""),
                    "")),
                AVERAGE(IF(
                    ISNUMBER(M219:X219),
                    IF(
                        M$5:X$5=2,
                        M219:X219,
                        ""),
                    ""))
            ),
            IF(
                Parameters!$D$17=1,
                IFERROR(
                    IF(
                        OR(
                            IF(
                                ISNUMBER(M219:X219),
                                IF(
                                    M$5:X$5=1,
                                    M219:X219,
                                    ""),
                                "")
                            =0),
                        0,
                        GEOMEAN(IF(
                            ISNUMBER(M219:X219),
                            IF(
                                M$5:X$5=1,
                                M219:X219,
                                ""),
                            ""))
                    ),
                    IF(
                        OR(IF(
                            ISNUMBER(M219:X219),
                            IF(
                                M$5:X$5=2,
                                M219:X219,
                                ""),
                            "")
                            =0),
                        0,
                        GEOMEAN(IF(
                            ISNUMBER(M219:X219),
                            IF(
                                M$5:X$5=2,
                                M219:X219,
                                ""),
                            "")))
                )
            )
        )
    )
)</f>
        <v>#N/A</v>
      </c>
      <c r="J219" s="242">
        <v>44753</v>
      </c>
      <c r="K219" s="242">
        <v>44753</v>
      </c>
      <c r="L219" s="91" t="s">
        <v>353</v>
      </c>
      <c r="M219" s="192" t="s">
        <v>409</v>
      </c>
      <c r="N219" s="192" t="s">
        <v>409</v>
      </c>
      <c r="O219" s="192" t="s">
        <v>409</v>
      </c>
      <c r="P219" s="192" t="s">
        <v>409</v>
      </c>
      <c r="Q219" s="192" t="s">
        <v>409</v>
      </c>
      <c r="R219" s="192" t="s">
        <v>409</v>
      </c>
    </row>
    <row r="220" spans="1:18" x14ac:dyDescent="0.2">
      <c r="A220" s="84">
        <v>213</v>
      </c>
      <c r="B220" s="35" t="str">
        <f ca="1"/>
        <v>Samoa</v>
      </c>
      <c r="C220" s="35" t="str">
        <f ca="1"/>
        <v>WSM</v>
      </c>
      <c r="D220" s="35" t="str">
        <f ca="1"/>
        <v>EAS           East Asia &amp; Pacific</v>
      </c>
      <c r="E220" s="35" t="str">
        <f ca="1"/>
        <v>IDA</v>
      </c>
      <c r="G220" s="80" t="e">
        <f>IF(N220=7, 6.9, 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#N/A</v>
      </c>
      <c r="H220" s="80" t="e" cm="1">
        <f t="array" ref="H220">IF(
    SUM(IF(
            ISNUMBER(
                IF(
                    $M$4:$X$4,
                    (M220:X220),
                    "")),
            1,
            0))
        =0,
    NA(),
    IF(
        Parameters!$D$15=1,
        IF(
            SUM(--(ISNUMBER(IF($M$4:$X$4=1,(M220:X220),""))))&gt;0,
            MAX(IF(
                ISNUMBER(M220:X220),
                IF(
                    M$4:X$4=1,
                    M220:X220,
                    ""),
                "")),
            MAX(IF(
                ISNUMBER(M220:X220),
                IF(
                    M$4:X$4=2,
                    M220:X220,
                    ""),
                ""))
        ),
        IF(
            Parameters!$D$16=1,
            IFERROR(
                AVERAGE(IF(
                    ISNUMBER(M220:X220),
                    IF(
                        M$4:X$4=1,
                        M220:X220,
                        ""),
                    "")),
                AVERAGE(IF(
                    ISNUMBER(M220:X220),
                    IF(
                        M$4:X$4=2,
                        M220:X220,
                        ""),
                    ""))
            ),
            IF(
                Parameters!$D$17=1,
                IFERROR(
                    IF(
                        OR(
                            IF(
                                ISNUMBER(M220:X220),
                                IF(
                                    M$4:X$4=1,
                                    M220:X220,
                                    ""),
                                "")
                            =0),
                        0,
                        GEOMEAN(IF(
                            ISNUMBER(M220:X220),
                            IF(
                                M$4:X$4=1,
                                M220:X220,
                                ""),
                            ""))
                    ),
                    IF(
                        OR(IF(
                            ISNUMBER(M220:X220),
                            IF(
                                M$4:X$4=2,
                                M220:X220,
                                ""),
                            "")
                            =0),
                        0,
                        GEOMEAN(IF(
                            ISNUMBER(M220:X220),
                            IF(
                                M$4:X$4=2,
                                M220:X220,
                                ""),
                            "")))
                )
            )
        )
    )
)</f>
        <v>#N/A</v>
      </c>
      <c r="I220" s="191" t="e" cm="1">
        <f t="array" ref="I220">IF(
    SUM(IF(
            ISNUMBER(
                IF(
                    $M$5:$X$5,
                    (M220:X220),
                    "")),
            1,
            0))
        =0,
    NA(),
    IF(
        Parameters!$D$15=1,
        IF(
            SUM(--(ISNUMBER(IF($M$5:$X$5=1,(M220:X220),""))))&gt;0,
            MAX(IF(
                ISNUMBER(M220:X220),
                IF(
                    M$5:X$5=1,
                    M220:X220,
                    ""),
                "")),
            MAX(IF(
                ISNUMBER(M220:X220),
                IF(
                    M$5:X$5=2,
                    M220:X220,
                    ""),
                ""))
        ),
        IF(
            Parameters!$D$16=1,
            IFERROR(
                AVERAGE(IF(
                    ISNUMBER(M220:X220),
                    IF(
                        M$5:X$5=1,
                        M220:X220,
                        ""),
                    "")),
                AVERAGE(IF(
                    ISNUMBER(M220:X220),
                    IF(
                        M$5:X$5=2,
                        M220:X220,
                        ""),
                    ""))
            ),
            IF(
                Parameters!$D$17=1,
                IFERROR(
                    IF(
                        OR(
                            IF(
                                ISNUMBER(M220:X220),
                                IF(
                                    M$5:X$5=1,
                                    M220:X220,
                                    ""),
                                "")
                            =0),
                        0,
                        GEOMEAN(IF(
                            ISNUMBER(M220:X220),
                            IF(
                                M$5:X$5=1,
                                M220:X220,
                                ""),
                            ""))
                    ),
                    IF(
                        OR(IF(
                            ISNUMBER(M220:X220),
                            IF(
                                M$5:X$5=2,
                                M220:X220,
                                ""),
                            "")
                            =0),
                        0,
                        GEOMEAN(IF(
                            ISNUMBER(M220:X220),
                            IF(
                                M$5:X$5=2,
                                M220:X220,
                                ""),
                            "")))
                )
            )
        )
    )
)</f>
        <v>#N/A</v>
      </c>
      <c r="J220" s="242">
        <v>44753</v>
      </c>
      <c r="K220" s="242">
        <v>44753</v>
      </c>
      <c r="L220" s="91" t="s">
        <v>355</v>
      </c>
      <c r="M220" s="192" t="s">
        <v>409</v>
      </c>
      <c r="N220" s="192" t="s">
        <v>409</v>
      </c>
      <c r="O220" s="192" t="s">
        <v>409</v>
      </c>
      <c r="P220" s="192" t="s">
        <v>409</v>
      </c>
      <c r="Q220" s="192" t="s">
        <v>409</v>
      </c>
      <c r="R220" s="192" t="s">
        <v>409</v>
      </c>
    </row>
    <row r="221" spans="1:18" x14ac:dyDescent="0.2">
      <c r="A221" s="84">
        <v>214</v>
      </c>
      <c r="B221" s="35" t="str">
        <f ca="1"/>
        <v>Kosovo</v>
      </c>
      <c r="C221" s="35" t="str">
        <f ca="1"/>
        <v>XKX</v>
      </c>
      <c r="D221" s="35" t="str">
        <f ca="1"/>
        <v>ECS           Europe &amp; Central Asia</v>
      </c>
      <c r="E221" s="35" t="str">
        <f ca="1"/>
        <v>IDA</v>
      </c>
      <c r="G221" s="80">
        <f>IF(N221=7, 6.9, 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4.7900886266345912</v>
      </c>
      <c r="H221" s="80" cm="1">
        <f t="array" ref="H221">IF(
    SUM(IF(
            ISNUMBER(
                IF(
                    $M$4:$X$4,
                    (M221:X221),
                    "")),
            1,
            0))
        =0,
    NA(),
    IF(
        Parameters!$D$15=1,
        IF(
            SUM(--(ISNUMBER(IF($M$4:$X$4=1,(M221:X221),""))))&gt;0,
            MAX(IF(
                ISNUMBER(M221:X221),
                IF(
                    M$4:X$4=1,
                    M221:X221,
                    ""),
                "")),
            MAX(IF(
                ISNUMBER(M221:X221),
                IF(
                    M$4:X$4=2,
                    M221:X221,
                    ""),
                ""))
        ),
        IF(
            Parameters!$D$16=1,
            IFERROR(
                AVERAGE(IF(
                    ISNUMBER(M221:X221),
                    IF(
                        M$4:X$4=1,
                        M221:X221,
                        ""),
                    "")),
                AVERAGE(IF(
                    ISNUMBER(M221:X221),
                    IF(
                        M$4:X$4=2,
                        M221:X221,
                        ""),
                    ""))
            ),
            IF(
                Parameters!$D$17=1,
                IFERROR(
                    IF(
                        OR(
                            IF(
                                ISNUMBER(M221:X221),
                                IF(
                                    M$4:X$4=1,
                                    M221:X221,
                                    ""),
                                "")
                            =0),
                        0,
                        GEOMEAN(IF(
                            ISNUMBER(M221:X221),
                            IF(
                                M$4:X$4=1,
                                M221:X221,
                                ""),
                            ""))
                    ),
                    IF(
                        OR(IF(
                            ISNUMBER(M221:X221),
                            IF(
                                M$4:X$4=2,
                                M221:X221,
                                ""),
                            "")
                            =0),
                        0,
                        GEOMEAN(IF(
                            ISNUMBER(M221:X221),
                            IF(
                                M$4:X$4=2,
                                M221:X221,
                                ""),
                            "")))
                )
            )
        )
    )
)</f>
        <v>5.1626135364781698</v>
      </c>
      <c r="I221" s="191" cm="1">
        <f t="array" ref="I221">IF(
    SUM(IF(
            ISNUMBER(
                IF(
                    $M$5:$X$5,
                    (M221:X221),
                    "")),
            1,
            0))
        =0,
    NA(),
    IF(
        Parameters!$D$15=1,
        IF(
            SUM(--(ISNUMBER(IF($M$5:$X$5=1,(M221:X221),""))))&gt;0,
            MAX(IF(
                ISNUMBER(M221:X221),
                IF(
                    M$5:X$5=1,
                    M221:X221,
                    ""),
                "")),
            MAX(IF(
                ISNUMBER(M221:X221),
                IF(
                    M$5:X$5=2,
                    M221:X221,
                    ""),
                ""))
        ),
        IF(
            Parameters!$D$16=1,
            IFERROR(
                AVERAGE(IF(
                    ISNUMBER(M221:X221),
                    IF(
                        M$5:X$5=1,
                        M221:X221,
                        ""),
                    "")),
                AVERAGE(IF(
                    ISNUMBER(M221:X221),
                    IF(
                        M$5:X$5=2,
                        M221:X221,
                        ""),
                    ""))
            ),
            IF(
                Parameters!$D$17=1,
                IFERROR(
                    IF(
                        OR(
                            IF(
                                ISNUMBER(M221:X221),
                                IF(
                                    M$5:X$5=1,
                                    M221:X221,
                                    ""),
                                "")
                            =0),
                        0,
                        GEOMEAN(IF(
                            ISNUMBER(M221:X221),
                            IF(
                                M$5:X$5=1,
                                M221:X221,
                                ""),
                            ""))
                    ),
                    IF(
                        OR(IF(
                            ISNUMBER(M221:X221),
                            IF(
                                M$5:X$5=2,
                                M221:X221,
                                ""),
                            "")
                            =0),
                        0,
                        GEOMEAN(IF(
                            ISNUMBER(M221:X221),
                            IF(
                                M$5:X$5=2,
                                M221:X221,
                                ""),
                            "")))
                )
            )
        )
    )
)</f>
        <v>4.4444444444444402</v>
      </c>
      <c r="J221" s="242">
        <v>45142</v>
      </c>
      <c r="K221" s="242">
        <v>45142</v>
      </c>
      <c r="L221" s="91" t="s">
        <v>726</v>
      </c>
      <c r="M221" s="192">
        <v>5.1626135364781698</v>
      </c>
      <c r="N221" s="192" t="s">
        <v>409</v>
      </c>
      <c r="O221" s="192">
        <v>4.4444444444444402</v>
      </c>
      <c r="P221" s="192">
        <v>50.6666666666666</v>
      </c>
      <c r="Q221" s="192" t="s">
        <v>409</v>
      </c>
      <c r="R221" s="192">
        <v>0</v>
      </c>
    </row>
    <row r="222" spans="1:18" x14ac:dyDescent="0.2">
      <c r="A222" s="84">
        <v>215</v>
      </c>
      <c r="B222" s="35" t="str">
        <f ca="1"/>
        <v>Yemen, Rep.</v>
      </c>
      <c r="C222" s="35" t="str">
        <f ca="1"/>
        <v>YEM</v>
      </c>
      <c r="D222" s="35" t="str">
        <f ca="1"/>
        <v>MEA           Middle East &amp; North Africa</v>
      </c>
      <c r="E222" s="35" t="str">
        <f ca="1"/>
        <v>IDA</v>
      </c>
      <c r="G222" s="80">
        <f>IF(N222=7, 6.9, 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7.0691131282588549</v>
      </c>
      <c r="H222" s="80" cm="1">
        <f t="array" ref="H222">IF(
    SUM(IF(
            ISNUMBER(
                IF(
                    $M$4:$X$4,
                    (M222:X222),
                    "")),
            1,
            0))
        =0,
    NA(),
    IF(
        Parameters!$D$15=1,
        IF(
            SUM(--(ISNUMBER(IF($M$4:$X$4=1,(M222:X222),""))))&gt;0,
            MAX(IF(
                ISNUMBER(M222:X222),
                IF(
                    M$4:X$4=1,
                    M222:X222,
                    ""),
                "")),
            MAX(IF(
                ISNUMBER(M222:X222),
                IF(
                    M$4:X$4=2,
                    M222:X222,
                    ""),
                ""))
        ),
        IF(
            Parameters!$D$16=1,
            IFERROR(
                AVERAGE(IF(
                    ISNUMBER(M222:X222),
                    IF(
                        M$4:X$4=1,
                        M222:X222,
                        ""),
                    "")),
                AVERAGE(IF(
                    ISNUMBER(M222:X222),
                    IF(
                        M$4:X$4=2,
                        M222:X222,
                        ""),
                    ""))
            ),
            IF(
                Parameters!$D$17=1,
                IFERROR(
                    IF(
                        OR(
                            IF(
                                ISNUMBER(M222:X222),
                                IF(
                                    M$4:X$4=1,
                                    M222:X222,
                                    ""),
                                "")
                            =0),
                        0,
                        GEOMEAN(IF(
                            ISNUMBER(M222:X222),
                            IF(
                                M$4:X$4=1,
                                M222:X222,
                                ""),
                            ""))
                    ),
                    IF(
                        OR(IF(
                            ISNUMBER(M222:X222),
                            IF(
                                M$4:X$4=2,
                                M222:X222,
                                ""),
                            "")
                            =0),
                        0,
                        GEOMEAN(IF(
                            ISNUMBER(M222:X222),
                            IF(
                                M$4:X$4=2,
                                M222:X222,
                                ""),
                            "")))
                )
            )
        )
    )
)</f>
        <v>10</v>
      </c>
      <c r="I222" s="191" cm="1">
        <f t="array" ref="I222">IF(
    SUM(IF(
            ISNUMBER(
                IF(
                    $M$5:$X$5,
                    (M222:X222),
                    "")),
            1,
            0))
        =0,
    NA(),
    IF(
        Parameters!$D$15=1,
        IF(
            SUM(--(ISNUMBER(IF($M$5:$X$5=1,(M222:X222),""))))&gt;0,
            MAX(IF(
                ISNUMBER(M222:X222),
                IF(
                    M$5:X$5=1,
                    M222:X222,
                    ""),
                "")),
            MAX(IF(
                ISNUMBER(M222:X222),
                IF(
                    M$5:X$5=2,
                    M222:X222,
                    ""),
                ""))
        ),
        IF(
            Parameters!$D$16=1,
            IFERROR(
                AVERAGE(IF(
                    ISNUMBER(M222:X222),
                    IF(
                        M$5:X$5=1,
                        M222:X222,
                        ""),
                    "")),
                AVERAGE(IF(
                    ISNUMBER(M222:X222),
                    IF(
                        M$5:X$5=2,
                        M222:X222,
                        ""),
                    ""))
            ),
            IF(
                Parameters!$D$17=1,
                IFERROR(
                    IF(
                        OR(
                            IF(
                                ISNUMBER(M222:X222),
                                IF(
                                    M$5:X$5=1,
                                    M222:X222,
                                    ""),
                                "")
                            =0),
                        0,
                        GEOMEAN(IF(
                            ISNUMBER(M222:X222),
                            IF(
                                M$5:X$5=1,
                                M222:X222,
                                ""),
                            ""))
                    ),
                    IF(
                        OR(IF(
                            ISNUMBER(M222:X222),
                            IF(
                                M$5:X$5=2,
                                M222:X222,
                                ""),
                            "")
                            =0),
                        0,
                        GEOMEAN(IF(
                            ISNUMBER(M222:X222),
                            IF(
                                M$5:X$5=2,
                                M222:X222,
                                ""),
                            "")))
                )
            )
        )
    )
)</f>
        <v>4.9972360420121698</v>
      </c>
      <c r="J222" s="242">
        <v>45142</v>
      </c>
      <c r="K222" s="242">
        <v>45142</v>
      </c>
      <c r="L222" s="91" t="s">
        <v>356</v>
      </c>
      <c r="M222" s="192">
        <v>10</v>
      </c>
      <c r="N222" s="192" t="s">
        <v>409</v>
      </c>
      <c r="O222" s="192">
        <v>4.9972360420121698</v>
      </c>
      <c r="P222" s="192">
        <v>90.25</v>
      </c>
      <c r="Q222" s="192" t="s">
        <v>409</v>
      </c>
      <c r="R222" s="192">
        <v>0.41666666666667102</v>
      </c>
    </row>
    <row r="223" spans="1:18" x14ac:dyDescent="0.2">
      <c r="A223" s="84">
        <v>216</v>
      </c>
      <c r="B223" s="35" t="str">
        <f ca="1"/>
        <v>South Africa</v>
      </c>
      <c r="C223" s="35" t="str">
        <f ca="1"/>
        <v>ZAF</v>
      </c>
      <c r="D223" s="35" t="str">
        <f ca="1"/>
        <v>SSF           Sub-Saharan Africa</v>
      </c>
      <c r="E223" s="35" t="str">
        <f ca="1"/>
        <v>IBRD</v>
      </c>
      <c r="G223" s="80">
        <f>IF(N223=7, 6.9, 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6.9</v>
      </c>
      <c r="H223" s="80" cm="1">
        <f t="array" ref="H223">IF(
    SUM(IF(
            ISNUMBER(
                IF(
                    $M$4:$X$4,
                    (M223:X223),
                    "")),
            1,
            0))
        =0,
    NA(),
    IF(
        Parameters!$D$15=1,
        IF(
            SUM(--(ISNUMBER(IF($M$4:$X$4=1,(M223:X223),""))))&gt;0,
            MAX(IF(
                ISNUMBER(M223:X223),
                IF(
                    M$4:X$4=1,
                    M223:X223,
                    ""),
                "")),
            MAX(IF(
                ISNUMBER(M223:X223),
                IF(
                    M$4:X$4=2,
                    M223:X223,
                    ""),
                ""))
        ),
        IF(
            Parameters!$D$16=1,
            IFERROR(
                AVERAGE(IF(
                    ISNUMBER(M223:X223),
                    IF(
                        M$4:X$4=1,
                        M223:X223,
                        ""),
                    "")),
                AVERAGE(IF(
                    ISNUMBER(M223:X223),
                    IF(
                        M$4:X$4=2,
                        M223:X223,
                        ""),
                    ""))
            ),
            IF(
                Parameters!$D$17=1,
                IFERROR(
                    IF(
                        OR(
                            IF(
                                ISNUMBER(M223:X223),
                                IF(
                                    M$4:X$4=1,
                                    M223:X223,
                                    ""),
                                "")
                            =0),
                        0,
                        GEOMEAN(IF(
                            ISNUMBER(M223:X223),
                            IF(
                                M$4:X$4=1,
                                M223:X223,
                                ""),
                            ""))
                    ),
                    IF(
                        OR(IF(
                            ISNUMBER(M223:X223),
                            IF(
                                M$4:X$4=2,
                                M223:X223,
                                ""),
                            "")
                            =0),
                        0,
                        GEOMEAN(IF(
                            ISNUMBER(M223:X223),
                            IF(
                                M$4:X$4=2,
                                M223:X223,
                                ""),
                            "")))
                )
            )
        )
    )
)</f>
        <v>7</v>
      </c>
      <c r="I223" s="191" cm="1">
        <f t="array" ref="I223">IF(
    SUM(IF(
            ISNUMBER(
                IF(
                    $M$5:$X$5,
                    (M223:X223),
                    "")),
            1,
            0))
        =0,
    NA(),
    IF(
        Parameters!$D$15=1,
        IF(
            SUM(--(ISNUMBER(IF($M$5:$X$5=1,(M223:X223),""))))&gt;0,
            MAX(IF(
                ISNUMBER(M223:X223),
                IF(
                    M$5:X$5=1,
                    M223:X223,
                    ""),
                "")),
            MAX(IF(
                ISNUMBER(M223:X223),
                IF(
                    M$5:X$5=2,
                    M223:X223,
                    ""),
                ""))
        ),
        IF(
            Parameters!$D$16=1,
            IFERROR(
                AVERAGE(IF(
                    ISNUMBER(M223:X223),
                    IF(
                        M$5:X$5=1,
                        M223:X223,
                        ""),
                    "")),
                AVERAGE(IF(
                    ISNUMBER(M223:X223),
                    IF(
                        M$5:X$5=2,
                        M223:X223,
                        ""),
                    ""))
            ),
            IF(
                Parameters!$D$17=1,
                IFERROR(
                    IF(
                        OR(
                            IF(
                                ISNUMBER(M223:X223),
                                IF(
                                    M$5:X$5=1,
                                    M223:X223,
                                    ""),
                                "")
                            =0),
                        0,
                        GEOMEAN(IF(
                            ISNUMBER(M223:X223),
                            IF(
                                M$5:X$5=1,
                                M223:X223,
                                ""),
                            ""))
                    ),
                    IF(
                        OR(IF(
                            ISNUMBER(M223:X223),
                            IF(
                                M$5:X$5=2,
                                M223:X223,
                                ""),
                            "")
                            =0),
                        0,
                        GEOMEAN(IF(
                            ISNUMBER(M223:X223),
                            IF(
                                M$5:X$5=2,
                                M223:X223,
                                ""),
                            "")))
                )
            )
        )
    )
)</f>
        <v>7</v>
      </c>
      <c r="J223" s="242">
        <v>44895</v>
      </c>
      <c r="K223" s="242">
        <v>44887</v>
      </c>
      <c r="L223" s="91" t="s">
        <v>358</v>
      </c>
      <c r="M223" s="192">
        <v>3.2581306768239102</v>
      </c>
      <c r="N223" s="192">
        <v>7</v>
      </c>
      <c r="O223" s="192">
        <v>3.7810945273631802</v>
      </c>
      <c r="P223" s="192">
        <v>39.8333333333333</v>
      </c>
      <c r="Q223" s="192" t="s">
        <v>784</v>
      </c>
      <c r="R223" s="192">
        <v>-0.5</v>
      </c>
    </row>
    <row r="224" spans="1:18" x14ac:dyDescent="0.2">
      <c r="A224" s="84">
        <v>217</v>
      </c>
      <c r="B224" s="35" t="str">
        <f ca="1"/>
        <v>Zambia</v>
      </c>
      <c r="C224" s="35" t="str">
        <f ca="1"/>
        <v>ZMB</v>
      </c>
      <c r="D224" s="35" t="str">
        <f ca="1"/>
        <v>SSF           Sub-Saharan Africa</v>
      </c>
      <c r="E224" s="35" t="str">
        <f ca="1"/>
        <v>IDA</v>
      </c>
      <c r="G224" s="80">
        <f>IF(N224=7, 6.9, 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10</v>
      </c>
      <c r="H224" s="80" cm="1">
        <f t="array" ref="H224">IF(
    SUM(IF(
            ISNUMBER(
                IF(
                    $M$4:$X$4,
                    (M224:X224),
                    "")),
            1,
            0))
        =0,
    NA(),
    IF(
        Parameters!$D$15=1,
        IF(
            SUM(--(ISNUMBER(IF($M$4:$X$4=1,(M224:X224),""))))&gt;0,
            MAX(IF(
                ISNUMBER(M224:X224),
                IF(
                    M$4:X$4=1,
                    M224:X224,
                    ""),
                "")),
            MAX(IF(
                ISNUMBER(M224:X224),
                IF(
                    M$4:X$4=2,
                    M224:X224,
                    ""),
                ""))
        ),
        IF(
            Parameters!$D$16=1,
            IFERROR(
                AVERAGE(IF(
                    ISNUMBER(M224:X224),
                    IF(
                        M$4:X$4=1,
                        M224:X224,
                        ""),
                    "")),
                AVERAGE(IF(
                    ISNUMBER(M224:X224),
                    IF(
                        M$4:X$4=2,
                        M224:X224,
                        ""),
                    ""))
            ),
            IF(
                Parameters!$D$17=1,
                IFERROR(
                    IF(
                        OR(
                            IF(
                                ISNUMBER(M224:X224),
                                IF(
                                    M$4:X$4=1,
                                    M224:X224,
                                    ""),
                                "")
                            =0),
                        0,
                        GEOMEAN(IF(
                            ISNUMBER(M224:X224),
                            IF(
                                M$4:X$4=1,
                                M224:X224,
                                ""),
                            ""))
                    ),
                    IF(
                        OR(IF(
                            ISNUMBER(M224:X224),
                            IF(
                                M$4:X$4=2,
                                M224:X224,
                                ""),
                            "")
                            =0),
                        0,
                        GEOMEAN(IF(
                            ISNUMBER(M224:X224),
                            IF(
                                M$4:X$4=2,
                                M224:X224,
                                ""),
                            "")))
                )
            )
        )
    )
)</f>
        <v>10</v>
      </c>
      <c r="I224" s="191" cm="1">
        <f t="array" ref="I224">IF(
    SUM(IF(
            ISNUMBER(
                IF(
                    $M$5:$X$5,
                    (M224:X224),
                    "")),
            1,
            0))
        =0,
    NA(),
    IF(
        Parameters!$D$15=1,
        IF(
            SUM(--(ISNUMBER(IF($M$5:$X$5=1,(M224:X224),""))))&gt;0,
            MAX(IF(
                ISNUMBER(M224:X224),
                IF(
                    M$5:X$5=1,
                    M224:X224,
                    ""),
                "")),
            MAX(IF(
                ISNUMBER(M224:X224),
                IF(
                    M$5:X$5=2,
                    M224:X224,
                    ""),
                ""))
        ),
        IF(
            Parameters!$D$16=1,
            IFERROR(
                AVERAGE(IF(
                    ISNUMBER(M224:X224),
                    IF(
                        M$5:X$5=1,
                        M224:X224,
                        ""),
                    "")),
                AVERAGE(IF(
                    ISNUMBER(M224:X224),
                    IF(
                        M$5:X$5=2,
                        M224:X224,
                        ""),
                    ""))
            ),
            IF(
                Parameters!$D$17=1,
                IFERROR(
                    IF(
                        OR(
                            IF(
                                ISNUMBER(M224:X224),
                                IF(
                                    M$5:X$5=1,
                                    M224:X224,
                                    ""),
                                "")
                            =0),
                        0,
                        GEOMEAN(IF(
                            ISNUMBER(M224:X224),
                            IF(
                                M$5:X$5=1,
                                M224:X224,
                                ""),
                            ""))
                    ),
                    IF(
                        OR(IF(
                            ISNUMBER(M224:X224),
                            IF(
                                M$5:X$5=2,
                                M224:X224,
                                ""),
                            "")
                            =0),
                        0,
                        GEOMEAN(IF(
                            ISNUMBER(M224:X224),
                            IF(
                                M$5:X$5=2,
                                M224:X224,
                                ""),
                            "")))
                )
            )
        )
    )
)</f>
        <v>10</v>
      </c>
      <c r="J224" s="242">
        <v>44895</v>
      </c>
      <c r="K224" s="242">
        <v>44830</v>
      </c>
      <c r="L224" s="91" t="s">
        <v>360</v>
      </c>
      <c r="M224" s="192">
        <v>6.7447992968063302</v>
      </c>
      <c r="N224" s="192">
        <v>10</v>
      </c>
      <c r="O224" s="192">
        <v>4.4444444444444402</v>
      </c>
      <c r="P224" s="192">
        <v>59.6666666666666</v>
      </c>
      <c r="Q224" s="192" t="s">
        <v>786</v>
      </c>
      <c r="R224" s="192">
        <v>0</v>
      </c>
    </row>
    <row r="225" spans="1:18" x14ac:dyDescent="0.2">
      <c r="A225" s="84">
        <v>218</v>
      </c>
      <c r="B225" s="35" t="str">
        <f ca="1"/>
        <v>Zimbabwe</v>
      </c>
      <c r="C225" s="35" t="str">
        <f ca="1"/>
        <v>ZWE</v>
      </c>
      <c r="D225" s="35" t="str">
        <f ca="1"/>
        <v>SSF           Sub-Saharan Africa</v>
      </c>
      <c r="E225" s="35" t="str">
        <f ca="1"/>
        <v>Blend</v>
      </c>
      <c r="G225" s="80">
        <f>IF(N225=7, 6.9, 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8.0215299012646089</v>
      </c>
      <c r="H225" s="80" cm="1">
        <f t="array" ref="H225">IF(
    SUM(IF(
            ISNUMBER(
                IF(
                    $M$4:$X$4,
                    (M225:X225),
                    "")),
            1,
            0))
        =0,
    NA(),
    IF(
        Parameters!$D$15=1,
        IF(
            SUM(--(ISNUMBER(IF($M$4:$X$4=1,(M225:X225),""))))&gt;0,
            MAX(IF(
                ISNUMBER(M225:X225),
                IF(
                    M$4:X$4=1,
                    M225:X225,
                    ""),
                "")),
            MAX(IF(
                ISNUMBER(M225:X225),
                IF(
                    M$4:X$4=2,
                    M225:X225,
                    ""),
                ""))
        ),
        IF(
            Parameters!$D$16=1,
            IFERROR(
                AVERAGE(IF(
                    ISNUMBER(M225:X225),
                    IF(
                        M$4:X$4=1,
                        M225:X225,
                        ""),
                    "")),
                AVERAGE(IF(
                    ISNUMBER(M225:X225),
                    IF(
                        M$4:X$4=2,
                        M225:X225,
                        ""),
                    ""))
            ),
            IF(
                Parameters!$D$17=1,
                IFERROR(
                    IF(
                        OR(
                            IF(
                                ISNUMBER(M225:X225),
                                IF(
                                    M$4:X$4=1,
                                    M225:X225,
                                    ""),
                                "")
                            =0),
                        0,
                        GEOMEAN(IF(
                            ISNUMBER(M225:X225),
                            IF(
                                M$4:X$4=1,
                                M225:X225,
                                ""),
                            ""))
                    ),
                    IF(
                        OR(IF(
                            ISNUMBER(M225:X225),
                            IF(
                                M$4:X$4=2,
                                M225:X225,
                                ""),
                            "")
                            =0),
                        0,
                        GEOMEAN(IF(
                            ISNUMBER(M225:X225),
                            IF(
                                M$4:X$4=2,
                                M225:X225,
                                ""),
                            "")))
                )
            )
        )
    )
)</f>
        <v>10</v>
      </c>
      <c r="I225" s="191" cm="1">
        <f t="array" ref="I225">IF(
    SUM(IF(
            ISNUMBER(
                IF(
                    $M$5:$X$5,
                    (M225:X225),
                    "")),
            1,
            0))
        =0,
    NA(),
    IF(
        Parameters!$D$15=1,
        IF(
            SUM(--(ISNUMBER(IF($M$5:$X$5=1,(M225:X225),""))))&gt;0,
            MAX(IF(
                ISNUMBER(M225:X225),
                IF(
                    M$5:X$5=1,
                    M225:X225,
                    ""),
                "")),
            MAX(IF(
                ISNUMBER(M225:X225),
                IF(
                    M$5:X$5=2,
                    M225:X225,
                    ""),
                ""))
        ),
        IF(
            Parameters!$D$16=1,
            IFERROR(
                AVERAGE(IF(
                    ISNUMBER(M225:X225),
                    IF(
                        M$5:X$5=1,
                        M225:X225,
                        ""),
                    "")),
                AVERAGE(IF(
                    ISNUMBER(M225:X225),
                    IF(
                        M$5:X$5=2,
                        M225:X225,
                        ""),
                    ""))
            ),
            IF(
                Parameters!$D$17=1,
                IFERROR(
                    IF(
                        OR(
                            IF(
                                ISNUMBER(M225:X225),
                                IF(
                                    M$5:X$5=1,
                                    M225:X225,
                                    ""),
                                "")
                            =0),
                        0,
                        GEOMEAN(IF(
                            ISNUMBER(M225:X225),
                            IF(
                                M$5:X$5=1,
                                M225:X225,
                                ""),
                            ""))
                    ),
                    IF(
                        OR(IF(
                            ISNUMBER(M225:X225),
                            IF(
                                M$5:X$5=2,
                                M225:X225,
                                ""),
                            "")
                            =0),
                        0,
                        GEOMEAN(IF(
                            ISNUMBER(M225:X225),
                            IF(
                                M$5:X$5=2,
                                M225:X225,
                                ""),
                            "")))
                )
            )
        )
    )
)</f>
        <v>6.4344941956882202</v>
      </c>
      <c r="J225" s="242">
        <v>45142</v>
      </c>
      <c r="K225" s="242">
        <v>45142</v>
      </c>
      <c r="L225" s="91" t="s">
        <v>362</v>
      </c>
      <c r="M225" s="192">
        <v>10</v>
      </c>
      <c r="N225" s="192" t="s">
        <v>409</v>
      </c>
      <c r="O225" s="192">
        <v>6.4344941956882202</v>
      </c>
      <c r="P225" s="192">
        <v>80.1666666666666</v>
      </c>
      <c r="Q225" s="192" t="s">
        <v>409</v>
      </c>
      <c r="R225" s="192">
        <v>1.5</v>
      </c>
    </row>
    <row r="226" spans="1:18" x14ac:dyDescent="0.2">
      <c r="L226" s="79"/>
      <c r="M226" s="80"/>
      <c r="N226" s="80"/>
      <c r="O226" s="80"/>
      <c r="P226" s="80"/>
      <c r="Q226" s="80"/>
      <c r="R226" s="80"/>
    </row>
    <row r="227" spans="1:18" x14ac:dyDescent="0.2">
      <c r="L227" s="79"/>
      <c r="M227" s="80"/>
      <c r="N227" s="80"/>
      <c r="O227" s="80"/>
      <c r="P227" s="80"/>
      <c r="Q227" s="80"/>
      <c r="R227" s="80"/>
    </row>
    <row r="228" spans="1:18" x14ac:dyDescent="0.2">
      <c r="L228" s="79"/>
      <c r="M228" s="80"/>
      <c r="N228" s="80"/>
      <c r="O228" s="80"/>
      <c r="P228" s="80"/>
      <c r="Q228" s="80"/>
      <c r="R228" s="80"/>
    </row>
    <row r="229" spans="1:18" x14ac:dyDescent="0.2">
      <c r="L229" s="91"/>
      <c r="M229" s="181"/>
      <c r="N229" s="181"/>
      <c r="O229" s="181"/>
      <c r="P229" s="181"/>
      <c r="Q229" s="181"/>
      <c r="R229" s="181"/>
    </row>
    <row r="230" spans="1:18" x14ac:dyDescent="0.2">
      <c r="L230" s="91"/>
      <c r="M230" s="181"/>
      <c r="N230" s="181"/>
      <c r="O230" s="181"/>
      <c r="P230" s="181"/>
      <c r="Q230" s="181"/>
      <c r="R230" s="181"/>
    </row>
    <row r="231" spans="1:18" x14ac:dyDescent="0.2">
      <c r="L231" s="79"/>
      <c r="M231" s="80"/>
      <c r="N231" s="80"/>
      <c r="O231" s="80"/>
      <c r="P231" s="80"/>
      <c r="Q231" s="80"/>
      <c r="R231" s="80"/>
    </row>
    <row r="232" spans="1:18" x14ac:dyDescent="0.2">
      <c r="L232" s="79"/>
      <c r="M232" s="80"/>
      <c r="N232" s="80"/>
      <c r="O232" s="80"/>
      <c r="P232" s="80"/>
      <c r="Q232" s="80"/>
      <c r="R232" s="80"/>
    </row>
    <row r="233" spans="1:18" x14ac:dyDescent="0.2">
      <c r="L233" s="79"/>
      <c r="M233" s="80"/>
      <c r="N233" s="80"/>
      <c r="O233" s="80"/>
      <c r="P233" s="80"/>
      <c r="Q233" s="80"/>
      <c r="R233" s="80"/>
    </row>
  </sheetData>
  <autoFilter ref="A7:R225" xr:uid="{5ADA8196-EEF8-F848-943B-DA8EC7BC36FA}"/>
  <conditionalFormatting sqref="G1:G5">
    <cfRule type="cellIs" dxfId="216" priority="21" stopIfTrue="1" operator="greaterThanOrEqual">
      <formula>0</formula>
    </cfRule>
  </conditionalFormatting>
  <conditionalFormatting sqref="G8:G225">
    <cfRule type="cellIs" dxfId="212" priority="79" stopIfTrue="1" operator="greaterThanOrEqual">
      <formula>0</formula>
    </cfRule>
  </conditionalFormatting>
  <conditionalFormatting sqref="G1:H5">
    <cfRule type="expression" dxfId="211" priority="7" stopIfTrue="1">
      <formula>G1=""</formula>
    </cfRule>
  </conditionalFormatting>
  <conditionalFormatting sqref="G8:H225">
    <cfRule type="expression" dxfId="210" priority="75" stopIfTrue="1">
      <formula>G8=""</formula>
    </cfRule>
  </conditionalFormatting>
  <conditionalFormatting sqref="H1:H5">
    <cfRule type="cellIs" dxfId="209" priority="12" operator="between">
      <formula>0</formula>
      <formula>6.999</formula>
    </cfRule>
    <cfRule type="cellIs" dxfId="205" priority="13" operator="between">
      <formula>7</formula>
      <formula>9.99</formula>
    </cfRule>
    <cfRule type="expression" dxfId="204" priority="14">
      <formula>H1=10</formula>
    </cfRule>
  </conditionalFormatting>
  <conditionalFormatting sqref="H8:H225">
    <cfRule type="expression" dxfId="203" priority="86">
      <formula>H8=10</formula>
    </cfRule>
    <cfRule type="cellIs" dxfId="202" priority="85" operator="between">
      <formula>7</formula>
      <formula>9.99</formula>
    </cfRule>
    <cfRule type="cellIs" dxfId="201" priority="84" operator="between">
      <formula>0</formula>
      <formula>6.999</formula>
    </cfRule>
  </conditionalFormatting>
  <conditionalFormatting sqref="I2:I3">
    <cfRule type="expression" dxfId="197" priority="25">
      <formula>I2=10</formula>
    </cfRule>
    <cfRule type="expression" dxfId="196" priority="22">
      <formula>I2=""</formula>
    </cfRule>
    <cfRule type="cellIs" dxfId="195" priority="23" operator="between">
      <formula>0</formula>
      <formula>6.999</formula>
    </cfRule>
    <cfRule type="cellIs" dxfId="194" priority="24" operator="between">
      <formula>7</formula>
      <formula>9.99</formula>
    </cfRule>
  </conditionalFormatting>
  <conditionalFormatting sqref="I2:I5">
    <cfRule type="expression" dxfId="193" priority="11">
      <formula>I2=10</formula>
    </cfRule>
    <cfRule type="cellIs" dxfId="192" priority="10" operator="between">
      <formula>7</formula>
      <formula>9.99</formula>
    </cfRule>
    <cfRule type="cellIs" dxfId="191" priority="9" operator="between">
      <formula>0</formula>
      <formula>6.999</formula>
    </cfRule>
    <cfRule type="expression" dxfId="190" priority="8">
      <formula>I2=""</formula>
    </cfRule>
  </conditionalFormatting>
  <conditionalFormatting sqref="I4:I5">
    <cfRule type="expression" dxfId="189" priority="6">
      <formula>I4=10</formula>
    </cfRule>
    <cfRule type="cellIs" dxfId="188" priority="5" operator="between">
      <formula>7</formula>
      <formula>9.99</formula>
    </cfRule>
    <cfRule type="cellIs" dxfId="187" priority="4" operator="between">
      <formula>0</formula>
      <formula>6.999</formula>
    </cfRule>
    <cfRule type="expression" dxfId="186" priority="3">
      <formula>I4=""</formula>
    </cfRule>
  </conditionalFormatting>
  <conditionalFormatting sqref="I8:I225">
    <cfRule type="cellIs" dxfId="185" priority="63" stopIfTrue="1" operator="greaterThanOrEqual">
      <formula>0</formula>
    </cfRule>
    <cfRule type="expression" dxfId="183" priority="60">
      <formula>I8=""</formula>
    </cfRule>
  </conditionalFormatting>
  <conditionalFormatting sqref="J8:K225">
    <cfRule type="colorScale" priority="870">
      <colorScale>
        <cfvo type="min"/>
        <cfvo type="max"/>
        <color rgb="FFFCDCDF"/>
        <color rgb="FFF2676B"/>
      </colorScale>
    </cfRule>
  </conditionalFormatting>
  <conditionalFormatting sqref="L8:L15 L17:L225">
    <cfRule type="expression" dxfId="181" priority="35">
      <formula>$L8&lt;&gt;$C8</formula>
    </cfRule>
  </conditionalFormatting>
  <conditionalFormatting sqref="M198:R225 M8:X197">
    <cfRule type="colorScale" priority="34">
      <colorScale>
        <cfvo type="num" val="0"/>
        <cfvo type="num" val="10"/>
        <color rgb="FFFCFCFF"/>
        <color rgb="FFFFFF00"/>
      </colorScale>
    </cfRule>
  </conditionalFormatting>
  <conditionalFormatting sqref="M2:V3 W3:Z3">
    <cfRule type="expression" dxfId="180" priority="27">
      <formula>M2&lt;&gt;L2</formula>
    </cfRule>
    <cfRule type="expression" dxfId="179" priority="26">
      <formula>M2=L2</formula>
    </cfRule>
    <cfRule type="expression" dxfId="178" priority="28">
      <formula>M2=L2</formula>
    </cfRule>
  </conditionalFormatting>
  <conditionalFormatting sqref="M8:X197 M198:R225">
    <cfRule type="expression" dxfId="177" priority="33" stopIfTrue="1">
      <formula>ISNUMBER(SEARCH("_raw",M$7))</formula>
    </cfRule>
  </conditionalFormatting>
  <conditionalFormatting sqref="M6:Z6">
    <cfRule type="expression" dxfId="176" priority="18">
      <formula>ISNUMBER(SEARCH("_raw",M$7))</formula>
    </cfRule>
  </conditionalFormatting>
  <conditionalFormatting sqref="W2:AD3">
    <cfRule type="expression" dxfId="175" priority="31">
      <formula>W2=R2</formula>
    </cfRule>
    <cfRule type="expression" dxfId="174" priority="29">
      <formula>W2=R2</formula>
    </cfRule>
    <cfRule type="expression" dxfId="173" priority="30">
      <formula>W2&lt;&gt;R2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19" stopIfTrue="1" operator="greaterThanOrEqual" id="{85B56FCF-3545-344F-A470-74FD45D6B075}">
            <xm:f>Parameters!$D$37</xm:f>
            <x14:dxf>
              <font>
                <sz val="12"/>
                <color rgb="FF000000"/>
                <name val="Arial"/>
              </font>
              <fill>
                <patternFill patternType="solid">
                  <bgColor rgb="FFE35A3A"/>
                </patternFill>
              </fill>
            </x14:dxf>
          </x14:cfRule>
          <x14:cfRule type="cellIs" priority="20" stopIfTrue="1" operator="greaterThanOrEqual" id="{DE9EDD50-5F88-CA47-AA93-4F47666E228E}">
            <xm:f>Parameters!$D$38</xm:f>
            <x14:dxf>
              <font>
                <sz val="12"/>
                <color rgb="FF000000"/>
                <name val="Arial"/>
              </font>
              <fill>
                <patternFill patternType="solid">
                  <bgColor rgb="FFEE9F8F"/>
                </patternFill>
              </fill>
            </x14:dxf>
          </x14:cfRule>
          <xm:sqref>G1:G5</xm:sqref>
        </x14:conditionalFormatting>
        <x14:conditionalFormatting xmlns:xm="http://schemas.microsoft.com/office/excel/2006/main">
          <x14:cfRule type="cellIs" priority="77" stopIfTrue="1" operator="greaterThanOrEqual" id="{08A62343-5B26-BF49-82E5-37598E9CE06B}">
            <xm:f>Parameters!$D$37</xm:f>
            <x14:dxf>
              <font>
                <sz val="12"/>
                <color rgb="FF000000"/>
                <name val="Arial"/>
              </font>
              <fill>
                <patternFill patternType="solid">
                  <bgColor rgb="FFE35A3A"/>
                </patternFill>
              </fill>
            </x14:dxf>
          </x14:cfRule>
          <x14:cfRule type="cellIs" priority="78" stopIfTrue="1" operator="greaterThanOrEqual" id="{50961785-5516-F74F-BC65-B42B402D0DD3}">
            <xm:f>Parameters!$D$38</xm:f>
            <x14:dxf>
              <font>
                <sz val="12"/>
                <color rgb="FF000000"/>
                <name val="Arial"/>
              </font>
              <fill>
                <patternFill patternType="solid">
                  <bgColor rgb="FFEE9F8F"/>
                </patternFill>
              </fill>
            </x14:dxf>
          </x14:cfRule>
          <xm:sqref>G8:G225</xm:sqref>
        </x14:conditionalFormatting>
        <x14:conditionalFormatting xmlns:xm="http://schemas.microsoft.com/office/excel/2006/main">
          <x14:cfRule type="cellIs" priority="15" stopIfTrue="1" operator="greaterThanOrEqual" id="{EE2D7353-7BFE-6548-852B-BB3DAB8059E2}">
            <xm:f>Parameters!$D$41</xm:f>
            <x14:dxf>
              <font>
                <sz val="12"/>
                <color rgb="FF000000"/>
                <name val="Arial"/>
              </font>
              <fill>
                <patternFill patternType="solid">
                  <bgColor rgb="FFF2676B"/>
                </patternFill>
              </fill>
            </x14:dxf>
          </x14:cfRule>
          <x14:cfRule type="cellIs" priority="17" stopIfTrue="1" operator="between" id="{F1B8F548-97EC-1242-A01F-E4FAF1C7E495}">
            <xm:f>0</xm:f>
            <xm:f>Parameters!$D$42</xm:f>
            <x14:dxf>
              <font>
                <sz val="12"/>
                <color rgb="FF000000"/>
                <name val="Arial"/>
              </font>
              <fill>
                <patternFill patternType="solid">
                  <bgColor rgb="FFFCDCDF"/>
                </patternFill>
              </fill>
            </x14:dxf>
          </x14:cfRule>
          <x14:cfRule type="cellIs" priority="16" stopIfTrue="1" operator="greaterThanOrEqual" id="{A2F74E00-019F-6840-8C1E-AA480461536D}">
            <xm:f>Parameters!$D$42</xm:f>
            <x14:dxf>
              <font>
                <sz val="12"/>
                <color rgb="FF000000"/>
                <name val="Arial"/>
              </font>
              <fill>
                <patternFill patternType="solid">
                  <bgColor rgb="FFF7A9AC"/>
                </patternFill>
              </fill>
            </x14:dxf>
          </x14:cfRule>
          <xm:sqref>H1:H5</xm:sqref>
        </x14:conditionalFormatting>
        <x14:conditionalFormatting xmlns:xm="http://schemas.microsoft.com/office/excel/2006/main">
          <x14:cfRule type="cellIs" priority="88" stopIfTrue="1" operator="greaterThanOrEqual" id="{51430706-2442-D54F-84FD-6D73F26456D0}">
            <xm:f>Parameters!$D$42</xm:f>
            <x14:dxf>
              <font>
                <sz val="12"/>
                <color rgb="FF000000"/>
                <name val="Arial"/>
              </font>
              <fill>
                <patternFill patternType="solid">
                  <bgColor rgb="FFF7A9AC"/>
                </patternFill>
              </fill>
            </x14:dxf>
          </x14:cfRule>
          <x14:cfRule type="cellIs" priority="89" stopIfTrue="1" operator="between" id="{9945224E-8A5F-124B-A795-4E3A439CF5CC}">
            <xm:f>0</xm:f>
            <xm:f>Parameters!$D$42</xm:f>
            <x14:dxf>
              <font>
                <sz val="12"/>
                <color rgb="FF000000"/>
                <name val="Arial"/>
              </font>
              <fill>
                <patternFill patternType="solid">
                  <bgColor rgb="FFFCDCDF"/>
                </patternFill>
              </fill>
            </x14:dxf>
          </x14:cfRule>
          <x14:cfRule type="cellIs" priority="87" stopIfTrue="1" operator="greaterThanOrEqual" id="{19AEAB46-E4D9-F843-9E41-FFBEAF2631C6}">
            <xm:f>Parameters!$D$41</xm:f>
            <x14:dxf>
              <font>
                <sz val="12"/>
                <color rgb="FF000000"/>
                <name val="Arial"/>
              </font>
              <fill>
                <patternFill patternType="solid">
                  <bgColor rgb="FFF2676B"/>
                </patternFill>
              </fill>
            </x14:dxf>
          </x14:cfRule>
          <xm:sqref>H8:H225</xm:sqref>
        </x14:conditionalFormatting>
        <x14:conditionalFormatting xmlns:xm="http://schemas.microsoft.com/office/excel/2006/main">
          <x14:cfRule type="cellIs" priority="62" stopIfTrue="1" operator="greaterThanOrEqual" id="{1F0350BB-5BA5-9E4E-BB41-723CF4EF0144}">
            <xm:f>Parameters!$D$38</xm:f>
            <x14:dxf>
              <font>
                <sz val="12"/>
                <color rgb="FF000000"/>
                <name val="Arial"/>
              </font>
              <fill>
                <patternFill patternType="solid">
                  <bgColor rgb="FFF9BF8E"/>
                </patternFill>
              </fill>
            </x14:dxf>
          </x14:cfRule>
          <x14:cfRule type="cellIs" priority="61" stopIfTrue="1" operator="greaterThanOrEqual" id="{1A2EE9EC-3A56-3643-A63E-CE82C8805AA5}">
            <xm:f>Parameters!$D$37</xm:f>
            <x14:dxf>
              <font>
                <sz val="12"/>
                <color rgb="FF000000"/>
                <name val="Arial"/>
              </font>
              <fill>
                <patternFill patternType="solid">
                  <bgColor rgb="FFE06C25"/>
                </patternFill>
              </fill>
            </x14:dxf>
          </x14:cfRule>
          <xm:sqref>I8:I225</xm:sqref>
        </x14:conditionalFormatting>
        <x14:conditionalFormatting xmlns:xm="http://schemas.microsoft.com/office/excel/2006/main">
          <x14:cfRule type="iconSet" priority="1" id="{491353F1-32B7-7B4F-9572-B001004245E5}">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M3:Z3 M2:AD2</xm:sqref>
        </x14:conditionalFormatting>
        <x14:conditionalFormatting xmlns:xm="http://schemas.microsoft.com/office/excel/2006/main">
          <x14:cfRule type="iconSet" priority="2" id="{B26EF60A-1F29-2340-B58A-00696F75689F}">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C346E-EA18-134C-882C-340BA87F1895}">
  <dimension ref="A1:BA234"/>
  <sheetViews>
    <sheetView zoomScaleNormal="100" workbookViewId="0">
      <selection activeCell="G8" sqref="G8:G225"/>
    </sheetView>
  </sheetViews>
  <sheetFormatPr baseColWidth="10" defaultColWidth="8.7109375" defaultRowHeight="16" x14ac:dyDescent="0.2"/>
  <cols>
    <col min="1" max="1" width="5.28515625" style="35" customWidth="1"/>
    <col min="2" max="2" width="22.7109375" style="35" customWidth="1"/>
    <col min="3" max="3" width="8.7109375" style="35"/>
    <col min="4" max="4" width="7.85546875" style="35" customWidth="1"/>
    <col min="5" max="5" width="8.7109375" style="35"/>
    <col min="6" max="6" width="3.5703125" style="35" customWidth="1"/>
    <col min="7" max="9" width="9.7109375" style="86" customWidth="1"/>
    <col min="10" max="10" width="23.140625" style="242" bestFit="1" customWidth="1"/>
    <col min="11" max="11" width="22.28515625" style="242" bestFit="1" customWidth="1"/>
    <col min="12" max="12" width="6.140625" style="44" bestFit="1" customWidth="1"/>
    <col min="13" max="13" width="15.28515625" style="86" bestFit="1" customWidth="1"/>
    <col min="14" max="14" width="17.5703125" style="86" bestFit="1" customWidth="1"/>
    <col min="15" max="15" width="13.28515625" style="86" bestFit="1" customWidth="1"/>
    <col min="16" max="16" width="13.85546875" style="86" bestFit="1" customWidth="1"/>
    <col min="17" max="17" width="13.7109375" style="86" bestFit="1" customWidth="1"/>
    <col min="18" max="18" width="14.28515625" style="86" bestFit="1" customWidth="1"/>
    <col min="19" max="20" width="19.140625" style="86" bestFit="1" customWidth="1"/>
    <col min="21" max="21" width="17.42578125" style="86" bestFit="1" customWidth="1"/>
    <col min="22" max="22" width="17.5703125" style="86" bestFit="1" customWidth="1"/>
    <col min="23" max="23" width="17.5703125" style="86" customWidth="1"/>
    <col min="24" max="24" width="16.42578125" style="86" bestFit="1" customWidth="1"/>
    <col min="25" max="25" width="17.42578125" style="86" bestFit="1" customWidth="1"/>
    <col min="26" max="27" width="17.5703125" style="86" customWidth="1"/>
    <col min="28" max="28" width="14" style="86" bestFit="1" customWidth="1"/>
    <col min="29" max="29" width="17" style="86" bestFit="1" customWidth="1"/>
    <col min="30" max="30" width="16.85546875" style="86" bestFit="1" customWidth="1"/>
    <col min="31" max="31" width="16.28515625" style="86" bestFit="1" customWidth="1"/>
    <col min="32" max="35" width="17.5703125" style="86" bestFit="1" customWidth="1"/>
    <col min="36" max="37" width="19.140625" style="86" bestFit="1" customWidth="1"/>
    <col min="38" max="43" width="9.7109375" style="86" customWidth="1"/>
    <col min="44" max="44" width="9.7109375" style="35" customWidth="1"/>
    <col min="45" max="16384" width="8.7109375" style="35"/>
  </cols>
  <sheetData>
    <row r="1" spans="1:43"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D1" s="35"/>
      <c r="AE1" s="89"/>
      <c r="AF1" s="89"/>
      <c r="AG1" s="89"/>
      <c r="AH1" s="89"/>
      <c r="AI1" s="89"/>
      <c r="AJ1" s="89"/>
      <c r="AK1" s="89"/>
      <c r="AL1" s="196"/>
      <c r="AM1" s="35"/>
      <c r="AN1" s="35"/>
      <c r="AO1" s="35"/>
      <c r="AP1" s="35"/>
      <c r="AQ1" s="35"/>
    </row>
    <row r="2" spans="1:43" x14ac:dyDescent="0.2">
      <c r="A2" s="93"/>
      <c r="B2" s="95" t="s">
        <v>425</v>
      </c>
      <c r="C2" s="88"/>
      <c r="D2" s="172"/>
      <c r="E2" s="172"/>
      <c r="F2" s="89"/>
      <c r="G2" s="90"/>
      <c r="H2" s="90"/>
      <c r="I2" s="90"/>
      <c r="L2" s="91"/>
      <c r="M2" s="177" t="str">
        <f>IF(SUM(M4:M5)&gt;0,"Norm. Values",IF(ISTEXT(M7),"Raw Values",""))</f>
        <v>Norm. Values</v>
      </c>
      <c r="N2" s="177" t="str">
        <f t="shared" ref="N2:AE2" si="0">IF(SUM(N4:N5)&gt;0,"Norm. Values",IF(ISTEXT(N7),"Raw Values",""))</f>
        <v>Norm. Values</v>
      </c>
      <c r="O2" s="177" t="str">
        <f t="shared" si="0"/>
        <v>Norm. Values</v>
      </c>
      <c r="P2" s="177" t="str">
        <f t="shared" si="0"/>
        <v>Norm. Values</v>
      </c>
      <c r="Q2" s="177" t="str">
        <f t="shared" si="0"/>
        <v>Norm. Values</v>
      </c>
      <c r="R2" s="177" t="str">
        <f t="shared" si="0"/>
        <v>Raw Values</v>
      </c>
      <c r="S2" s="177" t="str">
        <f t="shared" si="0"/>
        <v>Raw Values</v>
      </c>
      <c r="T2" s="177" t="str">
        <f t="shared" si="0"/>
        <v>Raw Values</v>
      </c>
      <c r="U2" s="177" t="str">
        <f t="shared" si="0"/>
        <v>Raw Values</v>
      </c>
      <c r="V2" s="177"/>
      <c r="W2" s="177"/>
      <c r="X2" s="177"/>
      <c r="Y2" s="177" t="str">
        <f t="shared" si="0"/>
        <v/>
      </c>
      <c r="Z2" s="177" t="str">
        <f t="shared" si="0"/>
        <v/>
      </c>
      <c r="AA2" s="177" t="str">
        <f t="shared" si="0"/>
        <v/>
      </c>
      <c r="AB2" s="177" t="str">
        <f t="shared" si="0"/>
        <v/>
      </c>
      <c r="AC2" s="177" t="str">
        <f t="shared" si="0"/>
        <v/>
      </c>
      <c r="AD2" s="177" t="str">
        <f t="shared" si="0"/>
        <v/>
      </c>
      <c r="AE2" s="89" t="str">
        <f t="shared" si="0"/>
        <v/>
      </c>
      <c r="AF2" s="89"/>
      <c r="AG2" s="89"/>
      <c r="AH2" s="89"/>
      <c r="AI2" s="89"/>
      <c r="AJ2" s="89"/>
      <c r="AK2" s="89"/>
      <c r="AL2" s="93"/>
      <c r="AM2" s="35"/>
      <c r="AN2" s="35"/>
      <c r="AO2" s="35"/>
      <c r="AP2" s="35"/>
      <c r="AQ2" s="35"/>
    </row>
    <row r="3" spans="1:43" x14ac:dyDescent="0.2">
      <c r="A3" s="93"/>
      <c r="B3" s="95"/>
      <c r="C3" s="88"/>
      <c r="D3" s="172"/>
      <c r="E3" s="172"/>
      <c r="F3" s="89"/>
      <c r="G3" s="90"/>
      <c r="H3" s="90"/>
      <c r="I3" s="90"/>
      <c r="L3" s="91"/>
      <c r="M3" s="178" t="str">
        <f>IF(M4=1,"Underlying",IF(M5=1,"Emerging",""))</f>
        <v>Underlying</v>
      </c>
      <c r="N3" s="178" t="str">
        <f t="shared" ref="N3:U3" si="1">IF(N4=1,"Underlying",IF(N5=1,"Emerging",""))</f>
        <v>Emerging</v>
      </c>
      <c r="O3" s="178" t="str">
        <f t="shared" si="1"/>
        <v>Emerging</v>
      </c>
      <c r="P3" s="178" t="str">
        <f t="shared" si="1"/>
        <v>Emerging</v>
      </c>
      <c r="Q3" s="178" t="str">
        <f t="shared" si="1"/>
        <v>Emerging</v>
      </c>
      <c r="R3" s="178" t="str">
        <f t="shared" si="1"/>
        <v/>
      </c>
      <c r="S3" s="178" t="str">
        <f t="shared" si="1"/>
        <v/>
      </c>
      <c r="T3" s="178" t="str">
        <f t="shared" si="1"/>
        <v/>
      </c>
      <c r="U3" s="178" t="str">
        <f t="shared" si="1"/>
        <v/>
      </c>
      <c r="V3" s="178"/>
      <c r="W3" s="178"/>
      <c r="X3" s="178"/>
      <c r="Y3" s="178" t="str">
        <f>IF(Y4=1,"Underlying",IF(Y5=1,"Emerging",""))</f>
        <v/>
      </c>
      <c r="Z3" s="178" t="str">
        <f t="shared" ref="Z3:AA3" si="2">IF(Z4=1,"Underlying",IF(Z5=1,"Emerging",""))</f>
        <v/>
      </c>
      <c r="AA3" s="179" t="str">
        <f t="shared" si="2"/>
        <v/>
      </c>
      <c r="AB3" s="179"/>
      <c r="AC3" s="179"/>
      <c r="AD3" s="179"/>
      <c r="AE3" s="89"/>
      <c r="AF3" s="89"/>
      <c r="AG3" s="89"/>
      <c r="AH3" s="89"/>
      <c r="AI3" s="89"/>
      <c r="AJ3" s="89"/>
      <c r="AK3" s="89"/>
      <c r="AL3" s="93"/>
      <c r="AM3" s="35"/>
      <c r="AN3" s="35"/>
      <c r="AO3" s="35"/>
      <c r="AP3" s="35"/>
      <c r="AQ3" s="35"/>
    </row>
    <row r="4" spans="1:43" hidden="1" x14ac:dyDescent="0.2">
      <c r="A4" s="93"/>
      <c r="B4" s="95"/>
      <c r="C4" s="88"/>
      <c r="D4" s="172"/>
      <c r="E4" s="172"/>
      <c r="F4" s="89"/>
      <c r="G4" s="90"/>
      <c r="H4" s="90"/>
      <c r="I4" s="80" t="s">
        <v>412</v>
      </c>
      <c r="L4" s="91"/>
      <c r="M4" s="180">
        <f>IFERROR(INDEX('Data Dictionary'!$I$8:$I$39,MATCH(M7,'Data Dictionary'!$K$8:$K$39,0)),"")</f>
        <v>1</v>
      </c>
      <c r="N4" s="180">
        <f>IFERROR(INDEX('Data Dictionary'!$I$8:$I$39,MATCH(N7,'Data Dictionary'!$K$8:$K$39,0)),"")</f>
        <v>0</v>
      </c>
      <c r="O4" s="180">
        <f>IFERROR(INDEX('Data Dictionary'!$I$8:$I$39,MATCH(O7,'Data Dictionary'!$K$8:$K$39,0)),"")</f>
        <v>0</v>
      </c>
      <c r="P4" s="180">
        <f>IFERROR(INDEX('Data Dictionary'!$I$8:$I$39,MATCH(P7,'Data Dictionary'!$K$8:$K$39,0)),"")</f>
        <v>0</v>
      </c>
      <c r="Q4" s="180">
        <f>IFERROR(INDEX('Data Dictionary'!$I$8:$I$39,MATCH(Q7,'Data Dictionary'!$K$8:$K$39,0)),"")</f>
        <v>0</v>
      </c>
      <c r="R4" s="180" t="str">
        <f>IFERROR(INDEX('Data Dictionary'!$I$8:$I$39,MATCH(R7,'Data Dictionary'!$K$8:$K$39,0)),"")</f>
        <v/>
      </c>
      <c r="S4" s="180" t="str">
        <f>IFERROR(INDEX('Data Dictionary'!$I$8:$I$39,MATCH(S7,'Data Dictionary'!$K$8:$K$39,0)),"")</f>
        <v/>
      </c>
      <c r="T4" s="180"/>
      <c r="U4" s="180"/>
      <c r="V4" s="180"/>
      <c r="W4" s="180"/>
      <c r="X4" s="180"/>
      <c r="Y4" s="180"/>
      <c r="Z4" s="180"/>
      <c r="AA4" s="92"/>
      <c r="AB4" s="92"/>
      <c r="AC4" s="87"/>
      <c r="AD4" s="89"/>
      <c r="AE4" s="89"/>
      <c r="AF4" s="89"/>
      <c r="AG4" s="89"/>
      <c r="AH4" s="89"/>
      <c r="AI4" s="89"/>
      <c r="AJ4" s="89"/>
      <c r="AK4" s="89"/>
      <c r="AL4" s="93"/>
      <c r="AM4" s="35"/>
      <c r="AN4" s="35"/>
      <c r="AO4" s="35"/>
      <c r="AP4" s="35"/>
      <c r="AQ4" s="35"/>
    </row>
    <row r="5" spans="1:43" hidden="1" x14ac:dyDescent="0.2">
      <c r="A5" s="93"/>
      <c r="B5" s="8"/>
      <c r="C5" s="88"/>
      <c r="D5" s="172"/>
      <c r="E5" s="172"/>
      <c r="F5" s="89"/>
      <c r="G5" s="90"/>
      <c r="H5" s="90"/>
      <c r="I5" s="80" t="s">
        <v>455</v>
      </c>
      <c r="L5" s="91"/>
      <c r="M5" s="181">
        <f>IFERROR(INDEX('Data Dictionary'!$J$8:$J$39,MATCH(M7,'Data Dictionary'!$K$8:$K$39,0)),"")</f>
        <v>0</v>
      </c>
      <c r="N5" s="181">
        <f>IFERROR(INDEX('Data Dictionary'!$J$8:$J$39,MATCH(N7,'Data Dictionary'!$K$8:$K$39,0)),"")</f>
        <v>1</v>
      </c>
      <c r="O5" s="181">
        <f>IFERROR(INDEX('Data Dictionary'!$J$8:$J$39,MATCH(O7,'Data Dictionary'!$K$8:$K$39,0)),"")</f>
        <v>1</v>
      </c>
      <c r="P5" s="181">
        <f>IFERROR(INDEX('Data Dictionary'!$J$8:$J$39,MATCH(P7,'Data Dictionary'!$K$8:$K$39,0)),"")</f>
        <v>1</v>
      </c>
      <c r="Q5" s="181">
        <f>IFERROR(INDEX('Data Dictionary'!$J$8:$J$39,MATCH(Q7,'Data Dictionary'!$K$8:$K$39,0)),"")</f>
        <v>1</v>
      </c>
      <c r="R5" s="181" t="str">
        <f>IFERROR(INDEX('Data Dictionary'!$J$8:$J$39,MATCH(R7,'Data Dictionary'!$K$8:$K$39,0)),"")</f>
        <v/>
      </c>
      <c r="S5" s="181" t="str">
        <f>IFERROR(INDEX('Data Dictionary'!$J$8:$J$39,MATCH(S7,'Data Dictionary'!$K$8:$K$39,0)),"")</f>
        <v/>
      </c>
      <c r="T5" s="181"/>
      <c r="U5" s="181"/>
      <c r="V5" s="181"/>
      <c r="W5" s="181"/>
      <c r="X5" s="181"/>
      <c r="Y5" s="181"/>
      <c r="Z5" s="181"/>
      <c r="AA5" s="92"/>
      <c r="AB5" s="92"/>
      <c r="AC5" s="87"/>
      <c r="AD5" s="89"/>
      <c r="AE5" s="89"/>
      <c r="AF5" s="89"/>
      <c r="AG5" s="89"/>
      <c r="AH5" s="89"/>
      <c r="AI5" s="89"/>
      <c r="AJ5" s="89"/>
      <c r="AK5" s="89"/>
      <c r="AL5" s="93"/>
      <c r="AM5" s="35"/>
      <c r="AN5" s="35"/>
      <c r="AO5" s="35"/>
      <c r="AP5" s="35"/>
      <c r="AQ5" s="35"/>
    </row>
    <row r="6" spans="1:43" ht="57" x14ac:dyDescent="0.2">
      <c r="A6" s="197" t="s">
        <v>0</v>
      </c>
      <c r="B6" s="182" t="s">
        <v>1</v>
      </c>
      <c r="C6" s="183" t="s">
        <v>2</v>
      </c>
      <c r="D6" s="182" t="s">
        <v>427</v>
      </c>
      <c r="E6" s="183" t="s">
        <v>428</v>
      </c>
      <c r="F6" s="101" t="s">
        <v>3</v>
      </c>
      <c r="G6" s="184" t="s">
        <v>4</v>
      </c>
      <c r="H6" s="185" t="s">
        <v>5</v>
      </c>
      <c r="I6" s="186" t="s">
        <v>441</v>
      </c>
      <c r="J6" s="240" t="s">
        <v>616</v>
      </c>
      <c r="K6" s="240" t="s">
        <v>617</v>
      </c>
      <c r="L6" s="203"/>
      <c r="M6" s="246" t="str">
        <f>IFERROR(INDEX('Data Dictionary'!$E$8:$E$39,MATCH(M7,'Data Dictionary'!$K$8:$K$39,0)),IFERROR(CONCATENATE(INDEX('Data Dictionary'!$E$8:$E$39,MATCH(LEFT(M7, SEARCH("_raw",M7,1)-1),'Data Dictionary'!$L$8:$L$39,0))," (Raw)"),""))</f>
        <v>INFORM Socio-economic Vulnerability Index</v>
      </c>
      <c r="N6" s="246" t="str">
        <f>IFERROR(INDEX('Data Dictionary'!$E$8:$E$39,MATCH(N7,'Data Dictionary'!$K$8:$K$39,0)),IFERROR(CONCATENATE(INDEX('Data Dictionary'!$E$8:$E$39,MATCH(LEFT(N7, SEARCH("_raw",N7,1)-1),'Data Dictionary'!$L$8:$L$39,0))," (Raw)"),""))</f>
        <v>Unemployment Rate, % Change</v>
      </c>
      <c r="O6" s="246" t="str">
        <f>IFERROR(INDEX('Data Dictionary'!$E$8:$E$39,MATCH(O7,'Data Dictionary'!$K$8:$K$39,0)),IFERROR(CONCATENATE(INDEX('Data Dictionary'!$E$8:$E$39,MATCH(LEFT(O7, SEARCH("_raw",O7,1)-1),'Data Dictionary'!$L$8:$L$39,0))," (Raw)"),""))</f>
        <v>Macro-Financial Review Household Level Risk</v>
      </c>
      <c r="P6" s="246" t="str">
        <f>IFERROR(INDEX('Data Dictionary'!$E$8:$E$39,MATCH(P7,'Data Dictionary'!$K$8:$K$39,0)),IFERROR(CONCATENATE(INDEX('Data Dictionary'!$E$8:$E$39,MATCH(LEFT(P7, SEARCH("_raw",P7,1)-1),'Data Dictionary'!$L$8:$L$39,0))," (Raw)"),""))</f>
        <v>People Below $2.05 Poverty Line, % Change</v>
      </c>
      <c r="Q6" s="246" t="str">
        <f>IFERROR(INDEX('Data Dictionary'!$E$8:$E$39,MATCH(Q7,'Data Dictionary'!$K$8:$K$39,0)),IFERROR(CONCATENATE(INDEX('Data Dictionary'!$E$8:$E$39,MATCH(LEFT(Q7, SEARCH("_raw",Q7,1)-1),'Data Dictionary'!$L$8:$L$39,0))," (Raw)"),""))</f>
        <v>ACAPS Risk List (Socioeconomic)</v>
      </c>
      <c r="R6" s="246" t="str">
        <f>IFERROR(INDEX('Data Dictionary'!$E$8:$E$39,MATCH(R7,'Data Dictionary'!$K$8:$K$39,0)),IFERROR(CONCATENATE(INDEX('Data Dictionary'!$E$8:$E$39,MATCH(LEFT(R7, SEARCH("_raw",R7,1)-1),'Data Dictionary'!$L$8:$L$39,0))," (Raw)"),""))</f>
        <v>INFORM Socio-economic Vulnerability Index (Raw)</v>
      </c>
      <c r="S6" s="246" t="str">
        <f>IFERROR(INDEX('Data Dictionary'!$E$8:$E$39,MATCH(S7,'Data Dictionary'!$K$8:$K$39,0)),IFERROR(CONCATENATE(INDEX('Data Dictionary'!$E$8:$E$39,MATCH(LEFT(S7, SEARCH("_raw",S7,1)-1),'Data Dictionary'!$L$8:$L$39,0))," (Raw)"),""))</f>
        <v/>
      </c>
      <c r="T6" s="246" t="str">
        <f>IFERROR(INDEX('Data Dictionary'!$E$8:$E$39,MATCH(T7,'Data Dictionary'!$K$8:$K$39,0)),IFERROR(CONCATENATE(INDEX('Data Dictionary'!$E$8:$E$39,MATCH(LEFT(T7, SEARCH("_raw",T7,1)-1),'Data Dictionary'!$L$8:$L$39,0))," (Raw)"),""))</f>
        <v/>
      </c>
      <c r="U6" s="246" t="str">
        <f>IFERROR(INDEX('Data Dictionary'!$E$8:$E$39,MATCH(U7,'Data Dictionary'!$K$8:$K$39,0)),IFERROR(CONCATENATE(INDEX('Data Dictionary'!$E$8:$E$39,MATCH(LEFT(U7, SEARCH("_raw",U7,1)-1),'Data Dictionary'!$L$8:$L$39,0))," (Raw)"),""))</f>
        <v/>
      </c>
      <c r="V6" s="246"/>
      <c r="W6" s="246"/>
      <c r="X6" s="246"/>
      <c r="Y6" s="246"/>
      <c r="Z6" s="246"/>
      <c r="AA6" s="99"/>
      <c r="AB6" s="99"/>
      <c r="AC6" s="99"/>
      <c r="AD6" s="35"/>
      <c r="AE6" s="35"/>
      <c r="AF6" s="35" t="str">
        <f>IFERROR(INDEX('Data Dictionary'!$E$8:$E$39,MATCH(AF7,'Data Dictionary'!$K$8:$K$39,0)),IFERROR(CONCATENATE(INDEX('Data Dictionary'!$E$8:$E$39,MATCH(LEFT(AF7, SEARCH("_raw",AF7,1)-1),'Data Dictionary'!$L$8:$L$39,0))," (Raw)"),""))</f>
        <v/>
      </c>
      <c r="AG6" s="35" t="str">
        <f>IFERROR(INDEX('Data Dictionary'!$E$8:$E$39,MATCH(AG7,'Data Dictionary'!$K$8:$K$39,0)),IFERROR(CONCATENATE(INDEX('Data Dictionary'!$E$8:$E$39,MATCH(LEFT(AG7, SEARCH("_raw",AG7,1)-1),'Data Dictionary'!$L$8:$L$39,0))," (Raw)"),""))</f>
        <v/>
      </c>
      <c r="AH6" s="35" t="str">
        <f>IFERROR(INDEX('Data Dictionary'!$E$8:$E$39,MATCH(AH7,'Data Dictionary'!$K$8:$K$39,0)),IFERROR(CONCATENATE(INDEX('Data Dictionary'!$E$8:$E$39,MATCH(LEFT(AH7, SEARCH("_raw",AH7,1)-1),'Data Dictionary'!$L$8:$L$39,0))," (Raw)"),""))</f>
        <v/>
      </c>
      <c r="AI6" s="35" t="str">
        <f>IFERROR(INDEX('Data Dictionary'!$E$8:$E$39,MATCH(AI7,'Data Dictionary'!$K$8:$K$39,0)),IFERROR(CONCATENATE(INDEX('Data Dictionary'!$E$8:$E$39,MATCH(LEFT(AI7, SEARCH("_raw",AI7,1)-1),'Data Dictionary'!$L$8:$L$39,0))," (Raw)"),""))</f>
        <v/>
      </c>
      <c r="AJ6" s="35" t="str">
        <f>IFERROR(INDEX('Data Dictionary'!$E$8:$E$39,MATCH(AJ7,'Data Dictionary'!$K$8:$K$39,0)),IFERROR(CONCATENATE(INDEX('Data Dictionary'!$E$8:$E$39,MATCH(LEFT(AJ7, SEARCH("_raw",AJ7,1)-1),'Data Dictionary'!$L$8:$L$39,0))," (Raw)"),""))</f>
        <v/>
      </c>
      <c r="AK6" s="35" t="str">
        <f>IFERROR(INDEX('Data Dictionary'!$E$8:$E$39,MATCH(AK7,'Data Dictionary'!$K$8:$K$39,0)),IFERROR(CONCATENATE(INDEX('Data Dictionary'!$E$8:$E$39,MATCH(LEFT(AK7, SEARCH("_raw",AK7,1)-1),'Data Dictionary'!$L$8:$L$39,0))," (Raw)"),""))</f>
        <v/>
      </c>
      <c r="AL6" s="35"/>
      <c r="AM6" s="35"/>
      <c r="AN6" s="35"/>
      <c r="AO6" s="35"/>
      <c r="AP6" s="35"/>
      <c r="AQ6" s="35"/>
    </row>
    <row r="7" spans="1:43" s="94" customFormat="1" ht="29" x14ac:dyDescent="0.2">
      <c r="A7" s="198"/>
      <c r="B7" s="188"/>
      <c r="C7" s="188"/>
      <c r="D7" s="218"/>
      <c r="E7" s="218"/>
      <c r="F7" s="102"/>
      <c r="G7" s="189"/>
      <c r="H7" s="189"/>
      <c r="I7" s="189"/>
      <c r="J7" s="243" t="s">
        <v>614</v>
      </c>
      <c r="K7" s="243" t="s">
        <v>615</v>
      </c>
      <c r="L7" s="244" t="s">
        <v>2</v>
      </c>
      <c r="M7" s="247" t="s">
        <v>391</v>
      </c>
      <c r="N7" s="247" t="s">
        <v>478</v>
      </c>
      <c r="O7" s="247" t="s">
        <v>439</v>
      </c>
      <c r="P7" s="247" t="s">
        <v>440</v>
      </c>
      <c r="Q7" s="247" t="s">
        <v>638</v>
      </c>
      <c r="R7" s="247" t="s">
        <v>479</v>
      </c>
      <c r="S7" s="247" t="s">
        <v>537</v>
      </c>
      <c r="T7" s="247" t="s">
        <v>481</v>
      </c>
      <c r="U7" s="247" t="s">
        <v>505</v>
      </c>
      <c r="V7" s="247" t="s">
        <v>480</v>
      </c>
      <c r="W7" s="247" t="s">
        <v>507</v>
      </c>
      <c r="X7" s="247" t="s">
        <v>639</v>
      </c>
      <c r="Y7" s="247"/>
      <c r="Z7" s="247"/>
      <c r="AA7" s="100"/>
      <c r="AB7" s="99"/>
      <c r="AC7" s="100"/>
      <c r="AD7" s="35"/>
    </row>
    <row r="8" spans="1:43"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f>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2.0000000000000102</v>
      </c>
      <c r="H8" s="80" t="e" cm="1">
        <f t="array" ref="H8">IF(
    SUM(IF(
            ISNUMBER(
                IF(
                    $M$4:$Y$4,
                    (M8:Y8),
                    "")),
            1,
            0))
        =0,
    NA(),
    IF(
        Parameters!$D$15=1,
        IF(
            SUM(--(ISNUMBER(IF($M$4:$Y$4=1,(M8:Y8),""))))&gt;0,
            MAX(IF(
                ISNUMBER(M8:Y8),
                IF(
                    M$4:Y$4=1,
                    M8:Y8,
                    ""),
                "")),
            MAX(IF(
                ISNUMBER(M8:Y8),
                IF(
                    M$4:Y$4=2,
                    M8:Y8,
                    ""),
                ""))
        ),
        IF(
            Parameters!$D$16=1,
            IFERROR(
                AVERAGE(IF(
                    ISNUMBER(M8:Y8),
                    IF(
                        M$4:Y$4=1,
                        M8:Y8,
                        ""),
                    "")),
                AVERAGE(IF(
                    ISNUMBER(M8:Y8),
                    IF(
                        M$4:Y$4=2,
                        M8:Y8,
                        ""),
                    ""))
            ),
            IF(
                Parameters!$D$17=1,
                IFERROR(
                    IF(
                        OR(
                            IF(
                                ISNUMBER(M8:Y8),
                                IF(
                                    M$4:Y$4=1,
                                    M8:Y8,
                                    ""),
                                "")
                            =0),
                        0,
                        GEOMEAN(IF(
                            ISNUMBER(M8:Y8),
                            IF(
                                M$4:Y$4=1,
                                M8:Y8,
                                ""),
                            ""))
                    ),
                    IF(
                        OR(IF(
                            ISNUMBER(M8:Y8),
                            IF(
                                M$4:Y$4=2,
                                M8:Y8,
                                ""),
                            "")
                            =0),
                        0,
                        GEOMEAN(IF(
                            ISNUMBER(M8:Y8),
                            IF(
                                M$4:Y$4=2,
                                M8:Y8,
                                ""),
                            "")))
                )
            )
        )
    )
)</f>
        <v>#N/A</v>
      </c>
      <c r="I8" s="191" cm="1">
        <f t="array" ref="I8">IF(
    SUM(IF(
            ISNUMBER(
                IF(
                    $M$5:$Y$5,
                    (M8:Y8),
                    "")),
            1,
            0))
        =0,
    NA(),
    IF(
        Parameters!$D$15=1,
        IF(
            SUM(--(ISNUMBER(IF($M$5:$Y$5=1,(M8:Y8),""))))&gt;0,
            MAX(IF(
                ISNUMBER(M8:Y8),
                IF(
                    M$5:Y$5=1,
                    M8:Y8,
                    ""),
                "")),
            MAX(IF(
                ISNUMBER(M8:Y8),
                IF(
                    M$5:Y$5=2,
                    M8:Y8,
                    ""),
                ""))
        ),
        IF(
            Parameters!$D$16=1,
            IFERROR(
                AVERAGE(IF(
                    ISNUMBER(M8:Y8),
                    IF(
                        M$5:Y$5=1,
                        M8:Y8,
                        ""),
                    "")),
                AVERAGE(IF(
                    ISNUMBER(M8:Y8),
                    IF(
                        M$5:Y$5=2,
                        M8:Y8,
                        ""),
                    ""))
            ),
            IF(
                Parameters!$D$17=1,
                IFERROR(
                    IF(
                        OR(
                            IF(
                                ISNUMBER(M8:Y8),
                                IF(
                                    M$5:Y$5=1,
                                    M8:Y8,
                                    ""),
                                "")
                            =0),
                        0,
                        GEOMEAN(IF(
                            ISNUMBER(M8:Y8),
                            IF(
                                M$5:Y$5=1,
                                M8:Y8,
                                ""),
                            ""))
                    ),
                    IF(
                        OR(IF(
                            ISNUMBER(M8:Y8),
                            IF(
                                M$5:Y$5=2,
                                M8:Y8,
                                ""),
                            "")
                            =0),
                        0,
                        GEOMEAN(IF(
                            ISNUMBER(M8:Y8),
                            IF(
                                M$5:Y$5=2,
                                M8:Y8,
                                ""),
                            "")))
                )
            )
        )
    )
)</f>
        <v>2.0000000000000102</v>
      </c>
      <c r="J8" s="242" t="s">
        <v>409</v>
      </c>
      <c r="K8" s="242">
        <v>45142</v>
      </c>
      <c r="L8" s="91" t="s">
        <v>699</v>
      </c>
      <c r="M8" s="192" t="s">
        <v>409</v>
      </c>
      <c r="N8" s="192">
        <v>2.0000000000000102</v>
      </c>
      <c r="O8" s="192" t="s">
        <v>409</v>
      </c>
      <c r="P8" s="192" t="s">
        <v>409</v>
      </c>
      <c r="Q8" s="192" t="s">
        <v>409</v>
      </c>
      <c r="R8" s="192" t="s">
        <v>409</v>
      </c>
      <c r="S8" s="192">
        <v>-0.95800000000000096</v>
      </c>
      <c r="T8" s="192">
        <v>0.20000000000000101</v>
      </c>
      <c r="U8" s="192" t="s">
        <v>409</v>
      </c>
      <c r="V8" s="192" t="s">
        <v>409</v>
      </c>
      <c r="W8" s="192" t="s">
        <v>409</v>
      </c>
      <c r="X8" s="192" t="s">
        <v>409</v>
      </c>
      <c r="Y8" s="192"/>
      <c r="Z8" s="192"/>
      <c r="AA8" s="34"/>
      <c r="AB8" s="34"/>
      <c r="AC8" s="34"/>
      <c r="AD8" s="34"/>
      <c r="AE8" s="34"/>
      <c r="AF8" s="34"/>
      <c r="AG8" s="34"/>
      <c r="AH8" s="34"/>
      <c r="AI8" s="34"/>
      <c r="AJ8" s="34"/>
      <c r="AK8" s="34"/>
      <c r="AL8" s="195"/>
      <c r="AM8" s="195"/>
      <c r="AN8" s="87"/>
      <c r="AO8" s="87"/>
      <c r="AP8" s="87"/>
      <c r="AQ8" s="35"/>
    </row>
    <row r="9" spans="1:43" x14ac:dyDescent="0.2">
      <c r="A9" s="84">
        <v>2</v>
      </c>
      <c r="B9" s="84" t="str">
        <f ca="1"/>
        <v>Afghanistan</v>
      </c>
      <c r="C9" s="84" t="str">
        <f ca="1"/>
        <v>AFG</v>
      </c>
      <c r="D9" s="219" t="str">
        <f ca="1"/>
        <v>SAS           South Asia</v>
      </c>
      <c r="E9" s="219" t="str">
        <f ca="1"/>
        <v>IDA</v>
      </c>
      <c r="F9" s="190" t="str">
        <f t="shared" ref="F9:F72" ca="1" si="3">IF(L9 &lt;&gt; C9, "Countries don't match", "")</f>
        <v/>
      </c>
      <c r="G9" s="80">
        <f>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0</v>
      </c>
      <c r="H9" s="80" cm="1">
        <f t="array" ref="H9">IF(
    SUM(IF(
            ISNUMBER(
                IF(
                    $M$4:$Y$4,
                    (M9:Y9),
                    "")),
            1,
            0))
        =0,
    NA(),
    IF(
        Parameters!$D$15=1,
        IF(
            SUM(--(ISNUMBER(IF($M$4:$Y$4=1,(M9:Y9),""))))&gt;0,
            MAX(IF(
                ISNUMBER(M9:Y9),
                IF(
                    M$4:Y$4=1,
                    M9:Y9,
                    ""),
                "")),
            MAX(IF(
                ISNUMBER(M9:Y9),
                IF(
                    M$4:Y$4=2,
                    M9:Y9,
                    ""),
                ""))
        ),
        IF(
            Parameters!$D$16=1,
            IFERROR(
                AVERAGE(IF(
                    ISNUMBER(M9:Y9),
                    IF(
                        M$4:Y$4=1,
                        M9:Y9,
                        ""),
                    "")),
                AVERAGE(IF(
                    ISNUMBER(M9:Y9),
                    IF(
                        M$4:Y$4=2,
                        M9:Y9,
                        ""),
                    ""))
            ),
            IF(
                Parameters!$D$17=1,
                IFERROR(
                    IF(
                        OR(
                            IF(
                                ISNUMBER(M9:Y9),
                                IF(
                                    M$4:Y$4=1,
                                    M9:Y9,
                                    ""),
                                "")
                            =0),
                        0,
                        GEOMEAN(IF(
                            ISNUMBER(M9:Y9),
                            IF(
                                M$4:Y$4=1,
                                M9:Y9,
                                ""),
                            ""))
                    ),
                    IF(
                        OR(IF(
                            ISNUMBER(M9:Y9),
                            IF(
                                M$4:Y$4=2,
                                M9:Y9,
                                ""),
                            "")
                            =0),
                        0,
                        GEOMEAN(IF(
                            ISNUMBER(M9:Y9),
                            IF(
                                M$4:Y$4=2,
                                M9:Y9,
                                ""),
                            "")))
                )
            )
        )
    )
)</f>
        <v>10</v>
      </c>
      <c r="I9" s="191" t="e" cm="1">
        <f t="array" ref="I9">IF(
    SUM(IF(
            ISNUMBER(
                IF(
                    $M$5:$Y$5,
                    (M9:Y9),
                    "")),
            1,
            0))
        =0,
    NA(),
    IF(
        Parameters!$D$15=1,
        IF(
            SUM(--(ISNUMBER(IF($M$5:$Y$5=1,(M9:Y9),""))))&gt;0,
            MAX(IF(
                ISNUMBER(M9:Y9),
                IF(
                    M$5:Y$5=1,
                    M9:Y9,
                    ""),
                "")),
            MAX(IF(
                ISNUMBER(M9:Y9),
                IF(
                    M$5:Y$5=2,
                    M9:Y9,
                    ""),
                ""))
        ),
        IF(
            Parameters!$D$16=1,
            IFERROR(
                AVERAGE(IF(
                    ISNUMBER(M9:Y9),
                    IF(
                        M$5:Y$5=1,
                        M9:Y9,
                        ""),
                    "")),
                AVERAGE(IF(
                    ISNUMBER(M9:Y9),
                    IF(
                        M$5:Y$5=2,
                        M9:Y9,
                        ""),
                    ""))
            ),
            IF(
                Parameters!$D$17=1,
                IFERROR(
                    IF(
                        OR(
                            IF(
                                ISNUMBER(M9:Y9),
                                IF(
                                    M$5:Y$5=1,
                                    M9:Y9,
                                    ""),
                                "")
                            =0),
                        0,
                        GEOMEAN(IF(
                            ISNUMBER(M9:Y9),
                            IF(
                                M$5:Y$5=1,
                                M9:Y9,
                                ""),
                            ""))
                    ),
                    IF(
                        OR(IF(
                            ISNUMBER(M9:Y9),
                            IF(
                                M$5:Y$5=2,
                                M9:Y9,
                                ""),
                            "")
                            =0),
                        0,
                        GEOMEAN(IF(
                            ISNUMBER(M9:Y9),
                            IF(
                                M$5:Y$5=2,
                                M9:Y9,
                                ""),
                            "")))
                )
            )
        )
    )
)</f>
        <v>#N/A</v>
      </c>
      <c r="J9" s="242">
        <v>45142</v>
      </c>
      <c r="K9" s="242">
        <v>45142</v>
      </c>
      <c r="L9" s="91" t="s">
        <v>7</v>
      </c>
      <c r="M9" s="192">
        <v>10</v>
      </c>
      <c r="N9" s="192" t="s">
        <v>409</v>
      </c>
      <c r="O9" s="192" t="s">
        <v>409</v>
      </c>
      <c r="P9" s="192" t="s">
        <v>409</v>
      </c>
      <c r="Q9" s="192" t="s">
        <v>409</v>
      </c>
      <c r="R9" s="192">
        <v>7.7</v>
      </c>
      <c r="S9" s="192" t="s">
        <v>409</v>
      </c>
      <c r="T9" s="192" t="s">
        <v>409</v>
      </c>
      <c r="U9" s="192" t="s">
        <v>409</v>
      </c>
      <c r="V9" s="192" t="s">
        <v>409</v>
      </c>
      <c r="W9" s="192" t="s">
        <v>409</v>
      </c>
      <c r="X9" s="192" t="s">
        <v>409</v>
      </c>
      <c r="Y9" s="192"/>
      <c r="Z9" s="192"/>
      <c r="AA9" s="34"/>
      <c r="AB9" s="34"/>
      <c r="AC9" s="34"/>
      <c r="AD9" s="34"/>
      <c r="AE9" s="34"/>
      <c r="AF9" s="34"/>
      <c r="AG9" s="34"/>
      <c r="AH9" s="34"/>
      <c r="AI9" s="34"/>
      <c r="AJ9" s="34"/>
      <c r="AK9" s="34"/>
      <c r="AL9" s="195"/>
      <c r="AM9" s="195"/>
      <c r="AN9" s="87"/>
      <c r="AO9" s="87"/>
      <c r="AP9" s="87"/>
      <c r="AQ9" s="35"/>
    </row>
    <row r="10" spans="1:43" x14ac:dyDescent="0.2">
      <c r="A10" s="84">
        <v>3</v>
      </c>
      <c r="B10" s="84" t="str">
        <f ca="1"/>
        <v>Angola</v>
      </c>
      <c r="C10" s="84" t="str">
        <f ca="1"/>
        <v>AGO</v>
      </c>
      <c r="D10" s="219" t="str">
        <f ca="1"/>
        <v>SSF           Sub-Saharan Africa</v>
      </c>
      <c r="E10" s="219" t="str">
        <f ca="1"/>
        <v>IBRD</v>
      </c>
      <c r="F10" s="190" t="str">
        <f t="shared" ca="1" si="3"/>
        <v/>
      </c>
      <c r="G10" s="80">
        <f>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4.4392295054284414</v>
      </c>
      <c r="H10" s="80" cm="1">
        <f t="array" ref="H10">IF(
    SUM(IF(
            ISNUMBER(
                IF(
                    $M$4:$Y$4,
                    (M10:Y10),
                    "")),
            1,
            0))
        =0,
    NA(),
    IF(
        Parameters!$D$15=1,
        IF(
            SUM(--(ISNUMBER(IF($M$4:$Y$4=1,(M10:Y10),""))))&gt;0,
            MAX(IF(
                ISNUMBER(M10:Y10),
                IF(
                    M$4:Y$4=1,
                    M10:Y10,
                    ""),
                "")),
            MAX(IF(
                ISNUMBER(M10:Y10),
                IF(
                    M$4:Y$4=2,
                    M10:Y10,
                    ""),
                ""))
        ),
        IF(
            Parameters!$D$16=1,
            IFERROR(
                AVERAGE(IF(
                    ISNUMBER(M10:Y10),
                    IF(
                        M$4:Y$4=1,
                        M10:Y10,
                        ""),
                    "")),
                AVERAGE(IF(
                    ISNUMBER(M10:Y10),
                    IF(
                        M$4:Y$4=2,
                        M10:Y10,
                        ""),
                    ""))
            ),
            IF(
                Parameters!$D$17=1,
                IFERROR(
                    IF(
                        OR(
                            IF(
                                ISNUMBER(M10:Y10),
                                IF(
                                    M$4:Y$4=1,
                                    M10:Y10,
                                    ""),
                                "")
                            =0),
                        0,
                        GEOMEAN(IF(
                            ISNUMBER(M10:Y10),
                            IF(
                                M$4:Y$4=1,
                                M10:Y10,
                                ""),
                            ""))
                    ),
                    IF(
                        OR(IF(
                            ISNUMBER(M10:Y10),
                            IF(
                                M$4:Y$4=2,
                                M10:Y10,
                                ""),
                            "")
                            =0),
                        0,
                        GEOMEAN(IF(
                            ISNUMBER(M10:Y10),
                            IF(
                                M$4:Y$4=2,
                                M10:Y10,
                                ""),
                            "")))
                )
            )
        )
    )
)</f>
        <v>8.1428571428571406</v>
      </c>
      <c r="I10" s="191" cm="1">
        <f t="array" ref="I10">IF(
    SUM(IF(
            ISNUMBER(
                IF(
                    $M$5:$Y$5,
                    (M10:Y10),
                    "")),
            1,
            0))
        =0,
    NA(),
    IF(
        Parameters!$D$15=1,
        IF(
            SUM(--(ISNUMBER(IF($M$5:$Y$5=1,(M10:Y10),""))))&gt;0,
            MAX(IF(
                ISNUMBER(M10:Y10),
                IF(
                    M$5:Y$5=1,
                    M10:Y10,
                    ""),
                "")),
            MAX(IF(
                ISNUMBER(M10:Y10),
                IF(
                    M$5:Y$5=2,
                    M10:Y10,
                    ""),
                ""))
        ),
        IF(
            Parameters!$D$16=1,
            IFERROR(
                AVERAGE(IF(
                    ISNUMBER(M10:Y10),
                    IF(
                        M$5:Y$5=1,
                        M10:Y10,
                        ""),
                    "")),
                AVERAGE(IF(
                    ISNUMBER(M10:Y10),
                    IF(
                        M$5:Y$5=2,
                        M10:Y10,
                        ""),
                    ""))
            ),
            IF(
                Parameters!$D$17=1,
                IFERROR(
                    IF(
                        OR(
                            IF(
                                ISNUMBER(M10:Y10),
                                IF(
                                    M$5:Y$5=1,
                                    M10:Y10,
                                    ""),
                                "")
                            =0),
                        0,
                        GEOMEAN(IF(
                            ISNUMBER(M10:Y10),
                            IF(
                                M$5:Y$5=1,
                                M10:Y10,
                                ""),
                            ""))
                    ),
                    IF(
                        OR(IF(
                            ISNUMBER(M10:Y10),
                            IF(
                                M$5:Y$5=2,
                                M10:Y10,
                                ""),
                            "")
                            =0),
                        0,
                        GEOMEAN(IF(
                            ISNUMBER(M10:Y10),
                            IF(
                                M$5:Y$5=2,
                                M10:Y10,
                                ""),
                            "")))
                )
            )
        )
    )
)</f>
        <v>2.42012824935202</v>
      </c>
      <c r="J10" s="242">
        <v>45142</v>
      </c>
      <c r="K10" s="242">
        <v>45014</v>
      </c>
      <c r="L10" s="91" t="s">
        <v>9</v>
      </c>
      <c r="M10" s="192">
        <v>8.1428571428571406</v>
      </c>
      <c r="N10" s="192" t="s">
        <v>409</v>
      </c>
      <c r="O10" s="192">
        <v>0</v>
      </c>
      <c r="P10" s="192">
        <v>2.42012824935202</v>
      </c>
      <c r="Q10" s="192" t="s">
        <v>409</v>
      </c>
      <c r="R10" s="192">
        <v>5.7</v>
      </c>
      <c r="S10" s="192" t="s">
        <v>409</v>
      </c>
      <c r="T10" s="192" t="s">
        <v>409</v>
      </c>
      <c r="U10" s="192" t="s">
        <v>539</v>
      </c>
      <c r="V10" s="192">
        <v>0.12100641246760099</v>
      </c>
      <c r="W10" s="192">
        <v>8.4779746858202998E-2</v>
      </c>
      <c r="X10" s="192" t="s">
        <v>409</v>
      </c>
      <c r="Y10" s="192"/>
      <c r="Z10" s="192"/>
      <c r="AA10" s="34"/>
      <c r="AB10" s="34"/>
      <c r="AC10" s="34"/>
      <c r="AD10" s="34"/>
      <c r="AE10" s="34"/>
      <c r="AF10" s="34"/>
      <c r="AG10" s="34"/>
      <c r="AH10" s="34"/>
      <c r="AI10" s="34"/>
      <c r="AJ10" s="34"/>
      <c r="AK10" s="34"/>
      <c r="AL10" s="195"/>
      <c r="AM10" s="195"/>
      <c r="AN10" s="87"/>
      <c r="AO10" s="87"/>
      <c r="AP10" s="87"/>
      <c r="AQ10" s="35"/>
    </row>
    <row r="11" spans="1:43" x14ac:dyDescent="0.2">
      <c r="A11" s="84">
        <v>4</v>
      </c>
      <c r="B11" s="84" t="str">
        <f ca="1"/>
        <v>Albania</v>
      </c>
      <c r="C11" s="84" t="str">
        <f ca="1"/>
        <v>ALB</v>
      </c>
      <c r="D11" s="219" t="str">
        <f ca="1"/>
        <v>ECS           Europe &amp; Central Asia</v>
      </c>
      <c r="E11" s="219" t="str">
        <f ca="1"/>
        <v>IBRD</v>
      </c>
      <c r="F11" s="190" t="str">
        <f t="shared" ca="1" si="3"/>
        <v/>
      </c>
      <c r="G11" s="80">
        <f>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$M$4:$Y$4,
                    (M11:Y11),
                    "")),
            1,
            0))
        =0,
    NA(),
    IF(
        Parameters!$D$15=1,
        IF(
            SUM(--(ISNUMBER(IF($M$4:$Y$4=1,(M11:Y11),""))))&gt;0,
            MAX(IF(
                ISNUMBER(M11:Y11),
                IF(
                    M$4:Y$4=1,
                    M11:Y11,
                    ""),
                "")),
            MAX(IF(
                ISNUMBER(M11:Y11),
                IF(
                    M$4:Y$4=2,
                    M11:Y11,
                    ""),
                ""))
        ),
        IF(
            Parameters!$D$16=1,
            IFERROR(
                AVERAGE(IF(
                    ISNUMBER(M11:Y11),
                    IF(
                        M$4:Y$4=1,
                        M11:Y11,
                        ""),
                    "")),
                AVERAGE(IF(
                    ISNUMBER(M11:Y11),
                    IF(
                        M$4:Y$4=2,
                        M11:Y11,
                        ""),
                    ""))
            ),
            IF(
                Parameters!$D$17=1,
                IFERROR(
                    IF(
                        OR(
                            IF(
                                ISNUMBER(M11:Y11),
                                IF(
                                    M$4:Y$4=1,
                                    M11:Y11,
                                    ""),
                                "")
                            =0),
                        0,
                        GEOMEAN(IF(
                            ISNUMBER(M11:Y11),
                            IF(
                                M$4:Y$4=1,
                                M11:Y11,
                                ""),
                            ""))
                    ),
                    IF(
                        OR(IF(
                            ISNUMBER(M11:Y11),
                            IF(
                                M$4:Y$4=2,
                                M11:Y11,
                                ""),
                            "")
                            =0),
                        0,
                        GEOMEAN(IF(
                            ISNUMBER(M11:Y11),
                            IF(
                                M$4:Y$4=2,
                                M11:Y11,
                                ""),
                            "")))
                )
            )
        )
    )
)</f>
        <v>2.8571428571428501</v>
      </c>
      <c r="I11" s="191" cm="1">
        <f t="array" ref="I11">IF(
    SUM(IF(
            ISNUMBER(
                IF(
                    $M$5:$Y$5,
                    (M11:Y11),
                    "")),
            1,
            0))
        =0,
    NA(),
    IF(
        Parameters!$D$15=1,
        IF(
            SUM(--(ISNUMBER(IF($M$5:$Y$5=1,(M11:Y11),""))))&gt;0,
            MAX(IF(
                ISNUMBER(M11:Y11),
                IF(
                    M$5:Y$5=1,
                    M11:Y11,
                    ""),
                "")),
            MAX(IF(
                ISNUMBER(M11:Y11),
                IF(
                    M$5:Y$5=2,
                    M11:Y11,
                    ""),
                ""))
        ),
        IF(
            Parameters!$D$16=1,
            IFERROR(
                AVERAGE(IF(
                    ISNUMBER(M11:Y11),
                    IF(
                        M$5:Y$5=1,
                        M11:Y11,
                        ""),
                    "")),
                AVERAGE(IF(
                    ISNUMBER(M11:Y11),
                    IF(
                        M$5:Y$5=2,
                        M11:Y11,
                        ""),
                    ""))
            ),
            IF(
                Parameters!$D$17=1,
                IFERROR(
                    IF(
                        OR(
                            IF(
                                ISNUMBER(M11:Y11),
                                IF(
                                    M$5:Y$5=1,
                                    M11:Y11,
                                    ""),
                                "")
                            =0),
                        0,
                        GEOMEAN(IF(
                            ISNUMBER(M11:Y11),
                            IF(
                                M$5:Y$5=1,
                                M11:Y11,
                                ""),
                            ""))
                    ),
                    IF(
                        OR(IF(
                            ISNUMBER(M11:Y11),
                            IF(
                                M$5:Y$5=2,
                                M11:Y11,
                                ""),
                            "")
                            =0),
                        0,
                        GEOMEAN(IF(
                            ISNUMBER(M11:Y11),
                            IF(
                                M$5:Y$5=2,
                                M11:Y11,
                                ""),
                            "")))
                )
            )
        )
    )
)</f>
        <v>0</v>
      </c>
      <c r="J11" s="242">
        <v>45142</v>
      </c>
      <c r="K11" s="242">
        <v>45142</v>
      </c>
      <c r="L11" s="91" t="s">
        <v>11</v>
      </c>
      <c r="M11" s="192">
        <v>2.8571428571428501</v>
      </c>
      <c r="N11" s="192">
        <v>0</v>
      </c>
      <c r="O11" s="192" t="s">
        <v>409</v>
      </c>
      <c r="P11" s="192">
        <v>0</v>
      </c>
      <c r="Q11" s="192" t="s">
        <v>409</v>
      </c>
      <c r="R11" s="192">
        <v>2</v>
      </c>
      <c r="S11" s="192">
        <v>-0.3</v>
      </c>
      <c r="T11" s="192">
        <v>-0.27500000000000002</v>
      </c>
      <c r="U11" s="192" t="s">
        <v>409</v>
      </c>
      <c r="V11" s="192">
        <v>-0.34793330355528002</v>
      </c>
      <c r="W11" s="192">
        <v>-0.23644654478310001</v>
      </c>
      <c r="X11" s="192" t="s">
        <v>409</v>
      </c>
      <c r="Y11" s="192"/>
      <c r="Z11" s="192"/>
      <c r="AA11" s="34"/>
      <c r="AB11" s="34"/>
      <c r="AC11" s="34"/>
      <c r="AD11" s="34"/>
      <c r="AE11" s="34"/>
      <c r="AF11" s="34"/>
      <c r="AG11" s="34"/>
      <c r="AH11" s="34"/>
      <c r="AI11" s="34"/>
      <c r="AJ11" s="34"/>
      <c r="AK11" s="34"/>
      <c r="AL11" s="195"/>
      <c r="AM11" s="195"/>
      <c r="AN11" s="87"/>
      <c r="AO11" s="87"/>
      <c r="AP11" s="87"/>
      <c r="AQ11" s="35"/>
    </row>
    <row r="12" spans="1:43" x14ac:dyDescent="0.2">
      <c r="A12" s="84">
        <v>5</v>
      </c>
      <c r="B12" s="84" t="str">
        <f ca="1"/>
        <v>Andorra</v>
      </c>
      <c r="C12" s="84" t="str">
        <f ca="1"/>
        <v>AND</v>
      </c>
      <c r="D12" s="219" t="str">
        <f ca="1"/>
        <v>ECS           Europe &amp; Central Asia</v>
      </c>
      <c r="E12" s="219" t="str">
        <f ca="1"/>
        <v>NA</v>
      </c>
      <c r="F12" s="190" t="str">
        <f t="shared" ca="1" si="3"/>
        <v/>
      </c>
      <c r="G12" s="80">
        <f>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0.25</v>
      </c>
      <c r="H12" s="80" t="e" cm="1">
        <f t="array" ref="H12">IF(
    SUM(IF(
            ISNUMBER(
                IF(
                    $M$4:$Y$4,
                    (M12:Y12),
                    "")),
            1,
            0))
        =0,
    NA(),
    IF(
        Parameters!$D$15=1,
        IF(
            SUM(--(ISNUMBER(IF($M$4:$Y$4=1,(M12:Y12),""))))&gt;0,
            MAX(IF(
                ISNUMBER(M12:Y12),
                IF(
                    M$4:Y$4=1,
                    M12:Y12,
                    ""),
                "")),
            MAX(IF(
                ISNUMBER(M12:Y12),
                IF(
                    M$4:Y$4=2,
                    M12:Y12,
                    ""),
                ""))
        ),
        IF(
            Parameters!$D$16=1,
            IFERROR(
                AVERAGE(IF(
                    ISNUMBER(M12:Y12),
                    IF(
                        M$4:Y$4=1,
                        M12:Y12,
                        ""),
                    "")),
                AVERAGE(IF(
                    ISNUMBER(M12:Y12),
                    IF(
                        M$4:Y$4=2,
                        M12:Y12,
                        ""),
                    ""))
            ),
            IF(
                Parameters!$D$17=1,
                IFERROR(
                    IF(
                        OR(
                            IF(
                                ISNUMBER(M12:Y12),
                                IF(
                                    M$4:Y$4=1,
                                    M12:Y12,
                                    ""),
                                "")
                            =0),
                        0,
                        GEOMEAN(IF(
                            ISNUMBER(M12:Y12),
                            IF(
                                M$4:Y$4=1,
                                M12:Y12,
                                ""),
                            ""))
                    ),
                    IF(
                        OR(IF(
                            ISNUMBER(M12:Y12),
                            IF(
                                M$4:Y$4=2,
                                M12:Y12,
                                ""),
                            "")
                            =0),
                        0,
                        GEOMEAN(IF(
                            ISNUMBER(M12:Y12),
                            IF(
                                M$4:Y$4=2,
                                M12:Y12,
                                ""),
                            "")))
                )
            )
        )
    )
)</f>
        <v>#N/A</v>
      </c>
      <c r="I12" s="191" cm="1">
        <f t="array" ref="I12">IF(
    SUM(IF(
            ISNUMBER(
                IF(
                    $M$5:$Y$5,
                    (M12:Y12),
                    "")),
            1,
            0))
        =0,
    NA(),
    IF(
        Parameters!$D$15=1,
        IF(
            SUM(--(ISNUMBER(IF($M$5:$Y$5=1,(M12:Y12),""))))&gt;0,
            MAX(IF(
                ISNUMBER(M12:Y12),
                IF(
                    M$5:Y$5=1,
                    M12:Y12,
                    ""),
                "")),
            MAX(IF(
                ISNUMBER(M12:Y12),
                IF(
                    M$5:Y$5=2,
                    M12:Y12,
                    ""),
                ""))
        ),
        IF(
            Parameters!$D$16=1,
            IFERROR(
                AVERAGE(IF(
                    ISNUMBER(M12:Y12),
                    IF(
                        M$5:Y$5=1,
                        M12:Y12,
                        ""),
                    "")),
                AVERAGE(IF(
                    ISNUMBER(M12:Y12),
                    IF(
                        M$5:Y$5=2,
                        M12:Y12,
                        ""),
                    ""))
            ),
            IF(
                Parameters!$D$17=1,
                IFERROR(
                    IF(
                        OR(
                            IF(
                                ISNUMBER(M12:Y12),
                                IF(
                                    M$5:Y$5=1,
                                    M12:Y12,
                                    ""),
                                "")
                            =0),
                        0,
                        GEOMEAN(IF(
                            ISNUMBER(M12:Y12),
                            IF(
                                M$5:Y$5=1,
                                M12:Y12,
                                ""),
                            ""))
                    ),
                    IF(
                        OR(IF(
                            ISNUMBER(M12:Y12),
                            IF(
                                M$5:Y$5=2,
                                M12:Y12,
                                ""),
                            "")
                            =0),
                        0,
                        GEOMEAN(IF(
                            ISNUMBER(M12:Y12),
                            IF(
                                M$5:Y$5=2,
                                M12:Y12,
                                ""),
                            "")))
                )
            )
        )
    )
)</f>
        <v>0.25</v>
      </c>
      <c r="J12" s="242" t="s">
        <v>409</v>
      </c>
      <c r="K12" s="242">
        <v>45142</v>
      </c>
      <c r="L12" s="91" t="s">
        <v>700</v>
      </c>
      <c r="M12" s="192" t="s">
        <v>409</v>
      </c>
      <c r="N12" s="192">
        <v>0.25</v>
      </c>
      <c r="O12" s="192" t="s">
        <v>409</v>
      </c>
      <c r="P12" s="192" t="s">
        <v>409</v>
      </c>
      <c r="Q12" s="192" t="s">
        <v>409</v>
      </c>
      <c r="R12" s="192" t="s">
        <v>409</v>
      </c>
      <c r="S12" s="192">
        <v>-0.875</v>
      </c>
      <c r="T12" s="192">
        <v>2.4999999999999901E-2</v>
      </c>
      <c r="U12" s="192" t="s">
        <v>409</v>
      </c>
      <c r="V12" s="192" t="s">
        <v>409</v>
      </c>
      <c r="W12" s="192" t="s">
        <v>409</v>
      </c>
      <c r="X12" s="192" t="s">
        <v>409</v>
      </c>
      <c r="Y12" s="192"/>
      <c r="Z12" s="192"/>
      <c r="AA12" s="34"/>
      <c r="AB12" s="34"/>
      <c r="AC12" s="34"/>
      <c r="AD12" s="34"/>
      <c r="AE12" s="34"/>
      <c r="AF12" s="34"/>
      <c r="AG12" s="34"/>
      <c r="AH12" s="34"/>
      <c r="AI12" s="34"/>
      <c r="AJ12" s="34"/>
      <c r="AK12" s="34"/>
      <c r="AL12" s="195"/>
      <c r="AM12" s="195"/>
      <c r="AN12" s="87"/>
      <c r="AO12" s="87"/>
      <c r="AP12" s="87"/>
      <c r="AQ12" s="35"/>
    </row>
    <row r="13" spans="1:43" x14ac:dyDescent="0.2">
      <c r="A13" s="84">
        <v>6</v>
      </c>
      <c r="B13" s="84" t="str">
        <f ca="1"/>
        <v>United Arab Emirates</v>
      </c>
      <c r="C13" s="84" t="str">
        <f ca="1"/>
        <v>ARE</v>
      </c>
      <c r="D13" s="219" t="str">
        <f ca="1"/>
        <v>MEA           Middle East &amp; North Africa</v>
      </c>
      <c r="E13" s="219" t="str">
        <f ca="1"/>
        <v>NA</v>
      </c>
      <c r="F13" s="190" t="str">
        <f t="shared" ca="1" si="3"/>
        <v/>
      </c>
      <c r="G13" s="80">
        <f>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$M$4:$Y$4,
                    (M13:Y13),
                    "")),
            1,
            0))
        =0,
    NA(),
    IF(
        Parameters!$D$15=1,
        IF(
            SUM(--(ISNUMBER(IF($M$4:$Y$4=1,(M13:Y13),""))))&gt;0,
            MAX(IF(
                ISNUMBER(M13:Y13),
                IF(
                    M$4:Y$4=1,
                    M13:Y13,
                    ""),
                "")),
            MAX(IF(
                ISNUMBER(M13:Y13),
                IF(
                    M$4:Y$4=2,
                    M13:Y13,
                    ""),
                ""))
        ),
        IF(
            Parameters!$D$16=1,
            IFERROR(
                AVERAGE(IF(
                    ISNUMBER(M13:Y13),
                    IF(
                        M$4:Y$4=1,
                        M13:Y13,
                        ""),
                    "")),
                AVERAGE(IF(
                    ISNUMBER(M13:Y13),
                    IF(
                        M$4:Y$4=2,
                        M13:Y13,
                        ""),
                    ""))
            ),
            IF(
                Parameters!$D$17=1,
                IFERROR(
                    IF(
                        OR(
                            IF(
                                ISNUMBER(M13:Y13),
                                IF(
                                    M$4:Y$4=1,
                                    M13:Y13,
                                    ""),
                                "")
                            =0),
                        0,
                        GEOMEAN(IF(
                            ISNUMBER(M13:Y13),
                            IF(
                                M$4:Y$4=1,
                                M13:Y13,
                                ""),
                            ""))
                    ),
                    IF(
                        OR(IF(
                            ISNUMBER(M13:Y13),
                            IF(
                                M$4:Y$4=2,
                                M13:Y13,
                                ""),
                            "")
                            =0),
                        0,
                        GEOMEAN(IF(
                            ISNUMBER(M13:Y13),
                            IF(
                                M$4:Y$4=2,
                                M13:Y13,
                                ""),
                            "")))
                )
            )
        )
    )
)</f>
        <v>0.42857142857142799</v>
      </c>
      <c r="I13" s="191" t="e" cm="1">
        <f t="array" ref="I13">IF(
    SUM(IF(
            ISNUMBER(
                IF(
                    $M$5:$Y$5,
                    (M13:Y13),
                    "")),
            1,
            0))
        =0,
    NA(),
    IF(
        Parameters!$D$15=1,
        IF(
            SUM(--(ISNUMBER(IF($M$5:$Y$5=1,(M13:Y13),""))))&gt;0,
            MAX(IF(
                ISNUMBER(M13:Y13),
                IF(
                    M$5:Y$5=1,
                    M13:Y13,
                    ""),
                "")),
            MAX(IF(
                ISNUMBER(M13:Y13),
                IF(
                    M$5:Y$5=2,
                    M13:Y13,
                    ""),
                ""))
        ),
        IF(
            Parameters!$D$16=1,
            IFERROR(
                AVERAGE(IF(
                    ISNUMBER(M13:Y13),
                    IF(
                        M$5:Y$5=1,
                        M13:Y13,
                        ""),
                    "")),
                AVERAGE(IF(
                    ISNUMBER(M13:Y13),
                    IF(
                        M$5:Y$5=2,
                        M13:Y13,
                        ""),
                    ""))
            ),
            IF(
                Parameters!$D$17=1,
                IFERROR(
                    IF(
                        OR(
                            IF(
                                ISNUMBER(M13:Y13),
                                IF(
                                    M$5:Y$5=1,
                                    M13:Y13,
                                    ""),
                                "")
                            =0),
                        0,
                        GEOMEAN(IF(
                            ISNUMBER(M13:Y13),
                            IF(
                                M$5:Y$5=1,
                                M13:Y13,
                                ""),
                            ""))
                    ),
                    IF(
                        OR(IF(
                            ISNUMBER(M13:Y13),
                            IF(
                                M$5:Y$5=2,
                                M13:Y13,
                                ""),
                            "")
                            =0),
                        0,
                        GEOMEAN(IF(
                            ISNUMBER(M13:Y13),
                            IF(
                                M$5:Y$5=2,
                                M13:Y13,
                                ""),
                            "")))
                )
            )
        )
    )
)</f>
        <v>#N/A</v>
      </c>
      <c r="J13" s="242">
        <v>45142</v>
      </c>
      <c r="K13" s="242">
        <v>45014</v>
      </c>
      <c r="L13" s="91" t="s">
        <v>13</v>
      </c>
      <c r="M13" s="192">
        <v>0.42857142857142799</v>
      </c>
      <c r="N13" s="192" t="s">
        <v>409</v>
      </c>
      <c r="O13" s="192" t="s">
        <v>409</v>
      </c>
      <c r="P13" s="192" t="s">
        <v>409</v>
      </c>
      <c r="Q13" s="192" t="s">
        <v>409</v>
      </c>
      <c r="R13" s="192">
        <v>0.3</v>
      </c>
      <c r="S13" s="192" t="s">
        <v>409</v>
      </c>
      <c r="T13" s="192" t="s">
        <v>409</v>
      </c>
      <c r="U13" s="192" t="s">
        <v>409</v>
      </c>
      <c r="V13" s="192" t="s">
        <v>409</v>
      </c>
      <c r="W13" s="192" t="s">
        <v>409</v>
      </c>
      <c r="X13" s="192" t="s">
        <v>409</v>
      </c>
      <c r="Y13" s="192"/>
      <c r="Z13" s="192"/>
      <c r="AA13" s="34"/>
      <c r="AB13" s="34"/>
      <c r="AC13" s="34"/>
      <c r="AD13" s="34"/>
      <c r="AE13" s="34"/>
      <c r="AF13" s="34"/>
      <c r="AG13" s="34"/>
      <c r="AH13" s="34"/>
      <c r="AI13" s="34"/>
      <c r="AJ13" s="34"/>
      <c r="AK13" s="34"/>
      <c r="AL13" s="195"/>
      <c r="AM13" s="195"/>
      <c r="AN13" s="87"/>
      <c r="AO13" s="87"/>
      <c r="AP13" s="87"/>
      <c r="AQ13" s="35"/>
    </row>
    <row r="14" spans="1:43" x14ac:dyDescent="0.2">
      <c r="A14" s="84">
        <v>7</v>
      </c>
      <c r="B14" s="84" t="str">
        <f ca="1"/>
        <v>Argentina</v>
      </c>
      <c r="C14" s="84" t="str">
        <f ca="1"/>
        <v>ARG</v>
      </c>
      <c r="D14" s="219" t="str">
        <f ca="1"/>
        <v>LCN           Latin America &amp; Caribbean</v>
      </c>
      <c r="E14" s="219" t="str">
        <f ca="1"/>
        <v>IBRD</v>
      </c>
      <c r="F14" s="190" t="str">
        <f t="shared" ca="1" si="3"/>
        <v/>
      </c>
      <c r="G14" s="80">
        <f>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1.707127913861672</v>
      </c>
      <c r="H14" s="80" cm="1">
        <f t="array" ref="H14">IF(
    SUM(IF(
            ISNUMBER(
                IF(
                    $M$4:$Y$4,
                    (M14:Y14),
                    "")),
            1,
            0))
        =0,
    NA(),
    IF(
        Parameters!$D$15=1,
        IF(
            SUM(--(ISNUMBER(IF($M$4:$Y$4=1,(M14:Y14),""))))&gt;0,
            MAX(IF(
                ISNUMBER(M14:Y14),
                IF(
                    M$4:Y$4=1,
                    M14:Y14,
                    ""),
                "")),
            MAX(IF(
                ISNUMBER(M14:Y14),
                IF(
                    M$4:Y$4=2,
                    M14:Y14,
                    ""),
                ""))
        ),
        IF(
            Parameters!$D$16=1,
            IFERROR(
                AVERAGE(IF(
                    ISNUMBER(M14:Y14),
                    IF(
                        M$4:Y$4=1,
                        M14:Y14,
                        ""),
                    "")),
                AVERAGE(IF(
                    ISNUMBER(M14:Y14),
                    IF(
                        M$4:Y$4=2,
                        M14:Y14,
                        ""),
                    ""))
            ),
            IF(
                Parameters!$D$17=1,
                IFERROR(
                    IF(
                        OR(
                            IF(
                                ISNUMBER(M14:Y14),
                                IF(
                                    M$4:Y$4=1,
                                    M14:Y14,
                                    ""),
                                "")
                            =0),
                        0,
                        GEOMEAN(IF(
                            ISNUMBER(M14:Y14),
                            IF(
                                M$4:Y$4=1,
                                M14:Y14,
                                ""),
                            ""))
                    ),
                    IF(
                        OR(IF(
                            ISNUMBER(M14:Y14),
                            IF(
                                M$4:Y$4=2,
                                M14:Y14,
                                ""),
                            "")
                            =0),
                        0,
                        GEOMEAN(IF(
                            ISNUMBER(M14:Y14),
                            IF(
                                M$4:Y$4=2,
                                M14:Y14,
                                ""),
                            "")))
                )
            )
        )
    )
)</f>
        <v>2.4285714285714199</v>
      </c>
      <c r="I14" s="191" cm="1">
        <f t="array" ref="I14">IF(
    SUM(IF(
            ISNUMBER(
                IF(
                    $M$5:$Y$5,
                    (M14:Y14),
                    "")),
            1,
            0))
        =0,
    NA(),
    IF(
        Parameters!$D$15=1,
        IF(
            SUM(--(ISNUMBER(IF($M$5:$Y$5=1,(M14:Y14),""))))&gt;0,
            MAX(IF(
                ISNUMBER(M14:Y14),
                IF(
                    M$5:Y$5=1,
                    M14:Y14,
                    ""),
                "")),
            MAX(IF(
                ISNUMBER(M14:Y14),
                IF(
                    M$5:Y$5=2,
                    M14:Y14,
                    ""),
                ""))
        ),
        IF(
            Parameters!$D$16=1,
            IFERROR(
                AVERAGE(IF(
                    ISNUMBER(M14:Y14),
                    IF(
                        M$5:Y$5=1,
                        M14:Y14,
                        ""),
                    "")),
                AVERAGE(IF(
                    ISNUMBER(M14:Y14),
                    IF(
                        M$5:Y$5=2,
                        M14:Y14,
                        ""),
                    ""))
            ),
            IF(
                Parameters!$D$17=1,
                IFERROR(
                    IF(
                        OR(
                            IF(
                                ISNUMBER(M14:Y14),
                                IF(
                                    M$5:Y$5=1,
                                    M14:Y14,
                                    ""),
                                "")
                            =0),
                        0,
                        GEOMEAN(IF(
                            ISNUMBER(M14:Y14),
                            IF(
                                M$5:Y$5=1,
                                M14:Y14,
                                ""),
                            ""))
                    ),
                    IF(
                        OR(IF(
                            ISNUMBER(M14:Y14),
                            IF(
                                M$5:Y$5=2,
                                M14:Y14,
                                ""),
                            "")
                            =0),
                        0,
                        GEOMEAN(IF(
                            ISNUMBER(M14:Y14),
                            IF(
                                M$5:Y$5=2,
                                M14:Y14,
                                ""),
                            "")))
                )
            )
        )
    )
)</f>
        <v>1.2</v>
      </c>
      <c r="J14" s="242">
        <v>44753</v>
      </c>
      <c r="K14" s="242">
        <v>45142</v>
      </c>
      <c r="L14" s="91" t="s">
        <v>15</v>
      </c>
      <c r="M14" s="192">
        <v>2.4285714285714199</v>
      </c>
      <c r="N14" s="192">
        <v>0</v>
      </c>
      <c r="O14" s="192">
        <v>0</v>
      </c>
      <c r="P14" s="192">
        <v>1.2</v>
      </c>
      <c r="Q14" s="192" t="s">
        <v>409</v>
      </c>
      <c r="R14" s="192">
        <v>1.7</v>
      </c>
      <c r="S14" s="192">
        <v>-1.75</v>
      </c>
      <c r="T14" s="192">
        <v>-2.8</v>
      </c>
      <c r="U14" s="192" t="s">
        <v>539</v>
      </c>
      <c r="V14" s="192">
        <v>6.0000000000000102E-2</v>
      </c>
      <c r="W14" s="192">
        <v>3.99999999999998E-2</v>
      </c>
      <c r="X14" s="192" t="s">
        <v>409</v>
      </c>
      <c r="Y14" s="192"/>
      <c r="Z14" s="192"/>
      <c r="AA14" s="34"/>
      <c r="AB14" s="34"/>
      <c r="AC14" s="34"/>
      <c r="AD14" s="34"/>
      <c r="AE14" s="34"/>
      <c r="AF14" s="34"/>
      <c r="AG14" s="34"/>
      <c r="AH14" s="34"/>
      <c r="AI14" s="34"/>
      <c r="AJ14" s="34"/>
      <c r="AK14" s="34"/>
      <c r="AL14" s="195"/>
      <c r="AM14" s="195"/>
      <c r="AN14" s="103"/>
      <c r="AO14" s="103"/>
      <c r="AP14" s="103"/>
      <c r="AQ14" s="35"/>
    </row>
    <row r="15" spans="1:43" x14ac:dyDescent="0.2">
      <c r="A15" s="84">
        <v>8</v>
      </c>
      <c r="B15" s="84" t="str">
        <f ca="1"/>
        <v>Armenia</v>
      </c>
      <c r="C15" s="84" t="str">
        <f ca="1"/>
        <v>ARM</v>
      </c>
      <c r="D15" s="219" t="str">
        <f ca="1"/>
        <v>ECS           Europe &amp; Central Asia</v>
      </c>
      <c r="E15" s="219" t="str">
        <f ca="1"/>
        <v>IBRD</v>
      </c>
      <c r="F15" s="190" t="str">
        <f t="shared" ca="1" si="3"/>
        <v/>
      </c>
      <c r="G15" s="80">
        <f>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0</v>
      </c>
      <c r="H15" s="80" cm="1">
        <f t="array" ref="H15">IF(
    SUM(IF(
            ISNUMBER(
                IF(
                    $M$4:$Y$4,
                    (M15:Y15),
                    "")),
            1,
            0))
        =0,
    NA(),
    IF(
        Parameters!$D$15=1,
        IF(
            SUM(--(ISNUMBER(IF($M$4:$Y$4=1,(M15:Y15),""))))&gt;0,
            MAX(IF(
                ISNUMBER(M15:Y15),
                IF(
                    M$4:Y$4=1,
                    M15:Y15,
                    ""),
                "")),
            MAX(IF(
                ISNUMBER(M15:Y15),
                IF(
                    M$4:Y$4=2,
                    M15:Y15,
                    ""),
                ""))
        ),
        IF(
            Parameters!$D$16=1,
            IFERROR(
                AVERAGE(IF(
                    ISNUMBER(M15:Y15),
                    IF(
                        M$4:Y$4=1,
                        M15:Y15,
                        ""),
                    "")),
                AVERAGE(IF(
                    ISNUMBER(M15:Y15),
                    IF(
                        M$4:Y$4=2,
                        M15:Y15,
                        ""),
                    ""))
            ),
            IF(
                Parameters!$D$17=1,
                IFERROR(
                    IF(
                        OR(
                            IF(
                                ISNUMBER(M15:Y15),
                                IF(
                                    M$4:Y$4=1,
                                    M15:Y15,
                                    ""),
                                "")
                            =0),
                        0,
                        GEOMEAN(IF(
                            ISNUMBER(M15:Y15),
                            IF(
                                M$4:Y$4=1,
                                M15:Y15,
                                ""),
                            ""))
                    ),
                    IF(
                        OR(IF(
                            ISNUMBER(M15:Y15),
                            IF(
                                M$4:Y$4=2,
                                M15:Y15,
                                ""),
                            "")
                            =0),
                        0,
                        GEOMEAN(IF(
                            ISNUMBER(M15:Y15),
                            IF(
                                M$4:Y$4=2,
                                M15:Y15,
                                ""),
                            "")))
                )
            )
        )
    )
)</f>
        <v>2.71428571428571</v>
      </c>
      <c r="I15" s="191" cm="1">
        <f t="array" ref="I15">IF(
    SUM(IF(
            ISNUMBER(
                IF(
                    $M$5:$Y$5,
                    (M15:Y15),
                    "")),
            1,
            0))
        =0,
    NA(),
    IF(
        Parameters!$D$15=1,
        IF(
            SUM(--(ISNUMBER(IF($M$5:$Y$5=1,(M15:Y15),""))))&gt;0,
            MAX(IF(
                ISNUMBER(M15:Y15),
                IF(
                    M$5:Y$5=1,
                    M15:Y15,
                    ""),
                "")),
            MAX(IF(
                ISNUMBER(M15:Y15),
                IF(
                    M$5:Y$5=2,
                    M15:Y15,
                    ""),
                ""))
        ),
        IF(
            Parameters!$D$16=1,
            IFERROR(
                AVERAGE(IF(
                    ISNUMBER(M15:Y15),
                    IF(
                        M$5:Y$5=1,
                        M15:Y15,
                        ""),
                    "")),
                AVERAGE(IF(
                    ISNUMBER(M15:Y15),
                    IF(
                        M$5:Y$5=2,
                        M15:Y15,
                        ""),
                    ""))
            ),
            IF(
                Parameters!$D$17=1,
                IFERROR(
                    IF(
                        OR(
                            IF(
                                ISNUMBER(M15:Y15),
                                IF(
                                    M$5:Y$5=1,
                                    M15:Y15,
                                    ""),
                                "")
                            =0),
                        0,
                        GEOMEAN(IF(
                            ISNUMBER(M15:Y15),
                            IF(
                                M$5:Y$5=1,
                                M15:Y15,
                                ""),
                            ""))
                    ),
                    IF(
                        OR(IF(
                            ISNUMBER(M15:Y15),
                            IF(
                                M$5:Y$5=2,
                                M15:Y15,
                                ""),
                            "")
                            =0),
                        0,
                        GEOMEAN(IF(
                            ISNUMBER(M15:Y15),
                            IF(
                                M$5:Y$5=2,
                                M15:Y15,
                                ""),
                            "")))
                )
            )
        )
    )
)</f>
        <v>0</v>
      </c>
      <c r="J15" s="242">
        <v>45142</v>
      </c>
      <c r="K15" s="242">
        <v>45142</v>
      </c>
      <c r="L15" s="91" t="s">
        <v>17</v>
      </c>
      <c r="M15" s="192">
        <v>2.71428571428571</v>
      </c>
      <c r="N15" s="192">
        <v>0</v>
      </c>
      <c r="O15" s="192" t="s">
        <v>409</v>
      </c>
      <c r="P15" s="192">
        <v>0</v>
      </c>
      <c r="Q15" s="192" t="s">
        <v>409</v>
      </c>
      <c r="R15" s="192">
        <v>1.9</v>
      </c>
      <c r="S15" s="192">
        <v>-2.8</v>
      </c>
      <c r="T15" s="192">
        <v>-2.8999999999999901</v>
      </c>
      <c r="U15" s="192" t="s">
        <v>409</v>
      </c>
      <c r="V15" s="192">
        <v>-1.8381143578965E-2</v>
      </c>
      <c r="W15" s="192">
        <v>0</v>
      </c>
      <c r="X15" s="192" t="s">
        <v>409</v>
      </c>
      <c r="Y15" s="192"/>
      <c r="Z15" s="192"/>
      <c r="AA15" s="34"/>
      <c r="AB15" s="34"/>
      <c r="AC15" s="34"/>
      <c r="AD15" s="34"/>
      <c r="AE15" s="34"/>
      <c r="AF15" s="34"/>
      <c r="AG15" s="34"/>
      <c r="AH15" s="34"/>
      <c r="AI15" s="34"/>
      <c r="AJ15" s="34"/>
      <c r="AK15" s="34"/>
      <c r="AL15" s="195"/>
      <c r="AM15" s="195"/>
      <c r="AN15" s="80"/>
      <c r="AO15" s="80"/>
      <c r="AP15" s="80"/>
      <c r="AQ15" s="35"/>
    </row>
    <row r="16" spans="1:43" x14ac:dyDescent="0.2">
      <c r="A16" s="84">
        <v>9</v>
      </c>
      <c r="B16" s="84" t="str">
        <f ca="1"/>
        <v>American Samoa</v>
      </c>
      <c r="C16" s="84" t="str">
        <f ca="1"/>
        <v>ASM</v>
      </c>
      <c r="D16" s="219" t="str">
        <f ca="1"/>
        <v>EAS           East Asia &amp; Pacific</v>
      </c>
      <c r="E16" s="219" t="str">
        <f ca="1"/>
        <v>NA</v>
      </c>
      <c r="F16" s="190" t="str">
        <f t="shared" ca="1" si="3"/>
        <v/>
      </c>
      <c r="G16" s="80" t="e">
        <f>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#N/A</v>
      </c>
      <c r="H16" s="80" t="e" cm="1">
        <f t="array" ref="H16">IF(
    SUM(IF(
            ISNUMBER(
                IF(
                    $M$4:$Y$4,
                    (M16:Y16),
                    "")),
            1,
            0))
        =0,
    NA(),
    IF(
        Parameters!$D$15=1,
        IF(
            SUM(--(ISNUMBER(IF($M$4:$Y$4=1,(M16:Y16),""))))&gt;0,
            MAX(IF(
                ISNUMBER(M16:Y16),
                IF(
                    M$4:Y$4=1,
                    M16:Y16,
                    ""),
                "")),
            MAX(IF(
                ISNUMBER(M16:Y16),
                IF(
                    M$4:Y$4=2,
                    M16:Y16,
                    ""),
                ""))
        ),
        IF(
            Parameters!$D$16=1,
            IFERROR(
                AVERAGE(IF(
                    ISNUMBER(M16:Y16),
                    IF(
                        M$4:Y$4=1,
                        M16:Y16,
                        ""),
                    "")),
                AVERAGE(IF(
                    ISNUMBER(M16:Y16),
                    IF(
                        M$4:Y$4=2,
                        M16:Y16,
                        ""),
                    ""))
            ),
            IF(
                Parameters!$D$17=1,
                IFERROR(
                    IF(
                        OR(
                            IF(
                                ISNUMBER(M16:Y16),
                                IF(
                                    M$4:Y$4=1,
                                    M16:Y16,
                                    ""),
                                "")
                            =0),
                        0,
                        GEOMEAN(IF(
                            ISNUMBER(M16:Y16),
                            IF(
                                M$4:Y$4=1,
                                M16:Y16,
                                ""),
                            ""))
                    ),
                    IF(
                        OR(IF(
                            ISNUMBER(M16:Y16),
                            IF(
                                M$4:Y$4=2,
                                M16:Y16,
                                ""),
                            "")
                            =0),
                        0,
                        GEOMEAN(IF(
                            ISNUMBER(M16:Y16),
                            IF(
                                M$4:Y$4=2,
                                M16:Y16,
                                ""),
                            "")))
                )
            )
        )
    )
)</f>
        <v>#N/A</v>
      </c>
      <c r="I16" s="191" t="e" cm="1">
        <f t="array" ref="I16">IF(
    SUM(IF(
            ISNUMBER(
                IF(
                    $M$5:$Y$5,
                    (M16:Y16),
                    "")),
            1,
            0))
        =0,
    NA(),
    IF(
        Parameters!$D$15=1,
        IF(
            SUM(--(ISNUMBER(IF($M$5:$Y$5=1,(M16:Y16),""))))&gt;0,
            MAX(IF(
                ISNUMBER(M16:Y16),
                IF(
                    M$5:Y$5=1,
                    M16:Y16,
                    ""),
                "")),
            MAX(IF(
                ISNUMBER(M16:Y16),
                IF(
                    M$5:Y$5=2,
                    M16:Y16,
                    ""),
                ""))
        ),
        IF(
            Parameters!$D$16=1,
            IFERROR(
                AVERAGE(IF(
                    ISNUMBER(M16:Y16),
                    IF(
                        M$5:Y$5=1,
                        M16:Y16,
                        ""),
                    "")),
                AVERAGE(IF(
                    ISNUMBER(M16:Y16),
                    IF(
                        M$5:Y$5=2,
                        M16:Y16,
                        ""),
                    ""))
            ),
            IF(
                Parameters!$D$17=1,
                IFERROR(
                    IF(
                        OR(
                            IF(
                                ISNUMBER(M16:Y16),
                                IF(
                                    M$5:Y$5=1,
                                    M16:Y16,
                                    ""),
                                "")
                            =0),
                        0,
                        GEOMEAN(IF(
                            ISNUMBER(M16:Y16),
                            IF(
                                M$5:Y$5=1,
                                M16:Y16,
                                ""),
                            ""))
                    ),
                    IF(
                        OR(IF(
                            ISNUMBER(M16:Y16),
                            IF(
                                M$5:Y$5=2,
                                M16:Y16,
                                ""),
                            "")
                            =0),
                        0,
                        GEOMEAN(IF(
                            ISNUMBER(M16:Y16),
                            IF(
                                M$5:Y$5=2,
                                M16:Y16,
                                ""),
                            "")))
                )
            )
        )
    )
)</f>
        <v>#N/A</v>
      </c>
      <c r="J16" s="242" t="s">
        <v>409</v>
      </c>
      <c r="K16" s="242">
        <v>45014</v>
      </c>
      <c r="L16" s="239" t="s">
        <v>701</v>
      </c>
      <c r="M16" s="192" t="s">
        <v>409</v>
      </c>
      <c r="N16" s="192" t="s">
        <v>409</v>
      </c>
      <c r="O16" s="192" t="s">
        <v>409</v>
      </c>
      <c r="P16" s="192" t="s">
        <v>409</v>
      </c>
      <c r="Q16" s="192" t="s">
        <v>409</v>
      </c>
      <c r="R16" s="192" t="s">
        <v>409</v>
      </c>
      <c r="S16" s="192" t="s">
        <v>409</v>
      </c>
      <c r="T16" s="192" t="s">
        <v>409</v>
      </c>
      <c r="U16" s="192" t="s">
        <v>409</v>
      </c>
      <c r="V16" s="192" t="s">
        <v>409</v>
      </c>
      <c r="W16" s="192" t="s">
        <v>409</v>
      </c>
      <c r="X16" s="192" t="s">
        <v>409</v>
      </c>
      <c r="Y16" s="192"/>
      <c r="Z16" s="192"/>
      <c r="AA16" s="34"/>
      <c r="AB16" s="34"/>
      <c r="AC16" s="34"/>
      <c r="AD16" s="34"/>
      <c r="AE16" s="34"/>
      <c r="AF16" s="34"/>
      <c r="AG16" s="34"/>
      <c r="AH16" s="34"/>
      <c r="AI16" s="34"/>
      <c r="AJ16" s="34"/>
      <c r="AK16" s="34"/>
      <c r="AL16" s="195"/>
      <c r="AM16" s="195"/>
      <c r="AN16" s="80"/>
      <c r="AO16" s="80"/>
      <c r="AP16" s="80"/>
      <c r="AQ16" s="35"/>
    </row>
    <row r="17" spans="1:43" x14ac:dyDescent="0.2">
      <c r="A17" s="84">
        <v>10</v>
      </c>
      <c r="B17" s="84" t="str">
        <f ca="1"/>
        <v>Antigua and Barbuda</v>
      </c>
      <c r="C17" s="84" t="str">
        <f ca="1"/>
        <v>ATG</v>
      </c>
      <c r="D17" s="219" t="str">
        <f ca="1"/>
        <v>LCN           Latin America &amp; Caribbean</v>
      </c>
      <c r="E17" s="219" t="str">
        <f ca="1"/>
        <v>IBRD</v>
      </c>
      <c r="F17" s="190" t="str">
        <f t="shared" ca="1" si="3"/>
        <v/>
      </c>
      <c r="G17" s="80">
        <f>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0</v>
      </c>
      <c r="H17" s="80" cm="1">
        <f t="array" ref="H17">IF(
    SUM(IF(
            ISNUMBER(
                IF(
                    $M$4:$Y$4,
                    (M17:Y17),
                    "")),
            1,
            0))
        =0,
    NA(),
    IF(
        Parameters!$D$15=1,
        IF(
            SUM(--(ISNUMBER(IF($M$4:$Y$4=1,(M17:Y17),""))))&gt;0,
            MAX(IF(
                ISNUMBER(M17:Y17),
                IF(
                    M$4:Y$4=1,
                    M17:Y17,
                    ""),
                "")),
            MAX(IF(
                ISNUMBER(M17:Y17),
                IF(
                    M$4:Y$4=2,
                    M17:Y17,
                    ""),
                ""))
        ),
        IF(
            Parameters!$D$16=1,
            IFERROR(
                AVERAGE(IF(
                    ISNUMBER(M17:Y17),
                    IF(
                        M$4:Y$4=1,
                        M17:Y17,
                        ""),
                    "")),
                AVERAGE(IF(
                    ISNUMBER(M17:Y17),
                    IF(
                        M$4:Y$4=2,
                        M17:Y17,
                        ""),
                    ""))
            ),
            IF(
                Parameters!$D$17=1,
                IFERROR(
                    IF(
                        OR(
                            IF(
                                ISNUMBER(M17:Y17),
                                IF(
                                    M$4:Y$4=1,
                                    M17:Y17,
                                    ""),
                                "")
                            =0),
                        0,
                        GEOMEAN(IF(
                            ISNUMBER(M17:Y17),
                            IF(
                                M$4:Y$4=1,
                                M17:Y17,
                                ""),
                            ""))
                    ),
                    IF(
                        OR(IF(
                            ISNUMBER(M17:Y17),
                            IF(
                                M$4:Y$4=2,
                                M17:Y17,
                                ""),
                            "")
                            =0),
                        0,
                        GEOMEAN(IF(
                            ISNUMBER(M17:Y17),
                            IF(
                                M$4:Y$4=2,
                                M17:Y17,
                                ""),
                            "")))
                )
            )
        )
    )
)</f>
        <v>2.71428571428571</v>
      </c>
      <c r="I17" s="191" t="e" cm="1">
        <f t="array" ref="I17">IF(
    SUM(IF(
            ISNUMBER(
                IF(
                    $M$5:$Y$5,
                    (M17:Y17),
                    "")),
            1,
            0))
        =0,
    NA(),
    IF(
        Parameters!$D$15=1,
        IF(
            SUM(--(ISNUMBER(IF($M$5:$Y$5=1,(M17:Y17),""))))&gt;0,
            MAX(IF(
                ISNUMBER(M17:Y17),
                IF(
                    M$5:Y$5=1,
                    M17:Y17,
                    ""),
                "")),
            MAX(IF(
                ISNUMBER(M17:Y17),
                IF(
                    M$5:Y$5=2,
                    M17:Y17,
                    ""),
                ""))
        ),
        IF(
            Parameters!$D$16=1,
            IFERROR(
                AVERAGE(IF(
                    ISNUMBER(M17:Y17),
                    IF(
                        M$5:Y$5=1,
                        M17:Y17,
                        ""),
                    "")),
                AVERAGE(IF(
                    ISNUMBER(M17:Y17),
                    IF(
                        M$5:Y$5=2,
                        M17:Y17,
                        ""),
                    ""))
            ),
            IF(
                Parameters!$D$17=1,
                IFERROR(
                    IF(
                        OR(
                            IF(
                                ISNUMBER(M17:Y17),
                                IF(
                                    M$5:Y$5=1,
                                    M17:Y17,
                                    ""),
                                "")
                            =0),
                        0,
                        GEOMEAN(IF(
                            ISNUMBER(M17:Y17),
                            IF(
                                M$5:Y$5=1,
                                M17:Y17,
                                ""),
                            ""))
                    ),
                    IF(
                        OR(IF(
                            ISNUMBER(M17:Y17),
                            IF(
                                M$5:Y$5=2,
                                M17:Y17,
                                ""),
                            "")
                            =0),
                        0,
                        GEOMEAN(IF(
                            ISNUMBER(M17:Y17),
                            IF(
                                M$5:Y$5=2,
                                M17:Y17,
                                ""),
                            "")))
                )
            )
        )
    )
)</f>
        <v>#N/A</v>
      </c>
      <c r="J17" s="242">
        <v>45142</v>
      </c>
      <c r="K17" s="242">
        <v>45014</v>
      </c>
      <c r="L17" s="91" t="s">
        <v>19</v>
      </c>
      <c r="M17" s="192">
        <v>2.71428571428571</v>
      </c>
      <c r="N17" s="192" t="s">
        <v>409</v>
      </c>
      <c r="O17" s="192" t="s">
        <v>409</v>
      </c>
      <c r="P17" s="192" t="s">
        <v>409</v>
      </c>
      <c r="Q17" s="192" t="s">
        <v>409</v>
      </c>
      <c r="R17" s="192">
        <v>1.9</v>
      </c>
      <c r="S17" s="192" t="s">
        <v>409</v>
      </c>
      <c r="T17" s="192" t="s">
        <v>409</v>
      </c>
      <c r="U17" s="192" t="s">
        <v>409</v>
      </c>
      <c r="V17" s="192" t="s">
        <v>409</v>
      </c>
      <c r="W17" s="192" t="s">
        <v>409</v>
      </c>
      <c r="X17" s="192" t="s">
        <v>409</v>
      </c>
      <c r="Y17" s="192"/>
      <c r="Z17" s="192"/>
      <c r="AA17" s="80"/>
      <c r="AB17" s="80"/>
      <c r="AC17" s="80"/>
      <c r="AD17" s="80"/>
      <c r="AE17" s="80"/>
      <c r="AF17" s="34"/>
      <c r="AG17" s="34"/>
      <c r="AH17" s="34"/>
      <c r="AI17" s="34"/>
      <c r="AJ17" s="34"/>
      <c r="AK17" s="34"/>
      <c r="AL17" s="195"/>
      <c r="AM17" s="195"/>
      <c r="AN17" s="80"/>
      <c r="AO17" s="80"/>
      <c r="AP17" s="80"/>
      <c r="AQ17" s="35"/>
    </row>
    <row r="18" spans="1:43" x14ac:dyDescent="0.2">
      <c r="A18" s="84">
        <v>11</v>
      </c>
      <c r="B18" s="84" t="str">
        <f ca="1"/>
        <v>Australia</v>
      </c>
      <c r="C18" s="84" t="str">
        <f ca="1"/>
        <v>AUS</v>
      </c>
      <c r="D18" s="219" t="str">
        <f ca="1"/>
        <v>EAS           East Asia &amp; Pacific</v>
      </c>
      <c r="E18" s="219" t="str">
        <f ca="1"/>
        <v>NA</v>
      </c>
      <c r="F18" s="190" t="str">
        <f t="shared" ca="1" si="3"/>
        <v/>
      </c>
      <c r="G18" s="80">
        <f>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$M$4:$Y$4,
                    (M18:Y18),
                    "")),
            1,
            0))
        =0,
    NA(),
    IF(
        Parameters!$D$15=1,
        IF(
            SUM(--(ISNUMBER(IF($M$4:$Y$4=1,(M18:Y18),""))))&gt;0,
            MAX(IF(
                ISNUMBER(M18:Y18),
                IF(
                    M$4:Y$4=1,
                    M18:Y18,
                    ""),
                "")),
            MAX(IF(
                ISNUMBER(M18:Y18),
                IF(
                    M$4:Y$4=2,
                    M18:Y18,
                    ""),
                ""))
        ),
        IF(
            Parameters!$D$16=1,
            IFERROR(
                AVERAGE(IF(
                    ISNUMBER(M18:Y18),
                    IF(
                        M$4:Y$4=1,
                        M18:Y18,
                        ""),
                    "")),
                AVERAGE(IF(
                    ISNUMBER(M18:Y18),
                    IF(
                        M$4:Y$4=2,
                        M18:Y18,
                        ""),
                    ""))
            ),
            IF(
                Parameters!$D$17=1,
                IFERROR(
                    IF(
                        OR(
                            IF(
                                ISNUMBER(M18:Y18),
                                IF(
                                    M$4:Y$4=1,
                                    M18:Y18,
                                    ""),
                                "")
                            =0),
                        0,
                        GEOMEAN(IF(
                            ISNUMBER(M18:Y18),
                            IF(
                                M$4:Y$4=1,
                                M18:Y18,
                                ""),
                            ""))
                    ),
                    IF(
                        OR(IF(
                            ISNUMBER(M18:Y18),
                            IF(
                                M$4:Y$4=2,
                                M18:Y18,
                                ""),
                            "")
                            =0),
                        0,
                        GEOMEAN(IF(
                            ISNUMBER(M18:Y18),
                            IF(
                                M$4:Y$4=2,
                                M18:Y18,
                                ""),
                            "")))
                )
            )
        )
    )
)</f>
        <v>0.71428571428571297</v>
      </c>
      <c r="I18" s="191" cm="1">
        <f t="array" ref="I18">IF(
    SUM(IF(
            ISNUMBER(
                IF(
                    $M$5:$Y$5,
                    (M18:Y18),
                    "")),
            1,
            0))
        =0,
    NA(),
    IF(
        Parameters!$D$15=1,
        IF(
            SUM(--(ISNUMBER(IF($M$5:$Y$5=1,(M18:Y18),""))))&gt;0,
            MAX(IF(
                ISNUMBER(M18:Y18),
                IF(
                    M$5:Y$5=1,
                    M18:Y18,
                    ""),
                "")),
            MAX(IF(
                ISNUMBER(M18:Y18),
                IF(
                    M$5:Y$5=2,
                    M18:Y18,
                    ""),
                ""))
        ),
        IF(
            Parameters!$D$16=1,
            IFERROR(
                AVERAGE(IF(
                    ISNUMBER(M18:Y18),
                    IF(
                        M$5:Y$5=1,
                        M18:Y18,
                        ""),
                    "")),
                AVERAGE(IF(
                    ISNUMBER(M18:Y18),
                    IF(
                        M$5:Y$5=2,
                        M18:Y18,
                        ""),
                    ""))
            ),
            IF(
                Parameters!$D$17=1,
                IFERROR(
                    IF(
                        OR(
                            IF(
                                ISNUMBER(M18:Y18),
                                IF(
                                    M$5:Y$5=1,
                                    M18:Y18,
                                    ""),
                                "")
                            =0),
                        0,
                        GEOMEAN(IF(
                            ISNUMBER(M18:Y18),
                            IF(
                                M$5:Y$5=1,
                                M18:Y18,
                                ""),
                            ""))
                    ),
                    IF(
                        OR(IF(
                            ISNUMBER(M18:Y18),
                            IF(
                                M$5:Y$5=2,
                                M18:Y18,
                                ""),
                            "")
                            =0),
                        0,
                        GEOMEAN(IF(
                            ISNUMBER(M18:Y18),
                            IF(
                                M$5:Y$5=2,
                                M18:Y18,
                                ""),
                            "")))
                )
            )
        )
    )
)</f>
        <v>0</v>
      </c>
      <c r="J18" s="242">
        <v>45142</v>
      </c>
      <c r="K18" s="242">
        <v>45014</v>
      </c>
      <c r="L18" s="91" t="s">
        <v>21</v>
      </c>
      <c r="M18" s="192">
        <v>0.71428571428571297</v>
      </c>
      <c r="N18" s="192">
        <v>0</v>
      </c>
      <c r="O18" s="192" t="s">
        <v>409</v>
      </c>
      <c r="P18" s="192" t="s">
        <v>409</v>
      </c>
      <c r="Q18" s="192" t="s">
        <v>409</v>
      </c>
      <c r="R18" s="192">
        <v>0.5</v>
      </c>
      <c r="S18" s="192">
        <v>-1.3919999999999899</v>
      </c>
      <c r="T18" s="192">
        <v>-1.3919999999999999</v>
      </c>
      <c r="U18" s="192" t="s">
        <v>409</v>
      </c>
      <c r="V18" s="192" t="s">
        <v>409</v>
      </c>
      <c r="W18" s="192" t="s">
        <v>409</v>
      </c>
      <c r="X18" s="192" t="s">
        <v>409</v>
      </c>
      <c r="Y18" s="192"/>
      <c r="Z18" s="192"/>
      <c r="AA18" s="80"/>
      <c r="AB18" s="80"/>
      <c r="AC18" s="80"/>
      <c r="AD18" s="80"/>
      <c r="AE18" s="80"/>
      <c r="AF18" s="34"/>
      <c r="AG18" s="34"/>
      <c r="AH18" s="34"/>
      <c r="AI18" s="34"/>
      <c r="AJ18" s="34"/>
      <c r="AK18" s="34"/>
      <c r="AL18" s="195"/>
      <c r="AM18" s="195"/>
      <c r="AN18" s="80"/>
      <c r="AO18" s="80"/>
      <c r="AP18" s="80"/>
      <c r="AQ18" s="35"/>
    </row>
    <row r="19" spans="1:43" x14ac:dyDescent="0.2">
      <c r="A19" s="84">
        <v>12</v>
      </c>
      <c r="B19" s="84" t="str">
        <f ca="1"/>
        <v>Austria</v>
      </c>
      <c r="C19" s="84" t="str">
        <f ca="1"/>
        <v>AUT</v>
      </c>
      <c r="D19" s="219" t="str">
        <f ca="1"/>
        <v>ECS           Europe &amp; Central Asia</v>
      </c>
      <c r="E19" s="219" t="str">
        <f ca="1"/>
        <v>NA</v>
      </c>
      <c r="F19" s="190" t="str">
        <f t="shared" ca="1" si="3"/>
        <v/>
      </c>
      <c r="G19" s="80">
        <f>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1.7221249332479573</v>
      </c>
      <c r="H19" s="80" cm="1">
        <f t="array" ref="H19">IF(
    SUM(IF(
            ISNUMBER(
                IF(
                    $M$4:$Y$4,
                    (M19:Y19),
                    "")),
            1,
            0))
        =0,
    NA(),
    IF(
        Parameters!$D$15=1,
        IF(
            SUM(--(ISNUMBER(IF($M$4:$Y$4=1,(M19:Y19),""))))&gt;0,
            MAX(IF(
                ISNUMBER(M19:Y19),
                IF(
                    M$4:Y$4=1,
                    M19:Y19,
                    ""),
                "")),
            MAX(IF(
                ISNUMBER(M19:Y19),
                IF(
                    M$4:Y$4=2,
                    M19:Y19,
                    ""),
                ""))
        ),
        IF(
            Parameters!$D$16=1,
            IFERROR(
                AVERAGE(IF(
                    ISNUMBER(M19:Y19),
                    IF(
                        M$4:Y$4=1,
                        M19:Y19,
                        ""),
                    "")),
                AVERAGE(IF(
                    ISNUMBER(M19:Y19),
                    IF(
                        M$4:Y$4=2,
                        M19:Y19,
                        ""),
                    ""))
            ),
            IF(
                Parameters!$D$17=1,
                IFERROR(
                    IF(
                        OR(
                            IF(
                                ISNUMBER(M19:Y19),
                                IF(
                                    M$4:Y$4=1,
                                    M19:Y19,
                                    ""),
                                "")
                            =0),
                        0,
                        GEOMEAN(IF(
                            ISNUMBER(M19:Y19),
                            IF(
                                M$4:Y$4=1,
                                M19:Y19,
                                ""),
                            ""))
                    ),
                    IF(
                        OR(IF(
                            ISNUMBER(M19:Y19),
                            IF(
                                M$4:Y$4=2,
                                M19:Y19,
                                ""),
                            "")
                            =0),
                        0,
                        GEOMEAN(IF(
                            ISNUMBER(M19:Y19),
                            IF(
                                M$4:Y$4=2,
                                M19:Y19,
                                ""),
                            "")))
                )
            )
        )
    )
)</f>
        <v>0.42857142857142799</v>
      </c>
      <c r="I19" s="191" cm="1">
        <f t="array" ref="I19">IF(
    SUM(IF(
            ISNUMBER(
                IF(
                    $M$5:$Y$5,
                    (M19:Y19),
                    "")),
            1,
            0))
        =0,
    NA(),
    IF(
        Parameters!$D$15=1,
        IF(
            SUM(--(ISNUMBER(IF($M$5:$Y$5=1,(M19:Y19),""))))&gt;0,
            MAX(IF(
                ISNUMBER(M19:Y19),
                IF(
                    M$5:Y$5=1,
                    M19:Y19,
                    ""),
                "")),
            MAX(IF(
                ISNUMBER(M19:Y19),
                IF(
                    M$5:Y$5=2,
                    M19:Y19,
                    ""),
                ""))
        ),
        IF(
            Parameters!$D$16=1,
            IFERROR(
                AVERAGE(IF(
                    ISNUMBER(M19:Y19),
                    IF(
                        M$5:Y$5=1,
                        M19:Y19,
                        ""),
                    "")),
                AVERAGE(IF(
                    ISNUMBER(M19:Y19),
                    IF(
                        M$5:Y$5=2,
                        M19:Y19,
                        ""),
                    ""))
            ),
            IF(
                Parameters!$D$17=1,
                IFERROR(
                    IF(
                        OR(
                            IF(
                                ISNUMBER(M19:Y19),
                                IF(
                                    M$5:Y$5=1,
                                    M19:Y19,
                                    ""),
                                "")
                            =0),
                        0,
                        GEOMEAN(IF(
                            ISNUMBER(M19:Y19),
                            IF(
                                M$5:Y$5=1,
                                M19:Y19,
                                ""),
                            ""))
                    ),
                    IF(
                        OR(IF(
                            ISNUMBER(M19:Y19),
                            IF(
                                M$5:Y$5=2,
                                M19:Y19,
                                ""),
                            "")
                            =0),
                        0,
                        GEOMEAN(IF(
                            ISNUMBER(M19:Y19),
                            IF(
                                M$5:Y$5=2,
                                M19:Y19,
                                ""),
                            "")))
                )
            )
        )
    )
)</f>
        <v>6.92</v>
      </c>
      <c r="J19" s="242">
        <v>44753</v>
      </c>
      <c r="K19" s="242">
        <v>45142</v>
      </c>
      <c r="L19" s="91" t="s">
        <v>23</v>
      </c>
      <c r="M19" s="192">
        <v>0.42857142857142799</v>
      </c>
      <c r="N19" s="192">
        <v>6.92</v>
      </c>
      <c r="O19" s="192" t="s">
        <v>409</v>
      </c>
      <c r="P19" s="192" t="s">
        <v>409</v>
      </c>
      <c r="Q19" s="192" t="s">
        <v>409</v>
      </c>
      <c r="R19" s="192">
        <v>0.3</v>
      </c>
      <c r="S19" s="192">
        <v>-1.3999999999999899</v>
      </c>
      <c r="T19" s="192">
        <v>0.69199999999999995</v>
      </c>
      <c r="U19" s="192" t="s">
        <v>409</v>
      </c>
      <c r="V19" s="192" t="s">
        <v>409</v>
      </c>
      <c r="W19" s="192" t="s">
        <v>409</v>
      </c>
      <c r="X19" s="192" t="s">
        <v>409</v>
      </c>
      <c r="Y19" s="192"/>
      <c r="Z19" s="192"/>
      <c r="AA19" s="80"/>
      <c r="AB19" s="80"/>
      <c r="AC19" s="80"/>
      <c r="AD19" s="80"/>
      <c r="AE19" s="80"/>
      <c r="AF19" s="34"/>
      <c r="AG19" s="34"/>
      <c r="AH19" s="34"/>
      <c r="AI19" s="34"/>
      <c r="AJ19" s="34"/>
      <c r="AK19" s="34"/>
      <c r="AL19" s="195"/>
      <c r="AM19" s="195"/>
      <c r="AN19" s="80"/>
      <c r="AO19" s="80"/>
      <c r="AP19" s="80"/>
      <c r="AQ19" s="35"/>
    </row>
    <row r="20" spans="1:43" x14ac:dyDescent="0.2">
      <c r="A20" s="84">
        <v>13</v>
      </c>
      <c r="B20" s="84" t="str">
        <f ca="1"/>
        <v>Azerbaijan</v>
      </c>
      <c r="C20" s="84" t="str">
        <f ca="1"/>
        <v>AZE</v>
      </c>
      <c r="D20" s="219" t="str">
        <f ca="1"/>
        <v>ECS           Europe &amp; Central Asia</v>
      </c>
      <c r="E20" s="219" t="str">
        <f ca="1"/>
        <v>IBRD</v>
      </c>
      <c r="F20" s="190" t="str">
        <f t="shared" ca="1" si="3"/>
        <v/>
      </c>
      <c r="G20" s="80">
        <f>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0</v>
      </c>
      <c r="H20" s="80" cm="1">
        <f t="array" ref="H20">IF(
    SUM(IF(
            ISNUMBER(
                IF(
                    $M$4:$Y$4,
                    (M20:Y20),
                    "")),
            1,
            0))
        =0,
    NA(),
    IF(
        Parameters!$D$15=1,
        IF(
            SUM(--(ISNUMBER(IF($M$4:$Y$4=1,(M20:Y20),""))))&gt;0,
            MAX(IF(
                ISNUMBER(M20:Y20),
                IF(
                    M$4:Y$4=1,
                    M20:Y20,
                    ""),
                "")),
            MAX(IF(
                ISNUMBER(M20:Y20),
                IF(
                    M$4:Y$4=2,
                    M20:Y20,
                    ""),
                ""))
        ),
        IF(
            Parameters!$D$16=1,
            IFERROR(
                AVERAGE(IF(
                    ISNUMBER(M20:Y20),
                    IF(
                        M$4:Y$4=1,
                        M20:Y20,
                        ""),
                    "")),
                AVERAGE(IF(
                    ISNUMBER(M20:Y20),
                    IF(
                        M$4:Y$4=2,
                        M20:Y20,
                        ""),
                    ""))
            ),
            IF(
                Parameters!$D$17=1,
                IFERROR(
                    IF(
                        OR(
                            IF(
                                ISNUMBER(M20:Y20),
                                IF(
                                    M$4:Y$4=1,
                                    M20:Y20,
                                    ""),
                                "")
                            =0),
                        0,
                        GEOMEAN(IF(
                            ISNUMBER(M20:Y20),
                            IF(
                                M$4:Y$4=1,
                                M20:Y20,
                                ""),
                            ""))
                    ),
                    IF(
                        OR(IF(
                            ISNUMBER(M20:Y20),
                            IF(
                                M$4:Y$4=2,
                                M20:Y20,
                                ""),
                            "")
                            =0),
                        0,
                        GEOMEAN(IF(
                            ISNUMBER(M20:Y20),
                            IF(
                                M$4:Y$4=2,
                                M20:Y20,
                                ""),
                            "")))
                )
            )
        )
    )
)</f>
        <v>3.8571428571428501</v>
      </c>
      <c r="I20" s="191" cm="1">
        <f t="array" ref="I20">IF(
    SUM(IF(
            ISNUMBER(
                IF(
                    $M$5:$Y$5,
                    (M20:Y20),
                    "")),
            1,
            0))
        =0,
    NA(),
    IF(
        Parameters!$D$15=1,
        IF(
            SUM(--(ISNUMBER(IF($M$5:$Y$5=1,(M20:Y20),""))))&gt;0,
            MAX(IF(
                ISNUMBER(M20:Y20),
                IF(
                    M$5:Y$5=1,
                    M20:Y20,
                    ""),
                "")),
            MAX(IF(
                ISNUMBER(M20:Y20),
                IF(
                    M$5:Y$5=2,
                    M20:Y20,
                    ""),
                ""))
        ),
        IF(
            Parameters!$D$16=1,
            IFERROR(
                AVERAGE(IF(
                    ISNUMBER(M20:Y20),
                    IF(
                        M$5:Y$5=1,
                        M20:Y20,
                        ""),
                    "")),
                AVERAGE(IF(
                    ISNUMBER(M20:Y20),
                    IF(
                        M$5:Y$5=2,
                        M20:Y20,
                        ""),
                    ""))
            ),
            IF(
                Parameters!$D$17=1,
                IFERROR(
                    IF(
                        OR(
                            IF(
                                ISNUMBER(M20:Y20),
                                IF(
                                    M$5:Y$5=1,
                                    M20:Y20,
                                    ""),
                                "")
                            =0),
                        0,
                        GEOMEAN(IF(
                            ISNUMBER(M20:Y20),
                            IF(
                                M$5:Y$5=1,
                                M20:Y20,
                                ""),
                            ""))
                    ),
                    IF(
                        OR(IF(
                            ISNUMBER(M20:Y20),
                            IF(
                                M$5:Y$5=2,
                                M20:Y20,
                                ""),
                            "")
                            =0),
                        0,
                        GEOMEAN(IF(
                            ISNUMBER(M20:Y20),
                            IF(
                                M$5:Y$5=2,
                                M20:Y20,
                                ""),
                            "")))
                )
            )
        )
    )
)</f>
        <v>0</v>
      </c>
      <c r="J20" s="242">
        <v>45142</v>
      </c>
      <c r="K20" s="242">
        <v>45142</v>
      </c>
      <c r="L20" s="91" t="s">
        <v>25</v>
      </c>
      <c r="M20" s="192">
        <v>3.8571428571428501</v>
      </c>
      <c r="N20" s="192">
        <v>0</v>
      </c>
      <c r="O20" s="192">
        <v>0</v>
      </c>
      <c r="P20" s="192" t="s">
        <v>409</v>
      </c>
      <c r="Q20" s="192" t="s">
        <v>409</v>
      </c>
      <c r="R20" s="192">
        <v>2.7</v>
      </c>
      <c r="S20" s="192">
        <v>-6.5999999999999795E-2</v>
      </c>
      <c r="T20" s="192">
        <v>-1.2050000000000001</v>
      </c>
      <c r="U20" s="192" t="s">
        <v>539</v>
      </c>
      <c r="V20" s="192" t="s">
        <v>409</v>
      </c>
      <c r="W20" s="192" t="s">
        <v>409</v>
      </c>
      <c r="X20" s="192" t="s">
        <v>409</v>
      </c>
      <c r="Y20" s="192"/>
      <c r="Z20" s="192"/>
      <c r="AA20" s="181"/>
      <c r="AB20" s="181"/>
      <c r="AC20" s="181"/>
      <c r="AD20" s="181"/>
      <c r="AE20" s="181"/>
      <c r="AF20" s="34"/>
      <c r="AG20" s="34"/>
      <c r="AH20" s="34"/>
      <c r="AI20" s="34"/>
      <c r="AJ20" s="34"/>
      <c r="AK20" s="34"/>
      <c r="AL20" s="195"/>
      <c r="AM20" s="195"/>
      <c r="AN20" s="80"/>
      <c r="AO20" s="80"/>
      <c r="AP20" s="80"/>
      <c r="AQ20" s="35"/>
    </row>
    <row r="21" spans="1:43" x14ac:dyDescent="0.2">
      <c r="A21" s="84">
        <v>14</v>
      </c>
      <c r="B21" s="84" t="str">
        <f ca="1"/>
        <v>Burundi</v>
      </c>
      <c r="C21" s="84" t="str">
        <f ca="1"/>
        <v>BDI</v>
      </c>
      <c r="D21" s="219" t="str">
        <f ca="1"/>
        <v>SSF           Sub-Saharan Africa</v>
      </c>
      <c r="E21" s="219" t="str">
        <f ca="1"/>
        <v>IDA</v>
      </c>
      <c r="F21" s="190" t="str">
        <f t="shared" ca="1" si="3"/>
        <v/>
      </c>
      <c r="G21" s="80">
        <f>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10</v>
      </c>
      <c r="H21" s="80" cm="1">
        <f t="array" ref="H21">IF(
    SUM(IF(
            ISNUMBER(
                IF(
                    $M$4:$Y$4,
                    (M21:Y21),
                    "")),
            1,
            0))
        =0,
    NA(),
    IF(
        Parameters!$D$15=1,
        IF(
            SUM(--(ISNUMBER(IF($M$4:$Y$4=1,(M21:Y21),""))))&gt;0,
            MAX(IF(
                ISNUMBER(M21:Y21),
                IF(
                    M$4:Y$4=1,
                    M21:Y21,
                    ""),
                "")),
            MAX(IF(
                ISNUMBER(M21:Y21),
                IF(
                    M$4:Y$4=2,
                    M21:Y21,
                    ""),
                ""))
        ),
        IF(
            Parameters!$D$16=1,
            IFERROR(
                AVERAGE(IF(
                    ISNUMBER(M21:Y21),
                    IF(
                        M$4:Y$4=1,
                        M21:Y21,
                        ""),
                    "")),
                AVERAGE(IF(
                    ISNUMBER(M21:Y21),
                    IF(
                        M$4:Y$4=2,
                        M21:Y21,
                        ""),
                    ""))
            ),
            IF(
                Parameters!$D$17=1,
                IFERROR(
                    IF(
                        OR(
                            IF(
                                ISNUMBER(M21:Y21),
                                IF(
                                    M$4:Y$4=1,
                                    M21:Y21,
                                    ""),
                                "")
                            =0),
                        0,
                        GEOMEAN(IF(
                            ISNUMBER(M21:Y21),
                            IF(
                                M$4:Y$4=1,
                                M21:Y21,
                                ""),
                            ""))
                    ),
                    IF(
                        OR(IF(
                            ISNUMBER(M21:Y21),
                            IF(
                                M$4:Y$4=2,
                                M21:Y21,
                                ""),
                            "")
                            =0),
                        0,
                        GEOMEAN(IF(
                            ISNUMBER(M21:Y21),
                            IF(
                                M$4:Y$4=2,
                                M21:Y21,
                                ""),
                            "")))
                )
            )
        )
    )
)</f>
        <v>10</v>
      </c>
      <c r="I21" s="191" cm="1">
        <f t="array" ref="I21">IF(
    SUM(IF(
            ISNUMBER(
                IF(
                    $M$5:$Y$5,
                    (M21:Y21),
                    "")),
            1,
            0))
        =0,
    NA(),
    IF(
        Parameters!$D$15=1,
        IF(
            SUM(--(ISNUMBER(IF($M$5:$Y$5=1,(M21:Y21),""))))&gt;0,
            MAX(IF(
                ISNUMBER(M21:Y21),
                IF(
                    M$5:Y$5=1,
                    M21:Y21,
                    ""),
                "")),
            MAX(IF(
                ISNUMBER(M21:Y21),
                IF(
                    M$5:Y$5=2,
                    M21:Y21,
                    ""),
                ""))
        ),
        IF(
            Parameters!$D$16=1,
            IFERROR(
                AVERAGE(IF(
                    ISNUMBER(M21:Y21),
                    IF(
                        M$5:Y$5=1,
                        M21:Y21,
                        ""),
                    "")),
                AVERAGE(IF(
                    ISNUMBER(M21:Y21),
                    IF(
                        M$5:Y$5=2,
                        M21:Y21,
                        ""),
                    ""))
            ),
            IF(
                Parameters!$D$17=1,
                IFERROR(
                    IF(
                        OR(
                            IF(
                                ISNUMBER(M21:Y21),
                                IF(
                                    M$5:Y$5=1,
                                    M21:Y21,
                                    ""),
                                "")
                            =0),
                        0,
                        GEOMEAN(IF(
                            ISNUMBER(M21:Y21),
                            IF(
                                M$5:Y$5=1,
                                M21:Y21,
                                ""),
                            ""))
                    ),
                    IF(
                        OR(IF(
                            ISNUMBER(M21:Y21),
                            IF(
                                M$5:Y$5=2,
                                M21:Y21,
                                ""),
                            "")
                            =0),
                        0,
                        GEOMEAN(IF(
                            ISNUMBER(M21:Y21),
                            IF(
                                M$5:Y$5=2,
                                M21:Y21,
                                ""),
                            "")))
                )
            )
        )
    )
)</f>
        <v>10</v>
      </c>
      <c r="J21" s="242">
        <v>45142</v>
      </c>
      <c r="K21" s="242">
        <v>45142</v>
      </c>
      <c r="L21" s="91" t="s">
        <v>27</v>
      </c>
      <c r="M21" s="192">
        <v>10</v>
      </c>
      <c r="N21" s="192" t="s">
        <v>409</v>
      </c>
      <c r="O21" s="192" t="s">
        <v>409</v>
      </c>
      <c r="P21" s="192">
        <v>10</v>
      </c>
      <c r="Q21" s="192" t="s">
        <v>409</v>
      </c>
      <c r="R21" s="192">
        <v>7</v>
      </c>
      <c r="S21" s="192" t="s">
        <v>409</v>
      </c>
      <c r="T21" s="192" t="s">
        <v>409</v>
      </c>
      <c r="U21" s="192" t="s">
        <v>409</v>
      </c>
      <c r="V21" s="192">
        <v>0.85255697015510601</v>
      </c>
      <c r="W21" s="192">
        <v>-3.7792937393405203E-2</v>
      </c>
      <c r="X21" s="192" t="s">
        <v>409</v>
      </c>
      <c r="Y21" s="192"/>
      <c r="Z21" s="192"/>
      <c r="AA21" s="181"/>
      <c r="AB21" s="181"/>
      <c r="AC21" s="181"/>
      <c r="AD21" s="181"/>
      <c r="AE21" s="181"/>
      <c r="AF21" s="34"/>
      <c r="AG21" s="34"/>
      <c r="AH21" s="34"/>
      <c r="AI21" s="34"/>
      <c r="AJ21" s="34"/>
      <c r="AK21" s="34"/>
      <c r="AL21" s="195"/>
      <c r="AM21" s="195"/>
      <c r="AN21" s="80"/>
      <c r="AO21" s="80"/>
      <c r="AP21" s="80"/>
      <c r="AQ21" s="35"/>
    </row>
    <row r="22" spans="1:43" x14ac:dyDescent="0.2">
      <c r="A22" s="84">
        <v>15</v>
      </c>
      <c r="B22" s="84" t="str">
        <f ca="1"/>
        <v>Belgium</v>
      </c>
      <c r="C22" s="84" t="str">
        <f ca="1"/>
        <v>BEL</v>
      </c>
      <c r="D22" s="219" t="str">
        <f ca="1"/>
        <v>ECS           Europe &amp; Central Asia</v>
      </c>
      <c r="E22" s="219" t="str">
        <f ca="1"/>
        <v>NA</v>
      </c>
      <c r="F22" s="190" t="str">
        <f t="shared" ca="1" si="3"/>
        <v/>
      </c>
      <c r="G22" s="80">
        <f>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1.7108894929664071</v>
      </c>
      <c r="H22" s="80" cm="1">
        <f t="array" ref="H22">IF(
    SUM(IF(
            ISNUMBER(
                IF(
                    $M$4:$Y$4,
                    (M22:Y22),
                    "")),
            1,
            0))
        =0,
    NA(),
    IF(
        Parameters!$D$15=1,
        IF(
            SUM(--(ISNUMBER(IF($M$4:$Y$4=1,(M22:Y22),""))))&gt;0,
            MAX(IF(
                ISNUMBER(M22:Y22),
                IF(
                    M$4:Y$4=1,
                    M22:Y22,
                    ""),
                "")),
            MAX(IF(
                ISNUMBER(M22:Y22),
                IF(
                    M$4:Y$4=2,
                    M22:Y22,
                    ""),
                ""))
        ),
        IF(
            Parameters!$D$16=1,
            IFERROR(
                AVERAGE(IF(
                    ISNUMBER(M22:Y22),
                    IF(
                        M$4:Y$4=1,
                        M22:Y22,
                        ""),
                    "")),
                AVERAGE(IF(
                    ISNUMBER(M22:Y22),
                    IF(
                        M$4:Y$4=2,
                        M22:Y22,
                        ""),
                    ""))
            ),
            IF(
                Parameters!$D$17=1,
                IFERROR(
                    IF(
                        OR(
                            IF(
                                ISNUMBER(M22:Y22),
                                IF(
                                    M$4:Y$4=1,
                                    M22:Y22,
                                    ""),
                                "")
                            =0),
                        0,
                        GEOMEAN(IF(
                            ISNUMBER(M22:Y22),
                            IF(
                                M$4:Y$4=1,
                                M22:Y22,
                                ""),
                            ""))
                    ),
                    IF(
                        OR(IF(
                            ISNUMBER(M22:Y22),
                            IF(
                                M$4:Y$4=2,
                                M22:Y22,
                                ""),
                            "")
                            =0),
                        0,
                        GEOMEAN(IF(
                            ISNUMBER(M22:Y22),
                            IF(
                                M$4:Y$4=2,
                                M22:Y22,
                                ""),
                            "")))
                )
            )
        )
    )
)</f>
        <v>0.42857142857142799</v>
      </c>
      <c r="I22" s="191" cm="1">
        <f t="array" ref="I22">IF(
    SUM(IF(
            ISNUMBER(
                IF(
                    $M$5:$Y$5,
                    (M22:Y22),
                    "")),
            1,
            0))
        =0,
    NA(),
    IF(
        Parameters!$D$15=1,
        IF(
            SUM(--(ISNUMBER(IF($M$5:$Y$5=1,(M22:Y22),""))))&gt;0,
            MAX(IF(
                ISNUMBER(M22:Y22),
                IF(
                    M$5:Y$5=1,
                    M22:Y22,
                    ""),
                "")),
            MAX(IF(
                ISNUMBER(M22:Y22),
                IF(
                    M$5:Y$5=2,
                    M22:Y22,
                    ""),
                ""))
        ),
        IF(
            Parameters!$D$16=1,
            IFERROR(
                AVERAGE(IF(
                    ISNUMBER(M22:Y22),
                    IF(
                        M$5:Y$5=1,
                        M22:Y22,
                        ""),
                    "")),
                AVERAGE(IF(
                    ISNUMBER(M22:Y22),
                    IF(
                        M$5:Y$5=2,
                        M22:Y22,
                        ""),
                    ""))
            ),
            IF(
                Parameters!$D$17=1,
                IFERROR(
                    IF(
                        OR(
                            IF(
                                ISNUMBER(M22:Y22),
                                IF(
                                    M$5:Y$5=1,
                                    M22:Y22,
                                    ""),
                                "")
                            =0),
                        0,
                        GEOMEAN(IF(
                            ISNUMBER(M22:Y22),
                            IF(
                                M$5:Y$5=1,
                                M22:Y22,
                                ""),
                            ""))
                    ),
                    IF(
                        OR(IF(
                            ISNUMBER(M22:Y22),
                            IF(
                                M$5:Y$5=2,
                                M22:Y22,
                                ""),
                            "")
                            =0),
                        0,
                        GEOMEAN(IF(
                            ISNUMBER(M22:Y22),
                            IF(
                                M$5:Y$5=2,
                                M22:Y22,
                                ""),
                            "")))
                )
            )
        )
    )
)</f>
        <v>6.8299999999999903</v>
      </c>
      <c r="J22" s="242">
        <v>44753</v>
      </c>
      <c r="K22" s="242">
        <v>45142</v>
      </c>
      <c r="L22" s="91" t="s">
        <v>29</v>
      </c>
      <c r="M22" s="192">
        <v>0.42857142857142799</v>
      </c>
      <c r="N22" s="192">
        <v>6.8299999999999903</v>
      </c>
      <c r="O22" s="192" t="s">
        <v>409</v>
      </c>
      <c r="P22" s="192" t="s">
        <v>409</v>
      </c>
      <c r="Q22" s="192" t="s">
        <v>409</v>
      </c>
      <c r="R22" s="192">
        <v>0.3</v>
      </c>
      <c r="S22" s="192">
        <v>-0.75800000000000001</v>
      </c>
      <c r="T22" s="192">
        <v>0.68299999999999905</v>
      </c>
      <c r="U22" s="192" t="s">
        <v>409</v>
      </c>
      <c r="V22" s="192" t="s">
        <v>409</v>
      </c>
      <c r="W22" s="192" t="s">
        <v>409</v>
      </c>
      <c r="X22" s="192" t="s">
        <v>409</v>
      </c>
      <c r="Y22" s="192"/>
      <c r="Z22" s="192"/>
      <c r="AA22" s="80"/>
      <c r="AB22" s="80"/>
      <c r="AC22" s="80"/>
      <c r="AD22" s="80"/>
      <c r="AE22" s="80"/>
      <c r="AF22" s="34"/>
      <c r="AG22" s="34"/>
      <c r="AH22" s="34"/>
      <c r="AI22" s="34"/>
      <c r="AJ22" s="34"/>
      <c r="AK22" s="34"/>
      <c r="AL22" s="195"/>
      <c r="AM22" s="195"/>
      <c r="AN22" s="80"/>
      <c r="AO22" s="80"/>
      <c r="AP22" s="80"/>
      <c r="AQ22" s="35"/>
    </row>
    <row r="23" spans="1:43" x14ac:dyDescent="0.2">
      <c r="A23" s="84">
        <v>16</v>
      </c>
      <c r="B23" s="84" t="str">
        <f ca="1"/>
        <v>Benin</v>
      </c>
      <c r="C23" s="84" t="str">
        <f ca="1"/>
        <v>BEN</v>
      </c>
      <c r="D23" s="219" t="str">
        <f ca="1"/>
        <v>SSF           Sub-Saharan Africa</v>
      </c>
      <c r="E23" s="219" t="str">
        <f ca="1"/>
        <v>IDA</v>
      </c>
      <c r="F23" s="190" t="str">
        <f t="shared" ca="1" si="3"/>
        <v/>
      </c>
      <c r="G23" s="80">
        <f>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0</v>
      </c>
      <c r="H23" s="80" cm="1">
        <f t="array" ref="H23">IF(
    SUM(IF(
            ISNUMBER(
                IF(
                    $M$4:$Y$4,
                    (M23:Y23),
                    "")),
            1,
            0))
        =0,
    NA(),
    IF(
        Parameters!$D$15=1,
        IF(
            SUM(--(ISNUMBER(IF($M$4:$Y$4=1,(M23:Y23),""))))&gt;0,
            MAX(IF(
                ISNUMBER(M23:Y23),
                IF(
                    M$4:Y$4=1,
                    M23:Y23,
                    ""),
                "")),
            MAX(IF(
                ISNUMBER(M23:Y23),
                IF(
                    M$4:Y$4=2,
                    M23:Y23,
                    ""),
                ""))
        ),
        IF(
            Parameters!$D$16=1,
            IFERROR(
                AVERAGE(IF(
                    ISNUMBER(M23:Y23),
                    IF(
                        M$4:Y$4=1,
                        M23:Y23,
                        ""),
                    "")),
                AVERAGE(IF(
                    ISNUMBER(M23:Y23),
                    IF(
                        M$4:Y$4=2,
                        M23:Y23,
                        ""),
                    ""))
            ),
            IF(
                Parameters!$D$17=1,
                IFERROR(
                    IF(
                        OR(
                            IF(
                                ISNUMBER(M23:Y23),
                                IF(
                                    M$4:Y$4=1,
                                    M23:Y23,
                                    ""),
                                "")
                            =0),
                        0,
                        GEOMEAN(IF(
                            ISNUMBER(M23:Y23),
                            IF(
                                M$4:Y$4=1,
                                M23:Y23,
                                ""),
                            ""))
                    ),
                    IF(
                        OR(IF(
                            ISNUMBER(M23:Y23),
                            IF(
                                M$4:Y$4=2,
                                M23:Y23,
                                ""),
                            "")
                            =0),
                        0,
                        GEOMEAN(IF(
                            ISNUMBER(M23:Y23),
                            IF(
                                M$4:Y$4=2,
                                M23:Y23,
                                ""),
                            "")))
                )
            )
        )
    )
)</f>
        <v>9.1428571428571406</v>
      </c>
      <c r="I23" s="191" cm="1">
        <f t="array" ref="I23">IF(
    SUM(IF(
            ISNUMBER(
                IF(
                    $M$5:$Y$5,
                    (M23:Y23),
                    "")),
            1,
            0))
        =0,
    NA(),
    IF(
        Parameters!$D$15=1,
        IF(
            SUM(--(ISNUMBER(IF($M$5:$Y$5=1,(M23:Y23),""))))&gt;0,
            MAX(IF(
                ISNUMBER(M23:Y23),
                IF(
                    M$5:Y$5=1,
                    M23:Y23,
                    ""),
                "")),
            MAX(IF(
                ISNUMBER(M23:Y23),
                IF(
                    M$5:Y$5=2,
                    M23:Y23,
                    ""),
                ""))
        ),
        IF(
            Parameters!$D$16=1,
            IFERROR(
                AVERAGE(IF(
                    ISNUMBER(M23:Y23),
                    IF(
                        M$5:Y$5=1,
                        M23:Y23,
                        ""),
                    "")),
                AVERAGE(IF(
                    ISNUMBER(M23:Y23),
                    IF(
                        M$5:Y$5=2,
                        M23:Y23,
                        ""),
                    ""))
            ),
            IF(
                Parameters!$D$17=1,
                IFERROR(
                    IF(
                        OR(
                            IF(
                                ISNUMBER(M23:Y23),
                                IF(
                                    M$5:Y$5=1,
                                    M23:Y23,
                                    ""),
                                "")
                            =0),
                        0,
                        GEOMEAN(IF(
                            ISNUMBER(M23:Y23),
                            IF(
                                M$5:Y$5=1,
                                M23:Y23,
                                ""),
                            ""))
                    ),
                    IF(
                        OR(IF(
                            ISNUMBER(M23:Y23),
                            IF(
                                M$5:Y$5=2,
                                M23:Y23,
                                ""),
                            "")
                            =0),
                        0,
                        GEOMEAN(IF(
                            ISNUMBER(M23:Y23),
                            IF(
                                M$5:Y$5=2,
                                M23:Y23,
                                ""),
                            "")))
                )
            )
        )
    )
)</f>
        <v>0</v>
      </c>
      <c r="J23" s="242">
        <v>45142</v>
      </c>
      <c r="K23" s="242">
        <v>45014</v>
      </c>
      <c r="L23" s="91" t="s">
        <v>31</v>
      </c>
      <c r="M23" s="192">
        <v>9.1428571428571406</v>
      </c>
      <c r="N23" s="192" t="s">
        <v>409</v>
      </c>
      <c r="O23" s="192" t="s">
        <v>409</v>
      </c>
      <c r="P23" s="192">
        <v>0</v>
      </c>
      <c r="Q23" s="192" t="s">
        <v>409</v>
      </c>
      <c r="R23" s="192">
        <v>6.4</v>
      </c>
      <c r="S23" s="192" t="s">
        <v>409</v>
      </c>
      <c r="T23" s="192" t="s">
        <v>409</v>
      </c>
      <c r="U23" s="192" t="s">
        <v>409</v>
      </c>
      <c r="V23" s="192">
        <v>-0.28336003931230302</v>
      </c>
      <c r="W23" s="192">
        <v>-0.32832442432449899</v>
      </c>
      <c r="X23" s="192" t="s">
        <v>409</v>
      </c>
      <c r="Y23" s="192"/>
      <c r="Z23" s="192"/>
      <c r="AA23" s="80"/>
      <c r="AB23" s="80"/>
      <c r="AC23" s="80"/>
      <c r="AD23" s="80"/>
      <c r="AE23" s="80"/>
      <c r="AF23" s="34"/>
      <c r="AG23" s="34"/>
      <c r="AH23" s="34"/>
      <c r="AI23" s="34"/>
      <c r="AJ23" s="34"/>
      <c r="AK23" s="34"/>
      <c r="AL23" s="195"/>
      <c r="AM23" s="195"/>
      <c r="AN23" s="80"/>
      <c r="AO23" s="80"/>
      <c r="AP23" s="80"/>
      <c r="AQ23" s="35"/>
    </row>
    <row r="24" spans="1:43" x14ac:dyDescent="0.2">
      <c r="A24" s="84">
        <v>17</v>
      </c>
      <c r="B24" s="84" t="str">
        <f ca="1"/>
        <v>Burkina Faso</v>
      </c>
      <c r="C24" s="84" t="str">
        <f ca="1"/>
        <v>BFA</v>
      </c>
      <c r="D24" s="219" t="str">
        <f ca="1"/>
        <v>SSF           Sub-Saharan Africa</v>
      </c>
      <c r="E24" s="219" t="str">
        <f ca="1"/>
        <v>IDA</v>
      </c>
      <c r="F24" s="190" t="str">
        <f t="shared" ca="1" si="3"/>
        <v/>
      </c>
      <c r="G24" s="80">
        <f>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0</v>
      </c>
      <c r="H24" s="80" cm="1">
        <f t="array" ref="H24">IF(
    SUM(IF(
            ISNUMBER(
                IF(
                    $M$4:$Y$4,
                    (M24:Y24),
                    "")),
            1,
            0))
        =0,
    NA(),
    IF(
        Parameters!$D$15=1,
        IF(
            SUM(--(ISNUMBER(IF($M$4:$Y$4=1,(M24:Y24),""))))&gt;0,
            MAX(IF(
                ISNUMBER(M24:Y24),
                IF(
                    M$4:Y$4=1,
                    M24:Y24,
                    ""),
                "")),
            MAX(IF(
                ISNUMBER(M24:Y24),
                IF(
                    M$4:Y$4=2,
                    M24:Y24,
                    ""),
                ""))
        ),
        IF(
            Parameters!$D$16=1,
            IFERROR(
                AVERAGE(IF(
                    ISNUMBER(M24:Y24),
                    IF(
                        M$4:Y$4=1,
                        M24:Y24,
                        ""),
                    "")),
                AVERAGE(IF(
                    ISNUMBER(M24:Y24),
                    IF(
                        M$4:Y$4=2,
                        M24:Y24,
                        ""),
                    ""))
            ),
            IF(
                Parameters!$D$17=1,
                IFERROR(
                    IF(
                        OR(
                            IF(
                                ISNUMBER(M24:Y24),
                                IF(
                                    M$4:Y$4=1,
                                    M24:Y24,
                                    ""),
                                "")
                            =0),
                        0,
                        GEOMEAN(IF(
                            ISNUMBER(M24:Y24),
                            IF(
                                M$4:Y$4=1,
                                M24:Y24,
                                ""),
                            ""))
                    ),
                    IF(
                        OR(IF(
                            ISNUMBER(M24:Y24),
                            IF(
                                M$4:Y$4=2,
                                M24:Y24,
                                ""),
                            "")
                            =0),
                        0,
                        GEOMEAN(IF(
                            ISNUMBER(M24:Y24),
                            IF(
                                M$4:Y$4=2,
                                M24:Y24,
                                ""),
                            "")))
                )
            )
        )
    )
)</f>
        <v>9.71428571428571</v>
      </c>
      <c r="I24" s="191" cm="1">
        <f t="array" ref="I24">IF(
    SUM(IF(
            ISNUMBER(
                IF(
                    $M$5:$Y$5,
                    (M24:Y24),
                    "")),
            1,
            0))
        =0,
    NA(),
    IF(
        Parameters!$D$15=1,
        IF(
            SUM(--(ISNUMBER(IF($M$5:$Y$5=1,(M24:Y24),""))))&gt;0,
            MAX(IF(
                ISNUMBER(M24:Y24),
                IF(
                    M$5:Y$5=1,
                    M24:Y24,
                    ""),
                "")),
            MAX(IF(
                ISNUMBER(M24:Y24),
                IF(
                    M$5:Y$5=2,
                    M24:Y24,
                    ""),
                ""))
        ),
        IF(
            Parameters!$D$16=1,
            IFERROR(
                AVERAGE(IF(
                    ISNUMBER(M24:Y24),
                    IF(
                        M$5:Y$5=1,
                        M24:Y24,
                        ""),
                    "")),
                AVERAGE(IF(
                    ISNUMBER(M24:Y24),
                    IF(
                        M$5:Y$5=2,
                        M24:Y24,
                        ""),
                    ""))
            ),
            IF(
                Parameters!$D$17=1,
                IFERROR(
                    IF(
                        OR(
                            IF(
                                ISNUMBER(M24:Y24),
                                IF(
                                    M$5:Y$5=1,
                                    M24:Y24,
                                    ""),
                                "")
                            =0),
                        0,
                        GEOMEAN(IF(
                            ISNUMBER(M24:Y24),
                            IF(
                                M$5:Y$5=1,
                                M24:Y24,
                                ""),
                            ""))
                    ),
                    IF(
                        OR(IF(
                            ISNUMBER(M24:Y24),
                            IF(
                                M$5:Y$5=2,
                                M24:Y24,
                                ""),
                            "")
                            =0),
                        0,
                        GEOMEAN(IF(
                            ISNUMBER(M24:Y24),
                            IF(
                                M$5:Y$5=2,
                                M24:Y24,
                                ""),
                            "")))
                )
            )
        )
    )
)</f>
        <v>0</v>
      </c>
      <c r="J24" s="242">
        <v>45142</v>
      </c>
      <c r="K24" s="242">
        <v>45142</v>
      </c>
      <c r="L24" s="91" t="s">
        <v>33</v>
      </c>
      <c r="M24" s="192">
        <v>9.71428571428571</v>
      </c>
      <c r="N24" s="192" t="s">
        <v>409</v>
      </c>
      <c r="O24" s="192" t="s">
        <v>409</v>
      </c>
      <c r="P24" s="192">
        <v>0</v>
      </c>
      <c r="Q24" s="192" t="s">
        <v>409</v>
      </c>
      <c r="R24" s="192">
        <v>6.8</v>
      </c>
      <c r="S24" s="192" t="s">
        <v>409</v>
      </c>
      <c r="T24" s="192" t="s">
        <v>409</v>
      </c>
      <c r="U24" s="192" t="s">
        <v>409</v>
      </c>
      <c r="V24" s="192">
        <v>-0.57214262857510101</v>
      </c>
      <c r="W24" s="192">
        <v>-0.81684628956680105</v>
      </c>
      <c r="X24" s="192" t="s">
        <v>409</v>
      </c>
      <c r="Y24" s="192"/>
      <c r="Z24" s="192"/>
      <c r="AA24" s="80"/>
      <c r="AB24" s="80"/>
      <c r="AC24" s="80"/>
      <c r="AD24" s="80"/>
      <c r="AE24" s="80"/>
      <c r="AF24" s="34"/>
      <c r="AG24" s="34"/>
      <c r="AH24" s="34"/>
      <c r="AI24" s="34"/>
      <c r="AJ24" s="34"/>
      <c r="AK24" s="34"/>
      <c r="AL24" s="195"/>
      <c r="AM24" s="195"/>
      <c r="AN24" s="80"/>
      <c r="AO24" s="80"/>
      <c r="AP24" s="80"/>
      <c r="AQ24" s="35"/>
    </row>
    <row r="25" spans="1:43" x14ac:dyDescent="0.2">
      <c r="A25" s="84">
        <v>18</v>
      </c>
      <c r="B25" s="84" t="str">
        <f ca="1"/>
        <v>Bangladesh</v>
      </c>
      <c r="C25" s="84" t="str">
        <f ca="1"/>
        <v>BGD</v>
      </c>
      <c r="D25" s="219" t="str">
        <f ca="1"/>
        <v>SAS           South Asia</v>
      </c>
      <c r="E25" s="219" t="str">
        <f ca="1"/>
        <v>IDA</v>
      </c>
      <c r="F25" s="190" t="str">
        <f t="shared" ca="1" si="3"/>
        <v/>
      </c>
      <c r="G25" s="80">
        <f>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0</v>
      </c>
      <c r="H25" s="80" cm="1">
        <f t="array" ref="H25">IF(
    SUM(IF(
            ISNUMBER(
                IF(
                    $M$4:$Y$4,
                    (M25:Y25),
                    "")),
            1,
            0))
        =0,
    NA(),
    IF(
        Parameters!$D$15=1,
        IF(
            SUM(--(ISNUMBER(IF($M$4:$Y$4=1,(M25:Y25),""))))&gt;0,
            MAX(IF(
                ISNUMBER(M25:Y25),
                IF(
                    M$4:Y$4=1,
                    M25:Y25,
                    ""),
                "")),
            MAX(IF(
                ISNUMBER(M25:Y25),
                IF(
                    M$4:Y$4=2,
                    M25:Y25,
                    ""),
                ""))
        ),
        IF(
            Parameters!$D$16=1,
            IFERROR(
                AVERAGE(IF(
                    ISNUMBER(M25:Y25),
                    IF(
                        M$4:Y$4=1,
                        M25:Y25,
                        ""),
                    "")),
                AVERAGE(IF(
                    ISNUMBER(M25:Y25),
                    IF(
                        M$4:Y$4=2,
                        M25:Y25,
                        ""),
                    ""))
            ),
            IF(
                Parameters!$D$17=1,
                IFERROR(
                    IF(
                        OR(
                            IF(
                                ISNUMBER(M25:Y25),
                                IF(
                                    M$4:Y$4=1,
                                    M25:Y25,
                                    ""),
                                "")
                            =0),
                        0,
                        GEOMEAN(IF(
                            ISNUMBER(M25:Y25),
                            IF(
                                M$4:Y$4=1,
                                M25:Y25,
                                ""),
                            ""))
                    ),
                    IF(
                        OR(IF(
                            ISNUMBER(M25:Y25),
                            IF(
                                M$4:Y$4=2,
                                M25:Y25,
                                ""),
                            "")
                            =0),
                        0,
                        GEOMEAN(IF(
                            ISNUMBER(M25:Y25),
                            IF(
                                M$4:Y$4=2,
                                M25:Y25,
                                ""),
                            "")))
                )
            )
        )
    )
)</f>
        <v>6.8571428571428497</v>
      </c>
      <c r="I25" s="191" cm="1">
        <f t="array" ref="I25">IF(
    SUM(IF(
            ISNUMBER(
                IF(
                    $M$5:$Y$5,
                    (M25:Y25),
                    "")),
            1,
            0))
        =0,
    NA(),
    IF(
        Parameters!$D$15=1,
        IF(
            SUM(--(ISNUMBER(IF($M$5:$Y$5=1,(M25:Y25),""))))&gt;0,
            MAX(IF(
                ISNUMBER(M25:Y25),
                IF(
                    M$5:Y$5=1,
                    M25:Y25,
                    ""),
                "")),
            MAX(IF(
                ISNUMBER(M25:Y25),
                IF(
                    M$5:Y$5=2,
                    M25:Y25,
                    ""),
                ""))
        ),
        IF(
            Parameters!$D$16=1,
            IFERROR(
                AVERAGE(IF(
                    ISNUMBER(M25:Y25),
                    IF(
                        M$5:Y$5=1,
                        M25:Y25,
                        ""),
                    "")),
                AVERAGE(IF(
                    ISNUMBER(M25:Y25),
                    IF(
                        M$5:Y$5=2,
                        M25:Y25,
                        ""),
                    ""))
            ),
            IF(
                Parameters!$D$17=1,
                IFERROR(
                    IF(
                        OR(
                            IF(
                                ISNUMBER(M25:Y25),
                                IF(
                                    M$5:Y$5=1,
                                    M25:Y25,
                                    ""),
                                "")
                            =0),
                        0,
                        GEOMEAN(IF(
                            ISNUMBER(M25:Y25),
                            IF(
                                M$5:Y$5=1,
                                M25:Y25,
                                ""),
                            ""))
                    ),
                    IF(
                        OR(IF(
                            ISNUMBER(M25:Y25),
                            IF(
                                M$5:Y$5=2,
                                M25:Y25,
                                ""),
                            "")
                            =0),
                        0,
                        GEOMEAN(IF(
                            ISNUMBER(M25:Y25),
                            IF(
                                M$5:Y$5=2,
                                M25:Y25,
                                ""),
                            "")))
                )
            )
        )
    )
)</f>
        <v>0</v>
      </c>
      <c r="J25" s="242">
        <v>45142</v>
      </c>
      <c r="K25" s="242">
        <v>45142</v>
      </c>
      <c r="L25" s="91" t="s">
        <v>35</v>
      </c>
      <c r="M25" s="192">
        <v>6.8571428571428497</v>
      </c>
      <c r="N25" s="192" t="s">
        <v>409</v>
      </c>
      <c r="O25" s="192">
        <v>0</v>
      </c>
      <c r="P25" s="192">
        <v>0</v>
      </c>
      <c r="Q25" s="192" t="s">
        <v>409</v>
      </c>
      <c r="R25" s="192">
        <v>4.8</v>
      </c>
      <c r="S25" s="192" t="s">
        <v>409</v>
      </c>
      <c r="T25" s="192" t="s">
        <v>409</v>
      </c>
      <c r="U25" s="192" t="s">
        <v>539</v>
      </c>
      <c r="V25" s="192">
        <v>-0.64306398074110005</v>
      </c>
      <c r="W25" s="192">
        <v>-0.44546804577552002</v>
      </c>
      <c r="X25" s="192" t="s">
        <v>409</v>
      </c>
      <c r="Y25" s="192"/>
      <c r="Z25" s="192"/>
      <c r="AF25" s="34"/>
      <c r="AG25" s="34"/>
      <c r="AH25" s="34"/>
      <c r="AI25" s="34"/>
      <c r="AJ25" s="34"/>
      <c r="AK25" s="34"/>
      <c r="AL25" s="195"/>
      <c r="AM25" s="195"/>
      <c r="AN25" s="80"/>
      <c r="AO25" s="80"/>
      <c r="AP25" s="80"/>
      <c r="AQ25" s="35"/>
    </row>
    <row r="26" spans="1:43" x14ac:dyDescent="0.2">
      <c r="A26" s="84">
        <v>19</v>
      </c>
      <c r="B26" s="84" t="str">
        <f ca="1"/>
        <v>Bulgaria</v>
      </c>
      <c r="C26" s="84" t="str">
        <f ca="1"/>
        <v>BGR</v>
      </c>
      <c r="D26" s="219" t="str">
        <f ca="1"/>
        <v>ECS           Europe &amp; Central Asia</v>
      </c>
      <c r="E26" s="219" t="str">
        <f ca="1"/>
        <v>IBRD</v>
      </c>
      <c r="F26" s="190" t="str">
        <f t="shared" ca="1" si="3"/>
        <v/>
      </c>
      <c r="G26" s="80">
        <f>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1.942384396265872</v>
      </c>
      <c r="H26" s="80" cm="1">
        <f t="array" ref="H26">IF(
    SUM(IF(
            ISNUMBER(
                IF(
                    $M$4:$Y$4,
                    (M26:Y26),
                    "")),
            1,
            0))
        =0,
    NA(),
    IF(
        Parameters!$D$15=1,
        IF(
            SUM(--(ISNUMBER(IF($M$4:$Y$4=1,(M26:Y26),""))))&gt;0,
            MAX(IF(
                ISNUMBER(M26:Y26),
                IF(
                    M$4:Y$4=1,
                    M26:Y26,
                    ""),
                "")),
            MAX(IF(
                ISNUMBER(M26:Y26),
                IF(
                    M$4:Y$4=2,
                    M26:Y26,
                    ""),
                ""))
        ),
        IF(
            Parameters!$D$16=1,
            IFERROR(
                AVERAGE(IF(
                    ISNUMBER(M26:Y26),
                    IF(
                        M$4:Y$4=1,
                        M26:Y26,
                        ""),
                    "")),
                AVERAGE(IF(
                    ISNUMBER(M26:Y26),
                    IF(
                        M$4:Y$4=2,
                        M26:Y26,
                        ""),
                    ""))
            ),
            IF(
                Parameters!$D$17=1,
                IFERROR(
                    IF(
                        OR(
                            IF(
                                ISNUMBER(M26:Y26),
                                IF(
                                    M$4:Y$4=1,
                                    M26:Y26,
                                    ""),
                                "")
                            =0),
                        0,
                        GEOMEAN(IF(
                            ISNUMBER(M26:Y26),
                            IF(
                                M$4:Y$4=1,
                                M26:Y26,
                                ""),
                            ""))
                    ),
                    IF(
                        OR(IF(
                            ISNUMBER(M26:Y26),
                            IF(
                                M$4:Y$4=2,
                                M26:Y26,
                                ""),
                            "")
                            =0),
                        0,
                        GEOMEAN(IF(
                            ISNUMBER(M26:Y26),
                            IF(
                                M$4:Y$4=2,
                                M26:Y26,
                                ""),
                            "")))
                )
            )
        )
    )
)</f>
        <v>2.71428571428571</v>
      </c>
      <c r="I26" s="191" cm="1">
        <f t="array" ref="I26">IF(
    SUM(IF(
            ISNUMBER(
                IF(
                    $M$5:$Y$5,
                    (M26:Y26),
                    "")),
            1,
            0))
        =0,
    NA(),
    IF(
        Parameters!$D$15=1,
        IF(
            SUM(--(ISNUMBER(IF($M$5:$Y$5=1,(M26:Y26),""))))&gt;0,
            MAX(IF(
                ISNUMBER(M26:Y26),
                IF(
                    M$5:Y$5=1,
                    M26:Y26,
                    ""),
                "")),
            MAX(IF(
                ISNUMBER(M26:Y26),
                IF(
                    M$5:Y$5=2,
                    M26:Y26,
                    ""),
                ""))
        ),
        IF(
            Parameters!$D$16=1,
            IFERROR(
                AVERAGE(IF(
                    ISNUMBER(M26:Y26),
                    IF(
                        M$5:Y$5=1,
                        M26:Y26,
                        ""),
                    "")),
                AVERAGE(IF(
                    ISNUMBER(M26:Y26),
                    IF(
                        M$5:Y$5=2,
                        M26:Y26,
                        ""),
                    ""))
            ),
            IF(
                Parameters!$D$17=1,
                IFERROR(
                    IF(
                        OR(
                            IF(
                                ISNUMBER(M26:Y26),
                                IF(
                                    M$5:Y$5=1,
                                    M26:Y26,
                                    ""),
                                "")
                            =0),
                        0,
                        GEOMEAN(IF(
                            ISNUMBER(M26:Y26),
                            IF(
                                M$5:Y$5=1,
                                M26:Y26,
                                ""),
                            ""))
                    ),
                    IF(
                        OR(IF(
                            ISNUMBER(M26:Y26),
                            IF(
                                M$5:Y$5=2,
                                M26:Y26,
                                ""),
                            "")
                            =0),
                        0,
                        GEOMEAN(IF(
                            ISNUMBER(M26:Y26),
                            IF(
                                M$5:Y$5=2,
                                M26:Y26,
                                ""),
                            "")))
                )
            )
        )
    )
)</f>
        <v>1.39</v>
      </c>
      <c r="J26" s="242">
        <v>45142</v>
      </c>
      <c r="K26" s="242">
        <v>45142</v>
      </c>
      <c r="L26" s="91" t="s">
        <v>37</v>
      </c>
      <c r="M26" s="192">
        <v>2.71428571428571</v>
      </c>
      <c r="N26" s="192">
        <v>1.39</v>
      </c>
      <c r="O26" s="192">
        <v>0</v>
      </c>
      <c r="P26" s="192">
        <v>0</v>
      </c>
      <c r="Q26" s="192" t="s">
        <v>409</v>
      </c>
      <c r="R26" s="192">
        <v>1.9</v>
      </c>
      <c r="S26" s="192">
        <v>-1.02599999999999</v>
      </c>
      <c r="T26" s="192">
        <v>0.13900000000000001</v>
      </c>
      <c r="U26" s="192" t="s">
        <v>539</v>
      </c>
      <c r="V26" s="192">
        <v>-7.7382769109007099E-2</v>
      </c>
      <c r="W26" s="192">
        <v>-4.3150013154227E-2</v>
      </c>
      <c r="X26" s="192" t="s">
        <v>409</v>
      </c>
      <c r="Y26" s="192"/>
      <c r="Z26" s="192"/>
      <c r="AF26" s="34"/>
      <c r="AG26" s="34"/>
      <c r="AH26" s="34"/>
      <c r="AI26" s="34"/>
      <c r="AJ26" s="34"/>
      <c r="AK26" s="34"/>
      <c r="AL26" s="195"/>
      <c r="AM26" s="195"/>
      <c r="AN26" s="80"/>
      <c r="AO26" s="80"/>
      <c r="AP26" s="80"/>
      <c r="AQ26" s="35"/>
    </row>
    <row r="27" spans="1:43" x14ac:dyDescent="0.2">
      <c r="A27" s="84">
        <v>20</v>
      </c>
      <c r="B27" s="84" t="str">
        <f ca="1"/>
        <v>Bahrain</v>
      </c>
      <c r="C27" s="84" t="str">
        <f ca="1"/>
        <v>BHR</v>
      </c>
      <c r="D27" s="219" t="str">
        <f ca="1"/>
        <v>MEA           Middle East &amp; North Africa</v>
      </c>
      <c r="E27" s="219" t="str">
        <f ca="1"/>
        <v>NA</v>
      </c>
      <c r="F27" s="190" t="str">
        <f t="shared" ca="1" si="3"/>
        <v/>
      </c>
      <c r="G27" s="80">
        <f>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3.4641016151377477</v>
      </c>
      <c r="H27" s="80" cm="1">
        <f t="array" ref="H27">IF(
    SUM(IF(
            ISNUMBER(
                IF(
                    $M$4:$Y$4,
                    (M27:Y27),
                    "")),
            1,
            0))
        =0,
    NA(),
    IF(
        Parameters!$D$15=1,
        IF(
            SUM(--(ISNUMBER(IF($M$4:$Y$4=1,(M27:Y27),""))))&gt;0,
            MAX(IF(
                ISNUMBER(M27:Y27),
                IF(
                    M$4:Y$4=1,
                    M27:Y27,
                    ""),
                "")),
            MAX(IF(
                ISNUMBER(M27:Y27),
                IF(
                    M$4:Y$4=2,
                    M27:Y27,
                    ""),
                ""))
        ),
        IF(
            Parameters!$D$16=1,
            IFERROR(
                AVERAGE(IF(
                    ISNUMBER(M27:Y27),
                    IF(
                        M$4:Y$4=1,
                        M27:Y27,
                        ""),
                    "")),
                AVERAGE(IF(
                    ISNUMBER(M27:Y27),
                    IF(
                        M$4:Y$4=2,
                        M27:Y27,
                        ""),
                    ""))
            ),
            IF(
                Parameters!$D$17=1,
                IFERROR(
                    IF(
                        OR(
                            IF(
                                ISNUMBER(M27:Y27),
                                IF(
                                    M$4:Y$4=1,
                                    M27:Y27,
                                    ""),
                                "")
                            =0),
                        0,
                        GEOMEAN(IF(
                            ISNUMBER(M27:Y27),
                            IF(
                                M$4:Y$4=1,
                                M27:Y27,
                                ""),
                            ""))
                    ),
                    IF(
                        OR(IF(
                            ISNUMBER(M27:Y27),
                            IF(
                                M$4:Y$4=2,
                                M27:Y27,
                                ""),
                            "")
                            =0),
                        0,
                        GEOMEAN(IF(
                            ISNUMBER(M27:Y27),
                            IF(
                                M$4:Y$4=2,
                                M27:Y27,
                                ""),
                            "")))
                )
            )
        )
    )
)</f>
        <v>1.71428571428571</v>
      </c>
      <c r="I27" s="191" cm="1">
        <f t="array" ref="I27">IF(
    SUM(IF(
            ISNUMBER(
                IF(
                    $M$5:$Y$5,
                    (M27:Y27),
                    "")),
            1,
            0))
        =0,
    NA(),
    IF(
        Parameters!$D$15=1,
        IF(
            SUM(--(ISNUMBER(IF($M$5:$Y$5=1,(M27:Y27),""))))&gt;0,
            MAX(IF(
                ISNUMBER(M27:Y27),
                IF(
                    M$5:Y$5=1,
                    M27:Y27,
                    ""),
                "")),
            MAX(IF(
                ISNUMBER(M27:Y27),
                IF(
                    M$5:Y$5=2,
                    M27:Y27,
                    ""),
                ""))
        ),
        IF(
            Parameters!$D$16=1,
            IFERROR(
                AVERAGE(IF(
                    ISNUMBER(M27:Y27),
                    IF(
                        M$5:Y$5=1,
                        M27:Y27,
                        ""),
                    "")),
                AVERAGE(IF(
                    ISNUMBER(M27:Y27),
                    IF(
                        M$5:Y$5=2,
                        M27:Y27,
                        ""),
                    ""))
            ),
            IF(
                Parameters!$D$17=1,
                IFERROR(
                    IF(
                        OR(
                            IF(
                                ISNUMBER(M27:Y27),
                                IF(
                                    M$5:Y$5=1,
                                    M27:Y27,
                                    ""),
                                "")
                            =0),
                        0,
                        GEOMEAN(IF(
                            ISNUMBER(M27:Y27),
                            IF(
                                M$5:Y$5=1,
                                M27:Y27,
                                ""),
                            ""))
                    ),
                    IF(
                        OR(IF(
                            ISNUMBER(M27:Y27),
                            IF(
                                M$5:Y$5=2,
                                M27:Y27,
                                ""),
                            "")
                            =0),
                        0,
                        GEOMEAN(IF(
                            ISNUMBER(M27:Y27),
                            IF(
                                M$5:Y$5=2,
                                M27:Y27,
                                ""),
                            "")))
                )
            )
        )
    )
)</f>
        <v>6.9999999999999902</v>
      </c>
      <c r="J27" s="242">
        <v>45142</v>
      </c>
      <c r="K27" s="242">
        <v>45142</v>
      </c>
      <c r="L27" s="91" t="s">
        <v>39</v>
      </c>
      <c r="M27" s="192">
        <v>1.71428571428571</v>
      </c>
      <c r="N27" s="192">
        <v>6.9999999999999902</v>
      </c>
      <c r="O27" s="192" t="s">
        <v>409</v>
      </c>
      <c r="P27" s="192" t="s">
        <v>409</v>
      </c>
      <c r="Q27" s="192" t="s">
        <v>409</v>
      </c>
      <c r="R27" s="192">
        <v>1.2</v>
      </c>
      <c r="S27" s="192">
        <v>-1.5999999999999901</v>
      </c>
      <c r="T27" s="192">
        <v>0.69999999999999896</v>
      </c>
      <c r="U27" s="192" t="s">
        <v>409</v>
      </c>
      <c r="V27" s="192" t="s">
        <v>409</v>
      </c>
      <c r="W27" s="192" t="s">
        <v>409</v>
      </c>
      <c r="X27" s="192" t="s">
        <v>409</v>
      </c>
      <c r="Y27" s="192"/>
      <c r="Z27" s="192"/>
      <c r="AF27" s="34"/>
      <c r="AG27" s="34"/>
      <c r="AH27" s="34"/>
      <c r="AI27" s="34"/>
      <c r="AJ27" s="34"/>
      <c r="AK27" s="34"/>
      <c r="AL27" s="195"/>
      <c r="AM27" s="195"/>
      <c r="AN27" s="80"/>
      <c r="AO27" s="80"/>
      <c r="AP27" s="80"/>
      <c r="AQ27" s="35"/>
    </row>
    <row r="28" spans="1:43" x14ac:dyDescent="0.2">
      <c r="A28" s="84">
        <v>21</v>
      </c>
      <c r="B28" s="84" t="str">
        <f ca="1"/>
        <v>Bahamas, The</v>
      </c>
      <c r="C28" s="84" t="str">
        <f ca="1"/>
        <v>BHS</v>
      </c>
      <c r="D28" s="219" t="str">
        <f ca="1"/>
        <v>LCN           Latin America &amp; Caribbean</v>
      </c>
      <c r="E28" s="219" t="str">
        <f ca="1"/>
        <v>NA</v>
      </c>
      <c r="F28" s="190" t="str">
        <f t="shared" ca="1" si="3"/>
        <v/>
      </c>
      <c r="G28" s="80">
        <f>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$M$4:$Y$4,
                    (M28:Y28),
                    "")),
            1,
            0))
        =0,
    NA(),
    IF(
        Parameters!$D$15=1,
        IF(
            SUM(--(ISNUMBER(IF($M$4:$Y$4=1,(M28:Y28),""))))&gt;0,
            MAX(IF(
                ISNUMBER(M28:Y28),
                IF(
                    M$4:Y$4=1,
                    M28:Y28,
                    ""),
                "")),
            MAX(IF(
                ISNUMBER(M28:Y28),
                IF(
                    M$4:Y$4=2,
                    M28:Y28,
                    ""),
                ""))
        ),
        IF(
            Parameters!$D$16=1,
            IFERROR(
                AVERAGE(IF(
                    ISNUMBER(M28:Y28),
                    IF(
                        M$4:Y$4=1,
                        M28:Y28,
                        ""),
                    "")),
                AVERAGE(IF(
                    ISNUMBER(M28:Y28),
                    IF(
                        M$4:Y$4=2,
                        M28:Y28,
                        ""),
                    ""))
            ),
            IF(
                Parameters!$D$17=1,
                IFERROR(
                    IF(
                        OR(
                            IF(
                                ISNUMBER(M28:Y28),
                                IF(
                                    M$4:Y$4=1,
                                    M28:Y28,
                                    ""),
                                "")
                            =0),
                        0,
                        GEOMEAN(IF(
                            ISNUMBER(M28:Y28),
                            IF(
                                M$4:Y$4=1,
                                M28:Y28,
                                ""),
                            ""))
                    ),
                    IF(
                        OR(IF(
                            ISNUMBER(M28:Y28),
                            IF(
                                M$4:Y$4=2,
                                M28:Y28,
                                ""),
                            "")
                            =0),
                        0,
                        GEOMEAN(IF(
                            ISNUMBER(M28:Y28),
                            IF(
                                M$4:Y$4=2,
                                M28:Y28,
                                ""),
                            "")))
                )
            )
        )
    )
)</f>
        <v>3.4285714285714199</v>
      </c>
      <c r="I28" s="191" cm="1">
        <f t="array" ref="I28">IF(
    SUM(IF(
            ISNUMBER(
                IF(
                    $M$5:$Y$5,
                    (M28:Y28),
                    "")),
            1,
            0))
        =0,
    NA(),
    IF(
        Parameters!$D$15=1,
        IF(
            SUM(--(ISNUMBER(IF($M$5:$Y$5=1,(M28:Y28),""))))&gt;0,
            MAX(IF(
                ISNUMBER(M28:Y28),
                IF(
                    M$5:Y$5=1,
                    M28:Y28,
                    ""),
                "")),
            MAX(IF(
                ISNUMBER(M28:Y28),
                IF(
                    M$5:Y$5=2,
                    M28:Y28,
                    ""),
                ""))
        ),
        IF(
            Parameters!$D$16=1,
            IFERROR(
                AVERAGE(IF(
                    ISNUMBER(M28:Y28),
                    IF(
                        M$5:Y$5=1,
                        M28:Y28,
                        ""),
                    "")),
                AVERAGE(IF(
                    ISNUMBER(M28:Y28),
                    IF(
                        M$5:Y$5=2,
                        M28:Y28,
                        ""),
                    ""))
            ),
            IF(
                Parameters!$D$17=1,
                IFERROR(
                    IF(
                        OR(
                            IF(
                                ISNUMBER(M28:Y28),
                                IF(
                                    M$5:Y$5=1,
                                    M28:Y28,
                                    ""),
                                "")
                            =0),
                        0,
                        GEOMEAN(IF(
                            ISNUMBER(M28:Y28),
                            IF(
                                M$5:Y$5=1,
                                M28:Y28,
                                ""),
                            ""))
                    ),
                    IF(
                        OR(IF(
                            ISNUMBER(M28:Y28),
                            IF(
                                M$5:Y$5=2,
                                M28:Y28,
                                ""),
                            "")
                            =0),
                        0,
                        GEOMEAN(IF(
                            ISNUMBER(M28:Y28),
                            IF(
                                M$5:Y$5=2,
                                M28:Y28,
                                ""),
                            "")))
                )
            )
        )
    )
)</f>
        <v>0</v>
      </c>
      <c r="J28" s="242">
        <v>45142</v>
      </c>
      <c r="K28" s="242">
        <v>45142</v>
      </c>
      <c r="L28" s="91" t="s">
        <v>40</v>
      </c>
      <c r="M28" s="192">
        <v>3.4285714285714199</v>
      </c>
      <c r="N28" s="192">
        <v>0</v>
      </c>
      <c r="O28" s="192" t="s">
        <v>409</v>
      </c>
      <c r="P28" s="192" t="s">
        <v>409</v>
      </c>
      <c r="Q28" s="192" t="s">
        <v>409</v>
      </c>
      <c r="R28" s="192">
        <v>2.4</v>
      </c>
      <c r="S28" s="192">
        <v>-5.8330000000000002</v>
      </c>
      <c r="T28" s="192">
        <v>-7.4050000000000002</v>
      </c>
      <c r="U28" s="192" t="s">
        <v>409</v>
      </c>
      <c r="V28" s="192" t="s">
        <v>409</v>
      </c>
      <c r="W28" s="192" t="s">
        <v>409</v>
      </c>
      <c r="X28" s="192" t="s">
        <v>409</v>
      </c>
      <c r="Y28" s="192"/>
      <c r="Z28" s="192"/>
      <c r="AF28" s="34"/>
      <c r="AG28" s="34"/>
      <c r="AH28" s="34"/>
      <c r="AI28" s="34"/>
      <c r="AJ28" s="34"/>
      <c r="AK28" s="34"/>
      <c r="AL28" s="195"/>
      <c r="AM28" s="195"/>
      <c r="AN28" s="80"/>
      <c r="AO28" s="80"/>
      <c r="AP28" s="80"/>
      <c r="AQ28" s="35"/>
    </row>
    <row r="29" spans="1:43" x14ac:dyDescent="0.2">
      <c r="A29" s="84">
        <v>22</v>
      </c>
      <c r="B29" s="84" t="str">
        <f ca="1"/>
        <v>Bosnia and Herzegovina</v>
      </c>
      <c r="C29" s="84" t="str">
        <f ca="1"/>
        <v>BIH</v>
      </c>
      <c r="D29" s="219" t="str">
        <f ca="1"/>
        <v>ECS           Europe &amp; Central Asia</v>
      </c>
      <c r="E29" s="219" t="str">
        <f ca="1"/>
        <v>IBRD</v>
      </c>
      <c r="F29" s="190" t="str">
        <f t="shared" ca="1" si="3"/>
        <v/>
      </c>
      <c r="G29" s="80">
        <f>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6.0944940022004364</v>
      </c>
      <c r="H29" s="80" cm="1">
        <f t="array" ref="H29">IF(
    SUM(IF(
            ISNUMBER(
                IF(
                    $M$4:$Y$4,
                    (M29:Y29),
                    "")),
            1,
            0))
        =0,
    NA(),
    IF(
        Parameters!$D$15=1,
        IF(
            SUM(--(ISNUMBER(IF($M$4:$Y$4=1,(M29:Y29),""))))&gt;0,
            MAX(IF(
                ISNUMBER(M29:Y29),
                IF(
                    M$4:Y$4=1,
                    M29:Y29,
                    ""),
                "")),
            MAX(IF(
                ISNUMBER(M29:Y29),
                IF(
                    M$4:Y$4=2,
                    M29:Y29,
                    ""),
                ""))
        ),
        IF(
            Parameters!$D$16=1,
            IFERROR(
                AVERAGE(IF(
                    ISNUMBER(M29:Y29),
                    IF(
                        M$4:Y$4=1,
                        M29:Y29,
                        ""),
                    "")),
                AVERAGE(IF(
                    ISNUMBER(M29:Y29),
                    IF(
                        M$4:Y$4=2,
                        M29:Y29,
                        ""),
                    ""))
            ),
            IF(
                Parameters!$D$17=1,
                IFERROR(
                    IF(
                        OR(
                            IF(
                                ISNUMBER(M29:Y29),
                                IF(
                                    M$4:Y$4=1,
                                    M29:Y29,
                                    ""),
                                "")
                            =0),
                        0,
                        GEOMEAN(IF(
                            ISNUMBER(M29:Y29),
                            IF(
                                M$4:Y$4=1,
                                M29:Y29,
                                ""),
                            ""))
                    ),
                    IF(
                        OR(IF(
                            ISNUMBER(M29:Y29),
                            IF(
                                M$4:Y$4=2,
                                M29:Y29,
                                ""),
                            "")
                            =0),
                        0,
                        GEOMEAN(IF(
                            ISNUMBER(M29:Y29),
                            IF(
                                M$4:Y$4=2,
                                M29:Y29,
                                ""),
                            "")))
                )
            )
        )
    )
)</f>
        <v>3.71428571428571</v>
      </c>
      <c r="I29" s="191" cm="1">
        <f t="array" ref="I29">IF(
    SUM(IF(
            ISNUMBER(
                IF(
                    $M$5:$Y$5,
                    (M29:Y29),
                    "")),
            1,
            0))
        =0,
    NA(),
    IF(
        Parameters!$D$15=1,
        IF(
            SUM(--(ISNUMBER(IF($M$5:$Y$5=1,(M29:Y29),""))))&gt;0,
            MAX(IF(
                ISNUMBER(M29:Y29),
                IF(
                    M$5:Y$5=1,
                    M29:Y29,
                    ""),
                "")),
            MAX(IF(
                ISNUMBER(M29:Y29),
                IF(
                    M$5:Y$5=2,
                    M29:Y29,
                    ""),
                ""))
        ),
        IF(
            Parameters!$D$16=1,
            IFERROR(
                AVERAGE(IF(
                    ISNUMBER(M29:Y29),
                    IF(
                        M$5:Y$5=1,
                        M29:Y29,
                        ""),
                    "")),
                AVERAGE(IF(
                    ISNUMBER(M29:Y29),
                    IF(
                        M$5:Y$5=2,
                        M29:Y29,
                        ""),
                    ""))
            ),
            IF(
                Parameters!$D$17=1,
                IFERROR(
                    IF(
                        OR(
                            IF(
                                ISNUMBER(M29:Y29),
                                IF(
                                    M$5:Y$5=1,
                                    M29:Y29,
                                    ""),
                                "")
                            =0),
                        0,
                        GEOMEAN(IF(
                            ISNUMBER(M29:Y29),
                            IF(
                                M$5:Y$5=1,
                                M29:Y29,
                                ""),
                            ""))
                    ),
                    IF(
                        OR(IF(
                            ISNUMBER(M29:Y29),
                            IF(
                                M$5:Y$5=2,
                                M29:Y29,
                                ""),
                            "")
                            =0),
                        0,
                        GEOMEAN(IF(
                            ISNUMBER(M29:Y29),
                            IF(
                                M$5:Y$5=2,
                                M29:Y29,
                                ""),
                            "")))
                )
            )
        )
    )
)</f>
        <v>10</v>
      </c>
      <c r="J29" s="242">
        <v>44860</v>
      </c>
      <c r="K29" s="242">
        <v>45142</v>
      </c>
      <c r="L29" s="91" t="s">
        <v>42</v>
      </c>
      <c r="M29" s="192">
        <v>3.71428571428571</v>
      </c>
      <c r="N29" s="192">
        <v>10</v>
      </c>
      <c r="O29" s="192" t="s">
        <v>409</v>
      </c>
      <c r="P29" s="192" t="s">
        <v>409</v>
      </c>
      <c r="Q29" s="192" t="s">
        <v>409</v>
      </c>
      <c r="R29" s="192">
        <v>2.6</v>
      </c>
      <c r="S29" s="192">
        <v>-9.9999999999997799E-2</v>
      </c>
      <c r="T29" s="192">
        <v>1.49999999999999</v>
      </c>
      <c r="U29" s="192" t="s">
        <v>409</v>
      </c>
      <c r="V29" s="192" t="s">
        <v>409</v>
      </c>
      <c r="W29" s="192" t="s">
        <v>409</v>
      </c>
      <c r="X29" s="192" t="s">
        <v>409</v>
      </c>
      <c r="Y29" s="192"/>
      <c r="Z29" s="192"/>
      <c r="AF29" s="34"/>
      <c r="AG29" s="34"/>
      <c r="AH29" s="34"/>
      <c r="AI29" s="34"/>
      <c r="AJ29" s="34"/>
      <c r="AK29" s="34"/>
      <c r="AL29" s="195"/>
      <c r="AM29" s="195"/>
      <c r="AN29" s="80"/>
      <c r="AO29" s="80"/>
      <c r="AP29" s="80"/>
      <c r="AQ29" s="35"/>
    </row>
    <row r="30" spans="1:43" x14ac:dyDescent="0.2">
      <c r="A30" s="84">
        <v>23</v>
      </c>
      <c r="B30" s="84" t="str">
        <f ca="1"/>
        <v>Belarus</v>
      </c>
      <c r="C30" s="84" t="str">
        <f ca="1"/>
        <v>BLR</v>
      </c>
      <c r="D30" s="219" t="str">
        <f ca="1"/>
        <v>ECS           Europe &amp; Central Asia</v>
      </c>
      <c r="E30" s="219" t="str">
        <f ca="1"/>
        <v>IBRD</v>
      </c>
      <c r="F30" s="190" t="str">
        <f t="shared" ca="1" si="3"/>
        <v/>
      </c>
      <c r="G30" s="80">
        <f>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3.0059464875001147</v>
      </c>
      <c r="H30" s="80" cm="1">
        <f t="array" ref="H30">IF(
    SUM(IF(
            ISNUMBER(
                IF(
                    $M$4:$Y$4,
                    (M30:Y30),
                    "")),
            1,
            0))
        =0,
    NA(),
    IF(
        Parameters!$D$15=1,
        IF(
            SUM(--(ISNUMBER(IF($M$4:$Y$4=1,(M30:Y30),""))))&gt;0,
            MAX(IF(
                ISNUMBER(M30:Y30),
                IF(
                    M$4:Y$4=1,
                    M30:Y30,
                    ""),
                "")),
            MAX(IF(
                ISNUMBER(M30:Y30),
                IF(
                    M$4:Y$4=2,
                    M30:Y30,
                    ""),
                ""))
        ),
        IF(
            Parameters!$D$16=1,
            IFERROR(
                AVERAGE(IF(
                    ISNUMBER(M30:Y30),
                    IF(
                        M$4:Y$4=1,
                        M30:Y30,
                        ""),
                    "")),
                AVERAGE(IF(
                    ISNUMBER(M30:Y30),
                    IF(
                        M$4:Y$4=2,
                        M30:Y30,
                        ""),
                    ""))
            ),
            IF(
                Parameters!$D$17=1,
                IFERROR(
                    IF(
                        OR(
                            IF(
                                ISNUMBER(M30:Y30),
                                IF(
                                    M$4:Y$4=1,
                                    M30:Y30,
                                    ""),
                                "")
                            =0),
                        0,
                        GEOMEAN(IF(
                            ISNUMBER(M30:Y30),
                            IF(
                                M$4:Y$4=1,
                                M30:Y30,
                                ""),
                            ""))
                    ),
                    IF(
                        OR(IF(
                            ISNUMBER(M30:Y30),
                            IF(
                                M$4:Y$4=2,
                                M30:Y30,
                                ""),
                            "")
                            =0),
                        0,
                        GEOMEAN(IF(
                            ISNUMBER(M30:Y30),
                            IF(
                                M$4:Y$4=2,
                                M30:Y30,
                                ""),
                            "")))
                )
            )
        )
    )
)</f>
        <v>1.5714285714285701</v>
      </c>
      <c r="I30" s="191" cm="1">
        <f t="array" ref="I30">IF(
    SUM(IF(
            ISNUMBER(
                IF(
                    $M$5:$Y$5,
                    (M30:Y30),
                    "")),
            1,
            0))
        =0,
    NA(),
    IF(
        Parameters!$D$15=1,
        IF(
            SUM(--(ISNUMBER(IF($M$5:$Y$5=1,(M30:Y30),""))))&gt;0,
            MAX(IF(
                ISNUMBER(M30:Y30),
                IF(
                    M$5:Y$5=1,
                    M30:Y30,
                    ""),
                "")),
            MAX(IF(
                ISNUMBER(M30:Y30),
                IF(
                    M$5:Y$5=2,
                    M30:Y30,
                    ""),
                ""))
        ),
        IF(
            Parameters!$D$16=1,
            IFERROR(
                AVERAGE(IF(
                    ISNUMBER(M30:Y30),
                    IF(
                        M$5:Y$5=1,
                        M30:Y30,
                        ""),
                    "")),
                AVERAGE(IF(
                    ISNUMBER(M30:Y30),
                    IF(
                        M$5:Y$5=2,
                        M30:Y30,
                        ""),
                    ""))
            ),
            IF(
                Parameters!$D$17=1,
                IFERROR(
                    IF(
                        OR(
                            IF(
                                ISNUMBER(M30:Y30),
                                IF(
                                    M$5:Y$5=1,
                                    M30:Y30,
                                    ""),
                                "")
                            =0),
                        0,
                        GEOMEAN(IF(
                            ISNUMBER(M30:Y30),
                            IF(
                                M$5:Y$5=1,
                                M30:Y30,
                                ""),
                            ""))
                    ),
                    IF(
                        OR(IF(
                            ISNUMBER(M30:Y30),
                            IF(
                                M$5:Y$5=2,
                                M30:Y30,
                                ""),
                            "")
                            =0),
                        0,
                        GEOMEAN(IF(
                            ISNUMBER(M30:Y30),
                            IF(
                                M$5:Y$5=2,
                                M30:Y30,
                                ""),
                            "")))
                )
            )
        )
    )
)</f>
        <v>5.75</v>
      </c>
      <c r="J30" s="242">
        <v>45142</v>
      </c>
      <c r="K30" s="242">
        <v>45142</v>
      </c>
      <c r="L30" s="91" t="s">
        <v>44</v>
      </c>
      <c r="M30" s="192">
        <v>1.5714285714285701</v>
      </c>
      <c r="N30" s="192">
        <v>5.75</v>
      </c>
      <c r="O30" s="192">
        <v>0</v>
      </c>
      <c r="P30" s="192" t="s">
        <v>409</v>
      </c>
      <c r="Q30" s="192" t="s">
        <v>409</v>
      </c>
      <c r="R30" s="192">
        <v>1.1000000000000001</v>
      </c>
      <c r="S30" s="192">
        <v>0.57499999999999996</v>
      </c>
      <c r="T30" s="192">
        <v>-0.157</v>
      </c>
      <c r="U30" s="192" t="s">
        <v>539</v>
      </c>
      <c r="V30" s="192" t="s">
        <v>409</v>
      </c>
      <c r="W30" s="192" t="s">
        <v>409</v>
      </c>
      <c r="X30" s="192" t="s">
        <v>409</v>
      </c>
      <c r="Y30" s="192"/>
      <c r="Z30" s="192"/>
      <c r="AF30" s="34"/>
      <c r="AG30" s="34"/>
      <c r="AH30" s="34"/>
      <c r="AI30" s="34"/>
      <c r="AJ30" s="34"/>
      <c r="AK30" s="34"/>
      <c r="AL30" s="195"/>
      <c r="AM30" s="195"/>
      <c r="AN30" s="80"/>
      <c r="AO30" s="80"/>
      <c r="AP30" s="80"/>
      <c r="AQ30" s="35"/>
    </row>
    <row r="31" spans="1:43" x14ac:dyDescent="0.2">
      <c r="A31" s="84">
        <v>24</v>
      </c>
      <c r="B31" s="84" t="str">
        <f ca="1"/>
        <v>Belize</v>
      </c>
      <c r="C31" s="84" t="str">
        <f ca="1"/>
        <v>BLZ</v>
      </c>
      <c r="D31" s="219" t="str">
        <f ca="1"/>
        <v>LCN           Latin America &amp; Caribbean</v>
      </c>
      <c r="E31" s="219" t="str">
        <f ca="1"/>
        <v>IBRD</v>
      </c>
      <c r="F31" s="190" t="str">
        <f t="shared" ca="1" si="3"/>
        <v/>
      </c>
      <c r="G31" s="80">
        <f>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0</v>
      </c>
      <c r="H31" s="80" cm="1">
        <f t="array" ref="H31">IF(
    SUM(IF(
            ISNUMBER(
                IF(
                    $M$4:$Y$4,
                    (M31:Y31),
                    "")),
            1,
            0))
        =0,
    NA(),
    IF(
        Parameters!$D$15=1,
        IF(
            SUM(--(ISNUMBER(IF($M$4:$Y$4=1,(M31:Y31),""))))&gt;0,
            MAX(IF(
                ISNUMBER(M31:Y31),
                IF(
                    M$4:Y$4=1,
                    M31:Y31,
                    ""),
                "")),
            MAX(IF(
                ISNUMBER(M31:Y31),
                IF(
                    M$4:Y$4=2,
                    M31:Y31,
                    ""),
                ""))
        ),
        IF(
            Parameters!$D$16=1,
            IFERROR(
                AVERAGE(IF(
                    ISNUMBER(M31:Y31),
                    IF(
                        M$4:Y$4=1,
                        M31:Y31,
                        ""),
                    "")),
                AVERAGE(IF(
                    ISNUMBER(M31:Y31),
                    IF(
                        M$4:Y$4=2,
                        M31:Y31,
                        ""),
                    ""))
            ),
            IF(
                Parameters!$D$17=1,
                IFERROR(
                    IF(
                        OR(
                            IF(
                                ISNUMBER(M31:Y31),
                                IF(
                                    M$4:Y$4=1,
                                    M31:Y31,
                                    ""),
                                "")
                            =0),
                        0,
                        GEOMEAN(IF(
                            ISNUMBER(M31:Y31),
                            IF(
                                M$4:Y$4=1,
                                M31:Y31,
                                ""),
                            ""))
                    ),
                    IF(
                        OR(IF(
                            ISNUMBER(M31:Y31),
                            IF(
                                M$4:Y$4=2,
                                M31:Y31,
                                ""),
                            "")
                            =0),
                        0,
                        GEOMEAN(IF(
                            ISNUMBER(M31:Y31),
                            IF(
                                M$4:Y$4=2,
                                M31:Y31,
                                ""),
                            "")))
                )
            )
        )
    )
)</f>
        <v>5.4285714285714199</v>
      </c>
      <c r="I31" s="191" cm="1">
        <f t="array" ref="I31">IF(
    SUM(IF(
            ISNUMBER(
                IF(
                    $M$5:$Y$5,
                    (M31:Y31),
                    "")),
            1,
            0))
        =0,
    NA(),
    IF(
        Parameters!$D$15=1,
        IF(
            SUM(--(ISNUMBER(IF($M$5:$Y$5=1,(M31:Y31),""))))&gt;0,
            MAX(IF(
                ISNUMBER(M31:Y31),
                IF(
                    M$5:Y$5=1,
                    M31:Y31,
                    ""),
                "")),
            MAX(IF(
                ISNUMBER(M31:Y31),
                IF(
                    M$5:Y$5=2,
                    M31:Y31,
                    ""),
                ""))
        ),
        IF(
            Parameters!$D$16=1,
            IFERROR(
                AVERAGE(IF(
                    ISNUMBER(M31:Y31),
                    IF(
                        M$5:Y$5=1,
                        M31:Y31,
                        ""),
                    "")),
                AVERAGE(IF(
                    ISNUMBER(M31:Y31),
                    IF(
                        M$5:Y$5=2,
                        M31:Y31,
                        ""),
                    ""))
            ),
            IF(
                Parameters!$D$17=1,
                IFERROR(
                    IF(
                        OR(
                            IF(
                                ISNUMBER(M31:Y31),
                                IF(
                                    M$5:Y$5=1,
                                    M31:Y31,
                                    ""),
                                "")
                            =0),
                        0,
                        GEOMEAN(IF(
                            ISNUMBER(M31:Y31),
                            IF(
                                M$5:Y$5=1,
                                M31:Y31,
                                ""),
                            ""))
                    ),
                    IF(
                        OR(IF(
                            ISNUMBER(M31:Y31),
                            IF(
                                M$5:Y$5=2,
                                M31:Y31,
                                ""),
                            "")
                            =0),
                        0,
                        GEOMEAN(IF(
                            ISNUMBER(M31:Y31),
                            IF(
                                M$5:Y$5=2,
                                M31:Y31,
                                ""),
                            "")))
                )
            )
        )
    )
)</f>
        <v>0</v>
      </c>
      <c r="J31" s="242">
        <v>45142</v>
      </c>
      <c r="K31" s="242">
        <v>45142</v>
      </c>
      <c r="L31" s="91" t="s">
        <v>46</v>
      </c>
      <c r="M31" s="192">
        <v>5.4285714285714199</v>
      </c>
      <c r="N31" s="192">
        <v>0</v>
      </c>
      <c r="O31" s="192" t="s">
        <v>409</v>
      </c>
      <c r="P31" s="192" t="s">
        <v>409</v>
      </c>
      <c r="Q31" s="192" t="s">
        <v>409</v>
      </c>
      <c r="R31" s="192">
        <v>3.8</v>
      </c>
      <c r="S31" s="192">
        <v>-4.117</v>
      </c>
      <c r="T31" s="192">
        <v>-3.5549999999999899</v>
      </c>
      <c r="U31" s="192" t="s">
        <v>409</v>
      </c>
      <c r="V31" s="192" t="s">
        <v>409</v>
      </c>
      <c r="W31" s="192" t="s">
        <v>409</v>
      </c>
      <c r="X31" s="192" t="s">
        <v>409</v>
      </c>
      <c r="Y31" s="192"/>
      <c r="Z31" s="192"/>
      <c r="AF31" s="34"/>
      <c r="AG31" s="34"/>
      <c r="AH31" s="34"/>
      <c r="AI31" s="34"/>
      <c r="AJ31" s="34"/>
      <c r="AK31" s="34"/>
      <c r="AL31" s="195"/>
      <c r="AM31" s="195"/>
      <c r="AN31" s="80"/>
      <c r="AO31" s="80"/>
      <c r="AP31" s="80"/>
      <c r="AQ31" s="35"/>
    </row>
    <row r="32" spans="1:43" x14ac:dyDescent="0.2">
      <c r="A32" s="84">
        <v>25</v>
      </c>
      <c r="B32" s="84" t="str">
        <f ca="1"/>
        <v>Bermuda</v>
      </c>
      <c r="C32" s="84" t="str">
        <f ca="1"/>
        <v>BMU</v>
      </c>
      <c r="D32" s="219" t="str">
        <f ca="1"/>
        <v>NAC           North America</v>
      </c>
      <c r="E32" s="219" t="str">
        <f ca="1"/>
        <v>NA</v>
      </c>
      <c r="F32" s="190" t="str">
        <f t="shared" ca="1" si="3"/>
        <v/>
      </c>
      <c r="G32" s="80" t="e">
        <f>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#N/A</v>
      </c>
      <c r="H32" s="80" t="e" cm="1">
        <f t="array" ref="H32">IF(
    SUM(IF(
            ISNUMBER(
                IF(
                    $M$4:$Y$4,
                    (M32:Y32),
                    "")),
            1,
            0))
        =0,
    NA(),
    IF(
        Parameters!$D$15=1,
        IF(
            SUM(--(ISNUMBER(IF($M$4:$Y$4=1,(M32:Y32),""))))&gt;0,
            MAX(IF(
                ISNUMBER(M32:Y32),
                IF(
                    M$4:Y$4=1,
                    M32:Y32,
                    ""),
                "")),
            MAX(IF(
                ISNUMBER(M32:Y32),
                IF(
                    M$4:Y$4=2,
                    M32:Y32,
                    ""),
                ""))
        ),
        IF(
            Parameters!$D$16=1,
            IFERROR(
                AVERAGE(IF(
                    ISNUMBER(M32:Y32),
                    IF(
                        M$4:Y$4=1,
                        M32:Y32,
                        ""),
                    "")),
                AVERAGE(IF(
                    ISNUMBER(M32:Y32),
                    IF(
                        M$4:Y$4=2,
                        M32:Y32,
                        ""),
                    ""))
            ),
            IF(
                Parameters!$D$17=1,
                IFERROR(
                    IF(
                        OR(
                            IF(
                                ISNUMBER(M32:Y32),
                                IF(
                                    M$4:Y$4=1,
                                    M32:Y32,
                                    ""),
                                "")
                            =0),
                        0,
                        GEOMEAN(IF(
                            ISNUMBER(M32:Y32),
                            IF(
                                M$4:Y$4=1,
                                M32:Y32,
                                ""),
                            ""))
                    ),
                    IF(
                        OR(IF(
                            ISNUMBER(M32:Y32),
                            IF(
                                M$4:Y$4=2,
                                M32:Y32,
                                ""),
                            "")
                            =0),
                        0,
                        GEOMEAN(IF(
                            ISNUMBER(M32:Y32),
                            IF(
                                M$4:Y$4=2,
                                M32:Y32,
                                ""),
                            "")))
                )
            )
        )
    )
)</f>
        <v>#N/A</v>
      </c>
      <c r="I32" s="191" t="e" cm="1">
        <f t="array" ref="I32">IF(
    SUM(IF(
            ISNUMBER(
                IF(
                    $M$5:$Y$5,
                    (M32:Y32),
                    "")),
            1,
            0))
        =0,
    NA(),
    IF(
        Parameters!$D$15=1,
        IF(
            SUM(--(ISNUMBER(IF($M$5:$Y$5=1,(M32:Y32),""))))&gt;0,
            MAX(IF(
                ISNUMBER(M32:Y32),
                IF(
                    M$5:Y$5=1,
                    M32:Y32,
                    ""),
                "")),
            MAX(IF(
                ISNUMBER(M32:Y32),
                IF(
                    M$5:Y$5=2,
                    M32:Y32,
                    ""),
                ""))
        ),
        IF(
            Parameters!$D$16=1,
            IFERROR(
                AVERAGE(IF(
                    ISNUMBER(M32:Y32),
                    IF(
                        M$5:Y$5=1,
                        M32:Y32,
                        ""),
                    "")),
                AVERAGE(IF(
                    ISNUMBER(M32:Y32),
                    IF(
                        M$5:Y$5=2,
                        M32:Y32,
                        ""),
                    ""))
            ),
            IF(
                Parameters!$D$17=1,
                IFERROR(
                    IF(
                        OR(
                            IF(
                                ISNUMBER(M32:Y32),
                                IF(
                                    M$5:Y$5=1,
                                    M32:Y32,
                                    ""),
                                "")
                            =0),
                        0,
                        GEOMEAN(IF(
                            ISNUMBER(M32:Y32),
                            IF(
                                M$5:Y$5=1,
                                M32:Y32,
                                ""),
                            ""))
                    ),
                    IF(
                        OR(IF(
                            ISNUMBER(M32:Y32),
                            IF(
                                M$5:Y$5=2,
                                M32:Y32,
                                ""),
                            "")
                            =0),
                        0,
                        GEOMEAN(IF(
                            ISNUMBER(M32:Y32),
                            IF(
                                M$5:Y$5=2,
                                M32:Y32,
                                ""),
                            "")))
                )
            )
        )
    )
)</f>
        <v>#N/A</v>
      </c>
      <c r="J32" s="242" t="s">
        <v>409</v>
      </c>
      <c r="K32" s="242">
        <v>45014</v>
      </c>
      <c r="L32" s="91" t="s">
        <v>702</v>
      </c>
      <c r="M32" s="192" t="s">
        <v>409</v>
      </c>
      <c r="N32" s="192" t="s">
        <v>409</v>
      </c>
      <c r="O32" s="192" t="s">
        <v>409</v>
      </c>
      <c r="P32" s="192" t="s">
        <v>409</v>
      </c>
      <c r="Q32" s="192" t="s">
        <v>409</v>
      </c>
      <c r="R32" s="192" t="s">
        <v>409</v>
      </c>
      <c r="S32" s="192" t="s">
        <v>409</v>
      </c>
      <c r="T32" s="192" t="s">
        <v>409</v>
      </c>
      <c r="U32" s="192" t="s">
        <v>409</v>
      </c>
      <c r="V32" s="192" t="s">
        <v>409</v>
      </c>
      <c r="W32" s="192" t="s">
        <v>409</v>
      </c>
      <c r="X32" s="192" t="s">
        <v>409</v>
      </c>
      <c r="Y32" s="192"/>
      <c r="Z32" s="192"/>
      <c r="AF32" s="34"/>
      <c r="AG32" s="34"/>
      <c r="AH32" s="34"/>
      <c r="AI32" s="34"/>
      <c r="AJ32" s="34"/>
      <c r="AK32" s="34"/>
      <c r="AL32" s="195"/>
      <c r="AM32" s="195"/>
      <c r="AN32" s="80"/>
      <c r="AO32" s="80"/>
      <c r="AP32" s="80"/>
      <c r="AQ32" s="35"/>
    </row>
    <row r="33" spans="1:43" x14ac:dyDescent="0.2">
      <c r="A33" s="84">
        <v>26</v>
      </c>
      <c r="B33" s="84" t="str">
        <f ca="1"/>
        <v>Bolivia</v>
      </c>
      <c r="C33" s="84" t="str">
        <f ca="1"/>
        <v>BOL</v>
      </c>
      <c r="D33" s="219" t="str">
        <f ca="1"/>
        <v>LCN           Latin America &amp; Caribbean</v>
      </c>
      <c r="E33" s="219" t="str">
        <f ca="1"/>
        <v>IBRD</v>
      </c>
      <c r="F33" s="190" t="str">
        <f t="shared" ca="1" si="3"/>
        <v/>
      </c>
      <c r="G33" s="80">
        <f>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6.9227900928888708</v>
      </c>
      <c r="H33" s="80" cm="1">
        <f t="array" ref="H33">IF(
    SUM(IF(
            ISNUMBER(
                IF(
                    $M$4:$Y$4,
                    (M33:Y33),
                    "")),
            1,
            0))
        =0,
    NA(),
    IF(
        Parameters!$D$15=1,
        IF(
            SUM(--(ISNUMBER(IF($M$4:$Y$4=1,(M33:Y33),""))))&gt;0,
            MAX(IF(
                ISNUMBER(M33:Y33),
                IF(
                    M$4:Y$4=1,
                    M33:Y33,
                    ""),
                "")),
            MAX(IF(
                ISNUMBER(M33:Y33),
                IF(
                    M$4:Y$4=2,
                    M33:Y33,
                    ""),
                ""))
        ),
        IF(
            Parameters!$D$16=1,
            IFERROR(
                AVERAGE(IF(
                    ISNUMBER(M33:Y33),
                    IF(
                        M$4:Y$4=1,
                        M33:Y33,
                        ""),
                    "")),
                AVERAGE(IF(
                    ISNUMBER(M33:Y33),
                    IF(
                        M$4:Y$4=2,
                        M33:Y33,
                        ""),
                    ""))
            ),
            IF(
                Parameters!$D$17=1,
                IFERROR(
                    IF(
                        OR(
                            IF(
                                ISNUMBER(M33:Y33),
                                IF(
                                    M$4:Y$4=1,
                                    M33:Y33,
                                    ""),
                                "")
                            =0),
                        0,
                        GEOMEAN(IF(
                            ISNUMBER(M33:Y33),
                            IF(
                                M$4:Y$4=1,
                                M33:Y33,
                                ""),
                            ""))
                    ),
                    IF(
                        OR(IF(
                            ISNUMBER(M33:Y33),
                            IF(
                                M$4:Y$4=2,
                                M33:Y33,
                                ""),
                            "")
                            =0),
                        0,
                        GEOMEAN(IF(
                            ISNUMBER(M33:Y33),
                            IF(
                                M$4:Y$4=2,
                                M33:Y33,
                                ""),
                            "")))
                )
            )
        )
    )
)</f>
        <v>6.2857142857142803</v>
      </c>
      <c r="I33" s="191" cm="1">
        <f t="array" ref="I33">IF(
    SUM(IF(
            ISNUMBER(
                IF(
                    $M$5:$Y$5,
                    (M33:Y33),
                    "")),
            1,
            0))
        =0,
    NA(),
    IF(
        Parameters!$D$15=1,
        IF(
            SUM(--(ISNUMBER(IF($M$5:$Y$5=1,(M33:Y33),""))))&gt;0,
            MAX(IF(
                ISNUMBER(M33:Y33),
                IF(
                    M$5:Y$5=1,
                    M33:Y33,
                    ""),
                "")),
            MAX(IF(
                ISNUMBER(M33:Y33),
                IF(
                    M$5:Y$5=2,
                    M33:Y33,
                    ""),
                ""))
        ),
        IF(
            Parameters!$D$16=1,
            IFERROR(
                AVERAGE(IF(
                    ISNUMBER(M33:Y33),
                    IF(
                        M$5:Y$5=1,
                        M33:Y33,
                        ""),
                    "")),
                AVERAGE(IF(
                    ISNUMBER(M33:Y33),
                    IF(
                        M$5:Y$5=2,
                        M33:Y33,
                        ""),
                    ""))
            ),
            IF(
                Parameters!$D$17=1,
                IFERROR(
                    IF(
                        OR(
                            IF(
                                ISNUMBER(M33:Y33),
                                IF(
                                    M$5:Y$5=1,
                                    M33:Y33,
                                    ""),
                                "")
                            =0),
                        0,
                        GEOMEAN(IF(
                            ISNUMBER(M33:Y33),
                            IF(
                                M$5:Y$5=1,
                                M33:Y33,
                                ""),
                            ""))
                    ),
                    IF(
                        OR(IF(
                            ISNUMBER(M33:Y33),
                            IF(
                                M$5:Y$5=2,
                                M33:Y33,
                                ""),
                            "")
                            =0),
                        0,
                        GEOMEAN(IF(
                            ISNUMBER(M33:Y33),
                            IF(
                                M$5:Y$5=2,
                                M33:Y33,
                                ""),
                            "")))
                )
            )
        )
    )
)</f>
        <v>7.6244354248045996</v>
      </c>
      <c r="J33" s="242">
        <v>45142</v>
      </c>
      <c r="K33" s="242">
        <v>45142</v>
      </c>
      <c r="L33" s="91" t="s">
        <v>48</v>
      </c>
      <c r="M33" s="192">
        <v>6.2857142857142803</v>
      </c>
      <c r="N33" s="192">
        <v>0</v>
      </c>
      <c r="O33" s="192" t="s">
        <v>409</v>
      </c>
      <c r="P33" s="192">
        <v>7.6244354248045996</v>
      </c>
      <c r="Q33" s="192" t="s">
        <v>409</v>
      </c>
      <c r="R33" s="192">
        <v>4.4000000000000004</v>
      </c>
      <c r="S33" s="192">
        <v>-2.1970000000000001</v>
      </c>
      <c r="T33" s="192">
        <v>-1.399</v>
      </c>
      <c r="U33" s="192" t="s">
        <v>409</v>
      </c>
      <c r="V33" s="192">
        <v>0.38122177124022999</v>
      </c>
      <c r="W33" s="192">
        <v>-3.3124923706050198E-2</v>
      </c>
      <c r="X33" s="192" t="s">
        <v>409</v>
      </c>
      <c r="Y33" s="192"/>
      <c r="Z33" s="192"/>
      <c r="AF33" s="34"/>
      <c r="AG33" s="34"/>
      <c r="AH33" s="34"/>
      <c r="AI33" s="34"/>
      <c r="AJ33" s="34"/>
      <c r="AK33" s="34"/>
      <c r="AL33" s="195"/>
      <c r="AM33" s="195"/>
      <c r="AN33" s="80"/>
      <c r="AO33" s="80"/>
      <c r="AP33" s="80"/>
      <c r="AQ33" s="35"/>
    </row>
    <row r="34" spans="1:43" x14ac:dyDescent="0.2">
      <c r="A34" s="84">
        <v>27</v>
      </c>
      <c r="B34" s="84" t="str">
        <f ca="1"/>
        <v>Brazil</v>
      </c>
      <c r="C34" s="84" t="str">
        <f ca="1"/>
        <v>BRA</v>
      </c>
      <c r="D34" s="219" t="str">
        <f ca="1"/>
        <v>LCN           Latin America &amp; Caribbean</v>
      </c>
      <c r="E34" s="219" t="str">
        <f ca="1"/>
        <v>IBRD</v>
      </c>
      <c r="F34" s="190" t="str">
        <f t="shared" ca="1" si="3"/>
        <v/>
      </c>
      <c r="G34" s="80">
        <f>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5.9160797830996161</v>
      </c>
      <c r="H34" s="80" cm="1">
        <f t="array" ref="H34">IF(
    SUM(IF(
            ISNUMBER(
                IF(
                    $M$4:$Y$4,
                    (M34:Y34),
                    "")),
            1,
            0))
        =0,
    NA(),
    IF(
        Parameters!$D$15=1,
        IF(
            SUM(--(ISNUMBER(IF($M$4:$Y$4=1,(M34:Y34),""))))&gt;0,
            MAX(IF(
                ISNUMBER(M34:Y34),
                IF(
                    M$4:Y$4=1,
                    M34:Y34,
                    ""),
                "")),
            MAX(IF(
                ISNUMBER(M34:Y34),
                IF(
                    M$4:Y$4=2,
                    M34:Y34,
                    ""),
                ""))
        ),
        IF(
            Parameters!$D$16=1,
            IFERROR(
                AVERAGE(IF(
                    ISNUMBER(M34:Y34),
                    IF(
                        M$4:Y$4=1,
                        M34:Y34,
                        ""),
                    "")),
                AVERAGE(IF(
                    ISNUMBER(M34:Y34),
                    IF(
                        M$4:Y$4=2,
                        M34:Y34,
                        ""),
                    ""))
            ),
            IF(
                Parameters!$D$17=1,
                IFERROR(
                    IF(
                        OR(
                            IF(
                                ISNUMBER(M34:Y34),
                                IF(
                                    M$4:Y$4=1,
                                    M34:Y34,
                                    ""),
                                "")
                            =0),
                        0,
                        GEOMEAN(IF(
                            ISNUMBER(M34:Y34),
                            IF(
                                M$4:Y$4=1,
                                M34:Y34,
                                ""),
                            ""))
                    ),
                    IF(
                        OR(IF(
                            ISNUMBER(M34:Y34),
                            IF(
                                M$4:Y$4=2,
                                M34:Y34,
                                ""),
                            "")
                            =0),
                        0,
                        GEOMEAN(IF(
                            ISNUMBER(M34:Y34),
                            IF(
                                M$4:Y$4=2,
                                M34:Y34,
                                ""),
                            "")))
                )
            )
        )
    )
)</f>
        <v>5</v>
      </c>
      <c r="I34" s="191" cm="1">
        <f t="array" ref="I34">IF(
    SUM(IF(
            ISNUMBER(
                IF(
                    $M$5:$Y$5,
                    (M34:Y34),
                    "")),
            1,
            0))
        =0,
    NA(),
    IF(
        Parameters!$D$15=1,
        IF(
            SUM(--(ISNUMBER(IF($M$5:$Y$5=1,(M34:Y34),""))))&gt;0,
            MAX(IF(
                ISNUMBER(M34:Y34),
                IF(
                    M$5:Y$5=1,
                    M34:Y34,
                    ""),
                "")),
            MAX(IF(
                ISNUMBER(M34:Y34),
                IF(
                    M$5:Y$5=2,
                    M34:Y34,
                    ""),
                ""))
        ),
        IF(
            Parameters!$D$16=1,
            IFERROR(
                AVERAGE(IF(
                    ISNUMBER(M34:Y34),
                    IF(
                        M$5:Y$5=1,
                        M34:Y34,
                        ""),
                    "")),
                AVERAGE(IF(
                    ISNUMBER(M34:Y34),
                    IF(
                        M$5:Y$5=2,
                        M34:Y34,
                        ""),
                    ""))
            ),
            IF(
                Parameters!$D$17=1,
                IFERROR(
                    IF(
                        OR(
                            IF(
                                ISNUMBER(M34:Y34),
                                IF(
                                    M$5:Y$5=1,
                                    M34:Y34,
                                    ""),
                                "")
                            =0),
                        0,
                        GEOMEAN(IF(
                            ISNUMBER(M34:Y34),
                            IF(
                                M$5:Y$5=1,
                                M34:Y34,
                                ""),
                            ""))
                    ),
                    IF(
                        OR(IF(
                            ISNUMBER(M34:Y34),
                            IF(
                                M$5:Y$5=2,
                                M34:Y34,
                                ""),
                            "")
                            =0),
                        0,
                        GEOMEAN(IF(
                            ISNUMBER(M34:Y34),
                            IF(
                                M$5:Y$5=2,
                                M34:Y34,
                                ""),
                            "")))
                )
            )
        )
    )
)</f>
        <v>7</v>
      </c>
      <c r="J34" s="242">
        <v>45142</v>
      </c>
      <c r="K34" s="242">
        <v>44753</v>
      </c>
      <c r="L34" s="91" t="s">
        <v>50</v>
      </c>
      <c r="M34" s="192">
        <v>5</v>
      </c>
      <c r="N34" s="192">
        <v>0</v>
      </c>
      <c r="O34" s="192">
        <v>7</v>
      </c>
      <c r="P34" s="192">
        <v>0</v>
      </c>
      <c r="Q34" s="192" t="s">
        <v>409</v>
      </c>
      <c r="R34" s="192">
        <v>3.5</v>
      </c>
      <c r="S34" s="192">
        <v>-3.19999999999999</v>
      </c>
      <c r="T34" s="192">
        <v>-3.0999999999999899</v>
      </c>
      <c r="U34" s="192" t="s">
        <v>540</v>
      </c>
      <c r="V34" s="192">
        <v>-0.74</v>
      </c>
      <c r="W34" s="192">
        <v>-4.6562076449349697E-2</v>
      </c>
      <c r="X34" s="192" t="s">
        <v>409</v>
      </c>
      <c r="Y34" s="192"/>
      <c r="Z34" s="192"/>
      <c r="AF34" s="34"/>
      <c r="AG34" s="34"/>
      <c r="AH34" s="34"/>
      <c r="AI34" s="34"/>
      <c r="AJ34" s="34"/>
      <c r="AK34" s="34"/>
      <c r="AL34" s="195"/>
      <c r="AM34" s="195"/>
      <c r="AN34" s="80"/>
      <c r="AO34" s="80"/>
      <c r="AP34" s="80"/>
      <c r="AQ34" s="35"/>
    </row>
    <row r="35" spans="1:43" x14ac:dyDescent="0.2">
      <c r="A35" s="84">
        <v>28</v>
      </c>
      <c r="B35" s="84" t="str">
        <f ca="1"/>
        <v>Barbados</v>
      </c>
      <c r="C35" s="84" t="str">
        <f ca="1"/>
        <v>BRB</v>
      </c>
      <c r="D35" s="219" t="str">
        <f ca="1"/>
        <v>LCN           Latin America &amp; Caribbean</v>
      </c>
      <c r="E35" s="219" t="str">
        <f ca="1"/>
        <v>NA</v>
      </c>
      <c r="F35" s="190" t="str">
        <f t="shared" ca="1" si="3"/>
        <v/>
      </c>
      <c r="G35" s="80">
        <f>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$M$4:$Y$4,
                    (M35:Y35),
                    "")),
            1,
            0))
        =0,
    NA(),
    IF(
        Parameters!$D$15=1,
        IF(
            SUM(--(ISNUMBER(IF($M$4:$Y$4=1,(M35:Y35),""))))&gt;0,
            MAX(IF(
                ISNUMBER(M35:Y35),
                IF(
                    M$4:Y$4=1,
                    M35:Y35,
                    ""),
                "")),
            MAX(IF(
                ISNUMBER(M35:Y35),
                IF(
                    M$4:Y$4=2,
                    M35:Y35,
                    ""),
                ""))
        ),
        IF(
            Parameters!$D$16=1,
            IFERROR(
                AVERAGE(IF(
                    ISNUMBER(M35:Y35),
                    IF(
                        M$4:Y$4=1,
                        M35:Y35,
                        ""),
                    "")),
                AVERAGE(IF(
                    ISNUMBER(M35:Y35),
                    IF(
                        M$4:Y$4=2,
                        M35:Y35,
                        ""),
                    ""))
            ),
            IF(
                Parameters!$D$17=1,
                IFERROR(
                    IF(
                        OR(
                            IF(
                                ISNUMBER(M35:Y35),
                                IF(
                                    M$4:Y$4=1,
                                    M35:Y35,
                                    ""),
                                "")
                            =0),
                        0,
                        GEOMEAN(IF(
                            ISNUMBER(M35:Y35),
                            IF(
                                M$4:Y$4=1,
                                M35:Y35,
                                ""),
                            ""))
                    ),
                    IF(
                        OR(IF(
                            ISNUMBER(M35:Y35),
                            IF(
                                M$4:Y$4=2,
                                M35:Y35,
                                ""),
                            "")
                            =0),
                        0,
                        GEOMEAN(IF(
                            ISNUMBER(M35:Y35),
                            IF(
                                M$4:Y$4=2,
                                M35:Y35,
                                ""),
                            "")))
                )
            )
        )
    )
)</f>
        <v>3.2857142857142798</v>
      </c>
      <c r="I35" s="191" cm="1">
        <f t="array" ref="I35">IF(
    SUM(IF(
            ISNUMBER(
                IF(
                    $M$5:$Y$5,
                    (M35:Y35),
                    "")),
            1,
            0))
        =0,
    NA(),
    IF(
        Parameters!$D$15=1,
        IF(
            SUM(--(ISNUMBER(IF($M$5:$Y$5=1,(M35:Y35),""))))&gt;0,
            MAX(IF(
                ISNUMBER(M35:Y35),
                IF(
                    M$5:Y$5=1,
                    M35:Y35,
                    ""),
                "")),
            MAX(IF(
                ISNUMBER(M35:Y35),
                IF(
                    M$5:Y$5=2,
                    M35:Y35,
                    ""),
                ""))
        ),
        IF(
            Parameters!$D$16=1,
            IFERROR(
                AVERAGE(IF(
                    ISNUMBER(M35:Y35),
                    IF(
                        M$5:Y$5=1,
                        M35:Y35,
                        ""),
                    "")),
                AVERAGE(IF(
                    ISNUMBER(M35:Y35),
                    IF(
                        M$5:Y$5=2,
                        M35:Y35,
                        ""),
                    ""))
            ),
            IF(
                Parameters!$D$17=1,
                IFERROR(
                    IF(
                        OR(
                            IF(
                                ISNUMBER(M35:Y35),
                                IF(
                                    M$5:Y$5=1,
                                    M35:Y35,
                                    ""),
                                "")
                            =0),
                        0,
                        GEOMEAN(IF(
                            ISNUMBER(M35:Y35),
                            IF(
                                M$5:Y$5=1,
                                M35:Y35,
                                ""),
                            ""))
                    ),
                    IF(
                        OR(IF(
                            ISNUMBER(M35:Y35),
                            IF(
                                M$5:Y$5=2,
                                M35:Y35,
                                ""),
                            "")
                            =0),
                        0,
                        GEOMEAN(IF(
                            ISNUMBER(M35:Y35),
                            IF(
                                M$5:Y$5=2,
                                M35:Y35,
                                ""),
                            "")))
                )
            )
        )
    )
)</f>
        <v>0</v>
      </c>
      <c r="J35" s="242">
        <v>45142</v>
      </c>
      <c r="K35" s="242">
        <v>45142</v>
      </c>
      <c r="L35" s="91" t="s">
        <v>52</v>
      </c>
      <c r="M35" s="192">
        <v>3.2857142857142798</v>
      </c>
      <c r="N35" s="192">
        <v>0</v>
      </c>
      <c r="O35" s="192" t="s">
        <v>409</v>
      </c>
      <c r="P35" s="192" t="s">
        <v>409</v>
      </c>
      <c r="Q35" s="192" t="s">
        <v>409</v>
      </c>
      <c r="R35" s="192">
        <v>2.2999999999999998</v>
      </c>
      <c r="S35" s="192">
        <v>-4.2329999999999997</v>
      </c>
      <c r="T35" s="192">
        <v>-6.7629999999999901</v>
      </c>
      <c r="U35" s="192" t="s">
        <v>409</v>
      </c>
      <c r="V35" s="192" t="s">
        <v>409</v>
      </c>
      <c r="W35" s="192" t="s">
        <v>409</v>
      </c>
      <c r="X35" s="192" t="s">
        <v>409</v>
      </c>
      <c r="Y35" s="192"/>
      <c r="Z35" s="192"/>
      <c r="AF35" s="34"/>
      <c r="AG35" s="34"/>
      <c r="AH35" s="34"/>
      <c r="AI35" s="34"/>
      <c r="AJ35" s="34"/>
      <c r="AK35" s="34"/>
      <c r="AL35" s="195"/>
      <c r="AM35" s="195"/>
      <c r="AN35" s="80"/>
      <c r="AO35" s="80"/>
      <c r="AP35" s="80"/>
      <c r="AQ35" s="35"/>
    </row>
    <row r="36" spans="1:43" x14ac:dyDescent="0.2">
      <c r="A36" s="84">
        <v>29</v>
      </c>
      <c r="B36" s="84" t="str">
        <f ca="1"/>
        <v>Brunei Darussalam</v>
      </c>
      <c r="C36" s="84" t="str">
        <f ca="1"/>
        <v>BRN</v>
      </c>
      <c r="D36" s="219" t="str">
        <f ca="1"/>
        <v>EAS           East Asia &amp; Pacific</v>
      </c>
      <c r="E36" s="219" t="str">
        <f ca="1"/>
        <v>NA</v>
      </c>
      <c r="F36" s="190" t="str">
        <f t="shared" ca="1" si="3"/>
        <v/>
      </c>
      <c r="G36" s="80">
        <f>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$M$4:$Y$4,
                    (M36:Y36),
                    "")),
            1,
            0))
        =0,
    NA(),
    IF(
        Parameters!$D$15=1,
        IF(
            SUM(--(ISNUMBER(IF($M$4:$Y$4=1,(M36:Y36),""))))&gt;0,
            MAX(IF(
                ISNUMBER(M36:Y36),
                IF(
                    M$4:Y$4=1,
                    M36:Y36,
                    ""),
                "")),
            MAX(IF(
                ISNUMBER(M36:Y36),
                IF(
                    M$4:Y$4=2,
                    M36:Y36,
                    ""),
                ""))
        ),
        IF(
            Parameters!$D$16=1,
            IFERROR(
                AVERAGE(IF(
                    ISNUMBER(M36:Y36),
                    IF(
                        M$4:Y$4=1,
                        M36:Y36,
                        ""),
                    "")),
                AVERAGE(IF(
                    ISNUMBER(M36:Y36),
                    IF(
                        M$4:Y$4=2,
                        M36:Y36,
                        ""),
                    ""))
            ),
            IF(
                Parameters!$D$17=1,
                IFERROR(
                    IF(
                        OR(
                            IF(
                                ISNUMBER(M36:Y36),
                                IF(
                                    M$4:Y$4=1,
                                    M36:Y36,
                                    ""),
                                "")
                            =0),
                        0,
                        GEOMEAN(IF(
                            ISNUMBER(M36:Y36),
                            IF(
                                M$4:Y$4=1,
                                M36:Y36,
                                ""),
                            ""))
                    ),
                    IF(
                        OR(IF(
                            ISNUMBER(M36:Y36),
                            IF(
                                M$4:Y$4=2,
                                M36:Y36,
                                ""),
                            "")
                            =0),
                        0,
                        GEOMEAN(IF(
                            ISNUMBER(M36:Y36),
                            IF(
                                M$4:Y$4=2,
                                M36:Y36,
                                ""),
                            "")))
                )
            )
        )
    )
)</f>
        <v>2.1428571428571401</v>
      </c>
      <c r="I36" s="191" cm="1">
        <f t="array" ref="I36">IF(
    SUM(IF(
            ISNUMBER(
                IF(
                    $M$5:$Y$5,
                    (M36:Y36),
                    "")),
            1,
            0))
        =0,
    NA(),
    IF(
        Parameters!$D$15=1,
        IF(
            SUM(--(ISNUMBER(IF($M$5:$Y$5=1,(M36:Y36),""))))&gt;0,
            MAX(IF(
                ISNUMBER(M36:Y36),
                IF(
                    M$5:Y$5=1,
                    M36:Y36,
                    ""),
                "")),
            MAX(IF(
                ISNUMBER(M36:Y36),
                IF(
                    M$5:Y$5=2,
                    M36:Y36,
                    ""),
                ""))
        ),
        IF(
            Parameters!$D$16=1,
            IFERROR(
                AVERAGE(IF(
                    ISNUMBER(M36:Y36),
                    IF(
                        M$5:Y$5=1,
                        M36:Y36,
                        ""),
                    "")),
                AVERAGE(IF(
                    ISNUMBER(M36:Y36),
                    IF(
                        M$5:Y$5=2,
                        M36:Y36,
                        ""),
                    ""))
            ),
            IF(
                Parameters!$D$17=1,
                IFERROR(
                    IF(
                        OR(
                            IF(
                                ISNUMBER(M36:Y36),
                                IF(
                                    M$5:Y$5=1,
                                    M36:Y36,
                                    ""),
                                "")
                            =0),
                        0,
                        GEOMEAN(IF(
                            ISNUMBER(M36:Y36),
                            IF(
                                M$5:Y$5=1,
                                M36:Y36,
                                ""),
                            ""))
                    ),
                    IF(
                        OR(IF(
                            ISNUMBER(M36:Y36),
                            IF(
                                M$5:Y$5=2,
                                M36:Y36,
                                ""),
                            "")
                            =0),
                        0,
                        GEOMEAN(IF(
                            ISNUMBER(M36:Y36),
                            IF(
                                M$5:Y$5=2,
                                M36:Y36,
                                ""),
                            "")))
                )
            )
        )
    )
)</f>
        <v>0</v>
      </c>
      <c r="J36" s="242">
        <v>45142</v>
      </c>
      <c r="K36" s="242">
        <v>45014</v>
      </c>
      <c r="L36" s="91" t="s">
        <v>54</v>
      </c>
      <c r="M36" s="192">
        <v>2.1428571428571401</v>
      </c>
      <c r="N36" s="192">
        <v>0</v>
      </c>
      <c r="O36" s="192" t="s">
        <v>409</v>
      </c>
      <c r="P36" s="192" t="s">
        <v>409</v>
      </c>
      <c r="Q36" s="192" t="s">
        <v>409</v>
      </c>
      <c r="R36" s="192">
        <v>1.5</v>
      </c>
      <c r="S36" s="192">
        <v>0</v>
      </c>
      <c r="T36" s="192">
        <v>0</v>
      </c>
      <c r="U36" s="192" t="s">
        <v>409</v>
      </c>
      <c r="V36" s="192" t="s">
        <v>409</v>
      </c>
      <c r="W36" s="192" t="s">
        <v>409</v>
      </c>
      <c r="X36" s="192" t="s">
        <v>409</v>
      </c>
      <c r="Y36" s="192"/>
      <c r="Z36" s="192"/>
      <c r="AF36" s="34"/>
      <c r="AG36" s="34"/>
      <c r="AH36" s="34"/>
      <c r="AI36" s="34"/>
      <c r="AJ36" s="34"/>
      <c r="AK36" s="34"/>
      <c r="AL36" s="195"/>
      <c r="AM36" s="195"/>
      <c r="AN36" s="80"/>
      <c r="AO36" s="80"/>
      <c r="AP36" s="80"/>
      <c r="AQ36" s="35"/>
    </row>
    <row r="37" spans="1:43" x14ac:dyDescent="0.2">
      <c r="A37" s="84">
        <v>30</v>
      </c>
      <c r="B37" s="84" t="str">
        <f ca="1"/>
        <v>Bhutan</v>
      </c>
      <c r="C37" s="84" t="str">
        <f ca="1"/>
        <v>BTN</v>
      </c>
      <c r="D37" s="219" t="str">
        <f ca="1"/>
        <v>SAS           South Asia</v>
      </c>
      <c r="E37" s="219" t="str">
        <f ca="1"/>
        <v>IDA</v>
      </c>
      <c r="F37" s="190" t="str">
        <f t="shared" ca="1" si="3"/>
        <v/>
      </c>
      <c r="G37" s="80">
        <f>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8.6189160737133417</v>
      </c>
      <c r="H37" s="80" cm="1">
        <f t="array" ref="H37">IF(
    SUM(IF(
            ISNUMBER(
                IF(
                    $M$4:$Y$4,
                    (M37:Y37),
                    "")),
            1,
            0))
        =0,
    NA(),
    IF(
        Parameters!$D$15=1,
        IF(
            SUM(--(ISNUMBER(IF($M$4:$Y$4=1,(M37:Y37),""))))&gt;0,
            MAX(IF(
                ISNUMBER(M37:Y37),
                IF(
                    M$4:Y$4=1,
                    M37:Y37,
                    ""),
                "")),
            MAX(IF(
                ISNUMBER(M37:Y37),
                IF(
                    M$4:Y$4=2,
                    M37:Y37,
                    ""),
                ""))
        ),
        IF(
            Parameters!$D$16=1,
            IFERROR(
                AVERAGE(IF(
                    ISNUMBER(M37:Y37),
                    IF(
                        M$4:Y$4=1,
                        M37:Y37,
                        ""),
                    "")),
                AVERAGE(IF(
                    ISNUMBER(M37:Y37),
                    IF(
                        M$4:Y$4=2,
                        M37:Y37,
                        ""),
                    ""))
            ),
            IF(
                Parameters!$D$17=1,
                IFERROR(
                    IF(
                        OR(
                            IF(
                                ISNUMBER(M37:Y37),
                                IF(
                                    M$4:Y$4=1,
                                    M37:Y37,
                                    ""),
                                "")
                            =0),
                        0,
                        GEOMEAN(IF(
                            ISNUMBER(M37:Y37),
                            IF(
                                M$4:Y$4=1,
                                M37:Y37,
                                ""),
                            ""))
                    ),
                    IF(
                        OR(IF(
                            ISNUMBER(M37:Y37),
                            IF(
                                M$4:Y$4=2,
                                M37:Y37,
                                ""),
                            "")
                            =0),
                        0,
                        GEOMEAN(IF(
                            ISNUMBER(M37:Y37),
                            IF(
                                M$4:Y$4=2,
                                M37:Y37,
                                ""),
                            "")))
                )
            )
        )
    )
)</f>
        <v>7.4285714285714199</v>
      </c>
      <c r="I37" s="191" cm="1">
        <f t="array" ref="I37">IF(
    SUM(IF(
            ISNUMBER(
                IF(
                    $M$5:$Y$5,
                    (M37:Y37),
                    "")),
            1,
            0))
        =0,
    NA(),
    IF(
        Parameters!$D$15=1,
        IF(
            SUM(--(ISNUMBER(IF($M$5:$Y$5=1,(M37:Y37),""))))&gt;0,
            MAX(IF(
                ISNUMBER(M37:Y37),
                IF(
                    M$5:Y$5=1,
                    M37:Y37,
                    ""),
                "")),
            MAX(IF(
                ISNUMBER(M37:Y37),
                IF(
                    M$5:Y$5=2,
                    M37:Y37,
                    ""),
                ""))
        ),
        IF(
            Parameters!$D$16=1,
            IFERROR(
                AVERAGE(IF(
                    ISNUMBER(M37:Y37),
                    IF(
                        M$5:Y$5=1,
                        M37:Y37,
                        ""),
                    "")),
                AVERAGE(IF(
                    ISNUMBER(M37:Y37),
                    IF(
                        M$5:Y$5=2,
                        M37:Y37,
                        ""),
                    ""))
            ),
            IF(
                Parameters!$D$17=1,
                IFERROR(
                    IF(
                        OR(
                            IF(
                                ISNUMBER(M37:Y37),
                                IF(
                                    M$5:Y$5=1,
                                    M37:Y37,
                                    ""),
                                "")
                            =0),
                        0,
                        GEOMEAN(IF(
                            ISNUMBER(M37:Y37),
                            IF(
                                M$5:Y$5=1,
                                M37:Y37,
                                ""),
                            ""))
                    ),
                    IF(
                        OR(IF(
                            ISNUMBER(M37:Y37),
                            IF(
                                M$5:Y$5=2,
                                M37:Y37,
                                ""),
                            "")
                            =0),
                        0,
                        GEOMEAN(IF(
                            ISNUMBER(M37:Y37),
                            IF(
                                M$5:Y$5=2,
                                M37:Y37,
                                ""),
                            "")))
                )
            )
        )
    )
)</f>
        <v>10</v>
      </c>
      <c r="J37" s="242">
        <v>45142</v>
      </c>
      <c r="K37" s="242">
        <v>45142</v>
      </c>
      <c r="L37" s="91" t="s">
        <v>56</v>
      </c>
      <c r="M37" s="192">
        <v>7.4285714285714199</v>
      </c>
      <c r="N37" s="192">
        <v>10</v>
      </c>
      <c r="O37" s="192" t="s">
        <v>409</v>
      </c>
      <c r="P37" s="192">
        <v>0</v>
      </c>
      <c r="Q37" s="192" t="s">
        <v>409</v>
      </c>
      <c r="R37" s="192">
        <v>5.2</v>
      </c>
      <c r="S37" s="192">
        <v>1.1000000000000001</v>
      </c>
      <c r="T37" s="192">
        <v>-0.23</v>
      </c>
      <c r="U37" s="192" t="s">
        <v>409</v>
      </c>
      <c r="V37" s="192">
        <v>-0.112024318568602</v>
      </c>
      <c r="W37" s="192">
        <v>-8.4397137332123104E-2</v>
      </c>
      <c r="X37" s="192" t="s">
        <v>409</v>
      </c>
      <c r="Y37" s="192"/>
      <c r="Z37" s="192"/>
      <c r="AF37" s="34"/>
      <c r="AG37" s="34"/>
      <c r="AH37" s="34"/>
      <c r="AI37" s="34"/>
      <c r="AJ37" s="34"/>
      <c r="AK37" s="34"/>
      <c r="AL37" s="195"/>
      <c r="AM37" s="195"/>
      <c r="AN37" s="80"/>
      <c r="AO37" s="80"/>
      <c r="AP37" s="80"/>
      <c r="AQ37" s="35"/>
    </row>
    <row r="38" spans="1:43" x14ac:dyDescent="0.2">
      <c r="A38" s="84">
        <v>31</v>
      </c>
      <c r="B38" s="84" t="str">
        <f ca="1"/>
        <v>Botswana</v>
      </c>
      <c r="C38" s="84" t="str">
        <f ca="1"/>
        <v>BWA</v>
      </c>
      <c r="D38" s="219" t="str">
        <f ca="1"/>
        <v>SSF           Sub-Saharan Africa</v>
      </c>
      <c r="E38" s="219" t="str">
        <f ca="1"/>
        <v>IBRD</v>
      </c>
      <c r="F38" s="190" t="str">
        <f t="shared" ca="1" si="3"/>
        <v/>
      </c>
      <c r="G38" s="80">
        <f>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$M$4:$Y$4,
                    (M38:Y38),
                    "")),
            1,
            0))
        =0,
    NA(),
    IF(
        Parameters!$D$15=1,
        IF(
            SUM(--(ISNUMBER(IF($M$4:$Y$4=1,(M38:Y38),""))))&gt;0,
            MAX(IF(
                ISNUMBER(M38:Y38),
                IF(
                    M$4:Y$4=1,
                    M38:Y38,
                    ""),
                "")),
            MAX(IF(
                ISNUMBER(M38:Y38),
                IF(
                    M$4:Y$4=2,
                    M38:Y38,
                    ""),
                ""))
        ),
        IF(
            Parameters!$D$16=1,
            IFERROR(
                AVERAGE(IF(
                    ISNUMBER(M38:Y38),
                    IF(
                        M$4:Y$4=1,
                        M38:Y38,
                        ""),
                    "")),
                AVERAGE(IF(
                    ISNUMBER(M38:Y38),
                    IF(
                        M$4:Y$4=2,
                        M38:Y38,
                        ""),
                    ""))
            ),
            IF(
                Parameters!$D$17=1,
                IFERROR(
                    IF(
                        OR(
                            IF(
                                ISNUMBER(M38:Y38),
                                IF(
                                    M$4:Y$4=1,
                                    M38:Y38,
                                    ""),
                                "")
                            =0),
                        0,
                        GEOMEAN(IF(
                            ISNUMBER(M38:Y38),
                            IF(
                                M$4:Y$4=1,
                                M38:Y38,
                                ""),
                            ""))
                    ),
                    IF(
                        OR(IF(
                            ISNUMBER(M38:Y38),
                            IF(
                                M$4:Y$4=2,
                                M38:Y38,
                                ""),
                            "")
                            =0),
                        0,
                        GEOMEAN(IF(
                            ISNUMBER(M38:Y38),
                            IF(
                                M$4:Y$4=2,
                                M38:Y38,
                                ""),
                            "")))
                )
            )
        )
    )
)</f>
        <v>6.4285714285714199</v>
      </c>
      <c r="I38" s="191" cm="1">
        <f t="array" ref="I38">IF(
    SUM(IF(
            ISNUMBER(
                IF(
                    $M$5:$Y$5,
                    (M38:Y38),
                    "")),
            1,
            0))
        =0,
    NA(),
    IF(
        Parameters!$D$15=1,
        IF(
            SUM(--(ISNUMBER(IF($M$5:$Y$5=1,(M38:Y38),""))))&gt;0,
            MAX(IF(
                ISNUMBER(M38:Y38),
                IF(
                    M$5:Y$5=1,
                    M38:Y38,
                    ""),
                "")),
            MAX(IF(
                ISNUMBER(M38:Y38),
                IF(
                    M$5:Y$5=2,
                    M38:Y38,
                    ""),
                ""))
        ),
        IF(
            Parameters!$D$16=1,
            IFERROR(
                AVERAGE(IF(
                    ISNUMBER(M38:Y38),
                    IF(
                        M$5:Y$5=1,
                        M38:Y38,
                        ""),
                    "")),
                AVERAGE(IF(
                    ISNUMBER(M38:Y38),
                    IF(
                        M$5:Y$5=2,
                        M38:Y38,
                        ""),
                    ""))
            ),
            IF(
                Parameters!$D$17=1,
                IFERROR(
                    IF(
                        OR(
                            IF(
                                ISNUMBER(M38:Y38),
                                IF(
                                    M$5:Y$5=1,
                                    M38:Y38,
                                    ""),
                                "")
                            =0),
                        0,
                        GEOMEAN(IF(
                            ISNUMBER(M38:Y38),
                            IF(
                                M$5:Y$5=1,
                                M38:Y38,
                                ""),
                            ""))
                    ),
                    IF(
                        OR(IF(
                            ISNUMBER(M38:Y38),
                            IF(
                                M$5:Y$5=2,
                                M38:Y38,
                                ""),
                            "")
                            =0),
                        0,
                        GEOMEAN(IF(
                            ISNUMBER(M38:Y38),
                            IF(
                                M$5:Y$5=2,
                                M38:Y38,
                                ""),
                            "")))
                )
            )
        )
    )
)</f>
        <v>0</v>
      </c>
      <c r="J38" s="242">
        <v>45142</v>
      </c>
      <c r="K38" s="242">
        <v>45142</v>
      </c>
      <c r="L38" s="91" t="s">
        <v>58</v>
      </c>
      <c r="M38" s="192">
        <v>6.4285714285714199</v>
      </c>
      <c r="N38" s="192" t="s">
        <v>409</v>
      </c>
      <c r="O38" s="192" t="s">
        <v>409</v>
      </c>
      <c r="P38" s="192">
        <v>0</v>
      </c>
      <c r="Q38" s="192" t="s">
        <v>409</v>
      </c>
      <c r="R38" s="192">
        <v>4.5</v>
      </c>
      <c r="S38" s="192" t="s">
        <v>409</v>
      </c>
      <c r="T38" s="192" t="s">
        <v>409</v>
      </c>
      <c r="U38" s="192" t="s">
        <v>409</v>
      </c>
      <c r="V38" s="192">
        <v>-0.1577532315645</v>
      </c>
      <c r="W38" s="192">
        <v>-0.14243826466369899</v>
      </c>
      <c r="X38" s="192" t="s">
        <v>409</v>
      </c>
      <c r="Y38" s="192"/>
      <c r="Z38" s="192"/>
      <c r="AF38" s="34"/>
      <c r="AG38" s="34"/>
      <c r="AH38" s="34"/>
      <c r="AI38" s="34"/>
      <c r="AJ38" s="34"/>
      <c r="AK38" s="34"/>
      <c r="AL38" s="195"/>
      <c r="AM38" s="195"/>
      <c r="AN38" s="80"/>
      <c r="AO38" s="80"/>
      <c r="AP38" s="80"/>
      <c r="AQ38" s="35"/>
    </row>
    <row r="39" spans="1:43" x14ac:dyDescent="0.2">
      <c r="A39" s="84">
        <v>32</v>
      </c>
      <c r="B39" s="84" t="str">
        <f ca="1"/>
        <v>Central African Republic</v>
      </c>
      <c r="C39" s="84" t="str">
        <f ca="1"/>
        <v>CAF</v>
      </c>
      <c r="D39" s="219" t="str">
        <f ca="1"/>
        <v>SSF           Sub-Saharan Africa</v>
      </c>
      <c r="E39" s="219" t="str">
        <f ca="1"/>
        <v>IDA</v>
      </c>
      <c r="F39" s="190" t="str">
        <f t="shared" ca="1" si="3"/>
        <v/>
      </c>
      <c r="G39" s="80">
        <f>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4.7746589833515021</v>
      </c>
      <c r="H39" s="80" cm="1">
        <f t="array" ref="H39">IF(
    SUM(IF(
            ISNUMBER(
                IF(
                    $M$4:$Y$4,
                    (M39:Y39),
                    "")),
            1,
            0))
        =0,
    NA(),
    IF(
        Parameters!$D$15=1,
        IF(
            SUM(--(ISNUMBER(IF($M$4:$Y$4=1,(M39:Y39),""))))&gt;0,
            MAX(IF(
                ISNUMBER(M39:Y39),
                IF(
                    M$4:Y$4=1,
                    M39:Y39,
                    ""),
                "")),
            MAX(IF(
                ISNUMBER(M39:Y39),
                IF(
                    M$4:Y$4=2,
                    M39:Y39,
                    ""),
                ""))
        ),
        IF(
            Parameters!$D$16=1,
            IFERROR(
                AVERAGE(IF(
                    ISNUMBER(M39:Y39),
                    IF(
                        M$4:Y$4=1,
                        M39:Y39,
                        ""),
                    "")),
                AVERAGE(IF(
                    ISNUMBER(M39:Y39),
                    IF(
                        M$4:Y$4=2,
                        M39:Y39,
                        ""),
                    ""))
            ),
            IF(
                Parameters!$D$17=1,
                IFERROR(
                    IF(
                        OR(
                            IF(
                                ISNUMBER(M39:Y39),
                                IF(
                                    M$4:Y$4=1,
                                    M39:Y39,
                                    ""),
                                "")
                            =0),
                        0,
                        GEOMEAN(IF(
                            ISNUMBER(M39:Y39),
                            IF(
                                M$4:Y$4=1,
                                M39:Y39,
                                ""),
                            ""))
                    ),
                    IF(
                        OR(IF(
                            ISNUMBER(M39:Y39),
                            IF(
                                M$4:Y$4=2,
                                M39:Y39,
                                ""),
                            "")
                            =0),
                        0,
                        GEOMEAN(IF(
                            ISNUMBER(M39:Y39),
                            IF(
                                M$4:Y$4=2,
                                M39:Y39,
                                ""),
                            "")))
                )
            )
        )
    )
)</f>
        <v>10</v>
      </c>
      <c r="I39" s="191" cm="1">
        <f t="array" ref="I39">IF(
    SUM(IF(
            ISNUMBER(
                IF(
                    $M$5:$Y$5,
                    (M39:Y39),
                    "")),
            1,
            0))
        =0,
    NA(),
    IF(
        Parameters!$D$15=1,
        IF(
            SUM(--(ISNUMBER(IF($M$5:$Y$5=1,(M39:Y39),""))))&gt;0,
            MAX(IF(
                ISNUMBER(M39:Y39),
                IF(
                    M$5:Y$5=1,
                    M39:Y39,
                    ""),
                "")),
            MAX(IF(
                ISNUMBER(M39:Y39),
                IF(
                    M$5:Y$5=2,
                    M39:Y39,
                    ""),
                ""))
        ),
        IF(
            Parameters!$D$16=1,
            IFERROR(
                AVERAGE(IF(
                    ISNUMBER(M39:Y39),
                    IF(
                        M$5:Y$5=1,
                        M39:Y39,
                        ""),
                    "")),
                AVERAGE(IF(
                    ISNUMBER(M39:Y39),
                    IF(
                        M$5:Y$5=2,
                        M39:Y39,
                        ""),
                    ""))
            ),
            IF(
                Parameters!$D$17=1,
                IFERROR(
                    IF(
                        OR(
                            IF(
                                ISNUMBER(M39:Y39),
                                IF(
                                    M$5:Y$5=1,
                                    M39:Y39,
                                    ""),
                                "")
                            =0),
                        0,
                        GEOMEAN(IF(
                            ISNUMBER(M39:Y39),
                            IF(
                                M$5:Y$5=1,
                                M39:Y39,
                                ""),
                            ""))
                    ),
                    IF(
                        OR(IF(
                            ISNUMBER(M39:Y39),
                            IF(
                                M$5:Y$5=2,
                                M39:Y39,
                                ""),
                            "")
                            =0),
                        0,
                        GEOMEAN(IF(
                            ISNUMBER(M39:Y39),
                            IF(
                                M$5:Y$5=2,
                                M39:Y39,
                                ""),
                            "")))
                )
            )
        )
    )
)</f>
        <v>2.2797368407299201</v>
      </c>
      <c r="J39" s="242">
        <v>45142</v>
      </c>
      <c r="K39" s="242">
        <v>45142</v>
      </c>
      <c r="L39" s="91" t="s">
        <v>60</v>
      </c>
      <c r="M39" s="192">
        <v>10</v>
      </c>
      <c r="N39" s="192" t="s">
        <v>409</v>
      </c>
      <c r="O39" s="192" t="s">
        <v>409</v>
      </c>
      <c r="P39" s="192">
        <v>2.2797368407299201</v>
      </c>
      <c r="Q39" s="192" t="s">
        <v>409</v>
      </c>
      <c r="R39" s="192">
        <v>9.1999999999999993</v>
      </c>
      <c r="S39" s="192" t="s">
        <v>409</v>
      </c>
      <c r="T39" s="192" t="s">
        <v>409</v>
      </c>
      <c r="U39" s="192" t="s">
        <v>409</v>
      </c>
      <c r="V39" s="192">
        <v>0.11398684203649601</v>
      </c>
      <c r="W39" s="192">
        <v>-0.20318773052490299</v>
      </c>
      <c r="X39" s="192" t="s">
        <v>409</v>
      </c>
      <c r="Y39" s="192"/>
      <c r="Z39" s="192"/>
      <c r="AF39" s="34"/>
      <c r="AG39" s="34"/>
      <c r="AH39" s="34"/>
      <c r="AI39" s="34"/>
      <c r="AJ39" s="34"/>
      <c r="AK39" s="34"/>
      <c r="AL39" s="195"/>
      <c r="AM39" s="195"/>
      <c r="AN39" s="80"/>
      <c r="AO39" s="80"/>
      <c r="AP39" s="80"/>
      <c r="AQ39" s="35"/>
    </row>
    <row r="40" spans="1:43" x14ac:dyDescent="0.2">
      <c r="A40" s="84">
        <v>33</v>
      </c>
      <c r="B40" s="84" t="str">
        <f ca="1"/>
        <v>Canada</v>
      </c>
      <c r="C40" s="84" t="str">
        <f ca="1"/>
        <v>CAN</v>
      </c>
      <c r="D40" s="219" t="str">
        <f ca="1"/>
        <v>NAC           North America</v>
      </c>
      <c r="E40" s="219" t="str">
        <f ca="1"/>
        <v>NA</v>
      </c>
      <c r="F40" s="190" t="str">
        <f t="shared" ca="1" si="3"/>
        <v/>
      </c>
      <c r="G40" s="80">
        <f>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$M$4:$Y$4,
                    (M40:Y40),
                    "")),
            1,
            0))
        =0,
    NA(),
    IF(
        Parameters!$D$15=1,
        IF(
            SUM(--(ISNUMBER(IF($M$4:$Y$4=1,(M40:Y40),""))))&gt;0,
            MAX(IF(
                ISNUMBER(M40:Y40),
                IF(
                    M$4:Y$4=1,
                    M40:Y40,
                    ""),
                "")),
            MAX(IF(
                ISNUMBER(M40:Y40),
                IF(
                    M$4:Y$4=2,
                    M40:Y40,
                    ""),
                ""))
        ),
        IF(
            Parameters!$D$16=1,
            IFERROR(
                AVERAGE(IF(
                    ISNUMBER(M40:Y40),
                    IF(
                        M$4:Y$4=1,
                        M40:Y40,
                        ""),
                    "")),
                AVERAGE(IF(
                    ISNUMBER(M40:Y40),
                    IF(
                        M$4:Y$4=2,
                        M40:Y40,
                        ""),
                    ""))
            ),
            IF(
                Parameters!$D$17=1,
                IFERROR(
                    IF(
                        OR(
                            IF(
                                ISNUMBER(M40:Y40),
                                IF(
                                    M$4:Y$4=1,
                                    M40:Y40,
                                    ""),
                                "")
                            =0),
                        0,
                        GEOMEAN(IF(
                            ISNUMBER(M40:Y40),
                            IF(
                                M$4:Y$4=1,
                                M40:Y40,
                                ""),
                            ""))
                    ),
                    IF(
                        OR(IF(
                            ISNUMBER(M40:Y40),
                            IF(
                                M$4:Y$4=2,
                                M40:Y40,
                                ""),
                            "")
                            =0),
                        0,
                        GEOMEAN(IF(
                            ISNUMBER(M40:Y40),
                            IF(
                                M$4:Y$4=2,
                                M40:Y40,
                                ""),
                            "")))
                )
            )
        )
    )
)</f>
        <v>0.57142857142857095</v>
      </c>
      <c r="I40" s="191" cm="1">
        <f t="array" ref="I40">IF(
    SUM(IF(
            ISNUMBER(
                IF(
                    $M$5:$Y$5,
                    (M40:Y40),
                    "")),
            1,
            0))
        =0,
    NA(),
    IF(
        Parameters!$D$15=1,
        IF(
            SUM(--(ISNUMBER(IF($M$5:$Y$5=1,(M40:Y40),""))))&gt;0,
            MAX(IF(
                ISNUMBER(M40:Y40),
                IF(
                    M$5:Y$5=1,
                    M40:Y40,
                    ""),
                "")),
            MAX(IF(
                ISNUMBER(M40:Y40),
                IF(
                    M$5:Y$5=2,
                    M40:Y40,
                    ""),
                ""))
        ),
        IF(
            Parameters!$D$16=1,
            IFERROR(
                AVERAGE(IF(
                    ISNUMBER(M40:Y40),
                    IF(
                        M$5:Y$5=1,
                        M40:Y40,
                        ""),
                    "")),
                AVERAGE(IF(
                    ISNUMBER(M40:Y40),
                    IF(
                        M$5:Y$5=2,
                        M40:Y40,
                        ""),
                    ""))
            ),
            IF(
                Parameters!$D$17=1,
                IFERROR(
                    IF(
                        OR(
                            IF(
                                ISNUMBER(M40:Y40),
                                IF(
                                    M$5:Y$5=1,
                                    M40:Y40,
                                    ""),
                                "")
                            =0),
                        0,
                        GEOMEAN(IF(
                            ISNUMBER(M40:Y40),
                            IF(
                                M$5:Y$5=1,
                                M40:Y40,
                                ""),
                            ""))
                    ),
                    IF(
                        OR(IF(
                            ISNUMBER(M40:Y40),
                            IF(
                                M$5:Y$5=2,
                                M40:Y40,
                                ""),
                            "")
                            =0),
                        0,
                        GEOMEAN(IF(
                            ISNUMBER(M40:Y40),
                            IF(
                                M$5:Y$5=2,
                                M40:Y40,
                                ""),
                            "")))
                )
            )
        )
    )
)</f>
        <v>0</v>
      </c>
      <c r="J40" s="242">
        <v>44753</v>
      </c>
      <c r="K40" s="242">
        <v>45058</v>
      </c>
      <c r="L40" s="91" t="s">
        <v>62</v>
      </c>
      <c r="M40" s="192">
        <v>0.57142857142857095</v>
      </c>
      <c r="N40" s="192">
        <v>0</v>
      </c>
      <c r="O40" s="192" t="s">
        <v>409</v>
      </c>
      <c r="P40" s="192" t="s">
        <v>409</v>
      </c>
      <c r="Q40" s="192" t="s">
        <v>409</v>
      </c>
      <c r="R40" s="192">
        <v>0.4</v>
      </c>
      <c r="S40" s="192">
        <v>-2.2329999999999899</v>
      </c>
      <c r="T40" s="192">
        <v>-2.2169999999999899</v>
      </c>
      <c r="U40" s="192" t="s">
        <v>409</v>
      </c>
      <c r="V40" s="192" t="s">
        <v>409</v>
      </c>
      <c r="W40" s="192" t="s">
        <v>409</v>
      </c>
      <c r="X40" s="192" t="s">
        <v>409</v>
      </c>
      <c r="Y40" s="192"/>
      <c r="Z40" s="192"/>
      <c r="AF40" s="34"/>
      <c r="AG40" s="34"/>
      <c r="AH40" s="34"/>
      <c r="AI40" s="34"/>
      <c r="AJ40" s="34"/>
      <c r="AK40" s="34"/>
      <c r="AL40" s="195"/>
      <c r="AM40" s="195"/>
      <c r="AN40" s="80"/>
      <c r="AO40" s="80"/>
      <c r="AP40" s="80"/>
      <c r="AQ40" s="35"/>
    </row>
    <row r="41" spans="1:43" x14ac:dyDescent="0.2">
      <c r="A41" s="84">
        <v>34</v>
      </c>
      <c r="B41" s="84" t="str">
        <f ca="1"/>
        <v>Switzerland</v>
      </c>
      <c r="C41" s="84" t="str">
        <f ca="1"/>
        <v>CHE</v>
      </c>
      <c r="D41" s="219" t="str">
        <f ca="1"/>
        <v>ECS           Europe &amp; Central Asia</v>
      </c>
      <c r="E41" s="219" t="str">
        <f ca="1"/>
        <v>NA</v>
      </c>
      <c r="F41" s="190" t="str">
        <f t="shared" ca="1" si="3"/>
        <v/>
      </c>
      <c r="G41" s="80">
        <f>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$M$4:$Y$4,
                    (M41:Y41),
                    "")),
            1,
            0))
        =0,
    NA(),
    IF(
        Parameters!$D$15=1,
        IF(
            SUM(--(ISNUMBER(IF($M$4:$Y$4=1,(M41:Y41),""))))&gt;0,
            MAX(IF(
                ISNUMBER(M41:Y41),
                IF(
                    M$4:Y$4=1,
                    M41:Y41,
                    ""),
                "")),
            MAX(IF(
                ISNUMBER(M41:Y41),
                IF(
                    M$4:Y$4=2,
                    M41:Y41,
                    ""),
                ""))
        ),
        IF(
            Parameters!$D$16=1,
            IFERROR(
                AVERAGE(IF(
                    ISNUMBER(M41:Y41),
                    IF(
                        M$4:Y$4=1,
                        M41:Y41,
                        ""),
                    "")),
                AVERAGE(IF(
                    ISNUMBER(M41:Y41),
                    IF(
                        M$4:Y$4=2,
                        M41:Y41,
                        ""),
                    ""))
            ),
            IF(
                Parameters!$D$17=1,
                IFERROR(
                    IF(
                        OR(
                            IF(
                                ISNUMBER(M41:Y41),
                                IF(
                                    M$4:Y$4=1,
                                    M41:Y41,
                                    ""),
                                "")
                            =0),
                        0,
                        GEOMEAN(IF(
                            ISNUMBER(M41:Y41),
                            IF(
                                M$4:Y$4=1,
                                M41:Y41,
                                ""),
                            ""))
                    ),
                    IF(
                        OR(IF(
                            ISNUMBER(M41:Y41),
                            IF(
                                M$4:Y$4=2,
                                M41:Y41,
                                ""),
                            "")
                            =0),
                        0,
                        GEOMEAN(IF(
                            ISNUMBER(M41:Y41),
                            IF(
                                M$4:Y$4=2,
                                M41:Y41,
                                ""),
                            "")))
                )
            )
        )
    )
)</f>
        <v>0.42857142857142799</v>
      </c>
      <c r="I41" s="191" cm="1">
        <f t="array" ref="I41">IF(
    SUM(IF(
            ISNUMBER(
                IF(
                    $M$5:$Y$5,
                    (M41:Y41),
                    "")),
            1,
            0))
        =0,
    NA(),
    IF(
        Parameters!$D$15=1,
        IF(
            SUM(--(ISNUMBER(IF($M$5:$Y$5=1,(M41:Y41),""))))&gt;0,
            MAX(IF(
                ISNUMBER(M41:Y41),
                IF(
                    M$5:Y$5=1,
                    M41:Y41,
                    ""),
                "")),
            MAX(IF(
                ISNUMBER(M41:Y41),
                IF(
                    M$5:Y$5=2,
                    M41:Y41,
                    ""),
                ""))
        ),
        IF(
            Parameters!$D$16=1,
            IFERROR(
                AVERAGE(IF(
                    ISNUMBER(M41:Y41),
                    IF(
                        M$5:Y$5=1,
                        M41:Y41,
                        ""),
                    "")),
                AVERAGE(IF(
                    ISNUMBER(M41:Y41),
                    IF(
                        M$5:Y$5=2,
                        M41:Y41,
                        ""),
                    ""))
            ),
            IF(
                Parameters!$D$17=1,
                IFERROR(
                    IF(
                        OR(
                            IF(
                                ISNUMBER(M41:Y41),
                                IF(
                                    M$5:Y$5=1,
                                    M41:Y41,
                                    ""),
                                "")
                            =0),
                        0,
                        GEOMEAN(IF(
                            ISNUMBER(M41:Y41),
                            IF(
                                M$5:Y$5=1,
                                M41:Y41,
                                ""),
                            ""))
                    ),
                    IF(
                        OR(IF(
                            ISNUMBER(M41:Y41),
                            IF(
                                M$5:Y$5=2,
                                M41:Y41,
                                ""),
                            "")
                            =0),
                        0,
                        GEOMEAN(IF(
                            ISNUMBER(M41:Y41),
                            IF(
                                M$5:Y$5=2,
                                M41:Y41,
                                ""),
                            "")))
                )
            )
        )
    )
)</f>
        <v>0</v>
      </c>
      <c r="J41" s="242">
        <v>44753</v>
      </c>
      <c r="K41" s="242">
        <v>45142</v>
      </c>
      <c r="L41" s="91" t="s">
        <v>64</v>
      </c>
      <c r="M41" s="192">
        <v>0.42857142857142799</v>
      </c>
      <c r="N41" s="192">
        <v>0</v>
      </c>
      <c r="O41" s="192" t="s">
        <v>409</v>
      </c>
      <c r="P41" s="192" t="s">
        <v>409</v>
      </c>
      <c r="Q41" s="192" t="s">
        <v>409</v>
      </c>
      <c r="R41" s="192">
        <v>0.3</v>
      </c>
      <c r="S41" s="192">
        <v>-0.82699999999999996</v>
      </c>
      <c r="T41" s="192">
        <v>-0.17699999999999999</v>
      </c>
      <c r="U41" s="192" t="s">
        <v>409</v>
      </c>
      <c r="V41" s="192" t="s">
        <v>409</v>
      </c>
      <c r="W41" s="192" t="s">
        <v>409</v>
      </c>
      <c r="X41" s="192" t="s">
        <v>409</v>
      </c>
      <c r="Y41" s="192"/>
      <c r="Z41" s="192"/>
      <c r="AF41" s="34"/>
      <c r="AG41" s="34"/>
      <c r="AH41" s="34"/>
      <c r="AI41" s="34"/>
      <c r="AJ41" s="34"/>
      <c r="AK41" s="34"/>
      <c r="AL41" s="195"/>
      <c r="AM41" s="195"/>
      <c r="AN41" s="80"/>
      <c r="AO41" s="80"/>
      <c r="AP41" s="80"/>
      <c r="AQ41" s="35"/>
    </row>
    <row r="42" spans="1:43" x14ac:dyDescent="0.2">
      <c r="A42" s="84">
        <v>35</v>
      </c>
      <c r="B42" s="84" t="str">
        <f ca="1"/>
        <v>Channel Islands</v>
      </c>
      <c r="C42" s="84" t="str">
        <f ca="1"/>
        <v>CHI</v>
      </c>
      <c r="D42" s="219" t="str">
        <f ca="1"/>
        <v>ECS           Europe &amp; Central Asia</v>
      </c>
      <c r="E42" s="219" t="str">
        <f ca="1"/>
        <v>NA</v>
      </c>
      <c r="F42" s="190" t="str">
        <f t="shared" ca="1" si="3"/>
        <v/>
      </c>
      <c r="G42" s="80" t="e">
        <f>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#N/A</v>
      </c>
      <c r="H42" s="80" t="e" cm="1">
        <f t="array" ref="H42">IF(
    SUM(IF(
            ISNUMBER(
                IF(
                    $M$4:$Y$4,
                    (M42:Y42),
                    "")),
            1,
            0))
        =0,
    NA(),
    IF(
        Parameters!$D$15=1,
        IF(
            SUM(--(ISNUMBER(IF($M$4:$Y$4=1,(M42:Y42),""))))&gt;0,
            MAX(IF(
                ISNUMBER(M42:Y42),
                IF(
                    M$4:Y$4=1,
                    M42:Y42,
                    ""),
                "")),
            MAX(IF(
                ISNUMBER(M42:Y42),
                IF(
                    M$4:Y$4=2,
                    M42:Y42,
                    ""),
                ""))
        ),
        IF(
            Parameters!$D$16=1,
            IFERROR(
                AVERAGE(IF(
                    ISNUMBER(M42:Y42),
                    IF(
                        M$4:Y$4=1,
                        M42:Y42,
                        ""),
                    "")),
                AVERAGE(IF(
                    ISNUMBER(M42:Y42),
                    IF(
                        M$4:Y$4=2,
                        M42:Y42,
                        ""),
                    ""))
            ),
            IF(
                Parameters!$D$17=1,
                IFERROR(
                    IF(
                        OR(
                            IF(
                                ISNUMBER(M42:Y42),
                                IF(
                                    M$4:Y$4=1,
                                    M42:Y42,
                                    ""),
                                "")
                            =0),
                        0,
                        GEOMEAN(IF(
                            ISNUMBER(M42:Y42),
                            IF(
                                M$4:Y$4=1,
                                M42:Y42,
                                ""),
                            ""))
                    ),
                    IF(
                        OR(IF(
                            ISNUMBER(M42:Y42),
                            IF(
                                M$4:Y$4=2,
                                M42:Y42,
                                ""),
                            "")
                            =0),
                        0,
                        GEOMEAN(IF(
                            ISNUMBER(M42:Y42),
                            IF(
                                M$4:Y$4=2,
                                M42:Y42,
                                ""),
                            "")))
                )
            )
        )
    )
)</f>
        <v>#N/A</v>
      </c>
      <c r="I42" s="191" t="e" cm="1">
        <f t="array" ref="I42">IF(
    SUM(IF(
            ISNUMBER(
                IF(
                    $M$5:$Y$5,
                    (M42:Y42),
                    "")),
            1,
            0))
        =0,
    NA(),
    IF(
        Parameters!$D$15=1,
        IF(
            SUM(--(ISNUMBER(IF($M$5:$Y$5=1,(M42:Y42),""))))&gt;0,
            MAX(IF(
                ISNUMBER(M42:Y42),
                IF(
                    M$5:Y$5=1,
                    M42:Y42,
                    ""),
                "")),
            MAX(IF(
                ISNUMBER(M42:Y42),
                IF(
                    M$5:Y$5=2,
                    M42:Y42,
                    ""),
                ""))
        ),
        IF(
            Parameters!$D$16=1,
            IFERROR(
                AVERAGE(IF(
                    ISNUMBER(M42:Y42),
                    IF(
                        M$5:Y$5=1,
                        M42:Y42,
                        ""),
                    "")),
                AVERAGE(IF(
                    ISNUMBER(M42:Y42),
                    IF(
                        M$5:Y$5=2,
                        M42:Y42,
                        ""),
                    ""))
            ),
            IF(
                Parameters!$D$17=1,
                IFERROR(
                    IF(
                        OR(
                            IF(
                                ISNUMBER(M42:Y42),
                                IF(
                                    M$5:Y$5=1,
                                    M42:Y42,
                                    ""),
                                "")
                            =0),
                        0,
                        GEOMEAN(IF(
                            ISNUMBER(M42:Y42),
                            IF(
                                M$5:Y$5=1,
                                M42:Y42,
                                ""),
                            ""))
                    ),
                    IF(
                        OR(IF(
                            ISNUMBER(M42:Y42),
                            IF(
                                M$5:Y$5=2,
                                M42:Y42,
                                ""),
                            "")
                            =0),
                        0,
                        GEOMEAN(IF(
                            ISNUMBER(M42:Y42),
                            IF(
                                M$5:Y$5=2,
                                M42:Y42,
                                ""),
                            "")))
                )
            )
        )
    )
)</f>
        <v>#N/A</v>
      </c>
      <c r="J42" s="242" t="s">
        <v>409</v>
      </c>
      <c r="K42" s="242" t="s">
        <v>409</v>
      </c>
      <c r="L42" s="91" t="s">
        <v>703</v>
      </c>
      <c r="M42" s="192" t="s">
        <v>409</v>
      </c>
      <c r="N42" s="192" t="s">
        <v>409</v>
      </c>
      <c r="O42" s="192" t="s">
        <v>409</v>
      </c>
      <c r="P42" s="192" t="s">
        <v>409</v>
      </c>
      <c r="Q42" s="192" t="s">
        <v>409</v>
      </c>
      <c r="R42" s="192" t="s">
        <v>409</v>
      </c>
      <c r="S42" s="192" t="s">
        <v>409</v>
      </c>
      <c r="T42" s="192" t="s">
        <v>409</v>
      </c>
      <c r="U42" s="192" t="s">
        <v>409</v>
      </c>
      <c r="V42" s="192" t="s">
        <v>409</v>
      </c>
      <c r="W42" s="192" t="s">
        <v>409</v>
      </c>
      <c r="X42" s="192" t="s">
        <v>409</v>
      </c>
      <c r="Y42" s="192"/>
      <c r="Z42" s="192"/>
      <c r="AF42" s="34"/>
      <c r="AG42" s="34"/>
      <c r="AH42" s="34"/>
      <c r="AI42" s="34"/>
      <c r="AJ42" s="34"/>
      <c r="AK42" s="34"/>
      <c r="AL42" s="195"/>
      <c r="AM42" s="195"/>
      <c r="AN42" s="80"/>
      <c r="AO42" s="80"/>
      <c r="AP42" s="80"/>
      <c r="AQ42" s="35"/>
    </row>
    <row r="43" spans="1:43" x14ac:dyDescent="0.2">
      <c r="A43" s="84">
        <v>36</v>
      </c>
      <c r="B43" s="84" t="str">
        <f ca="1"/>
        <v>Chile</v>
      </c>
      <c r="C43" s="84" t="str">
        <f ca="1"/>
        <v>CHL</v>
      </c>
      <c r="D43" s="219" t="str">
        <f ca="1"/>
        <v>LCN           Latin America &amp; Caribbean</v>
      </c>
      <c r="E43" s="219" t="str">
        <f ca="1"/>
        <v>IBRD</v>
      </c>
      <c r="F43" s="190" t="str">
        <f t="shared" ca="1" si="3"/>
        <v/>
      </c>
      <c r="G43" s="80">
        <f>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4.6291004988627549</v>
      </c>
      <c r="H43" s="80" cm="1">
        <f t="array" ref="H43">IF(
    SUM(IF(
            ISNUMBER(
                IF(
                    $M$4:$Y$4,
                    (M43:Y43),
                    "")),
            1,
            0))
        =0,
    NA(),
    IF(
        Parameters!$D$15=1,
        IF(
            SUM(--(ISNUMBER(IF($M$4:$Y$4=1,(M43:Y43),""))))&gt;0,
            MAX(IF(
                ISNUMBER(M43:Y43),
                IF(
                    M$4:Y$4=1,
                    M43:Y43,
                    ""),
                "")),
            MAX(IF(
                ISNUMBER(M43:Y43),
                IF(
                    M$4:Y$4=2,
                    M43:Y43,
                    ""),
                ""))
        ),
        IF(
            Parameters!$D$16=1,
            IFERROR(
                AVERAGE(IF(
                    ISNUMBER(M43:Y43),
                    IF(
                        M$4:Y$4=1,
                        M43:Y43,
                        ""),
                    "")),
                AVERAGE(IF(
                    ISNUMBER(M43:Y43),
                    IF(
                        M$4:Y$4=2,
                        M43:Y43,
                        ""),
                    ""))
            ),
            IF(
                Parameters!$D$17=1,
                IFERROR(
                    IF(
                        OR(
                            IF(
                                ISNUMBER(M43:Y43),
                                IF(
                                    M$4:Y$4=1,
                                    M43:Y43,
                                    ""),
                                "")
                            =0),
                        0,
                        GEOMEAN(IF(
                            ISNUMBER(M43:Y43),
                            IF(
                                M$4:Y$4=1,
                                M43:Y43,
                                ""),
                            ""))
                    ),
                    IF(
                        OR(IF(
                            ISNUMBER(M43:Y43),
                            IF(
                                M$4:Y$4=2,
                                M43:Y43,
                                ""),
                            "")
                            =0),
                        0,
                        GEOMEAN(IF(
                            ISNUMBER(M43:Y43),
                            IF(
                                M$4:Y$4=2,
                                M43:Y43,
                                ""),
                            "")))
                )
            )
        )
    )
)</f>
        <v>2.1428571428571401</v>
      </c>
      <c r="I43" s="191" cm="1">
        <f t="array" ref="I43">IF(
    SUM(IF(
            ISNUMBER(
                IF(
                    $M$5:$Y$5,
                    (M43:Y43),
                    "")),
            1,
            0))
        =0,
    NA(),
    IF(
        Parameters!$D$15=1,
        IF(
            SUM(--(ISNUMBER(IF($M$5:$Y$5=1,(M43:Y43),""))))&gt;0,
            MAX(IF(
                ISNUMBER(M43:Y43),
                IF(
                    M$5:Y$5=1,
                    M43:Y43,
                    ""),
                "")),
            MAX(IF(
                ISNUMBER(M43:Y43),
                IF(
                    M$5:Y$5=2,
                    M43:Y43,
                    ""),
                ""))
        ),
        IF(
            Parameters!$D$16=1,
            IFERROR(
                AVERAGE(IF(
                    ISNUMBER(M43:Y43),
                    IF(
                        M$5:Y$5=1,
                        M43:Y43,
                        ""),
                    "")),
                AVERAGE(IF(
                    ISNUMBER(M43:Y43),
                    IF(
                        M$5:Y$5=2,
                        M43:Y43,
                        ""),
                    ""))
            ),
            IF(
                Parameters!$D$17=1,
                IFERROR(
                    IF(
                        OR(
                            IF(
                                ISNUMBER(M43:Y43),
                                IF(
                                    M$5:Y$5=1,
                                    M43:Y43,
                                    ""),
                                "")
                            =0),
                        0,
                        GEOMEAN(IF(
                            ISNUMBER(M43:Y43),
                            IF(
                                M$5:Y$5=1,
                                M43:Y43,
                                ""),
                            ""))
                    ),
                    IF(
                        OR(IF(
                            ISNUMBER(M43:Y43),
                            IF(
                                M$5:Y$5=2,
                                M43:Y43,
                                ""),
                            "")
                            =0),
                        0,
                        GEOMEAN(IF(
                            ISNUMBER(M43:Y43),
                            IF(
                                M$5:Y$5=2,
                                M43:Y43,
                                ""),
                            "")))
                )
            )
        )
    )
)</f>
        <v>10</v>
      </c>
      <c r="J43" s="242">
        <v>45142</v>
      </c>
      <c r="K43" s="242">
        <v>45142</v>
      </c>
      <c r="L43" s="91" t="s">
        <v>66</v>
      </c>
      <c r="M43" s="192">
        <v>2.1428571428571401</v>
      </c>
      <c r="N43" s="192">
        <v>0</v>
      </c>
      <c r="O43" s="192">
        <v>0</v>
      </c>
      <c r="P43" s="192">
        <v>10</v>
      </c>
      <c r="Q43" s="192" t="s">
        <v>409</v>
      </c>
      <c r="R43" s="192">
        <v>1.5</v>
      </c>
      <c r="S43" s="192">
        <v>-0.98399999999999999</v>
      </c>
      <c r="T43" s="192">
        <v>-1.9079999999999899</v>
      </c>
      <c r="U43" s="192" t="s">
        <v>539</v>
      </c>
      <c r="V43" s="192">
        <v>1.0911489501595499</v>
      </c>
      <c r="W43" s="192">
        <v>-1.44639015197801E-2</v>
      </c>
      <c r="X43" s="192" t="s">
        <v>409</v>
      </c>
      <c r="Y43" s="192"/>
      <c r="Z43" s="192"/>
      <c r="AF43" s="34"/>
      <c r="AG43" s="34"/>
      <c r="AH43" s="34"/>
      <c r="AI43" s="34"/>
      <c r="AJ43" s="34"/>
      <c r="AK43" s="34"/>
      <c r="AL43" s="195"/>
      <c r="AM43" s="195"/>
      <c r="AN43" s="80"/>
      <c r="AO43" s="80"/>
      <c r="AP43" s="80"/>
      <c r="AQ43" s="35"/>
    </row>
    <row r="44" spans="1:43" x14ac:dyDescent="0.2">
      <c r="A44" s="84">
        <v>37</v>
      </c>
      <c r="B44" s="84" t="str">
        <f ca="1"/>
        <v>China</v>
      </c>
      <c r="C44" s="84" t="str">
        <f ca="1"/>
        <v>CHN</v>
      </c>
      <c r="D44" s="219" t="str">
        <f ca="1"/>
        <v>EAS           East Asia &amp; Pacific</v>
      </c>
      <c r="E44" s="219" t="str">
        <f ca="1"/>
        <v>IBRD</v>
      </c>
      <c r="F44" s="190" t="str">
        <f t="shared" ca="1" si="3"/>
        <v/>
      </c>
      <c r="G44" s="80">
        <f>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2.985680109168714</v>
      </c>
      <c r="H44" s="80" cm="1">
        <f t="array" ref="H44">IF(
    SUM(IF(
            ISNUMBER(
                IF(
                    $M$4:$Y$4,
                    (M44:Y44),
                    "")),
            1,
            0))
        =0,
    NA(),
    IF(
        Parameters!$D$15=1,
        IF(
            SUM(--(ISNUMBER(IF($M$4:$Y$4=1,(M44:Y44),""))))&gt;0,
            MAX(IF(
                ISNUMBER(M44:Y44),
                IF(
                    M$4:Y$4=1,
                    M44:Y44,
                    ""),
                "")),
            MAX(IF(
                ISNUMBER(M44:Y44),
                IF(
                    M$4:Y$4=2,
                    M44:Y44,
                    ""),
                ""))
        ),
        IF(
            Parameters!$D$16=1,
            IFERROR(
                AVERAGE(IF(
                    ISNUMBER(M44:Y44),
                    IF(
                        M$4:Y$4=1,
                        M44:Y44,
                        ""),
                    "")),
                AVERAGE(IF(
                    ISNUMBER(M44:Y44),
                    IF(
                        M$4:Y$4=2,
                        M44:Y44,
                        ""),
                    ""))
            ),
            IF(
                Parameters!$D$17=1,
                IFERROR(
                    IF(
                        OR(
                            IF(
                                ISNUMBER(M44:Y44),
                                IF(
                                    M$4:Y$4=1,
                                    M44:Y44,
                                    ""),
                                "")
                            =0),
                        0,
                        GEOMEAN(IF(
                            ISNUMBER(M44:Y44),
                            IF(
                                M$4:Y$4=1,
                                M44:Y44,
                                ""),
                            ""))
                    ),
                    IF(
                        OR(IF(
                            ISNUMBER(M44:Y44),
                            IF(
                                M$4:Y$4=2,
                                M44:Y44,
                                ""),
                            "")
                            =0),
                        0,
                        GEOMEAN(IF(
                            ISNUMBER(M44:Y44),
                            IF(
                                M$4:Y$4=2,
                                M44:Y44,
                                ""),
                            "")))
                )
            )
        )
    )
)</f>
        <v>3.71428571428571</v>
      </c>
      <c r="I44" s="191" cm="1">
        <f t="array" ref="I44">IF(
    SUM(IF(
            ISNUMBER(
                IF(
                    $M$5:$Y$5,
                    (M44:Y44),
                    "")),
            1,
            0))
        =0,
    NA(),
    IF(
        Parameters!$D$15=1,
        IF(
            SUM(--(ISNUMBER(IF($M$5:$Y$5=1,(M44:Y44),""))))&gt;0,
            MAX(IF(
                ISNUMBER(M44:Y44),
                IF(
                    M$5:Y$5=1,
                    M44:Y44,
                    ""),
                "")),
            MAX(IF(
                ISNUMBER(M44:Y44),
                IF(
                    M$5:Y$5=2,
                    M44:Y44,
                    ""),
                ""))
        ),
        IF(
            Parameters!$D$16=1,
            IFERROR(
                AVERAGE(IF(
                    ISNUMBER(M44:Y44),
                    IF(
                        M$5:Y$5=1,
                        M44:Y44,
                        ""),
                    "")),
                AVERAGE(IF(
                    ISNUMBER(M44:Y44),
                    IF(
                        M$5:Y$5=2,
                        M44:Y44,
                        ""),
                    ""))
            ),
            IF(
                Parameters!$D$17=1,
                IFERROR(
                    IF(
                        OR(
                            IF(
                                ISNUMBER(M44:Y44),
                                IF(
                                    M$5:Y$5=1,
                                    M44:Y44,
                                    ""),
                                "")
                            =0),
                        0,
                        GEOMEAN(IF(
                            ISNUMBER(M44:Y44),
                            IF(
                                M$5:Y$5=1,
                                M44:Y44,
                                ""),
                            ""))
                    ),
                    IF(
                        OR(IF(
                            ISNUMBER(M44:Y44),
                            IF(
                                M$5:Y$5=2,
                                M44:Y44,
                                ""),
                            "")
                            =0),
                        0,
                        GEOMEAN(IF(
                            ISNUMBER(M44:Y44),
                            IF(
                                M$5:Y$5=2,
                                M44:Y44,
                                ""),
                            "")))
                )
            )
        )
    )
)</f>
        <v>2.4</v>
      </c>
      <c r="J44" s="242">
        <v>44753</v>
      </c>
      <c r="K44" s="242">
        <v>45142</v>
      </c>
      <c r="L44" s="91" t="s">
        <v>68</v>
      </c>
      <c r="M44" s="192">
        <v>3.71428571428571</v>
      </c>
      <c r="N44" s="192">
        <v>2.4</v>
      </c>
      <c r="O44" s="192">
        <v>0</v>
      </c>
      <c r="P44" s="192">
        <v>0</v>
      </c>
      <c r="Q44" s="192" t="s">
        <v>409</v>
      </c>
      <c r="R44" s="192">
        <v>2.6</v>
      </c>
      <c r="S44" s="192">
        <v>0.24</v>
      </c>
      <c r="T44" s="192">
        <v>-0.28000000000000003</v>
      </c>
      <c r="U44" s="192" t="s">
        <v>539</v>
      </c>
      <c r="V44" s="192">
        <v>-5.8543071892525099E-3</v>
      </c>
      <c r="W44" s="192">
        <v>-9.8808115127710008E-3</v>
      </c>
      <c r="X44" s="192" t="s">
        <v>409</v>
      </c>
      <c r="Y44" s="192"/>
      <c r="Z44" s="192"/>
      <c r="AF44" s="34"/>
      <c r="AG44" s="34"/>
      <c r="AH44" s="34"/>
      <c r="AI44" s="34"/>
      <c r="AJ44" s="34"/>
      <c r="AK44" s="34"/>
      <c r="AL44" s="195"/>
      <c r="AM44" s="195"/>
      <c r="AN44" s="80"/>
      <c r="AO44" s="80"/>
      <c r="AP44" s="80"/>
      <c r="AQ44" s="35"/>
    </row>
    <row r="45" spans="1:43" x14ac:dyDescent="0.2">
      <c r="A45" s="84">
        <v>38</v>
      </c>
      <c r="B45" s="84" t="str">
        <f ca="1"/>
        <v>Côte d’Ivoire</v>
      </c>
      <c r="C45" s="84" t="str">
        <f ca="1"/>
        <v>CIV</v>
      </c>
      <c r="D45" s="219" t="str">
        <f ca="1"/>
        <v>SSF           Sub-Saharan Africa</v>
      </c>
      <c r="E45" s="219" t="str">
        <f ca="1"/>
        <v>IDA</v>
      </c>
      <c r="F45" s="190" t="str">
        <f t="shared" ca="1" si="3"/>
        <v/>
      </c>
      <c r="G45" s="80">
        <f>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0</v>
      </c>
      <c r="H45" s="80" cm="1">
        <f t="array" ref="H45">IF(
    SUM(IF(
            ISNUMBER(
                IF(
                    $M$4:$Y$4,
                    (M45:Y45),
                    "")),
            1,
            0))
        =0,
    NA(),
    IF(
        Parameters!$D$15=1,
        IF(
            SUM(--(ISNUMBER(IF($M$4:$Y$4=1,(M45:Y45),""))))&gt;0,
            MAX(IF(
                ISNUMBER(M45:Y45),
                IF(
                    M$4:Y$4=1,
                    M45:Y45,
                    ""),
                "")),
            MAX(IF(
                ISNUMBER(M45:Y45),
                IF(
                    M$4:Y$4=2,
                    M45:Y45,
                    ""),
                ""))
        ),
        IF(
            Parameters!$D$16=1,
            IFERROR(
                AVERAGE(IF(
                    ISNUMBER(M45:Y45),
                    IF(
                        M$4:Y$4=1,
                        M45:Y45,
                        ""),
                    "")),
                AVERAGE(IF(
                    ISNUMBER(M45:Y45),
                    IF(
                        M$4:Y$4=2,
                        M45:Y45,
                        ""),
                    ""))
            ),
            IF(
                Parameters!$D$17=1,
                IFERROR(
                    IF(
                        OR(
                            IF(
                                ISNUMBER(M45:Y45),
                                IF(
                                    M$4:Y$4=1,
                                    M45:Y45,
                                    ""),
                                "")
                            =0),
                        0,
                        GEOMEAN(IF(
                            ISNUMBER(M45:Y45),
                            IF(
                                M$4:Y$4=1,
                                M45:Y45,
                                ""),
                            ""))
                    ),
                    IF(
                        OR(IF(
                            ISNUMBER(M45:Y45),
                            IF(
                                M$4:Y$4=2,
                                M45:Y45,
                                ""),
                            "")
                            =0),
                        0,
                        GEOMEAN(IF(
                            ISNUMBER(M45:Y45),
                            IF(
                                M$4:Y$4=2,
                                M45:Y45,
                                ""),
                            "")))
                )
            )
        )
    )
)</f>
        <v>8.2857142857142794</v>
      </c>
      <c r="I45" s="191" cm="1">
        <f t="array" ref="I45">IF(
    SUM(IF(
            ISNUMBER(
                IF(
                    $M$5:$Y$5,
                    (M45:Y45),
                    "")),
            1,
            0))
        =0,
    NA(),
    IF(
        Parameters!$D$15=1,
        IF(
            SUM(--(ISNUMBER(IF($M$5:$Y$5=1,(M45:Y45),""))))&gt;0,
            MAX(IF(
                ISNUMBER(M45:Y45),
                IF(
                    M$5:Y$5=1,
                    M45:Y45,
                    ""),
                "")),
            MAX(IF(
                ISNUMBER(M45:Y45),
                IF(
                    M$5:Y$5=2,
                    M45:Y45,
                    ""),
                ""))
        ),
        IF(
            Parameters!$D$16=1,
            IFERROR(
                AVERAGE(IF(
                    ISNUMBER(M45:Y45),
                    IF(
                        M$5:Y$5=1,
                        M45:Y45,
                        ""),
                    "")),
                AVERAGE(IF(
                    ISNUMBER(M45:Y45),
                    IF(
                        M$5:Y$5=2,
                        M45:Y45,
                        ""),
                    ""))
            ),
            IF(
                Parameters!$D$17=1,
                IFERROR(
                    IF(
                        OR(
                            IF(
                                ISNUMBER(M45:Y45),
                                IF(
                                    M$5:Y$5=1,
                                    M45:Y45,
                                    ""),
                                "")
                            =0),
                        0,
                        GEOMEAN(IF(
                            ISNUMBER(M45:Y45),
                            IF(
                                M$5:Y$5=1,
                                M45:Y45,
                                ""),
                            ""))
                    ),
                    IF(
                        OR(IF(
                            ISNUMBER(M45:Y45),
                            IF(
                                M$5:Y$5=2,
                                M45:Y45,
                                ""),
                            "")
                            =0),
                        0,
                        GEOMEAN(IF(
                            ISNUMBER(M45:Y45),
                            IF(
                                M$5:Y$5=2,
                                M45:Y45,
                                ""),
                            "")))
                )
            )
        )
    )
)</f>
        <v>0</v>
      </c>
      <c r="J45" s="242">
        <v>45142</v>
      </c>
      <c r="K45" s="242">
        <v>45142</v>
      </c>
      <c r="L45" s="91" t="s">
        <v>69</v>
      </c>
      <c r="M45" s="192">
        <v>8.2857142857142794</v>
      </c>
      <c r="N45" s="192" t="s">
        <v>409</v>
      </c>
      <c r="O45" s="192" t="s">
        <v>409</v>
      </c>
      <c r="P45" s="192">
        <v>0</v>
      </c>
      <c r="Q45" s="192" t="s">
        <v>409</v>
      </c>
      <c r="R45" s="192">
        <v>5.8</v>
      </c>
      <c r="S45" s="192" t="s">
        <v>409</v>
      </c>
      <c r="T45" s="192" t="s">
        <v>409</v>
      </c>
      <c r="U45" s="192" t="s">
        <v>409</v>
      </c>
      <c r="V45" s="192">
        <v>-0.24187997735790001</v>
      </c>
      <c r="W45" s="192">
        <v>-0.31937328659589997</v>
      </c>
      <c r="X45" s="192" t="s">
        <v>409</v>
      </c>
      <c r="Y45" s="192"/>
      <c r="Z45" s="192"/>
      <c r="AF45" s="34"/>
      <c r="AG45" s="34"/>
      <c r="AH45" s="34"/>
      <c r="AI45" s="34"/>
      <c r="AJ45" s="34"/>
      <c r="AK45" s="34"/>
      <c r="AL45" s="195"/>
      <c r="AM45" s="195"/>
      <c r="AN45" s="80"/>
      <c r="AO45" s="80"/>
      <c r="AP45" s="80"/>
      <c r="AQ45" s="35"/>
    </row>
    <row r="46" spans="1:43" x14ac:dyDescent="0.2">
      <c r="A46" s="84">
        <v>39</v>
      </c>
      <c r="B46" s="84" t="str">
        <f ca="1"/>
        <v>Cameroon</v>
      </c>
      <c r="C46" s="84" t="str">
        <f ca="1"/>
        <v>CMR</v>
      </c>
      <c r="D46" s="219" t="str">
        <f ca="1"/>
        <v>SSF           Sub-Saharan Africa</v>
      </c>
      <c r="E46" s="219" t="str">
        <f ca="1"/>
        <v>Blend</v>
      </c>
      <c r="F46" s="190" t="str">
        <f t="shared" ca="1" si="3"/>
        <v/>
      </c>
      <c r="G46" s="80">
        <f>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0</v>
      </c>
      <c r="H46" s="80" cm="1">
        <f t="array" ref="H46">IF(
    SUM(IF(
            ISNUMBER(
                IF(
                    $M$4:$Y$4,
                    (M46:Y46),
                    "")),
            1,
            0))
        =0,
    NA(),
    IF(
        Parameters!$D$15=1,
        IF(
            SUM(--(ISNUMBER(IF($M$4:$Y$4=1,(M46:Y46),""))))&gt;0,
            MAX(IF(
                ISNUMBER(M46:Y46),
                IF(
                    M$4:Y$4=1,
                    M46:Y46,
                    ""),
                "")),
            MAX(IF(
                ISNUMBER(M46:Y46),
                IF(
                    M$4:Y$4=2,
                    M46:Y46,
                    ""),
                ""))
        ),
        IF(
            Parameters!$D$16=1,
            IFERROR(
                AVERAGE(IF(
                    ISNUMBER(M46:Y46),
                    IF(
                        M$4:Y$4=1,
                        M46:Y46,
                        ""),
                    "")),
                AVERAGE(IF(
                    ISNUMBER(M46:Y46),
                    IF(
                        M$4:Y$4=2,
                        M46:Y46,
                        ""),
                    ""))
            ),
            IF(
                Parameters!$D$17=1,
                IFERROR(
                    IF(
                        OR(
                            IF(
                                ISNUMBER(M46:Y46),
                                IF(
                                    M$4:Y$4=1,
                                    M46:Y46,
                                    ""),
                                "")
                            =0),
                        0,
                        GEOMEAN(IF(
                            ISNUMBER(M46:Y46),
                            IF(
                                M$4:Y$4=1,
                                M46:Y46,
                                ""),
                            ""))
                    ),
                    IF(
                        OR(IF(
                            ISNUMBER(M46:Y46),
                            IF(
                                M$4:Y$4=2,
                                M46:Y46,
                                ""),
                            "")
                            =0),
                        0,
                        GEOMEAN(IF(
                            ISNUMBER(M46:Y46),
                            IF(
                                M$4:Y$4=2,
                                M46:Y46,
                                ""),
                            "")))
                )
            )
        )
    )
)</f>
        <v>8.4285714285714199</v>
      </c>
      <c r="I46" s="191" cm="1">
        <f t="array" ref="I46">IF(
    SUM(IF(
            ISNUMBER(
                IF(
                    $M$5:$Y$5,
                    (M46:Y46),
                    "")),
            1,
            0))
        =0,
    NA(),
    IF(
        Parameters!$D$15=1,
        IF(
            SUM(--(ISNUMBER(IF($M$5:$Y$5=1,(M46:Y46),""))))&gt;0,
            MAX(IF(
                ISNUMBER(M46:Y46),
                IF(
                    M$5:Y$5=1,
                    M46:Y46,
                    ""),
                "")),
            MAX(IF(
                ISNUMBER(M46:Y46),
                IF(
                    M$5:Y$5=2,
                    M46:Y46,
                    ""),
                ""))
        ),
        IF(
            Parameters!$D$16=1,
            IFERROR(
                AVERAGE(IF(
                    ISNUMBER(M46:Y46),
                    IF(
                        M$5:Y$5=1,
                        M46:Y46,
                        ""),
                    "")),
                AVERAGE(IF(
                    ISNUMBER(M46:Y46),
                    IF(
                        M$5:Y$5=2,
                        M46:Y46,
                        ""),
                    ""))
            ),
            IF(
                Parameters!$D$17=1,
                IFERROR(
                    IF(
                        OR(
                            IF(
                                ISNUMBER(M46:Y46),
                                IF(
                                    M$5:Y$5=1,
                                    M46:Y46,
                                    ""),
                                "")
                            =0),
                        0,
                        GEOMEAN(IF(
                            ISNUMBER(M46:Y46),
                            IF(
                                M$5:Y$5=1,
                                M46:Y46,
                                ""),
                            ""))
                    ),
                    IF(
                        OR(IF(
                            ISNUMBER(M46:Y46),
                            IF(
                                M$5:Y$5=2,
                                M46:Y46,
                                ""),
                            "")
                            =0),
                        0,
                        GEOMEAN(IF(
                            ISNUMBER(M46:Y46),
                            IF(
                                M$5:Y$5=2,
                                M46:Y46,
                                ""),
                            "")))
                )
            )
        )
    )
)</f>
        <v>0</v>
      </c>
      <c r="J46" s="242">
        <v>45142</v>
      </c>
      <c r="K46" s="242">
        <v>45142</v>
      </c>
      <c r="L46" s="91" t="s">
        <v>71</v>
      </c>
      <c r="M46" s="192">
        <v>8.4285714285714199</v>
      </c>
      <c r="N46" s="192" t="s">
        <v>409</v>
      </c>
      <c r="O46" s="192" t="s">
        <v>409</v>
      </c>
      <c r="P46" s="192">
        <v>0</v>
      </c>
      <c r="Q46" s="192" t="s">
        <v>409</v>
      </c>
      <c r="R46" s="192">
        <v>5.9</v>
      </c>
      <c r="S46" s="192" t="s">
        <v>409</v>
      </c>
      <c r="T46" s="192" t="s">
        <v>409</v>
      </c>
      <c r="U46" s="192" t="s">
        <v>409</v>
      </c>
      <c r="V46" s="192">
        <v>-0.43858162322260302</v>
      </c>
      <c r="W46" s="192">
        <v>-0.95818795325059702</v>
      </c>
      <c r="X46" s="192" t="s">
        <v>409</v>
      </c>
      <c r="Y46" s="192"/>
      <c r="Z46" s="192"/>
      <c r="AF46" s="34"/>
      <c r="AG46" s="34"/>
      <c r="AH46" s="34"/>
      <c r="AI46" s="34"/>
      <c r="AJ46" s="34"/>
      <c r="AK46" s="34"/>
      <c r="AL46" s="195"/>
      <c r="AM46" s="195"/>
      <c r="AN46" s="80"/>
      <c r="AO46" s="80"/>
      <c r="AP46" s="80"/>
      <c r="AQ46" s="35"/>
    </row>
    <row r="47" spans="1:43" x14ac:dyDescent="0.2">
      <c r="A47" s="84">
        <v>40</v>
      </c>
      <c r="B47" s="84" t="str">
        <f ca="1"/>
        <v>Congo, Dem. Rep.</v>
      </c>
      <c r="C47" s="84" t="str">
        <f ca="1"/>
        <v>COD</v>
      </c>
      <c r="D47" s="219" t="str">
        <f ca="1"/>
        <v>SSF           Sub-Saharan Africa</v>
      </c>
      <c r="E47" s="219" t="str">
        <f ca="1"/>
        <v>IDA</v>
      </c>
      <c r="F47" s="190" t="str">
        <f t="shared" ca="1" si="3"/>
        <v/>
      </c>
      <c r="G47" s="80">
        <f>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0</v>
      </c>
      <c r="H47" s="80" cm="1">
        <f t="array" ref="H47">IF(
    SUM(IF(
            ISNUMBER(
                IF(
                    $M$4:$Y$4,
                    (M47:Y47),
                    "")),
            1,
            0))
        =0,
    NA(),
    IF(
        Parameters!$D$15=1,
        IF(
            SUM(--(ISNUMBER(IF($M$4:$Y$4=1,(M47:Y47),""))))&gt;0,
            MAX(IF(
                ISNUMBER(M47:Y47),
                IF(
                    M$4:Y$4=1,
                    M47:Y47,
                    ""),
                "")),
            MAX(IF(
                ISNUMBER(M47:Y47),
                IF(
                    M$4:Y$4=2,
                    M47:Y47,
                    ""),
                ""))
        ),
        IF(
            Parameters!$D$16=1,
            IFERROR(
                AVERAGE(IF(
                    ISNUMBER(M47:Y47),
                    IF(
                        M$4:Y$4=1,
                        M47:Y47,
                        ""),
                    "")),
                AVERAGE(IF(
                    ISNUMBER(M47:Y47),
                    IF(
                        M$4:Y$4=2,
                        M47:Y47,
                        ""),
                    ""))
            ),
            IF(
                Parameters!$D$17=1,
                IFERROR(
                    IF(
                        OR(
                            IF(
                                ISNUMBER(M47:Y47),
                                IF(
                                    M$4:Y$4=1,
                                    M47:Y47,
                                    ""),
                                "")
                            =0),
                        0,
                        GEOMEAN(IF(
                            ISNUMBER(M47:Y47),
                            IF(
                                M$4:Y$4=1,
                                M47:Y47,
                                ""),
                            ""))
                    ),
                    IF(
                        OR(IF(
                            ISNUMBER(M47:Y47),
                            IF(
                                M$4:Y$4=2,
                                M47:Y47,
                                ""),
                            "")
                            =0),
                        0,
                        GEOMEAN(IF(
                            ISNUMBER(M47:Y47),
                            IF(
                                M$4:Y$4=2,
                                M47:Y47,
                                ""),
                            "")))
                )
            )
        )
    )
)</f>
        <v>9.4285714285714199</v>
      </c>
      <c r="I47" s="191" cm="1">
        <f t="array" ref="I47">IF(
    SUM(IF(
            ISNUMBER(
                IF(
                    $M$5:$Y$5,
                    (M47:Y47),
                    "")),
            1,
            0))
        =0,
    NA(),
    IF(
        Parameters!$D$15=1,
        IF(
            SUM(--(ISNUMBER(IF($M$5:$Y$5=1,(M47:Y47),""))))&gt;0,
            MAX(IF(
                ISNUMBER(M47:Y47),
                IF(
                    M$5:Y$5=1,
                    M47:Y47,
                    ""),
                "")),
            MAX(IF(
                ISNUMBER(M47:Y47),
                IF(
                    M$5:Y$5=2,
                    M47:Y47,
                    ""),
                ""))
        ),
        IF(
            Parameters!$D$16=1,
            IFERROR(
                AVERAGE(IF(
                    ISNUMBER(M47:Y47),
                    IF(
                        M$5:Y$5=1,
                        M47:Y47,
                        ""),
                    "")),
                AVERAGE(IF(
                    ISNUMBER(M47:Y47),
                    IF(
                        M$5:Y$5=2,
                        M47:Y47,
                        ""),
                    ""))
            ),
            IF(
                Parameters!$D$17=1,
                IFERROR(
                    IF(
                        OR(
                            IF(
                                ISNUMBER(M47:Y47),
                                IF(
                                    M$5:Y$5=1,
                                    M47:Y47,
                                    ""),
                                "")
                            =0),
                        0,
                        GEOMEAN(IF(
                            ISNUMBER(M47:Y47),
                            IF(
                                M$5:Y$5=1,
                                M47:Y47,
                                ""),
                            ""))
                    ),
                    IF(
                        OR(IF(
                            ISNUMBER(M47:Y47),
                            IF(
                                M$5:Y$5=2,
                                M47:Y47,
                                ""),
                            "")
                            =0),
                        0,
                        GEOMEAN(IF(
                            ISNUMBER(M47:Y47),
                            IF(
                                M$5:Y$5=2,
                                M47:Y47,
                                ""),
                            "")))
                )
            )
        )
    )
)</f>
        <v>0</v>
      </c>
      <c r="J47" s="242">
        <v>45142</v>
      </c>
      <c r="K47" s="242">
        <v>45142</v>
      </c>
      <c r="L47" s="91" t="s">
        <v>72</v>
      </c>
      <c r="M47" s="192">
        <v>9.4285714285714199</v>
      </c>
      <c r="N47" s="192" t="s">
        <v>409</v>
      </c>
      <c r="O47" s="192" t="s">
        <v>409</v>
      </c>
      <c r="P47" s="192">
        <v>0</v>
      </c>
      <c r="Q47" s="192" t="s">
        <v>409</v>
      </c>
      <c r="R47" s="192">
        <v>6.6</v>
      </c>
      <c r="S47" s="192" t="s">
        <v>409</v>
      </c>
      <c r="T47" s="192" t="s">
        <v>409</v>
      </c>
      <c r="U47" s="192" t="s">
        <v>409</v>
      </c>
      <c r="V47" s="192">
        <v>-1.34791000798459</v>
      </c>
      <c r="W47" s="192">
        <v>-1.0574442286228101</v>
      </c>
      <c r="X47" s="192" t="s">
        <v>409</v>
      </c>
      <c r="Y47" s="192"/>
      <c r="Z47" s="192"/>
      <c r="AF47" s="34"/>
      <c r="AG47" s="34"/>
      <c r="AH47" s="34"/>
      <c r="AI47" s="34"/>
      <c r="AJ47" s="34"/>
      <c r="AK47" s="34"/>
      <c r="AL47" s="195"/>
      <c r="AM47" s="195"/>
      <c r="AN47" s="80"/>
      <c r="AO47" s="80"/>
      <c r="AP47" s="80"/>
      <c r="AQ47" s="35"/>
    </row>
    <row r="48" spans="1:43" x14ac:dyDescent="0.2">
      <c r="A48" s="84">
        <v>41</v>
      </c>
      <c r="B48" s="84" t="str">
        <f ca="1"/>
        <v>Congo, Rep.</v>
      </c>
      <c r="C48" s="84" t="str">
        <f ca="1"/>
        <v>COG</v>
      </c>
      <c r="D48" s="219" t="str">
        <f ca="1"/>
        <v>SSF           Sub-Saharan Africa</v>
      </c>
      <c r="E48" s="219" t="str">
        <f ca="1"/>
        <v>Blend</v>
      </c>
      <c r="F48" s="190" t="str">
        <f t="shared" ca="1" si="3"/>
        <v/>
      </c>
      <c r="G48" s="80">
        <f>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6.2163538752618326</v>
      </c>
      <c r="H48" s="80" cm="1">
        <f t="array" ref="H48">IF(
    SUM(IF(
            ISNUMBER(
                IF(
                    $M$4:$Y$4,
                    (M48:Y48),
                    "")),
            1,
            0))
        =0,
    NA(),
    IF(
        Parameters!$D$15=1,
        IF(
            SUM(--(ISNUMBER(IF($M$4:$Y$4=1,(M48:Y48),""))))&gt;0,
            MAX(IF(
                ISNUMBER(M48:Y48),
                IF(
                    M$4:Y$4=1,
                    M48:Y48,
                    ""),
                "")),
            MAX(IF(
                ISNUMBER(M48:Y48),
                IF(
                    M$4:Y$4=2,
                    M48:Y48,
                    ""),
                ""))
        ),
        IF(
            Parameters!$D$16=1,
            IFERROR(
                AVERAGE(IF(
                    ISNUMBER(M48:Y48),
                    IF(
                        M$4:Y$4=1,
                        M48:Y48,
                        ""),
                    "")),
                AVERAGE(IF(
                    ISNUMBER(M48:Y48),
                    IF(
                        M$4:Y$4=2,
                        M48:Y48,
                        ""),
                    ""))
            ),
            IF(
                Parameters!$D$17=1,
                IFERROR(
                    IF(
                        OR(
                            IF(
                                ISNUMBER(M48:Y48),
                                IF(
                                    M$4:Y$4=1,
                                    M48:Y48,
                                    ""),
                                "")
                            =0),
                        0,
                        GEOMEAN(IF(
                            ISNUMBER(M48:Y48),
                            IF(
                                M$4:Y$4=1,
                                M48:Y48,
                                ""),
                            ""))
                    ),
                    IF(
                        OR(IF(
                            ISNUMBER(M48:Y48),
                            IF(
                                M$4:Y$4=2,
                                M48:Y48,
                                ""),
                            "")
                            =0),
                        0,
                        GEOMEAN(IF(
                            ISNUMBER(M48:Y48),
                            IF(
                                M$4:Y$4=2,
                                M48:Y48,
                                ""),
                            "")))
                )
            )
        )
    )
)</f>
        <v>7.71428571428571</v>
      </c>
      <c r="I48" s="191" cm="1">
        <f t="array" ref="I48">IF(
    SUM(IF(
            ISNUMBER(
                IF(
                    $M$5:$Y$5,
                    (M48:Y48),
                    "")),
            1,
            0))
        =0,
    NA(),
    IF(
        Parameters!$D$15=1,
        IF(
            SUM(--(ISNUMBER(IF($M$5:$Y$5=1,(M48:Y48),""))))&gt;0,
            MAX(IF(
                ISNUMBER(M48:Y48),
                IF(
                    M$5:Y$5=1,
                    M48:Y48,
                    ""),
                "")),
            MAX(IF(
                ISNUMBER(M48:Y48),
                IF(
                    M$5:Y$5=2,
                    M48:Y48,
                    ""),
                ""))
        ),
        IF(
            Parameters!$D$16=1,
            IFERROR(
                AVERAGE(IF(
                    ISNUMBER(M48:Y48),
                    IF(
                        M$5:Y$5=1,
                        M48:Y48,
                        ""),
                    "")),
                AVERAGE(IF(
                    ISNUMBER(M48:Y48),
                    IF(
                        M$5:Y$5=2,
                        M48:Y48,
                        ""),
                    ""))
            ),
            IF(
                Parameters!$D$17=1,
                IFERROR(
                    IF(
                        OR(
                            IF(
                                ISNUMBER(M48:Y48),
                                IF(
                                    M$5:Y$5=1,
                                    M48:Y48,
                                    ""),
                                "")
                            =0),
                        0,
                        GEOMEAN(IF(
                            ISNUMBER(M48:Y48),
                            IF(
                                M$5:Y$5=1,
                                M48:Y48,
                                ""),
                            ""))
                    ),
                    IF(
                        OR(IF(
                            ISNUMBER(M48:Y48),
                            IF(
                                M$5:Y$5=2,
                                M48:Y48,
                                ""),
                            "")
                            =0),
                        0,
                        GEOMEAN(IF(
                            ISNUMBER(M48:Y48),
                            IF(
                                M$5:Y$5=2,
                                M48:Y48,
                                ""),
                            "")))
                )
            )
        )
    )
)</f>
        <v>5.0092849725440702</v>
      </c>
      <c r="J48" s="242">
        <v>45019</v>
      </c>
      <c r="K48" s="242">
        <v>45142</v>
      </c>
      <c r="L48" s="91" t="s">
        <v>73</v>
      </c>
      <c r="M48" s="192">
        <v>7.71428571428571</v>
      </c>
      <c r="N48" s="192" t="s">
        <v>409</v>
      </c>
      <c r="O48" s="192" t="s">
        <v>409</v>
      </c>
      <c r="P48" s="192">
        <v>5.0092849725440702</v>
      </c>
      <c r="Q48" s="192" t="s">
        <v>409</v>
      </c>
      <c r="R48" s="192">
        <v>5.4</v>
      </c>
      <c r="S48" s="192" t="s">
        <v>409</v>
      </c>
      <c r="T48" s="192" t="s">
        <v>409</v>
      </c>
      <c r="U48" s="192" t="s">
        <v>409</v>
      </c>
      <c r="V48" s="192">
        <v>0.25046424862720301</v>
      </c>
      <c r="W48" s="192">
        <v>-0.47664970558440001</v>
      </c>
      <c r="X48" s="192" t="s">
        <v>409</v>
      </c>
      <c r="Y48" s="192"/>
      <c r="Z48" s="192"/>
      <c r="AF48" s="34"/>
      <c r="AG48" s="34"/>
      <c r="AH48" s="34"/>
      <c r="AI48" s="34"/>
      <c r="AJ48" s="34"/>
      <c r="AK48" s="34"/>
      <c r="AL48" s="195"/>
      <c r="AM48" s="195"/>
      <c r="AN48" s="80"/>
      <c r="AO48" s="80"/>
      <c r="AP48" s="80"/>
      <c r="AQ48" s="35"/>
    </row>
    <row r="49" spans="1:43" x14ac:dyDescent="0.2">
      <c r="A49" s="84">
        <v>42</v>
      </c>
      <c r="B49" s="84" t="str">
        <f ca="1"/>
        <v>Colombia</v>
      </c>
      <c r="C49" s="84" t="str">
        <f ca="1"/>
        <v>COL</v>
      </c>
      <c r="D49" s="219" t="str">
        <f ca="1"/>
        <v>LCN           Latin America &amp; Caribbean</v>
      </c>
      <c r="E49" s="219" t="str">
        <f ca="1"/>
        <v>IBRD</v>
      </c>
      <c r="F49" s="190" t="str">
        <f t="shared" ca="1" si="3"/>
        <v/>
      </c>
      <c r="G49" s="80">
        <f>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7.1713716560063601</v>
      </c>
      <c r="H49" s="80" cm="1">
        <f t="array" ref="H49">IF(
    SUM(IF(
            ISNUMBER(
                IF(
                    $M$4:$Y$4,
                    (M49:Y49),
                    "")),
            1,
            0))
        =0,
    NA(),
    IF(
        Parameters!$D$15=1,
        IF(
            SUM(--(ISNUMBER(IF($M$4:$Y$4=1,(M49:Y49),""))))&gt;0,
            MAX(IF(
                ISNUMBER(M49:Y49),
                IF(
                    M$4:Y$4=1,
                    M49:Y49,
                    ""),
                "")),
            MAX(IF(
                ISNUMBER(M49:Y49),
                IF(
                    M$4:Y$4=2,
                    M49:Y49,
                    ""),
                ""))
        ),
        IF(
            Parameters!$D$16=1,
            IFERROR(
                AVERAGE(IF(
                    ISNUMBER(M49:Y49),
                    IF(
                        M$4:Y$4=1,
                        M49:Y49,
                        ""),
                    "")),
                AVERAGE(IF(
                    ISNUMBER(M49:Y49),
                    IF(
                        M$4:Y$4=2,
                        M49:Y49,
                        ""),
                    ""))
            ),
            IF(
                Parameters!$D$17=1,
                IFERROR(
                    IF(
                        OR(
                            IF(
                                ISNUMBER(M49:Y49),
                                IF(
                                    M$4:Y$4=1,
                                    M49:Y49,
                                    ""),
                                "")
                            =0),
                        0,
                        GEOMEAN(IF(
                            ISNUMBER(M49:Y49),
                            IF(
                                M$4:Y$4=1,
                                M49:Y49,
                                ""),
                            ""))
                    ),
                    IF(
                        OR(IF(
                            ISNUMBER(M49:Y49),
                            IF(
                                M$4:Y$4=2,
                                M49:Y49,
                                ""),
                            "")
                            =0),
                        0,
                        GEOMEAN(IF(
                            ISNUMBER(M49:Y49),
                            IF(
                                M$4:Y$4=2,
                                M49:Y49,
                                ""),
                            "")))
                )
            )
        )
    )
)</f>
        <v>5.1428571428571397</v>
      </c>
      <c r="I49" s="191" cm="1">
        <f t="array" ref="I49">IF(
    SUM(IF(
            ISNUMBER(
                IF(
                    $M$5:$Y$5,
                    (M49:Y49),
                    "")),
            1,
            0))
        =0,
    NA(),
    IF(
        Parameters!$D$15=1,
        IF(
            SUM(--(ISNUMBER(IF($M$5:$Y$5=1,(M49:Y49),""))))&gt;0,
            MAX(IF(
                ISNUMBER(M49:Y49),
                IF(
                    M$5:Y$5=1,
                    M49:Y49,
                    ""),
                "")),
            MAX(IF(
                ISNUMBER(M49:Y49),
                IF(
                    M$5:Y$5=2,
                    M49:Y49,
                    ""),
                ""))
        ),
        IF(
            Parameters!$D$16=1,
            IFERROR(
                AVERAGE(IF(
                    ISNUMBER(M49:Y49),
                    IF(
                        M$5:Y$5=1,
                        M49:Y49,
                        ""),
                    "")),
                AVERAGE(IF(
                    ISNUMBER(M49:Y49),
                    IF(
                        M$5:Y$5=2,
                        M49:Y49,
                        ""),
                    ""))
            ),
            IF(
                Parameters!$D$17=1,
                IFERROR(
                    IF(
                        OR(
                            IF(
                                ISNUMBER(M49:Y49),
                                IF(
                                    M$5:Y$5=1,
                                    M49:Y49,
                                    ""),
                                "")
                            =0),
                        0,
                        GEOMEAN(IF(
                            ISNUMBER(M49:Y49),
                            IF(
                                M$5:Y$5=1,
                                M49:Y49,
                                ""),
                            ""))
                    ),
                    IF(
                        OR(IF(
                            ISNUMBER(M49:Y49),
                            IF(
                                M$5:Y$5=2,
                                M49:Y49,
                                ""),
                            "")
                            =0),
                        0,
                        GEOMEAN(IF(
                            ISNUMBER(M49:Y49),
                            IF(
                                M$5:Y$5=2,
                                M49:Y49,
                                ""),
                            "")))
                )
            )
        )
    )
)</f>
        <v>10</v>
      </c>
      <c r="J49" s="242">
        <v>45142</v>
      </c>
      <c r="K49" s="242">
        <v>44753</v>
      </c>
      <c r="L49" s="91" t="s">
        <v>75</v>
      </c>
      <c r="M49" s="192">
        <v>5.1428571428571397</v>
      </c>
      <c r="N49" s="192">
        <v>0</v>
      </c>
      <c r="O49" s="192">
        <v>10</v>
      </c>
      <c r="P49" s="192">
        <v>0</v>
      </c>
      <c r="Q49" s="192" t="s">
        <v>409</v>
      </c>
      <c r="R49" s="192">
        <v>3.6</v>
      </c>
      <c r="S49" s="192">
        <v>-2.5830000000000002</v>
      </c>
      <c r="T49" s="192">
        <v>-2.867</v>
      </c>
      <c r="U49" s="192" t="s">
        <v>541</v>
      </c>
      <c r="V49" s="192">
        <v>-0.19554424285888</v>
      </c>
      <c r="W49" s="192">
        <v>-0.14095830917359001</v>
      </c>
      <c r="X49" s="192" t="s">
        <v>409</v>
      </c>
      <c r="Y49" s="192"/>
      <c r="Z49" s="192"/>
      <c r="AF49" s="34"/>
      <c r="AG49" s="34"/>
      <c r="AH49" s="34"/>
      <c r="AI49" s="34"/>
      <c r="AJ49" s="34"/>
      <c r="AK49" s="34"/>
      <c r="AL49" s="195"/>
      <c r="AM49" s="195"/>
      <c r="AN49" s="80"/>
      <c r="AO49" s="80"/>
      <c r="AP49" s="80"/>
      <c r="AQ49" s="35"/>
    </row>
    <row r="50" spans="1:43" x14ac:dyDescent="0.2">
      <c r="A50" s="84">
        <v>43</v>
      </c>
      <c r="B50" s="84" t="str">
        <f ca="1"/>
        <v>Comoros</v>
      </c>
      <c r="C50" s="84" t="str">
        <f ca="1"/>
        <v>COM</v>
      </c>
      <c r="D50" s="219" t="str">
        <f ca="1"/>
        <v>SSF           Sub-Saharan Africa</v>
      </c>
      <c r="E50" s="219" t="str">
        <f ca="1"/>
        <v>IDA</v>
      </c>
      <c r="F50" s="190" t="str">
        <f t="shared" ca="1" si="3"/>
        <v/>
      </c>
      <c r="G50" s="80">
        <f>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6.8916410038132225</v>
      </c>
      <c r="H50" s="80" cm="1">
        <f t="array" ref="H50">IF(
    SUM(IF(
            ISNUMBER(
                IF(
                    $M$4:$Y$4,
                    (M50:Y50),
                    "")),
            1,
            0))
        =0,
    NA(),
    IF(
        Parameters!$D$15=1,
        IF(
            SUM(--(ISNUMBER(IF($M$4:$Y$4=1,(M50:Y50),""))))&gt;0,
            MAX(IF(
                ISNUMBER(M50:Y50),
                IF(
                    M$4:Y$4=1,
                    M50:Y50,
                    ""),
                "")),
            MAX(IF(
                ISNUMBER(M50:Y50),
                IF(
                    M$4:Y$4=2,
                    M50:Y50,
                    ""),
                ""))
        ),
        IF(
            Parameters!$D$16=1,
            IFERROR(
                AVERAGE(IF(
                    ISNUMBER(M50:Y50),
                    IF(
                        M$4:Y$4=1,
                        M50:Y50,
                        ""),
                    "")),
                AVERAGE(IF(
                    ISNUMBER(M50:Y50),
                    IF(
                        M$4:Y$4=2,
                        M50:Y50,
                        ""),
                    ""))
            ),
            IF(
                Parameters!$D$17=1,
                IFERROR(
                    IF(
                        OR(
                            IF(
                                ISNUMBER(M50:Y50),
                                IF(
                                    M$4:Y$4=1,
                                    M50:Y50,
                                    ""),
                                "")
                            =0),
                        0,
                        GEOMEAN(IF(
                            ISNUMBER(M50:Y50),
                            IF(
                                M$4:Y$4=1,
                                M50:Y50,
                                ""),
                            ""))
                    ),
                    IF(
                        OR(IF(
                            ISNUMBER(M50:Y50),
                            IF(
                                M$4:Y$4=2,
                                M50:Y50,
                                ""),
                            "")
                            =0),
                        0,
                        GEOMEAN(IF(
                            ISNUMBER(M50:Y50),
                            IF(
                                M$4:Y$4=2,
                                M50:Y50,
                                ""),
                            "")))
                )
            )
        )
    )
)</f>
        <v>8.5714285714285694</v>
      </c>
      <c r="I50" s="191" cm="1">
        <f t="array" ref="I50">IF(
    SUM(IF(
            ISNUMBER(
                IF(
                    $M$5:$Y$5,
                    (M50:Y50),
                    "")),
            1,
            0))
        =0,
    NA(),
    IF(
        Parameters!$D$15=1,
        IF(
            SUM(--(ISNUMBER(IF($M$5:$Y$5=1,(M50:Y50),""))))&gt;0,
            MAX(IF(
                ISNUMBER(M50:Y50),
                IF(
                    M$5:Y$5=1,
                    M50:Y50,
                    ""),
                "")),
            MAX(IF(
                ISNUMBER(M50:Y50),
                IF(
                    M$5:Y$5=2,
                    M50:Y50,
                    ""),
                ""))
        ),
        IF(
            Parameters!$D$16=1,
            IFERROR(
                AVERAGE(IF(
                    ISNUMBER(M50:Y50),
                    IF(
                        M$5:Y$5=1,
                        M50:Y50,
                        ""),
                    "")),
                AVERAGE(IF(
                    ISNUMBER(M50:Y50),
                    IF(
                        M$5:Y$5=2,
                        M50:Y50,
                        ""),
                    ""))
            ),
            IF(
                Parameters!$D$17=1,
                IFERROR(
                    IF(
                        OR(
                            IF(
                                ISNUMBER(M50:Y50),
                                IF(
                                    M$5:Y$5=1,
                                    M50:Y50,
                                    ""),
                                "")
                            =0),
                        0,
                        GEOMEAN(IF(
                            ISNUMBER(M50:Y50),
                            IF(
                                M$5:Y$5=1,
                                M50:Y50,
                                ""),
                            ""))
                    ),
                    IF(
                        OR(IF(
                            ISNUMBER(M50:Y50),
                            IF(
                                M$5:Y$5=2,
                                M50:Y50,
                                ""),
                            "")
                            =0),
                        0,
                        GEOMEAN(IF(
                            ISNUMBER(M50:Y50),
                            IF(
                                M$5:Y$5=2,
                                M50:Y50,
                                ""),
                            "")))
                )
            )
        )
    )
)</f>
        <v>5.5410501679679696</v>
      </c>
      <c r="J50" s="242">
        <v>45142</v>
      </c>
      <c r="K50" s="242">
        <v>45142</v>
      </c>
      <c r="L50" s="91" t="s">
        <v>77</v>
      </c>
      <c r="M50" s="192">
        <v>8.5714285714285694</v>
      </c>
      <c r="N50" s="192" t="s">
        <v>409</v>
      </c>
      <c r="O50" s="192" t="s">
        <v>409</v>
      </c>
      <c r="P50" s="192">
        <v>5.5410501679679696</v>
      </c>
      <c r="Q50" s="192" t="s">
        <v>409</v>
      </c>
      <c r="R50" s="192">
        <v>6</v>
      </c>
      <c r="S50" s="192" t="s">
        <v>409</v>
      </c>
      <c r="T50" s="192" t="s">
        <v>409</v>
      </c>
      <c r="U50" s="192" t="s">
        <v>409</v>
      </c>
      <c r="V50" s="192">
        <v>0.27705250839839801</v>
      </c>
      <c r="W50" s="192">
        <v>-0.47901175924879902</v>
      </c>
      <c r="X50" s="192" t="s">
        <v>409</v>
      </c>
      <c r="Y50" s="192"/>
      <c r="Z50" s="192"/>
      <c r="AF50" s="34"/>
      <c r="AG50" s="34"/>
      <c r="AH50" s="34"/>
      <c r="AI50" s="34"/>
      <c r="AJ50" s="34"/>
      <c r="AK50" s="34"/>
      <c r="AL50" s="195"/>
      <c r="AM50" s="195"/>
      <c r="AN50" s="80"/>
      <c r="AO50" s="80"/>
      <c r="AP50" s="80"/>
      <c r="AQ50" s="35"/>
    </row>
    <row r="51" spans="1:43" x14ac:dyDescent="0.2">
      <c r="A51" s="84">
        <v>44</v>
      </c>
      <c r="B51" s="84" t="str">
        <f ca="1"/>
        <v>Cabo Verde</v>
      </c>
      <c r="C51" s="84" t="str">
        <f ca="1"/>
        <v>CPV</v>
      </c>
      <c r="D51" s="219" t="str">
        <f ca="1"/>
        <v>SSF           Sub-Saharan Africa</v>
      </c>
      <c r="E51" s="219" t="str">
        <f ca="1"/>
        <v>Blend</v>
      </c>
      <c r="F51" s="190" t="str">
        <f t="shared" ca="1" si="3"/>
        <v/>
      </c>
      <c r="G51" s="80">
        <f>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$M$4:$Y$4,
                    (M51:Y51),
                    "")),
            1,
            0))
        =0,
    NA(),
    IF(
        Parameters!$D$15=1,
        IF(
            SUM(--(ISNUMBER(IF($M$4:$Y$4=1,(M51:Y51),""))))&gt;0,
            MAX(IF(
                ISNUMBER(M51:Y51),
                IF(
                    M$4:Y$4=1,
                    M51:Y51,
                    ""),
                "")),
            MAX(IF(
                ISNUMBER(M51:Y51),
                IF(
                    M$4:Y$4=2,
                    M51:Y51,
                    ""),
                ""))
        ),
        IF(
            Parameters!$D$16=1,
            IFERROR(
                AVERAGE(IF(
                    ISNUMBER(M51:Y51),
                    IF(
                        M$4:Y$4=1,
                        M51:Y51,
                        ""),
                    "")),
                AVERAGE(IF(
                    ISNUMBER(M51:Y51),
                    IF(
                        M$4:Y$4=2,
                        M51:Y51,
                        ""),
                    ""))
            ),
            IF(
                Parameters!$D$17=1,
                IFERROR(
                    IF(
                        OR(
                            IF(
                                ISNUMBER(M51:Y51),
                                IF(
                                    M$4:Y$4=1,
                                    M51:Y51,
                                    ""),
                                "")
                            =0),
                        0,
                        GEOMEAN(IF(
                            ISNUMBER(M51:Y51),
                            IF(
                                M$4:Y$4=1,
                                M51:Y51,
                                ""),
                            ""))
                    ),
                    IF(
                        OR(IF(
                            ISNUMBER(M51:Y51),
                            IF(
                                M$4:Y$4=2,
                                M51:Y51,
                                ""),
                            "")
                            =0),
                        0,
                        GEOMEAN(IF(
                            ISNUMBER(M51:Y51),
                            IF(
                                M$4:Y$4=2,
                                M51:Y51,
                                ""),
                            "")))
                )
            )
        )
    )
)</f>
        <v>6.71428571428571</v>
      </c>
      <c r="I51" s="191" cm="1">
        <f t="array" ref="I51">IF(
    SUM(IF(
            ISNUMBER(
                IF(
                    $M$5:$Y$5,
                    (M51:Y51),
                    "")),
            1,
            0))
        =0,
    NA(),
    IF(
        Parameters!$D$15=1,
        IF(
            SUM(--(ISNUMBER(IF($M$5:$Y$5=1,(M51:Y51),""))))&gt;0,
            MAX(IF(
                ISNUMBER(M51:Y51),
                IF(
                    M$5:Y$5=1,
                    M51:Y51,
                    ""),
                "")),
            MAX(IF(
                ISNUMBER(M51:Y51),
                IF(
                    M$5:Y$5=2,
                    M51:Y51,
                    ""),
                ""))
        ),
        IF(
            Parameters!$D$16=1,
            IFERROR(
                AVERAGE(IF(
                    ISNUMBER(M51:Y51),
                    IF(
                        M$5:Y$5=1,
                        M51:Y51,
                        ""),
                    "")),
                AVERAGE(IF(
                    ISNUMBER(M51:Y51),
                    IF(
                        M$5:Y$5=2,
                        M51:Y51,
                        ""),
                    ""))
            ),
            IF(
                Parameters!$D$17=1,
                IFERROR(
                    IF(
                        OR(
                            IF(
                                ISNUMBER(M51:Y51),
                                IF(
                                    M$5:Y$5=1,
                                    M51:Y51,
                                    ""),
                                "")
                            =0),
                        0,
                        GEOMEAN(IF(
                            ISNUMBER(M51:Y51),
                            IF(
                                M$5:Y$5=1,
                                M51:Y51,
                                ""),
                            ""))
                    ),
                    IF(
                        OR(IF(
                            ISNUMBER(M51:Y51),
                            IF(
                                M$5:Y$5=2,
                                M51:Y51,
                                ""),
                            "")
                            =0),
                        0,
                        GEOMEAN(IF(
                            ISNUMBER(M51:Y51),
                            IF(
                                M$5:Y$5=2,
                                M51:Y51,
                                ""),
                            "")))
                )
            )
        )
    )
)</f>
        <v>0</v>
      </c>
      <c r="J51" s="242">
        <v>45019</v>
      </c>
      <c r="K51" s="242">
        <v>45014</v>
      </c>
      <c r="L51" s="91" t="s">
        <v>79</v>
      </c>
      <c r="M51" s="192">
        <v>6.71428571428571</v>
      </c>
      <c r="N51" s="192">
        <v>0</v>
      </c>
      <c r="O51" s="192" t="s">
        <v>409</v>
      </c>
      <c r="P51" s="192">
        <v>0</v>
      </c>
      <c r="Q51" s="192" t="s">
        <v>409</v>
      </c>
      <c r="R51" s="192">
        <v>4.7</v>
      </c>
      <c r="S51" s="192">
        <v>0</v>
      </c>
      <c r="T51" s="192">
        <v>0</v>
      </c>
      <c r="U51" s="192" t="s">
        <v>409</v>
      </c>
      <c r="V51" s="192">
        <v>-0.44141468789777999</v>
      </c>
      <c r="W51" s="192">
        <v>-0.44022764662599001</v>
      </c>
      <c r="X51" s="192" t="s">
        <v>409</v>
      </c>
      <c r="Y51" s="192"/>
      <c r="Z51" s="192"/>
      <c r="AF51" s="34"/>
      <c r="AG51" s="34"/>
      <c r="AH51" s="34"/>
      <c r="AI51" s="34"/>
      <c r="AJ51" s="34"/>
      <c r="AK51" s="34"/>
      <c r="AL51" s="195"/>
      <c r="AM51" s="195"/>
      <c r="AN51" s="80"/>
      <c r="AO51" s="80"/>
      <c r="AP51" s="80"/>
      <c r="AQ51" s="35"/>
    </row>
    <row r="52" spans="1:43" x14ac:dyDescent="0.2">
      <c r="A52" s="84">
        <v>45</v>
      </c>
      <c r="B52" s="84" t="str">
        <f ca="1"/>
        <v>Costa Rica</v>
      </c>
      <c r="C52" s="84" t="str">
        <f ca="1"/>
        <v>CRI</v>
      </c>
      <c r="D52" s="219" t="str">
        <f ca="1"/>
        <v>LCN           Latin America &amp; Caribbean</v>
      </c>
      <c r="E52" s="219" t="str">
        <f ca="1"/>
        <v>IBRD</v>
      </c>
      <c r="F52" s="190" t="str">
        <f t="shared" ca="1" si="3"/>
        <v/>
      </c>
      <c r="G52" s="80">
        <f>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5.6061191058138782</v>
      </c>
      <c r="H52" s="80" cm="1">
        <f t="array" ref="H52">IF(
    SUM(IF(
            ISNUMBER(
                IF(
                    $M$4:$Y$4,
                    (M52:Y52),
                    "")),
            1,
            0))
        =0,
    NA(),
    IF(
        Parameters!$D$15=1,
        IF(
            SUM(--(ISNUMBER(IF($M$4:$Y$4=1,(M52:Y52),""))))&gt;0,
            MAX(IF(
                ISNUMBER(M52:Y52),
                IF(
                    M$4:Y$4=1,
                    M52:Y52,
                    ""),
                "")),
            MAX(IF(
                ISNUMBER(M52:Y52),
                IF(
                    M$4:Y$4=2,
                    M52:Y52,
                    ""),
                ""))
        ),
        IF(
            Parameters!$D$16=1,
            IFERROR(
                AVERAGE(IF(
                    ISNUMBER(M52:Y52),
                    IF(
                        M$4:Y$4=1,
                        M52:Y52,
                        ""),
                    "")),
                AVERAGE(IF(
                    ISNUMBER(M52:Y52),
                    IF(
                        M$4:Y$4=2,
                        M52:Y52,
                        ""),
                    ""))
            ),
            IF(
                Parameters!$D$17=1,
                IFERROR(
                    IF(
                        OR(
                            IF(
                                ISNUMBER(M52:Y52),
                                IF(
                                    M$4:Y$4=1,
                                    M52:Y52,
                                    ""),
                                "")
                            =0),
                        0,
                        GEOMEAN(IF(
                            ISNUMBER(M52:Y52),
                            IF(
                                M$4:Y$4=1,
                                M52:Y52,
                                ""),
                            ""))
                    ),
                    IF(
                        OR(IF(
                            ISNUMBER(M52:Y52),
                            IF(
                                M$4:Y$4=2,
                                M52:Y52,
                                ""),
                            "")
                            =0),
                        0,
                        GEOMEAN(IF(
                            ISNUMBER(M52:Y52),
                            IF(
                                M$4:Y$4=2,
                                M52:Y52,
                                ""),
                            "")))
                )
            )
        )
    )
)</f>
        <v>3.1428571428571401</v>
      </c>
      <c r="I52" s="191" cm="1">
        <f t="array" ref="I52">IF(
    SUM(IF(
            ISNUMBER(
                IF(
                    $M$5:$Y$5,
                    (M52:Y52),
                    "")),
            1,
            0))
        =0,
    NA(),
    IF(
        Parameters!$D$15=1,
        IF(
            SUM(--(ISNUMBER(IF($M$5:$Y$5=1,(M52:Y52),""))))&gt;0,
            MAX(IF(
                ISNUMBER(M52:Y52),
                IF(
                    M$5:Y$5=1,
                    M52:Y52,
                    ""),
                "")),
            MAX(IF(
                ISNUMBER(M52:Y52),
                IF(
                    M$5:Y$5=2,
                    M52:Y52,
                    ""),
                ""))
        ),
        IF(
            Parameters!$D$16=1,
            IFERROR(
                AVERAGE(IF(
                    ISNUMBER(M52:Y52),
                    IF(
                        M$5:Y$5=1,
                        M52:Y52,
                        ""),
                    "")),
                AVERAGE(IF(
                    ISNUMBER(M52:Y52),
                    IF(
                        M$5:Y$5=2,
                        M52:Y52,
                        ""),
                    ""))
            ),
            IF(
                Parameters!$D$17=1,
                IFERROR(
                    IF(
                        OR(
                            IF(
                                ISNUMBER(M52:Y52),
                                IF(
                                    M$5:Y$5=1,
                                    M52:Y52,
                                    ""),
                                "")
                            =0),
                        0,
                        GEOMEAN(IF(
                            ISNUMBER(M52:Y52),
                            IF(
                                M$5:Y$5=1,
                                M52:Y52,
                                ""),
                            ""))
                    ),
                    IF(
                        OR(IF(
                            ISNUMBER(M52:Y52),
                            IF(
                                M$5:Y$5=2,
                                M52:Y52,
                                ""),
                            "")
                            =0),
                        0,
                        GEOMEAN(IF(
                            ISNUMBER(M52:Y52),
                            IF(
                                M$5:Y$5=2,
                                M52:Y52,
                                ""),
                            "")))
                )
            )
        )
    )
)</f>
        <v>10</v>
      </c>
      <c r="J52" s="242">
        <v>44753</v>
      </c>
      <c r="K52" s="242">
        <v>44753</v>
      </c>
      <c r="L52" s="91" t="s">
        <v>81</v>
      </c>
      <c r="M52" s="192">
        <v>3.1428571428571401</v>
      </c>
      <c r="N52" s="192">
        <v>0</v>
      </c>
      <c r="O52" s="192">
        <v>10</v>
      </c>
      <c r="P52" s="192">
        <v>0</v>
      </c>
      <c r="Q52" s="192" t="s">
        <v>409</v>
      </c>
      <c r="R52" s="192">
        <v>2.2000000000000002</v>
      </c>
      <c r="S52" s="192">
        <v>-2.0109999999999899</v>
      </c>
      <c r="T52" s="192">
        <v>-6.3</v>
      </c>
      <c r="U52" s="192" t="s">
        <v>541</v>
      </c>
      <c r="V52" s="192">
        <v>-0.15624117851257999</v>
      </c>
      <c r="W52" s="192">
        <v>-4.4286251068004001E-4</v>
      </c>
      <c r="X52" s="192" t="s">
        <v>409</v>
      </c>
      <c r="Y52" s="192"/>
      <c r="Z52" s="192"/>
      <c r="AF52" s="34"/>
      <c r="AG52" s="34"/>
      <c r="AH52" s="34"/>
      <c r="AI52" s="34"/>
      <c r="AJ52" s="34"/>
      <c r="AK52" s="34"/>
      <c r="AL52" s="195"/>
      <c r="AM52" s="195"/>
      <c r="AN52" s="80"/>
      <c r="AO52" s="80"/>
      <c r="AP52" s="80"/>
      <c r="AQ52" s="35"/>
    </row>
    <row r="53" spans="1:43" x14ac:dyDescent="0.2">
      <c r="A53" s="84">
        <v>46</v>
      </c>
      <c r="B53" s="84" t="str">
        <f ca="1"/>
        <v>Cuba</v>
      </c>
      <c r="C53" s="84" t="str">
        <f ca="1"/>
        <v>CUB</v>
      </c>
      <c r="D53" s="219" t="str">
        <f ca="1"/>
        <v>LCN           Latin America &amp; Caribbean</v>
      </c>
      <c r="E53" s="219" t="str">
        <f ca="1"/>
        <v>NA</v>
      </c>
      <c r="F53" s="190" t="str">
        <f t="shared" ca="1" si="3"/>
        <v/>
      </c>
      <c r="G53" s="80">
        <f>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$M$4:$Y$4,
                    (M53:Y53),
                    "")),
            1,
            0))
        =0,
    NA(),
    IF(
        Parameters!$D$15=1,
        IF(
            SUM(--(ISNUMBER(IF($M$4:$Y$4=1,(M53:Y53),""))))&gt;0,
            MAX(IF(
                ISNUMBER(M53:Y53),
                IF(
                    M$4:Y$4=1,
                    M53:Y53,
                    ""),
                "")),
            MAX(IF(
                ISNUMBER(M53:Y53),
                IF(
                    M$4:Y$4=2,
                    M53:Y53,
                    ""),
                ""))
        ),
        IF(
            Parameters!$D$16=1,
            IFERROR(
                AVERAGE(IF(
                    ISNUMBER(M53:Y53),
                    IF(
                        M$4:Y$4=1,
                        M53:Y53,
                        ""),
                    "")),
                AVERAGE(IF(
                    ISNUMBER(M53:Y53),
                    IF(
                        M$4:Y$4=2,
                        M53:Y53,
                        ""),
                    ""))
            ),
            IF(
                Parameters!$D$17=1,
                IFERROR(
                    IF(
                        OR(
                            IF(
                                ISNUMBER(M53:Y53),
                                IF(
                                    M$4:Y$4=1,
                                    M53:Y53,
                                    ""),
                                "")
                            =0),
                        0,
                        GEOMEAN(IF(
                            ISNUMBER(M53:Y53),
                            IF(
                                M$4:Y$4=1,
                                M53:Y53,
                                ""),
                            ""))
                    ),
                    IF(
                        OR(IF(
                            ISNUMBER(M53:Y53),
                            IF(
                                M$4:Y$4=2,
                                M53:Y53,
                                ""),
                            "")
                            =0),
                        0,
                        GEOMEAN(IF(
                            ISNUMBER(M53:Y53),
                            IF(
                                M$4:Y$4=2,
                                M53:Y53,
                                ""),
                            "")))
                )
            )
        )
    )
)</f>
        <v>3.1428571428571401</v>
      </c>
      <c r="I53" s="191" t="e" cm="1">
        <f t="array" ref="I53">IF(
    SUM(IF(
            ISNUMBER(
                IF(
                    $M$5:$Y$5,
                    (M53:Y53),
                    "")),
            1,
            0))
        =0,
    NA(),
    IF(
        Parameters!$D$15=1,
        IF(
            SUM(--(ISNUMBER(IF($M$5:$Y$5=1,(M53:Y53),""))))&gt;0,
            MAX(IF(
                ISNUMBER(M53:Y53),
                IF(
                    M$5:Y$5=1,
                    M53:Y53,
                    ""),
                "")),
            MAX(IF(
                ISNUMBER(M53:Y53),
                IF(
                    M$5:Y$5=2,
                    M53:Y53,
                    ""),
                ""))
        ),
        IF(
            Parameters!$D$16=1,
            IFERROR(
                AVERAGE(IF(
                    ISNUMBER(M53:Y53),
                    IF(
                        M$5:Y$5=1,
                        M53:Y53,
                        ""),
                    "")),
                AVERAGE(IF(
                    ISNUMBER(M53:Y53),
                    IF(
                        M$5:Y$5=2,
                        M53:Y53,
                        ""),
                    ""))
            ),
            IF(
                Parameters!$D$17=1,
                IFERROR(
                    IF(
                        OR(
                            IF(
                                ISNUMBER(M53:Y53),
                                IF(
                                    M$5:Y$5=1,
                                    M53:Y53,
                                    ""),
                                "")
                            =0),
                        0,
                        GEOMEAN(IF(
                            ISNUMBER(M53:Y53),
                            IF(
                                M$5:Y$5=1,
                                M53:Y53,
                                ""),
                            ""))
                    ),
                    IF(
                        OR(IF(
                            ISNUMBER(M53:Y53),
                            IF(
                                M$5:Y$5=2,
                                M53:Y53,
                                ""),
                            "")
                            =0),
                        0,
                        GEOMEAN(IF(
                            ISNUMBER(M53:Y53),
                            IF(
                                M$5:Y$5=2,
                                M53:Y53,
                                ""),
                            "")))
                )
            )
        )
    )
)</f>
        <v>#N/A</v>
      </c>
      <c r="J53" s="242">
        <v>45142</v>
      </c>
      <c r="K53" s="242">
        <v>45014</v>
      </c>
      <c r="L53" s="91" t="s">
        <v>83</v>
      </c>
      <c r="M53" s="192">
        <v>3.1428571428571401</v>
      </c>
      <c r="N53" s="192" t="s">
        <v>409</v>
      </c>
      <c r="O53" s="192" t="s">
        <v>409</v>
      </c>
      <c r="P53" s="192" t="s">
        <v>409</v>
      </c>
      <c r="Q53" s="192" t="s">
        <v>409</v>
      </c>
      <c r="R53" s="192">
        <v>2.2000000000000002</v>
      </c>
      <c r="S53" s="192" t="s">
        <v>409</v>
      </c>
      <c r="T53" s="192" t="s">
        <v>409</v>
      </c>
      <c r="U53" s="192" t="s">
        <v>409</v>
      </c>
      <c r="V53" s="192" t="s">
        <v>409</v>
      </c>
      <c r="W53" s="192" t="s">
        <v>409</v>
      </c>
      <c r="X53" s="192" t="s">
        <v>409</v>
      </c>
      <c r="Y53" s="192"/>
      <c r="Z53" s="192"/>
      <c r="AF53" s="34"/>
      <c r="AG53" s="34"/>
      <c r="AH53" s="34"/>
      <c r="AI53" s="34"/>
      <c r="AJ53" s="34"/>
      <c r="AK53" s="34"/>
      <c r="AL53" s="195"/>
      <c r="AM53" s="195"/>
      <c r="AN53" s="80"/>
      <c r="AO53" s="80"/>
      <c r="AP53" s="80"/>
      <c r="AQ53" s="35"/>
    </row>
    <row r="54" spans="1:43" x14ac:dyDescent="0.2">
      <c r="A54" s="84">
        <v>47</v>
      </c>
      <c r="B54" s="84" t="str">
        <f ca="1"/>
        <v>Curaçao</v>
      </c>
      <c r="C54" s="84" t="str">
        <f ca="1"/>
        <v>CUW</v>
      </c>
      <c r="D54" s="219" t="str">
        <f ca="1"/>
        <v>LCN           Latin America &amp; Caribbean</v>
      </c>
      <c r="E54" s="219" t="str">
        <f ca="1"/>
        <v>NA</v>
      </c>
      <c r="F54" s="190" t="str">
        <f t="shared" ca="1" si="3"/>
        <v/>
      </c>
      <c r="G54" s="80" t="e">
        <f>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#N/A</v>
      </c>
      <c r="H54" s="80" t="e" cm="1">
        <f t="array" ref="H54">IF(
    SUM(IF(
            ISNUMBER(
                IF(
                    $M$4:$Y$4,
                    (M54:Y54),
                    "")),
            1,
            0))
        =0,
    NA(),
    IF(
        Parameters!$D$15=1,
        IF(
            SUM(--(ISNUMBER(IF($M$4:$Y$4=1,(M54:Y54),""))))&gt;0,
            MAX(IF(
                ISNUMBER(M54:Y54),
                IF(
                    M$4:Y$4=1,
                    M54:Y54,
                    ""),
                "")),
            MAX(IF(
                ISNUMBER(M54:Y54),
                IF(
                    M$4:Y$4=2,
                    M54:Y54,
                    ""),
                ""))
        ),
        IF(
            Parameters!$D$16=1,
            IFERROR(
                AVERAGE(IF(
                    ISNUMBER(M54:Y54),
                    IF(
                        M$4:Y$4=1,
                        M54:Y54,
                        ""),
                    "")),
                AVERAGE(IF(
                    ISNUMBER(M54:Y54),
                    IF(
                        M$4:Y$4=2,
                        M54:Y54,
                        ""),
                    ""))
            ),
            IF(
                Parameters!$D$17=1,
                IFERROR(
                    IF(
                        OR(
                            IF(
                                ISNUMBER(M54:Y54),
                                IF(
                                    M$4:Y$4=1,
                                    M54:Y54,
                                    ""),
                                "")
                            =0),
                        0,
                        GEOMEAN(IF(
                            ISNUMBER(M54:Y54),
                            IF(
                                M$4:Y$4=1,
                                M54:Y54,
                                ""),
                            ""))
                    ),
                    IF(
                        OR(IF(
                            ISNUMBER(M54:Y54),
                            IF(
                                M$4:Y$4=2,
                                M54:Y54,
                                ""),
                            "")
                            =0),
                        0,
                        GEOMEAN(IF(
                            ISNUMBER(M54:Y54),
                            IF(
                                M$4:Y$4=2,
                                M54:Y54,
                                ""),
                            "")))
                )
            )
        )
    )
)</f>
        <v>#N/A</v>
      </c>
      <c r="I54" s="191" t="e" cm="1">
        <f t="array" ref="I54">IF(
    SUM(IF(
            ISNUMBER(
                IF(
                    $M$5:$Y$5,
                    (M54:Y54),
                    "")),
            1,
            0))
        =0,
    NA(),
    IF(
        Parameters!$D$15=1,
        IF(
            SUM(--(ISNUMBER(IF($M$5:$Y$5=1,(M54:Y54),""))))&gt;0,
            MAX(IF(
                ISNUMBER(M54:Y54),
                IF(
                    M$5:Y$5=1,
                    M54:Y54,
                    ""),
                "")),
            MAX(IF(
                ISNUMBER(M54:Y54),
                IF(
                    M$5:Y$5=2,
                    M54:Y54,
                    ""),
                ""))
        ),
        IF(
            Parameters!$D$16=1,
            IFERROR(
                AVERAGE(IF(
                    ISNUMBER(M54:Y54),
                    IF(
                        M$5:Y$5=1,
                        M54:Y54,
                        ""),
                    "")),
                AVERAGE(IF(
                    ISNUMBER(M54:Y54),
                    IF(
                        M$5:Y$5=2,
                        M54:Y54,
                        ""),
                    ""))
            ),
            IF(
                Parameters!$D$17=1,
                IFERROR(
                    IF(
                        OR(
                            IF(
                                ISNUMBER(M54:Y54),
                                IF(
                                    M$5:Y$5=1,
                                    M54:Y54,
                                    ""),
                                "")
                            =0),
                        0,
                        GEOMEAN(IF(
                            ISNUMBER(M54:Y54),
                            IF(
                                M$5:Y$5=1,
                                M54:Y54,
                                ""),
                            ""))
                    ),
                    IF(
                        OR(IF(
                            ISNUMBER(M54:Y54),
                            IF(
                                M$5:Y$5=2,
                                M54:Y54,
                                ""),
                            "")
                            =0),
                        0,
                        GEOMEAN(IF(
                            ISNUMBER(M54:Y54),
                            IF(
                                M$5:Y$5=2,
                                M54:Y54,
                                ""),
                            "")))
                )
            )
        )
    )
)</f>
        <v>#N/A</v>
      </c>
      <c r="J54" s="242" t="s">
        <v>409</v>
      </c>
      <c r="K54" s="242" t="s">
        <v>409</v>
      </c>
      <c r="L54" s="91" t="s">
        <v>704</v>
      </c>
      <c r="M54" s="192" t="s">
        <v>409</v>
      </c>
      <c r="N54" s="192" t="s">
        <v>409</v>
      </c>
      <c r="O54" s="192" t="s">
        <v>409</v>
      </c>
      <c r="P54" s="192" t="s">
        <v>409</v>
      </c>
      <c r="Q54" s="192" t="s">
        <v>409</v>
      </c>
      <c r="R54" s="192" t="s">
        <v>409</v>
      </c>
      <c r="S54" s="192" t="s">
        <v>409</v>
      </c>
      <c r="T54" s="192" t="s">
        <v>409</v>
      </c>
      <c r="U54" s="192" t="s">
        <v>409</v>
      </c>
      <c r="V54" s="192" t="s">
        <v>409</v>
      </c>
      <c r="W54" s="192" t="s">
        <v>409</v>
      </c>
      <c r="X54" s="192" t="s">
        <v>409</v>
      </c>
      <c r="Y54" s="192"/>
      <c r="Z54" s="192"/>
      <c r="AF54" s="34"/>
      <c r="AG54" s="34"/>
      <c r="AH54" s="34"/>
      <c r="AI54" s="34"/>
      <c r="AJ54" s="34"/>
      <c r="AK54" s="34"/>
      <c r="AL54" s="195"/>
      <c r="AM54" s="195"/>
      <c r="AN54" s="80"/>
      <c r="AO54" s="80"/>
      <c r="AP54" s="80"/>
      <c r="AQ54" s="35"/>
    </row>
    <row r="55" spans="1:43" x14ac:dyDescent="0.2">
      <c r="A55" s="84">
        <v>48</v>
      </c>
      <c r="B55" s="84" t="str">
        <f ca="1"/>
        <v>Cayman Islands</v>
      </c>
      <c r="C55" s="84" t="str">
        <f ca="1"/>
        <v>CYM</v>
      </c>
      <c r="D55" s="219" t="str">
        <f ca="1"/>
        <v>LCN           Latin America &amp; Caribbean</v>
      </c>
      <c r="E55" s="219" t="str">
        <f ca="1"/>
        <v>NA</v>
      </c>
      <c r="F55" s="190" t="str">
        <f t="shared" ca="1" si="3"/>
        <v/>
      </c>
      <c r="G55" s="80" t="e">
        <f>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#N/A</v>
      </c>
      <c r="H55" s="80" t="e" cm="1">
        <f t="array" ref="H55">IF(
    SUM(IF(
            ISNUMBER(
                IF(
                    $M$4:$Y$4,
                    (M55:Y55),
                    "")),
            1,
            0))
        =0,
    NA(),
    IF(
        Parameters!$D$15=1,
        IF(
            SUM(--(ISNUMBER(IF($M$4:$Y$4=1,(M55:Y55),""))))&gt;0,
            MAX(IF(
                ISNUMBER(M55:Y55),
                IF(
                    M$4:Y$4=1,
                    M55:Y55,
                    ""),
                "")),
            MAX(IF(
                ISNUMBER(M55:Y55),
                IF(
                    M$4:Y$4=2,
                    M55:Y55,
                    ""),
                ""))
        ),
        IF(
            Parameters!$D$16=1,
            IFERROR(
                AVERAGE(IF(
                    ISNUMBER(M55:Y55),
                    IF(
                        M$4:Y$4=1,
                        M55:Y55,
                        ""),
                    "")),
                AVERAGE(IF(
                    ISNUMBER(M55:Y55),
                    IF(
                        M$4:Y$4=2,
                        M55:Y55,
                        ""),
                    ""))
            ),
            IF(
                Parameters!$D$17=1,
                IFERROR(
                    IF(
                        OR(
                            IF(
                                ISNUMBER(M55:Y55),
                                IF(
                                    M$4:Y$4=1,
                                    M55:Y55,
                                    ""),
                                "")
                            =0),
                        0,
                        GEOMEAN(IF(
                            ISNUMBER(M55:Y55),
                            IF(
                                M$4:Y$4=1,
                                M55:Y55,
                                ""),
                            ""))
                    ),
                    IF(
                        OR(IF(
                            ISNUMBER(M55:Y55),
                            IF(
                                M$4:Y$4=2,
                                M55:Y55,
                                ""),
                            "")
                            =0),
                        0,
                        GEOMEAN(IF(
                            ISNUMBER(M55:Y55),
                            IF(
                                M$4:Y$4=2,
                                M55:Y55,
                                ""),
                            "")))
                )
            )
        )
    )
)</f>
        <v>#N/A</v>
      </c>
      <c r="I55" s="191" t="e" cm="1">
        <f t="array" ref="I55">IF(
    SUM(IF(
            ISNUMBER(
                IF(
                    $M$5:$Y$5,
                    (M55:Y55),
                    "")),
            1,
            0))
        =0,
    NA(),
    IF(
        Parameters!$D$15=1,
        IF(
            SUM(--(ISNUMBER(IF($M$5:$Y$5=1,(M55:Y55),""))))&gt;0,
            MAX(IF(
                ISNUMBER(M55:Y55),
                IF(
                    M$5:Y$5=1,
                    M55:Y55,
                    ""),
                "")),
            MAX(IF(
                ISNUMBER(M55:Y55),
                IF(
                    M$5:Y$5=2,
                    M55:Y55,
                    ""),
                ""))
        ),
        IF(
            Parameters!$D$16=1,
            IFERROR(
                AVERAGE(IF(
                    ISNUMBER(M55:Y55),
                    IF(
                        M$5:Y$5=1,
                        M55:Y55,
                        ""),
                    "")),
                AVERAGE(IF(
                    ISNUMBER(M55:Y55),
                    IF(
                        M$5:Y$5=2,
                        M55:Y55,
                        ""),
                    ""))
            ),
            IF(
                Parameters!$D$17=1,
                IFERROR(
                    IF(
                        OR(
                            IF(
                                ISNUMBER(M55:Y55),
                                IF(
                                    M$5:Y$5=1,
                                    M55:Y55,
                                    ""),
                                "")
                            =0),
                        0,
                        GEOMEAN(IF(
                            ISNUMBER(M55:Y55),
                            IF(
                                M$5:Y$5=1,
                                M55:Y55,
                                ""),
                            ""))
                    ),
                    IF(
                        OR(IF(
                            ISNUMBER(M55:Y55),
                            IF(
                                M$5:Y$5=2,
                                M55:Y55,
                                ""),
                            "")
                            =0),
                        0,
                        GEOMEAN(IF(
                            ISNUMBER(M55:Y55),
                            IF(
                                M$5:Y$5=2,
                                M55:Y55,
                                ""),
                            "")))
                )
            )
        )
    )
)</f>
        <v>#N/A</v>
      </c>
      <c r="J55" s="242" t="s">
        <v>409</v>
      </c>
      <c r="K55" s="242">
        <v>45014</v>
      </c>
      <c r="L55" s="91" t="s">
        <v>705</v>
      </c>
      <c r="M55" s="192" t="s">
        <v>409</v>
      </c>
      <c r="N55" s="192" t="s">
        <v>409</v>
      </c>
      <c r="O55" s="192" t="s">
        <v>409</v>
      </c>
      <c r="P55" s="192" t="s">
        <v>409</v>
      </c>
      <c r="Q55" s="192" t="s">
        <v>409</v>
      </c>
      <c r="R55" s="192" t="s">
        <v>409</v>
      </c>
      <c r="S55" s="192" t="s">
        <v>409</v>
      </c>
      <c r="T55" s="192" t="s">
        <v>409</v>
      </c>
      <c r="U55" s="192" t="s">
        <v>409</v>
      </c>
      <c r="V55" s="192" t="s">
        <v>409</v>
      </c>
      <c r="W55" s="192" t="s">
        <v>409</v>
      </c>
      <c r="X55" s="192" t="s">
        <v>409</v>
      </c>
      <c r="Y55" s="192"/>
      <c r="Z55" s="192"/>
      <c r="AF55" s="34"/>
      <c r="AG55" s="34"/>
      <c r="AH55" s="34"/>
      <c r="AI55" s="34"/>
      <c r="AJ55" s="34"/>
      <c r="AK55" s="34"/>
      <c r="AL55" s="195"/>
      <c r="AM55" s="195"/>
      <c r="AN55" s="80"/>
      <c r="AO55" s="80"/>
      <c r="AP55" s="80"/>
      <c r="AQ55" s="35"/>
    </row>
    <row r="56" spans="1:43" x14ac:dyDescent="0.2">
      <c r="A56" s="84">
        <v>49</v>
      </c>
      <c r="B56" s="84" t="str">
        <f ca="1"/>
        <v>Cyprus</v>
      </c>
      <c r="C56" s="84" t="str">
        <f ca="1"/>
        <v>CYP</v>
      </c>
      <c r="D56" s="219" t="str">
        <f ca="1"/>
        <v>ECS           Europe &amp; Central Asia</v>
      </c>
      <c r="E56" s="219" t="str">
        <f ca="1"/>
        <v>NA</v>
      </c>
      <c r="F56" s="190" t="str">
        <f t="shared" ca="1" si="3"/>
        <v/>
      </c>
      <c r="G56" s="80">
        <f>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$M$4:$Y$4,
                    (M56:Y56),
                    "")),
            1,
            0))
        =0,
    NA(),
    IF(
        Parameters!$D$15=1,
        IF(
            SUM(--(ISNUMBER(IF($M$4:$Y$4=1,(M56:Y56),""))))&gt;0,
            MAX(IF(
                ISNUMBER(M56:Y56),
                IF(
                    M$4:Y$4=1,
                    M56:Y56,
                    ""),
                "")),
            MAX(IF(
                ISNUMBER(M56:Y56),
                IF(
                    M$4:Y$4=2,
                    M56:Y56,
                    ""),
                ""))
        ),
        IF(
            Parameters!$D$16=1,
            IFERROR(
                AVERAGE(IF(
                    ISNUMBER(M56:Y56),
                    IF(
                        M$4:Y$4=1,
                        M56:Y56,
                        ""),
                    "")),
                AVERAGE(IF(
                    ISNUMBER(M56:Y56),
                    IF(
                        M$4:Y$4=2,
                        M56:Y56,
                        ""),
                    ""))
            ),
            IF(
                Parameters!$D$17=1,
                IFERROR(
                    IF(
                        OR(
                            IF(
                                ISNUMBER(M56:Y56),
                                IF(
                                    M$4:Y$4=1,
                                    M56:Y56,
                                    ""),
                                "")
                            =0),
                        0,
                        GEOMEAN(IF(
                            ISNUMBER(M56:Y56),
                            IF(
                                M$4:Y$4=1,
                                M56:Y56,
                                ""),
                            ""))
                    ),
                    IF(
                        OR(IF(
                            ISNUMBER(M56:Y56),
                            IF(
                                M$4:Y$4=2,
                                M56:Y56,
                                ""),
                            "")
                            =0),
                        0,
                        GEOMEAN(IF(
                            ISNUMBER(M56:Y56),
                            IF(
                                M$4:Y$4=2,
                                M56:Y56,
                                ""),
                            "")))
                )
            )
        )
    )
)</f>
        <v>0.85714285714285499</v>
      </c>
      <c r="I56" s="191" cm="1">
        <f t="array" ref="I56">IF(
    SUM(IF(
            ISNUMBER(
                IF(
                    $M$5:$Y$5,
                    (M56:Y56),
                    "")),
            1,
            0))
        =0,
    NA(),
    IF(
        Parameters!$D$15=1,
        IF(
            SUM(--(ISNUMBER(IF($M$5:$Y$5=1,(M56:Y56),""))))&gt;0,
            MAX(IF(
                ISNUMBER(M56:Y56),
                IF(
                    M$5:Y$5=1,
                    M56:Y56,
                    ""),
                "")),
            MAX(IF(
                ISNUMBER(M56:Y56),
                IF(
                    M$5:Y$5=2,
                    M56:Y56,
                    ""),
                ""))
        ),
        IF(
            Parameters!$D$16=1,
            IFERROR(
                AVERAGE(IF(
                    ISNUMBER(M56:Y56),
                    IF(
                        M$5:Y$5=1,
                        M56:Y56,
                        ""),
                    "")),
                AVERAGE(IF(
                    ISNUMBER(M56:Y56),
                    IF(
                        M$5:Y$5=2,
                        M56:Y56,
                        ""),
                    ""))
            ),
            IF(
                Parameters!$D$17=1,
                IFERROR(
                    IF(
                        OR(
                            IF(
                                ISNUMBER(M56:Y56),
                                IF(
                                    M$5:Y$5=1,
                                    M56:Y56,
                                    ""),
                                "")
                            =0),
                        0,
                        GEOMEAN(IF(
                            ISNUMBER(M56:Y56),
                            IF(
                                M$5:Y$5=1,
                                M56:Y56,
                                ""),
                            ""))
                    ),
                    IF(
                        OR(IF(
                            ISNUMBER(M56:Y56),
                            IF(
                                M$5:Y$5=2,
                                M56:Y56,
                                ""),
                            "")
                            =0),
                        0,
                        GEOMEAN(IF(
                            ISNUMBER(M56:Y56),
                            IF(
                                M$5:Y$5=2,
                                M56:Y56,
                                ""),
                            "")))
                )
            )
        )
    )
)</f>
        <v>0</v>
      </c>
      <c r="J56" s="242">
        <v>44753</v>
      </c>
      <c r="K56" s="242">
        <v>45142</v>
      </c>
      <c r="L56" s="91" t="s">
        <v>85</v>
      </c>
      <c r="M56" s="192">
        <v>0.85714285714285499</v>
      </c>
      <c r="N56" s="192">
        <v>0</v>
      </c>
      <c r="O56" s="192" t="s">
        <v>409</v>
      </c>
      <c r="P56" s="192" t="s">
        <v>409</v>
      </c>
      <c r="Q56" s="192" t="s">
        <v>409</v>
      </c>
      <c r="R56" s="192">
        <v>0.6</v>
      </c>
      <c r="S56" s="192">
        <v>-0.746999999999999</v>
      </c>
      <c r="T56" s="192">
        <v>-0.1</v>
      </c>
      <c r="U56" s="192" t="s">
        <v>409</v>
      </c>
      <c r="V56" s="192" t="s">
        <v>409</v>
      </c>
      <c r="W56" s="192" t="s">
        <v>409</v>
      </c>
      <c r="X56" s="192" t="s">
        <v>409</v>
      </c>
      <c r="Y56" s="192"/>
      <c r="Z56" s="192"/>
      <c r="AF56" s="34"/>
      <c r="AG56" s="34"/>
      <c r="AH56" s="34"/>
      <c r="AI56" s="34"/>
      <c r="AJ56" s="34"/>
      <c r="AK56" s="34"/>
      <c r="AL56" s="195"/>
      <c r="AM56" s="195"/>
      <c r="AN56" s="80"/>
      <c r="AO56" s="80"/>
      <c r="AP56" s="80"/>
      <c r="AQ56" s="35"/>
    </row>
    <row r="57" spans="1:43" x14ac:dyDescent="0.2">
      <c r="A57" s="84">
        <v>50</v>
      </c>
      <c r="B57" s="84" t="str">
        <f ca="1"/>
        <v>Czech Republic</v>
      </c>
      <c r="C57" s="84" t="str">
        <f ca="1"/>
        <v>CZE</v>
      </c>
      <c r="D57" s="219" t="str">
        <f ca="1"/>
        <v>ECS           Europe &amp; Central Asia</v>
      </c>
      <c r="E57" s="219" t="str">
        <f ca="1"/>
        <v>NA</v>
      </c>
      <c r="F57" s="190" t="str">
        <f t="shared" ca="1" si="3"/>
        <v/>
      </c>
      <c r="G57" s="80">
        <f>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1.0934872133291178</v>
      </c>
      <c r="H57" s="80" cm="1">
        <f t="array" ref="H57">IF(
    SUM(IF(
            ISNUMBER(
                IF(
                    $M$4:$Y$4,
                    (M57:Y57),
                    "")),
            1,
            0))
        =0,
    NA(),
    IF(
        Parameters!$D$15=1,
        IF(
            SUM(--(ISNUMBER(IF($M$4:$Y$4=1,(M57:Y57),""))))&gt;0,
            MAX(IF(
                ISNUMBER(M57:Y57),
                IF(
                    M$4:Y$4=1,
                    M57:Y57,
                    ""),
                "")),
            MAX(IF(
                ISNUMBER(M57:Y57),
                IF(
                    M$4:Y$4=2,
                    M57:Y57,
                    ""),
                ""))
        ),
        IF(
            Parameters!$D$16=1,
            IFERROR(
                AVERAGE(IF(
                    ISNUMBER(M57:Y57),
                    IF(
                        M$4:Y$4=1,
                        M57:Y57,
                        ""),
                    "")),
                AVERAGE(IF(
                    ISNUMBER(M57:Y57),
                    IF(
                        M$4:Y$4=2,
                        M57:Y57,
                        ""),
                    ""))
            ),
            IF(
                Parameters!$D$17=1,
                IFERROR(
                    IF(
                        OR(
                            IF(
                                ISNUMBER(M57:Y57),
                                IF(
                                    M$4:Y$4=1,
                                    M57:Y57,
                                    ""),
                                "")
                            =0),
                        0,
                        GEOMEAN(IF(
                            ISNUMBER(M57:Y57),
                            IF(
                                M$4:Y$4=1,
                                M57:Y57,
                                ""),
                            ""))
                    ),
                    IF(
                        OR(IF(
                            ISNUMBER(M57:Y57),
                            IF(
                                M$4:Y$4=2,
                                M57:Y57,
                                ""),
                            "")
                            =0),
                        0,
                        GEOMEAN(IF(
                            ISNUMBER(M57:Y57),
                            IF(
                                M$4:Y$4=2,
                                M57:Y57,
                                ""),
                            "")))
                )
            )
        )
    )
)</f>
        <v>0.42857142857142799</v>
      </c>
      <c r="I57" s="191" cm="1">
        <f t="array" ref="I57">IF(
    SUM(IF(
            ISNUMBER(
                IF(
                    $M$5:$Y$5,
                    (M57:Y57),
                    "")),
            1,
            0))
        =0,
    NA(),
    IF(
        Parameters!$D$15=1,
        IF(
            SUM(--(ISNUMBER(IF($M$5:$Y$5=1,(M57:Y57),""))))&gt;0,
            MAX(IF(
                ISNUMBER(M57:Y57),
                IF(
                    M$5:Y$5=1,
                    M57:Y57,
                    ""),
                "")),
            MAX(IF(
                ISNUMBER(M57:Y57),
                IF(
                    M$5:Y$5=2,
                    M57:Y57,
                    ""),
                ""))
        ),
        IF(
            Parameters!$D$16=1,
            IFERROR(
                AVERAGE(IF(
                    ISNUMBER(M57:Y57),
                    IF(
                        M$5:Y$5=1,
                        M57:Y57,
                        ""),
                    "")),
                AVERAGE(IF(
                    ISNUMBER(M57:Y57),
                    IF(
                        M$5:Y$5=2,
                        M57:Y57,
                        ""),
                    ""))
            ),
            IF(
                Parameters!$D$17=1,
                IFERROR(
                    IF(
                        OR(
                            IF(
                                ISNUMBER(M57:Y57),
                                IF(
                                    M$5:Y$5=1,
                                    M57:Y57,
                                    ""),
                                "")
                            =0),
                        0,
                        GEOMEAN(IF(
                            ISNUMBER(M57:Y57),
                            IF(
                                M$5:Y$5=1,
                                M57:Y57,
                                ""),
                            ""))
                    ),
                    IF(
                        OR(IF(
                            ISNUMBER(M57:Y57),
                            IF(
                                M$5:Y$5=2,
                                M57:Y57,
                                ""),
                            "")
                            =0),
                        0,
                        GEOMEAN(IF(
                            ISNUMBER(M57:Y57),
                            IF(
                                M$5:Y$5=2,
                                M57:Y57,
                                ""),
                            "")))
                )
            )
        )
    )
)</f>
        <v>2.7899999999999898</v>
      </c>
      <c r="J57" s="242">
        <v>45142</v>
      </c>
      <c r="K57" s="242">
        <v>45142</v>
      </c>
      <c r="L57" s="91" t="s">
        <v>87</v>
      </c>
      <c r="M57" s="192">
        <v>0.42857142857142799</v>
      </c>
      <c r="N57" s="192">
        <v>2.7899999999999898</v>
      </c>
      <c r="O57" s="192" t="s">
        <v>409</v>
      </c>
      <c r="P57" s="192" t="s">
        <v>409</v>
      </c>
      <c r="Q57" s="192" t="s">
        <v>409</v>
      </c>
      <c r="R57" s="192">
        <v>0.3</v>
      </c>
      <c r="S57" s="192">
        <v>-0.50800000000000001</v>
      </c>
      <c r="T57" s="192">
        <v>0.27899999999999903</v>
      </c>
      <c r="U57" s="192" t="s">
        <v>409</v>
      </c>
      <c r="V57" s="192" t="s">
        <v>409</v>
      </c>
      <c r="W57" s="192" t="s">
        <v>409</v>
      </c>
      <c r="X57" s="192" t="s">
        <v>409</v>
      </c>
      <c r="Y57" s="192"/>
      <c r="Z57" s="192"/>
      <c r="AF57" s="34"/>
      <c r="AG57" s="34"/>
      <c r="AH57" s="34"/>
      <c r="AI57" s="34"/>
      <c r="AJ57" s="34"/>
      <c r="AK57" s="34"/>
      <c r="AL57" s="195"/>
      <c r="AM57" s="195"/>
      <c r="AN57" s="80"/>
      <c r="AO57" s="80"/>
      <c r="AP57" s="80"/>
      <c r="AQ57" s="35"/>
    </row>
    <row r="58" spans="1:43" x14ac:dyDescent="0.2">
      <c r="A58" s="84">
        <v>51</v>
      </c>
      <c r="B58" s="84" t="str">
        <f ca="1"/>
        <v>Germany</v>
      </c>
      <c r="C58" s="84" t="str">
        <f ca="1"/>
        <v>DEU</v>
      </c>
      <c r="D58" s="219" t="str">
        <f ca="1"/>
        <v>ECS           Europe &amp; Central Asia</v>
      </c>
      <c r="E58" s="219" t="str">
        <f ca="1"/>
        <v>NA</v>
      </c>
      <c r="F58" s="190" t="str">
        <f t="shared" ca="1" si="3"/>
        <v/>
      </c>
      <c r="G58" s="80">
        <f>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$M$4:$Y$4,
                    (M58:Y58),
                    "")),
            1,
            0))
        =0,
    NA(),
    IF(
        Parameters!$D$15=1,
        IF(
            SUM(--(ISNUMBER(IF($M$4:$Y$4=1,(M58:Y58),""))))&gt;0,
            MAX(IF(
                ISNUMBER(M58:Y58),
                IF(
                    M$4:Y$4=1,
                    M58:Y58,
                    ""),
                "")),
            MAX(IF(
                ISNUMBER(M58:Y58),
                IF(
                    M$4:Y$4=2,
                    M58:Y58,
                    ""),
                ""))
        ),
        IF(
            Parameters!$D$16=1,
            IFERROR(
                AVERAGE(IF(
                    ISNUMBER(M58:Y58),
                    IF(
                        M$4:Y$4=1,
                        M58:Y58,
                        ""),
                    "")),
                AVERAGE(IF(
                    ISNUMBER(M58:Y58),
                    IF(
                        M$4:Y$4=2,
                        M58:Y58,
                        ""),
                    ""))
            ),
            IF(
                Parameters!$D$17=1,
                IFERROR(
                    IF(
                        OR(
                            IF(
                                ISNUMBER(M58:Y58),
                                IF(
                                    M$4:Y$4=1,
                                    M58:Y58,
                                    ""),
                                "")
                            =0),
                        0,
                        GEOMEAN(IF(
                            ISNUMBER(M58:Y58),
                            IF(
                                M$4:Y$4=1,
                                M58:Y58,
                                ""),
                            ""))
                    ),
                    IF(
                        OR(IF(
                            ISNUMBER(M58:Y58),
                            IF(
                                M$4:Y$4=2,
                                M58:Y58,
                                ""),
                            "")
                            =0),
                        0,
                        GEOMEAN(IF(
                            ISNUMBER(M58:Y58),
                            IF(
                                M$4:Y$4=2,
                                M58:Y58,
                                ""),
                            "")))
                )
            )
        )
    )
)</f>
        <v>0.57142857142857095</v>
      </c>
      <c r="I58" s="191" cm="1">
        <f t="array" ref="I58">IF(
    SUM(IF(
            ISNUMBER(
                IF(
                    $M$5:$Y$5,
                    (M58:Y58),
                    "")),
            1,
            0))
        =0,
    NA(),
    IF(
        Parameters!$D$15=1,
        IF(
            SUM(--(ISNUMBER(IF($M$5:$Y$5=1,(M58:Y58),""))))&gt;0,
            MAX(IF(
                ISNUMBER(M58:Y58),
                IF(
                    M$5:Y$5=1,
                    M58:Y58,
                    ""),
                "")),
            MAX(IF(
                ISNUMBER(M58:Y58),
                IF(
                    M$5:Y$5=2,
                    M58:Y58,
                    ""),
                ""))
        ),
        IF(
            Parameters!$D$16=1,
            IFERROR(
                AVERAGE(IF(
                    ISNUMBER(M58:Y58),
                    IF(
                        M$5:Y$5=1,
                        M58:Y58,
                        ""),
                    "")),
                AVERAGE(IF(
                    ISNUMBER(M58:Y58),
                    IF(
                        M$5:Y$5=2,
                        M58:Y58,
                        ""),
                    ""))
            ),
            IF(
                Parameters!$D$17=1,
                IFERROR(
                    IF(
                        OR(
                            IF(
                                ISNUMBER(M58:Y58),
                                IF(
                                    M$5:Y$5=1,
                                    M58:Y58,
                                    ""),
                                "")
                            =0),
                        0,
                        GEOMEAN(IF(
                            ISNUMBER(M58:Y58),
                            IF(
                                M$5:Y$5=1,
                                M58:Y58,
                                ""),
                            ""))
                    ),
                    IF(
                        OR(IF(
                            ISNUMBER(M58:Y58),
                            IF(
                                M$5:Y$5=2,
                                M58:Y58,
                                ""),
                            "")
                            =0),
                        0,
                        GEOMEAN(IF(
                            ISNUMBER(M58:Y58),
                            IF(
                                M$5:Y$5=2,
                                M58:Y58,
                                ""),
                            "")))
                )
            )
        )
    )
)</f>
        <v>0</v>
      </c>
      <c r="J58" s="242">
        <v>44753</v>
      </c>
      <c r="K58" s="242">
        <v>45142</v>
      </c>
      <c r="L58" s="91" t="s">
        <v>89</v>
      </c>
      <c r="M58" s="192">
        <v>0.57142857142857095</v>
      </c>
      <c r="N58" s="192">
        <v>0</v>
      </c>
      <c r="O58" s="192" t="s">
        <v>409</v>
      </c>
      <c r="P58" s="192" t="s">
        <v>409</v>
      </c>
      <c r="Q58" s="192" t="s">
        <v>409</v>
      </c>
      <c r="R58" s="192">
        <v>0.4</v>
      </c>
      <c r="S58" s="192">
        <v>-0.50800000000000001</v>
      </c>
      <c r="T58" s="192">
        <v>-4.9999999999999802E-2</v>
      </c>
      <c r="U58" s="192" t="s">
        <v>409</v>
      </c>
      <c r="V58" s="192" t="s">
        <v>409</v>
      </c>
      <c r="W58" s="192" t="s">
        <v>409</v>
      </c>
      <c r="X58" s="192" t="s">
        <v>409</v>
      </c>
      <c r="Y58" s="192"/>
      <c r="Z58" s="192"/>
      <c r="AF58" s="34"/>
      <c r="AG58" s="34"/>
      <c r="AH58" s="34"/>
      <c r="AI58" s="34"/>
      <c r="AJ58" s="34"/>
      <c r="AK58" s="34"/>
      <c r="AL58" s="195"/>
      <c r="AM58" s="195"/>
      <c r="AN58" s="80"/>
      <c r="AO58" s="80"/>
      <c r="AP58" s="80"/>
      <c r="AQ58" s="35"/>
    </row>
    <row r="59" spans="1:43" x14ac:dyDescent="0.2">
      <c r="A59" s="84">
        <v>52</v>
      </c>
      <c r="B59" s="84" t="str">
        <f ca="1"/>
        <v>Djibouti</v>
      </c>
      <c r="C59" s="84" t="str">
        <f ca="1"/>
        <v>DJI</v>
      </c>
      <c r="D59" s="219" t="str">
        <f ca="1"/>
        <v>MEA           Middle East &amp; North Africa</v>
      </c>
      <c r="E59" s="219" t="str">
        <f ca="1"/>
        <v>IDA</v>
      </c>
      <c r="F59" s="190" t="str">
        <f t="shared" ca="1" si="3"/>
        <v/>
      </c>
      <c r="G59" s="80">
        <f>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0</v>
      </c>
      <c r="H59" s="80" cm="1">
        <f t="array" ref="H59">IF(
    SUM(IF(
            ISNUMBER(
                IF(
                    $M$4:$Y$4,
                    (M59:Y59),
                    "")),
            1,
            0))
        =0,
    NA(),
    IF(
        Parameters!$D$15=1,
        IF(
            SUM(--(ISNUMBER(IF($M$4:$Y$4=1,(M59:Y59),""))))&gt;0,
            MAX(IF(
                ISNUMBER(M59:Y59),
                IF(
                    M$4:Y$4=1,
                    M59:Y59,
                    ""),
                "")),
            MAX(IF(
                ISNUMBER(M59:Y59),
                IF(
                    M$4:Y$4=2,
                    M59:Y59,
                    ""),
                ""))
        ),
        IF(
            Parameters!$D$16=1,
            IFERROR(
                AVERAGE(IF(
                    ISNUMBER(M59:Y59),
                    IF(
                        M$4:Y$4=1,
                        M59:Y59,
                        ""),
                    "")),
                AVERAGE(IF(
                    ISNUMBER(M59:Y59),
                    IF(
                        M$4:Y$4=2,
                        M59:Y59,
                        ""),
                    ""))
            ),
            IF(
                Parameters!$D$17=1,
                IFERROR(
                    IF(
                        OR(
                            IF(
                                ISNUMBER(M59:Y59),
                                IF(
                                    M$4:Y$4=1,
                                    M59:Y59,
                                    ""),
                                "")
                            =0),
                        0,
                        GEOMEAN(IF(
                            ISNUMBER(M59:Y59),
                            IF(
                                M$4:Y$4=1,
                                M59:Y59,
                                ""),
                            ""))
                    ),
                    IF(
                        OR(IF(
                            ISNUMBER(M59:Y59),
                            IF(
                                M$4:Y$4=2,
                                M59:Y59,
                                ""),
                            "")
                            =0),
                        0,
                        GEOMEAN(IF(
                            ISNUMBER(M59:Y59),
                            IF(
                                M$4:Y$4=2,
                                M59:Y59,
                                ""),
                            "")))
                )
            )
        )
    )
)</f>
        <v>8.1428571428571406</v>
      </c>
      <c r="I59" s="191" cm="1">
        <f t="array" ref="I59">IF(
    SUM(IF(
            ISNUMBER(
                IF(
                    $M$5:$Y$5,
                    (M59:Y59),
                    "")),
            1,
            0))
        =0,
    NA(),
    IF(
        Parameters!$D$15=1,
        IF(
            SUM(--(ISNUMBER(IF($M$5:$Y$5=1,(M59:Y59),""))))&gt;0,
            MAX(IF(
                ISNUMBER(M59:Y59),
                IF(
                    M$5:Y$5=1,
                    M59:Y59,
                    ""),
                "")),
            MAX(IF(
                ISNUMBER(M59:Y59),
                IF(
                    M$5:Y$5=2,
                    M59:Y59,
                    ""),
                ""))
        ),
        IF(
            Parameters!$D$16=1,
            IFERROR(
                AVERAGE(IF(
                    ISNUMBER(M59:Y59),
                    IF(
                        M$5:Y$5=1,
                        M59:Y59,
                        ""),
                    "")),
                AVERAGE(IF(
                    ISNUMBER(M59:Y59),
                    IF(
                        M$5:Y$5=2,
                        M59:Y59,
                        ""),
                    ""))
            ),
            IF(
                Parameters!$D$17=1,
                IFERROR(
                    IF(
                        OR(
                            IF(
                                ISNUMBER(M59:Y59),
                                IF(
                                    M$5:Y$5=1,
                                    M59:Y59,
                                    ""),
                                "")
                            =0),
                        0,
                        GEOMEAN(IF(
                            ISNUMBER(M59:Y59),
                            IF(
                                M$5:Y$5=1,
                                M59:Y59,
                                ""),
                            ""))
                    ),
                    IF(
                        OR(IF(
                            ISNUMBER(M59:Y59),
                            IF(
                                M$5:Y$5=2,
                                M59:Y59,
                                ""),
                            "")
                            =0),
                        0,
                        GEOMEAN(IF(
                            ISNUMBER(M59:Y59),
                            IF(
                                M$5:Y$5=2,
                                M59:Y59,
                                ""),
                            "")))
                )
            )
        )
    )
)</f>
        <v>0</v>
      </c>
      <c r="J59" s="242">
        <v>45142</v>
      </c>
      <c r="K59" s="242">
        <v>45142</v>
      </c>
      <c r="L59" s="91" t="s">
        <v>91</v>
      </c>
      <c r="M59" s="192">
        <v>8.1428571428571406</v>
      </c>
      <c r="N59" s="192" t="s">
        <v>409</v>
      </c>
      <c r="O59" s="192" t="s">
        <v>409</v>
      </c>
      <c r="P59" s="192">
        <v>0</v>
      </c>
      <c r="Q59" s="192" t="s">
        <v>409</v>
      </c>
      <c r="R59" s="192">
        <v>5.7</v>
      </c>
      <c r="S59" s="192" t="s">
        <v>409</v>
      </c>
      <c r="T59" s="192" t="s">
        <v>409</v>
      </c>
      <c r="U59" s="192" t="s">
        <v>409</v>
      </c>
      <c r="V59" s="192">
        <v>-0.43982463127999999</v>
      </c>
      <c r="W59" s="192">
        <v>-0.87219081858770098</v>
      </c>
      <c r="X59" s="192" t="s">
        <v>409</v>
      </c>
      <c r="Y59" s="192"/>
      <c r="Z59" s="192"/>
      <c r="AF59" s="34"/>
      <c r="AG59" s="34"/>
      <c r="AH59" s="34"/>
      <c r="AI59" s="34"/>
      <c r="AJ59" s="34"/>
      <c r="AK59" s="34"/>
      <c r="AL59" s="195"/>
      <c r="AM59" s="195"/>
      <c r="AN59" s="80"/>
      <c r="AO59" s="80"/>
      <c r="AP59" s="80"/>
      <c r="AQ59" s="35"/>
    </row>
    <row r="60" spans="1:43" x14ac:dyDescent="0.2">
      <c r="A60" s="84">
        <v>53</v>
      </c>
      <c r="B60" s="84" t="str">
        <f ca="1"/>
        <v>Dominica</v>
      </c>
      <c r="C60" s="84" t="str">
        <f ca="1"/>
        <v>DMA</v>
      </c>
      <c r="D60" s="219" t="str">
        <f ca="1"/>
        <v>LCN           Latin America &amp; Caribbean</v>
      </c>
      <c r="E60" s="219" t="str">
        <f ca="1"/>
        <v>Blend</v>
      </c>
      <c r="F60" s="190" t="str">
        <f t="shared" ca="1" si="3"/>
        <v/>
      </c>
      <c r="G60" s="80">
        <f>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$M$4:$Y$4,
                    (M60:Y60),
                    "")),
            1,
            0))
        =0,
    NA(),
    IF(
        Parameters!$D$15=1,
        IF(
            SUM(--(ISNUMBER(IF($M$4:$Y$4=1,(M60:Y60),""))))&gt;0,
            MAX(IF(
                ISNUMBER(M60:Y60),
                IF(
                    M$4:Y$4=1,
                    M60:Y60,
                    ""),
                "")),
            MAX(IF(
                ISNUMBER(M60:Y60),
                IF(
                    M$4:Y$4=2,
                    M60:Y60,
                    ""),
                ""))
        ),
        IF(
            Parameters!$D$16=1,
            IFERROR(
                AVERAGE(IF(
                    ISNUMBER(M60:Y60),
                    IF(
                        M$4:Y$4=1,
                        M60:Y60,
                        ""),
                    "")),
                AVERAGE(IF(
                    ISNUMBER(M60:Y60),
                    IF(
                        M$4:Y$4=2,
                        M60:Y60,
                        ""),
                    ""))
            ),
            IF(
                Parameters!$D$17=1,
                IFERROR(
                    IF(
                        OR(
                            IF(
                                ISNUMBER(M60:Y60),
                                IF(
                                    M$4:Y$4=1,
                                    M60:Y60,
                                    ""),
                                "")
                            =0),
                        0,
                        GEOMEAN(IF(
                            ISNUMBER(M60:Y60),
                            IF(
                                M$4:Y$4=1,
                                M60:Y60,
                                ""),
                            ""))
                    ),
                    IF(
                        OR(IF(
                            ISNUMBER(M60:Y60),
                            IF(
                                M$4:Y$4=2,
                                M60:Y60,
                                ""),
                            "")
                            =0),
                        0,
                        GEOMEAN(IF(
                            ISNUMBER(M60:Y60),
                            IF(
                                M$4:Y$4=2,
                                M60:Y60,
                                ""),
                            "")))
                )
            )
        )
    )
)</f>
        <v>5.1428571428571397</v>
      </c>
      <c r="I60" s="191" t="e" cm="1">
        <f t="array" ref="I60">IF(
    SUM(IF(
            ISNUMBER(
                IF(
                    $M$5:$Y$5,
                    (M60:Y60),
                    "")),
            1,
            0))
        =0,
    NA(),
    IF(
        Parameters!$D$15=1,
        IF(
            SUM(--(ISNUMBER(IF($M$5:$Y$5=1,(M60:Y60),""))))&gt;0,
            MAX(IF(
                ISNUMBER(M60:Y60),
                IF(
                    M$5:Y$5=1,
                    M60:Y60,
                    ""),
                "")),
            MAX(IF(
                ISNUMBER(M60:Y60),
                IF(
                    M$5:Y$5=2,
                    M60:Y60,
                    ""),
                ""))
        ),
        IF(
            Parameters!$D$16=1,
            IFERROR(
                AVERAGE(IF(
                    ISNUMBER(M60:Y60),
                    IF(
                        M$5:Y$5=1,
                        M60:Y60,
                        ""),
                    "")),
                AVERAGE(IF(
                    ISNUMBER(M60:Y60),
                    IF(
                        M$5:Y$5=2,
                        M60:Y60,
                        ""),
                    ""))
            ),
            IF(
                Parameters!$D$17=1,
                IFERROR(
                    IF(
                        OR(
                            IF(
                                ISNUMBER(M60:Y60),
                                IF(
                                    M$5:Y$5=1,
                                    M60:Y60,
                                    ""),
                                "")
                            =0),
                        0,
                        GEOMEAN(IF(
                            ISNUMBER(M60:Y60),
                            IF(
                                M$5:Y$5=1,
                                M60:Y60,
                                ""),
                            ""))
                    ),
                    IF(
                        OR(IF(
                            ISNUMBER(M60:Y60),
                            IF(
                                M$5:Y$5=2,
                                M60:Y60,
                                ""),
                            "")
                            =0),
                        0,
                        GEOMEAN(IF(
                            ISNUMBER(M60:Y60),
                            IF(
                                M$5:Y$5=2,
                                M60:Y60,
                                ""),
                            "")))
                )
            )
        )
    )
)</f>
        <v>#N/A</v>
      </c>
      <c r="J60" s="242">
        <v>45142</v>
      </c>
      <c r="K60" s="242">
        <v>45014</v>
      </c>
      <c r="L60" s="91" t="s">
        <v>93</v>
      </c>
      <c r="M60" s="192">
        <v>5.1428571428571397</v>
      </c>
      <c r="N60" s="192" t="s">
        <v>409</v>
      </c>
      <c r="O60" s="192" t="s">
        <v>409</v>
      </c>
      <c r="P60" s="192" t="s">
        <v>409</v>
      </c>
      <c r="Q60" s="192" t="s">
        <v>409</v>
      </c>
      <c r="R60" s="192">
        <v>3.6</v>
      </c>
      <c r="S60" s="192" t="s">
        <v>409</v>
      </c>
      <c r="T60" s="192" t="s">
        <v>409</v>
      </c>
      <c r="U60" s="192" t="s">
        <v>409</v>
      </c>
      <c r="V60" s="192" t="s">
        <v>409</v>
      </c>
      <c r="W60" s="192" t="s">
        <v>409</v>
      </c>
      <c r="X60" s="192" t="s">
        <v>409</v>
      </c>
      <c r="Y60" s="192"/>
      <c r="Z60" s="192"/>
      <c r="AF60" s="34"/>
      <c r="AG60" s="34"/>
      <c r="AH60" s="34"/>
      <c r="AI60" s="34"/>
      <c r="AJ60" s="34"/>
      <c r="AK60" s="34"/>
      <c r="AL60" s="195"/>
      <c r="AM60" s="195"/>
      <c r="AN60" s="80"/>
      <c r="AO60" s="80"/>
      <c r="AP60" s="80"/>
      <c r="AQ60" s="35"/>
    </row>
    <row r="61" spans="1:43" x14ac:dyDescent="0.2">
      <c r="A61" s="84">
        <v>54</v>
      </c>
      <c r="B61" s="84" t="str">
        <f ca="1"/>
        <v>Denmark</v>
      </c>
      <c r="C61" s="84" t="str">
        <f ca="1"/>
        <v>DNK</v>
      </c>
      <c r="D61" s="219" t="str">
        <f ca="1"/>
        <v>ECS           Europe &amp; Central Asia</v>
      </c>
      <c r="E61" s="219" t="str">
        <f ca="1"/>
        <v>NA</v>
      </c>
      <c r="F61" s="190" t="str">
        <f t="shared" ca="1" si="3"/>
        <v/>
      </c>
      <c r="G61" s="80">
        <f>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$M$4:$Y$4,
                    (M61:Y61),
                    "")),
            1,
            0))
        =0,
    NA(),
    IF(
        Parameters!$D$15=1,
        IF(
            SUM(--(ISNUMBER(IF($M$4:$Y$4=1,(M61:Y61),""))))&gt;0,
            MAX(IF(
                ISNUMBER(M61:Y61),
                IF(
                    M$4:Y$4=1,
                    M61:Y61,
                    ""),
                "")),
            MAX(IF(
                ISNUMBER(M61:Y61),
                IF(
                    M$4:Y$4=2,
                    M61:Y61,
                    ""),
                ""))
        ),
        IF(
            Parameters!$D$16=1,
            IFERROR(
                AVERAGE(IF(
                    ISNUMBER(M61:Y61),
                    IF(
                        M$4:Y$4=1,
                        M61:Y61,
                        ""),
                    "")),
                AVERAGE(IF(
                    ISNUMBER(M61:Y61),
                    IF(
                        M$4:Y$4=2,
                        M61:Y61,
                        ""),
                    ""))
            ),
            IF(
                Parameters!$D$17=1,
                IFERROR(
                    IF(
                        OR(
                            IF(
                                ISNUMBER(M61:Y61),
                                IF(
                                    M$4:Y$4=1,
                                    M61:Y61,
                                    ""),
                                "")
                            =0),
                        0,
                        GEOMEAN(IF(
                            ISNUMBER(M61:Y61),
                            IF(
                                M$4:Y$4=1,
                                M61:Y61,
                                ""),
                            ""))
                    ),
                    IF(
                        OR(IF(
                            ISNUMBER(M61:Y61),
                            IF(
                                M$4:Y$4=2,
                                M61:Y61,
                                ""),
                            "")
                            =0),
                        0,
                        GEOMEAN(IF(
                            ISNUMBER(M61:Y61),
                            IF(
                                M$4:Y$4=2,
                                M61:Y61,
                                ""),
                            "")))
                )
            )
        )
    )
)</f>
        <v>0.28571428571428598</v>
      </c>
      <c r="I61" s="191" cm="1">
        <f t="array" ref="I61">IF(
    SUM(IF(
            ISNUMBER(
                IF(
                    $M$5:$Y$5,
                    (M61:Y61),
                    "")),
            1,
            0))
        =0,
    NA(),
    IF(
        Parameters!$D$15=1,
        IF(
            SUM(--(ISNUMBER(IF($M$5:$Y$5=1,(M61:Y61),""))))&gt;0,
            MAX(IF(
                ISNUMBER(M61:Y61),
                IF(
                    M$5:Y$5=1,
                    M61:Y61,
                    ""),
                "")),
            MAX(IF(
                ISNUMBER(M61:Y61),
                IF(
                    M$5:Y$5=2,
                    M61:Y61,
                    ""),
                ""))
        ),
        IF(
            Parameters!$D$16=1,
            IFERROR(
                AVERAGE(IF(
                    ISNUMBER(M61:Y61),
                    IF(
                        M$5:Y$5=1,
                        M61:Y61,
                        ""),
                    "")),
                AVERAGE(IF(
                    ISNUMBER(M61:Y61),
                    IF(
                        M$5:Y$5=2,
                        M61:Y61,
                        ""),
                    ""))
            ),
            IF(
                Parameters!$D$17=1,
                IFERROR(
                    IF(
                        OR(
                            IF(
                                ISNUMBER(M61:Y61),
                                IF(
                                    M$5:Y$5=1,
                                    M61:Y61,
                                    ""),
                                "")
                            =0),
                        0,
                        GEOMEAN(IF(
                            ISNUMBER(M61:Y61),
                            IF(
                                M$5:Y$5=1,
                                M61:Y61,
                                ""),
                            ""))
                    ),
                    IF(
                        OR(IF(
                            ISNUMBER(M61:Y61),
                            IF(
                                M$5:Y$5=2,
                                M61:Y61,
                                ""),
                            "")
                            =0),
                        0,
                        GEOMEAN(IF(
                            ISNUMBER(M61:Y61),
                            IF(
                                M$5:Y$5=2,
                                M61:Y61,
                                ""),
                            "")))
                )
            )
        )
    )
)</f>
        <v>0</v>
      </c>
      <c r="J61" s="242">
        <v>44753</v>
      </c>
      <c r="K61" s="242">
        <v>45058</v>
      </c>
      <c r="L61" s="91" t="s">
        <v>95</v>
      </c>
      <c r="M61" s="192">
        <v>0.28571428571428598</v>
      </c>
      <c r="N61" s="192">
        <v>0</v>
      </c>
      <c r="O61" s="192" t="s">
        <v>409</v>
      </c>
      <c r="P61" s="192" t="s">
        <v>409</v>
      </c>
      <c r="Q61" s="192" t="s">
        <v>409</v>
      </c>
      <c r="R61" s="192">
        <v>0.2</v>
      </c>
      <c r="S61" s="192">
        <v>-0.60799999999999998</v>
      </c>
      <c r="T61" s="192">
        <v>-0.55799999999999905</v>
      </c>
      <c r="U61" s="192" t="s">
        <v>409</v>
      </c>
      <c r="V61" s="192" t="s">
        <v>409</v>
      </c>
      <c r="W61" s="192" t="s">
        <v>409</v>
      </c>
      <c r="X61" s="192" t="s">
        <v>409</v>
      </c>
      <c r="Y61" s="192"/>
      <c r="Z61" s="192"/>
      <c r="AF61" s="34"/>
      <c r="AG61" s="34"/>
      <c r="AH61" s="34"/>
      <c r="AI61" s="34"/>
      <c r="AJ61" s="34"/>
      <c r="AK61" s="34"/>
      <c r="AL61" s="195"/>
      <c r="AM61" s="195"/>
      <c r="AN61" s="80"/>
      <c r="AO61" s="80"/>
      <c r="AP61" s="80"/>
      <c r="AQ61" s="35"/>
    </row>
    <row r="62" spans="1:43" x14ac:dyDescent="0.2">
      <c r="A62" s="84">
        <v>55</v>
      </c>
      <c r="B62" s="84" t="str">
        <f ca="1"/>
        <v>Dominican Republic</v>
      </c>
      <c r="C62" s="84" t="str">
        <f ca="1"/>
        <v>DOM</v>
      </c>
      <c r="D62" s="219" t="str">
        <f ca="1"/>
        <v>LCN           Latin America &amp; Caribbean</v>
      </c>
      <c r="E62" s="219" t="str">
        <f ca="1"/>
        <v>IBRD</v>
      </c>
      <c r="F62" s="190" t="str">
        <f t="shared" ca="1" si="3"/>
        <v/>
      </c>
      <c r="G62" s="80">
        <f>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6.9693205243716907</v>
      </c>
      <c r="H62" s="80" cm="1">
        <f t="array" ref="H62">IF(
    SUM(IF(
            ISNUMBER(
                IF(
                    $M$4:$Y$4,
                    (M62:Y62),
                    "")),
            1,
            0))
        =0,
    NA(),
    IF(
        Parameters!$D$15=1,
        IF(
            SUM(--(ISNUMBER(IF($M$4:$Y$4=1,(M62:Y62),""))))&gt;0,
            MAX(IF(
                ISNUMBER(M62:Y62),
                IF(
                    M$4:Y$4=1,
                    M62:Y62,
                    ""),
                "")),
            MAX(IF(
                ISNUMBER(M62:Y62),
                IF(
                    M$4:Y$4=2,
                    M62:Y62,
                    ""),
                ""))
        ),
        IF(
            Parameters!$D$16=1,
            IFERROR(
                AVERAGE(IF(
                    ISNUMBER(M62:Y62),
                    IF(
                        M$4:Y$4=1,
                        M62:Y62,
                        ""),
                    "")),
                AVERAGE(IF(
                    ISNUMBER(M62:Y62),
                    IF(
                        M$4:Y$4=2,
                        M62:Y62,
                        ""),
                    ""))
            ),
            IF(
                Parameters!$D$17=1,
                IFERROR(
                    IF(
                        OR(
                            IF(
                                ISNUMBER(M62:Y62),
                                IF(
                                    M$4:Y$4=1,
                                    M62:Y62,
                                    ""),
                                "")
                            =0),
                        0,
                        GEOMEAN(IF(
                            ISNUMBER(M62:Y62),
                            IF(
                                M$4:Y$4=1,
                                M62:Y62,
                                ""),
                            ""))
                    ),
                    IF(
                        OR(IF(
                            ISNUMBER(M62:Y62),
                            IF(
                                M$4:Y$4=2,
                                M62:Y62,
                                ""),
                            "")
                            =0),
                        0,
                        GEOMEAN(IF(
                            ISNUMBER(M62:Y62),
                            IF(
                                M$4:Y$4=2,
                                M62:Y62,
                                ""),
                            "")))
                )
            )
        )
    )
)</f>
        <v>4.8571428571428497</v>
      </c>
      <c r="I62" s="191" cm="1">
        <f t="array" ref="I62">IF(
    SUM(IF(
            ISNUMBER(
                IF(
                    $M$5:$Y$5,
                    (M62:Y62),
                    "")),
            1,
            0))
        =0,
    NA(),
    IF(
        Parameters!$D$15=1,
        IF(
            SUM(--(ISNUMBER(IF($M$5:$Y$5=1,(M62:Y62),""))))&gt;0,
            MAX(IF(
                ISNUMBER(M62:Y62),
                IF(
                    M$5:Y$5=1,
                    M62:Y62,
                    ""),
                "")),
            MAX(IF(
                ISNUMBER(M62:Y62),
                IF(
                    M$5:Y$5=2,
                    M62:Y62,
                    ""),
                ""))
        ),
        IF(
            Parameters!$D$16=1,
            IFERROR(
                AVERAGE(IF(
                    ISNUMBER(M62:Y62),
                    IF(
                        M$5:Y$5=1,
                        M62:Y62,
                        ""),
                    "")),
                AVERAGE(IF(
                    ISNUMBER(M62:Y62),
                    IF(
                        M$5:Y$5=2,
                        M62:Y62,
                        ""),
                    ""))
            ),
            IF(
                Parameters!$D$17=1,
                IFERROR(
                    IF(
                        OR(
                            IF(
                                ISNUMBER(M62:Y62),
                                IF(
                                    M$5:Y$5=1,
                                    M62:Y62,
                                    ""),
                                "")
                            =0),
                        0,
                        GEOMEAN(IF(
                            ISNUMBER(M62:Y62),
                            IF(
                                M$5:Y$5=1,
                                M62:Y62,
                                ""),
                            ""))
                    ),
                    IF(
                        OR(IF(
                            ISNUMBER(M62:Y62),
                            IF(
                                M$5:Y$5=2,
                                M62:Y62,
                                ""),
                            "")
                            =0),
                        0,
                        GEOMEAN(IF(
                            ISNUMBER(M62:Y62),
                            IF(
                                M$5:Y$5=2,
                                M62:Y62,
                                ""),
                            "")))
                )
            )
        )
    )
)</f>
        <v>10</v>
      </c>
      <c r="J62" s="242">
        <v>44860</v>
      </c>
      <c r="K62" s="242">
        <v>45142</v>
      </c>
      <c r="L62" s="91" t="s">
        <v>97</v>
      </c>
      <c r="M62" s="192">
        <v>4.8571428571428497</v>
      </c>
      <c r="N62" s="192">
        <v>10</v>
      </c>
      <c r="O62" s="192" t="s">
        <v>409</v>
      </c>
      <c r="P62" s="192">
        <v>0.796322822570801</v>
      </c>
      <c r="Q62" s="192" t="s">
        <v>409</v>
      </c>
      <c r="R62" s="192">
        <v>3.4</v>
      </c>
      <c r="S62" s="192">
        <v>-0.90899999999999903</v>
      </c>
      <c r="T62" s="192">
        <v>1.522</v>
      </c>
      <c r="U62" s="192" t="s">
        <v>409</v>
      </c>
      <c r="V62" s="192">
        <v>3.9816141128539997E-2</v>
      </c>
      <c r="W62" s="192">
        <v>-0.18080008029937999</v>
      </c>
      <c r="X62" s="192" t="s">
        <v>409</v>
      </c>
      <c r="Y62" s="192"/>
      <c r="Z62" s="192"/>
      <c r="AF62" s="34"/>
      <c r="AG62" s="34"/>
      <c r="AH62" s="34"/>
      <c r="AI62" s="34"/>
      <c r="AJ62" s="34"/>
      <c r="AK62" s="34"/>
      <c r="AL62" s="195"/>
      <c r="AM62" s="195"/>
      <c r="AN62" s="80"/>
      <c r="AO62" s="80"/>
      <c r="AP62" s="80"/>
      <c r="AQ62" s="35"/>
    </row>
    <row r="63" spans="1:43" x14ac:dyDescent="0.2">
      <c r="A63" s="84">
        <v>56</v>
      </c>
      <c r="B63" s="84" t="str">
        <f ca="1"/>
        <v>Algeria</v>
      </c>
      <c r="C63" s="84" t="str">
        <f ca="1"/>
        <v>DZA</v>
      </c>
      <c r="D63" s="219" t="str">
        <f ca="1"/>
        <v>MEA           Middle East &amp; North Africa</v>
      </c>
      <c r="E63" s="219" t="str">
        <f ca="1"/>
        <v>IBRD</v>
      </c>
      <c r="F63" s="190" t="str">
        <f t="shared" ca="1" si="3"/>
        <v/>
      </c>
      <c r="G63" s="80">
        <f>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0</v>
      </c>
      <c r="H63" s="80" cm="1">
        <f t="array" ref="H63">IF(
    SUM(IF(
            ISNUMBER(
                IF(
                    $M$4:$Y$4,
                    (M63:Y63),
                    "")),
            1,
            0))
        =0,
    NA(),
    IF(
        Parameters!$D$15=1,
        IF(
            SUM(--(ISNUMBER(IF($M$4:$Y$4=1,(M63:Y63),""))))&gt;0,
            MAX(IF(
                ISNUMBER(M63:Y63),
                IF(
                    M$4:Y$4=1,
                    M63:Y63,
                    ""),
                "")),
            MAX(IF(
                ISNUMBER(M63:Y63),
                IF(
                    M$4:Y$4=2,
                    M63:Y63,
                    ""),
                ""))
        ),
        IF(
            Parameters!$D$16=1,
            IFERROR(
                AVERAGE(IF(
                    ISNUMBER(M63:Y63),
                    IF(
                        M$4:Y$4=1,
                        M63:Y63,
                        ""),
                    "")),
                AVERAGE(IF(
                    ISNUMBER(M63:Y63),
                    IF(
                        M$4:Y$4=2,
                        M63:Y63,
                        ""),
                    ""))
            ),
            IF(
                Parameters!$D$17=1,
                IFERROR(
                    IF(
                        OR(
                            IF(
                                ISNUMBER(M63:Y63),
                                IF(
                                    M$4:Y$4=1,
                                    M63:Y63,
                                    ""),
                                "")
                            =0),
                        0,
                        GEOMEAN(IF(
                            ISNUMBER(M63:Y63),
                            IF(
                                M$4:Y$4=1,
                                M63:Y63,
                                ""),
                            ""))
                    ),
                    IF(
                        OR(IF(
                            ISNUMBER(M63:Y63),
                            IF(
                                M$4:Y$4=2,
                                M63:Y63,
                                ""),
                            "")
                            =0),
                        0,
                        GEOMEAN(IF(
                            ISNUMBER(M63:Y63),
                            IF(
                                M$4:Y$4=2,
                                M63:Y63,
                                ""),
                            "")))
                )
            )
        )
    )
)</f>
        <v>3.5714285714285698</v>
      </c>
      <c r="I63" s="191" t="e" cm="1">
        <f t="array" ref="I63">IF(
    SUM(IF(
            ISNUMBER(
                IF(
                    $M$5:$Y$5,
                    (M63:Y63),
                    "")),
            1,
            0))
        =0,
    NA(),
    IF(
        Parameters!$D$15=1,
        IF(
            SUM(--(ISNUMBER(IF($M$5:$Y$5=1,(M63:Y63),""))))&gt;0,
            MAX(IF(
                ISNUMBER(M63:Y63),
                IF(
                    M$5:Y$5=1,
                    M63:Y63,
                    ""),
                "")),
            MAX(IF(
                ISNUMBER(M63:Y63),
                IF(
                    M$5:Y$5=2,
                    M63:Y63,
                    ""),
                ""))
        ),
        IF(
            Parameters!$D$16=1,
            IFERROR(
                AVERAGE(IF(
                    ISNUMBER(M63:Y63),
                    IF(
                        M$5:Y$5=1,
                        M63:Y63,
                        ""),
                    "")),
                AVERAGE(IF(
                    ISNUMBER(M63:Y63),
                    IF(
                        M$5:Y$5=2,
                        M63:Y63,
                        ""),
                    ""))
            ),
            IF(
                Parameters!$D$17=1,
                IFERROR(
                    IF(
                        OR(
                            IF(
                                ISNUMBER(M63:Y63),
                                IF(
                                    M$5:Y$5=1,
                                    M63:Y63,
                                    ""),
                                "")
                            =0),
                        0,
                        GEOMEAN(IF(
                            ISNUMBER(M63:Y63),
                            IF(
                                M$5:Y$5=1,
                                M63:Y63,
                                ""),
                            ""))
                    ),
                    IF(
                        OR(IF(
                            ISNUMBER(M63:Y63),
                            IF(
                                M$5:Y$5=2,
                                M63:Y63,
                                ""),
                            "")
                            =0),
                        0,
                        GEOMEAN(IF(
                            ISNUMBER(M63:Y63),
                            IF(
                                M$5:Y$5=2,
                                M63:Y63,
                                ""),
                            "")))
                )
            )
        )
    )
)</f>
        <v>#N/A</v>
      </c>
      <c r="J63" s="242">
        <v>45142</v>
      </c>
      <c r="K63" s="242">
        <v>45014</v>
      </c>
      <c r="L63" s="91" t="s">
        <v>99</v>
      </c>
      <c r="M63" s="192">
        <v>3.5714285714285698</v>
      </c>
      <c r="N63" s="192" t="s">
        <v>409</v>
      </c>
      <c r="O63" s="192" t="s">
        <v>409</v>
      </c>
      <c r="P63" s="192" t="s">
        <v>409</v>
      </c>
      <c r="Q63" s="192" t="s">
        <v>409</v>
      </c>
      <c r="R63" s="192">
        <v>2.5</v>
      </c>
      <c r="S63" s="192" t="s">
        <v>409</v>
      </c>
      <c r="T63" s="192" t="s">
        <v>409</v>
      </c>
      <c r="U63" s="192" t="s">
        <v>409</v>
      </c>
      <c r="V63" s="192" t="s">
        <v>409</v>
      </c>
      <c r="W63" s="192" t="s">
        <v>409</v>
      </c>
      <c r="X63" s="192" t="s">
        <v>409</v>
      </c>
      <c r="Y63" s="192"/>
      <c r="Z63" s="192"/>
      <c r="AF63" s="34"/>
      <c r="AG63" s="34"/>
      <c r="AH63" s="34"/>
      <c r="AI63" s="34"/>
      <c r="AJ63" s="34"/>
      <c r="AK63" s="34"/>
      <c r="AL63" s="195"/>
      <c r="AM63" s="195"/>
      <c r="AN63" s="80"/>
      <c r="AO63" s="80"/>
      <c r="AP63" s="80"/>
      <c r="AQ63" s="35"/>
    </row>
    <row r="64" spans="1:43" x14ac:dyDescent="0.2">
      <c r="A64" s="84">
        <v>57</v>
      </c>
      <c r="B64" s="84" t="str">
        <f ca="1"/>
        <v>Ecuador</v>
      </c>
      <c r="C64" s="84" t="str">
        <f ca="1"/>
        <v>ECU</v>
      </c>
      <c r="D64" s="219" t="str">
        <f ca="1"/>
        <v>LCN           Latin America &amp; Caribbean</v>
      </c>
      <c r="E64" s="219" t="str">
        <f ca="1"/>
        <v>IBRD</v>
      </c>
      <c r="F64" s="190" t="str">
        <f t="shared" ca="1" si="3"/>
        <v/>
      </c>
      <c r="G64" s="80">
        <f>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2.1705038794318066</v>
      </c>
      <c r="H64" s="80" cm="1">
        <f t="array" ref="H64">IF(
    SUM(IF(
            ISNUMBER(
                IF(
                    $M$4:$Y$4,
                    (M64:Y64),
                    "")),
            1,
            0))
        =0,
    NA(),
    IF(
        Parameters!$D$15=1,
        IF(
            SUM(--(ISNUMBER(IF($M$4:$Y$4=1,(M64:Y64),""))))&gt;0,
            MAX(IF(
                ISNUMBER(M64:Y64),
                IF(
                    M$4:Y$4=1,
                    M64:Y64,
                    ""),
                "")),
            MAX(IF(
                ISNUMBER(M64:Y64),
                IF(
                    M$4:Y$4=2,
                    M64:Y64,
                    ""),
                ""))
        ),
        IF(
            Parameters!$D$16=1,
            IFERROR(
                AVERAGE(IF(
                    ISNUMBER(M64:Y64),
                    IF(
                        M$4:Y$4=1,
                        M64:Y64,
                        ""),
                    "")),
                AVERAGE(IF(
                    ISNUMBER(M64:Y64),
                    IF(
                        M$4:Y$4=2,
                        M64:Y64,
                        ""),
                    ""))
            ),
            IF(
                Parameters!$D$17=1,
                IFERROR(
                    IF(
                        OR(
                            IF(
                                ISNUMBER(M64:Y64),
                                IF(
                                    M$4:Y$4=1,
                                    M64:Y64,
                                    ""),
                                "")
                            =0),
                        0,
                        GEOMEAN(IF(
                            ISNUMBER(M64:Y64),
                            IF(
                                M$4:Y$4=1,
                                M64:Y64,
                                ""),
                            ""))
                    ),
                    IF(
                        OR(IF(
                            ISNUMBER(M64:Y64),
                            IF(
                                M$4:Y$4=2,
                                M64:Y64,
                                ""),
                            "")
                            =0),
                        0,
                        GEOMEAN(IF(
                            ISNUMBER(M64:Y64),
                            IF(
                                M$4:Y$4=2,
                                M64:Y64,
                                ""),
                            "")))
                )
            )
        )
    )
)</f>
        <v>4.8571428571428497</v>
      </c>
      <c r="I64" s="191" cm="1">
        <f t="array" ref="I64">IF(
    SUM(IF(
            ISNUMBER(
                IF(
                    $M$5:$Y$5,
                    (M64:Y64),
                    "")),
            1,
            0))
        =0,
    NA(),
    IF(
        Parameters!$D$15=1,
        IF(
            SUM(--(ISNUMBER(IF($M$5:$Y$5=1,(M64:Y64),""))))&gt;0,
            MAX(IF(
                ISNUMBER(M64:Y64),
                IF(
                    M$5:Y$5=1,
                    M64:Y64,
                    ""),
                "")),
            MAX(IF(
                ISNUMBER(M64:Y64),
                IF(
                    M$5:Y$5=2,
                    M64:Y64,
                    ""),
                ""))
        ),
        IF(
            Parameters!$D$16=1,
            IFERROR(
                AVERAGE(IF(
                    ISNUMBER(M64:Y64),
                    IF(
                        M$5:Y$5=1,
                        M64:Y64,
                        ""),
                    "")),
                AVERAGE(IF(
                    ISNUMBER(M64:Y64),
                    IF(
                        M$5:Y$5=2,
                        M64:Y64,
                        ""),
                    ""))
            ),
            IF(
                Parameters!$D$17=1,
                IFERROR(
                    IF(
                        OR(
                            IF(
                                ISNUMBER(M64:Y64),
                                IF(
                                    M$5:Y$5=1,
                                    M64:Y64,
                                    ""),
                                "")
                            =0),
                        0,
                        GEOMEAN(IF(
                            ISNUMBER(M64:Y64),
                            IF(
                                M$5:Y$5=1,
                                M64:Y64,
                                ""),
                            ""))
                    ),
                    IF(
                        OR(IF(
                            ISNUMBER(M64:Y64),
                            IF(
                                M$5:Y$5=2,
                                M64:Y64,
                                ""),
                            "")
                            =0),
                        0,
                        GEOMEAN(IF(
                            ISNUMBER(M64:Y64),
                            IF(
                                M$5:Y$5=2,
                                M64:Y64,
                                ""),
                            "")))
                )
            )
        )
    )
)</f>
        <v>0.96992969512940297</v>
      </c>
      <c r="J64" s="242">
        <v>45142</v>
      </c>
      <c r="K64" s="242">
        <v>45142</v>
      </c>
      <c r="L64" s="91" t="s">
        <v>101</v>
      </c>
      <c r="M64" s="192">
        <v>4.8571428571428497</v>
      </c>
      <c r="N64" s="192">
        <v>0</v>
      </c>
      <c r="O64" s="192">
        <v>0</v>
      </c>
      <c r="P64" s="192">
        <v>0.96992969512940297</v>
      </c>
      <c r="Q64" s="192" t="s">
        <v>409</v>
      </c>
      <c r="R64" s="192">
        <v>3.4</v>
      </c>
      <c r="S64" s="192">
        <v>-0.87999999999999901</v>
      </c>
      <c r="T64" s="192">
        <v>-0.66600000000000004</v>
      </c>
      <c r="U64" s="192" t="s">
        <v>539</v>
      </c>
      <c r="V64" s="192">
        <v>-0.10775327682496</v>
      </c>
      <c r="W64" s="192">
        <v>4.8496484756470198E-2</v>
      </c>
      <c r="X64" s="192" t="s">
        <v>409</v>
      </c>
      <c r="Y64" s="192"/>
      <c r="Z64" s="192"/>
      <c r="AF64" s="34"/>
      <c r="AG64" s="34"/>
      <c r="AH64" s="34"/>
      <c r="AI64" s="34"/>
      <c r="AJ64" s="34"/>
      <c r="AK64" s="34"/>
      <c r="AL64" s="195"/>
      <c r="AM64" s="195"/>
      <c r="AN64" s="80"/>
      <c r="AO64" s="80"/>
      <c r="AP64" s="80"/>
      <c r="AQ64" s="35"/>
    </row>
    <row r="65" spans="1:43" x14ac:dyDescent="0.2">
      <c r="A65" s="84">
        <v>58</v>
      </c>
      <c r="B65" s="84" t="str">
        <f ca="1"/>
        <v>Egypt, Arab Rep.</v>
      </c>
      <c r="C65" s="84" t="str">
        <f ca="1"/>
        <v>EGY</v>
      </c>
      <c r="D65" s="219" t="str">
        <f ca="1"/>
        <v>MEA           Middle East &amp; North Africa</v>
      </c>
      <c r="E65" s="219" t="str">
        <f ca="1"/>
        <v>IBRD</v>
      </c>
      <c r="F65" s="190" t="str">
        <f t="shared" ca="1" si="3"/>
        <v/>
      </c>
      <c r="G65" s="80">
        <f>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6</v>
      </c>
      <c r="H65" s="80" cm="1">
        <f t="array" ref="H65">IF(
    SUM(IF(
            ISNUMBER(
                IF(
                    $M$4:$Y$4,
                    (M65:Y65),
                    "")),
            1,
            0))
        =0,
    NA(),
    IF(
        Parameters!$D$15=1,
        IF(
            SUM(--(ISNUMBER(IF($M$4:$Y$4=1,(M65:Y65),""))))&gt;0,
            MAX(IF(
                ISNUMBER(M65:Y65),
                IF(
                    M$4:Y$4=1,
                    M65:Y65,
                    ""),
                "")),
            MAX(IF(
                ISNUMBER(M65:Y65),
                IF(
                    M$4:Y$4=2,
                    M65:Y65,
                    ""),
                ""))
        ),
        IF(
            Parameters!$D$16=1,
            IFERROR(
                AVERAGE(IF(
                    ISNUMBER(M65:Y65),
                    IF(
                        M$4:Y$4=1,
                        M65:Y65,
                        ""),
                    "")),
                AVERAGE(IF(
                    ISNUMBER(M65:Y65),
                    IF(
                        M$4:Y$4=2,
                        M65:Y65,
                        ""),
                    ""))
            ),
            IF(
                Parameters!$D$17=1,
                IFERROR(
                    IF(
                        OR(
                            IF(
                                ISNUMBER(M65:Y65),
                                IF(
                                    M$4:Y$4=1,
                                    M65:Y65,
                                    ""),
                                "")
                            =0),
                        0,
                        GEOMEAN(IF(
                            ISNUMBER(M65:Y65),
                            IF(
                                M$4:Y$4=1,
                                M65:Y65,
                                ""),
                            ""))
                    ),
                    IF(
                        OR(IF(
                            ISNUMBER(M65:Y65),
                            IF(
                                M$4:Y$4=2,
                                M65:Y65,
                                ""),
                            "")
                            =0),
                        0,
                        GEOMEAN(IF(
                            ISNUMBER(M65:Y65),
                            IF(
                                M$4:Y$4=2,
                                M65:Y65,
                                ""),
                            "")))
                )
            )
        )
    )
)</f>
        <v>5</v>
      </c>
      <c r="I65" s="191" cm="1">
        <f t="array" ref="I65">IF(
    SUM(IF(
            ISNUMBER(
                IF(
                    $M$5:$Y$5,
                    (M65:Y65),
                    "")),
            1,
            0))
        =0,
    NA(),
    IF(
        Parameters!$D$15=1,
        IF(
            SUM(--(ISNUMBER(IF($M$5:$Y$5=1,(M65:Y65),""))))&gt;0,
            MAX(IF(
                ISNUMBER(M65:Y65),
                IF(
                    M$5:Y$5=1,
                    M65:Y65,
                    ""),
                "")),
            MAX(IF(
                ISNUMBER(M65:Y65),
                IF(
                    M$5:Y$5=2,
                    M65:Y65,
                    ""),
                ""))
        ),
        IF(
            Parameters!$D$16=1,
            IFERROR(
                AVERAGE(IF(
                    ISNUMBER(M65:Y65),
                    IF(
                        M$5:Y$5=1,
                        M65:Y65,
                        ""),
                    "")),
                AVERAGE(IF(
                    ISNUMBER(M65:Y65),
                    IF(
                        M$5:Y$5=2,
                        M65:Y65,
                        ""),
                    ""))
            ),
            IF(
                Parameters!$D$17=1,
                IFERROR(
                    IF(
                        OR(
                            IF(
                                ISNUMBER(M65:Y65),
                                IF(
                                    M$5:Y$5=1,
                                    M65:Y65,
                                    ""),
                                "")
                            =0),
                        0,
                        GEOMEAN(IF(
                            ISNUMBER(M65:Y65),
                            IF(
                                M$5:Y$5=1,
                                M65:Y65,
                                ""),
                            ""))
                    ),
                    IF(
                        OR(IF(
                            ISNUMBER(M65:Y65),
                            IF(
                                M$5:Y$5=2,
                                M65:Y65,
                                ""),
                            "")
                            =0),
                        0,
                        GEOMEAN(IF(
                            ISNUMBER(M65:Y65),
                            IF(
                                M$5:Y$5=2,
                                M65:Y65,
                                ""),
                            "")))
                )
            )
        )
    )
)</f>
        <v>7.2</v>
      </c>
      <c r="J65" s="242">
        <v>45142</v>
      </c>
      <c r="K65" s="242">
        <v>45142</v>
      </c>
      <c r="L65" s="91" t="s">
        <v>102</v>
      </c>
      <c r="M65" s="192">
        <v>5</v>
      </c>
      <c r="N65" s="192">
        <v>0.31000000000000499</v>
      </c>
      <c r="O65" s="192">
        <v>0</v>
      </c>
      <c r="P65" s="192">
        <v>7.2</v>
      </c>
      <c r="Q65" s="192" t="s">
        <v>409</v>
      </c>
      <c r="R65" s="192">
        <v>3.5</v>
      </c>
      <c r="S65" s="192">
        <v>3.1000000000000499E-2</v>
      </c>
      <c r="T65" s="192">
        <v>-1.00399999999999</v>
      </c>
      <c r="U65" s="192" t="s">
        <v>539</v>
      </c>
      <c r="V65" s="192">
        <v>-1.2958078317260001E-2</v>
      </c>
      <c r="W65" s="192">
        <v>0.36</v>
      </c>
      <c r="X65" s="192" t="s">
        <v>409</v>
      </c>
      <c r="Y65" s="192"/>
      <c r="Z65" s="192"/>
      <c r="AF65" s="34"/>
      <c r="AG65" s="34"/>
      <c r="AH65" s="34"/>
      <c r="AI65" s="34"/>
      <c r="AJ65" s="34"/>
      <c r="AK65" s="34"/>
      <c r="AL65" s="195"/>
      <c r="AM65" s="195"/>
      <c r="AN65" s="80"/>
      <c r="AO65" s="80"/>
      <c r="AP65" s="80"/>
      <c r="AQ65" s="35"/>
    </row>
    <row r="66" spans="1:43" x14ac:dyDescent="0.2">
      <c r="A66" s="84">
        <v>59</v>
      </c>
      <c r="B66" s="84" t="str">
        <f ca="1"/>
        <v>Eritrea</v>
      </c>
      <c r="C66" s="84" t="str">
        <f ca="1"/>
        <v>ERI</v>
      </c>
      <c r="D66" s="219" t="str">
        <f ca="1"/>
        <v>SSF           Sub-Saharan Africa</v>
      </c>
      <c r="E66" s="219" t="str">
        <f ca="1"/>
        <v>IDA</v>
      </c>
      <c r="F66" s="190" t="str">
        <f t="shared" ca="1" si="3"/>
        <v/>
      </c>
      <c r="G66" s="80">
        <f>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0</v>
      </c>
      <c r="H66" s="80" cm="1">
        <f t="array" ref="H66">IF(
    SUM(IF(
            ISNUMBER(
                IF(
                    $M$4:$Y$4,
                    (M66:Y66),
                    "")),
            1,
            0))
        =0,
    NA(),
    IF(
        Parameters!$D$15=1,
        IF(
            SUM(--(ISNUMBER(IF($M$4:$Y$4=1,(M66:Y66),""))))&gt;0,
            MAX(IF(
                ISNUMBER(M66:Y66),
                IF(
                    M$4:Y$4=1,
                    M66:Y66,
                    ""),
                "")),
            MAX(IF(
                ISNUMBER(M66:Y66),
                IF(
                    M$4:Y$4=2,
                    M66:Y66,
                    ""),
                ""))
        ),
        IF(
            Parameters!$D$16=1,
            IFERROR(
                AVERAGE(IF(
                    ISNUMBER(M66:Y66),
                    IF(
                        M$4:Y$4=1,
                        M66:Y66,
                        ""),
                    "")),
                AVERAGE(IF(
                    ISNUMBER(M66:Y66),
                    IF(
                        M$4:Y$4=2,
                        M66:Y66,
                        ""),
                    ""))
            ),
            IF(
                Parameters!$D$17=1,
                IFERROR(
                    IF(
                        OR(
                            IF(
                                ISNUMBER(M66:Y66),
                                IF(
                                    M$4:Y$4=1,
                                    M66:Y66,
                                    ""),
                                "")
                            =0),
                        0,
                        GEOMEAN(IF(
                            ISNUMBER(M66:Y66),
                            IF(
                                M$4:Y$4=1,
                                M66:Y66,
                                ""),
                            ""))
                    ),
                    IF(
                        OR(IF(
                            ISNUMBER(M66:Y66),
                            IF(
                                M$4:Y$4=2,
                                M66:Y66,
                                ""),
                            "")
                            =0),
                        0,
                        GEOMEAN(IF(
                            ISNUMBER(M66:Y66),
                            IF(
                                M$4:Y$4=2,
                                M66:Y66,
                                ""),
                            "")))
                )
            )
        )
    )
)</f>
        <v>8.5714285714285694</v>
      </c>
      <c r="I66" s="191" t="e" cm="1">
        <f t="array" ref="I66">IF(
    SUM(IF(
            ISNUMBER(
                IF(
                    $M$5:$Y$5,
                    (M66:Y66),
                    "")),
            1,
            0))
        =0,
    NA(),
    IF(
        Parameters!$D$15=1,
        IF(
            SUM(--(ISNUMBER(IF($M$5:$Y$5=1,(M66:Y66),""))))&gt;0,
            MAX(IF(
                ISNUMBER(M66:Y66),
                IF(
                    M$5:Y$5=1,
                    M66:Y66,
                    ""),
                "")),
            MAX(IF(
                ISNUMBER(M66:Y66),
                IF(
                    M$5:Y$5=2,
                    M66:Y66,
                    ""),
                ""))
        ),
        IF(
            Parameters!$D$16=1,
            IFERROR(
                AVERAGE(IF(
                    ISNUMBER(M66:Y66),
                    IF(
                        M$5:Y$5=1,
                        M66:Y66,
                        ""),
                    "")),
                AVERAGE(IF(
                    ISNUMBER(M66:Y66),
                    IF(
                        M$5:Y$5=2,
                        M66:Y66,
                        ""),
                    ""))
            ),
            IF(
                Parameters!$D$17=1,
                IFERROR(
                    IF(
                        OR(
                            IF(
                                ISNUMBER(M66:Y66),
                                IF(
                                    M$5:Y$5=1,
                                    M66:Y66,
                                    ""),
                                "")
                            =0),
                        0,
                        GEOMEAN(IF(
                            ISNUMBER(M66:Y66),
                            IF(
                                M$5:Y$5=1,
                                M66:Y66,
                                ""),
                            ""))
                    ),
                    IF(
                        OR(IF(
                            ISNUMBER(M66:Y66),
                            IF(
                                M$5:Y$5=2,
                                M66:Y66,
                                ""),
                            "")
                            =0),
                        0,
                        GEOMEAN(IF(
                            ISNUMBER(M66:Y66),
                            IF(
                                M$5:Y$5=2,
                                M66:Y66,
                                ""),
                            "")))
                )
            )
        )
    )
)</f>
        <v>#N/A</v>
      </c>
      <c r="J66" s="242">
        <v>45142</v>
      </c>
      <c r="K66" s="242">
        <v>45014</v>
      </c>
      <c r="L66" s="91" t="s">
        <v>104</v>
      </c>
      <c r="M66" s="192">
        <v>8.5714285714285694</v>
      </c>
      <c r="N66" s="192" t="s">
        <v>409</v>
      </c>
      <c r="O66" s="192" t="s">
        <v>409</v>
      </c>
      <c r="P66" s="192" t="s">
        <v>409</v>
      </c>
      <c r="Q66" s="192" t="s">
        <v>409</v>
      </c>
      <c r="R66" s="192">
        <v>6</v>
      </c>
      <c r="S66" s="192" t="s">
        <v>409</v>
      </c>
      <c r="T66" s="192" t="s">
        <v>409</v>
      </c>
      <c r="U66" s="192" t="s">
        <v>409</v>
      </c>
      <c r="V66" s="192" t="s">
        <v>409</v>
      </c>
      <c r="W66" s="192" t="s">
        <v>409</v>
      </c>
      <c r="X66" s="192" t="s">
        <v>409</v>
      </c>
      <c r="Y66" s="192"/>
      <c r="Z66" s="192"/>
      <c r="AF66" s="34"/>
      <c r="AG66" s="34"/>
      <c r="AH66" s="34"/>
      <c r="AI66" s="34"/>
      <c r="AJ66" s="34"/>
      <c r="AK66" s="34"/>
      <c r="AL66" s="195"/>
      <c r="AM66" s="195"/>
      <c r="AN66" s="80"/>
      <c r="AO66" s="80"/>
      <c r="AP66" s="80"/>
      <c r="AQ66" s="35"/>
    </row>
    <row r="67" spans="1:43" x14ac:dyDescent="0.2">
      <c r="A67" s="84">
        <v>60</v>
      </c>
      <c r="B67" s="84" t="str">
        <f ca="1"/>
        <v>Spain</v>
      </c>
      <c r="C67" s="84" t="str">
        <f ca="1"/>
        <v>ESP</v>
      </c>
      <c r="D67" s="219" t="str">
        <f ca="1"/>
        <v>ECS           Europe &amp; Central Asia</v>
      </c>
      <c r="E67" s="219" t="str">
        <f ca="1"/>
        <v>NA</v>
      </c>
      <c r="F67" s="190" t="str">
        <f t="shared" ca="1" si="3"/>
        <v/>
      </c>
      <c r="G67" s="80">
        <f>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0</v>
      </c>
      <c r="H67" s="80" cm="1">
        <f t="array" ref="H67">IF(
    SUM(IF(
            ISNUMBER(
                IF(
                    $M$4:$Y$4,
                    (M67:Y67),
                    "")),
            1,
            0))
        =0,
    NA(),
    IF(
        Parameters!$D$15=1,
        IF(
            SUM(--(ISNUMBER(IF($M$4:$Y$4=1,(M67:Y67),""))))&gt;0,
            MAX(IF(
                ISNUMBER(M67:Y67),
                IF(
                    M$4:Y$4=1,
                    M67:Y67,
                    ""),
                "")),
            MAX(IF(
                ISNUMBER(M67:Y67),
                IF(
                    M$4:Y$4=2,
                    M67:Y67,
                    ""),
                ""))
        ),
        IF(
            Parameters!$D$16=1,
            IFERROR(
                AVERAGE(IF(
                    ISNUMBER(M67:Y67),
                    IF(
                        M$4:Y$4=1,
                        M67:Y67,
                        ""),
                    "")),
                AVERAGE(IF(
                    ISNUMBER(M67:Y67),
                    IF(
                        M$4:Y$4=2,
                        M67:Y67,
                        ""),
                    ""))
            ),
            IF(
                Parameters!$D$17=1,
                IFERROR(
                    IF(
                        OR(
                            IF(
                                ISNUMBER(M67:Y67),
                                IF(
                                    M$4:Y$4=1,
                                    M67:Y67,
                                    ""),
                                "")
                            =0),
                        0,
                        GEOMEAN(IF(
                            ISNUMBER(M67:Y67),
                            IF(
                                M$4:Y$4=1,
                                M67:Y67,
                                ""),
                            ""))
                    ),
                    IF(
                        OR(IF(
                            ISNUMBER(M67:Y67),
                            IF(
                                M$4:Y$4=2,
                                M67:Y67,
                                ""),
                            "")
                            =0),
                        0,
                        GEOMEAN(IF(
                            ISNUMBER(M67:Y67),
                            IF(
                                M$4:Y$4=2,
                                M67:Y67,
                                ""),
                            "")))
                )
            )
        )
    )
)</f>
        <v>0.71428571428571297</v>
      </c>
      <c r="I67" s="191" cm="1">
        <f t="array" ref="I67">IF(
    SUM(IF(
            ISNUMBER(
                IF(
                    $M$5:$Y$5,
                    (M67:Y67),
                    "")),
            1,
            0))
        =0,
    NA(),
    IF(
        Parameters!$D$15=1,
        IF(
            SUM(--(ISNUMBER(IF($M$5:$Y$5=1,(M67:Y67),""))))&gt;0,
            MAX(IF(
                ISNUMBER(M67:Y67),
                IF(
                    M$5:Y$5=1,
                    M67:Y67,
                    ""),
                "")),
            MAX(IF(
                ISNUMBER(M67:Y67),
                IF(
                    M$5:Y$5=2,
                    M67:Y67,
                    ""),
                ""))
        ),
        IF(
            Parameters!$D$16=1,
            IFERROR(
                AVERAGE(IF(
                    ISNUMBER(M67:Y67),
                    IF(
                        M$5:Y$5=1,
                        M67:Y67,
                        ""),
                    "")),
                AVERAGE(IF(
                    ISNUMBER(M67:Y67),
                    IF(
                        M$5:Y$5=2,
                        M67:Y67,
                        ""),
                    ""))
            ),
            IF(
                Parameters!$D$17=1,
                IFERROR(
                    IF(
                        OR(
                            IF(
                                ISNUMBER(M67:Y67),
                                IF(
                                    M$5:Y$5=1,
                                    M67:Y67,
                                    ""),
                                "")
                            =0),
                        0,
                        GEOMEAN(IF(
                            ISNUMBER(M67:Y67),
                            IF(
                                M$5:Y$5=1,
                                M67:Y67,
                                ""),
                            ""))
                    ),
                    IF(
                        OR(IF(
                            ISNUMBER(M67:Y67),
                            IF(
                                M$5:Y$5=2,
                                M67:Y67,
                                ""),
                            "")
                            =0),
                        0,
                        GEOMEAN(IF(
                            ISNUMBER(M67:Y67),
                            IF(
                                M$5:Y$5=2,
                                M67:Y67,
                                ""),
                            "")))
                )
            )
        )
    )
)</f>
        <v>0</v>
      </c>
      <c r="J67" s="242">
        <v>45142</v>
      </c>
      <c r="K67" s="242">
        <v>45142</v>
      </c>
      <c r="L67" s="91" t="s">
        <v>106</v>
      </c>
      <c r="M67" s="192">
        <v>0.71428571428571297</v>
      </c>
      <c r="N67" s="192">
        <v>0</v>
      </c>
      <c r="O67" s="192" t="s">
        <v>409</v>
      </c>
      <c r="P67" s="192" t="s">
        <v>409</v>
      </c>
      <c r="Q67" s="192" t="s">
        <v>409</v>
      </c>
      <c r="R67" s="192">
        <v>0.5</v>
      </c>
      <c r="S67" s="192">
        <v>-1.867</v>
      </c>
      <c r="T67" s="192">
        <v>-0.747999999999999</v>
      </c>
      <c r="U67" s="192" t="s">
        <v>409</v>
      </c>
      <c r="V67" s="192" t="s">
        <v>409</v>
      </c>
      <c r="W67" s="192" t="s">
        <v>409</v>
      </c>
      <c r="X67" s="192" t="s">
        <v>409</v>
      </c>
      <c r="Y67" s="192"/>
      <c r="Z67" s="192"/>
      <c r="AF67" s="34"/>
      <c r="AG67" s="34"/>
      <c r="AH67" s="34"/>
      <c r="AI67" s="34"/>
      <c r="AJ67" s="34"/>
      <c r="AK67" s="34"/>
      <c r="AL67" s="195"/>
      <c r="AM67" s="195"/>
      <c r="AN67" s="80"/>
      <c r="AO67" s="80"/>
      <c r="AP67" s="80"/>
      <c r="AQ67" s="35"/>
    </row>
    <row r="68" spans="1:43" x14ac:dyDescent="0.2">
      <c r="A68" s="84">
        <v>61</v>
      </c>
      <c r="B68" s="84" t="str">
        <f ca="1"/>
        <v>Estonia</v>
      </c>
      <c r="C68" s="84" t="str">
        <f ca="1"/>
        <v>EST</v>
      </c>
      <c r="D68" s="219" t="str">
        <f ca="1"/>
        <v>ECS           Europe &amp; Central Asia</v>
      </c>
      <c r="E68" s="219" t="str">
        <f ca="1"/>
        <v>NA</v>
      </c>
      <c r="F68" s="190" t="str">
        <f t="shared" ca="1" si="3"/>
        <v/>
      </c>
      <c r="G68" s="80">
        <f>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$M$4:$Y$4,
                    (M68:Y68),
                    "")),
            1,
            0))
        =0,
    NA(),
    IF(
        Parameters!$D$15=1,
        IF(
            SUM(--(ISNUMBER(IF($M$4:$Y$4=1,(M68:Y68),""))))&gt;0,
            MAX(IF(
                ISNUMBER(M68:Y68),
                IF(
                    M$4:Y$4=1,
                    M68:Y68,
                    ""),
                "")),
            MAX(IF(
                ISNUMBER(M68:Y68),
                IF(
                    M$4:Y$4=2,
                    M68:Y68,
                    ""),
                ""))
        ),
        IF(
            Parameters!$D$16=1,
            IFERROR(
                AVERAGE(IF(
                    ISNUMBER(M68:Y68),
                    IF(
                        M$4:Y$4=1,
                        M68:Y68,
                        ""),
                    "")),
                AVERAGE(IF(
                    ISNUMBER(M68:Y68),
                    IF(
                        M$4:Y$4=2,
                        M68:Y68,
                        ""),
                    ""))
            ),
            IF(
                Parameters!$D$17=1,
                IFERROR(
                    IF(
                        OR(
                            IF(
                                ISNUMBER(M68:Y68),
                                IF(
                                    M$4:Y$4=1,
                                    M68:Y68,
                                    ""),
                                "")
                            =0),
                        0,
                        GEOMEAN(IF(
                            ISNUMBER(M68:Y68),
                            IF(
                                M$4:Y$4=1,
                                M68:Y68,
                                ""),
                            ""))
                    ),
                    IF(
                        OR(IF(
                            ISNUMBER(M68:Y68),
                            IF(
                                M$4:Y$4=2,
                                M68:Y68,
                                ""),
                            "")
                            =0),
                        0,
                        GEOMEAN(IF(
                            ISNUMBER(M68:Y68),
                            IF(
                                M$4:Y$4=2,
                                M68:Y68,
                                ""),
                            "")))
                )
            )
        )
    )
)</f>
        <v>0.71428571428571297</v>
      </c>
      <c r="I68" s="191" cm="1">
        <f t="array" ref="I68">IF(
    SUM(IF(
            ISNUMBER(
                IF(
                    $M$5:$Y$5,
                    (M68:Y68),
                    "")),
            1,
            0))
        =0,
    NA(),
    IF(
        Parameters!$D$15=1,
        IF(
            SUM(--(ISNUMBER(IF($M$5:$Y$5=1,(M68:Y68),""))))&gt;0,
            MAX(IF(
                ISNUMBER(M68:Y68),
                IF(
                    M$5:Y$5=1,
                    M68:Y68,
                    ""),
                "")),
            MAX(IF(
                ISNUMBER(M68:Y68),
                IF(
                    M$5:Y$5=2,
                    M68:Y68,
                    ""),
                ""))
        ),
        IF(
            Parameters!$D$16=1,
            IFERROR(
                AVERAGE(IF(
                    ISNUMBER(M68:Y68),
                    IF(
                        M$5:Y$5=1,
                        M68:Y68,
                        ""),
                    "")),
                AVERAGE(IF(
                    ISNUMBER(M68:Y68),
                    IF(
                        M$5:Y$5=2,
                        M68:Y68,
                        ""),
                    ""))
            ),
            IF(
                Parameters!$D$17=1,
                IFERROR(
                    IF(
                        OR(
                            IF(
                                ISNUMBER(M68:Y68),
                                IF(
                                    M$5:Y$5=1,
                                    M68:Y68,
                                    ""),
                                "")
                            =0),
                        0,
                        GEOMEAN(IF(
                            ISNUMBER(M68:Y68),
                            IF(
                                M$5:Y$5=1,
                                M68:Y68,
                                ""),
                            ""))
                    ),
                    IF(
                        OR(IF(
                            ISNUMBER(M68:Y68),
                            IF(
                                M$5:Y$5=2,
                                M68:Y68,
                                ""),
                            "")
                            =0),
                        0,
                        GEOMEAN(IF(
                            ISNUMBER(M68:Y68),
                            IF(
                                M$5:Y$5=2,
                                M68:Y68,
                                ""),
                            "")))
                )
            )
        )
    )
)</f>
        <v>0</v>
      </c>
      <c r="J68" s="242">
        <v>44753</v>
      </c>
      <c r="K68" s="242">
        <v>45058</v>
      </c>
      <c r="L68" s="91" t="s">
        <v>108</v>
      </c>
      <c r="M68" s="192">
        <v>0.71428571428571297</v>
      </c>
      <c r="N68" s="192">
        <v>0</v>
      </c>
      <c r="O68" s="192" t="s">
        <v>409</v>
      </c>
      <c r="P68" s="192" t="s">
        <v>409</v>
      </c>
      <c r="Q68" s="192" t="s">
        <v>409</v>
      </c>
      <c r="R68" s="192">
        <v>0.5</v>
      </c>
      <c r="S68" s="192">
        <v>-0.60599999999999898</v>
      </c>
      <c r="T68" s="192">
        <v>-0.629</v>
      </c>
      <c r="U68" s="192" t="s">
        <v>409</v>
      </c>
      <c r="V68" s="192" t="s">
        <v>409</v>
      </c>
      <c r="W68" s="192" t="s">
        <v>409</v>
      </c>
      <c r="X68" s="192" t="s">
        <v>409</v>
      </c>
      <c r="Y68" s="192"/>
      <c r="Z68" s="192"/>
      <c r="AF68" s="34"/>
      <c r="AG68" s="34"/>
      <c r="AH68" s="34"/>
      <c r="AI68" s="34"/>
      <c r="AJ68" s="34"/>
      <c r="AK68" s="34"/>
      <c r="AL68" s="195"/>
      <c r="AM68" s="195"/>
      <c r="AN68" s="80"/>
      <c r="AO68" s="80"/>
      <c r="AP68" s="80"/>
      <c r="AQ68" s="35"/>
    </row>
    <row r="69" spans="1:43" x14ac:dyDescent="0.2">
      <c r="A69" s="84">
        <v>62</v>
      </c>
      <c r="B69" s="84" t="str">
        <f ca="1"/>
        <v>Ethiopia</v>
      </c>
      <c r="C69" s="84" t="str">
        <f ca="1"/>
        <v>ETH</v>
      </c>
      <c r="D69" s="219" t="str">
        <f ca="1"/>
        <v>SSF           Sub-Saharan Africa</v>
      </c>
      <c r="E69" s="219" t="str">
        <f ca="1"/>
        <v>IDA</v>
      </c>
      <c r="F69" s="190" t="str">
        <f t="shared" ca="1" si="3"/>
        <v/>
      </c>
      <c r="G69" s="80">
        <f>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0</v>
      </c>
      <c r="H69" s="80" cm="1">
        <f t="array" ref="H69">IF(
    SUM(IF(
            ISNUMBER(
                IF(
                    $M$4:$Y$4,
                    (M69:Y69),
                    "")),
            1,
            0))
        =0,
    NA(),
    IF(
        Parameters!$D$15=1,
        IF(
            SUM(--(ISNUMBER(IF($M$4:$Y$4=1,(M69:Y69),""))))&gt;0,
            MAX(IF(
                ISNUMBER(M69:Y69),
                IF(
                    M$4:Y$4=1,
                    M69:Y69,
                    ""),
                "")),
            MAX(IF(
                ISNUMBER(M69:Y69),
                IF(
                    M$4:Y$4=2,
                    M69:Y69,
                    ""),
                ""))
        ),
        IF(
            Parameters!$D$16=1,
            IFERROR(
                AVERAGE(IF(
                    ISNUMBER(M69:Y69),
                    IF(
                        M$4:Y$4=1,
                        M69:Y69,
                        ""),
                    "")),
                AVERAGE(IF(
                    ISNUMBER(M69:Y69),
                    IF(
                        M$4:Y$4=2,
                        M69:Y69,
                        ""),
                    ""))
            ),
            IF(
                Parameters!$D$17=1,
                IFERROR(
                    IF(
                        OR(
                            IF(
                                ISNUMBER(M69:Y69),
                                IF(
                                    M$4:Y$4=1,
                                    M69:Y69,
                                    ""),
                                "")
                            =0),
                        0,
                        GEOMEAN(IF(
                            ISNUMBER(M69:Y69),
                            IF(
                                M$4:Y$4=1,
                                M69:Y69,
                                ""),
                            ""))
                    ),
                    IF(
                        OR(IF(
                            ISNUMBER(M69:Y69),
                            IF(
                                M$4:Y$4=2,
                                M69:Y69,
                                ""),
                            "")
                            =0),
                        0,
                        GEOMEAN(IF(
                            ISNUMBER(M69:Y69),
                            IF(
                                M$4:Y$4=2,
                                M69:Y69,
                                ""),
                            "")))
                )
            )
        )
    )
)</f>
        <v>8.8571428571428505</v>
      </c>
      <c r="I69" s="191" cm="1">
        <f t="array" ref="I69">IF(
    SUM(IF(
            ISNUMBER(
                IF(
                    $M$5:$Y$5,
                    (M69:Y69),
                    "")),
            1,
            0))
        =0,
    NA(),
    IF(
        Parameters!$D$15=1,
        IF(
            SUM(--(ISNUMBER(IF($M$5:$Y$5=1,(M69:Y69),""))))&gt;0,
            MAX(IF(
                ISNUMBER(M69:Y69),
                IF(
                    M$5:Y$5=1,
                    M69:Y69,
                    ""),
                "")),
            MAX(IF(
                ISNUMBER(M69:Y69),
                IF(
                    M$5:Y$5=2,
                    M69:Y69,
                    ""),
                ""))
        ),
        IF(
            Parameters!$D$16=1,
            IFERROR(
                AVERAGE(IF(
                    ISNUMBER(M69:Y69),
                    IF(
                        M$5:Y$5=1,
                        M69:Y69,
                        ""),
                    "")),
                AVERAGE(IF(
                    ISNUMBER(M69:Y69),
                    IF(
                        M$5:Y$5=2,
                        M69:Y69,
                        ""),
                    ""))
            ),
            IF(
                Parameters!$D$17=1,
                IFERROR(
                    IF(
                        OR(
                            IF(
                                ISNUMBER(M69:Y69),
                                IF(
                                    M$5:Y$5=1,
                                    M69:Y69,
                                    ""),
                                "")
                            =0),
                        0,
                        GEOMEAN(IF(
                            ISNUMBER(M69:Y69),
                            IF(
                                M$5:Y$5=1,
                                M69:Y69,
                                ""),
                            ""))
                    ),
                    IF(
                        OR(IF(
                            ISNUMBER(M69:Y69),
                            IF(
                                M$5:Y$5=2,
                                M69:Y69,
                                ""),
                            "")
                            =0),
                        0,
                        GEOMEAN(IF(
                            ISNUMBER(M69:Y69),
                            IF(
                                M$5:Y$5=2,
                                M69:Y69,
                                ""),
                            "")))
                )
            )
        )
    )
)</f>
        <v>0</v>
      </c>
      <c r="J69" s="242">
        <v>44753</v>
      </c>
      <c r="K69" s="242">
        <v>45142</v>
      </c>
      <c r="L69" s="91" t="s">
        <v>110</v>
      </c>
      <c r="M69" s="192">
        <v>8.8571428571428505</v>
      </c>
      <c r="N69" s="192" t="s">
        <v>409</v>
      </c>
      <c r="O69" s="192" t="s">
        <v>409</v>
      </c>
      <c r="P69" s="192">
        <v>0</v>
      </c>
      <c r="Q69" s="192" t="s">
        <v>409</v>
      </c>
      <c r="R69" s="192">
        <v>6.2</v>
      </c>
      <c r="S69" s="192" t="s">
        <v>409</v>
      </c>
      <c r="T69" s="192" t="s">
        <v>409</v>
      </c>
      <c r="U69" s="192" t="s">
        <v>409</v>
      </c>
      <c r="V69" s="192">
        <v>-8.2077265481800096E-2</v>
      </c>
      <c r="W69" s="192">
        <v>-0.23402236554799999</v>
      </c>
      <c r="X69" s="192" t="s">
        <v>409</v>
      </c>
      <c r="Y69" s="192"/>
      <c r="Z69" s="192"/>
      <c r="AF69" s="34"/>
      <c r="AG69" s="34"/>
      <c r="AH69" s="34"/>
      <c r="AI69" s="34"/>
      <c r="AJ69" s="34"/>
      <c r="AK69" s="34"/>
      <c r="AL69" s="195"/>
      <c r="AM69" s="195"/>
      <c r="AN69" s="80"/>
      <c r="AO69" s="80"/>
      <c r="AP69" s="80"/>
      <c r="AQ69" s="35"/>
    </row>
    <row r="70" spans="1:43" x14ac:dyDescent="0.2">
      <c r="A70" s="84">
        <v>63</v>
      </c>
      <c r="B70" s="84" t="str">
        <f ca="1"/>
        <v>Finland</v>
      </c>
      <c r="C70" s="84" t="str">
        <f ca="1"/>
        <v>FIN</v>
      </c>
      <c r="D70" s="219" t="str">
        <f ca="1"/>
        <v>ECS           Europe &amp; Central Asia</v>
      </c>
      <c r="E70" s="219" t="str">
        <f ca="1"/>
        <v>NA</v>
      </c>
      <c r="F70" s="190" t="str">
        <f t="shared" ca="1" si="3"/>
        <v/>
      </c>
      <c r="G70" s="80">
        <f>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$M$4:$Y$4,
                    (M70:Y70),
                    "")),
            1,
            0))
        =0,
    NA(),
    IF(
        Parameters!$D$15=1,
        IF(
            SUM(--(ISNUMBER(IF($M$4:$Y$4=1,(M70:Y70),""))))&gt;0,
            MAX(IF(
                ISNUMBER(M70:Y70),
                IF(
                    M$4:Y$4=1,
                    M70:Y70,
                    ""),
                "")),
            MAX(IF(
                ISNUMBER(M70:Y70),
                IF(
                    M$4:Y$4=2,
                    M70:Y70,
                    ""),
                ""))
        ),
        IF(
            Parameters!$D$16=1,
            IFERROR(
                AVERAGE(IF(
                    ISNUMBER(M70:Y70),
                    IF(
                        M$4:Y$4=1,
                        M70:Y70,
                        ""),
                    "")),
                AVERAGE(IF(
                    ISNUMBER(M70:Y70),
                    IF(
                        M$4:Y$4=2,
                        M70:Y70,
                        ""),
                    ""))
            ),
            IF(
                Parameters!$D$17=1,
                IFERROR(
                    IF(
                        OR(
                            IF(
                                ISNUMBER(M70:Y70),
                                IF(
                                    M$4:Y$4=1,
                                    M70:Y70,
                                    ""),
                                "")
                            =0),
                        0,
                        GEOMEAN(IF(
                            ISNUMBER(M70:Y70),
                            IF(
                                M$4:Y$4=1,
                                M70:Y70,
                                ""),
                            ""))
                    ),
                    IF(
                        OR(IF(
                            ISNUMBER(M70:Y70),
                            IF(
                                M$4:Y$4=2,
                                M70:Y70,
                                ""),
                            "")
                            =0),
                        0,
                        GEOMEAN(IF(
                            ISNUMBER(M70:Y70),
                            IF(
                                M$4:Y$4=2,
                                M70:Y70,
                                ""),
                            "")))
                )
            )
        )
    )
)</f>
        <v>0.28571428571428598</v>
      </c>
      <c r="I70" s="191" cm="1">
        <f t="array" ref="I70">IF(
    SUM(IF(
            ISNUMBER(
                IF(
                    $M$5:$Y$5,
                    (M70:Y70),
                    "")),
            1,
            0))
        =0,
    NA(),
    IF(
        Parameters!$D$15=1,
        IF(
            SUM(--(ISNUMBER(IF($M$5:$Y$5=1,(M70:Y70),""))))&gt;0,
            MAX(IF(
                ISNUMBER(M70:Y70),
                IF(
                    M$5:Y$5=1,
                    M70:Y70,
                    ""),
                "")),
            MAX(IF(
                ISNUMBER(M70:Y70),
                IF(
                    M$5:Y$5=2,
                    M70:Y70,
                    ""),
                ""))
        ),
        IF(
            Parameters!$D$16=1,
            IFERROR(
                AVERAGE(IF(
                    ISNUMBER(M70:Y70),
                    IF(
                        M$5:Y$5=1,
                        M70:Y70,
                        ""),
                    "")),
                AVERAGE(IF(
                    ISNUMBER(M70:Y70),
                    IF(
                        M$5:Y$5=2,
                        M70:Y70,
                        ""),
                    ""))
            ),
            IF(
                Parameters!$D$17=1,
                IFERROR(
                    IF(
                        OR(
                            IF(
                                ISNUMBER(M70:Y70),
                                IF(
                                    M$5:Y$5=1,
                                    M70:Y70,
                                    ""),
                                "")
                            =0),
                        0,
                        GEOMEAN(IF(
                            ISNUMBER(M70:Y70),
                            IF(
                                M$5:Y$5=1,
                                M70:Y70,
                                ""),
                            ""))
                    ),
                    IF(
                        OR(IF(
                            ISNUMBER(M70:Y70),
                            IF(
                                M$5:Y$5=2,
                                M70:Y70,
                                ""),
                            "")
                            =0),
                        0,
                        GEOMEAN(IF(
                            ISNUMBER(M70:Y70),
                            IF(
                                M$5:Y$5=2,
                                M70:Y70,
                                ""),
                            "")))
                )
            )
        )
    )
)</f>
        <v>0</v>
      </c>
      <c r="J70" s="242">
        <v>44753</v>
      </c>
      <c r="K70" s="242">
        <v>45142</v>
      </c>
      <c r="L70" s="91" t="s">
        <v>112</v>
      </c>
      <c r="M70" s="192">
        <v>0.28571428571428598</v>
      </c>
      <c r="N70" s="192">
        <v>0</v>
      </c>
      <c r="O70" s="192" t="s">
        <v>409</v>
      </c>
      <c r="P70" s="192" t="s">
        <v>409</v>
      </c>
      <c r="Q70" s="192" t="s">
        <v>409</v>
      </c>
      <c r="R70" s="192">
        <v>0.2</v>
      </c>
      <c r="S70" s="192">
        <v>-0.83299999999999896</v>
      </c>
      <c r="T70" s="192">
        <v>-0.159</v>
      </c>
      <c r="U70" s="192" t="s">
        <v>409</v>
      </c>
      <c r="V70" s="192" t="s">
        <v>409</v>
      </c>
      <c r="W70" s="192" t="s">
        <v>409</v>
      </c>
      <c r="X70" s="192" t="s">
        <v>409</v>
      </c>
      <c r="Y70" s="192"/>
      <c r="Z70" s="192"/>
      <c r="AF70" s="34"/>
      <c r="AG70" s="34"/>
      <c r="AH70" s="34"/>
      <c r="AI70" s="34"/>
      <c r="AJ70" s="34"/>
      <c r="AK70" s="34"/>
      <c r="AL70" s="195"/>
      <c r="AM70" s="195"/>
      <c r="AN70" s="80"/>
      <c r="AO70" s="80"/>
      <c r="AP70" s="80"/>
      <c r="AQ70" s="35"/>
    </row>
    <row r="71" spans="1:43" x14ac:dyDescent="0.2">
      <c r="A71" s="84">
        <v>64</v>
      </c>
      <c r="B71" s="84" t="str">
        <f ca="1"/>
        <v>Fiji</v>
      </c>
      <c r="C71" s="84" t="str">
        <f ca="1"/>
        <v>FJI</v>
      </c>
      <c r="D71" s="219" t="str">
        <f ca="1"/>
        <v>EAS           East Asia &amp; Pacific</v>
      </c>
      <c r="E71" s="219" t="str">
        <f ca="1"/>
        <v>Blend</v>
      </c>
      <c r="F71" s="190" t="str">
        <f t="shared" ca="1" si="3"/>
        <v/>
      </c>
      <c r="G71" s="80">
        <f>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0</v>
      </c>
      <c r="H71" s="80" cm="1">
        <f t="array" ref="H71">IF(
    SUM(IF(
            ISNUMBER(
                IF(
                    $M$4:$Y$4,
                    (M71:Y71),
                    "")),
            1,
            0))
        =0,
    NA(),
    IF(
        Parameters!$D$15=1,
        IF(
            SUM(--(ISNUMBER(IF($M$4:$Y$4=1,(M71:Y71),""))))&gt;0,
            MAX(IF(
                ISNUMBER(M71:Y71),
                IF(
                    M$4:Y$4=1,
                    M71:Y71,
                    ""),
                "")),
            MAX(IF(
                ISNUMBER(M71:Y71),
                IF(
                    M$4:Y$4=2,
                    M71:Y71,
                    ""),
                ""))
        ),
        IF(
            Parameters!$D$16=1,
            IFERROR(
                AVERAGE(IF(
                    ISNUMBER(M71:Y71),
                    IF(
                        M$4:Y$4=1,
                        M71:Y71,
                        ""),
                    "")),
                AVERAGE(IF(
                    ISNUMBER(M71:Y71),
                    IF(
                        M$4:Y$4=2,
                        M71:Y71,
                        ""),
                    ""))
            ),
            IF(
                Parameters!$D$17=1,
                IFERROR(
                    IF(
                        OR(
                            IF(
                                ISNUMBER(M71:Y71),
                                IF(
                                    M$4:Y$4=1,
                                    M71:Y71,
                                    ""),
                                "")
                            =0),
                        0,
                        GEOMEAN(IF(
                            ISNUMBER(M71:Y71),
                            IF(
                                M$4:Y$4=1,
                                M71:Y71,
                                ""),
                            ""))
                    ),
                    IF(
                        OR(IF(
                            ISNUMBER(M71:Y71),
                            IF(
                                M$4:Y$4=2,
                                M71:Y71,
                                ""),
                            "")
                            =0),
                        0,
                        GEOMEAN(IF(
                            ISNUMBER(M71:Y71),
                            IF(
                                M$4:Y$4=2,
                                M71:Y71,
                                ""),
                            "")))
                )
            )
        )
    )
)</f>
        <v>4.5714285714285703</v>
      </c>
      <c r="I71" s="191" cm="1">
        <f t="array" ref="I71">IF(
    SUM(IF(
            ISNUMBER(
                IF(
                    $M$5:$Y$5,
                    (M71:Y71),
                    "")),
            1,
            0))
        =0,
    NA(),
    IF(
        Parameters!$D$15=1,
        IF(
            SUM(--(ISNUMBER(IF($M$5:$Y$5=1,(M71:Y71),""))))&gt;0,
            MAX(IF(
                ISNUMBER(M71:Y71),
                IF(
                    M$5:Y$5=1,
                    M71:Y71,
                    ""),
                "")),
            MAX(IF(
                ISNUMBER(M71:Y71),
                IF(
                    M$5:Y$5=2,
                    M71:Y71,
                    ""),
                ""))
        ),
        IF(
            Parameters!$D$16=1,
            IFERROR(
                AVERAGE(IF(
                    ISNUMBER(M71:Y71),
                    IF(
                        M$5:Y$5=1,
                        M71:Y71,
                        ""),
                    "")),
                AVERAGE(IF(
                    ISNUMBER(M71:Y71),
                    IF(
                        M$5:Y$5=2,
                        M71:Y71,
                        ""),
                    ""))
            ),
            IF(
                Parameters!$D$17=1,
                IFERROR(
                    IF(
                        OR(
                            IF(
                                ISNUMBER(M71:Y71),
                                IF(
                                    M$5:Y$5=1,
                                    M71:Y71,
                                    ""),
                                "")
                            =0),
                        0,
                        GEOMEAN(IF(
                            ISNUMBER(M71:Y71),
                            IF(
                                M$5:Y$5=1,
                                M71:Y71,
                                ""),
                            ""))
                    ),
                    IF(
                        OR(IF(
                            ISNUMBER(M71:Y71),
                            IF(
                                M$5:Y$5=2,
                                M71:Y71,
                                ""),
                            "")
                            =0),
                        0,
                        GEOMEAN(IF(
                            ISNUMBER(M71:Y71),
                            IF(
                                M$5:Y$5=2,
                                M71:Y71,
                                ""),
                            "")))
                )
            )
        )
    )
)</f>
        <v>0</v>
      </c>
      <c r="J71" s="242">
        <v>45142</v>
      </c>
      <c r="K71" s="242">
        <v>45142</v>
      </c>
      <c r="L71" s="91" t="s">
        <v>114</v>
      </c>
      <c r="M71" s="192">
        <v>4.5714285714285703</v>
      </c>
      <c r="N71" s="192">
        <v>0</v>
      </c>
      <c r="O71" s="192" t="s">
        <v>409</v>
      </c>
      <c r="P71" s="192">
        <v>0</v>
      </c>
      <c r="Q71" s="192" t="s">
        <v>409</v>
      </c>
      <c r="R71" s="192">
        <v>3.2</v>
      </c>
      <c r="S71" s="192">
        <v>-2.5</v>
      </c>
      <c r="T71" s="192">
        <v>-4.351</v>
      </c>
      <c r="U71" s="192" t="s">
        <v>409</v>
      </c>
      <c r="V71" s="192">
        <v>-1.3623103479301599</v>
      </c>
      <c r="W71" s="192">
        <v>-0.52961431282758997</v>
      </c>
      <c r="X71" s="192" t="s">
        <v>409</v>
      </c>
      <c r="Y71" s="192"/>
      <c r="Z71" s="192"/>
      <c r="AF71" s="34"/>
      <c r="AG71" s="34"/>
      <c r="AH71" s="34"/>
      <c r="AI71" s="34"/>
      <c r="AJ71" s="34"/>
      <c r="AK71" s="34"/>
      <c r="AL71" s="195"/>
      <c r="AM71" s="195"/>
      <c r="AN71" s="80"/>
      <c r="AO71" s="80"/>
      <c r="AP71" s="80"/>
      <c r="AQ71" s="35"/>
    </row>
    <row r="72" spans="1:43" x14ac:dyDescent="0.2">
      <c r="A72" s="84">
        <v>65</v>
      </c>
      <c r="B72" s="84" t="str">
        <f ca="1"/>
        <v>France</v>
      </c>
      <c r="C72" s="84" t="str">
        <f ca="1"/>
        <v>FRA</v>
      </c>
      <c r="D72" s="219" t="str">
        <f ca="1"/>
        <v>ECS           Europe &amp; Central Asia</v>
      </c>
      <c r="E72" s="219" t="str">
        <f ca="1"/>
        <v>NA</v>
      </c>
      <c r="F72" s="190" t="str">
        <f t="shared" ca="1" si="3"/>
        <v/>
      </c>
      <c r="G72" s="80">
        <f>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$M$4:$Y$4,
                    (M72:Y72),
                    "")),
            1,
            0))
        =0,
    NA(),
    IF(
        Parameters!$D$15=1,
        IF(
            SUM(--(ISNUMBER(IF($M$4:$Y$4=1,(M72:Y72),""))))&gt;0,
            MAX(IF(
                ISNUMBER(M72:Y72),
                IF(
                    M$4:Y$4=1,
                    M72:Y72,
                    ""),
                "")),
            MAX(IF(
                ISNUMBER(M72:Y72),
                IF(
                    M$4:Y$4=2,
                    M72:Y72,
                    ""),
                ""))
        ),
        IF(
            Parameters!$D$16=1,
            IFERROR(
                AVERAGE(IF(
                    ISNUMBER(M72:Y72),
                    IF(
                        M$4:Y$4=1,
                        M72:Y72,
                        ""),
                    "")),
                AVERAGE(IF(
                    ISNUMBER(M72:Y72),
                    IF(
                        M$4:Y$4=2,
                        M72:Y72,
                        ""),
                    ""))
            ),
            IF(
                Parameters!$D$17=1,
                IFERROR(
                    IF(
                        OR(
                            IF(
                                ISNUMBER(M72:Y72),
                                IF(
                                    M$4:Y$4=1,
                                    M72:Y72,
                                    ""),
                                "")
                            =0),
                        0,
                        GEOMEAN(IF(
                            ISNUMBER(M72:Y72),
                            IF(
                                M$4:Y$4=1,
                                M72:Y72,
                                ""),
                            ""))
                    ),
                    IF(
                        OR(IF(
                            ISNUMBER(M72:Y72),
                            IF(
                                M$4:Y$4=2,
                                M72:Y72,
                                ""),
                            "")
                            =0),
                        0,
                        GEOMEAN(IF(
                            ISNUMBER(M72:Y72),
                            IF(
                                M$4:Y$4=2,
                                M72:Y72,
                                ""),
                            "")))
                )
            )
        )
    )
)</f>
        <v>0.57142857142857095</v>
      </c>
      <c r="I72" s="191" cm="1">
        <f t="array" ref="I72">IF(
    SUM(IF(
            ISNUMBER(
                IF(
                    $M$5:$Y$5,
                    (M72:Y72),
                    "")),
            1,
            0))
        =0,
    NA(),
    IF(
        Parameters!$D$15=1,
        IF(
            SUM(--(ISNUMBER(IF($M$5:$Y$5=1,(M72:Y72),""))))&gt;0,
            MAX(IF(
                ISNUMBER(M72:Y72),
                IF(
                    M$5:Y$5=1,
                    M72:Y72,
                    ""),
                "")),
            MAX(IF(
                ISNUMBER(M72:Y72),
                IF(
                    M$5:Y$5=2,
                    M72:Y72,
                    ""),
                ""))
        ),
        IF(
            Parameters!$D$16=1,
            IFERROR(
                AVERAGE(IF(
                    ISNUMBER(M72:Y72),
                    IF(
                        M$5:Y$5=1,
                        M72:Y72,
                        ""),
                    "")),
                AVERAGE(IF(
                    ISNUMBER(M72:Y72),
                    IF(
                        M$5:Y$5=2,
                        M72:Y72,
                        ""),
                    ""))
            ),
            IF(
                Parameters!$D$17=1,
                IFERROR(
                    IF(
                        OR(
                            IF(
                                ISNUMBER(M72:Y72),
                                IF(
                                    M$5:Y$5=1,
                                    M72:Y72,
                                    ""),
                                "")
                            =0),
                        0,
                        GEOMEAN(IF(
                            ISNUMBER(M72:Y72),
                            IF(
                                M$5:Y$5=1,
                                M72:Y72,
                                ""),
                            ""))
                    ),
                    IF(
                        OR(IF(
                            ISNUMBER(M72:Y72),
                            IF(
                                M$5:Y$5=2,
                                M72:Y72,
                                ""),
                            "")
                            =0),
                        0,
                        GEOMEAN(IF(
                            ISNUMBER(M72:Y72),
                            IF(
                                M$5:Y$5=2,
                                M72:Y72,
                                ""),
                            "")))
                )
            )
        )
    )
)</f>
        <v>0</v>
      </c>
      <c r="J72" s="242">
        <v>44753</v>
      </c>
      <c r="K72" s="242">
        <v>45142</v>
      </c>
      <c r="L72" s="91" t="s">
        <v>116</v>
      </c>
      <c r="M72" s="192">
        <v>0.57142857142857095</v>
      </c>
      <c r="N72" s="192">
        <v>0</v>
      </c>
      <c r="O72" s="192" t="s">
        <v>409</v>
      </c>
      <c r="P72" s="192" t="s">
        <v>409</v>
      </c>
      <c r="Q72" s="192" t="s">
        <v>409</v>
      </c>
      <c r="R72" s="192">
        <v>0.4</v>
      </c>
      <c r="S72" s="192">
        <v>-0.58299999999999996</v>
      </c>
      <c r="T72" s="192">
        <v>-0.157999999999999</v>
      </c>
      <c r="U72" s="192" t="s">
        <v>409</v>
      </c>
      <c r="V72" s="192" t="s">
        <v>409</v>
      </c>
      <c r="W72" s="192" t="s">
        <v>409</v>
      </c>
      <c r="X72" s="192" t="s">
        <v>409</v>
      </c>
      <c r="Y72" s="192"/>
      <c r="Z72" s="192"/>
      <c r="AF72" s="34"/>
      <c r="AG72" s="34"/>
      <c r="AH72" s="34"/>
      <c r="AI72" s="34"/>
      <c r="AJ72" s="34"/>
      <c r="AK72" s="34"/>
      <c r="AL72" s="195"/>
      <c r="AM72" s="195"/>
      <c r="AN72" s="80"/>
      <c r="AO72" s="80"/>
      <c r="AP72" s="80"/>
      <c r="AQ72" s="35"/>
    </row>
    <row r="73" spans="1:43" x14ac:dyDescent="0.2">
      <c r="A73" s="84">
        <v>66</v>
      </c>
      <c r="B73" s="84" t="str">
        <f ca="1"/>
        <v>Faroe Islands</v>
      </c>
      <c r="C73" s="84" t="str">
        <f ca="1"/>
        <v>FRO</v>
      </c>
      <c r="D73" s="219" t="str">
        <f ca="1"/>
        <v>ECS           Europe &amp; Central Asia</v>
      </c>
      <c r="E73" s="219" t="str">
        <f ca="1"/>
        <v>NA</v>
      </c>
      <c r="F73" s="190" t="str">
        <f t="shared" ref="F73:F136" ca="1" si="4">IF(L73 &lt;&gt; C73, "Countries don't match", "")</f>
        <v/>
      </c>
      <c r="G73" s="80" t="e">
        <f>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#N/A</v>
      </c>
      <c r="H73" s="80" t="e" cm="1">
        <f t="array" ref="H73">IF(
    SUM(IF(
            ISNUMBER(
                IF(
                    $M$4:$Y$4,
                    (M73:Y73),
                    "")),
            1,
            0))
        =0,
    NA(),
    IF(
        Parameters!$D$15=1,
        IF(
            SUM(--(ISNUMBER(IF($M$4:$Y$4=1,(M73:Y73),""))))&gt;0,
            MAX(IF(
                ISNUMBER(M73:Y73),
                IF(
                    M$4:Y$4=1,
                    M73:Y73,
                    ""),
                "")),
            MAX(IF(
                ISNUMBER(M73:Y73),
                IF(
                    M$4:Y$4=2,
                    M73:Y73,
                    ""),
                ""))
        ),
        IF(
            Parameters!$D$16=1,
            IFERROR(
                AVERAGE(IF(
                    ISNUMBER(M73:Y73),
                    IF(
                        M$4:Y$4=1,
                        M73:Y73,
                        ""),
                    "")),
                AVERAGE(IF(
                    ISNUMBER(M73:Y73),
                    IF(
                        M$4:Y$4=2,
                        M73:Y73,
                        ""),
                    ""))
            ),
            IF(
                Parameters!$D$17=1,
                IFERROR(
                    IF(
                        OR(
                            IF(
                                ISNUMBER(M73:Y73),
                                IF(
                                    M$4:Y$4=1,
                                    M73:Y73,
                                    ""),
                                "")
                            =0),
                        0,
                        GEOMEAN(IF(
                            ISNUMBER(M73:Y73),
                            IF(
                                M$4:Y$4=1,
                                M73:Y73,
                                ""),
                            ""))
                    ),
                    IF(
                        OR(IF(
                            ISNUMBER(M73:Y73),
                            IF(
                                M$4:Y$4=2,
                                M73:Y73,
                                ""),
                            "")
                            =0),
                        0,
                        GEOMEAN(IF(
                            ISNUMBER(M73:Y73),
                            IF(
                                M$4:Y$4=2,
                                M73:Y73,
                                ""),
                            "")))
                )
            )
        )
    )
)</f>
        <v>#N/A</v>
      </c>
      <c r="I73" s="191" t="e" cm="1">
        <f t="array" ref="I73">IF(
    SUM(IF(
            ISNUMBER(
                IF(
                    $M$5:$Y$5,
                    (M73:Y73),
                    "")),
            1,
            0))
        =0,
    NA(),
    IF(
        Parameters!$D$15=1,
        IF(
            SUM(--(ISNUMBER(IF($M$5:$Y$5=1,(M73:Y73),""))))&gt;0,
            MAX(IF(
                ISNUMBER(M73:Y73),
                IF(
                    M$5:Y$5=1,
                    M73:Y73,
                    ""),
                "")),
            MAX(IF(
                ISNUMBER(M73:Y73),
                IF(
                    M$5:Y$5=2,
                    M73:Y73,
                    ""),
                ""))
        ),
        IF(
            Parameters!$D$16=1,
            IFERROR(
                AVERAGE(IF(
                    ISNUMBER(M73:Y73),
                    IF(
                        M$5:Y$5=1,
                        M73:Y73,
                        ""),
                    "")),
                AVERAGE(IF(
                    ISNUMBER(M73:Y73),
                    IF(
                        M$5:Y$5=2,
                        M73:Y73,
                        ""),
                    ""))
            ),
            IF(
                Parameters!$D$17=1,
                IFERROR(
                    IF(
                        OR(
                            IF(
                                ISNUMBER(M73:Y73),
                                IF(
                                    M$5:Y$5=1,
                                    M73:Y73,
                                    ""),
                                "")
                            =0),
                        0,
                        GEOMEAN(IF(
                            ISNUMBER(M73:Y73),
                            IF(
                                M$5:Y$5=1,
                                M73:Y73,
                                ""),
                            ""))
                    ),
                    IF(
                        OR(IF(
                            ISNUMBER(M73:Y73),
                            IF(
                                M$5:Y$5=2,
                                M73:Y73,
                                ""),
                            "")
                            =0),
                        0,
                        GEOMEAN(IF(
                            ISNUMBER(M73:Y73),
                            IF(
                                M$5:Y$5=2,
                                M73:Y73,
                                ""),
                            "")))
                )
            )
        )
    )
)</f>
        <v>#N/A</v>
      </c>
      <c r="J73" s="242" t="s">
        <v>409</v>
      </c>
      <c r="K73" s="242">
        <v>45014</v>
      </c>
      <c r="L73" s="91" t="s">
        <v>706</v>
      </c>
      <c r="M73" s="192" t="s">
        <v>409</v>
      </c>
      <c r="N73" s="192" t="s">
        <v>409</v>
      </c>
      <c r="O73" s="192" t="s">
        <v>409</v>
      </c>
      <c r="P73" s="192" t="s">
        <v>409</v>
      </c>
      <c r="Q73" s="192" t="s">
        <v>409</v>
      </c>
      <c r="R73" s="192" t="s">
        <v>409</v>
      </c>
      <c r="S73" s="192" t="s">
        <v>409</v>
      </c>
      <c r="T73" s="192" t="s">
        <v>409</v>
      </c>
      <c r="U73" s="192" t="s">
        <v>409</v>
      </c>
      <c r="V73" s="192" t="s">
        <v>409</v>
      </c>
      <c r="W73" s="192" t="s">
        <v>409</v>
      </c>
      <c r="X73" s="192" t="s">
        <v>409</v>
      </c>
      <c r="Y73" s="192"/>
      <c r="Z73" s="192"/>
      <c r="AF73" s="34"/>
      <c r="AG73" s="34"/>
      <c r="AH73" s="34"/>
      <c r="AI73" s="34"/>
      <c r="AJ73" s="34"/>
      <c r="AK73" s="34"/>
      <c r="AL73" s="195"/>
      <c r="AM73" s="195"/>
      <c r="AN73" s="80"/>
      <c r="AO73" s="80"/>
      <c r="AP73" s="80"/>
      <c r="AQ73" s="35"/>
    </row>
    <row r="74" spans="1:43" x14ac:dyDescent="0.2">
      <c r="A74" s="84">
        <v>67</v>
      </c>
      <c r="B74" s="84" t="str">
        <f ca="1"/>
        <v>Micronesia, Fed. Sts.</v>
      </c>
      <c r="C74" s="84" t="str">
        <f ca="1"/>
        <v>FSM</v>
      </c>
      <c r="D74" s="219" t="str">
        <f ca="1"/>
        <v>EAS           East Asia &amp; Pacific</v>
      </c>
      <c r="E74" s="219" t="str">
        <f ca="1"/>
        <v>IDA</v>
      </c>
      <c r="F74" s="190" t="str">
        <f t="shared" ca="1" si="4"/>
        <v/>
      </c>
      <c r="G74" s="80">
        <f>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0</v>
      </c>
      <c r="H74" s="80" cm="1">
        <f t="array" ref="H74">IF(
    SUM(IF(
            ISNUMBER(
                IF(
                    $M$4:$Y$4,
                    (M74:Y74),
                    "")),
            1,
            0))
        =0,
    NA(),
    IF(
        Parameters!$D$15=1,
        IF(
            SUM(--(ISNUMBER(IF($M$4:$Y$4=1,(M74:Y74),""))))&gt;0,
            MAX(IF(
                ISNUMBER(M74:Y74),
                IF(
                    M$4:Y$4=1,
                    M74:Y74,
                    ""),
                "")),
            MAX(IF(
                ISNUMBER(M74:Y74),
                IF(
                    M$4:Y$4=2,
                    M74:Y74,
                    ""),
                ""))
        ),
        IF(
            Parameters!$D$16=1,
            IFERROR(
                AVERAGE(IF(
                    ISNUMBER(M74:Y74),
                    IF(
                        M$4:Y$4=1,
                        M74:Y74,
                        ""),
                    "")),
                AVERAGE(IF(
                    ISNUMBER(M74:Y74),
                    IF(
                        M$4:Y$4=2,
                        M74:Y74,
                        ""),
                    ""))
            ),
            IF(
                Parameters!$D$17=1,
                IFERROR(
                    IF(
                        OR(
                            IF(
                                ISNUMBER(M74:Y74),
                                IF(
                                    M$4:Y$4=1,
                                    M74:Y74,
                                    ""),
                                "")
                            =0),
                        0,
                        GEOMEAN(IF(
                            ISNUMBER(M74:Y74),
                            IF(
                                M$4:Y$4=1,
                                M74:Y74,
                                ""),
                            ""))
                    ),
                    IF(
                        OR(IF(
                            ISNUMBER(M74:Y74),
                            IF(
                                M$4:Y$4=2,
                                M74:Y74,
                                ""),
                            "")
                            =0),
                        0,
                        GEOMEAN(IF(
                            ISNUMBER(M74:Y74),
                            IF(
                                M$4:Y$4=2,
                                M74:Y74,
                                ""),
                            "")))
                )
            )
        )
    )
)</f>
        <v>8</v>
      </c>
      <c r="I74" s="191" t="e" cm="1">
        <f t="array" ref="I74">IF(
    SUM(IF(
            ISNUMBER(
                IF(
                    $M$5:$Y$5,
                    (M74:Y74),
                    "")),
            1,
            0))
        =0,
    NA(),
    IF(
        Parameters!$D$15=1,
        IF(
            SUM(--(ISNUMBER(IF($M$5:$Y$5=1,(M74:Y74),""))))&gt;0,
            MAX(IF(
                ISNUMBER(M74:Y74),
                IF(
                    M$5:Y$5=1,
                    M74:Y74,
                    ""),
                "")),
            MAX(IF(
                ISNUMBER(M74:Y74),
                IF(
                    M$5:Y$5=2,
                    M74:Y74,
                    ""),
                ""))
        ),
        IF(
            Parameters!$D$16=1,
            IFERROR(
                AVERAGE(IF(
                    ISNUMBER(M74:Y74),
                    IF(
                        M$5:Y$5=1,
                        M74:Y74,
                        ""),
                    "")),
                AVERAGE(IF(
                    ISNUMBER(M74:Y74),
                    IF(
                        M$5:Y$5=2,
                        M74:Y74,
                        ""),
                    ""))
            ),
            IF(
                Parameters!$D$17=1,
                IFERROR(
                    IF(
                        OR(
                            IF(
                                ISNUMBER(M74:Y74),
                                IF(
                                    M$5:Y$5=1,
                                    M74:Y74,
                                    ""),
                                "")
                            =0),
                        0,
                        GEOMEAN(IF(
                            ISNUMBER(M74:Y74),
                            IF(
                                M$5:Y$5=1,
                                M74:Y74,
                                ""),
                            ""))
                    ),
                    IF(
                        OR(IF(
                            ISNUMBER(M74:Y74),
                            IF(
                                M$5:Y$5=2,
                                M74:Y74,
                                ""),
                            "")
                            =0),
                        0,
                        GEOMEAN(IF(
                            ISNUMBER(M74:Y74),
                            IF(
                                M$5:Y$5=2,
                                M74:Y74,
                                ""),
                            "")))
                )
            )
        )
    )
)</f>
        <v>#N/A</v>
      </c>
      <c r="J74" s="242">
        <v>45142</v>
      </c>
      <c r="K74" s="242">
        <v>45014</v>
      </c>
      <c r="L74" s="91" t="s">
        <v>117</v>
      </c>
      <c r="M74" s="192">
        <v>8</v>
      </c>
      <c r="N74" s="192" t="s">
        <v>409</v>
      </c>
      <c r="O74" s="192" t="s">
        <v>409</v>
      </c>
      <c r="P74" s="192" t="s">
        <v>409</v>
      </c>
      <c r="Q74" s="192" t="s">
        <v>409</v>
      </c>
      <c r="R74" s="192">
        <v>5.6</v>
      </c>
      <c r="S74" s="192" t="s">
        <v>409</v>
      </c>
      <c r="T74" s="192" t="s">
        <v>409</v>
      </c>
      <c r="U74" s="192" t="s">
        <v>409</v>
      </c>
      <c r="V74" s="192" t="s">
        <v>409</v>
      </c>
      <c r="W74" s="192" t="s">
        <v>409</v>
      </c>
      <c r="X74" s="192" t="s">
        <v>409</v>
      </c>
      <c r="Y74" s="192"/>
      <c r="Z74" s="192"/>
      <c r="AF74" s="34"/>
      <c r="AG74" s="34"/>
      <c r="AH74" s="34"/>
      <c r="AI74" s="34"/>
      <c r="AJ74" s="34"/>
      <c r="AK74" s="34"/>
      <c r="AL74" s="195"/>
      <c r="AM74" s="195"/>
      <c r="AN74" s="80"/>
      <c r="AO74" s="80"/>
      <c r="AP74" s="80"/>
      <c r="AQ74" s="35"/>
    </row>
    <row r="75" spans="1:43" x14ac:dyDescent="0.2">
      <c r="A75" s="84">
        <v>68</v>
      </c>
      <c r="B75" s="84" t="str">
        <f ca="1"/>
        <v>Gabon</v>
      </c>
      <c r="C75" s="84" t="str">
        <f ca="1"/>
        <v>GAB</v>
      </c>
      <c r="D75" s="219" t="str">
        <f ca="1"/>
        <v>SSF           Sub-Saharan Africa</v>
      </c>
      <c r="E75" s="219" t="str">
        <f ca="1"/>
        <v>IBRD</v>
      </c>
      <c r="F75" s="190" t="str">
        <f t="shared" ca="1" si="4"/>
        <v/>
      </c>
      <c r="G75" s="80">
        <f>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0</v>
      </c>
      <c r="H75" s="80" cm="1">
        <f t="array" ref="H75">IF(
    SUM(IF(
            ISNUMBER(
                IF(
                    $M$4:$Y$4,
                    (M75:Y75),
                    "")),
            1,
            0))
        =0,
    NA(),
    IF(
        Parameters!$D$15=1,
        IF(
            SUM(--(ISNUMBER(IF($M$4:$Y$4=1,(M75:Y75),""))))&gt;0,
            MAX(IF(
                ISNUMBER(M75:Y75),
                IF(
                    M$4:Y$4=1,
                    M75:Y75,
                    ""),
                "")),
            MAX(IF(
                ISNUMBER(M75:Y75),
                IF(
                    M$4:Y$4=2,
                    M75:Y75,
                    ""),
                ""))
        ),
        IF(
            Parameters!$D$16=1,
            IFERROR(
                AVERAGE(IF(
                    ISNUMBER(M75:Y75),
                    IF(
                        M$4:Y$4=1,
                        M75:Y75,
                        ""),
                    "")),
                AVERAGE(IF(
                    ISNUMBER(M75:Y75),
                    IF(
                        M$4:Y$4=2,
                        M75:Y75,
                        ""),
                    ""))
            ),
            IF(
                Parameters!$D$17=1,
                IFERROR(
                    IF(
                        OR(
                            IF(
                                ISNUMBER(M75:Y75),
                                IF(
                                    M$4:Y$4=1,
                                    M75:Y75,
                                    ""),
                                "")
                            =0),
                        0,
                        GEOMEAN(IF(
                            ISNUMBER(M75:Y75),
                            IF(
                                M$4:Y$4=1,
                                M75:Y75,
                                ""),
                            ""))
                    ),
                    IF(
                        OR(IF(
                            ISNUMBER(M75:Y75),
                            IF(
                                M$4:Y$4=2,
                                M75:Y75,
                                ""),
                            "")
                            =0),
                        0,
                        GEOMEAN(IF(
                            ISNUMBER(M75:Y75),
                            IF(
                                M$4:Y$4=2,
                                M75:Y75,
                                ""),
                            "")))
                )
            )
        )
    )
)</f>
        <v>6.1428571428571397</v>
      </c>
      <c r="I75" s="191" cm="1">
        <f t="array" ref="I75">IF(
    SUM(IF(
            ISNUMBER(
                IF(
                    $M$5:$Y$5,
                    (M75:Y75),
                    "")),
            1,
            0))
        =0,
    NA(),
    IF(
        Parameters!$D$15=1,
        IF(
            SUM(--(ISNUMBER(IF($M$5:$Y$5=1,(M75:Y75),""))))&gt;0,
            MAX(IF(
                ISNUMBER(M75:Y75),
                IF(
                    M$5:Y$5=1,
                    M75:Y75,
                    ""),
                "")),
            MAX(IF(
                ISNUMBER(M75:Y75),
                IF(
                    M$5:Y$5=2,
                    M75:Y75,
                    ""),
                ""))
        ),
        IF(
            Parameters!$D$16=1,
            IFERROR(
                AVERAGE(IF(
                    ISNUMBER(M75:Y75),
                    IF(
                        M$5:Y$5=1,
                        M75:Y75,
                        ""),
                    "")),
                AVERAGE(IF(
                    ISNUMBER(M75:Y75),
                    IF(
                        M$5:Y$5=2,
                        M75:Y75,
                        ""),
                    ""))
            ),
            IF(
                Parameters!$D$17=1,
                IFERROR(
                    IF(
                        OR(
                            IF(
                                ISNUMBER(M75:Y75),
                                IF(
                                    M$5:Y$5=1,
                                    M75:Y75,
                                    ""),
                                "")
                            =0),
                        0,
                        GEOMEAN(IF(
                            ISNUMBER(M75:Y75),
                            IF(
                                M$5:Y$5=1,
                                M75:Y75,
                                ""),
                            ""))
                    ),
                    IF(
                        OR(IF(
                            ISNUMBER(M75:Y75),
                            IF(
                                M$5:Y$5=2,
                                M75:Y75,
                                ""),
                            "")
                            =0),
                        0,
                        GEOMEAN(IF(
                            ISNUMBER(M75:Y75),
                            IF(
                                M$5:Y$5=2,
                                M75:Y75,
                                ""),
                            "")))
                )
            )
        )
    )
)</f>
        <v>0</v>
      </c>
      <c r="J75" s="242">
        <v>45142</v>
      </c>
      <c r="K75" s="242">
        <v>45142</v>
      </c>
      <c r="L75" s="91" t="s">
        <v>119</v>
      </c>
      <c r="M75" s="192">
        <v>6.1428571428571397</v>
      </c>
      <c r="N75" s="192" t="s">
        <v>409</v>
      </c>
      <c r="O75" s="192" t="s">
        <v>409</v>
      </c>
      <c r="P75" s="192">
        <v>0</v>
      </c>
      <c r="Q75" s="192" t="s">
        <v>409</v>
      </c>
      <c r="R75" s="192">
        <v>4.3</v>
      </c>
      <c r="S75" s="192" t="s">
        <v>409</v>
      </c>
      <c r="T75" s="192" t="s">
        <v>409</v>
      </c>
      <c r="U75" s="192" t="s">
        <v>409</v>
      </c>
      <c r="V75" s="192">
        <v>-2.3412159158450001E-2</v>
      </c>
      <c r="W75" s="192">
        <v>-9.1243072539560099E-2</v>
      </c>
      <c r="X75" s="192" t="s">
        <v>409</v>
      </c>
      <c r="Y75" s="192"/>
      <c r="Z75" s="192"/>
      <c r="AF75" s="34"/>
      <c r="AG75" s="34"/>
      <c r="AH75" s="34"/>
      <c r="AI75" s="34"/>
      <c r="AJ75" s="34"/>
      <c r="AK75" s="34"/>
      <c r="AL75" s="195"/>
      <c r="AM75" s="195"/>
      <c r="AN75" s="80"/>
      <c r="AO75" s="80"/>
      <c r="AP75" s="80"/>
      <c r="AQ75" s="35"/>
    </row>
    <row r="76" spans="1:43" x14ac:dyDescent="0.2">
      <c r="A76" s="84">
        <v>69</v>
      </c>
      <c r="B76" s="84" t="str">
        <f ca="1"/>
        <v>United Kingdom</v>
      </c>
      <c r="C76" s="84" t="str">
        <f ca="1"/>
        <v>GBR</v>
      </c>
      <c r="D76" s="219" t="str">
        <f ca="1"/>
        <v>ECS           Europe &amp; Central Asia</v>
      </c>
      <c r="E76" s="219" t="str">
        <f ca="1"/>
        <v>NA</v>
      </c>
      <c r="F76" s="190" t="str">
        <f t="shared" ca="1" si="4"/>
        <v/>
      </c>
      <c r="G76" s="80">
        <f>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$M$4:$Y$4,
                    (M76:Y76),
                    "")),
            1,
            0))
        =0,
    NA(),
    IF(
        Parameters!$D$15=1,
        IF(
            SUM(--(ISNUMBER(IF($M$4:$Y$4=1,(M76:Y76),""))))&gt;0,
            MAX(IF(
                ISNUMBER(M76:Y76),
                IF(
                    M$4:Y$4=1,
                    M76:Y76,
                    ""),
                "")),
            MAX(IF(
                ISNUMBER(M76:Y76),
                IF(
                    M$4:Y$4=2,
                    M76:Y76,
                    ""),
                ""))
        ),
        IF(
            Parameters!$D$16=1,
            IFERROR(
                AVERAGE(IF(
                    ISNUMBER(M76:Y76),
                    IF(
                        M$4:Y$4=1,
                        M76:Y76,
                        ""),
                    "")),
                AVERAGE(IF(
                    ISNUMBER(M76:Y76),
                    IF(
                        M$4:Y$4=2,
                        M76:Y76,
                        ""),
                    ""))
            ),
            IF(
                Parameters!$D$17=1,
                IFERROR(
                    IF(
                        OR(
                            IF(
                                ISNUMBER(M76:Y76),
                                IF(
                                    M$4:Y$4=1,
                                    M76:Y76,
                                    ""),
                                "")
                            =0),
                        0,
                        GEOMEAN(IF(
                            ISNUMBER(M76:Y76),
                            IF(
                                M$4:Y$4=1,
                                M76:Y76,
                                ""),
                            ""))
                    ),
                    IF(
                        OR(IF(
                            ISNUMBER(M76:Y76),
                            IF(
                                M$4:Y$4=2,
                                M76:Y76,
                                ""),
                            "")
                            =0),
                        0,
                        GEOMEAN(IF(
                            ISNUMBER(M76:Y76),
                            IF(
                                M$4:Y$4=2,
                                M76:Y76,
                                ""),
                            "")))
                )
            )
        )
    )
)</f>
        <v>0.71428571428571297</v>
      </c>
      <c r="I76" s="191" cm="1">
        <f t="array" ref="I76">IF(
    SUM(IF(
            ISNUMBER(
                IF(
                    $M$5:$Y$5,
                    (M76:Y76),
                    "")),
            1,
            0))
        =0,
    NA(),
    IF(
        Parameters!$D$15=1,
        IF(
            SUM(--(ISNUMBER(IF($M$5:$Y$5=1,(M76:Y76),""))))&gt;0,
            MAX(IF(
                ISNUMBER(M76:Y76),
                IF(
                    M$5:Y$5=1,
                    M76:Y76,
                    ""),
                "")),
            MAX(IF(
                ISNUMBER(M76:Y76),
                IF(
                    M$5:Y$5=2,
                    M76:Y76,
                    ""),
                ""))
        ),
        IF(
            Parameters!$D$16=1,
            IFERROR(
                AVERAGE(IF(
                    ISNUMBER(M76:Y76),
                    IF(
                        M$5:Y$5=1,
                        M76:Y76,
                        ""),
                    "")),
                AVERAGE(IF(
                    ISNUMBER(M76:Y76),
                    IF(
                        M$5:Y$5=2,
                        M76:Y76,
                        ""),
                    ""))
            ),
            IF(
                Parameters!$D$17=1,
                IFERROR(
                    IF(
                        OR(
                            IF(
                                ISNUMBER(M76:Y76),
                                IF(
                                    M$5:Y$5=1,
                                    M76:Y76,
                                    ""),
                                "")
                            =0),
                        0,
                        GEOMEAN(IF(
                            ISNUMBER(M76:Y76),
                            IF(
                                M$5:Y$5=1,
                                M76:Y76,
                                ""),
                            ""))
                    ),
                    IF(
                        OR(IF(
                            ISNUMBER(M76:Y76),
                            IF(
                                M$5:Y$5=2,
                                M76:Y76,
                                ""),
                            "")
                            =0),
                        0,
                        GEOMEAN(IF(
                            ISNUMBER(M76:Y76),
                            IF(
                                M$5:Y$5=2,
                                M76:Y76,
                                ""),
                            "")))
                )
            )
        )
    )
)</f>
        <v>0</v>
      </c>
      <c r="J76" s="242">
        <v>44753</v>
      </c>
      <c r="K76" s="242">
        <v>45142</v>
      </c>
      <c r="L76" s="91" t="s">
        <v>121</v>
      </c>
      <c r="M76" s="192">
        <v>0.71428571428571297</v>
      </c>
      <c r="N76" s="192">
        <v>0</v>
      </c>
      <c r="O76" s="192" t="s">
        <v>409</v>
      </c>
      <c r="P76" s="192" t="s">
        <v>409</v>
      </c>
      <c r="Q76" s="192" t="s">
        <v>409</v>
      </c>
      <c r="R76" s="192">
        <v>0.5</v>
      </c>
      <c r="S76" s="192">
        <v>-0.77499999999999902</v>
      </c>
      <c r="T76" s="192">
        <v>-7.5000000000000094E-2</v>
      </c>
      <c r="U76" s="192" t="s">
        <v>409</v>
      </c>
      <c r="V76" s="192" t="s">
        <v>409</v>
      </c>
      <c r="W76" s="192" t="s">
        <v>409</v>
      </c>
      <c r="X76" s="192" t="s">
        <v>409</v>
      </c>
      <c r="Y76" s="192"/>
      <c r="Z76" s="192"/>
      <c r="AF76" s="34"/>
      <c r="AG76" s="34"/>
      <c r="AH76" s="34"/>
      <c r="AI76" s="34"/>
      <c r="AJ76" s="34"/>
      <c r="AK76" s="34"/>
      <c r="AL76" s="195"/>
      <c r="AM76" s="195"/>
      <c r="AN76" s="80"/>
      <c r="AO76" s="80"/>
      <c r="AP76" s="80"/>
      <c r="AQ76" s="35"/>
    </row>
    <row r="77" spans="1:43" x14ac:dyDescent="0.2">
      <c r="A77" s="84">
        <v>70</v>
      </c>
      <c r="B77" s="84" t="str">
        <f ca="1"/>
        <v>Georgia</v>
      </c>
      <c r="C77" s="84" t="str">
        <f ca="1"/>
        <v>GEO</v>
      </c>
      <c r="D77" s="219" t="str">
        <f ca="1"/>
        <v>ECS           Europe &amp; Central Asia</v>
      </c>
      <c r="E77" s="219" t="str">
        <f ca="1"/>
        <v>IBRD</v>
      </c>
      <c r="F77" s="190" t="str">
        <f t="shared" ca="1" si="4"/>
        <v/>
      </c>
      <c r="G77" s="80">
        <f>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5.7321150422111034</v>
      </c>
      <c r="H77" s="80" cm="1">
        <f t="array" ref="H77">IF(
    SUM(IF(
            ISNUMBER(
                IF(
                    $M$4:$Y$4,
                    (M77:Y77),
                    "")),
            1,
            0))
        =0,
    NA(),
    IF(
        Parameters!$D$15=1,
        IF(
            SUM(--(ISNUMBER(IF($M$4:$Y$4=1,(M77:Y77),""))))&gt;0,
            MAX(IF(
                ISNUMBER(M77:Y77),
                IF(
                    M$4:Y$4=1,
                    M77:Y77,
                    ""),
                "")),
            MAX(IF(
                ISNUMBER(M77:Y77),
                IF(
                    M$4:Y$4=2,
                    M77:Y77,
                    ""),
                ""))
        ),
        IF(
            Parameters!$D$16=1,
            IFERROR(
                AVERAGE(IF(
                    ISNUMBER(M77:Y77),
                    IF(
                        M$4:Y$4=1,
                        M77:Y77,
                        ""),
                    "")),
                AVERAGE(IF(
                    ISNUMBER(M77:Y77),
                    IF(
                        M$4:Y$4=2,
                        M77:Y77,
                        ""),
                    ""))
            ),
            IF(
                Parameters!$D$17=1,
                IFERROR(
                    IF(
                        OR(
                            IF(
                                ISNUMBER(M77:Y77),
                                IF(
                                    M$4:Y$4=1,
                                    M77:Y77,
                                    ""),
                                "")
                            =0),
                        0,
                        GEOMEAN(IF(
                            ISNUMBER(M77:Y77),
                            IF(
                                M$4:Y$4=1,
                                M77:Y77,
                                ""),
                            ""))
                    ),
                    IF(
                        OR(IF(
                            ISNUMBER(M77:Y77),
                            IF(
                                M$4:Y$4=2,
                                M77:Y77,
                                ""),
                            "")
                            =0),
                        0,
                        GEOMEAN(IF(
                            ISNUMBER(M77:Y77),
                            IF(
                                M$4:Y$4=2,
                                M77:Y77,
                                ""),
                            "")))
                )
            )
        )
    )
)</f>
        <v>3.2857142857142798</v>
      </c>
      <c r="I77" s="191" cm="1">
        <f t="array" ref="I77">IF(
    SUM(IF(
            ISNUMBER(
                IF(
                    $M$5:$Y$5,
                    (M77:Y77),
                    "")),
            1,
            0))
        =0,
    NA(),
    IF(
        Parameters!$D$15=1,
        IF(
            SUM(--(ISNUMBER(IF($M$5:$Y$5=1,(M77:Y77),""))))&gt;0,
            MAX(IF(
                ISNUMBER(M77:Y77),
                IF(
                    M$5:Y$5=1,
                    M77:Y77,
                    ""),
                "")),
            MAX(IF(
                ISNUMBER(M77:Y77),
                IF(
                    M$5:Y$5=2,
                    M77:Y77,
                    ""),
                ""))
        ),
        IF(
            Parameters!$D$16=1,
            IFERROR(
                AVERAGE(IF(
                    ISNUMBER(M77:Y77),
                    IF(
                        M$5:Y$5=1,
                        M77:Y77,
                        ""),
                    "")),
                AVERAGE(IF(
                    ISNUMBER(M77:Y77),
                    IF(
                        M$5:Y$5=2,
                        M77:Y77,
                        ""),
                    ""))
            ),
            IF(
                Parameters!$D$17=1,
                IFERROR(
                    IF(
                        OR(
                            IF(
                                ISNUMBER(M77:Y77),
                                IF(
                                    M$5:Y$5=1,
                                    M77:Y77,
                                    ""),
                                "")
                            =0),
                        0,
                        GEOMEAN(IF(
                            ISNUMBER(M77:Y77),
                            IF(
                                M$5:Y$5=1,
                                M77:Y77,
                                ""),
                            ""))
                    ),
                    IF(
                        OR(IF(
                            ISNUMBER(M77:Y77),
                            IF(
                                M$5:Y$5=2,
                                M77:Y77,
                                ""),
                            "")
                            =0),
                        0,
                        GEOMEAN(IF(
                            ISNUMBER(M77:Y77),
                            IF(
                                M$5:Y$5=2,
                                M77:Y77,
                                ""),
                            "")))
                )
            )
        )
    )
)</f>
        <v>10</v>
      </c>
      <c r="J77" s="242">
        <v>45142</v>
      </c>
      <c r="K77" s="242">
        <v>45142</v>
      </c>
      <c r="L77" s="91" t="s">
        <v>123</v>
      </c>
      <c r="M77" s="192">
        <v>3.2857142857142798</v>
      </c>
      <c r="N77" s="192">
        <v>10</v>
      </c>
      <c r="O77" s="192">
        <v>10</v>
      </c>
      <c r="P77" s="192">
        <v>0</v>
      </c>
      <c r="Q77" s="192" t="s">
        <v>409</v>
      </c>
      <c r="R77" s="192">
        <v>2.2999999999999998</v>
      </c>
      <c r="S77" s="192">
        <v>-1.91</v>
      </c>
      <c r="T77" s="192">
        <v>2.1</v>
      </c>
      <c r="U77" s="192" t="s">
        <v>541</v>
      </c>
      <c r="V77" s="192">
        <v>-0.71713309152656002</v>
      </c>
      <c r="W77" s="192">
        <v>-0.32820543474988001</v>
      </c>
      <c r="X77" s="192" t="s">
        <v>409</v>
      </c>
      <c r="Y77" s="192"/>
      <c r="Z77" s="192"/>
      <c r="AF77" s="34"/>
      <c r="AG77" s="34"/>
      <c r="AH77" s="34"/>
      <c r="AI77" s="34"/>
      <c r="AJ77" s="34"/>
      <c r="AK77" s="34"/>
      <c r="AL77" s="195"/>
      <c r="AM77" s="195"/>
      <c r="AN77" s="80"/>
      <c r="AO77" s="80"/>
      <c r="AP77" s="80"/>
      <c r="AQ77" s="35"/>
    </row>
    <row r="78" spans="1:43" x14ac:dyDescent="0.2">
      <c r="A78" s="84">
        <v>71</v>
      </c>
      <c r="B78" s="84" t="str">
        <f ca="1"/>
        <v>Ghana</v>
      </c>
      <c r="C78" s="84" t="str">
        <f ca="1"/>
        <v>GHA</v>
      </c>
      <c r="D78" s="219" t="str">
        <f ca="1"/>
        <v>SSF           Sub-Saharan Africa</v>
      </c>
      <c r="E78" s="219" t="str">
        <f ca="1"/>
        <v>IDA</v>
      </c>
      <c r="F78" s="190" t="str">
        <f t="shared" ca="1" si="4"/>
        <v/>
      </c>
      <c r="G78" s="80">
        <f>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0</v>
      </c>
      <c r="H78" s="80" cm="1">
        <f t="array" ref="H78">IF(
    SUM(IF(
            ISNUMBER(
                IF(
                    $M$4:$Y$4,
                    (M78:Y78),
                    "")),
            1,
            0))
        =0,
    NA(),
    IF(
        Parameters!$D$15=1,
        IF(
            SUM(--(ISNUMBER(IF($M$4:$Y$4=1,(M78:Y78),""))))&gt;0,
            MAX(IF(
                ISNUMBER(M78:Y78),
                IF(
                    M$4:Y$4=1,
                    M78:Y78,
                    ""),
                "")),
            MAX(IF(
                ISNUMBER(M78:Y78),
                IF(
                    M$4:Y$4=2,
                    M78:Y78,
                    ""),
                ""))
        ),
        IF(
            Parameters!$D$16=1,
            IFERROR(
                AVERAGE(IF(
                    ISNUMBER(M78:Y78),
                    IF(
                        M$4:Y$4=1,
                        M78:Y78,
                        ""),
                    "")),
                AVERAGE(IF(
                    ISNUMBER(M78:Y78),
                    IF(
                        M$4:Y$4=2,
                        M78:Y78,
                        ""),
                    ""))
            ),
            IF(
                Parameters!$D$17=1,
                IFERROR(
                    IF(
                        OR(
                            IF(
                                ISNUMBER(M78:Y78),
                                IF(
                                    M$4:Y$4=1,
                                    M78:Y78,
                                    ""),
                                "")
                            =0),
                        0,
                        GEOMEAN(IF(
                            ISNUMBER(M78:Y78),
                            IF(
                                M$4:Y$4=1,
                                M78:Y78,
                                ""),
                            ""))
                    ),
                    IF(
                        OR(IF(
                            ISNUMBER(M78:Y78),
                            IF(
                                M$4:Y$4=2,
                                M78:Y78,
                                ""),
                            "")
                            =0),
                        0,
                        GEOMEAN(IF(
                            ISNUMBER(M78:Y78),
                            IF(
                                M$4:Y$4=2,
                                M78:Y78,
                                ""),
                            "")))
                )
            )
        )
    )
)</f>
        <v>7.5714285714285703</v>
      </c>
      <c r="I78" s="191" cm="1">
        <f t="array" ref="I78">IF(
    SUM(IF(
            ISNUMBER(
                IF(
                    $M$5:$Y$5,
                    (M78:Y78),
                    "")),
            1,
            0))
        =0,
    NA(),
    IF(
        Parameters!$D$15=1,
        IF(
            SUM(--(ISNUMBER(IF($M$5:$Y$5=1,(M78:Y78),""))))&gt;0,
            MAX(IF(
                ISNUMBER(M78:Y78),
                IF(
                    M$5:Y$5=1,
                    M78:Y78,
                    ""),
                "")),
            MAX(IF(
                ISNUMBER(M78:Y78),
                IF(
                    M$5:Y$5=2,
                    M78:Y78,
                    ""),
                ""))
        ),
        IF(
            Parameters!$D$16=1,
            IFERROR(
                AVERAGE(IF(
                    ISNUMBER(M78:Y78),
                    IF(
                        M$5:Y$5=1,
                        M78:Y78,
                        ""),
                    "")),
                AVERAGE(IF(
                    ISNUMBER(M78:Y78),
                    IF(
                        M$5:Y$5=2,
                        M78:Y78,
                        ""),
                    ""))
            ),
            IF(
                Parameters!$D$17=1,
                IFERROR(
                    IF(
                        OR(
                            IF(
                                ISNUMBER(M78:Y78),
                                IF(
                                    M$5:Y$5=1,
                                    M78:Y78,
                                    ""),
                                "")
                            =0),
                        0,
                        GEOMEAN(IF(
                            ISNUMBER(M78:Y78),
                            IF(
                                M$5:Y$5=1,
                                M78:Y78,
                                ""),
                            ""))
                    ),
                    IF(
                        OR(IF(
                            ISNUMBER(M78:Y78),
                            IF(
                                M$5:Y$5=2,
                                M78:Y78,
                                ""),
                            "")
                            =0),
                        0,
                        GEOMEAN(IF(
                            ISNUMBER(M78:Y78),
                            IF(
                                M$5:Y$5=2,
                                M78:Y78,
                                ""),
                            "")))
                )
            )
        )
    )
)</f>
        <v>0</v>
      </c>
      <c r="J78" s="242">
        <v>45142</v>
      </c>
      <c r="K78" s="242">
        <v>45142</v>
      </c>
      <c r="L78" s="91" t="s">
        <v>125</v>
      </c>
      <c r="M78" s="192">
        <v>7.5714285714285703</v>
      </c>
      <c r="N78" s="192" t="s">
        <v>409</v>
      </c>
      <c r="O78" s="192">
        <v>0</v>
      </c>
      <c r="P78" s="192">
        <v>0</v>
      </c>
      <c r="Q78" s="192" t="s">
        <v>409</v>
      </c>
      <c r="R78" s="192">
        <v>5.3</v>
      </c>
      <c r="S78" s="192" t="s">
        <v>409</v>
      </c>
      <c r="T78" s="192" t="s">
        <v>409</v>
      </c>
      <c r="U78" s="192" t="s">
        <v>539</v>
      </c>
      <c r="V78" s="192">
        <v>-0.44264566184999798</v>
      </c>
      <c r="W78" s="192">
        <v>-0.16160060185240299</v>
      </c>
      <c r="X78" s="192" t="s">
        <v>409</v>
      </c>
      <c r="Y78" s="192"/>
      <c r="Z78" s="192"/>
      <c r="AF78" s="34"/>
      <c r="AG78" s="34"/>
      <c r="AH78" s="34"/>
      <c r="AI78" s="34"/>
      <c r="AJ78" s="34"/>
      <c r="AK78" s="34"/>
      <c r="AL78" s="195"/>
      <c r="AM78" s="195"/>
      <c r="AN78" s="80"/>
      <c r="AO78" s="80"/>
      <c r="AP78" s="80"/>
      <c r="AQ78" s="35"/>
    </row>
    <row r="79" spans="1:43" x14ac:dyDescent="0.2">
      <c r="A79" s="84">
        <v>72</v>
      </c>
      <c r="B79" s="84" t="str">
        <f ca="1"/>
        <v>Gibraltar</v>
      </c>
      <c r="C79" s="84" t="str">
        <f ca="1"/>
        <v>GIB</v>
      </c>
      <c r="D79" s="219" t="str">
        <f ca="1"/>
        <v>ECS           Europe &amp; Central Asia</v>
      </c>
      <c r="E79" s="219" t="str">
        <f ca="1"/>
        <v>NA</v>
      </c>
      <c r="F79" s="190" t="str">
        <f t="shared" ca="1" si="4"/>
        <v/>
      </c>
      <c r="G79" s="80" t="e">
        <f>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#N/A</v>
      </c>
      <c r="H79" s="80" t="e" cm="1">
        <f t="array" ref="H79">IF(
    SUM(IF(
            ISNUMBER(
                IF(
                    $M$4:$Y$4,
                    (M79:Y79),
                    "")),
            1,
            0))
        =0,
    NA(),
    IF(
        Parameters!$D$15=1,
        IF(
            SUM(--(ISNUMBER(IF($M$4:$Y$4=1,(M79:Y79),""))))&gt;0,
            MAX(IF(
                ISNUMBER(M79:Y79),
                IF(
                    M$4:Y$4=1,
                    M79:Y79,
                    ""),
                "")),
            MAX(IF(
                ISNUMBER(M79:Y79),
                IF(
                    M$4:Y$4=2,
                    M79:Y79,
                    ""),
                ""))
        ),
        IF(
            Parameters!$D$16=1,
            IFERROR(
                AVERAGE(IF(
                    ISNUMBER(M79:Y79),
                    IF(
                        M$4:Y$4=1,
                        M79:Y79,
                        ""),
                    "")),
                AVERAGE(IF(
                    ISNUMBER(M79:Y79),
                    IF(
                        M$4:Y$4=2,
                        M79:Y79,
                        ""),
                    ""))
            ),
            IF(
                Parameters!$D$17=1,
                IFERROR(
                    IF(
                        OR(
                            IF(
                                ISNUMBER(M79:Y79),
                                IF(
                                    M$4:Y$4=1,
                                    M79:Y79,
                                    ""),
                                "")
                            =0),
                        0,
                        GEOMEAN(IF(
                            ISNUMBER(M79:Y79),
                            IF(
                                M$4:Y$4=1,
                                M79:Y79,
                                ""),
                            ""))
                    ),
                    IF(
                        OR(IF(
                            ISNUMBER(M79:Y79),
                            IF(
                                M$4:Y$4=2,
                                M79:Y79,
                                ""),
                            "")
                            =0),
                        0,
                        GEOMEAN(IF(
                            ISNUMBER(M79:Y79),
                            IF(
                                M$4:Y$4=2,
                                M79:Y79,
                                ""),
                            "")))
                )
            )
        )
    )
)</f>
        <v>#N/A</v>
      </c>
      <c r="I79" s="191" t="e" cm="1">
        <f t="array" ref="I79">IF(
    SUM(IF(
            ISNUMBER(
                IF(
                    $M$5:$Y$5,
                    (M79:Y79),
                    "")),
            1,
            0))
        =0,
    NA(),
    IF(
        Parameters!$D$15=1,
        IF(
            SUM(--(ISNUMBER(IF($M$5:$Y$5=1,(M79:Y79),""))))&gt;0,
            MAX(IF(
                ISNUMBER(M79:Y79),
                IF(
                    M$5:Y$5=1,
                    M79:Y79,
                    ""),
                "")),
            MAX(IF(
                ISNUMBER(M79:Y79),
                IF(
                    M$5:Y$5=2,
                    M79:Y79,
                    ""),
                ""))
        ),
        IF(
            Parameters!$D$16=1,
            IFERROR(
                AVERAGE(IF(
                    ISNUMBER(M79:Y79),
                    IF(
                        M$5:Y$5=1,
                        M79:Y79,
                        ""),
                    "")),
                AVERAGE(IF(
                    ISNUMBER(M79:Y79),
                    IF(
                        M$5:Y$5=2,
                        M79:Y79,
                        ""),
                    ""))
            ),
            IF(
                Parameters!$D$17=1,
                IFERROR(
                    IF(
                        OR(
                            IF(
                                ISNUMBER(M79:Y79),
                                IF(
                                    M$5:Y$5=1,
                                    M79:Y79,
                                    ""),
                                "")
                            =0),
                        0,
                        GEOMEAN(IF(
                            ISNUMBER(M79:Y79),
                            IF(
                                M$5:Y$5=1,
                                M79:Y79,
                                ""),
                            ""))
                    ),
                    IF(
                        OR(IF(
                            ISNUMBER(M79:Y79),
                            IF(
                                M$5:Y$5=2,
                                M79:Y79,
                                ""),
                            "")
                            =0),
                        0,
                        GEOMEAN(IF(
                            ISNUMBER(M79:Y79),
                            IF(
                                M$5:Y$5=2,
                                M79:Y79,
                                ""),
                            "")))
                )
            )
        )
    )
)</f>
        <v>#N/A</v>
      </c>
      <c r="J79" s="242" t="s">
        <v>409</v>
      </c>
      <c r="K79" s="242">
        <v>45014</v>
      </c>
      <c r="L79" s="91" t="s">
        <v>707</v>
      </c>
      <c r="M79" s="192" t="s">
        <v>409</v>
      </c>
      <c r="N79" s="192" t="s">
        <v>409</v>
      </c>
      <c r="O79" s="192" t="s">
        <v>409</v>
      </c>
      <c r="P79" s="192" t="s">
        <v>409</v>
      </c>
      <c r="Q79" s="192" t="s">
        <v>409</v>
      </c>
      <c r="R79" s="192" t="s">
        <v>409</v>
      </c>
      <c r="S79" s="192" t="s">
        <v>409</v>
      </c>
      <c r="T79" s="192" t="s">
        <v>409</v>
      </c>
      <c r="U79" s="192" t="s">
        <v>409</v>
      </c>
      <c r="V79" s="192" t="s">
        <v>409</v>
      </c>
      <c r="W79" s="192" t="s">
        <v>409</v>
      </c>
      <c r="X79" s="192" t="s">
        <v>409</v>
      </c>
      <c r="Y79" s="192"/>
      <c r="Z79" s="192"/>
      <c r="AF79" s="34"/>
      <c r="AG79" s="34"/>
      <c r="AH79" s="34"/>
      <c r="AI79" s="34"/>
      <c r="AJ79" s="34"/>
      <c r="AK79" s="34"/>
      <c r="AL79" s="195"/>
      <c r="AM79" s="195"/>
      <c r="AN79" s="80"/>
      <c r="AO79" s="80"/>
      <c r="AP79" s="80"/>
      <c r="AQ79" s="35"/>
    </row>
    <row r="80" spans="1:43" x14ac:dyDescent="0.2">
      <c r="A80" s="84">
        <v>73</v>
      </c>
      <c r="B80" s="84" t="str">
        <f ca="1"/>
        <v>Guinea</v>
      </c>
      <c r="C80" s="84" t="str">
        <f ca="1"/>
        <v>GIN</v>
      </c>
      <c r="D80" s="219" t="str">
        <f ca="1"/>
        <v>SSF           Sub-Saharan Africa</v>
      </c>
      <c r="E80" s="219" t="str">
        <f ca="1"/>
        <v>IDA</v>
      </c>
      <c r="F80" s="190" t="str">
        <f t="shared" ca="1" si="4"/>
        <v/>
      </c>
      <c r="G80" s="80">
        <f>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0</v>
      </c>
      <c r="H80" s="80" cm="1">
        <f t="array" ref="H80">IF(
    SUM(IF(
            ISNUMBER(
                IF(
                    $M$4:$Y$4,
                    (M80:Y80),
                    "")),
            1,
            0))
        =0,
    NA(),
    IF(
        Parameters!$D$15=1,
        IF(
            SUM(--(ISNUMBER(IF($M$4:$Y$4=1,(M80:Y80),""))))&gt;0,
            MAX(IF(
                ISNUMBER(M80:Y80),
                IF(
                    M$4:Y$4=1,
                    M80:Y80,
                    ""),
                "")),
            MAX(IF(
                ISNUMBER(M80:Y80),
                IF(
                    M$4:Y$4=2,
                    M80:Y80,
                    ""),
                ""))
        ),
        IF(
            Parameters!$D$16=1,
            IFERROR(
                AVERAGE(IF(
                    ISNUMBER(M80:Y80),
                    IF(
                        M$4:Y$4=1,
                        M80:Y80,
                        ""),
                    "")),
                AVERAGE(IF(
                    ISNUMBER(M80:Y80),
                    IF(
                        M$4:Y$4=2,
                        M80:Y80,
                        ""),
                    ""))
            ),
            IF(
                Parameters!$D$17=1,
                IFERROR(
                    IF(
                        OR(
                            IF(
                                ISNUMBER(M80:Y80),
                                IF(
                                    M$4:Y$4=1,
                                    M80:Y80,
                                    ""),
                                "")
                            =0),
                        0,
                        GEOMEAN(IF(
                            ISNUMBER(M80:Y80),
                            IF(
                                M$4:Y$4=1,
                                M80:Y80,
                                ""),
                            ""))
                    ),
                    IF(
                        OR(IF(
                            ISNUMBER(M80:Y80),
                            IF(
                                M$4:Y$4=2,
                                M80:Y80,
                                ""),
                            "")
                            =0),
                        0,
                        GEOMEAN(IF(
                            ISNUMBER(M80:Y80),
                            IF(
                                M$4:Y$4=2,
                                M80:Y80,
                                ""),
                            "")))
                )
            )
        )
    )
)</f>
        <v>7.8571428571428497</v>
      </c>
      <c r="I80" s="191" cm="1">
        <f t="array" ref="I80">IF(
    SUM(IF(
            ISNUMBER(
                IF(
                    $M$5:$Y$5,
                    (M80:Y80),
                    "")),
            1,
            0))
        =0,
    NA(),
    IF(
        Parameters!$D$15=1,
        IF(
            SUM(--(ISNUMBER(IF($M$5:$Y$5=1,(M80:Y80),""))))&gt;0,
            MAX(IF(
                ISNUMBER(M80:Y80),
                IF(
                    M$5:Y$5=1,
                    M80:Y80,
                    ""),
                "")),
            MAX(IF(
                ISNUMBER(M80:Y80),
                IF(
                    M$5:Y$5=2,
                    M80:Y80,
                    ""),
                ""))
        ),
        IF(
            Parameters!$D$16=1,
            IFERROR(
                AVERAGE(IF(
                    ISNUMBER(M80:Y80),
                    IF(
                        M$5:Y$5=1,
                        M80:Y80,
                        ""),
                    "")),
                AVERAGE(IF(
                    ISNUMBER(M80:Y80),
                    IF(
                        M$5:Y$5=2,
                        M80:Y80,
                        ""),
                    ""))
            ),
            IF(
                Parameters!$D$17=1,
                IFERROR(
                    IF(
                        OR(
                            IF(
                                ISNUMBER(M80:Y80),
                                IF(
                                    M$5:Y$5=1,
                                    M80:Y80,
                                    ""),
                                "")
                            =0),
                        0,
                        GEOMEAN(IF(
                            ISNUMBER(M80:Y80),
                            IF(
                                M$5:Y$5=1,
                                M80:Y80,
                                ""),
                            ""))
                    ),
                    IF(
                        OR(IF(
                            ISNUMBER(M80:Y80),
                            IF(
                                M$5:Y$5=2,
                                M80:Y80,
                                ""),
                            "")
                            =0),
                        0,
                        GEOMEAN(IF(
                            ISNUMBER(M80:Y80),
                            IF(
                                M$5:Y$5=2,
                                M80:Y80,
                                ""),
                            "")))
                )
            )
        )
    )
)</f>
        <v>0</v>
      </c>
      <c r="J80" s="242">
        <v>45142</v>
      </c>
      <c r="K80" s="242">
        <v>45142</v>
      </c>
      <c r="L80" s="91" t="s">
        <v>127</v>
      </c>
      <c r="M80" s="192">
        <v>7.8571428571428497</v>
      </c>
      <c r="N80" s="192" t="s">
        <v>409</v>
      </c>
      <c r="O80" s="192" t="s">
        <v>409</v>
      </c>
      <c r="P80" s="192">
        <v>0</v>
      </c>
      <c r="Q80" s="192" t="s">
        <v>409</v>
      </c>
      <c r="R80" s="192">
        <v>5.5</v>
      </c>
      <c r="S80" s="192" t="s">
        <v>409</v>
      </c>
      <c r="T80" s="192" t="s">
        <v>409</v>
      </c>
      <c r="U80" s="192" t="s">
        <v>409</v>
      </c>
      <c r="V80" s="192">
        <v>-0.39647748548810002</v>
      </c>
      <c r="W80" s="192">
        <v>-0.7389788385935</v>
      </c>
      <c r="X80" s="192" t="s">
        <v>409</v>
      </c>
      <c r="Y80" s="192"/>
      <c r="Z80" s="192"/>
      <c r="AF80" s="34"/>
      <c r="AG80" s="34"/>
      <c r="AH80" s="34"/>
      <c r="AI80" s="34"/>
      <c r="AJ80" s="34"/>
      <c r="AK80" s="34"/>
      <c r="AL80" s="195"/>
      <c r="AM80" s="195"/>
      <c r="AN80" s="80"/>
      <c r="AO80" s="80"/>
      <c r="AP80" s="80"/>
      <c r="AQ80" s="35"/>
    </row>
    <row r="81" spans="1:43" x14ac:dyDescent="0.2">
      <c r="A81" s="84">
        <v>74</v>
      </c>
      <c r="B81" s="84" t="str">
        <f ca="1"/>
        <v>Gambia, The</v>
      </c>
      <c r="C81" s="84" t="str">
        <f ca="1"/>
        <v>GMB</v>
      </c>
      <c r="D81" s="219" t="str">
        <f ca="1"/>
        <v>SSF           Sub-Saharan Africa</v>
      </c>
      <c r="E81" s="219" t="str">
        <f ca="1"/>
        <v>IDA</v>
      </c>
      <c r="F81" s="190" t="str">
        <f t="shared" ca="1" si="4"/>
        <v/>
      </c>
      <c r="G81" s="80">
        <f>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0</v>
      </c>
      <c r="H81" s="80" cm="1">
        <f t="array" ref="H81">IF(
    SUM(IF(
            ISNUMBER(
                IF(
                    $M$4:$Y$4,
                    (M81:Y81),
                    "")),
            1,
            0))
        =0,
    NA(),
    IF(
        Parameters!$D$15=1,
        IF(
            SUM(--(ISNUMBER(IF($M$4:$Y$4=1,(M81:Y81),""))))&gt;0,
            MAX(IF(
                ISNUMBER(M81:Y81),
                IF(
                    M$4:Y$4=1,
                    M81:Y81,
                    ""),
                "")),
            MAX(IF(
                ISNUMBER(M81:Y81),
                IF(
                    M$4:Y$4=2,
                    M81:Y81,
                    ""),
                ""))
        ),
        IF(
            Parameters!$D$16=1,
            IFERROR(
                AVERAGE(IF(
                    ISNUMBER(M81:Y81),
                    IF(
                        M$4:Y$4=1,
                        M81:Y81,
                        ""),
                    "")),
                AVERAGE(IF(
                    ISNUMBER(M81:Y81),
                    IF(
                        M$4:Y$4=2,
                        M81:Y81,
                        ""),
                    ""))
            ),
            IF(
                Parameters!$D$17=1,
                IFERROR(
                    IF(
                        OR(
                            IF(
                                ISNUMBER(M81:Y81),
                                IF(
                                    M$4:Y$4=1,
                                    M81:Y81,
                                    ""),
                                "")
                            =0),
                        0,
                        GEOMEAN(IF(
                            ISNUMBER(M81:Y81),
                            IF(
                                M$4:Y$4=1,
                                M81:Y81,
                                ""),
                            ""))
                    ),
                    IF(
                        OR(IF(
                            ISNUMBER(M81:Y81),
                            IF(
                                M$4:Y$4=2,
                                M81:Y81,
                                ""),
                            "")
                            =0),
                        0,
                        GEOMEAN(IF(
                            ISNUMBER(M81:Y81),
                            IF(
                                M$4:Y$4=2,
                                M81:Y81,
                                ""),
                            "")))
                )
            )
        )
    )
)</f>
        <v>9.5714285714285694</v>
      </c>
      <c r="I81" s="191" cm="1">
        <f t="array" ref="I81">IF(
    SUM(IF(
            ISNUMBER(
                IF(
                    $M$5:$Y$5,
                    (M81:Y81),
                    "")),
            1,
            0))
        =0,
    NA(),
    IF(
        Parameters!$D$15=1,
        IF(
            SUM(--(ISNUMBER(IF($M$5:$Y$5=1,(M81:Y81),""))))&gt;0,
            MAX(IF(
                ISNUMBER(M81:Y81),
                IF(
                    M$5:Y$5=1,
                    M81:Y81,
                    ""),
                "")),
            MAX(IF(
                ISNUMBER(M81:Y81),
                IF(
                    M$5:Y$5=2,
                    M81:Y81,
                    ""),
                ""))
        ),
        IF(
            Parameters!$D$16=1,
            IFERROR(
                AVERAGE(IF(
                    ISNUMBER(M81:Y81),
                    IF(
                        M$5:Y$5=1,
                        M81:Y81,
                        ""),
                    "")),
                AVERAGE(IF(
                    ISNUMBER(M81:Y81),
                    IF(
                        M$5:Y$5=2,
                        M81:Y81,
                        ""),
                    ""))
            ),
            IF(
                Parameters!$D$17=1,
                IFERROR(
                    IF(
                        OR(
                            IF(
                                ISNUMBER(M81:Y81),
                                IF(
                                    M$5:Y$5=1,
                                    M81:Y81,
                                    ""),
                                "")
                            =0),
                        0,
                        GEOMEAN(IF(
                            ISNUMBER(M81:Y81),
                            IF(
                                M$5:Y$5=1,
                                M81:Y81,
                                ""),
                            ""))
                    ),
                    IF(
                        OR(IF(
                            ISNUMBER(M81:Y81),
                            IF(
                                M$5:Y$5=2,
                                M81:Y81,
                                ""),
                            "")
                            =0),
                        0,
                        GEOMEAN(IF(
                            ISNUMBER(M81:Y81),
                            IF(
                                M$5:Y$5=2,
                                M81:Y81,
                                ""),
                            "")))
                )
            )
        )
    )
)</f>
        <v>0</v>
      </c>
      <c r="J81" s="242">
        <v>45142</v>
      </c>
      <c r="K81" s="242">
        <v>45142</v>
      </c>
      <c r="L81" s="91" t="s">
        <v>128</v>
      </c>
      <c r="M81" s="192">
        <v>9.5714285714285694</v>
      </c>
      <c r="N81" s="192" t="s">
        <v>409</v>
      </c>
      <c r="O81" s="192" t="s">
        <v>409</v>
      </c>
      <c r="P81" s="192">
        <v>0</v>
      </c>
      <c r="Q81" s="192" t="s">
        <v>409</v>
      </c>
      <c r="R81" s="192">
        <v>6.7</v>
      </c>
      <c r="S81" s="192" t="s">
        <v>409</v>
      </c>
      <c r="T81" s="192" t="s">
        <v>409</v>
      </c>
      <c r="U81" s="192" t="s">
        <v>409</v>
      </c>
      <c r="V81" s="192">
        <v>-0.17465607851859999</v>
      </c>
      <c r="W81" s="192">
        <v>-0.2686697899346</v>
      </c>
      <c r="X81" s="192" t="s">
        <v>409</v>
      </c>
      <c r="Y81" s="192"/>
      <c r="Z81" s="192"/>
      <c r="AF81" s="34"/>
      <c r="AG81" s="34"/>
      <c r="AH81" s="34"/>
      <c r="AI81" s="34"/>
      <c r="AJ81" s="34"/>
      <c r="AK81" s="34"/>
      <c r="AL81" s="195"/>
      <c r="AM81" s="195"/>
      <c r="AN81" s="80"/>
      <c r="AO81" s="80"/>
      <c r="AP81" s="80"/>
      <c r="AQ81" s="35"/>
    </row>
    <row r="82" spans="1:43" x14ac:dyDescent="0.2">
      <c r="A82" s="84">
        <v>75</v>
      </c>
      <c r="B82" s="84" t="str">
        <f ca="1"/>
        <v>Guinea-Bissau</v>
      </c>
      <c r="C82" s="84" t="str">
        <f ca="1"/>
        <v>GNB</v>
      </c>
      <c r="D82" s="219" t="str">
        <f ca="1"/>
        <v>SSF           Sub-Saharan Africa</v>
      </c>
      <c r="E82" s="219" t="str">
        <f ca="1"/>
        <v>IDA</v>
      </c>
      <c r="F82" s="190" t="str">
        <f t="shared" ca="1" si="4"/>
        <v/>
      </c>
      <c r="G82" s="80">
        <f>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0</v>
      </c>
      <c r="H82" s="80" cm="1">
        <f t="array" ref="H82">IF(
    SUM(IF(
            ISNUMBER(
                IF(
                    $M$4:$Y$4,
                    (M82:Y82),
                    "")),
            1,
            0))
        =0,
    NA(),
    IF(
        Parameters!$D$15=1,
        IF(
            SUM(--(ISNUMBER(IF($M$4:$Y$4=1,(M82:Y82),""))))&gt;0,
            MAX(IF(
                ISNUMBER(M82:Y82),
                IF(
                    M$4:Y$4=1,
                    M82:Y82,
                    ""),
                "")),
            MAX(IF(
                ISNUMBER(M82:Y82),
                IF(
                    M$4:Y$4=2,
                    M82:Y82,
                    ""),
                ""))
        ),
        IF(
            Parameters!$D$16=1,
            IFERROR(
                AVERAGE(IF(
                    ISNUMBER(M82:Y82),
                    IF(
                        M$4:Y$4=1,
                        M82:Y82,
                        ""),
                    "")),
                AVERAGE(IF(
                    ISNUMBER(M82:Y82),
                    IF(
                        M$4:Y$4=2,
                        M82:Y82,
                        ""),
                    ""))
            ),
            IF(
                Parameters!$D$17=1,
                IFERROR(
                    IF(
                        OR(
                            IF(
                                ISNUMBER(M82:Y82),
                                IF(
                                    M$4:Y$4=1,
                                    M82:Y82,
                                    ""),
                                "")
                            =0),
                        0,
                        GEOMEAN(IF(
                            ISNUMBER(M82:Y82),
                            IF(
                                M$4:Y$4=1,
                                M82:Y82,
                                ""),
                            ""))
                    ),
                    IF(
                        OR(IF(
                            ISNUMBER(M82:Y82),
                            IF(
                                M$4:Y$4=2,
                                M82:Y82,
                                ""),
                            "")
                            =0),
                        0,
                        GEOMEAN(IF(
                            ISNUMBER(M82:Y82),
                            IF(
                                M$4:Y$4=2,
                                M82:Y82,
                                ""),
                            "")))
                )
            )
        )
    )
)</f>
        <v>9.8571428571428505</v>
      </c>
      <c r="I82" s="191" cm="1">
        <f t="array" ref="I82">IF(
    SUM(IF(
            ISNUMBER(
                IF(
                    $M$5:$Y$5,
                    (M82:Y82),
                    "")),
            1,
            0))
        =0,
    NA(),
    IF(
        Parameters!$D$15=1,
        IF(
            SUM(--(ISNUMBER(IF($M$5:$Y$5=1,(M82:Y82),""))))&gt;0,
            MAX(IF(
                ISNUMBER(M82:Y82),
                IF(
                    M$5:Y$5=1,
                    M82:Y82,
                    ""),
                "")),
            MAX(IF(
                ISNUMBER(M82:Y82),
                IF(
                    M$5:Y$5=2,
                    M82:Y82,
                    ""),
                ""))
        ),
        IF(
            Parameters!$D$16=1,
            IFERROR(
                AVERAGE(IF(
                    ISNUMBER(M82:Y82),
                    IF(
                        M$5:Y$5=1,
                        M82:Y82,
                        ""),
                    "")),
                AVERAGE(IF(
                    ISNUMBER(M82:Y82),
                    IF(
                        M$5:Y$5=2,
                        M82:Y82,
                        ""),
                    ""))
            ),
            IF(
                Parameters!$D$17=1,
                IFERROR(
                    IF(
                        OR(
                            IF(
                                ISNUMBER(M82:Y82),
                                IF(
                                    M$5:Y$5=1,
                                    M82:Y82,
                                    ""),
                                "")
                            =0),
                        0,
                        GEOMEAN(IF(
                            ISNUMBER(M82:Y82),
                            IF(
                                M$5:Y$5=1,
                                M82:Y82,
                                ""),
                            ""))
                    ),
                    IF(
                        OR(IF(
                            ISNUMBER(M82:Y82),
                            IF(
                                M$5:Y$5=2,
                                M82:Y82,
                                ""),
                            "")
                            =0),
                        0,
                        GEOMEAN(IF(
                            ISNUMBER(M82:Y82),
                            IF(
                                M$5:Y$5=2,
                                M82:Y82,
                                ""),
                            "")))
                )
            )
        )
    )
)</f>
        <v>0</v>
      </c>
      <c r="J82" s="242">
        <v>45142</v>
      </c>
      <c r="K82" s="242">
        <v>45142</v>
      </c>
      <c r="L82" s="91" t="s">
        <v>130</v>
      </c>
      <c r="M82" s="192">
        <v>9.8571428571428505</v>
      </c>
      <c r="N82" s="192" t="s">
        <v>409</v>
      </c>
      <c r="O82" s="192" t="s">
        <v>409</v>
      </c>
      <c r="P82" s="192">
        <v>0</v>
      </c>
      <c r="Q82" s="192" t="s">
        <v>409</v>
      </c>
      <c r="R82" s="192">
        <v>6.9</v>
      </c>
      <c r="S82" s="192" t="s">
        <v>409</v>
      </c>
      <c r="T82" s="192" t="s">
        <v>409</v>
      </c>
      <c r="U82" s="192" t="s">
        <v>409</v>
      </c>
      <c r="V82" s="192">
        <v>-0.69102417425670004</v>
      </c>
      <c r="W82" s="192">
        <v>-0.77232812801810302</v>
      </c>
      <c r="X82" s="192" t="s">
        <v>409</v>
      </c>
      <c r="Y82" s="192"/>
      <c r="Z82" s="192"/>
      <c r="AF82" s="34"/>
      <c r="AG82" s="34"/>
      <c r="AH82" s="34"/>
      <c r="AI82" s="34"/>
      <c r="AJ82" s="34"/>
      <c r="AK82" s="34"/>
      <c r="AL82" s="195"/>
      <c r="AM82" s="195"/>
      <c r="AN82" s="80"/>
      <c r="AO82" s="80"/>
      <c r="AP82" s="80"/>
      <c r="AQ82" s="35"/>
    </row>
    <row r="83" spans="1:43" x14ac:dyDescent="0.2">
      <c r="A83" s="84">
        <v>76</v>
      </c>
      <c r="B83" s="84" t="str">
        <f ca="1"/>
        <v>Equatorial Guinea</v>
      </c>
      <c r="C83" s="84" t="str">
        <f ca="1"/>
        <v>GNQ</v>
      </c>
      <c r="D83" s="219" t="str">
        <f ca="1"/>
        <v>SSF           Sub-Saharan Africa</v>
      </c>
      <c r="E83" s="219" t="str">
        <f ca="1"/>
        <v>IBRD</v>
      </c>
      <c r="F83" s="190" t="str">
        <f t="shared" ca="1" si="4"/>
        <v/>
      </c>
      <c r="G83" s="80">
        <f>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0</v>
      </c>
      <c r="H83" s="80" cm="1">
        <f t="array" ref="H83">IF(
    SUM(IF(
            ISNUMBER(
                IF(
                    $M$4:$Y$4,
                    (M83:Y83),
                    "")),
            1,
            0))
        =0,
    NA(),
    IF(
        Parameters!$D$15=1,
        IF(
            SUM(--(ISNUMBER(IF($M$4:$Y$4=1,(M83:Y83),""))))&gt;0,
            MAX(IF(
                ISNUMBER(M83:Y83),
                IF(
                    M$4:Y$4=1,
                    M83:Y83,
                    ""),
                "")),
            MAX(IF(
                ISNUMBER(M83:Y83),
                IF(
                    M$4:Y$4=2,
                    M83:Y83,
                    ""),
                ""))
        ),
        IF(
            Parameters!$D$16=1,
            IFERROR(
                AVERAGE(IF(
                    ISNUMBER(M83:Y83),
                    IF(
                        M$4:Y$4=1,
                        M83:Y83,
                        ""),
                    "")),
                AVERAGE(IF(
                    ISNUMBER(M83:Y83),
                    IF(
                        M$4:Y$4=2,
                        M83:Y83,
                        ""),
                    ""))
            ),
            IF(
                Parameters!$D$17=1,
                IFERROR(
                    IF(
                        OR(
                            IF(
                                ISNUMBER(M83:Y83),
                                IF(
                                    M$4:Y$4=1,
                                    M83:Y83,
                                    ""),
                                "")
                            =0),
                        0,
                        GEOMEAN(IF(
                            ISNUMBER(M83:Y83),
                            IF(
                                M$4:Y$4=1,
                                M83:Y83,
                                ""),
                            ""))
                    ),
                    IF(
                        OR(IF(
                            ISNUMBER(M83:Y83),
                            IF(
                                M$4:Y$4=2,
                                M83:Y83,
                                ""),
                            "")
                            =0),
                        0,
                        GEOMEAN(IF(
                            ISNUMBER(M83:Y83),
                            IF(
                                M$4:Y$4=2,
                                M83:Y83,
                                ""),
                            "")))
                )
            )
        )
    )
)</f>
        <v>6.1428571428571397</v>
      </c>
      <c r="I83" s="191" t="e" cm="1">
        <f t="array" ref="I83">IF(
    SUM(IF(
            ISNUMBER(
                IF(
                    $M$5:$Y$5,
                    (M83:Y83),
                    "")),
            1,
            0))
        =0,
    NA(),
    IF(
        Parameters!$D$15=1,
        IF(
            SUM(--(ISNUMBER(IF($M$5:$Y$5=1,(M83:Y83),""))))&gt;0,
            MAX(IF(
                ISNUMBER(M83:Y83),
                IF(
                    M$5:Y$5=1,
                    M83:Y83,
                    ""),
                "")),
            MAX(IF(
                ISNUMBER(M83:Y83),
                IF(
                    M$5:Y$5=2,
                    M83:Y83,
                    ""),
                ""))
        ),
        IF(
            Parameters!$D$16=1,
            IFERROR(
                AVERAGE(IF(
                    ISNUMBER(M83:Y83),
                    IF(
                        M$5:Y$5=1,
                        M83:Y83,
                        ""),
                    "")),
                AVERAGE(IF(
                    ISNUMBER(M83:Y83),
                    IF(
                        M$5:Y$5=2,
                        M83:Y83,
                        ""),
                    ""))
            ),
            IF(
                Parameters!$D$17=1,
                IFERROR(
                    IF(
                        OR(
                            IF(
                                ISNUMBER(M83:Y83),
                                IF(
                                    M$5:Y$5=1,
                                    M83:Y83,
                                    ""),
                                "")
                            =0),
                        0,
                        GEOMEAN(IF(
                            ISNUMBER(M83:Y83),
                            IF(
                                M$5:Y$5=1,
                                M83:Y83,
                                ""),
                            ""))
                    ),
                    IF(
                        OR(IF(
                            ISNUMBER(M83:Y83),
                            IF(
                                M$5:Y$5=2,
                                M83:Y83,
                                ""),
                            "")
                            =0),
                        0,
                        GEOMEAN(IF(
                            ISNUMBER(M83:Y83),
                            IF(
                                M$5:Y$5=2,
                                M83:Y83,
                                ""),
                            "")))
                )
            )
        )
    )
)</f>
        <v>#N/A</v>
      </c>
      <c r="J83" s="242">
        <v>45142</v>
      </c>
      <c r="K83" s="242">
        <v>45014</v>
      </c>
      <c r="L83" s="91" t="s">
        <v>132</v>
      </c>
      <c r="M83" s="192">
        <v>6.1428571428571397</v>
      </c>
      <c r="N83" s="192" t="s">
        <v>409</v>
      </c>
      <c r="O83" s="192" t="s">
        <v>409</v>
      </c>
      <c r="P83" s="192" t="s">
        <v>409</v>
      </c>
      <c r="Q83" s="192" t="s">
        <v>409</v>
      </c>
      <c r="R83" s="192">
        <v>4.3</v>
      </c>
      <c r="S83" s="192" t="s">
        <v>409</v>
      </c>
      <c r="T83" s="192" t="s">
        <v>409</v>
      </c>
      <c r="U83" s="192" t="s">
        <v>409</v>
      </c>
      <c r="V83" s="192" t="s">
        <v>409</v>
      </c>
      <c r="W83" s="192" t="s">
        <v>409</v>
      </c>
      <c r="X83" s="192" t="s">
        <v>409</v>
      </c>
      <c r="Y83" s="192"/>
      <c r="Z83" s="192"/>
      <c r="AF83" s="34"/>
      <c r="AG83" s="34"/>
      <c r="AH83" s="34"/>
      <c r="AI83" s="34"/>
      <c r="AJ83" s="34"/>
      <c r="AK83" s="34"/>
      <c r="AL83" s="195"/>
      <c r="AM83" s="195"/>
      <c r="AN83" s="80"/>
      <c r="AO83" s="80"/>
      <c r="AP83" s="80"/>
      <c r="AQ83" s="35"/>
    </row>
    <row r="84" spans="1:43" x14ac:dyDescent="0.2">
      <c r="A84" s="84">
        <v>77</v>
      </c>
      <c r="B84" s="84" t="str">
        <f ca="1"/>
        <v>Greece</v>
      </c>
      <c r="C84" s="84" t="str">
        <f ca="1"/>
        <v>GRC</v>
      </c>
      <c r="D84" s="219" t="str">
        <f ca="1"/>
        <v>ECS           Europe &amp; Central Asia</v>
      </c>
      <c r="E84" s="219" t="str">
        <f ca="1"/>
        <v>NA</v>
      </c>
      <c r="F84" s="190" t="str">
        <f t="shared" ca="1" si="4"/>
        <v/>
      </c>
      <c r="G84" s="80">
        <f>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$M$4:$Y$4,
                    (M84:Y84),
                    "")),
            1,
            0))
        =0,
    NA(),
    IF(
        Parameters!$D$15=1,
        IF(
            SUM(--(ISNUMBER(IF($M$4:$Y$4=1,(M84:Y84),""))))&gt;0,
            MAX(IF(
                ISNUMBER(M84:Y84),
                IF(
                    M$4:Y$4=1,
                    M84:Y84,
                    ""),
                "")),
            MAX(IF(
                ISNUMBER(M84:Y84),
                IF(
                    M$4:Y$4=2,
                    M84:Y84,
                    ""),
                ""))
        ),
        IF(
            Parameters!$D$16=1,
            IFERROR(
                AVERAGE(IF(
                    ISNUMBER(M84:Y84),
                    IF(
                        M$4:Y$4=1,
                        M84:Y84,
                        ""),
                    "")),
                AVERAGE(IF(
                    ISNUMBER(M84:Y84),
                    IF(
                        M$4:Y$4=2,
                        M84:Y84,
                        ""),
                    ""))
            ),
            IF(
                Parameters!$D$17=1,
                IFERROR(
                    IF(
                        OR(
                            IF(
                                ISNUMBER(M84:Y84),
                                IF(
                                    M$4:Y$4=1,
                                    M84:Y84,
                                    ""),
                                "")
                            =0),
                        0,
                        GEOMEAN(IF(
                            ISNUMBER(M84:Y84),
                            IF(
                                M$4:Y$4=1,
                                M84:Y84,
                                ""),
                            ""))
                    ),
                    IF(
                        OR(IF(
                            ISNUMBER(M84:Y84),
                            IF(
                                M$4:Y$4=2,
                                M84:Y84,
                                ""),
                            "")
                            =0),
                        0,
                        GEOMEAN(IF(
                            ISNUMBER(M84:Y84),
                            IF(
                                M$4:Y$4=2,
                                M84:Y84,
                                ""),
                            "")))
                )
            )
        )
    )
)</f>
        <v>0.85714285714285499</v>
      </c>
      <c r="I84" s="191" cm="1">
        <f t="array" ref="I84">IF(
    SUM(IF(
            ISNUMBER(
                IF(
                    $M$5:$Y$5,
                    (M84:Y84),
                    "")),
            1,
            0))
        =0,
    NA(),
    IF(
        Parameters!$D$15=1,
        IF(
            SUM(--(ISNUMBER(IF($M$5:$Y$5=1,(M84:Y84),""))))&gt;0,
            MAX(IF(
                ISNUMBER(M84:Y84),
                IF(
                    M$5:Y$5=1,
                    M84:Y84,
                    ""),
                "")),
            MAX(IF(
                ISNUMBER(M84:Y84),
                IF(
                    M$5:Y$5=2,
                    M84:Y84,
                    ""),
                ""))
        ),
        IF(
            Parameters!$D$16=1,
            IFERROR(
                AVERAGE(IF(
                    ISNUMBER(M84:Y84),
                    IF(
                        M$5:Y$5=1,
                        M84:Y84,
                        ""),
                    "")),
                AVERAGE(IF(
                    ISNUMBER(M84:Y84),
                    IF(
                        M$5:Y$5=2,
                        M84:Y84,
                        ""),
                    ""))
            ),
            IF(
                Parameters!$D$17=1,
                IFERROR(
                    IF(
                        OR(
                            IF(
                                ISNUMBER(M84:Y84),
                                IF(
                                    M$5:Y$5=1,
                                    M84:Y84,
                                    ""),
                                "")
                            =0),
                        0,
                        GEOMEAN(IF(
                            ISNUMBER(M84:Y84),
                            IF(
                                M$5:Y$5=1,
                                M84:Y84,
                                ""),
                            ""))
                    ),
                    IF(
                        OR(IF(
                            ISNUMBER(M84:Y84),
                            IF(
                                M$5:Y$5=2,
                                M84:Y84,
                                ""),
                            "")
                            =0),
                        0,
                        GEOMEAN(IF(
                            ISNUMBER(M84:Y84),
                            IF(
                                M$5:Y$5=2,
                                M84:Y84,
                                ""),
                            "")))
                )
            )
        )
    )
)</f>
        <v>0</v>
      </c>
      <c r="J84" s="242">
        <v>44753</v>
      </c>
      <c r="K84" s="242">
        <v>45142</v>
      </c>
      <c r="L84" s="91" t="s">
        <v>134</v>
      </c>
      <c r="M84" s="192">
        <v>0.85714285714285499</v>
      </c>
      <c r="N84" s="192">
        <v>0</v>
      </c>
      <c r="O84" s="192" t="s">
        <v>409</v>
      </c>
      <c r="P84" s="192" t="s">
        <v>409</v>
      </c>
      <c r="Q84" s="192" t="s">
        <v>409</v>
      </c>
      <c r="R84" s="192">
        <v>0.6</v>
      </c>
      <c r="S84" s="192">
        <v>-2.5750000000000002</v>
      </c>
      <c r="T84" s="192">
        <v>-1.5499999999999901</v>
      </c>
      <c r="U84" s="192" t="s">
        <v>409</v>
      </c>
      <c r="V84" s="192" t="s">
        <v>409</v>
      </c>
      <c r="W84" s="192" t="s">
        <v>409</v>
      </c>
      <c r="X84" s="192" t="s">
        <v>409</v>
      </c>
      <c r="Y84" s="192"/>
      <c r="Z84" s="192"/>
      <c r="AF84" s="34"/>
      <c r="AG84" s="34"/>
      <c r="AH84" s="34"/>
      <c r="AI84" s="34"/>
      <c r="AJ84" s="34"/>
      <c r="AK84" s="34"/>
      <c r="AL84" s="195"/>
      <c r="AM84" s="195"/>
      <c r="AN84" s="80"/>
      <c r="AO84" s="80"/>
      <c r="AP84" s="80"/>
      <c r="AQ84" s="35"/>
    </row>
    <row r="85" spans="1:43" x14ac:dyDescent="0.2">
      <c r="A85" s="84">
        <v>78</v>
      </c>
      <c r="B85" s="84" t="str">
        <f ca="1"/>
        <v>Grenada</v>
      </c>
      <c r="C85" s="84" t="str">
        <f ca="1"/>
        <v>GRD</v>
      </c>
      <c r="D85" s="219" t="str">
        <f ca="1"/>
        <v>LCN           Latin America &amp; Caribbean</v>
      </c>
      <c r="E85" s="219" t="str">
        <f ca="1"/>
        <v>Blend</v>
      </c>
      <c r="F85" s="190" t="str">
        <f t="shared" ca="1" si="4"/>
        <v/>
      </c>
      <c r="G85" s="80">
        <f>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0</v>
      </c>
      <c r="H85" s="80" cm="1">
        <f t="array" ref="H85">IF(
    SUM(IF(
            ISNUMBER(
                IF(
                    $M$4:$Y$4,
                    (M85:Y85),
                    "")),
            1,
            0))
        =0,
    NA(),
    IF(
        Parameters!$D$15=1,
        IF(
            SUM(--(ISNUMBER(IF($M$4:$Y$4=1,(M85:Y85),""))))&gt;0,
            MAX(IF(
                ISNUMBER(M85:Y85),
                IF(
                    M$4:Y$4=1,
                    M85:Y85,
                    ""),
                "")),
            MAX(IF(
                ISNUMBER(M85:Y85),
                IF(
                    M$4:Y$4=2,
                    M85:Y85,
                    ""),
                ""))
        ),
        IF(
            Parameters!$D$16=1,
            IFERROR(
                AVERAGE(IF(
                    ISNUMBER(M85:Y85),
                    IF(
                        M$4:Y$4=1,
                        M85:Y85,
                        ""),
                    "")),
                AVERAGE(IF(
                    ISNUMBER(M85:Y85),
                    IF(
                        M$4:Y$4=2,
                        M85:Y85,
                        ""),
                    ""))
            ),
            IF(
                Parameters!$D$17=1,
                IFERROR(
                    IF(
                        OR(
                            IF(
                                ISNUMBER(M85:Y85),
                                IF(
                                    M$4:Y$4=1,
                                    M85:Y85,
                                    ""),
                                "")
                            =0),
                        0,
                        GEOMEAN(IF(
                            ISNUMBER(M85:Y85),
                            IF(
                                M$4:Y$4=1,
                                M85:Y85,
                                ""),
                            ""))
                    ),
                    IF(
                        OR(IF(
                            ISNUMBER(M85:Y85),
                            IF(
                                M$4:Y$4=2,
                                M85:Y85,
                                ""),
                            "")
                            =0),
                        0,
                        GEOMEAN(IF(
                            ISNUMBER(M85:Y85),
                            IF(
                                M$4:Y$4=2,
                                M85:Y85,
                                ""),
                            "")))
                )
            )
        )
    )
)</f>
        <v>2.71428571428571</v>
      </c>
      <c r="I85" s="191" t="e" cm="1">
        <f t="array" ref="I85">IF(
    SUM(IF(
            ISNUMBER(
                IF(
                    $M$5:$Y$5,
                    (M85:Y85),
                    "")),
            1,
            0))
        =0,
    NA(),
    IF(
        Parameters!$D$15=1,
        IF(
            SUM(--(ISNUMBER(IF($M$5:$Y$5=1,(M85:Y85),""))))&gt;0,
            MAX(IF(
                ISNUMBER(M85:Y85),
                IF(
                    M$5:Y$5=1,
                    M85:Y85,
                    ""),
                "")),
            MAX(IF(
                ISNUMBER(M85:Y85),
                IF(
                    M$5:Y$5=2,
                    M85:Y85,
                    ""),
                ""))
        ),
        IF(
            Parameters!$D$16=1,
            IFERROR(
                AVERAGE(IF(
                    ISNUMBER(M85:Y85),
                    IF(
                        M$5:Y$5=1,
                        M85:Y85,
                        ""),
                    "")),
                AVERAGE(IF(
                    ISNUMBER(M85:Y85),
                    IF(
                        M$5:Y$5=2,
                        M85:Y85,
                        ""),
                    ""))
            ),
            IF(
                Parameters!$D$17=1,
                IFERROR(
                    IF(
                        OR(
                            IF(
                                ISNUMBER(M85:Y85),
                                IF(
                                    M$5:Y$5=1,
                                    M85:Y85,
                                    ""),
                                "")
                            =0),
                        0,
                        GEOMEAN(IF(
                            ISNUMBER(M85:Y85),
                            IF(
                                M$5:Y$5=1,
                                M85:Y85,
                                ""),
                            ""))
                    ),
                    IF(
                        OR(IF(
                            ISNUMBER(M85:Y85),
                            IF(
                                M$5:Y$5=2,
                                M85:Y85,
                                ""),
                            "")
                            =0),
                        0,
                        GEOMEAN(IF(
                            ISNUMBER(M85:Y85),
                            IF(
                                M$5:Y$5=2,
                                M85:Y85,
                                ""),
                            "")))
                )
            )
        )
    )
)</f>
        <v>#N/A</v>
      </c>
      <c r="J85" s="242">
        <v>45142</v>
      </c>
      <c r="K85" s="242">
        <v>45014</v>
      </c>
      <c r="L85" s="91" t="s">
        <v>136</v>
      </c>
      <c r="M85" s="192">
        <v>2.71428571428571</v>
      </c>
      <c r="N85" s="192" t="s">
        <v>409</v>
      </c>
      <c r="O85" s="192" t="s">
        <v>409</v>
      </c>
      <c r="P85" s="192" t="s">
        <v>409</v>
      </c>
      <c r="Q85" s="192" t="s">
        <v>409</v>
      </c>
      <c r="R85" s="192">
        <v>1.9</v>
      </c>
      <c r="S85" s="192" t="s">
        <v>409</v>
      </c>
      <c r="T85" s="192" t="s">
        <v>409</v>
      </c>
      <c r="U85" s="192" t="s">
        <v>409</v>
      </c>
      <c r="V85" s="192" t="s">
        <v>409</v>
      </c>
      <c r="W85" s="192" t="s">
        <v>409</v>
      </c>
      <c r="X85" s="192" t="s">
        <v>409</v>
      </c>
      <c r="Y85" s="192"/>
      <c r="Z85" s="192"/>
      <c r="AF85" s="34"/>
      <c r="AG85" s="34"/>
      <c r="AH85" s="34"/>
      <c r="AI85" s="34"/>
      <c r="AJ85" s="34"/>
      <c r="AK85" s="34"/>
      <c r="AL85" s="195"/>
      <c r="AM85" s="195"/>
      <c r="AN85" s="80"/>
      <c r="AO85" s="80"/>
      <c r="AP85" s="80"/>
      <c r="AQ85" s="35"/>
    </row>
    <row r="86" spans="1:43" x14ac:dyDescent="0.2">
      <c r="A86" s="84">
        <v>79</v>
      </c>
      <c r="B86" s="84" t="str">
        <f ca="1"/>
        <v>Greenland</v>
      </c>
      <c r="C86" s="84" t="str">
        <f ca="1"/>
        <v>GRL</v>
      </c>
      <c r="D86" s="219" t="str">
        <f ca="1"/>
        <v>ECS           Europe &amp; Central Asia</v>
      </c>
      <c r="E86" s="219" t="str">
        <f ca="1"/>
        <v>NA</v>
      </c>
      <c r="F86" s="190" t="str">
        <f t="shared" ca="1" si="4"/>
        <v/>
      </c>
      <c r="G86" s="80" t="e">
        <f>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#N/A</v>
      </c>
      <c r="H86" s="80" t="e" cm="1">
        <f t="array" ref="H86">IF(
    SUM(IF(
            ISNUMBER(
                IF(
                    $M$4:$Y$4,
                    (M86:Y86),
                    "")),
            1,
            0))
        =0,
    NA(),
    IF(
        Parameters!$D$15=1,
        IF(
            SUM(--(ISNUMBER(IF($M$4:$Y$4=1,(M86:Y86),""))))&gt;0,
            MAX(IF(
                ISNUMBER(M86:Y86),
                IF(
                    M$4:Y$4=1,
                    M86:Y86,
                    ""),
                "")),
            MAX(IF(
                ISNUMBER(M86:Y86),
                IF(
                    M$4:Y$4=2,
                    M86:Y86,
                    ""),
                ""))
        ),
        IF(
            Parameters!$D$16=1,
            IFERROR(
                AVERAGE(IF(
                    ISNUMBER(M86:Y86),
                    IF(
                        M$4:Y$4=1,
                        M86:Y86,
                        ""),
                    "")),
                AVERAGE(IF(
                    ISNUMBER(M86:Y86),
                    IF(
                        M$4:Y$4=2,
                        M86:Y86,
                        ""),
                    ""))
            ),
            IF(
                Parameters!$D$17=1,
                IFERROR(
                    IF(
                        OR(
                            IF(
                                ISNUMBER(M86:Y86),
                                IF(
                                    M$4:Y$4=1,
                                    M86:Y86,
                                    ""),
                                "")
                            =0),
                        0,
                        GEOMEAN(IF(
                            ISNUMBER(M86:Y86),
                            IF(
                                M$4:Y$4=1,
                                M86:Y86,
                                ""),
                            ""))
                    ),
                    IF(
                        OR(IF(
                            ISNUMBER(M86:Y86),
                            IF(
                                M$4:Y$4=2,
                                M86:Y86,
                                ""),
                            "")
                            =0),
                        0,
                        GEOMEAN(IF(
                            ISNUMBER(M86:Y86),
                            IF(
                                M$4:Y$4=2,
                                M86:Y86,
                                ""),
                            "")))
                )
            )
        )
    )
)</f>
        <v>#N/A</v>
      </c>
      <c r="I86" s="191" t="e" cm="1">
        <f t="array" ref="I86">IF(
    SUM(IF(
            ISNUMBER(
                IF(
                    $M$5:$Y$5,
                    (M86:Y86),
                    "")),
            1,
            0))
        =0,
    NA(),
    IF(
        Parameters!$D$15=1,
        IF(
            SUM(--(ISNUMBER(IF($M$5:$Y$5=1,(M86:Y86),""))))&gt;0,
            MAX(IF(
                ISNUMBER(M86:Y86),
                IF(
                    M$5:Y$5=1,
                    M86:Y86,
                    ""),
                "")),
            MAX(IF(
                ISNUMBER(M86:Y86),
                IF(
                    M$5:Y$5=2,
                    M86:Y86,
                    ""),
                ""))
        ),
        IF(
            Parameters!$D$16=1,
            IFERROR(
                AVERAGE(IF(
                    ISNUMBER(M86:Y86),
                    IF(
                        M$5:Y$5=1,
                        M86:Y86,
                        ""),
                    "")),
                AVERAGE(IF(
                    ISNUMBER(M86:Y86),
                    IF(
                        M$5:Y$5=2,
                        M86:Y86,
                        ""),
                    ""))
            ),
            IF(
                Parameters!$D$17=1,
                IFERROR(
                    IF(
                        OR(
                            IF(
                                ISNUMBER(M86:Y86),
                                IF(
                                    M$5:Y$5=1,
                                    M86:Y86,
                                    ""),
                                "")
                            =0),
                        0,
                        GEOMEAN(IF(
                            ISNUMBER(M86:Y86),
                            IF(
                                M$5:Y$5=1,
                                M86:Y86,
                                ""),
                            ""))
                    ),
                    IF(
                        OR(IF(
                            ISNUMBER(M86:Y86),
                            IF(
                                M$5:Y$5=2,
                                M86:Y86,
                                ""),
                            "")
                            =0),
                        0,
                        GEOMEAN(IF(
                            ISNUMBER(M86:Y86),
                            IF(
                                M$5:Y$5=2,
                                M86:Y86,
                                ""),
                            "")))
                )
            )
        )
    )
)</f>
        <v>#N/A</v>
      </c>
      <c r="J86" s="242" t="s">
        <v>409</v>
      </c>
      <c r="K86" s="242" t="s">
        <v>409</v>
      </c>
      <c r="L86" s="91" t="s">
        <v>708</v>
      </c>
      <c r="M86" s="192" t="s">
        <v>409</v>
      </c>
      <c r="N86" s="192" t="s">
        <v>409</v>
      </c>
      <c r="O86" s="192" t="s">
        <v>409</v>
      </c>
      <c r="P86" s="192" t="s">
        <v>409</v>
      </c>
      <c r="Q86" s="192" t="s">
        <v>409</v>
      </c>
      <c r="R86" s="192" t="s">
        <v>409</v>
      </c>
      <c r="S86" s="192" t="s">
        <v>409</v>
      </c>
      <c r="T86" s="192" t="s">
        <v>409</v>
      </c>
      <c r="U86" s="192" t="s">
        <v>409</v>
      </c>
      <c r="V86" s="192" t="s">
        <v>409</v>
      </c>
      <c r="W86" s="192" t="s">
        <v>409</v>
      </c>
      <c r="X86" s="192" t="s">
        <v>409</v>
      </c>
      <c r="Y86" s="192"/>
      <c r="Z86" s="192"/>
      <c r="AF86" s="34"/>
      <c r="AG86" s="34"/>
      <c r="AH86" s="34"/>
      <c r="AI86" s="34"/>
      <c r="AJ86" s="34"/>
      <c r="AK86" s="34"/>
      <c r="AL86" s="195"/>
      <c r="AM86" s="195"/>
      <c r="AN86" s="80"/>
      <c r="AO86" s="80"/>
      <c r="AP86" s="80"/>
      <c r="AQ86" s="35"/>
    </row>
    <row r="87" spans="1:43" x14ac:dyDescent="0.2">
      <c r="A87" s="84">
        <v>80</v>
      </c>
      <c r="B87" s="84" t="str">
        <f ca="1"/>
        <v>Guatemala</v>
      </c>
      <c r="C87" s="84" t="str">
        <f ca="1"/>
        <v>GTM</v>
      </c>
      <c r="D87" s="219" t="str">
        <f ca="1"/>
        <v>LCN           Latin America &amp; Caribbean</v>
      </c>
      <c r="E87" s="219" t="str">
        <f ca="1"/>
        <v>IBRD</v>
      </c>
      <c r="F87" s="190" t="str">
        <f t="shared" ca="1" si="4"/>
        <v/>
      </c>
      <c r="G87" s="80">
        <f>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0</v>
      </c>
      <c r="H87" s="80" cm="1">
        <f t="array" ref="H87">IF(
    SUM(IF(
            ISNUMBER(
                IF(
                    $M$4:$Y$4,
                    (M87:Y87),
                    "")),
            1,
            0))
        =0,
    NA(),
    IF(
        Parameters!$D$15=1,
        IF(
            SUM(--(ISNUMBER(IF($M$4:$Y$4=1,(M87:Y87),""))))&gt;0,
            MAX(IF(
                ISNUMBER(M87:Y87),
                IF(
                    M$4:Y$4=1,
                    M87:Y87,
                    ""),
                "")),
            MAX(IF(
                ISNUMBER(M87:Y87),
                IF(
                    M$4:Y$4=2,
                    M87:Y87,
                    ""),
                ""))
        ),
        IF(
            Parameters!$D$16=1,
            IFERROR(
                AVERAGE(IF(
                    ISNUMBER(M87:Y87),
                    IF(
                        M$4:Y$4=1,
                        M87:Y87,
                        ""),
                    "")),
                AVERAGE(IF(
                    ISNUMBER(M87:Y87),
                    IF(
                        M$4:Y$4=2,
                        M87:Y87,
                        ""),
                    ""))
            ),
            IF(
                Parameters!$D$17=1,
                IFERROR(
                    IF(
                        OR(
                            IF(
                                ISNUMBER(M87:Y87),
                                IF(
                                    M$4:Y$4=1,
                                    M87:Y87,
                                    ""),
                                "")
                            =0),
                        0,
                        GEOMEAN(IF(
                            ISNUMBER(M87:Y87),
                            IF(
                                M$4:Y$4=1,
                                M87:Y87,
                                ""),
                            ""))
                    ),
                    IF(
                        OR(IF(
                            ISNUMBER(M87:Y87),
                            IF(
                                M$4:Y$4=2,
                                M87:Y87,
                                ""),
                            "")
                            =0),
                        0,
                        GEOMEAN(IF(
                            ISNUMBER(M87:Y87),
                            IF(
                                M$4:Y$4=2,
                                M87:Y87,
                                ""),
                            "")))
                )
            )
        )
    )
)</f>
        <v>7.5714285714285703</v>
      </c>
      <c r="I87" s="191" cm="1">
        <f t="array" ref="I87">IF(
    SUM(IF(
            ISNUMBER(
                IF(
                    $M$5:$Y$5,
                    (M87:Y87),
                    "")),
            1,
            0))
        =0,
    NA(),
    IF(
        Parameters!$D$15=1,
        IF(
            SUM(--(ISNUMBER(IF($M$5:$Y$5=1,(M87:Y87),""))))&gt;0,
            MAX(IF(
                ISNUMBER(M87:Y87),
                IF(
                    M$5:Y$5=1,
                    M87:Y87,
                    ""),
                "")),
            MAX(IF(
                ISNUMBER(M87:Y87),
                IF(
                    M$5:Y$5=2,
                    M87:Y87,
                    ""),
                ""))
        ),
        IF(
            Parameters!$D$16=1,
            IFERROR(
                AVERAGE(IF(
                    ISNUMBER(M87:Y87),
                    IF(
                        M$5:Y$5=1,
                        M87:Y87,
                        ""),
                    "")),
                AVERAGE(IF(
                    ISNUMBER(M87:Y87),
                    IF(
                        M$5:Y$5=2,
                        M87:Y87,
                        ""),
                    ""))
            ),
            IF(
                Parameters!$D$17=1,
                IFERROR(
                    IF(
                        OR(
                            IF(
                                ISNUMBER(M87:Y87),
                                IF(
                                    M$5:Y$5=1,
                                    M87:Y87,
                                    ""),
                                "")
                            =0),
                        0,
                        GEOMEAN(IF(
                            ISNUMBER(M87:Y87),
                            IF(
                                M$5:Y$5=1,
                                M87:Y87,
                                ""),
                            ""))
                    ),
                    IF(
                        OR(IF(
                            ISNUMBER(M87:Y87),
                            IF(
                                M$5:Y$5=2,
                                M87:Y87,
                                ""),
                            "")
                            =0),
                        0,
                        GEOMEAN(IF(
                            ISNUMBER(M87:Y87),
                            IF(
                                M$5:Y$5=2,
                                M87:Y87,
                                ""),
                            "")))
                )
            )
        )
    )
)</f>
        <v>0</v>
      </c>
      <c r="J87" s="242">
        <v>45142</v>
      </c>
      <c r="K87" s="242">
        <v>45142</v>
      </c>
      <c r="L87" s="91" t="s">
        <v>138</v>
      </c>
      <c r="M87" s="192">
        <v>7.5714285714285703</v>
      </c>
      <c r="N87" s="192" t="s">
        <v>409</v>
      </c>
      <c r="O87" s="192" t="s">
        <v>409</v>
      </c>
      <c r="P87" s="192">
        <v>0</v>
      </c>
      <c r="Q87" s="192" t="s">
        <v>409</v>
      </c>
      <c r="R87" s="192">
        <v>5.3</v>
      </c>
      <c r="S87" s="192" t="s">
        <v>409</v>
      </c>
      <c r="T87" s="192" t="s">
        <v>409</v>
      </c>
      <c r="U87" s="192" t="s">
        <v>409</v>
      </c>
      <c r="V87" s="192">
        <v>-0.51104259490970005</v>
      </c>
      <c r="W87" s="192">
        <v>-0.309284210205099</v>
      </c>
      <c r="X87" s="192" t="s">
        <v>409</v>
      </c>
      <c r="Y87" s="192"/>
      <c r="Z87" s="192"/>
      <c r="AF87" s="34"/>
      <c r="AG87" s="34"/>
      <c r="AH87" s="34"/>
      <c r="AI87" s="34"/>
      <c r="AJ87" s="34"/>
      <c r="AK87" s="34"/>
      <c r="AL87" s="195"/>
      <c r="AM87" s="195"/>
      <c r="AN87" s="80"/>
      <c r="AO87" s="80"/>
      <c r="AP87" s="80"/>
      <c r="AQ87" s="35"/>
    </row>
    <row r="88" spans="1:43" x14ac:dyDescent="0.2">
      <c r="A88" s="84">
        <v>81</v>
      </c>
      <c r="B88" s="84" t="str">
        <f ca="1"/>
        <v>Guam</v>
      </c>
      <c r="C88" s="84" t="str">
        <f ca="1"/>
        <v>GUM</v>
      </c>
      <c r="D88" s="219" t="str">
        <f ca="1"/>
        <v>EAS           East Asia &amp; Pacific</v>
      </c>
      <c r="E88" s="219" t="str">
        <f ca="1"/>
        <v>NA</v>
      </c>
      <c r="F88" s="190" t="str">
        <f t="shared" ca="1" si="4"/>
        <v/>
      </c>
      <c r="G88" s="80" t="e">
        <f>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#N/A</v>
      </c>
      <c r="H88" s="80" t="e" cm="1">
        <f t="array" ref="H88">IF(
    SUM(IF(
            ISNUMBER(
                IF(
                    $M$4:$Y$4,
                    (M88:Y88),
                    "")),
            1,
            0))
        =0,
    NA(),
    IF(
        Parameters!$D$15=1,
        IF(
            SUM(--(ISNUMBER(IF($M$4:$Y$4=1,(M88:Y88),""))))&gt;0,
            MAX(IF(
                ISNUMBER(M88:Y88),
                IF(
                    M$4:Y$4=1,
                    M88:Y88,
                    ""),
                "")),
            MAX(IF(
                ISNUMBER(M88:Y88),
                IF(
                    M$4:Y$4=2,
                    M88:Y88,
                    ""),
                ""))
        ),
        IF(
            Parameters!$D$16=1,
            IFERROR(
                AVERAGE(IF(
                    ISNUMBER(M88:Y88),
                    IF(
                        M$4:Y$4=1,
                        M88:Y88,
                        ""),
                    "")),
                AVERAGE(IF(
                    ISNUMBER(M88:Y88),
                    IF(
                        M$4:Y$4=2,
                        M88:Y88,
                        ""),
                    ""))
            ),
            IF(
                Parameters!$D$17=1,
                IFERROR(
                    IF(
                        OR(
                            IF(
                                ISNUMBER(M88:Y88),
                                IF(
                                    M$4:Y$4=1,
                                    M88:Y88,
                                    ""),
                                "")
                            =0),
                        0,
                        GEOMEAN(IF(
                            ISNUMBER(M88:Y88),
                            IF(
                                M$4:Y$4=1,
                                M88:Y88,
                                ""),
                            ""))
                    ),
                    IF(
                        OR(IF(
                            ISNUMBER(M88:Y88),
                            IF(
                                M$4:Y$4=2,
                                M88:Y88,
                                ""),
                            "")
                            =0),
                        0,
                        GEOMEAN(IF(
                            ISNUMBER(M88:Y88),
                            IF(
                                M$4:Y$4=2,
                                M88:Y88,
                                ""),
                            "")))
                )
            )
        )
    )
)</f>
        <v>#N/A</v>
      </c>
      <c r="I88" s="191" t="e" cm="1">
        <f t="array" ref="I88">IF(
    SUM(IF(
            ISNUMBER(
                IF(
                    $M$5:$Y$5,
                    (M88:Y88),
                    "")),
            1,
            0))
        =0,
    NA(),
    IF(
        Parameters!$D$15=1,
        IF(
            SUM(--(ISNUMBER(IF($M$5:$Y$5=1,(M88:Y88),""))))&gt;0,
            MAX(IF(
                ISNUMBER(M88:Y88),
                IF(
                    M$5:Y$5=1,
                    M88:Y88,
                    ""),
                "")),
            MAX(IF(
                ISNUMBER(M88:Y88),
                IF(
                    M$5:Y$5=2,
                    M88:Y88,
                    ""),
                ""))
        ),
        IF(
            Parameters!$D$16=1,
            IFERROR(
                AVERAGE(IF(
                    ISNUMBER(M88:Y88),
                    IF(
                        M$5:Y$5=1,
                        M88:Y88,
                        ""),
                    "")),
                AVERAGE(IF(
                    ISNUMBER(M88:Y88),
                    IF(
                        M$5:Y$5=2,
                        M88:Y88,
                        ""),
                    ""))
            ),
            IF(
                Parameters!$D$17=1,
                IFERROR(
                    IF(
                        OR(
                            IF(
                                ISNUMBER(M88:Y88),
                                IF(
                                    M$5:Y$5=1,
                                    M88:Y88,
                                    ""),
                                "")
                            =0),
                        0,
                        GEOMEAN(IF(
                            ISNUMBER(M88:Y88),
                            IF(
                                M$5:Y$5=1,
                                M88:Y88,
                                ""),
                            ""))
                    ),
                    IF(
                        OR(IF(
                            ISNUMBER(M88:Y88),
                            IF(
                                M$5:Y$5=2,
                                M88:Y88,
                                ""),
                            "")
                            =0),
                        0,
                        GEOMEAN(IF(
                            ISNUMBER(M88:Y88),
                            IF(
                                M$5:Y$5=2,
                                M88:Y88,
                                ""),
                            "")))
                )
            )
        )
    )
)</f>
        <v>#N/A</v>
      </c>
      <c r="J88" s="242" t="s">
        <v>409</v>
      </c>
      <c r="K88" s="242">
        <v>45014</v>
      </c>
      <c r="L88" s="91" t="s">
        <v>709</v>
      </c>
      <c r="M88" s="192" t="s">
        <v>409</v>
      </c>
      <c r="N88" s="192" t="s">
        <v>409</v>
      </c>
      <c r="O88" s="192" t="s">
        <v>409</v>
      </c>
      <c r="P88" s="192" t="s">
        <v>409</v>
      </c>
      <c r="Q88" s="192" t="s">
        <v>409</v>
      </c>
      <c r="R88" s="192" t="s">
        <v>409</v>
      </c>
      <c r="S88" s="192" t="s">
        <v>409</v>
      </c>
      <c r="T88" s="192" t="s">
        <v>409</v>
      </c>
      <c r="U88" s="192" t="s">
        <v>409</v>
      </c>
      <c r="V88" s="192" t="s">
        <v>409</v>
      </c>
      <c r="W88" s="192" t="s">
        <v>409</v>
      </c>
      <c r="X88" s="192" t="s">
        <v>409</v>
      </c>
      <c r="Y88" s="192"/>
      <c r="Z88" s="192"/>
      <c r="AF88" s="34"/>
      <c r="AG88" s="34"/>
      <c r="AH88" s="34"/>
      <c r="AI88" s="34"/>
      <c r="AJ88" s="34"/>
      <c r="AK88" s="34"/>
      <c r="AL88" s="195"/>
      <c r="AM88" s="195"/>
      <c r="AN88" s="80"/>
      <c r="AO88" s="80"/>
      <c r="AP88" s="80"/>
      <c r="AQ88" s="35"/>
    </row>
    <row r="89" spans="1:43" x14ac:dyDescent="0.2">
      <c r="A89" s="84">
        <v>82</v>
      </c>
      <c r="B89" s="84" t="str">
        <f ca="1"/>
        <v>Guyana</v>
      </c>
      <c r="C89" s="84" t="str">
        <f ca="1"/>
        <v>GUY</v>
      </c>
      <c r="D89" s="219" t="str">
        <f ca="1"/>
        <v>LCN           Latin America &amp; Caribbean</v>
      </c>
      <c r="E89" s="219" t="str">
        <f ca="1"/>
        <v>IDA</v>
      </c>
      <c r="F89" s="190" t="str">
        <f t="shared" ca="1" si="4"/>
        <v/>
      </c>
      <c r="G89" s="80">
        <f>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0</v>
      </c>
      <c r="H89" s="80" cm="1">
        <f t="array" ref="H89">IF(
    SUM(IF(
            ISNUMBER(
                IF(
                    $M$4:$Y$4,
                    (M89:Y89),
                    "")),
            1,
            0))
        =0,
    NA(),
    IF(
        Parameters!$D$15=1,
        IF(
            SUM(--(ISNUMBER(IF($M$4:$Y$4=1,(M89:Y89),""))))&gt;0,
            MAX(IF(
                ISNUMBER(M89:Y89),
                IF(
                    M$4:Y$4=1,
                    M89:Y89,
                    ""),
                "")),
            MAX(IF(
                ISNUMBER(M89:Y89),
                IF(
                    M$4:Y$4=2,
                    M89:Y89,
                    ""),
                ""))
        ),
        IF(
            Parameters!$D$16=1,
            IFERROR(
                AVERAGE(IF(
                    ISNUMBER(M89:Y89),
                    IF(
                        M$4:Y$4=1,
                        M89:Y89,
                        ""),
                    "")),
                AVERAGE(IF(
                    ISNUMBER(M89:Y89),
                    IF(
                        M$4:Y$4=2,
                        M89:Y89,
                        ""),
                    ""))
            ),
            IF(
                Parameters!$D$17=1,
                IFERROR(
                    IF(
                        OR(
                            IF(
                                ISNUMBER(M89:Y89),
                                IF(
                                    M$4:Y$4=1,
                                    M89:Y89,
                                    ""),
                                "")
                            =0),
                        0,
                        GEOMEAN(IF(
                            ISNUMBER(M89:Y89),
                            IF(
                                M$4:Y$4=1,
                                M89:Y89,
                                ""),
                            ""))
                    ),
                    IF(
                        OR(IF(
                            ISNUMBER(M89:Y89),
                            IF(
                                M$4:Y$4=2,
                                M89:Y89,
                                ""),
                            "")
                            =0),
                        0,
                        GEOMEAN(IF(
                            ISNUMBER(M89:Y89),
                            IF(
                                M$4:Y$4=2,
                                M89:Y89,
                                ""),
                            "")))
                )
            )
        )
    )
)</f>
        <v>6.1428571428571397</v>
      </c>
      <c r="I89" s="191" t="e" cm="1">
        <f t="array" ref="I89">IF(
    SUM(IF(
            ISNUMBER(
                IF(
                    $M$5:$Y$5,
                    (M89:Y89),
                    "")),
            1,
            0))
        =0,
    NA(),
    IF(
        Parameters!$D$15=1,
        IF(
            SUM(--(ISNUMBER(IF($M$5:$Y$5=1,(M89:Y89),""))))&gt;0,
            MAX(IF(
                ISNUMBER(M89:Y89),
                IF(
                    M$5:Y$5=1,
                    M89:Y89,
                    ""),
                "")),
            MAX(IF(
                ISNUMBER(M89:Y89),
                IF(
                    M$5:Y$5=2,
                    M89:Y89,
                    ""),
                ""))
        ),
        IF(
            Parameters!$D$16=1,
            IFERROR(
                AVERAGE(IF(
                    ISNUMBER(M89:Y89),
                    IF(
                        M$5:Y$5=1,
                        M89:Y89,
                        ""),
                    "")),
                AVERAGE(IF(
                    ISNUMBER(M89:Y89),
                    IF(
                        M$5:Y$5=2,
                        M89:Y89,
                        ""),
                    ""))
            ),
            IF(
                Parameters!$D$17=1,
                IFERROR(
                    IF(
                        OR(
                            IF(
                                ISNUMBER(M89:Y89),
                                IF(
                                    M$5:Y$5=1,
                                    M89:Y89,
                                    ""),
                                "")
                            =0),
                        0,
                        GEOMEAN(IF(
                            ISNUMBER(M89:Y89),
                            IF(
                                M$5:Y$5=1,
                                M89:Y89,
                                ""),
                            ""))
                    ),
                    IF(
                        OR(IF(
                            ISNUMBER(M89:Y89),
                            IF(
                                M$5:Y$5=2,
                                M89:Y89,
                                ""),
                            "")
                            =0),
                        0,
                        GEOMEAN(IF(
                            ISNUMBER(M89:Y89),
                            IF(
                                M$5:Y$5=2,
                                M89:Y89,
                                ""),
                            "")))
                )
            )
        )
    )
)</f>
        <v>#N/A</v>
      </c>
      <c r="J89" s="242">
        <v>45142</v>
      </c>
      <c r="K89" s="242">
        <v>45014</v>
      </c>
      <c r="L89" s="91" t="s">
        <v>140</v>
      </c>
      <c r="M89" s="192">
        <v>6.1428571428571397</v>
      </c>
      <c r="N89" s="192" t="s">
        <v>409</v>
      </c>
      <c r="O89" s="192" t="s">
        <v>409</v>
      </c>
      <c r="P89" s="192" t="s">
        <v>409</v>
      </c>
      <c r="Q89" s="192" t="s">
        <v>409</v>
      </c>
      <c r="R89" s="192">
        <v>4.3</v>
      </c>
      <c r="S89" s="192" t="s">
        <v>409</v>
      </c>
      <c r="T89" s="192" t="s">
        <v>409</v>
      </c>
      <c r="U89" s="192" t="s">
        <v>409</v>
      </c>
      <c r="V89" s="192" t="s">
        <v>409</v>
      </c>
      <c r="W89" s="192" t="s">
        <v>409</v>
      </c>
      <c r="X89" s="192" t="s">
        <v>409</v>
      </c>
      <c r="Y89" s="192"/>
      <c r="Z89" s="192"/>
      <c r="AF89" s="34"/>
      <c r="AG89" s="34"/>
      <c r="AH89" s="34"/>
      <c r="AI89" s="34"/>
      <c r="AJ89" s="34"/>
      <c r="AK89" s="34"/>
      <c r="AL89" s="195"/>
      <c r="AM89" s="195"/>
      <c r="AN89" s="80"/>
      <c r="AO89" s="80"/>
      <c r="AP89" s="80"/>
      <c r="AQ89" s="35"/>
    </row>
    <row r="90" spans="1:43" x14ac:dyDescent="0.2">
      <c r="A90" s="84">
        <v>83</v>
      </c>
      <c r="B90" s="84" t="str">
        <f ca="1"/>
        <v>Hong Kong SAR, China</v>
      </c>
      <c r="C90" s="84" t="str">
        <f ca="1"/>
        <v>HKG</v>
      </c>
      <c r="D90" s="219" t="str">
        <f ca="1"/>
        <v>EAS           East Asia &amp; Pacific</v>
      </c>
      <c r="E90" s="219" t="str">
        <f ca="1"/>
        <v>NA</v>
      </c>
      <c r="F90" s="190" t="str">
        <f t="shared" ca="1" si="4"/>
        <v/>
      </c>
      <c r="G90" s="80">
        <f>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0</v>
      </c>
      <c r="H90" s="80" t="e" cm="1">
        <f t="array" ref="H90">IF(
    SUM(IF(
            ISNUMBER(
                IF(
                    $M$4:$Y$4,
                    (M90:Y90),
                    "")),
            1,
            0))
        =0,
    NA(),
    IF(
        Parameters!$D$15=1,
        IF(
            SUM(--(ISNUMBER(IF($M$4:$Y$4=1,(M90:Y90),""))))&gt;0,
            MAX(IF(
                ISNUMBER(M90:Y90),
                IF(
                    M$4:Y$4=1,
                    M90:Y90,
                    ""),
                "")),
            MAX(IF(
                ISNUMBER(M90:Y90),
                IF(
                    M$4:Y$4=2,
                    M90:Y90,
                    ""),
                ""))
        ),
        IF(
            Parameters!$D$16=1,
            IFERROR(
                AVERAGE(IF(
                    ISNUMBER(M90:Y90),
                    IF(
                        M$4:Y$4=1,
                        M90:Y90,
                        ""),
                    "")),
                AVERAGE(IF(
                    ISNUMBER(M90:Y90),
                    IF(
                        M$4:Y$4=2,
                        M90:Y90,
                        ""),
                    ""))
            ),
            IF(
                Parameters!$D$17=1,
                IFERROR(
                    IF(
                        OR(
                            IF(
                                ISNUMBER(M90:Y90),
                                IF(
                                    M$4:Y$4=1,
                                    M90:Y90,
                                    ""),
                                "")
                            =0),
                        0,
                        GEOMEAN(IF(
                            ISNUMBER(M90:Y90),
                            IF(
                                M$4:Y$4=1,
                                M90:Y90,
                                ""),
                            ""))
                    ),
                    IF(
                        OR(IF(
                            ISNUMBER(M90:Y90),
                            IF(
                                M$4:Y$4=2,
                                M90:Y90,
                                ""),
                            "")
                            =0),
                        0,
                        GEOMEAN(IF(
                            ISNUMBER(M90:Y90),
                            IF(
                                M$4:Y$4=2,
                                M90:Y90,
                                ""),
                            "")))
                )
            )
        )
    )
)</f>
        <v>#N/A</v>
      </c>
      <c r="I90" s="191" cm="1">
        <f t="array" ref="I90">IF(
    SUM(IF(
            ISNUMBER(
                IF(
                    $M$5:$Y$5,
                    (M90:Y90),
                    "")),
            1,
            0))
        =0,
    NA(),
    IF(
        Parameters!$D$15=1,
        IF(
            SUM(--(ISNUMBER(IF($M$5:$Y$5=1,(M90:Y90),""))))&gt;0,
            MAX(IF(
                ISNUMBER(M90:Y90),
                IF(
                    M$5:Y$5=1,
                    M90:Y90,
                    ""),
                "")),
            MAX(IF(
                ISNUMBER(M90:Y90),
                IF(
                    M$5:Y$5=2,
                    M90:Y90,
                    ""),
                ""))
        ),
        IF(
            Parameters!$D$16=1,
            IFERROR(
                AVERAGE(IF(
                    ISNUMBER(M90:Y90),
                    IF(
                        M$5:Y$5=1,
                        M90:Y90,
                        ""),
                    "")),
                AVERAGE(IF(
                    ISNUMBER(M90:Y90),
                    IF(
                        M$5:Y$5=2,
                        M90:Y90,
                        ""),
                    ""))
            ),
            IF(
                Parameters!$D$17=1,
                IFERROR(
                    IF(
                        OR(
                            IF(
                                ISNUMBER(M90:Y90),
                                IF(
                                    M$5:Y$5=1,
                                    M90:Y90,
                                    ""),
                                "")
                            =0),
                        0,
                        GEOMEAN(IF(
                            ISNUMBER(M90:Y90),
                            IF(
                                M$5:Y$5=1,
                                M90:Y90,
                                ""),
                            ""))
                    ),
                    IF(
                        OR(IF(
                            ISNUMBER(M90:Y90),
                            IF(
                                M$5:Y$5=2,
                                M90:Y90,
                                ""),
                            "")
                            =0),
                        0,
                        GEOMEAN(IF(
                            ISNUMBER(M90:Y90),
                            IF(
                                M$5:Y$5=2,
                                M90:Y90,
                                ""),
                            "")))
                )
            )
        )
    )
)</f>
        <v>0</v>
      </c>
      <c r="J90" s="242" t="s">
        <v>409</v>
      </c>
      <c r="K90" s="242">
        <v>45142</v>
      </c>
      <c r="L90" s="91" t="s">
        <v>710</v>
      </c>
      <c r="M90" s="192" t="s">
        <v>409</v>
      </c>
      <c r="N90" s="192">
        <v>0</v>
      </c>
      <c r="O90" s="192" t="s">
        <v>409</v>
      </c>
      <c r="P90" s="192" t="s">
        <v>409</v>
      </c>
      <c r="Q90" s="192" t="s">
        <v>409</v>
      </c>
      <c r="R90" s="192" t="s">
        <v>409</v>
      </c>
      <c r="S90" s="192">
        <v>-0.97499999999999898</v>
      </c>
      <c r="T90" s="192">
        <v>-0.63300000000000001</v>
      </c>
      <c r="U90" s="192" t="s">
        <v>409</v>
      </c>
      <c r="V90" s="192" t="s">
        <v>409</v>
      </c>
      <c r="W90" s="192" t="s">
        <v>409</v>
      </c>
      <c r="X90" s="192" t="s">
        <v>409</v>
      </c>
      <c r="Y90" s="192"/>
      <c r="Z90" s="192"/>
      <c r="AF90" s="34"/>
      <c r="AG90" s="34"/>
      <c r="AH90" s="34"/>
      <c r="AI90" s="34"/>
      <c r="AJ90" s="34"/>
      <c r="AK90" s="34"/>
      <c r="AL90" s="195"/>
      <c r="AM90" s="195"/>
      <c r="AN90" s="80"/>
      <c r="AO90" s="80"/>
      <c r="AP90" s="80"/>
      <c r="AQ90" s="35"/>
    </row>
    <row r="91" spans="1:43" x14ac:dyDescent="0.2">
      <c r="A91" s="84">
        <v>84</v>
      </c>
      <c r="B91" s="84" t="str">
        <f ca="1"/>
        <v>Honduras</v>
      </c>
      <c r="C91" s="84" t="str">
        <f ca="1"/>
        <v>HND</v>
      </c>
      <c r="D91" s="219" t="str">
        <f ca="1"/>
        <v>LCN           Latin America &amp; Caribbean</v>
      </c>
      <c r="E91" s="219" t="str">
        <f ca="1"/>
        <v>IDA</v>
      </c>
      <c r="F91" s="190" t="str">
        <f t="shared" ca="1" si="4"/>
        <v/>
      </c>
      <c r="G91" s="80">
        <f>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5.0531461204170247</v>
      </c>
      <c r="H91" s="80" cm="1">
        <f t="array" ref="H91">IF(
    SUM(IF(
            ISNUMBER(
                IF(
                    $M$4:$Y$4,
                    (M91:Y91),
                    "")),
            1,
            0))
        =0,
    NA(),
    IF(
        Parameters!$D$15=1,
        IF(
            SUM(--(ISNUMBER(IF($M$4:$Y$4=1,(M91:Y91),""))))&gt;0,
            MAX(IF(
                ISNUMBER(M91:Y91),
                IF(
                    M$4:Y$4=1,
                    M91:Y91,
                    ""),
                "")),
            MAX(IF(
                ISNUMBER(M91:Y91),
                IF(
                    M$4:Y$4=2,
                    M91:Y91,
                    ""),
                ""))
        ),
        IF(
            Parameters!$D$16=1,
            IFERROR(
                AVERAGE(IF(
                    ISNUMBER(M91:Y91),
                    IF(
                        M$4:Y$4=1,
                        M91:Y91,
                        ""),
                    "")),
                AVERAGE(IF(
                    ISNUMBER(M91:Y91),
                    IF(
                        M$4:Y$4=2,
                        M91:Y91,
                        ""),
                    ""))
            ),
            IF(
                Parameters!$D$17=1,
                IFERROR(
                    IF(
                        OR(
                            IF(
                                ISNUMBER(M91:Y91),
                                IF(
                                    M$4:Y$4=1,
                                    M91:Y91,
                                    ""),
                                "")
                            =0),
                        0,
                        GEOMEAN(IF(
                            ISNUMBER(M91:Y91),
                            IF(
                                M$4:Y$4=1,
                                M91:Y91,
                                ""),
                            ""))
                    ),
                    IF(
                        OR(IF(
                            ISNUMBER(M91:Y91),
                            IF(
                                M$4:Y$4=2,
                                M91:Y91,
                                ""),
                            "")
                            =0),
                        0,
                        GEOMEAN(IF(
                            ISNUMBER(M91:Y91),
                            IF(
                                M$4:Y$4=2,
                                M91:Y91,
                                ""),
                            "")))
                )
            )
        )
    )
)</f>
        <v>7.71428571428571</v>
      </c>
      <c r="I91" s="191" cm="1">
        <f t="array" ref="I91">IF(
    SUM(IF(
            ISNUMBER(
                IF(
                    $M$5:$Y$5,
                    (M91:Y91),
                    "")),
            1,
            0))
        =0,
    NA(),
    IF(
        Parameters!$D$15=1,
        IF(
            SUM(--(ISNUMBER(IF($M$5:$Y$5=1,(M91:Y91),""))))&gt;0,
            MAX(IF(
                ISNUMBER(M91:Y91),
                IF(
                    M$5:Y$5=1,
                    M91:Y91,
                    ""),
                "")),
            MAX(IF(
                ISNUMBER(M91:Y91),
                IF(
                    M$5:Y$5=2,
                    M91:Y91,
                    ""),
                ""))
        ),
        IF(
            Parameters!$D$16=1,
            IFERROR(
                AVERAGE(IF(
                    ISNUMBER(M91:Y91),
                    IF(
                        M$5:Y$5=1,
                        M91:Y91,
                        ""),
                    "")),
                AVERAGE(IF(
                    ISNUMBER(M91:Y91),
                    IF(
                        M$5:Y$5=2,
                        M91:Y91,
                        ""),
                    ""))
            ),
            IF(
                Parameters!$D$17=1,
                IFERROR(
                    IF(
                        OR(
                            IF(
                                ISNUMBER(M91:Y91),
                                IF(
                                    M$5:Y$5=1,
                                    M91:Y91,
                                    ""),
                                "")
                            =0),
                        0,
                        GEOMEAN(IF(
                            ISNUMBER(M91:Y91),
                            IF(
                                M$5:Y$5=1,
                                M91:Y91,
                                ""),
                            ""))
                    ),
                    IF(
                        OR(IF(
                            ISNUMBER(M91:Y91),
                            IF(
                                M$5:Y$5=2,
                                M91:Y91,
                                ""),
                            "")
                            =0),
                        0,
                        GEOMEAN(IF(
                            ISNUMBER(M91:Y91),
                            IF(
                                M$5:Y$5=2,
                                M91:Y91,
                                ""),
                            "")))
                )
            )
        )
    )
)</f>
        <v>3.3099999999999898</v>
      </c>
      <c r="J91" s="242">
        <v>45142</v>
      </c>
      <c r="K91" s="242">
        <v>45142</v>
      </c>
      <c r="L91" s="91" t="s">
        <v>142</v>
      </c>
      <c r="M91" s="192">
        <v>7.71428571428571</v>
      </c>
      <c r="N91" s="192">
        <v>3.3099999999999898</v>
      </c>
      <c r="O91" s="192" t="s">
        <v>409</v>
      </c>
      <c r="P91" s="192">
        <v>0</v>
      </c>
      <c r="Q91" s="192" t="s">
        <v>409</v>
      </c>
      <c r="R91" s="192">
        <v>5.4</v>
      </c>
      <c r="S91" s="192">
        <v>0.33099999999999902</v>
      </c>
      <c r="T91" s="192">
        <v>-2.343</v>
      </c>
      <c r="U91" s="192" t="s">
        <v>409</v>
      </c>
      <c r="V91" s="192">
        <v>-0.60175514221189996</v>
      </c>
      <c r="W91" s="192">
        <v>-0.173926353454601</v>
      </c>
      <c r="X91" s="192" t="s">
        <v>409</v>
      </c>
      <c r="Y91" s="192"/>
      <c r="Z91" s="192"/>
      <c r="AF91" s="34"/>
      <c r="AG91" s="34"/>
      <c r="AH91" s="34"/>
      <c r="AI91" s="34"/>
      <c r="AJ91" s="34"/>
      <c r="AK91" s="34"/>
      <c r="AL91" s="195"/>
      <c r="AM91" s="195"/>
      <c r="AN91" s="80"/>
      <c r="AO91" s="80"/>
      <c r="AP91" s="80"/>
      <c r="AQ91" s="35"/>
    </row>
    <row r="92" spans="1:43" x14ac:dyDescent="0.2">
      <c r="A92" s="84">
        <v>85</v>
      </c>
      <c r="B92" s="84" t="str">
        <f ca="1"/>
        <v>Croatia</v>
      </c>
      <c r="C92" s="84" t="str">
        <f ca="1"/>
        <v>HRV</v>
      </c>
      <c r="D92" s="219" t="str">
        <f ca="1"/>
        <v>ECS           Europe &amp; Central Asia</v>
      </c>
      <c r="E92" s="219" t="str">
        <f ca="1"/>
        <v>IBRD</v>
      </c>
      <c r="F92" s="190" t="str">
        <f t="shared" ca="1" si="4"/>
        <v/>
      </c>
      <c r="G92" s="80">
        <f>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$M$4:$Y$4,
                    (M92:Y92),
                    "")),
            1,
            0))
        =0,
    NA(),
    IF(
        Parameters!$D$15=1,
        IF(
            SUM(--(ISNUMBER(IF($M$4:$Y$4=1,(M92:Y92),""))))&gt;0,
            MAX(IF(
                ISNUMBER(M92:Y92),
                IF(
                    M$4:Y$4=1,
                    M92:Y92,
                    ""),
                "")),
            MAX(IF(
                ISNUMBER(M92:Y92),
                IF(
                    M$4:Y$4=2,
                    M92:Y92,
                    ""),
                ""))
        ),
        IF(
            Parameters!$D$16=1,
            IFERROR(
                AVERAGE(IF(
                    ISNUMBER(M92:Y92),
                    IF(
                        M$4:Y$4=1,
                        M92:Y92,
                        ""),
                    "")),
                AVERAGE(IF(
                    ISNUMBER(M92:Y92),
                    IF(
                        M$4:Y$4=2,
                        M92:Y92,
                        ""),
                    ""))
            ),
            IF(
                Parameters!$D$17=1,
                IFERROR(
                    IF(
                        OR(
                            IF(
                                ISNUMBER(M92:Y92),
                                IF(
                                    M$4:Y$4=1,
                                    M92:Y92,
                                    ""),
                                "")
                            =0),
                        0,
                        GEOMEAN(IF(
                            ISNUMBER(M92:Y92),
                            IF(
                                M$4:Y$4=1,
                                M92:Y92,
                                ""),
                            ""))
                    ),
                    IF(
                        OR(IF(
                            ISNUMBER(M92:Y92),
                            IF(
                                M$4:Y$4=2,
                                M92:Y92,
                                ""),
                            "")
                            =0),
                        0,
                        GEOMEAN(IF(
                            ISNUMBER(M92:Y92),
                            IF(
                                M$4:Y$4=2,
                                M92:Y92,
                                ""),
                            "")))
                )
            )
        )
    )
)</f>
        <v>1.5714285714285701</v>
      </c>
      <c r="I92" s="191" cm="1">
        <f t="array" ref="I92">IF(
    SUM(IF(
            ISNUMBER(
                IF(
                    $M$5:$Y$5,
                    (M92:Y92),
                    "")),
            1,
            0))
        =0,
    NA(),
    IF(
        Parameters!$D$15=1,
        IF(
            SUM(--(ISNUMBER(IF($M$5:$Y$5=1,(M92:Y92),""))))&gt;0,
            MAX(IF(
                ISNUMBER(M92:Y92),
                IF(
                    M$5:Y$5=1,
                    M92:Y92,
                    ""),
                "")),
            MAX(IF(
                ISNUMBER(M92:Y92),
                IF(
                    M$5:Y$5=2,
                    M92:Y92,
                    ""),
                ""))
        ),
        IF(
            Parameters!$D$16=1,
            IFERROR(
                AVERAGE(IF(
                    ISNUMBER(M92:Y92),
                    IF(
                        M$5:Y$5=1,
                        M92:Y92,
                        ""),
                    "")),
                AVERAGE(IF(
                    ISNUMBER(M92:Y92),
                    IF(
                        M$5:Y$5=2,
                        M92:Y92,
                        ""),
                    ""))
            ),
            IF(
                Parameters!$D$17=1,
                IFERROR(
                    IF(
                        OR(
                            IF(
                                ISNUMBER(M92:Y92),
                                IF(
                                    M$5:Y$5=1,
                                    M92:Y92,
                                    ""),
                                "")
                            =0),
                        0,
                        GEOMEAN(IF(
                            ISNUMBER(M92:Y92),
                            IF(
                                M$5:Y$5=1,
                                M92:Y92,
                                ""),
                            ""))
                    ),
                    IF(
                        OR(IF(
                            ISNUMBER(M92:Y92),
                            IF(
                                M$5:Y$5=2,
                                M92:Y92,
                                ""),
                            "")
                            =0),
                        0,
                        GEOMEAN(IF(
                            ISNUMBER(M92:Y92),
                            IF(
                                M$5:Y$5=2,
                                M92:Y92,
                                ""),
                            "")))
                )
            )
        )
    )
)</f>
        <v>0</v>
      </c>
      <c r="J92" s="242">
        <v>45142</v>
      </c>
      <c r="K92" s="242">
        <v>45142</v>
      </c>
      <c r="L92" s="91" t="s">
        <v>144</v>
      </c>
      <c r="M92" s="192">
        <v>1.5714285714285701</v>
      </c>
      <c r="N92" s="192">
        <v>0</v>
      </c>
      <c r="O92" s="192">
        <v>0</v>
      </c>
      <c r="P92" s="192">
        <v>0</v>
      </c>
      <c r="Q92" s="192" t="s">
        <v>409</v>
      </c>
      <c r="R92" s="192">
        <v>1.1000000000000001</v>
      </c>
      <c r="S92" s="192">
        <v>-1.3089999999999999</v>
      </c>
      <c r="T92" s="192">
        <v>-0.90799999999999903</v>
      </c>
      <c r="U92" s="192" t="s">
        <v>539</v>
      </c>
      <c r="V92" s="192">
        <v>-2.5593019407740298E-3</v>
      </c>
      <c r="W92" s="192">
        <v>0</v>
      </c>
      <c r="X92" s="192" t="s">
        <v>409</v>
      </c>
      <c r="Y92" s="192"/>
      <c r="Z92" s="192"/>
      <c r="AF92" s="34"/>
      <c r="AG92" s="34"/>
      <c r="AH92" s="34"/>
      <c r="AI92" s="34"/>
      <c r="AJ92" s="34"/>
      <c r="AK92" s="34"/>
      <c r="AL92" s="195"/>
      <c r="AM92" s="195"/>
      <c r="AN92" s="80"/>
      <c r="AO92" s="80"/>
      <c r="AP92" s="80"/>
      <c r="AQ92" s="35"/>
    </row>
    <row r="93" spans="1:43" x14ac:dyDescent="0.2">
      <c r="A93" s="84">
        <v>86</v>
      </c>
      <c r="B93" s="84" t="str">
        <f ca="1"/>
        <v>Haiti</v>
      </c>
      <c r="C93" s="84" t="str">
        <f ca="1"/>
        <v>HTI</v>
      </c>
      <c r="D93" s="219" t="str">
        <f ca="1"/>
        <v>LCN           Latin America &amp; Caribbean</v>
      </c>
      <c r="E93" s="219" t="str">
        <f ca="1"/>
        <v>IDA</v>
      </c>
      <c r="F93" s="190" t="str">
        <f t="shared" ca="1" si="4"/>
        <v/>
      </c>
      <c r="G93" s="80">
        <f>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9.4937904923470136</v>
      </c>
      <c r="H93" s="80" cm="1">
        <f t="array" ref="H93">IF(
    SUM(IF(
            ISNUMBER(
                IF(
                    $M$4:$Y$4,
                    (M93:Y93),
                    "")),
            1,
            0))
        =0,
    NA(),
    IF(
        Parameters!$D$15=1,
        IF(
            SUM(--(ISNUMBER(IF($M$4:$Y$4=1,(M93:Y93),""))))&gt;0,
            MAX(IF(
                ISNUMBER(M93:Y93),
                IF(
                    M$4:Y$4=1,
                    M93:Y93,
                    ""),
                "")),
            MAX(IF(
                ISNUMBER(M93:Y93),
                IF(
                    M$4:Y$4=2,
                    M93:Y93,
                    ""),
                ""))
        ),
        IF(
            Parameters!$D$16=1,
            IFERROR(
                AVERAGE(IF(
                    ISNUMBER(M93:Y93),
                    IF(
                        M$4:Y$4=1,
                        M93:Y93,
                        ""),
                    "")),
                AVERAGE(IF(
                    ISNUMBER(M93:Y93),
                    IF(
                        M$4:Y$4=2,
                        M93:Y93,
                        ""),
                    ""))
            ),
            IF(
                Parameters!$D$17=1,
                IFERROR(
                    IF(
                        OR(
                            IF(
                                ISNUMBER(M93:Y93),
                                IF(
                                    M$4:Y$4=1,
                                    M93:Y93,
                                    ""),
                                "")
                            =0),
                        0,
                        GEOMEAN(IF(
                            ISNUMBER(M93:Y93),
                            IF(
                                M$4:Y$4=1,
                                M93:Y93,
                                ""),
                            ""))
                    ),
                    IF(
                        OR(IF(
                            ISNUMBER(M93:Y93),
                            IF(
                                M$4:Y$4=2,
                                M93:Y93,
                                ""),
                            "")
                            =0),
                        0,
                        GEOMEAN(IF(
                            ISNUMBER(M93:Y93),
                            IF(
                                M$4:Y$4=2,
                                M93:Y93,
                                ""),
                            "")))
                )
            )
        )
    )
)</f>
        <v>9.71428571428571</v>
      </c>
      <c r="I93" s="191" cm="1">
        <f t="array" ref="I93">IF(
    SUM(IF(
            ISNUMBER(
                IF(
                    $M$5:$Y$5,
                    (M93:Y93),
                    "")),
            1,
            0))
        =0,
    NA(),
    IF(
        Parameters!$D$15=1,
        IF(
            SUM(--(ISNUMBER(IF($M$5:$Y$5=1,(M93:Y93),""))))&gt;0,
            MAX(IF(
                ISNUMBER(M93:Y93),
                IF(
                    M$5:Y$5=1,
                    M93:Y93,
                    ""),
                "")),
            MAX(IF(
                ISNUMBER(M93:Y93),
                IF(
                    M$5:Y$5=2,
                    M93:Y93,
                    ""),
                ""))
        ),
        IF(
            Parameters!$D$16=1,
            IFERROR(
                AVERAGE(IF(
                    ISNUMBER(M93:Y93),
                    IF(
                        M$5:Y$5=1,
                        M93:Y93,
                        ""),
                    "")),
                AVERAGE(IF(
                    ISNUMBER(M93:Y93),
                    IF(
                        M$5:Y$5=2,
                        M93:Y93,
                        ""),
                    ""))
            ),
            IF(
                Parameters!$D$17=1,
                IFERROR(
                    IF(
                        OR(
                            IF(
                                ISNUMBER(M93:Y93),
                                IF(
                                    M$5:Y$5=1,
                                    M93:Y93,
                                    ""),
                                "")
                            =0),
                        0,
                        GEOMEAN(IF(
                            ISNUMBER(M93:Y93),
                            IF(
                                M$5:Y$5=1,
                                M93:Y93,
                                ""),
                            ""))
                    ),
                    IF(
                        OR(IF(
                            ISNUMBER(M93:Y93),
                            IF(
                                M$5:Y$5=2,
                                M93:Y93,
                                ""),
                            "")
                            =0),
                        0,
                        GEOMEAN(IF(
                            ISNUMBER(M93:Y93),
                            IF(
                                M$5:Y$5=2,
                                M93:Y93,
                                ""),
                            "")))
                )
            )
        )
    )
)</f>
        <v>9.2783000792360308</v>
      </c>
      <c r="J93" s="242">
        <v>45142</v>
      </c>
      <c r="K93" s="242">
        <v>45142</v>
      </c>
      <c r="L93" s="91" t="s">
        <v>146</v>
      </c>
      <c r="M93" s="192">
        <v>9.71428571428571</v>
      </c>
      <c r="N93" s="192" t="s">
        <v>409</v>
      </c>
      <c r="O93" s="192" t="s">
        <v>409</v>
      </c>
      <c r="P93" s="192">
        <v>9.2783000792360308</v>
      </c>
      <c r="Q93" s="192" t="s">
        <v>409</v>
      </c>
      <c r="R93" s="192">
        <v>6.8</v>
      </c>
      <c r="S93" s="192" t="s">
        <v>409</v>
      </c>
      <c r="T93" s="192" t="s">
        <v>409</v>
      </c>
      <c r="U93" s="192" t="s">
        <v>409</v>
      </c>
      <c r="V93" s="192">
        <v>0.46391500396180202</v>
      </c>
      <c r="W93" s="192">
        <v>-7.0194058606300999E-2</v>
      </c>
      <c r="X93" s="192" t="s">
        <v>409</v>
      </c>
      <c r="Y93" s="192"/>
      <c r="Z93" s="192"/>
      <c r="AF93" s="34"/>
      <c r="AG93" s="34"/>
      <c r="AH93" s="34"/>
      <c r="AI93" s="34"/>
      <c r="AJ93" s="34"/>
      <c r="AK93" s="34"/>
      <c r="AL93" s="195"/>
      <c r="AM93" s="195"/>
      <c r="AN93" s="80"/>
      <c r="AO93" s="80"/>
      <c r="AP93" s="80"/>
      <c r="AQ93" s="35"/>
    </row>
    <row r="94" spans="1:43" x14ac:dyDescent="0.2">
      <c r="A94" s="84">
        <v>87</v>
      </c>
      <c r="B94" s="84" t="str">
        <f ca="1"/>
        <v>Hungary</v>
      </c>
      <c r="C94" s="84" t="str">
        <f ca="1"/>
        <v>HUN</v>
      </c>
      <c r="D94" s="219" t="str">
        <f ca="1"/>
        <v>ECS           Europe &amp; Central Asia</v>
      </c>
      <c r="E94" s="219" t="str">
        <f ca="1"/>
        <v>NA</v>
      </c>
      <c r="F94" s="190" t="str">
        <f t="shared" ca="1" si="4"/>
        <v/>
      </c>
      <c r="G94" s="80">
        <f>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$M$4:$Y$4,
                    (M94:Y94),
                    "")),
            1,
            0))
        =0,
    NA(),
    IF(
        Parameters!$D$15=1,
        IF(
            SUM(--(ISNUMBER(IF($M$4:$Y$4=1,(M94:Y94),""))))&gt;0,
            MAX(IF(
                ISNUMBER(M94:Y94),
                IF(
                    M$4:Y$4=1,
                    M94:Y94,
                    ""),
                "")),
            MAX(IF(
                ISNUMBER(M94:Y94),
                IF(
                    M$4:Y$4=2,
                    M94:Y94,
                    ""),
                ""))
        ),
        IF(
            Parameters!$D$16=1,
            IFERROR(
                AVERAGE(IF(
                    ISNUMBER(M94:Y94),
                    IF(
                        M$4:Y$4=1,
                        M94:Y94,
                        ""),
                    "")),
                AVERAGE(IF(
                    ISNUMBER(M94:Y94),
                    IF(
                        M$4:Y$4=2,
                        M94:Y94,
                        ""),
                    ""))
            ),
            IF(
                Parameters!$D$17=1,
                IFERROR(
                    IF(
                        OR(
                            IF(
                                ISNUMBER(M94:Y94),
                                IF(
                                    M$4:Y$4=1,
                                    M94:Y94,
                                    ""),
                                "")
                            =0),
                        0,
                        GEOMEAN(IF(
                            ISNUMBER(M94:Y94),
                            IF(
                                M$4:Y$4=1,
                                M94:Y94,
                                ""),
                            ""))
                    ),
                    IF(
                        OR(IF(
                            ISNUMBER(M94:Y94),
                            IF(
                                M$4:Y$4=2,
                                M94:Y94,
                                ""),
                            "")
                            =0),
                        0,
                        GEOMEAN(IF(
                            ISNUMBER(M94:Y94),
                            IF(
                                M$4:Y$4=2,
                                M94:Y94,
                                ""),
                            "")))
                )
            )
        )
    )
)</f>
        <v>1.5714285714285701</v>
      </c>
      <c r="I94" s="191" cm="1">
        <f t="array" ref="I94">IF(
    SUM(IF(
            ISNUMBER(
                IF(
                    $M$5:$Y$5,
                    (M94:Y94),
                    "")),
            1,
            0))
        =0,
    NA(),
    IF(
        Parameters!$D$15=1,
        IF(
            SUM(--(ISNUMBER(IF($M$5:$Y$5=1,(M94:Y94),""))))&gt;0,
            MAX(IF(
                ISNUMBER(M94:Y94),
                IF(
                    M$5:Y$5=1,
                    M94:Y94,
                    ""),
                "")),
            MAX(IF(
                ISNUMBER(M94:Y94),
                IF(
                    M$5:Y$5=2,
                    M94:Y94,
                    ""),
                ""))
        ),
        IF(
            Parameters!$D$16=1,
            IFERROR(
                AVERAGE(IF(
                    ISNUMBER(M94:Y94),
                    IF(
                        M$5:Y$5=1,
                        M94:Y94,
                        ""),
                    "")),
                AVERAGE(IF(
                    ISNUMBER(M94:Y94),
                    IF(
                        M$5:Y$5=2,
                        M94:Y94,
                        ""),
                    ""))
            ),
            IF(
                Parameters!$D$17=1,
                IFERROR(
                    IF(
                        OR(
                            IF(
                                ISNUMBER(M94:Y94),
                                IF(
                                    M$5:Y$5=1,
                                    M94:Y94,
                                    ""),
                                "")
                            =0),
                        0,
                        GEOMEAN(IF(
                            ISNUMBER(M94:Y94),
                            IF(
                                M$5:Y$5=1,
                                M94:Y94,
                                ""),
                            ""))
                    ),
                    IF(
                        OR(IF(
                            ISNUMBER(M94:Y94),
                            IF(
                                M$5:Y$5=2,
                                M94:Y94,
                                ""),
                            "")
                            =0),
                        0,
                        GEOMEAN(IF(
                            ISNUMBER(M94:Y94),
                            IF(
                                M$5:Y$5=2,
                                M94:Y94,
                                ""),
                            "")))
                )
            )
        )
    )
)</f>
        <v>0</v>
      </c>
      <c r="J94" s="242">
        <v>45142</v>
      </c>
      <c r="K94" s="242">
        <v>45142</v>
      </c>
      <c r="L94" s="91" t="s">
        <v>148</v>
      </c>
      <c r="M94" s="192">
        <v>1.5714285714285701</v>
      </c>
      <c r="N94" s="192">
        <v>0</v>
      </c>
      <c r="O94" s="192">
        <v>0</v>
      </c>
      <c r="P94" s="192" t="s">
        <v>409</v>
      </c>
      <c r="Q94" s="192" t="s">
        <v>409</v>
      </c>
      <c r="R94" s="192">
        <v>1.1000000000000001</v>
      </c>
      <c r="S94" s="192">
        <v>-0.47299999999999898</v>
      </c>
      <c r="T94" s="192">
        <v>-8.4999999999999895E-2</v>
      </c>
      <c r="U94" s="192" t="s">
        <v>539</v>
      </c>
      <c r="V94" s="192" t="s">
        <v>409</v>
      </c>
      <c r="W94" s="192" t="s">
        <v>409</v>
      </c>
      <c r="X94" s="192" t="s">
        <v>409</v>
      </c>
      <c r="Y94" s="192"/>
      <c r="Z94" s="192"/>
      <c r="AF94" s="34"/>
      <c r="AG94" s="34"/>
      <c r="AH94" s="34"/>
      <c r="AI94" s="34"/>
      <c r="AJ94" s="34"/>
      <c r="AK94" s="34"/>
      <c r="AL94" s="195"/>
      <c r="AM94" s="195"/>
      <c r="AN94" s="80"/>
      <c r="AO94" s="80"/>
      <c r="AP94" s="80"/>
      <c r="AQ94" s="35"/>
    </row>
    <row r="95" spans="1:43" x14ac:dyDescent="0.2">
      <c r="A95" s="84">
        <v>88</v>
      </c>
      <c r="B95" s="84" t="str">
        <f ca="1"/>
        <v>Indonesia</v>
      </c>
      <c r="C95" s="84" t="str">
        <f ca="1"/>
        <v>IDN</v>
      </c>
      <c r="D95" s="219" t="str">
        <f ca="1"/>
        <v>EAS           East Asia &amp; Pacific</v>
      </c>
      <c r="E95" s="219" t="str">
        <f ca="1"/>
        <v>IBRD</v>
      </c>
      <c r="F95" s="190" t="str">
        <f t="shared" ca="1" si="4"/>
        <v/>
      </c>
      <c r="G95" s="80">
        <f>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0</v>
      </c>
      <c r="H95" s="80" cm="1">
        <f t="array" ref="H95">IF(
    SUM(IF(
            ISNUMBER(
                IF(
                    $M$4:$Y$4,
                    (M95:Y95),
                    "")),
            1,
            0))
        =0,
    NA(),
    IF(
        Parameters!$D$15=1,
        IF(
            SUM(--(ISNUMBER(IF($M$4:$Y$4=1,(M95:Y95),""))))&gt;0,
            MAX(IF(
                ISNUMBER(M95:Y95),
                IF(
                    M$4:Y$4=1,
                    M95:Y95,
                    ""),
                "")),
            MAX(IF(
                ISNUMBER(M95:Y95),
                IF(
                    M$4:Y$4=2,
                    M95:Y95,
                    ""),
                ""))
        ),
        IF(
            Parameters!$D$16=1,
            IFERROR(
                AVERAGE(IF(
                    ISNUMBER(M95:Y95),
                    IF(
                        M$4:Y$4=1,
                        M95:Y95,
                        ""),
                    "")),
                AVERAGE(IF(
                    ISNUMBER(M95:Y95),
                    IF(
                        M$4:Y$4=2,
                        M95:Y95,
                        ""),
                    ""))
            ),
            IF(
                Parameters!$D$17=1,
                IFERROR(
                    IF(
                        OR(
                            IF(
                                ISNUMBER(M95:Y95),
                                IF(
                                    M$4:Y$4=1,
                                    M95:Y95,
                                    ""),
                                "")
                            =0),
                        0,
                        GEOMEAN(IF(
                            ISNUMBER(M95:Y95),
                            IF(
                                M$4:Y$4=1,
                                M95:Y95,
                                ""),
                            ""))
                    ),
                    IF(
                        OR(IF(
                            ISNUMBER(M95:Y95),
                            IF(
                                M$4:Y$4=2,
                                M95:Y95,
                                ""),
                            "")
                            =0),
                        0,
                        GEOMEAN(IF(
                            ISNUMBER(M95:Y95),
                            IF(
                                M$4:Y$4=2,
                                M95:Y95,
                                ""),
                            "")))
                )
            )
        )
    )
)</f>
        <v>4.5714285714285703</v>
      </c>
      <c r="I95" s="191" cm="1">
        <f t="array" ref="I95">IF(
    SUM(IF(
            ISNUMBER(
                IF(
                    $M$5:$Y$5,
                    (M95:Y95),
                    "")),
            1,
            0))
        =0,
    NA(),
    IF(
        Parameters!$D$15=1,
        IF(
            SUM(--(ISNUMBER(IF($M$5:$Y$5=1,(M95:Y95),""))))&gt;0,
            MAX(IF(
                ISNUMBER(M95:Y95),
                IF(
                    M$5:Y$5=1,
                    M95:Y95,
                    ""),
                "")),
            MAX(IF(
                ISNUMBER(M95:Y95),
                IF(
                    M$5:Y$5=2,
                    M95:Y95,
                    ""),
                ""))
        ),
        IF(
            Parameters!$D$16=1,
            IFERROR(
                AVERAGE(IF(
                    ISNUMBER(M95:Y95),
                    IF(
                        M$5:Y$5=1,
                        M95:Y95,
                        ""),
                    "")),
                AVERAGE(IF(
                    ISNUMBER(M95:Y95),
                    IF(
                        M$5:Y$5=2,
                        M95:Y95,
                        ""),
                    ""))
            ),
            IF(
                Parameters!$D$17=1,
                IFERROR(
                    IF(
                        OR(
                            IF(
                                ISNUMBER(M95:Y95),
                                IF(
                                    M$5:Y$5=1,
                                    M95:Y95,
                                    ""),
                                "")
                            =0),
                        0,
                        GEOMEAN(IF(
                            ISNUMBER(M95:Y95),
                            IF(
                                M$5:Y$5=1,
                                M95:Y95,
                                ""),
                            ""))
                    ),
                    IF(
                        OR(IF(
                            ISNUMBER(M95:Y95),
                            IF(
                                M$5:Y$5=2,
                                M95:Y95,
                                ""),
                            "")
                            =0),
                        0,
                        GEOMEAN(IF(
                            ISNUMBER(M95:Y95),
                            IF(
                                M$5:Y$5=2,
                                M95:Y95,
                                ""),
                            "")))
                )
            )
        )
    )
)</f>
        <v>0</v>
      </c>
      <c r="J95" s="242">
        <v>44753</v>
      </c>
      <c r="K95" s="242">
        <v>45142</v>
      </c>
      <c r="L95" s="91" t="s">
        <v>150</v>
      </c>
      <c r="M95" s="192">
        <v>4.5714285714285703</v>
      </c>
      <c r="N95" s="192">
        <v>0</v>
      </c>
      <c r="O95" s="192">
        <v>0</v>
      </c>
      <c r="P95" s="192">
        <v>0</v>
      </c>
      <c r="Q95" s="192" t="s">
        <v>409</v>
      </c>
      <c r="R95" s="192">
        <v>3.2</v>
      </c>
      <c r="S95" s="192">
        <v>-0.62999999999999901</v>
      </c>
      <c r="T95" s="192">
        <v>-0.57999999999999996</v>
      </c>
      <c r="U95" s="192" t="s">
        <v>539</v>
      </c>
      <c r="V95" s="192">
        <v>-0.64692610551278995</v>
      </c>
      <c r="W95" s="192">
        <v>-0.53589258316681998</v>
      </c>
      <c r="X95" s="192" t="s">
        <v>409</v>
      </c>
      <c r="Y95" s="192"/>
      <c r="Z95" s="192"/>
      <c r="AF95" s="34"/>
      <c r="AG95" s="34"/>
      <c r="AH95" s="34"/>
      <c r="AI95" s="34"/>
      <c r="AJ95" s="34"/>
      <c r="AK95" s="34"/>
      <c r="AL95" s="195"/>
      <c r="AM95" s="195"/>
      <c r="AN95" s="80"/>
      <c r="AO95" s="80"/>
      <c r="AP95" s="80"/>
      <c r="AQ95" s="35"/>
    </row>
    <row r="96" spans="1:43" x14ac:dyDescent="0.2">
      <c r="A96" s="84">
        <v>89</v>
      </c>
      <c r="B96" s="84" t="str">
        <f ca="1"/>
        <v>Isle of Man</v>
      </c>
      <c r="C96" s="84" t="str">
        <f ca="1"/>
        <v>IMN</v>
      </c>
      <c r="D96" s="219" t="str">
        <f ca="1"/>
        <v>ECS           Europe &amp; Central Asia</v>
      </c>
      <c r="E96" s="219" t="str">
        <f ca="1"/>
        <v>NA</v>
      </c>
      <c r="F96" s="190" t="str">
        <f t="shared" ca="1" si="4"/>
        <v/>
      </c>
      <c r="G96" s="80" t="e">
        <f>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#N/A</v>
      </c>
      <c r="H96" s="80" t="e" cm="1">
        <f t="array" ref="H96">IF(
    SUM(IF(
            ISNUMBER(
                IF(
                    $M$4:$Y$4,
                    (M96:Y96),
                    "")),
            1,
            0))
        =0,
    NA(),
    IF(
        Parameters!$D$15=1,
        IF(
            SUM(--(ISNUMBER(IF($M$4:$Y$4=1,(M96:Y96),""))))&gt;0,
            MAX(IF(
                ISNUMBER(M96:Y96),
                IF(
                    M$4:Y$4=1,
                    M96:Y96,
                    ""),
                "")),
            MAX(IF(
                ISNUMBER(M96:Y96),
                IF(
                    M$4:Y$4=2,
                    M96:Y96,
                    ""),
                ""))
        ),
        IF(
            Parameters!$D$16=1,
            IFERROR(
                AVERAGE(IF(
                    ISNUMBER(M96:Y96),
                    IF(
                        M$4:Y$4=1,
                        M96:Y96,
                        ""),
                    "")),
                AVERAGE(IF(
                    ISNUMBER(M96:Y96),
                    IF(
                        M$4:Y$4=2,
                        M96:Y96,
                        ""),
                    ""))
            ),
            IF(
                Parameters!$D$17=1,
                IFERROR(
                    IF(
                        OR(
                            IF(
                                ISNUMBER(M96:Y96),
                                IF(
                                    M$4:Y$4=1,
                                    M96:Y96,
                                    ""),
                                "")
                            =0),
                        0,
                        GEOMEAN(IF(
                            ISNUMBER(M96:Y96),
                            IF(
                                M$4:Y$4=1,
                                M96:Y96,
                                ""),
                            ""))
                    ),
                    IF(
                        OR(IF(
                            ISNUMBER(M96:Y96),
                            IF(
                                M$4:Y$4=2,
                                M96:Y96,
                                ""),
                            "")
                            =0),
                        0,
                        GEOMEAN(IF(
                            ISNUMBER(M96:Y96),
                            IF(
                                M$4:Y$4=2,
                                M96:Y96,
                                ""),
                            "")))
                )
            )
        )
    )
)</f>
        <v>#N/A</v>
      </c>
      <c r="I96" s="191" t="e" cm="1">
        <f t="array" ref="I96">IF(
    SUM(IF(
            ISNUMBER(
                IF(
                    $M$5:$Y$5,
                    (M96:Y96),
                    "")),
            1,
            0))
        =0,
    NA(),
    IF(
        Parameters!$D$15=1,
        IF(
            SUM(--(ISNUMBER(IF($M$5:$Y$5=1,(M96:Y96),""))))&gt;0,
            MAX(IF(
                ISNUMBER(M96:Y96),
                IF(
                    M$5:Y$5=1,
                    M96:Y96,
                    ""),
                "")),
            MAX(IF(
                ISNUMBER(M96:Y96),
                IF(
                    M$5:Y$5=2,
                    M96:Y96,
                    ""),
                ""))
        ),
        IF(
            Parameters!$D$16=1,
            IFERROR(
                AVERAGE(IF(
                    ISNUMBER(M96:Y96),
                    IF(
                        M$5:Y$5=1,
                        M96:Y96,
                        ""),
                    "")),
                AVERAGE(IF(
                    ISNUMBER(M96:Y96),
                    IF(
                        M$5:Y$5=2,
                        M96:Y96,
                        ""),
                    ""))
            ),
            IF(
                Parameters!$D$17=1,
                IFERROR(
                    IF(
                        OR(
                            IF(
                                ISNUMBER(M96:Y96),
                                IF(
                                    M$5:Y$5=1,
                                    M96:Y96,
                                    ""),
                                "")
                            =0),
                        0,
                        GEOMEAN(IF(
                            ISNUMBER(M96:Y96),
                            IF(
                                M$5:Y$5=1,
                                M96:Y96,
                                ""),
                            ""))
                    ),
                    IF(
                        OR(IF(
                            ISNUMBER(M96:Y96),
                            IF(
                                M$5:Y$5=2,
                                M96:Y96,
                                ""),
                            "")
                            =0),
                        0,
                        GEOMEAN(IF(
                            ISNUMBER(M96:Y96),
                            IF(
                                M$5:Y$5=2,
                                M96:Y96,
                                ""),
                            "")))
                )
            )
        )
    )
)</f>
        <v>#N/A</v>
      </c>
      <c r="J96" s="242" t="s">
        <v>409</v>
      </c>
      <c r="K96" s="242">
        <v>45014</v>
      </c>
      <c r="L96" s="91" t="s">
        <v>711</v>
      </c>
      <c r="M96" s="192" t="s">
        <v>409</v>
      </c>
      <c r="N96" s="192" t="s">
        <v>409</v>
      </c>
      <c r="O96" s="192" t="s">
        <v>409</v>
      </c>
      <c r="P96" s="192" t="s">
        <v>409</v>
      </c>
      <c r="Q96" s="192" t="s">
        <v>409</v>
      </c>
      <c r="R96" s="192" t="s">
        <v>409</v>
      </c>
      <c r="S96" s="192" t="s">
        <v>409</v>
      </c>
      <c r="T96" s="192" t="s">
        <v>409</v>
      </c>
      <c r="U96" s="192" t="s">
        <v>409</v>
      </c>
      <c r="V96" s="192" t="s">
        <v>409</v>
      </c>
      <c r="W96" s="192" t="s">
        <v>409</v>
      </c>
      <c r="X96" s="192" t="s">
        <v>409</v>
      </c>
      <c r="Y96" s="192"/>
      <c r="Z96" s="192"/>
      <c r="AF96" s="34"/>
      <c r="AG96" s="34"/>
      <c r="AH96" s="34"/>
      <c r="AI96" s="34"/>
      <c r="AJ96" s="34"/>
      <c r="AK96" s="34"/>
      <c r="AL96" s="195"/>
      <c r="AM96" s="195"/>
      <c r="AN96" s="80"/>
      <c r="AO96" s="80"/>
      <c r="AP96" s="80"/>
      <c r="AQ96" s="35"/>
    </row>
    <row r="97" spans="1:43" x14ac:dyDescent="0.2">
      <c r="A97" s="84">
        <v>90</v>
      </c>
      <c r="B97" s="84" t="str">
        <f ca="1"/>
        <v>India</v>
      </c>
      <c r="C97" s="84" t="str">
        <f ca="1"/>
        <v>IND</v>
      </c>
      <c r="D97" s="219" t="str">
        <f ca="1"/>
        <v>SAS           South Asia</v>
      </c>
      <c r="E97" s="219" t="str">
        <f ca="1"/>
        <v>IBRD</v>
      </c>
      <c r="F97" s="190" t="str">
        <f t="shared" ca="1" si="4"/>
        <v/>
      </c>
      <c r="G97" s="80">
        <f>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0</v>
      </c>
      <c r="H97" s="80" cm="1">
        <f t="array" ref="H97">IF(
    SUM(IF(
            ISNUMBER(
                IF(
                    $M$4:$Y$4,
                    (M97:Y97),
                    "")),
            1,
            0))
        =0,
    NA(),
    IF(
        Parameters!$D$15=1,
        IF(
            SUM(--(ISNUMBER(IF($M$4:$Y$4=1,(M97:Y97),""))))&gt;0,
            MAX(IF(
                ISNUMBER(M97:Y97),
                IF(
                    M$4:Y$4=1,
                    M97:Y97,
                    ""),
                "")),
            MAX(IF(
                ISNUMBER(M97:Y97),
                IF(
                    M$4:Y$4=2,
                    M97:Y97,
                    ""),
                ""))
        ),
        IF(
            Parameters!$D$16=1,
            IFERROR(
                AVERAGE(IF(
                    ISNUMBER(M97:Y97),
                    IF(
                        M$4:Y$4=1,
                        M97:Y97,
                        ""),
                    "")),
                AVERAGE(IF(
                    ISNUMBER(M97:Y97),
                    IF(
                        M$4:Y$4=2,
                        M97:Y97,
                        ""),
                    ""))
            ),
            IF(
                Parameters!$D$17=1,
                IFERROR(
                    IF(
                        OR(
                            IF(
                                ISNUMBER(M97:Y97),
                                IF(
                                    M$4:Y$4=1,
                                    M97:Y97,
                                    ""),
                                "")
                            =0),
                        0,
                        GEOMEAN(IF(
                            ISNUMBER(M97:Y97),
                            IF(
                                M$4:Y$4=1,
                                M97:Y97,
                                ""),
                            ""))
                    ),
                    IF(
                        OR(IF(
                            ISNUMBER(M97:Y97),
                            IF(
                                M$4:Y$4=2,
                                M97:Y97,
                                ""),
                            "")
                            =0),
                        0,
                        GEOMEAN(IF(
                            ISNUMBER(M97:Y97),
                            IF(
                                M$4:Y$4=2,
                                M97:Y97,
                                ""),
                            "")))
                )
            )
        )
    )
)</f>
        <v>6.5714285714285703</v>
      </c>
      <c r="I97" s="191" cm="1">
        <f t="array" ref="I97">IF(
    SUM(IF(
            ISNUMBER(
                IF(
                    $M$5:$Y$5,
                    (M97:Y97),
                    "")),
            1,
            0))
        =0,
    NA(),
    IF(
        Parameters!$D$15=1,
        IF(
            SUM(--(ISNUMBER(IF($M$5:$Y$5=1,(M97:Y97),""))))&gt;0,
            MAX(IF(
                ISNUMBER(M97:Y97),
                IF(
                    M$5:Y$5=1,
                    M97:Y97,
                    ""),
                "")),
            MAX(IF(
                ISNUMBER(M97:Y97),
                IF(
                    M$5:Y$5=2,
                    M97:Y97,
                    ""),
                ""))
        ),
        IF(
            Parameters!$D$16=1,
            IFERROR(
                AVERAGE(IF(
                    ISNUMBER(M97:Y97),
                    IF(
                        M$5:Y$5=1,
                        M97:Y97,
                        ""),
                    "")),
                AVERAGE(IF(
                    ISNUMBER(M97:Y97),
                    IF(
                        M$5:Y$5=2,
                        M97:Y97,
                        ""),
                    ""))
            ),
            IF(
                Parameters!$D$17=1,
                IFERROR(
                    IF(
                        OR(
                            IF(
                                ISNUMBER(M97:Y97),
                                IF(
                                    M$5:Y$5=1,
                                    M97:Y97,
                                    ""),
                                "")
                            =0),
                        0,
                        GEOMEAN(IF(
                            ISNUMBER(M97:Y97),
                            IF(
                                M$5:Y$5=1,
                                M97:Y97,
                                ""),
                            ""))
                    ),
                    IF(
                        OR(IF(
                            ISNUMBER(M97:Y97),
                            IF(
                                M$5:Y$5=2,
                                M97:Y97,
                                ""),
                            "")
                            =0),
                        0,
                        GEOMEAN(IF(
                            ISNUMBER(M97:Y97),
                            IF(
                                M$5:Y$5=2,
                                M97:Y97,
                                ""),
                            "")))
                )
            )
        )
    )
)</f>
        <v>0</v>
      </c>
      <c r="J97" s="242">
        <v>44753</v>
      </c>
      <c r="K97" s="242">
        <v>44753</v>
      </c>
      <c r="L97" s="91" t="s">
        <v>152</v>
      </c>
      <c r="M97" s="192">
        <v>6.5714285714285703</v>
      </c>
      <c r="N97" s="192" t="s">
        <v>409</v>
      </c>
      <c r="O97" s="192">
        <v>0</v>
      </c>
      <c r="P97" s="192" t="s">
        <v>409</v>
      </c>
      <c r="Q97" s="192" t="s">
        <v>409</v>
      </c>
      <c r="R97" s="192">
        <v>4.5999999999999996</v>
      </c>
      <c r="S97" s="192" t="s">
        <v>409</v>
      </c>
      <c r="T97" s="192" t="s">
        <v>409</v>
      </c>
      <c r="U97" s="192" t="s">
        <v>539</v>
      </c>
      <c r="V97" s="192" t="s">
        <v>409</v>
      </c>
      <c r="W97" s="192" t="s">
        <v>409</v>
      </c>
      <c r="X97" s="192" t="s">
        <v>409</v>
      </c>
      <c r="Y97" s="192"/>
      <c r="Z97" s="192"/>
      <c r="AF97" s="34"/>
      <c r="AG97" s="34"/>
      <c r="AH97" s="34"/>
      <c r="AI97" s="34"/>
      <c r="AJ97" s="34"/>
      <c r="AK97" s="34"/>
      <c r="AL97" s="195"/>
      <c r="AM97" s="195"/>
      <c r="AN97" s="80"/>
      <c r="AO97" s="80"/>
      <c r="AP97" s="80"/>
      <c r="AQ97" s="35"/>
    </row>
    <row r="98" spans="1:43" x14ac:dyDescent="0.2">
      <c r="A98" s="84">
        <v>91</v>
      </c>
      <c r="B98" s="84" t="str">
        <f ca="1"/>
        <v>Ireland</v>
      </c>
      <c r="C98" s="84" t="str">
        <f ca="1"/>
        <v>IRL</v>
      </c>
      <c r="D98" s="219" t="str">
        <f ca="1"/>
        <v>ECS           Europe &amp; Central Asia</v>
      </c>
      <c r="E98" s="219" t="str">
        <f ca="1"/>
        <v>NA</v>
      </c>
      <c r="F98" s="190" t="str">
        <f t="shared" ca="1" si="4"/>
        <v/>
      </c>
      <c r="G98" s="80">
        <f>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1.496662954709576</v>
      </c>
      <c r="H98" s="80" cm="1">
        <f t="array" ref="H98">IF(
    SUM(IF(
            ISNUMBER(
                IF(
                    $M$4:$Y$4,
                    (M98:Y98),
                    "")),
            1,
            0))
        =0,
    NA(),
    IF(
        Parameters!$D$15=1,
        IF(
            SUM(--(ISNUMBER(IF($M$4:$Y$4=1,(M98:Y98),""))))&gt;0,
            MAX(IF(
                ISNUMBER(M98:Y98),
                IF(
                    M$4:Y$4=1,
                    M98:Y98,
                    ""),
                "")),
            MAX(IF(
                ISNUMBER(M98:Y98),
                IF(
                    M$4:Y$4=2,
                    M98:Y98,
                    ""),
                ""))
        ),
        IF(
            Parameters!$D$16=1,
            IFERROR(
                AVERAGE(IF(
                    ISNUMBER(M98:Y98),
                    IF(
                        M$4:Y$4=1,
                        M98:Y98,
                        ""),
                    "")),
                AVERAGE(IF(
                    ISNUMBER(M98:Y98),
                    IF(
                        M$4:Y$4=2,
                        M98:Y98,
                        ""),
                    ""))
            ),
            IF(
                Parameters!$D$17=1,
                IFERROR(
                    IF(
                        OR(
                            IF(
                                ISNUMBER(M98:Y98),
                                IF(
                                    M$4:Y$4=1,
                                    M98:Y98,
                                    ""),
                                "")
                            =0),
                        0,
                        GEOMEAN(IF(
                            ISNUMBER(M98:Y98),
                            IF(
                                M$4:Y$4=1,
                                M98:Y98,
                                ""),
                            ""))
                    ),
                    IF(
                        OR(IF(
                            ISNUMBER(M98:Y98),
                            IF(
                                M$4:Y$4=2,
                                M98:Y98,
                                ""),
                            "")
                            =0),
                        0,
                        GEOMEAN(IF(
                            ISNUMBER(M98:Y98),
                            IF(
                                M$4:Y$4=2,
                                M98:Y98,
                                ""),
                            "")))
                )
            )
        )
    )
)</f>
        <v>0.57142857142857095</v>
      </c>
      <c r="I98" s="191" cm="1">
        <f t="array" ref="I98">IF(
    SUM(IF(
            ISNUMBER(
                IF(
                    $M$5:$Y$5,
                    (M98:Y98),
                    "")),
            1,
            0))
        =0,
    NA(),
    IF(
        Parameters!$D$15=1,
        IF(
            SUM(--(ISNUMBER(IF($M$5:$Y$5=1,(M98:Y98),""))))&gt;0,
            MAX(IF(
                ISNUMBER(M98:Y98),
                IF(
                    M$5:Y$5=1,
                    M98:Y98,
                    ""),
                "")),
            MAX(IF(
                ISNUMBER(M98:Y98),
                IF(
                    M$5:Y$5=2,
                    M98:Y98,
                    ""),
                ""))
        ),
        IF(
            Parameters!$D$16=1,
            IFERROR(
                AVERAGE(IF(
                    ISNUMBER(M98:Y98),
                    IF(
                        M$5:Y$5=1,
                        M98:Y98,
                        ""),
                    "")),
                AVERAGE(IF(
                    ISNUMBER(M98:Y98),
                    IF(
                        M$5:Y$5=2,
                        M98:Y98,
                        ""),
                    ""))
            ),
            IF(
                Parameters!$D$17=1,
                IFERROR(
                    IF(
                        OR(
                            IF(
                                ISNUMBER(M98:Y98),
                                IF(
                                    M$5:Y$5=1,
                                    M98:Y98,
                                    ""),
                                "")
                            =0),
                        0,
                        GEOMEAN(IF(
                            ISNUMBER(M98:Y98),
                            IF(
                                M$5:Y$5=1,
                                M98:Y98,
                                ""),
                            ""))
                    ),
                    IF(
                        OR(IF(
                            ISNUMBER(M98:Y98),
                            IF(
                                M$5:Y$5=2,
                                M98:Y98,
                                ""),
                            "")
                            =0),
                        0,
                        GEOMEAN(IF(
                            ISNUMBER(M98:Y98),
                            IF(
                                M$5:Y$5=2,
                                M98:Y98,
                                ""),
                            "")))
                )
            )
        )
    )
)</f>
        <v>3.92</v>
      </c>
      <c r="J98" s="242">
        <v>45142</v>
      </c>
      <c r="K98" s="242">
        <v>45142</v>
      </c>
      <c r="L98" s="91" t="s">
        <v>154</v>
      </c>
      <c r="M98" s="192">
        <v>0.57142857142857095</v>
      </c>
      <c r="N98" s="192">
        <v>3.92</v>
      </c>
      <c r="O98" s="192" t="s">
        <v>409</v>
      </c>
      <c r="P98" s="192" t="s">
        <v>409</v>
      </c>
      <c r="Q98" s="192" t="s">
        <v>409</v>
      </c>
      <c r="R98" s="192">
        <v>0.4</v>
      </c>
      <c r="S98" s="192">
        <v>-1.75</v>
      </c>
      <c r="T98" s="192">
        <v>0.39200000000000002</v>
      </c>
      <c r="U98" s="192" t="s">
        <v>409</v>
      </c>
      <c r="V98" s="192" t="s">
        <v>409</v>
      </c>
      <c r="W98" s="192" t="s">
        <v>409</v>
      </c>
      <c r="X98" s="192" t="s">
        <v>409</v>
      </c>
      <c r="Y98" s="192"/>
      <c r="Z98" s="192"/>
      <c r="AF98" s="34"/>
      <c r="AG98" s="34"/>
      <c r="AH98" s="34"/>
      <c r="AI98" s="34"/>
      <c r="AJ98" s="34"/>
      <c r="AK98" s="34"/>
      <c r="AL98" s="195"/>
      <c r="AM98" s="195"/>
      <c r="AN98" s="80"/>
      <c r="AO98" s="80"/>
      <c r="AP98" s="80"/>
      <c r="AQ98" s="35"/>
    </row>
    <row r="99" spans="1:43" x14ac:dyDescent="0.2">
      <c r="A99" s="84">
        <v>92</v>
      </c>
      <c r="B99" s="84" t="str">
        <f ca="1"/>
        <v>Iran, Islamic Rep.</v>
      </c>
      <c r="C99" s="84" t="str">
        <f ca="1"/>
        <v>IRN</v>
      </c>
      <c r="D99" s="219" t="str">
        <f ca="1"/>
        <v>MEA           Middle East &amp; North Africa</v>
      </c>
      <c r="E99" s="219" t="str">
        <f ca="1"/>
        <v>IBRD</v>
      </c>
      <c r="F99" s="190" t="str">
        <f t="shared" ca="1" si="4"/>
        <v/>
      </c>
      <c r="G99" s="80">
        <f>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3.5956322710437765</v>
      </c>
      <c r="H99" s="80" cm="1">
        <f t="array" ref="H99">IF(
    SUM(IF(
            ISNUMBER(
                IF(
                    $M$4:$Y$4,
                    (M99:Y99),
                    "")),
            1,
            0))
        =0,
    NA(),
    IF(
        Parameters!$D$15=1,
        IF(
            SUM(--(ISNUMBER(IF($M$4:$Y$4=1,(M99:Y99),""))))&gt;0,
            MAX(IF(
                ISNUMBER(M99:Y99),
                IF(
                    M$4:Y$4=1,
                    M99:Y99,
                    ""),
                "")),
            MAX(IF(
                ISNUMBER(M99:Y99),
                IF(
                    M$4:Y$4=2,
                    M99:Y99,
                    ""),
                ""))
        ),
        IF(
            Parameters!$D$16=1,
            IFERROR(
                AVERAGE(IF(
                    ISNUMBER(M99:Y99),
                    IF(
                        M$4:Y$4=1,
                        M99:Y99,
                        ""),
                    "")),
                AVERAGE(IF(
                    ISNUMBER(M99:Y99),
                    IF(
                        M$4:Y$4=2,
                        M99:Y99,
                        ""),
                    ""))
            ),
            IF(
                Parameters!$D$17=1,
                IFERROR(
                    IF(
                        OR(
                            IF(
                                ISNUMBER(M99:Y99),
                                IF(
                                    M$4:Y$4=1,
                                    M99:Y99,
                                    ""),
                                "")
                            =0),
                        0,
                        GEOMEAN(IF(
                            ISNUMBER(M99:Y99),
                            IF(
                                M$4:Y$4=1,
                                M99:Y99,
                                ""),
                            ""))
                    ),
                    IF(
                        OR(IF(
                            ISNUMBER(M99:Y99),
                            IF(
                                M$4:Y$4=2,
                                M99:Y99,
                                ""),
                            "")
                            =0),
                        0,
                        GEOMEAN(IF(
                            ISNUMBER(M99:Y99),
                            IF(
                                M$4:Y$4=2,
                                M99:Y99,
                                ""),
                            "")))
                )
            )
        )
    )
)</f>
        <v>3.5714285714285698</v>
      </c>
      <c r="I99" s="191" cm="1">
        <f t="array" ref="I99">IF(
    SUM(IF(
            ISNUMBER(
                IF(
                    $M$5:$Y$5,
                    (M99:Y99),
                    "")),
            1,
            0))
        =0,
    NA(),
    IF(
        Parameters!$D$15=1,
        IF(
            SUM(--(ISNUMBER(IF($M$5:$Y$5=1,(M99:Y99),""))))&gt;0,
            MAX(IF(
                ISNUMBER(M99:Y99),
                IF(
                    M$5:Y$5=1,
                    M99:Y99,
                    ""),
                "")),
            MAX(IF(
                ISNUMBER(M99:Y99),
                IF(
                    M$5:Y$5=2,
                    M99:Y99,
                    ""),
                ""))
        ),
        IF(
            Parameters!$D$16=1,
            IFERROR(
                AVERAGE(IF(
                    ISNUMBER(M99:Y99),
                    IF(
                        M$5:Y$5=1,
                        M99:Y99,
                        ""),
                    "")),
                AVERAGE(IF(
                    ISNUMBER(M99:Y99),
                    IF(
                        M$5:Y$5=2,
                        M99:Y99,
                        ""),
                    ""))
            ),
            IF(
                Parameters!$D$17=1,
                IFERROR(
                    IF(
                        OR(
                            IF(
                                ISNUMBER(M99:Y99),
                                IF(
                                    M$5:Y$5=1,
                                    M99:Y99,
                                    ""),
                                "")
                            =0),
                        0,
                        GEOMEAN(IF(
                            ISNUMBER(M99:Y99),
                            IF(
                                M$5:Y$5=1,
                                M99:Y99,
                                ""),
                            ""))
                    ),
                    IF(
                        OR(IF(
                            ISNUMBER(M99:Y99),
                            IF(
                                M$5:Y$5=2,
                                M99:Y99,
                                ""),
                            "")
                            =0),
                        0,
                        GEOMEAN(IF(
                            ISNUMBER(M99:Y99),
                            IF(
                                M$5:Y$5=2,
                                M99:Y99,
                                ""),
                            "")))
                )
            )
        )
    )
)</f>
        <v>3.62</v>
      </c>
      <c r="J99" s="242">
        <v>45142</v>
      </c>
      <c r="K99" s="242">
        <v>45142</v>
      </c>
      <c r="L99" s="91" t="s">
        <v>155</v>
      </c>
      <c r="M99" s="192">
        <v>3.5714285714285698</v>
      </c>
      <c r="N99" s="192">
        <v>3.62</v>
      </c>
      <c r="O99" s="192" t="s">
        <v>409</v>
      </c>
      <c r="P99" s="192" t="s">
        <v>409</v>
      </c>
      <c r="Q99" s="192" t="s">
        <v>409</v>
      </c>
      <c r="R99" s="192">
        <v>2.5</v>
      </c>
      <c r="S99" s="192">
        <v>0.36199999999999999</v>
      </c>
      <c r="T99" s="192">
        <v>-0.42499999999999799</v>
      </c>
      <c r="U99" s="192" t="s">
        <v>409</v>
      </c>
      <c r="V99" s="192" t="s">
        <v>409</v>
      </c>
      <c r="W99" s="192" t="s">
        <v>409</v>
      </c>
      <c r="X99" s="192" t="s">
        <v>409</v>
      </c>
      <c r="Y99" s="192"/>
      <c r="Z99" s="192"/>
      <c r="AF99" s="34"/>
      <c r="AG99" s="34"/>
      <c r="AH99" s="34"/>
      <c r="AI99" s="34"/>
      <c r="AJ99" s="34"/>
      <c r="AK99" s="34"/>
      <c r="AL99" s="195"/>
      <c r="AM99" s="195"/>
      <c r="AN99" s="80"/>
      <c r="AO99" s="80"/>
      <c r="AP99" s="80"/>
      <c r="AQ99" s="35"/>
    </row>
    <row r="100" spans="1:43" x14ac:dyDescent="0.2">
      <c r="A100" s="84">
        <v>93</v>
      </c>
      <c r="B100" s="84" t="str">
        <f ca="1"/>
        <v>Iraq</v>
      </c>
      <c r="C100" s="84" t="str">
        <f ca="1"/>
        <v>IRQ</v>
      </c>
      <c r="D100" s="219" t="str">
        <f ca="1"/>
        <v>MEA           Middle East &amp; North Africa</v>
      </c>
      <c r="E100" s="219" t="str">
        <f ca="1"/>
        <v>IBRD</v>
      </c>
      <c r="F100" s="190" t="str">
        <f t="shared" ca="1" si="4"/>
        <v/>
      </c>
      <c r="G100" s="80">
        <f>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0</v>
      </c>
      <c r="H100" s="80" cm="1">
        <f t="array" ref="H100">IF(
    SUM(IF(
            ISNUMBER(
                IF(
                    $M$4:$Y$4,
                    (M100:Y100),
                    "")),
            1,
            0))
        =0,
    NA(),
    IF(
        Parameters!$D$15=1,
        IF(
            SUM(--(ISNUMBER(IF($M$4:$Y$4=1,(M100:Y100),""))))&gt;0,
            MAX(IF(
                ISNUMBER(M100:Y100),
                IF(
                    M$4:Y$4=1,
                    M100:Y100,
                    ""),
                "")),
            MAX(IF(
                ISNUMBER(M100:Y100),
                IF(
                    M$4:Y$4=2,
                    M100:Y100,
                    ""),
                ""))
        ),
        IF(
            Parameters!$D$16=1,
            IFERROR(
                AVERAGE(IF(
                    ISNUMBER(M100:Y100),
                    IF(
                        M$4:Y$4=1,
                        M100:Y100,
                        ""),
                    "")),
                AVERAGE(IF(
                    ISNUMBER(M100:Y100),
                    IF(
                        M$4:Y$4=2,
                        M100:Y100,
                        ""),
                    ""))
            ),
            IF(
                Parameters!$D$17=1,
                IFERROR(
                    IF(
                        OR(
                            IF(
                                ISNUMBER(M100:Y100),
                                IF(
                                    M$4:Y$4=1,
                                    M100:Y100,
                                    ""),
                                "")
                            =0),
                        0,
                        GEOMEAN(IF(
                            ISNUMBER(M100:Y100),
                            IF(
                                M$4:Y$4=1,
                                M100:Y100,
                                ""),
                            ""))
                    ),
                    IF(
                        OR(IF(
                            ISNUMBER(M100:Y100),
                            IF(
                                M$4:Y$4=2,
                                M100:Y100,
                                ""),
                            "")
                            =0),
                        0,
                        GEOMEAN(IF(
                            ISNUMBER(M100:Y100),
                            IF(
                                M$4:Y$4=2,
                                M100:Y100,
                                ""),
                            "")))
                )
            )
        )
    )
)</f>
        <v>5.71428571428571</v>
      </c>
      <c r="I100" s="191" t="e" cm="1">
        <f t="array" ref="I100">IF(
    SUM(IF(
            ISNUMBER(
                IF(
                    $M$5:$Y$5,
                    (M100:Y100),
                    "")),
            1,
            0))
        =0,
    NA(),
    IF(
        Parameters!$D$15=1,
        IF(
            SUM(--(ISNUMBER(IF($M$5:$Y$5=1,(M100:Y100),""))))&gt;0,
            MAX(IF(
                ISNUMBER(M100:Y100),
                IF(
                    M$5:Y$5=1,
                    M100:Y100,
                    ""),
                "")),
            MAX(IF(
                ISNUMBER(M100:Y100),
                IF(
                    M$5:Y$5=2,
                    M100:Y100,
                    ""),
                ""))
        ),
        IF(
            Parameters!$D$16=1,
            IFERROR(
                AVERAGE(IF(
                    ISNUMBER(M100:Y100),
                    IF(
                        M$5:Y$5=1,
                        M100:Y100,
                        ""),
                    "")),
                AVERAGE(IF(
                    ISNUMBER(M100:Y100),
                    IF(
                        M$5:Y$5=2,
                        M100:Y100,
                        ""),
                    ""))
            ),
            IF(
                Parameters!$D$17=1,
                IFERROR(
                    IF(
                        OR(
                            IF(
                                ISNUMBER(M100:Y100),
                                IF(
                                    M$5:Y$5=1,
                                    M100:Y100,
                                    ""),
                                "")
                            =0),
                        0,
                        GEOMEAN(IF(
                            ISNUMBER(M100:Y100),
                            IF(
                                M$5:Y$5=1,
                                M100:Y100,
                                ""),
                            ""))
                    ),
                    IF(
                        OR(IF(
                            ISNUMBER(M100:Y100),
                            IF(
                                M$5:Y$5=2,
                                M100:Y100,
                                ""),
                            "")
                            =0),
                        0,
                        GEOMEAN(IF(
                            ISNUMBER(M100:Y100),
                            IF(
                                M$5:Y$5=2,
                                M100:Y100,
                                ""),
                            "")))
                )
            )
        )
    )
)</f>
        <v>#N/A</v>
      </c>
      <c r="J100" s="242">
        <v>45142</v>
      </c>
      <c r="K100" s="242">
        <v>45014</v>
      </c>
      <c r="L100" s="91" t="s">
        <v>157</v>
      </c>
      <c r="M100" s="192">
        <v>5.71428571428571</v>
      </c>
      <c r="N100" s="192" t="s">
        <v>409</v>
      </c>
      <c r="O100" s="192" t="s">
        <v>409</v>
      </c>
      <c r="P100" s="192" t="s">
        <v>409</v>
      </c>
      <c r="Q100" s="192" t="s">
        <v>409</v>
      </c>
      <c r="R100" s="192">
        <v>4</v>
      </c>
      <c r="S100" s="192" t="s">
        <v>409</v>
      </c>
      <c r="T100" s="192" t="s">
        <v>409</v>
      </c>
      <c r="U100" s="192" t="s">
        <v>409</v>
      </c>
      <c r="V100" s="192" t="s">
        <v>409</v>
      </c>
      <c r="W100" s="192" t="s">
        <v>409</v>
      </c>
      <c r="X100" s="192" t="s">
        <v>409</v>
      </c>
      <c r="Y100" s="192"/>
      <c r="Z100" s="192"/>
      <c r="AF100" s="34"/>
      <c r="AG100" s="34"/>
      <c r="AH100" s="34"/>
      <c r="AI100" s="34"/>
      <c r="AJ100" s="34"/>
      <c r="AK100" s="34"/>
      <c r="AL100" s="195"/>
      <c r="AM100" s="195"/>
      <c r="AN100" s="80"/>
      <c r="AO100" s="80"/>
      <c r="AP100" s="80"/>
      <c r="AQ100" s="35"/>
    </row>
    <row r="101" spans="1:43" x14ac:dyDescent="0.2">
      <c r="A101" s="84">
        <v>94</v>
      </c>
      <c r="B101" s="84" t="str">
        <f ca="1"/>
        <v>Iceland</v>
      </c>
      <c r="C101" s="84" t="str">
        <f ca="1"/>
        <v>ISL</v>
      </c>
      <c r="D101" s="219" t="str">
        <f ca="1"/>
        <v>ECS           Europe &amp; Central Asia</v>
      </c>
      <c r="E101" s="219" t="str">
        <f ca="1"/>
        <v>NA</v>
      </c>
      <c r="F101" s="190" t="str">
        <f t="shared" ca="1" si="4"/>
        <v/>
      </c>
      <c r="G101" s="80">
        <f>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$M$4:$Y$4,
                    (M101:Y101),
                    "")),
            1,
            0))
        =0,
    NA(),
    IF(
        Parameters!$D$15=1,
        IF(
            SUM(--(ISNUMBER(IF($M$4:$Y$4=1,(M101:Y101),""))))&gt;0,
            MAX(IF(
                ISNUMBER(M101:Y101),
                IF(
                    M$4:Y$4=1,
                    M101:Y101,
                    ""),
                "")),
            MAX(IF(
                ISNUMBER(M101:Y101),
                IF(
                    M$4:Y$4=2,
                    M101:Y101,
                    ""),
                ""))
        ),
        IF(
            Parameters!$D$16=1,
            IFERROR(
                AVERAGE(IF(
                    ISNUMBER(M101:Y101),
                    IF(
                        M$4:Y$4=1,
                        M101:Y101,
                        ""),
                    "")),
                AVERAGE(IF(
                    ISNUMBER(M101:Y101),
                    IF(
                        M$4:Y$4=2,
                        M101:Y101,
                        ""),
                    ""))
            ),
            IF(
                Parameters!$D$17=1,
                IFERROR(
                    IF(
                        OR(
                            IF(
                                ISNUMBER(M101:Y101),
                                IF(
                                    M$4:Y$4=1,
                                    M101:Y101,
                                    ""),
                                "")
                            =0),
                        0,
                        GEOMEAN(IF(
                            ISNUMBER(M101:Y101),
                            IF(
                                M$4:Y$4=1,
                                M101:Y101,
                                ""),
                            ""))
                    ),
                    IF(
                        OR(IF(
                            ISNUMBER(M101:Y101),
                            IF(
                                M$4:Y$4=2,
                                M101:Y101,
                                ""),
                            "")
                            =0),
                        0,
                        GEOMEAN(IF(
                            ISNUMBER(M101:Y101),
                            IF(
                                M$4:Y$4=2,
                                M101:Y101,
                                ""),
                            "")))
                )
            )
        )
    )
)</f>
        <v>0.28571428571428598</v>
      </c>
      <c r="I101" s="191" cm="1">
        <f t="array" ref="I101">IF(
    SUM(IF(
            ISNUMBER(
                IF(
                    $M$5:$Y$5,
                    (M101:Y101),
                    "")),
            1,
            0))
        =0,
    NA(),
    IF(
        Parameters!$D$15=1,
        IF(
            SUM(--(ISNUMBER(IF($M$5:$Y$5=1,(M101:Y101),""))))&gt;0,
            MAX(IF(
                ISNUMBER(M101:Y101),
                IF(
                    M$5:Y$5=1,
                    M101:Y101,
                    ""),
                "")),
            MAX(IF(
                ISNUMBER(M101:Y101),
                IF(
                    M$5:Y$5=2,
                    M101:Y101,
                    ""),
                ""))
        ),
        IF(
            Parameters!$D$16=1,
            IFERROR(
                AVERAGE(IF(
                    ISNUMBER(M101:Y101),
                    IF(
                        M$5:Y$5=1,
                        M101:Y101,
                        ""),
                    "")),
                AVERAGE(IF(
                    ISNUMBER(M101:Y101),
                    IF(
                        M$5:Y$5=2,
                        M101:Y101,
                        ""),
                    ""))
            ),
            IF(
                Parameters!$D$17=1,
                IFERROR(
                    IF(
                        OR(
                            IF(
                                ISNUMBER(M101:Y101),
                                IF(
                                    M$5:Y$5=1,
                                    M101:Y101,
                                    ""),
                                "")
                            =0),
                        0,
                        GEOMEAN(IF(
                            ISNUMBER(M101:Y101),
                            IF(
                                M$5:Y$5=1,
                                M101:Y101,
                                ""),
                            ""))
                    ),
                    IF(
                        OR(IF(
                            ISNUMBER(M101:Y101),
                            IF(
                                M$5:Y$5=2,
                                M101:Y101,
                                ""),
                            "")
                            =0),
                        0,
                        GEOMEAN(IF(
                            ISNUMBER(M101:Y101),
                            IF(
                                M$5:Y$5=2,
                                M101:Y101,
                                ""),
                            "")))
                )
            )
        )
    )
)</f>
        <v>0</v>
      </c>
      <c r="J101" s="242">
        <v>44753</v>
      </c>
      <c r="K101" s="242">
        <v>45142</v>
      </c>
      <c r="L101" s="91" t="s">
        <v>159</v>
      </c>
      <c r="M101" s="192">
        <v>0.28571428571428598</v>
      </c>
      <c r="N101" s="192">
        <v>0</v>
      </c>
      <c r="O101" s="192" t="s">
        <v>409</v>
      </c>
      <c r="P101" s="192" t="s">
        <v>409</v>
      </c>
      <c r="Q101" s="192" t="s">
        <v>409</v>
      </c>
      <c r="R101" s="192">
        <v>0.2</v>
      </c>
      <c r="S101" s="192">
        <v>-2.2669999999999999</v>
      </c>
      <c r="T101" s="192">
        <v>-0.41599999999999898</v>
      </c>
      <c r="U101" s="192" t="s">
        <v>409</v>
      </c>
      <c r="V101" s="192" t="s">
        <v>409</v>
      </c>
      <c r="W101" s="192" t="s">
        <v>409</v>
      </c>
      <c r="X101" s="192" t="s">
        <v>409</v>
      </c>
      <c r="Y101" s="192"/>
      <c r="Z101" s="192"/>
      <c r="AF101" s="34"/>
      <c r="AG101" s="34"/>
      <c r="AH101" s="34"/>
      <c r="AI101" s="34"/>
      <c r="AJ101" s="34"/>
      <c r="AK101" s="34"/>
      <c r="AL101" s="195"/>
      <c r="AM101" s="195"/>
      <c r="AN101" s="80"/>
      <c r="AO101" s="80"/>
      <c r="AP101" s="80"/>
      <c r="AQ101" s="35"/>
    </row>
    <row r="102" spans="1:43" x14ac:dyDescent="0.2">
      <c r="A102" s="84">
        <v>95</v>
      </c>
      <c r="B102" s="84" t="str">
        <f ca="1"/>
        <v>Israel</v>
      </c>
      <c r="C102" s="84" t="str">
        <f ca="1"/>
        <v>ISR</v>
      </c>
      <c r="D102" s="219" t="str">
        <f ca="1"/>
        <v>MEA           Middle East &amp; North Africa</v>
      </c>
      <c r="E102" s="219" t="str">
        <f ca="1"/>
        <v>NA</v>
      </c>
      <c r="F102" s="190" t="str">
        <f t="shared" ca="1" si="4"/>
        <v/>
      </c>
      <c r="G102" s="80">
        <f>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2.5826343140289896</v>
      </c>
      <c r="H102" s="80" cm="1">
        <f t="array" ref="H102">IF(
    SUM(IF(
            ISNUMBER(
                IF(
                    $M$4:$Y$4,
                    (M102:Y102),
                    "")),
            1,
            0))
        =0,
    NA(),
    IF(
        Parameters!$D$15=1,
        IF(
            SUM(--(ISNUMBER(IF($M$4:$Y$4=1,(M102:Y102),""))))&gt;0,
            MAX(IF(
                ISNUMBER(M102:Y102),
                IF(
                    M$4:Y$4=1,
                    M102:Y102,
                    ""),
                "")),
            MAX(IF(
                ISNUMBER(M102:Y102),
                IF(
                    M$4:Y$4=2,
                    M102:Y102,
                    ""),
                ""))
        ),
        IF(
            Parameters!$D$16=1,
            IFERROR(
                AVERAGE(IF(
                    ISNUMBER(M102:Y102),
                    IF(
                        M$4:Y$4=1,
                        M102:Y102,
                        ""),
                    "")),
                AVERAGE(IF(
                    ISNUMBER(M102:Y102),
                    IF(
                        M$4:Y$4=2,
                        M102:Y102,
                        ""),
                    ""))
            ),
            IF(
                Parameters!$D$17=1,
                IFERROR(
                    IF(
                        OR(
                            IF(
                                ISNUMBER(M102:Y102),
                                IF(
                                    M$4:Y$4=1,
                                    M102:Y102,
                                    ""),
                                "")
                            =0),
                        0,
                        GEOMEAN(IF(
                            ISNUMBER(M102:Y102),
                            IF(
                                M$4:Y$4=1,
                                M102:Y102,
                                ""),
                            ""))
                    ),
                    IF(
                        OR(IF(
                            ISNUMBER(M102:Y102),
                            IF(
                                M$4:Y$4=2,
                                M102:Y102,
                                ""),
                            "")
                            =0),
                        0,
                        GEOMEAN(IF(
                            ISNUMBER(M102:Y102),
                            IF(
                                M$4:Y$4=2,
                                M102:Y102,
                                ""),
                            "")))
                )
            )
        )
    )
)</f>
        <v>1</v>
      </c>
      <c r="I102" s="191" cm="1">
        <f t="array" ref="I102">IF(
    SUM(IF(
            ISNUMBER(
                IF(
                    $M$5:$Y$5,
                    (M102:Y102),
                    "")),
            1,
            0))
        =0,
    NA(),
    IF(
        Parameters!$D$15=1,
        IF(
            SUM(--(ISNUMBER(IF($M$5:$Y$5=1,(M102:Y102),""))))&gt;0,
            MAX(IF(
                ISNUMBER(M102:Y102),
                IF(
                    M$5:Y$5=1,
                    M102:Y102,
                    ""),
                "")),
            MAX(IF(
                ISNUMBER(M102:Y102),
                IF(
                    M$5:Y$5=2,
                    M102:Y102,
                    ""),
                ""))
        ),
        IF(
            Parameters!$D$16=1,
            IFERROR(
                AVERAGE(IF(
                    ISNUMBER(M102:Y102),
                    IF(
                        M$5:Y$5=1,
                        M102:Y102,
                        ""),
                    "")),
                AVERAGE(IF(
                    ISNUMBER(M102:Y102),
                    IF(
                        M$5:Y$5=2,
                        M102:Y102,
                        ""),
                    ""))
            ),
            IF(
                Parameters!$D$17=1,
                IFERROR(
                    IF(
                        OR(
                            IF(
                                ISNUMBER(M102:Y102),
                                IF(
                                    M$5:Y$5=1,
                                    M102:Y102,
                                    ""),
                                "")
                            =0),
                        0,
                        GEOMEAN(IF(
                            ISNUMBER(M102:Y102),
                            IF(
                                M$5:Y$5=1,
                                M102:Y102,
                                ""),
                            ""))
                    ),
                    IF(
                        OR(IF(
                            ISNUMBER(M102:Y102),
                            IF(
                                M$5:Y$5=2,
                                M102:Y102,
                                ""),
                            "")
                            =0),
                        0,
                        GEOMEAN(IF(
                            ISNUMBER(M102:Y102),
                            IF(
                                M$5:Y$5=2,
                                M102:Y102,
                                ""),
                            "")))
                )
            )
        )
    )
)</f>
        <v>6.6699999999999902</v>
      </c>
      <c r="J102" s="242">
        <v>45142</v>
      </c>
      <c r="K102" s="242">
        <v>45142</v>
      </c>
      <c r="L102" s="91" t="s">
        <v>161</v>
      </c>
      <c r="M102" s="192">
        <v>1</v>
      </c>
      <c r="N102" s="192">
        <v>6.6699999999999902</v>
      </c>
      <c r="O102" s="192" t="s">
        <v>409</v>
      </c>
      <c r="P102" s="192" t="s">
        <v>409</v>
      </c>
      <c r="Q102" s="192" t="s">
        <v>409</v>
      </c>
      <c r="R102" s="192">
        <v>0.7</v>
      </c>
      <c r="S102" s="192">
        <v>-1.1919999999999999</v>
      </c>
      <c r="T102" s="192">
        <v>0.66699999999999904</v>
      </c>
      <c r="U102" s="192" t="s">
        <v>409</v>
      </c>
      <c r="V102" s="192" t="s">
        <v>409</v>
      </c>
      <c r="W102" s="192" t="s">
        <v>409</v>
      </c>
      <c r="X102" s="192" t="s">
        <v>409</v>
      </c>
      <c r="Y102" s="192"/>
      <c r="Z102" s="192"/>
      <c r="AF102" s="34"/>
      <c r="AG102" s="34"/>
      <c r="AH102" s="34"/>
      <c r="AI102" s="34"/>
      <c r="AJ102" s="34"/>
      <c r="AK102" s="34"/>
      <c r="AL102" s="195"/>
      <c r="AM102" s="195"/>
      <c r="AN102" s="80"/>
      <c r="AO102" s="80"/>
      <c r="AP102" s="80"/>
      <c r="AQ102" s="35"/>
    </row>
    <row r="103" spans="1:43" x14ac:dyDescent="0.2">
      <c r="A103" s="84">
        <v>96</v>
      </c>
      <c r="B103" s="84" t="str">
        <f ca="1"/>
        <v>Italy</v>
      </c>
      <c r="C103" s="84" t="str">
        <f ca="1"/>
        <v>ITA</v>
      </c>
      <c r="D103" s="219" t="str">
        <f ca="1"/>
        <v>ECS           Europe &amp; Central Asia</v>
      </c>
      <c r="E103" s="219" t="str">
        <f ca="1"/>
        <v>NA</v>
      </c>
      <c r="F103" s="190" t="str">
        <f t="shared" ca="1" si="4"/>
        <v/>
      </c>
      <c r="G103" s="80">
        <f>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1.2247448713915805</v>
      </c>
      <c r="H103" s="80" cm="1">
        <f t="array" ref="H103">IF(
    SUM(IF(
            ISNUMBER(
                IF(
                    $M$4:$Y$4,
                    (M103:Y103),
                    "")),
            1,
            0))
        =0,
    NA(),
    IF(
        Parameters!$D$15=1,
        IF(
            SUM(--(ISNUMBER(IF($M$4:$Y$4=1,(M103:Y103),""))))&gt;0,
            MAX(IF(
                ISNUMBER(M103:Y103),
                IF(
                    M$4:Y$4=1,
                    M103:Y103,
                    ""),
                "")),
            MAX(IF(
                ISNUMBER(M103:Y103),
                IF(
                    M$4:Y$4=2,
                    M103:Y103,
                    ""),
                ""))
        ),
        IF(
            Parameters!$D$16=1,
            IFERROR(
                AVERAGE(IF(
                    ISNUMBER(M103:Y103),
                    IF(
                        M$4:Y$4=1,
                        M103:Y103,
                        ""),
                    "")),
                AVERAGE(IF(
                    ISNUMBER(M103:Y103),
                    IF(
                        M$4:Y$4=2,
                        M103:Y103,
                        ""),
                    ""))
            ),
            IF(
                Parameters!$D$17=1,
                IFERROR(
                    IF(
                        OR(
                            IF(
                                ISNUMBER(M103:Y103),
                                IF(
                                    M$4:Y$4=1,
                                    M103:Y103,
                                    ""),
                                "")
                            =0),
                        0,
                        GEOMEAN(IF(
                            ISNUMBER(M103:Y103),
                            IF(
                                M$4:Y$4=1,
                                M103:Y103,
                                ""),
                            ""))
                    ),
                    IF(
                        OR(IF(
                            ISNUMBER(M103:Y103),
                            IF(
                                M$4:Y$4=2,
                                M103:Y103,
                                ""),
                            "")
                            =0),
                        0,
                        GEOMEAN(IF(
                            ISNUMBER(M103:Y103),
                            IF(
                                M$4:Y$4=2,
                                M103:Y103,
                                ""),
                            "")))
                )
            )
        )
    )
)</f>
        <v>0.85714285714285499</v>
      </c>
      <c r="I103" s="191" cm="1">
        <f t="array" ref="I103">IF(
    SUM(IF(
            ISNUMBER(
                IF(
                    $M$5:$Y$5,
                    (M103:Y103),
                    "")),
            1,
            0))
        =0,
    NA(),
    IF(
        Parameters!$D$15=1,
        IF(
            SUM(--(ISNUMBER(IF($M$5:$Y$5=1,(M103:Y103),""))))&gt;0,
            MAX(IF(
                ISNUMBER(M103:Y103),
                IF(
                    M$5:Y$5=1,
                    M103:Y103,
                    ""),
                "")),
            MAX(IF(
                ISNUMBER(M103:Y103),
                IF(
                    M$5:Y$5=2,
                    M103:Y103,
                    ""),
                ""))
        ),
        IF(
            Parameters!$D$16=1,
            IFERROR(
                AVERAGE(IF(
                    ISNUMBER(M103:Y103),
                    IF(
                        M$5:Y$5=1,
                        M103:Y103,
                        ""),
                    "")),
                AVERAGE(IF(
                    ISNUMBER(M103:Y103),
                    IF(
                        M$5:Y$5=2,
                        M103:Y103,
                        ""),
                    ""))
            ),
            IF(
                Parameters!$D$17=1,
                IFERROR(
                    IF(
                        OR(
                            IF(
                                ISNUMBER(M103:Y103),
                                IF(
                                    M$5:Y$5=1,
                                    M103:Y103,
                                    ""),
                                "")
                            =0),
                        0,
                        GEOMEAN(IF(
                            ISNUMBER(M103:Y103),
                            IF(
                                M$5:Y$5=1,
                                M103:Y103,
                                ""),
                            ""))
                    ),
                    IF(
                        OR(IF(
                            ISNUMBER(M103:Y103),
                            IF(
                                M$5:Y$5=2,
                                M103:Y103,
                                ""),
                            "")
                            =0),
                        0,
                        GEOMEAN(IF(
                            ISNUMBER(M103:Y103),
                            IF(
                                M$5:Y$5=2,
                                M103:Y103,
                                ""),
                            "")))
                )
            )
        )
    )
)</f>
        <v>1.74999999999998</v>
      </c>
      <c r="J103" s="242">
        <v>45142</v>
      </c>
      <c r="K103" s="242">
        <v>45142</v>
      </c>
      <c r="L103" s="91" t="s">
        <v>163</v>
      </c>
      <c r="M103" s="192">
        <v>0.85714285714285499</v>
      </c>
      <c r="N103" s="192">
        <v>1.74999999999998</v>
      </c>
      <c r="O103" s="192" t="s">
        <v>409</v>
      </c>
      <c r="P103" s="192" t="s">
        <v>409</v>
      </c>
      <c r="Q103" s="192" t="s">
        <v>409</v>
      </c>
      <c r="R103" s="192">
        <v>0.6</v>
      </c>
      <c r="S103" s="192">
        <v>-1.4249999999999901</v>
      </c>
      <c r="T103" s="192">
        <v>0.17499999999999799</v>
      </c>
      <c r="U103" s="192" t="s">
        <v>409</v>
      </c>
      <c r="V103" s="192" t="s">
        <v>409</v>
      </c>
      <c r="W103" s="192" t="s">
        <v>409</v>
      </c>
      <c r="X103" s="192" t="s">
        <v>409</v>
      </c>
      <c r="Y103" s="192"/>
      <c r="Z103" s="192"/>
      <c r="AF103" s="34"/>
      <c r="AG103" s="34"/>
      <c r="AH103" s="34"/>
      <c r="AI103" s="34"/>
      <c r="AJ103" s="34"/>
      <c r="AK103" s="34"/>
      <c r="AL103" s="195"/>
      <c r="AM103" s="195"/>
      <c r="AN103" s="80"/>
      <c r="AO103" s="80"/>
      <c r="AP103" s="80"/>
      <c r="AQ103" s="35"/>
    </row>
    <row r="104" spans="1:43" x14ac:dyDescent="0.2">
      <c r="A104" s="84">
        <v>97</v>
      </c>
      <c r="B104" s="84" t="str">
        <f ca="1"/>
        <v>Jamaica</v>
      </c>
      <c r="C104" s="84" t="str">
        <f ca="1"/>
        <v>JAM</v>
      </c>
      <c r="D104" s="219" t="str">
        <f ca="1"/>
        <v>LCN           Latin America &amp; Caribbean</v>
      </c>
      <c r="E104" s="219" t="str">
        <f ca="1"/>
        <v>IBRD</v>
      </c>
      <c r="F104" s="190" t="str">
        <f t="shared" ca="1" si="4"/>
        <v/>
      </c>
      <c r="G104" s="80">
        <f>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0</v>
      </c>
      <c r="H104" s="80" cm="1">
        <f t="array" ref="H104">IF(
    SUM(IF(
            ISNUMBER(
                IF(
                    $M$4:$Y$4,
                    (M104:Y104),
                    "")),
            1,
            0))
        =0,
    NA(),
    IF(
        Parameters!$D$15=1,
        IF(
            SUM(--(ISNUMBER(IF($M$4:$Y$4=1,(M104:Y104),""))))&gt;0,
            MAX(IF(
                ISNUMBER(M104:Y104),
                IF(
                    M$4:Y$4=1,
                    M104:Y104,
                    ""),
                "")),
            MAX(IF(
                ISNUMBER(M104:Y104),
                IF(
                    M$4:Y$4=2,
                    M104:Y104,
                    ""),
                ""))
        ),
        IF(
            Parameters!$D$16=1,
            IFERROR(
                AVERAGE(IF(
                    ISNUMBER(M104:Y104),
                    IF(
                        M$4:Y$4=1,
                        M104:Y104,
                        ""),
                    "")),
                AVERAGE(IF(
                    ISNUMBER(M104:Y104),
                    IF(
                        M$4:Y$4=2,
                        M104:Y104,
                        ""),
                    ""))
            ),
            IF(
                Parameters!$D$17=1,
                IFERROR(
                    IF(
                        OR(
                            IF(
                                ISNUMBER(M104:Y104),
                                IF(
                                    M$4:Y$4=1,
                                    M104:Y104,
                                    ""),
                                "")
                            =0),
                        0,
                        GEOMEAN(IF(
                            ISNUMBER(M104:Y104),
                            IF(
                                M$4:Y$4=1,
                                M104:Y104,
                                ""),
                            ""))
                    ),
                    IF(
                        OR(IF(
                            ISNUMBER(M104:Y104),
                            IF(
                                M$4:Y$4=2,
                                M104:Y104,
                                ""),
                            "")
                            =0),
                        0,
                        GEOMEAN(IF(
                            ISNUMBER(M104:Y104),
                            IF(
                                M$4:Y$4=2,
                                M104:Y104,
                                ""),
                            "")))
                )
            )
        )
    )
)</f>
        <v>5.5714285714285703</v>
      </c>
      <c r="I104" s="191" cm="1">
        <f t="array" ref="I104">IF(
    SUM(IF(
            ISNUMBER(
                IF(
                    $M$5:$Y$5,
                    (M104:Y104),
                    "")),
            1,
            0))
        =0,
    NA(),
    IF(
        Parameters!$D$15=1,
        IF(
            SUM(--(ISNUMBER(IF($M$5:$Y$5=1,(M104:Y104),""))))&gt;0,
            MAX(IF(
                ISNUMBER(M104:Y104),
                IF(
                    M$5:Y$5=1,
                    M104:Y104,
                    ""),
                "")),
            MAX(IF(
                ISNUMBER(M104:Y104),
                IF(
                    M$5:Y$5=2,
                    M104:Y104,
                    ""),
                ""))
        ),
        IF(
            Parameters!$D$16=1,
            IFERROR(
                AVERAGE(IF(
                    ISNUMBER(M104:Y104),
                    IF(
                        M$5:Y$5=1,
                        M104:Y104,
                        ""),
                    "")),
                AVERAGE(IF(
                    ISNUMBER(M104:Y104),
                    IF(
                        M$5:Y$5=2,
                        M104:Y104,
                        ""),
                    ""))
            ),
            IF(
                Parameters!$D$17=1,
                IFERROR(
                    IF(
                        OR(
                            IF(
                                ISNUMBER(M104:Y104),
                                IF(
                                    M$5:Y$5=1,
                                    M104:Y104,
                                    ""),
                                "")
                            =0),
                        0,
                        GEOMEAN(IF(
                            ISNUMBER(M104:Y104),
                            IF(
                                M$5:Y$5=1,
                                M104:Y104,
                                ""),
                            ""))
                    ),
                    IF(
                        OR(IF(
                            ISNUMBER(M104:Y104),
                            IF(
                                M$5:Y$5=2,
                                M104:Y104,
                                ""),
                            "")
                            =0),
                        0,
                        GEOMEAN(IF(
                            ISNUMBER(M104:Y104),
                            IF(
                                M$5:Y$5=2,
                                M104:Y104,
                                ""),
                            "")))
                )
            )
        )
    )
)</f>
        <v>0</v>
      </c>
      <c r="J104" s="242">
        <v>45142</v>
      </c>
      <c r="K104" s="242">
        <v>45142</v>
      </c>
      <c r="L104" s="91" t="s">
        <v>165</v>
      </c>
      <c r="M104" s="192">
        <v>5.5714285714285703</v>
      </c>
      <c r="N104" s="192">
        <v>0</v>
      </c>
      <c r="O104" s="192" t="s">
        <v>409</v>
      </c>
      <c r="P104" s="192" t="s">
        <v>409</v>
      </c>
      <c r="Q104" s="192" t="s">
        <v>409</v>
      </c>
      <c r="R104" s="192">
        <v>3.9</v>
      </c>
      <c r="S104" s="192" t="s">
        <v>409</v>
      </c>
      <c r="T104" s="192">
        <v>-1.82499999999999</v>
      </c>
      <c r="U104" s="192" t="s">
        <v>409</v>
      </c>
      <c r="V104" s="192" t="s">
        <v>409</v>
      </c>
      <c r="W104" s="192" t="s">
        <v>409</v>
      </c>
      <c r="X104" s="192" t="s">
        <v>409</v>
      </c>
      <c r="Y104" s="192"/>
      <c r="Z104" s="192"/>
      <c r="AF104" s="34"/>
      <c r="AG104" s="34"/>
      <c r="AH104" s="34"/>
      <c r="AI104" s="34"/>
      <c r="AJ104" s="34"/>
      <c r="AK104" s="34"/>
      <c r="AL104" s="195"/>
      <c r="AM104" s="195"/>
      <c r="AN104" s="80"/>
      <c r="AO104" s="80"/>
      <c r="AP104" s="80"/>
      <c r="AQ104" s="35"/>
    </row>
    <row r="105" spans="1:43" x14ac:dyDescent="0.2">
      <c r="A105" s="84">
        <v>98</v>
      </c>
      <c r="B105" s="84" t="str">
        <f ca="1"/>
        <v>Jordan</v>
      </c>
      <c r="C105" s="84" t="str">
        <f ca="1"/>
        <v>JOR</v>
      </c>
      <c r="D105" s="219" t="str">
        <f ca="1"/>
        <v>MEA           Middle East &amp; North Africa</v>
      </c>
      <c r="E105" s="219" t="str">
        <f ca="1"/>
        <v>IBRD</v>
      </c>
      <c r="F105" s="190" t="str">
        <f t="shared" ca="1" si="4"/>
        <v/>
      </c>
      <c r="G105" s="80">
        <f>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7.1713716560063601</v>
      </c>
      <c r="H105" s="80" cm="1">
        <f t="array" ref="H105">IF(
    SUM(IF(
            ISNUMBER(
                IF(
                    $M$4:$Y$4,
                    (M105:Y105),
                    "")),
            1,
            0))
        =0,
    NA(),
    IF(
        Parameters!$D$15=1,
        IF(
            SUM(--(ISNUMBER(IF($M$4:$Y$4=1,(M105:Y105),""))))&gt;0,
            MAX(IF(
                ISNUMBER(M105:Y105),
                IF(
                    M$4:Y$4=1,
                    M105:Y105,
                    ""),
                "")),
            MAX(IF(
                ISNUMBER(M105:Y105),
                IF(
                    M$4:Y$4=2,
                    M105:Y105,
                    ""),
                ""))
        ),
        IF(
            Parameters!$D$16=1,
            IFERROR(
                AVERAGE(IF(
                    ISNUMBER(M105:Y105),
                    IF(
                        M$4:Y$4=1,
                        M105:Y105,
                        ""),
                    "")),
                AVERAGE(IF(
                    ISNUMBER(M105:Y105),
                    IF(
                        M$4:Y$4=2,
                        M105:Y105,
                        ""),
                    ""))
            ),
            IF(
                Parameters!$D$17=1,
                IFERROR(
                    IF(
                        OR(
                            IF(
                                ISNUMBER(M105:Y105),
                                IF(
                                    M$4:Y$4=1,
                                    M105:Y105,
                                    ""),
                                "")
                            =0),
                        0,
                        GEOMEAN(IF(
                            ISNUMBER(M105:Y105),
                            IF(
                                M$4:Y$4=1,
                                M105:Y105,
                                ""),
                            ""))
                    ),
                    IF(
                        OR(IF(
                            ISNUMBER(M105:Y105),
                            IF(
                                M$4:Y$4=2,
                                M105:Y105,
                                ""),
                            "")
                            =0),
                        0,
                        GEOMEAN(IF(
                            ISNUMBER(M105:Y105),
                            IF(
                                M$4:Y$4=2,
                                M105:Y105,
                                ""),
                            "")))
                )
            )
        )
    )
)</f>
        <v>5.1428571428571397</v>
      </c>
      <c r="I105" s="191" cm="1">
        <f t="array" ref="I105">IF(
    SUM(IF(
            ISNUMBER(
                IF(
                    $M$5:$Y$5,
                    (M105:Y105),
                    "")),
            1,
            0))
        =0,
    NA(),
    IF(
        Parameters!$D$15=1,
        IF(
            SUM(--(ISNUMBER(IF($M$5:$Y$5=1,(M105:Y105),""))))&gt;0,
            MAX(IF(
                ISNUMBER(M105:Y105),
                IF(
                    M$5:Y$5=1,
                    M105:Y105,
                    ""),
                "")),
            MAX(IF(
                ISNUMBER(M105:Y105),
                IF(
                    M$5:Y$5=2,
                    M105:Y105,
                    ""),
                ""))
        ),
        IF(
            Parameters!$D$16=1,
            IFERROR(
                AVERAGE(IF(
                    ISNUMBER(M105:Y105),
                    IF(
                        M$5:Y$5=1,
                        M105:Y105,
                        ""),
                    "")),
                AVERAGE(IF(
                    ISNUMBER(M105:Y105),
                    IF(
                        M$5:Y$5=2,
                        M105:Y105,
                        ""),
                    ""))
            ),
            IF(
                Parameters!$D$17=1,
                IFERROR(
                    IF(
                        OR(
                            IF(
                                ISNUMBER(M105:Y105),
                                IF(
                                    M$5:Y$5=1,
                                    M105:Y105,
                                    ""),
                                "")
                            =0),
                        0,
                        GEOMEAN(IF(
                            ISNUMBER(M105:Y105),
                            IF(
                                M$5:Y$5=1,
                                M105:Y105,
                                ""),
                            ""))
                    ),
                    IF(
                        OR(IF(
                            ISNUMBER(M105:Y105),
                            IF(
                                M$5:Y$5=2,
                                M105:Y105,
                                ""),
                            "")
                            =0),
                        0,
                        GEOMEAN(IF(
                            ISNUMBER(M105:Y105),
                            IF(
                                M$5:Y$5=2,
                                M105:Y105,
                                ""),
                            "")))
                )
            )
        )
    )
)</f>
        <v>10</v>
      </c>
      <c r="J105" s="242">
        <v>45142</v>
      </c>
      <c r="K105" s="242">
        <v>45142</v>
      </c>
      <c r="L105" s="91" t="s">
        <v>167</v>
      </c>
      <c r="M105" s="192">
        <v>5.1428571428571397</v>
      </c>
      <c r="N105" s="192">
        <v>10</v>
      </c>
      <c r="O105" s="192">
        <v>10</v>
      </c>
      <c r="P105" s="192" t="s">
        <v>409</v>
      </c>
      <c r="Q105" s="192" t="s">
        <v>409</v>
      </c>
      <c r="R105" s="192">
        <v>3.6</v>
      </c>
      <c r="S105" s="192">
        <v>-1.242</v>
      </c>
      <c r="T105" s="192">
        <v>1.375</v>
      </c>
      <c r="U105" s="192" t="s">
        <v>541</v>
      </c>
      <c r="V105" s="192" t="s">
        <v>409</v>
      </c>
      <c r="W105" s="192" t="s">
        <v>409</v>
      </c>
      <c r="X105" s="192" t="s">
        <v>409</v>
      </c>
      <c r="Y105" s="192"/>
      <c r="Z105" s="192"/>
      <c r="AF105" s="34"/>
      <c r="AG105" s="34"/>
      <c r="AH105" s="34"/>
      <c r="AI105" s="34"/>
      <c r="AJ105" s="34"/>
      <c r="AK105" s="34"/>
      <c r="AL105" s="195"/>
      <c r="AM105" s="195"/>
      <c r="AN105" s="80"/>
      <c r="AO105" s="80"/>
      <c r="AP105" s="80"/>
      <c r="AQ105" s="35"/>
    </row>
    <row r="106" spans="1:43" x14ac:dyDescent="0.2">
      <c r="A106" s="84">
        <v>99</v>
      </c>
      <c r="B106" s="84" t="str">
        <f ca="1"/>
        <v>Japan</v>
      </c>
      <c r="C106" s="84" t="str">
        <f ca="1"/>
        <v>JPN</v>
      </c>
      <c r="D106" s="219" t="str">
        <f ca="1"/>
        <v>EAS           East Asia &amp; Pacific</v>
      </c>
      <c r="E106" s="219" t="str">
        <f ca="1"/>
        <v>NA</v>
      </c>
      <c r="F106" s="190" t="str">
        <f t="shared" ca="1" si="4"/>
        <v/>
      </c>
      <c r="G106" s="80">
        <f>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0.44077853201547357</v>
      </c>
      <c r="H106" s="80" cm="1">
        <f t="array" ref="H106">IF(
    SUM(IF(
            ISNUMBER(
                IF(
                    $M$4:$Y$4,
                    (M106:Y106),
                    "")),
            1,
            0))
        =0,
    NA(),
    IF(
        Parameters!$D$15=1,
        IF(
            SUM(--(ISNUMBER(IF($M$4:$Y$4=1,(M106:Y106),""))))&gt;0,
            MAX(IF(
                ISNUMBER(M106:Y106),
                IF(
                    M$4:Y$4=1,
                    M106:Y106,
                    ""),
                "")),
            MAX(IF(
                ISNUMBER(M106:Y106),
                IF(
                    M$4:Y$4=2,
                    M106:Y106,
                    ""),
                ""))
        ),
        IF(
            Parameters!$D$16=1,
            IFERROR(
                AVERAGE(IF(
                    ISNUMBER(M106:Y106),
                    IF(
                        M$4:Y$4=1,
                        M106:Y106,
                        ""),
                    "")),
                AVERAGE(IF(
                    ISNUMBER(M106:Y106),
                    IF(
                        M$4:Y$4=2,
                        M106:Y106,
                        ""),
                    ""))
            ),
            IF(
                Parameters!$D$17=1,
                IFERROR(
                    IF(
                        OR(
                            IF(
                                ISNUMBER(M106:Y106),
                                IF(
                                    M$4:Y$4=1,
                                    M106:Y106,
                                    ""),
                                "")
                            =0),
                        0,
                        GEOMEAN(IF(
                            ISNUMBER(M106:Y106),
                            IF(
                                M$4:Y$4=1,
                                M106:Y106,
                                ""),
                            ""))
                    ),
                    IF(
                        OR(IF(
                            ISNUMBER(M106:Y106),
                            IF(
                                M$4:Y$4=2,
                                M106:Y106,
                                ""),
                            "")
                            =0),
                        0,
                        GEOMEAN(IF(
                            ISNUMBER(M106:Y106),
                            IF(
                                M$4:Y$4=2,
                                M106:Y106,
                                ""),
                            "")))
                )
            )
        )
    )
)</f>
        <v>0.57142857142857095</v>
      </c>
      <c r="I106" s="191" cm="1">
        <f t="array" ref="I106">IF(
    SUM(IF(
            ISNUMBER(
                IF(
                    $M$5:$Y$5,
                    (M106:Y106),
                    "")),
            1,
            0))
        =0,
    NA(),
    IF(
        Parameters!$D$15=1,
        IF(
            SUM(--(ISNUMBER(IF($M$5:$Y$5=1,(M106:Y106),""))))&gt;0,
            MAX(IF(
                ISNUMBER(M106:Y106),
                IF(
                    M$5:Y$5=1,
                    M106:Y106,
                    ""),
                "")),
            MAX(IF(
                ISNUMBER(M106:Y106),
                IF(
                    M$5:Y$5=2,
                    M106:Y106,
                    ""),
                ""))
        ),
        IF(
            Parameters!$D$16=1,
            IFERROR(
                AVERAGE(IF(
                    ISNUMBER(M106:Y106),
                    IF(
                        M$5:Y$5=1,
                        M106:Y106,
                        ""),
                    "")),
                AVERAGE(IF(
                    ISNUMBER(M106:Y106),
                    IF(
                        M$5:Y$5=2,
                        M106:Y106,
                        ""),
                    ""))
            ),
            IF(
                Parameters!$D$17=1,
                IFERROR(
                    IF(
                        OR(
                            IF(
                                ISNUMBER(M106:Y106),
                                IF(
                                    M$5:Y$5=1,
                                    M106:Y106,
                                    ""),
                                "")
                            =0),
                        0,
                        GEOMEAN(IF(
                            ISNUMBER(M106:Y106),
                            IF(
                                M$5:Y$5=1,
                                M106:Y106,
                                ""),
                            ""))
                    ),
                    IF(
                        OR(IF(
                            ISNUMBER(M106:Y106),
                            IF(
                                M$5:Y$5=2,
                                M106:Y106,
                                ""),
                            "")
                            =0),
                        0,
                        GEOMEAN(IF(
                            ISNUMBER(M106:Y106),
                            IF(
                                M$5:Y$5=2,
                                M106:Y106,
                                ""),
                            "")))
                )
            )
        )
    )
)</f>
        <v>0.34000000000000302</v>
      </c>
      <c r="J106" s="242">
        <v>44753</v>
      </c>
      <c r="K106" s="242">
        <v>45142</v>
      </c>
      <c r="L106" s="91" t="s">
        <v>169</v>
      </c>
      <c r="M106" s="192">
        <v>0.57142857142857095</v>
      </c>
      <c r="N106" s="192">
        <v>0.34000000000000302</v>
      </c>
      <c r="O106" s="192" t="s">
        <v>409</v>
      </c>
      <c r="P106" s="192" t="s">
        <v>409</v>
      </c>
      <c r="Q106" s="192" t="s">
        <v>409</v>
      </c>
      <c r="R106" s="192">
        <v>0.4</v>
      </c>
      <c r="S106" s="192">
        <v>-0.25900000000000001</v>
      </c>
      <c r="T106" s="192">
        <v>3.4000000000000197E-2</v>
      </c>
      <c r="U106" s="192" t="s">
        <v>409</v>
      </c>
      <c r="V106" s="192" t="s">
        <v>409</v>
      </c>
      <c r="W106" s="192" t="s">
        <v>409</v>
      </c>
      <c r="X106" s="192" t="s">
        <v>409</v>
      </c>
      <c r="Y106" s="192"/>
      <c r="Z106" s="192"/>
      <c r="AF106" s="34"/>
      <c r="AG106" s="34"/>
      <c r="AH106" s="34"/>
      <c r="AI106" s="34"/>
      <c r="AJ106" s="34"/>
      <c r="AK106" s="34"/>
      <c r="AL106" s="195"/>
      <c r="AM106" s="195"/>
      <c r="AN106" s="80"/>
      <c r="AO106" s="80"/>
      <c r="AP106" s="80"/>
      <c r="AQ106" s="35"/>
    </row>
    <row r="107" spans="1:43" x14ac:dyDescent="0.2">
      <c r="A107" s="84">
        <v>100</v>
      </c>
      <c r="B107" s="84" t="str">
        <f ca="1"/>
        <v>Kazakhstan</v>
      </c>
      <c r="C107" s="84" t="str">
        <f ca="1"/>
        <v>KAZ</v>
      </c>
      <c r="D107" s="219" t="str">
        <f ca="1"/>
        <v>ECS           Europe &amp; Central Asia</v>
      </c>
      <c r="E107" s="219" t="str">
        <f ca="1"/>
        <v>IBRD</v>
      </c>
      <c r="F107" s="190" t="str">
        <f t="shared" ca="1" si="4"/>
        <v/>
      </c>
      <c r="G107" s="80">
        <f>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0</v>
      </c>
      <c r="H107" s="80" cm="1">
        <f t="array" ref="H107">IF(
    SUM(IF(
            ISNUMBER(
                IF(
                    $M$4:$Y$4,
                    (M107:Y107),
                    "")),
            1,
            0))
        =0,
    NA(),
    IF(
        Parameters!$D$15=1,
        IF(
            SUM(--(ISNUMBER(IF($M$4:$Y$4=1,(M107:Y107),""))))&gt;0,
            MAX(IF(
                ISNUMBER(M107:Y107),
                IF(
                    M$4:Y$4=1,
                    M107:Y107,
                    ""),
                "")),
            MAX(IF(
                ISNUMBER(M107:Y107),
                IF(
                    M$4:Y$4=2,
                    M107:Y107,
                    ""),
                ""))
        ),
        IF(
            Parameters!$D$16=1,
            IFERROR(
                AVERAGE(IF(
                    ISNUMBER(M107:Y107),
                    IF(
                        M$4:Y$4=1,
                        M107:Y107,
                        ""),
                    "")),
                AVERAGE(IF(
                    ISNUMBER(M107:Y107),
                    IF(
                        M$4:Y$4=2,
                        M107:Y107,
                        ""),
                    ""))
            ),
            IF(
                Parameters!$D$17=1,
                IFERROR(
                    IF(
                        OR(
                            IF(
                                ISNUMBER(M107:Y107),
                                IF(
                                    M$4:Y$4=1,
                                    M107:Y107,
                                    ""),
                                "")
                            =0),
                        0,
                        GEOMEAN(IF(
                            ISNUMBER(M107:Y107),
                            IF(
                                M$4:Y$4=1,
                                M107:Y107,
                                ""),
                            ""))
                    ),
                    IF(
                        OR(IF(
                            ISNUMBER(M107:Y107),
                            IF(
                                M$4:Y$4=2,
                                M107:Y107,
                                ""),
                            "")
                            =0),
                        0,
                        GEOMEAN(IF(
                            ISNUMBER(M107:Y107),
                            IF(
                                M$4:Y$4=2,
                                M107:Y107,
                                ""),
                            "")))
                )
            )
        )
    )
)</f>
        <v>1.4285714285714199</v>
      </c>
      <c r="I107" s="191" cm="1">
        <f t="array" ref="I107">IF(
    SUM(IF(
            ISNUMBER(
                IF(
                    $M$5:$Y$5,
                    (M107:Y107),
                    "")),
            1,
            0))
        =0,
    NA(),
    IF(
        Parameters!$D$15=1,
        IF(
            SUM(--(ISNUMBER(IF($M$5:$Y$5=1,(M107:Y107),""))))&gt;0,
            MAX(IF(
                ISNUMBER(M107:Y107),
                IF(
                    M$5:Y$5=1,
                    M107:Y107,
                    ""),
                "")),
            MAX(IF(
                ISNUMBER(M107:Y107),
                IF(
                    M$5:Y$5=2,
                    M107:Y107,
                    ""),
                ""))
        ),
        IF(
            Parameters!$D$16=1,
            IFERROR(
                AVERAGE(IF(
                    ISNUMBER(M107:Y107),
                    IF(
                        M$5:Y$5=1,
                        M107:Y107,
                        ""),
                    "")),
                AVERAGE(IF(
                    ISNUMBER(M107:Y107),
                    IF(
                        M$5:Y$5=2,
                        M107:Y107,
                        ""),
                    ""))
            ),
            IF(
                Parameters!$D$17=1,
                IFERROR(
                    IF(
                        OR(
                            IF(
                                ISNUMBER(M107:Y107),
                                IF(
                                    M$5:Y$5=1,
                                    M107:Y107,
                                    ""),
                                "")
                            =0),
                        0,
                        GEOMEAN(IF(
                            ISNUMBER(M107:Y107),
                            IF(
                                M$5:Y$5=1,
                                M107:Y107,
                                ""),
                            ""))
                    ),
                    IF(
                        OR(IF(
                            ISNUMBER(M107:Y107),
                            IF(
                                M$5:Y$5=2,
                                M107:Y107,
                                ""),
                            "")
                            =0),
                        0,
                        GEOMEAN(IF(
                            ISNUMBER(M107:Y107),
                            IF(
                                M$5:Y$5=2,
                                M107:Y107,
                                ""),
                            "")))
                )
            )
        )
    )
)</f>
        <v>0</v>
      </c>
      <c r="J107" s="242">
        <v>44753</v>
      </c>
      <c r="K107" s="242">
        <v>45014</v>
      </c>
      <c r="L107" s="91" t="s">
        <v>171</v>
      </c>
      <c r="M107" s="192">
        <v>1.4285714285714199</v>
      </c>
      <c r="N107" s="192">
        <v>0</v>
      </c>
      <c r="O107" s="192">
        <v>0</v>
      </c>
      <c r="P107" s="192" t="s">
        <v>409</v>
      </c>
      <c r="Q107" s="192" t="s">
        <v>409</v>
      </c>
      <c r="R107" s="192">
        <v>1</v>
      </c>
      <c r="S107" s="192">
        <v>0</v>
      </c>
      <c r="T107" s="192">
        <v>-2.4999999999999401E-2</v>
      </c>
      <c r="U107" s="192" t="s">
        <v>539</v>
      </c>
      <c r="V107" s="192" t="s">
        <v>409</v>
      </c>
      <c r="W107" s="192" t="s">
        <v>409</v>
      </c>
      <c r="X107" s="192" t="s">
        <v>409</v>
      </c>
      <c r="Y107" s="192"/>
      <c r="Z107" s="192"/>
      <c r="AF107" s="34"/>
      <c r="AG107" s="34"/>
      <c r="AH107" s="34"/>
      <c r="AI107" s="34"/>
      <c r="AJ107" s="34"/>
      <c r="AK107" s="34"/>
      <c r="AL107" s="195"/>
      <c r="AM107" s="195"/>
      <c r="AN107" s="80"/>
      <c r="AO107" s="80"/>
      <c r="AP107" s="80"/>
      <c r="AQ107" s="35"/>
    </row>
    <row r="108" spans="1:43" x14ac:dyDescent="0.2">
      <c r="A108" s="84">
        <v>101</v>
      </c>
      <c r="B108" s="84" t="str">
        <f ca="1"/>
        <v>Kenya</v>
      </c>
      <c r="C108" s="84" t="str">
        <f ca="1"/>
        <v>KEN</v>
      </c>
      <c r="D108" s="219" t="str">
        <f ca="1"/>
        <v>SSF           Sub-Saharan Africa</v>
      </c>
      <c r="E108" s="219" t="str">
        <f ca="1"/>
        <v>Blend</v>
      </c>
      <c r="F108" s="190" t="str">
        <f t="shared" ca="1" si="4"/>
        <v/>
      </c>
      <c r="G108" s="80">
        <f>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0</v>
      </c>
      <c r="H108" s="80" cm="1">
        <f t="array" ref="H108">IF(
    SUM(IF(
            ISNUMBER(
                IF(
                    $M$4:$Y$4,
                    (M108:Y108),
                    "")),
            1,
            0))
        =0,
    NA(),
    IF(
        Parameters!$D$15=1,
        IF(
            SUM(--(ISNUMBER(IF($M$4:$Y$4=1,(M108:Y108),""))))&gt;0,
            MAX(IF(
                ISNUMBER(M108:Y108),
                IF(
                    M$4:Y$4=1,
                    M108:Y108,
                    ""),
                "")),
            MAX(IF(
                ISNUMBER(M108:Y108),
                IF(
                    M$4:Y$4=2,
                    M108:Y108,
                    ""),
                ""))
        ),
        IF(
            Parameters!$D$16=1,
            IFERROR(
                AVERAGE(IF(
                    ISNUMBER(M108:Y108),
                    IF(
                        M$4:Y$4=1,
                        M108:Y108,
                        ""),
                    "")),
                AVERAGE(IF(
                    ISNUMBER(M108:Y108),
                    IF(
                        M$4:Y$4=2,
                        M108:Y108,
                        ""),
                    ""))
            ),
            IF(
                Parameters!$D$17=1,
                IFERROR(
                    IF(
                        OR(
                            IF(
                                ISNUMBER(M108:Y108),
                                IF(
                                    M$4:Y$4=1,
                                    M108:Y108,
                                    ""),
                                "")
                            =0),
                        0,
                        GEOMEAN(IF(
                            ISNUMBER(M108:Y108),
                            IF(
                                M$4:Y$4=1,
                                M108:Y108,
                                ""),
                            ""))
                    ),
                    IF(
                        OR(IF(
                            ISNUMBER(M108:Y108),
                            IF(
                                M$4:Y$4=2,
                                M108:Y108,
                                ""),
                            "")
                            =0),
                        0,
                        GEOMEAN(IF(
                            ISNUMBER(M108:Y108),
                            IF(
                                M$4:Y$4=2,
                                M108:Y108,
                                ""),
                            "")))
                )
            )
        )
    )
)</f>
        <v>7.71428571428571</v>
      </c>
      <c r="I108" s="191" cm="1">
        <f t="array" ref="I108">IF(
    SUM(IF(
            ISNUMBER(
                IF(
                    $M$5:$Y$5,
                    (M108:Y108),
                    "")),
            1,
            0))
        =0,
    NA(),
    IF(
        Parameters!$D$15=1,
        IF(
            SUM(--(ISNUMBER(IF($M$5:$Y$5=1,(M108:Y108),""))))&gt;0,
            MAX(IF(
                ISNUMBER(M108:Y108),
                IF(
                    M$5:Y$5=1,
                    M108:Y108,
                    ""),
                "")),
            MAX(IF(
                ISNUMBER(M108:Y108),
                IF(
                    M$5:Y$5=2,
                    M108:Y108,
                    ""),
                ""))
        ),
        IF(
            Parameters!$D$16=1,
            IFERROR(
                AVERAGE(IF(
                    ISNUMBER(M108:Y108),
                    IF(
                        M$5:Y$5=1,
                        M108:Y108,
                        ""),
                    "")),
                AVERAGE(IF(
                    ISNUMBER(M108:Y108),
                    IF(
                        M$5:Y$5=2,
                        M108:Y108,
                        ""),
                    ""))
            ),
            IF(
                Parameters!$D$17=1,
                IFERROR(
                    IF(
                        OR(
                            IF(
                                ISNUMBER(M108:Y108),
                                IF(
                                    M$5:Y$5=1,
                                    M108:Y108,
                                    ""),
                                "")
                            =0),
                        0,
                        GEOMEAN(IF(
                            ISNUMBER(M108:Y108),
                            IF(
                                M$5:Y$5=1,
                                M108:Y108,
                                ""),
                            ""))
                    ),
                    IF(
                        OR(IF(
                            ISNUMBER(M108:Y108),
                            IF(
                                M$5:Y$5=2,
                                M108:Y108,
                                ""),
                            "")
                            =0),
                        0,
                        GEOMEAN(IF(
                            ISNUMBER(M108:Y108),
                            IF(
                                M$5:Y$5=2,
                                M108:Y108,
                                ""),
                            "")))
                )
            )
        )
    )
)</f>
        <v>0</v>
      </c>
      <c r="J108" s="242">
        <v>45142</v>
      </c>
      <c r="K108" s="242">
        <v>45142</v>
      </c>
      <c r="L108" s="91" t="s">
        <v>173</v>
      </c>
      <c r="M108" s="192">
        <v>7.71428571428571</v>
      </c>
      <c r="N108" s="192" t="s">
        <v>409</v>
      </c>
      <c r="O108" s="192">
        <v>0</v>
      </c>
      <c r="P108" s="192">
        <v>0</v>
      </c>
      <c r="Q108" s="192" t="s">
        <v>409</v>
      </c>
      <c r="R108" s="192">
        <v>5.4</v>
      </c>
      <c r="S108" s="192" t="s">
        <v>409</v>
      </c>
      <c r="T108" s="192" t="s">
        <v>409</v>
      </c>
      <c r="U108" s="192" t="s">
        <v>539</v>
      </c>
      <c r="V108" s="192">
        <v>-0.82157980394380203</v>
      </c>
      <c r="W108" s="192">
        <v>-0.73526673118779895</v>
      </c>
      <c r="X108" s="192" t="s">
        <v>409</v>
      </c>
      <c r="Y108" s="192"/>
      <c r="Z108" s="192"/>
      <c r="AF108" s="34"/>
      <c r="AG108" s="34"/>
      <c r="AH108" s="34"/>
      <c r="AI108" s="34"/>
      <c r="AJ108" s="34"/>
      <c r="AK108" s="34"/>
      <c r="AL108" s="195"/>
      <c r="AM108" s="195"/>
      <c r="AN108" s="80"/>
      <c r="AO108" s="80"/>
      <c r="AP108" s="80"/>
      <c r="AQ108" s="35"/>
    </row>
    <row r="109" spans="1:43" x14ac:dyDescent="0.2">
      <c r="A109" s="84">
        <v>102</v>
      </c>
      <c r="B109" s="84" t="str">
        <f ca="1"/>
        <v>Kyrgyz Republic</v>
      </c>
      <c r="C109" s="84" t="str">
        <f ca="1"/>
        <v>KGZ</v>
      </c>
      <c r="D109" s="219" t="str">
        <f ca="1"/>
        <v>ECS           Europe &amp; Central Asia</v>
      </c>
      <c r="E109" s="219" t="str">
        <f ca="1"/>
        <v>IDA</v>
      </c>
      <c r="F109" s="190" t="str">
        <f t="shared" ca="1" si="4"/>
        <v/>
      </c>
      <c r="G109" s="80">
        <f>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4.0454560046692132</v>
      </c>
      <c r="H109" s="80" cm="1">
        <f t="array" ref="H109">IF(
    SUM(IF(
            ISNUMBER(
                IF(
                    $M$4:$Y$4,
                    (M109:Y109),
                    "")),
            1,
            0))
        =0,
    NA(),
    IF(
        Parameters!$D$15=1,
        IF(
            SUM(--(ISNUMBER(IF($M$4:$Y$4=1,(M109:Y109),""))))&gt;0,
            MAX(IF(
                ISNUMBER(M109:Y109),
                IF(
                    M$4:Y$4=1,
                    M109:Y109,
                    ""),
                "")),
            MAX(IF(
                ISNUMBER(M109:Y109),
                IF(
                    M$4:Y$4=2,
                    M109:Y109,
                    ""),
                ""))
        ),
        IF(
            Parameters!$D$16=1,
            IFERROR(
                AVERAGE(IF(
                    ISNUMBER(M109:Y109),
                    IF(
                        M$4:Y$4=1,
                        M109:Y109,
                        ""),
                    "")),
                AVERAGE(IF(
                    ISNUMBER(M109:Y109),
                    IF(
                        M$4:Y$4=2,
                        M109:Y109,
                        ""),
                    ""))
            ),
            IF(
                Parameters!$D$17=1,
                IFERROR(
                    IF(
                        OR(
                            IF(
                                ISNUMBER(M109:Y109),
                                IF(
                                    M$4:Y$4=1,
                                    M109:Y109,
                                    ""),
                                "")
                            =0),
                        0,
                        GEOMEAN(IF(
                            ISNUMBER(M109:Y109),
                            IF(
                                M$4:Y$4=1,
                                M109:Y109,
                                ""),
                            ""))
                    ),
                    IF(
                        OR(IF(
                            ISNUMBER(M109:Y109),
                            IF(
                                M$4:Y$4=2,
                                M109:Y109,
                                ""),
                            "")
                            =0),
                        0,
                        GEOMEAN(IF(
                            ISNUMBER(M109:Y109),
                            IF(
                                M$4:Y$4=2,
                                M109:Y109,
                                ""),
                            "")))
                )
            )
        )
    )
)</f>
        <v>4.5714285714285703</v>
      </c>
      <c r="I109" s="191" cm="1">
        <f t="array" ref="I109">IF(
    SUM(IF(
            ISNUMBER(
                IF(
                    $M$5:$Y$5,
                    (M109:Y109),
                    "")),
            1,
            0))
        =0,
    NA(),
    IF(
        Parameters!$D$15=1,
        IF(
            SUM(--(ISNUMBER(IF($M$5:$Y$5=1,(M109:Y109),""))))&gt;0,
            MAX(IF(
                ISNUMBER(M109:Y109),
                IF(
                    M$5:Y$5=1,
                    M109:Y109,
                    ""),
                "")),
            MAX(IF(
                ISNUMBER(M109:Y109),
                IF(
                    M$5:Y$5=2,
                    M109:Y109,
                    ""),
                ""))
        ),
        IF(
            Parameters!$D$16=1,
            IFERROR(
                AVERAGE(IF(
                    ISNUMBER(M109:Y109),
                    IF(
                        M$5:Y$5=1,
                        M109:Y109,
                        ""),
                    "")),
                AVERAGE(IF(
                    ISNUMBER(M109:Y109),
                    IF(
                        M$5:Y$5=2,
                        M109:Y109,
                        ""),
                    ""))
            ),
            IF(
                Parameters!$D$17=1,
                IFERROR(
                    IF(
                        OR(
                            IF(
                                ISNUMBER(M109:Y109),
                                IF(
                                    M$5:Y$5=1,
                                    M109:Y109,
                                    ""),
                                "")
                            =0),
                        0,
                        GEOMEAN(IF(
                            ISNUMBER(M109:Y109),
                            IF(
                                M$5:Y$5=1,
                                M109:Y109,
                                ""),
                            ""))
                    ),
                    IF(
                        OR(IF(
                            ISNUMBER(M109:Y109),
                            IF(
                                M$5:Y$5=2,
                                M109:Y109,
                                ""),
                            "")
                            =0),
                        0,
                        GEOMEAN(IF(
                            ISNUMBER(M109:Y109),
                            IF(
                                M$5:Y$5=2,
                                M109:Y109,
                                ""),
                            "")))
                )
            )
        )
    )
)</f>
        <v>3.5799999999999801</v>
      </c>
      <c r="J109" s="242">
        <v>45142</v>
      </c>
      <c r="K109" s="242">
        <v>45142</v>
      </c>
      <c r="L109" s="91" t="s">
        <v>174</v>
      </c>
      <c r="M109" s="192">
        <v>4.5714285714285703</v>
      </c>
      <c r="N109" s="192">
        <v>3.5799999999999801</v>
      </c>
      <c r="O109" s="192" t="s">
        <v>409</v>
      </c>
      <c r="P109" s="192">
        <v>0</v>
      </c>
      <c r="Q109" s="192" t="s">
        <v>409</v>
      </c>
      <c r="R109" s="192">
        <v>3.2</v>
      </c>
      <c r="S109" s="192">
        <v>0</v>
      </c>
      <c r="T109" s="192">
        <v>0.35799999999999799</v>
      </c>
      <c r="U109" s="192" t="s">
        <v>409</v>
      </c>
      <c r="V109" s="192">
        <v>-6.2930336414079899E-2</v>
      </c>
      <c r="W109" s="192">
        <v>-6.2945986020509895E-2</v>
      </c>
      <c r="X109" s="192" t="s">
        <v>409</v>
      </c>
      <c r="Y109" s="192"/>
      <c r="Z109" s="192"/>
      <c r="AF109" s="34"/>
      <c r="AG109" s="34"/>
      <c r="AH109" s="34"/>
      <c r="AI109" s="34"/>
      <c r="AJ109" s="34"/>
      <c r="AK109" s="34"/>
      <c r="AL109" s="195"/>
      <c r="AM109" s="195"/>
      <c r="AN109" s="80"/>
      <c r="AO109" s="80"/>
      <c r="AP109" s="80"/>
      <c r="AQ109" s="35"/>
    </row>
    <row r="110" spans="1:43" x14ac:dyDescent="0.2">
      <c r="A110" s="84">
        <v>103</v>
      </c>
      <c r="B110" s="84" t="str">
        <f ca="1"/>
        <v>Cambodia</v>
      </c>
      <c r="C110" s="84" t="str">
        <f ca="1"/>
        <v>KHM</v>
      </c>
      <c r="D110" s="219" t="str">
        <f ca="1"/>
        <v>EAS           East Asia &amp; Pacific</v>
      </c>
      <c r="E110" s="219" t="str">
        <f ca="1"/>
        <v>IDA</v>
      </c>
      <c r="F110" s="190" t="str">
        <f t="shared" ca="1" si="4"/>
        <v/>
      </c>
      <c r="G110" s="80">
        <f>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$M$4:$Y$4,
                    (M110:Y110),
                    "")),
            1,
            0))
        =0,
    NA(),
    IF(
        Parameters!$D$15=1,
        IF(
            SUM(--(ISNUMBER(IF($M$4:$Y$4=1,(M110:Y110),""))))&gt;0,
            MAX(IF(
                ISNUMBER(M110:Y110),
                IF(
                    M$4:Y$4=1,
                    M110:Y110,
                    ""),
                "")),
            MAX(IF(
                ISNUMBER(M110:Y110),
                IF(
                    M$4:Y$4=2,
                    M110:Y110,
                    ""),
                ""))
        ),
        IF(
            Parameters!$D$16=1,
            IFERROR(
                AVERAGE(IF(
                    ISNUMBER(M110:Y110),
                    IF(
                        M$4:Y$4=1,
                        M110:Y110,
                        ""),
                    "")),
                AVERAGE(IF(
                    ISNUMBER(M110:Y110),
                    IF(
                        M$4:Y$4=2,
                        M110:Y110,
                        ""),
                    ""))
            ),
            IF(
                Parameters!$D$17=1,
                IFERROR(
                    IF(
                        OR(
                            IF(
                                ISNUMBER(M110:Y110),
                                IF(
                                    M$4:Y$4=1,
                                    M110:Y110,
                                    ""),
                                "")
                            =0),
                        0,
                        GEOMEAN(IF(
                            ISNUMBER(M110:Y110),
                            IF(
                                M$4:Y$4=1,
                                M110:Y110,
                                ""),
                            ""))
                    ),
                    IF(
                        OR(IF(
                            ISNUMBER(M110:Y110),
                            IF(
                                M$4:Y$4=2,
                                M110:Y110,
                                ""),
                            "")
                            =0),
                        0,
                        GEOMEAN(IF(
                            ISNUMBER(M110:Y110),
                            IF(
                                M$4:Y$4=2,
                                M110:Y110,
                                ""),
                            "")))
                )
            )
        )
    )
)</f>
        <v>8.2857142857142794</v>
      </c>
      <c r="I110" s="191" t="e" cm="1">
        <f t="array" ref="I110">IF(
    SUM(IF(
            ISNUMBER(
                IF(
                    $M$5:$Y$5,
                    (M110:Y110),
                    "")),
            1,
            0))
        =0,
    NA(),
    IF(
        Parameters!$D$15=1,
        IF(
            SUM(--(ISNUMBER(IF($M$5:$Y$5=1,(M110:Y110),""))))&gt;0,
            MAX(IF(
                ISNUMBER(M110:Y110),
                IF(
                    M$5:Y$5=1,
                    M110:Y110,
                    ""),
                "")),
            MAX(IF(
                ISNUMBER(M110:Y110),
                IF(
                    M$5:Y$5=2,
                    M110:Y110,
                    ""),
                ""))
        ),
        IF(
            Parameters!$D$16=1,
            IFERROR(
                AVERAGE(IF(
                    ISNUMBER(M110:Y110),
                    IF(
                        M$5:Y$5=1,
                        M110:Y110,
                        ""),
                    "")),
                AVERAGE(IF(
                    ISNUMBER(M110:Y110),
                    IF(
                        M$5:Y$5=2,
                        M110:Y110,
                        ""),
                    ""))
            ),
            IF(
                Parameters!$D$17=1,
                IFERROR(
                    IF(
                        OR(
                            IF(
                                ISNUMBER(M110:Y110),
                                IF(
                                    M$5:Y$5=1,
                                    M110:Y110,
                                    ""),
                                "")
                            =0),
                        0,
                        GEOMEAN(IF(
                            ISNUMBER(M110:Y110),
                            IF(
                                M$5:Y$5=1,
                                M110:Y110,
                                ""),
                            ""))
                    ),
                    IF(
                        OR(IF(
                            ISNUMBER(M110:Y110),
                            IF(
                                M$5:Y$5=2,
                                M110:Y110,
                                ""),
                            "")
                            =0),
                        0,
                        GEOMEAN(IF(
                            ISNUMBER(M110:Y110),
                            IF(
                                M$5:Y$5=2,
                                M110:Y110,
                                ""),
                            "")))
                )
            )
        )
    )
)</f>
        <v>#N/A</v>
      </c>
      <c r="J110" s="242">
        <v>45019</v>
      </c>
      <c r="K110" s="242">
        <v>45014</v>
      </c>
      <c r="L110" s="91" t="s">
        <v>176</v>
      </c>
      <c r="M110" s="192">
        <v>8.2857142857142794</v>
      </c>
      <c r="N110" s="192" t="s">
        <v>409</v>
      </c>
      <c r="O110" s="192" t="s">
        <v>409</v>
      </c>
      <c r="P110" s="192" t="s">
        <v>409</v>
      </c>
      <c r="Q110" s="192" t="s">
        <v>409</v>
      </c>
      <c r="R110" s="192">
        <v>5.8</v>
      </c>
      <c r="S110" s="192" t="s">
        <v>409</v>
      </c>
      <c r="T110" s="192" t="s">
        <v>409</v>
      </c>
      <c r="U110" s="192" t="s">
        <v>409</v>
      </c>
      <c r="V110" s="192" t="s">
        <v>409</v>
      </c>
      <c r="W110" s="192" t="s">
        <v>409</v>
      </c>
      <c r="X110" s="192" t="s">
        <v>409</v>
      </c>
      <c r="Y110" s="192"/>
      <c r="Z110" s="192"/>
      <c r="AF110" s="34"/>
      <c r="AG110" s="34"/>
      <c r="AH110" s="34"/>
      <c r="AI110" s="34"/>
      <c r="AJ110" s="34"/>
      <c r="AK110" s="34"/>
      <c r="AL110" s="195"/>
      <c r="AM110" s="195"/>
      <c r="AN110" s="80"/>
      <c r="AO110" s="80"/>
      <c r="AP110" s="80"/>
      <c r="AQ110" s="35"/>
    </row>
    <row r="111" spans="1:43" x14ac:dyDescent="0.2">
      <c r="A111" s="84">
        <v>104</v>
      </c>
      <c r="B111" s="84" t="str">
        <f ca="1"/>
        <v>Kiribati</v>
      </c>
      <c r="C111" s="84" t="str">
        <f ca="1"/>
        <v>KIR</v>
      </c>
      <c r="D111" s="219" t="str">
        <f ca="1"/>
        <v>EAS           East Asia &amp; Pacific</v>
      </c>
      <c r="E111" s="219" t="str">
        <f ca="1"/>
        <v>IDA</v>
      </c>
      <c r="F111" s="190" t="str">
        <f t="shared" ca="1" si="4"/>
        <v/>
      </c>
      <c r="G111" s="80">
        <f>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0</v>
      </c>
      <c r="H111" s="80" cm="1">
        <f t="array" ref="H111">IF(
    SUM(IF(
            ISNUMBER(
                IF(
                    $M$4:$Y$4,
                    (M111:Y111),
                    "")),
            1,
            0))
        =0,
    NA(),
    IF(
        Parameters!$D$15=1,
        IF(
            SUM(--(ISNUMBER(IF($M$4:$Y$4=1,(M111:Y111),""))))&gt;0,
            MAX(IF(
                ISNUMBER(M111:Y111),
                IF(
                    M$4:Y$4=1,
                    M111:Y111,
                    ""),
                "")),
            MAX(IF(
                ISNUMBER(M111:Y111),
                IF(
                    M$4:Y$4=2,
                    M111:Y111,
                    ""),
                ""))
        ),
        IF(
            Parameters!$D$16=1,
            IFERROR(
                AVERAGE(IF(
                    ISNUMBER(M111:Y111),
                    IF(
                        M$4:Y$4=1,
                        M111:Y111,
                        ""),
                    "")),
                AVERAGE(IF(
                    ISNUMBER(M111:Y111),
                    IF(
                        M$4:Y$4=2,
                        M111:Y111,
                        ""),
                    ""))
            ),
            IF(
                Parameters!$D$17=1,
                IFERROR(
                    IF(
                        OR(
                            IF(
                                ISNUMBER(M111:Y111),
                                IF(
                                    M$4:Y$4=1,
                                    M111:Y111,
                                    ""),
                                "")
                            =0),
                        0,
                        GEOMEAN(IF(
                            ISNUMBER(M111:Y111),
                            IF(
                                M$4:Y$4=1,
                                M111:Y111,
                                ""),
                            ""))
                    ),
                    IF(
                        OR(IF(
                            ISNUMBER(M111:Y111),
                            IF(
                                M$4:Y$4=2,
                                M111:Y111,
                                ""),
                            "")
                            =0),
                        0,
                        GEOMEAN(IF(
                            ISNUMBER(M111:Y111),
                            IF(
                                M$4:Y$4=2,
                                M111:Y111,
                                ""),
                            "")))
                )
            )
        )
    )
)</f>
        <v>9.71428571428571</v>
      </c>
      <c r="I111" s="191" t="e" cm="1">
        <f t="array" ref="I111">IF(
    SUM(IF(
            ISNUMBER(
                IF(
                    $M$5:$Y$5,
                    (M111:Y111),
                    "")),
            1,
            0))
        =0,
    NA(),
    IF(
        Parameters!$D$15=1,
        IF(
            SUM(--(ISNUMBER(IF($M$5:$Y$5=1,(M111:Y111),""))))&gt;0,
            MAX(IF(
                ISNUMBER(M111:Y111),
                IF(
                    M$5:Y$5=1,
                    M111:Y111,
                    ""),
                "")),
            MAX(IF(
                ISNUMBER(M111:Y111),
                IF(
                    M$5:Y$5=2,
                    M111:Y111,
                    ""),
                ""))
        ),
        IF(
            Parameters!$D$16=1,
            IFERROR(
                AVERAGE(IF(
                    ISNUMBER(M111:Y111),
                    IF(
                        M$5:Y$5=1,
                        M111:Y111,
                        ""),
                    "")),
                AVERAGE(IF(
                    ISNUMBER(M111:Y111),
                    IF(
                        M$5:Y$5=2,
                        M111:Y111,
                        ""),
                    ""))
            ),
            IF(
                Parameters!$D$17=1,
                IFERROR(
                    IF(
                        OR(
                            IF(
                                ISNUMBER(M111:Y111),
                                IF(
                                    M$5:Y$5=1,
                                    M111:Y111,
                                    ""),
                                "")
                            =0),
                        0,
                        GEOMEAN(IF(
                            ISNUMBER(M111:Y111),
                            IF(
                                M$5:Y$5=1,
                                M111:Y111,
                                ""),
                            ""))
                    ),
                    IF(
                        OR(IF(
                            ISNUMBER(M111:Y111),
                            IF(
                                M$5:Y$5=2,
                                M111:Y111,
                                ""),
                            "")
                            =0),
                        0,
                        GEOMEAN(IF(
                            ISNUMBER(M111:Y111),
                            IF(
                                M$5:Y$5=2,
                                M111:Y111,
                                ""),
                            "")))
                )
            )
        )
    )
)</f>
        <v>#N/A</v>
      </c>
      <c r="J111" s="242">
        <v>45142</v>
      </c>
      <c r="K111" s="242">
        <v>45014</v>
      </c>
      <c r="L111" s="91" t="s">
        <v>178</v>
      </c>
      <c r="M111" s="192">
        <v>9.71428571428571</v>
      </c>
      <c r="N111" s="192" t="s">
        <v>409</v>
      </c>
      <c r="O111" s="192" t="s">
        <v>409</v>
      </c>
      <c r="P111" s="192" t="s">
        <v>409</v>
      </c>
      <c r="Q111" s="192" t="s">
        <v>409</v>
      </c>
      <c r="R111" s="192">
        <v>6.8</v>
      </c>
      <c r="S111" s="192" t="s">
        <v>409</v>
      </c>
      <c r="T111" s="192" t="s">
        <v>409</v>
      </c>
      <c r="U111" s="192" t="s">
        <v>409</v>
      </c>
      <c r="V111" s="192" t="s">
        <v>409</v>
      </c>
      <c r="W111" s="192" t="s">
        <v>409</v>
      </c>
      <c r="X111" s="192" t="s">
        <v>409</v>
      </c>
      <c r="Y111" s="192"/>
      <c r="Z111" s="192"/>
      <c r="AF111" s="34"/>
      <c r="AG111" s="34"/>
      <c r="AH111" s="34"/>
      <c r="AI111" s="34"/>
      <c r="AJ111" s="34"/>
      <c r="AK111" s="34"/>
      <c r="AL111" s="195"/>
      <c r="AM111" s="195"/>
      <c r="AN111" s="80"/>
      <c r="AO111" s="80"/>
      <c r="AP111" s="80"/>
      <c r="AQ111" s="35"/>
    </row>
    <row r="112" spans="1:43" x14ac:dyDescent="0.2">
      <c r="A112" s="84">
        <v>105</v>
      </c>
      <c r="B112" s="84" t="str">
        <f ca="1"/>
        <v>St. Kitts and Nevis</v>
      </c>
      <c r="C112" s="84" t="str">
        <f ca="1"/>
        <v>KNA</v>
      </c>
      <c r="D112" s="219" t="str">
        <f ca="1"/>
        <v>LCN           Latin America &amp; Caribbean</v>
      </c>
      <c r="E112" s="219" t="str">
        <f ca="1"/>
        <v>IBRD</v>
      </c>
      <c r="F112" s="190" t="str">
        <f t="shared" ca="1" si="4"/>
        <v/>
      </c>
      <c r="G112" s="80">
        <f>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$M$4:$Y$4,
                    (M112:Y112),
                    "")),
            1,
            0))
        =0,
    NA(),
    IF(
        Parameters!$D$15=1,
        IF(
            SUM(--(ISNUMBER(IF($M$4:$Y$4=1,(M112:Y112),""))))&gt;0,
            MAX(IF(
                ISNUMBER(M112:Y112),
                IF(
                    M$4:Y$4=1,
                    M112:Y112,
                    ""),
                "")),
            MAX(IF(
                ISNUMBER(M112:Y112),
                IF(
                    M$4:Y$4=2,
                    M112:Y112,
                    ""),
                ""))
        ),
        IF(
            Parameters!$D$16=1,
            IFERROR(
                AVERAGE(IF(
                    ISNUMBER(M112:Y112),
                    IF(
                        M$4:Y$4=1,
                        M112:Y112,
                        ""),
                    "")),
                AVERAGE(IF(
                    ISNUMBER(M112:Y112),
                    IF(
                        M$4:Y$4=2,
                        M112:Y112,
                        ""),
                    ""))
            ),
            IF(
                Parameters!$D$17=1,
                IFERROR(
                    IF(
                        OR(
                            IF(
                                ISNUMBER(M112:Y112),
                                IF(
                                    M$4:Y$4=1,
                                    M112:Y112,
                                    ""),
                                "")
                            =0),
                        0,
                        GEOMEAN(IF(
                            ISNUMBER(M112:Y112),
                            IF(
                                M$4:Y$4=1,
                                M112:Y112,
                                ""),
                            ""))
                    ),
                    IF(
                        OR(IF(
                            ISNUMBER(M112:Y112),
                            IF(
                                M$4:Y$4=2,
                                M112:Y112,
                                ""),
                            "")
                            =0),
                        0,
                        GEOMEAN(IF(
                            ISNUMBER(M112:Y112),
                            IF(
                                M$4:Y$4=2,
                                M112:Y112,
                                ""),
                            "")))
                )
            )
        )
    )
)</f>
        <v>2.5714285714285698</v>
      </c>
      <c r="I112" s="191" t="e" cm="1">
        <f t="array" ref="I112">IF(
    SUM(IF(
            ISNUMBER(
                IF(
                    $M$5:$Y$5,
                    (M112:Y112),
                    "")),
            1,
            0))
        =0,
    NA(),
    IF(
        Parameters!$D$15=1,
        IF(
            SUM(--(ISNUMBER(IF($M$5:$Y$5=1,(M112:Y112),""))))&gt;0,
            MAX(IF(
                ISNUMBER(M112:Y112),
                IF(
                    M$5:Y$5=1,
                    M112:Y112,
                    ""),
                "")),
            MAX(IF(
                ISNUMBER(M112:Y112),
                IF(
                    M$5:Y$5=2,
                    M112:Y112,
                    ""),
                ""))
        ),
        IF(
            Parameters!$D$16=1,
            IFERROR(
                AVERAGE(IF(
                    ISNUMBER(M112:Y112),
                    IF(
                        M$5:Y$5=1,
                        M112:Y112,
                        ""),
                    "")),
                AVERAGE(IF(
                    ISNUMBER(M112:Y112),
                    IF(
                        M$5:Y$5=2,
                        M112:Y112,
                        ""),
                    ""))
            ),
            IF(
                Parameters!$D$17=1,
                IFERROR(
                    IF(
                        OR(
                            IF(
                                ISNUMBER(M112:Y112),
                                IF(
                                    M$5:Y$5=1,
                                    M112:Y112,
                                    ""),
                                "")
                            =0),
                        0,
                        GEOMEAN(IF(
                            ISNUMBER(M112:Y112),
                            IF(
                                M$5:Y$5=1,
                                M112:Y112,
                                ""),
                            ""))
                    ),
                    IF(
                        OR(IF(
                            ISNUMBER(M112:Y112),
                            IF(
                                M$5:Y$5=2,
                                M112:Y112,
                                ""),
                            "")
                            =0),
                        0,
                        GEOMEAN(IF(
                            ISNUMBER(M112:Y112),
                            IF(
                                M$5:Y$5=2,
                                M112:Y112,
                                ""),
                            "")))
                )
            )
        )
    )
)</f>
        <v>#N/A</v>
      </c>
      <c r="J112" s="242">
        <v>45142</v>
      </c>
      <c r="K112" s="242">
        <v>45014</v>
      </c>
      <c r="L112" s="91" t="s">
        <v>179</v>
      </c>
      <c r="M112" s="192">
        <v>2.5714285714285698</v>
      </c>
      <c r="N112" s="192" t="s">
        <v>409</v>
      </c>
      <c r="O112" s="192" t="s">
        <v>409</v>
      </c>
      <c r="P112" s="192" t="s">
        <v>409</v>
      </c>
      <c r="Q112" s="192" t="s">
        <v>409</v>
      </c>
      <c r="R112" s="192">
        <v>1.8</v>
      </c>
      <c r="S112" s="192" t="s">
        <v>409</v>
      </c>
      <c r="T112" s="192" t="s">
        <v>409</v>
      </c>
      <c r="U112" s="192" t="s">
        <v>409</v>
      </c>
      <c r="V112" s="192" t="s">
        <v>409</v>
      </c>
      <c r="W112" s="192" t="s">
        <v>409</v>
      </c>
      <c r="X112" s="192" t="s">
        <v>409</v>
      </c>
      <c r="Y112" s="192"/>
      <c r="Z112" s="192"/>
      <c r="AF112" s="34"/>
      <c r="AG112" s="34"/>
      <c r="AH112" s="34"/>
      <c r="AI112" s="34"/>
      <c r="AJ112" s="34"/>
      <c r="AK112" s="34"/>
      <c r="AL112" s="195"/>
      <c r="AM112" s="195"/>
      <c r="AN112" s="80"/>
      <c r="AO112" s="80"/>
      <c r="AP112" s="80"/>
      <c r="AQ112" s="35"/>
    </row>
    <row r="113" spans="1:43" x14ac:dyDescent="0.2">
      <c r="A113" s="84">
        <v>106</v>
      </c>
      <c r="B113" s="84" t="str">
        <f ca="1"/>
        <v>Korea, Rep.</v>
      </c>
      <c r="C113" s="84" t="str">
        <f ca="1"/>
        <v>KOR</v>
      </c>
      <c r="D113" s="219" t="str">
        <f ca="1"/>
        <v>EAS           East Asia &amp; Pacific</v>
      </c>
      <c r="E113" s="219" t="str">
        <f ca="1"/>
        <v>NA</v>
      </c>
      <c r="F113" s="190" t="str">
        <f t="shared" ca="1" si="4"/>
        <v/>
      </c>
      <c r="G113" s="80">
        <f>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$M$4:$Y$4,
                    (M113:Y113),
                    "")),
            1,
            0))
        =0,
    NA(),
    IF(
        Parameters!$D$15=1,
        IF(
            SUM(--(ISNUMBER(IF($M$4:$Y$4=1,(M113:Y113),""))))&gt;0,
            MAX(IF(
                ISNUMBER(M113:Y113),
                IF(
                    M$4:Y$4=1,
                    M113:Y113,
                    ""),
                "")),
            MAX(IF(
                ISNUMBER(M113:Y113),
                IF(
                    M$4:Y$4=2,
                    M113:Y113,
                    ""),
                ""))
        ),
        IF(
            Parameters!$D$16=1,
            IFERROR(
                AVERAGE(IF(
                    ISNUMBER(M113:Y113),
                    IF(
                        M$4:Y$4=1,
                        M113:Y113,
                        ""),
                    "")),
                AVERAGE(IF(
                    ISNUMBER(M113:Y113),
                    IF(
                        M$4:Y$4=2,
                        M113:Y113,
                        ""),
                    ""))
            ),
            IF(
                Parameters!$D$17=1,
                IFERROR(
                    IF(
                        OR(
                            IF(
                                ISNUMBER(M113:Y113),
                                IF(
                                    M$4:Y$4=1,
                                    M113:Y113,
                                    ""),
                                "")
                            =0),
                        0,
                        GEOMEAN(IF(
                            ISNUMBER(M113:Y113),
                            IF(
                                M$4:Y$4=1,
                                M113:Y113,
                                ""),
                            ""))
                    ),
                    IF(
                        OR(IF(
                            ISNUMBER(M113:Y113),
                            IF(
                                M$4:Y$4=2,
                                M113:Y113,
                                ""),
                            "")
                            =0),
                        0,
                        GEOMEAN(IF(
                            ISNUMBER(M113:Y113),
                            IF(
                                M$4:Y$4=2,
                                M113:Y113,
                                ""),
                            "")))
                )
            )
        )
    )
)</f>
        <v>0.57142857142857095</v>
      </c>
      <c r="I113" s="191" cm="1">
        <f t="array" ref="I113">IF(
    SUM(IF(
            ISNUMBER(
                IF(
                    $M$5:$Y$5,
                    (M113:Y113),
                    "")),
            1,
            0))
        =0,
    NA(),
    IF(
        Parameters!$D$15=1,
        IF(
            SUM(--(ISNUMBER(IF($M$5:$Y$5=1,(M113:Y113),""))))&gt;0,
            MAX(IF(
                ISNUMBER(M113:Y113),
                IF(
                    M$5:Y$5=1,
                    M113:Y113,
                    ""),
                "")),
            MAX(IF(
                ISNUMBER(M113:Y113),
                IF(
                    M$5:Y$5=2,
                    M113:Y113,
                    ""),
                ""))
        ),
        IF(
            Parameters!$D$16=1,
            IFERROR(
                AVERAGE(IF(
                    ISNUMBER(M113:Y113),
                    IF(
                        M$5:Y$5=1,
                        M113:Y113,
                        ""),
                    "")),
                AVERAGE(IF(
                    ISNUMBER(M113:Y113),
                    IF(
                        M$5:Y$5=2,
                        M113:Y113,
                        ""),
                    ""))
            ),
            IF(
                Parameters!$D$17=1,
                IFERROR(
                    IF(
                        OR(
                            IF(
                                ISNUMBER(M113:Y113),
                                IF(
                                    M$5:Y$5=1,
                                    M113:Y113,
                                    ""),
                                "")
                            =0),
                        0,
                        GEOMEAN(IF(
                            ISNUMBER(M113:Y113),
                            IF(
                                M$5:Y$5=1,
                                M113:Y113,
                                ""),
                            ""))
                    ),
                    IF(
                        OR(IF(
                            ISNUMBER(M113:Y113),
                            IF(
                                M$5:Y$5=2,
                                M113:Y113,
                                ""),
                            "")
                            =0),
                        0,
                        GEOMEAN(IF(
                            ISNUMBER(M113:Y113),
                            IF(
                                M$5:Y$5=2,
                                M113:Y113,
                                ""),
                            "")))
                )
            )
        )
    )
)</f>
        <v>0</v>
      </c>
      <c r="J113" s="242">
        <v>44860</v>
      </c>
      <c r="K113" s="242">
        <v>45142</v>
      </c>
      <c r="L113" s="91" t="s">
        <v>180</v>
      </c>
      <c r="M113" s="192">
        <v>0.57142857142857095</v>
      </c>
      <c r="N113" s="192">
        <v>0</v>
      </c>
      <c r="O113" s="192" t="s">
        <v>409</v>
      </c>
      <c r="P113" s="192" t="s">
        <v>409</v>
      </c>
      <c r="Q113" s="192" t="s">
        <v>409</v>
      </c>
      <c r="R113" s="192">
        <v>0.4</v>
      </c>
      <c r="S113" s="192">
        <v>-0.79199999999999904</v>
      </c>
      <c r="T113" s="192">
        <v>-0.26700000000000002</v>
      </c>
      <c r="U113" s="192" t="s">
        <v>409</v>
      </c>
      <c r="V113" s="192" t="s">
        <v>409</v>
      </c>
      <c r="W113" s="192" t="s">
        <v>409</v>
      </c>
      <c r="X113" s="192" t="s">
        <v>409</v>
      </c>
      <c r="Y113" s="192"/>
      <c r="Z113" s="192"/>
      <c r="AF113" s="34"/>
      <c r="AG113" s="34"/>
      <c r="AH113" s="34"/>
      <c r="AI113" s="34"/>
      <c r="AJ113" s="34"/>
      <c r="AK113" s="34"/>
      <c r="AL113" s="195"/>
      <c r="AM113" s="195"/>
      <c r="AN113" s="80"/>
      <c r="AO113" s="80"/>
      <c r="AP113" s="80"/>
      <c r="AQ113" s="35"/>
    </row>
    <row r="114" spans="1:43" x14ac:dyDescent="0.2">
      <c r="A114" s="84">
        <v>107</v>
      </c>
      <c r="B114" s="84" t="str">
        <f ca="1"/>
        <v>Kuwait</v>
      </c>
      <c r="C114" s="84" t="str">
        <f ca="1"/>
        <v>KWT</v>
      </c>
      <c r="D114" s="219" t="str">
        <f ca="1"/>
        <v>MEA           Middle East &amp; North Africa</v>
      </c>
      <c r="E114" s="219" t="str">
        <f ca="1"/>
        <v>NA</v>
      </c>
      <c r="F114" s="190" t="str">
        <f t="shared" ca="1" si="4"/>
        <v/>
      </c>
      <c r="G114" s="80">
        <f>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$M$4:$Y$4,
                    (M114:Y114),
                    "")),
            1,
            0))
        =0,
    NA(),
    IF(
        Parameters!$D$15=1,
        IF(
            SUM(--(ISNUMBER(IF($M$4:$Y$4=1,(M114:Y114),""))))&gt;0,
            MAX(IF(
                ISNUMBER(M114:Y114),
                IF(
                    M$4:Y$4=1,
                    M114:Y114,
                    ""),
                "")),
            MAX(IF(
                ISNUMBER(M114:Y114),
                IF(
                    M$4:Y$4=2,
                    M114:Y114,
                    ""),
                ""))
        ),
        IF(
            Parameters!$D$16=1,
            IFERROR(
                AVERAGE(IF(
                    ISNUMBER(M114:Y114),
                    IF(
                        M$4:Y$4=1,
                        M114:Y114,
                        ""),
                    "")),
                AVERAGE(IF(
                    ISNUMBER(M114:Y114),
                    IF(
                        M$4:Y$4=2,
                        M114:Y114,
                        ""),
                    ""))
            ),
            IF(
                Parameters!$D$17=1,
                IFERROR(
                    IF(
                        OR(
                            IF(
                                ISNUMBER(M114:Y114),
                                IF(
                                    M$4:Y$4=1,
                                    M114:Y114,
                                    ""),
                                "")
                            =0),
                        0,
                        GEOMEAN(IF(
                            ISNUMBER(M114:Y114),
                            IF(
                                M$4:Y$4=1,
                                M114:Y114,
                                ""),
                            ""))
                    ),
                    IF(
                        OR(IF(
                            ISNUMBER(M114:Y114),
                            IF(
                                M$4:Y$4=2,
                                M114:Y114,
                                ""),
                            "")
                            =0),
                        0,
                        GEOMEAN(IF(
                            ISNUMBER(M114:Y114),
                            IF(
                                M$4:Y$4=2,
                                M114:Y114,
                                ""),
                            "")))
                )
            )
        )
    )
)</f>
        <v>2.5714285714285698</v>
      </c>
      <c r="I114" s="191" cm="1">
        <f t="array" ref="I114">IF(
    SUM(IF(
            ISNUMBER(
                IF(
                    $M$5:$Y$5,
                    (M114:Y114),
                    "")),
            1,
            0))
        =0,
    NA(),
    IF(
        Parameters!$D$15=1,
        IF(
            SUM(--(ISNUMBER(IF($M$5:$Y$5=1,(M114:Y114),""))))&gt;0,
            MAX(IF(
                ISNUMBER(M114:Y114),
                IF(
                    M$5:Y$5=1,
                    M114:Y114,
                    ""),
                "")),
            MAX(IF(
                ISNUMBER(M114:Y114),
                IF(
                    M$5:Y$5=2,
                    M114:Y114,
                    ""),
                ""))
        ),
        IF(
            Parameters!$D$16=1,
            IFERROR(
                AVERAGE(IF(
                    ISNUMBER(M114:Y114),
                    IF(
                        M$5:Y$5=1,
                        M114:Y114,
                        ""),
                    "")),
                AVERAGE(IF(
                    ISNUMBER(M114:Y114),
                    IF(
                        M$5:Y$5=2,
                        M114:Y114,
                        ""),
                    ""))
            ),
            IF(
                Parameters!$D$17=1,
                IFERROR(
                    IF(
                        OR(
                            IF(
                                ISNUMBER(M114:Y114),
                                IF(
                                    M$5:Y$5=1,
                                    M114:Y114,
                                    ""),
                                "")
                            =0),
                        0,
                        GEOMEAN(IF(
                            ISNUMBER(M114:Y114),
                            IF(
                                M$5:Y$5=1,
                                M114:Y114,
                                ""),
                            ""))
                    ),
                    IF(
                        OR(IF(
                            ISNUMBER(M114:Y114),
                            IF(
                                M$5:Y$5=2,
                                M114:Y114,
                                ""),
                            "")
                            =0),
                        0,
                        GEOMEAN(IF(
                            ISNUMBER(M114:Y114),
                            IF(
                                M$5:Y$5=2,
                                M114:Y114,
                                ""),
                            "")))
                )
            )
        )
    )
)</f>
        <v>0</v>
      </c>
      <c r="J114" s="242">
        <v>45142</v>
      </c>
      <c r="K114" s="242">
        <v>45142</v>
      </c>
      <c r="L114" s="91" t="s">
        <v>182</v>
      </c>
      <c r="M114" s="192">
        <v>2.5714285714285698</v>
      </c>
      <c r="N114" s="192">
        <v>0</v>
      </c>
      <c r="O114" s="192" t="s">
        <v>409</v>
      </c>
      <c r="P114" s="192" t="s">
        <v>409</v>
      </c>
      <c r="Q114" s="192" t="s">
        <v>409</v>
      </c>
      <c r="R114" s="192">
        <v>1.8</v>
      </c>
      <c r="S114" s="192" t="s">
        <v>409</v>
      </c>
      <c r="T114" s="192">
        <v>0</v>
      </c>
      <c r="U114" s="192" t="s">
        <v>409</v>
      </c>
      <c r="V114" s="192" t="s">
        <v>409</v>
      </c>
      <c r="W114" s="192" t="s">
        <v>409</v>
      </c>
      <c r="X114" s="192" t="s">
        <v>409</v>
      </c>
      <c r="Y114" s="192"/>
      <c r="Z114" s="192"/>
      <c r="AF114" s="34"/>
      <c r="AG114" s="34"/>
      <c r="AH114" s="34"/>
      <c r="AI114" s="34"/>
      <c r="AJ114" s="34"/>
      <c r="AK114" s="34"/>
      <c r="AL114" s="195"/>
      <c r="AM114" s="195"/>
      <c r="AN114" s="80"/>
      <c r="AO114" s="80"/>
      <c r="AP114" s="80"/>
      <c r="AQ114" s="35"/>
    </row>
    <row r="115" spans="1:43" x14ac:dyDescent="0.2">
      <c r="A115" s="84">
        <v>108</v>
      </c>
      <c r="B115" s="84" t="str">
        <f ca="1"/>
        <v>Lao PDR</v>
      </c>
      <c r="C115" s="84" t="str">
        <f ca="1"/>
        <v>LAO</v>
      </c>
      <c r="D115" s="219" t="str">
        <f ca="1"/>
        <v>EAS           East Asia &amp; Pacific</v>
      </c>
      <c r="E115" s="219" t="str">
        <f ca="1"/>
        <v>IDA</v>
      </c>
      <c r="F115" s="190" t="str">
        <f t="shared" ca="1" si="4"/>
        <v/>
      </c>
      <c r="G115" s="80">
        <f>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0</v>
      </c>
      <c r="H115" s="80" cm="1">
        <f t="array" ref="H115">IF(
    SUM(IF(
            ISNUMBER(
                IF(
                    $M$4:$Y$4,
                    (M115:Y115),
                    "")),
            1,
            0))
        =0,
    NA(),
    IF(
        Parameters!$D$15=1,
        IF(
            SUM(--(ISNUMBER(IF($M$4:$Y$4=1,(M115:Y115),""))))&gt;0,
            MAX(IF(
                ISNUMBER(M115:Y115),
                IF(
                    M$4:Y$4=1,
                    M115:Y115,
                    ""),
                "")),
            MAX(IF(
                ISNUMBER(M115:Y115),
                IF(
                    M$4:Y$4=2,
                    M115:Y115,
                    ""),
                ""))
        ),
        IF(
            Parameters!$D$16=1,
            IFERROR(
                AVERAGE(IF(
                    ISNUMBER(M115:Y115),
                    IF(
                        M$4:Y$4=1,
                        M115:Y115,
                        ""),
                    "")),
                AVERAGE(IF(
                    ISNUMBER(M115:Y115),
                    IF(
                        M$4:Y$4=2,
                        M115:Y115,
                        ""),
                    ""))
            ),
            IF(
                Parameters!$D$17=1,
                IFERROR(
                    IF(
                        OR(
                            IF(
                                ISNUMBER(M115:Y115),
                                IF(
                                    M$4:Y$4=1,
                                    M115:Y115,
                                    ""),
                                "")
                            =0),
                        0,
                        GEOMEAN(IF(
                            ISNUMBER(M115:Y115),
                            IF(
                                M$4:Y$4=1,
                                M115:Y115,
                                ""),
                            ""))
                    ),
                    IF(
                        OR(IF(
                            ISNUMBER(M115:Y115),
                            IF(
                                M$4:Y$4=2,
                                M115:Y115,
                                ""),
                            "")
                            =0),
                        0,
                        GEOMEAN(IF(
                            ISNUMBER(M115:Y115),
                            IF(
                                M$4:Y$4=2,
                                M115:Y115,
                                ""),
                            "")))
                )
            )
        )
    )
)</f>
        <v>7.1428571428571397</v>
      </c>
      <c r="I115" s="191" cm="1">
        <f t="array" ref="I115">IF(
    SUM(IF(
            ISNUMBER(
                IF(
                    $M$5:$Y$5,
                    (M115:Y115),
                    "")),
            1,
            0))
        =0,
    NA(),
    IF(
        Parameters!$D$15=1,
        IF(
            SUM(--(ISNUMBER(IF($M$5:$Y$5=1,(M115:Y115),""))))&gt;0,
            MAX(IF(
                ISNUMBER(M115:Y115),
                IF(
                    M$5:Y$5=1,
                    M115:Y115,
                    ""),
                "")),
            MAX(IF(
                ISNUMBER(M115:Y115),
                IF(
                    M$5:Y$5=2,
                    M115:Y115,
                    ""),
                ""))
        ),
        IF(
            Parameters!$D$16=1,
            IFERROR(
                AVERAGE(IF(
                    ISNUMBER(M115:Y115),
                    IF(
                        M$5:Y$5=1,
                        M115:Y115,
                        ""),
                    "")),
                AVERAGE(IF(
                    ISNUMBER(M115:Y115),
                    IF(
                        M$5:Y$5=2,
                        M115:Y115,
                        ""),
                    ""))
            ),
            IF(
                Parameters!$D$17=1,
                IFERROR(
                    IF(
                        OR(
                            IF(
                                ISNUMBER(M115:Y115),
                                IF(
                                    M$5:Y$5=1,
                                    M115:Y115,
                                    ""),
                                "")
                            =0),
                        0,
                        GEOMEAN(IF(
                            ISNUMBER(M115:Y115),
                            IF(
                                M$5:Y$5=1,
                                M115:Y115,
                                ""),
                            ""))
                    ),
                    IF(
                        OR(IF(
                            ISNUMBER(M115:Y115),
                            IF(
                                M$5:Y$5=2,
                                M115:Y115,
                                ""),
                            "")
                            =0),
                        0,
                        GEOMEAN(IF(
                            ISNUMBER(M115:Y115),
                            IF(
                                M$5:Y$5=2,
                                M115:Y115,
                                ""),
                            "")))
                )
            )
        )
    )
)</f>
        <v>0</v>
      </c>
      <c r="J115" s="242">
        <v>45019</v>
      </c>
      <c r="K115" s="242">
        <v>45014</v>
      </c>
      <c r="L115" s="91" t="s">
        <v>184</v>
      </c>
      <c r="M115" s="192">
        <v>7.1428571428571397</v>
      </c>
      <c r="N115" s="192" t="s">
        <v>409</v>
      </c>
      <c r="O115" s="192" t="s">
        <v>409</v>
      </c>
      <c r="P115" s="192">
        <v>0</v>
      </c>
      <c r="Q115" s="192" t="s">
        <v>409</v>
      </c>
      <c r="R115" s="192">
        <v>5</v>
      </c>
      <c r="S115" s="192" t="s">
        <v>409</v>
      </c>
      <c r="T115" s="192" t="s">
        <v>409</v>
      </c>
      <c r="U115" s="192" t="s">
        <v>409</v>
      </c>
      <c r="V115" s="192">
        <v>-6.2999587262930298E-2</v>
      </c>
      <c r="W115" s="192">
        <v>-0.14965864351265001</v>
      </c>
      <c r="X115" s="192" t="s">
        <v>409</v>
      </c>
      <c r="Y115" s="192"/>
      <c r="Z115" s="192"/>
      <c r="AF115" s="34"/>
      <c r="AG115" s="34"/>
      <c r="AH115" s="34"/>
      <c r="AI115" s="34"/>
      <c r="AJ115" s="34"/>
      <c r="AK115" s="34"/>
      <c r="AL115" s="195"/>
      <c r="AM115" s="195"/>
      <c r="AN115" s="80"/>
      <c r="AO115" s="80"/>
      <c r="AP115" s="80"/>
      <c r="AQ115" s="35"/>
    </row>
    <row r="116" spans="1:43" x14ac:dyDescent="0.2">
      <c r="A116" s="84">
        <v>109</v>
      </c>
      <c r="B116" s="84" t="str">
        <f ca="1"/>
        <v>Lebanon</v>
      </c>
      <c r="C116" s="84" t="str">
        <f ca="1"/>
        <v>LBN</v>
      </c>
      <c r="D116" s="219" t="str">
        <f ca="1"/>
        <v>MEA           Middle East &amp; North Africa</v>
      </c>
      <c r="E116" s="219" t="str">
        <f ca="1"/>
        <v>IBRD</v>
      </c>
      <c r="F116" s="190" t="str">
        <f t="shared" ca="1" si="4"/>
        <v/>
      </c>
      <c r="G116" s="80">
        <f>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0</v>
      </c>
      <c r="H116" s="80" cm="1">
        <f t="array" ref="H116">IF(
    SUM(IF(
            ISNUMBER(
                IF(
                    $M$4:$Y$4,
                    (M116:Y116),
                    "")),
            1,
            0))
        =0,
    NA(),
    IF(
        Parameters!$D$15=1,
        IF(
            SUM(--(ISNUMBER(IF($M$4:$Y$4=1,(M116:Y116),""))))&gt;0,
            MAX(IF(
                ISNUMBER(M116:Y116),
                IF(
                    M$4:Y$4=1,
                    M116:Y116,
                    ""),
                "")),
            MAX(IF(
                ISNUMBER(M116:Y116),
                IF(
                    M$4:Y$4=2,
                    M116:Y116,
                    ""),
                ""))
        ),
        IF(
            Parameters!$D$16=1,
            IFERROR(
                AVERAGE(IF(
                    ISNUMBER(M116:Y116),
                    IF(
                        M$4:Y$4=1,
                        M116:Y116,
                        ""),
                    "")),
                AVERAGE(IF(
                    ISNUMBER(M116:Y116),
                    IF(
                        M$4:Y$4=2,
                        M116:Y116,
                        ""),
                    ""))
            ),
            IF(
                Parameters!$D$17=1,
                IFERROR(
                    IF(
                        OR(
                            IF(
                                ISNUMBER(M116:Y116),
                                IF(
                                    M$4:Y$4=1,
                                    M116:Y116,
                                    ""),
                                "")
                            =0),
                        0,
                        GEOMEAN(IF(
                            ISNUMBER(M116:Y116),
                            IF(
                                M$4:Y$4=1,
                                M116:Y116,
                                ""),
                            ""))
                    ),
                    IF(
                        OR(IF(
                            ISNUMBER(M116:Y116),
                            IF(
                                M$4:Y$4=2,
                                M116:Y116,
                                ""),
                            "")
                            =0),
                        0,
                        GEOMEAN(IF(
                            ISNUMBER(M116:Y116),
                            IF(
                                M$4:Y$4=2,
                                M116:Y116,
                                ""),
                            "")))
                )
            )
        )
    )
)</f>
        <v>5.5714285714285703</v>
      </c>
      <c r="I116" s="191" t="e" cm="1">
        <f t="array" ref="I116">IF(
    SUM(IF(
            ISNUMBER(
                IF(
                    $M$5:$Y$5,
                    (M116:Y116),
                    "")),
            1,
            0))
        =0,
    NA(),
    IF(
        Parameters!$D$15=1,
        IF(
            SUM(--(ISNUMBER(IF($M$5:$Y$5=1,(M116:Y116),""))))&gt;0,
            MAX(IF(
                ISNUMBER(M116:Y116),
                IF(
                    M$5:Y$5=1,
                    M116:Y116,
                    ""),
                "")),
            MAX(IF(
                ISNUMBER(M116:Y116),
                IF(
                    M$5:Y$5=2,
                    M116:Y116,
                    ""),
                ""))
        ),
        IF(
            Parameters!$D$16=1,
            IFERROR(
                AVERAGE(IF(
                    ISNUMBER(M116:Y116),
                    IF(
                        M$5:Y$5=1,
                        M116:Y116,
                        ""),
                    "")),
                AVERAGE(IF(
                    ISNUMBER(M116:Y116),
                    IF(
                        M$5:Y$5=2,
                        M116:Y116,
                        ""),
                    ""))
            ),
            IF(
                Parameters!$D$17=1,
                IFERROR(
                    IF(
                        OR(
                            IF(
                                ISNUMBER(M116:Y116),
                                IF(
                                    M$5:Y$5=1,
                                    M116:Y116,
                                    ""),
                                "")
                            =0),
                        0,
                        GEOMEAN(IF(
                            ISNUMBER(M116:Y116),
                            IF(
                                M$5:Y$5=1,
                                M116:Y116,
                                ""),
                            ""))
                    ),
                    IF(
                        OR(IF(
                            ISNUMBER(M116:Y116),
                            IF(
                                M$5:Y$5=2,
                                M116:Y116,
                                ""),
                            "")
                            =0),
                        0,
                        GEOMEAN(IF(
                            ISNUMBER(M116:Y116),
                            IF(
                                M$5:Y$5=2,
                                M116:Y116,
                                ""),
                            "")))
                )
            )
        )
    )
)</f>
        <v>#N/A</v>
      </c>
      <c r="J116" s="242">
        <v>45142</v>
      </c>
      <c r="K116" s="242">
        <v>45142</v>
      </c>
      <c r="L116" s="91" t="s">
        <v>186</v>
      </c>
      <c r="M116" s="192">
        <v>5.5714285714285703</v>
      </c>
      <c r="N116" s="192" t="s">
        <v>409</v>
      </c>
      <c r="O116" s="192" t="s">
        <v>409</v>
      </c>
      <c r="P116" s="192" t="s">
        <v>409</v>
      </c>
      <c r="Q116" s="192" t="s">
        <v>409</v>
      </c>
      <c r="R116" s="192">
        <v>3.9</v>
      </c>
      <c r="S116" s="192" t="s">
        <v>409</v>
      </c>
      <c r="T116" s="192" t="s">
        <v>409</v>
      </c>
      <c r="U116" s="192" t="s">
        <v>409</v>
      </c>
      <c r="V116" s="192" t="s">
        <v>409</v>
      </c>
      <c r="W116" s="192" t="s">
        <v>409</v>
      </c>
      <c r="X116" s="192" t="s">
        <v>409</v>
      </c>
      <c r="Y116" s="192"/>
      <c r="Z116" s="192"/>
      <c r="AF116" s="34"/>
      <c r="AG116" s="34"/>
      <c r="AH116" s="34"/>
      <c r="AI116" s="34"/>
      <c r="AJ116" s="34"/>
      <c r="AK116" s="34"/>
      <c r="AL116" s="195"/>
      <c r="AM116" s="195"/>
      <c r="AN116" s="80"/>
      <c r="AO116" s="80"/>
      <c r="AP116" s="80"/>
      <c r="AQ116" s="35"/>
    </row>
    <row r="117" spans="1:43" x14ac:dyDescent="0.2">
      <c r="A117" s="84">
        <v>110</v>
      </c>
      <c r="B117" s="84" t="str">
        <f ca="1"/>
        <v>Liberia</v>
      </c>
      <c r="C117" s="84" t="str">
        <f ca="1"/>
        <v>LBR</v>
      </c>
      <c r="D117" s="219" t="str">
        <f ca="1"/>
        <v>SSF           Sub-Saharan Africa</v>
      </c>
      <c r="E117" s="219" t="str">
        <f ca="1"/>
        <v>IDA</v>
      </c>
      <c r="F117" s="190" t="str">
        <f t="shared" ca="1" si="4"/>
        <v/>
      </c>
      <c r="G117" s="80">
        <f>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10</v>
      </c>
      <c r="H117" s="80" cm="1">
        <f t="array" ref="H117">IF(
    SUM(IF(
            ISNUMBER(
                IF(
                    $M$4:$Y$4,
                    (M117:Y117),
                    "")),
            1,
            0))
        =0,
    NA(),
    IF(
        Parameters!$D$15=1,
        IF(
            SUM(--(ISNUMBER(IF($M$4:$Y$4=1,(M117:Y117),""))))&gt;0,
            MAX(IF(
                ISNUMBER(M117:Y117),
                IF(
                    M$4:Y$4=1,
                    M117:Y117,
                    ""),
                "")),
            MAX(IF(
                ISNUMBER(M117:Y117),
                IF(
                    M$4:Y$4=2,
                    M117:Y117,
                    ""),
                ""))
        ),
        IF(
            Parameters!$D$16=1,
            IFERROR(
                AVERAGE(IF(
                    ISNUMBER(M117:Y117),
                    IF(
                        M$4:Y$4=1,
                        M117:Y117,
                        ""),
                    "")),
                AVERAGE(IF(
                    ISNUMBER(M117:Y117),
                    IF(
                        M$4:Y$4=2,
                        M117:Y117,
                        ""),
                    ""))
            ),
            IF(
                Parameters!$D$17=1,
                IFERROR(
                    IF(
                        OR(
                            IF(
                                ISNUMBER(M117:Y117),
                                IF(
                                    M$4:Y$4=1,
                                    M117:Y117,
                                    ""),
                                "")
                            =0),
                        0,
                        GEOMEAN(IF(
                            ISNUMBER(M117:Y117),
                            IF(
                                M$4:Y$4=1,
                                M117:Y117,
                                ""),
                            ""))
                    ),
                    IF(
                        OR(IF(
                            ISNUMBER(M117:Y117),
                            IF(
                                M$4:Y$4=2,
                                M117:Y117,
                                ""),
                            "")
                            =0),
                        0,
                        GEOMEAN(IF(
                            ISNUMBER(M117:Y117),
                            IF(
                                M$4:Y$4=2,
                                M117:Y117,
                                ""),
                            "")))
                )
            )
        )
    )
)</f>
        <v>10</v>
      </c>
      <c r="I117" s="191" cm="1">
        <f t="array" ref="I117">IF(
    SUM(IF(
            ISNUMBER(
                IF(
                    $M$5:$Y$5,
                    (M117:Y117),
                    "")),
            1,
            0))
        =0,
    NA(),
    IF(
        Parameters!$D$15=1,
        IF(
            SUM(--(ISNUMBER(IF($M$5:$Y$5=1,(M117:Y117),""))))&gt;0,
            MAX(IF(
                ISNUMBER(M117:Y117),
                IF(
                    M$5:Y$5=1,
                    M117:Y117,
                    ""),
                "")),
            MAX(IF(
                ISNUMBER(M117:Y117),
                IF(
                    M$5:Y$5=2,
                    M117:Y117,
                    ""),
                ""))
        ),
        IF(
            Parameters!$D$16=1,
            IFERROR(
                AVERAGE(IF(
                    ISNUMBER(M117:Y117),
                    IF(
                        M$5:Y$5=1,
                        M117:Y117,
                        ""),
                    "")),
                AVERAGE(IF(
                    ISNUMBER(M117:Y117),
                    IF(
                        M$5:Y$5=2,
                        M117:Y117,
                        ""),
                    ""))
            ),
            IF(
                Parameters!$D$17=1,
                IFERROR(
                    IF(
                        OR(
                            IF(
                                ISNUMBER(M117:Y117),
                                IF(
                                    M$5:Y$5=1,
                                    M117:Y117,
                                    ""),
                                "")
                            =0),
                        0,
                        GEOMEAN(IF(
                            ISNUMBER(M117:Y117),
                            IF(
                                M$5:Y$5=1,
                                M117:Y117,
                                ""),
                            ""))
                    ),
                    IF(
                        OR(IF(
                            ISNUMBER(M117:Y117),
                            IF(
                                M$5:Y$5=2,
                                M117:Y117,
                                ""),
                            "")
                            =0),
                        0,
                        GEOMEAN(IF(
                            ISNUMBER(M117:Y117),
                            IF(
                                M$5:Y$5=2,
                                M117:Y117,
                                ""),
                            "")))
                )
            )
        )
    )
)</f>
        <v>10</v>
      </c>
      <c r="J117" s="242">
        <v>45142</v>
      </c>
      <c r="K117" s="242">
        <v>45142</v>
      </c>
      <c r="L117" s="91" t="s">
        <v>188</v>
      </c>
      <c r="M117" s="192">
        <v>10</v>
      </c>
      <c r="N117" s="192" t="s">
        <v>409</v>
      </c>
      <c r="O117" s="192" t="s">
        <v>409</v>
      </c>
      <c r="P117" s="192">
        <v>10</v>
      </c>
      <c r="Q117" s="192" t="s">
        <v>409</v>
      </c>
      <c r="R117" s="192">
        <v>7.3</v>
      </c>
      <c r="S117" s="192" t="s">
        <v>409</v>
      </c>
      <c r="T117" s="192" t="s">
        <v>409</v>
      </c>
      <c r="U117" s="192" t="s">
        <v>409</v>
      </c>
      <c r="V117" s="192">
        <v>0.70167494121909602</v>
      </c>
      <c r="W117" s="192">
        <v>-0.42736895277389703</v>
      </c>
      <c r="X117" s="192" t="s">
        <v>409</v>
      </c>
      <c r="Y117" s="192"/>
      <c r="Z117" s="192"/>
      <c r="AF117" s="34"/>
      <c r="AG117" s="34"/>
      <c r="AH117" s="34"/>
      <c r="AI117" s="34"/>
      <c r="AJ117" s="34"/>
      <c r="AK117" s="34"/>
      <c r="AL117" s="195"/>
      <c r="AM117" s="195"/>
      <c r="AN117" s="80"/>
      <c r="AO117" s="80"/>
      <c r="AP117" s="80"/>
      <c r="AQ117" s="35"/>
    </row>
    <row r="118" spans="1:43" x14ac:dyDescent="0.2">
      <c r="A118" s="84">
        <v>111</v>
      </c>
      <c r="B118" s="84" t="str">
        <f ca="1"/>
        <v>Libya</v>
      </c>
      <c r="C118" s="84" t="str">
        <f ca="1"/>
        <v>LBY</v>
      </c>
      <c r="D118" s="219" t="str">
        <f ca="1"/>
        <v>MEA           Middle East &amp; North Africa</v>
      </c>
      <c r="E118" s="219" t="str">
        <f ca="1"/>
        <v>IBRD</v>
      </c>
      <c r="F118" s="190" t="str">
        <f t="shared" ca="1" si="4"/>
        <v/>
      </c>
      <c r="G118" s="80">
        <f>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0</v>
      </c>
      <c r="H118" s="80" cm="1">
        <f t="array" ref="H118">IF(
    SUM(IF(
            ISNUMBER(
                IF(
                    $M$4:$Y$4,
                    (M118:Y118),
                    "")),
            1,
            0))
        =0,
    NA(),
    IF(
        Parameters!$D$15=1,
        IF(
            SUM(--(ISNUMBER(IF($M$4:$Y$4=1,(M118:Y118),""))))&gt;0,
            MAX(IF(
                ISNUMBER(M118:Y118),
                IF(
                    M$4:Y$4=1,
                    M118:Y118,
                    ""),
                "")),
            MAX(IF(
                ISNUMBER(M118:Y118),
                IF(
                    M$4:Y$4=2,
                    M118:Y118,
                    ""),
                ""))
        ),
        IF(
            Parameters!$D$16=1,
            IFERROR(
                AVERAGE(IF(
                    ISNUMBER(M118:Y118),
                    IF(
                        M$4:Y$4=1,
                        M118:Y118,
                        ""),
                    "")),
                AVERAGE(IF(
                    ISNUMBER(M118:Y118),
                    IF(
                        M$4:Y$4=2,
                        M118:Y118,
                        ""),
                    ""))
            ),
            IF(
                Parameters!$D$17=1,
                IFERROR(
                    IF(
                        OR(
                            IF(
                                ISNUMBER(M118:Y118),
                                IF(
                                    M$4:Y$4=1,
                                    M118:Y118,
                                    ""),
                                "")
                            =0),
                        0,
                        GEOMEAN(IF(
                            ISNUMBER(M118:Y118),
                            IF(
                                M$4:Y$4=1,
                                M118:Y118,
                                ""),
                            ""))
                    ),
                    IF(
                        OR(IF(
                            ISNUMBER(M118:Y118),
                            IF(
                                M$4:Y$4=2,
                                M118:Y118,
                                ""),
                            "")
                            =0),
                        0,
                        GEOMEAN(IF(
                            ISNUMBER(M118:Y118),
                            IF(
                                M$4:Y$4=2,
                                M118:Y118,
                                ""),
                            "")))
                )
            )
        )
    )
)</f>
        <v>4.1428571428571397</v>
      </c>
      <c r="I118" s="191" t="e" cm="1">
        <f t="array" ref="I118">IF(
    SUM(IF(
            ISNUMBER(
                IF(
                    $M$5:$Y$5,
                    (M118:Y118),
                    "")),
            1,
            0))
        =0,
    NA(),
    IF(
        Parameters!$D$15=1,
        IF(
            SUM(--(ISNUMBER(IF($M$5:$Y$5=1,(M118:Y118),""))))&gt;0,
            MAX(IF(
                ISNUMBER(M118:Y118),
                IF(
                    M$5:Y$5=1,
                    M118:Y118,
                    ""),
                "")),
            MAX(IF(
                ISNUMBER(M118:Y118),
                IF(
                    M$5:Y$5=2,
                    M118:Y118,
                    ""),
                ""))
        ),
        IF(
            Parameters!$D$16=1,
            IFERROR(
                AVERAGE(IF(
                    ISNUMBER(M118:Y118),
                    IF(
                        M$5:Y$5=1,
                        M118:Y118,
                        ""),
                    "")),
                AVERAGE(IF(
                    ISNUMBER(M118:Y118),
                    IF(
                        M$5:Y$5=2,
                        M118:Y118,
                        ""),
                    ""))
            ),
            IF(
                Parameters!$D$17=1,
                IFERROR(
                    IF(
                        OR(
                            IF(
                                ISNUMBER(M118:Y118),
                                IF(
                                    M$5:Y$5=1,
                                    M118:Y118,
                                    ""),
                                "")
                            =0),
                        0,
                        GEOMEAN(IF(
                            ISNUMBER(M118:Y118),
                            IF(
                                M$5:Y$5=1,
                                M118:Y118,
                                ""),
                            ""))
                    ),
                    IF(
                        OR(IF(
                            ISNUMBER(M118:Y118),
                            IF(
                                M$5:Y$5=2,
                                M118:Y118,
                                ""),
                            "")
                            =0),
                        0,
                        GEOMEAN(IF(
                            ISNUMBER(M118:Y118),
                            IF(
                                M$5:Y$5=2,
                                M118:Y118,
                                ""),
                            "")))
                )
            )
        )
    )
)</f>
        <v>#N/A</v>
      </c>
      <c r="J118" s="242">
        <v>45019</v>
      </c>
      <c r="K118" s="242">
        <v>45014</v>
      </c>
      <c r="L118" s="91" t="s">
        <v>190</v>
      </c>
      <c r="M118" s="192">
        <v>4.1428571428571397</v>
      </c>
      <c r="N118" s="192" t="s">
        <v>409</v>
      </c>
      <c r="O118" s="192" t="s">
        <v>409</v>
      </c>
      <c r="P118" s="192" t="s">
        <v>409</v>
      </c>
      <c r="Q118" s="192" t="s">
        <v>409</v>
      </c>
      <c r="R118" s="192">
        <v>2.9</v>
      </c>
      <c r="S118" s="192" t="s">
        <v>409</v>
      </c>
      <c r="T118" s="192" t="s">
        <v>409</v>
      </c>
      <c r="U118" s="192" t="s">
        <v>409</v>
      </c>
      <c r="V118" s="192" t="s">
        <v>409</v>
      </c>
      <c r="W118" s="192" t="s">
        <v>409</v>
      </c>
      <c r="X118" s="192" t="s">
        <v>409</v>
      </c>
      <c r="Y118" s="192"/>
      <c r="Z118" s="192"/>
      <c r="AF118" s="34"/>
      <c r="AG118" s="34"/>
      <c r="AH118" s="34"/>
      <c r="AI118" s="34"/>
      <c r="AJ118" s="34"/>
      <c r="AK118" s="34"/>
      <c r="AL118" s="195"/>
      <c r="AM118" s="195"/>
      <c r="AN118" s="80"/>
      <c r="AO118" s="80"/>
      <c r="AP118" s="80"/>
      <c r="AQ118" s="35"/>
    </row>
    <row r="119" spans="1:43" x14ac:dyDescent="0.2">
      <c r="A119" s="84">
        <v>112</v>
      </c>
      <c r="B119" s="84" t="str">
        <f ca="1"/>
        <v>St. Lucia</v>
      </c>
      <c r="C119" s="84" t="str">
        <f ca="1"/>
        <v>LCA</v>
      </c>
      <c r="D119" s="219" t="str">
        <f ca="1"/>
        <v>LCN           Latin America &amp; Caribbean</v>
      </c>
      <c r="E119" s="219" t="str">
        <f ca="1"/>
        <v>Blend</v>
      </c>
      <c r="F119" s="190" t="str">
        <f t="shared" ca="1" si="4"/>
        <v/>
      </c>
      <c r="G119" s="80">
        <f>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0</v>
      </c>
      <c r="H119" s="80" cm="1">
        <f t="array" ref="H119">IF(
    SUM(IF(
            ISNUMBER(
                IF(
                    $M$4:$Y$4,
                    (M119:Y119),
                    "")),
            1,
            0))
        =0,
    NA(),
    IF(
        Parameters!$D$15=1,
        IF(
            SUM(--(ISNUMBER(IF($M$4:$Y$4=1,(M119:Y119),""))))&gt;0,
            MAX(IF(
                ISNUMBER(M119:Y119),
                IF(
                    M$4:Y$4=1,
                    M119:Y119,
                    ""),
                "")),
            MAX(IF(
                ISNUMBER(M119:Y119),
                IF(
                    M$4:Y$4=2,
                    M119:Y119,
                    ""),
                ""))
        ),
        IF(
            Parameters!$D$16=1,
            IFERROR(
                AVERAGE(IF(
                    ISNUMBER(M119:Y119),
                    IF(
                        M$4:Y$4=1,
                        M119:Y119,
                        ""),
                    "")),
                AVERAGE(IF(
                    ISNUMBER(M119:Y119),
                    IF(
                        M$4:Y$4=2,
                        M119:Y119,
                        ""),
                    ""))
            ),
            IF(
                Parameters!$D$17=1,
                IFERROR(
                    IF(
                        OR(
                            IF(
                                ISNUMBER(M119:Y119),
                                IF(
                                    M$4:Y$4=1,
                                    M119:Y119,
                                    ""),
                                "")
                            =0),
                        0,
                        GEOMEAN(IF(
                            ISNUMBER(M119:Y119),
                            IF(
                                M$4:Y$4=1,
                                M119:Y119,
                                ""),
                            ""))
                    ),
                    IF(
                        OR(IF(
                            ISNUMBER(M119:Y119),
                            IF(
                                M$4:Y$4=2,
                                M119:Y119,
                                ""),
                            "")
                            =0),
                        0,
                        GEOMEAN(IF(
                            ISNUMBER(M119:Y119),
                            IF(
                                M$4:Y$4=2,
                                M119:Y119,
                                ""),
                            "")))
                )
            )
        )
    )
)</f>
        <v>4.5714285714285703</v>
      </c>
      <c r="I119" s="191" cm="1">
        <f t="array" ref="I119">IF(
    SUM(IF(
            ISNUMBER(
                IF(
                    $M$5:$Y$5,
                    (M119:Y119),
                    "")),
            1,
            0))
        =0,
    NA(),
    IF(
        Parameters!$D$15=1,
        IF(
            SUM(--(ISNUMBER(IF($M$5:$Y$5=1,(M119:Y119),""))))&gt;0,
            MAX(IF(
                ISNUMBER(M119:Y119),
                IF(
                    M$5:Y$5=1,
                    M119:Y119,
                    ""),
                "")),
            MAX(IF(
                ISNUMBER(M119:Y119),
                IF(
                    M$5:Y$5=2,
                    M119:Y119,
                    ""),
                ""))
        ),
        IF(
            Parameters!$D$16=1,
            IFERROR(
                AVERAGE(IF(
                    ISNUMBER(M119:Y119),
                    IF(
                        M$5:Y$5=1,
                        M119:Y119,
                        ""),
                    "")),
                AVERAGE(IF(
                    ISNUMBER(M119:Y119),
                    IF(
                        M$5:Y$5=2,
                        M119:Y119,
                        ""),
                    ""))
            ),
            IF(
                Parameters!$D$17=1,
                IFERROR(
                    IF(
                        OR(
                            IF(
                                ISNUMBER(M119:Y119),
                                IF(
                                    M$5:Y$5=1,
                                    M119:Y119,
                                    ""),
                                "")
                            =0),
                        0,
                        GEOMEAN(IF(
                            ISNUMBER(M119:Y119),
                            IF(
                                M$5:Y$5=1,
                                M119:Y119,
                                ""),
                            ""))
                    ),
                    IF(
                        OR(IF(
                            ISNUMBER(M119:Y119),
                            IF(
                                M$5:Y$5=2,
                                M119:Y119,
                                ""),
                            "")
                            =0),
                        0,
                        GEOMEAN(IF(
                            ISNUMBER(M119:Y119),
                            IF(
                                M$5:Y$5=2,
                                M119:Y119,
                                ""),
                            "")))
                )
            )
        )
    )
)</f>
        <v>0</v>
      </c>
      <c r="J119" s="242">
        <v>45142</v>
      </c>
      <c r="K119" s="242">
        <v>45142</v>
      </c>
      <c r="L119" s="91" t="s">
        <v>191</v>
      </c>
      <c r="M119" s="192">
        <v>4.5714285714285703</v>
      </c>
      <c r="N119" s="192" t="s">
        <v>409</v>
      </c>
      <c r="O119" s="192" t="s">
        <v>409</v>
      </c>
      <c r="P119" s="192">
        <v>0</v>
      </c>
      <c r="Q119" s="192" t="s">
        <v>409</v>
      </c>
      <c r="R119" s="192">
        <v>3.2</v>
      </c>
      <c r="S119" s="192" t="s">
        <v>409</v>
      </c>
      <c r="T119" s="192" t="s">
        <v>409</v>
      </c>
      <c r="U119" s="192" t="s">
        <v>409</v>
      </c>
      <c r="V119" s="192">
        <v>-0.36287285376331002</v>
      </c>
      <c r="W119" s="192">
        <v>-1.0804503700641901</v>
      </c>
      <c r="X119" s="192" t="s">
        <v>409</v>
      </c>
      <c r="Y119" s="192"/>
      <c r="Z119" s="192"/>
      <c r="AF119" s="34"/>
      <c r="AG119" s="34"/>
      <c r="AH119" s="34"/>
      <c r="AI119" s="34"/>
      <c r="AJ119" s="34"/>
      <c r="AK119" s="34"/>
      <c r="AL119" s="195"/>
      <c r="AM119" s="195"/>
      <c r="AN119" s="80"/>
      <c r="AO119" s="80"/>
      <c r="AP119" s="80"/>
      <c r="AQ119" s="35"/>
    </row>
    <row r="120" spans="1:43" x14ac:dyDescent="0.2">
      <c r="A120" s="84">
        <v>113</v>
      </c>
      <c r="B120" s="84" t="str">
        <f ca="1"/>
        <v>Liechtenstein</v>
      </c>
      <c r="C120" s="84" t="str">
        <f ca="1"/>
        <v>LIE</v>
      </c>
      <c r="D120" s="219" t="str">
        <f ca="1"/>
        <v>ECS           Europe &amp; Central Asia</v>
      </c>
      <c r="E120" s="219" t="str">
        <f ca="1"/>
        <v>NA</v>
      </c>
      <c r="F120" s="190" t="str">
        <f t="shared" ca="1" si="4"/>
        <v/>
      </c>
      <c r="G120" s="80">
        <f>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$M$4:$Y$4,
                    (M120:Y120),
                    "")),
            1,
            0))
        =0,
    NA(),
    IF(
        Parameters!$D$15=1,
        IF(
            SUM(--(ISNUMBER(IF($M$4:$Y$4=1,(M120:Y120),""))))&gt;0,
            MAX(IF(
                ISNUMBER(M120:Y120),
                IF(
                    M$4:Y$4=1,
                    M120:Y120,
                    ""),
                "")),
            MAX(IF(
                ISNUMBER(M120:Y120),
                IF(
                    M$4:Y$4=2,
                    M120:Y120,
                    ""),
                ""))
        ),
        IF(
            Parameters!$D$16=1,
            IFERROR(
                AVERAGE(IF(
                    ISNUMBER(M120:Y120),
                    IF(
                        M$4:Y$4=1,
                        M120:Y120,
                        ""),
                    "")),
                AVERAGE(IF(
                    ISNUMBER(M120:Y120),
                    IF(
                        M$4:Y$4=2,
                        M120:Y120,
                        ""),
                    ""))
            ),
            IF(
                Parameters!$D$17=1,
                IFERROR(
                    IF(
                        OR(
                            IF(
                                ISNUMBER(M120:Y120),
                                IF(
                                    M$4:Y$4=1,
                                    M120:Y120,
                                    ""),
                                "")
                            =0),
                        0,
                        GEOMEAN(IF(
                            ISNUMBER(M120:Y120),
                            IF(
                                M$4:Y$4=1,
                                M120:Y120,
                                ""),
                            ""))
                    ),
                    IF(
                        OR(IF(
                            ISNUMBER(M120:Y120),
                            IF(
                                M$4:Y$4=2,
                                M120:Y120,
                                ""),
                            "")
                            =0),
                        0,
                        GEOMEAN(IF(
                            ISNUMBER(M120:Y120),
                            IF(
                                M$4:Y$4=2,
                                M120:Y120,
                                ""),
                            "")))
                )
            )
        )
    )
)</f>
        <v>0</v>
      </c>
      <c r="I120" s="191" t="e" cm="1">
        <f t="array" ref="I120">IF(
    SUM(IF(
            ISNUMBER(
                IF(
                    $M$5:$Y$5,
                    (M120:Y120),
                    "")),
            1,
            0))
        =0,
    NA(),
    IF(
        Parameters!$D$15=1,
        IF(
            SUM(--(ISNUMBER(IF($M$5:$Y$5=1,(M120:Y120),""))))&gt;0,
            MAX(IF(
                ISNUMBER(M120:Y120),
                IF(
                    M$5:Y$5=1,
                    M120:Y120,
                    ""),
                "")),
            MAX(IF(
                ISNUMBER(M120:Y120),
                IF(
                    M$5:Y$5=2,
                    M120:Y120,
                    ""),
                ""))
        ),
        IF(
            Parameters!$D$16=1,
            IFERROR(
                AVERAGE(IF(
                    ISNUMBER(M120:Y120),
                    IF(
                        M$5:Y$5=1,
                        M120:Y120,
                        ""),
                    "")),
                AVERAGE(IF(
                    ISNUMBER(M120:Y120),
                    IF(
                        M$5:Y$5=2,
                        M120:Y120,
                        ""),
                    ""))
            ),
            IF(
                Parameters!$D$17=1,
                IFERROR(
                    IF(
                        OR(
                            IF(
                                ISNUMBER(M120:Y120),
                                IF(
                                    M$5:Y$5=1,
                                    M120:Y120,
                                    ""),
                                "")
                            =0),
                        0,
                        GEOMEAN(IF(
                            ISNUMBER(M120:Y120),
                            IF(
                                M$5:Y$5=1,
                                M120:Y120,
                                ""),
                            ""))
                    ),
                    IF(
                        OR(IF(
                            ISNUMBER(M120:Y120),
                            IF(
                                M$5:Y$5=2,
                                M120:Y120,
                                ""),
                            "")
                            =0),
                        0,
                        GEOMEAN(IF(
                            ISNUMBER(M120:Y120),
                            IF(
                                M$5:Y$5=2,
                                M120:Y120,
                                ""),
                            "")))
                )
            )
        )
    )
)</f>
        <v>#N/A</v>
      </c>
      <c r="J120" s="242">
        <v>44753</v>
      </c>
      <c r="K120" s="242">
        <v>45014</v>
      </c>
      <c r="L120" s="91" t="s">
        <v>193</v>
      </c>
      <c r="M120" s="192">
        <v>0</v>
      </c>
      <c r="N120" s="192" t="s">
        <v>409</v>
      </c>
      <c r="O120" s="192" t="s">
        <v>409</v>
      </c>
      <c r="P120" s="192" t="s">
        <v>409</v>
      </c>
      <c r="Q120" s="192" t="s">
        <v>409</v>
      </c>
      <c r="R120" s="192">
        <v>0</v>
      </c>
      <c r="S120" s="192" t="s">
        <v>409</v>
      </c>
      <c r="T120" s="192" t="s">
        <v>409</v>
      </c>
      <c r="U120" s="192" t="s">
        <v>409</v>
      </c>
      <c r="V120" s="192" t="s">
        <v>409</v>
      </c>
      <c r="W120" s="192" t="s">
        <v>409</v>
      </c>
      <c r="X120" s="192" t="s">
        <v>409</v>
      </c>
      <c r="Y120" s="192"/>
      <c r="Z120" s="192"/>
      <c r="AF120" s="34"/>
      <c r="AG120" s="34"/>
      <c r="AH120" s="34"/>
      <c r="AI120" s="34"/>
      <c r="AJ120" s="34"/>
      <c r="AK120" s="34"/>
      <c r="AL120" s="195"/>
      <c r="AM120" s="195"/>
      <c r="AN120" s="80"/>
      <c r="AO120" s="80"/>
      <c r="AP120" s="80"/>
      <c r="AQ120" s="35"/>
    </row>
    <row r="121" spans="1:43" x14ac:dyDescent="0.2">
      <c r="A121" s="84">
        <v>114</v>
      </c>
      <c r="B121" s="84" t="str">
        <f ca="1"/>
        <v>Sri Lanka</v>
      </c>
      <c r="C121" s="84" t="str">
        <f ca="1"/>
        <v>LKA</v>
      </c>
      <c r="D121" s="219" t="str">
        <f ca="1"/>
        <v>SAS           South Asia</v>
      </c>
      <c r="E121" s="219" t="str">
        <f ca="1"/>
        <v>IBRD</v>
      </c>
      <c r="F121" s="190" t="str">
        <f t="shared" ca="1" si="4"/>
        <v/>
      </c>
      <c r="G121" s="80">
        <f>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6.5465367070797678</v>
      </c>
      <c r="H121" s="80" cm="1">
        <f t="array" ref="H121">IF(
    SUM(IF(
            ISNUMBER(
                IF(
                    $M$4:$Y$4,
                    (M121:Y121),
                    "")),
            1,
            0))
        =0,
    NA(),
    IF(
        Parameters!$D$15=1,
        IF(
            SUM(--(ISNUMBER(IF($M$4:$Y$4=1,(M121:Y121),""))))&gt;0,
            MAX(IF(
                ISNUMBER(M121:Y121),
                IF(
                    M$4:Y$4=1,
                    M121:Y121,
                    ""),
                "")),
            MAX(IF(
                ISNUMBER(M121:Y121),
                IF(
                    M$4:Y$4=2,
                    M121:Y121,
                    ""),
                ""))
        ),
        IF(
            Parameters!$D$16=1,
            IFERROR(
                AVERAGE(IF(
                    ISNUMBER(M121:Y121),
                    IF(
                        M$4:Y$4=1,
                        M121:Y121,
                        ""),
                    "")),
                AVERAGE(IF(
                    ISNUMBER(M121:Y121),
                    IF(
                        M$4:Y$4=2,
                        M121:Y121,
                        ""),
                    ""))
            ),
            IF(
                Parameters!$D$17=1,
                IFERROR(
                    IF(
                        OR(
                            IF(
                                ISNUMBER(M121:Y121),
                                IF(
                                    M$4:Y$4=1,
                                    M121:Y121,
                                    ""),
                                "")
                            =0),
                        0,
                        GEOMEAN(IF(
                            ISNUMBER(M121:Y121),
                            IF(
                                M$4:Y$4=1,
                                M121:Y121,
                                ""),
                            ""))
                    ),
                    IF(
                        OR(IF(
                            ISNUMBER(M121:Y121),
                            IF(
                                M$4:Y$4=2,
                                M121:Y121,
                                ""),
                            "")
                            =0),
                        0,
                        GEOMEAN(IF(
                            ISNUMBER(M121:Y121),
                            IF(
                                M$4:Y$4=2,
                                M121:Y121,
                                ""),
                            "")))
                )
            )
        )
    )
)</f>
        <v>4.2857142857142803</v>
      </c>
      <c r="I121" s="191" cm="1">
        <f t="array" ref="I121">IF(
    SUM(IF(
            ISNUMBER(
                IF(
                    $M$5:$Y$5,
                    (M121:Y121),
                    "")),
            1,
            0))
        =0,
    NA(),
    IF(
        Parameters!$D$15=1,
        IF(
            SUM(--(ISNUMBER(IF($M$5:$Y$5=1,(M121:Y121),""))))&gt;0,
            MAX(IF(
                ISNUMBER(M121:Y121),
                IF(
                    M$5:Y$5=1,
                    M121:Y121,
                    ""),
                "")),
            MAX(IF(
                ISNUMBER(M121:Y121),
                IF(
                    M$5:Y$5=2,
                    M121:Y121,
                    ""),
                ""))
        ),
        IF(
            Parameters!$D$16=1,
            IFERROR(
                AVERAGE(IF(
                    ISNUMBER(M121:Y121),
                    IF(
                        M$5:Y$5=1,
                        M121:Y121,
                        ""),
                    "")),
                AVERAGE(IF(
                    ISNUMBER(M121:Y121),
                    IF(
                        M$5:Y$5=2,
                        M121:Y121,
                        ""),
                    ""))
            ),
            IF(
                Parameters!$D$17=1,
                IFERROR(
                    IF(
                        OR(
                            IF(
                                ISNUMBER(M121:Y121),
                                IF(
                                    M$5:Y$5=1,
                                    M121:Y121,
                                    ""),
                                "")
                            =0),
                        0,
                        GEOMEAN(IF(
                            ISNUMBER(M121:Y121),
                            IF(
                                M$5:Y$5=1,
                                M121:Y121,
                                ""),
                            ""))
                    ),
                    IF(
                        OR(IF(
                            ISNUMBER(M121:Y121),
                            IF(
                                M$5:Y$5=2,
                                M121:Y121,
                                ""),
                            "")
                            =0),
                        0,
                        GEOMEAN(IF(
                            ISNUMBER(M121:Y121),
                            IF(
                                M$5:Y$5=2,
                                M121:Y121,
                                ""),
                            "")))
                )
            )
        )
    )
)</f>
        <v>10</v>
      </c>
      <c r="J121" s="242">
        <v>45142</v>
      </c>
      <c r="K121" s="242">
        <v>45142</v>
      </c>
      <c r="L121" s="91" t="s">
        <v>195</v>
      </c>
      <c r="M121" s="192">
        <v>4.2857142857142803</v>
      </c>
      <c r="N121" s="192">
        <v>1.5</v>
      </c>
      <c r="O121" s="192">
        <v>0</v>
      </c>
      <c r="P121" s="192">
        <v>10</v>
      </c>
      <c r="Q121" s="192" t="s">
        <v>409</v>
      </c>
      <c r="R121" s="192">
        <v>3</v>
      </c>
      <c r="S121" s="192">
        <v>0.15</v>
      </c>
      <c r="T121" s="192">
        <v>-0.4</v>
      </c>
      <c r="U121" s="192" t="s">
        <v>539</v>
      </c>
      <c r="V121" s="192">
        <v>4.5910000000000002</v>
      </c>
      <c r="W121" s="192">
        <v>0.70699999999999996</v>
      </c>
      <c r="X121" s="192" t="s">
        <v>409</v>
      </c>
      <c r="Y121" s="192"/>
      <c r="Z121" s="192"/>
      <c r="AF121" s="34"/>
      <c r="AG121" s="34"/>
      <c r="AH121" s="34"/>
      <c r="AI121" s="34"/>
      <c r="AJ121" s="34"/>
      <c r="AK121" s="34"/>
      <c r="AL121" s="195"/>
      <c r="AM121" s="195"/>
      <c r="AN121" s="80"/>
      <c r="AO121" s="80"/>
      <c r="AP121" s="80"/>
      <c r="AQ121" s="35"/>
    </row>
    <row r="122" spans="1:43" x14ac:dyDescent="0.2">
      <c r="A122" s="84">
        <v>115</v>
      </c>
      <c r="B122" s="84" t="str">
        <f ca="1"/>
        <v>Lesotho</v>
      </c>
      <c r="C122" s="84" t="str">
        <f ca="1"/>
        <v>LSO</v>
      </c>
      <c r="D122" s="219" t="str">
        <f ca="1"/>
        <v>SSF           Sub-Saharan Africa</v>
      </c>
      <c r="E122" s="219" t="str">
        <f ca="1"/>
        <v>IDA</v>
      </c>
      <c r="F122" s="190" t="str">
        <f t="shared" ca="1" si="4"/>
        <v/>
      </c>
      <c r="G122" s="80">
        <f>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$M$4:$Y$4,
                    (M122:Y122),
                    "")),
            1,
            0))
        =0,
    NA(),
    IF(
        Parameters!$D$15=1,
        IF(
            SUM(--(ISNUMBER(IF($M$4:$Y$4=1,(M122:Y122),""))))&gt;0,
            MAX(IF(
                ISNUMBER(M122:Y122),
                IF(
                    M$4:Y$4=1,
                    M122:Y122,
                    ""),
                "")),
            MAX(IF(
                ISNUMBER(M122:Y122),
                IF(
                    M$4:Y$4=2,
                    M122:Y122,
                    ""),
                ""))
        ),
        IF(
            Parameters!$D$16=1,
            IFERROR(
                AVERAGE(IF(
                    ISNUMBER(M122:Y122),
                    IF(
                        M$4:Y$4=1,
                        M122:Y122,
                        ""),
                    "")),
                AVERAGE(IF(
                    ISNUMBER(M122:Y122),
                    IF(
                        M$4:Y$4=2,
                        M122:Y122,
                        ""),
                    ""))
            ),
            IF(
                Parameters!$D$17=1,
                IFERROR(
                    IF(
                        OR(
                            IF(
                                ISNUMBER(M122:Y122),
                                IF(
                                    M$4:Y$4=1,
                                    M122:Y122,
                                    ""),
                                "")
                            =0),
                        0,
                        GEOMEAN(IF(
                            ISNUMBER(M122:Y122),
                            IF(
                                M$4:Y$4=1,
                                M122:Y122,
                                ""),
                            ""))
                    ),
                    IF(
                        OR(IF(
                            ISNUMBER(M122:Y122),
                            IF(
                                M$4:Y$4=2,
                                M122:Y122,
                                ""),
                            "")
                            =0),
                        0,
                        GEOMEAN(IF(
                            ISNUMBER(M122:Y122),
                            IF(
                                M$4:Y$4=2,
                                M122:Y122,
                                ""),
                            "")))
                )
            )
        )
    )
)</f>
        <v>8.8571428571428505</v>
      </c>
      <c r="I122" s="191" cm="1">
        <f t="array" ref="I122">IF(
    SUM(IF(
            ISNUMBER(
                IF(
                    $M$5:$Y$5,
                    (M122:Y122),
                    "")),
            1,
            0))
        =0,
    NA(),
    IF(
        Parameters!$D$15=1,
        IF(
            SUM(--(ISNUMBER(IF($M$5:$Y$5=1,(M122:Y122),""))))&gt;0,
            MAX(IF(
                ISNUMBER(M122:Y122),
                IF(
                    M$5:Y$5=1,
                    M122:Y122,
                    ""),
                "")),
            MAX(IF(
                ISNUMBER(M122:Y122),
                IF(
                    M$5:Y$5=2,
                    M122:Y122,
                    ""),
                ""))
        ),
        IF(
            Parameters!$D$16=1,
            IFERROR(
                AVERAGE(IF(
                    ISNUMBER(M122:Y122),
                    IF(
                        M$5:Y$5=1,
                        M122:Y122,
                        ""),
                    "")),
                AVERAGE(IF(
                    ISNUMBER(M122:Y122),
                    IF(
                        M$5:Y$5=2,
                        M122:Y122,
                        ""),
                    ""))
            ),
            IF(
                Parameters!$D$17=1,
                IFERROR(
                    IF(
                        OR(
                            IF(
                                ISNUMBER(M122:Y122),
                                IF(
                                    M$5:Y$5=1,
                                    M122:Y122,
                                    ""),
                                "")
                            =0),
                        0,
                        GEOMEAN(IF(
                            ISNUMBER(M122:Y122),
                            IF(
                                M$5:Y$5=1,
                                M122:Y122,
                                ""),
                            ""))
                    ),
                    IF(
                        OR(IF(
                            ISNUMBER(M122:Y122),
                            IF(
                                M$5:Y$5=2,
                                M122:Y122,
                                ""),
                            "")
                            =0),
                        0,
                        GEOMEAN(IF(
                            ISNUMBER(M122:Y122),
                            IF(
                                M$5:Y$5=2,
                                M122:Y122,
                                ""),
                            "")))
                )
            )
        )
    )
)</f>
        <v>0</v>
      </c>
      <c r="J122" s="242">
        <v>45142</v>
      </c>
      <c r="K122" s="242">
        <v>45142</v>
      </c>
      <c r="L122" s="91" t="s">
        <v>197</v>
      </c>
      <c r="M122" s="192">
        <v>8.8571428571428505</v>
      </c>
      <c r="N122" s="192" t="s">
        <v>409</v>
      </c>
      <c r="O122" s="192" t="s">
        <v>409</v>
      </c>
      <c r="P122" s="192">
        <v>0</v>
      </c>
      <c r="Q122" s="192" t="s">
        <v>409</v>
      </c>
      <c r="R122" s="192">
        <v>6.2</v>
      </c>
      <c r="S122" s="192" t="s">
        <v>409</v>
      </c>
      <c r="T122" s="192" t="s">
        <v>409</v>
      </c>
      <c r="U122" s="192" t="s">
        <v>409</v>
      </c>
      <c r="V122" s="192">
        <v>-0.592858364722602</v>
      </c>
      <c r="W122" s="192">
        <v>-0.398115885277598</v>
      </c>
      <c r="X122" s="192" t="s">
        <v>409</v>
      </c>
      <c r="Y122" s="192"/>
      <c r="Z122" s="192"/>
      <c r="AF122" s="34"/>
      <c r="AG122" s="34"/>
      <c r="AH122" s="34"/>
      <c r="AI122" s="34"/>
      <c r="AJ122" s="34"/>
      <c r="AK122" s="34"/>
      <c r="AL122" s="195"/>
      <c r="AM122" s="195"/>
      <c r="AN122" s="80"/>
      <c r="AO122" s="80"/>
      <c r="AP122" s="80"/>
      <c r="AQ122" s="35"/>
    </row>
    <row r="123" spans="1:43" x14ac:dyDescent="0.2">
      <c r="A123" s="84">
        <v>116</v>
      </c>
      <c r="B123" s="84" t="str">
        <f ca="1"/>
        <v>Lithuania</v>
      </c>
      <c r="C123" s="84" t="str">
        <f ca="1"/>
        <v>LTU</v>
      </c>
      <c r="D123" s="219" t="str">
        <f ca="1"/>
        <v>ECS           Europe &amp; Central Asia</v>
      </c>
      <c r="E123" s="219" t="str">
        <f ca="1"/>
        <v>NA</v>
      </c>
      <c r="F123" s="190" t="str">
        <f t="shared" ca="1" si="4"/>
        <v/>
      </c>
      <c r="G123" s="80">
        <f>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$M$4:$Y$4,
                    (M123:Y123),
                    "")),
            1,
            0))
        =0,
    NA(),
    IF(
        Parameters!$D$15=1,
        IF(
            SUM(--(ISNUMBER(IF($M$4:$Y$4=1,(M123:Y123),""))))&gt;0,
            MAX(IF(
                ISNUMBER(M123:Y123),
                IF(
                    M$4:Y$4=1,
                    M123:Y123,
                    ""),
                "")),
            MAX(IF(
                ISNUMBER(M123:Y123),
                IF(
                    M$4:Y$4=2,
                    M123:Y123,
                    ""),
                ""))
        ),
        IF(
            Parameters!$D$16=1,
            IFERROR(
                AVERAGE(IF(
                    ISNUMBER(M123:Y123),
                    IF(
                        M$4:Y$4=1,
                        M123:Y123,
                        ""),
                    "")),
                AVERAGE(IF(
                    ISNUMBER(M123:Y123),
                    IF(
                        M$4:Y$4=2,
                        M123:Y123,
                        ""),
                    ""))
            ),
            IF(
                Parameters!$D$17=1,
                IFERROR(
                    IF(
                        OR(
                            IF(
                                ISNUMBER(M123:Y123),
                                IF(
                                    M$4:Y$4=1,
                                    M123:Y123,
                                    ""),
                                "")
                            =0),
                        0,
                        GEOMEAN(IF(
                            ISNUMBER(M123:Y123),
                            IF(
                                M$4:Y$4=1,
                                M123:Y123,
                                ""),
                            ""))
                    ),
                    IF(
                        OR(IF(
                            ISNUMBER(M123:Y123),
                            IF(
                                M$4:Y$4=2,
                                M123:Y123,
                                ""),
                            "")
                            =0),
                        0,
                        GEOMEAN(IF(
                            ISNUMBER(M123:Y123),
                            IF(
                                M$4:Y$4=2,
                                M123:Y123,
                                ""),
                            "")))
                )
            )
        )
    )
)</f>
        <v>1.28571428571428</v>
      </c>
      <c r="I123" s="191" cm="1">
        <f t="array" ref="I123">IF(
    SUM(IF(
            ISNUMBER(
                IF(
                    $M$5:$Y$5,
                    (M123:Y123),
                    "")),
            1,
            0))
        =0,
    NA(),
    IF(
        Parameters!$D$15=1,
        IF(
            SUM(--(ISNUMBER(IF($M$5:$Y$5=1,(M123:Y123),""))))&gt;0,
            MAX(IF(
                ISNUMBER(M123:Y123),
                IF(
                    M$5:Y$5=1,
                    M123:Y123,
                    ""),
                "")),
            MAX(IF(
                ISNUMBER(M123:Y123),
                IF(
                    M$5:Y$5=2,
                    M123:Y123,
                    ""),
                ""))
        ),
        IF(
            Parameters!$D$16=1,
            IFERROR(
                AVERAGE(IF(
                    ISNUMBER(M123:Y123),
                    IF(
                        M$5:Y$5=1,
                        M123:Y123,
                        ""),
                    "")),
                AVERAGE(IF(
                    ISNUMBER(M123:Y123),
                    IF(
                        M$5:Y$5=2,
                        M123:Y123,
                        ""),
                    ""))
            ),
            IF(
                Parameters!$D$17=1,
                IFERROR(
                    IF(
                        OR(
                            IF(
                                ISNUMBER(M123:Y123),
                                IF(
                                    M$5:Y$5=1,
                                    M123:Y123,
                                    ""),
                                "")
                            =0),
                        0,
                        GEOMEAN(IF(
                            ISNUMBER(M123:Y123),
                            IF(
                                M$5:Y$5=1,
                                M123:Y123,
                                ""),
                            ""))
                    ),
                    IF(
                        OR(IF(
                            ISNUMBER(M123:Y123),
                            IF(
                                M$5:Y$5=2,
                                M123:Y123,
                                ""),
                            "")
                            =0),
                        0,
                        GEOMEAN(IF(
                            ISNUMBER(M123:Y123),
                            IF(
                                M$5:Y$5=2,
                                M123:Y123,
                                ""),
                            "")))
                )
            )
        )
    )
)</f>
        <v>0</v>
      </c>
      <c r="J123" s="242">
        <v>45142</v>
      </c>
      <c r="K123" s="242">
        <v>45142</v>
      </c>
      <c r="L123" s="91" t="s">
        <v>199</v>
      </c>
      <c r="M123" s="192">
        <v>1.28571428571428</v>
      </c>
      <c r="N123" s="192">
        <v>0</v>
      </c>
      <c r="O123" s="192" t="s">
        <v>409</v>
      </c>
      <c r="P123" s="192" t="s">
        <v>409</v>
      </c>
      <c r="Q123" s="192" t="s">
        <v>409</v>
      </c>
      <c r="R123" s="192">
        <v>0.9</v>
      </c>
      <c r="S123" s="192">
        <v>-1.1879999999999999</v>
      </c>
      <c r="T123" s="192">
        <v>-1.37499999999999</v>
      </c>
      <c r="U123" s="192" t="s">
        <v>409</v>
      </c>
      <c r="V123" s="192" t="s">
        <v>409</v>
      </c>
      <c r="W123" s="192" t="s">
        <v>409</v>
      </c>
      <c r="X123" s="192" t="s">
        <v>409</v>
      </c>
      <c r="Y123" s="192"/>
      <c r="Z123" s="192"/>
      <c r="AF123" s="34"/>
      <c r="AG123" s="34"/>
      <c r="AH123" s="34"/>
      <c r="AI123" s="34"/>
      <c r="AJ123" s="34"/>
      <c r="AK123" s="34"/>
      <c r="AL123" s="195"/>
      <c r="AM123" s="195"/>
      <c r="AN123" s="80"/>
      <c r="AO123" s="80"/>
      <c r="AP123" s="80"/>
      <c r="AQ123" s="35"/>
    </row>
    <row r="124" spans="1:43" x14ac:dyDescent="0.2">
      <c r="A124" s="84">
        <v>117</v>
      </c>
      <c r="B124" s="84" t="str">
        <f ca="1"/>
        <v>Luxembourg</v>
      </c>
      <c r="C124" s="84" t="str">
        <f ca="1"/>
        <v>LUX</v>
      </c>
      <c r="D124" s="219" t="str">
        <f ca="1"/>
        <v>ECS           Europe &amp; Central Asia</v>
      </c>
      <c r="E124" s="219" t="str">
        <f ca="1"/>
        <v>NA</v>
      </c>
      <c r="F124" s="190" t="str">
        <f t="shared" ca="1" si="4"/>
        <v/>
      </c>
      <c r="G124" s="80">
        <f>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$M$4:$Y$4,
                    (M124:Y124),
                    "")),
            1,
            0))
        =0,
    NA(),
    IF(
        Parameters!$D$15=1,
        IF(
            SUM(--(ISNUMBER(IF($M$4:$Y$4=1,(M124:Y124),""))))&gt;0,
            MAX(IF(
                ISNUMBER(M124:Y124),
                IF(
                    M$4:Y$4=1,
                    M124:Y124,
                    ""),
                "")),
            MAX(IF(
                ISNUMBER(M124:Y124),
                IF(
                    M$4:Y$4=2,
                    M124:Y124,
                    ""),
                ""))
        ),
        IF(
            Parameters!$D$16=1,
            IFERROR(
                AVERAGE(IF(
                    ISNUMBER(M124:Y124),
                    IF(
                        M$4:Y$4=1,
                        M124:Y124,
                        ""),
                    "")),
                AVERAGE(IF(
                    ISNUMBER(M124:Y124),
                    IF(
                        M$4:Y$4=2,
                        M124:Y124,
                        ""),
                    ""))
            ),
            IF(
                Parameters!$D$17=1,
                IFERROR(
                    IF(
                        OR(
                            IF(
                                ISNUMBER(M124:Y124),
                                IF(
                                    M$4:Y$4=1,
                                    M124:Y124,
                                    ""),
                                "")
                            =0),
                        0,
                        GEOMEAN(IF(
                            ISNUMBER(M124:Y124),
                            IF(
                                M$4:Y$4=1,
                                M124:Y124,
                                ""),
                            ""))
                    ),
                    IF(
                        OR(IF(
                            ISNUMBER(M124:Y124),
                            IF(
                                M$4:Y$4=2,
                                M124:Y124,
                                ""),
                            "")
                            =0),
                        0,
                        GEOMEAN(IF(
                            ISNUMBER(M124:Y124),
                            IF(
                                M$4:Y$4=2,
                                M124:Y124,
                                ""),
                            "")))
                )
            )
        )
    )
)</f>
        <v>0.85714285714285499</v>
      </c>
      <c r="I124" s="191" cm="1">
        <f t="array" ref="I124">IF(
    SUM(IF(
            ISNUMBER(
                IF(
                    $M$5:$Y$5,
                    (M124:Y124),
                    "")),
            1,
            0))
        =0,
    NA(),
    IF(
        Parameters!$D$15=1,
        IF(
            SUM(--(ISNUMBER(IF($M$5:$Y$5=1,(M124:Y124),""))))&gt;0,
            MAX(IF(
                ISNUMBER(M124:Y124),
                IF(
                    M$5:Y$5=1,
                    M124:Y124,
                    ""),
                "")),
            MAX(IF(
                ISNUMBER(M124:Y124),
                IF(
                    M$5:Y$5=2,
                    M124:Y124,
                    ""),
                ""))
        ),
        IF(
            Parameters!$D$16=1,
            IFERROR(
                AVERAGE(IF(
                    ISNUMBER(M124:Y124),
                    IF(
                        M$5:Y$5=1,
                        M124:Y124,
                        ""),
                    "")),
                AVERAGE(IF(
                    ISNUMBER(M124:Y124),
                    IF(
                        M$5:Y$5=2,
                        M124:Y124,
                        ""),
                    ""))
            ),
            IF(
                Parameters!$D$17=1,
                IFERROR(
                    IF(
                        OR(
                            IF(
                                ISNUMBER(M124:Y124),
                                IF(
                                    M$5:Y$5=1,
                                    M124:Y124,
                                    ""),
                                "")
                            =0),
                        0,
                        GEOMEAN(IF(
                            ISNUMBER(M124:Y124),
                            IF(
                                M$5:Y$5=1,
                                M124:Y124,
                                ""),
                            ""))
                    ),
                    IF(
                        OR(IF(
                            ISNUMBER(M124:Y124),
                            IF(
                                M$5:Y$5=2,
                                M124:Y124,
                                ""),
                            "")
                            =0),
                        0,
                        GEOMEAN(IF(
                            ISNUMBER(M124:Y124),
                            IF(
                                M$5:Y$5=2,
                                M124:Y124,
                                ""),
                            "")))
                )
            )
        )
    )
)</f>
        <v>0</v>
      </c>
      <c r="J124" s="242">
        <v>45142</v>
      </c>
      <c r="K124" s="242">
        <v>45142</v>
      </c>
      <c r="L124" s="91" t="s">
        <v>201</v>
      </c>
      <c r="M124" s="192">
        <v>0.85714285714285499</v>
      </c>
      <c r="N124" s="192">
        <v>0</v>
      </c>
      <c r="O124" s="192" t="s">
        <v>409</v>
      </c>
      <c r="P124" s="192" t="s">
        <v>409</v>
      </c>
      <c r="Q124" s="192" t="s">
        <v>409</v>
      </c>
      <c r="R124" s="192">
        <v>0.6</v>
      </c>
      <c r="S124" s="192">
        <v>-0.93500000000000005</v>
      </c>
      <c r="T124" s="192">
        <v>-0.63300000000000001</v>
      </c>
      <c r="U124" s="192" t="s">
        <v>409</v>
      </c>
      <c r="V124" s="192" t="s">
        <v>409</v>
      </c>
      <c r="W124" s="192" t="s">
        <v>409</v>
      </c>
      <c r="X124" s="192" t="s">
        <v>409</v>
      </c>
      <c r="Y124" s="192"/>
      <c r="Z124" s="192"/>
      <c r="AF124" s="34"/>
      <c r="AG124" s="34"/>
      <c r="AH124" s="34"/>
      <c r="AI124" s="34"/>
      <c r="AJ124" s="34"/>
      <c r="AK124" s="34"/>
      <c r="AL124" s="195"/>
      <c r="AM124" s="195"/>
      <c r="AN124" s="80"/>
      <c r="AO124" s="80"/>
      <c r="AP124" s="80"/>
      <c r="AQ124" s="35"/>
    </row>
    <row r="125" spans="1:43" x14ac:dyDescent="0.2">
      <c r="A125" s="84">
        <v>118</v>
      </c>
      <c r="B125" s="84" t="str">
        <f ca="1"/>
        <v>Latvia</v>
      </c>
      <c r="C125" s="84" t="str">
        <f ca="1"/>
        <v>LVA</v>
      </c>
      <c r="D125" s="219" t="str">
        <f ca="1"/>
        <v>ECS           Europe &amp; Central Asia</v>
      </c>
      <c r="E125" s="219" t="str">
        <f ca="1"/>
        <v>NA</v>
      </c>
      <c r="F125" s="190" t="str">
        <f t="shared" ca="1" si="4"/>
        <v/>
      </c>
      <c r="G125" s="80">
        <f>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$M$4:$Y$4,
                    (M125:Y125),
                    "")),
            1,
            0))
        =0,
    NA(),
    IF(
        Parameters!$D$15=1,
        IF(
            SUM(--(ISNUMBER(IF($M$4:$Y$4=1,(M125:Y125),""))))&gt;0,
            MAX(IF(
                ISNUMBER(M125:Y125),
                IF(
                    M$4:Y$4=1,
                    M125:Y125,
                    ""),
                "")),
            MAX(IF(
                ISNUMBER(M125:Y125),
                IF(
                    M$4:Y$4=2,
                    M125:Y125,
                    ""),
                ""))
        ),
        IF(
            Parameters!$D$16=1,
            IFERROR(
                AVERAGE(IF(
                    ISNUMBER(M125:Y125),
                    IF(
                        M$4:Y$4=1,
                        M125:Y125,
                        ""),
                    "")),
                AVERAGE(IF(
                    ISNUMBER(M125:Y125),
                    IF(
                        M$4:Y$4=2,
                        M125:Y125,
                        ""),
                    ""))
            ),
            IF(
                Parameters!$D$17=1,
                IFERROR(
                    IF(
                        OR(
                            IF(
                                ISNUMBER(M125:Y125),
                                IF(
                                    M$4:Y$4=1,
                                    M125:Y125,
                                    ""),
                                "")
                            =0),
                        0,
                        GEOMEAN(IF(
                            ISNUMBER(M125:Y125),
                            IF(
                                M$4:Y$4=1,
                                M125:Y125,
                                ""),
                            ""))
                    ),
                    IF(
                        OR(IF(
                            ISNUMBER(M125:Y125),
                            IF(
                                M$4:Y$4=2,
                                M125:Y125,
                                ""),
                            "")
                            =0),
                        0,
                        GEOMEAN(IF(
                            ISNUMBER(M125:Y125),
                            IF(
                                M$4:Y$4=2,
                                M125:Y125,
                                ""),
                            "")))
                )
            )
        )
    )
)</f>
        <v>1.5714285714285701</v>
      </c>
      <c r="I125" s="191" cm="1">
        <f t="array" ref="I125">IF(
    SUM(IF(
            ISNUMBER(
                IF(
                    $M$5:$Y$5,
                    (M125:Y125),
                    "")),
            1,
            0))
        =0,
    NA(),
    IF(
        Parameters!$D$15=1,
        IF(
            SUM(--(ISNUMBER(IF($M$5:$Y$5=1,(M125:Y125),""))))&gt;0,
            MAX(IF(
                ISNUMBER(M125:Y125),
                IF(
                    M$5:Y$5=1,
                    M125:Y125,
                    ""),
                "")),
            MAX(IF(
                ISNUMBER(M125:Y125),
                IF(
                    M$5:Y$5=2,
                    M125:Y125,
                    ""),
                ""))
        ),
        IF(
            Parameters!$D$16=1,
            IFERROR(
                AVERAGE(IF(
                    ISNUMBER(M125:Y125),
                    IF(
                        M$5:Y$5=1,
                        M125:Y125,
                        ""),
                    "")),
                AVERAGE(IF(
                    ISNUMBER(M125:Y125),
                    IF(
                        M$5:Y$5=2,
                        M125:Y125,
                        ""),
                    ""))
            ),
            IF(
                Parameters!$D$17=1,
                IFERROR(
                    IF(
                        OR(
                            IF(
                                ISNUMBER(M125:Y125),
                                IF(
                                    M$5:Y$5=1,
                                    M125:Y125,
                                    ""),
                                "")
                            =0),
                        0,
                        GEOMEAN(IF(
                            ISNUMBER(M125:Y125),
                            IF(
                                M$5:Y$5=1,
                                M125:Y125,
                                ""),
                            ""))
                    ),
                    IF(
                        OR(IF(
                            ISNUMBER(M125:Y125),
                            IF(
                                M$5:Y$5=2,
                                M125:Y125,
                                ""),
                            "")
                            =0),
                        0,
                        GEOMEAN(IF(
                            ISNUMBER(M125:Y125),
                            IF(
                                M$5:Y$5=2,
                                M125:Y125,
                                ""),
                            "")))
                )
            )
        )
    )
)</f>
        <v>0</v>
      </c>
      <c r="J125" s="242">
        <v>44753</v>
      </c>
      <c r="K125" s="242">
        <v>45142</v>
      </c>
      <c r="L125" s="91" t="s">
        <v>203</v>
      </c>
      <c r="M125" s="192">
        <v>1.5714285714285701</v>
      </c>
      <c r="N125" s="192">
        <v>0</v>
      </c>
      <c r="O125" s="192" t="s">
        <v>409</v>
      </c>
      <c r="P125" s="192" t="s">
        <v>409</v>
      </c>
      <c r="Q125" s="192" t="s">
        <v>409</v>
      </c>
      <c r="R125" s="192">
        <v>1.1000000000000001</v>
      </c>
      <c r="S125" s="192">
        <v>-0.61</v>
      </c>
      <c r="T125" s="192">
        <v>-0.54199999999999904</v>
      </c>
      <c r="U125" s="192" t="s">
        <v>409</v>
      </c>
      <c r="V125" s="192" t="s">
        <v>409</v>
      </c>
      <c r="W125" s="192" t="s">
        <v>409</v>
      </c>
      <c r="X125" s="192" t="s">
        <v>409</v>
      </c>
      <c r="Y125" s="192"/>
      <c r="Z125" s="192"/>
      <c r="AF125" s="34"/>
      <c r="AG125" s="34"/>
      <c r="AH125" s="34"/>
      <c r="AI125" s="34"/>
      <c r="AJ125" s="34"/>
      <c r="AK125" s="34"/>
      <c r="AL125" s="195"/>
      <c r="AM125" s="195"/>
      <c r="AN125" s="80"/>
      <c r="AO125" s="80"/>
      <c r="AP125" s="80"/>
      <c r="AQ125" s="35"/>
    </row>
    <row r="126" spans="1:43" x14ac:dyDescent="0.2">
      <c r="A126" s="84">
        <v>119</v>
      </c>
      <c r="B126" s="84" t="str">
        <f ca="1"/>
        <v>Macao SAR, China</v>
      </c>
      <c r="C126" s="84" t="str">
        <f ca="1"/>
        <v>MAC</v>
      </c>
      <c r="D126" s="219" t="str">
        <f ca="1"/>
        <v>EAS           East Asia &amp; Pacific</v>
      </c>
      <c r="E126" s="219" t="str">
        <f ca="1"/>
        <v>NA</v>
      </c>
      <c r="F126" s="190" t="str">
        <f t="shared" ca="1" si="4"/>
        <v/>
      </c>
      <c r="G126" s="80">
        <f>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4</v>
      </c>
      <c r="H126" s="80" t="e" cm="1">
        <f t="array" ref="H126">IF(
    SUM(IF(
            ISNUMBER(
                IF(
                    $M$4:$Y$4,
                    (M126:Y126),
                    "")),
            1,
            0))
        =0,
    NA(),
    IF(
        Parameters!$D$15=1,
        IF(
            SUM(--(ISNUMBER(IF($M$4:$Y$4=1,(M126:Y126),""))))&gt;0,
            MAX(IF(
                ISNUMBER(M126:Y126),
                IF(
                    M$4:Y$4=1,
                    M126:Y126,
                    ""),
                "")),
            MAX(IF(
                ISNUMBER(M126:Y126),
                IF(
                    M$4:Y$4=2,
                    M126:Y126,
                    ""),
                ""))
        ),
        IF(
            Parameters!$D$16=1,
            IFERROR(
                AVERAGE(IF(
                    ISNUMBER(M126:Y126),
                    IF(
                        M$4:Y$4=1,
                        M126:Y126,
                        ""),
                    "")),
                AVERAGE(IF(
                    ISNUMBER(M126:Y126),
                    IF(
                        M$4:Y$4=2,
                        M126:Y126,
                        ""),
                    ""))
            ),
            IF(
                Parameters!$D$17=1,
                IFERROR(
                    IF(
                        OR(
                            IF(
                                ISNUMBER(M126:Y126),
                                IF(
                                    M$4:Y$4=1,
                                    M126:Y126,
                                    ""),
                                "")
                            =0),
                        0,
                        GEOMEAN(IF(
                            ISNUMBER(M126:Y126),
                            IF(
                                M$4:Y$4=1,
                                M126:Y126,
                                ""),
                            ""))
                    ),
                    IF(
                        OR(IF(
                            ISNUMBER(M126:Y126),
                            IF(
                                M$4:Y$4=2,
                                M126:Y126,
                                ""),
                            "")
                            =0),
                        0,
                        GEOMEAN(IF(
                            ISNUMBER(M126:Y126),
                            IF(
                                M$4:Y$4=2,
                                M126:Y126,
                                ""),
                            "")))
                )
            )
        )
    )
)</f>
        <v>#N/A</v>
      </c>
      <c r="I126" s="191" cm="1">
        <f t="array" ref="I126">IF(
    SUM(IF(
            ISNUMBER(
                IF(
                    $M$5:$Y$5,
                    (M126:Y126),
                    "")),
            1,
            0))
        =0,
    NA(),
    IF(
        Parameters!$D$15=1,
        IF(
            SUM(--(ISNUMBER(IF($M$5:$Y$5=1,(M126:Y126),""))))&gt;0,
            MAX(IF(
                ISNUMBER(M126:Y126),
                IF(
                    M$5:Y$5=1,
                    M126:Y126,
                    ""),
                "")),
            MAX(IF(
                ISNUMBER(M126:Y126),
                IF(
                    M$5:Y$5=2,
                    M126:Y126,
                    ""),
                ""))
        ),
        IF(
            Parameters!$D$16=1,
            IFERROR(
                AVERAGE(IF(
                    ISNUMBER(M126:Y126),
                    IF(
                        M$5:Y$5=1,
                        M126:Y126,
                        ""),
                    "")),
                AVERAGE(IF(
                    ISNUMBER(M126:Y126),
                    IF(
                        M$5:Y$5=2,
                        M126:Y126,
                        ""),
                    ""))
            ),
            IF(
                Parameters!$D$17=1,
                IFERROR(
                    IF(
                        OR(
                            IF(
                                ISNUMBER(M126:Y126),
                                IF(
                                    M$5:Y$5=1,
                                    M126:Y126,
                                    ""),
                                "")
                            =0),
                        0,
                        GEOMEAN(IF(
                            ISNUMBER(M126:Y126),
                            IF(
                                M$5:Y$5=1,
                                M126:Y126,
                                ""),
                            ""))
                    ),
                    IF(
                        OR(IF(
                            ISNUMBER(M126:Y126),
                            IF(
                                M$5:Y$5=2,
                                M126:Y126,
                                ""),
                            "")
                            =0),
                        0,
                        GEOMEAN(IF(
                            ISNUMBER(M126:Y126),
                            IF(
                                M$5:Y$5=2,
                                M126:Y126,
                                ""),
                            "")))
                )
            )
        )
    )
)</f>
        <v>4</v>
      </c>
      <c r="J126" s="242" t="s">
        <v>409</v>
      </c>
      <c r="K126" s="242">
        <v>45142</v>
      </c>
      <c r="L126" s="91" t="s">
        <v>712</v>
      </c>
      <c r="M126" s="192" t="s">
        <v>409</v>
      </c>
      <c r="N126" s="192">
        <v>4</v>
      </c>
      <c r="O126" s="192" t="s">
        <v>409</v>
      </c>
      <c r="P126" s="192" t="s">
        <v>409</v>
      </c>
      <c r="Q126" s="192" t="s">
        <v>409</v>
      </c>
      <c r="R126" s="192" t="s">
        <v>409</v>
      </c>
      <c r="S126" s="192">
        <v>4.9999999999999802E-2</v>
      </c>
      <c r="T126" s="192">
        <v>0.4</v>
      </c>
      <c r="U126" s="192" t="s">
        <v>409</v>
      </c>
      <c r="V126" s="192" t="s">
        <v>409</v>
      </c>
      <c r="W126" s="192" t="s">
        <v>409</v>
      </c>
      <c r="X126" s="192" t="s">
        <v>409</v>
      </c>
      <c r="Y126" s="192"/>
      <c r="Z126" s="192"/>
      <c r="AF126" s="34"/>
      <c r="AG126" s="34"/>
      <c r="AH126" s="34"/>
      <c r="AI126" s="34"/>
      <c r="AJ126" s="34"/>
      <c r="AK126" s="34"/>
      <c r="AL126" s="195"/>
      <c r="AM126" s="195"/>
      <c r="AN126" s="80"/>
      <c r="AO126" s="80"/>
      <c r="AP126" s="80"/>
      <c r="AQ126" s="35"/>
    </row>
    <row r="127" spans="1:43" x14ac:dyDescent="0.2">
      <c r="A127" s="84">
        <v>120</v>
      </c>
      <c r="B127" s="84" t="str">
        <f ca="1"/>
        <v>St. Martin (French part)</v>
      </c>
      <c r="C127" s="84" t="str">
        <f ca="1"/>
        <v>MAF</v>
      </c>
      <c r="D127" s="219" t="str">
        <f ca="1"/>
        <v>LCN           Latin America &amp; Caribbean</v>
      </c>
      <c r="E127" s="219" t="str">
        <f ca="1"/>
        <v>NA</v>
      </c>
      <c r="F127" s="190" t="str">
        <f t="shared" ca="1" si="4"/>
        <v/>
      </c>
      <c r="G127" s="80" t="e">
        <f>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#N/A</v>
      </c>
      <c r="H127" s="80" t="e" cm="1">
        <f t="array" ref="H127">IF(
    SUM(IF(
            ISNUMBER(
                IF(
                    $M$4:$Y$4,
                    (M127:Y127),
                    "")),
            1,
            0))
        =0,
    NA(),
    IF(
        Parameters!$D$15=1,
        IF(
            SUM(--(ISNUMBER(IF($M$4:$Y$4=1,(M127:Y127),""))))&gt;0,
            MAX(IF(
                ISNUMBER(M127:Y127),
                IF(
                    M$4:Y$4=1,
                    M127:Y127,
                    ""),
                "")),
            MAX(IF(
                ISNUMBER(M127:Y127),
                IF(
                    M$4:Y$4=2,
                    M127:Y127,
                    ""),
                ""))
        ),
        IF(
            Parameters!$D$16=1,
            IFERROR(
                AVERAGE(IF(
                    ISNUMBER(M127:Y127),
                    IF(
                        M$4:Y$4=1,
                        M127:Y127,
                        ""),
                    "")),
                AVERAGE(IF(
                    ISNUMBER(M127:Y127),
                    IF(
                        M$4:Y$4=2,
                        M127:Y127,
                        ""),
                    ""))
            ),
            IF(
                Parameters!$D$17=1,
                IFERROR(
                    IF(
                        OR(
                            IF(
                                ISNUMBER(M127:Y127),
                                IF(
                                    M$4:Y$4=1,
                                    M127:Y127,
                                    ""),
                                "")
                            =0),
                        0,
                        GEOMEAN(IF(
                            ISNUMBER(M127:Y127),
                            IF(
                                M$4:Y$4=1,
                                M127:Y127,
                                ""),
                            ""))
                    ),
                    IF(
                        OR(IF(
                            ISNUMBER(M127:Y127),
                            IF(
                                M$4:Y$4=2,
                                M127:Y127,
                                ""),
                            "")
                            =0),
                        0,
                        GEOMEAN(IF(
                            ISNUMBER(M127:Y127),
                            IF(
                                M$4:Y$4=2,
                                M127:Y127,
                                ""),
                            "")))
                )
            )
        )
    )
)</f>
        <v>#N/A</v>
      </c>
      <c r="I127" s="191" t="e" cm="1">
        <f t="array" ref="I127">IF(
    SUM(IF(
            ISNUMBER(
                IF(
                    $M$5:$Y$5,
                    (M127:Y127),
                    "")),
            1,
            0))
        =0,
    NA(),
    IF(
        Parameters!$D$15=1,
        IF(
            SUM(--(ISNUMBER(IF($M$5:$Y$5=1,(M127:Y127),""))))&gt;0,
            MAX(IF(
                ISNUMBER(M127:Y127),
                IF(
                    M$5:Y$5=1,
                    M127:Y127,
                    ""),
                "")),
            MAX(IF(
                ISNUMBER(M127:Y127),
                IF(
                    M$5:Y$5=2,
                    M127:Y127,
                    ""),
                ""))
        ),
        IF(
            Parameters!$D$16=1,
            IFERROR(
                AVERAGE(IF(
                    ISNUMBER(M127:Y127),
                    IF(
                        M$5:Y$5=1,
                        M127:Y127,
                        ""),
                    "")),
                AVERAGE(IF(
                    ISNUMBER(M127:Y127),
                    IF(
                        M$5:Y$5=2,
                        M127:Y127,
                        ""),
                    ""))
            ),
            IF(
                Parameters!$D$17=1,
                IFERROR(
                    IF(
                        OR(
                            IF(
                                ISNUMBER(M127:Y127),
                                IF(
                                    M$5:Y$5=1,
                                    M127:Y127,
                                    ""),
                                "")
                            =0),
                        0,
                        GEOMEAN(IF(
                            ISNUMBER(M127:Y127),
                            IF(
                                M$5:Y$5=1,
                                M127:Y127,
                                ""),
                            ""))
                    ),
                    IF(
                        OR(IF(
                            ISNUMBER(M127:Y127),
                            IF(
                                M$5:Y$5=2,
                                M127:Y127,
                                ""),
                            "")
                            =0),
                        0,
                        GEOMEAN(IF(
                            ISNUMBER(M127:Y127),
                            IF(
                                M$5:Y$5=2,
                                M127:Y127,
                                ""),
                            "")))
                )
            )
        )
    )
)</f>
        <v>#N/A</v>
      </c>
      <c r="J127" s="242" t="s">
        <v>409</v>
      </c>
      <c r="K127" s="242">
        <v>45014</v>
      </c>
      <c r="L127" s="91" t="s">
        <v>713</v>
      </c>
      <c r="M127" s="192" t="s">
        <v>409</v>
      </c>
      <c r="N127" s="192" t="s">
        <v>409</v>
      </c>
      <c r="O127" s="192" t="s">
        <v>409</v>
      </c>
      <c r="P127" s="192" t="s">
        <v>409</v>
      </c>
      <c r="Q127" s="192" t="s">
        <v>409</v>
      </c>
      <c r="R127" s="192" t="s">
        <v>409</v>
      </c>
      <c r="S127" s="192" t="s">
        <v>409</v>
      </c>
      <c r="T127" s="192" t="s">
        <v>409</v>
      </c>
      <c r="U127" s="192" t="s">
        <v>409</v>
      </c>
      <c r="V127" s="192" t="s">
        <v>409</v>
      </c>
      <c r="W127" s="192" t="s">
        <v>409</v>
      </c>
      <c r="X127" s="192" t="s">
        <v>409</v>
      </c>
      <c r="Y127" s="192"/>
      <c r="Z127" s="192"/>
      <c r="AF127" s="34"/>
      <c r="AG127" s="34"/>
      <c r="AH127" s="34"/>
      <c r="AI127" s="34"/>
      <c r="AJ127" s="34"/>
      <c r="AK127" s="34"/>
      <c r="AL127" s="195"/>
      <c r="AM127" s="195"/>
      <c r="AN127" s="80"/>
      <c r="AO127" s="80"/>
      <c r="AP127" s="80"/>
      <c r="AQ127" s="35"/>
    </row>
    <row r="128" spans="1:43" x14ac:dyDescent="0.2">
      <c r="A128" s="84">
        <v>121</v>
      </c>
      <c r="B128" s="84" t="str">
        <f ca="1"/>
        <v>Morocco</v>
      </c>
      <c r="C128" s="84" t="str">
        <f ca="1"/>
        <v>MAR</v>
      </c>
      <c r="D128" s="219" t="str">
        <f ca="1"/>
        <v>MEA           Middle East &amp; North Africa</v>
      </c>
      <c r="E128" s="219" t="str">
        <f ca="1"/>
        <v>IBRD</v>
      </c>
      <c r="F128" s="190" t="str">
        <f t="shared" ca="1" si="4"/>
        <v/>
      </c>
      <c r="G128" s="80">
        <f>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7.9282496717209154</v>
      </c>
      <c r="H128" s="80" cm="1">
        <f t="array" ref="H128">IF(
    SUM(IF(
            ISNUMBER(
                IF(
                    $M$4:$Y$4,
                    (M128:Y128),
                    "")),
            1,
            0))
        =0,
    NA(),
    IF(
        Parameters!$D$15=1,
        IF(
            SUM(--(ISNUMBER(IF($M$4:$Y$4=1,(M128:Y128),""))))&gt;0,
            MAX(IF(
                ISNUMBER(M128:Y128),
                IF(
                    M$4:Y$4=1,
                    M128:Y128,
                    ""),
                "")),
            MAX(IF(
                ISNUMBER(M128:Y128),
                IF(
                    M$4:Y$4=2,
                    M128:Y128,
                    ""),
                ""))
        ),
        IF(
            Parameters!$D$16=1,
            IFERROR(
                AVERAGE(IF(
                    ISNUMBER(M128:Y128),
                    IF(
                        M$4:Y$4=1,
                        M128:Y128,
                        ""),
                    "")),
                AVERAGE(IF(
                    ISNUMBER(M128:Y128),
                    IF(
                        M$4:Y$4=2,
                        M128:Y128,
                        ""),
                    ""))
            ),
            IF(
                Parameters!$D$17=1,
                IFERROR(
                    IF(
                        OR(
                            IF(
                                ISNUMBER(M128:Y128),
                                IF(
                                    M$4:Y$4=1,
                                    M128:Y128,
                                    ""),
                                "")
                            =0),
                        0,
                        GEOMEAN(IF(
                            ISNUMBER(M128:Y128),
                            IF(
                                M$4:Y$4=1,
                                M128:Y128,
                                ""),
                            ""))
                    ),
                    IF(
                        OR(IF(
                            ISNUMBER(M128:Y128),
                            IF(
                                M$4:Y$4=2,
                                M128:Y128,
                                ""),
                            "")
                            =0),
                        0,
                        GEOMEAN(IF(
                            ISNUMBER(M128:Y128),
                            IF(
                                M$4:Y$4=2,
                                M128:Y128,
                                ""),
                            "")))
                )
            )
        )
    )
)</f>
        <v>6.2857142857142803</v>
      </c>
      <c r="I128" s="191" cm="1">
        <f t="array" ref="I128">IF(
    SUM(IF(
            ISNUMBER(
                IF(
                    $M$5:$Y$5,
                    (M128:Y128),
                    "")),
            1,
            0))
        =0,
    NA(),
    IF(
        Parameters!$D$15=1,
        IF(
            SUM(--(ISNUMBER(IF($M$5:$Y$5=1,(M128:Y128),""))))&gt;0,
            MAX(IF(
                ISNUMBER(M128:Y128),
                IF(
                    M$5:Y$5=1,
                    M128:Y128,
                    ""),
                "")),
            MAX(IF(
                ISNUMBER(M128:Y128),
                IF(
                    M$5:Y$5=2,
                    M128:Y128,
                    ""),
                ""))
        ),
        IF(
            Parameters!$D$16=1,
            IFERROR(
                AVERAGE(IF(
                    ISNUMBER(M128:Y128),
                    IF(
                        M$5:Y$5=1,
                        M128:Y128,
                        ""),
                    "")),
                AVERAGE(IF(
                    ISNUMBER(M128:Y128),
                    IF(
                        M$5:Y$5=2,
                        M128:Y128,
                        ""),
                    ""))
            ),
            IF(
                Parameters!$D$17=1,
                IFERROR(
                    IF(
                        OR(
                            IF(
                                ISNUMBER(M128:Y128),
                                IF(
                                    M$5:Y$5=1,
                                    M128:Y128,
                                    ""),
                                "")
                            =0),
                        0,
                        GEOMEAN(IF(
                            ISNUMBER(M128:Y128),
                            IF(
                                M$5:Y$5=1,
                                M128:Y128,
                                ""),
                            ""))
                    ),
                    IF(
                        OR(IF(
                            ISNUMBER(M128:Y128),
                            IF(
                                M$5:Y$5=2,
                                M128:Y128,
                                ""),
                            "")
                            =0),
                        0,
                        GEOMEAN(IF(
                            ISNUMBER(M128:Y128),
                            IF(
                                M$5:Y$5=2,
                                M128:Y128,
                                ""),
                            "")))
                )
            )
        )
    )
)</f>
        <v>10</v>
      </c>
      <c r="J128" s="242">
        <v>45142</v>
      </c>
      <c r="K128" s="242">
        <v>45142</v>
      </c>
      <c r="L128" s="91" t="s">
        <v>205</v>
      </c>
      <c r="M128" s="192">
        <v>6.2857142857142803</v>
      </c>
      <c r="N128" s="192">
        <v>10</v>
      </c>
      <c r="O128" s="192">
        <v>7</v>
      </c>
      <c r="P128" s="192">
        <v>0</v>
      </c>
      <c r="Q128" s="192" t="s">
        <v>409</v>
      </c>
      <c r="R128" s="192">
        <v>4.4000000000000004</v>
      </c>
      <c r="S128" s="192">
        <v>1</v>
      </c>
      <c r="T128" s="192">
        <v>-0.29999999999999799</v>
      </c>
      <c r="U128" s="192" t="s">
        <v>540</v>
      </c>
      <c r="V128" s="192">
        <v>0</v>
      </c>
      <c r="W128" s="192">
        <v>-3.5107959304965998E-2</v>
      </c>
      <c r="X128" s="192" t="s">
        <v>409</v>
      </c>
      <c r="Y128" s="192"/>
      <c r="Z128" s="192"/>
      <c r="AF128" s="34"/>
      <c r="AG128" s="34"/>
      <c r="AH128" s="34"/>
      <c r="AI128" s="34"/>
      <c r="AJ128" s="34"/>
      <c r="AK128" s="34"/>
      <c r="AL128" s="195"/>
      <c r="AM128" s="195"/>
      <c r="AN128" s="80"/>
      <c r="AO128" s="80"/>
      <c r="AP128" s="80"/>
      <c r="AQ128" s="35"/>
    </row>
    <row r="129" spans="1:43" x14ac:dyDescent="0.2">
      <c r="A129" s="84">
        <v>122</v>
      </c>
      <c r="B129" s="84" t="str">
        <f ca="1"/>
        <v>Monaco</v>
      </c>
      <c r="C129" s="84" t="str">
        <f ca="1"/>
        <v>MCO</v>
      </c>
      <c r="D129" s="219" t="str">
        <f ca="1"/>
        <v>ECS           Europe &amp; Central Asia</v>
      </c>
      <c r="E129" s="219" t="str">
        <f ca="1"/>
        <v>NA</v>
      </c>
      <c r="F129" s="190" t="str">
        <f t="shared" ca="1" si="4"/>
        <v/>
      </c>
      <c r="G129" s="80" t="e">
        <f>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#N/A</v>
      </c>
      <c r="H129" s="80" t="e" cm="1">
        <f t="array" ref="H129">IF(
    SUM(IF(
            ISNUMBER(
                IF(
                    $M$4:$Y$4,
                    (M129:Y129),
                    "")),
            1,
            0))
        =0,
    NA(),
    IF(
        Parameters!$D$15=1,
        IF(
            SUM(--(ISNUMBER(IF($M$4:$Y$4=1,(M129:Y129),""))))&gt;0,
            MAX(IF(
                ISNUMBER(M129:Y129),
                IF(
                    M$4:Y$4=1,
                    M129:Y129,
                    ""),
                "")),
            MAX(IF(
                ISNUMBER(M129:Y129),
                IF(
                    M$4:Y$4=2,
                    M129:Y129,
                    ""),
                ""))
        ),
        IF(
            Parameters!$D$16=1,
            IFERROR(
                AVERAGE(IF(
                    ISNUMBER(M129:Y129),
                    IF(
                        M$4:Y$4=1,
                        M129:Y129,
                        ""),
                    "")),
                AVERAGE(IF(
                    ISNUMBER(M129:Y129),
                    IF(
                        M$4:Y$4=2,
                        M129:Y129,
                        ""),
                    ""))
            ),
            IF(
                Parameters!$D$17=1,
                IFERROR(
                    IF(
                        OR(
                            IF(
                                ISNUMBER(M129:Y129),
                                IF(
                                    M$4:Y$4=1,
                                    M129:Y129,
                                    ""),
                                "")
                            =0),
                        0,
                        GEOMEAN(IF(
                            ISNUMBER(M129:Y129),
                            IF(
                                M$4:Y$4=1,
                                M129:Y129,
                                ""),
                            ""))
                    ),
                    IF(
                        OR(IF(
                            ISNUMBER(M129:Y129),
                            IF(
                                M$4:Y$4=2,
                                M129:Y129,
                                ""),
                            "")
                            =0),
                        0,
                        GEOMEAN(IF(
                            ISNUMBER(M129:Y129),
                            IF(
                                M$4:Y$4=2,
                                M129:Y129,
                                ""),
                            "")))
                )
            )
        )
    )
)</f>
        <v>#N/A</v>
      </c>
      <c r="I129" s="191" t="e" cm="1">
        <f t="array" ref="I129">IF(
    SUM(IF(
            ISNUMBER(
                IF(
                    $M$5:$Y$5,
                    (M129:Y129),
                    "")),
            1,
            0))
        =0,
    NA(),
    IF(
        Parameters!$D$15=1,
        IF(
            SUM(--(ISNUMBER(IF($M$5:$Y$5=1,(M129:Y129),""))))&gt;0,
            MAX(IF(
                ISNUMBER(M129:Y129),
                IF(
                    M$5:Y$5=1,
                    M129:Y129,
                    ""),
                "")),
            MAX(IF(
                ISNUMBER(M129:Y129),
                IF(
                    M$5:Y$5=2,
                    M129:Y129,
                    ""),
                ""))
        ),
        IF(
            Parameters!$D$16=1,
            IFERROR(
                AVERAGE(IF(
                    ISNUMBER(M129:Y129),
                    IF(
                        M$5:Y$5=1,
                        M129:Y129,
                        ""),
                    "")),
                AVERAGE(IF(
                    ISNUMBER(M129:Y129),
                    IF(
                        M$5:Y$5=2,
                        M129:Y129,
                        ""),
                    ""))
            ),
            IF(
                Parameters!$D$17=1,
                IFERROR(
                    IF(
                        OR(
                            IF(
                                ISNUMBER(M129:Y129),
                                IF(
                                    M$5:Y$5=1,
                                    M129:Y129,
                                    ""),
                                "")
                            =0),
                        0,
                        GEOMEAN(IF(
                            ISNUMBER(M129:Y129),
                            IF(
                                M$5:Y$5=1,
                                M129:Y129,
                                ""),
                            ""))
                    ),
                    IF(
                        OR(IF(
                            ISNUMBER(M129:Y129),
                            IF(
                                M$5:Y$5=2,
                                M129:Y129,
                                ""),
                            "")
                            =0),
                        0,
                        GEOMEAN(IF(
                            ISNUMBER(M129:Y129),
                            IF(
                                M$5:Y$5=2,
                                M129:Y129,
                                ""),
                            "")))
                )
            )
        )
    )
)</f>
        <v>#N/A</v>
      </c>
      <c r="J129" s="242" t="s">
        <v>409</v>
      </c>
      <c r="K129" s="242">
        <v>45014</v>
      </c>
      <c r="L129" s="91" t="s">
        <v>714</v>
      </c>
      <c r="M129" s="192" t="s">
        <v>409</v>
      </c>
      <c r="N129" s="192" t="s">
        <v>409</v>
      </c>
      <c r="O129" s="192" t="s">
        <v>409</v>
      </c>
      <c r="P129" s="192" t="s">
        <v>409</v>
      </c>
      <c r="Q129" s="192" t="s">
        <v>409</v>
      </c>
      <c r="R129" s="192" t="s">
        <v>409</v>
      </c>
      <c r="S129" s="192" t="s">
        <v>409</v>
      </c>
      <c r="T129" s="192" t="s">
        <v>409</v>
      </c>
      <c r="U129" s="192" t="s">
        <v>409</v>
      </c>
      <c r="V129" s="192" t="s">
        <v>409</v>
      </c>
      <c r="W129" s="192" t="s">
        <v>409</v>
      </c>
      <c r="X129" s="192" t="s">
        <v>409</v>
      </c>
      <c r="Y129" s="192"/>
      <c r="Z129" s="192"/>
      <c r="AF129" s="34"/>
      <c r="AG129" s="34"/>
      <c r="AH129" s="34"/>
      <c r="AI129" s="34"/>
      <c r="AJ129" s="34"/>
      <c r="AK129" s="34"/>
      <c r="AL129" s="195"/>
      <c r="AM129" s="195"/>
      <c r="AN129" s="80"/>
      <c r="AO129" s="80"/>
      <c r="AP129" s="80"/>
      <c r="AQ129" s="35"/>
    </row>
    <row r="130" spans="1:43" x14ac:dyDescent="0.2">
      <c r="A130" s="84">
        <v>123</v>
      </c>
      <c r="B130" s="84" t="str">
        <f ca="1"/>
        <v>Moldova</v>
      </c>
      <c r="C130" s="84" t="str">
        <f ca="1"/>
        <v>MDA</v>
      </c>
      <c r="D130" s="219" t="str">
        <f ca="1"/>
        <v>ECS           Europe &amp; Central Asia</v>
      </c>
      <c r="E130" s="219" t="str">
        <f ca="1"/>
        <v>IBRD</v>
      </c>
      <c r="F130" s="190" t="str">
        <f t="shared" ca="1" si="4"/>
        <v/>
      </c>
      <c r="G130" s="80">
        <f>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0</v>
      </c>
      <c r="H130" s="80" cm="1">
        <f t="array" ref="H130">IF(
    SUM(IF(
            ISNUMBER(
                IF(
                    $M$4:$Y$4,
                    (M130:Y130),
                    "")),
            1,
            0))
        =0,
    NA(),
    IF(
        Parameters!$D$15=1,
        IF(
            SUM(--(ISNUMBER(IF($M$4:$Y$4=1,(M130:Y130),""))))&gt;0,
            MAX(IF(
                ISNUMBER(M130:Y130),
                IF(
                    M$4:Y$4=1,
                    M130:Y130,
                    ""),
                "")),
            MAX(IF(
                ISNUMBER(M130:Y130),
                IF(
                    M$4:Y$4=2,
                    M130:Y130,
                    ""),
                ""))
        ),
        IF(
            Parameters!$D$16=1,
            IFERROR(
                AVERAGE(IF(
                    ISNUMBER(M130:Y130),
                    IF(
                        M$4:Y$4=1,
                        M130:Y130,
                        ""),
                    "")),
                AVERAGE(IF(
                    ISNUMBER(M130:Y130),
                    IF(
                        M$4:Y$4=2,
                        M130:Y130,
                        ""),
                    ""))
            ),
            IF(
                Parameters!$D$17=1,
                IFERROR(
                    IF(
                        OR(
                            IF(
                                ISNUMBER(M130:Y130),
                                IF(
                                    M$4:Y$4=1,
                                    M130:Y130,
                                    ""),
                                "")
                            =0),
                        0,
                        GEOMEAN(IF(
                            ISNUMBER(M130:Y130),
                            IF(
                                M$4:Y$4=1,
                                M130:Y130,
                                ""),
                            ""))
                    ),
                    IF(
                        OR(IF(
                            ISNUMBER(M130:Y130),
                            IF(
                                M$4:Y$4=2,
                                M130:Y130,
                                ""),
                            "")
                            =0),
                        0,
                        GEOMEAN(IF(
                            ISNUMBER(M130:Y130),
                            IF(
                                M$4:Y$4=2,
                                M130:Y130,
                                ""),
                            "")))
                )
            )
        )
    )
)</f>
        <v>3.2857142857142798</v>
      </c>
      <c r="I130" s="191" cm="1">
        <f t="array" ref="I130">IF(
    SUM(IF(
            ISNUMBER(
                IF(
                    $M$5:$Y$5,
                    (M130:Y130),
                    "")),
            1,
            0))
        =0,
    NA(),
    IF(
        Parameters!$D$15=1,
        IF(
            SUM(--(ISNUMBER(IF($M$5:$Y$5=1,(M130:Y130),""))))&gt;0,
            MAX(IF(
                ISNUMBER(M130:Y130),
                IF(
                    M$5:Y$5=1,
                    M130:Y130,
                    ""),
                "")),
            MAX(IF(
                ISNUMBER(M130:Y130),
                IF(
                    M$5:Y$5=2,
                    M130:Y130,
                    ""),
                ""))
        ),
        IF(
            Parameters!$D$16=1,
            IFERROR(
                AVERAGE(IF(
                    ISNUMBER(M130:Y130),
                    IF(
                        M$5:Y$5=1,
                        M130:Y130,
                        ""),
                    "")),
                AVERAGE(IF(
                    ISNUMBER(M130:Y130),
                    IF(
                        M$5:Y$5=2,
                        M130:Y130,
                        ""),
                    ""))
            ),
            IF(
                Parameters!$D$17=1,
                IFERROR(
                    IF(
                        OR(
                            IF(
                                ISNUMBER(M130:Y130),
                                IF(
                                    M$5:Y$5=1,
                                    M130:Y130,
                                    ""),
                                "")
                            =0),
                        0,
                        GEOMEAN(IF(
                            ISNUMBER(M130:Y130),
                            IF(
                                M$5:Y$5=1,
                                M130:Y130,
                                ""),
                            ""))
                    ),
                    IF(
                        OR(IF(
                            ISNUMBER(M130:Y130),
                            IF(
                                M$5:Y$5=2,
                                M130:Y130,
                                ""),
                            "")
                            =0),
                        0,
                        GEOMEAN(IF(
                            ISNUMBER(M130:Y130),
                            IF(
                                M$5:Y$5=2,
                                M130:Y130,
                                ""),
                            "")))
                )
            )
        )
    )
)</f>
        <v>0</v>
      </c>
      <c r="J130" s="242">
        <v>45142</v>
      </c>
      <c r="K130" s="242">
        <v>45142</v>
      </c>
      <c r="L130" s="91" t="s">
        <v>206</v>
      </c>
      <c r="M130" s="192">
        <v>3.2857142857142798</v>
      </c>
      <c r="N130" s="192">
        <v>0</v>
      </c>
      <c r="O130" s="192" t="s">
        <v>409</v>
      </c>
      <c r="P130" s="192" t="e" cm="1">
        <f t="array" ref="P130">-Inf</f>
        <v>#NAME?</v>
      </c>
      <c r="Q130" s="192" t="s">
        <v>409</v>
      </c>
      <c r="R130" s="192">
        <v>2.2999999999999998</v>
      </c>
      <c r="S130" s="192">
        <v>-0.66400000000000003</v>
      </c>
      <c r="T130" s="192">
        <v>-0.57499999999999996</v>
      </c>
      <c r="U130" s="192" t="s">
        <v>409</v>
      </c>
      <c r="V130" s="192" t="s">
        <v>409</v>
      </c>
      <c r="W130" s="192" t="s">
        <v>409</v>
      </c>
      <c r="X130" s="192" t="s">
        <v>409</v>
      </c>
      <c r="Y130" s="192"/>
      <c r="Z130" s="192"/>
      <c r="AF130" s="34"/>
      <c r="AG130" s="34"/>
      <c r="AH130" s="34"/>
      <c r="AI130" s="34"/>
      <c r="AJ130" s="34"/>
      <c r="AK130" s="34"/>
      <c r="AL130" s="195"/>
      <c r="AM130" s="195"/>
      <c r="AN130" s="80"/>
      <c r="AO130" s="80"/>
      <c r="AP130" s="80"/>
      <c r="AQ130" s="35"/>
    </row>
    <row r="131" spans="1:43" x14ac:dyDescent="0.2">
      <c r="A131" s="84">
        <v>124</v>
      </c>
      <c r="B131" s="84" t="str">
        <f ca="1"/>
        <v>Madagascar</v>
      </c>
      <c r="C131" s="84" t="str">
        <f ca="1"/>
        <v>MDG</v>
      </c>
      <c r="D131" s="219" t="str">
        <f ca="1"/>
        <v>SSF           Sub-Saharan Africa</v>
      </c>
      <c r="E131" s="219" t="str">
        <f ca="1"/>
        <v>IDA</v>
      </c>
      <c r="F131" s="190" t="str">
        <f t="shared" ca="1" si="4"/>
        <v/>
      </c>
      <c r="G131" s="80">
        <f>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2.0354017685573305</v>
      </c>
      <c r="H131" s="80" cm="1">
        <f t="array" ref="H131">IF(
    SUM(IF(
            ISNUMBER(
                IF(
                    $M$4:$Y$4,
                    (M131:Y131),
                    "")),
            1,
            0))
        =0,
    NA(),
    IF(
        Parameters!$D$15=1,
        IF(
            SUM(--(ISNUMBER(IF($M$4:$Y$4=1,(M131:Y131),""))))&gt;0,
            MAX(IF(
                ISNUMBER(M131:Y131),
                IF(
                    M$4:Y$4=1,
                    M131:Y131,
                    ""),
                "")),
            MAX(IF(
                ISNUMBER(M131:Y131),
                IF(
                    M$4:Y$4=2,
                    M131:Y131,
                    ""),
                ""))
        ),
        IF(
            Parameters!$D$16=1,
            IFERROR(
                AVERAGE(IF(
                    ISNUMBER(M131:Y131),
                    IF(
                        M$4:Y$4=1,
                        M131:Y131,
                        ""),
                    "")),
                AVERAGE(IF(
                    ISNUMBER(M131:Y131),
                    IF(
                        M$4:Y$4=2,
                        M131:Y131,
                        ""),
                    ""))
            ),
            IF(
                Parameters!$D$17=1,
                IFERROR(
                    IF(
                        OR(
                            IF(
                                ISNUMBER(M131:Y131),
                                IF(
                                    M$4:Y$4=1,
                                    M131:Y131,
                                    ""),
                                "")
                            =0),
                        0,
                        GEOMEAN(IF(
                            ISNUMBER(M131:Y131),
                            IF(
                                M$4:Y$4=1,
                                M131:Y131,
                                ""),
                            ""))
                    ),
                    IF(
                        OR(IF(
                            ISNUMBER(M131:Y131),
                            IF(
                                M$4:Y$4=2,
                                M131:Y131,
                                ""),
                            "")
                            =0),
                        0,
                        GEOMEAN(IF(
                            ISNUMBER(M131:Y131),
                            IF(
                                M$4:Y$4=2,
                                M131:Y131,
                                ""),
                            "")))
                )
            )
        )
    )
)</f>
        <v>8.4285714285714199</v>
      </c>
      <c r="I131" s="191" cm="1">
        <f t="array" ref="I131">IF(
    SUM(IF(
            ISNUMBER(
                IF(
                    $M$5:$Y$5,
                    (M131:Y131),
                    "")),
            1,
            0))
        =0,
    NA(),
    IF(
        Parameters!$D$15=1,
        IF(
            SUM(--(ISNUMBER(IF($M$5:$Y$5=1,(M131:Y131),""))))&gt;0,
            MAX(IF(
                ISNUMBER(M131:Y131),
                IF(
                    M$5:Y$5=1,
                    M131:Y131,
                    ""),
                "")),
            MAX(IF(
                ISNUMBER(M131:Y131),
                IF(
                    M$5:Y$5=2,
                    M131:Y131,
                    ""),
                ""))
        ),
        IF(
            Parameters!$D$16=1,
            IFERROR(
                AVERAGE(IF(
                    ISNUMBER(M131:Y131),
                    IF(
                        M$5:Y$5=1,
                        M131:Y131,
                        ""),
                    "")),
                AVERAGE(IF(
                    ISNUMBER(M131:Y131),
                    IF(
                        M$5:Y$5=2,
                        M131:Y131,
                        ""),
                    ""))
            ),
            IF(
                Parameters!$D$17=1,
                IFERROR(
                    IF(
                        OR(
                            IF(
                                ISNUMBER(M131:Y131),
                                IF(
                                    M$5:Y$5=1,
                                    M131:Y131,
                                    ""),
                                "")
                            =0),
                        0,
                        GEOMEAN(IF(
                            ISNUMBER(M131:Y131),
                            IF(
                                M$5:Y$5=1,
                                M131:Y131,
                                ""),
                            ""))
                    ),
                    IF(
                        OR(IF(
                            ISNUMBER(M131:Y131),
                            IF(
                                M$5:Y$5=2,
                                M131:Y131,
                                ""),
                            "")
                            =0),
                        0,
                        GEOMEAN(IF(
                            ISNUMBER(M131:Y131),
                            IF(
                                M$5:Y$5=2,
                                M131:Y131,
                                ""),
                            "")))
                )
            )
        )
    )
)</f>
        <v>0.49152580535803703</v>
      </c>
      <c r="J131" s="242">
        <v>45142</v>
      </c>
      <c r="K131" s="242">
        <v>45142</v>
      </c>
      <c r="L131" s="91" t="s">
        <v>208</v>
      </c>
      <c r="M131" s="192">
        <v>8.4285714285714199</v>
      </c>
      <c r="N131" s="192" t="s">
        <v>409</v>
      </c>
      <c r="O131" s="192" t="s">
        <v>409</v>
      </c>
      <c r="P131" s="192">
        <v>0.49152580535803703</v>
      </c>
      <c r="Q131" s="192" t="s">
        <v>409</v>
      </c>
      <c r="R131" s="192">
        <v>5.9</v>
      </c>
      <c r="S131" s="192" t="s">
        <v>409</v>
      </c>
      <c r="T131" s="192" t="s">
        <v>409</v>
      </c>
      <c r="U131" s="192" t="s">
        <v>409</v>
      </c>
      <c r="V131" s="192">
        <v>2.4576290267901899E-2</v>
      </c>
      <c r="W131" s="192">
        <v>-0.37822052192079503</v>
      </c>
      <c r="X131" s="192" t="s">
        <v>409</v>
      </c>
      <c r="Y131" s="192"/>
      <c r="Z131" s="192"/>
      <c r="AF131" s="34"/>
      <c r="AG131" s="34"/>
      <c r="AH131" s="34"/>
      <c r="AI131" s="34"/>
      <c r="AJ131" s="34"/>
      <c r="AK131" s="34"/>
      <c r="AL131" s="195"/>
      <c r="AM131" s="195"/>
      <c r="AN131" s="80"/>
      <c r="AO131" s="80"/>
      <c r="AP131" s="80"/>
      <c r="AQ131" s="35"/>
    </row>
    <row r="132" spans="1:43" x14ac:dyDescent="0.2">
      <c r="A132" s="84">
        <v>125</v>
      </c>
      <c r="B132" s="84" t="str">
        <f ca="1"/>
        <v>Maldives</v>
      </c>
      <c r="C132" s="84" t="str">
        <f ca="1"/>
        <v>MDV</v>
      </c>
      <c r="D132" s="219" t="str">
        <f ca="1"/>
        <v>SAS           South Asia</v>
      </c>
      <c r="E132" s="219" t="str">
        <f ca="1"/>
        <v>IDA</v>
      </c>
      <c r="F132" s="190" t="str">
        <f t="shared" ca="1" si="4"/>
        <v/>
      </c>
      <c r="G132" s="80">
        <f>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$M$4:$Y$4,
                    (M132:Y132),
                    "")),
            1,
            0))
        =0,
    NA(),
    IF(
        Parameters!$D$15=1,
        IF(
            SUM(--(ISNUMBER(IF($M$4:$Y$4=1,(M132:Y132),""))))&gt;0,
            MAX(IF(
                ISNUMBER(M132:Y132),
                IF(
                    M$4:Y$4=1,
                    M132:Y132,
                    ""),
                "")),
            MAX(IF(
                ISNUMBER(M132:Y132),
                IF(
                    M$4:Y$4=2,
                    M132:Y132,
                    ""),
                ""))
        ),
        IF(
            Parameters!$D$16=1,
            IFERROR(
                AVERAGE(IF(
                    ISNUMBER(M132:Y132),
                    IF(
                        M$4:Y$4=1,
                        M132:Y132,
                        ""),
                    "")),
                AVERAGE(IF(
                    ISNUMBER(M132:Y132),
                    IF(
                        M$4:Y$4=2,
                        M132:Y132,
                        ""),
                    ""))
            ),
            IF(
                Parameters!$D$17=1,
                IFERROR(
                    IF(
                        OR(
                            IF(
                                ISNUMBER(M132:Y132),
                                IF(
                                    M$4:Y$4=1,
                                    M132:Y132,
                                    ""),
                                "")
                            =0),
                        0,
                        GEOMEAN(IF(
                            ISNUMBER(M132:Y132),
                            IF(
                                M$4:Y$4=1,
                                M132:Y132,
                                ""),
                            ""))
                    ),
                    IF(
                        OR(IF(
                            ISNUMBER(M132:Y132),
                            IF(
                                M$4:Y$4=2,
                                M132:Y132,
                                ""),
                            "")
                            =0),
                        0,
                        GEOMEAN(IF(
                            ISNUMBER(M132:Y132),
                            IF(
                                M$4:Y$4=2,
                                M132:Y132,
                                ""),
                            "")))
                )
            )
        )
    )
)</f>
        <v>3.1428571428571401</v>
      </c>
      <c r="I132" s="191" t="e" cm="1">
        <f t="array" ref="I132">IF(
    SUM(IF(
            ISNUMBER(
                IF(
                    $M$5:$Y$5,
                    (M132:Y132),
                    "")),
            1,
            0))
        =0,
    NA(),
    IF(
        Parameters!$D$15=1,
        IF(
            SUM(--(ISNUMBER(IF($M$5:$Y$5=1,(M132:Y132),""))))&gt;0,
            MAX(IF(
                ISNUMBER(M132:Y132),
                IF(
                    M$5:Y$5=1,
                    M132:Y132,
                    ""),
                "")),
            MAX(IF(
                ISNUMBER(M132:Y132),
                IF(
                    M$5:Y$5=2,
                    M132:Y132,
                    ""),
                ""))
        ),
        IF(
            Parameters!$D$16=1,
            IFERROR(
                AVERAGE(IF(
                    ISNUMBER(M132:Y132),
                    IF(
                        M$5:Y$5=1,
                        M132:Y132,
                        ""),
                    "")),
                AVERAGE(IF(
                    ISNUMBER(M132:Y132),
                    IF(
                        M$5:Y$5=2,
                        M132:Y132,
                        ""),
                    ""))
            ),
            IF(
                Parameters!$D$17=1,
                IFERROR(
                    IF(
                        OR(
                            IF(
                                ISNUMBER(M132:Y132),
                                IF(
                                    M$5:Y$5=1,
                                    M132:Y132,
                                    ""),
                                "")
                            =0),
                        0,
                        GEOMEAN(IF(
                            ISNUMBER(M132:Y132),
                            IF(
                                M$5:Y$5=1,
                                M132:Y132,
                                ""),
                            ""))
                    ),
                    IF(
                        OR(IF(
                            ISNUMBER(M132:Y132),
                            IF(
                                M$5:Y$5=2,
                                M132:Y132,
                                ""),
                            "")
                            =0),
                        0,
                        GEOMEAN(IF(
                            ISNUMBER(M132:Y132),
                            IF(
                                M$5:Y$5=2,
                                M132:Y132,
                                ""),
                            "")))
                )
            )
        )
    )
)</f>
        <v>#N/A</v>
      </c>
      <c r="J132" s="242">
        <v>45142</v>
      </c>
      <c r="K132" s="242">
        <v>45014</v>
      </c>
      <c r="L132" s="91" t="s">
        <v>210</v>
      </c>
      <c r="M132" s="192">
        <v>3.1428571428571401</v>
      </c>
      <c r="N132" s="192" t="s">
        <v>409</v>
      </c>
      <c r="O132" s="192" t="s">
        <v>409</v>
      </c>
      <c r="P132" s="192" t="s">
        <v>409</v>
      </c>
      <c r="Q132" s="192" t="s">
        <v>409</v>
      </c>
      <c r="R132" s="192">
        <v>2.2000000000000002</v>
      </c>
      <c r="S132" s="192" t="s">
        <v>409</v>
      </c>
      <c r="T132" s="192" t="s">
        <v>409</v>
      </c>
      <c r="U132" s="192" t="s">
        <v>409</v>
      </c>
      <c r="V132" s="192" t="s">
        <v>409</v>
      </c>
      <c r="W132" s="192" t="s">
        <v>409</v>
      </c>
      <c r="X132" s="192" t="s">
        <v>409</v>
      </c>
      <c r="Y132" s="192"/>
      <c r="Z132" s="192"/>
      <c r="AF132" s="34"/>
      <c r="AG132" s="34"/>
      <c r="AH132" s="34"/>
      <c r="AI132" s="34"/>
      <c r="AJ132" s="34"/>
      <c r="AK132" s="34"/>
      <c r="AL132" s="195"/>
      <c r="AM132" s="195"/>
      <c r="AN132" s="80"/>
      <c r="AO132" s="80"/>
      <c r="AP132" s="80"/>
      <c r="AQ132" s="35"/>
    </row>
    <row r="133" spans="1:43" x14ac:dyDescent="0.2">
      <c r="A133" s="84">
        <v>126</v>
      </c>
      <c r="B133" s="84" t="str">
        <f ca="1"/>
        <v>Mexico</v>
      </c>
      <c r="C133" s="84" t="str">
        <f ca="1"/>
        <v>MEX</v>
      </c>
      <c r="D133" s="219" t="str">
        <f ca="1"/>
        <v>LCN           Latin America &amp; Caribbean</v>
      </c>
      <c r="E133" s="219" t="str">
        <f ca="1"/>
        <v>IBRD</v>
      </c>
      <c r="F133" s="190" t="str">
        <f t="shared" ca="1" si="4"/>
        <v/>
      </c>
      <c r="G133" s="80">
        <f>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0</v>
      </c>
      <c r="H133" s="80" cm="1">
        <f t="array" ref="H133">IF(
    SUM(IF(
            ISNUMBER(
                IF(
                    $M$4:$Y$4,
                    (M133:Y133),
                    "")),
            1,
            0))
        =0,
    NA(),
    IF(
        Parameters!$D$15=1,
        IF(
            SUM(--(ISNUMBER(IF($M$4:$Y$4=1,(M133:Y133),""))))&gt;0,
            MAX(IF(
                ISNUMBER(M133:Y133),
                IF(
                    M$4:Y$4=1,
                    M133:Y133,
                    ""),
                "")),
            MAX(IF(
                ISNUMBER(M133:Y133),
                IF(
                    M$4:Y$4=2,
                    M133:Y133,
                    ""),
                ""))
        ),
        IF(
            Parameters!$D$16=1,
            IFERROR(
                AVERAGE(IF(
                    ISNUMBER(M133:Y133),
                    IF(
                        M$4:Y$4=1,
                        M133:Y133,
                        ""),
                    "")),
                AVERAGE(IF(
                    ISNUMBER(M133:Y133),
                    IF(
                        M$4:Y$4=2,
                        M133:Y133,
                        ""),
                    ""))
            ),
            IF(
                Parameters!$D$17=1,
                IFERROR(
                    IF(
                        OR(
                            IF(
                                ISNUMBER(M133:Y133),
                                IF(
                                    M$4:Y$4=1,
                                    M133:Y133,
                                    ""),
                                "")
                            =0),
                        0,
                        GEOMEAN(IF(
                            ISNUMBER(M133:Y133),
                            IF(
                                M$4:Y$4=1,
                                M133:Y133,
                                ""),
                            ""))
                    ),
                    IF(
                        OR(IF(
                            ISNUMBER(M133:Y133),
                            IF(
                                M$4:Y$4=2,
                                M133:Y133,
                                ""),
                            "")
                            =0),
                        0,
                        GEOMEAN(IF(
                            ISNUMBER(M133:Y133),
                            IF(
                                M$4:Y$4=2,
                                M133:Y133,
                                ""),
                            "")))
                )
            )
        )
    )
)</f>
        <v>4.5714285714285703</v>
      </c>
      <c r="I133" s="191" cm="1">
        <f t="array" ref="I133">IF(
    SUM(IF(
            ISNUMBER(
                IF(
                    $M$5:$Y$5,
                    (M133:Y133),
                    "")),
            1,
            0))
        =0,
    NA(),
    IF(
        Parameters!$D$15=1,
        IF(
            SUM(--(ISNUMBER(IF($M$5:$Y$5=1,(M133:Y133),""))))&gt;0,
            MAX(IF(
                ISNUMBER(M133:Y133),
                IF(
                    M$5:Y$5=1,
                    M133:Y133,
                    ""),
                "")),
            MAX(IF(
                ISNUMBER(M133:Y133),
                IF(
                    M$5:Y$5=2,
                    M133:Y133,
                    ""),
                ""))
        ),
        IF(
            Parameters!$D$16=1,
            IFERROR(
                AVERAGE(IF(
                    ISNUMBER(M133:Y133),
                    IF(
                        M$5:Y$5=1,
                        M133:Y133,
                        ""),
                    "")),
                AVERAGE(IF(
                    ISNUMBER(M133:Y133),
                    IF(
                        M$5:Y$5=2,
                        M133:Y133,
                        ""),
                    ""))
            ),
            IF(
                Parameters!$D$17=1,
                IFERROR(
                    IF(
                        OR(
                            IF(
                                ISNUMBER(M133:Y133),
                                IF(
                                    M$5:Y$5=1,
                                    M133:Y133,
                                    ""),
                                "")
                            =0),
                        0,
                        GEOMEAN(IF(
                            ISNUMBER(M133:Y133),
                            IF(
                                M$5:Y$5=1,
                                M133:Y133,
                                ""),
                            ""))
                    ),
                    IF(
                        OR(IF(
                            ISNUMBER(M133:Y133),
                            IF(
                                M$5:Y$5=2,
                                M133:Y133,
                                ""),
                            "")
                            =0),
                        0,
                        GEOMEAN(IF(
                            ISNUMBER(M133:Y133),
                            IF(
                                M$5:Y$5=2,
                                M133:Y133,
                                ""),
                            "")))
                )
            )
        )
    )
)</f>
        <v>0</v>
      </c>
      <c r="J133" s="242">
        <v>45142</v>
      </c>
      <c r="K133" s="242">
        <v>45142</v>
      </c>
      <c r="L133" s="91" t="s">
        <v>212</v>
      </c>
      <c r="M133" s="192">
        <v>4.5714285714285703</v>
      </c>
      <c r="N133" s="192">
        <v>0</v>
      </c>
      <c r="O133" s="192">
        <v>0</v>
      </c>
      <c r="P133" s="192">
        <v>0</v>
      </c>
      <c r="Q133" s="192" t="s">
        <v>409</v>
      </c>
      <c r="R133" s="192">
        <v>3.2</v>
      </c>
      <c r="S133" s="192">
        <v>-0.87</v>
      </c>
      <c r="T133" s="192">
        <v>-0.26999999999999902</v>
      </c>
      <c r="U133" s="192" t="s">
        <v>539</v>
      </c>
      <c r="V133" s="192">
        <v>-0.24</v>
      </c>
      <c r="W133" s="192">
        <v>-2.9935057237569802E-2</v>
      </c>
      <c r="X133" s="192" t="s">
        <v>409</v>
      </c>
      <c r="Y133" s="192"/>
      <c r="Z133" s="192"/>
      <c r="AF133" s="34"/>
      <c r="AG133" s="34"/>
      <c r="AH133" s="34"/>
      <c r="AI133" s="34"/>
      <c r="AJ133" s="34"/>
      <c r="AK133" s="34"/>
      <c r="AL133" s="195"/>
      <c r="AM133" s="195"/>
      <c r="AN133" s="80"/>
      <c r="AO133" s="80"/>
      <c r="AP133" s="80"/>
      <c r="AQ133" s="35"/>
    </row>
    <row r="134" spans="1:43" x14ac:dyDescent="0.2">
      <c r="A134" s="84">
        <v>127</v>
      </c>
      <c r="B134" s="84" t="str">
        <f ca="1"/>
        <v>Marshall Islands</v>
      </c>
      <c r="C134" s="84" t="str">
        <f ca="1"/>
        <v>MHL</v>
      </c>
      <c r="D134" s="219" t="str">
        <f ca="1"/>
        <v>EAS           East Asia &amp; Pacific</v>
      </c>
      <c r="E134" s="219" t="str">
        <f ca="1"/>
        <v>IDA</v>
      </c>
      <c r="F134" s="190" t="str">
        <f t="shared" ca="1" si="4"/>
        <v/>
      </c>
      <c r="G134" s="80">
        <f>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0</v>
      </c>
      <c r="H134" s="80" cm="1">
        <f t="array" ref="H134">IF(
    SUM(IF(
            ISNUMBER(
                IF(
                    $M$4:$Y$4,
                    (M134:Y134),
                    "")),
            1,
            0))
        =0,
    NA(),
    IF(
        Parameters!$D$15=1,
        IF(
            SUM(--(ISNUMBER(IF($M$4:$Y$4=1,(M134:Y134),""))))&gt;0,
            MAX(IF(
                ISNUMBER(M134:Y134),
                IF(
                    M$4:Y$4=1,
                    M134:Y134,
                    ""),
                "")),
            MAX(IF(
                ISNUMBER(M134:Y134),
                IF(
                    M$4:Y$4=2,
                    M134:Y134,
                    ""),
                ""))
        ),
        IF(
            Parameters!$D$16=1,
            IFERROR(
                AVERAGE(IF(
                    ISNUMBER(M134:Y134),
                    IF(
                        M$4:Y$4=1,
                        M134:Y134,
                        ""),
                    "")),
                AVERAGE(IF(
                    ISNUMBER(M134:Y134),
                    IF(
                        M$4:Y$4=2,
                        M134:Y134,
                        ""),
                    ""))
            ),
            IF(
                Parameters!$D$17=1,
                IFERROR(
                    IF(
                        OR(
                            IF(
                                ISNUMBER(M134:Y134),
                                IF(
                                    M$4:Y$4=1,
                                    M134:Y134,
                                    ""),
                                "")
                            =0),
                        0,
                        GEOMEAN(IF(
                            ISNUMBER(M134:Y134),
                            IF(
                                M$4:Y$4=1,
                                M134:Y134,
                                ""),
                            ""))
                    ),
                    IF(
                        OR(IF(
                            ISNUMBER(M134:Y134),
                            IF(
                                M$4:Y$4=2,
                                M134:Y134,
                                ""),
                            "")
                            =0),
                        0,
                        GEOMEAN(IF(
                            ISNUMBER(M134:Y134),
                            IF(
                                M$4:Y$4=2,
                                M134:Y134,
                                ""),
                            "")))
                )
            )
        )
    )
)</f>
        <v>7.5714285714285703</v>
      </c>
      <c r="I134" s="191" t="e" cm="1">
        <f t="array" ref="I134">IF(
    SUM(IF(
            ISNUMBER(
                IF(
                    $M$5:$Y$5,
                    (M134:Y134),
                    "")),
            1,
            0))
        =0,
    NA(),
    IF(
        Parameters!$D$15=1,
        IF(
            SUM(--(ISNUMBER(IF($M$5:$Y$5=1,(M134:Y134),""))))&gt;0,
            MAX(IF(
                ISNUMBER(M134:Y134),
                IF(
                    M$5:Y$5=1,
                    M134:Y134,
                    ""),
                "")),
            MAX(IF(
                ISNUMBER(M134:Y134),
                IF(
                    M$5:Y$5=2,
                    M134:Y134,
                    ""),
                ""))
        ),
        IF(
            Parameters!$D$16=1,
            IFERROR(
                AVERAGE(IF(
                    ISNUMBER(M134:Y134),
                    IF(
                        M$5:Y$5=1,
                        M134:Y134,
                        ""),
                    "")),
                AVERAGE(IF(
                    ISNUMBER(M134:Y134),
                    IF(
                        M$5:Y$5=2,
                        M134:Y134,
                        ""),
                    ""))
            ),
            IF(
                Parameters!$D$17=1,
                IFERROR(
                    IF(
                        OR(
                            IF(
                                ISNUMBER(M134:Y134),
                                IF(
                                    M$5:Y$5=1,
                                    M134:Y134,
                                    ""),
                                "")
                            =0),
                        0,
                        GEOMEAN(IF(
                            ISNUMBER(M134:Y134),
                            IF(
                                M$5:Y$5=1,
                                M134:Y134,
                                ""),
                            ""))
                    ),
                    IF(
                        OR(IF(
                            ISNUMBER(M134:Y134),
                            IF(
                                M$5:Y$5=2,
                                M134:Y134,
                                ""),
                            "")
                            =0),
                        0,
                        GEOMEAN(IF(
                            ISNUMBER(M134:Y134),
                            IF(
                                M$5:Y$5=2,
                                M134:Y134,
                                ""),
                            "")))
                )
            )
        )
    )
)</f>
        <v>#N/A</v>
      </c>
      <c r="J134" s="242">
        <v>45019</v>
      </c>
      <c r="K134" s="242">
        <v>45014</v>
      </c>
      <c r="L134" s="91" t="s">
        <v>214</v>
      </c>
      <c r="M134" s="192">
        <v>7.5714285714285703</v>
      </c>
      <c r="N134" s="192" t="s">
        <v>409</v>
      </c>
      <c r="O134" s="192" t="s">
        <v>409</v>
      </c>
      <c r="P134" s="192" t="s">
        <v>409</v>
      </c>
      <c r="Q134" s="192" t="s">
        <v>409</v>
      </c>
      <c r="R134" s="192">
        <v>5.3</v>
      </c>
      <c r="S134" s="192" t="s">
        <v>409</v>
      </c>
      <c r="T134" s="192" t="s">
        <v>409</v>
      </c>
      <c r="U134" s="192" t="s">
        <v>409</v>
      </c>
      <c r="V134" s="192" t="s">
        <v>409</v>
      </c>
      <c r="W134" s="192" t="s">
        <v>409</v>
      </c>
      <c r="X134" s="192" t="s">
        <v>409</v>
      </c>
      <c r="Y134" s="192"/>
      <c r="Z134" s="192"/>
      <c r="AF134" s="34"/>
      <c r="AG134" s="34"/>
      <c r="AH134" s="34"/>
      <c r="AI134" s="34"/>
      <c r="AJ134" s="34"/>
      <c r="AK134" s="34"/>
      <c r="AL134" s="195"/>
      <c r="AM134" s="195"/>
      <c r="AN134" s="80"/>
      <c r="AO134" s="80"/>
      <c r="AP134" s="80"/>
      <c r="AQ134" s="35"/>
    </row>
    <row r="135" spans="1:43" x14ac:dyDescent="0.2">
      <c r="A135" s="84">
        <v>128</v>
      </c>
      <c r="B135" s="84" t="str">
        <f ca="1"/>
        <v>North Macedonia</v>
      </c>
      <c r="C135" s="84" t="str">
        <f ca="1"/>
        <v>MKD</v>
      </c>
      <c r="D135" s="219" t="str">
        <f ca="1"/>
        <v>ECS           Europe &amp; Central Asia</v>
      </c>
      <c r="E135" s="219" t="str">
        <f ca="1"/>
        <v>IBRD</v>
      </c>
      <c r="F135" s="190" t="str">
        <f t="shared" ca="1" si="4"/>
        <v/>
      </c>
      <c r="G135" s="80">
        <f>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$M$4:$Y$4,
                    (M135:Y135),
                    "")),
            1,
            0))
        =0,
    NA(),
    IF(
        Parameters!$D$15=1,
        IF(
            SUM(--(ISNUMBER(IF($M$4:$Y$4=1,(M135:Y135),""))))&gt;0,
            MAX(IF(
                ISNUMBER(M135:Y135),
                IF(
                    M$4:Y$4=1,
                    M135:Y135,
                    ""),
                "")),
            MAX(IF(
                ISNUMBER(M135:Y135),
                IF(
                    M$4:Y$4=2,
                    M135:Y135,
                    ""),
                ""))
        ),
        IF(
            Parameters!$D$16=1,
            IFERROR(
                AVERAGE(IF(
                    ISNUMBER(M135:Y135),
                    IF(
                        M$4:Y$4=1,
                        M135:Y135,
                        ""),
                    "")),
                AVERAGE(IF(
                    ISNUMBER(M135:Y135),
                    IF(
                        M$4:Y$4=2,
                        M135:Y135,
                        ""),
                    ""))
            ),
            IF(
                Parameters!$D$17=1,
                IFERROR(
                    IF(
                        OR(
                            IF(
                                ISNUMBER(M135:Y135),
                                IF(
                                    M$4:Y$4=1,
                                    M135:Y135,
                                    ""),
                                "")
                            =0),
                        0,
                        GEOMEAN(IF(
                            ISNUMBER(M135:Y135),
                            IF(
                                M$4:Y$4=1,
                                M135:Y135,
                                ""),
                            ""))
                    ),
                    IF(
                        OR(IF(
                            ISNUMBER(M135:Y135),
                            IF(
                                M$4:Y$4=2,
                                M135:Y135,
                                ""),
                            "")
                            =0),
                        0,
                        GEOMEAN(IF(
                            ISNUMBER(M135:Y135),
                            IF(
                                M$4:Y$4=2,
                                M135:Y135,
                                ""),
                            "")))
                )
            )
        )
    )
)</f>
        <v>3.2857142857142798</v>
      </c>
      <c r="I135" s="191" cm="1">
        <f t="array" ref="I135">IF(
    SUM(IF(
            ISNUMBER(
                IF(
                    $M$5:$Y$5,
                    (M135:Y135),
                    "")),
            1,
            0))
        =0,
    NA(),
    IF(
        Parameters!$D$15=1,
        IF(
            SUM(--(ISNUMBER(IF($M$5:$Y$5=1,(M135:Y135),""))))&gt;0,
            MAX(IF(
                ISNUMBER(M135:Y135),
                IF(
                    M$5:Y$5=1,
                    M135:Y135,
                    ""),
                "")),
            MAX(IF(
                ISNUMBER(M135:Y135),
                IF(
                    M$5:Y$5=2,
                    M135:Y135,
                    ""),
                ""))
        ),
        IF(
            Parameters!$D$16=1,
            IFERROR(
                AVERAGE(IF(
                    ISNUMBER(M135:Y135),
                    IF(
                        M$5:Y$5=1,
                        M135:Y135,
                        ""),
                    "")),
                AVERAGE(IF(
                    ISNUMBER(M135:Y135),
                    IF(
                        M$5:Y$5=2,
                        M135:Y135,
                        ""),
                    ""))
            ),
            IF(
                Parameters!$D$17=1,
                IFERROR(
                    IF(
                        OR(
                            IF(
                                ISNUMBER(M135:Y135),
                                IF(
                                    M$5:Y$5=1,
                                    M135:Y135,
                                    ""),
                                "")
                            =0),
                        0,
                        GEOMEAN(IF(
                            ISNUMBER(M135:Y135),
                            IF(
                                M$5:Y$5=1,
                                M135:Y135,
                                ""),
                            ""))
                    ),
                    IF(
                        OR(IF(
                            ISNUMBER(M135:Y135),
                            IF(
                                M$5:Y$5=2,
                                M135:Y135,
                                ""),
                            "")
                            =0),
                        0,
                        GEOMEAN(IF(
                            ISNUMBER(M135:Y135),
                            IF(
                                M$5:Y$5=2,
                                M135:Y135,
                                ""),
                            "")))
                )
            )
        )
    )
)</f>
        <v>0</v>
      </c>
      <c r="J135" s="242">
        <v>45142</v>
      </c>
      <c r="K135" s="242">
        <v>45142</v>
      </c>
      <c r="L135" s="91" t="s">
        <v>216</v>
      </c>
      <c r="M135" s="192">
        <v>3.2857142857142798</v>
      </c>
      <c r="N135" s="192">
        <v>0</v>
      </c>
      <c r="O135" s="192" t="s">
        <v>409</v>
      </c>
      <c r="P135" s="192">
        <v>0</v>
      </c>
      <c r="Q135" s="192" t="s">
        <v>409</v>
      </c>
      <c r="R135" s="192">
        <v>2.2999999999999998</v>
      </c>
      <c r="S135" s="192">
        <v>-1.19999999999999</v>
      </c>
      <c r="T135" s="192">
        <v>-0.67500000000000004</v>
      </c>
      <c r="U135" s="192" t="s">
        <v>409</v>
      </c>
      <c r="V135" s="192">
        <v>-5.5110299999999897E-2</v>
      </c>
      <c r="W135" s="192">
        <v>-0.1155519</v>
      </c>
      <c r="X135" s="192" t="s">
        <v>409</v>
      </c>
      <c r="Y135" s="192"/>
      <c r="Z135" s="192"/>
      <c r="AF135" s="34"/>
      <c r="AG135" s="34"/>
      <c r="AH135" s="34"/>
      <c r="AI135" s="34"/>
      <c r="AJ135" s="34"/>
      <c r="AK135" s="34"/>
      <c r="AL135" s="195"/>
      <c r="AM135" s="195"/>
      <c r="AN135" s="80"/>
      <c r="AO135" s="80"/>
      <c r="AP135" s="80"/>
      <c r="AQ135" s="35"/>
    </row>
    <row r="136" spans="1:43" x14ac:dyDescent="0.2">
      <c r="A136" s="84">
        <v>129</v>
      </c>
      <c r="B136" s="84" t="str">
        <f ca="1"/>
        <v>Mali</v>
      </c>
      <c r="C136" s="84" t="str">
        <f ca="1"/>
        <v>MLI</v>
      </c>
      <c r="D136" s="219" t="str">
        <f ca="1"/>
        <v>SSF           Sub-Saharan Africa</v>
      </c>
      <c r="E136" s="219" t="str">
        <f ca="1"/>
        <v>IDA</v>
      </c>
      <c r="F136" s="190" t="str">
        <f t="shared" ca="1" si="4"/>
        <v/>
      </c>
      <c r="G136" s="80">
        <f>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6.4255759639194991</v>
      </c>
      <c r="H136" s="80" cm="1">
        <f t="array" ref="H136">IF(
    SUM(IF(
            ISNUMBER(
                IF(
                    $M$4:$Y$4,
                    (M136:Y136),
                    "")),
            1,
            0))
        =0,
    NA(),
    IF(
        Parameters!$D$15=1,
        IF(
            SUM(--(ISNUMBER(IF($M$4:$Y$4=1,(M136:Y136),""))))&gt;0,
            MAX(IF(
                ISNUMBER(M136:Y136),
                IF(
                    M$4:Y$4=1,
                    M136:Y136,
                    ""),
                "")),
            MAX(IF(
                ISNUMBER(M136:Y136),
                IF(
                    M$4:Y$4=2,
                    M136:Y136,
                    ""),
                ""))
        ),
        IF(
            Parameters!$D$16=1,
            IFERROR(
                AVERAGE(IF(
                    ISNUMBER(M136:Y136),
                    IF(
                        M$4:Y$4=1,
                        M136:Y136,
                        ""),
                    "")),
                AVERAGE(IF(
                    ISNUMBER(M136:Y136),
                    IF(
                        M$4:Y$4=2,
                        M136:Y136,
                        ""),
                    ""))
            ),
            IF(
                Parameters!$D$17=1,
                IFERROR(
                    IF(
                        OR(
                            IF(
                                ISNUMBER(M136:Y136),
                                IF(
                                    M$4:Y$4=1,
                                    M136:Y136,
                                    ""),
                                "")
                            =0),
                        0,
                        GEOMEAN(IF(
                            ISNUMBER(M136:Y136),
                            IF(
                                M$4:Y$4=1,
                                M136:Y136,
                                ""),
                            ""))
                    ),
                    IF(
                        OR(IF(
                            ISNUMBER(M136:Y136),
                            IF(
                                M$4:Y$4=2,
                                M136:Y136,
                                ""),
                            "")
                            =0),
                        0,
                        GEOMEAN(IF(
                            ISNUMBER(M136:Y136),
                            IF(
                                M$4:Y$4=2,
                                M136:Y136,
                                ""),
                            "")))
                )
            )
        )
    )
)</f>
        <v>10</v>
      </c>
      <c r="I136" s="191" cm="1">
        <f t="array" ref="I136">IF(
    SUM(IF(
            ISNUMBER(
                IF(
                    $M$5:$Y$5,
                    (M136:Y136),
                    "")),
            1,
            0))
        =0,
    NA(),
    IF(
        Parameters!$D$15=1,
        IF(
            SUM(--(ISNUMBER(IF($M$5:$Y$5=1,(M136:Y136),""))))&gt;0,
            MAX(IF(
                ISNUMBER(M136:Y136),
                IF(
                    M$5:Y$5=1,
                    M136:Y136,
                    ""),
                "")),
            MAX(IF(
                ISNUMBER(M136:Y136),
                IF(
                    M$5:Y$5=2,
                    M136:Y136,
                    ""),
                ""))
        ),
        IF(
            Parameters!$D$16=1,
            IFERROR(
                AVERAGE(IF(
                    ISNUMBER(M136:Y136),
                    IF(
                        M$5:Y$5=1,
                        M136:Y136,
                        ""),
                    "")),
                AVERAGE(IF(
                    ISNUMBER(M136:Y136),
                    IF(
                        M$5:Y$5=2,
                        M136:Y136,
                        ""),
                    ""))
            ),
            IF(
                Parameters!$D$17=1,
                IFERROR(
                    IF(
                        OR(
                            IF(
                                ISNUMBER(M136:Y136),
                                IF(
                                    M$5:Y$5=1,
                                    M136:Y136,
                                    ""),
                                "")
                            =0),
                        0,
                        GEOMEAN(IF(
                            ISNUMBER(M136:Y136),
                            IF(
                                M$5:Y$5=1,
                                M136:Y136,
                                ""),
                            ""))
                    ),
                    IF(
                        OR(IF(
                            ISNUMBER(M136:Y136),
                            IF(
                                M$5:Y$5=2,
                                M136:Y136,
                                ""),
                            "")
                            =0),
                        0,
                        GEOMEAN(IF(
                            ISNUMBER(M136:Y136),
                            IF(
                                M$5:Y$5=2,
                                M136:Y136,
                                ""),
                            "")))
                )
            )
        )
    )
)</f>
        <v>4.1288026468099996</v>
      </c>
      <c r="J136" s="242">
        <v>45142</v>
      </c>
      <c r="K136" s="242">
        <v>45142</v>
      </c>
      <c r="L136" s="91" t="s">
        <v>218</v>
      </c>
      <c r="M136" s="192">
        <v>10</v>
      </c>
      <c r="N136" s="192" t="s">
        <v>409</v>
      </c>
      <c r="O136" s="192" t="s">
        <v>409</v>
      </c>
      <c r="P136" s="192">
        <v>4.1288026468099996</v>
      </c>
      <c r="Q136" s="192" t="s">
        <v>409</v>
      </c>
      <c r="R136" s="192">
        <v>7.1</v>
      </c>
      <c r="S136" s="192" t="s">
        <v>409</v>
      </c>
      <c r="T136" s="192" t="s">
        <v>409</v>
      </c>
      <c r="U136" s="192" t="s">
        <v>409</v>
      </c>
      <c r="V136" s="192">
        <v>0.20644013234049999</v>
      </c>
      <c r="W136" s="192">
        <v>-0.68828265202609995</v>
      </c>
      <c r="X136" s="192" t="s">
        <v>409</v>
      </c>
      <c r="Y136" s="192"/>
      <c r="Z136" s="192"/>
      <c r="AF136" s="34"/>
      <c r="AG136" s="34"/>
      <c r="AH136" s="34"/>
      <c r="AI136" s="34"/>
      <c r="AJ136" s="34"/>
      <c r="AK136" s="34"/>
      <c r="AL136" s="195"/>
      <c r="AM136" s="195"/>
      <c r="AN136" s="80"/>
      <c r="AO136" s="80"/>
      <c r="AP136" s="80"/>
      <c r="AQ136" s="35"/>
    </row>
    <row r="137" spans="1:43" x14ac:dyDescent="0.2">
      <c r="A137" s="84">
        <v>130</v>
      </c>
      <c r="B137" s="84" t="str">
        <f ca="1"/>
        <v>Malta</v>
      </c>
      <c r="C137" s="84" t="str">
        <f ca="1"/>
        <v>MLT</v>
      </c>
      <c r="D137" s="219" t="str">
        <f ca="1"/>
        <v>MEA           Middle East &amp; North Africa</v>
      </c>
      <c r="E137" s="219" t="str">
        <f ca="1"/>
        <v>NA</v>
      </c>
      <c r="F137" s="190" t="str">
        <f t="shared" ref="F137:F196" ca="1" si="5">IF(L137 &lt;&gt; C137, "Countries don't match", "")</f>
        <v/>
      </c>
      <c r="G137" s="80">
        <f>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$M$4:$Y$4,
                    (M137:Y137),
                    "")),
            1,
            0))
        =0,
    NA(),
    IF(
        Parameters!$D$15=1,
        IF(
            SUM(--(ISNUMBER(IF($M$4:$Y$4=1,(M137:Y137),""))))&gt;0,
            MAX(IF(
                ISNUMBER(M137:Y137),
                IF(
                    M$4:Y$4=1,
                    M137:Y137,
                    ""),
                "")),
            MAX(IF(
                ISNUMBER(M137:Y137),
                IF(
                    M$4:Y$4=2,
                    M137:Y137,
                    ""),
                ""))
        ),
        IF(
            Parameters!$D$16=1,
            IFERROR(
                AVERAGE(IF(
                    ISNUMBER(M137:Y137),
                    IF(
                        M$4:Y$4=1,
                        M137:Y137,
                        ""),
                    "")),
                AVERAGE(IF(
                    ISNUMBER(M137:Y137),
                    IF(
                        M$4:Y$4=2,
                        M137:Y137,
                        ""),
                    ""))
            ),
            IF(
                Parameters!$D$17=1,
                IFERROR(
                    IF(
                        OR(
                            IF(
                                ISNUMBER(M137:Y137),
                                IF(
                                    M$4:Y$4=1,
                                    M137:Y137,
                                    ""),
                                "")
                            =0),
                        0,
                        GEOMEAN(IF(
                            ISNUMBER(M137:Y137),
                            IF(
                                M$4:Y$4=1,
                                M137:Y137,
                                ""),
                            ""))
                    ),
                    IF(
                        OR(IF(
                            ISNUMBER(M137:Y137),
                            IF(
                                M$4:Y$4=2,
                                M137:Y137,
                                ""),
                            "")
                            =0),
                        0,
                        GEOMEAN(IF(
                            ISNUMBER(M137:Y137),
                            IF(
                                M$4:Y$4=2,
                                M137:Y137,
                                ""),
                            "")))
                )
            )
        )
    )
)</f>
        <v>0.71428571428571297</v>
      </c>
      <c r="I137" s="191" cm="1">
        <f t="array" ref="I137">IF(
    SUM(IF(
            ISNUMBER(
                IF(
                    $M$5:$Y$5,
                    (M137:Y137),
                    "")),
            1,
            0))
        =0,
    NA(),
    IF(
        Parameters!$D$15=1,
        IF(
            SUM(--(ISNUMBER(IF($M$5:$Y$5=1,(M137:Y137),""))))&gt;0,
            MAX(IF(
                ISNUMBER(M137:Y137),
                IF(
                    M$5:Y$5=1,
                    M137:Y137,
                    ""),
                "")),
            MAX(IF(
                ISNUMBER(M137:Y137),
                IF(
                    M$5:Y$5=2,
                    M137:Y137,
                    ""),
                ""))
        ),
        IF(
            Parameters!$D$16=1,
            IFERROR(
                AVERAGE(IF(
                    ISNUMBER(M137:Y137),
                    IF(
                        M$5:Y$5=1,
                        M137:Y137,
                        ""),
                    "")),
                AVERAGE(IF(
                    ISNUMBER(M137:Y137),
                    IF(
                        M$5:Y$5=2,
                        M137:Y137,
                        ""),
                    ""))
            ),
            IF(
                Parameters!$D$17=1,
                IFERROR(
                    IF(
                        OR(
                            IF(
                                ISNUMBER(M137:Y137),
                                IF(
                                    M$5:Y$5=1,
                                    M137:Y137,
                                    ""),
                                "")
                            =0),
                        0,
                        GEOMEAN(IF(
                            ISNUMBER(M137:Y137),
                            IF(
                                M$5:Y$5=1,
                                M137:Y137,
                                ""),
                            ""))
                    ),
                    IF(
                        OR(IF(
                            ISNUMBER(M137:Y137),
                            IF(
                                M$5:Y$5=2,
                                M137:Y137,
                                ""),
                            "")
                            =0),
                        0,
                        GEOMEAN(IF(
                            ISNUMBER(M137:Y137),
                            IF(
                                M$5:Y$5=2,
                                M137:Y137,
                                ""),
                            "")))
                )
            )
        )
    )
)</f>
        <v>0</v>
      </c>
      <c r="J137" s="242">
        <v>45142</v>
      </c>
      <c r="K137" s="242">
        <v>45142</v>
      </c>
      <c r="L137" s="91" t="s">
        <v>220</v>
      </c>
      <c r="M137" s="192">
        <v>0.71428571428571297</v>
      </c>
      <c r="N137" s="192">
        <v>0</v>
      </c>
      <c r="O137" s="192" t="s">
        <v>409</v>
      </c>
      <c r="P137" s="192" t="s">
        <v>409</v>
      </c>
      <c r="Q137" s="192" t="s">
        <v>409</v>
      </c>
      <c r="R137" s="192">
        <v>0.5</v>
      </c>
      <c r="S137" s="192">
        <v>-0.48299999999999998</v>
      </c>
      <c r="T137" s="192">
        <v>-0.94999999999999896</v>
      </c>
      <c r="U137" s="192" t="s">
        <v>409</v>
      </c>
      <c r="V137" s="192" t="s">
        <v>409</v>
      </c>
      <c r="W137" s="192" t="s">
        <v>409</v>
      </c>
      <c r="X137" s="192" t="s">
        <v>409</v>
      </c>
      <c r="Y137" s="192"/>
      <c r="Z137" s="192"/>
      <c r="AF137" s="34"/>
      <c r="AG137" s="34"/>
      <c r="AH137" s="34"/>
      <c r="AI137" s="34"/>
      <c r="AJ137" s="34"/>
      <c r="AK137" s="34"/>
      <c r="AL137" s="195"/>
      <c r="AM137" s="195"/>
      <c r="AN137" s="80"/>
      <c r="AO137" s="80"/>
      <c r="AP137" s="80"/>
      <c r="AQ137" s="35"/>
    </row>
    <row r="138" spans="1:43" x14ac:dyDescent="0.2">
      <c r="A138" s="84">
        <v>131</v>
      </c>
      <c r="B138" s="84" t="str">
        <f ca="1"/>
        <v>Myanmar</v>
      </c>
      <c r="C138" s="84" t="str">
        <f ca="1"/>
        <v>MMR</v>
      </c>
      <c r="D138" s="219" t="str">
        <f ca="1"/>
        <v>EAS           East Asia &amp; Pacific</v>
      </c>
      <c r="E138" s="219" t="str">
        <f ca="1"/>
        <v>IDA</v>
      </c>
      <c r="F138" s="190" t="str">
        <f t="shared" ca="1" si="5"/>
        <v/>
      </c>
      <c r="G138" s="80">
        <f>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0</v>
      </c>
      <c r="H138" s="80" cm="1">
        <f t="array" ref="H138">IF(
    SUM(IF(
            ISNUMBER(
                IF(
                    $M$4:$Y$4,
                    (M138:Y138),
                    "")),
            1,
            0))
        =0,
    NA(),
    IF(
        Parameters!$D$15=1,
        IF(
            SUM(--(ISNUMBER(IF($M$4:$Y$4=1,(M138:Y138),""))))&gt;0,
            MAX(IF(
                ISNUMBER(M138:Y138),
                IF(
                    M$4:Y$4=1,
                    M138:Y138,
                    ""),
                "")),
            MAX(IF(
                ISNUMBER(M138:Y138),
                IF(
                    M$4:Y$4=2,
                    M138:Y138,
                    ""),
                ""))
        ),
        IF(
            Parameters!$D$16=1,
            IFERROR(
                AVERAGE(IF(
                    ISNUMBER(M138:Y138),
                    IF(
                        M$4:Y$4=1,
                        M138:Y138,
                        ""),
                    "")),
                AVERAGE(IF(
                    ISNUMBER(M138:Y138),
                    IF(
                        M$4:Y$4=2,
                        M138:Y138,
                        ""),
                    ""))
            ),
            IF(
                Parameters!$D$17=1,
                IFERROR(
                    IF(
                        OR(
                            IF(
                                ISNUMBER(M138:Y138),
                                IF(
                                    M$4:Y$4=1,
                                    M138:Y138,
                                    ""),
                                "")
                            =0),
                        0,
                        GEOMEAN(IF(
                            ISNUMBER(M138:Y138),
                            IF(
                                M$4:Y$4=1,
                                M138:Y138,
                                ""),
                            ""))
                    ),
                    IF(
                        OR(IF(
                            ISNUMBER(M138:Y138),
                            IF(
                                M$4:Y$4=2,
                                M138:Y138,
                                ""),
                            "")
                            =0),
                        0,
                        GEOMEAN(IF(
                            ISNUMBER(M138:Y138),
                            IF(
                                M$4:Y$4=2,
                                M138:Y138,
                                ""),
                            "")))
                )
            )
        )
    )
)</f>
        <v>7.1428571428571397</v>
      </c>
      <c r="I138" s="191" t="e" cm="1">
        <f t="array" ref="I138">IF(
    SUM(IF(
            ISNUMBER(
                IF(
                    $M$5:$Y$5,
                    (M138:Y138),
                    "")),
            1,
            0))
        =0,
    NA(),
    IF(
        Parameters!$D$15=1,
        IF(
            SUM(--(ISNUMBER(IF($M$5:$Y$5=1,(M138:Y138),""))))&gt;0,
            MAX(IF(
                ISNUMBER(M138:Y138),
                IF(
                    M$5:Y$5=1,
                    M138:Y138,
                    ""),
                "")),
            MAX(IF(
                ISNUMBER(M138:Y138),
                IF(
                    M$5:Y$5=2,
                    M138:Y138,
                    ""),
                ""))
        ),
        IF(
            Parameters!$D$16=1,
            IFERROR(
                AVERAGE(IF(
                    ISNUMBER(M138:Y138),
                    IF(
                        M$5:Y$5=1,
                        M138:Y138,
                        ""),
                    "")),
                AVERAGE(IF(
                    ISNUMBER(M138:Y138),
                    IF(
                        M$5:Y$5=2,
                        M138:Y138,
                        ""),
                    ""))
            ),
            IF(
                Parameters!$D$17=1,
                IFERROR(
                    IF(
                        OR(
                            IF(
                                ISNUMBER(M138:Y138),
                                IF(
                                    M$5:Y$5=1,
                                    M138:Y138,
                                    ""),
                                "")
                            =0),
                        0,
                        GEOMEAN(IF(
                            ISNUMBER(M138:Y138),
                            IF(
                                M$5:Y$5=1,
                                M138:Y138,
                                ""),
                            ""))
                    ),
                    IF(
                        OR(IF(
                            ISNUMBER(M138:Y138),
                            IF(
                                M$5:Y$5=2,
                                M138:Y138,
                                ""),
                            "")
                            =0),
                        0,
                        GEOMEAN(IF(
                            ISNUMBER(M138:Y138),
                            IF(
                                M$5:Y$5=2,
                                M138:Y138,
                                ""),
                            "")))
                )
            )
        )
    )
)</f>
        <v>#N/A</v>
      </c>
      <c r="J138" s="242">
        <v>45142</v>
      </c>
      <c r="K138" s="242">
        <v>45142</v>
      </c>
      <c r="L138" s="91" t="s">
        <v>222</v>
      </c>
      <c r="M138" s="192">
        <v>7.1428571428571397</v>
      </c>
      <c r="N138" s="192" t="s">
        <v>409</v>
      </c>
      <c r="O138" s="192" t="s">
        <v>409</v>
      </c>
      <c r="P138" s="192" t="s">
        <v>409</v>
      </c>
      <c r="Q138" s="192" t="s">
        <v>409</v>
      </c>
      <c r="R138" s="192">
        <v>5</v>
      </c>
      <c r="S138" s="192" t="s">
        <v>409</v>
      </c>
      <c r="T138" s="192" t="s">
        <v>409</v>
      </c>
      <c r="U138" s="192" t="s">
        <v>409</v>
      </c>
      <c r="V138" s="192" t="s">
        <v>409</v>
      </c>
      <c r="W138" s="192" t="s">
        <v>409</v>
      </c>
      <c r="X138" s="192" t="s">
        <v>409</v>
      </c>
      <c r="Y138" s="192"/>
      <c r="Z138" s="192"/>
      <c r="AF138" s="34"/>
      <c r="AG138" s="34"/>
      <c r="AH138" s="34"/>
      <c r="AI138" s="34"/>
      <c r="AJ138" s="34"/>
      <c r="AK138" s="34"/>
      <c r="AL138" s="195"/>
      <c r="AM138" s="195"/>
      <c r="AN138" s="80"/>
      <c r="AO138" s="80"/>
      <c r="AP138" s="80"/>
      <c r="AQ138" s="35"/>
    </row>
    <row r="139" spans="1:43" x14ac:dyDescent="0.2">
      <c r="A139" s="84">
        <v>132</v>
      </c>
      <c r="B139" s="84" t="str">
        <f ca="1"/>
        <v>Montenegro</v>
      </c>
      <c r="C139" s="84" t="str">
        <f ca="1"/>
        <v>MNE</v>
      </c>
      <c r="D139" s="219" t="str">
        <f ca="1"/>
        <v>ECS           Europe &amp; Central Asia</v>
      </c>
      <c r="E139" s="219" t="str">
        <f ca="1"/>
        <v>IBRD</v>
      </c>
      <c r="F139" s="190" t="str">
        <f t="shared" ca="1" si="5"/>
        <v/>
      </c>
      <c r="G139" s="80">
        <f>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$M$4:$Y$4,
                    (M139:Y139),
                    "")),
            1,
            0))
        =0,
    NA(),
    IF(
        Parameters!$D$15=1,
        IF(
            SUM(--(ISNUMBER(IF($M$4:$Y$4=1,(M139:Y139),""))))&gt;0,
            MAX(IF(
                ISNUMBER(M139:Y139),
                IF(
                    M$4:Y$4=1,
                    M139:Y139,
                    ""),
                "")),
            MAX(IF(
                ISNUMBER(M139:Y139),
                IF(
                    M$4:Y$4=2,
                    M139:Y139,
                    ""),
                ""))
        ),
        IF(
            Parameters!$D$16=1,
            IFERROR(
                AVERAGE(IF(
                    ISNUMBER(M139:Y139),
                    IF(
                        M$4:Y$4=1,
                        M139:Y139,
                        ""),
                    "")),
                AVERAGE(IF(
                    ISNUMBER(M139:Y139),
                    IF(
                        M$4:Y$4=2,
                        M139:Y139,
                        ""),
                    ""))
            ),
            IF(
                Parameters!$D$17=1,
                IFERROR(
                    IF(
                        OR(
                            IF(
                                ISNUMBER(M139:Y139),
                                IF(
                                    M$4:Y$4=1,
                                    M139:Y139,
                                    ""),
                                "")
                            =0),
                        0,
                        GEOMEAN(IF(
                            ISNUMBER(M139:Y139),
                            IF(
                                M$4:Y$4=1,
                                M139:Y139,
                                ""),
                            ""))
                    ),
                    IF(
                        OR(IF(
                            ISNUMBER(M139:Y139),
                            IF(
                                M$4:Y$4=2,
                                M139:Y139,
                                ""),
                            "")
                            =0),
                        0,
                        GEOMEAN(IF(
                            ISNUMBER(M139:Y139),
                            IF(
                                M$4:Y$4=2,
                                M139:Y139,
                                ""),
                            "")))
                )
            )
        )
    )
)</f>
        <v>2.9999999999999898</v>
      </c>
      <c r="I139" s="191" t="e" cm="1">
        <f t="array" ref="I139">IF(
    SUM(IF(
            ISNUMBER(
                IF(
                    $M$5:$Y$5,
                    (M139:Y139),
                    "")),
            1,
            0))
        =0,
    NA(),
    IF(
        Parameters!$D$15=1,
        IF(
            SUM(--(ISNUMBER(IF($M$5:$Y$5=1,(M139:Y139),""))))&gt;0,
            MAX(IF(
                ISNUMBER(M139:Y139),
                IF(
                    M$5:Y$5=1,
                    M139:Y139,
                    ""),
                "")),
            MAX(IF(
                ISNUMBER(M139:Y139),
                IF(
                    M$5:Y$5=2,
                    M139:Y139,
                    ""),
                ""))
        ),
        IF(
            Parameters!$D$16=1,
            IFERROR(
                AVERAGE(IF(
                    ISNUMBER(M139:Y139),
                    IF(
                        M$5:Y$5=1,
                        M139:Y139,
                        ""),
                    "")),
                AVERAGE(IF(
                    ISNUMBER(M139:Y139),
                    IF(
                        M$5:Y$5=2,
                        M139:Y139,
                        ""),
                    ""))
            ),
            IF(
                Parameters!$D$17=1,
                IFERROR(
                    IF(
                        OR(
                            IF(
                                ISNUMBER(M139:Y139),
                                IF(
                                    M$5:Y$5=1,
                                    M139:Y139,
                                    ""),
                                "")
                            =0),
                        0,
                        GEOMEAN(IF(
                            ISNUMBER(M139:Y139),
                            IF(
                                M$5:Y$5=1,
                                M139:Y139,
                                ""),
                            ""))
                    ),
                    IF(
                        OR(IF(
                            ISNUMBER(M139:Y139),
                            IF(
                                M$5:Y$5=2,
                                M139:Y139,
                                ""),
                            "")
                            =0),
                        0,
                        GEOMEAN(IF(
                            ISNUMBER(M139:Y139),
                            IF(
                                M$5:Y$5=2,
                                M139:Y139,
                                ""),
                            "")))
                )
            )
        )
    )
)</f>
        <v>#N/A</v>
      </c>
      <c r="J139" s="242">
        <v>45142</v>
      </c>
      <c r="K139" s="242">
        <v>45014</v>
      </c>
      <c r="L139" s="91" t="s">
        <v>224</v>
      </c>
      <c r="M139" s="192">
        <v>2.9999999999999898</v>
      </c>
      <c r="N139" s="192" t="s">
        <v>409</v>
      </c>
      <c r="O139" s="192" t="s">
        <v>409</v>
      </c>
      <c r="P139" s="192" t="s">
        <v>409</v>
      </c>
      <c r="Q139" s="192" t="s">
        <v>409</v>
      </c>
      <c r="R139" s="192">
        <v>2.1</v>
      </c>
      <c r="S139" s="192" t="s">
        <v>409</v>
      </c>
      <c r="T139" s="192" t="s">
        <v>409</v>
      </c>
      <c r="U139" s="192" t="s">
        <v>409</v>
      </c>
      <c r="V139" s="192" t="s">
        <v>409</v>
      </c>
      <c r="W139" s="192" t="s">
        <v>409</v>
      </c>
      <c r="X139" s="192" t="s">
        <v>409</v>
      </c>
      <c r="Y139" s="192"/>
      <c r="Z139" s="192"/>
      <c r="AF139" s="34"/>
      <c r="AG139" s="34"/>
      <c r="AH139" s="34"/>
      <c r="AI139" s="34"/>
      <c r="AJ139" s="34"/>
      <c r="AK139" s="34"/>
      <c r="AL139" s="195"/>
      <c r="AM139" s="195"/>
      <c r="AN139" s="80"/>
      <c r="AO139" s="80"/>
      <c r="AP139" s="80"/>
      <c r="AQ139" s="35"/>
    </row>
    <row r="140" spans="1:43" x14ac:dyDescent="0.2">
      <c r="A140" s="84">
        <v>133</v>
      </c>
      <c r="B140" s="84" t="str">
        <f ca="1"/>
        <v>Mongolia</v>
      </c>
      <c r="C140" s="84" t="str">
        <f ca="1"/>
        <v>MNG</v>
      </c>
      <c r="D140" s="219" t="str">
        <f ca="1"/>
        <v>EAS           East Asia &amp; Pacific</v>
      </c>
      <c r="E140" s="219" t="str">
        <f ca="1"/>
        <v>IBRD</v>
      </c>
      <c r="F140" s="190" t="str">
        <f t="shared" ca="1" si="5"/>
        <v/>
      </c>
      <c r="G140" s="80">
        <f>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7.0710678118654755</v>
      </c>
      <c r="H140" s="80" cm="1">
        <f t="array" ref="H140">IF(
    SUM(IF(
            ISNUMBER(
                IF(
                    $M$4:$Y$4,
                    (M140:Y140),
                    "")),
            1,
            0))
        =0,
    NA(),
    IF(
        Parameters!$D$15=1,
        IF(
            SUM(--(ISNUMBER(IF($M$4:$Y$4=1,(M140:Y140),""))))&gt;0,
            MAX(IF(
                ISNUMBER(M140:Y140),
                IF(
                    M$4:Y$4=1,
                    M140:Y140,
                    ""),
                "")),
            MAX(IF(
                ISNUMBER(M140:Y140),
                IF(
                    M$4:Y$4=2,
                    M140:Y140,
                    ""),
                ""))
        ),
        IF(
            Parameters!$D$16=1,
            IFERROR(
                AVERAGE(IF(
                    ISNUMBER(M140:Y140),
                    IF(
                        M$4:Y$4=1,
                        M140:Y140,
                        ""),
                    "")),
                AVERAGE(IF(
                    ISNUMBER(M140:Y140),
                    IF(
                        M$4:Y$4=2,
                        M140:Y140,
                        ""),
                    ""))
            ),
            IF(
                Parameters!$D$17=1,
                IFERROR(
                    IF(
                        OR(
                            IF(
                                ISNUMBER(M140:Y140),
                                IF(
                                    M$4:Y$4=1,
                                    M140:Y140,
                                    ""),
                                "")
                            =0),
                        0,
                        GEOMEAN(IF(
                            ISNUMBER(M140:Y140),
                            IF(
                                M$4:Y$4=1,
                                M140:Y140,
                                ""),
                            ""))
                    ),
                    IF(
                        OR(IF(
                            ISNUMBER(M140:Y140),
                            IF(
                                M$4:Y$4=2,
                                M140:Y140,
                                ""),
                            "")
                            =0),
                        0,
                        GEOMEAN(IF(
                            ISNUMBER(M140:Y140),
                            IF(
                                M$4:Y$4=2,
                                M140:Y140,
                                ""),
                            "")))
                )
            )
        )
    )
)</f>
        <v>5</v>
      </c>
      <c r="I140" s="191" cm="1">
        <f t="array" ref="I140">IF(
    SUM(IF(
            ISNUMBER(
                IF(
                    $M$5:$Y$5,
                    (M140:Y140),
                    "")),
            1,
            0))
        =0,
    NA(),
    IF(
        Parameters!$D$15=1,
        IF(
            SUM(--(ISNUMBER(IF($M$5:$Y$5=1,(M140:Y140),""))))&gt;0,
            MAX(IF(
                ISNUMBER(M140:Y140),
                IF(
                    M$5:Y$5=1,
                    M140:Y140,
                    ""),
                "")),
            MAX(IF(
                ISNUMBER(M140:Y140),
                IF(
                    M$5:Y$5=2,
                    M140:Y140,
                    ""),
                ""))
        ),
        IF(
            Parameters!$D$16=1,
            IFERROR(
                AVERAGE(IF(
                    ISNUMBER(M140:Y140),
                    IF(
                        M$5:Y$5=1,
                        M140:Y140,
                        ""),
                    "")),
                AVERAGE(IF(
                    ISNUMBER(M140:Y140),
                    IF(
                        M$5:Y$5=2,
                        M140:Y140,
                        ""),
                    ""))
            ),
            IF(
                Parameters!$D$17=1,
                IFERROR(
                    IF(
                        OR(
                            IF(
                                ISNUMBER(M140:Y140),
                                IF(
                                    M$5:Y$5=1,
                                    M140:Y140,
                                    ""),
                                "")
                            =0),
                        0,
                        GEOMEAN(IF(
                            ISNUMBER(M140:Y140),
                            IF(
                                M$5:Y$5=1,
                                M140:Y140,
                                ""),
                            ""))
                    ),
                    IF(
                        OR(IF(
                            ISNUMBER(M140:Y140),
                            IF(
                                M$5:Y$5=2,
                                M140:Y140,
                                ""),
                            "")
                            =0),
                        0,
                        GEOMEAN(IF(
                            ISNUMBER(M140:Y140),
                            IF(
                                M$5:Y$5=2,
                                M140:Y140,
                                ""),
                            "")))
                )
            )
        )
    )
)</f>
        <v>10</v>
      </c>
      <c r="J140" s="242">
        <v>45019</v>
      </c>
      <c r="K140" s="242">
        <v>45142</v>
      </c>
      <c r="L140" s="91" t="s">
        <v>226</v>
      </c>
      <c r="M140" s="192">
        <v>5</v>
      </c>
      <c r="N140" s="192">
        <v>10</v>
      </c>
      <c r="O140" s="192" t="s">
        <v>409</v>
      </c>
      <c r="P140" s="192">
        <v>5.2534302308080399E-2</v>
      </c>
      <c r="Q140" s="192" t="s">
        <v>409</v>
      </c>
      <c r="R140" s="192">
        <v>3.5</v>
      </c>
      <c r="S140" s="192">
        <v>-0.80999999999999905</v>
      </c>
      <c r="T140" s="192">
        <v>1.0999999999999901</v>
      </c>
      <c r="U140" s="192" t="s">
        <v>409</v>
      </c>
      <c r="V140" s="192">
        <v>5.7278107435098995E-4</v>
      </c>
      <c r="W140" s="192">
        <v>2.6267151154040201E-3</v>
      </c>
      <c r="X140" s="192" t="s">
        <v>409</v>
      </c>
      <c r="Y140" s="192"/>
      <c r="Z140" s="192"/>
      <c r="AF140" s="34"/>
      <c r="AG140" s="34"/>
      <c r="AH140" s="34"/>
      <c r="AI140" s="34"/>
      <c r="AJ140" s="34"/>
      <c r="AK140" s="34"/>
      <c r="AL140" s="195"/>
      <c r="AM140" s="195"/>
      <c r="AN140" s="80"/>
      <c r="AO140" s="80"/>
      <c r="AP140" s="80"/>
      <c r="AQ140" s="35"/>
    </row>
    <row r="141" spans="1:43" x14ac:dyDescent="0.2">
      <c r="A141" s="84">
        <v>134</v>
      </c>
      <c r="B141" s="84" t="str">
        <f ca="1"/>
        <v>Northern Mariana Islands</v>
      </c>
      <c r="C141" s="84" t="str">
        <f ca="1"/>
        <v>MNP</v>
      </c>
      <c r="D141" s="219" t="str">
        <f ca="1"/>
        <v>EAS           East Asia &amp; Pacific</v>
      </c>
      <c r="E141" s="219" t="str">
        <f ca="1"/>
        <v>NA</v>
      </c>
      <c r="F141" s="190" t="str">
        <f t="shared" ca="1" si="5"/>
        <v/>
      </c>
      <c r="G141" s="80" t="e">
        <f>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#N/A</v>
      </c>
      <c r="H141" s="80" t="e" cm="1">
        <f t="array" ref="H141">IF(
    SUM(IF(
            ISNUMBER(
                IF(
                    $M$4:$Y$4,
                    (M141:Y141),
                    "")),
            1,
            0))
        =0,
    NA(),
    IF(
        Parameters!$D$15=1,
        IF(
            SUM(--(ISNUMBER(IF($M$4:$Y$4=1,(M141:Y141),""))))&gt;0,
            MAX(IF(
                ISNUMBER(M141:Y141),
                IF(
                    M$4:Y$4=1,
                    M141:Y141,
                    ""),
                "")),
            MAX(IF(
                ISNUMBER(M141:Y141),
                IF(
                    M$4:Y$4=2,
                    M141:Y141,
                    ""),
                ""))
        ),
        IF(
            Parameters!$D$16=1,
            IFERROR(
                AVERAGE(IF(
                    ISNUMBER(M141:Y141),
                    IF(
                        M$4:Y$4=1,
                        M141:Y141,
                        ""),
                    "")),
                AVERAGE(IF(
                    ISNUMBER(M141:Y141),
                    IF(
                        M$4:Y$4=2,
                        M141:Y141,
                        ""),
                    ""))
            ),
            IF(
                Parameters!$D$17=1,
                IFERROR(
                    IF(
                        OR(
                            IF(
                                ISNUMBER(M141:Y141),
                                IF(
                                    M$4:Y$4=1,
                                    M141:Y141,
                                    ""),
                                "")
                            =0),
                        0,
                        GEOMEAN(IF(
                            ISNUMBER(M141:Y141),
                            IF(
                                M$4:Y$4=1,
                                M141:Y141,
                                ""),
                            ""))
                    ),
                    IF(
                        OR(IF(
                            ISNUMBER(M141:Y141),
                            IF(
                                M$4:Y$4=2,
                                M141:Y141,
                                ""),
                            "")
                            =0),
                        0,
                        GEOMEAN(IF(
                            ISNUMBER(M141:Y141),
                            IF(
                                M$4:Y$4=2,
                                M141:Y141,
                                ""),
                            "")))
                )
            )
        )
    )
)</f>
        <v>#N/A</v>
      </c>
      <c r="I141" s="191" t="e" cm="1">
        <f t="array" ref="I141">IF(
    SUM(IF(
            ISNUMBER(
                IF(
                    $M$5:$Y$5,
                    (M141:Y141),
                    "")),
            1,
            0))
        =0,
    NA(),
    IF(
        Parameters!$D$15=1,
        IF(
            SUM(--(ISNUMBER(IF($M$5:$Y$5=1,(M141:Y141),""))))&gt;0,
            MAX(IF(
                ISNUMBER(M141:Y141),
                IF(
                    M$5:Y$5=1,
                    M141:Y141,
                    ""),
                "")),
            MAX(IF(
                ISNUMBER(M141:Y141),
                IF(
                    M$5:Y$5=2,
                    M141:Y141,
                    ""),
                ""))
        ),
        IF(
            Parameters!$D$16=1,
            IFERROR(
                AVERAGE(IF(
                    ISNUMBER(M141:Y141),
                    IF(
                        M$5:Y$5=1,
                        M141:Y141,
                        ""),
                    "")),
                AVERAGE(IF(
                    ISNUMBER(M141:Y141),
                    IF(
                        M$5:Y$5=2,
                        M141:Y141,
                        ""),
                    ""))
            ),
            IF(
                Parameters!$D$17=1,
                IFERROR(
                    IF(
                        OR(
                            IF(
                                ISNUMBER(M141:Y141),
                                IF(
                                    M$5:Y$5=1,
                                    M141:Y141,
                                    ""),
                                "")
                            =0),
                        0,
                        GEOMEAN(IF(
                            ISNUMBER(M141:Y141),
                            IF(
                                M$5:Y$5=1,
                                M141:Y141,
                                ""),
                            ""))
                    ),
                    IF(
                        OR(IF(
                            ISNUMBER(M141:Y141),
                            IF(
                                M$5:Y$5=2,
                                M141:Y141,
                                ""),
                            "")
                            =0),
                        0,
                        GEOMEAN(IF(
                            ISNUMBER(M141:Y141),
                            IF(
                                M$5:Y$5=2,
                                M141:Y141,
                                ""),
                            "")))
                )
            )
        )
    )
)</f>
        <v>#N/A</v>
      </c>
      <c r="J141" s="242" t="s">
        <v>409</v>
      </c>
      <c r="K141" s="242">
        <v>45014</v>
      </c>
      <c r="L141" s="91" t="s">
        <v>715</v>
      </c>
      <c r="M141" s="192" t="s">
        <v>409</v>
      </c>
      <c r="N141" s="192" t="s">
        <v>409</v>
      </c>
      <c r="O141" s="192" t="s">
        <v>409</v>
      </c>
      <c r="P141" s="192" t="s">
        <v>409</v>
      </c>
      <c r="Q141" s="192" t="s">
        <v>409</v>
      </c>
      <c r="R141" s="192" t="s">
        <v>409</v>
      </c>
      <c r="S141" s="192" t="s">
        <v>409</v>
      </c>
      <c r="T141" s="192" t="s">
        <v>409</v>
      </c>
      <c r="U141" s="192" t="s">
        <v>409</v>
      </c>
      <c r="V141" s="192" t="s">
        <v>409</v>
      </c>
      <c r="W141" s="192" t="s">
        <v>409</v>
      </c>
      <c r="X141" s="192" t="s">
        <v>409</v>
      </c>
      <c r="Y141" s="192"/>
      <c r="Z141" s="192"/>
      <c r="AF141" s="34"/>
      <c r="AG141" s="34"/>
      <c r="AH141" s="34"/>
      <c r="AI141" s="34"/>
      <c r="AJ141" s="34"/>
      <c r="AK141" s="34"/>
      <c r="AL141" s="195"/>
      <c r="AM141" s="195"/>
      <c r="AN141" s="80"/>
      <c r="AO141" s="80"/>
      <c r="AP141" s="80"/>
      <c r="AQ141" s="35"/>
    </row>
    <row r="142" spans="1:43" x14ac:dyDescent="0.2">
      <c r="A142" s="84">
        <v>135</v>
      </c>
      <c r="B142" s="84" t="str">
        <f ca="1"/>
        <v>Mozambique</v>
      </c>
      <c r="C142" s="84" t="str">
        <f ca="1"/>
        <v>MOZ</v>
      </c>
      <c r="D142" s="219" t="str">
        <f ca="1"/>
        <v>SSF           Sub-Saharan Africa</v>
      </c>
      <c r="E142" s="219" t="str">
        <f ca="1"/>
        <v>IDA</v>
      </c>
      <c r="F142" s="190" t="str">
        <f t="shared" ca="1" si="5"/>
        <v/>
      </c>
      <c r="G142" s="80">
        <f>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0</v>
      </c>
      <c r="H142" s="80" cm="1">
        <f t="array" ref="H142">IF(
    SUM(IF(
            ISNUMBER(
                IF(
                    $M$4:$Y$4,
                    (M142:Y142),
                    "")),
            1,
            0))
        =0,
    NA(),
    IF(
        Parameters!$D$15=1,
        IF(
            SUM(--(ISNUMBER(IF($M$4:$Y$4=1,(M142:Y142),""))))&gt;0,
            MAX(IF(
                ISNUMBER(M142:Y142),
                IF(
                    M$4:Y$4=1,
                    M142:Y142,
                    ""),
                "")),
            MAX(IF(
                ISNUMBER(M142:Y142),
                IF(
                    M$4:Y$4=2,
                    M142:Y142,
                    ""),
                ""))
        ),
        IF(
            Parameters!$D$16=1,
            IFERROR(
                AVERAGE(IF(
                    ISNUMBER(M142:Y142),
                    IF(
                        M$4:Y$4=1,
                        M142:Y142,
                        ""),
                    "")),
                AVERAGE(IF(
                    ISNUMBER(M142:Y142),
                    IF(
                        M$4:Y$4=2,
                        M142:Y142,
                        ""),
                    ""))
            ),
            IF(
                Parameters!$D$17=1,
                IFERROR(
                    IF(
                        OR(
                            IF(
                                ISNUMBER(M142:Y142),
                                IF(
                                    M$4:Y$4=1,
                                    M142:Y142,
                                    ""),
                                "")
                            =0),
                        0,
                        GEOMEAN(IF(
                            ISNUMBER(M142:Y142),
                            IF(
                                M$4:Y$4=1,
                                M142:Y142,
                                ""),
                            ""))
                    ),
                    IF(
                        OR(IF(
                            ISNUMBER(M142:Y142),
                            IF(
                                M$4:Y$4=2,
                                M142:Y142,
                                ""),
                            "")
                            =0),
                        0,
                        GEOMEAN(IF(
                            ISNUMBER(M142:Y142),
                            IF(
                                M$4:Y$4=2,
                                M142:Y142,
                                ""),
                            "")))
                )
            )
        )
    )
)</f>
        <v>10</v>
      </c>
      <c r="I142" s="191" cm="1">
        <f t="array" ref="I142">IF(
    SUM(IF(
            ISNUMBER(
                IF(
                    $M$5:$Y$5,
                    (M142:Y142),
                    "")),
            1,
            0))
        =0,
    NA(),
    IF(
        Parameters!$D$15=1,
        IF(
            SUM(--(ISNUMBER(IF($M$5:$Y$5=1,(M142:Y142),""))))&gt;0,
            MAX(IF(
                ISNUMBER(M142:Y142),
                IF(
                    M$5:Y$5=1,
                    M142:Y142,
                    ""),
                "")),
            MAX(IF(
                ISNUMBER(M142:Y142),
                IF(
                    M$5:Y$5=2,
                    M142:Y142,
                    ""),
                ""))
        ),
        IF(
            Parameters!$D$16=1,
            IFERROR(
                AVERAGE(IF(
                    ISNUMBER(M142:Y142),
                    IF(
                        M$5:Y$5=1,
                        M142:Y142,
                        ""),
                    "")),
                AVERAGE(IF(
                    ISNUMBER(M142:Y142),
                    IF(
                        M$5:Y$5=2,
                        M142:Y142,
                        ""),
                    ""))
            ),
            IF(
                Parameters!$D$17=1,
                IFERROR(
                    IF(
                        OR(
                            IF(
                                ISNUMBER(M142:Y142),
                                IF(
                                    M$5:Y$5=1,
                                    M142:Y142,
                                    ""),
                                "")
                            =0),
                        0,
                        GEOMEAN(IF(
                            ISNUMBER(M142:Y142),
                            IF(
                                M$5:Y$5=1,
                                M142:Y142,
                                ""),
                            ""))
                    ),
                    IF(
                        OR(IF(
                            ISNUMBER(M142:Y142),
                            IF(
                                M$5:Y$5=2,
                                M142:Y142,
                                ""),
                            "")
                            =0),
                        0,
                        GEOMEAN(IF(
                            ISNUMBER(M142:Y142),
                            IF(
                                M$5:Y$5=2,
                                M142:Y142,
                                ""),
                            "")))
                )
            )
        )
    )
)</f>
        <v>0</v>
      </c>
      <c r="J142" s="242">
        <v>45142</v>
      </c>
      <c r="K142" s="242">
        <v>45142</v>
      </c>
      <c r="L142" s="91" t="s">
        <v>228</v>
      </c>
      <c r="M142" s="192">
        <v>10</v>
      </c>
      <c r="N142" s="192" t="s">
        <v>409</v>
      </c>
      <c r="O142" s="192" t="s">
        <v>409</v>
      </c>
      <c r="P142" s="192">
        <v>0</v>
      </c>
      <c r="Q142" s="192" t="s">
        <v>409</v>
      </c>
      <c r="R142" s="192">
        <v>7.4</v>
      </c>
      <c r="S142" s="192" t="s">
        <v>409</v>
      </c>
      <c r="T142" s="192" t="s">
        <v>409</v>
      </c>
      <c r="U142" s="192" t="s">
        <v>409</v>
      </c>
      <c r="V142" s="192">
        <v>-0.28999774549109197</v>
      </c>
      <c r="W142" s="192">
        <v>-0.81923439388640396</v>
      </c>
      <c r="X142" s="192" t="s">
        <v>409</v>
      </c>
      <c r="Y142" s="192"/>
      <c r="Z142" s="192"/>
      <c r="AF142" s="34"/>
      <c r="AG142" s="34"/>
      <c r="AH142" s="34"/>
      <c r="AI142" s="34"/>
      <c r="AJ142" s="34"/>
      <c r="AK142" s="34"/>
      <c r="AL142" s="195"/>
      <c r="AM142" s="195"/>
      <c r="AN142" s="80"/>
      <c r="AO142" s="80"/>
      <c r="AP142" s="80"/>
      <c r="AQ142" s="35"/>
    </row>
    <row r="143" spans="1:43" x14ac:dyDescent="0.2">
      <c r="A143" s="84">
        <v>136</v>
      </c>
      <c r="B143" s="84" t="str">
        <f ca="1"/>
        <v>Mauritania</v>
      </c>
      <c r="C143" s="84" t="str">
        <f ca="1"/>
        <v>MRT</v>
      </c>
      <c r="D143" s="219" t="str">
        <f ca="1"/>
        <v>SSF           Sub-Saharan Africa</v>
      </c>
      <c r="E143" s="219" t="str">
        <f ca="1"/>
        <v>IDA</v>
      </c>
      <c r="F143" s="190" t="str">
        <f t="shared" ca="1" si="5"/>
        <v/>
      </c>
      <c r="G143" s="80">
        <f>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$M$4:$Y$4,
                    (M143:Y143),
                    "")),
            1,
            0))
        =0,
    NA(),
    IF(
        Parameters!$D$15=1,
        IF(
            SUM(--(ISNUMBER(IF($M$4:$Y$4=1,(M143:Y143),""))))&gt;0,
            MAX(IF(
                ISNUMBER(M143:Y143),
                IF(
                    M$4:Y$4=1,
                    M143:Y143,
                    ""),
                "")),
            MAX(IF(
                ISNUMBER(M143:Y143),
                IF(
                    M$4:Y$4=2,
                    M143:Y143,
                    ""),
                ""))
        ),
        IF(
            Parameters!$D$16=1,
            IFERROR(
                AVERAGE(IF(
                    ISNUMBER(M143:Y143),
                    IF(
                        M$4:Y$4=1,
                        M143:Y143,
                        ""),
                    "")),
                AVERAGE(IF(
                    ISNUMBER(M143:Y143),
                    IF(
                        M$4:Y$4=2,
                        M143:Y143,
                        ""),
                    ""))
            ),
            IF(
                Parameters!$D$17=1,
                IFERROR(
                    IF(
                        OR(
                            IF(
                                ISNUMBER(M143:Y143),
                                IF(
                                    M$4:Y$4=1,
                                    M143:Y143,
                                    ""),
                                "")
                            =0),
                        0,
                        GEOMEAN(IF(
                            ISNUMBER(M143:Y143),
                            IF(
                                M$4:Y$4=1,
                                M143:Y143,
                                ""),
                            ""))
                    ),
                    IF(
                        OR(IF(
                            ISNUMBER(M143:Y143),
                            IF(
                                M$4:Y$4=2,
                                M143:Y143,
                                ""),
                            "")
                            =0),
                        0,
                        GEOMEAN(IF(
                            ISNUMBER(M143:Y143),
                            IF(
                                M$4:Y$4=2,
                                M143:Y143,
                                ""),
                            "")))
                )
            )
        )
    )
)</f>
        <v>8.2857142857142794</v>
      </c>
      <c r="I143" s="191" cm="1">
        <f t="array" ref="I143">IF(
    SUM(IF(
            ISNUMBER(
                IF(
                    $M$5:$Y$5,
                    (M143:Y143),
                    "")),
            1,
            0))
        =0,
    NA(),
    IF(
        Parameters!$D$15=1,
        IF(
            SUM(--(ISNUMBER(IF($M$5:$Y$5=1,(M143:Y143),""))))&gt;0,
            MAX(IF(
                ISNUMBER(M143:Y143),
                IF(
                    M$5:Y$5=1,
                    M143:Y143,
                    ""),
                "")),
            MAX(IF(
                ISNUMBER(M143:Y143),
                IF(
                    M$5:Y$5=2,
                    M143:Y143,
                    ""),
                ""))
        ),
        IF(
            Parameters!$D$16=1,
            IFERROR(
                AVERAGE(IF(
                    ISNUMBER(M143:Y143),
                    IF(
                        M$5:Y$5=1,
                        M143:Y143,
                        ""),
                    "")),
                AVERAGE(IF(
                    ISNUMBER(M143:Y143),
                    IF(
                        M$5:Y$5=2,
                        M143:Y143,
                        ""),
                    ""))
            ),
            IF(
                Parameters!$D$17=1,
                IFERROR(
                    IF(
                        OR(
                            IF(
                                ISNUMBER(M143:Y143),
                                IF(
                                    M$5:Y$5=1,
                                    M143:Y143,
                                    ""),
                                "")
                            =0),
                        0,
                        GEOMEAN(IF(
                            ISNUMBER(M143:Y143),
                            IF(
                                M$5:Y$5=1,
                                M143:Y143,
                                ""),
                            ""))
                    ),
                    IF(
                        OR(IF(
                            ISNUMBER(M143:Y143),
                            IF(
                                M$5:Y$5=2,
                                M143:Y143,
                                ""),
                            "")
                            =0),
                        0,
                        GEOMEAN(IF(
                            ISNUMBER(M143:Y143),
                            IF(
                                M$5:Y$5=2,
                                M143:Y143,
                                ""),
                            "")))
                )
            )
        )
    )
)</f>
        <v>0</v>
      </c>
      <c r="J143" s="242">
        <v>45019</v>
      </c>
      <c r="K143" s="242">
        <v>45142</v>
      </c>
      <c r="L143" s="91" t="s">
        <v>230</v>
      </c>
      <c r="M143" s="192">
        <v>8.2857142857142794</v>
      </c>
      <c r="N143" s="192" t="s">
        <v>409</v>
      </c>
      <c r="O143" s="192" t="s">
        <v>409</v>
      </c>
      <c r="P143" s="192">
        <v>0</v>
      </c>
      <c r="Q143" s="192" t="s">
        <v>409</v>
      </c>
      <c r="R143" s="192">
        <v>5.8</v>
      </c>
      <c r="S143" s="192" t="s">
        <v>409</v>
      </c>
      <c r="T143" s="192" t="s">
        <v>409</v>
      </c>
      <c r="U143" s="192" t="s">
        <v>409</v>
      </c>
      <c r="V143" s="192">
        <v>-4.2213531197489801E-2</v>
      </c>
      <c r="W143" s="192">
        <v>-7.7900824309470096E-2</v>
      </c>
      <c r="X143" s="192" t="s">
        <v>409</v>
      </c>
      <c r="Y143" s="192"/>
      <c r="Z143" s="192"/>
      <c r="AF143" s="34"/>
      <c r="AG143" s="34"/>
      <c r="AH143" s="34"/>
      <c r="AI143" s="34"/>
      <c r="AJ143" s="34"/>
      <c r="AK143" s="34"/>
      <c r="AL143" s="195"/>
      <c r="AM143" s="195"/>
      <c r="AN143" s="80"/>
      <c r="AO143" s="80"/>
      <c r="AP143" s="80"/>
      <c r="AQ143" s="35"/>
    </row>
    <row r="144" spans="1:43" x14ac:dyDescent="0.2">
      <c r="A144" s="84">
        <v>137</v>
      </c>
      <c r="B144" s="84" t="str">
        <f ca="1"/>
        <v>Mauritius</v>
      </c>
      <c r="C144" s="84" t="str">
        <f ca="1"/>
        <v>MUS</v>
      </c>
      <c r="D144" s="219" t="str">
        <f ca="1"/>
        <v>SSF           Sub-Saharan Africa</v>
      </c>
      <c r="E144" s="219" t="str">
        <f ca="1"/>
        <v>IBRD</v>
      </c>
      <c r="F144" s="190" t="str">
        <f t="shared" ca="1" si="5"/>
        <v/>
      </c>
      <c r="G144" s="80">
        <f>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0</v>
      </c>
      <c r="H144" s="80" cm="1">
        <f t="array" ref="H144">IF(
    SUM(IF(
            ISNUMBER(
                IF(
                    $M$4:$Y$4,
                    (M144:Y144),
                    "")),
            1,
            0))
        =0,
    NA(),
    IF(
        Parameters!$D$15=1,
        IF(
            SUM(--(ISNUMBER(IF($M$4:$Y$4=1,(M144:Y144),""))))&gt;0,
            MAX(IF(
                ISNUMBER(M144:Y144),
                IF(
                    M$4:Y$4=1,
                    M144:Y144,
                    ""),
                "")),
            MAX(IF(
                ISNUMBER(M144:Y144),
                IF(
                    M$4:Y$4=2,
                    M144:Y144,
                    ""),
                ""))
        ),
        IF(
            Parameters!$D$16=1,
            IFERROR(
                AVERAGE(IF(
                    ISNUMBER(M144:Y144),
                    IF(
                        M$4:Y$4=1,
                        M144:Y144,
                        ""),
                    "")),
                AVERAGE(IF(
                    ISNUMBER(M144:Y144),
                    IF(
                        M$4:Y$4=2,
                        M144:Y144,
                        ""),
                    ""))
            ),
            IF(
                Parameters!$D$17=1,
                IFERROR(
                    IF(
                        OR(
                            IF(
                                ISNUMBER(M144:Y144),
                                IF(
                                    M$4:Y$4=1,
                                    M144:Y144,
                                    ""),
                                "")
                            =0),
                        0,
                        GEOMEAN(IF(
                            ISNUMBER(M144:Y144),
                            IF(
                                M$4:Y$4=1,
                                M144:Y144,
                                ""),
                            ""))
                    ),
                    IF(
                        OR(IF(
                            ISNUMBER(M144:Y144),
                            IF(
                                M$4:Y$4=2,
                                M144:Y144,
                                ""),
                            "")
                            =0),
                        0,
                        GEOMEAN(IF(
                            ISNUMBER(M144:Y144),
                            IF(
                                M$4:Y$4=2,
                                M144:Y144,
                                ""),
                            "")))
                )
            )
        )
    )
)</f>
        <v>2.8571428571428501</v>
      </c>
      <c r="I144" s="191" cm="1">
        <f t="array" ref="I144">IF(
    SUM(IF(
            ISNUMBER(
                IF(
                    $M$5:$Y$5,
                    (M144:Y144),
                    "")),
            1,
            0))
        =0,
    NA(),
    IF(
        Parameters!$D$15=1,
        IF(
            SUM(--(ISNUMBER(IF($M$5:$Y$5=1,(M144:Y144),""))))&gt;0,
            MAX(IF(
                ISNUMBER(M144:Y144),
                IF(
                    M$5:Y$5=1,
                    M144:Y144,
                    ""),
                "")),
            MAX(IF(
                ISNUMBER(M144:Y144),
                IF(
                    M$5:Y$5=2,
                    M144:Y144,
                    ""),
                ""))
        ),
        IF(
            Parameters!$D$16=1,
            IFERROR(
                AVERAGE(IF(
                    ISNUMBER(M144:Y144),
                    IF(
                        M$5:Y$5=1,
                        M144:Y144,
                        ""),
                    "")),
                AVERAGE(IF(
                    ISNUMBER(M144:Y144),
                    IF(
                        M$5:Y$5=2,
                        M144:Y144,
                        ""),
                    ""))
            ),
            IF(
                Parameters!$D$17=1,
                IFERROR(
                    IF(
                        OR(
                            IF(
                                ISNUMBER(M144:Y144),
                                IF(
                                    M$5:Y$5=1,
                                    M144:Y144,
                                    ""),
                                "")
                            =0),
                        0,
                        GEOMEAN(IF(
                            ISNUMBER(M144:Y144),
                            IF(
                                M$5:Y$5=1,
                                M144:Y144,
                                ""),
                            ""))
                    ),
                    IF(
                        OR(IF(
                            ISNUMBER(M144:Y144),
                            IF(
                                M$5:Y$5=2,
                                M144:Y144,
                                ""),
                            "")
                            =0),
                        0,
                        GEOMEAN(IF(
                            ISNUMBER(M144:Y144),
                            IF(
                                M$5:Y$5=2,
                                M144:Y144,
                                ""),
                            "")))
                )
            )
        )
    )
)</f>
        <v>0</v>
      </c>
      <c r="J144" s="242">
        <v>45142</v>
      </c>
      <c r="K144" s="242">
        <v>45142</v>
      </c>
      <c r="L144" s="91" t="s">
        <v>232</v>
      </c>
      <c r="M144" s="192">
        <v>2.8571428571428501</v>
      </c>
      <c r="N144" s="192">
        <v>0</v>
      </c>
      <c r="O144" s="192" t="s">
        <v>409</v>
      </c>
      <c r="P144" s="192" t="s">
        <v>409</v>
      </c>
      <c r="Q144" s="192" t="s">
        <v>409</v>
      </c>
      <c r="R144" s="192">
        <v>2</v>
      </c>
      <c r="S144" s="192">
        <v>-1.43999999999999</v>
      </c>
      <c r="T144" s="192">
        <v>-9.9999999999999603E-2</v>
      </c>
      <c r="U144" s="192" t="s">
        <v>409</v>
      </c>
      <c r="V144" s="192" t="s">
        <v>409</v>
      </c>
      <c r="W144" s="192" t="s">
        <v>409</v>
      </c>
      <c r="X144" s="192" t="s">
        <v>409</v>
      </c>
      <c r="Y144" s="192"/>
      <c r="Z144" s="192"/>
      <c r="AF144" s="34"/>
      <c r="AG144" s="34"/>
      <c r="AH144" s="34"/>
      <c r="AI144" s="34"/>
      <c r="AJ144" s="34"/>
      <c r="AK144" s="34"/>
      <c r="AL144" s="195"/>
      <c r="AM144" s="195"/>
      <c r="AN144" s="80"/>
      <c r="AO144" s="80"/>
      <c r="AP144" s="80"/>
      <c r="AQ144" s="35"/>
    </row>
    <row r="145" spans="1:43" x14ac:dyDescent="0.2">
      <c r="A145" s="84">
        <v>138</v>
      </c>
      <c r="B145" s="84" t="str">
        <f ca="1"/>
        <v>Malawi</v>
      </c>
      <c r="C145" s="84" t="str">
        <f ca="1"/>
        <v>MWI</v>
      </c>
      <c r="D145" s="219" t="str">
        <f ca="1"/>
        <v>SSF           Sub-Saharan Africa</v>
      </c>
      <c r="E145" s="219" t="str">
        <f ca="1"/>
        <v>IDA</v>
      </c>
      <c r="F145" s="190" t="str">
        <f t="shared" ca="1" si="5"/>
        <v/>
      </c>
      <c r="G145" s="80">
        <f>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9.9283144879394563</v>
      </c>
      <c r="H145" s="80" cm="1">
        <f t="array" ref="H145">IF(
    SUM(IF(
            ISNUMBER(
                IF(
                    $M$4:$Y$4,
                    (M145:Y145),
                    "")),
            1,
            0))
        =0,
    NA(),
    IF(
        Parameters!$D$15=1,
        IF(
            SUM(--(ISNUMBER(IF($M$4:$Y$4=1,(M145:Y145),""))))&gt;0,
            MAX(IF(
                ISNUMBER(M145:Y145),
                IF(
                    M$4:Y$4=1,
                    M145:Y145,
                    ""),
                "")),
            MAX(IF(
                ISNUMBER(M145:Y145),
                IF(
                    M$4:Y$4=2,
                    M145:Y145,
                    ""),
                ""))
        ),
        IF(
            Parameters!$D$16=1,
            IFERROR(
                AVERAGE(IF(
                    ISNUMBER(M145:Y145),
                    IF(
                        M$4:Y$4=1,
                        M145:Y145,
                        ""),
                    "")),
                AVERAGE(IF(
                    ISNUMBER(M145:Y145),
                    IF(
                        M$4:Y$4=2,
                        M145:Y145,
                        ""),
                    ""))
            ),
            IF(
                Parameters!$D$17=1,
                IFERROR(
                    IF(
                        OR(
                            IF(
                                ISNUMBER(M145:Y145),
                                IF(
                                    M$4:Y$4=1,
                                    M145:Y145,
                                    ""),
                                "")
                            =0),
                        0,
                        GEOMEAN(IF(
                            ISNUMBER(M145:Y145),
                            IF(
                                M$4:Y$4=1,
                                M145:Y145,
                                ""),
                            ""))
                    ),
                    IF(
                        OR(IF(
                            ISNUMBER(M145:Y145),
                            IF(
                                M$4:Y$4=2,
                                M145:Y145,
                                ""),
                            "")
                            =0),
                        0,
                        GEOMEAN(IF(
                            ISNUMBER(M145:Y145),
                            IF(
                                M$4:Y$4=2,
                                M145:Y145,
                                ""),
                            "")))
                )
            )
        )
    )
)</f>
        <v>9.8571428571428505</v>
      </c>
      <c r="I145" s="191" cm="1">
        <f t="array" ref="I145">IF(
    SUM(IF(
            ISNUMBER(
                IF(
                    $M$5:$Y$5,
                    (M145:Y145),
                    "")),
            1,
            0))
        =0,
    NA(),
    IF(
        Parameters!$D$15=1,
        IF(
            SUM(--(ISNUMBER(IF($M$5:$Y$5=1,(M145:Y145),""))))&gt;0,
            MAX(IF(
                ISNUMBER(M145:Y145),
                IF(
                    M$5:Y$5=1,
                    M145:Y145,
                    ""),
                "")),
            MAX(IF(
                ISNUMBER(M145:Y145),
                IF(
                    M$5:Y$5=2,
                    M145:Y145,
                    ""),
                ""))
        ),
        IF(
            Parameters!$D$16=1,
            IFERROR(
                AVERAGE(IF(
                    ISNUMBER(M145:Y145),
                    IF(
                        M$5:Y$5=1,
                        M145:Y145,
                        ""),
                    "")),
                AVERAGE(IF(
                    ISNUMBER(M145:Y145),
                    IF(
                        M$5:Y$5=2,
                        M145:Y145,
                        ""),
                    ""))
            ),
            IF(
                Parameters!$D$17=1,
                IFERROR(
                    IF(
                        OR(
                            IF(
                                ISNUMBER(M145:Y145),
                                IF(
                                    M$5:Y$5=1,
                                    M145:Y145,
                                    ""),
                                "")
                            =0),
                        0,
                        GEOMEAN(IF(
                            ISNUMBER(M145:Y145),
                            IF(
                                M$5:Y$5=1,
                                M145:Y145,
                                ""),
                            ""))
                    ),
                    IF(
                        OR(IF(
                            ISNUMBER(M145:Y145),
                            IF(
                                M$5:Y$5=2,
                                M145:Y145,
                                ""),
                            "")
                            =0),
                        0,
                        GEOMEAN(IF(
                            ISNUMBER(M145:Y145),
                            IF(
                                M$5:Y$5=2,
                                M145:Y145,
                                ""),
                            "")))
                )
            )
        )
    )
)</f>
        <v>10</v>
      </c>
      <c r="J145" s="242">
        <v>45142</v>
      </c>
      <c r="K145" s="242">
        <v>45142</v>
      </c>
      <c r="L145" s="91" t="s">
        <v>234</v>
      </c>
      <c r="M145" s="192">
        <v>9.8571428571428505</v>
      </c>
      <c r="N145" s="192" t="s">
        <v>409</v>
      </c>
      <c r="O145" s="192" t="s">
        <v>409</v>
      </c>
      <c r="P145" s="192">
        <v>10</v>
      </c>
      <c r="Q145" s="192" t="s">
        <v>409</v>
      </c>
      <c r="R145" s="192">
        <v>6.9</v>
      </c>
      <c r="S145" s="192" t="s">
        <v>409</v>
      </c>
      <c r="T145" s="192" t="s">
        <v>409</v>
      </c>
      <c r="U145" s="192" t="s">
        <v>409</v>
      </c>
      <c r="V145" s="192">
        <v>0.52924043330079895</v>
      </c>
      <c r="W145" s="192">
        <v>-0.13244107703819499</v>
      </c>
      <c r="X145" s="192" t="s">
        <v>409</v>
      </c>
      <c r="Y145" s="192"/>
      <c r="Z145" s="192"/>
      <c r="AF145" s="34"/>
      <c r="AG145" s="34"/>
      <c r="AH145" s="34"/>
      <c r="AI145" s="34"/>
      <c r="AJ145" s="34"/>
      <c r="AK145" s="34"/>
      <c r="AL145" s="195"/>
      <c r="AM145" s="195"/>
      <c r="AN145" s="80"/>
      <c r="AO145" s="80"/>
      <c r="AP145" s="80"/>
      <c r="AQ145" s="35"/>
    </row>
    <row r="146" spans="1:43" x14ac:dyDescent="0.2">
      <c r="A146" s="84">
        <v>139</v>
      </c>
      <c r="B146" s="84" t="str">
        <f ca="1"/>
        <v>Malaysia</v>
      </c>
      <c r="C146" s="84" t="str">
        <f ca="1"/>
        <v>MYS</v>
      </c>
      <c r="D146" s="219" t="str">
        <f ca="1"/>
        <v>EAS           East Asia &amp; Pacific</v>
      </c>
      <c r="E146" s="219" t="str">
        <f ca="1"/>
        <v>IBRD</v>
      </c>
      <c r="F146" s="190" t="str">
        <f t="shared" ca="1" si="5"/>
        <v/>
      </c>
      <c r="G146" s="80">
        <f>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1.79284291400159</v>
      </c>
      <c r="H146" s="80" cm="1">
        <f t="array" ref="H146">IF(
    SUM(IF(
            ISNUMBER(
                IF(
                    $M$4:$Y$4,
                    (M146:Y146),
                    "")),
            1,
            0))
        =0,
    NA(),
    IF(
        Parameters!$D$15=1,
        IF(
            SUM(--(ISNUMBER(IF($M$4:$Y$4=1,(M146:Y146),""))))&gt;0,
            MAX(IF(
                ISNUMBER(M146:Y146),
                IF(
                    M$4:Y$4=1,
                    M146:Y146,
                    ""),
                "")),
            MAX(IF(
                ISNUMBER(M146:Y146),
                IF(
                    M$4:Y$4=2,
                    M146:Y146,
                    ""),
                ""))
        ),
        IF(
            Parameters!$D$16=1,
            IFERROR(
                AVERAGE(IF(
                    ISNUMBER(M146:Y146),
                    IF(
                        M$4:Y$4=1,
                        M146:Y146,
                        ""),
                    "")),
                AVERAGE(IF(
                    ISNUMBER(M146:Y146),
                    IF(
                        M$4:Y$4=2,
                        M146:Y146,
                        ""),
                    ""))
            ),
            IF(
                Parameters!$D$17=1,
                IFERROR(
                    IF(
                        OR(
                            IF(
                                ISNUMBER(M146:Y146),
                                IF(
                                    M$4:Y$4=1,
                                    M146:Y146,
                                    ""),
                                "")
                            =0),
                        0,
                        GEOMEAN(IF(
                            ISNUMBER(M146:Y146),
                            IF(
                                M$4:Y$4=1,
                                M146:Y146,
                                ""),
                            ""))
                    ),
                    IF(
                        OR(IF(
                            ISNUMBER(M146:Y146),
                            IF(
                                M$4:Y$4=2,
                                M146:Y146,
                                ""),
                            "")
                            =0),
                        0,
                        GEOMEAN(IF(
                            ISNUMBER(M146:Y146),
                            IF(
                                M$4:Y$4=2,
                                M146:Y146,
                                ""),
                            "")))
                )
            )
        )
    )
)</f>
        <v>2.5714285714285698</v>
      </c>
      <c r="I146" s="191" cm="1">
        <f t="array" ref="I146">IF(
    SUM(IF(
            ISNUMBER(
                IF(
                    $M$5:$Y$5,
                    (M146:Y146),
                    "")),
            1,
            0))
        =0,
    NA(),
    IF(
        Parameters!$D$15=1,
        IF(
            SUM(--(ISNUMBER(IF($M$5:$Y$5=1,(M146:Y146),""))))&gt;0,
            MAX(IF(
                ISNUMBER(M146:Y146),
                IF(
                    M$5:Y$5=1,
                    M146:Y146,
                    ""),
                "")),
            MAX(IF(
                ISNUMBER(M146:Y146),
                IF(
                    M$5:Y$5=2,
                    M146:Y146,
                    ""),
                ""))
        ),
        IF(
            Parameters!$D$16=1,
            IFERROR(
                AVERAGE(IF(
                    ISNUMBER(M146:Y146),
                    IF(
                        M$5:Y$5=1,
                        M146:Y146,
                        ""),
                    "")),
                AVERAGE(IF(
                    ISNUMBER(M146:Y146),
                    IF(
                        M$5:Y$5=2,
                        M146:Y146,
                        ""),
                    ""))
            ),
            IF(
                Parameters!$D$17=1,
                IFERROR(
                    IF(
                        OR(
                            IF(
                                ISNUMBER(M146:Y146),
                                IF(
                                    M$5:Y$5=1,
                                    M146:Y146,
                                    ""),
                                "")
                            =0),
                        0,
                        GEOMEAN(IF(
                            ISNUMBER(M146:Y146),
                            IF(
                                M$5:Y$5=1,
                                M146:Y146,
                                ""),
                            ""))
                    ),
                    IF(
                        OR(IF(
                            ISNUMBER(M146:Y146),
                            IF(
                                M$5:Y$5=2,
                                M146:Y146,
                                ""),
                            "")
                            =0),
                        0,
                        GEOMEAN(IF(
                            ISNUMBER(M146:Y146),
                            IF(
                                M$5:Y$5=2,
                                M146:Y146,
                                ""),
                            "")))
                )
            )
        )
    )
)</f>
        <v>1.25</v>
      </c>
      <c r="J146" s="242">
        <v>44753</v>
      </c>
      <c r="K146" s="242">
        <v>45142</v>
      </c>
      <c r="L146" s="91" t="s">
        <v>236</v>
      </c>
      <c r="M146" s="192">
        <v>2.5714285714285698</v>
      </c>
      <c r="N146" s="192">
        <v>1.25</v>
      </c>
      <c r="O146" s="192">
        <v>0</v>
      </c>
      <c r="P146" s="192">
        <v>0</v>
      </c>
      <c r="Q146" s="192" t="s">
        <v>409</v>
      </c>
      <c r="R146" s="192">
        <v>1.8</v>
      </c>
      <c r="S146" s="192">
        <v>-0.82499999999999996</v>
      </c>
      <c r="T146" s="192">
        <v>0.125</v>
      </c>
      <c r="U146" s="192" t="s">
        <v>539</v>
      </c>
      <c r="V146" s="192">
        <v>-2.4890466601567999E-3</v>
      </c>
      <c r="W146" s="192">
        <v>-1.0018378796117001E-3</v>
      </c>
      <c r="X146" s="192" t="s">
        <v>409</v>
      </c>
      <c r="Y146" s="192"/>
      <c r="Z146" s="192"/>
      <c r="AF146" s="34"/>
      <c r="AG146" s="34"/>
      <c r="AH146" s="34"/>
      <c r="AI146" s="34"/>
      <c r="AJ146" s="34"/>
      <c r="AK146" s="34"/>
      <c r="AL146" s="195"/>
      <c r="AM146" s="195"/>
      <c r="AN146" s="80"/>
      <c r="AO146" s="80"/>
      <c r="AP146" s="80"/>
      <c r="AQ146" s="35"/>
    </row>
    <row r="147" spans="1:43" x14ac:dyDescent="0.2">
      <c r="A147" s="84">
        <v>140</v>
      </c>
      <c r="B147" s="84" t="str">
        <f ca="1"/>
        <v>Namibia</v>
      </c>
      <c r="C147" s="84" t="str">
        <f ca="1"/>
        <v>NAM</v>
      </c>
      <c r="D147" s="219" t="str">
        <f ca="1"/>
        <v>SSF           Sub-Saharan Africa</v>
      </c>
      <c r="E147" s="219" t="str">
        <f ca="1"/>
        <v>IBRD</v>
      </c>
      <c r="F147" s="190" t="str">
        <f t="shared" ca="1" si="5"/>
        <v/>
      </c>
      <c r="G147" s="80">
        <f>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0</v>
      </c>
      <c r="H147" s="80" cm="1">
        <f t="array" ref="H147">IF(
    SUM(IF(
            ISNUMBER(
                IF(
                    $M$4:$Y$4,
                    (M147:Y147),
                    "")),
            1,
            0))
        =0,
    NA(),
    IF(
        Parameters!$D$15=1,
        IF(
            SUM(--(ISNUMBER(IF($M$4:$Y$4=1,(M147:Y147),""))))&gt;0,
            MAX(IF(
                ISNUMBER(M147:Y147),
                IF(
                    M$4:Y$4=1,
                    M147:Y147,
                    ""),
                "")),
            MAX(IF(
                ISNUMBER(M147:Y147),
                IF(
                    M$4:Y$4=2,
                    M147:Y147,
                    ""),
                ""))
        ),
        IF(
            Parameters!$D$16=1,
            IFERROR(
                AVERAGE(IF(
                    ISNUMBER(M147:Y147),
                    IF(
                        M$4:Y$4=1,
                        M147:Y147,
                        ""),
                    "")),
                AVERAGE(IF(
                    ISNUMBER(M147:Y147),
                    IF(
                        M$4:Y$4=2,
                        M147:Y147,
                        ""),
                    ""))
            ),
            IF(
                Parameters!$D$17=1,
                IFERROR(
                    IF(
                        OR(
                            IF(
                                ISNUMBER(M147:Y147),
                                IF(
                                    M$4:Y$4=1,
                                    M147:Y147,
                                    ""),
                                "")
                            =0),
                        0,
                        GEOMEAN(IF(
                            ISNUMBER(M147:Y147),
                            IF(
                                M$4:Y$4=1,
                                M147:Y147,
                                ""),
                            ""))
                    ),
                    IF(
                        OR(IF(
                            ISNUMBER(M147:Y147),
                            IF(
                                M$4:Y$4=2,
                                M147:Y147,
                                ""),
                            "")
                            =0),
                        0,
                        GEOMEAN(IF(
                            ISNUMBER(M147:Y147),
                            IF(
                                M$4:Y$4=2,
                                M147:Y147,
                                ""),
                            "")))
                )
            )
        )
    )
)</f>
        <v>7.8571428571428497</v>
      </c>
      <c r="I147" s="191" cm="1">
        <f t="array" ref="I147">IF(
    SUM(IF(
            ISNUMBER(
                IF(
                    $M$5:$Y$5,
                    (M147:Y147),
                    "")),
            1,
            0))
        =0,
    NA(),
    IF(
        Parameters!$D$15=1,
        IF(
            SUM(--(ISNUMBER(IF($M$5:$Y$5=1,(M147:Y147),""))))&gt;0,
            MAX(IF(
                ISNUMBER(M147:Y147),
                IF(
                    M$5:Y$5=1,
                    M147:Y147,
                    ""),
                "")),
            MAX(IF(
                ISNUMBER(M147:Y147),
                IF(
                    M$5:Y$5=2,
                    M147:Y147,
                    ""),
                ""))
        ),
        IF(
            Parameters!$D$16=1,
            IFERROR(
                AVERAGE(IF(
                    ISNUMBER(M147:Y147),
                    IF(
                        M$5:Y$5=1,
                        M147:Y147,
                        ""),
                    "")),
                AVERAGE(IF(
                    ISNUMBER(M147:Y147),
                    IF(
                        M$5:Y$5=2,
                        M147:Y147,
                        ""),
                    ""))
            ),
            IF(
                Parameters!$D$17=1,
                IFERROR(
                    IF(
                        OR(
                            IF(
                                ISNUMBER(M147:Y147),
                                IF(
                                    M$5:Y$5=1,
                                    M147:Y147,
                                    ""),
                                "")
                            =0),
                        0,
                        GEOMEAN(IF(
                            ISNUMBER(M147:Y147),
                            IF(
                                M$5:Y$5=1,
                                M147:Y147,
                                ""),
                            ""))
                    ),
                    IF(
                        OR(IF(
                            ISNUMBER(M147:Y147),
                            IF(
                                M$5:Y$5=2,
                                M147:Y147,
                                ""),
                            "")
                            =0),
                        0,
                        GEOMEAN(IF(
                            ISNUMBER(M147:Y147),
                            IF(
                                M$5:Y$5=2,
                                M147:Y147,
                                ""),
                            "")))
                )
            )
        )
    )
)</f>
        <v>0</v>
      </c>
      <c r="J147" s="242">
        <v>45142</v>
      </c>
      <c r="K147" s="242">
        <v>45142</v>
      </c>
      <c r="L147" s="91" t="s">
        <v>238</v>
      </c>
      <c r="M147" s="192">
        <v>7.8571428571428497</v>
      </c>
      <c r="N147" s="192" t="s">
        <v>409</v>
      </c>
      <c r="O147" s="192" t="s">
        <v>409</v>
      </c>
      <c r="P147" s="192">
        <v>0</v>
      </c>
      <c r="Q147" s="192" t="s">
        <v>409</v>
      </c>
      <c r="R147" s="192">
        <v>5.5</v>
      </c>
      <c r="S147" s="192" t="s">
        <v>409</v>
      </c>
      <c r="T147" s="192" t="s">
        <v>409</v>
      </c>
      <c r="U147" s="192" t="s">
        <v>409</v>
      </c>
      <c r="V147" s="192">
        <v>-0.26549863556109798</v>
      </c>
      <c r="W147" s="192">
        <v>-5.4256944496199097E-2</v>
      </c>
      <c r="X147" s="192" t="s">
        <v>409</v>
      </c>
      <c r="Y147" s="192"/>
      <c r="Z147" s="192"/>
      <c r="AF147" s="34"/>
      <c r="AG147" s="34"/>
      <c r="AH147" s="34"/>
      <c r="AI147" s="34"/>
      <c r="AJ147" s="34"/>
      <c r="AK147" s="34"/>
      <c r="AL147" s="195"/>
      <c r="AM147" s="195"/>
      <c r="AN147" s="80"/>
      <c r="AO147" s="80"/>
      <c r="AP147" s="80"/>
      <c r="AQ147" s="35"/>
    </row>
    <row r="148" spans="1:43" x14ac:dyDescent="0.2">
      <c r="A148" s="84">
        <v>141</v>
      </c>
      <c r="B148" s="84" t="str">
        <f ca="1"/>
        <v>New Caledonia</v>
      </c>
      <c r="C148" s="84" t="str">
        <f ca="1"/>
        <v>NCL</v>
      </c>
      <c r="D148" s="219" t="str">
        <f ca="1"/>
        <v>EAS           East Asia &amp; Pacific</v>
      </c>
      <c r="E148" s="219" t="str">
        <f ca="1"/>
        <v>NA</v>
      </c>
      <c r="F148" s="190" t="str">
        <f t="shared" ca="1" si="5"/>
        <v/>
      </c>
      <c r="G148" s="80" t="e">
        <f>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#N/A</v>
      </c>
      <c r="H148" s="80" t="e" cm="1">
        <f t="array" ref="H148">IF(
    SUM(IF(
            ISNUMBER(
                IF(
                    $M$4:$Y$4,
                    (M148:Y148),
                    "")),
            1,
            0))
        =0,
    NA(),
    IF(
        Parameters!$D$15=1,
        IF(
            SUM(--(ISNUMBER(IF($M$4:$Y$4=1,(M148:Y148),""))))&gt;0,
            MAX(IF(
                ISNUMBER(M148:Y148),
                IF(
                    M$4:Y$4=1,
                    M148:Y148,
                    ""),
                "")),
            MAX(IF(
                ISNUMBER(M148:Y148),
                IF(
                    M$4:Y$4=2,
                    M148:Y148,
                    ""),
                ""))
        ),
        IF(
            Parameters!$D$16=1,
            IFERROR(
                AVERAGE(IF(
                    ISNUMBER(M148:Y148),
                    IF(
                        M$4:Y$4=1,
                        M148:Y148,
                        ""),
                    "")),
                AVERAGE(IF(
                    ISNUMBER(M148:Y148),
                    IF(
                        M$4:Y$4=2,
                        M148:Y148,
                        ""),
                    ""))
            ),
            IF(
                Parameters!$D$17=1,
                IFERROR(
                    IF(
                        OR(
                            IF(
                                ISNUMBER(M148:Y148),
                                IF(
                                    M$4:Y$4=1,
                                    M148:Y148,
                                    ""),
                                "")
                            =0),
                        0,
                        GEOMEAN(IF(
                            ISNUMBER(M148:Y148),
                            IF(
                                M$4:Y$4=1,
                                M148:Y148,
                                ""),
                            ""))
                    ),
                    IF(
                        OR(IF(
                            ISNUMBER(M148:Y148),
                            IF(
                                M$4:Y$4=2,
                                M148:Y148,
                                ""),
                            "")
                            =0),
                        0,
                        GEOMEAN(IF(
                            ISNUMBER(M148:Y148),
                            IF(
                                M$4:Y$4=2,
                                M148:Y148,
                                ""),
                            "")))
                )
            )
        )
    )
)</f>
        <v>#N/A</v>
      </c>
      <c r="I148" s="191" t="e" cm="1">
        <f t="array" ref="I148">IF(
    SUM(IF(
            ISNUMBER(
                IF(
                    $M$5:$Y$5,
                    (M148:Y148),
                    "")),
            1,
            0))
        =0,
    NA(),
    IF(
        Parameters!$D$15=1,
        IF(
            SUM(--(ISNUMBER(IF($M$5:$Y$5=1,(M148:Y148),""))))&gt;0,
            MAX(IF(
                ISNUMBER(M148:Y148),
                IF(
                    M$5:Y$5=1,
                    M148:Y148,
                    ""),
                "")),
            MAX(IF(
                ISNUMBER(M148:Y148),
                IF(
                    M$5:Y$5=2,
                    M148:Y148,
                    ""),
                ""))
        ),
        IF(
            Parameters!$D$16=1,
            IFERROR(
                AVERAGE(IF(
                    ISNUMBER(M148:Y148),
                    IF(
                        M$5:Y$5=1,
                        M148:Y148,
                        ""),
                    "")),
                AVERAGE(IF(
                    ISNUMBER(M148:Y148),
                    IF(
                        M$5:Y$5=2,
                        M148:Y148,
                        ""),
                    ""))
            ),
            IF(
                Parameters!$D$17=1,
                IFERROR(
                    IF(
                        OR(
                            IF(
                                ISNUMBER(M148:Y148),
                                IF(
                                    M$5:Y$5=1,
                                    M148:Y148,
                                    ""),
                                "")
                            =0),
                        0,
                        GEOMEAN(IF(
                            ISNUMBER(M148:Y148),
                            IF(
                                M$5:Y$5=1,
                                M148:Y148,
                                ""),
                            ""))
                    ),
                    IF(
                        OR(IF(
                            ISNUMBER(M148:Y148),
                            IF(
                                M$5:Y$5=2,
                                M148:Y148,
                                ""),
                            "")
                            =0),
                        0,
                        GEOMEAN(IF(
                            ISNUMBER(M148:Y148),
                            IF(
                                M$5:Y$5=2,
                                M148:Y148,
                                ""),
                            "")))
                )
            )
        )
    )
)</f>
        <v>#N/A</v>
      </c>
      <c r="J148" s="242" t="s">
        <v>409</v>
      </c>
      <c r="K148" s="242">
        <v>45014</v>
      </c>
      <c r="L148" s="91" t="s">
        <v>716</v>
      </c>
      <c r="M148" s="192" t="s">
        <v>409</v>
      </c>
      <c r="N148" s="192" t="s">
        <v>409</v>
      </c>
      <c r="O148" s="192" t="s">
        <v>409</v>
      </c>
      <c r="P148" s="192" t="s">
        <v>409</v>
      </c>
      <c r="Q148" s="192" t="s">
        <v>409</v>
      </c>
      <c r="R148" s="192" t="s">
        <v>409</v>
      </c>
      <c r="S148" s="192" t="s">
        <v>409</v>
      </c>
      <c r="T148" s="192" t="s">
        <v>409</v>
      </c>
      <c r="U148" s="192" t="s">
        <v>409</v>
      </c>
      <c r="V148" s="192" t="s">
        <v>409</v>
      </c>
      <c r="W148" s="192" t="s">
        <v>409</v>
      </c>
      <c r="X148" s="192" t="s">
        <v>409</v>
      </c>
      <c r="Y148" s="192"/>
      <c r="Z148" s="192"/>
      <c r="AF148" s="34"/>
      <c r="AG148" s="34"/>
      <c r="AH148" s="34"/>
      <c r="AI148" s="34"/>
      <c r="AJ148" s="34"/>
      <c r="AK148" s="34"/>
      <c r="AL148" s="195"/>
      <c r="AM148" s="195"/>
      <c r="AN148" s="80"/>
      <c r="AO148" s="80"/>
      <c r="AP148" s="80"/>
      <c r="AQ148" s="35"/>
    </row>
    <row r="149" spans="1:43" x14ac:dyDescent="0.2">
      <c r="A149" s="84">
        <v>142</v>
      </c>
      <c r="B149" s="84" t="str">
        <f ca="1"/>
        <v>Niger</v>
      </c>
      <c r="C149" s="84" t="str">
        <f ca="1"/>
        <v>NER</v>
      </c>
      <c r="D149" s="219" t="str">
        <f ca="1"/>
        <v>SSF           Sub-Saharan Africa</v>
      </c>
      <c r="E149" s="219" t="str">
        <f ca="1"/>
        <v>IDA</v>
      </c>
      <c r="F149" s="190" t="str">
        <f t="shared" ca="1" si="5"/>
        <v/>
      </c>
      <c r="G149" s="80">
        <f>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0</v>
      </c>
      <c r="H149" s="80" cm="1">
        <f t="array" ref="H149">IF(
    SUM(IF(
            ISNUMBER(
                IF(
                    $M$4:$Y$4,
                    (M149:Y149),
                    "")),
            1,
            0))
        =0,
    NA(),
    IF(
        Parameters!$D$15=1,
        IF(
            SUM(--(ISNUMBER(IF($M$4:$Y$4=1,(M149:Y149),""))))&gt;0,
            MAX(IF(
                ISNUMBER(M149:Y149),
                IF(
                    M$4:Y$4=1,
                    M149:Y149,
                    ""),
                "")),
            MAX(IF(
                ISNUMBER(M149:Y149),
                IF(
                    M$4:Y$4=2,
                    M149:Y149,
                    ""),
                ""))
        ),
        IF(
            Parameters!$D$16=1,
            IFERROR(
                AVERAGE(IF(
                    ISNUMBER(M149:Y149),
                    IF(
                        M$4:Y$4=1,
                        M149:Y149,
                        ""),
                    "")),
                AVERAGE(IF(
                    ISNUMBER(M149:Y149),
                    IF(
                        M$4:Y$4=2,
                        M149:Y149,
                        ""),
                    ""))
            ),
            IF(
                Parameters!$D$17=1,
                IFERROR(
                    IF(
                        OR(
                            IF(
                                ISNUMBER(M149:Y149),
                                IF(
                                    M$4:Y$4=1,
                                    M149:Y149,
                                    ""),
                                "")
                            =0),
                        0,
                        GEOMEAN(IF(
                            ISNUMBER(M149:Y149),
                            IF(
                                M$4:Y$4=1,
                                M149:Y149,
                                ""),
                            ""))
                    ),
                    IF(
                        OR(IF(
                            ISNUMBER(M149:Y149),
                            IF(
                                M$4:Y$4=2,
                                M149:Y149,
                                ""),
                            "")
                            =0),
                        0,
                        GEOMEAN(IF(
                            ISNUMBER(M149:Y149),
                            IF(
                                M$4:Y$4=2,
                                M149:Y149,
                                ""),
                            "")))
                )
            )
        )
    )
)</f>
        <v>10</v>
      </c>
      <c r="I149" s="191" cm="1">
        <f t="array" ref="I149">IF(
    SUM(IF(
            ISNUMBER(
                IF(
                    $M$5:$Y$5,
                    (M149:Y149),
                    "")),
            1,
            0))
        =0,
    NA(),
    IF(
        Parameters!$D$15=1,
        IF(
            SUM(--(ISNUMBER(IF($M$5:$Y$5=1,(M149:Y149),""))))&gt;0,
            MAX(IF(
                ISNUMBER(M149:Y149),
                IF(
                    M$5:Y$5=1,
                    M149:Y149,
                    ""),
                "")),
            MAX(IF(
                ISNUMBER(M149:Y149),
                IF(
                    M$5:Y$5=2,
                    M149:Y149,
                    ""),
                ""))
        ),
        IF(
            Parameters!$D$16=1,
            IFERROR(
                AVERAGE(IF(
                    ISNUMBER(M149:Y149),
                    IF(
                        M$5:Y$5=1,
                        M149:Y149,
                        ""),
                    "")),
                AVERAGE(IF(
                    ISNUMBER(M149:Y149),
                    IF(
                        M$5:Y$5=2,
                        M149:Y149,
                        ""),
                    ""))
            ),
            IF(
                Parameters!$D$17=1,
                IFERROR(
                    IF(
                        OR(
                            IF(
                                ISNUMBER(M149:Y149),
                                IF(
                                    M$5:Y$5=1,
                                    M149:Y149,
                                    ""),
                                "")
                            =0),
                        0,
                        GEOMEAN(IF(
                            ISNUMBER(M149:Y149),
                            IF(
                                M$5:Y$5=1,
                                M149:Y149,
                                ""),
                            ""))
                    ),
                    IF(
                        OR(IF(
                            ISNUMBER(M149:Y149),
                            IF(
                                M$5:Y$5=2,
                                M149:Y149,
                                ""),
                            "")
                            =0),
                        0,
                        GEOMEAN(IF(
                            ISNUMBER(M149:Y149),
                            IF(
                                M$5:Y$5=2,
                                M149:Y149,
                                ""),
                            "")))
                )
            )
        )
    )
)</f>
        <v>0</v>
      </c>
      <c r="J149" s="242">
        <v>45142</v>
      </c>
      <c r="K149" s="242">
        <v>45142</v>
      </c>
      <c r="L149" s="91" t="s">
        <v>240</v>
      </c>
      <c r="M149" s="192">
        <v>10</v>
      </c>
      <c r="N149" s="192" t="s">
        <v>409</v>
      </c>
      <c r="O149" s="192" t="s">
        <v>409</v>
      </c>
      <c r="P149" s="192">
        <v>0</v>
      </c>
      <c r="Q149" s="192" t="s">
        <v>409</v>
      </c>
      <c r="R149" s="192">
        <v>7.2</v>
      </c>
      <c r="S149" s="192" t="s">
        <v>409</v>
      </c>
      <c r="T149" s="192" t="s">
        <v>409</v>
      </c>
      <c r="U149" s="192" t="s">
        <v>409</v>
      </c>
      <c r="V149" s="192">
        <v>-0.72617180841160001</v>
      </c>
      <c r="W149" s="192">
        <v>-1.78340486348409</v>
      </c>
      <c r="X149" s="192" t="s">
        <v>409</v>
      </c>
      <c r="Y149" s="192"/>
      <c r="Z149" s="192"/>
      <c r="AF149" s="34"/>
      <c r="AG149" s="34"/>
      <c r="AH149" s="34"/>
      <c r="AI149" s="34"/>
      <c r="AJ149" s="34"/>
      <c r="AK149" s="34"/>
      <c r="AL149" s="195"/>
      <c r="AM149" s="195"/>
      <c r="AN149" s="80"/>
      <c r="AO149" s="80"/>
      <c r="AP149" s="80"/>
      <c r="AQ149" s="35"/>
    </row>
    <row r="150" spans="1:43" x14ac:dyDescent="0.2">
      <c r="A150" s="84">
        <v>143</v>
      </c>
      <c r="B150" s="84" t="str">
        <f ca="1"/>
        <v>Nigeria</v>
      </c>
      <c r="C150" s="84" t="str">
        <f ca="1"/>
        <v>NGA</v>
      </c>
      <c r="D150" s="219" t="str">
        <f ca="1"/>
        <v>SSF           Sub-Saharan Africa</v>
      </c>
      <c r="E150" s="219" t="str">
        <f ca="1"/>
        <v>Blend</v>
      </c>
      <c r="F150" s="190" t="str">
        <f t="shared" ca="1" si="5"/>
        <v/>
      </c>
      <c r="G150" s="80">
        <f>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0</v>
      </c>
      <c r="H150" s="80" cm="1">
        <f t="array" ref="H150">IF(
    SUM(IF(
            ISNUMBER(
                IF(
                    $M$4:$Y$4,
                    (M150:Y150),
                    "")),
            1,
            0))
        =0,
    NA(),
    IF(
        Parameters!$D$15=1,
        IF(
            SUM(--(ISNUMBER(IF($M$4:$Y$4=1,(M150:Y150),""))))&gt;0,
            MAX(IF(
                ISNUMBER(M150:Y150),
                IF(
                    M$4:Y$4=1,
                    M150:Y150,
                    ""),
                "")),
            MAX(IF(
                ISNUMBER(M150:Y150),
                IF(
                    M$4:Y$4=2,
                    M150:Y150,
                    ""),
                ""))
        ),
        IF(
            Parameters!$D$16=1,
            IFERROR(
                AVERAGE(IF(
                    ISNUMBER(M150:Y150),
                    IF(
                        M$4:Y$4=1,
                        M150:Y150,
                        ""),
                    "")),
                AVERAGE(IF(
                    ISNUMBER(M150:Y150),
                    IF(
                        M$4:Y$4=2,
                        M150:Y150,
                        ""),
                    ""))
            ),
            IF(
                Parameters!$D$17=1,
                IFERROR(
                    IF(
                        OR(
                            IF(
                                ISNUMBER(M150:Y150),
                                IF(
                                    M$4:Y$4=1,
                                    M150:Y150,
                                    ""),
                                "")
                            =0),
                        0,
                        GEOMEAN(IF(
                            ISNUMBER(M150:Y150),
                            IF(
                                M$4:Y$4=1,
                                M150:Y150,
                                ""),
                            ""))
                    ),
                    IF(
                        OR(IF(
                            ISNUMBER(M150:Y150),
                            IF(
                                M$4:Y$4=2,
                                M150:Y150,
                                ""),
                            "")
                            =0),
                        0,
                        GEOMEAN(IF(
                            ISNUMBER(M150:Y150),
                            IF(
                                M$4:Y$4=2,
                                M150:Y150,
                                ""),
                            "")))
                )
            )
        )
    )
)</f>
        <v>7.1428571428571397</v>
      </c>
      <c r="I150" s="191" cm="1">
        <f t="array" ref="I150">IF(
    SUM(IF(
            ISNUMBER(
                IF(
                    $M$5:$Y$5,
                    (M150:Y150),
                    "")),
            1,
            0))
        =0,
    NA(),
    IF(
        Parameters!$D$15=1,
        IF(
            SUM(--(ISNUMBER(IF($M$5:$Y$5=1,(M150:Y150),""))))&gt;0,
            MAX(IF(
                ISNUMBER(M150:Y150),
                IF(
                    M$5:Y$5=1,
                    M150:Y150,
                    ""),
                "")),
            MAX(IF(
                ISNUMBER(M150:Y150),
                IF(
                    M$5:Y$5=2,
                    M150:Y150,
                    ""),
                ""))
        ),
        IF(
            Parameters!$D$16=1,
            IFERROR(
                AVERAGE(IF(
                    ISNUMBER(M150:Y150),
                    IF(
                        M$5:Y$5=1,
                        M150:Y150,
                        ""),
                    "")),
                AVERAGE(IF(
                    ISNUMBER(M150:Y150),
                    IF(
                        M$5:Y$5=2,
                        M150:Y150,
                        ""),
                    ""))
            ),
            IF(
                Parameters!$D$17=1,
                IFERROR(
                    IF(
                        OR(
                            IF(
                                ISNUMBER(M150:Y150),
                                IF(
                                    M$5:Y$5=1,
                                    M150:Y150,
                                    ""),
                                "")
                            =0),
                        0,
                        GEOMEAN(IF(
                            ISNUMBER(M150:Y150),
                            IF(
                                M$5:Y$5=1,
                                M150:Y150,
                                ""),
                            ""))
                    ),
                    IF(
                        OR(IF(
                            ISNUMBER(M150:Y150),
                            IF(
                                M$5:Y$5=2,
                                M150:Y150,
                                ""),
                            "")
                            =0),
                        0,
                        GEOMEAN(IF(
                            ISNUMBER(M150:Y150),
                            IF(
                                M$5:Y$5=2,
                                M150:Y150,
                                ""),
                            "")))
                )
            )
        )
    )
)</f>
        <v>0</v>
      </c>
      <c r="J150" s="242">
        <v>45142</v>
      </c>
      <c r="K150" s="242">
        <v>45014</v>
      </c>
      <c r="L150" s="91" t="s">
        <v>242</v>
      </c>
      <c r="M150" s="192">
        <v>7.1428571428571397</v>
      </c>
      <c r="N150" s="192" t="s">
        <v>409</v>
      </c>
      <c r="O150" s="192">
        <v>0</v>
      </c>
      <c r="P150" s="192">
        <v>0</v>
      </c>
      <c r="Q150" s="192" t="s">
        <v>409</v>
      </c>
      <c r="R150" s="192">
        <v>5</v>
      </c>
      <c r="S150" s="192" t="s">
        <v>409</v>
      </c>
      <c r="T150" s="192" t="s">
        <v>409</v>
      </c>
      <c r="U150" s="192" t="s">
        <v>539</v>
      </c>
      <c r="V150" s="192">
        <v>-0.27632525585840301</v>
      </c>
      <c r="W150" s="192">
        <v>-0.34477495957169801</v>
      </c>
      <c r="X150" s="192" t="s">
        <v>409</v>
      </c>
      <c r="Y150" s="192"/>
      <c r="Z150" s="192"/>
      <c r="AF150" s="34"/>
      <c r="AG150" s="34"/>
      <c r="AH150" s="34"/>
      <c r="AI150" s="34"/>
      <c r="AJ150" s="34"/>
      <c r="AK150" s="34"/>
      <c r="AL150" s="195"/>
      <c r="AM150" s="195"/>
      <c r="AN150" s="80"/>
      <c r="AO150" s="80"/>
      <c r="AP150" s="80"/>
      <c r="AQ150" s="35"/>
    </row>
    <row r="151" spans="1:43" x14ac:dyDescent="0.2">
      <c r="A151" s="84">
        <v>144</v>
      </c>
      <c r="B151" s="84" t="str">
        <f ca="1"/>
        <v>Nicaragua</v>
      </c>
      <c r="C151" s="84" t="str">
        <f ca="1"/>
        <v>NIC</v>
      </c>
      <c r="D151" s="219" t="str">
        <f ca="1"/>
        <v>LCN           Latin America &amp; Caribbean</v>
      </c>
      <c r="E151" s="219" t="str">
        <f ca="1"/>
        <v>IDA</v>
      </c>
      <c r="F151" s="190" t="str">
        <f t="shared" ca="1" si="5"/>
        <v/>
      </c>
      <c r="G151" s="80">
        <f>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8.4515425472851646</v>
      </c>
      <c r="H151" s="80" cm="1">
        <f t="array" ref="H151">IF(
    SUM(IF(
            ISNUMBER(
                IF(
                    $M$4:$Y$4,
                    (M151:Y151),
                    "")),
            1,
            0))
        =0,
    NA(),
    IF(
        Parameters!$D$15=1,
        IF(
            SUM(--(ISNUMBER(IF($M$4:$Y$4=1,(M151:Y151),""))))&gt;0,
            MAX(IF(
                ISNUMBER(M151:Y151),
                IF(
                    M$4:Y$4=1,
                    M151:Y151,
                    ""),
                "")),
            MAX(IF(
                ISNUMBER(M151:Y151),
                IF(
                    M$4:Y$4=2,
                    M151:Y151,
                    ""),
                ""))
        ),
        IF(
            Parameters!$D$16=1,
            IFERROR(
                AVERAGE(IF(
                    ISNUMBER(M151:Y151),
                    IF(
                        M$4:Y$4=1,
                        M151:Y151,
                        ""),
                    "")),
                AVERAGE(IF(
                    ISNUMBER(M151:Y151),
                    IF(
                        M$4:Y$4=2,
                        M151:Y151,
                        ""),
                    ""))
            ),
            IF(
                Parameters!$D$17=1,
                IFERROR(
                    IF(
                        OR(
                            IF(
                                ISNUMBER(M151:Y151),
                                IF(
                                    M$4:Y$4=1,
                                    M151:Y151,
                                    ""),
                                "")
                            =0),
                        0,
                        GEOMEAN(IF(
                            ISNUMBER(M151:Y151),
                            IF(
                                M$4:Y$4=1,
                                M151:Y151,
                                ""),
                            ""))
                    ),
                    IF(
                        OR(IF(
                            ISNUMBER(M151:Y151),
                            IF(
                                M$4:Y$4=2,
                                M151:Y151,
                                ""),
                            "")
                            =0),
                        0,
                        GEOMEAN(IF(
                            ISNUMBER(M151:Y151),
                            IF(
                                M$4:Y$4=2,
                                M151:Y151,
                                ""),
                            "")))
                )
            )
        )
    )
)</f>
        <v>7.1428571428571397</v>
      </c>
      <c r="I151" s="191" cm="1">
        <f t="array" ref="I151">IF(
    SUM(IF(
            ISNUMBER(
                IF(
                    $M$5:$Y$5,
                    (M151:Y151),
                    "")),
            1,
            0))
        =0,
    NA(),
    IF(
        Parameters!$D$15=1,
        IF(
            SUM(--(ISNUMBER(IF($M$5:$Y$5=1,(M151:Y151),""))))&gt;0,
            MAX(IF(
                ISNUMBER(M151:Y151),
                IF(
                    M$5:Y$5=1,
                    M151:Y151,
                    ""),
                "")),
            MAX(IF(
                ISNUMBER(M151:Y151),
                IF(
                    M$5:Y$5=2,
                    M151:Y151,
                    ""),
                ""))
        ),
        IF(
            Parameters!$D$16=1,
            IFERROR(
                AVERAGE(IF(
                    ISNUMBER(M151:Y151),
                    IF(
                        M$5:Y$5=1,
                        M151:Y151,
                        ""),
                    "")),
                AVERAGE(IF(
                    ISNUMBER(M151:Y151),
                    IF(
                        M$5:Y$5=2,
                        M151:Y151,
                        ""),
                    ""))
            ),
            IF(
                Parameters!$D$17=1,
                IFERROR(
                    IF(
                        OR(
                            IF(
                                ISNUMBER(M151:Y151),
                                IF(
                                    M$5:Y$5=1,
                                    M151:Y151,
                                    ""),
                                "")
                            =0),
                        0,
                        GEOMEAN(IF(
                            ISNUMBER(M151:Y151),
                            IF(
                                M$5:Y$5=1,
                                M151:Y151,
                                ""),
                            ""))
                    ),
                    IF(
                        OR(IF(
                            ISNUMBER(M151:Y151),
                            IF(
                                M$5:Y$5=2,
                                M151:Y151,
                                ""),
                            "")
                            =0),
                        0,
                        GEOMEAN(IF(
                            ISNUMBER(M151:Y151),
                            IF(
                                M$5:Y$5=2,
                                M151:Y151,
                                ""),
                            "")))
                )
            )
        )
    )
)</f>
        <v>10</v>
      </c>
      <c r="J151" s="242">
        <v>45142</v>
      </c>
      <c r="K151" s="242">
        <v>45142</v>
      </c>
      <c r="L151" s="91" t="s">
        <v>244</v>
      </c>
      <c r="M151" s="192">
        <v>7.1428571428571397</v>
      </c>
      <c r="N151" s="192">
        <v>10</v>
      </c>
      <c r="O151" s="192" t="s">
        <v>409</v>
      </c>
      <c r="P151" s="192">
        <v>3.4566593170165998</v>
      </c>
      <c r="Q151" s="192" t="s">
        <v>409</v>
      </c>
      <c r="R151" s="192">
        <v>5</v>
      </c>
      <c r="S151" s="192">
        <v>-3.5819999999999999</v>
      </c>
      <c r="T151" s="192">
        <v>3.9239999999999902</v>
      </c>
      <c r="U151" s="192" t="s">
        <v>409</v>
      </c>
      <c r="V151" s="192">
        <v>-0.27960395812987898</v>
      </c>
      <c r="W151" s="192">
        <v>0.17283296585082999</v>
      </c>
      <c r="X151" s="192" t="s">
        <v>409</v>
      </c>
      <c r="Y151" s="192"/>
      <c r="Z151" s="192"/>
      <c r="AF151" s="34"/>
      <c r="AG151" s="34"/>
      <c r="AH151" s="34"/>
      <c r="AI151" s="34"/>
      <c r="AJ151" s="34"/>
      <c r="AK151" s="34"/>
      <c r="AL151" s="195"/>
      <c r="AM151" s="195"/>
      <c r="AN151" s="80"/>
      <c r="AO151" s="80"/>
      <c r="AP151" s="80"/>
      <c r="AQ151" s="35"/>
    </row>
    <row r="152" spans="1:43" x14ac:dyDescent="0.2">
      <c r="A152" s="84">
        <v>145</v>
      </c>
      <c r="B152" s="84" t="str">
        <f ca="1"/>
        <v>Netherlands</v>
      </c>
      <c r="C152" s="84" t="str">
        <f ca="1"/>
        <v>NLD</v>
      </c>
      <c r="D152" s="219" t="str">
        <f ca="1"/>
        <v>ECS           Europe &amp; Central Asia</v>
      </c>
      <c r="E152" s="219" t="str">
        <f ca="1"/>
        <v>NA</v>
      </c>
      <c r="F152" s="190" t="str">
        <f t="shared" ca="1" si="5"/>
        <v/>
      </c>
      <c r="G152" s="80">
        <f>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$M$4:$Y$4,
                    (M152:Y152),
                    "")),
            1,
            0))
        =0,
    NA(),
    IF(
        Parameters!$D$15=1,
        IF(
            SUM(--(ISNUMBER(IF($M$4:$Y$4=1,(M152:Y152),""))))&gt;0,
            MAX(IF(
                ISNUMBER(M152:Y152),
                IF(
                    M$4:Y$4=1,
                    M152:Y152,
                    ""),
                "")),
            MAX(IF(
                ISNUMBER(M152:Y152),
                IF(
                    M$4:Y$4=2,
                    M152:Y152,
                    ""),
                ""))
        ),
        IF(
            Parameters!$D$16=1,
            IFERROR(
                AVERAGE(IF(
                    ISNUMBER(M152:Y152),
                    IF(
                        M$4:Y$4=1,
                        M152:Y152,
                        ""),
                    "")),
                AVERAGE(IF(
                    ISNUMBER(M152:Y152),
                    IF(
                        M$4:Y$4=2,
                        M152:Y152,
                        ""),
                    ""))
            ),
            IF(
                Parameters!$D$17=1,
                IFERROR(
                    IF(
                        OR(
                            IF(
                                ISNUMBER(M152:Y152),
                                IF(
                                    M$4:Y$4=1,
                                    M152:Y152,
                                    ""),
                                "")
                            =0),
                        0,
                        GEOMEAN(IF(
                            ISNUMBER(M152:Y152),
                            IF(
                                M$4:Y$4=1,
                                M152:Y152,
                                ""),
                            ""))
                    ),
                    IF(
                        OR(IF(
                            ISNUMBER(M152:Y152),
                            IF(
                                M$4:Y$4=2,
                                M152:Y152,
                                ""),
                            "")
                            =0),
                        0,
                        GEOMEAN(IF(
                            ISNUMBER(M152:Y152),
                            IF(
                                M$4:Y$4=2,
                                M152:Y152,
                                ""),
                            "")))
                )
            )
        )
    )
)</f>
        <v>0.28571428571428598</v>
      </c>
      <c r="I152" s="191" cm="1">
        <f t="array" ref="I152">IF(
    SUM(IF(
            ISNUMBER(
                IF(
                    $M$5:$Y$5,
                    (M152:Y152),
                    "")),
            1,
            0))
        =0,
    NA(),
    IF(
        Parameters!$D$15=1,
        IF(
            SUM(--(ISNUMBER(IF($M$5:$Y$5=1,(M152:Y152),""))))&gt;0,
            MAX(IF(
                ISNUMBER(M152:Y152),
                IF(
                    M$5:Y$5=1,
                    M152:Y152,
                    ""),
                "")),
            MAX(IF(
                ISNUMBER(M152:Y152),
                IF(
                    M$5:Y$5=2,
                    M152:Y152,
                    ""),
                ""))
        ),
        IF(
            Parameters!$D$16=1,
            IFERROR(
                AVERAGE(IF(
                    ISNUMBER(M152:Y152),
                    IF(
                        M$5:Y$5=1,
                        M152:Y152,
                        ""),
                    "")),
                AVERAGE(IF(
                    ISNUMBER(M152:Y152),
                    IF(
                        M$5:Y$5=2,
                        M152:Y152,
                        ""),
                    ""))
            ),
            IF(
                Parameters!$D$17=1,
                IFERROR(
                    IF(
                        OR(
                            IF(
                                ISNUMBER(M152:Y152),
                                IF(
                                    M$5:Y$5=1,
                                    M152:Y152,
                                    ""),
                                "")
                            =0),
                        0,
                        GEOMEAN(IF(
                            ISNUMBER(M152:Y152),
                            IF(
                                M$5:Y$5=1,
                                M152:Y152,
                                ""),
                            ""))
                    ),
                    IF(
                        OR(IF(
                            ISNUMBER(M152:Y152),
                            IF(
                                M$5:Y$5=2,
                                M152:Y152,
                                ""),
                            "")
                            =0),
                        0,
                        GEOMEAN(IF(
                            ISNUMBER(M152:Y152),
                            IF(
                                M$5:Y$5=2,
                                M152:Y152,
                                ""),
                            "")))
                )
            )
        )
    )
)</f>
        <v>0</v>
      </c>
      <c r="J152" s="242">
        <v>45019</v>
      </c>
      <c r="K152" s="242">
        <v>45142</v>
      </c>
      <c r="L152" s="91" t="s">
        <v>246</v>
      </c>
      <c r="M152" s="192">
        <v>0.28571428571428598</v>
      </c>
      <c r="N152" s="192">
        <v>0</v>
      </c>
      <c r="O152" s="192" t="s">
        <v>409</v>
      </c>
      <c r="P152" s="192" t="s">
        <v>409</v>
      </c>
      <c r="Q152" s="192" t="s">
        <v>409</v>
      </c>
      <c r="R152" s="192">
        <v>0.2</v>
      </c>
      <c r="S152" s="192">
        <v>-0.68899999999999995</v>
      </c>
      <c r="T152" s="192">
        <v>-0.625</v>
      </c>
      <c r="U152" s="192" t="s">
        <v>409</v>
      </c>
      <c r="V152" s="192" t="s">
        <v>409</v>
      </c>
      <c r="W152" s="192" t="s">
        <v>409</v>
      </c>
      <c r="X152" s="192" t="s">
        <v>409</v>
      </c>
      <c r="Y152" s="192"/>
      <c r="Z152" s="192"/>
      <c r="AF152" s="34"/>
      <c r="AG152" s="34"/>
      <c r="AH152" s="34"/>
      <c r="AI152" s="34"/>
      <c r="AJ152" s="34"/>
      <c r="AK152" s="34"/>
      <c r="AL152" s="195"/>
      <c r="AM152" s="195"/>
      <c r="AN152" s="80"/>
      <c r="AO152" s="80"/>
      <c r="AP152" s="80"/>
      <c r="AQ152" s="35"/>
    </row>
    <row r="153" spans="1:43" x14ac:dyDescent="0.2">
      <c r="A153" s="84">
        <v>146</v>
      </c>
      <c r="B153" s="84" t="str">
        <f ca="1"/>
        <v>Norway</v>
      </c>
      <c r="C153" s="84" t="str">
        <f ca="1"/>
        <v>NOR</v>
      </c>
      <c r="D153" s="219" t="str">
        <f ca="1"/>
        <v>ECS           Europe &amp; Central Asia</v>
      </c>
      <c r="E153" s="219" t="str">
        <f ca="1"/>
        <v>NA</v>
      </c>
      <c r="F153" s="190" t="str">
        <f t="shared" ca="1" si="5"/>
        <v/>
      </c>
      <c r="G153" s="80">
        <f>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$M$4:$Y$4,
                    (M153:Y153),
                    "")),
            1,
            0))
        =0,
    NA(),
    IF(
        Parameters!$D$15=1,
        IF(
            SUM(--(ISNUMBER(IF($M$4:$Y$4=1,(M153:Y153),""))))&gt;0,
            MAX(IF(
                ISNUMBER(M153:Y153),
                IF(
                    M$4:Y$4=1,
                    M153:Y153,
                    ""),
                "")),
            MAX(IF(
                ISNUMBER(M153:Y153),
                IF(
                    M$4:Y$4=2,
                    M153:Y153,
                    ""),
                ""))
        ),
        IF(
            Parameters!$D$16=1,
            IFERROR(
                AVERAGE(IF(
                    ISNUMBER(M153:Y153),
                    IF(
                        M$4:Y$4=1,
                        M153:Y153,
                        ""),
                    "")),
                AVERAGE(IF(
                    ISNUMBER(M153:Y153),
                    IF(
                        M$4:Y$4=2,
                        M153:Y153,
                        ""),
                    ""))
            ),
            IF(
                Parameters!$D$17=1,
                IFERROR(
                    IF(
                        OR(
                            IF(
                                ISNUMBER(M153:Y153),
                                IF(
                                    M$4:Y$4=1,
                                    M153:Y153,
                                    ""),
                                "")
                            =0),
                        0,
                        GEOMEAN(IF(
                            ISNUMBER(M153:Y153),
                            IF(
                                M$4:Y$4=1,
                                M153:Y153,
                                ""),
                            ""))
                    ),
                    IF(
                        OR(IF(
                            ISNUMBER(M153:Y153),
                            IF(
                                M$4:Y$4=2,
                                M153:Y153,
                                ""),
                            "")
                            =0),
                        0,
                        GEOMEAN(IF(
                            ISNUMBER(M153:Y153),
                            IF(
                                M$4:Y$4=2,
                                M153:Y153,
                                ""),
                            "")))
                )
            )
        )
    )
)</f>
        <v>0.28571428571428598</v>
      </c>
      <c r="I153" s="191" cm="1">
        <f t="array" ref="I153">IF(
    SUM(IF(
            ISNUMBER(
                IF(
                    $M$5:$Y$5,
                    (M153:Y153),
                    "")),
            1,
            0))
        =0,
    NA(),
    IF(
        Parameters!$D$15=1,
        IF(
            SUM(--(ISNUMBER(IF($M$5:$Y$5=1,(M153:Y153),""))))&gt;0,
            MAX(IF(
                ISNUMBER(M153:Y153),
                IF(
                    M$5:Y$5=1,
                    M153:Y153,
                    ""),
                "")),
            MAX(IF(
                ISNUMBER(M153:Y153),
                IF(
                    M$5:Y$5=2,
                    M153:Y153,
                    ""),
                ""))
        ),
        IF(
            Parameters!$D$16=1,
            IFERROR(
                AVERAGE(IF(
                    ISNUMBER(M153:Y153),
                    IF(
                        M$5:Y$5=1,
                        M153:Y153,
                        ""),
                    "")),
                AVERAGE(IF(
                    ISNUMBER(M153:Y153),
                    IF(
                        M$5:Y$5=2,
                        M153:Y153,
                        ""),
                    ""))
            ),
            IF(
                Parameters!$D$17=1,
                IFERROR(
                    IF(
                        OR(
                            IF(
                                ISNUMBER(M153:Y153),
                                IF(
                                    M$5:Y$5=1,
                                    M153:Y153,
                                    ""),
                                "")
                            =0),
                        0,
                        GEOMEAN(IF(
                            ISNUMBER(M153:Y153),
                            IF(
                                M$5:Y$5=1,
                                M153:Y153,
                                ""),
                            ""))
                    ),
                    IF(
                        OR(IF(
                            ISNUMBER(M153:Y153),
                            IF(
                                M$5:Y$5=2,
                                M153:Y153,
                                ""),
                            "")
                            =0),
                        0,
                        GEOMEAN(IF(
                            ISNUMBER(M153:Y153),
                            IF(
                                M$5:Y$5=2,
                                M153:Y153,
                                ""),
                            "")))
                )
            )
        )
    )
)</f>
        <v>0</v>
      </c>
      <c r="J153" s="242">
        <v>45142</v>
      </c>
      <c r="K153" s="242">
        <v>45142</v>
      </c>
      <c r="L153" s="91" t="s">
        <v>248</v>
      </c>
      <c r="M153" s="192">
        <v>0.28571428571428598</v>
      </c>
      <c r="N153" s="192">
        <v>0</v>
      </c>
      <c r="O153" s="192" t="s">
        <v>409</v>
      </c>
      <c r="P153" s="192" t="s">
        <v>409</v>
      </c>
      <c r="Q153" s="192" t="s">
        <v>409</v>
      </c>
      <c r="R153" s="192">
        <v>0.2</v>
      </c>
      <c r="S153" s="192">
        <v>-1.1579999999999999</v>
      </c>
      <c r="T153" s="192">
        <v>-0.184999999999999</v>
      </c>
      <c r="U153" s="192" t="s">
        <v>409</v>
      </c>
      <c r="V153" s="192" t="s">
        <v>409</v>
      </c>
      <c r="W153" s="192" t="s">
        <v>409</v>
      </c>
      <c r="X153" s="192" t="s">
        <v>409</v>
      </c>
      <c r="Y153" s="192"/>
      <c r="Z153" s="192"/>
      <c r="AF153" s="34"/>
      <c r="AG153" s="34"/>
      <c r="AH153" s="34"/>
      <c r="AI153" s="34"/>
      <c r="AJ153" s="34"/>
      <c r="AK153" s="34"/>
      <c r="AL153" s="195"/>
      <c r="AM153" s="195"/>
      <c r="AN153" s="80"/>
      <c r="AO153" s="80"/>
      <c r="AP153" s="80"/>
      <c r="AQ153" s="35"/>
    </row>
    <row r="154" spans="1:43" x14ac:dyDescent="0.2">
      <c r="A154" s="84">
        <v>147</v>
      </c>
      <c r="B154" s="84" t="str">
        <f ca="1"/>
        <v>Nepal</v>
      </c>
      <c r="C154" s="84" t="str">
        <f ca="1"/>
        <v>NPL</v>
      </c>
      <c r="D154" s="219" t="str">
        <f ca="1"/>
        <v>SAS           South Asia</v>
      </c>
      <c r="E154" s="219" t="str">
        <f ca="1"/>
        <v>IDA</v>
      </c>
      <c r="F154" s="190" t="str">
        <f t="shared" ca="1" si="5"/>
        <v/>
      </c>
      <c r="G154" s="80">
        <f>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0</v>
      </c>
      <c r="H154" s="80" cm="1">
        <f t="array" ref="H154">IF(
    SUM(IF(
            ISNUMBER(
                IF(
                    $M$4:$Y$4,
                    (M154:Y154),
                    "")),
            1,
            0))
        =0,
    NA(),
    IF(
        Parameters!$D$15=1,
        IF(
            SUM(--(ISNUMBER(IF($M$4:$Y$4=1,(M154:Y154),""))))&gt;0,
            MAX(IF(
                ISNUMBER(M154:Y154),
                IF(
                    M$4:Y$4=1,
                    M154:Y154,
                    ""),
                "")),
            MAX(IF(
                ISNUMBER(M154:Y154),
                IF(
                    M$4:Y$4=2,
                    M154:Y154,
                    ""),
                ""))
        ),
        IF(
            Parameters!$D$16=1,
            IFERROR(
                AVERAGE(IF(
                    ISNUMBER(M154:Y154),
                    IF(
                        M$4:Y$4=1,
                        M154:Y154,
                        ""),
                    "")),
                AVERAGE(IF(
                    ISNUMBER(M154:Y154),
                    IF(
                        M$4:Y$4=2,
                        M154:Y154,
                        ""),
                    ""))
            ),
            IF(
                Parameters!$D$17=1,
                IFERROR(
                    IF(
                        OR(
                            IF(
                                ISNUMBER(M154:Y154),
                                IF(
                                    M$4:Y$4=1,
                                    M154:Y154,
                                    ""),
                                "")
                            =0),
                        0,
                        GEOMEAN(IF(
                            ISNUMBER(M154:Y154),
                            IF(
                                M$4:Y$4=1,
                                M154:Y154,
                                ""),
                            ""))
                    ),
                    IF(
                        OR(IF(
                            ISNUMBER(M154:Y154),
                            IF(
                                M$4:Y$4=2,
                                M154:Y154,
                                ""),
                            "")
                            =0),
                        0,
                        GEOMEAN(IF(
                            ISNUMBER(M154:Y154),
                            IF(
                                M$4:Y$4=2,
                                M154:Y154,
                                ""),
                            "")))
                )
            )
        )
    )
)</f>
        <v>8</v>
      </c>
      <c r="I154" s="191" t="e" cm="1">
        <f t="array" ref="I154">IF(
    SUM(IF(
            ISNUMBER(
                IF(
                    $M$5:$Y$5,
                    (M154:Y154),
                    "")),
            1,
            0))
        =0,
    NA(),
    IF(
        Parameters!$D$15=1,
        IF(
            SUM(--(ISNUMBER(IF($M$5:$Y$5=1,(M154:Y154),""))))&gt;0,
            MAX(IF(
                ISNUMBER(M154:Y154),
                IF(
                    M$5:Y$5=1,
                    M154:Y154,
                    ""),
                "")),
            MAX(IF(
                ISNUMBER(M154:Y154),
                IF(
                    M$5:Y$5=2,
                    M154:Y154,
                    ""),
                ""))
        ),
        IF(
            Parameters!$D$16=1,
            IFERROR(
                AVERAGE(IF(
                    ISNUMBER(M154:Y154),
                    IF(
                        M$5:Y$5=1,
                        M154:Y154,
                        ""),
                    "")),
                AVERAGE(IF(
                    ISNUMBER(M154:Y154),
                    IF(
                        M$5:Y$5=2,
                        M154:Y154,
                        ""),
                    ""))
            ),
            IF(
                Parameters!$D$17=1,
                IFERROR(
                    IF(
                        OR(
                            IF(
                                ISNUMBER(M154:Y154),
                                IF(
                                    M$5:Y$5=1,
                                    M154:Y154,
                                    ""),
                                "")
                            =0),
                        0,
                        GEOMEAN(IF(
                            ISNUMBER(M154:Y154),
                            IF(
                                M$5:Y$5=1,
                                M154:Y154,
                                ""),
                            ""))
                    ),
                    IF(
                        OR(IF(
                            ISNUMBER(M154:Y154),
                            IF(
                                M$5:Y$5=2,
                                M154:Y154,
                                ""),
                            "")
                            =0),
                        0,
                        GEOMEAN(IF(
                            ISNUMBER(M154:Y154),
                            IF(
                                M$5:Y$5=2,
                                M154:Y154,
                                ""),
                            "")))
                )
            )
        )
    )
)</f>
        <v>#N/A</v>
      </c>
      <c r="J154" s="242">
        <v>45142</v>
      </c>
      <c r="K154" s="242">
        <v>45014</v>
      </c>
      <c r="L154" s="91" t="s">
        <v>250</v>
      </c>
      <c r="M154" s="192">
        <v>8</v>
      </c>
      <c r="N154" s="192" t="s">
        <v>409</v>
      </c>
      <c r="O154" s="192" t="s">
        <v>409</v>
      </c>
      <c r="P154" s="192" t="s">
        <v>409</v>
      </c>
      <c r="Q154" s="192" t="s">
        <v>409</v>
      </c>
      <c r="R154" s="192">
        <v>5.6</v>
      </c>
      <c r="S154" s="192" t="s">
        <v>409</v>
      </c>
      <c r="T154" s="192" t="s">
        <v>409</v>
      </c>
      <c r="U154" s="192" t="s">
        <v>409</v>
      </c>
      <c r="V154" s="192" t="s">
        <v>409</v>
      </c>
      <c r="W154" s="192" t="s">
        <v>409</v>
      </c>
      <c r="X154" s="192" t="s">
        <v>409</v>
      </c>
      <c r="Y154" s="192"/>
      <c r="Z154" s="192"/>
      <c r="AF154" s="34"/>
      <c r="AG154" s="34"/>
      <c r="AH154" s="34"/>
      <c r="AI154" s="34"/>
      <c r="AJ154" s="34"/>
      <c r="AK154" s="34"/>
      <c r="AL154" s="195"/>
      <c r="AM154" s="195"/>
      <c r="AN154" s="80"/>
      <c r="AO154" s="80"/>
      <c r="AP154" s="80"/>
      <c r="AQ154" s="35"/>
    </row>
    <row r="155" spans="1:43" x14ac:dyDescent="0.2">
      <c r="A155" s="84">
        <v>148</v>
      </c>
      <c r="B155" s="84" t="str">
        <f ca="1"/>
        <v>Nauru</v>
      </c>
      <c r="C155" s="84" t="str">
        <f ca="1"/>
        <v>NRU</v>
      </c>
      <c r="D155" s="219" t="str">
        <f ca="1"/>
        <v>EAS           East Asia &amp; Pacific</v>
      </c>
      <c r="E155" s="219" t="str">
        <f ca="1"/>
        <v>IBRD</v>
      </c>
      <c r="F155" s="190" t="str">
        <f t="shared" ca="1" si="5"/>
        <v/>
      </c>
      <c r="G155" s="80">
        <f>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0</v>
      </c>
      <c r="H155" s="80" cm="1">
        <f t="array" ref="H155">IF(
    SUM(IF(
            ISNUMBER(
                IF(
                    $M$4:$Y$4,
                    (M155:Y155),
                    "")),
            1,
            0))
        =0,
    NA(),
    IF(
        Parameters!$D$15=1,
        IF(
            SUM(--(ISNUMBER(IF($M$4:$Y$4=1,(M155:Y155),""))))&gt;0,
            MAX(IF(
                ISNUMBER(M155:Y155),
                IF(
                    M$4:Y$4=1,
                    M155:Y155,
                    ""),
                "")),
            MAX(IF(
                ISNUMBER(M155:Y155),
                IF(
                    M$4:Y$4=2,
                    M155:Y155,
                    ""),
                ""))
        ),
        IF(
            Parameters!$D$16=1,
            IFERROR(
                AVERAGE(IF(
                    ISNUMBER(M155:Y155),
                    IF(
                        M$4:Y$4=1,
                        M155:Y155,
                        ""),
                    "")),
                AVERAGE(IF(
                    ISNUMBER(M155:Y155),
                    IF(
                        M$4:Y$4=2,
                        M155:Y155,
                        ""),
                    ""))
            ),
            IF(
                Parameters!$D$17=1,
                IFERROR(
                    IF(
                        OR(
                            IF(
                                ISNUMBER(M155:Y155),
                                IF(
                                    M$4:Y$4=1,
                                    M155:Y155,
                                    ""),
                                "")
                            =0),
                        0,
                        GEOMEAN(IF(
                            ISNUMBER(M155:Y155),
                            IF(
                                M$4:Y$4=1,
                                M155:Y155,
                                ""),
                            ""))
                    ),
                    IF(
                        OR(IF(
                            ISNUMBER(M155:Y155),
                            IF(
                                M$4:Y$4=2,
                                M155:Y155,
                                ""),
                            "")
                            =0),
                        0,
                        GEOMEAN(IF(
                            ISNUMBER(M155:Y155),
                            IF(
                                M$4:Y$4=2,
                                M155:Y155,
                                ""),
                            "")))
                )
            )
        )
    )
)</f>
        <v>5.4285714285714199</v>
      </c>
      <c r="I155" s="191" t="e" cm="1">
        <f t="array" ref="I155">IF(
    SUM(IF(
            ISNUMBER(
                IF(
                    $M$5:$Y$5,
                    (M155:Y155),
                    "")),
            1,
            0))
        =0,
    NA(),
    IF(
        Parameters!$D$15=1,
        IF(
            SUM(--(ISNUMBER(IF($M$5:$Y$5=1,(M155:Y155),""))))&gt;0,
            MAX(IF(
                ISNUMBER(M155:Y155),
                IF(
                    M$5:Y$5=1,
                    M155:Y155,
                    ""),
                "")),
            MAX(IF(
                ISNUMBER(M155:Y155),
                IF(
                    M$5:Y$5=2,
                    M155:Y155,
                    ""),
                ""))
        ),
        IF(
            Parameters!$D$16=1,
            IFERROR(
                AVERAGE(IF(
                    ISNUMBER(M155:Y155),
                    IF(
                        M$5:Y$5=1,
                        M155:Y155,
                        ""),
                    "")),
                AVERAGE(IF(
                    ISNUMBER(M155:Y155),
                    IF(
                        M$5:Y$5=2,
                        M155:Y155,
                        ""),
                    ""))
            ),
            IF(
                Parameters!$D$17=1,
                IFERROR(
                    IF(
                        OR(
                            IF(
                                ISNUMBER(M155:Y155),
                                IF(
                                    M$5:Y$5=1,
                                    M155:Y155,
                                    ""),
                                "")
                            =0),
                        0,
                        GEOMEAN(IF(
                            ISNUMBER(M155:Y155),
                            IF(
                                M$5:Y$5=1,
                                M155:Y155,
                                ""),
                            ""))
                    ),
                    IF(
                        OR(IF(
                            ISNUMBER(M155:Y155),
                            IF(
                                M$5:Y$5=2,
                                M155:Y155,
                                ""),
                            "")
                            =0),
                        0,
                        GEOMEAN(IF(
                            ISNUMBER(M155:Y155),
                            IF(
                                M$5:Y$5=2,
                                M155:Y155,
                                ""),
                            "")))
                )
            )
        )
    )
)</f>
        <v>#N/A</v>
      </c>
      <c r="J155" s="242">
        <v>45142</v>
      </c>
      <c r="K155" s="242">
        <v>45014</v>
      </c>
      <c r="L155" s="91" t="s">
        <v>252</v>
      </c>
      <c r="M155" s="192">
        <v>5.4285714285714199</v>
      </c>
      <c r="N155" s="192" t="s">
        <v>409</v>
      </c>
      <c r="O155" s="192" t="s">
        <v>409</v>
      </c>
      <c r="P155" s="192" t="s">
        <v>409</v>
      </c>
      <c r="Q155" s="192" t="s">
        <v>409</v>
      </c>
      <c r="R155" s="192">
        <v>3.8</v>
      </c>
      <c r="S155" s="192" t="s">
        <v>409</v>
      </c>
      <c r="T155" s="192" t="s">
        <v>409</v>
      </c>
      <c r="U155" s="192" t="s">
        <v>409</v>
      </c>
      <c r="V155" s="192" t="s">
        <v>409</v>
      </c>
      <c r="W155" s="192" t="s">
        <v>409</v>
      </c>
      <c r="X155" s="192" t="s">
        <v>409</v>
      </c>
      <c r="Y155" s="192"/>
      <c r="Z155" s="192"/>
      <c r="AF155" s="34"/>
      <c r="AG155" s="34"/>
      <c r="AH155" s="34"/>
      <c r="AI155" s="34"/>
      <c r="AJ155" s="34"/>
      <c r="AK155" s="34"/>
      <c r="AL155" s="195"/>
      <c r="AM155" s="195"/>
      <c r="AN155" s="80"/>
      <c r="AO155" s="80"/>
      <c r="AP155" s="80"/>
      <c r="AQ155" s="35"/>
    </row>
    <row r="156" spans="1:43" x14ac:dyDescent="0.2">
      <c r="A156" s="84">
        <v>149</v>
      </c>
      <c r="B156" s="84" t="str">
        <f ca="1"/>
        <v>New Zealand</v>
      </c>
      <c r="C156" s="84" t="str">
        <f ca="1"/>
        <v>NZL</v>
      </c>
      <c r="D156" s="219" t="str">
        <f ca="1"/>
        <v>EAS           East Asia &amp; Pacific</v>
      </c>
      <c r="E156" s="219" t="str">
        <f ca="1"/>
        <v>NA</v>
      </c>
      <c r="F156" s="190" t="str">
        <f t="shared" ca="1" si="5"/>
        <v/>
      </c>
      <c r="G156" s="80">
        <f>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$M$4:$Y$4,
                    (M156:Y156),
                    "")),
            1,
            0))
        =0,
    NA(),
    IF(
        Parameters!$D$15=1,
        IF(
            SUM(--(ISNUMBER(IF($M$4:$Y$4=1,(M156:Y156),""))))&gt;0,
            MAX(IF(
                ISNUMBER(M156:Y156),
                IF(
                    M$4:Y$4=1,
                    M156:Y156,
                    ""),
                "")),
            MAX(IF(
                ISNUMBER(M156:Y156),
                IF(
                    M$4:Y$4=2,
                    M156:Y156,
                    ""),
                ""))
        ),
        IF(
            Parameters!$D$16=1,
            IFERROR(
                AVERAGE(IF(
                    ISNUMBER(M156:Y156),
                    IF(
                        M$4:Y$4=1,
                        M156:Y156,
                        ""),
                    "")),
                AVERAGE(IF(
                    ISNUMBER(M156:Y156),
                    IF(
                        M$4:Y$4=2,
                        M156:Y156,
                        ""),
                    ""))
            ),
            IF(
                Parameters!$D$17=1,
                IFERROR(
                    IF(
                        OR(
                            IF(
                                ISNUMBER(M156:Y156),
                                IF(
                                    M$4:Y$4=1,
                                    M156:Y156,
                                    ""),
                                "")
                            =0),
                        0,
                        GEOMEAN(IF(
                            ISNUMBER(M156:Y156),
                            IF(
                                M$4:Y$4=1,
                                M156:Y156,
                                ""),
                            ""))
                    ),
                    IF(
                        OR(IF(
                            ISNUMBER(M156:Y156),
                            IF(
                                M$4:Y$4=2,
                                M156:Y156,
                                ""),
                            "")
                            =0),
                        0,
                        GEOMEAN(IF(
                            ISNUMBER(M156:Y156),
                            IF(
                                M$4:Y$4=2,
                                M156:Y156,
                                ""),
                            "")))
                )
            )
        )
    )
)</f>
        <v>0.57142857142857095</v>
      </c>
      <c r="I156" s="191" cm="1">
        <f t="array" ref="I156">IF(
    SUM(IF(
            ISNUMBER(
                IF(
                    $M$5:$Y$5,
                    (M156:Y156),
                    "")),
            1,
            0))
        =0,
    NA(),
    IF(
        Parameters!$D$15=1,
        IF(
            SUM(--(ISNUMBER(IF($M$5:$Y$5=1,(M156:Y156),""))))&gt;0,
            MAX(IF(
                ISNUMBER(M156:Y156),
                IF(
                    M$5:Y$5=1,
                    M156:Y156,
                    ""),
                "")),
            MAX(IF(
                ISNUMBER(M156:Y156),
                IF(
                    M$5:Y$5=2,
                    M156:Y156,
                    ""),
                ""))
        ),
        IF(
            Parameters!$D$16=1,
            IFERROR(
                AVERAGE(IF(
                    ISNUMBER(M156:Y156),
                    IF(
                        M$5:Y$5=1,
                        M156:Y156,
                        ""),
                    "")),
                AVERAGE(IF(
                    ISNUMBER(M156:Y156),
                    IF(
                        M$5:Y$5=2,
                        M156:Y156,
                        ""),
                    ""))
            ),
            IF(
                Parameters!$D$17=1,
                IFERROR(
                    IF(
                        OR(
                            IF(
                                ISNUMBER(M156:Y156),
                                IF(
                                    M$5:Y$5=1,
                                    M156:Y156,
                                    ""),
                                "")
                            =0),
                        0,
                        GEOMEAN(IF(
                            ISNUMBER(M156:Y156),
                            IF(
                                M$5:Y$5=1,
                                M156:Y156,
                                ""),
                            ""))
                    ),
                    IF(
                        OR(IF(
                            ISNUMBER(M156:Y156),
                            IF(
                                M$5:Y$5=2,
                                M156:Y156,
                                ""),
                            "")
                            =0),
                        0,
                        GEOMEAN(IF(
                            ISNUMBER(M156:Y156),
                            IF(
                                M$5:Y$5=2,
                                M156:Y156,
                                ""),
                            "")))
                )
            )
        )
    )
)</f>
        <v>0</v>
      </c>
      <c r="J156" s="242">
        <v>45142</v>
      </c>
      <c r="K156" s="242">
        <v>45142</v>
      </c>
      <c r="L156" s="91" t="s">
        <v>254</v>
      </c>
      <c r="M156" s="192">
        <v>0.57142857142857095</v>
      </c>
      <c r="N156" s="192">
        <v>0</v>
      </c>
      <c r="O156" s="192" t="s">
        <v>409</v>
      </c>
      <c r="P156" s="192" t="s">
        <v>409</v>
      </c>
      <c r="Q156" s="192" t="s">
        <v>409</v>
      </c>
      <c r="R156" s="192">
        <v>0.4</v>
      </c>
      <c r="S156" s="192">
        <v>-0.45</v>
      </c>
      <c r="T156" s="192">
        <v>-0.84999999999999898</v>
      </c>
      <c r="U156" s="192" t="s">
        <v>409</v>
      </c>
      <c r="V156" s="192" t="s">
        <v>409</v>
      </c>
      <c r="W156" s="192" t="s">
        <v>409</v>
      </c>
      <c r="X156" s="192" t="s">
        <v>409</v>
      </c>
      <c r="Y156" s="192"/>
      <c r="Z156" s="192"/>
      <c r="AF156" s="34"/>
      <c r="AG156" s="34"/>
      <c r="AH156" s="34"/>
      <c r="AI156" s="34"/>
      <c r="AJ156" s="34"/>
      <c r="AK156" s="34"/>
      <c r="AL156" s="195"/>
      <c r="AM156" s="195"/>
      <c r="AN156" s="80"/>
      <c r="AO156" s="80"/>
      <c r="AP156" s="80"/>
      <c r="AQ156" s="35"/>
    </row>
    <row r="157" spans="1:43" x14ac:dyDescent="0.2">
      <c r="A157" s="84">
        <v>150</v>
      </c>
      <c r="B157" s="84" t="str">
        <f ca="1"/>
        <v>Oman</v>
      </c>
      <c r="C157" s="84" t="str">
        <f ca="1"/>
        <v>OMN</v>
      </c>
      <c r="D157" s="219" t="str">
        <f ca="1"/>
        <v>MEA           Middle East &amp; North Africa</v>
      </c>
      <c r="E157" s="219" t="str">
        <f ca="1"/>
        <v>NA</v>
      </c>
      <c r="F157" s="190" t="str">
        <f t="shared" ca="1" si="5"/>
        <v/>
      </c>
      <c r="G157" s="80">
        <f>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$M$4:$Y$4,
                    (M157:Y157),
                    "")),
            1,
            0))
        =0,
    NA(),
    IF(
        Parameters!$D$15=1,
        IF(
            SUM(--(ISNUMBER(IF($M$4:$Y$4=1,(M157:Y157),""))))&gt;0,
            MAX(IF(
                ISNUMBER(M157:Y157),
                IF(
                    M$4:Y$4=1,
                    M157:Y157,
                    ""),
                "")),
            MAX(IF(
                ISNUMBER(M157:Y157),
                IF(
                    M$4:Y$4=2,
                    M157:Y157,
                    ""),
                ""))
        ),
        IF(
            Parameters!$D$16=1,
            IFERROR(
                AVERAGE(IF(
                    ISNUMBER(M157:Y157),
                    IF(
                        M$4:Y$4=1,
                        M157:Y157,
                        ""),
                    "")),
                AVERAGE(IF(
                    ISNUMBER(M157:Y157),
                    IF(
                        M$4:Y$4=2,
                        M157:Y157,
                        ""),
                    ""))
            ),
            IF(
                Parameters!$D$17=1,
                IFERROR(
                    IF(
                        OR(
                            IF(
                                ISNUMBER(M157:Y157),
                                IF(
                                    M$4:Y$4=1,
                                    M157:Y157,
                                    ""),
                                "")
                            =0),
                        0,
                        GEOMEAN(IF(
                            ISNUMBER(M157:Y157),
                            IF(
                                M$4:Y$4=1,
                                M157:Y157,
                                ""),
                            ""))
                    ),
                    IF(
                        OR(IF(
                            ISNUMBER(M157:Y157),
                            IF(
                                M$4:Y$4=2,
                                M157:Y157,
                                ""),
                            "")
                            =0),
                        0,
                        GEOMEAN(IF(
                            ISNUMBER(M157:Y157),
                            IF(
                                M$4:Y$4=2,
                                M157:Y157,
                                ""),
                            "")))
                )
            )
        )
    )
)</f>
        <v>2.71428571428571</v>
      </c>
      <c r="I157" s="191" t="e" cm="1">
        <f t="array" ref="I157">IF(
    SUM(IF(
            ISNUMBER(
                IF(
                    $M$5:$Y$5,
                    (M157:Y157),
                    "")),
            1,
            0))
        =0,
    NA(),
    IF(
        Parameters!$D$15=1,
        IF(
            SUM(--(ISNUMBER(IF($M$5:$Y$5=1,(M157:Y157),""))))&gt;0,
            MAX(IF(
                ISNUMBER(M157:Y157),
                IF(
                    M$5:Y$5=1,
                    M157:Y157,
                    ""),
                "")),
            MAX(IF(
                ISNUMBER(M157:Y157),
                IF(
                    M$5:Y$5=2,
                    M157:Y157,
                    ""),
                ""))
        ),
        IF(
            Parameters!$D$16=1,
            IFERROR(
                AVERAGE(IF(
                    ISNUMBER(M157:Y157),
                    IF(
                        M$5:Y$5=1,
                        M157:Y157,
                        ""),
                    "")),
                AVERAGE(IF(
                    ISNUMBER(M157:Y157),
                    IF(
                        M$5:Y$5=2,
                        M157:Y157,
                        ""),
                    ""))
            ),
            IF(
                Parameters!$D$17=1,
                IFERROR(
                    IF(
                        OR(
                            IF(
                                ISNUMBER(M157:Y157),
                                IF(
                                    M$5:Y$5=1,
                                    M157:Y157,
                                    ""),
                                "")
                            =0),
                        0,
                        GEOMEAN(IF(
                            ISNUMBER(M157:Y157),
                            IF(
                                M$5:Y$5=1,
                                M157:Y157,
                                ""),
                            ""))
                    ),
                    IF(
                        OR(IF(
                            ISNUMBER(M157:Y157),
                            IF(
                                M$5:Y$5=2,
                                M157:Y157,
                                ""),
                            "")
                            =0),
                        0,
                        GEOMEAN(IF(
                            ISNUMBER(M157:Y157),
                            IF(
                                M$5:Y$5=2,
                                M157:Y157,
                                ""),
                            "")))
                )
            )
        )
    )
)</f>
        <v>#N/A</v>
      </c>
      <c r="J157" s="242">
        <v>44753</v>
      </c>
      <c r="K157" s="242">
        <v>45014</v>
      </c>
      <c r="L157" s="91" t="s">
        <v>256</v>
      </c>
      <c r="M157" s="192">
        <v>2.71428571428571</v>
      </c>
      <c r="N157" s="192" t="s">
        <v>409</v>
      </c>
      <c r="O157" s="192" t="s">
        <v>409</v>
      </c>
      <c r="P157" s="192" t="s">
        <v>409</v>
      </c>
      <c r="Q157" s="192" t="s">
        <v>409</v>
      </c>
      <c r="R157" s="192">
        <v>1.9</v>
      </c>
      <c r="S157" s="192" t="s">
        <v>409</v>
      </c>
      <c r="T157" s="192" t="s">
        <v>409</v>
      </c>
      <c r="U157" s="192" t="s">
        <v>409</v>
      </c>
      <c r="V157" s="192" t="s">
        <v>409</v>
      </c>
      <c r="W157" s="192" t="s">
        <v>409</v>
      </c>
      <c r="X157" s="192" t="s">
        <v>409</v>
      </c>
      <c r="Y157" s="192"/>
      <c r="Z157" s="192"/>
      <c r="AF157" s="34"/>
      <c r="AG157" s="34"/>
      <c r="AH157" s="34"/>
      <c r="AI157" s="34"/>
      <c r="AJ157" s="34"/>
      <c r="AK157" s="34"/>
      <c r="AL157" s="195"/>
      <c r="AM157" s="195"/>
      <c r="AN157" s="80"/>
      <c r="AO157" s="80"/>
      <c r="AP157" s="80"/>
      <c r="AQ157" s="35"/>
    </row>
    <row r="158" spans="1:43" x14ac:dyDescent="0.2">
      <c r="A158" s="84">
        <v>151</v>
      </c>
      <c r="B158" s="84" t="str">
        <f ca="1"/>
        <v>Pakistan</v>
      </c>
      <c r="C158" s="84" t="str">
        <f ca="1"/>
        <v>PAK</v>
      </c>
      <c r="D158" s="219" t="str">
        <f ca="1"/>
        <v>SAS           South Asia</v>
      </c>
      <c r="E158" s="219" t="str">
        <f ca="1"/>
        <v>Blend</v>
      </c>
      <c r="F158" s="190" t="str">
        <f t="shared" ca="1" si="5"/>
        <v/>
      </c>
      <c r="G158" s="80">
        <f>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0</v>
      </c>
      <c r="H158" s="80" cm="1">
        <f t="array" ref="H158">IF(
    SUM(IF(
            ISNUMBER(
                IF(
                    $M$4:$Y$4,
                    (M158:Y158),
                    "")),
            1,
            0))
        =0,
    NA(),
    IF(
        Parameters!$D$15=1,
        IF(
            SUM(--(ISNUMBER(IF($M$4:$Y$4=1,(M158:Y158),""))))&gt;0,
            MAX(IF(
                ISNUMBER(M158:Y158),
                IF(
                    M$4:Y$4=1,
                    M158:Y158,
                    ""),
                "")),
            MAX(IF(
                ISNUMBER(M158:Y158),
                IF(
                    M$4:Y$4=2,
                    M158:Y158,
                    ""),
                ""))
        ),
        IF(
            Parameters!$D$16=1,
            IFERROR(
                AVERAGE(IF(
                    ISNUMBER(M158:Y158),
                    IF(
                        M$4:Y$4=1,
                        M158:Y158,
                        ""),
                    "")),
                AVERAGE(IF(
                    ISNUMBER(M158:Y158),
                    IF(
                        M$4:Y$4=2,
                        M158:Y158,
                        ""),
                    ""))
            ),
            IF(
                Parameters!$D$17=1,
                IFERROR(
                    IF(
                        OR(
                            IF(
                                ISNUMBER(M158:Y158),
                                IF(
                                    M$4:Y$4=1,
                                    M158:Y158,
                                    ""),
                                "")
                            =0),
                        0,
                        GEOMEAN(IF(
                            ISNUMBER(M158:Y158),
                            IF(
                                M$4:Y$4=1,
                                M158:Y158,
                                ""),
                            ""))
                    ),
                    IF(
                        OR(IF(
                            ISNUMBER(M158:Y158),
                            IF(
                                M$4:Y$4=2,
                                M158:Y158,
                                ""),
                            "")
                            =0),
                        0,
                        GEOMEAN(IF(
                            ISNUMBER(M158:Y158),
                            IF(
                                M$4:Y$4=2,
                                M158:Y158,
                                ""),
                            "")))
                )
            )
        )
    )
)</f>
        <v>7.5714285714285703</v>
      </c>
      <c r="I158" s="191" cm="1">
        <f t="array" ref="I158">IF(
    SUM(IF(
            ISNUMBER(
                IF(
                    $M$5:$Y$5,
                    (M158:Y158),
                    "")),
            1,
            0))
        =0,
    NA(),
    IF(
        Parameters!$D$15=1,
        IF(
            SUM(--(ISNUMBER(IF($M$5:$Y$5=1,(M158:Y158),""))))&gt;0,
            MAX(IF(
                ISNUMBER(M158:Y158),
                IF(
                    M$5:Y$5=1,
                    M158:Y158,
                    ""),
                "")),
            MAX(IF(
                ISNUMBER(M158:Y158),
                IF(
                    M$5:Y$5=2,
                    M158:Y158,
                    ""),
                ""))
        ),
        IF(
            Parameters!$D$16=1,
            IFERROR(
                AVERAGE(IF(
                    ISNUMBER(M158:Y158),
                    IF(
                        M$5:Y$5=1,
                        M158:Y158,
                        ""),
                    "")),
                AVERAGE(IF(
                    ISNUMBER(M158:Y158),
                    IF(
                        M$5:Y$5=2,
                        M158:Y158,
                        ""),
                    ""))
            ),
            IF(
                Parameters!$D$17=1,
                IFERROR(
                    IF(
                        OR(
                            IF(
                                ISNUMBER(M158:Y158),
                                IF(
                                    M$5:Y$5=1,
                                    M158:Y158,
                                    ""),
                                "")
                            =0),
                        0,
                        GEOMEAN(IF(
                            ISNUMBER(M158:Y158),
                            IF(
                                M$5:Y$5=1,
                                M158:Y158,
                                ""),
                            ""))
                    ),
                    IF(
                        OR(IF(
                            ISNUMBER(M158:Y158),
                            IF(
                                M$5:Y$5=2,
                                M158:Y158,
                                ""),
                            "")
                            =0),
                        0,
                        GEOMEAN(IF(
                            ISNUMBER(M158:Y158),
                            IF(
                                M$5:Y$5=2,
                                M158:Y158,
                                ""),
                            "")))
                )
            )
        )
    )
)</f>
        <v>0</v>
      </c>
      <c r="J158" s="242">
        <v>44860</v>
      </c>
      <c r="K158" s="242">
        <v>45142</v>
      </c>
      <c r="L158" s="91" t="s">
        <v>258</v>
      </c>
      <c r="M158" s="192">
        <v>7.5714285714285703</v>
      </c>
      <c r="N158" s="192">
        <v>0</v>
      </c>
      <c r="O158" s="192">
        <v>0</v>
      </c>
      <c r="P158" s="192">
        <v>0</v>
      </c>
      <c r="Q158" s="192" t="s">
        <v>409</v>
      </c>
      <c r="R158" s="192">
        <v>5.3</v>
      </c>
      <c r="S158" s="192">
        <v>-9.9999999999999603E-2</v>
      </c>
      <c r="T158" s="192">
        <v>-0.26200000000000001</v>
      </c>
      <c r="U158" s="192" t="s">
        <v>539</v>
      </c>
      <c r="V158" s="192">
        <v>-1.69890741141701E-2</v>
      </c>
      <c r="W158" s="192">
        <v>-0.26970431527895999</v>
      </c>
      <c r="X158" s="192" t="s">
        <v>409</v>
      </c>
      <c r="Y158" s="192"/>
      <c r="Z158" s="192"/>
      <c r="AF158" s="34"/>
      <c r="AG158" s="34"/>
      <c r="AH158" s="34"/>
      <c r="AI158" s="34"/>
      <c r="AJ158" s="34"/>
      <c r="AK158" s="34"/>
      <c r="AL158" s="195"/>
      <c r="AM158" s="195"/>
      <c r="AN158" s="80"/>
      <c r="AO158" s="80"/>
      <c r="AP158" s="80"/>
      <c r="AQ158" s="35"/>
    </row>
    <row r="159" spans="1:43" x14ac:dyDescent="0.2">
      <c r="A159" s="84">
        <v>152</v>
      </c>
      <c r="B159" s="84" t="str">
        <f ca="1"/>
        <v>Panama</v>
      </c>
      <c r="C159" s="84" t="str">
        <f ca="1"/>
        <v>PAN</v>
      </c>
      <c r="D159" s="219" t="str">
        <f ca="1"/>
        <v>LCN           Latin America &amp; Caribbean</v>
      </c>
      <c r="E159" s="219" t="str">
        <f ca="1"/>
        <v>IBRD</v>
      </c>
      <c r="F159" s="190" t="str">
        <f t="shared" ca="1" si="5"/>
        <v/>
      </c>
      <c r="G159" s="80">
        <f>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2.219153964227214</v>
      </c>
      <c r="H159" s="80" cm="1">
        <f t="array" ref="H159">IF(
    SUM(IF(
            ISNUMBER(
                IF(
                    $M$4:$Y$4,
                    (M159:Y159),
                    "")),
            1,
            0))
        =0,
    NA(),
    IF(
        Parameters!$D$15=1,
        IF(
            SUM(--(ISNUMBER(IF($M$4:$Y$4=1,(M159:Y159),""))))&gt;0,
            MAX(IF(
                ISNUMBER(M159:Y159),
                IF(
                    M$4:Y$4=1,
                    M159:Y159,
                    ""),
                "")),
            MAX(IF(
                ISNUMBER(M159:Y159),
                IF(
                    M$4:Y$4=2,
                    M159:Y159,
                    ""),
                ""))
        ),
        IF(
            Parameters!$D$16=1,
            IFERROR(
                AVERAGE(IF(
                    ISNUMBER(M159:Y159),
                    IF(
                        M$4:Y$4=1,
                        M159:Y159,
                        ""),
                    "")),
                AVERAGE(IF(
                    ISNUMBER(M159:Y159),
                    IF(
                        M$4:Y$4=2,
                        M159:Y159,
                        ""),
                    ""))
            ),
            IF(
                Parameters!$D$17=1,
                IFERROR(
                    IF(
                        OR(
                            IF(
                                ISNUMBER(M159:Y159),
                                IF(
                                    M$4:Y$4=1,
                                    M159:Y159,
                                    ""),
                                "")
                            =0),
                        0,
                        GEOMEAN(IF(
                            ISNUMBER(M159:Y159),
                            IF(
                                M$4:Y$4=1,
                                M159:Y159,
                                ""),
                            ""))
                    ),
                    IF(
                        OR(IF(
                            ISNUMBER(M159:Y159),
                            IF(
                                M$4:Y$4=2,
                                M159:Y159,
                                ""),
                            "")
                            =0),
                        0,
                        GEOMEAN(IF(
                            ISNUMBER(M159:Y159),
                            IF(
                                M$4:Y$4=2,
                                M159:Y159,
                                ""),
                            "")))
                )
            )
        )
    )
)</f>
        <v>3.4285714285714199</v>
      </c>
      <c r="I159" s="191" cm="1">
        <f t="array" ref="I159">IF(
    SUM(IF(
            ISNUMBER(
                IF(
                    $M$5:$Y$5,
                    (M159:Y159),
                    "")),
            1,
            0))
        =0,
    NA(),
    IF(
        Parameters!$D$15=1,
        IF(
            SUM(--(ISNUMBER(IF($M$5:$Y$5=1,(M159:Y159),""))))&gt;0,
            MAX(IF(
                ISNUMBER(M159:Y159),
                IF(
                    M$5:Y$5=1,
                    M159:Y159,
                    ""),
                "")),
            MAX(IF(
                ISNUMBER(M159:Y159),
                IF(
                    M$5:Y$5=2,
                    M159:Y159,
                    ""),
                ""))
        ),
        IF(
            Parameters!$D$16=1,
            IFERROR(
                AVERAGE(IF(
                    ISNUMBER(M159:Y159),
                    IF(
                        M$5:Y$5=1,
                        M159:Y159,
                        ""),
                    "")),
                AVERAGE(IF(
                    ISNUMBER(M159:Y159),
                    IF(
                        M$5:Y$5=2,
                        M159:Y159,
                        ""),
                    ""))
            ),
            IF(
                Parameters!$D$17=1,
                IFERROR(
                    IF(
                        OR(
                            IF(
                                ISNUMBER(M159:Y159),
                                IF(
                                    M$5:Y$5=1,
                                    M159:Y159,
                                    ""),
                                "")
                            =0),
                        0,
                        GEOMEAN(IF(
                            ISNUMBER(M159:Y159),
                            IF(
                                M$5:Y$5=1,
                                M159:Y159,
                                ""),
                            ""))
                    ),
                    IF(
                        OR(IF(
                            ISNUMBER(M159:Y159),
                            IF(
                                M$5:Y$5=2,
                                M159:Y159,
                                ""),
                            "")
                            =0),
                        0,
                        GEOMEAN(IF(
                            ISNUMBER(M159:Y159),
                            IF(
                                M$5:Y$5=2,
                                M159:Y159,
                                ""),
                            "")))
                )
            )
        )
    )
)</f>
        <v>1.4363545924423999</v>
      </c>
      <c r="J159" s="242">
        <v>45142</v>
      </c>
      <c r="K159" s="242">
        <v>45142</v>
      </c>
      <c r="L159" s="91" t="s">
        <v>260</v>
      </c>
      <c r="M159" s="192">
        <v>3.4285714285714199</v>
      </c>
      <c r="N159" s="192">
        <v>0</v>
      </c>
      <c r="O159" s="192" t="s">
        <v>409</v>
      </c>
      <c r="P159" s="192">
        <v>1.4363545924423999</v>
      </c>
      <c r="Q159" s="192" t="s">
        <v>409</v>
      </c>
      <c r="R159" s="192">
        <v>2.4</v>
      </c>
      <c r="S159" s="192">
        <v>-2.4929999999999901</v>
      </c>
      <c r="T159" s="192">
        <v>-7.2549999999999901</v>
      </c>
      <c r="U159" s="192" t="s">
        <v>409</v>
      </c>
      <c r="V159" s="192">
        <v>7.1817729622120102E-2</v>
      </c>
      <c r="W159" s="192">
        <v>-9.8160002380609998E-2</v>
      </c>
      <c r="X159" s="192" t="s">
        <v>409</v>
      </c>
      <c r="Y159" s="192"/>
      <c r="Z159" s="192"/>
      <c r="AF159" s="34"/>
      <c r="AG159" s="34"/>
      <c r="AH159" s="34"/>
      <c r="AI159" s="34"/>
      <c r="AJ159" s="34"/>
      <c r="AK159" s="34"/>
      <c r="AL159" s="195"/>
      <c r="AM159" s="195"/>
      <c r="AN159" s="80"/>
      <c r="AO159" s="80"/>
      <c r="AP159" s="80"/>
      <c r="AQ159" s="35"/>
    </row>
    <row r="160" spans="1:43" x14ac:dyDescent="0.2">
      <c r="A160" s="84">
        <v>153</v>
      </c>
      <c r="B160" s="84" t="str">
        <f ca="1"/>
        <v>Peru</v>
      </c>
      <c r="C160" s="84" t="str">
        <f ca="1"/>
        <v>PER</v>
      </c>
      <c r="D160" s="219" t="str">
        <f ca="1"/>
        <v>LCN           Latin America &amp; Caribbean</v>
      </c>
      <c r="E160" s="219" t="str">
        <f ca="1"/>
        <v>IBRD</v>
      </c>
      <c r="F160" s="190" t="str">
        <f t="shared" ca="1" si="5"/>
        <v/>
      </c>
      <c r="G160" s="80">
        <f>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0</v>
      </c>
      <c r="H160" s="80" cm="1">
        <f t="array" ref="H160">IF(
    SUM(IF(
            ISNUMBER(
                IF(
                    $M$4:$Y$4,
                    (M160:Y160),
                    "")),
            1,
            0))
        =0,
    NA(),
    IF(
        Parameters!$D$15=1,
        IF(
            SUM(--(ISNUMBER(IF($M$4:$Y$4=1,(M160:Y160),""))))&gt;0,
            MAX(IF(
                ISNUMBER(M160:Y160),
                IF(
                    M$4:Y$4=1,
                    M160:Y160,
                    ""),
                "")),
            MAX(IF(
                ISNUMBER(M160:Y160),
                IF(
                    M$4:Y$4=2,
                    M160:Y160,
                    ""),
                ""))
        ),
        IF(
            Parameters!$D$16=1,
            IFERROR(
                AVERAGE(IF(
                    ISNUMBER(M160:Y160),
                    IF(
                        M$4:Y$4=1,
                        M160:Y160,
                        ""),
                    "")),
                AVERAGE(IF(
                    ISNUMBER(M160:Y160),
                    IF(
                        M$4:Y$4=2,
                        M160:Y160,
                        ""),
                    ""))
            ),
            IF(
                Parameters!$D$17=1,
                IFERROR(
                    IF(
                        OR(
                            IF(
                                ISNUMBER(M160:Y160),
                                IF(
                                    M$4:Y$4=1,
                                    M160:Y160,
                                    ""),
                                "")
                            =0),
                        0,
                        GEOMEAN(IF(
                            ISNUMBER(M160:Y160),
                            IF(
                                M$4:Y$4=1,
                                M160:Y160,
                                ""),
                            ""))
                    ),
                    IF(
                        OR(IF(
                            ISNUMBER(M160:Y160),
                            IF(
                                M$4:Y$4=2,
                                M160:Y160,
                                ""),
                            "")
                            =0),
                        0,
                        GEOMEAN(IF(
                            ISNUMBER(M160:Y160),
                            IF(
                                M$4:Y$4=2,
                                M160:Y160,
                                ""),
                            "")))
                )
            )
        )
    )
)</f>
        <v>4.71428571428571</v>
      </c>
      <c r="I160" s="191" cm="1">
        <f t="array" ref="I160">IF(
    SUM(IF(
            ISNUMBER(
                IF(
                    $M$5:$Y$5,
                    (M160:Y160),
                    "")),
            1,
            0))
        =0,
    NA(),
    IF(
        Parameters!$D$15=1,
        IF(
            SUM(--(ISNUMBER(IF($M$5:$Y$5=1,(M160:Y160),""))))&gt;0,
            MAX(IF(
                ISNUMBER(M160:Y160),
                IF(
                    M$5:Y$5=1,
                    M160:Y160,
                    ""),
                "")),
            MAX(IF(
                ISNUMBER(M160:Y160),
                IF(
                    M$5:Y$5=2,
                    M160:Y160,
                    ""),
                ""))
        ),
        IF(
            Parameters!$D$16=1,
            IFERROR(
                AVERAGE(IF(
                    ISNUMBER(M160:Y160),
                    IF(
                        M$5:Y$5=1,
                        M160:Y160,
                        ""),
                    "")),
                AVERAGE(IF(
                    ISNUMBER(M160:Y160),
                    IF(
                        M$5:Y$5=2,
                        M160:Y160,
                        ""),
                    ""))
            ),
            IF(
                Parameters!$D$17=1,
                IFERROR(
                    IF(
                        OR(
                            IF(
                                ISNUMBER(M160:Y160),
                                IF(
                                    M$5:Y$5=1,
                                    M160:Y160,
                                    ""),
                                "")
                            =0),
                        0,
                        GEOMEAN(IF(
                            ISNUMBER(M160:Y160),
                            IF(
                                M$5:Y$5=1,
                                M160:Y160,
                                ""),
                            ""))
                    ),
                    IF(
                        OR(IF(
                            ISNUMBER(M160:Y160),
                            IF(
                                M$5:Y$5=2,
                                M160:Y160,
                                ""),
                            "")
                            =0),
                        0,
                        GEOMEAN(IF(
                            ISNUMBER(M160:Y160),
                            IF(
                                M$5:Y$5=2,
                                M160:Y160,
                                ""),
                            "")))
                )
            )
        )
    )
)</f>
        <v>0</v>
      </c>
      <c r="J160" s="242">
        <v>45142</v>
      </c>
      <c r="K160" s="242">
        <v>45142</v>
      </c>
      <c r="L160" s="91" t="s">
        <v>262</v>
      </c>
      <c r="M160" s="192">
        <v>4.71428571428571</v>
      </c>
      <c r="N160" s="192">
        <v>0</v>
      </c>
      <c r="O160" s="192">
        <v>0</v>
      </c>
      <c r="P160" s="192">
        <v>0</v>
      </c>
      <c r="Q160" s="192" t="s">
        <v>409</v>
      </c>
      <c r="R160" s="192">
        <v>3.3</v>
      </c>
      <c r="S160" s="192">
        <v>-2.8999999999999901</v>
      </c>
      <c r="T160" s="192">
        <v>-2.2999999999999998</v>
      </c>
      <c r="U160" s="192" t="s">
        <v>539</v>
      </c>
      <c r="V160" s="192">
        <v>-2.1064408492670799</v>
      </c>
      <c r="W160" s="192">
        <v>-8.3637237548829901E-2</v>
      </c>
      <c r="X160" s="192" t="s">
        <v>409</v>
      </c>
      <c r="Y160" s="192"/>
      <c r="Z160" s="192"/>
      <c r="AF160" s="34"/>
      <c r="AG160" s="34"/>
      <c r="AH160" s="34"/>
      <c r="AI160" s="34"/>
      <c r="AJ160" s="34"/>
      <c r="AK160" s="34"/>
      <c r="AL160" s="195"/>
      <c r="AM160" s="195"/>
      <c r="AN160" s="80"/>
      <c r="AO160" s="80"/>
      <c r="AP160" s="80"/>
      <c r="AQ160" s="35"/>
    </row>
    <row r="161" spans="1:43" x14ac:dyDescent="0.2">
      <c r="A161" s="84">
        <v>154</v>
      </c>
      <c r="B161" s="84" t="str">
        <f ca="1"/>
        <v>Philippines</v>
      </c>
      <c r="C161" s="84" t="str">
        <f ca="1"/>
        <v>PHL</v>
      </c>
      <c r="D161" s="219" t="str">
        <f ca="1"/>
        <v>EAS           East Asia &amp; Pacific</v>
      </c>
      <c r="E161" s="219" t="str">
        <f ca="1"/>
        <v>IBRD</v>
      </c>
      <c r="F161" s="190" t="str">
        <f t="shared" ca="1" si="5"/>
        <v/>
      </c>
      <c r="G161" s="80">
        <f>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0</v>
      </c>
      <c r="H161" s="80" cm="1">
        <f t="array" ref="H161">IF(
    SUM(IF(
            ISNUMBER(
                IF(
                    $M$4:$Y$4,
                    (M161:Y161),
                    "")),
            1,
            0))
        =0,
    NA(),
    IF(
        Parameters!$D$15=1,
        IF(
            SUM(--(ISNUMBER(IF($M$4:$Y$4=1,(M161:Y161),""))))&gt;0,
            MAX(IF(
                ISNUMBER(M161:Y161),
                IF(
                    M$4:Y$4=1,
                    M161:Y161,
                    ""),
                "")),
            MAX(IF(
                ISNUMBER(M161:Y161),
                IF(
                    M$4:Y$4=2,
                    M161:Y161,
                    ""),
                ""))
        ),
        IF(
            Parameters!$D$16=1,
            IFERROR(
                AVERAGE(IF(
                    ISNUMBER(M161:Y161),
                    IF(
                        M$4:Y$4=1,
                        M161:Y161,
                        ""),
                    "")),
                AVERAGE(IF(
                    ISNUMBER(M161:Y161),
                    IF(
                        M$4:Y$4=2,
                        M161:Y161,
                        ""),
                    ""))
            ),
            IF(
                Parameters!$D$17=1,
                IFERROR(
                    IF(
                        OR(
                            IF(
                                ISNUMBER(M161:Y161),
                                IF(
                                    M$4:Y$4=1,
                                    M161:Y161,
                                    ""),
                                "")
                            =0),
                        0,
                        GEOMEAN(IF(
                            ISNUMBER(M161:Y161),
                            IF(
                                M$4:Y$4=1,
                                M161:Y161,
                                ""),
                            ""))
                    ),
                    IF(
                        OR(IF(
                            ISNUMBER(M161:Y161),
                            IF(
                                M$4:Y$4=2,
                                M161:Y161,
                                ""),
                            "")
                            =0),
                        0,
                        GEOMEAN(IF(
                            ISNUMBER(M161:Y161),
                            IF(
                                M$4:Y$4=2,
                                M161:Y161,
                                ""),
                            "")))
                )
            )
        )
    )
)</f>
        <v>5.4285714285714199</v>
      </c>
      <c r="I161" s="191" cm="1">
        <f t="array" ref="I161">IF(
    SUM(IF(
            ISNUMBER(
                IF(
                    $M$5:$Y$5,
                    (M161:Y161),
                    "")),
            1,
            0))
        =0,
    NA(),
    IF(
        Parameters!$D$15=1,
        IF(
            SUM(--(ISNUMBER(IF($M$5:$Y$5=1,(M161:Y161),""))))&gt;0,
            MAX(IF(
                ISNUMBER(M161:Y161),
                IF(
                    M$5:Y$5=1,
                    M161:Y161,
                    ""),
                "")),
            MAX(IF(
                ISNUMBER(M161:Y161),
                IF(
                    M$5:Y$5=2,
                    M161:Y161,
                    ""),
                ""))
        ),
        IF(
            Parameters!$D$16=1,
            IFERROR(
                AVERAGE(IF(
                    ISNUMBER(M161:Y161),
                    IF(
                        M$5:Y$5=1,
                        M161:Y161,
                        ""),
                    "")),
                AVERAGE(IF(
                    ISNUMBER(M161:Y161),
                    IF(
                        M$5:Y$5=2,
                        M161:Y161,
                        ""),
                    ""))
            ),
            IF(
                Parameters!$D$17=1,
                IFERROR(
                    IF(
                        OR(
                            IF(
                                ISNUMBER(M161:Y161),
                                IF(
                                    M$5:Y$5=1,
                                    M161:Y161,
                                    ""),
                                "")
                            =0),
                        0,
                        GEOMEAN(IF(
                            ISNUMBER(M161:Y161),
                            IF(
                                M$5:Y$5=1,
                                M161:Y161,
                                ""),
                            ""))
                    ),
                    IF(
                        OR(IF(
                            ISNUMBER(M161:Y161),
                            IF(
                                M$5:Y$5=2,
                                M161:Y161,
                                ""),
                            "")
                            =0),
                        0,
                        GEOMEAN(IF(
                            ISNUMBER(M161:Y161),
                            IF(
                                M$5:Y$5=2,
                                M161:Y161,
                                ""),
                            "")))
                )
            )
        )
    )
)</f>
        <v>0</v>
      </c>
      <c r="J161" s="242">
        <v>45142</v>
      </c>
      <c r="K161" s="242">
        <v>45142</v>
      </c>
      <c r="L161" s="91" t="s">
        <v>264</v>
      </c>
      <c r="M161" s="192">
        <v>5.4285714285714199</v>
      </c>
      <c r="N161" s="192">
        <v>0</v>
      </c>
      <c r="O161" s="192">
        <v>0</v>
      </c>
      <c r="P161" s="192">
        <v>0</v>
      </c>
      <c r="Q161" s="192" t="s">
        <v>409</v>
      </c>
      <c r="R161" s="192">
        <v>3.8</v>
      </c>
      <c r="S161" s="192">
        <v>-2.383</v>
      </c>
      <c r="T161" s="192">
        <v>-2.617</v>
      </c>
      <c r="U161" s="192" t="s">
        <v>539</v>
      </c>
      <c r="V161" s="192">
        <v>-0.65982959284530995</v>
      </c>
      <c r="W161" s="192">
        <v>-0.47866613328383001</v>
      </c>
      <c r="X161" s="192" t="s">
        <v>409</v>
      </c>
      <c r="Y161" s="192"/>
      <c r="Z161" s="192"/>
      <c r="AF161" s="34"/>
      <c r="AG161" s="34"/>
      <c r="AH161" s="34"/>
      <c r="AI161" s="34"/>
      <c r="AJ161" s="34"/>
      <c r="AK161" s="34"/>
      <c r="AL161" s="195"/>
      <c r="AM161" s="195"/>
      <c r="AN161" s="80"/>
      <c r="AO161" s="80"/>
      <c r="AP161" s="80"/>
      <c r="AQ161" s="35"/>
    </row>
    <row r="162" spans="1:43" x14ac:dyDescent="0.2">
      <c r="A162" s="84">
        <v>155</v>
      </c>
      <c r="B162" s="84" t="str">
        <f ca="1"/>
        <v>Palau</v>
      </c>
      <c r="C162" s="84" t="str">
        <f ca="1"/>
        <v>PLW</v>
      </c>
      <c r="D162" s="219" t="str">
        <f ca="1"/>
        <v>EAS           East Asia &amp; Pacific</v>
      </c>
      <c r="E162" s="219" t="str">
        <f ca="1"/>
        <v>IBRD</v>
      </c>
      <c r="F162" s="190" t="str">
        <f t="shared" ca="1" si="5"/>
        <v/>
      </c>
      <c r="G162" s="80">
        <f>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0</v>
      </c>
      <c r="H162" s="80" cm="1">
        <f t="array" ref="H162">IF(
    SUM(IF(
            ISNUMBER(
                IF(
                    $M$4:$Y$4,
                    (M162:Y162),
                    "")),
            1,
            0))
        =0,
    NA(),
    IF(
        Parameters!$D$15=1,
        IF(
            SUM(--(ISNUMBER(IF($M$4:$Y$4=1,(M162:Y162),""))))&gt;0,
            MAX(IF(
                ISNUMBER(M162:Y162),
                IF(
                    M$4:Y$4=1,
                    M162:Y162,
                    ""),
                "")),
            MAX(IF(
                ISNUMBER(M162:Y162),
                IF(
                    M$4:Y$4=2,
                    M162:Y162,
                    ""),
                ""))
        ),
        IF(
            Parameters!$D$16=1,
            IFERROR(
                AVERAGE(IF(
                    ISNUMBER(M162:Y162),
                    IF(
                        M$4:Y$4=1,
                        M162:Y162,
                        ""),
                    "")),
                AVERAGE(IF(
                    ISNUMBER(M162:Y162),
                    IF(
                        M$4:Y$4=2,
                        M162:Y162,
                        ""),
                    ""))
            ),
            IF(
                Parameters!$D$17=1,
                IFERROR(
                    IF(
                        OR(
                            IF(
                                ISNUMBER(M162:Y162),
                                IF(
                                    M$4:Y$4=1,
                                    M162:Y162,
                                    ""),
                                "")
                            =0),
                        0,
                        GEOMEAN(IF(
                            ISNUMBER(M162:Y162),
                            IF(
                                M$4:Y$4=1,
                                M162:Y162,
                                ""),
                            ""))
                    ),
                    IF(
                        OR(IF(
                            ISNUMBER(M162:Y162),
                            IF(
                                M$4:Y$4=2,
                                M162:Y162,
                                ""),
                            "")
                            =0),
                        0,
                        GEOMEAN(IF(
                            ISNUMBER(M162:Y162),
                            IF(
                                M$4:Y$4=2,
                                M162:Y162,
                                ""),
                            "")))
                )
            )
        )
    )
)</f>
        <v>4</v>
      </c>
      <c r="I162" s="191" t="e" cm="1">
        <f t="array" ref="I162">IF(
    SUM(IF(
            ISNUMBER(
                IF(
                    $M$5:$Y$5,
                    (M162:Y162),
                    "")),
            1,
            0))
        =0,
    NA(),
    IF(
        Parameters!$D$15=1,
        IF(
            SUM(--(ISNUMBER(IF($M$5:$Y$5=1,(M162:Y162),""))))&gt;0,
            MAX(IF(
                ISNUMBER(M162:Y162),
                IF(
                    M$5:Y$5=1,
                    M162:Y162,
                    ""),
                "")),
            MAX(IF(
                ISNUMBER(M162:Y162),
                IF(
                    M$5:Y$5=2,
                    M162:Y162,
                    ""),
                ""))
        ),
        IF(
            Parameters!$D$16=1,
            IFERROR(
                AVERAGE(IF(
                    ISNUMBER(M162:Y162),
                    IF(
                        M$5:Y$5=1,
                        M162:Y162,
                        ""),
                    "")),
                AVERAGE(IF(
                    ISNUMBER(M162:Y162),
                    IF(
                        M$5:Y$5=2,
                        M162:Y162,
                        ""),
                    ""))
            ),
            IF(
                Parameters!$D$17=1,
                IFERROR(
                    IF(
                        OR(
                            IF(
                                ISNUMBER(M162:Y162),
                                IF(
                                    M$5:Y$5=1,
                                    M162:Y162,
                                    ""),
                                "")
                            =0),
                        0,
                        GEOMEAN(IF(
                            ISNUMBER(M162:Y162),
                            IF(
                                M$5:Y$5=1,
                                M162:Y162,
                                ""),
                            ""))
                    ),
                    IF(
                        OR(IF(
                            ISNUMBER(M162:Y162),
                            IF(
                                M$5:Y$5=2,
                                M162:Y162,
                                ""),
                            "")
                            =0),
                        0,
                        GEOMEAN(IF(
                            ISNUMBER(M162:Y162),
                            IF(
                                M$5:Y$5=2,
                                M162:Y162,
                                ""),
                            "")))
                )
            )
        )
    )
)</f>
        <v>#N/A</v>
      </c>
      <c r="J162" s="242">
        <v>45142</v>
      </c>
      <c r="K162" s="242">
        <v>45014</v>
      </c>
      <c r="L162" s="91" t="s">
        <v>266</v>
      </c>
      <c r="M162" s="192">
        <v>4</v>
      </c>
      <c r="N162" s="192" t="s">
        <v>409</v>
      </c>
      <c r="O162" s="192" t="s">
        <v>409</v>
      </c>
      <c r="P162" s="192" t="s">
        <v>409</v>
      </c>
      <c r="Q162" s="192" t="s">
        <v>409</v>
      </c>
      <c r="R162" s="192">
        <v>2.8</v>
      </c>
      <c r="S162" s="192" t="s">
        <v>409</v>
      </c>
      <c r="T162" s="192" t="s">
        <v>409</v>
      </c>
      <c r="U162" s="192" t="s">
        <v>409</v>
      </c>
      <c r="V162" s="192" t="s">
        <v>409</v>
      </c>
      <c r="W162" s="192" t="s">
        <v>409</v>
      </c>
      <c r="X162" s="192" t="s">
        <v>409</v>
      </c>
      <c r="Y162" s="192"/>
      <c r="Z162" s="192"/>
      <c r="AF162" s="34"/>
      <c r="AG162" s="34"/>
      <c r="AH162" s="34"/>
      <c r="AI162" s="34"/>
      <c r="AJ162" s="34"/>
      <c r="AK162" s="34"/>
      <c r="AL162" s="195"/>
      <c r="AM162" s="195"/>
      <c r="AN162" s="80"/>
      <c r="AO162" s="80"/>
      <c r="AP162" s="80"/>
      <c r="AQ162" s="35"/>
    </row>
    <row r="163" spans="1:43" x14ac:dyDescent="0.2">
      <c r="A163" s="84">
        <v>156</v>
      </c>
      <c r="B163" s="84" t="str">
        <f ca="1"/>
        <v>Papua New Guinea</v>
      </c>
      <c r="C163" s="84" t="str">
        <f ca="1"/>
        <v>PNG</v>
      </c>
      <c r="D163" s="219" t="str">
        <f ca="1"/>
        <v>EAS           East Asia &amp; Pacific</v>
      </c>
      <c r="E163" s="219" t="str">
        <f ca="1"/>
        <v>Blend</v>
      </c>
      <c r="F163" s="190" t="str">
        <f t="shared" ca="1" si="5"/>
        <v/>
      </c>
      <c r="G163" s="80">
        <f>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0</v>
      </c>
      <c r="H163" s="80" cm="1">
        <f t="array" ref="H163">IF(
    SUM(IF(
            ISNUMBER(
                IF(
                    $M$4:$Y$4,
                    (M163:Y163),
                    "")),
            1,
            0))
        =0,
    NA(),
    IF(
        Parameters!$D$15=1,
        IF(
            SUM(--(ISNUMBER(IF($M$4:$Y$4=1,(M163:Y163),""))))&gt;0,
            MAX(IF(
                ISNUMBER(M163:Y163),
                IF(
                    M$4:Y$4=1,
                    M163:Y163,
                    ""),
                "")),
            MAX(IF(
                ISNUMBER(M163:Y163),
                IF(
                    M$4:Y$4=2,
                    M163:Y163,
                    ""),
                ""))
        ),
        IF(
            Parameters!$D$16=1,
            IFERROR(
                AVERAGE(IF(
                    ISNUMBER(M163:Y163),
                    IF(
                        M$4:Y$4=1,
                        M163:Y163,
                        ""),
                    "")),
                AVERAGE(IF(
                    ISNUMBER(M163:Y163),
                    IF(
                        M$4:Y$4=2,
                        M163:Y163,
                        ""),
                    ""))
            ),
            IF(
                Parameters!$D$17=1,
                IFERROR(
                    IF(
                        OR(
                            IF(
                                ISNUMBER(M163:Y163),
                                IF(
                                    M$4:Y$4=1,
                                    M163:Y163,
                                    ""),
                                "")
                            =0),
                        0,
                        GEOMEAN(IF(
                            ISNUMBER(M163:Y163),
                            IF(
                                M$4:Y$4=1,
                                M163:Y163,
                                ""),
                            ""))
                    ),
                    IF(
                        OR(IF(
                            ISNUMBER(M163:Y163),
                            IF(
                                M$4:Y$4=2,
                                M163:Y163,
                                ""),
                            "")
                            =0),
                        0,
                        GEOMEAN(IF(
                            ISNUMBER(M163:Y163),
                            IF(
                                M$4:Y$4=2,
                                M163:Y163,
                                ""),
                            "")))
                )
            )
        )
    )
)</f>
        <v>8.8571428571428505</v>
      </c>
      <c r="I163" s="191" t="e" cm="1">
        <f t="array" ref="I163">IF(
    SUM(IF(
            ISNUMBER(
                IF(
                    $M$5:$Y$5,
                    (M163:Y163),
                    "")),
            1,
            0))
        =0,
    NA(),
    IF(
        Parameters!$D$15=1,
        IF(
            SUM(--(ISNUMBER(IF($M$5:$Y$5=1,(M163:Y163),""))))&gt;0,
            MAX(IF(
                ISNUMBER(M163:Y163),
                IF(
                    M$5:Y$5=1,
                    M163:Y163,
                    ""),
                "")),
            MAX(IF(
                ISNUMBER(M163:Y163),
                IF(
                    M$5:Y$5=2,
                    M163:Y163,
                    ""),
                ""))
        ),
        IF(
            Parameters!$D$16=1,
            IFERROR(
                AVERAGE(IF(
                    ISNUMBER(M163:Y163),
                    IF(
                        M$5:Y$5=1,
                        M163:Y163,
                        ""),
                    "")),
                AVERAGE(IF(
                    ISNUMBER(M163:Y163),
                    IF(
                        M$5:Y$5=2,
                        M163:Y163,
                        ""),
                    ""))
            ),
            IF(
                Parameters!$D$17=1,
                IFERROR(
                    IF(
                        OR(
                            IF(
                                ISNUMBER(M163:Y163),
                                IF(
                                    M$5:Y$5=1,
                                    M163:Y163,
                                    ""),
                                "")
                            =0),
                        0,
                        GEOMEAN(IF(
                            ISNUMBER(M163:Y163),
                            IF(
                                M$5:Y$5=1,
                                M163:Y163,
                                ""),
                            ""))
                    ),
                    IF(
                        OR(IF(
                            ISNUMBER(M163:Y163),
                            IF(
                                M$5:Y$5=2,
                                M163:Y163,
                                ""),
                            "")
                            =0),
                        0,
                        GEOMEAN(IF(
                            ISNUMBER(M163:Y163),
                            IF(
                                M$5:Y$5=2,
                                M163:Y163,
                                ""),
                            "")))
                )
            )
        )
    )
)</f>
        <v>#N/A</v>
      </c>
      <c r="J163" s="242">
        <v>45142</v>
      </c>
      <c r="K163" s="242">
        <v>45014</v>
      </c>
      <c r="L163" s="91" t="s">
        <v>268</v>
      </c>
      <c r="M163" s="192">
        <v>8.8571428571428505</v>
      </c>
      <c r="N163" s="192" t="s">
        <v>409</v>
      </c>
      <c r="O163" s="192" t="s">
        <v>409</v>
      </c>
      <c r="P163" s="192" t="s">
        <v>409</v>
      </c>
      <c r="Q163" s="192" t="s">
        <v>409</v>
      </c>
      <c r="R163" s="192">
        <v>6.2</v>
      </c>
      <c r="S163" s="192" t="s">
        <v>409</v>
      </c>
      <c r="T163" s="192" t="s">
        <v>409</v>
      </c>
      <c r="U163" s="192" t="s">
        <v>409</v>
      </c>
      <c r="V163" s="192" t="s">
        <v>409</v>
      </c>
      <c r="W163" s="192" t="s">
        <v>409</v>
      </c>
      <c r="X163" s="192" t="s">
        <v>409</v>
      </c>
      <c r="Y163" s="192"/>
      <c r="Z163" s="192"/>
      <c r="AF163" s="34"/>
      <c r="AG163" s="34"/>
      <c r="AH163" s="34"/>
      <c r="AI163" s="34"/>
      <c r="AJ163" s="34"/>
      <c r="AK163" s="34"/>
      <c r="AL163" s="195"/>
      <c r="AM163" s="195"/>
      <c r="AN163" s="80"/>
      <c r="AO163" s="80"/>
      <c r="AP163" s="80"/>
      <c r="AQ163" s="35"/>
    </row>
    <row r="164" spans="1:43" x14ac:dyDescent="0.2">
      <c r="A164" s="84">
        <v>157</v>
      </c>
      <c r="B164" s="84" t="str">
        <f ca="1"/>
        <v>Poland</v>
      </c>
      <c r="C164" s="84" t="str">
        <f ca="1"/>
        <v>POL</v>
      </c>
      <c r="D164" s="219" t="str">
        <f ca="1"/>
        <v>ECS           Europe &amp; Central Asia</v>
      </c>
      <c r="E164" s="219" t="str">
        <f ca="1"/>
        <v>IBRD</v>
      </c>
      <c r="F164" s="190" t="str">
        <f t="shared" ca="1" si="5"/>
        <v/>
      </c>
      <c r="G164" s="80">
        <f>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1.3060299712159296</v>
      </c>
      <c r="H164" s="80" cm="1">
        <f t="array" ref="H164">IF(
    SUM(IF(
            ISNUMBER(
                IF(
                    $M$4:$Y$4,
                    (M164:Y164),
                    "")),
            1,
            0))
        =0,
    NA(),
    IF(
        Parameters!$D$15=1,
        IF(
            SUM(--(ISNUMBER(IF($M$4:$Y$4=1,(M164:Y164),""))))&gt;0,
            MAX(IF(
                ISNUMBER(M164:Y164),
                IF(
                    M$4:Y$4=1,
                    M164:Y164,
                    ""),
                "")),
            MAX(IF(
                ISNUMBER(M164:Y164),
                IF(
                    M$4:Y$4=2,
                    M164:Y164,
                    ""),
                ""))
        ),
        IF(
            Parameters!$D$16=1,
            IFERROR(
                AVERAGE(IF(
                    ISNUMBER(M164:Y164),
                    IF(
                        M$4:Y$4=1,
                        M164:Y164,
                        ""),
                    "")),
                AVERAGE(IF(
                    ISNUMBER(M164:Y164),
                    IF(
                        M$4:Y$4=2,
                        M164:Y164,
                        ""),
                    ""))
            ),
            IF(
                Parameters!$D$17=1,
                IFERROR(
                    IF(
                        OR(
                            IF(
                                ISNUMBER(M164:Y164),
                                IF(
                                    M$4:Y$4=1,
                                    M164:Y164,
                                    ""),
                                "")
                            =0),
                        0,
                        GEOMEAN(IF(
                            ISNUMBER(M164:Y164),
                            IF(
                                M$4:Y$4=1,
                                M164:Y164,
                                ""),
                            ""))
                    ),
                    IF(
                        OR(IF(
                            ISNUMBER(M164:Y164),
                            IF(
                                M$4:Y$4=2,
                                M164:Y164,
                                ""),
                            "")
                            =0),
                        0,
                        GEOMEAN(IF(
                            ISNUMBER(M164:Y164),
                            IF(
                                M$4:Y$4=2,
                                M164:Y164,
                                ""),
                            "")))
                )
            )
        )
    )
)</f>
        <v>0.85714285714285499</v>
      </c>
      <c r="I164" s="191" cm="1">
        <f t="array" ref="I164">IF(
    SUM(IF(
            ISNUMBER(
                IF(
                    $M$5:$Y$5,
                    (M164:Y164),
                    "")),
            1,
            0))
        =0,
    NA(),
    IF(
        Parameters!$D$15=1,
        IF(
            SUM(--(ISNUMBER(IF($M$5:$Y$5=1,(M164:Y164),""))))&gt;0,
            MAX(IF(
                ISNUMBER(M164:Y164),
                IF(
                    M$5:Y$5=1,
                    M164:Y164,
                    ""),
                "")),
            MAX(IF(
                ISNUMBER(M164:Y164),
                IF(
                    M$5:Y$5=2,
                    M164:Y164,
                    ""),
                ""))
        ),
        IF(
            Parameters!$D$16=1,
            IFERROR(
                AVERAGE(IF(
                    ISNUMBER(M164:Y164),
                    IF(
                        M$5:Y$5=1,
                        M164:Y164,
                        ""),
                    "")),
                AVERAGE(IF(
                    ISNUMBER(M164:Y164),
                    IF(
                        M$5:Y$5=2,
                        M164:Y164,
                        ""),
                    ""))
            ),
            IF(
                Parameters!$D$17=1,
                IFERROR(
                    IF(
                        OR(
                            IF(
                                ISNUMBER(M164:Y164),
                                IF(
                                    M$5:Y$5=1,
                                    M164:Y164,
                                    ""),
                                "")
                            =0),
                        0,
                        GEOMEAN(IF(
                            ISNUMBER(M164:Y164),
                            IF(
                                M$5:Y$5=1,
                                M164:Y164,
                                ""),
                            ""))
                    ),
                    IF(
                        OR(IF(
                            ISNUMBER(M164:Y164),
                            IF(
                                M$5:Y$5=2,
                                M164:Y164,
                                ""),
                            "")
                            =0),
                        0,
                        GEOMEAN(IF(
                            ISNUMBER(M164:Y164),
                            IF(
                                M$5:Y$5=2,
                                M164:Y164,
                                ""),
                            "")))
                )
            )
        )
    )
)</f>
        <v>1.99</v>
      </c>
      <c r="J164" s="242">
        <v>45142</v>
      </c>
      <c r="K164" s="242">
        <v>45142</v>
      </c>
      <c r="L164" s="91" t="s">
        <v>270</v>
      </c>
      <c r="M164" s="192">
        <v>0.85714285714285499</v>
      </c>
      <c r="N164" s="192">
        <v>1.99</v>
      </c>
      <c r="O164" s="192">
        <v>0</v>
      </c>
      <c r="P164" s="192">
        <v>0</v>
      </c>
      <c r="Q164" s="192" t="s">
        <v>409</v>
      </c>
      <c r="R164" s="192">
        <v>0.6</v>
      </c>
      <c r="S164" s="192">
        <v>-0.47499999999999998</v>
      </c>
      <c r="T164" s="192">
        <v>0.19900000000000001</v>
      </c>
      <c r="U164" s="192" t="s">
        <v>539</v>
      </c>
      <c r="V164" s="192">
        <v>-1.1410393557038E-2</v>
      </c>
      <c r="W164" s="192">
        <v>-4.5584039244129801E-3</v>
      </c>
      <c r="X164" s="192" t="s">
        <v>409</v>
      </c>
      <c r="Y164" s="192"/>
      <c r="Z164" s="192"/>
      <c r="AF164" s="34"/>
      <c r="AG164" s="34"/>
      <c r="AH164" s="34"/>
      <c r="AI164" s="34"/>
      <c r="AJ164" s="34"/>
      <c r="AK164" s="34"/>
      <c r="AL164" s="195"/>
      <c r="AM164" s="195"/>
      <c r="AN164" s="80"/>
      <c r="AO164" s="80"/>
      <c r="AP164" s="80"/>
      <c r="AQ164" s="35"/>
    </row>
    <row r="165" spans="1:43" x14ac:dyDescent="0.2">
      <c r="A165" s="84">
        <v>158</v>
      </c>
      <c r="B165" s="84" t="str">
        <f ca="1"/>
        <v>Puerto Rico</v>
      </c>
      <c r="C165" s="84" t="str">
        <f ca="1"/>
        <v>PRI</v>
      </c>
      <c r="D165" s="219" t="str">
        <f ca="1"/>
        <v>LCN           Latin America &amp; Caribbean</v>
      </c>
      <c r="E165" s="219" t="str">
        <f ca="1"/>
        <v>NA</v>
      </c>
      <c r="F165" s="190" t="str">
        <f t="shared" ca="1" si="5"/>
        <v/>
      </c>
      <c r="G165" s="80">
        <f>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0</v>
      </c>
      <c r="H165" s="80" t="e" cm="1">
        <f t="array" ref="H165">IF(
    SUM(IF(
            ISNUMBER(
                IF(
                    $M$4:$Y$4,
                    (M165:Y165),
                    "")),
            1,
            0))
        =0,
    NA(),
    IF(
        Parameters!$D$15=1,
        IF(
            SUM(--(ISNUMBER(IF($M$4:$Y$4=1,(M165:Y165),""))))&gt;0,
            MAX(IF(
                ISNUMBER(M165:Y165),
                IF(
                    M$4:Y$4=1,
                    M165:Y165,
                    ""),
                "")),
            MAX(IF(
                ISNUMBER(M165:Y165),
                IF(
                    M$4:Y$4=2,
                    M165:Y165,
                    ""),
                ""))
        ),
        IF(
            Parameters!$D$16=1,
            IFERROR(
                AVERAGE(IF(
                    ISNUMBER(M165:Y165),
                    IF(
                        M$4:Y$4=1,
                        M165:Y165,
                        ""),
                    "")),
                AVERAGE(IF(
                    ISNUMBER(M165:Y165),
                    IF(
                        M$4:Y$4=2,
                        M165:Y165,
                        ""),
                    ""))
            ),
            IF(
                Parameters!$D$17=1,
                IFERROR(
                    IF(
                        OR(
                            IF(
                                ISNUMBER(M165:Y165),
                                IF(
                                    M$4:Y$4=1,
                                    M165:Y165,
                                    ""),
                                "")
                            =0),
                        0,
                        GEOMEAN(IF(
                            ISNUMBER(M165:Y165),
                            IF(
                                M$4:Y$4=1,
                                M165:Y165,
                                ""),
                            ""))
                    ),
                    IF(
                        OR(IF(
                            ISNUMBER(M165:Y165),
                            IF(
                                M$4:Y$4=2,
                                M165:Y165,
                                ""),
                            "")
                            =0),
                        0,
                        GEOMEAN(IF(
                            ISNUMBER(M165:Y165),
                            IF(
                                M$4:Y$4=2,
                                M165:Y165,
                                ""),
                            "")))
                )
            )
        )
    )
)</f>
        <v>#N/A</v>
      </c>
      <c r="I165" s="191" cm="1">
        <f t="array" ref="I165">IF(
    SUM(IF(
            ISNUMBER(
                IF(
                    $M$5:$Y$5,
                    (M165:Y165),
                    "")),
            1,
            0))
        =0,
    NA(),
    IF(
        Parameters!$D$15=1,
        IF(
            SUM(--(ISNUMBER(IF($M$5:$Y$5=1,(M165:Y165),""))))&gt;0,
            MAX(IF(
                ISNUMBER(M165:Y165),
                IF(
                    M$5:Y$5=1,
                    M165:Y165,
                    ""),
                "")),
            MAX(IF(
                ISNUMBER(M165:Y165),
                IF(
                    M$5:Y$5=2,
                    M165:Y165,
                    ""),
                ""))
        ),
        IF(
            Parameters!$D$16=1,
            IFERROR(
                AVERAGE(IF(
                    ISNUMBER(M165:Y165),
                    IF(
                        M$5:Y$5=1,
                        M165:Y165,
                        ""),
                    "")),
                AVERAGE(IF(
                    ISNUMBER(M165:Y165),
                    IF(
                        M$5:Y$5=2,
                        M165:Y165,
                        ""),
                    ""))
            ),
            IF(
                Parameters!$D$17=1,
                IFERROR(
                    IF(
                        OR(
                            IF(
                                ISNUMBER(M165:Y165),
                                IF(
                                    M$5:Y$5=1,
                                    M165:Y165,
                                    ""),
                                "")
                            =0),
                        0,
                        GEOMEAN(IF(
                            ISNUMBER(M165:Y165),
                            IF(
                                M$5:Y$5=1,
                                M165:Y165,
                                ""),
                            ""))
                    ),
                    IF(
                        OR(IF(
                            ISNUMBER(M165:Y165),
                            IF(
                                M$5:Y$5=2,
                                M165:Y165,
                                ""),
                            "")
                            =0),
                        0,
                        GEOMEAN(IF(
                            ISNUMBER(M165:Y165),
                            IF(
                                M$5:Y$5=2,
                                M165:Y165,
                                ""),
                            "")))
                )
            )
        )
    )
)</f>
        <v>0</v>
      </c>
      <c r="J165" s="242" t="s">
        <v>409</v>
      </c>
      <c r="K165" s="242">
        <v>45142</v>
      </c>
      <c r="L165" s="91" t="s">
        <v>717</v>
      </c>
      <c r="M165" s="192" t="s">
        <v>409</v>
      </c>
      <c r="N165" s="192">
        <v>0</v>
      </c>
      <c r="O165" s="192" t="s">
        <v>409</v>
      </c>
      <c r="P165" s="192" t="s">
        <v>409</v>
      </c>
      <c r="Q165" s="192" t="s">
        <v>409</v>
      </c>
      <c r="R165" s="192" t="s">
        <v>409</v>
      </c>
      <c r="S165" s="192">
        <v>-2.0999999999999899</v>
      </c>
      <c r="T165" s="192">
        <v>-0.70000000000000095</v>
      </c>
      <c r="U165" s="192" t="s">
        <v>409</v>
      </c>
      <c r="V165" s="192" t="s">
        <v>409</v>
      </c>
      <c r="W165" s="192" t="s">
        <v>409</v>
      </c>
      <c r="X165" s="192" t="s">
        <v>409</v>
      </c>
      <c r="Y165" s="192"/>
      <c r="Z165" s="192"/>
      <c r="AF165" s="34"/>
      <c r="AG165" s="34"/>
      <c r="AH165" s="34"/>
      <c r="AI165" s="34"/>
      <c r="AJ165" s="34"/>
      <c r="AK165" s="34"/>
      <c r="AL165" s="195"/>
      <c r="AM165" s="195"/>
      <c r="AN165" s="80"/>
      <c r="AO165" s="80"/>
      <c r="AP165" s="80"/>
      <c r="AQ165" s="35"/>
    </row>
    <row r="166" spans="1:43" x14ac:dyDescent="0.2">
      <c r="A166" s="84">
        <v>159</v>
      </c>
      <c r="B166" s="84" t="str">
        <f ca="1"/>
        <v>Korea, Dem. People's Rep.</v>
      </c>
      <c r="C166" s="84" t="str">
        <f ca="1"/>
        <v>PRK</v>
      </c>
      <c r="D166" s="219" t="str">
        <f ca="1"/>
        <v>EAS           East Asia &amp; Pacific</v>
      </c>
      <c r="E166" s="219" t="str">
        <f ca="1"/>
        <v>NA</v>
      </c>
      <c r="F166" s="190" t="str">
        <f t="shared" ca="1" si="5"/>
        <v/>
      </c>
      <c r="G166" s="80">
        <f>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0</v>
      </c>
      <c r="H166" s="80" cm="1">
        <f t="array" ref="H166">IF(
    SUM(IF(
            ISNUMBER(
                IF(
                    $M$4:$Y$4,
                    (M166:Y166),
                    "")),
            1,
            0))
        =0,
    NA(),
    IF(
        Parameters!$D$15=1,
        IF(
            SUM(--(ISNUMBER(IF($M$4:$Y$4=1,(M166:Y166),""))))&gt;0,
            MAX(IF(
                ISNUMBER(M166:Y166),
                IF(
                    M$4:Y$4=1,
                    M166:Y166,
                    ""),
                "")),
            MAX(IF(
                ISNUMBER(M166:Y166),
                IF(
                    M$4:Y$4=2,
                    M166:Y166,
                    ""),
                ""))
        ),
        IF(
            Parameters!$D$16=1,
            IFERROR(
                AVERAGE(IF(
                    ISNUMBER(M166:Y166),
                    IF(
                        M$4:Y$4=1,
                        M166:Y166,
                        ""),
                    "")),
                AVERAGE(IF(
                    ISNUMBER(M166:Y166),
                    IF(
                        M$4:Y$4=2,
                        M166:Y166,
                        ""),
                    ""))
            ),
            IF(
                Parameters!$D$17=1,
                IFERROR(
                    IF(
                        OR(
                            IF(
                                ISNUMBER(M166:Y166),
                                IF(
                                    M$4:Y$4=1,
                                    M166:Y166,
                                    ""),
                                "")
                            =0),
                        0,
                        GEOMEAN(IF(
                            ISNUMBER(M166:Y166),
                            IF(
                                M$4:Y$4=1,
                                M166:Y166,
                                ""),
                            ""))
                    ),
                    IF(
                        OR(IF(
                            ISNUMBER(M166:Y166),
                            IF(
                                M$4:Y$4=2,
                                M166:Y166,
                                ""),
                            "")
                            =0),
                        0,
                        GEOMEAN(IF(
                            ISNUMBER(M166:Y166),
                            IF(
                                M$4:Y$4=2,
                                M166:Y166,
                                ""),
                            "")))
                )
            )
        )
    )
)</f>
        <v>9</v>
      </c>
      <c r="I166" s="191" t="e" cm="1">
        <f t="array" ref="I166">IF(
    SUM(IF(
            ISNUMBER(
                IF(
                    $M$5:$Y$5,
                    (M166:Y166),
                    "")),
            1,
            0))
        =0,
    NA(),
    IF(
        Parameters!$D$15=1,
        IF(
            SUM(--(ISNUMBER(IF($M$5:$Y$5=1,(M166:Y166),""))))&gt;0,
            MAX(IF(
                ISNUMBER(M166:Y166),
                IF(
                    M$5:Y$5=1,
                    M166:Y166,
                    ""),
                "")),
            MAX(IF(
                ISNUMBER(M166:Y166),
                IF(
                    M$5:Y$5=2,
                    M166:Y166,
                    ""),
                ""))
        ),
        IF(
            Parameters!$D$16=1,
            IFERROR(
                AVERAGE(IF(
                    ISNUMBER(M166:Y166),
                    IF(
                        M$5:Y$5=1,
                        M166:Y166,
                        ""),
                    "")),
                AVERAGE(IF(
                    ISNUMBER(M166:Y166),
                    IF(
                        M$5:Y$5=2,
                        M166:Y166,
                        ""),
                    ""))
            ),
            IF(
                Parameters!$D$17=1,
                IFERROR(
                    IF(
                        OR(
                            IF(
                                ISNUMBER(M166:Y166),
                                IF(
                                    M$5:Y$5=1,
                                    M166:Y166,
                                    ""),
                                "")
                            =0),
                        0,
                        GEOMEAN(IF(
                            ISNUMBER(M166:Y166),
                            IF(
                                M$5:Y$5=1,
                                M166:Y166,
                                ""),
                            ""))
                    ),
                    IF(
                        OR(IF(
                            ISNUMBER(M166:Y166),
                            IF(
                                M$5:Y$5=2,
                                M166:Y166,
                                ""),
                            "")
                            =0),
                        0,
                        GEOMEAN(IF(
                            ISNUMBER(M166:Y166),
                            IF(
                                M$5:Y$5=2,
                                M166:Y166,
                                ""),
                            "")))
                )
            )
        )
    )
)</f>
        <v>#N/A</v>
      </c>
      <c r="J166" s="242">
        <v>45142</v>
      </c>
      <c r="K166" s="242">
        <v>45014</v>
      </c>
      <c r="L166" s="91" t="s">
        <v>271</v>
      </c>
      <c r="M166" s="192">
        <v>9</v>
      </c>
      <c r="N166" s="192" t="s">
        <v>409</v>
      </c>
      <c r="O166" s="192" t="s">
        <v>409</v>
      </c>
      <c r="P166" s="192" t="s">
        <v>409</v>
      </c>
      <c r="Q166" s="192" t="s">
        <v>409</v>
      </c>
      <c r="R166" s="192">
        <v>6.3</v>
      </c>
      <c r="S166" s="192" t="s">
        <v>409</v>
      </c>
      <c r="T166" s="192" t="s">
        <v>409</v>
      </c>
      <c r="U166" s="192" t="s">
        <v>409</v>
      </c>
      <c r="V166" s="192" t="s">
        <v>409</v>
      </c>
      <c r="W166" s="192" t="s">
        <v>409</v>
      </c>
      <c r="X166" s="192" t="s">
        <v>409</v>
      </c>
      <c r="Y166" s="192"/>
      <c r="Z166" s="192"/>
      <c r="AF166" s="34"/>
      <c r="AG166" s="34"/>
      <c r="AH166" s="34"/>
      <c r="AI166" s="34"/>
      <c r="AJ166" s="34"/>
      <c r="AK166" s="34"/>
      <c r="AL166" s="195"/>
      <c r="AM166" s="195"/>
      <c r="AN166" s="80"/>
      <c r="AO166" s="80"/>
      <c r="AP166" s="80"/>
      <c r="AQ166" s="35"/>
    </row>
    <row r="167" spans="1:43" x14ac:dyDescent="0.2">
      <c r="A167" s="84">
        <v>160</v>
      </c>
      <c r="B167" s="84" t="str">
        <f ca="1"/>
        <v>Portugal</v>
      </c>
      <c r="C167" s="84" t="str">
        <f ca="1"/>
        <v>PRT</v>
      </c>
      <c r="D167" s="219" t="str">
        <f ca="1"/>
        <v>ECS           Europe &amp; Central Asia</v>
      </c>
      <c r="E167" s="219" t="str">
        <f ca="1"/>
        <v>NA</v>
      </c>
      <c r="F167" s="190" t="str">
        <f t="shared" ca="1" si="5"/>
        <v/>
      </c>
      <c r="G167" s="80">
        <f>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$M$4:$Y$4,
                    (M167:Y167),
                    "")),
            1,
            0))
        =0,
    NA(),
    IF(
        Parameters!$D$15=1,
        IF(
            SUM(--(ISNUMBER(IF($M$4:$Y$4=1,(M167:Y167),""))))&gt;0,
            MAX(IF(
                ISNUMBER(M167:Y167),
                IF(
                    M$4:Y$4=1,
                    M167:Y167,
                    ""),
                "")),
            MAX(IF(
                ISNUMBER(M167:Y167),
                IF(
                    M$4:Y$4=2,
                    M167:Y167,
                    ""),
                ""))
        ),
        IF(
            Parameters!$D$16=1,
            IFERROR(
                AVERAGE(IF(
                    ISNUMBER(M167:Y167),
                    IF(
                        M$4:Y$4=1,
                        M167:Y167,
                        ""),
                    "")),
                AVERAGE(IF(
                    ISNUMBER(M167:Y167),
                    IF(
                        M$4:Y$4=2,
                        M167:Y167,
                        ""),
                    ""))
            ),
            IF(
                Parameters!$D$17=1,
                IFERROR(
                    IF(
                        OR(
                            IF(
                                ISNUMBER(M167:Y167),
                                IF(
                                    M$4:Y$4=1,
                                    M167:Y167,
                                    ""),
                                "")
                            =0),
                        0,
                        GEOMEAN(IF(
                            ISNUMBER(M167:Y167),
                            IF(
                                M$4:Y$4=1,
                                M167:Y167,
                                ""),
                            ""))
                    ),
                    IF(
                        OR(IF(
                            ISNUMBER(M167:Y167),
                            IF(
                                M$4:Y$4=2,
                                M167:Y167,
                                ""),
                            "")
                            =0),
                        0,
                        GEOMEAN(IF(
                            ISNUMBER(M167:Y167),
                            IF(
                                M$4:Y$4=2,
                                M167:Y167,
                                ""),
                            "")))
                )
            )
        )
    )
)</f>
        <v>1.1428571428571399</v>
      </c>
      <c r="I167" s="191" cm="1">
        <f t="array" ref="I167">IF(
    SUM(IF(
            ISNUMBER(
                IF(
                    $M$5:$Y$5,
                    (M167:Y167),
                    "")),
            1,
            0))
        =0,
    NA(),
    IF(
        Parameters!$D$15=1,
        IF(
            SUM(--(ISNUMBER(IF($M$5:$Y$5=1,(M167:Y167),""))))&gt;0,
            MAX(IF(
                ISNUMBER(M167:Y167),
                IF(
                    M$5:Y$5=1,
                    M167:Y167,
                    ""),
                "")),
            MAX(IF(
                ISNUMBER(M167:Y167),
                IF(
                    M$5:Y$5=2,
                    M167:Y167,
                    ""),
                ""))
        ),
        IF(
            Parameters!$D$16=1,
            IFERROR(
                AVERAGE(IF(
                    ISNUMBER(M167:Y167),
                    IF(
                        M$5:Y$5=1,
                        M167:Y167,
                        ""),
                    "")),
                AVERAGE(IF(
                    ISNUMBER(M167:Y167),
                    IF(
                        M$5:Y$5=2,
                        M167:Y167,
                        ""),
                    ""))
            ),
            IF(
                Parameters!$D$17=1,
                IFERROR(
                    IF(
                        OR(
                            IF(
                                ISNUMBER(M167:Y167),
                                IF(
                                    M$5:Y$5=1,
                                    M167:Y167,
                                    ""),
                                "")
                            =0),
                        0,
                        GEOMEAN(IF(
                            ISNUMBER(M167:Y167),
                            IF(
                                M$5:Y$5=1,
                                M167:Y167,
                                ""),
                            ""))
                    ),
                    IF(
                        OR(IF(
                            ISNUMBER(M167:Y167),
                            IF(
                                M$5:Y$5=2,
                                M167:Y167,
                                ""),
                            "")
                            =0),
                        0,
                        GEOMEAN(IF(
                            ISNUMBER(M167:Y167),
                            IF(
                                M$5:Y$5=2,
                                M167:Y167,
                                ""),
                            "")))
                )
            )
        )
    )
)</f>
        <v>0</v>
      </c>
      <c r="J167" s="242">
        <v>45142</v>
      </c>
      <c r="K167" s="242">
        <v>45142</v>
      </c>
      <c r="L167" s="91" t="s">
        <v>273</v>
      </c>
      <c r="M167" s="192">
        <v>1.1428571428571399</v>
      </c>
      <c r="N167" s="192">
        <v>0</v>
      </c>
      <c r="O167" s="192" t="s">
        <v>409</v>
      </c>
      <c r="P167" s="192" t="s">
        <v>409</v>
      </c>
      <c r="Q167" s="192" t="s">
        <v>409</v>
      </c>
      <c r="R167" s="192">
        <v>0.8</v>
      </c>
      <c r="S167" s="192">
        <v>-0.54199999999999904</v>
      </c>
      <c r="T167" s="192">
        <v>-0.56699999999999995</v>
      </c>
      <c r="U167" s="192" t="s">
        <v>409</v>
      </c>
      <c r="V167" s="192" t="s">
        <v>409</v>
      </c>
      <c r="W167" s="192" t="s">
        <v>409</v>
      </c>
      <c r="X167" s="192" t="s">
        <v>409</v>
      </c>
      <c r="Y167" s="192"/>
      <c r="Z167" s="192"/>
      <c r="AF167" s="34"/>
      <c r="AG167" s="34"/>
      <c r="AH167" s="34"/>
      <c r="AI167" s="34"/>
      <c r="AJ167" s="34"/>
      <c r="AK167" s="34"/>
      <c r="AL167" s="195"/>
      <c r="AM167" s="195"/>
      <c r="AN167" s="80"/>
      <c r="AO167" s="80"/>
      <c r="AP167" s="80"/>
      <c r="AQ167" s="35"/>
    </row>
    <row r="168" spans="1:43" x14ac:dyDescent="0.2">
      <c r="A168" s="84">
        <v>161</v>
      </c>
      <c r="B168" s="84" t="str">
        <f ca="1"/>
        <v>Paraguay</v>
      </c>
      <c r="C168" s="84" t="str">
        <f ca="1"/>
        <v>PRY</v>
      </c>
      <c r="D168" s="219" t="str">
        <f ca="1"/>
        <v>LCN           Latin America &amp; Caribbean</v>
      </c>
      <c r="E168" s="219" t="str">
        <f ca="1"/>
        <v>IBRD</v>
      </c>
      <c r="F168" s="190" t="str">
        <f t="shared" ca="1" si="5"/>
        <v/>
      </c>
      <c r="G168" s="80">
        <f>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4.245568184644628</v>
      </c>
      <c r="H168" s="80" cm="1">
        <f t="array" ref="H168">IF(
    SUM(IF(
            ISNUMBER(
                IF(
                    $M$4:$Y$4,
                    (M168:Y168),
                    "")),
            1,
            0))
        =0,
    NA(),
    IF(
        Parameters!$D$15=1,
        IF(
            SUM(--(ISNUMBER(IF($M$4:$Y$4=1,(M168:Y168),""))))&gt;0,
            MAX(IF(
                ISNUMBER(M168:Y168),
                IF(
                    M$4:Y$4=1,
                    M168:Y168,
                    ""),
                "")),
            MAX(IF(
                ISNUMBER(M168:Y168),
                IF(
                    M$4:Y$4=2,
                    M168:Y168,
                    ""),
                ""))
        ),
        IF(
            Parameters!$D$16=1,
            IFERROR(
                AVERAGE(IF(
                    ISNUMBER(M168:Y168),
                    IF(
                        M$4:Y$4=1,
                        M168:Y168,
                        ""),
                    "")),
                AVERAGE(IF(
                    ISNUMBER(M168:Y168),
                    IF(
                        M$4:Y$4=2,
                        M168:Y168,
                        ""),
                    ""))
            ),
            IF(
                Parameters!$D$17=1,
                IFERROR(
                    IF(
                        OR(
                            IF(
                                ISNUMBER(M168:Y168),
                                IF(
                                    M$4:Y$4=1,
                                    M168:Y168,
                                    ""),
                                "")
                            =0),
                        0,
                        GEOMEAN(IF(
                            ISNUMBER(M168:Y168),
                            IF(
                                M$4:Y$4=1,
                                M168:Y168,
                                ""),
                            ""))
                    ),
                    IF(
                        OR(IF(
                            ISNUMBER(M168:Y168),
                            IF(
                                M$4:Y$4=2,
                                M168:Y168,
                                ""),
                            "")
                            =0),
                        0,
                        GEOMEAN(IF(
                            ISNUMBER(M168:Y168),
                            IF(
                                M$4:Y$4=2,
                                M168:Y168,
                                ""),
                            "")))
                )
            )
        )
    )
)</f>
        <v>5.1428571428571397</v>
      </c>
      <c r="I168" s="191" cm="1">
        <f t="array" ref="I168">IF(
    SUM(IF(
            ISNUMBER(
                IF(
                    $M$5:$Y$5,
                    (M168:Y168),
                    "")),
            1,
            0))
        =0,
    NA(),
    IF(
        Parameters!$D$15=1,
        IF(
            SUM(--(ISNUMBER(IF($M$5:$Y$5=1,(M168:Y168),""))))&gt;0,
            MAX(IF(
                ISNUMBER(M168:Y168),
                IF(
                    M$5:Y$5=1,
                    M168:Y168,
                    ""),
                "")),
            MAX(IF(
                ISNUMBER(M168:Y168),
                IF(
                    M$5:Y$5=2,
                    M168:Y168,
                    ""),
                ""))
        ),
        IF(
            Parameters!$D$16=1,
            IFERROR(
                AVERAGE(IF(
                    ISNUMBER(M168:Y168),
                    IF(
                        M$5:Y$5=1,
                        M168:Y168,
                        ""),
                    "")),
                AVERAGE(IF(
                    ISNUMBER(M168:Y168),
                    IF(
                        M$5:Y$5=2,
                        M168:Y168,
                        ""),
                    ""))
            ),
            IF(
                Parameters!$D$17=1,
                IFERROR(
                    IF(
                        OR(
                            IF(
                                ISNUMBER(M168:Y168),
                                IF(
                                    M$5:Y$5=1,
                                    M168:Y168,
                                    ""),
                                "")
                            =0),
                        0,
                        GEOMEAN(IF(
                            ISNUMBER(M168:Y168),
                            IF(
                                M$5:Y$5=1,
                                M168:Y168,
                                ""),
                            ""))
                    ),
                    IF(
                        OR(IF(
                            ISNUMBER(M168:Y168),
                            IF(
                                M$5:Y$5=2,
                                M168:Y168,
                                ""),
                            "")
                            =0),
                        0,
                        GEOMEAN(IF(
                            ISNUMBER(M168:Y168),
                            IF(
                                M$5:Y$5=2,
                                M168:Y168,
                                ""),
                            "")))
                )
            )
        )
    )
)</f>
        <v>3.5048317909240798</v>
      </c>
      <c r="J168" s="242">
        <v>45019</v>
      </c>
      <c r="K168" s="242">
        <v>45142</v>
      </c>
      <c r="L168" s="91" t="s">
        <v>275</v>
      </c>
      <c r="M168" s="192">
        <v>5.1428571428571397</v>
      </c>
      <c r="N168" s="192">
        <v>0</v>
      </c>
      <c r="O168" s="192" t="s">
        <v>409</v>
      </c>
      <c r="P168" s="192">
        <v>3.5048317909240798</v>
      </c>
      <c r="Q168" s="192" t="s">
        <v>409</v>
      </c>
      <c r="R168" s="192">
        <v>3.6</v>
      </c>
      <c r="S168" s="192">
        <v>-0.32500000000000001</v>
      </c>
      <c r="T168" s="192">
        <v>-0.19800000000000001</v>
      </c>
      <c r="U168" s="192" t="s">
        <v>409</v>
      </c>
      <c r="V168" s="192">
        <v>0.175241589546204</v>
      </c>
      <c r="W168" s="192">
        <v>-1.33569240570071E-2</v>
      </c>
      <c r="X168" s="192" t="s">
        <v>409</v>
      </c>
      <c r="Y168" s="192"/>
      <c r="Z168" s="192"/>
      <c r="AF168" s="34"/>
      <c r="AG168" s="34"/>
      <c r="AH168" s="34"/>
      <c r="AI168" s="34"/>
      <c r="AJ168" s="34"/>
      <c r="AK168" s="34"/>
      <c r="AL168" s="195"/>
      <c r="AM168" s="195"/>
      <c r="AN168" s="80"/>
      <c r="AO168" s="80"/>
      <c r="AP168" s="80"/>
      <c r="AQ168" s="35"/>
    </row>
    <row r="169" spans="1:43" x14ac:dyDescent="0.2">
      <c r="A169" s="84">
        <v>162</v>
      </c>
      <c r="B169" s="84" t="str">
        <f ca="1"/>
        <v>West Bank and Gaza</v>
      </c>
      <c r="C169" s="84" t="str">
        <f ca="1"/>
        <v>PSE</v>
      </c>
      <c r="D169" s="219" t="str">
        <f ca="1"/>
        <v>MEA           Middle East &amp; North Africa</v>
      </c>
      <c r="E169" s="219" t="str">
        <f ca="1"/>
        <v>NA</v>
      </c>
      <c r="F169" s="190" t="str">
        <f t="shared" ca="1" si="5"/>
        <v/>
      </c>
      <c r="G169" s="80">
        <f>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0</v>
      </c>
      <c r="H169" s="80" cm="1">
        <f t="array" ref="H169">IF(
    SUM(IF(
            ISNUMBER(
                IF(
                    $M$4:$Y$4,
                    (M169:Y169),
                    "")),
            1,
            0))
        =0,
    NA(),
    IF(
        Parameters!$D$15=1,
        IF(
            SUM(--(ISNUMBER(IF($M$4:$Y$4=1,(M169:Y169),""))))&gt;0,
            MAX(IF(
                ISNUMBER(M169:Y169),
                IF(
                    M$4:Y$4=1,
                    M169:Y169,
                    ""),
                "")),
            MAX(IF(
                ISNUMBER(M169:Y169),
                IF(
                    M$4:Y$4=2,
                    M169:Y169,
                    ""),
                ""))
        ),
        IF(
            Parameters!$D$16=1,
            IFERROR(
                AVERAGE(IF(
                    ISNUMBER(M169:Y169),
                    IF(
                        M$4:Y$4=1,
                        M169:Y169,
                        ""),
                    "")),
                AVERAGE(IF(
                    ISNUMBER(M169:Y169),
                    IF(
                        M$4:Y$4=2,
                        M169:Y169,
                        ""),
                    ""))
            ),
            IF(
                Parameters!$D$17=1,
                IFERROR(
                    IF(
                        OR(
                            IF(
                                ISNUMBER(M169:Y169),
                                IF(
                                    M$4:Y$4=1,
                                    M169:Y169,
                                    ""),
                                "")
                            =0),
                        0,
                        GEOMEAN(IF(
                            ISNUMBER(M169:Y169),
                            IF(
                                M$4:Y$4=1,
                                M169:Y169,
                                ""),
                            ""))
                    ),
                    IF(
                        OR(IF(
                            ISNUMBER(M169:Y169),
                            IF(
                                M$4:Y$4=2,
                                M169:Y169,
                                ""),
                            "")
                            =0),
                        0,
                        GEOMEAN(IF(
                            ISNUMBER(M169:Y169),
                            IF(
                                M$4:Y$4=2,
                                M169:Y169,
                                ""),
                            "")))
                )
            )
        )
    )
)</f>
        <v>5.71428571428571</v>
      </c>
      <c r="I169" s="191" cm="1">
        <f t="array" ref="I169">IF(
    SUM(IF(
            ISNUMBER(
                IF(
                    $M$5:$Y$5,
                    (M169:Y169),
                    "")),
            1,
            0))
        =0,
    NA(),
    IF(
        Parameters!$D$15=1,
        IF(
            SUM(--(ISNUMBER(IF($M$5:$Y$5=1,(M169:Y169),""))))&gt;0,
            MAX(IF(
                ISNUMBER(M169:Y169),
                IF(
                    M$5:Y$5=1,
                    M169:Y169,
                    ""),
                "")),
            MAX(IF(
                ISNUMBER(M169:Y169),
                IF(
                    M$5:Y$5=2,
                    M169:Y169,
                    ""),
                ""))
        ),
        IF(
            Parameters!$D$16=1,
            IFERROR(
                AVERAGE(IF(
                    ISNUMBER(M169:Y169),
                    IF(
                        M$5:Y$5=1,
                        M169:Y169,
                        ""),
                    "")),
                AVERAGE(IF(
                    ISNUMBER(M169:Y169),
                    IF(
                        M$5:Y$5=2,
                        M169:Y169,
                        ""),
                    ""))
            ),
            IF(
                Parameters!$D$17=1,
                IFERROR(
                    IF(
                        OR(
                            IF(
                                ISNUMBER(M169:Y169),
                                IF(
                                    M$5:Y$5=1,
                                    M169:Y169,
                                    ""),
                                "")
                            =0),
                        0,
                        GEOMEAN(IF(
                            ISNUMBER(M169:Y169),
                            IF(
                                M$5:Y$5=1,
                                M169:Y169,
                                ""),
                            ""))
                    ),
                    IF(
                        OR(IF(
                            ISNUMBER(M169:Y169),
                            IF(
                                M$5:Y$5=2,
                                M169:Y169,
                                ""),
                            "")
                            =0),
                        0,
                        GEOMEAN(IF(
                            ISNUMBER(M169:Y169),
                            IF(
                                M$5:Y$5=2,
                                M169:Y169,
                                ""),
                            "")))
                )
            )
        )
    )
)</f>
        <v>0</v>
      </c>
      <c r="J169" s="242">
        <v>45142</v>
      </c>
      <c r="K169" s="242">
        <v>45142</v>
      </c>
      <c r="L169" s="91" t="s">
        <v>718</v>
      </c>
      <c r="M169" s="192">
        <v>5.71428571428571</v>
      </c>
      <c r="N169" s="192" t="s">
        <v>409</v>
      </c>
      <c r="O169" s="192" t="s">
        <v>409</v>
      </c>
      <c r="P169" s="192">
        <v>0</v>
      </c>
      <c r="Q169" s="192" t="s">
        <v>409</v>
      </c>
      <c r="R169" s="192">
        <v>4</v>
      </c>
      <c r="S169" s="192" t="s">
        <v>409</v>
      </c>
      <c r="T169" s="192" t="s">
        <v>409</v>
      </c>
      <c r="U169" s="192" t="s">
        <v>409</v>
      </c>
      <c r="V169" s="192">
        <v>0</v>
      </c>
      <c r="W169" s="192">
        <v>-6.4708113594855995E-2</v>
      </c>
      <c r="X169" s="192" t="s">
        <v>409</v>
      </c>
      <c r="Y169" s="192"/>
      <c r="Z169" s="192"/>
      <c r="AF169" s="34"/>
      <c r="AG169" s="34"/>
      <c r="AH169" s="34"/>
      <c r="AI169" s="34"/>
      <c r="AJ169" s="34"/>
      <c r="AK169" s="34"/>
      <c r="AL169" s="195"/>
      <c r="AM169" s="195"/>
      <c r="AN169" s="80"/>
      <c r="AO169" s="80"/>
      <c r="AP169" s="80"/>
      <c r="AQ169" s="35"/>
    </row>
    <row r="170" spans="1:43" x14ac:dyDescent="0.2">
      <c r="A170" s="84">
        <v>163</v>
      </c>
      <c r="B170" s="84" t="str">
        <f ca="1"/>
        <v>French Polynesia</v>
      </c>
      <c r="C170" s="84" t="str">
        <f ca="1"/>
        <v>PYF</v>
      </c>
      <c r="D170" s="219" t="str">
        <f ca="1"/>
        <v>EAS           East Asia &amp; Pacific</v>
      </c>
      <c r="E170" s="219" t="str">
        <f ca="1"/>
        <v>NA</v>
      </c>
      <c r="F170" s="190" t="str">
        <f t="shared" ca="1" si="5"/>
        <v/>
      </c>
      <c r="G170" s="80" t="e">
        <f>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#N/A</v>
      </c>
      <c r="H170" s="80" t="e" cm="1">
        <f t="array" ref="H170">IF(
    SUM(IF(
            ISNUMBER(
                IF(
                    $M$4:$Y$4,
                    (M170:Y170),
                    "")),
            1,
            0))
        =0,
    NA(),
    IF(
        Parameters!$D$15=1,
        IF(
            SUM(--(ISNUMBER(IF($M$4:$Y$4=1,(M170:Y170),""))))&gt;0,
            MAX(IF(
                ISNUMBER(M170:Y170),
                IF(
                    M$4:Y$4=1,
                    M170:Y170,
                    ""),
                "")),
            MAX(IF(
                ISNUMBER(M170:Y170),
                IF(
                    M$4:Y$4=2,
                    M170:Y170,
                    ""),
                ""))
        ),
        IF(
            Parameters!$D$16=1,
            IFERROR(
                AVERAGE(IF(
                    ISNUMBER(M170:Y170),
                    IF(
                        M$4:Y$4=1,
                        M170:Y170,
                        ""),
                    "")),
                AVERAGE(IF(
                    ISNUMBER(M170:Y170),
                    IF(
                        M$4:Y$4=2,
                        M170:Y170,
                        ""),
                    ""))
            ),
            IF(
                Parameters!$D$17=1,
                IFERROR(
                    IF(
                        OR(
                            IF(
                                ISNUMBER(M170:Y170),
                                IF(
                                    M$4:Y$4=1,
                                    M170:Y170,
                                    ""),
                                "")
                            =0),
                        0,
                        GEOMEAN(IF(
                            ISNUMBER(M170:Y170),
                            IF(
                                M$4:Y$4=1,
                                M170:Y170,
                                ""),
                            ""))
                    ),
                    IF(
                        OR(IF(
                            ISNUMBER(M170:Y170),
                            IF(
                                M$4:Y$4=2,
                                M170:Y170,
                                ""),
                            "")
                            =0),
                        0,
                        GEOMEAN(IF(
                            ISNUMBER(M170:Y170),
                            IF(
                                M$4:Y$4=2,
                                M170:Y170,
                                ""),
                            "")))
                )
            )
        )
    )
)</f>
        <v>#N/A</v>
      </c>
      <c r="I170" s="191" t="e" cm="1">
        <f t="array" ref="I170">IF(
    SUM(IF(
            ISNUMBER(
                IF(
                    $M$5:$Y$5,
                    (M170:Y170),
                    "")),
            1,
            0))
        =0,
    NA(),
    IF(
        Parameters!$D$15=1,
        IF(
            SUM(--(ISNUMBER(IF($M$5:$Y$5=1,(M170:Y170),""))))&gt;0,
            MAX(IF(
                ISNUMBER(M170:Y170),
                IF(
                    M$5:Y$5=1,
                    M170:Y170,
                    ""),
                "")),
            MAX(IF(
                ISNUMBER(M170:Y170),
                IF(
                    M$5:Y$5=2,
                    M170:Y170,
                    ""),
                ""))
        ),
        IF(
            Parameters!$D$16=1,
            IFERROR(
                AVERAGE(IF(
                    ISNUMBER(M170:Y170),
                    IF(
                        M$5:Y$5=1,
                        M170:Y170,
                        ""),
                    "")),
                AVERAGE(IF(
                    ISNUMBER(M170:Y170),
                    IF(
                        M$5:Y$5=2,
                        M170:Y170,
                        ""),
                    ""))
            ),
            IF(
                Parameters!$D$17=1,
                IFERROR(
                    IF(
                        OR(
                            IF(
                                ISNUMBER(M170:Y170),
                                IF(
                                    M$5:Y$5=1,
                                    M170:Y170,
                                    ""),
                                "")
                            =0),
                        0,
                        GEOMEAN(IF(
                            ISNUMBER(M170:Y170),
                            IF(
                                M$5:Y$5=1,
                                M170:Y170,
                                ""),
                            ""))
                    ),
                    IF(
                        OR(IF(
                            ISNUMBER(M170:Y170),
                            IF(
                                M$5:Y$5=2,
                                M170:Y170,
                                ""),
                            "")
                            =0),
                        0,
                        GEOMEAN(IF(
                            ISNUMBER(M170:Y170),
                            IF(
                                M$5:Y$5=2,
                                M170:Y170,
                                ""),
                            "")))
                )
            )
        )
    )
)</f>
        <v>#N/A</v>
      </c>
      <c r="J170" s="242" t="s">
        <v>409</v>
      </c>
      <c r="K170" s="242">
        <v>45014</v>
      </c>
      <c r="L170" s="91" t="s">
        <v>719</v>
      </c>
      <c r="M170" s="192" t="s">
        <v>409</v>
      </c>
      <c r="N170" s="192" t="s">
        <v>409</v>
      </c>
      <c r="O170" s="192" t="s">
        <v>409</v>
      </c>
      <c r="P170" s="192" t="s">
        <v>409</v>
      </c>
      <c r="Q170" s="192" t="s">
        <v>409</v>
      </c>
      <c r="R170" s="192" t="s">
        <v>409</v>
      </c>
      <c r="S170" s="192" t="s">
        <v>409</v>
      </c>
      <c r="T170" s="192" t="s">
        <v>409</v>
      </c>
      <c r="U170" s="192" t="s">
        <v>409</v>
      </c>
      <c r="V170" s="192" t="s">
        <v>409</v>
      </c>
      <c r="W170" s="192" t="s">
        <v>409</v>
      </c>
      <c r="X170" s="192" t="s">
        <v>409</v>
      </c>
      <c r="Y170" s="192"/>
      <c r="Z170" s="192"/>
      <c r="AF170" s="34"/>
      <c r="AG170" s="34"/>
      <c r="AH170" s="34"/>
      <c r="AI170" s="34"/>
      <c r="AJ170" s="34"/>
      <c r="AK170" s="34"/>
      <c r="AL170" s="195"/>
      <c r="AM170" s="195"/>
      <c r="AN170" s="80"/>
      <c r="AO170" s="80"/>
      <c r="AP170" s="80"/>
      <c r="AQ170" s="35"/>
    </row>
    <row r="171" spans="1:43" x14ac:dyDescent="0.2">
      <c r="A171" s="84">
        <v>164</v>
      </c>
      <c r="B171" s="84" t="str">
        <f ca="1"/>
        <v>Qatar</v>
      </c>
      <c r="C171" s="84" t="str">
        <f ca="1"/>
        <v>QAT</v>
      </c>
      <c r="D171" s="219" t="str">
        <f ca="1"/>
        <v>MEA           Middle East &amp; North Africa</v>
      </c>
      <c r="E171" s="219" t="str">
        <f ca="1"/>
        <v>NA</v>
      </c>
      <c r="F171" s="190" t="str">
        <f t="shared" ca="1" si="5"/>
        <v/>
      </c>
      <c r="G171" s="80">
        <f>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$M$4:$Y$4,
                    (M171:Y171),
                    "")),
            1,
            0))
        =0,
    NA(),
    IF(
        Parameters!$D$15=1,
        IF(
            SUM(--(ISNUMBER(IF($M$4:$Y$4=1,(M171:Y171),""))))&gt;0,
            MAX(IF(
                ISNUMBER(M171:Y171),
                IF(
                    M$4:Y$4=1,
                    M171:Y171,
                    ""),
                "")),
            MAX(IF(
                ISNUMBER(M171:Y171),
                IF(
                    M$4:Y$4=2,
                    M171:Y171,
                    ""),
                ""))
        ),
        IF(
            Parameters!$D$16=1,
            IFERROR(
                AVERAGE(IF(
                    ISNUMBER(M171:Y171),
                    IF(
                        M$4:Y$4=1,
                        M171:Y171,
                        ""),
                    "")),
                AVERAGE(IF(
                    ISNUMBER(M171:Y171),
                    IF(
                        M$4:Y$4=2,
                        M171:Y171,
                        ""),
                    ""))
            ),
            IF(
                Parameters!$D$17=1,
                IFERROR(
                    IF(
                        OR(
                            IF(
                                ISNUMBER(M171:Y171),
                                IF(
                                    M$4:Y$4=1,
                                    M171:Y171,
                                    ""),
                                "")
                            =0),
                        0,
                        GEOMEAN(IF(
                            ISNUMBER(M171:Y171),
                            IF(
                                M$4:Y$4=1,
                                M171:Y171,
                                ""),
                            ""))
                    ),
                    IF(
                        OR(IF(
                            ISNUMBER(M171:Y171),
                            IF(
                                M$4:Y$4=2,
                                M171:Y171,
                                ""),
                            "")
                            =0),
                        0,
                        GEOMEAN(IF(
                            ISNUMBER(M171:Y171),
                            IF(
                                M$4:Y$4=2,
                                M171:Y171,
                                ""),
                            "")))
                )
            )
        )
    )
)</f>
        <v>1.71428571428571</v>
      </c>
      <c r="I171" s="191" cm="1">
        <f t="array" ref="I171">IF(
    SUM(IF(
            ISNUMBER(
                IF(
                    $M$5:$Y$5,
                    (M171:Y171),
                    "")),
            1,
            0))
        =0,
    NA(),
    IF(
        Parameters!$D$15=1,
        IF(
            SUM(--(ISNUMBER(IF($M$5:$Y$5=1,(M171:Y171),""))))&gt;0,
            MAX(IF(
                ISNUMBER(M171:Y171),
                IF(
                    M$5:Y$5=1,
                    M171:Y171,
                    ""),
                "")),
            MAX(IF(
                ISNUMBER(M171:Y171),
                IF(
                    M$5:Y$5=2,
                    M171:Y171,
                    ""),
                ""))
        ),
        IF(
            Parameters!$D$16=1,
            IFERROR(
                AVERAGE(IF(
                    ISNUMBER(M171:Y171),
                    IF(
                        M$5:Y$5=1,
                        M171:Y171,
                        ""),
                    "")),
                AVERAGE(IF(
                    ISNUMBER(M171:Y171),
                    IF(
                        M$5:Y$5=2,
                        M171:Y171,
                        ""),
                    ""))
            ),
            IF(
                Parameters!$D$17=1,
                IFERROR(
                    IF(
                        OR(
                            IF(
                                ISNUMBER(M171:Y171),
                                IF(
                                    M$5:Y$5=1,
                                    M171:Y171,
                                    ""),
                                "")
                            =0),
                        0,
                        GEOMEAN(IF(
                            ISNUMBER(M171:Y171),
                            IF(
                                M$5:Y$5=1,
                                M171:Y171,
                                ""),
                            ""))
                    ),
                    IF(
                        OR(IF(
                            ISNUMBER(M171:Y171),
                            IF(
                                M$5:Y$5=2,
                                M171:Y171,
                                ""),
                            "")
                            =0),
                        0,
                        GEOMEAN(IF(
                            ISNUMBER(M171:Y171),
                            IF(
                                M$5:Y$5=2,
                                M171:Y171,
                                ""),
                            "")))
                )
            )
        )
    )
)</f>
        <v>0</v>
      </c>
      <c r="J171" s="242">
        <v>44753</v>
      </c>
      <c r="K171" s="242">
        <v>44753</v>
      </c>
      <c r="L171" s="91" t="s">
        <v>277</v>
      </c>
      <c r="M171" s="192">
        <v>1.71428571428571</v>
      </c>
      <c r="N171" s="192" t="s">
        <v>409</v>
      </c>
      <c r="O171" s="192">
        <v>0</v>
      </c>
      <c r="P171" s="192" t="s">
        <v>409</v>
      </c>
      <c r="Q171" s="192" t="s">
        <v>409</v>
      </c>
      <c r="R171" s="192">
        <v>1.2</v>
      </c>
      <c r="S171" s="192" t="s">
        <v>409</v>
      </c>
      <c r="T171" s="192" t="s">
        <v>409</v>
      </c>
      <c r="U171" s="192" t="s">
        <v>539</v>
      </c>
      <c r="V171" s="192" t="s">
        <v>409</v>
      </c>
      <c r="W171" s="192" t="s">
        <v>409</v>
      </c>
      <c r="X171" s="192" t="s">
        <v>409</v>
      </c>
      <c r="Y171" s="192"/>
      <c r="Z171" s="192"/>
      <c r="AF171" s="34"/>
      <c r="AG171" s="34"/>
      <c r="AH171" s="34"/>
      <c r="AI171" s="34"/>
      <c r="AJ171" s="34"/>
      <c r="AK171" s="34"/>
      <c r="AL171" s="195"/>
      <c r="AM171" s="195"/>
      <c r="AN171" s="80"/>
      <c r="AO171" s="80"/>
      <c r="AP171" s="80"/>
      <c r="AQ171" s="35"/>
    </row>
    <row r="172" spans="1:43" x14ac:dyDescent="0.2">
      <c r="A172" s="84">
        <v>165</v>
      </c>
      <c r="B172" s="84" t="str">
        <f ca="1"/>
        <v>Romania</v>
      </c>
      <c r="C172" s="84" t="str">
        <f ca="1"/>
        <v>ROU</v>
      </c>
      <c r="D172" s="219" t="str">
        <f ca="1"/>
        <v>ECS           Europe &amp; Central Asia</v>
      </c>
      <c r="E172" s="219" t="str">
        <f ca="1"/>
        <v>IBRD</v>
      </c>
      <c r="F172" s="190" t="str">
        <f t="shared" ca="1" si="5"/>
        <v/>
      </c>
      <c r="G172" s="80">
        <f>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0.64253960411569089</v>
      </c>
      <c r="H172" s="80" cm="1">
        <f t="array" ref="H172">IF(
    SUM(IF(
            ISNUMBER(
                IF(
                    $M$4:$Y$4,
                    (M172:Y172),
                    "")),
            1,
            0))
        =0,
    NA(),
    IF(
        Parameters!$D$15=1,
        IF(
            SUM(--(ISNUMBER(IF($M$4:$Y$4=1,(M172:Y172),""))))&gt;0,
            MAX(IF(
                ISNUMBER(M172:Y172),
                IF(
                    M$4:Y$4=1,
                    M172:Y172,
                    ""),
                "")),
            MAX(IF(
                ISNUMBER(M172:Y172),
                IF(
                    M$4:Y$4=2,
                    M172:Y172,
                    ""),
                ""))
        ),
        IF(
            Parameters!$D$16=1,
            IFERROR(
                AVERAGE(IF(
                    ISNUMBER(M172:Y172),
                    IF(
                        M$4:Y$4=1,
                        M172:Y172,
                        ""),
                    "")),
                AVERAGE(IF(
                    ISNUMBER(M172:Y172),
                    IF(
                        M$4:Y$4=2,
                        M172:Y172,
                        ""),
                    ""))
            ),
            IF(
                Parameters!$D$17=1,
                IFERROR(
                    IF(
                        OR(
                            IF(
                                ISNUMBER(M172:Y172),
                                IF(
                                    M$4:Y$4=1,
                                    M172:Y172,
                                    ""),
                                "")
                            =0),
                        0,
                        GEOMEAN(IF(
                            ISNUMBER(M172:Y172),
                            IF(
                                M$4:Y$4=1,
                                M172:Y172,
                                ""),
                            ""))
                    ),
                    IF(
                        OR(IF(
                            ISNUMBER(M172:Y172),
                            IF(
                                M$4:Y$4=2,
                                M172:Y172,
                                ""),
                            "")
                            =0),
                        0,
                        GEOMEAN(IF(
                            ISNUMBER(M172:Y172),
                            IF(
                                M$4:Y$4=2,
                                M172:Y172,
                                ""),
                            "")))
                )
            )
        )
    )
)</f>
        <v>2.4285714285714199</v>
      </c>
      <c r="I172" s="191" cm="1">
        <f t="array" ref="I172">IF(
    SUM(IF(
            ISNUMBER(
                IF(
                    $M$5:$Y$5,
                    (M172:Y172),
                    "")),
            1,
            0))
        =0,
    NA(),
    IF(
        Parameters!$D$15=1,
        IF(
            SUM(--(ISNUMBER(IF($M$5:$Y$5=1,(M172:Y172),""))))&gt;0,
            MAX(IF(
                ISNUMBER(M172:Y172),
                IF(
                    M$5:Y$5=1,
                    M172:Y172,
                    ""),
                "")),
            MAX(IF(
                ISNUMBER(M172:Y172),
                IF(
                    M$5:Y$5=2,
                    M172:Y172,
                    ""),
                ""))
        ),
        IF(
            Parameters!$D$16=1,
            IFERROR(
                AVERAGE(IF(
                    ISNUMBER(M172:Y172),
                    IF(
                        M$5:Y$5=1,
                        M172:Y172,
                        ""),
                    "")),
                AVERAGE(IF(
                    ISNUMBER(M172:Y172),
                    IF(
                        M$5:Y$5=2,
                        M172:Y172,
                        ""),
                    ""))
            ),
            IF(
                Parameters!$D$17=1,
                IFERROR(
                    IF(
                        OR(
                            IF(
                                ISNUMBER(M172:Y172),
                                IF(
                                    M$5:Y$5=1,
                                    M172:Y172,
                                    ""),
                                "")
                            =0),
                        0,
                        GEOMEAN(IF(
                            ISNUMBER(M172:Y172),
                            IF(
                                M$5:Y$5=1,
                                M172:Y172,
                                ""),
                            ""))
                    ),
                    IF(
                        OR(IF(
                            ISNUMBER(M172:Y172),
                            IF(
                                M$5:Y$5=2,
                                M172:Y172,
                                ""),
                            "")
                            =0),
                        0,
                        GEOMEAN(IF(
                            ISNUMBER(M172:Y172),
                            IF(
                                M$5:Y$5=2,
                                M172:Y172,
                                ""),
                            "")))
                )
            )
        )
    )
)</f>
        <v>0.17000000000000301</v>
      </c>
      <c r="J172" s="242">
        <v>45019</v>
      </c>
      <c r="K172" s="242">
        <v>45142</v>
      </c>
      <c r="L172" s="91" t="s">
        <v>279</v>
      </c>
      <c r="M172" s="192">
        <v>2.4285714285714199</v>
      </c>
      <c r="N172" s="192">
        <v>0.17000000000000301</v>
      </c>
      <c r="O172" s="192">
        <v>0</v>
      </c>
      <c r="P172" s="192">
        <v>0</v>
      </c>
      <c r="Q172" s="192" t="s">
        <v>409</v>
      </c>
      <c r="R172" s="192">
        <v>1.7</v>
      </c>
      <c r="S172" s="192">
        <v>1.70000000000003E-2</v>
      </c>
      <c r="T172" s="192">
        <v>-0.46700000000000003</v>
      </c>
      <c r="U172" s="192" t="s">
        <v>539</v>
      </c>
      <c r="V172" s="192">
        <v>-9.6863435228929706E-2</v>
      </c>
      <c r="W172" s="192">
        <v>-8.5747194215500103E-2</v>
      </c>
      <c r="X172" s="192" t="s">
        <v>409</v>
      </c>
      <c r="Y172" s="192"/>
      <c r="Z172" s="192"/>
      <c r="AF172" s="34"/>
      <c r="AG172" s="34"/>
      <c r="AH172" s="34"/>
      <c r="AI172" s="34"/>
      <c r="AJ172" s="34"/>
      <c r="AK172" s="34"/>
      <c r="AL172" s="195"/>
      <c r="AM172" s="195"/>
      <c r="AN172" s="80"/>
      <c r="AO172" s="80"/>
      <c r="AP172" s="80"/>
      <c r="AQ172" s="35"/>
    </row>
    <row r="173" spans="1:43" x14ac:dyDescent="0.2">
      <c r="A173" s="84">
        <v>166</v>
      </c>
      <c r="B173" s="84" t="str">
        <f ca="1"/>
        <v>Russian Federation</v>
      </c>
      <c r="C173" s="84" t="str">
        <f ca="1"/>
        <v>RUS</v>
      </c>
      <c r="D173" s="219" t="str">
        <f ca="1"/>
        <v>ECS           Europe &amp; Central Asia</v>
      </c>
      <c r="E173" s="219" t="str">
        <f ca="1"/>
        <v>IBRD</v>
      </c>
      <c r="F173" s="190" t="str">
        <f t="shared" ca="1" si="5"/>
        <v/>
      </c>
      <c r="G173" s="80">
        <f>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0</v>
      </c>
      <c r="H173" s="80" cm="1">
        <f t="array" ref="H173">IF(
    SUM(IF(
            ISNUMBER(
                IF(
                    $M$4:$Y$4,
                    (M173:Y173),
                    "")),
            1,
            0))
        =0,
    NA(),
    IF(
        Parameters!$D$15=1,
        IF(
            SUM(--(ISNUMBER(IF($M$4:$Y$4=1,(M173:Y173),""))))&gt;0,
            MAX(IF(
                ISNUMBER(M173:Y173),
                IF(
                    M$4:Y$4=1,
                    M173:Y173,
                    ""),
                "")),
            MAX(IF(
                ISNUMBER(M173:Y173),
                IF(
                    M$4:Y$4=2,
                    M173:Y173,
                    ""),
                ""))
        ),
        IF(
            Parameters!$D$16=1,
            IFERROR(
                AVERAGE(IF(
                    ISNUMBER(M173:Y173),
                    IF(
                        M$4:Y$4=1,
                        M173:Y173,
                        ""),
                    "")),
                AVERAGE(IF(
                    ISNUMBER(M173:Y173),
                    IF(
                        M$4:Y$4=2,
                        M173:Y173,
                        ""),
                    ""))
            ),
            IF(
                Parameters!$D$17=1,
                IFERROR(
                    IF(
                        OR(
                            IF(
                                ISNUMBER(M173:Y173),
                                IF(
                                    M$4:Y$4=1,
                                    M173:Y173,
                                    ""),
                                "")
                            =0),
                        0,
                        GEOMEAN(IF(
                            ISNUMBER(M173:Y173),
                            IF(
                                M$4:Y$4=1,
                                M173:Y173,
                                ""),
                            ""))
                    ),
                    IF(
                        OR(IF(
                            ISNUMBER(M173:Y173),
                            IF(
                                M$4:Y$4=2,
                                M173:Y173,
                                ""),
                            "")
                            =0),
                        0,
                        GEOMEAN(IF(
                            ISNUMBER(M173:Y173),
                            IF(
                                M$4:Y$4=2,
                                M173:Y173,
                                ""),
                            "")))
                )
            )
        )
    )
)</f>
        <v>2.2857142857142798</v>
      </c>
      <c r="I173" s="191" cm="1">
        <f t="array" ref="I173">IF(
    SUM(IF(
            ISNUMBER(
                IF(
                    $M$5:$Y$5,
                    (M173:Y173),
                    "")),
            1,
            0))
        =0,
    NA(),
    IF(
        Parameters!$D$15=1,
        IF(
            SUM(--(ISNUMBER(IF($M$5:$Y$5=1,(M173:Y173),""))))&gt;0,
            MAX(IF(
                ISNUMBER(M173:Y173),
                IF(
                    M$5:Y$5=1,
                    M173:Y173,
                    ""),
                "")),
            MAX(IF(
                ISNUMBER(M173:Y173),
                IF(
                    M$5:Y$5=2,
                    M173:Y173,
                    ""),
                ""))
        ),
        IF(
            Parameters!$D$16=1,
            IFERROR(
                AVERAGE(IF(
                    ISNUMBER(M173:Y173),
                    IF(
                        M$5:Y$5=1,
                        M173:Y173,
                        ""),
                    "")),
                AVERAGE(IF(
                    ISNUMBER(M173:Y173),
                    IF(
                        M$5:Y$5=2,
                        M173:Y173,
                        ""),
                    ""))
            ),
            IF(
                Parameters!$D$17=1,
                IFERROR(
                    IF(
                        OR(
                            IF(
                                ISNUMBER(M173:Y173),
                                IF(
                                    M$5:Y$5=1,
                                    M173:Y173,
                                    ""),
                                "")
                            =0),
                        0,
                        GEOMEAN(IF(
                            ISNUMBER(M173:Y173),
                            IF(
                                M$5:Y$5=1,
                                M173:Y173,
                                ""),
                            ""))
                    ),
                    IF(
                        OR(IF(
                            ISNUMBER(M173:Y173),
                            IF(
                                M$5:Y$5=2,
                                M173:Y173,
                                ""),
                            "")
                            =0),
                        0,
                        GEOMEAN(IF(
                            ISNUMBER(M173:Y173),
                            IF(
                                M$5:Y$5=2,
                                M173:Y173,
                                ""),
                            "")))
                )
            )
        )
    )
)</f>
        <v>0</v>
      </c>
      <c r="J173" s="242">
        <v>45142</v>
      </c>
      <c r="K173" s="242">
        <v>45142</v>
      </c>
      <c r="L173" s="91" t="s">
        <v>281</v>
      </c>
      <c r="M173" s="192">
        <v>2.2857142857142798</v>
      </c>
      <c r="N173" s="192">
        <v>0</v>
      </c>
      <c r="O173" s="192">
        <v>0</v>
      </c>
      <c r="P173" s="192" t="s">
        <v>409</v>
      </c>
      <c r="Q173" s="192" t="s">
        <v>409</v>
      </c>
      <c r="R173" s="192">
        <v>1.6</v>
      </c>
      <c r="S173" s="192">
        <v>-0.88300000000000001</v>
      </c>
      <c r="T173" s="192">
        <v>-0.95799999999999996</v>
      </c>
      <c r="U173" s="192" t="s">
        <v>539</v>
      </c>
      <c r="V173" s="192" t="s">
        <v>409</v>
      </c>
      <c r="W173" s="192" t="s">
        <v>409</v>
      </c>
      <c r="X173" s="192" t="s">
        <v>409</v>
      </c>
      <c r="Y173" s="192"/>
      <c r="Z173" s="192"/>
      <c r="AF173" s="34"/>
      <c r="AG173" s="34"/>
      <c r="AH173" s="34"/>
      <c r="AI173" s="34"/>
      <c r="AJ173" s="34"/>
      <c r="AK173" s="34"/>
      <c r="AL173" s="195"/>
      <c r="AM173" s="195"/>
      <c r="AN173" s="80"/>
      <c r="AO173" s="80"/>
      <c r="AP173" s="80"/>
      <c r="AQ173" s="35"/>
    </row>
    <row r="174" spans="1:43" x14ac:dyDescent="0.2">
      <c r="A174" s="84">
        <v>167</v>
      </c>
      <c r="B174" s="84" t="str">
        <f ca="1"/>
        <v>Rwanda</v>
      </c>
      <c r="C174" s="84" t="str">
        <f ca="1"/>
        <v>RWA</v>
      </c>
      <c r="D174" s="219" t="str">
        <f ca="1"/>
        <v>SSF           Sub-Saharan Africa</v>
      </c>
      <c r="E174" s="219" t="str">
        <f ca="1"/>
        <v>IDA</v>
      </c>
      <c r="F174" s="190" t="str">
        <f t="shared" ca="1" si="5"/>
        <v/>
      </c>
      <c r="G174" s="80">
        <f>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6.0789525120434016</v>
      </c>
      <c r="H174" s="80" cm="1">
        <f t="array" ref="H174">IF(
    SUM(IF(
            ISNUMBER(
                IF(
                    $M$4:$Y$4,
                    (M174:Y174),
                    "")),
            1,
            0))
        =0,
    NA(),
    IF(
        Parameters!$D$15=1,
        IF(
            SUM(--(ISNUMBER(IF($M$4:$Y$4=1,(M174:Y174),""))))&gt;0,
            MAX(IF(
                ISNUMBER(M174:Y174),
                IF(
                    M$4:Y$4=1,
                    M174:Y174,
                    ""),
                "")),
            MAX(IF(
                ISNUMBER(M174:Y174),
                IF(
                    M$4:Y$4=2,
                    M174:Y174,
                    ""),
                ""))
        ),
        IF(
            Parameters!$D$16=1,
            IFERROR(
                AVERAGE(IF(
                    ISNUMBER(M174:Y174),
                    IF(
                        M$4:Y$4=1,
                        M174:Y174,
                        ""),
                    "")),
                AVERAGE(IF(
                    ISNUMBER(M174:Y174),
                    IF(
                        M$4:Y$4=2,
                        M174:Y174,
                        ""),
                    ""))
            ),
            IF(
                Parameters!$D$17=1,
                IFERROR(
                    IF(
                        OR(
                            IF(
                                ISNUMBER(M174:Y174),
                                IF(
                                    M$4:Y$4=1,
                                    M174:Y174,
                                    ""),
                                "")
                            =0),
                        0,
                        GEOMEAN(IF(
                            ISNUMBER(M174:Y174),
                            IF(
                                M$4:Y$4=1,
                                M174:Y174,
                                ""),
                            ""))
                    ),
                    IF(
                        OR(IF(
                            ISNUMBER(M174:Y174),
                            IF(
                                M$4:Y$4=2,
                                M174:Y174,
                                ""),
                            "")
                            =0),
                        0,
                        GEOMEAN(IF(
                            ISNUMBER(M174:Y174),
                            IF(
                                M$4:Y$4=2,
                                M174:Y174,
                                ""),
                            "")))
                )
            )
        )
    )
)</f>
        <v>8.8571428571428505</v>
      </c>
      <c r="I174" s="191" cm="1">
        <f t="array" ref="I174">IF(
    SUM(IF(
            ISNUMBER(
                IF(
                    $M$5:$Y$5,
                    (M174:Y174),
                    "")),
            1,
            0))
        =0,
    NA(),
    IF(
        Parameters!$D$15=1,
        IF(
            SUM(--(ISNUMBER(IF($M$5:$Y$5=1,(M174:Y174),""))))&gt;0,
            MAX(IF(
                ISNUMBER(M174:Y174),
                IF(
                    M$5:Y$5=1,
                    M174:Y174,
                    ""),
                "")),
            MAX(IF(
                ISNUMBER(M174:Y174),
                IF(
                    M$5:Y$5=2,
                    M174:Y174,
                    ""),
                ""))
        ),
        IF(
            Parameters!$D$16=1,
            IFERROR(
                AVERAGE(IF(
                    ISNUMBER(M174:Y174),
                    IF(
                        M$5:Y$5=1,
                        M174:Y174,
                        ""),
                    "")),
                AVERAGE(IF(
                    ISNUMBER(M174:Y174),
                    IF(
                        M$5:Y$5=2,
                        M174:Y174,
                        ""),
                    ""))
            ),
            IF(
                Parameters!$D$17=1,
                IFERROR(
                    IF(
                        OR(
                            IF(
                                ISNUMBER(M174:Y174),
                                IF(
                                    M$5:Y$5=1,
                                    M174:Y174,
                                    ""),
                                "")
                            =0),
                        0,
                        GEOMEAN(IF(
                            ISNUMBER(M174:Y174),
                            IF(
                                M$5:Y$5=1,
                                M174:Y174,
                                ""),
                            ""))
                    ),
                    IF(
                        OR(IF(
                            ISNUMBER(M174:Y174),
                            IF(
                                M$5:Y$5=2,
                                M174:Y174,
                                ""),
                            "")
                            =0),
                        0,
                        GEOMEAN(IF(
                            ISNUMBER(M174:Y174),
                            IF(
                                M$5:Y$5=2,
                                M174:Y174,
                                ""),
                            "")))
                )
            )
        )
    )
)</f>
        <v>4.1721878307379301</v>
      </c>
      <c r="J174" s="242">
        <v>45142</v>
      </c>
      <c r="K174" s="242">
        <v>45142</v>
      </c>
      <c r="L174" s="91" t="s">
        <v>283</v>
      </c>
      <c r="M174" s="192">
        <v>8.8571428571428505</v>
      </c>
      <c r="N174" s="192" t="s">
        <v>409</v>
      </c>
      <c r="O174" s="192" t="s">
        <v>409</v>
      </c>
      <c r="P174" s="192">
        <v>4.1721878307379301</v>
      </c>
      <c r="Q174" s="192" t="s">
        <v>409</v>
      </c>
      <c r="R174" s="192">
        <v>6.2</v>
      </c>
      <c r="S174" s="192" t="s">
        <v>409</v>
      </c>
      <c r="T174" s="192" t="s">
        <v>409</v>
      </c>
      <c r="U174" s="192" t="s">
        <v>409</v>
      </c>
      <c r="V174" s="192">
        <v>0.20860939153689601</v>
      </c>
      <c r="W174" s="192">
        <v>-0.38220766601039502</v>
      </c>
      <c r="X174" s="192" t="s">
        <v>409</v>
      </c>
      <c r="Y174" s="192"/>
      <c r="Z174" s="192"/>
      <c r="AF174" s="34"/>
      <c r="AG174" s="34"/>
      <c r="AH174" s="34"/>
      <c r="AI174" s="34"/>
      <c r="AJ174" s="34"/>
      <c r="AK174" s="34"/>
      <c r="AL174" s="195"/>
      <c r="AM174" s="195"/>
      <c r="AN174" s="80"/>
      <c r="AO174" s="80"/>
      <c r="AP174" s="80"/>
      <c r="AQ174" s="35"/>
    </row>
    <row r="175" spans="1:43" x14ac:dyDescent="0.2">
      <c r="A175" s="84">
        <v>168</v>
      </c>
      <c r="B175" s="84" t="str">
        <f ca="1"/>
        <v>Saudi Arabia</v>
      </c>
      <c r="C175" s="84" t="str">
        <f ca="1"/>
        <v>SAU</v>
      </c>
      <c r="D175" s="219" t="str">
        <f ca="1"/>
        <v>MEA           Middle East &amp; North Africa</v>
      </c>
      <c r="E175" s="219" t="str">
        <f ca="1"/>
        <v>NA</v>
      </c>
      <c r="F175" s="190" t="str">
        <f t="shared" ca="1" si="5"/>
        <v/>
      </c>
      <c r="G175" s="80">
        <f>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3.6055512754639825</v>
      </c>
      <c r="H175" s="80" cm="1">
        <f t="array" ref="H175">IF(
    SUM(IF(
            ISNUMBER(
                IF(
                    $M$4:$Y$4,
                    (M175:Y175),
                    "")),
            1,
            0))
        =0,
    NA(),
    IF(
        Parameters!$D$15=1,
        IF(
            SUM(--(ISNUMBER(IF($M$4:$Y$4=1,(M175:Y175),""))))&gt;0,
            MAX(IF(
                ISNUMBER(M175:Y175),
                IF(
                    M$4:Y$4=1,
                    M175:Y175,
                    ""),
                "")),
            MAX(IF(
                ISNUMBER(M175:Y175),
                IF(
                    M$4:Y$4=2,
                    M175:Y175,
                    ""),
                ""))
        ),
        IF(
            Parameters!$D$16=1,
            IFERROR(
                AVERAGE(IF(
                    ISNUMBER(M175:Y175),
                    IF(
                        M$4:Y$4=1,
                        M175:Y175,
                        ""),
                    "")),
                AVERAGE(IF(
                    ISNUMBER(M175:Y175),
                    IF(
                        M$4:Y$4=2,
                        M175:Y175,
                        ""),
                    ""))
            ),
            IF(
                Parameters!$D$17=1,
                IFERROR(
                    IF(
                        OR(
                            IF(
                                ISNUMBER(M175:Y175),
                                IF(
                                    M$4:Y$4=1,
                                    M175:Y175,
                                    ""),
                                "")
                            =0),
                        0,
                        GEOMEAN(IF(
                            ISNUMBER(M175:Y175),
                            IF(
                                M$4:Y$4=1,
                                M175:Y175,
                                ""),
                            ""))
                    ),
                    IF(
                        OR(IF(
                            ISNUMBER(M175:Y175),
                            IF(
                                M$4:Y$4=2,
                                M175:Y175,
                                ""),
                            "")
                            =0),
                        0,
                        GEOMEAN(IF(
                            ISNUMBER(M175:Y175),
                            IF(
                                M$4:Y$4=2,
                                M175:Y175,
                                ""),
                            "")))
                )
            )
        )
    )
)</f>
        <v>1.8571428571428501</v>
      </c>
      <c r="I175" s="191" cm="1">
        <f t="array" ref="I175">IF(
    SUM(IF(
            ISNUMBER(
                IF(
                    $M$5:$Y$5,
                    (M175:Y175),
                    "")),
            1,
            0))
        =0,
    NA(),
    IF(
        Parameters!$D$15=1,
        IF(
            SUM(--(ISNUMBER(IF($M$5:$Y$5=1,(M175:Y175),""))))&gt;0,
            MAX(IF(
                ISNUMBER(M175:Y175),
                IF(
                    M$5:Y$5=1,
                    M175:Y175,
                    ""),
                "")),
            MAX(IF(
                ISNUMBER(M175:Y175),
                IF(
                    M$5:Y$5=2,
                    M175:Y175,
                    ""),
                ""))
        ),
        IF(
            Parameters!$D$16=1,
            IFERROR(
                AVERAGE(IF(
                    ISNUMBER(M175:Y175),
                    IF(
                        M$5:Y$5=1,
                        M175:Y175,
                        ""),
                    "")),
                AVERAGE(IF(
                    ISNUMBER(M175:Y175),
                    IF(
                        M$5:Y$5=2,
                        M175:Y175,
                        ""),
                    ""))
            ),
            IF(
                Parameters!$D$17=1,
                IFERROR(
                    IF(
                        OR(
                            IF(
                                ISNUMBER(M175:Y175),
                                IF(
                                    M$5:Y$5=1,
                                    M175:Y175,
                                    ""),
                                "")
                            =0),
                        0,
                        GEOMEAN(IF(
                            ISNUMBER(M175:Y175),
                            IF(
                                M$5:Y$5=1,
                                M175:Y175,
                                ""),
                            ""))
                    ),
                    IF(
                        OR(IF(
                            ISNUMBER(M175:Y175),
                            IF(
                                M$5:Y$5=2,
                                M175:Y175,
                                ""),
                            "")
                            =0),
                        0,
                        GEOMEAN(IF(
                            ISNUMBER(M175:Y175),
                            IF(
                                M$5:Y$5=2,
                                M175:Y175,
                                ""),
                            "")))
                )
            )
        )
    )
)</f>
        <v>7</v>
      </c>
      <c r="J175" s="242">
        <v>45142</v>
      </c>
      <c r="K175" s="242">
        <v>44753</v>
      </c>
      <c r="L175" s="91" t="s">
        <v>285</v>
      </c>
      <c r="M175" s="192">
        <v>1.8571428571428501</v>
      </c>
      <c r="N175" s="192">
        <v>0</v>
      </c>
      <c r="O175" s="192">
        <v>7</v>
      </c>
      <c r="P175" s="192" t="s">
        <v>409</v>
      </c>
      <c r="Q175" s="192" t="s">
        <v>409</v>
      </c>
      <c r="R175" s="192">
        <v>1.3</v>
      </c>
      <c r="S175" s="192" t="s">
        <v>409</v>
      </c>
      <c r="T175" s="192">
        <v>-1</v>
      </c>
      <c r="U175" s="192" t="s">
        <v>540</v>
      </c>
      <c r="V175" s="192" t="s">
        <v>409</v>
      </c>
      <c r="W175" s="192" t="s">
        <v>409</v>
      </c>
      <c r="X175" s="192" t="s">
        <v>409</v>
      </c>
      <c r="Y175" s="192"/>
      <c r="Z175" s="192"/>
      <c r="AF175" s="34"/>
      <c r="AG175" s="34"/>
      <c r="AH175" s="34"/>
      <c r="AI175" s="34"/>
      <c r="AJ175" s="34"/>
      <c r="AK175" s="34"/>
      <c r="AL175" s="195"/>
      <c r="AM175" s="195"/>
      <c r="AN175" s="80"/>
      <c r="AO175" s="80"/>
      <c r="AP175" s="80"/>
      <c r="AQ175" s="35"/>
    </row>
    <row r="176" spans="1:43" x14ac:dyDescent="0.2">
      <c r="A176" s="84">
        <v>169</v>
      </c>
      <c r="B176" s="84" t="str">
        <f ca="1"/>
        <v>Sudan</v>
      </c>
      <c r="C176" s="84" t="str">
        <f ca="1"/>
        <v>SDN</v>
      </c>
      <c r="D176" s="219" t="str">
        <f ca="1"/>
        <v>SSF           Sub-Saharan Africa</v>
      </c>
      <c r="E176" s="219" t="str">
        <f ca="1"/>
        <v>IDA</v>
      </c>
      <c r="F176" s="190" t="str">
        <f t="shared" ca="1" si="5"/>
        <v/>
      </c>
      <c r="G176" s="80">
        <f>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9.1807251503197822</v>
      </c>
      <c r="H176" s="80" cm="1">
        <f t="array" ref="H176">IF(
    SUM(IF(
            ISNUMBER(
                IF(
                    $M$4:$Y$4,
                    (M176:Y176),
                    "")),
            1,
            0))
        =0,
    NA(),
    IF(
        Parameters!$D$15=1,
        IF(
            SUM(--(ISNUMBER(IF($M$4:$Y$4=1,(M176:Y176),""))))&gt;0,
            MAX(IF(
                ISNUMBER(M176:Y176),
                IF(
                    M$4:Y$4=1,
                    M176:Y176,
                    ""),
                "")),
            MAX(IF(
                ISNUMBER(M176:Y176),
                IF(
                    M$4:Y$4=2,
                    M176:Y176,
                    ""),
                ""))
        ),
        IF(
            Parameters!$D$16=1,
            IFERROR(
                AVERAGE(IF(
                    ISNUMBER(M176:Y176),
                    IF(
                        M$4:Y$4=1,
                        M176:Y176,
                        ""),
                    "")),
                AVERAGE(IF(
                    ISNUMBER(M176:Y176),
                    IF(
                        M$4:Y$4=2,
                        M176:Y176,
                        ""),
                    ""))
            ),
            IF(
                Parameters!$D$17=1,
                IFERROR(
                    IF(
                        OR(
                            IF(
                                ISNUMBER(M176:Y176),
                                IF(
                                    M$4:Y$4=1,
                                    M176:Y176,
                                    ""),
                                "")
                            =0),
                        0,
                        GEOMEAN(IF(
                            ISNUMBER(M176:Y176),
                            IF(
                                M$4:Y$4=1,
                                M176:Y176,
                                ""),
                            ""))
                    ),
                    IF(
                        OR(IF(
                            ISNUMBER(M176:Y176),
                            IF(
                                M$4:Y$4=2,
                                M176:Y176,
                                ""),
                            "")
                            =0),
                        0,
                        GEOMEAN(IF(
                            ISNUMBER(M176:Y176),
                            IF(
                                M$4:Y$4=2,
                                M176:Y176,
                                ""),
                            "")))
                )
            )
        )
    )
)</f>
        <v>8.4285714285714199</v>
      </c>
      <c r="I176" s="191" cm="1">
        <f t="array" ref="I176">IF(
    SUM(IF(
            ISNUMBER(
                IF(
                    $M$5:$Y$5,
                    (M176:Y176),
                    "")),
            1,
            0))
        =0,
    NA(),
    IF(
        Parameters!$D$15=1,
        IF(
            SUM(--(ISNUMBER(IF($M$5:$Y$5=1,(M176:Y176),""))))&gt;0,
            MAX(IF(
                ISNUMBER(M176:Y176),
                IF(
                    M$5:Y$5=1,
                    M176:Y176,
                    ""),
                "")),
            MAX(IF(
                ISNUMBER(M176:Y176),
                IF(
                    M$5:Y$5=2,
                    M176:Y176,
                    ""),
                ""))
        ),
        IF(
            Parameters!$D$16=1,
            IFERROR(
                AVERAGE(IF(
                    ISNUMBER(M176:Y176),
                    IF(
                        M$5:Y$5=1,
                        M176:Y176,
                        ""),
                    "")),
                AVERAGE(IF(
                    ISNUMBER(M176:Y176),
                    IF(
                        M$5:Y$5=2,
                        M176:Y176,
                        ""),
                    ""))
            ),
            IF(
                Parameters!$D$17=1,
                IFERROR(
                    IF(
                        OR(
                            IF(
                                ISNUMBER(M176:Y176),
                                IF(
                                    M$5:Y$5=1,
                                    M176:Y176,
                                    ""),
                                "")
                            =0),
                        0,
                        GEOMEAN(IF(
                            ISNUMBER(M176:Y176),
                            IF(
                                M$5:Y$5=1,
                                M176:Y176,
                                ""),
                            ""))
                    ),
                    IF(
                        OR(IF(
                            ISNUMBER(M176:Y176),
                            IF(
                                M$5:Y$5=2,
                                M176:Y176,
                                ""),
                            "")
                            =0),
                        0,
                        GEOMEAN(IF(
                            ISNUMBER(M176:Y176),
                            IF(
                                M$5:Y$5=2,
                                M176:Y176,
                                ""),
                            "")))
                )
            )
        )
    )
)</f>
        <v>10</v>
      </c>
      <c r="J176" s="242">
        <v>45142</v>
      </c>
      <c r="K176" s="242">
        <v>45142</v>
      </c>
      <c r="L176" s="91" t="s">
        <v>287</v>
      </c>
      <c r="M176" s="192">
        <v>8.4285714285714199</v>
      </c>
      <c r="N176" s="192">
        <v>10</v>
      </c>
      <c r="O176" s="192" t="s">
        <v>409</v>
      </c>
      <c r="P176" s="192">
        <v>10</v>
      </c>
      <c r="Q176" s="192" t="s">
        <v>409</v>
      </c>
      <c r="R176" s="192">
        <v>5.9</v>
      </c>
      <c r="S176" s="192">
        <v>3.8090000000000002</v>
      </c>
      <c r="T176" s="192">
        <v>1.498</v>
      </c>
      <c r="U176" s="192" t="s">
        <v>409</v>
      </c>
      <c r="V176" s="192">
        <v>1.5254036691643</v>
      </c>
      <c r="W176" s="192">
        <v>0.310902306786701</v>
      </c>
      <c r="X176" s="192" t="s">
        <v>409</v>
      </c>
      <c r="Y176" s="192"/>
      <c r="Z176" s="192"/>
      <c r="AF176" s="34"/>
      <c r="AG176" s="34"/>
      <c r="AH176" s="34"/>
      <c r="AI176" s="34"/>
      <c r="AJ176" s="34"/>
      <c r="AK176" s="34"/>
      <c r="AL176" s="195"/>
      <c r="AM176" s="195"/>
      <c r="AN176" s="80"/>
      <c r="AO176" s="80"/>
      <c r="AP176" s="80"/>
      <c r="AQ176" s="35"/>
    </row>
    <row r="177" spans="1:43" x14ac:dyDescent="0.2">
      <c r="A177" s="84">
        <v>170</v>
      </c>
      <c r="B177" s="84" t="str">
        <f ca="1"/>
        <v>Senegal</v>
      </c>
      <c r="C177" s="84" t="str">
        <f ca="1"/>
        <v>SEN</v>
      </c>
      <c r="D177" s="219" t="str">
        <f ca="1"/>
        <v>SSF           Sub-Saharan Africa</v>
      </c>
      <c r="E177" s="219" t="str">
        <f ca="1"/>
        <v>IDA</v>
      </c>
      <c r="F177" s="190" t="str">
        <f t="shared" ca="1" si="5"/>
        <v/>
      </c>
      <c r="G177" s="80">
        <f>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0</v>
      </c>
      <c r="H177" s="80" cm="1">
        <f t="array" ref="H177">IF(
    SUM(IF(
            ISNUMBER(
                IF(
                    $M$4:$Y$4,
                    (M177:Y177),
                    "")),
            1,
            0))
        =0,
    NA(),
    IF(
        Parameters!$D$15=1,
        IF(
            SUM(--(ISNUMBER(IF($M$4:$Y$4=1,(M177:Y177),""))))&gt;0,
            MAX(IF(
                ISNUMBER(M177:Y177),
                IF(
                    M$4:Y$4=1,
                    M177:Y177,
                    ""),
                "")),
            MAX(IF(
                ISNUMBER(M177:Y177),
                IF(
                    M$4:Y$4=2,
                    M177:Y177,
                    ""),
                ""))
        ),
        IF(
            Parameters!$D$16=1,
            IFERROR(
                AVERAGE(IF(
                    ISNUMBER(M177:Y177),
                    IF(
                        M$4:Y$4=1,
                        M177:Y177,
                        ""),
                    "")),
                AVERAGE(IF(
                    ISNUMBER(M177:Y177),
                    IF(
                        M$4:Y$4=2,
                        M177:Y177,
                        ""),
                    ""))
            ),
            IF(
                Parameters!$D$17=1,
                IFERROR(
                    IF(
                        OR(
                            IF(
                                ISNUMBER(M177:Y177),
                                IF(
                                    M$4:Y$4=1,
                                    M177:Y177,
                                    ""),
                                "")
                            =0),
                        0,
                        GEOMEAN(IF(
                            ISNUMBER(M177:Y177),
                            IF(
                                M$4:Y$4=1,
                                M177:Y177,
                                ""),
                            ""))
                    ),
                    IF(
                        OR(IF(
                            ISNUMBER(M177:Y177),
                            IF(
                                M$4:Y$4=2,
                                M177:Y177,
                                ""),
                            "")
                            =0),
                        0,
                        GEOMEAN(IF(
                            ISNUMBER(M177:Y177),
                            IF(
                                M$4:Y$4=2,
                                M177:Y177,
                                ""),
                            "")))
                )
            )
        )
    )
)</f>
        <v>9.1428571428571406</v>
      </c>
      <c r="I177" s="191" cm="1">
        <f t="array" ref="I177">IF(
    SUM(IF(
            ISNUMBER(
                IF(
                    $M$5:$Y$5,
                    (M177:Y177),
                    "")),
            1,
            0))
        =0,
    NA(),
    IF(
        Parameters!$D$15=1,
        IF(
            SUM(--(ISNUMBER(IF($M$5:$Y$5=1,(M177:Y177),""))))&gt;0,
            MAX(IF(
                ISNUMBER(M177:Y177),
                IF(
                    M$5:Y$5=1,
                    M177:Y177,
                    ""),
                "")),
            MAX(IF(
                ISNUMBER(M177:Y177),
                IF(
                    M$5:Y$5=2,
                    M177:Y177,
                    ""),
                ""))
        ),
        IF(
            Parameters!$D$16=1,
            IFERROR(
                AVERAGE(IF(
                    ISNUMBER(M177:Y177),
                    IF(
                        M$5:Y$5=1,
                        M177:Y177,
                        ""),
                    "")),
                AVERAGE(IF(
                    ISNUMBER(M177:Y177),
                    IF(
                        M$5:Y$5=2,
                        M177:Y177,
                        ""),
                    ""))
            ),
            IF(
                Parameters!$D$17=1,
                IFERROR(
                    IF(
                        OR(
                            IF(
                                ISNUMBER(M177:Y177),
                                IF(
                                    M$5:Y$5=1,
                                    M177:Y177,
                                    ""),
                                "")
                            =0),
                        0,
                        GEOMEAN(IF(
                            ISNUMBER(M177:Y177),
                            IF(
                                M$5:Y$5=1,
                                M177:Y177,
                                ""),
                            ""))
                    ),
                    IF(
                        OR(IF(
                            ISNUMBER(M177:Y177),
                            IF(
                                M$5:Y$5=2,
                                M177:Y177,
                                ""),
                            "")
                            =0),
                        0,
                        GEOMEAN(IF(
                            ISNUMBER(M177:Y177),
                            IF(
                                M$5:Y$5=2,
                                M177:Y177,
                                ""),
                            "")))
                )
            )
        )
    )
)</f>
        <v>0</v>
      </c>
      <c r="J177" s="242">
        <v>45142</v>
      </c>
      <c r="K177" s="242">
        <v>45014</v>
      </c>
      <c r="L177" s="91" t="s">
        <v>289</v>
      </c>
      <c r="M177" s="192">
        <v>9.1428571428571406</v>
      </c>
      <c r="N177" s="192" t="s">
        <v>409</v>
      </c>
      <c r="O177" s="192" t="s">
        <v>409</v>
      </c>
      <c r="P177" s="192">
        <v>0</v>
      </c>
      <c r="Q177" s="192" t="s">
        <v>409</v>
      </c>
      <c r="R177" s="192">
        <v>6.4</v>
      </c>
      <c r="S177" s="192" t="s">
        <v>409</v>
      </c>
      <c r="T177" s="192" t="s">
        <v>409</v>
      </c>
      <c r="U177" s="192" t="s">
        <v>409</v>
      </c>
      <c r="V177" s="192">
        <v>-0.101832149785739</v>
      </c>
      <c r="W177" s="192">
        <v>-0.12960150702788001</v>
      </c>
      <c r="X177" s="192" t="s">
        <v>409</v>
      </c>
      <c r="Y177" s="192"/>
      <c r="Z177" s="192"/>
      <c r="AF177" s="34"/>
      <c r="AG177" s="34"/>
      <c r="AH177" s="34"/>
      <c r="AI177" s="34"/>
      <c r="AJ177" s="34"/>
      <c r="AK177" s="34"/>
      <c r="AL177" s="195"/>
      <c r="AM177" s="195"/>
      <c r="AN177" s="80"/>
      <c r="AO177" s="80"/>
      <c r="AP177" s="80"/>
      <c r="AQ177" s="35"/>
    </row>
    <row r="178" spans="1:43" x14ac:dyDescent="0.2">
      <c r="A178" s="84">
        <v>171</v>
      </c>
      <c r="B178" s="84" t="str">
        <f ca="1"/>
        <v>Singapore</v>
      </c>
      <c r="C178" s="84" t="str">
        <f ca="1"/>
        <v>SGP</v>
      </c>
      <c r="D178" s="219" t="str">
        <f ca="1"/>
        <v>EAS           East Asia &amp; Pacific</v>
      </c>
      <c r="E178" s="219" t="str">
        <f ca="1"/>
        <v>NA</v>
      </c>
      <c r="F178" s="190" t="str">
        <f t="shared" ca="1" si="5"/>
        <v/>
      </c>
      <c r="G178" s="80">
        <f>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$M$4:$Y$4,
                    (M178:Y178),
                    "")),
            1,
            0))
        =0,
    NA(),
    IF(
        Parameters!$D$15=1,
        IF(
            SUM(--(ISNUMBER(IF($M$4:$Y$4=1,(M178:Y178),""))))&gt;0,
            MAX(IF(
                ISNUMBER(M178:Y178),
                IF(
                    M$4:Y$4=1,
                    M178:Y178,
                    ""),
                "")),
            MAX(IF(
                ISNUMBER(M178:Y178),
                IF(
                    M$4:Y$4=2,
                    M178:Y178,
                    ""),
                ""))
        ),
        IF(
            Parameters!$D$16=1,
            IFERROR(
                AVERAGE(IF(
                    ISNUMBER(M178:Y178),
                    IF(
                        M$4:Y$4=1,
                        M178:Y178,
                        ""),
                    "")),
                AVERAGE(IF(
                    ISNUMBER(M178:Y178),
                    IF(
                        M$4:Y$4=2,
                        M178:Y178,
                        ""),
                    ""))
            ),
            IF(
                Parameters!$D$17=1,
                IFERROR(
                    IF(
                        OR(
                            IF(
                                ISNUMBER(M178:Y178),
                                IF(
                                    M$4:Y$4=1,
                                    M178:Y178,
                                    ""),
                                "")
                            =0),
                        0,
                        GEOMEAN(IF(
                            ISNUMBER(M178:Y178),
                            IF(
                                M$4:Y$4=1,
                                M178:Y178,
                                ""),
                            ""))
                    ),
                    IF(
                        OR(IF(
                            ISNUMBER(M178:Y178),
                            IF(
                                M$4:Y$4=2,
                                M178:Y178,
                                ""),
                            "")
                            =0),
                        0,
                        GEOMEAN(IF(
                            ISNUMBER(M178:Y178),
                            IF(
                                M$4:Y$4=2,
                                M178:Y178,
                                ""),
                            "")))
                )
            )
        )
    )
)</f>
        <v>0.28571428571428598</v>
      </c>
      <c r="I178" s="191" cm="1">
        <f t="array" ref="I178">IF(
    SUM(IF(
            ISNUMBER(
                IF(
                    $M$5:$Y$5,
                    (M178:Y178),
                    "")),
            1,
            0))
        =0,
    NA(),
    IF(
        Parameters!$D$15=1,
        IF(
            SUM(--(ISNUMBER(IF($M$5:$Y$5=1,(M178:Y178),""))))&gt;0,
            MAX(IF(
                ISNUMBER(M178:Y178),
                IF(
                    M$5:Y$5=1,
                    M178:Y178,
                    ""),
                "")),
            MAX(IF(
                ISNUMBER(M178:Y178),
                IF(
                    M$5:Y$5=2,
                    M178:Y178,
                    ""),
                ""))
        ),
        IF(
            Parameters!$D$16=1,
            IFERROR(
                AVERAGE(IF(
                    ISNUMBER(M178:Y178),
                    IF(
                        M$5:Y$5=1,
                        M178:Y178,
                        ""),
                    "")),
                AVERAGE(IF(
                    ISNUMBER(M178:Y178),
                    IF(
                        M$5:Y$5=2,
                        M178:Y178,
                        ""),
                    ""))
            ),
            IF(
                Parameters!$D$17=1,
                IFERROR(
                    IF(
                        OR(
                            IF(
                                ISNUMBER(M178:Y178),
                                IF(
                                    M$5:Y$5=1,
                                    M178:Y178,
                                    ""),
                                "")
                            =0),
                        0,
                        GEOMEAN(IF(
                            ISNUMBER(M178:Y178),
                            IF(
                                M$5:Y$5=1,
                                M178:Y178,
                                ""),
                            ""))
                    ),
                    IF(
                        OR(IF(
                            ISNUMBER(M178:Y178),
                            IF(
                                M$5:Y$5=2,
                                M178:Y178,
                                ""),
                            "")
                            =0),
                        0,
                        GEOMEAN(IF(
                            ISNUMBER(M178:Y178),
                            IF(
                                M$5:Y$5=2,
                                M178:Y178,
                                ""),
                            "")))
                )
            )
        )
    )
)</f>
        <v>0</v>
      </c>
      <c r="J178" s="242">
        <v>45142</v>
      </c>
      <c r="K178" s="242">
        <v>45142</v>
      </c>
      <c r="L178" s="91" t="s">
        <v>291</v>
      </c>
      <c r="M178" s="192">
        <v>0.28571428571428598</v>
      </c>
      <c r="N178" s="192">
        <v>0</v>
      </c>
      <c r="O178" s="192" t="s">
        <v>409</v>
      </c>
      <c r="P178" s="192" t="s">
        <v>409</v>
      </c>
      <c r="Q178" s="192" t="s">
        <v>409</v>
      </c>
      <c r="R178" s="192">
        <v>0.2</v>
      </c>
      <c r="S178" s="192">
        <v>-0.54999999999999905</v>
      </c>
      <c r="T178" s="192">
        <v>-0.35</v>
      </c>
      <c r="U178" s="192" t="s">
        <v>409</v>
      </c>
      <c r="V178" s="192" t="s">
        <v>409</v>
      </c>
      <c r="W178" s="192" t="s">
        <v>409</v>
      </c>
      <c r="X178" s="192" t="s">
        <v>409</v>
      </c>
      <c r="Y178" s="192"/>
      <c r="Z178" s="192"/>
      <c r="AF178" s="34"/>
      <c r="AG178" s="34"/>
      <c r="AH178" s="34"/>
      <c r="AI178" s="34"/>
      <c r="AJ178" s="34"/>
      <c r="AK178" s="34"/>
      <c r="AL178" s="195"/>
      <c r="AM178" s="195"/>
      <c r="AN178" s="80"/>
      <c r="AO178" s="80"/>
      <c r="AP178" s="80"/>
      <c r="AQ178" s="35"/>
    </row>
    <row r="179" spans="1:43" x14ac:dyDescent="0.2">
      <c r="A179" s="84">
        <v>172</v>
      </c>
      <c r="B179" s="84" t="str">
        <f ca="1"/>
        <v>Solomon Islands</v>
      </c>
      <c r="C179" s="84" t="str">
        <f ca="1"/>
        <v>SLB</v>
      </c>
      <c r="D179" s="219" t="str">
        <f ca="1"/>
        <v>EAS           East Asia &amp; Pacific</v>
      </c>
      <c r="E179" s="219" t="str">
        <f ca="1"/>
        <v>IDA</v>
      </c>
      <c r="F179" s="190" t="str">
        <f t="shared" ca="1" si="5"/>
        <v/>
      </c>
      <c r="G179" s="80">
        <f>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$M$4:$Y$4,
                    (M179:Y179),
                    "")),
            1,
            0))
        =0,
    NA(),
    IF(
        Parameters!$D$15=1,
        IF(
            SUM(--(ISNUMBER(IF($M$4:$Y$4=1,(M179:Y179),""))))&gt;0,
            MAX(IF(
                ISNUMBER(M179:Y179),
                IF(
                    M$4:Y$4=1,
                    M179:Y179,
                    ""),
                "")),
            MAX(IF(
                ISNUMBER(M179:Y179),
                IF(
                    M$4:Y$4=2,
                    M179:Y179,
                    ""),
                ""))
        ),
        IF(
            Parameters!$D$16=1,
            IFERROR(
                AVERAGE(IF(
                    ISNUMBER(M179:Y179),
                    IF(
                        M$4:Y$4=1,
                        M179:Y179,
                        ""),
                    "")),
                AVERAGE(IF(
                    ISNUMBER(M179:Y179),
                    IF(
                        M$4:Y$4=2,
                        M179:Y179,
                        ""),
                    ""))
            ),
            IF(
                Parameters!$D$17=1,
                IFERROR(
                    IF(
                        OR(
                            IF(
                                ISNUMBER(M179:Y179),
                                IF(
                                    M$4:Y$4=1,
                                    M179:Y179,
                                    ""),
                                "")
                            =0),
                        0,
                        GEOMEAN(IF(
                            ISNUMBER(M179:Y179),
                            IF(
                                M$4:Y$4=1,
                                M179:Y179,
                                ""),
                            ""))
                    ),
                    IF(
                        OR(IF(
                            ISNUMBER(M179:Y179),
                            IF(
                                M$4:Y$4=2,
                                M179:Y179,
                                ""),
                            "")
                            =0),
                        0,
                        GEOMEAN(IF(
                            ISNUMBER(M179:Y179),
                            IF(
                                M$4:Y$4=2,
                                M179:Y179,
                                ""),
                            "")))
                )
            )
        )
    )
)</f>
        <v>8.2857142857142794</v>
      </c>
      <c r="I179" s="191" t="e" cm="1">
        <f t="array" ref="I179">IF(
    SUM(IF(
            ISNUMBER(
                IF(
                    $M$5:$Y$5,
                    (M179:Y179),
                    "")),
            1,
            0))
        =0,
    NA(),
    IF(
        Parameters!$D$15=1,
        IF(
            SUM(--(ISNUMBER(IF($M$5:$Y$5=1,(M179:Y179),""))))&gt;0,
            MAX(IF(
                ISNUMBER(M179:Y179),
                IF(
                    M$5:Y$5=1,
                    M179:Y179,
                    ""),
                "")),
            MAX(IF(
                ISNUMBER(M179:Y179),
                IF(
                    M$5:Y$5=2,
                    M179:Y179,
                    ""),
                ""))
        ),
        IF(
            Parameters!$D$16=1,
            IFERROR(
                AVERAGE(IF(
                    ISNUMBER(M179:Y179),
                    IF(
                        M$5:Y$5=1,
                        M179:Y179,
                        ""),
                    "")),
                AVERAGE(IF(
                    ISNUMBER(M179:Y179),
                    IF(
                        M$5:Y$5=2,
                        M179:Y179,
                        ""),
                    ""))
            ),
            IF(
                Parameters!$D$17=1,
                IFERROR(
                    IF(
                        OR(
                            IF(
                                ISNUMBER(M179:Y179),
                                IF(
                                    M$5:Y$5=1,
                                    M179:Y179,
                                    ""),
                                "")
                            =0),
                        0,
                        GEOMEAN(IF(
                            ISNUMBER(M179:Y179),
                            IF(
                                M$5:Y$5=1,
                                M179:Y179,
                                ""),
                            ""))
                    ),
                    IF(
                        OR(IF(
                            ISNUMBER(M179:Y179),
                            IF(
                                M$5:Y$5=2,
                                M179:Y179,
                                ""),
                            "")
                            =0),
                        0,
                        GEOMEAN(IF(
                            ISNUMBER(M179:Y179),
                            IF(
                                M$5:Y$5=2,
                                M179:Y179,
                                ""),
                            "")))
                )
            )
        )
    )
)</f>
        <v>#N/A</v>
      </c>
      <c r="J179" s="242">
        <v>45019</v>
      </c>
      <c r="K179" s="242">
        <v>45014</v>
      </c>
      <c r="L179" s="91" t="s">
        <v>293</v>
      </c>
      <c r="M179" s="192">
        <v>8.2857142857142794</v>
      </c>
      <c r="N179" s="192" t="s">
        <v>409</v>
      </c>
      <c r="O179" s="192" t="s">
        <v>409</v>
      </c>
      <c r="P179" s="192" t="s">
        <v>409</v>
      </c>
      <c r="Q179" s="192" t="s">
        <v>409</v>
      </c>
      <c r="R179" s="192">
        <v>5.8</v>
      </c>
      <c r="S179" s="192" t="s">
        <v>409</v>
      </c>
      <c r="T179" s="192" t="s">
        <v>409</v>
      </c>
      <c r="U179" s="192" t="s">
        <v>409</v>
      </c>
      <c r="V179" s="192" t="s">
        <v>409</v>
      </c>
      <c r="W179" s="192" t="s">
        <v>409</v>
      </c>
      <c r="X179" s="192" t="s">
        <v>409</v>
      </c>
      <c r="Y179" s="192"/>
      <c r="Z179" s="192"/>
      <c r="AF179" s="34"/>
      <c r="AG179" s="34"/>
      <c r="AH179" s="34"/>
      <c r="AI179" s="34"/>
      <c r="AJ179" s="34"/>
      <c r="AK179" s="34"/>
      <c r="AL179" s="195"/>
      <c r="AM179" s="195"/>
      <c r="AN179" s="80"/>
      <c r="AO179" s="80"/>
      <c r="AP179" s="80"/>
      <c r="AQ179" s="35"/>
    </row>
    <row r="180" spans="1:43" x14ac:dyDescent="0.2">
      <c r="A180" s="84">
        <v>173</v>
      </c>
      <c r="B180" s="84" t="str">
        <f ca="1"/>
        <v>Sierra Leone</v>
      </c>
      <c r="C180" s="84" t="str">
        <f ca="1"/>
        <v>SLE</v>
      </c>
      <c r="D180" s="219" t="str">
        <f ca="1"/>
        <v>SSF           Sub-Saharan Africa</v>
      </c>
      <c r="E180" s="219" t="str">
        <f ca="1"/>
        <v>IDA</v>
      </c>
      <c r="F180" s="190" t="str">
        <f t="shared" ca="1" si="5"/>
        <v/>
      </c>
      <c r="G180" s="80">
        <f>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0</v>
      </c>
      <c r="H180" s="80" cm="1">
        <f t="array" ref="H180">IF(
    SUM(IF(
            ISNUMBER(
                IF(
                    $M$4:$Y$4,
                    (M180:Y180),
                    "")),
            1,
            0))
        =0,
    NA(),
    IF(
        Parameters!$D$15=1,
        IF(
            SUM(--(ISNUMBER(IF($M$4:$Y$4=1,(M180:Y180),""))))&gt;0,
            MAX(IF(
                ISNUMBER(M180:Y180),
                IF(
                    M$4:Y$4=1,
                    M180:Y180,
                    ""),
                "")),
            MAX(IF(
                ISNUMBER(M180:Y180),
                IF(
                    M$4:Y$4=2,
                    M180:Y180,
                    ""),
                ""))
        ),
        IF(
            Parameters!$D$16=1,
            IFERROR(
                AVERAGE(IF(
                    ISNUMBER(M180:Y180),
                    IF(
                        M$4:Y$4=1,
                        M180:Y180,
                        ""),
                    "")),
                AVERAGE(IF(
                    ISNUMBER(M180:Y180),
                    IF(
                        M$4:Y$4=2,
                        M180:Y180,
                        ""),
                    ""))
            ),
            IF(
                Parameters!$D$17=1,
                IFERROR(
                    IF(
                        OR(
                            IF(
                                ISNUMBER(M180:Y180),
                                IF(
                                    M$4:Y$4=1,
                                    M180:Y180,
                                    ""),
                                "")
                            =0),
                        0,
                        GEOMEAN(IF(
                            ISNUMBER(M180:Y180),
                            IF(
                                M$4:Y$4=1,
                                M180:Y180,
                                ""),
                            ""))
                    ),
                    IF(
                        OR(IF(
                            ISNUMBER(M180:Y180),
                            IF(
                                M$4:Y$4=2,
                                M180:Y180,
                                ""),
                            "")
                            =0),
                        0,
                        GEOMEAN(IF(
                            ISNUMBER(M180:Y180),
                            IF(
                                M$4:Y$4=2,
                                M180:Y180,
                                ""),
                            "")))
                )
            )
        )
    )
)</f>
        <v>9.8571428571428505</v>
      </c>
      <c r="I180" s="191" cm="1">
        <f t="array" ref="I180">IF(
    SUM(IF(
            ISNUMBER(
                IF(
                    $M$5:$Y$5,
                    (M180:Y180),
                    "")),
            1,
            0))
        =0,
    NA(),
    IF(
        Parameters!$D$15=1,
        IF(
            SUM(--(ISNUMBER(IF($M$5:$Y$5=1,(M180:Y180),""))))&gt;0,
            MAX(IF(
                ISNUMBER(M180:Y180),
                IF(
                    M$5:Y$5=1,
                    M180:Y180,
                    ""),
                "")),
            MAX(IF(
                ISNUMBER(M180:Y180),
                IF(
                    M$5:Y$5=2,
                    M180:Y180,
                    ""),
                ""))
        ),
        IF(
            Parameters!$D$16=1,
            IFERROR(
                AVERAGE(IF(
                    ISNUMBER(M180:Y180),
                    IF(
                        M$5:Y$5=1,
                        M180:Y180,
                        ""),
                    "")),
                AVERAGE(IF(
                    ISNUMBER(M180:Y180),
                    IF(
                        M$5:Y$5=2,
                        M180:Y180,
                        ""),
                    ""))
            ),
            IF(
                Parameters!$D$17=1,
                IFERROR(
                    IF(
                        OR(
                            IF(
                                ISNUMBER(M180:Y180),
                                IF(
                                    M$5:Y$5=1,
                                    M180:Y180,
                                    ""),
                                "")
                            =0),
                        0,
                        GEOMEAN(IF(
                            ISNUMBER(M180:Y180),
                            IF(
                                M$5:Y$5=1,
                                M180:Y180,
                                ""),
                            ""))
                    ),
                    IF(
                        OR(IF(
                            ISNUMBER(M180:Y180),
                            IF(
                                M$5:Y$5=2,
                                M180:Y180,
                                ""),
                            "")
                            =0),
                        0,
                        GEOMEAN(IF(
                            ISNUMBER(M180:Y180),
                            IF(
                                M$5:Y$5=2,
                                M180:Y180,
                                ""),
                            "")))
                )
            )
        )
    )
)</f>
        <v>0</v>
      </c>
      <c r="J180" s="242">
        <v>45142</v>
      </c>
      <c r="K180" s="242">
        <v>45014</v>
      </c>
      <c r="L180" s="91" t="s">
        <v>295</v>
      </c>
      <c r="M180" s="192">
        <v>9.8571428571428505</v>
      </c>
      <c r="N180" s="192" t="s">
        <v>409</v>
      </c>
      <c r="O180" s="192" t="s">
        <v>409</v>
      </c>
      <c r="P180" s="192">
        <v>0</v>
      </c>
      <c r="Q180" s="192" t="s">
        <v>409</v>
      </c>
      <c r="R180" s="192">
        <v>6.9</v>
      </c>
      <c r="S180" s="192" t="s">
        <v>409</v>
      </c>
      <c r="T180" s="192" t="s">
        <v>409</v>
      </c>
      <c r="U180" s="192" t="s">
        <v>409</v>
      </c>
      <c r="V180" s="192">
        <v>-0.61921777825450197</v>
      </c>
      <c r="W180" s="192">
        <v>-0.61457857290899998</v>
      </c>
      <c r="X180" s="192" t="s">
        <v>409</v>
      </c>
      <c r="Y180" s="192"/>
      <c r="Z180" s="192"/>
      <c r="AF180" s="34"/>
      <c r="AG180" s="34"/>
      <c r="AH180" s="34"/>
      <c r="AI180" s="34"/>
      <c r="AJ180" s="34"/>
      <c r="AK180" s="34"/>
      <c r="AL180" s="195"/>
      <c r="AM180" s="195"/>
      <c r="AN180" s="80"/>
      <c r="AO180" s="80"/>
      <c r="AP180" s="80"/>
      <c r="AQ180" s="35"/>
    </row>
    <row r="181" spans="1:43" x14ac:dyDescent="0.2">
      <c r="A181" s="84">
        <v>174</v>
      </c>
      <c r="B181" s="84" t="str">
        <f ca="1"/>
        <v>El Salvador</v>
      </c>
      <c r="C181" s="84" t="str">
        <f ca="1"/>
        <v>SLV</v>
      </c>
      <c r="D181" s="219" t="str">
        <f ca="1"/>
        <v>LCN           Latin America &amp; Caribbean</v>
      </c>
      <c r="E181" s="219" t="str">
        <f ca="1"/>
        <v>IBRD</v>
      </c>
      <c r="F181" s="190" t="str">
        <f t="shared" ca="1" si="5"/>
        <v/>
      </c>
      <c r="G181" s="80">
        <f>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2.4359268869177981</v>
      </c>
      <c r="H181" s="80" cm="1">
        <f t="array" ref="H181">IF(
    SUM(IF(
            ISNUMBER(
                IF(
                    $M$4:$Y$4,
                    (M181:Y181),
                    "")),
            1,
            0))
        =0,
    NA(),
    IF(
        Parameters!$D$15=1,
        IF(
            SUM(--(ISNUMBER(IF($M$4:$Y$4=1,(M181:Y181),""))))&gt;0,
            MAX(IF(
                ISNUMBER(M181:Y181),
                IF(
                    M$4:Y$4=1,
                    M181:Y181,
                    ""),
                "")),
            MAX(IF(
                ISNUMBER(M181:Y181),
                IF(
                    M$4:Y$4=2,
                    M181:Y181,
                    ""),
                ""))
        ),
        IF(
            Parameters!$D$16=1,
            IFERROR(
                AVERAGE(IF(
                    ISNUMBER(M181:Y181),
                    IF(
                        M$4:Y$4=1,
                        M181:Y181,
                        ""),
                    "")),
                AVERAGE(IF(
                    ISNUMBER(M181:Y181),
                    IF(
                        M$4:Y$4=2,
                        M181:Y181,
                        ""),
                    ""))
            ),
            IF(
                Parameters!$D$17=1,
                IFERROR(
                    IF(
                        OR(
                            IF(
                                ISNUMBER(M181:Y181),
                                IF(
                                    M$4:Y$4=1,
                                    M181:Y181,
                                    ""),
                                "")
                            =0),
                        0,
                        GEOMEAN(IF(
                            ISNUMBER(M181:Y181),
                            IF(
                                M$4:Y$4=1,
                                M181:Y181,
                                ""),
                            ""))
                    ),
                    IF(
                        OR(IF(
                            ISNUMBER(M181:Y181),
                            IF(
                                M$4:Y$4=2,
                                M181:Y181,
                                ""),
                            "")
                            =0),
                        0,
                        GEOMEAN(IF(
                            ISNUMBER(M181:Y181),
                            IF(
                                M$4:Y$4=2,
                                M181:Y181,
                                ""),
                            "")))
                )
            )
        )
    )
)</f>
        <v>6.2857142857142803</v>
      </c>
      <c r="I181" s="191" cm="1">
        <f t="array" ref="I181">IF(
    SUM(IF(
            ISNUMBER(
                IF(
                    $M$5:$Y$5,
                    (M181:Y181),
                    "")),
            1,
            0))
        =0,
    NA(),
    IF(
        Parameters!$D$15=1,
        IF(
            SUM(--(ISNUMBER(IF($M$5:$Y$5=1,(M181:Y181),""))))&gt;0,
            MAX(IF(
                ISNUMBER(M181:Y181),
                IF(
                    M$5:Y$5=1,
                    M181:Y181,
                    ""),
                "")),
            MAX(IF(
                ISNUMBER(M181:Y181),
                IF(
                    M$5:Y$5=2,
                    M181:Y181,
                    ""),
                ""))
        ),
        IF(
            Parameters!$D$16=1,
            IFERROR(
                AVERAGE(IF(
                    ISNUMBER(M181:Y181),
                    IF(
                        M$5:Y$5=1,
                        M181:Y181,
                        ""),
                    "")),
                AVERAGE(IF(
                    ISNUMBER(M181:Y181),
                    IF(
                        M$5:Y$5=2,
                        M181:Y181,
                        ""),
                    ""))
            ),
            IF(
                Parameters!$D$17=1,
                IFERROR(
                    IF(
                        OR(
                            IF(
                                ISNUMBER(M181:Y181),
                                IF(
                                    M$5:Y$5=1,
                                    M181:Y181,
                                    ""),
                                "")
                            =0),
                        0,
                        GEOMEAN(IF(
                            ISNUMBER(M181:Y181),
                            IF(
                                M$5:Y$5=1,
                                M181:Y181,
                                ""),
                            ""))
                    ),
                    IF(
                        OR(IF(
                            ISNUMBER(M181:Y181),
                            IF(
                                M$5:Y$5=2,
                                M181:Y181,
                                ""),
                            "")
                            =0),
                        0,
                        GEOMEAN(IF(
                            ISNUMBER(M181:Y181),
                            IF(
                                M$5:Y$5=2,
                                M181:Y181,
                                ""),
                            "")))
                )
            )
        )
    )
)</f>
        <v>0.94400405883780203</v>
      </c>
      <c r="J181" s="242">
        <v>45142</v>
      </c>
      <c r="K181" s="242">
        <v>45142</v>
      </c>
      <c r="L181" s="91" t="s">
        <v>297</v>
      </c>
      <c r="M181" s="192">
        <v>6.2857142857142803</v>
      </c>
      <c r="N181" s="192">
        <v>0</v>
      </c>
      <c r="O181" s="192" t="s">
        <v>409</v>
      </c>
      <c r="P181" s="192">
        <v>0.94400405883780203</v>
      </c>
      <c r="Q181" s="192" t="s">
        <v>409</v>
      </c>
      <c r="R181" s="192">
        <v>4.4000000000000004</v>
      </c>
      <c r="S181" s="192">
        <v>-0.5</v>
      </c>
      <c r="T181" s="192">
        <v>-0.6</v>
      </c>
      <c r="U181" s="192" t="s">
        <v>409</v>
      </c>
      <c r="V181" s="192">
        <v>4.7200202941890097E-2</v>
      </c>
      <c r="W181" s="192">
        <v>-6.7420005798339802E-2</v>
      </c>
      <c r="X181" s="192" t="s">
        <v>409</v>
      </c>
      <c r="Y181" s="192"/>
      <c r="Z181" s="192"/>
      <c r="AF181" s="34"/>
      <c r="AG181" s="34"/>
      <c r="AH181" s="34"/>
      <c r="AI181" s="34"/>
      <c r="AJ181" s="34"/>
      <c r="AK181" s="34"/>
      <c r="AL181" s="195"/>
      <c r="AM181" s="195"/>
      <c r="AN181" s="80"/>
      <c r="AO181" s="80"/>
      <c r="AP181" s="80"/>
      <c r="AQ181" s="35"/>
    </row>
    <row r="182" spans="1:43" x14ac:dyDescent="0.2">
      <c r="A182" s="84">
        <v>175</v>
      </c>
      <c r="B182" s="84" t="str">
        <f ca="1"/>
        <v>San Marino</v>
      </c>
      <c r="C182" s="84" t="str">
        <f ca="1"/>
        <v>SMR</v>
      </c>
      <c r="D182" s="219" t="str">
        <f ca="1"/>
        <v>ECS           Europe &amp; Central Asia</v>
      </c>
      <c r="E182" s="219" t="str">
        <f ca="1"/>
        <v>NA</v>
      </c>
      <c r="F182" s="190" t="str">
        <f t="shared" ca="1" si="5"/>
        <v/>
      </c>
      <c r="G182" s="80">
        <f>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0</v>
      </c>
      <c r="H182" s="80" t="e" cm="1">
        <f t="array" ref="H182">IF(
    SUM(IF(
            ISNUMBER(
                IF(
                    $M$4:$Y$4,
                    (M182:Y182),
                    "")),
            1,
            0))
        =0,
    NA(),
    IF(
        Parameters!$D$15=1,
        IF(
            SUM(--(ISNUMBER(IF($M$4:$Y$4=1,(M182:Y182),""))))&gt;0,
            MAX(IF(
                ISNUMBER(M182:Y182),
                IF(
                    M$4:Y$4=1,
                    M182:Y182,
                    ""),
                "")),
            MAX(IF(
                ISNUMBER(M182:Y182),
                IF(
                    M$4:Y$4=2,
                    M182:Y182,
                    ""),
                ""))
        ),
        IF(
            Parameters!$D$16=1,
            IFERROR(
                AVERAGE(IF(
                    ISNUMBER(M182:Y182),
                    IF(
                        M$4:Y$4=1,
                        M182:Y182,
                        ""),
                    "")),
                AVERAGE(IF(
                    ISNUMBER(M182:Y182),
                    IF(
                        M$4:Y$4=2,
                        M182:Y182,
                        ""),
                    ""))
            ),
            IF(
                Parameters!$D$17=1,
                IFERROR(
                    IF(
                        OR(
                            IF(
                                ISNUMBER(M182:Y182),
                                IF(
                                    M$4:Y$4=1,
                                    M182:Y182,
                                    ""),
                                "")
                            =0),
                        0,
                        GEOMEAN(IF(
                            ISNUMBER(M182:Y182),
                            IF(
                                M$4:Y$4=1,
                                M182:Y182,
                                ""),
                            ""))
                    ),
                    IF(
                        OR(IF(
                            ISNUMBER(M182:Y182),
                            IF(
                                M$4:Y$4=2,
                                M182:Y182,
                                ""),
                            "")
                            =0),
                        0,
                        GEOMEAN(IF(
                            ISNUMBER(M182:Y182),
                            IF(
                                M$4:Y$4=2,
                                M182:Y182,
                                ""),
                            "")))
                )
            )
        )
    )
)</f>
        <v>#N/A</v>
      </c>
      <c r="I182" s="191" cm="1">
        <f t="array" ref="I182">IF(
    SUM(IF(
            ISNUMBER(
                IF(
                    $M$5:$Y$5,
                    (M182:Y182),
                    "")),
            1,
            0))
        =0,
    NA(),
    IF(
        Parameters!$D$15=1,
        IF(
            SUM(--(ISNUMBER(IF($M$5:$Y$5=1,(M182:Y182),""))))&gt;0,
            MAX(IF(
                ISNUMBER(M182:Y182),
                IF(
                    M$5:Y$5=1,
                    M182:Y182,
                    ""),
                "")),
            MAX(IF(
                ISNUMBER(M182:Y182),
                IF(
                    M$5:Y$5=2,
                    M182:Y182,
                    ""),
                ""))
        ),
        IF(
            Parameters!$D$16=1,
            IFERROR(
                AVERAGE(IF(
                    ISNUMBER(M182:Y182),
                    IF(
                        M$5:Y$5=1,
                        M182:Y182,
                        ""),
                    "")),
                AVERAGE(IF(
                    ISNUMBER(M182:Y182),
                    IF(
                        M$5:Y$5=2,
                        M182:Y182,
                        ""),
                    ""))
            ),
            IF(
                Parameters!$D$17=1,
                IFERROR(
                    IF(
                        OR(
                            IF(
                                ISNUMBER(M182:Y182),
                                IF(
                                    M$5:Y$5=1,
                                    M182:Y182,
                                    ""),
                                "")
                            =0),
                        0,
                        GEOMEAN(IF(
                            ISNUMBER(M182:Y182),
                            IF(
                                M$5:Y$5=1,
                                M182:Y182,
                                ""),
                            ""))
                    ),
                    IF(
                        OR(IF(
                            ISNUMBER(M182:Y182),
                            IF(
                                M$5:Y$5=2,
                                M182:Y182,
                                ""),
                            "")
                            =0),
                        0,
                        GEOMEAN(IF(
                            ISNUMBER(M182:Y182),
                            IF(
                                M$5:Y$5=2,
                                M182:Y182,
                                ""),
                            "")))
                )
            )
        )
    )
)</f>
        <v>0</v>
      </c>
      <c r="J182" s="242" t="s">
        <v>409</v>
      </c>
      <c r="K182" s="242">
        <v>45142</v>
      </c>
      <c r="L182" s="91" t="s">
        <v>720</v>
      </c>
      <c r="M182" s="192" t="s">
        <v>409</v>
      </c>
      <c r="N182" s="192">
        <v>0</v>
      </c>
      <c r="O182" s="192" t="s">
        <v>409</v>
      </c>
      <c r="P182" s="192" t="s">
        <v>409</v>
      </c>
      <c r="Q182" s="192" t="s">
        <v>409</v>
      </c>
      <c r="R182" s="192" t="s">
        <v>409</v>
      </c>
      <c r="S182" s="192">
        <v>-0.36399999999999899</v>
      </c>
      <c r="T182" s="192">
        <v>-1.4969999999999899</v>
      </c>
      <c r="U182" s="192" t="s">
        <v>409</v>
      </c>
      <c r="V182" s="192" t="s">
        <v>409</v>
      </c>
      <c r="W182" s="192" t="s">
        <v>409</v>
      </c>
      <c r="X182" s="192" t="s">
        <v>409</v>
      </c>
      <c r="Y182" s="192"/>
      <c r="Z182" s="192"/>
      <c r="AF182" s="34"/>
      <c r="AG182" s="34"/>
      <c r="AH182" s="34"/>
      <c r="AI182" s="34"/>
      <c r="AJ182" s="34"/>
      <c r="AK182" s="34"/>
      <c r="AL182" s="195"/>
      <c r="AM182" s="195"/>
      <c r="AN182" s="80"/>
      <c r="AO182" s="80"/>
      <c r="AP182" s="80"/>
      <c r="AQ182" s="35"/>
    </row>
    <row r="183" spans="1:43" x14ac:dyDescent="0.2">
      <c r="A183" s="84">
        <v>176</v>
      </c>
      <c r="B183" s="84" t="str">
        <f ca="1"/>
        <v>Somalia</v>
      </c>
      <c r="C183" s="84" t="str">
        <f ca="1"/>
        <v>SOM</v>
      </c>
      <c r="D183" s="219" t="str">
        <f ca="1"/>
        <v>SSF           Sub-Saharan Africa</v>
      </c>
      <c r="E183" s="219" t="str">
        <f ca="1"/>
        <v>IDA</v>
      </c>
      <c r="F183" s="190" t="str">
        <f t="shared" ca="1" si="5"/>
        <v/>
      </c>
      <c r="G183" s="80">
        <f>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7.8444710243963138</v>
      </c>
      <c r="H183" s="80" cm="1">
        <f t="array" ref="H183">IF(
    SUM(IF(
            ISNUMBER(
                IF(
                    $M$4:$Y$4,
                    (M183:Y183),
                    "")),
            1,
            0))
        =0,
    NA(),
    IF(
        Parameters!$D$15=1,
        IF(
            SUM(--(ISNUMBER(IF($M$4:$Y$4=1,(M183:Y183),""))))&gt;0,
            MAX(IF(
                ISNUMBER(M183:Y183),
                IF(
                    M$4:Y$4=1,
                    M183:Y183,
                    ""),
                "")),
            MAX(IF(
                ISNUMBER(M183:Y183),
                IF(
                    M$4:Y$4=2,
                    M183:Y183,
                    ""),
                ""))
        ),
        IF(
            Parameters!$D$16=1,
            IFERROR(
                AVERAGE(IF(
                    ISNUMBER(M183:Y183),
                    IF(
                        M$4:Y$4=1,
                        M183:Y183,
                        ""),
                    "")),
                AVERAGE(IF(
                    ISNUMBER(M183:Y183),
                    IF(
                        M$4:Y$4=2,
                        M183:Y183,
                        ""),
                    ""))
            ),
            IF(
                Parameters!$D$17=1,
                IFERROR(
                    IF(
                        OR(
                            IF(
                                ISNUMBER(M183:Y183),
                                IF(
                                    M$4:Y$4=1,
                                    M183:Y183,
                                    ""),
                                "")
                            =0),
                        0,
                        GEOMEAN(IF(
                            ISNUMBER(M183:Y183),
                            IF(
                                M$4:Y$4=1,
                                M183:Y183,
                                ""),
                            ""))
                    ),
                    IF(
                        OR(IF(
                            ISNUMBER(M183:Y183),
                            IF(
                                M$4:Y$4=2,
                                M183:Y183,
                                ""),
                            "")
                            =0),
                        0,
                        GEOMEAN(IF(
                            ISNUMBER(M183:Y183),
                            IF(
                                M$4:Y$4=2,
                                M183:Y183,
                                ""),
                            "")))
                )
            )
        )
    )
)</f>
        <v>9</v>
      </c>
      <c r="I183" s="191" cm="1">
        <f t="array" ref="I183">IF(
    SUM(IF(
            ISNUMBER(
                IF(
                    $M$5:$Y$5,
                    (M183:Y183),
                    "")),
            1,
            0))
        =0,
    NA(),
    IF(
        Parameters!$D$15=1,
        IF(
            SUM(--(ISNUMBER(IF($M$5:$Y$5=1,(M183:Y183),""))))&gt;0,
            MAX(IF(
                ISNUMBER(M183:Y183),
                IF(
                    M$5:Y$5=1,
                    M183:Y183,
                    ""),
                "")),
            MAX(IF(
                ISNUMBER(M183:Y183),
                IF(
                    M$5:Y$5=2,
                    M183:Y183,
                    ""),
                ""))
        ),
        IF(
            Parameters!$D$16=1,
            IFERROR(
                AVERAGE(IF(
                    ISNUMBER(M183:Y183),
                    IF(
                        M$5:Y$5=1,
                        M183:Y183,
                        ""),
                    "")),
                AVERAGE(IF(
                    ISNUMBER(M183:Y183),
                    IF(
                        M$5:Y$5=2,
                        M183:Y183,
                        ""),
                    ""))
            ),
            IF(
                Parameters!$D$17=1,
                IFERROR(
                    IF(
                        OR(
                            IF(
                                ISNUMBER(M183:Y183),
                                IF(
                                    M$5:Y$5=1,
                                    M183:Y183,
                                    ""),
                                "")
                            =0),
                        0,
                        GEOMEAN(IF(
                            ISNUMBER(M183:Y183),
                            IF(
                                M$5:Y$5=1,
                                M183:Y183,
                                ""),
                            ""))
                    ),
                    IF(
                        OR(IF(
                            ISNUMBER(M183:Y183),
                            IF(
                                M$5:Y$5=2,
                                M183:Y183,
                                ""),
                            "")
                            =0),
                        0,
                        GEOMEAN(IF(
                            ISNUMBER(M183:Y183),
                            IF(
                                M$5:Y$5=2,
                                M183:Y183,
                                ""),
                            "")))
                )
            )
        )
    )
)</f>
        <v>6.8373028502881503</v>
      </c>
      <c r="J183" s="242">
        <v>45142</v>
      </c>
      <c r="K183" s="242">
        <v>45142</v>
      </c>
      <c r="L183" s="91" t="s">
        <v>299</v>
      </c>
      <c r="M183" s="192">
        <v>9</v>
      </c>
      <c r="N183" s="192" t="s">
        <v>409</v>
      </c>
      <c r="O183" s="192" t="s">
        <v>409</v>
      </c>
      <c r="P183" s="192">
        <v>6.8373028502881503</v>
      </c>
      <c r="Q183" s="192" t="s">
        <v>409</v>
      </c>
      <c r="R183" s="192">
        <v>6.3</v>
      </c>
      <c r="S183" s="192" t="s">
        <v>409</v>
      </c>
      <c r="T183" s="192" t="s">
        <v>409</v>
      </c>
      <c r="U183" s="192" t="s">
        <v>409</v>
      </c>
      <c r="V183" s="192">
        <v>0.34186514251440803</v>
      </c>
      <c r="W183" s="192">
        <v>-0.30167409247070498</v>
      </c>
      <c r="X183" s="192" t="s">
        <v>409</v>
      </c>
      <c r="Y183" s="192"/>
      <c r="Z183" s="192"/>
      <c r="AF183" s="34"/>
      <c r="AG183" s="34"/>
      <c r="AH183" s="34"/>
      <c r="AI183" s="34"/>
      <c r="AJ183" s="34"/>
      <c r="AK183" s="34"/>
      <c r="AL183" s="195"/>
      <c r="AM183" s="195"/>
      <c r="AN183" s="80"/>
      <c r="AO183" s="80"/>
      <c r="AP183" s="80"/>
      <c r="AQ183" s="35"/>
    </row>
    <row r="184" spans="1:43" x14ac:dyDescent="0.2">
      <c r="A184" s="84">
        <v>177</v>
      </c>
      <c r="B184" s="84" t="str">
        <f ca="1"/>
        <v>Serbia</v>
      </c>
      <c r="C184" s="84" t="str">
        <f ca="1"/>
        <v>SRB</v>
      </c>
      <c r="D184" s="219" t="str">
        <f ca="1"/>
        <v>ECS           Europe &amp; Central Asia</v>
      </c>
      <c r="E184" s="219" t="str">
        <f ca="1"/>
        <v>IBRD</v>
      </c>
      <c r="F184" s="190" t="str">
        <f t="shared" ca="1" si="5"/>
        <v/>
      </c>
      <c r="G184" s="80">
        <f>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4.780914437337568</v>
      </c>
      <c r="H184" s="80" cm="1">
        <f t="array" ref="H184">IF(
    SUM(IF(
            ISNUMBER(
                IF(
                    $M$4:$Y$4,
                    (M184:Y184),
                    "")),
            1,
            0))
        =0,
    NA(),
    IF(
        Parameters!$D$15=1,
        IF(
            SUM(--(ISNUMBER(IF($M$4:$Y$4=1,(M184:Y184),""))))&gt;0,
            MAX(IF(
                ISNUMBER(M184:Y184),
                IF(
                    M$4:Y$4=1,
                    M184:Y184,
                    ""),
                "")),
            MAX(IF(
                ISNUMBER(M184:Y184),
                IF(
                    M$4:Y$4=2,
                    M184:Y184,
                    ""),
                ""))
        ),
        IF(
            Parameters!$D$16=1,
            IFERROR(
                AVERAGE(IF(
                    ISNUMBER(M184:Y184),
                    IF(
                        M$4:Y$4=1,
                        M184:Y184,
                        ""),
                    "")),
                AVERAGE(IF(
                    ISNUMBER(M184:Y184),
                    IF(
                        M$4:Y$4=2,
                        M184:Y184,
                        ""),
                    ""))
            ),
            IF(
                Parameters!$D$17=1,
                IFERROR(
                    IF(
                        OR(
                            IF(
                                ISNUMBER(M184:Y184),
                                IF(
                                    M$4:Y$4=1,
                                    M184:Y184,
                                    ""),
                                "")
                            =0),
                        0,
                        GEOMEAN(IF(
                            ISNUMBER(M184:Y184),
                            IF(
                                M$4:Y$4=1,
                                M184:Y184,
                                ""),
                            ""))
                    ),
                    IF(
                        OR(IF(
                            ISNUMBER(M184:Y184),
                            IF(
                                M$4:Y$4=2,
                                M184:Y184,
                                ""),
                            "")
                            =0),
                        0,
                        GEOMEAN(IF(
                            ISNUMBER(M184:Y184),
                            IF(
                                M$4:Y$4=2,
                                M184:Y184,
                                ""),
                            "")))
                )
            )
        )
    )
)</f>
        <v>2.2857142857142798</v>
      </c>
      <c r="I184" s="191" cm="1">
        <f t="array" ref="I184">IF(
    SUM(IF(
            ISNUMBER(
                IF(
                    $M$5:$Y$5,
                    (M184:Y184),
                    "")),
            1,
            0))
        =0,
    NA(),
    IF(
        Parameters!$D$15=1,
        IF(
            SUM(--(ISNUMBER(IF($M$5:$Y$5=1,(M184:Y184),""))))&gt;0,
            MAX(IF(
                ISNUMBER(M184:Y184),
                IF(
                    M$5:Y$5=1,
                    M184:Y184,
                    ""),
                "")),
            MAX(IF(
                ISNUMBER(M184:Y184),
                IF(
                    M$5:Y$5=2,
                    M184:Y184,
                    ""),
                ""))
        ),
        IF(
            Parameters!$D$16=1,
            IFERROR(
                AVERAGE(IF(
                    ISNUMBER(M184:Y184),
                    IF(
                        M$5:Y$5=1,
                        M184:Y184,
                        ""),
                    "")),
                AVERAGE(IF(
                    ISNUMBER(M184:Y184),
                    IF(
                        M$5:Y$5=2,
                        M184:Y184,
                        ""),
                    ""))
            ),
            IF(
                Parameters!$D$17=1,
                IFERROR(
                    IF(
                        OR(
                            IF(
                                ISNUMBER(M184:Y184),
                                IF(
                                    M$5:Y$5=1,
                                    M184:Y184,
                                    ""),
                                "")
                            =0),
                        0,
                        GEOMEAN(IF(
                            ISNUMBER(M184:Y184),
                            IF(
                                M$5:Y$5=1,
                                M184:Y184,
                                ""),
                            ""))
                    ),
                    IF(
                        OR(IF(
                            ISNUMBER(M184:Y184),
                            IF(
                                M$5:Y$5=2,
                                M184:Y184,
                                ""),
                            "")
                            =0),
                        0,
                        GEOMEAN(IF(
                            ISNUMBER(M184:Y184),
                            IF(
                                M$5:Y$5=2,
                                M184:Y184,
                                ""),
                            "")))
                )
            )
        )
    )
)</f>
        <v>10</v>
      </c>
      <c r="J184" s="242">
        <v>45019</v>
      </c>
      <c r="K184" s="242">
        <v>45142</v>
      </c>
      <c r="L184" s="91" t="s">
        <v>301</v>
      </c>
      <c r="M184" s="192">
        <v>2.2857142857142798</v>
      </c>
      <c r="N184" s="192">
        <v>10</v>
      </c>
      <c r="O184" s="192">
        <v>10</v>
      </c>
      <c r="P184" s="192" t="s">
        <v>409</v>
      </c>
      <c r="Q184" s="192" t="s">
        <v>409</v>
      </c>
      <c r="R184" s="192">
        <v>1.6</v>
      </c>
      <c r="S184" s="192">
        <v>-1.6119999999999901</v>
      </c>
      <c r="T184" s="192">
        <v>1.27999999999999</v>
      </c>
      <c r="U184" s="192" t="s">
        <v>541</v>
      </c>
      <c r="V184" s="192" t="s">
        <v>409</v>
      </c>
      <c r="W184" s="192" t="s">
        <v>409</v>
      </c>
      <c r="X184" s="192" t="s">
        <v>409</v>
      </c>
      <c r="Y184" s="192"/>
      <c r="Z184" s="192"/>
      <c r="AF184" s="34"/>
      <c r="AG184" s="34"/>
      <c r="AH184" s="34"/>
      <c r="AI184" s="34"/>
      <c r="AJ184" s="34"/>
      <c r="AK184" s="34"/>
      <c r="AL184" s="195"/>
      <c r="AM184" s="195"/>
      <c r="AN184" s="80"/>
      <c r="AO184" s="80"/>
      <c r="AP184" s="80"/>
      <c r="AQ184" s="35"/>
    </row>
    <row r="185" spans="1:43" x14ac:dyDescent="0.2">
      <c r="A185" s="84">
        <v>178</v>
      </c>
      <c r="B185" s="84" t="str">
        <f ca="1"/>
        <v>South Sudan</v>
      </c>
      <c r="C185" s="84" t="str">
        <f ca="1"/>
        <v>SSD</v>
      </c>
      <c r="D185" s="219" t="str">
        <f ca="1"/>
        <v>SSF           Sub-Saharan Africa</v>
      </c>
      <c r="E185" s="219" t="str">
        <f ca="1"/>
        <v>IDA</v>
      </c>
      <c r="F185" s="190" t="str">
        <f t="shared" ca="1" si="5"/>
        <v/>
      </c>
      <c r="G185" s="80">
        <f>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10</v>
      </c>
      <c r="H185" s="80" cm="1">
        <f t="array" ref="H185">IF(
    SUM(IF(
            ISNUMBER(
                IF(
                    $M$4:$Y$4,
                    (M185:Y185),
                    "")),
            1,
            0))
        =0,
    NA(),
    IF(
        Parameters!$D$15=1,
        IF(
            SUM(--(ISNUMBER(IF($M$4:$Y$4=1,(M185:Y185),""))))&gt;0,
            MAX(IF(
                ISNUMBER(M185:Y185),
                IF(
                    M$4:Y$4=1,
                    M185:Y185,
                    ""),
                "")),
            MAX(IF(
                ISNUMBER(M185:Y185),
                IF(
                    M$4:Y$4=2,
                    M185:Y185,
                    ""),
                ""))
        ),
        IF(
            Parameters!$D$16=1,
            IFERROR(
                AVERAGE(IF(
                    ISNUMBER(M185:Y185),
                    IF(
                        M$4:Y$4=1,
                        M185:Y185,
                        ""),
                    "")),
                AVERAGE(IF(
                    ISNUMBER(M185:Y185),
                    IF(
                        M$4:Y$4=2,
                        M185:Y185,
                        ""),
                    ""))
            ),
            IF(
                Parameters!$D$17=1,
                IFERROR(
                    IF(
                        OR(
                            IF(
                                ISNUMBER(M185:Y185),
                                IF(
                                    M$4:Y$4=1,
                                    M185:Y185,
                                    ""),
                                "")
                            =0),
                        0,
                        GEOMEAN(IF(
                            ISNUMBER(M185:Y185),
                            IF(
                                M$4:Y$4=1,
                                M185:Y185,
                                ""),
                            ""))
                    ),
                    IF(
                        OR(IF(
                            ISNUMBER(M185:Y185),
                            IF(
                                M$4:Y$4=2,
                                M185:Y185,
                                ""),
                            "")
                            =0),
                        0,
                        GEOMEAN(IF(
                            ISNUMBER(M185:Y185),
                            IF(
                                M$4:Y$4=2,
                                M185:Y185,
                                ""),
                            "")))
                )
            )
        )
    )
)</f>
        <v>10</v>
      </c>
      <c r="I185" s="191" cm="1">
        <f t="array" ref="I185">IF(
    SUM(IF(
            ISNUMBER(
                IF(
                    $M$5:$Y$5,
                    (M185:Y185),
                    "")),
            1,
            0))
        =0,
    NA(),
    IF(
        Parameters!$D$15=1,
        IF(
            SUM(--(ISNUMBER(IF($M$5:$Y$5=1,(M185:Y185),""))))&gt;0,
            MAX(IF(
                ISNUMBER(M185:Y185),
                IF(
                    M$5:Y$5=1,
                    M185:Y185,
                    ""),
                "")),
            MAX(IF(
                ISNUMBER(M185:Y185),
                IF(
                    M$5:Y$5=2,
                    M185:Y185,
                    ""),
                ""))
        ),
        IF(
            Parameters!$D$16=1,
            IFERROR(
                AVERAGE(IF(
                    ISNUMBER(M185:Y185),
                    IF(
                        M$5:Y$5=1,
                        M185:Y185,
                        ""),
                    "")),
                AVERAGE(IF(
                    ISNUMBER(M185:Y185),
                    IF(
                        M$5:Y$5=2,
                        M185:Y185,
                        ""),
                    ""))
            ),
            IF(
                Parameters!$D$17=1,
                IFERROR(
                    IF(
                        OR(
                            IF(
                                ISNUMBER(M185:Y185),
                                IF(
                                    M$5:Y$5=1,
                                    M185:Y185,
                                    ""),
                                "")
                            =0),
                        0,
                        GEOMEAN(IF(
                            ISNUMBER(M185:Y185),
                            IF(
                                M$5:Y$5=1,
                                M185:Y185,
                                ""),
                            ""))
                    ),
                    IF(
                        OR(IF(
                            ISNUMBER(M185:Y185),
                            IF(
                                M$5:Y$5=2,
                                M185:Y185,
                                ""),
                            "")
                            =0),
                        0,
                        GEOMEAN(IF(
                            ISNUMBER(M185:Y185),
                            IF(
                                M$5:Y$5=2,
                                M185:Y185,
                                ""),
                            "")))
                )
            )
        )
    )
)</f>
        <v>10</v>
      </c>
      <c r="J185" s="242">
        <v>45142</v>
      </c>
      <c r="K185" s="242">
        <v>45142</v>
      </c>
      <c r="L185" s="91" t="s">
        <v>303</v>
      </c>
      <c r="M185" s="192">
        <v>10</v>
      </c>
      <c r="N185" s="192" t="s">
        <v>409</v>
      </c>
      <c r="O185" s="192" t="s">
        <v>409</v>
      </c>
      <c r="P185" s="192">
        <v>10</v>
      </c>
      <c r="Q185" s="192" t="s">
        <v>409</v>
      </c>
      <c r="R185" s="192">
        <v>8</v>
      </c>
      <c r="S185" s="192" t="s">
        <v>409</v>
      </c>
      <c r="T185" s="192" t="s">
        <v>409</v>
      </c>
      <c r="U185" s="192" t="s">
        <v>409</v>
      </c>
      <c r="V185" s="192">
        <v>1.0024358733761001</v>
      </c>
      <c r="W185" s="192">
        <v>-7.7314335083599403E-2</v>
      </c>
      <c r="X185" s="192" t="s">
        <v>409</v>
      </c>
      <c r="Y185" s="192"/>
      <c r="Z185" s="192"/>
      <c r="AF185" s="34"/>
      <c r="AG185" s="34"/>
      <c r="AH185" s="34"/>
      <c r="AI185" s="34"/>
      <c r="AJ185" s="34"/>
      <c r="AK185" s="34"/>
      <c r="AL185" s="195"/>
      <c r="AM185" s="195"/>
      <c r="AN185" s="80"/>
      <c r="AO185" s="80"/>
      <c r="AP185" s="80"/>
      <c r="AQ185" s="35"/>
    </row>
    <row r="186" spans="1:43" x14ac:dyDescent="0.2">
      <c r="A186" s="84">
        <v>179</v>
      </c>
      <c r="B186" s="84" t="str">
        <f ca="1"/>
        <v>São Tomé and Príncipe</v>
      </c>
      <c r="C186" s="84" t="str">
        <f ca="1"/>
        <v>STP</v>
      </c>
      <c r="D186" s="219" t="str">
        <f ca="1"/>
        <v>SSF           Sub-Saharan Africa</v>
      </c>
      <c r="E186" s="219" t="str">
        <f ca="1"/>
        <v>IDA</v>
      </c>
      <c r="F186" s="190" t="str">
        <f t="shared" ca="1" si="5"/>
        <v/>
      </c>
      <c r="G186" s="80">
        <f>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4.3364104123899967</v>
      </c>
      <c r="H186" s="80" cm="1">
        <f t="array" ref="H186">IF(
    SUM(IF(
            ISNUMBER(
                IF(
                    $M$4:$Y$4,
                    (M186:Y186),
                    "")),
            1,
            0))
        =0,
    NA(),
    IF(
        Parameters!$D$15=1,
        IF(
            SUM(--(ISNUMBER(IF($M$4:$Y$4=1,(M186:Y186),""))))&gt;0,
            MAX(IF(
                ISNUMBER(M186:Y186),
                IF(
                    M$4:Y$4=1,
                    M186:Y186,
                    ""),
                "")),
            MAX(IF(
                ISNUMBER(M186:Y186),
                IF(
                    M$4:Y$4=2,
                    M186:Y186,
                    ""),
                ""))
        ),
        IF(
            Parameters!$D$16=1,
            IFERROR(
                AVERAGE(IF(
                    ISNUMBER(M186:Y186),
                    IF(
                        M$4:Y$4=1,
                        M186:Y186,
                        ""),
                    "")),
                AVERAGE(IF(
                    ISNUMBER(M186:Y186),
                    IF(
                        M$4:Y$4=2,
                        M186:Y186,
                        ""),
                    ""))
            ),
            IF(
                Parameters!$D$17=1,
                IFERROR(
                    IF(
                        OR(
                            IF(
                                ISNUMBER(M186:Y186),
                                IF(
                                    M$4:Y$4=1,
                                    M186:Y186,
                                    ""),
                                "")
                            =0),
                        0,
                        GEOMEAN(IF(
                            ISNUMBER(M186:Y186),
                            IF(
                                M$4:Y$4=1,
                                M186:Y186,
                                ""),
                            ""))
                    ),
                    IF(
                        OR(IF(
                            ISNUMBER(M186:Y186),
                            IF(
                                M$4:Y$4=2,
                                M186:Y186,
                                ""),
                            "")
                            =0),
                        0,
                        GEOMEAN(IF(
                            ISNUMBER(M186:Y186),
                            IF(
                                M$4:Y$4=2,
                                M186:Y186,
                                ""),
                            "")))
                )
            )
        )
    )
)</f>
        <v>8.8571428571428505</v>
      </c>
      <c r="I186" s="191" cm="1">
        <f t="array" ref="I186">IF(
    SUM(IF(
            ISNUMBER(
                IF(
                    $M$5:$Y$5,
                    (M186:Y186),
                    "")),
            1,
            0))
        =0,
    NA(),
    IF(
        Parameters!$D$15=1,
        IF(
            SUM(--(ISNUMBER(IF($M$5:$Y$5=1,(M186:Y186),""))))&gt;0,
            MAX(IF(
                ISNUMBER(M186:Y186),
                IF(
                    M$5:Y$5=1,
                    M186:Y186,
                    ""),
                "")),
            MAX(IF(
                ISNUMBER(M186:Y186),
                IF(
                    M$5:Y$5=2,
                    M186:Y186,
                    ""),
                ""))
        ),
        IF(
            Parameters!$D$16=1,
            IFERROR(
                AVERAGE(IF(
                    ISNUMBER(M186:Y186),
                    IF(
                        M$5:Y$5=1,
                        M186:Y186,
                        ""),
                    "")),
                AVERAGE(IF(
                    ISNUMBER(M186:Y186),
                    IF(
                        M$5:Y$5=2,
                        M186:Y186,
                        ""),
                    ""))
            ),
            IF(
                Parameters!$D$17=1,
                IFERROR(
                    IF(
                        OR(
                            IF(
                                ISNUMBER(M186:Y186),
                                IF(
                                    M$5:Y$5=1,
                                    M186:Y186,
                                    ""),
                                "")
                            =0),
                        0,
                        GEOMEAN(IF(
                            ISNUMBER(M186:Y186),
                            IF(
                                M$5:Y$5=1,
                                M186:Y186,
                                ""),
                            ""))
                    ),
                    IF(
                        OR(IF(
                            ISNUMBER(M186:Y186),
                            IF(
                                M$5:Y$5=2,
                                M186:Y186,
                                ""),
                            "")
                            =0),
                        0,
                        GEOMEAN(IF(
                            ISNUMBER(M186:Y186),
                            IF(
                                M$5:Y$5=2,
                                M186:Y186,
                                ""),
                            "")))
                )
            )
        )
    )
)</f>
        <v>2.1230836589159798</v>
      </c>
      <c r="J186" s="242">
        <v>45142</v>
      </c>
      <c r="K186" s="242">
        <v>45142</v>
      </c>
      <c r="L186" s="91" t="s">
        <v>304</v>
      </c>
      <c r="M186" s="192">
        <v>8.8571428571428505</v>
      </c>
      <c r="N186" s="192" t="s">
        <v>409</v>
      </c>
      <c r="O186" s="192" t="s">
        <v>409</v>
      </c>
      <c r="P186" s="192">
        <v>2.1230836589159798</v>
      </c>
      <c r="Q186" s="192" t="s">
        <v>409</v>
      </c>
      <c r="R186" s="192">
        <v>6.2</v>
      </c>
      <c r="S186" s="192" t="s">
        <v>409</v>
      </c>
      <c r="T186" s="192" t="s">
        <v>409</v>
      </c>
      <c r="U186" s="192" t="s">
        <v>409</v>
      </c>
      <c r="V186" s="192">
        <v>0.10615418294579899</v>
      </c>
      <c r="W186" s="192">
        <v>-3.3487534703899903E-2</v>
      </c>
      <c r="X186" s="192" t="s">
        <v>409</v>
      </c>
      <c r="Y186" s="192"/>
      <c r="Z186" s="192"/>
      <c r="AF186" s="34"/>
      <c r="AG186" s="34"/>
      <c r="AH186" s="34"/>
      <c r="AI186" s="34"/>
      <c r="AJ186" s="34"/>
      <c r="AK186" s="34"/>
      <c r="AL186" s="195"/>
      <c r="AM186" s="195"/>
      <c r="AN186" s="80"/>
      <c r="AO186" s="80"/>
      <c r="AP186" s="80"/>
      <c r="AQ186" s="35"/>
    </row>
    <row r="187" spans="1:43" x14ac:dyDescent="0.2">
      <c r="A187" s="84">
        <v>180</v>
      </c>
      <c r="B187" s="84" t="str">
        <f ca="1"/>
        <v>Suriname</v>
      </c>
      <c r="C187" s="84" t="str">
        <f ca="1"/>
        <v>SUR</v>
      </c>
      <c r="D187" s="219" t="str">
        <f ca="1"/>
        <v>LCN           Latin America &amp; Caribbean</v>
      </c>
      <c r="E187" s="219" t="str">
        <f ca="1"/>
        <v>IBRD</v>
      </c>
      <c r="F187" s="190" t="str">
        <f t="shared" ca="1" si="5"/>
        <v/>
      </c>
      <c r="G187" s="80">
        <f>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1.6044580749541766</v>
      </c>
      <c r="H187" s="80" cm="1">
        <f t="array" ref="H187">IF(
    SUM(IF(
            ISNUMBER(
                IF(
                    $M$4:$Y$4,
                    (M187:Y187),
                    "")),
            1,
            0))
        =0,
    NA(),
    IF(
        Parameters!$D$15=1,
        IF(
            SUM(--(ISNUMBER(IF($M$4:$Y$4=1,(M187:Y187),""))))&gt;0,
            MAX(IF(
                ISNUMBER(M187:Y187),
                IF(
                    M$4:Y$4=1,
                    M187:Y187,
                    ""),
                "")),
            MAX(IF(
                ISNUMBER(M187:Y187),
                IF(
                    M$4:Y$4=2,
                    M187:Y187,
                    ""),
                ""))
        ),
        IF(
            Parameters!$D$16=1,
            IFERROR(
                AVERAGE(IF(
                    ISNUMBER(M187:Y187),
                    IF(
                        M$4:Y$4=1,
                        M187:Y187,
                        ""),
                    "")),
                AVERAGE(IF(
                    ISNUMBER(M187:Y187),
                    IF(
                        M$4:Y$4=2,
                        M187:Y187,
                        ""),
                    ""))
            ),
            IF(
                Parameters!$D$17=1,
                IFERROR(
                    IF(
                        OR(
                            IF(
                                ISNUMBER(M187:Y187),
                                IF(
                                    M$4:Y$4=1,
                                    M187:Y187,
                                    ""),
                                "")
                            =0),
                        0,
                        GEOMEAN(IF(
                            ISNUMBER(M187:Y187),
                            IF(
                                M$4:Y$4=1,
                                M187:Y187,
                                ""),
                            ""))
                    ),
                    IF(
                        OR(IF(
                            ISNUMBER(M187:Y187),
                            IF(
                                M$4:Y$4=2,
                                M187:Y187,
                                ""),
                            "")
                            =0),
                        0,
                        GEOMEAN(IF(
                            ISNUMBER(M187:Y187),
                            IF(
                                M$4:Y$4=2,
                                M187:Y187,
                                ""),
                            "")))
                )
            )
        )
    )
)</f>
        <v>4.8571428571428497</v>
      </c>
      <c r="I187" s="191" cm="1">
        <f t="array" ref="I187">IF(
    SUM(IF(
            ISNUMBER(
                IF(
                    $M$5:$Y$5,
                    (M187:Y187),
                    "")),
            1,
            0))
        =0,
    NA(),
    IF(
        Parameters!$D$15=1,
        IF(
            SUM(--(ISNUMBER(IF($M$5:$Y$5=1,(M187:Y187),""))))&gt;0,
            MAX(IF(
                ISNUMBER(M187:Y187),
                IF(
                    M$5:Y$5=1,
                    M187:Y187,
                    ""),
                "")),
            MAX(IF(
                ISNUMBER(M187:Y187),
                IF(
                    M$5:Y$5=2,
                    M187:Y187,
                    ""),
                ""))
        ),
        IF(
            Parameters!$D$16=1,
            IFERROR(
                AVERAGE(IF(
                    ISNUMBER(M187:Y187),
                    IF(
                        M$5:Y$5=1,
                        M187:Y187,
                        ""),
                    "")),
                AVERAGE(IF(
                    ISNUMBER(M187:Y187),
                    IF(
                        M$5:Y$5=2,
                        M187:Y187,
                        ""),
                    ""))
            ),
            IF(
                Parameters!$D$17=1,
                IFERROR(
                    IF(
                        OR(
                            IF(
                                ISNUMBER(M187:Y187),
                                IF(
                                    M$5:Y$5=1,
                                    M187:Y187,
                                    ""),
                                "")
                            =0),
                        0,
                        GEOMEAN(IF(
                            ISNUMBER(M187:Y187),
                            IF(
                                M$5:Y$5=1,
                                M187:Y187,
                                ""),
                            ""))
                    ),
                    IF(
                        OR(IF(
                            ISNUMBER(M187:Y187),
                            IF(
                                M$5:Y$5=2,
                                M187:Y187,
                                ""),
                            "")
                            =0),
                        0,
                        GEOMEAN(IF(
                            ISNUMBER(M187:Y187),
                            IF(
                                M$5:Y$5=2,
                                M187:Y187,
                                ""),
                            "")))
                )
            )
        )
    )
)</f>
        <v>0.52999999999999003</v>
      </c>
      <c r="J187" s="242">
        <v>45142</v>
      </c>
      <c r="K187" s="242">
        <v>45142</v>
      </c>
      <c r="L187" s="91" t="s">
        <v>306</v>
      </c>
      <c r="M187" s="192">
        <v>4.8571428571428497</v>
      </c>
      <c r="N187" s="192">
        <v>0.52999999999999003</v>
      </c>
      <c r="O187" s="192" t="s">
        <v>409</v>
      </c>
      <c r="P187" s="192" t="s">
        <v>409</v>
      </c>
      <c r="Q187" s="192" t="s">
        <v>409</v>
      </c>
      <c r="R187" s="192">
        <v>3.4</v>
      </c>
      <c r="S187" s="192">
        <v>-0.29999999999999799</v>
      </c>
      <c r="T187" s="192">
        <v>5.2999999999998999E-2</v>
      </c>
      <c r="U187" s="192" t="s">
        <v>409</v>
      </c>
      <c r="V187" s="192" t="s">
        <v>409</v>
      </c>
      <c r="W187" s="192" t="s">
        <v>409</v>
      </c>
      <c r="X187" s="192" t="s">
        <v>409</v>
      </c>
      <c r="Y187" s="192"/>
      <c r="Z187" s="192"/>
      <c r="AF187" s="34"/>
      <c r="AG187" s="34"/>
      <c r="AH187" s="34"/>
      <c r="AI187" s="34"/>
      <c r="AJ187" s="34"/>
      <c r="AK187" s="34"/>
      <c r="AL187" s="195"/>
      <c r="AM187" s="195"/>
      <c r="AN187" s="80"/>
      <c r="AO187" s="80"/>
      <c r="AP187" s="80"/>
      <c r="AQ187" s="35"/>
    </row>
    <row r="188" spans="1:43" x14ac:dyDescent="0.2">
      <c r="A188" s="84">
        <v>181</v>
      </c>
      <c r="B188" s="84" t="str">
        <f ca="1"/>
        <v>Slovak Republic</v>
      </c>
      <c r="C188" s="84" t="str">
        <f ca="1"/>
        <v>SVK</v>
      </c>
      <c r="D188" s="219" t="str">
        <f ca="1"/>
        <v>ECS           Europe &amp; Central Asia</v>
      </c>
      <c r="E188" s="219" t="str">
        <f ca="1"/>
        <v>NA</v>
      </c>
      <c r="F188" s="190" t="str">
        <f t="shared" ca="1" si="5"/>
        <v/>
      </c>
      <c r="G188" s="80">
        <f>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1.6035674514745406</v>
      </c>
      <c r="H188" s="80" cm="1">
        <f t="array" ref="H188">IF(
    SUM(IF(
            ISNUMBER(
                IF(
                    $M$4:$Y$4,
                    (M188:Y188),
                    "")),
            1,
            0))
        =0,
    NA(),
    IF(
        Parameters!$D$15=1,
        IF(
            SUM(--(ISNUMBER(IF($M$4:$Y$4=1,(M188:Y188),""))))&gt;0,
            MAX(IF(
                ISNUMBER(M188:Y188),
                IF(
                    M$4:Y$4=1,
                    M188:Y188,
                    ""),
                "")),
            MAX(IF(
                ISNUMBER(M188:Y188),
                IF(
                    M$4:Y$4=2,
                    M188:Y188,
                    ""),
                ""))
        ),
        IF(
            Parameters!$D$16=1,
            IFERROR(
                AVERAGE(IF(
                    ISNUMBER(M188:Y188),
                    IF(
                        M$4:Y$4=1,
                        M188:Y188,
                        ""),
                    "")),
                AVERAGE(IF(
                    ISNUMBER(M188:Y188),
                    IF(
                        M$4:Y$4=2,
                        M188:Y188,
                        ""),
                    ""))
            ),
            IF(
                Parameters!$D$17=1,
                IFERROR(
                    IF(
                        OR(
                            IF(
                                ISNUMBER(M188:Y188),
                                IF(
                                    M$4:Y$4=1,
                                    M188:Y188,
                                    ""),
                                "")
                            =0),
                        0,
                        GEOMEAN(IF(
                            ISNUMBER(M188:Y188),
                            IF(
                                M$4:Y$4=1,
                                M188:Y188,
                                ""),
                            ""))
                    ),
                    IF(
                        OR(IF(
                            ISNUMBER(M188:Y188),
                            IF(
                                M$4:Y$4=2,
                                M188:Y188,
                                ""),
                            "")
                            =0),
                        0,
                        GEOMEAN(IF(
                            ISNUMBER(M188:Y188),
                            IF(
                                M$4:Y$4=2,
                                M188:Y188,
                                ""),
                            "")))
                )
            )
        )
    )
)</f>
        <v>1.1428571428571399</v>
      </c>
      <c r="I188" s="191" cm="1">
        <f t="array" ref="I188">IF(
    SUM(IF(
            ISNUMBER(
                IF(
                    $M$5:$Y$5,
                    (M188:Y188),
                    "")),
            1,
            0))
        =0,
    NA(),
    IF(
        Parameters!$D$15=1,
        IF(
            SUM(--(ISNUMBER(IF($M$5:$Y$5=1,(M188:Y188),""))))&gt;0,
            MAX(IF(
                ISNUMBER(M188:Y188),
                IF(
                    M$5:Y$5=1,
                    M188:Y188,
                    ""),
                "")),
            MAX(IF(
                ISNUMBER(M188:Y188),
                IF(
                    M$5:Y$5=2,
                    M188:Y188,
                    ""),
                ""))
        ),
        IF(
            Parameters!$D$16=1,
            IFERROR(
                AVERAGE(IF(
                    ISNUMBER(M188:Y188),
                    IF(
                        M$5:Y$5=1,
                        M188:Y188,
                        ""),
                    "")),
                AVERAGE(IF(
                    ISNUMBER(M188:Y188),
                    IF(
                        M$5:Y$5=2,
                        M188:Y188,
                        ""),
                    ""))
            ),
            IF(
                Parameters!$D$17=1,
                IFERROR(
                    IF(
                        OR(
                            IF(
                                ISNUMBER(M188:Y188),
                                IF(
                                    M$5:Y$5=1,
                                    M188:Y188,
                                    ""),
                                "")
                            =0),
                        0,
                        GEOMEAN(IF(
                            ISNUMBER(M188:Y188),
                            IF(
                                M$5:Y$5=1,
                                M188:Y188,
                                ""),
                            ""))
                    ),
                    IF(
                        OR(IF(
                            ISNUMBER(M188:Y188),
                            IF(
                                M$5:Y$5=2,
                                M188:Y188,
                                ""),
                            "")
                            =0),
                        0,
                        GEOMEAN(IF(
                            ISNUMBER(M188:Y188),
                            IF(
                                M$5:Y$5=2,
                                M188:Y188,
                                ""),
                            "")))
                )
            )
        )
    )
)</f>
        <v>2.2499999999999898</v>
      </c>
      <c r="J188" s="242">
        <v>45142</v>
      </c>
      <c r="K188" s="242">
        <v>45142</v>
      </c>
      <c r="L188" s="91" t="s">
        <v>307</v>
      </c>
      <c r="M188" s="192">
        <v>1.1428571428571399</v>
      </c>
      <c r="N188" s="192">
        <v>2.2499999999999898</v>
      </c>
      <c r="O188" s="192" t="s">
        <v>409</v>
      </c>
      <c r="P188" s="192" t="s">
        <v>409</v>
      </c>
      <c r="Q188" s="192" t="s">
        <v>409</v>
      </c>
      <c r="R188" s="192">
        <v>0.8</v>
      </c>
      <c r="S188" s="192">
        <v>-0.71699999999999897</v>
      </c>
      <c r="T188" s="192">
        <v>0.22499999999999901</v>
      </c>
      <c r="U188" s="192" t="s">
        <v>409</v>
      </c>
      <c r="V188" s="192" t="s">
        <v>409</v>
      </c>
      <c r="W188" s="192" t="s">
        <v>409</v>
      </c>
      <c r="X188" s="192" t="s">
        <v>409</v>
      </c>
      <c r="Y188" s="192"/>
      <c r="Z188" s="192"/>
      <c r="AF188" s="34"/>
      <c r="AG188" s="34"/>
      <c r="AH188" s="34"/>
      <c r="AI188" s="34"/>
      <c r="AJ188" s="34"/>
      <c r="AK188" s="34"/>
      <c r="AL188" s="195"/>
      <c r="AM188" s="195"/>
      <c r="AN188" s="80"/>
      <c r="AO188" s="80"/>
      <c r="AP188" s="80"/>
      <c r="AQ188" s="35"/>
    </row>
    <row r="189" spans="1:43" x14ac:dyDescent="0.2">
      <c r="A189" s="84">
        <v>182</v>
      </c>
      <c r="B189" s="84" t="str">
        <f ca="1"/>
        <v>Slovenia</v>
      </c>
      <c r="C189" s="84" t="str">
        <f ca="1"/>
        <v>SVN</v>
      </c>
      <c r="D189" s="219" t="str">
        <f ca="1"/>
        <v>ECS           Europe &amp; Central Asia</v>
      </c>
      <c r="E189" s="219" t="str">
        <f ca="1"/>
        <v>NA</v>
      </c>
      <c r="F189" s="190" t="str">
        <f t="shared" ca="1" si="5"/>
        <v/>
      </c>
      <c r="G189" s="80">
        <f>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$M$4:$Y$4,
                    (M189:Y189),
                    "")),
            1,
            0))
        =0,
    NA(),
    IF(
        Parameters!$D$15=1,
        IF(
            SUM(--(ISNUMBER(IF($M$4:$Y$4=1,(M189:Y189),""))))&gt;0,
            MAX(IF(
                ISNUMBER(M189:Y189),
                IF(
                    M$4:Y$4=1,
                    M189:Y189,
                    ""),
                "")),
            MAX(IF(
                ISNUMBER(M189:Y189),
                IF(
                    M$4:Y$4=2,
                    M189:Y189,
                    ""),
                ""))
        ),
        IF(
            Parameters!$D$16=1,
            IFERROR(
                AVERAGE(IF(
                    ISNUMBER(M189:Y189),
                    IF(
                        M$4:Y$4=1,
                        M189:Y189,
                        ""),
                    "")),
                AVERAGE(IF(
                    ISNUMBER(M189:Y189),
                    IF(
                        M$4:Y$4=2,
                        M189:Y189,
                        ""),
                    ""))
            ),
            IF(
                Parameters!$D$17=1,
                IFERROR(
                    IF(
                        OR(
                            IF(
                                ISNUMBER(M189:Y189),
                                IF(
                                    M$4:Y$4=1,
                                    M189:Y189,
                                    ""),
                                "")
                            =0),
                        0,
                        GEOMEAN(IF(
                            ISNUMBER(M189:Y189),
                            IF(
                                M$4:Y$4=1,
                                M189:Y189,
                                ""),
                            ""))
                    ),
                    IF(
                        OR(IF(
                            ISNUMBER(M189:Y189),
                            IF(
                                M$4:Y$4=2,
                                M189:Y189,
                                ""),
                            "")
                            =0),
                        0,
                        GEOMEAN(IF(
                            ISNUMBER(M189:Y189),
                            IF(
                                M$4:Y$4=2,
                                M189:Y189,
                                ""),
                            "")))
                )
            )
        )
    )
)</f>
        <v>0.28571428571428598</v>
      </c>
      <c r="I189" s="191" cm="1">
        <f t="array" ref="I189">IF(
    SUM(IF(
            ISNUMBER(
                IF(
                    $M$5:$Y$5,
                    (M189:Y189),
                    "")),
            1,
            0))
        =0,
    NA(),
    IF(
        Parameters!$D$15=1,
        IF(
            SUM(--(ISNUMBER(IF($M$5:$Y$5=1,(M189:Y189),""))))&gt;0,
            MAX(IF(
                ISNUMBER(M189:Y189),
                IF(
                    M$5:Y$5=1,
                    M189:Y189,
                    ""),
                "")),
            MAX(IF(
                ISNUMBER(M189:Y189),
                IF(
                    M$5:Y$5=2,
                    M189:Y189,
                    ""),
                ""))
        ),
        IF(
            Parameters!$D$16=1,
            IFERROR(
                AVERAGE(IF(
                    ISNUMBER(M189:Y189),
                    IF(
                        M$5:Y$5=1,
                        M189:Y189,
                        ""),
                    "")),
                AVERAGE(IF(
                    ISNUMBER(M189:Y189),
                    IF(
                        M$5:Y$5=2,
                        M189:Y189,
                        ""),
                    ""))
            ),
            IF(
                Parameters!$D$17=1,
                IFERROR(
                    IF(
                        OR(
                            IF(
                                ISNUMBER(M189:Y189),
                                IF(
                                    M$5:Y$5=1,
                                    M189:Y189,
                                    ""),
                                "")
                            =0),
                        0,
                        GEOMEAN(IF(
                            ISNUMBER(M189:Y189),
                            IF(
                                M$5:Y$5=1,
                                M189:Y189,
                                ""),
                            ""))
                    ),
                    IF(
                        OR(IF(
                            ISNUMBER(M189:Y189),
                            IF(
                                M$5:Y$5=2,
                                M189:Y189,
                                ""),
                            "")
                            =0),
                        0,
                        GEOMEAN(IF(
                            ISNUMBER(M189:Y189),
                            IF(
                                M$5:Y$5=2,
                                M189:Y189,
                                ""),
                            "")))
                )
            )
        )
    )
)</f>
        <v>0</v>
      </c>
      <c r="J189" s="242">
        <v>44753</v>
      </c>
      <c r="K189" s="242">
        <v>45142</v>
      </c>
      <c r="L189" s="91" t="s">
        <v>309</v>
      </c>
      <c r="M189" s="192">
        <v>0.28571428571428598</v>
      </c>
      <c r="N189" s="192">
        <v>0</v>
      </c>
      <c r="O189" s="192" t="s">
        <v>409</v>
      </c>
      <c r="P189" s="192" t="s">
        <v>409</v>
      </c>
      <c r="Q189" s="192" t="s">
        <v>409</v>
      </c>
      <c r="R189" s="192">
        <v>0.2</v>
      </c>
      <c r="S189" s="192">
        <v>-0.72499999999999898</v>
      </c>
      <c r="T189" s="192">
        <v>-0.27500000000000002</v>
      </c>
      <c r="U189" s="192" t="s">
        <v>409</v>
      </c>
      <c r="V189" s="192" t="s">
        <v>409</v>
      </c>
      <c r="W189" s="192" t="s">
        <v>409</v>
      </c>
      <c r="X189" s="192" t="s">
        <v>409</v>
      </c>
      <c r="Y189" s="192"/>
      <c r="Z189" s="192"/>
      <c r="AF189" s="34"/>
      <c r="AG189" s="34"/>
      <c r="AH189" s="34"/>
      <c r="AI189" s="34"/>
      <c r="AJ189" s="34"/>
      <c r="AK189" s="34"/>
      <c r="AL189" s="195"/>
      <c r="AM189" s="195"/>
      <c r="AN189" s="80"/>
      <c r="AO189" s="80"/>
      <c r="AP189" s="80"/>
      <c r="AQ189" s="35"/>
    </row>
    <row r="190" spans="1:43" x14ac:dyDescent="0.2">
      <c r="A190" s="84">
        <v>183</v>
      </c>
      <c r="B190" s="84" t="str">
        <f ca="1"/>
        <v>Sweden</v>
      </c>
      <c r="C190" s="84" t="str">
        <f ca="1"/>
        <v>SWE</v>
      </c>
      <c r="D190" s="219" t="str">
        <f ca="1"/>
        <v>ECS           Europe &amp; Central Asia</v>
      </c>
      <c r="E190" s="219" t="str">
        <f ca="1"/>
        <v>NA</v>
      </c>
      <c r="F190" s="190" t="str">
        <f t="shared" ca="1" si="5"/>
        <v/>
      </c>
      <c r="G190" s="80">
        <f>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1.0515294982615961</v>
      </c>
      <c r="H190" s="80" cm="1">
        <f t="array" ref="H190">IF(
    SUM(IF(
            ISNUMBER(
                IF(
                    $M$4:$Y$4,
                    (M190:Y190),
                    "")),
            1,
            0))
        =0,
    NA(),
    IF(
        Parameters!$D$15=1,
        IF(
            SUM(--(ISNUMBER(IF($M$4:$Y$4=1,(M190:Y190),""))))&gt;0,
            MAX(IF(
                ISNUMBER(M190:Y190),
                IF(
                    M$4:Y$4=1,
                    M190:Y190,
                    ""),
                "")),
            MAX(IF(
                ISNUMBER(M190:Y190),
                IF(
                    M$4:Y$4=2,
                    M190:Y190,
                    ""),
                ""))
        ),
        IF(
            Parameters!$D$16=1,
            IFERROR(
                AVERAGE(IF(
                    ISNUMBER(M190:Y190),
                    IF(
                        M$4:Y$4=1,
                        M190:Y190,
                        ""),
                    "")),
                AVERAGE(IF(
                    ISNUMBER(M190:Y190),
                    IF(
                        M$4:Y$4=2,
                        M190:Y190,
                        ""),
                    ""))
            ),
            IF(
                Parameters!$D$17=1,
                IFERROR(
                    IF(
                        OR(
                            IF(
                                ISNUMBER(M190:Y190),
                                IF(
                                    M$4:Y$4=1,
                                    M190:Y190,
                                    ""),
                                "")
                            =0),
                        0,
                        GEOMEAN(IF(
                            ISNUMBER(M190:Y190),
                            IF(
                                M$4:Y$4=1,
                                M190:Y190,
                                ""),
                            ""))
                    ),
                    IF(
                        OR(IF(
                            ISNUMBER(M190:Y190),
                            IF(
                                M$4:Y$4=2,
                                M190:Y190,
                                ""),
                            "")
                            =0),
                        0,
                        GEOMEAN(IF(
                            ISNUMBER(M190:Y190),
                            IF(
                                M$4:Y$4=2,
                                M190:Y190,
                                ""),
                            "")))
                )
            )
        )
    )
)</f>
        <v>0.42857142857142799</v>
      </c>
      <c r="I190" s="191" cm="1">
        <f t="array" ref="I190">IF(
    SUM(IF(
            ISNUMBER(
                IF(
                    $M$5:$Y$5,
                    (M190:Y190),
                    "")),
            1,
            0))
        =0,
    NA(),
    IF(
        Parameters!$D$15=1,
        IF(
            SUM(--(ISNUMBER(IF($M$5:$Y$5=1,(M190:Y190),""))))&gt;0,
            MAX(IF(
                ISNUMBER(M190:Y190),
                IF(
                    M$5:Y$5=1,
                    M190:Y190,
                    ""),
                "")),
            MAX(IF(
                ISNUMBER(M190:Y190),
                IF(
                    M$5:Y$5=2,
                    M190:Y190,
                    ""),
                ""))
        ),
        IF(
            Parameters!$D$16=1,
            IFERROR(
                AVERAGE(IF(
                    ISNUMBER(M190:Y190),
                    IF(
                        M$5:Y$5=1,
                        M190:Y190,
                        ""),
                    "")),
                AVERAGE(IF(
                    ISNUMBER(M190:Y190),
                    IF(
                        M$5:Y$5=2,
                        M190:Y190,
                        ""),
                    ""))
            ),
            IF(
                Parameters!$D$17=1,
                IFERROR(
                    IF(
                        OR(
                            IF(
                                ISNUMBER(M190:Y190),
                                IF(
                                    M$5:Y$5=1,
                                    M190:Y190,
                                    ""),
                                "")
                            =0),
                        0,
                        GEOMEAN(IF(
                            ISNUMBER(M190:Y190),
                            IF(
                                M$5:Y$5=1,
                                M190:Y190,
                                ""),
                            ""))
                    ),
                    IF(
                        OR(IF(
                            ISNUMBER(M190:Y190),
                            IF(
                                M$5:Y$5=2,
                                M190:Y190,
                                ""),
                            "")
                            =0),
                        0,
                        GEOMEAN(IF(
                            ISNUMBER(M190:Y190),
                            IF(
                                M$5:Y$5=2,
                                M190:Y190,
                                ""),
                            "")))
                )
            )
        )
    )
)</f>
        <v>2.58</v>
      </c>
      <c r="J190" s="242">
        <v>45142</v>
      </c>
      <c r="K190" s="242">
        <v>45142</v>
      </c>
      <c r="L190" s="91" t="s">
        <v>311</v>
      </c>
      <c r="M190" s="192">
        <v>0.42857142857142799</v>
      </c>
      <c r="N190" s="192">
        <v>2.58</v>
      </c>
      <c r="O190" s="192" t="s">
        <v>409</v>
      </c>
      <c r="P190" s="192" t="s">
        <v>409</v>
      </c>
      <c r="Q190" s="192" t="s">
        <v>409</v>
      </c>
      <c r="R190" s="192">
        <v>0.3</v>
      </c>
      <c r="S190" s="192">
        <v>-1.333</v>
      </c>
      <c r="T190" s="192">
        <v>0.25800000000000001</v>
      </c>
      <c r="U190" s="192" t="s">
        <v>409</v>
      </c>
      <c r="V190" s="192" t="s">
        <v>409</v>
      </c>
      <c r="W190" s="192" t="s">
        <v>409</v>
      </c>
      <c r="X190" s="192" t="s">
        <v>409</v>
      </c>
      <c r="Y190" s="192"/>
      <c r="Z190" s="192"/>
      <c r="AF190" s="34"/>
      <c r="AG190" s="34"/>
      <c r="AH190" s="34"/>
      <c r="AI190" s="34"/>
      <c r="AJ190" s="34"/>
      <c r="AK190" s="34"/>
      <c r="AL190" s="195"/>
      <c r="AM190" s="195"/>
      <c r="AN190" s="80"/>
      <c r="AO190" s="80"/>
      <c r="AP190" s="80"/>
      <c r="AQ190" s="35"/>
    </row>
    <row r="191" spans="1:43" x14ac:dyDescent="0.2">
      <c r="A191" s="84">
        <v>184</v>
      </c>
      <c r="B191" s="84" t="str">
        <f ca="1"/>
        <v>Eswatini</v>
      </c>
      <c r="C191" s="84" t="str">
        <f ca="1"/>
        <v>SWZ</v>
      </c>
      <c r="D191" s="219" t="str">
        <f ca="1"/>
        <v>SSF           Sub-Saharan Africa</v>
      </c>
      <c r="E191" s="219" t="str">
        <f ca="1"/>
        <v>IBRD</v>
      </c>
      <c r="F191" s="190" t="str">
        <f t="shared" ca="1" si="5"/>
        <v/>
      </c>
      <c r="G191" s="80">
        <f>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0</v>
      </c>
      <c r="H191" s="80" cm="1">
        <f t="array" ref="H191">IF(
    SUM(IF(
            ISNUMBER(
                IF(
                    $M$4:$Y$4,
                    (M191:Y191),
                    "")),
            1,
            0))
        =0,
    NA(),
    IF(
        Parameters!$D$15=1,
        IF(
            SUM(--(ISNUMBER(IF($M$4:$Y$4=1,(M191:Y191),""))))&gt;0,
            MAX(IF(
                ISNUMBER(M191:Y191),
                IF(
                    M$4:Y$4=1,
                    M191:Y191,
                    ""),
                "")),
            MAX(IF(
                ISNUMBER(M191:Y191),
                IF(
                    M$4:Y$4=2,
                    M191:Y191,
                    ""),
                ""))
        ),
        IF(
            Parameters!$D$16=1,
            IFERROR(
                AVERAGE(IF(
                    ISNUMBER(M191:Y191),
                    IF(
                        M$4:Y$4=1,
                        M191:Y191,
                        ""),
                    "")),
                AVERAGE(IF(
                    ISNUMBER(M191:Y191),
                    IF(
                        M$4:Y$4=2,
                        M191:Y191,
                        ""),
                    ""))
            ),
            IF(
                Parameters!$D$17=1,
                IFERROR(
                    IF(
                        OR(
                            IF(
                                ISNUMBER(M191:Y191),
                                IF(
                                    M$4:Y$4=1,
                                    M191:Y191,
                                    ""),
                                "")
                            =0),
                        0,
                        GEOMEAN(IF(
                            ISNUMBER(M191:Y191),
                            IF(
                                M$4:Y$4=1,
                                M191:Y191,
                                ""),
                            ""))
                    ),
                    IF(
                        OR(IF(
                            ISNUMBER(M191:Y191),
                            IF(
                                M$4:Y$4=2,
                                M191:Y191,
                                ""),
                            "")
                            =0),
                        0,
                        GEOMEAN(IF(
                            ISNUMBER(M191:Y191),
                            IF(
                                M$4:Y$4=2,
                                M191:Y191,
                                ""),
                            "")))
                )
            )
        )
    )
)</f>
        <v>7.8571428571428497</v>
      </c>
      <c r="I191" s="191" cm="1">
        <f t="array" ref="I191">IF(
    SUM(IF(
            ISNUMBER(
                IF(
                    $M$5:$Y$5,
                    (M191:Y191),
                    "")),
            1,
            0))
        =0,
    NA(),
    IF(
        Parameters!$D$15=1,
        IF(
            SUM(--(ISNUMBER(IF($M$5:$Y$5=1,(M191:Y191),""))))&gt;0,
            MAX(IF(
                ISNUMBER(M191:Y191),
                IF(
                    M$5:Y$5=1,
                    M191:Y191,
                    ""),
                "")),
            MAX(IF(
                ISNUMBER(M191:Y191),
                IF(
                    M$5:Y$5=2,
                    M191:Y191,
                    ""),
                ""))
        ),
        IF(
            Parameters!$D$16=1,
            IFERROR(
                AVERAGE(IF(
                    ISNUMBER(M191:Y191),
                    IF(
                        M$5:Y$5=1,
                        M191:Y191,
                        ""),
                    "")),
                AVERAGE(IF(
                    ISNUMBER(M191:Y191),
                    IF(
                        M$5:Y$5=2,
                        M191:Y191,
                        ""),
                    ""))
            ),
            IF(
                Parameters!$D$17=1,
                IFERROR(
                    IF(
                        OR(
                            IF(
                                ISNUMBER(M191:Y191),
                                IF(
                                    M$5:Y$5=1,
                                    M191:Y191,
                                    ""),
                                "")
                            =0),
                        0,
                        GEOMEAN(IF(
                            ISNUMBER(M191:Y191),
                            IF(
                                M$5:Y$5=1,
                                M191:Y191,
                                ""),
                            ""))
                    ),
                    IF(
                        OR(IF(
                            ISNUMBER(M191:Y191),
                            IF(
                                M$5:Y$5=2,
                                M191:Y191,
                                ""),
                            "")
                            =0),
                        0,
                        GEOMEAN(IF(
                            ISNUMBER(M191:Y191),
                            IF(
                                M$5:Y$5=2,
                                M191:Y191,
                                ""),
                            "")))
                )
            )
        )
    )
)</f>
        <v>0</v>
      </c>
      <c r="J191" s="242">
        <v>45142</v>
      </c>
      <c r="K191" s="242">
        <v>45142</v>
      </c>
      <c r="L191" s="91" t="s">
        <v>313</v>
      </c>
      <c r="M191" s="192">
        <v>7.8571428571428497</v>
      </c>
      <c r="N191" s="192" t="s">
        <v>409</v>
      </c>
      <c r="O191" s="192" t="s">
        <v>409</v>
      </c>
      <c r="P191" s="192">
        <v>0</v>
      </c>
      <c r="Q191" s="192" t="s">
        <v>409</v>
      </c>
      <c r="R191" s="192">
        <v>5.5</v>
      </c>
      <c r="S191" s="192" t="s">
        <v>409</v>
      </c>
      <c r="T191" s="192" t="s">
        <v>409</v>
      </c>
      <c r="U191" s="192" t="s">
        <v>409</v>
      </c>
      <c r="V191" s="192">
        <v>-0.48007532565119998</v>
      </c>
      <c r="W191" s="192">
        <v>-0.72018813812470095</v>
      </c>
      <c r="X191" s="192" t="s">
        <v>409</v>
      </c>
      <c r="Y191" s="192"/>
      <c r="Z191" s="192"/>
      <c r="AF191" s="34"/>
      <c r="AG191" s="34"/>
      <c r="AH191" s="34"/>
      <c r="AI191" s="34"/>
      <c r="AJ191" s="34"/>
      <c r="AK191" s="34"/>
      <c r="AL191" s="195"/>
      <c r="AM191" s="195"/>
      <c r="AN191" s="80"/>
      <c r="AO191" s="80"/>
      <c r="AP191" s="80"/>
      <c r="AQ191" s="35"/>
    </row>
    <row r="192" spans="1:43" x14ac:dyDescent="0.2">
      <c r="A192" s="84">
        <v>185</v>
      </c>
      <c r="B192" s="84" t="str">
        <f ca="1"/>
        <v>Sint Maarten (Dutch part)</v>
      </c>
      <c r="C192" s="84" t="str">
        <f ca="1"/>
        <v>SXM</v>
      </c>
      <c r="D192" s="219" t="str">
        <f ca="1"/>
        <v>LCN           Latin America &amp; Caribbean</v>
      </c>
      <c r="E192" s="219" t="str">
        <f ca="1"/>
        <v>NA</v>
      </c>
      <c r="F192" s="190" t="str">
        <f t="shared" ca="1" si="5"/>
        <v/>
      </c>
      <c r="G192" s="80" t="e">
        <f>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#N/A</v>
      </c>
      <c r="H192" s="80" t="e" cm="1">
        <f t="array" ref="H192">IF(
    SUM(IF(
            ISNUMBER(
                IF(
                    $M$4:$Y$4,
                    (M192:Y192),
                    "")),
            1,
            0))
        =0,
    NA(),
    IF(
        Parameters!$D$15=1,
        IF(
            SUM(--(ISNUMBER(IF($M$4:$Y$4=1,(M192:Y192),""))))&gt;0,
            MAX(IF(
                ISNUMBER(M192:Y192),
                IF(
                    M$4:Y$4=1,
                    M192:Y192,
                    ""),
                "")),
            MAX(IF(
                ISNUMBER(M192:Y192),
                IF(
                    M$4:Y$4=2,
                    M192:Y192,
                    ""),
                ""))
        ),
        IF(
            Parameters!$D$16=1,
            IFERROR(
                AVERAGE(IF(
                    ISNUMBER(M192:Y192),
                    IF(
                        M$4:Y$4=1,
                        M192:Y192,
                        ""),
                    "")),
                AVERAGE(IF(
                    ISNUMBER(M192:Y192),
                    IF(
                        M$4:Y$4=2,
                        M192:Y192,
                        ""),
                    ""))
            ),
            IF(
                Parameters!$D$17=1,
                IFERROR(
                    IF(
                        OR(
                            IF(
                                ISNUMBER(M192:Y192),
                                IF(
                                    M$4:Y$4=1,
                                    M192:Y192,
                                    ""),
                                "")
                            =0),
                        0,
                        GEOMEAN(IF(
                            ISNUMBER(M192:Y192),
                            IF(
                                M$4:Y$4=1,
                                M192:Y192,
                                ""),
                            ""))
                    ),
                    IF(
                        OR(IF(
                            ISNUMBER(M192:Y192),
                            IF(
                                M$4:Y$4=2,
                                M192:Y192,
                                ""),
                            "")
                            =0),
                        0,
                        GEOMEAN(IF(
                            ISNUMBER(M192:Y192),
                            IF(
                                M$4:Y$4=2,
                                M192:Y192,
                                ""),
                            "")))
                )
            )
        )
    )
)</f>
        <v>#N/A</v>
      </c>
      <c r="I192" s="191" t="e" cm="1">
        <f t="array" ref="I192">IF(
    SUM(IF(
            ISNUMBER(
                IF(
                    $M$5:$Y$5,
                    (M192:Y192),
                    "")),
            1,
            0))
        =0,
    NA(),
    IF(
        Parameters!$D$15=1,
        IF(
            SUM(--(ISNUMBER(IF($M$5:$Y$5=1,(M192:Y192),""))))&gt;0,
            MAX(IF(
                ISNUMBER(M192:Y192),
                IF(
                    M$5:Y$5=1,
                    M192:Y192,
                    ""),
                "")),
            MAX(IF(
                ISNUMBER(M192:Y192),
                IF(
                    M$5:Y$5=2,
                    M192:Y192,
                    ""),
                ""))
        ),
        IF(
            Parameters!$D$16=1,
            IFERROR(
                AVERAGE(IF(
                    ISNUMBER(M192:Y192),
                    IF(
                        M$5:Y$5=1,
                        M192:Y192,
                        ""),
                    "")),
                AVERAGE(IF(
                    ISNUMBER(M192:Y192),
                    IF(
                        M$5:Y$5=2,
                        M192:Y192,
                        ""),
                    ""))
            ),
            IF(
                Parameters!$D$17=1,
                IFERROR(
                    IF(
                        OR(
                            IF(
                                ISNUMBER(M192:Y192),
                                IF(
                                    M$5:Y$5=1,
                                    M192:Y192,
                                    ""),
                                "")
                            =0),
                        0,
                        GEOMEAN(IF(
                            ISNUMBER(M192:Y192),
                            IF(
                                M$5:Y$5=1,
                                M192:Y192,
                                ""),
                            ""))
                    ),
                    IF(
                        OR(IF(
                            ISNUMBER(M192:Y192),
                            IF(
                                M$5:Y$5=2,
                                M192:Y192,
                                ""),
                            "")
                            =0),
                        0,
                        GEOMEAN(IF(
                            ISNUMBER(M192:Y192),
                            IF(
                                M$5:Y$5=2,
                                M192:Y192,
                                ""),
                            "")))
                )
            )
        )
    )
)</f>
        <v>#N/A</v>
      </c>
      <c r="J192" s="242" t="s">
        <v>409</v>
      </c>
      <c r="K192" s="242" t="s">
        <v>409</v>
      </c>
      <c r="L192" s="91" t="s">
        <v>721</v>
      </c>
      <c r="M192" s="192" t="s">
        <v>409</v>
      </c>
      <c r="N192" s="192" t="s">
        <v>409</v>
      </c>
      <c r="O192" s="192" t="s">
        <v>409</v>
      </c>
      <c r="P192" s="192" t="s">
        <v>409</v>
      </c>
      <c r="Q192" s="192" t="s">
        <v>409</v>
      </c>
      <c r="R192" s="192" t="s">
        <v>409</v>
      </c>
      <c r="S192" s="192" t="s">
        <v>409</v>
      </c>
      <c r="T192" s="192" t="s">
        <v>409</v>
      </c>
      <c r="U192" s="192" t="s">
        <v>409</v>
      </c>
      <c r="V192" s="192" t="s">
        <v>409</v>
      </c>
      <c r="W192" s="192" t="s">
        <v>409</v>
      </c>
      <c r="X192" s="192" t="s">
        <v>409</v>
      </c>
      <c r="Y192" s="192"/>
      <c r="Z192" s="192"/>
      <c r="AF192" s="34"/>
      <c r="AG192" s="34"/>
      <c r="AH192" s="34"/>
      <c r="AI192" s="34"/>
      <c r="AJ192" s="34"/>
      <c r="AK192" s="34"/>
      <c r="AL192" s="195"/>
      <c r="AM192" s="195"/>
      <c r="AN192" s="80"/>
      <c r="AO192" s="80"/>
      <c r="AP192" s="80"/>
      <c r="AQ192" s="35"/>
    </row>
    <row r="193" spans="1:53" x14ac:dyDescent="0.2">
      <c r="A193" s="84">
        <v>186</v>
      </c>
      <c r="B193" s="84" t="str">
        <f ca="1"/>
        <v>Seychelles</v>
      </c>
      <c r="C193" s="84" t="str">
        <f ca="1"/>
        <v>SYC</v>
      </c>
      <c r="D193" s="219" t="str">
        <f ca="1"/>
        <v>SSF           Sub-Saharan Africa</v>
      </c>
      <c r="E193" s="219" t="str">
        <f ca="1"/>
        <v>IBRD</v>
      </c>
      <c r="F193" s="190" t="str">
        <f t="shared" ca="1" si="5"/>
        <v/>
      </c>
      <c r="G193" s="80">
        <f>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$M$4:$Y$4,
                    (M193:Y193),
                    "")),
            1,
            0))
        =0,
    NA(),
    IF(
        Parameters!$D$15=1,
        IF(
            SUM(--(ISNUMBER(IF($M$4:$Y$4=1,(M193:Y193),""))))&gt;0,
            MAX(IF(
                ISNUMBER(M193:Y193),
                IF(
                    M$4:Y$4=1,
                    M193:Y193,
                    ""),
                "")),
            MAX(IF(
                ISNUMBER(M193:Y193),
                IF(
                    M$4:Y$4=2,
                    M193:Y193,
                    ""),
                ""))
        ),
        IF(
            Parameters!$D$16=1,
            IFERROR(
                AVERAGE(IF(
                    ISNUMBER(M193:Y193),
                    IF(
                        M$4:Y$4=1,
                        M193:Y193,
                        ""),
                    "")),
                AVERAGE(IF(
                    ISNUMBER(M193:Y193),
                    IF(
                        M$4:Y$4=2,
                        M193:Y193,
                        ""),
                    ""))
            ),
            IF(
                Parameters!$D$17=1,
                IFERROR(
                    IF(
                        OR(
                            IF(
                                ISNUMBER(M193:Y193),
                                IF(
                                    M$4:Y$4=1,
                                    M193:Y193,
                                    ""),
                                "")
                            =0),
                        0,
                        GEOMEAN(IF(
                            ISNUMBER(M193:Y193),
                            IF(
                                M$4:Y$4=1,
                                M193:Y193,
                                ""),
                            ""))
                    ),
                    IF(
                        OR(IF(
                            ISNUMBER(M193:Y193),
                            IF(
                                M$4:Y$4=2,
                                M193:Y193,
                                ""),
                            "")
                            =0),
                        0,
                        GEOMEAN(IF(
                            ISNUMBER(M193:Y193),
                            IF(
                                M$4:Y$4=2,
                                M193:Y193,
                                ""),
                            "")))
                )
            )
        )
    )
)</f>
        <v>2.2857142857142798</v>
      </c>
      <c r="I193" s="191" cm="1">
        <f t="array" ref="I193">IF(
    SUM(IF(
            ISNUMBER(
                IF(
                    $M$5:$Y$5,
                    (M193:Y193),
                    "")),
            1,
            0))
        =0,
    NA(),
    IF(
        Parameters!$D$15=1,
        IF(
            SUM(--(ISNUMBER(IF($M$5:$Y$5=1,(M193:Y193),""))))&gt;0,
            MAX(IF(
                ISNUMBER(M193:Y193),
                IF(
                    M$5:Y$5=1,
                    M193:Y193,
                    ""),
                "")),
            MAX(IF(
                ISNUMBER(M193:Y193),
                IF(
                    M$5:Y$5=2,
                    M193:Y193,
                    ""),
                ""))
        ),
        IF(
            Parameters!$D$16=1,
            IFERROR(
                AVERAGE(IF(
                    ISNUMBER(M193:Y193),
                    IF(
                        M$5:Y$5=1,
                        M193:Y193,
                        ""),
                    "")),
                AVERAGE(IF(
                    ISNUMBER(M193:Y193),
                    IF(
                        M$5:Y$5=2,
                        M193:Y193,
                        ""),
                    ""))
            ),
            IF(
                Parameters!$D$17=1,
                IFERROR(
                    IF(
                        OR(
                            IF(
                                ISNUMBER(M193:Y193),
                                IF(
                                    M$5:Y$5=1,
                                    M193:Y193,
                                    ""),
                                "")
                            =0),
                        0,
                        GEOMEAN(IF(
                            ISNUMBER(M193:Y193),
                            IF(
                                M$5:Y$5=1,
                                M193:Y193,
                                ""),
                            ""))
                    ),
                    IF(
                        OR(IF(
                            ISNUMBER(M193:Y193),
                            IF(
                                M$5:Y$5=2,
                                M193:Y193,
                                ""),
                            "")
                            =0),
                        0,
                        GEOMEAN(IF(
                            ISNUMBER(M193:Y193),
                            IF(
                                M$5:Y$5=2,
                                M193:Y193,
                                ""),
                            "")))
                )
            )
        )
    )
)</f>
        <v>0</v>
      </c>
      <c r="J193" s="242">
        <v>45142</v>
      </c>
      <c r="K193" s="242">
        <v>45142</v>
      </c>
      <c r="L193" s="91" t="s">
        <v>315</v>
      </c>
      <c r="M193" s="192">
        <v>2.2857142857142798</v>
      </c>
      <c r="N193" s="192">
        <v>0</v>
      </c>
      <c r="O193" s="192" t="s">
        <v>409</v>
      </c>
      <c r="P193" s="192">
        <v>0</v>
      </c>
      <c r="Q193" s="192" t="s">
        <v>409</v>
      </c>
      <c r="R193" s="192">
        <v>1.6</v>
      </c>
      <c r="S193" s="192">
        <v>0</v>
      </c>
      <c r="T193" s="192">
        <v>0</v>
      </c>
      <c r="U193" s="192" t="s">
        <v>409</v>
      </c>
      <c r="V193" s="192">
        <v>-0.111569452328067</v>
      </c>
      <c r="W193" s="192">
        <v>0</v>
      </c>
      <c r="X193" s="192" t="s">
        <v>409</v>
      </c>
      <c r="Y193" s="192"/>
      <c r="Z193" s="192"/>
      <c r="AF193" s="34"/>
      <c r="AG193" s="34"/>
      <c r="AH193" s="34"/>
      <c r="AI193" s="34"/>
      <c r="AJ193" s="34"/>
      <c r="AK193" s="34"/>
      <c r="AL193" s="195"/>
      <c r="AM193" s="195"/>
      <c r="AN193" s="80"/>
      <c r="AO193" s="80"/>
      <c r="AP193" s="80"/>
      <c r="AQ193" s="35"/>
    </row>
    <row r="194" spans="1:53" x14ac:dyDescent="0.2">
      <c r="A194" s="84">
        <v>187</v>
      </c>
      <c r="B194" s="84" t="str">
        <f ca="1"/>
        <v>Syrian Arab Republic</v>
      </c>
      <c r="C194" s="84" t="str">
        <f ca="1"/>
        <v>SYR</v>
      </c>
      <c r="D194" s="219" t="str">
        <f ca="1"/>
        <v>MEA           Middle East &amp; North Africa</v>
      </c>
      <c r="E194" s="219" t="str">
        <f ca="1"/>
        <v>IDA</v>
      </c>
      <c r="F194" s="190" t="str">
        <f t="shared" ca="1" si="5"/>
        <v/>
      </c>
      <c r="G194" s="80">
        <f>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0</v>
      </c>
      <c r="H194" s="80" cm="1">
        <f t="array" ref="H194">IF(
    SUM(IF(
            ISNUMBER(
                IF(
                    $M$4:$Y$4,
                    (M194:Y194),
                    "")),
            1,
            0))
        =0,
    NA(),
    IF(
        Parameters!$D$15=1,
        IF(
            SUM(--(ISNUMBER(IF($M$4:$Y$4=1,(M194:Y194),""))))&gt;0,
            MAX(IF(
                ISNUMBER(M194:Y194),
                IF(
                    M$4:Y$4=1,
                    M194:Y194,
                    ""),
                "")),
            MAX(IF(
                ISNUMBER(M194:Y194),
                IF(
                    M$4:Y$4=2,
                    M194:Y194,
                    ""),
                ""))
        ),
        IF(
            Parameters!$D$16=1,
            IFERROR(
                AVERAGE(IF(
                    ISNUMBER(M194:Y194),
                    IF(
                        M$4:Y$4=1,
                        M194:Y194,
                        ""),
                    "")),
                AVERAGE(IF(
                    ISNUMBER(M194:Y194),
                    IF(
                        M$4:Y$4=2,
                        M194:Y194,
                        ""),
                    ""))
            ),
            IF(
                Parameters!$D$17=1,
                IFERROR(
                    IF(
                        OR(
                            IF(
                                ISNUMBER(M194:Y194),
                                IF(
                                    M$4:Y$4=1,
                                    M194:Y194,
                                    ""),
                                "")
                            =0),
                        0,
                        GEOMEAN(IF(
                            ISNUMBER(M194:Y194),
                            IF(
                                M$4:Y$4=1,
                                M194:Y194,
                                ""),
                            ""))
                    ),
                    IF(
                        OR(IF(
                            ISNUMBER(M194:Y194),
                            IF(
                                M$4:Y$4=2,
                                M194:Y194,
                                ""),
                            "")
                            =0),
                        0,
                        GEOMEAN(IF(
                            ISNUMBER(M194:Y194),
                            IF(
                                M$4:Y$4=2,
                                M194:Y194,
                                ""),
                            "")))
                )
            )
        )
    )
)</f>
        <v>10</v>
      </c>
      <c r="I194" s="191" t="e" cm="1">
        <f t="array" ref="I194">IF(
    SUM(IF(
            ISNUMBER(
                IF(
                    $M$5:$Y$5,
                    (M194:Y194),
                    "")),
            1,
            0))
        =0,
    NA(),
    IF(
        Parameters!$D$15=1,
        IF(
            SUM(--(ISNUMBER(IF($M$5:$Y$5=1,(M194:Y194),""))))&gt;0,
            MAX(IF(
                ISNUMBER(M194:Y194),
                IF(
                    M$5:Y$5=1,
                    M194:Y194,
                    ""),
                "")),
            MAX(IF(
                ISNUMBER(M194:Y194),
                IF(
                    M$5:Y$5=2,
                    M194:Y194,
                    ""),
                ""))
        ),
        IF(
            Parameters!$D$16=1,
            IFERROR(
                AVERAGE(IF(
                    ISNUMBER(M194:Y194),
                    IF(
                        M$5:Y$5=1,
                        M194:Y194,
                        ""),
                    "")),
                AVERAGE(IF(
                    ISNUMBER(M194:Y194),
                    IF(
                        M$5:Y$5=2,
                        M194:Y194,
                        ""),
                    ""))
            ),
            IF(
                Parameters!$D$17=1,
                IFERROR(
                    IF(
                        OR(
                            IF(
                                ISNUMBER(M194:Y194),
                                IF(
                                    M$5:Y$5=1,
                                    M194:Y194,
                                    ""),
                                "")
                            =0),
                        0,
                        GEOMEAN(IF(
                            ISNUMBER(M194:Y194),
                            IF(
                                M$5:Y$5=1,
                                M194:Y194,
                                ""),
                            ""))
                    ),
                    IF(
                        OR(IF(
                            ISNUMBER(M194:Y194),
                            IF(
                                M$5:Y$5=2,
                                M194:Y194,
                                ""),
                            "")
                            =0),
                        0,
                        GEOMEAN(IF(
                            ISNUMBER(M194:Y194),
                            IF(
                                M$5:Y$5=2,
                                M194:Y194,
                                ""),
                            "")))
                )
            )
        )
    )
)</f>
        <v>#N/A</v>
      </c>
      <c r="J194" s="242">
        <v>45142</v>
      </c>
      <c r="K194" s="242">
        <v>45142</v>
      </c>
      <c r="L194" s="91" t="s">
        <v>316</v>
      </c>
      <c r="M194" s="192">
        <v>10</v>
      </c>
      <c r="N194" s="192" t="s">
        <v>409</v>
      </c>
      <c r="O194" s="192" t="s">
        <v>409</v>
      </c>
      <c r="P194" s="192" t="s">
        <v>409</v>
      </c>
      <c r="Q194" s="192" t="s">
        <v>409</v>
      </c>
      <c r="R194" s="192">
        <v>7.2</v>
      </c>
      <c r="S194" s="192" t="s">
        <v>409</v>
      </c>
      <c r="T194" s="192" t="s">
        <v>409</v>
      </c>
      <c r="U194" s="192" t="s">
        <v>409</v>
      </c>
      <c r="V194" s="192" t="s">
        <v>409</v>
      </c>
      <c r="W194" s="192" t="s">
        <v>409</v>
      </c>
      <c r="X194" s="192" t="s">
        <v>409</v>
      </c>
      <c r="Y194" s="192"/>
      <c r="Z194" s="192"/>
      <c r="AF194" s="34"/>
      <c r="AG194" s="34"/>
      <c r="AH194" s="34"/>
      <c r="AI194" s="34"/>
      <c r="AJ194" s="34"/>
      <c r="AK194" s="34"/>
      <c r="AL194" s="195"/>
      <c r="AM194" s="195"/>
      <c r="AN194" s="80"/>
      <c r="AO194" s="80"/>
      <c r="AP194" s="80"/>
      <c r="AQ194" s="35"/>
    </row>
    <row r="195" spans="1:53" x14ac:dyDescent="0.2">
      <c r="A195" s="84">
        <v>188</v>
      </c>
      <c r="B195" s="84" t="str">
        <f ca="1"/>
        <v>Turks and Caicos Islands</v>
      </c>
      <c r="C195" s="84" t="str">
        <f ca="1"/>
        <v>TCA</v>
      </c>
      <c r="D195" s="219" t="str">
        <f ca="1"/>
        <v>LCN           Latin America &amp; Caribbean</v>
      </c>
      <c r="E195" s="219" t="str">
        <f ca="1"/>
        <v>NA</v>
      </c>
      <c r="F195" s="190" t="str">
        <f t="shared" ca="1" si="5"/>
        <v/>
      </c>
      <c r="G195" s="80" t="e">
        <f>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#N/A</v>
      </c>
      <c r="H195" s="80" t="e" cm="1">
        <f t="array" ref="H195">IF(
    SUM(IF(
            ISNUMBER(
                IF(
                    $M$4:$Y$4,
                    (M195:Y195),
                    "")),
            1,
            0))
        =0,
    NA(),
    IF(
        Parameters!$D$15=1,
        IF(
            SUM(--(ISNUMBER(IF($M$4:$Y$4=1,(M195:Y195),""))))&gt;0,
            MAX(IF(
                ISNUMBER(M195:Y195),
                IF(
                    M$4:Y$4=1,
                    M195:Y195,
                    ""),
                "")),
            MAX(IF(
                ISNUMBER(M195:Y195),
                IF(
                    M$4:Y$4=2,
                    M195:Y195,
                    ""),
                ""))
        ),
        IF(
            Parameters!$D$16=1,
            IFERROR(
                AVERAGE(IF(
                    ISNUMBER(M195:Y195),
                    IF(
                        M$4:Y$4=1,
                        M195:Y195,
                        ""),
                    "")),
                AVERAGE(IF(
                    ISNUMBER(M195:Y195),
                    IF(
                        M$4:Y$4=2,
                        M195:Y195,
                        ""),
                    ""))
            ),
            IF(
                Parameters!$D$17=1,
                IFERROR(
                    IF(
                        OR(
                            IF(
                                ISNUMBER(M195:Y195),
                                IF(
                                    M$4:Y$4=1,
                                    M195:Y195,
                                    ""),
                                "")
                            =0),
                        0,
                        GEOMEAN(IF(
                            ISNUMBER(M195:Y195),
                            IF(
                                M$4:Y$4=1,
                                M195:Y195,
                                ""),
                            ""))
                    ),
                    IF(
                        OR(IF(
                            ISNUMBER(M195:Y195),
                            IF(
                                M$4:Y$4=2,
                                M195:Y195,
                                ""),
                            "")
                            =0),
                        0,
                        GEOMEAN(IF(
                            ISNUMBER(M195:Y195),
                            IF(
                                M$4:Y$4=2,
                                M195:Y195,
                                ""),
                            "")))
                )
            )
        )
    )
)</f>
        <v>#N/A</v>
      </c>
      <c r="I195" s="191" t="e" cm="1">
        <f t="array" ref="I195">IF(
    SUM(IF(
            ISNUMBER(
                IF(
                    $M$5:$Y$5,
                    (M195:Y195),
                    "")),
            1,
            0))
        =0,
    NA(),
    IF(
        Parameters!$D$15=1,
        IF(
            SUM(--(ISNUMBER(IF($M$5:$Y$5=1,(M195:Y195),""))))&gt;0,
            MAX(IF(
                ISNUMBER(M195:Y195),
                IF(
                    M$5:Y$5=1,
                    M195:Y195,
                    ""),
                "")),
            MAX(IF(
                ISNUMBER(M195:Y195),
                IF(
                    M$5:Y$5=2,
                    M195:Y195,
                    ""),
                ""))
        ),
        IF(
            Parameters!$D$16=1,
            IFERROR(
                AVERAGE(IF(
                    ISNUMBER(M195:Y195),
                    IF(
                        M$5:Y$5=1,
                        M195:Y195,
                        ""),
                    "")),
                AVERAGE(IF(
                    ISNUMBER(M195:Y195),
                    IF(
                        M$5:Y$5=2,
                        M195:Y195,
                        ""),
                    ""))
            ),
            IF(
                Parameters!$D$17=1,
                IFERROR(
                    IF(
                        OR(
                            IF(
                                ISNUMBER(M195:Y195),
                                IF(
                                    M$5:Y$5=1,
                                    M195:Y195,
                                    ""),
                                "")
                            =0),
                        0,
                        GEOMEAN(IF(
                            ISNUMBER(M195:Y195),
                            IF(
                                M$5:Y$5=1,
                                M195:Y195,
                                ""),
                            ""))
                    ),
                    IF(
                        OR(IF(
                            ISNUMBER(M195:Y195),
                            IF(
                                M$5:Y$5=2,
                                M195:Y195,
                                ""),
                            "")
                            =0),
                        0,
                        GEOMEAN(IF(
                            ISNUMBER(M195:Y195),
                            IF(
                                M$5:Y$5=2,
                                M195:Y195,
                                ""),
                            "")))
                )
            )
        )
    )
)</f>
        <v>#N/A</v>
      </c>
      <c r="J195" s="242" t="s">
        <v>409</v>
      </c>
      <c r="K195" s="242">
        <v>45014</v>
      </c>
      <c r="L195" s="91" t="s">
        <v>722</v>
      </c>
      <c r="M195" s="192" t="s">
        <v>409</v>
      </c>
      <c r="N195" s="192" t="s">
        <v>409</v>
      </c>
      <c r="O195" s="192" t="s">
        <v>409</v>
      </c>
      <c r="P195" s="192" t="s">
        <v>409</v>
      </c>
      <c r="Q195" s="192" t="s">
        <v>409</v>
      </c>
      <c r="R195" s="192" t="s">
        <v>409</v>
      </c>
      <c r="S195" s="192" t="s">
        <v>409</v>
      </c>
      <c r="T195" s="192" t="s">
        <v>409</v>
      </c>
      <c r="U195" s="192" t="s">
        <v>409</v>
      </c>
      <c r="V195" s="192" t="s">
        <v>409</v>
      </c>
      <c r="W195" s="192" t="s">
        <v>409</v>
      </c>
      <c r="X195" s="192" t="s">
        <v>409</v>
      </c>
      <c r="Y195" s="192"/>
      <c r="Z195" s="192"/>
      <c r="AF195" s="34"/>
      <c r="AG195" s="34"/>
      <c r="AH195" s="34"/>
      <c r="AI195" s="34"/>
      <c r="AJ195" s="34"/>
      <c r="AK195" s="34"/>
      <c r="AL195" s="195"/>
      <c r="AM195" s="195"/>
      <c r="AN195" s="80"/>
      <c r="AO195" s="80"/>
      <c r="AP195" s="80"/>
      <c r="AQ195" s="35"/>
    </row>
    <row r="196" spans="1:53" x14ac:dyDescent="0.2">
      <c r="A196" s="84">
        <v>189</v>
      </c>
      <c r="B196" s="84" t="str">
        <f ca="1"/>
        <v>Chad</v>
      </c>
      <c r="C196" s="84" t="str">
        <f ca="1"/>
        <v>TCD</v>
      </c>
      <c r="D196" s="219" t="str">
        <f ca="1"/>
        <v>SSF           Sub-Saharan Africa</v>
      </c>
      <c r="E196" s="219" t="str">
        <f ca="1"/>
        <v>IDA</v>
      </c>
      <c r="F196" s="190" t="str">
        <f t="shared" ca="1" si="5"/>
        <v/>
      </c>
      <c r="G196" s="80">
        <f>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0</v>
      </c>
      <c r="H196" s="80" cm="1">
        <f t="array" ref="H196">IF(
    SUM(IF(
            ISNUMBER(
                IF(
                    $M$4:$Y$4,
                    (M196:Y196),
                    "")),
            1,
            0))
        =0,
    NA(),
    IF(
        Parameters!$D$15=1,
        IF(
            SUM(--(ISNUMBER(IF($M$4:$Y$4=1,(M196:Y196),""))))&gt;0,
            MAX(IF(
                ISNUMBER(M196:Y196),
                IF(
                    M$4:Y$4=1,
                    M196:Y196,
                    ""),
                "")),
            MAX(IF(
                ISNUMBER(M196:Y196),
                IF(
                    M$4:Y$4=2,
                    M196:Y196,
                    ""),
                ""))
        ),
        IF(
            Parameters!$D$16=1,
            IFERROR(
                AVERAGE(IF(
                    ISNUMBER(M196:Y196),
                    IF(
                        M$4:Y$4=1,
                        M196:Y196,
                        ""),
                    "")),
                AVERAGE(IF(
                    ISNUMBER(M196:Y196),
                    IF(
                        M$4:Y$4=2,
                        M196:Y196,
                        ""),
                    ""))
            ),
            IF(
                Parameters!$D$17=1,
                IFERROR(
                    IF(
                        OR(
                            IF(
                                ISNUMBER(M196:Y196),
                                IF(
                                    M$4:Y$4=1,
                                    M196:Y196,
                                    ""),
                                "")
                            =0),
                        0,
                        GEOMEAN(IF(
                            ISNUMBER(M196:Y196),
                            IF(
                                M$4:Y$4=1,
                                M196:Y196,
                                ""),
                            ""))
                    ),
                    IF(
                        OR(IF(
                            ISNUMBER(M196:Y196),
                            IF(
                                M$4:Y$4=2,
                                M196:Y196,
                                ""),
                            "")
                            =0),
                        0,
                        GEOMEAN(IF(
                            ISNUMBER(M196:Y196),
                            IF(
                                M$4:Y$4=2,
                                M196:Y196,
                                ""),
                            "")))
                )
            )
        )
    )
)</f>
        <v>10</v>
      </c>
      <c r="I196" s="191" cm="1">
        <f t="array" ref="I196">IF(
    SUM(IF(
            ISNUMBER(
                IF(
                    $M$5:$Y$5,
                    (M196:Y196),
                    "")),
            1,
            0))
        =0,
    NA(),
    IF(
        Parameters!$D$15=1,
        IF(
            SUM(--(ISNUMBER(IF($M$5:$Y$5=1,(M196:Y196),""))))&gt;0,
            MAX(IF(
                ISNUMBER(M196:Y196),
                IF(
                    M$5:Y$5=1,
                    M196:Y196,
                    ""),
                "")),
            MAX(IF(
                ISNUMBER(M196:Y196),
                IF(
                    M$5:Y$5=2,
                    M196:Y196,
                    ""),
                ""))
        ),
        IF(
            Parameters!$D$16=1,
            IFERROR(
                AVERAGE(IF(
                    ISNUMBER(M196:Y196),
                    IF(
                        M$5:Y$5=1,
                        M196:Y196,
                        ""),
                    "")),
                AVERAGE(IF(
                    ISNUMBER(M196:Y196),
                    IF(
                        M$5:Y$5=2,
                        M196:Y196,
                        ""),
                    ""))
            ),
            IF(
                Parameters!$D$17=1,
                IFERROR(
                    IF(
                        OR(
                            IF(
                                ISNUMBER(M196:Y196),
                                IF(
                                    M$5:Y$5=1,
                                    M196:Y196,
                                    ""),
                                "")
                            =0),
                        0,
                        GEOMEAN(IF(
                            ISNUMBER(M196:Y196),
                            IF(
                                M$5:Y$5=1,
                                M196:Y196,
                                ""),
                            ""))
                    ),
                    IF(
                        OR(IF(
                            ISNUMBER(M196:Y196),
                            IF(
                                M$5:Y$5=2,
                                M196:Y196,
                                ""),
                            "")
                            =0),
                        0,
                        GEOMEAN(IF(
                            ISNUMBER(M196:Y196),
                            IF(
                                M$5:Y$5=2,
                                M196:Y196,
                                ""),
                            "")))
                )
            )
        )
    )
)</f>
        <v>0</v>
      </c>
      <c r="J196" s="242">
        <v>45142</v>
      </c>
      <c r="K196" s="242">
        <v>45142</v>
      </c>
      <c r="L196" s="91" t="s">
        <v>318</v>
      </c>
      <c r="M196" s="192">
        <v>10</v>
      </c>
      <c r="N196" s="192" t="s">
        <v>409</v>
      </c>
      <c r="O196" s="192" t="s">
        <v>409</v>
      </c>
      <c r="P196" s="192">
        <v>0</v>
      </c>
      <c r="Q196" s="192" t="s">
        <v>409</v>
      </c>
      <c r="R196" s="192">
        <v>7.5</v>
      </c>
      <c r="S196" s="192" t="s">
        <v>409</v>
      </c>
      <c r="T196" s="192" t="s">
        <v>409</v>
      </c>
      <c r="U196" s="192" t="s">
        <v>409</v>
      </c>
      <c r="V196" s="192">
        <v>-5.5534138918297102E-2</v>
      </c>
      <c r="W196" s="192">
        <v>-0.15541622469569899</v>
      </c>
      <c r="X196" s="192" t="s">
        <v>409</v>
      </c>
      <c r="Y196" s="192"/>
      <c r="Z196" s="192"/>
      <c r="AF196" s="34"/>
      <c r="AG196" s="34"/>
      <c r="AH196" s="34"/>
      <c r="AI196" s="34"/>
      <c r="AJ196" s="34"/>
      <c r="AK196" s="34"/>
      <c r="AL196" s="195"/>
      <c r="AM196" s="195"/>
      <c r="AN196" s="80"/>
      <c r="AO196" s="80"/>
      <c r="AP196" s="80"/>
      <c r="AQ196" s="35"/>
    </row>
    <row r="197" spans="1:53" x14ac:dyDescent="0.2">
      <c r="A197" s="84">
        <v>190</v>
      </c>
      <c r="B197" s="84" t="str">
        <f ca="1"/>
        <v>Togo</v>
      </c>
      <c r="C197" s="84" t="str">
        <f ca="1"/>
        <v>TGO</v>
      </c>
      <c r="D197" s="219" t="str">
        <f ca="1"/>
        <v>SSF           Sub-Saharan Africa</v>
      </c>
      <c r="E197" s="219" t="str">
        <f ca="1"/>
        <v>IDA</v>
      </c>
      <c r="F197" s="190" t="str">
        <f t="shared" ref="F197:F225" ca="1" si="6">IF(L197 &lt;&gt; C197, "Countries don't match", "")</f>
        <v/>
      </c>
      <c r="G197" s="80">
        <f>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0</v>
      </c>
      <c r="H197" s="80" cm="1">
        <f t="array" ref="H197">IF(
    SUM(IF(
            ISNUMBER(
                IF(
                    $M$4:$Y$4,
                    (M197:Y197),
                    "")),
            1,
            0))
        =0,
    NA(),
    IF(
        Parameters!$D$15=1,
        IF(
            SUM(--(ISNUMBER(IF($M$4:$Y$4=1,(M197:Y197),""))))&gt;0,
            MAX(IF(
                ISNUMBER(M197:Y197),
                IF(
                    M$4:Y$4=1,
                    M197:Y197,
                    ""),
                "")),
            MAX(IF(
                ISNUMBER(M197:Y197),
                IF(
                    M$4:Y$4=2,
                    M197:Y197,
                    ""),
                ""))
        ),
        IF(
            Parameters!$D$16=1,
            IFERROR(
                AVERAGE(IF(
                    ISNUMBER(M197:Y197),
                    IF(
                        M$4:Y$4=1,
                        M197:Y197,
                        ""),
                    "")),
                AVERAGE(IF(
                    ISNUMBER(M197:Y197),
                    IF(
                        M$4:Y$4=2,
                        M197:Y197,
                        ""),
                    ""))
            ),
            IF(
                Parameters!$D$17=1,
                IFERROR(
                    IF(
                        OR(
                            IF(
                                ISNUMBER(M197:Y197),
                                IF(
                                    M$4:Y$4=1,
                                    M197:Y197,
                                    ""),
                                "")
                            =0),
                        0,
                        GEOMEAN(IF(
                            ISNUMBER(M197:Y197),
                            IF(
                                M$4:Y$4=1,
                                M197:Y197,
                                ""),
                            ""))
                    ),
                    IF(
                        OR(IF(
                            ISNUMBER(M197:Y197),
                            IF(
                                M$4:Y$4=2,
                                M197:Y197,
                                ""),
                            "")
                            =0),
                        0,
                        GEOMEAN(IF(
                            ISNUMBER(M197:Y197),
                            IF(
                                M$4:Y$4=2,
                                M197:Y197,
                                ""),
                            "")))
                )
            )
        )
    )
)</f>
        <v>8.8571428571428505</v>
      </c>
      <c r="I197" s="191" cm="1">
        <f t="array" ref="I197">IF(
    SUM(IF(
            ISNUMBER(
                IF(
                    $M$5:$Y$5,
                    (M197:Y197),
                    "")),
            1,
            0))
        =0,
    NA(),
    IF(
        Parameters!$D$15=1,
        IF(
            SUM(--(ISNUMBER(IF($M$5:$Y$5=1,(M197:Y197),""))))&gt;0,
            MAX(IF(
                ISNUMBER(M197:Y197),
                IF(
                    M$5:Y$5=1,
                    M197:Y197,
                    ""),
                "")),
            MAX(IF(
                ISNUMBER(M197:Y197),
                IF(
                    M$5:Y$5=2,
                    M197:Y197,
                    ""),
                ""))
        ),
        IF(
            Parameters!$D$16=1,
            IFERROR(
                AVERAGE(IF(
                    ISNUMBER(M197:Y197),
                    IF(
                        M$5:Y$5=1,
                        M197:Y197,
                        ""),
                    "")),
                AVERAGE(IF(
                    ISNUMBER(M197:Y197),
                    IF(
                        M$5:Y$5=2,
                        M197:Y197,
                        ""),
                    ""))
            ),
            IF(
                Parameters!$D$17=1,
                IFERROR(
                    IF(
                        OR(
                            IF(
                                ISNUMBER(M197:Y197),
                                IF(
                                    M$5:Y$5=1,
                                    M197:Y197,
                                    ""),
                                "")
                            =0),
                        0,
                        GEOMEAN(IF(
                            ISNUMBER(M197:Y197),
                            IF(
                                M$5:Y$5=1,
                                M197:Y197,
                                ""),
                            ""))
                    ),
                    IF(
                        OR(IF(
                            ISNUMBER(M197:Y197),
                            IF(
                                M$5:Y$5=2,
                                M197:Y197,
                                ""),
                            "")
                            =0),
                        0,
                        GEOMEAN(IF(
                            ISNUMBER(M197:Y197),
                            IF(
                                M$5:Y$5=2,
                                M197:Y197,
                                ""),
                            "")))
                )
            )
        )
    )
)</f>
        <v>0</v>
      </c>
      <c r="J197" s="242">
        <v>45142</v>
      </c>
      <c r="K197" s="242">
        <v>45142</v>
      </c>
      <c r="L197" s="91" t="s">
        <v>320</v>
      </c>
      <c r="M197" s="192">
        <v>8.8571428571428505</v>
      </c>
      <c r="N197" s="192" t="s">
        <v>409</v>
      </c>
      <c r="O197" s="192" t="s">
        <v>409</v>
      </c>
      <c r="P197" s="192">
        <v>0</v>
      </c>
      <c r="Q197" s="192" t="s">
        <v>409</v>
      </c>
      <c r="R197" s="192">
        <v>6.2</v>
      </c>
      <c r="S197" s="192" t="s">
        <v>409</v>
      </c>
      <c r="T197" s="192" t="s">
        <v>409</v>
      </c>
      <c r="U197" s="192" t="s">
        <v>409</v>
      </c>
      <c r="V197" s="192">
        <v>-0.89540223201770197</v>
      </c>
      <c r="W197" s="192">
        <v>-0.706312980600597</v>
      </c>
      <c r="X197" s="192" t="s">
        <v>409</v>
      </c>
      <c r="Y197" s="192"/>
      <c r="Z197" s="192"/>
      <c r="AF197" s="34"/>
      <c r="AG197" s="34"/>
      <c r="AH197" s="34"/>
      <c r="AI197" s="34"/>
      <c r="AJ197" s="34"/>
      <c r="AK197" s="34"/>
      <c r="AL197" s="195"/>
      <c r="AM197" s="195"/>
      <c r="AN197" s="80"/>
      <c r="AO197" s="80"/>
      <c r="AP197" s="80"/>
      <c r="AQ197" s="35"/>
    </row>
    <row r="198" spans="1:53" x14ac:dyDescent="0.2">
      <c r="A198" s="84">
        <v>191</v>
      </c>
      <c r="B198" s="84" t="str">
        <f ca="1"/>
        <v>Thailand</v>
      </c>
      <c r="C198" s="84" t="str">
        <f ca="1"/>
        <v>THA</v>
      </c>
      <c r="D198" s="84" t="str">
        <f ca="1"/>
        <v>EAS           East Asia &amp; Pacific</v>
      </c>
      <c r="E198" s="84" t="str">
        <f ca="1"/>
        <v>IBRD</v>
      </c>
      <c r="F198" s="190" t="str">
        <f t="shared" ca="1" si="6"/>
        <v/>
      </c>
      <c r="G198" s="80">
        <f>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0.19394544337099692</v>
      </c>
      <c r="H198" s="80" cm="1">
        <f t="array" ref="H198">IF(
    SUM(IF(
            ISNUMBER(
                IF(
                    $M$4:$Y$4,
                    (M198:Y198),
                    "")),
            1,
            0))
        =0,
    NA(),
    IF(
        Parameters!$D$15=1,
        IF(
            SUM(--(ISNUMBER(IF($M$4:$Y$4=1,(M198:Y198),""))))&gt;0,
            MAX(IF(
                ISNUMBER(M198:Y198),
                IF(
                    M$4:Y$4=1,
                    M198:Y198,
                    ""),
                "")),
            MAX(IF(
                ISNUMBER(M198:Y198),
                IF(
                    M$4:Y$4=2,
                    M198:Y198,
                    ""),
                ""))
        ),
        IF(
            Parameters!$D$16=1,
            IFERROR(
                AVERAGE(IF(
                    ISNUMBER(M198:Y198),
                    IF(
                        M$4:Y$4=1,
                        M198:Y198,
                        ""),
                    "")),
                AVERAGE(IF(
                    ISNUMBER(M198:Y198),
                    IF(
                        M$4:Y$4=2,
                        M198:Y198,
                        ""),
                    ""))
            ),
            IF(
                Parameters!$D$17=1,
                IFERROR(
                    IF(
                        OR(
                            IF(
                                ISNUMBER(M198:Y198),
                                IF(
                                    M$4:Y$4=1,
                                    M198:Y198,
                                    ""),
                                "")
                            =0),
                        0,
                        GEOMEAN(IF(
                            ISNUMBER(M198:Y198),
                            IF(
                                M$4:Y$4=1,
                                M198:Y198,
                                ""),
                            ""))
                    ),
                    IF(
                        OR(IF(
                            ISNUMBER(M198:Y198),
                            IF(
                                M$4:Y$4=2,
                                M198:Y198,
                                ""),
                            "")
                            =0),
                        0,
                        GEOMEAN(IF(
                            ISNUMBER(M198:Y198),
                            IF(
                                M$4:Y$4=2,
                                M198:Y198,
                                ""),
                            "")))
                )
            )
        )
    )
)</f>
        <v>2.9999999999999898</v>
      </c>
      <c r="I198" s="191" cm="1">
        <f t="array" ref="I198">IF(
    SUM(IF(
            ISNUMBER(
                IF(
                    $M$5:$Y$5,
                    (M198:Y198),
                    "")),
            1,
            0))
        =0,
    NA(),
    IF(
        Parameters!$D$15=1,
        IF(
            SUM(--(ISNUMBER(IF($M$5:$Y$5=1,(M198:Y198),""))))&gt;0,
            MAX(IF(
                ISNUMBER(M198:Y198),
                IF(
                    M$5:Y$5=1,
                    M198:Y198,
                    ""),
                "")),
            MAX(IF(
                ISNUMBER(M198:Y198),
                IF(
                    M$5:Y$5=2,
                    M198:Y198,
                    ""),
                ""))
        ),
        IF(
            Parameters!$D$16=1,
            IFERROR(
                AVERAGE(IF(
                    ISNUMBER(M198:Y198),
                    IF(
                        M$5:Y$5=1,
                        M198:Y198,
                        ""),
                    "")),
                AVERAGE(IF(
                    ISNUMBER(M198:Y198),
                    IF(
                        M$5:Y$5=2,
                        M198:Y198,
                        ""),
                    ""))
            ),
            IF(
                Parameters!$D$17=1,
                IFERROR(
                    IF(
                        OR(
                            IF(
                                ISNUMBER(M198:Y198),
                                IF(
                                    M$5:Y$5=1,
                                    M198:Y198,
                                    ""),
                                "")
                            =0),
                        0,
                        GEOMEAN(IF(
                            ISNUMBER(M198:Y198),
                            IF(
                                M$5:Y$5=1,
                                M198:Y198,
                                ""),
                            ""))
                    ),
                    IF(
                        OR(IF(
                            ISNUMBER(M198:Y198),
                            IF(
                                M$5:Y$5=2,
                                M198:Y198,
                                ""),
                            "")
                            =0),
                        0,
                        GEOMEAN(IF(
                            ISNUMBER(M198:Y198),
                            IF(
                                M$5:Y$5=2,
                                M198:Y198,
                                ""),
                            "")))
                )
            )
        )
    )
)</f>
        <v>1.25382783347909E-2</v>
      </c>
      <c r="J198" s="242">
        <v>45142</v>
      </c>
      <c r="K198" s="242" t="s">
        <v>409</v>
      </c>
      <c r="L198" s="91" t="s">
        <v>322</v>
      </c>
      <c r="M198" s="192">
        <v>2.9999999999999898</v>
      </c>
      <c r="N198" s="192">
        <v>0</v>
      </c>
      <c r="O198" s="192">
        <v>0</v>
      </c>
      <c r="P198" s="192">
        <v>1.25382783347909E-2</v>
      </c>
      <c r="Q198" s="192" t="s">
        <v>409</v>
      </c>
      <c r="R198" s="192">
        <v>2.1</v>
      </c>
      <c r="S198" s="192">
        <v>-0.5</v>
      </c>
      <c r="T198" s="192">
        <v>-0.5</v>
      </c>
      <c r="U198" s="192" t="s">
        <v>539</v>
      </c>
      <c r="V198" s="192">
        <v>4.6364756980189E-4</v>
      </c>
      <c r="W198" s="192">
        <v>6.2691391673960002E-4</v>
      </c>
      <c r="X198" s="192" t="s">
        <v>409</v>
      </c>
      <c r="AF198" s="80"/>
      <c r="AG198" s="80"/>
      <c r="AH198" s="80"/>
      <c r="AI198" s="80"/>
      <c r="AJ198" s="80"/>
      <c r="AK198" s="80"/>
      <c r="AL198" s="80"/>
      <c r="AM198" s="80"/>
      <c r="AN198" s="80"/>
      <c r="AO198" s="80"/>
      <c r="AP198" s="80"/>
      <c r="AQ198" s="81"/>
      <c r="AR198" s="81"/>
    </row>
    <row r="199" spans="1:53" x14ac:dyDescent="0.2">
      <c r="A199" s="84">
        <v>192</v>
      </c>
      <c r="B199" s="84" t="str">
        <f ca="1"/>
        <v>Tajikistan</v>
      </c>
      <c r="C199" s="84" t="str">
        <f ca="1"/>
        <v>TJK</v>
      </c>
      <c r="D199" s="84" t="str">
        <f ca="1"/>
        <v>ECS           Europe &amp; Central Asia</v>
      </c>
      <c r="E199" s="84" t="str">
        <f ca="1"/>
        <v>IDA</v>
      </c>
      <c r="F199" s="190" t="str">
        <f t="shared" ca="1" si="6"/>
        <v/>
      </c>
      <c r="G199" s="80">
        <f>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0</v>
      </c>
      <c r="H199" s="80" cm="1">
        <f t="array" ref="H199">IF(
    SUM(IF(
            ISNUMBER(
                IF(
                    $M$4:$Y$4,
                    (M199:Y199),
                    "")),
            1,
            0))
        =0,
    NA(),
    IF(
        Parameters!$D$15=1,
        IF(
            SUM(--(ISNUMBER(IF($M$4:$Y$4=1,(M199:Y199),""))))&gt;0,
            MAX(IF(
                ISNUMBER(M199:Y199),
                IF(
                    M$4:Y$4=1,
                    M199:Y199,
                    ""),
                "")),
            MAX(IF(
                ISNUMBER(M199:Y199),
                IF(
                    M$4:Y$4=2,
                    M199:Y199,
                    ""),
                ""))
        ),
        IF(
            Parameters!$D$16=1,
            IFERROR(
                AVERAGE(IF(
                    ISNUMBER(M199:Y199),
                    IF(
                        M$4:Y$4=1,
                        M199:Y199,
                        ""),
                    "")),
                AVERAGE(IF(
                    ISNUMBER(M199:Y199),
                    IF(
                        M$4:Y$4=2,
                        M199:Y199,
                        ""),
                    ""))
            ),
            IF(
                Parameters!$D$17=1,
                IFERROR(
                    IF(
                        OR(
                            IF(
                                ISNUMBER(M199:Y199),
                                IF(
                                    M$4:Y$4=1,
                                    M199:Y199,
                                    ""),
                                "")
                            =0),
                        0,
                        GEOMEAN(IF(
                            ISNUMBER(M199:Y199),
                            IF(
                                M$4:Y$4=1,
                                M199:Y199,
                                ""),
                            ""))
                    ),
                    IF(
                        OR(IF(
                            ISNUMBER(M199:Y199),
                            IF(
                                M$4:Y$4=2,
                                M199:Y199,
                                ""),
                            "")
                            =0),
                        0,
                        GEOMEAN(IF(
                            ISNUMBER(M199:Y199),
                            IF(
                                M$4:Y$4=2,
                                M199:Y199,
                                ""),
                            "")))
                )
            )
        )
    )
)</f>
        <v>6.2857142857142803</v>
      </c>
      <c r="I199" s="191" cm="1">
        <f t="array" ref="I199">IF(
    SUM(IF(
            ISNUMBER(
                IF(
                    $M$5:$Y$5,
                    (M199:Y199),
                    "")),
            1,
            0))
        =0,
    NA(),
    IF(
        Parameters!$D$15=1,
        IF(
            SUM(--(ISNUMBER(IF($M$5:$Y$5=1,(M199:Y199),""))))&gt;0,
            MAX(IF(
                ISNUMBER(M199:Y199),
                IF(
                    M$5:Y$5=1,
                    M199:Y199,
                    ""),
                "")),
            MAX(IF(
                ISNUMBER(M199:Y199),
                IF(
                    M$5:Y$5=2,
                    M199:Y199,
                    ""),
                ""))
        ),
        IF(
            Parameters!$D$16=1,
            IFERROR(
                AVERAGE(IF(
                    ISNUMBER(M199:Y199),
                    IF(
                        M$5:Y$5=1,
                        M199:Y199,
                        ""),
                    "")),
                AVERAGE(IF(
                    ISNUMBER(M199:Y199),
                    IF(
                        M$5:Y$5=2,
                        M199:Y199,
                        ""),
                    ""))
            ),
            IF(
                Parameters!$D$17=1,
                IFERROR(
                    IF(
                        OR(
                            IF(
                                ISNUMBER(M199:Y199),
                                IF(
                                    M$5:Y$5=1,
                                    M199:Y199,
                                    ""),
                                "")
                            =0),
                        0,
                        GEOMEAN(IF(
                            ISNUMBER(M199:Y199),
                            IF(
                                M$5:Y$5=1,
                                M199:Y199,
                                ""),
                            ""))
                    ),
                    IF(
                        OR(IF(
                            ISNUMBER(M199:Y199),
                            IF(
                                M$5:Y$5=2,
                                M199:Y199,
                                ""),
                            "")
                            =0),
                        0,
                        GEOMEAN(IF(
                            ISNUMBER(M199:Y199),
                            IF(
                                M$5:Y$5=2,
                                M199:Y199,
                                ""),
                            "")))
                )
            )
        )
    )
)</f>
        <v>0</v>
      </c>
      <c r="J199" s="242">
        <v>45019</v>
      </c>
      <c r="K199" s="242">
        <v>45014</v>
      </c>
      <c r="L199" s="91" t="s">
        <v>324</v>
      </c>
      <c r="M199" s="192">
        <v>6.2857142857142803</v>
      </c>
      <c r="N199" s="192" t="s">
        <v>409</v>
      </c>
      <c r="O199" s="192" t="s">
        <v>409</v>
      </c>
      <c r="P199" s="192">
        <v>0</v>
      </c>
      <c r="Q199" s="192" t="s">
        <v>409</v>
      </c>
      <c r="R199" s="192">
        <v>4.4000000000000004</v>
      </c>
      <c r="S199" s="192" t="s">
        <v>409</v>
      </c>
      <c r="T199" s="192" t="s">
        <v>409</v>
      </c>
      <c r="U199" s="192" t="s">
        <v>409</v>
      </c>
      <c r="V199" s="192">
        <v>-0.13916510862893</v>
      </c>
      <c r="W199" s="192">
        <v>-0.11503491052240999</v>
      </c>
      <c r="X199" s="192" t="s">
        <v>409</v>
      </c>
      <c r="AF199" s="80"/>
      <c r="AG199" s="80"/>
      <c r="AH199" s="80"/>
      <c r="AI199" s="80"/>
      <c r="AJ199" s="80"/>
      <c r="AK199" s="80"/>
      <c r="AL199" s="80"/>
      <c r="AM199" s="80"/>
      <c r="AN199" s="80"/>
      <c r="AO199" s="80"/>
      <c r="AP199" s="80"/>
      <c r="AQ199" s="80"/>
      <c r="AR199" s="81"/>
      <c r="AS199" s="81"/>
      <c r="AT199" s="81"/>
      <c r="AU199" s="81"/>
      <c r="AV199" s="81"/>
      <c r="AW199" s="81"/>
      <c r="AX199" s="81"/>
      <c r="AY199" s="81"/>
      <c r="AZ199" s="81"/>
      <c r="BA199" s="81"/>
    </row>
    <row r="200" spans="1:53" x14ac:dyDescent="0.2">
      <c r="A200" s="84">
        <v>193</v>
      </c>
      <c r="B200" s="84" t="str">
        <f ca="1"/>
        <v>Turkmenistan</v>
      </c>
      <c r="C200" s="84" t="str">
        <f ca="1"/>
        <v>TKM</v>
      </c>
      <c r="D200" s="84" t="str">
        <f ca="1"/>
        <v>ECS           Europe &amp; Central Asia</v>
      </c>
      <c r="E200" s="84" t="str">
        <f ca="1"/>
        <v>IBRD</v>
      </c>
      <c r="F200" s="190" t="str">
        <f t="shared" ca="1" si="6"/>
        <v/>
      </c>
      <c r="G200" s="80">
        <f>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0</v>
      </c>
      <c r="H200" s="80" cm="1">
        <f t="array" ref="H200">IF(
    SUM(IF(
            ISNUMBER(
                IF(
                    $M$4:$Y$4,
                    (M200:Y200),
                    "")),
            1,
            0))
        =0,
    NA(),
    IF(
        Parameters!$D$15=1,
        IF(
            SUM(--(ISNUMBER(IF($M$4:$Y$4=1,(M200:Y200),""))))&gt;0,
            MAX(IF(
                ISNUMBER(M200:Y200),
                IF(
                    M$4:Y$4=1,
                    M200:Y200,
                    ""),
                "")),
            MAX(IF(
                ISNUMBER(M200:Y200),
                IF(
                    M$4:Y$4=2,
                    M200:Y200,
                    ""),
                ""))
        ),
        IF(
            Parameters!$D$16=1,
            IFERROR(
                AVERAGE(IF(
                    ISNUMBER(M200:Y200),
                    IF(
                        M$4:Y$4=1,
                        M200:Y200,
                        ""),
                    "")),
                AVERAGE(IF(
                    ISNUMBER(M200:Y200),
                    IF(
                        M$4:Y$4=2,
                        M200:Y200,
                        ""),
                    ""))
            ),
            IF(
                Parameters!$D$17=1,
                IFERROR(
                    IF(
                        OR(
                            IF(
                                ISNUMBER(M200:Y200),
                                IF(
                                    M$4:Y$4=1,
                                    M200:Y200,
                                    ""),
                                "")
                            =0),
                        0,
                        GEOMEAN(IF(
                            ISNUMBER(M200:Y200),
                            IF(
                                M$4:Y$4=1,
                                M200:Y200,
                                ""),
                            ""))
                    ),
                    IF(
                        OR(IF(
                            ISNUMBER(M200:Y200),
                            IF(
                                M$4:Y$4=2,
                                M200:Y200,
                                ""),
                            "")
                            =0),
                        0,
                        GEOMEAN(IF(
                            ISNUMBER(M200:Y200),
                            IF(
                                M$4:Y$4=2,
                                M200:Y200,
                                ""),
                            "")))
                )
            )
        )
    )
)</f>
        <v>2.1428571428571401</v>
      </c>
      <c r="I200" s="191" t="e" cm="1">
        <f t="array" ref="I200">IF(
    SUM(IF(
            ISNUMBER(
                IF(
                    $M$5:$Y$5,
                    (M200:Y200),
                    "")),
            1,
            0))
        =0,
    NA(),
    IF(
        Parameters!$D$15=1,
        IF(
            SUM(--(ISNUMBER(IF($M$5:$Y$5=1,(M200:Y200),""))))&gt;0,
            MAX(IF(
                ISNUMBER(M200:Y200),
                IF(
                    M$5:Y$5=1,
                    M200:Y200,
                    ""),
                "")),
            MAX(IF(
                ISNUMBER(M200:Y200),
                IF(
                    M$5:Y$5=2,
                    M200:Y200,
                    ""),
                ""))
        ),
        IF(
            Parameters!$D$16=1,
            IFERROR(
                AVERAGE(IF(
                    ISNUMBER(M200:Y200),
                    IF(
                        M$5:Y$5=1,
                        M200:Y200,
                        ""),
                    "")),
                AVERAGE(IF(
                    ISNUMBER(M200:Y200),
                    IF(
                        M$5:Y$5=2,
                        M200:Y200,
                        ""),
                    ""))
            ),
            IF(
                Parameters!$D$17=1,
                IFERROR(
                    IF(
                        OR(
                            IF(
                                ISNUMBER(M200:Y200),
                                IF(
                                    M$5:Y$5=1,
                                    M200:Y200,
                                    ""),
                                "")
                            =0),
                        0,
                        GEOMEAN(IF(
                            ISNUMBER(M200:Y200),
                            IF(
                                M$5:Y$5=1,
                                M200:Y200,
                                ""),
                            ""))
                    ),
                    IF(
                        OR(IF(
                            ISNUMBER(M200:Y200),
                            IF(
                                M$5:Y$5=2,
                                M200:Y200,
                                ""),
                            "")
                            =0),
                        0,
                        GEOMEAN(IF(
                            ISNUMBER(M200:Y200),
                            IF(
                                M$5:Y$5=2,
                                M200:Y200,
                                ""),
                            "")))
                )
            )
        )
    )
)</f>
        <v>#N/A</v>
      </c>
      <c r="J200" s="242">
        <v>45142</v>
      </c>
      <c r="K200" s="242">
        <v>45014</v>
      </c>
      <c r="L200" s="91" t="s">
        <v>326</v>
      </c>
      <c r="M200" s="192">
        <v>2.1428571428571401</v>
      </c>
      <c r="N200" s="192" t="s">
        <v>409</v>
      </c>
      <c r="O200" s="192" t="s">
        <v>409</v>
      </c>
      <c r="P200" s="192" t="s">
        <v>409</v>
      </c>
      <c r="Q200" s="192" t="s">
        <v>409</v>
      </c>
      <c r="R200" s="192">
        <v>1.5</v>
      </c>
      <c r="S200" s="192" t="s">
        <v>409</v>
      </c>
      <c r="T200" s="192" t="s">
        <v>409</v>
      </c>
      <c r="U200" s="192" t="s">
        <v>409</v>
      </c>
      <c r="V200" s="192" t="s">
        <v>409</v>
      </c>
      <c r="W200" s="192" t="s">
        <v>409</v>
      </c>
      <c r="X200" s="192" t="s">
        <v>409</v>
      </c>
      <c r="AF200" s="80"/>
      <c r="AG200" s="80"/>
      <c r="AH200" s="80"/>
      <c r="AI200" s="80"/>
      <c r="AJ200" s="80"/>
      <c r="AK200" s="80"/>
      <c r="AL200" s="80"/>
      <c r="AM200" s="80"/>
      <c r="AN200" s="80"/>
      <c r="AO200" s="80"/>
      <c r="AP200" s="80"/>
      <c r="AQ200" s="80"/>
      <c r="AR200" s="81"/>
      <c r="AS200" s="81"/>
      <c r="AT200" s="81"/>
      <c r="AU200" s="81"/>
      <c r="AV200" s="81"/>
      <c r="AW200" s="81"/>
      <c r="AX200" s="81"/>
      <c r="AY200" s="81"/>
      <c r="AZ200" s="81"/>
      <c r="BA200" s="81"/>
    </row>
    <row r="201" spans="1:53" x14ac:dyDescent="0.2">
      <c r="A201" s="84">
        <v>194</v>
      </c>
      <c r="B201" s="84" t="str">
        <f ca="1"/>
        <v>Timor-Leste</v>
      </c>
      <c r="C201" s="84" t="str">
        <f ca="1"/>
        <v>TLS</v>
      </c>
      <c r="D201" s="84" t="str">
        <f ca="1"/>
        <v>EAS           East Asia &amp; Pacific</v>
      </c>
      <c r="E201" s="84" t="str">
        <f ca="1"/>
        <v>Blend</v>
      </c>
      <c r="F201" s="190" t="str">
        <f t="shared" ca="1" si="6"/>
        <v/>
      </c>
      <c r="G201" s="80">
        <f>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0</v>
      </c>
      <c r="H201" s="80" cm="1">
        <f t="array" ref="H201">IF(
    SUM(IF(
            ISNUMBER(
                IF(
                    $M$4:$Y$4,
                    (M201:Y201),
                    "")),
            1,
            0))
        =0,
    NA(),
    IF(
        Parameters!$D$15=1,
        IF(
            SUM(--(ISNUMBER(IF($M$4:$Y$4=1,(M201:Y201),""))))&gt;0,
            MAX(IF(
                ISNUMBER(M201:Y201),
                IF(
                    M$4:Y$4=1,
                    M201:Y201,
                    ""),
                "")),
            MAX(IF(
                ISNUMBER(M201:Y201),
                IF(
                    M$4:Y$4=2,
                    M201:Y201,
                    ""),
                ""))
        ),
        IF(
            Parameters!$D$16=1,
            IFERROR(
                AVERAGE(IF(
                    ISNUMBER(M201:Y201),
                    IF(
                        M$4:Y$4=1,
                        M201:Y201,
                        ""),
                    "")),
                AVERAGE(IF(
                    ISNUMBER(M201:Y201),
                    IF(
                        M$4:Y$4=2,
                        M201:Y201,
                        ""),
                    ""))
            ),
            IF(
                Parameters!$D$17=1,
                IFERROR(
                    IF(
                        OR(
                            IF(
                                ISNUMBER(M201:Y201),
                                IF(
                                    M$4:Y$4=1,
                                    M201:Y201,
                                    ""),
                                "")
                            =0),
                        0,
                        GEOMEAN(IF(
                            ISNUMBER(M201:Y201),
                            IF(
                                M$4:Y$4=1,
                                M201:Y201,
                                ""),
                            ""))
                    ),
                    IF(
                        OR(IF(
                            ISNUMBER(M201:Y201),
                            IF(
                                M$4:Y$4=2,
                                M201:Y201,
                                ""),
                            "")
                            =0),
                        0,
                        GEOMEAN(IF(
                            ISNUMBER(M201:Y201),
                            IF(
                                M$4:Y$4=2,
                                M201:Y201,
                                ""),
                            "")))
                )
            )
        )
    )
)</f>
        <v>7.2857142857142803</v>
      </c>
      <c r="I201" s="191" cm="1">
        <f t="array" ref="I201">IF(
    SUM(IF(
            ISNUMBER(
                IF(
                    $M$5:$Y$5,
                    (M201:Y201),
                    "")),
            1,
            0))
        =0,
    NA(),
    IF(
        Parameters!$D$15=1,
        IF(
            SUM(--(ISNUMBER(IF($M$5:$Y$5=1,(M201:Y201),""))))&gt;0,
            MAX(IF(
                ISNUMBER(M201:Y201),
                IF(
                    M$5:Y$5=1,
                    M201:Y201,
                    ""),
                "")),
            MAX(IF(
                ISNUMBER(M201:Y201),
                IF(
                    M$5:Y$5=2,
                    M201:Y201,
                    ""),
                ""))
        ),
        IF(
            Parameters!$D$16=1,
            IFERROR(
                AVERAGE(IF(
                    ISNUMBER(M201:Y201),
                    IF(
                        M$5:Y$5=1,
                        M201:Y201,
                        ""),
                    "")),
                AVERAGE(IF(
                    ISNUMBER(M201:Y201),
                    IF(
                        M$5:Y$5=2,
                        M201:Y201,
                        ""),
                    ""))
            ),
            IF(
                Parameters!$D$17=1,
                IFERROR(
                    IF(
                        OR(
                            IF(
                                ISNUMBER(M201:Y201),
                                IF(
                                    M$5:Y$5=1,
                                    M201:Y201,
                                    ""),
                                "")
                            =0),
                        0,
                        GEOMEAN(IF(
                            ISNUMBER(M201:Y201),
                            IF(
                                M$5:Y$5=1,
                                M201:Y201,
                                ""),
                            ""))
                    ),
                    IF(
                        OR(IF(
                            ISNUMBER(M201:Y201),
                            IF(
                                M$5:Y$5=2,
                                M201:Y201,
                                ""),
                            "")
                            =0),
                        0,
                        GEOMEAN(IF(
                            ISNUMBER(M201:Y201),
                            IF(
                                M$5:Y$5=2,
                                M201:Y201,
                                ""),
                            "")))
                )
            )
        )
    )
)</f>
        <v>0</v>
      </c>
      <c r="J201" s="242">
        <v>45142</v>
      </c>
      <c r="K201" s="242">
        <v>45014</v>
      </c>
      <c r="L201" s="91" t="s">
        <v>328</v>
      </c>
      <c r="M201" s="192">
        <v>7.2857142857142803</v>
      </c>
      <c r="N201" s="192" t="s">
        <v>409</v>
      </c>
      <c r="O201" s="192" t="s">
        <v>409</v>
      </c>
      <c r="P201" s="192">
        <v>0</v>
      </c>
      <c r="Q201" s="192" t="s">
        <v>409</v>
      </c>
      <c r="R201" s="192">
        <v>5.0999999999999996</v>
      </c>
      <c r="S201" s="192" t="s">
        <v>409</v>
      </c>
      <c r="T201" s="192" t="s">
        <v>409</v>
      </c>
      <c r="U201" s="192" t="s">
        <v>409</v>
      </c>
      <c r="V201" s="192">
        <v>-0.2487999840623</v>
      </c>
      <c r="W201" s="192">
        <v>-0.238622519331599</v>
      </c>
      <c r="X201" s="192" t="s">
        <v>409</v>
      </c>
      <c r="AF201" s="181"/>
      <c r="AG201" s="181"/>
      <c r="AH201" s="181"/>
      <c r="AI201" s="181"/>
      <c r="AJ201" s="181"/>
      <c r="AK201" s="181"/>
      <c r="AL201" s="181" t="str">
        <f>IFERROR(INDEX('Data Dictionary'!$I$8:$I$39,MATCH(AL7,'Data Dictionary'!$K$8:$K$39,0)),"")</f>
        <v/>
      </c>
      <c r="AM201" s="80" t="str">
        <f>IFERROR(INDEX('Data Dictionary'!$I$8:$I$34,MATCH(AM7,'Data Dictionary'!$M$8:$M$34,0)),"")</f>
        <v/>
      </c>
      <c r="AN201" s="80" t="str">
        <f>IFERROR(INDEX('Data Dictionary'!$I$8:$I$34,MATCH(AN7,'Data Dictionary'!$M$8:$M$34,0)),"")</f>
        <v/>
      </c>
      <c r="AO201" s="80" t="str">
        <f>IFERROR(INDEX('Data Dictionary'!$I$8:$I$34,MATCH(AO7,'Data Dictionary'!$M$8:$M$34,0)),"")</f>
        <v/>
      </c>
      <c r="AP201" s="80" t="str">
        <f>IFERROR(INDEX('Data Dictionary'!$I$8:$I$34,MATCH(AP7,'Data Dictionary'!$M$8:$M$34,0)),"")</f>
        <v/>
      </c>
      <c r="AQ201" s="181" t="str">
        <f>IFERROR(INDEX('Data Dictionary'!$I$8:$I$34,MATCH(AQ7,'Data Dictionary'!$M$8:$M$34,0)),"")</f>
        <v/>
      </c>
      <c r="AR201" s="181" t="str">
        <f>IFERROR(INDEX('Data Dictionary'!$I$8:$I$34,MATCH(AR7,'Data Dictionary'!$M$8:$M$34,0)),"")</f>
        <v/>
      </c>
      <c r="AS201" s="81"/>
      <c r="AT201" s="81"/>
      <c r="AU201" s="81"/>
      <c r="AV201" s="81"/>
      <c r="AW201" s="81"/>
      <c r="AX201" s="81"/>
      <c r="AY201" s="81"/>
      <c r="AZ201" s="81"/>
      <c r="BA201" s="81"/>
    </row>
    <row r="202" spans="1:53" x14ac:dyDescent="0.2">
      <c r="A202" s="84">
        <v>195</v>
      </c>
      <c r="B202" s="84" t="str">
        <f ca="1"/>
        <v>Tonga</v>
      </c>
      <c r="C202" s="84" t="str">
        <f ca="1"/>
        <v>TON</v>
      </c>
      <c r="D202" s="84" t="str">
        <f ca="1"/>
        <v>EAS           East Asia &amp; Pacific</v>
      </c>
      <c r="E202" s="84" t="str">
        <f ca="1"/>
        <v>IDA</v>
      </c>
      <c r="F202" s="190" t="str">
        <f t="shared" ca="1" si="6"/>
        <v/>
      </c>
      <c r="G202" s="80">
        <f>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$M$4:$Y$4,
                    (M202:Y202),
                    "")),
            1,
            0))
        =0,
    NA(),
    IF(
        Parameters!$D$15=1,
        IF(
            SUM(--(ISNUMBER(IF($M$4:$Y$4=1,(M202:Y202),""))))&gt;0,
            MAX(IF(
                ISNUMBER(M202:Y202),
                IF(
                    M$4:Y$4=1,
                    M202:Y202,
                    ""),
                "")),
            MAX(IF(
                ISNUMBER(M202:Y202),
                IF(
                    M$4:Y$4=2,
                    M202:Y202,
                    ""),
                ""))
        ),
        IF(
            Parameters!$D$16=1,
            IFERROR(
                AVERAGE(IF(
                    ISNUMBER(M202:Y202),
                    IF(
                        M$4:Y$4=1,
                        M202:Y202,
                        ""),
                    "")),
                AVERAGE(IF(
                    ISNUMBER(M202:Y202),
                    IF(
                        M$4:Y$4=2,
                        M202:Y202,
                        ""),
                    ""))
            ),
            IF(
                Parameters!$D$17=1,
                IFERROR(
                    IF(
                        OR(
                            IF(
                                ISNUMBER(M202:Y202),
                                IF(
                                    M$4:Y$4=1,
                                    M202:Y202,
                                    ""),
                                "")
                            =0),
                        0,
                        GEOMEAN(IF(
                            ISNUMBER(M202:Y202),
                            IF(
                                M$4:Y$4=1,
                                M202:Y202,
                                ""),
                            ""))
                    ),
                    IF(
                        OR(IF(
                            ISNUMBER(M202:Y202),
                            IF(
                                M$4:Y$4=2,
                                M202:Y202,
                                ""),
                            "")
                            =0),
                        0,
                        GEOMEAN(IF(
                            ISNUMBER(M202:Y202),
                            IF(
                                M$4:Y$4=2,
                                M202:Y202,
                                ""),
                            "")))
                )
            )
        )
    )
)</f>
        <v>7.4285714285714199</v>
      </c>
      <c r="I202" s="191" t="e" cm="1">
        <f t="array" ref="I202">IF(
    SUM(IF(
            ISNUMBER(
                IF(
                    $M$5:$Y$5,
                    (M202:Y202),
                    "")),
            1,
            0))
        =0,
    NA(),
    IF(
        Parameters!$D$15=1,
        IF(
            SUM(--(ISNUMBER(IF($M$5:$Y$5=1,(M202:Y202),""))))&gt;0,
            MAX(IF(
                ISNUMBER(M202:Y202),
                IF(
                    M$5:Y$5=1,
                    M202:Y202,
                    ""),
                "")),
            MAX(IF(
                ISNUMBER(M202:Y202),
                IF(
                    M$5:Y$5=2,
                    M202:Y202,
                    ""),
                ""))
        ),
        IF(
            Parameters!$D$16=1,
            IFERROR(
                AVERAGE(IF(
                    ISNUMBER(M202:Y202),
                    IF(
                        M$5:Y$5=1,
                        M202:Y202,
                        ""),
                    "")),
                AVERAGE(IF(
                    ISNUMBER(M202:Y202),
                    IF(
                        M$5:Y$5=2,
                        M202:Y202,
                        ""),
                    ""))
            ),
            IF(
                Parameters!$D$17=1,
                IFERROR(
                    IF(
                        OR(
                            IF(
                                ISNUMBER(M202:Y202),
                                IF(
                                    M$5:Y$5=1,
                                    M202:Y202,
                                    ""),
                                "")
                            =0),
                        0,
                        GEOMEAN(IF(
                            ISNUMBER(M202:Y202),
                            IF(
                                M$5:Y$5=1,
                                M202:Y202,
                                ""),
                            ""))
                    ),
                    IF(
                        OR(IF(
                            ISNUMBER(M202:Y202),
                            IF(
                                M$5:Y$5=2,
                                M202:Y202,
                                ""),
                            "")
                            =0),
                        0,
                        GEOMEAN(IF(
                            ISNUMBER(M202:Y202),
                            IF(
                                M$5:Y$5=2,
                                M202:Y202,
                                ""),
                            "")))
                )
            )
        )
    )
)</f>
        <v>#N/A</v>
      </c>
      <c r="J202" s="242">
        <v>45142</v>
      </c>
      <c r="K202" s="242">
        <v>45014</v>
      </c>
      <c r="L202" s="91" t="s">
        <v>330</v>
      </c>
      <c r="M202" s="192">
        <v>7.4285714285714199</v>
      </c>
      <c r="N202" s="192" t="s">
        <v>409</v>
      </c>
      <c r="O202" s="192" t="s">
        <v>409</v>
      </c>
      <c r="P202" s="192" t="s">
        <v>409</v>
      </c>
      <c r="Q202" s="192" t="s">
        <v>409</v>
      </c>
      <c r="R202" s="192">
        <v>5.2</v>
      </c>
      <c r="S202" s="192" t="s">
        <v>409</v>
      </c>
      <c r="T202" s="192" t="s">
        <v>409</v>
      </c>
      <c r="U202" s="192" t="s">
        <v>409</v>
      </c>
      <c r="V202" s="192" t="s">
        <v>409</v>
      </c>
      <c r="W202" s="192" t="s">
        <v>409</v>
      </c>
      <c r="X202" s="192" t="s">
        <v>409</v>
      </c>
      <c r="AF202" s="181"/>
      <c r="AG202" s="181"/>
      <c r="AH202" s="181"/>
      <c r="AI202" s="181"/>
      <c r="AJ202" s="181"/>
      <c r="AK202" s="181"/>
      <c r="AL202" s="181" t="str">
        <f>IFERROR(INDEX('Data Dictionary'!$J$8:$J$39,MATCH(AL7,'Data Dictionary'!$K$8:$K$39,0)),"")</f>
        <v/>
      </c>
      <c r="AM202" s="80" t="str">
        <f>IFERROR(INDEX('Data Dictionary'!$J$8:$J$34,MATCH(AM7,'Data Dictionary'!$M$8:$M$34,0)),"")</f>
        <v/>
      </c>
      <c r="AN202" s="80" t="str">
        <f>IFERROR(INDEX('Data Dictionary'!$J$8:$J$34,MATCH(AN7,'Data Dictionary'!$M$8:$M$34,0)),"")</f>
        <v/>
      </c>
      <c r="AO202" s="80" t="str">
        <f>IFERROR(INDEX('Data Dictionary'!$J$8:$J$34,MATCH(AO7,'Data Dictionary'!$M$8:$M$34,0)),"")</f>
        <v/>
      </c>
      <c r="AP202" s="80" t="str">
        <f>IFERROR(INDEX('Data Dictionary'!$J$8:$J$34,MATCH(AP7,'Data Dictionary'!$M$8:$M$34,0)),"")</f>
        <v/>
      </c>
      <c r="AQ202" s="181" t="str">
        <f>IFERROR(INDEX('Data Dictionary'!$J$8:$J$34,MATCH(AQ7,'Data Dictionary'!$M$8:$M$34,0)),"")</f>
        <v/>
      </c>
      <c r="AR202" s="181" t="str">
        <f>IFERROR(INDEX('Data Dictionary'!$J$8:$J$34,MATCH(AR7,'Data Dictionary'!$M$8:$M$34,0)),"")</f>
        <v/>
      </c>
      <c r="AS202" s="81"/>
      <c r="AT202" s="81"/>
      <c r="AU202" s="81"/>
      <c r="AV202" s="81"/>
      <c r="AW202" s="81"/>
      <c r="AX202" s="81"/>
      <c r="AY202" s="81"/>
      <c r="AZ202" s="81"/>
      <c r="BA202" s="81"/>
    </row>
    <row r="203" spans="1:53" x14ac:dyDescent="0.2">
      <c r="A203" s="84">
        <v>196</v>
      </c>
      <c r="B203" s="84" t="str">
        <f ca="1"/>
        <v>Trinidad and Tobago</v>
      </c>
      <c r="C203" s="84" t="str">
        <f ca="1"/>
        <v>TTO</v>
      </c>
      <c r="D203" s="84" t="str">
        <f ca="1"/>
        <v>LCN           Latin America &amp; Caribbean</v>
      </c>
      <c r="E203" s="84" t="str">
        <f ca="1"/>
        <v>IBRD</v>
      </c>
      <c r="F203" s="190" t="str">
        <f t="shared" ca="1" si="6"/>
        <v/>
      </c>
      <c r="G203" s="80">
        <f>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0</v>
      </c>
      <c r="H203" s="80" cm="1">
        <f t="array" ref="H203">IF(
    SUM(IF(
            ISNUMBER(
                IF(
                    $M$4:$Y$4,
                    (M203:Y203),
                    "")),
            1,
            0))
        =0,
    NA(),
    IF(
        Parameters!$D$15=1,
        IF(
            SUM(--(ISNUMBER(IF($M$4:$Y$4=1,(M203:Y203),""))))&gt;0,
            MAX(IF(
                ISNUMBER(M203:Y203),
                IF(
                    M$4:Y$4=1,
                    M203:Y203,
                    ""),
                "")),
            MAX(IF(
                ISNUMBER(M203:Y203),
                IF(
                    M$4:Y$4=2,
                    M203:Y203,
                    ""),
                ""))
        ),
        IF(
            Parameters!$D$16=1,
            IFERROR(
                AVERAGE(IF(
                    ISNUMBER(M203:Y203),
                    IF(
                        M$4:Y$4=1,
                        M203:Y203,
                        ""),
                    "")),
                AVERAGE(IF(
                    ISNUMBER(M203:Y203),
                    IF(
                        M$4:Y$4=2,
                        M203:Y203,
                        ""),
                    ""))
            ),
            IF(
                Parameters!$D$17=1,
                IFERROR(
                    IF(
                        OR(
                            IF(
                                ISNUMBER(M203:Y203),
                                IF(
                                    M$4:Y$4=1,
                                    M203:Y203,
                                    ""),
                                "")
                            =0),
                        0,
                        GEOMEAN(IF(
                            ISNUMBER(M203:Y203),
                            IF(
                                M$4:Y$4=1,
                                M203:Y203,
                                ""),
                            ""))
                    ),
                    IF(
                        OR(IF(
                            ISNUMBER(M203:Y203),
                            IF(
                                M$4:Y$4=2,
                                M203:Y203,
                                ""),
                            "")
                            =0),
                        0,
                        GEOMEAN(IF(
                            ISNUMBER(M203:Y203),
                            IF(
                                M$4:Y$4=2,
                                M203:Y203,
                                ""),
                            "")))
                )
            )
        )
    )
)</f>
        <v>2.8571428571428501</v>
      </c>
      <c r="I203" s="191" t="e" cm="1">
        <f t="array" ref="I203">IF(
    SUM(IF(
            ISNUMBER(
                IF(
                    $M$5:$Y$5,
                    (M203:Y203),
                    "")),
            1,
            0))
        =0,
    NA(),
    IF(
        Parameters!$D$15=1,
        IF(
            SUM(--(ISNUMBER(IF($M$5:$Y$5=1,(M203:Y203),""))))&gt;0,
            MAX(IF(
                ISNUMBER(M203:Y203),
                IF(
                    M$5:Y$5=1,
                    M203:Y203,
                    ""),
                "")),
            MAX(IF(
                ISNUMBER(M203:Y203),
                IF(
                    M$5:Y$5=2,
                    M203:Y203,
                    ""),
                ""))
        ),
        IF(
            Parameters!$D$16=1,
            IFERROR(
                AVERAGE(IF(
                    ISNUMBER(M203:Y203),
                    IF(
                        M$5:Y$5=1,
                        M203:Y203,
                        ""),
                    "")),
                AVERAGE(IF(
                    ISNUMBER(M203:Y203),
                    IF(
                        M$5:Y$5=2,
                        M203:Y203,
                        ""),
                    ""))
            ),
            IF(
                Parameters!$D$17=1,
                IFERROR(
                    IF(
                        OR(
                            IF(
                                ISNUMBER(M203:Y203),
                                IF(
                                    M$5:Y$5=1,
                                    M203:Y203,
                                    ""),
                                "")
                            =0),
                        0,
                        GEOMEAN(IF(
                            ISNUMBER(M203:Y203),
                            IF(
                                M$5:Y$5=1,
                                M203:Y203,
                                ""),
                            ""))
                    ),
                    IF(
                        OR(IF(
                            ISNUMBER(M203:Y203),
                            IF(
                                M$5:Y$5=2,
                                M203:Y203,
                                ""),
                            "")
                            =0),
                        0,
                        GEOMEAN(IF(
                            ISNUMBER(M203:Y203),
                            IF(
                                M$5:Y$5=2,
                                M203:Y203,
                                ""),
                            "")))
                )
            )
        )
    )
)</f>
        <v>#N/A</v>
      </c>
      <c r="J203" s="242">
        <v>45019</v>
      </c>
      <c r="K203" s="242">
        <v>45014</v>
      </c>
      <c r="L203" s="91" t="s">
        <v>332</v>
      </c>
      <c r="M203" s="192">
        <v>2.8571428571428501</v>
      </c>
      <c r="N203" s="192" t="s">
        <v>409</v>
      </c>
      <c r="O203" s="192" t="s">
        <v>409</v>
      </c>
      <c r="P203" s="192" t="s">
        <v>409</v>
      </c>
      <c r="Q203" s="192" t="s">
        <v>409</v>
      </c>
      <c r="R203" s="192">
        <v>2</v>
      </c>
      <c r="S203" s="192" t="s">
        <v>409</v>
      </c>
      <c r="T203" s="192" t="s">
        <v>409</v>
      </c>
      <c r="U203" s="192" t="s">
        <v>409</v>
      </c>
      <c r="V203" s="192" t="s">
        <v>409</v>
      </c>
      <c r="W203" s="192" t="s">
        <v>409</v>
      </c>
      <c r="X203" s="192" t="s">
        <v>409</v>
      </c>
      <c r="AF203" s="80"/>
      <c r="AG203" s="80"/>
      <c r="AH203" s="80"/>
      <c r="AI203" s="80"/>
      <c r="AJ203" s="80"/>
      <c r="AK203" s="80"/>
      <c r="AL203" s="80"/>
      <c r="AM203" s="80"/>
      <c r="AN203" s="80"/>
      <c r="AO203" s="80"/>
      <c r="AP203" s="80"/>
      <c r="AQ203" s="80"/>
      <c r="AR203" s="81"/>
      <c r="AS203" s="81"/>
      <c r="AT203" s="81"/>
      <c r="AU203" s="81"/>
      <c r="AV203" s="81"/>
      <c r="AW203" s="81"/>
      <c r="AX203" s="81"/>
      <c r="AY203" s="81"/>
      <c r="AZ203" s="81"/>
      <c r="BA203" s="81"/>
    </row>
    <row r="204" spans="1:53" x14ac:dyDescent="0.2">
      <c r="A204" s="84">
        <v>197</v>
      </c>
      <c r="B204" s="84" t="str">
        <f ca="1"/>
        <v>Tunisia</v>
      </c>
      <c r="C204" s="84" t="str">
        <f ca="1"/>
        <v>TUN</v>
      </c>
      <c r="D204" s="84" t="str">
        <f ca="1"/>
        <v>MEA           Middle East &amp; North Africa</v>
      </c>
      <c r="E204" s="84" t="str">
        <f ca="1"/>
        <v>IBRD</v>
      </c>
      <c r="F204" s="190" t="str">
        <f t="shared" ca="1" si="6"/>
        <v/>
      </c>
      <c r="G204" s="80">
        <f>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5.9761430466719672</v>
      </c>
      <c r="H204" s="80" cm="1">
        <f t="array" ref="H204">IF(
    SUM(IF(
            ISNUMBER(
                IF(
                    $M$4:$Y$4,
                    (M204:Y204),
                    "")),
            1,
            0))
        =0,
    NA(),
    IF(
        Parameters!$D$15=1,
        IF(
            SUM(--(ISNUMBER(IF($M$4:$Y$4=1,(M204:Y204),""))))&gt;0,
            MAX(IF(
                ISNUMBER(M204:Y204),
                IF(
                    M$4:Y$4=1,
                    M204:Y204,
                    ""),
                "")),
            MAX(IF(
                ISNUMBER(M204:Y204),
                IF(
                    M$4:Y$4=2,
                    M204:Y204,
                    ""),
                ""))
        ),
        IF(
            Parameters!$D$16=1,
            IFERROR(
                AVERAGE(IF(
                    ISNUMBER(M204:Y204),
                    IF(
                        M$4:Y$4=1,
                        M204:Y204,
                        ""),
                    "")),
                AVERAGE(IF(
                    ISNUMBER(M204:Y204),
                    IF(
                        M$4:Y$4=2,
                        M204:Y204,
                        ""),
                    ""))
            ),
            IF(
                Parameters!$D$17=1,
                IFERROR(
                    IF(
                        OR(
                            IF(
                                ISNUMBER(M204:Y204),
                                IF(
                                    M$4:Y$4=1,
                                    M204:Y204,
                                    ""),
                                "")
                            =0),
                        0,
                        GEOMEAN(IF(
                            ISNUMBER(M204:Y204),
                            IF(
                                M$4:Y$4=1,
                                M204:Y204,
                                ""),
                            ""))
                    ),
                    IF(
                        OR(IF(
                            ISNUMBER(M204:Y204),
                            IF(
                                M$4:Y$4=2,
                                M204:Y204,
                                ""),
                            "")
                            =0),
                        0,
                        GEOMEAN(IF(
                            ISNUMBER(M204:Y204),
                            IF(
                                M$4:Y$4=2,
                                M204:Y204,
                                ""),
                            "")))
                )
            )
        )
    )
)</f>
        <v>3.5714285714285698</v>
      </c>
      <c r="I204" s="191" cm="1">
        <f t="array" ref="I204">IF(
    SUM(IF(
            ISNUMBER(
                IF(
                    $M$5:$Y$5,
                    (M204:Y204),
                    "")),
            1,
            0))
        =0,
    NA(),
    IF(
        Parameters!$D$15=1,
        IF(
            SUM(--(ISNUMBER(IF($M$5:$Y$5=1,(M204:Y204),""))))&gt;0,
            MAX(IF(
                ISNUMBER(M204:Y204),
                IF(
                    M$5:Y$5=1,
                    M204:Y204,
                    ""),
                "")),
            MAX(IF(
                ISNUMBER(M204:Y204),
                IF(
                    M$5:Y$5=2,
                    M204:Y204,
                    ""),
                ""))
        ),
        IF(
            Parameters!$D$16=1,
            IFERROR(
                AVERAGE(IF(
                    ISNUMBER(M204:Y204),
                    IF(
                        M$5:Y$5=1,
                        M204:Y204,
                        ""),
                    "")),
                AVERAGE(IF(
                    ISNUMBER(M204:Y204),
                    IF(
                        M$5:Y$5=2,
                        M204:Y204,
                        ""),
                    ""))
            ),
            IF(
                Parameters!$D$17=1,
                IFERROR(
                    IF(
                        OR(
                            IF(
                                ISNUMBER(M204:Y204),
                                IF(
                                    M$5:Y$5=1,
                                    M204:Y204,
                                    ""),
                                "")
                            =0),
                        0,
                        GEOMEAN(IF(
                            ISNUMBER(M204:Y204),
                            IF(
                                M$5:Y$5=1,
                                M204:Y204,
                                ""),
                            ""))
                    ),
                    IF(
                        OR(IF(
                            ISNUMBER(M204:Y204),
                            IF(
                                M$5:Y$5=2,
                                M204:Y204,
                                ""),
                            "")
                            =0),
                        0,
                        GEOMEAN(IF(
                            ISNUMBER(M204:Y204),
                            IF(
                                M$5:Y$5=2,
                                M204:Y204,
                                ""),
                            "")))
                )
            )
        )
    )
)</f>
        <v>10</v>
      </c>
      <c r="J204" s="242">
        <v>45019</v>
      </c>
      <c r="K204" s="242">
        <v>44753</v>
      </c>
      <c r="L204" s="91" t="s">
        <v>334</v>
      </c>
      <c r="M204" s="192">
        <v>3.5714285714285698</v>
      </c>
      <c r="N204" s="192">
        <v>0</v>
      </c>
      <c r="O204" s="192">
        <v>10</v>
      </c>
      <c r="P204" s="192">
        <v>0</v>
      </c>
      <c r="Q204" s="192" t="s">
        <v>409</v>
      </c>
      <c r="R204" s="192">
        <v>2.5</v>
      </c>
      <c r="S204" s="192" t="s">
        <v>409</v>
      </c>
      <c r="T204" s="192">
        <v>-1.19999999999999</v>
      </c>
      <c r="U204" s="192" t="s">
        <v>541</v>
      </c>
      <c r="V204" s="192">
        <v>-2.0434682424169001E-2</v>
      </c>
      <c r="W204" s="192">
        <v>-2.2651345143062E-2</v>
      </c>
      <c r="X204" s="192" t="s">
        <v>409</v>
      </c>
      <c r="AF204" s="80"/>
      <c r="AG204" s="80"/>
      <c r="AH204" s="80"/>
      <c r="AI204" s="80"/>
      <c r="AJ204" s="80"/>
      <c r="AK204" s="80"/>
      <c r="AL204" s="80"/>
      <c r="AM204" s="80"/>
      <c r="AN204" s="80"/>
      <c r="AO204" s="80"/>
      <c r="AP204" s="80"/>
      <c r="AQ204" s="80"/>
      <c r="AR204" s="81"/>
      <c r="AS204" s="81"/>
      <c r="AT204" s="81"/>
      <c r="AU204" s="81"/>
      <c r="AV204" s="81"/>
      <c r="AW204" s="81"/>
      <c r="AX204" s="81"/>
      <c r="AY204" s="81"/>
      <c r="AZ204" s="81"/>
      <c r="BA204" s="81"/>
    </row>
    <row r="205" spans="1:53" x14ac:dyDescent="0.2">
      <c r="A205" s="84">
        <v>198</v>
      </c>
      <c r="B205" s="84" t="str">
        <f ca="1"/>
        <v>Türkiye</v>
      </c>
      <c r="C205" s="84" t="str">
        <f ca="1"/>
        <v>TUR</v>
      </c>
      <c r="D205" s="84" t="str">
        <f ca="1"/>
        <v>ECS           Europe &amp; Central Asia</v>
      </c>
      <c r="E205" s="84" t="str">
        <f ca="1"/>
        <v>IBRD</v>
      </c>
      <c r="F205" s="190" t="str">
        <f t="shared" ca="1" si="6"/>
        <v/>
      </c>
      <c r="G205" s="80">
        <f>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2.1620130951836889</v>
      </c>
      <c r="H205" s="80" cm="1">
        <f t="array" ref="H205">IF(
    SUM(IF(
            ISNUMBER(
                IF(
                    $M$4:$Y$4,
                    (M205:Y205),
                    "")),
            1,
            0))
        =0,
    NA(),
    IF(
        Parameters!$D$15=1,
        IF(
            SUM(--(ISNUMBER(IF($M$4:$Y$4=1,(M205:Y205),""))))&gt;0,
            MAX(IF(
                ISNUMBER(M205:Y205),
                IF(
                    M$4:Y$4=1,
                    M205:Y205,
                    ""),
                "")),
            MAX(IF(
                ISNUMBER(M205:Y205),
                IF(
                    M$4:Y$4=2,
                    M205:Y205,
                    ""),
                ""))
        ),
        IF(
            Parameters!$D$16=1,
            IFERROR(
                AVERAGE(IF(
                    ISNUMBER(M205:Y205),
                    IF(
                        M$4:Y$4=1,
                        M205:Y205,
                        ""),
                    "")),
                AVERAGE(IF(
                    ISNUMBER(M205:Y205),
                    IF(
                        M$4:Y$4=2,
                        M205:Y205,
                        ""),
                    ""))
            ),
            IF(
                Parameters!$D$17=1,
                IFERROR(
                    IF(
                        OR(
                            IF(
                                ISNUMBER(M205:Y205),
                                IF(
                                    M$4:Y$4=1,
                                    M205:Y205,
                                    ""),
                                "")
                            =0),
                        0,
                        GEOMEAN(IF(
                            ISNUMBER(M205:Y205),
                            IF(
                                M$4:Y$4=1,
                                M205:Y205,
                                ""),
                            ""))
                    ),
                    IF(
                        OR(IF(
                            ISNUMBER(M205:Y205),
                            IF(
                                M$4:Y$4=2,
                                M205:Y205,
                                ""),
                            "")
                            =0),
                        0,
                        GEOMEAN(IF(
                            ISNUMBER(M205:Y205),
                            IF(
                                M$4:Y$4=2,
                                M205:Y205,
                                ""),
                            "")))
                )
            )
        )
    )
)</f>
        <v>2.71428571428571</v>
      </c>
      <c r="I205" s="191" cm="1">
        <f t="array" ref="I205">IF(
    SUM(IF(
            ISNUMBER(
                IF(
                    $M$5:$Y$5,
                    (M205:Y205),
                    "")),
            1,
            0))
        =0,
    NA(),
    IF(
        Parameters!$D$15=1,
        IF(
            SUM(--(ISNUMBER(IF($M$5:$Y$5=1,(M205:Y205),""))))&gt;0,
            MAX(IF(
                ISNUMBER(M205:Y205),
                IF(
                    M$5:Y$5=1,
                    M205:Y205,
                    ""),
                "")),
            MAX(IF(
                ISNUMBER(M205:Y205),
                IF(
                    M$5:Y$5=2,
                    M205:Y205,
                    ""),
                ""))
        ),
        IF(
            Parameters!$D$16=1,
            IFERROR(
                AVERAGE(IF(
                    ISNUMBER(M205:Y205),
                    IF(
                        M$5:Y$5=1,
                        M205:Y205,
                        ""),
                    "")),
                AVERAGE(IF(
                    ISNUMBER(M205:Y205),
                    IF(
                        M$5:Y$5=2,
                        M205:Y205,
                        ""),
                    ""))
            ),
            IF(
                Parameters!$D$17=1,
                IFERROR(
                    IF(
                        OR(
                            IF(
                                ISNUMBER(M205:Y205),
                                IF(
                                    M$5:Y$5=1,
                                    M205:Y205,
                                    ""),
                                "")
                            =0),
                        0,
                        GEOMEAN(IF(
                            ISNUMBER(M205:Y205),
                            IF(
                                M$5:Y$5=1,
                                M205:Y205,
                                ""),
                            ""))
                    ),
                    IF(
                        OR(IF(
                            ISNUMBER(M205:Y205),
                            IF(
                                M$5:Y$5=2,
                                M205:Y205,
                                ""),
                            "")
                            =0),
                        0,
                        GEOMEAN(IF(
                            ISNUMBER(M205:Y205),
                            IF(
                                M$5:Y$5=2,
                                M205:Y205,
                                ""),
                            "")))
                )
            )
        )
    )
)</f>
        <v>1.72211075611686</v>
      </c>
      <c r="J205" s="242">
        <v>45142</v>
      </c>
      <c r="K205" s="242">
        <v>45014</v>
      </c>
      <c r="L205" s="91" t="s">
        <v>335</v>
      </c>
      <c r="M205" s="192">
        <v>2.71428571428571</v>
      </c>
      <c r="N205" s="192">
        <v>0</v>
      </c>
      <c r="O205" s="192">
        <v>0</v>
      </c>
      <c r="P205" s="192">
        <v>1.72211075611686</v>
      </c>
      <c r="Q205" s="192" t="s">
        <v>409</v>
      </c>
      <c r="R205" s="192">
        <v>1.9</v>
      </c>
      <c r="S205" s="192">
        <v>-0.65800000000000103</v>
      </c>
      <c r="T205" s="192">
        <v>-1.1869999999999901</v>
      </c>
      <c r="U205" s="192" t="s">
        <v>539</v>
      </c>
      <c r="V205" s="192">
        <v>8.6105537805842999E-2</v>
      </c>
      <c r="W205" s="192">
        <v>7.8782172306383E-2</v>
      </c>
      <c r="X205" s="192" t="s">
        <v>409</v>
      </c>
      <c r="AF205" s="80"/>
      <c r="AG205" s="80"/>
      <c r="AH205" s="80"/>
      <c r="AI205" s="80"/>
      <c r="AJ205" s="80"/>
      <c r="AK205" s="80"/>
      <c r="AL205" s="80"/>
      <c r="AM205" s="80"/>
      <c r="AN205" s="80"/>
      <c r="AO205" s="80"/>
      <c r="AP205" s="80"/>
      <c r="AQ205" s="80"/>
      <c r="AR205" s="81"/>
      <c r="AS205" s="81"/>
      <c r="AT205" s="81"/>
      <c r="AU205" s="81"/>
      <c r="AV205" s="81"/>
      <c r="AW205" s="81"/>
      <c r="AX205" s="81"/>
      <c r="AY205" s="81"/>
      <c r="AZ205" s="81"/>
      <c r="BA205" s="81"/>
    </row>
    <row r="206" spans="1:53" x14ac:dyDescent="0.2">
      <c r="A206" s="84">
        <v>199</v>
      </c>
      <c r="B206" s="35" t="str">
        <f ca="1"/>
        <v>Tuvalu</v>
      </c>
      <c r="C206" s="35" t="str">
        <f ca="1"/>
        <v>TUV</v>
      </c>
      <c r="D206" s="35" t="str">
        <f ca="1"/>
        <v>EAS           East Asia &amp; Pacific</v>
      </c>
      <c r="E206" s="35" t="str">
        <f ca="1"/>
        <v>IDA</v>
      </c>
      <c r="F206" s="190" t="str">
        <f t="shared" ca="1" si="6"/>
        <v/>
      </c>
      <c r="G206" s="80">
        <f>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0</v>
      </c>
      <c r="H206" s="80" cm="1">
        <f t="array" ref="H206">IF(
    SUM(IF(
            ISNUMBER(
                IF(
                    $M$4:$Y$4,
                    (M206:Y206),
                    "")),
            1,
            0))
        =0,
    NA(),
    IF(
        Parameters!$D$15=1,
        IF(
            SUM(--(ISNUMBER(IF($M$4:$Y$4=1,(M206:Y206),""))))&gt;0,
            MAX(IF(
                ISNUMBER(M206:Y206),
                IF(
                    M$4:Y$4=1,
                    M206:Y206,
                    ""),
                "")),
            MAX(IF(
                ISNUMBER(M206:Y206),
                IF(
                    M$4:Y$4=2,
                    M206:Y206,
                    ""),
                ""))
        ),
        IF(
            Parameters!$D$16=1,
            IFERROR(
                AVERAGE(IF(
                    ISNUMBER(M206:Y206),
                    IF(
                        M$4:Y$4=1,
                        M206:Y206,
                        ""),
                    "")),
                AVERAGE(IF(
                    ISNUMBER(M206:Y206),
                    IF(
                        M$4:Y$4=2,
                        M206:Y206,
                        ""),
                    ""))
            ),
            IF(
                Parameters!$D$17=1,
                IFERROR(
                    IF(
                        OR(
                            IF(
                                ISNUMBER(M206:Y206),
                                IF(
                                    M$4:Y$4=1,
                                    M206:Y206,
                                    ""),
                                "")
                            =0),
                        0,
                        GEOMEAN(IF(
                            ISNUMBER(M206:Y206),
                            IF(
                                M$4:Y$4=1,
                                M206:Y206,
                                ""),
                            ""))
                    ),
                    IF(
                        OR(IF(
                            ISNUMBER(M206:Y206),
                            IF(
                                M$4:Y$4=2,
                                M206:Y206,
                                ""),
                            "")
                            =0),
                        0,
                        GEOMEAN(IF(
                            ISNUMBER(M206:Y206),
                            IF(
                                M$4:Y$4=2,
                                M206:Y206,
                                ""),
                            "")))
                )
            )
        )
    )
)</f>
        <v>8</v>
      </c>
      <c r="I206" s="191" t="e" cm="1">
        <f t="array" ref="I206">IF(
    SUM(IF(
            ISNUMBER(
                IF(
                    $M$5:$Y$5,
                    (M206:Y206),
                    "")),
            1,
            0))
        =0,
    NA(),
    IF(
        Parameters!$D$15=1,
        IF(
            SUM(--(ISNUMBER(IF($M$5:$Y$5=1,(M206:Y206),""))))&gt;0,
            MAX(IF(
                ISNUMBER(M206:Y206),
                IF(
                    M$5:Y$5=1,
                    M206:Y206,
                    ""),
                "")),
            MAX(IF(
                ISNUMBER(M206:Y206),
                IF(
                    M$5:Y$5=2,
                    M206:Y206,
                    ""),
                ""))
        ),
        IF(
            Parameters!$D$16=1,
            IFERROR(
                AVERAGE(IF(
                    ISNUMBER(M206:Y206),
                    IF(
                        M$5:Y$5=1,
                        M206:Y206,
                        ""),
                    "")),
                AVERAGE(IF(
                    ISNUMBER(M206:Y206),
                    IF(
                        M$5:Y$5=2,
                        M206:Y206,
                        ""),
                    ""))
            ),
            IF(
                Parameters!$D$17=1,
                IFERROR(
                    IF(
                        OR(
                            IF(
                                ISNUMBER(M206:Y206),
                                IF(
                                    M$5:Y$5=1,
                                    M206:Y206,
                                    ""),
                                "")
                            =0),
                        0,
                        GEOMEAN(IF(
                            ISNUMBER(M206:Y206),
                            IF(
                                M$5:Y$5=1,
                                M206:Y206,
                                ""),
                            ""))
                    ),
                    IF(
                        OR(IF(
                            ISNUMBER(M206:Y206),
                            IF(
                                M$5:Y$5=2,
                                M206:Y206,
                                ""),
                            "")
                            =0),
                        0,
                        GEOMEAN(IF(
                            ISNUMBER(M206:Y206),
                            IF(
                                M$5:Y$5=2,
                                M206:Y206,
                                ""),
                            "")))
                )
            )
        )
    )
)</f>
        <v>#N/A</v>
      </c>
      <c r="J206" s="242">
        <v>45142</v>
      </c>
      <c r="K206" s="242">
        <v>45014</v>
      </c>
      <c r="L206" s="91" t="s">
        <v>337</v>
      </c>
      <c r="M206" s="192">
        <v>8</v>
      </c>
      <c r="N206" s="192" t="s">
        <v>409</v>
      </c>
      <c r="O206" s="192" t="s">
        <v>409</v>
      </c>
      <c r="P206" s="192" t="s">
        <v>409</v>
      </c>
      <c r="Q206" s="192" t="s">
        <v>409</v>
      </c>
      <c r="R206" s="192">
        <v>5.6</v>
      </c>
      <c r="S206" s="192" t="s">
        <v>409</v>
      </c>
      <c r="T206" s="192" t="s">
        <v>409</v>
      </c>
      <c r="U206" s="192" t="s">
        <v>409</v>
      </c>
      <c r="V206" s="192" t="s">
        <v>409</v>
      </c>
      <c r="W206" s="192" t="s">
        <v>409</v>
      </c>
      <c r="X206" s="192" t="s">
        <v>409</v>
      </c>
    </row>
    <row r="207" spans="1:53" x14ac:dyDescent="0.2">
      <c r="A207" s="84">
        <v>200</v>
      </c>
      <c r="B207" s="35" t="str">
        <f ca="1"/>
        <v>Taiwan, China</v>
      </c>
      <c r="C207" s="35" t="str">
        <f ca="1"/>
        <v>TWN</v>
      </c>
      <c r="D207" s="35" t="str">
        <f ca="1"/>
        <v>EAS           East Asia &amp; Pacific</v>
      </c>
      <c r="E207" s="35" t="str">
        <f ca="1"/>
        <v>NA</v>
      </c>
      <c r="F207" s="190" t="str">
        <f t="shared" ca="1" si="6"/>
        <v/>
      </c>
      <c r="G207" s="80">
        <f>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1</v>
      </c>
      <c r="H207" s="80" t="e" cm="1">
        <f t="array" ref="H207">IF(
    SUM(IF(
            ISNUMBER(
                IF(
                    $M$4:$Y$4,
                    (M207:Y207),
                    "")),
            1,
            0))
        =0,
    NA(),
    IF(
        Parameters!$D$15=1,
        IF(
            SUM(--(ISNUMBER(IF($M$4:$Y$4=1,(M207:Y207),""))))&gt;0,
            MAX(IF(
                ISNUMBER(M207:Y207),
                IF(
                    M$4:Y$4=1,
                    M207:Y207,
                    ""),
                "")),
            MAX(IF(
                ISNUMBER(M207:Y207),
                IF(
                    M$4:Y$4=2,
                    M207:Y207,
                    ""),
                ""))
        ),
        IF(
            Parameters!$D$16=1,
            IFERROR(
                AVERAGE(IF(
                    ISNUMBER(M207:Y207),
                    IF(
                        M$4:Y$4=1,
                        M207:Y207,
                        ""),
                    "")),
                AVERAGE(IF(
                    ISNUMBER(M207:Y207),
                    IF(
                        M$4:Y$4=2,
                        M207:Y207,
                        ""),
                    ""))
            ),
            IF(
                Parameters!$D$17=1,
                IFERROR(
                    IF(
                        OR(
                            IF(
                                ISNUMBER(M207:Y207),
                                IF(
                                    M$4:Y$4=1,
                                    M207:Y207,
                                    ""),
                                "")
                            =0),
                        0,
                        GEOMEAN(IF(
                            ISNUMBER(M207:Y207),
                            IF(
                                M$4:Y$4=1,
                                M207:Y207,
                                ""),
                            ""))
                    ),
                    IF(
                        OR(IF(
                            ISNUMBER(M207:Y207),
                            IF(
                                M$4:Y$4=2,
                                M207:Y207,
                                ""),
                            "")
                            =0),
                        0,
                        GEOMEAN(IF(
                            ISNUMBER(M207:Y207),
                            IF(
                                M$4:Y$4=2,
                                M207:Y207,
                                ""),
                            "")))
                )
            )
        )
    )
)</f>
        <v>#N/A</v>
      </c>
      <c r="I207" s="191" cm="1">
        <f t="array" ref="I207">IF(
    SUM(IF(
            ISNUMBER(
                IF(
                    $M$5:$Y$5,
                    (M207:Y207),
                    "")),
            1,
            0))
        =0,
    NA(),
    IF(
        Parameters!$D$15=1,
        IF(
            SUM(--(ISNUMBER(IF($M$5:$Y$5=1,(M207:Y207),""))))&gt;0,
            MAX(IF(
                ISNUMBER(M207:Y207),
                IF(
                    M$5:Y$5=1,
                    M207:Y207,
                    ""),
                "")),
            MAX(IF(
                ISNUMBER(M207:Y207),
                IF(
                    M$5:Y$5=2,
                    M207:Y207,
                    ""),
                ""))
        ),
        IF(
            Parameters!$D$16=1,
            IFERROR(
                AVERAGE(IF(
                    ISNUMBER(M207:Y207),
                    IF(
                        M$5:Y$5=1,
                        M207:Y207,
                        ""),
                    "")),
                AVERAGE(IF(
                    ISNUMBER(M207:Y207),
                    IF(
                        M$5:Y$5=2,
                        M207:Y207,
                        ""),
                    ""))
            ),
            IF(
                Parameters!$D$17=1,
                IFERROR(
                    IF(
                        OR(
                            IF(
                                ISNUMBER(M207:Y207),
                                IF(
                                    M$5:Y$5=1,
                                    M207:Y207,
                                    ""),
                                "")
                            =0),
                        0,
                        GEOMEAN(IF(
                            ISNUMBER(M207:Y207),
                            IF(
                                M$5:Y$5=1,
                                M207:Y207,
                                ""),
                            ""))
                    ),
                    IF(
                        OR(IF(
                            ISNUMBER(M207:Y207),
                            IF(
                                M$5:Y$5=2,
                                M207:Y207,
                                ""),
                            "")
                            =0),
                        0,
                        GEOMEAN(IF(
                            ISNUMBER(M207:Y207),
                            IF(
                                M$5:Y$5=2,
                                M207:Y207,
                                ""),
                            "")))
                )
            )
        )
    )
)</f>
        <v>1</v>
      </c>
      <c r="J207" s="242" t="s">
        <v>409</v>
      </c>
      <c r="K207" s="242">
        <v>45142</v>
      </c>
      <c r="L207" s="91" t="s">
        <v>723</v>
      </c>
      <c r="M207" s="192" t="s">
        <v>409</v>
      </c>
      <c r="N207" s="192">
        <v>1</v>
      </c>
      <c r="O207" s="192" t="s">
        <v>409</v>
      </c>
      <c r="P207" s="192" t="s">
        <v>409</v>
      </c>
      <c r="Q207" s="192" t="s">
        <v>409</v>
      </c>
      <c r="R207" s="192" t="s">
        <v>409</v>
      </c>
      <c r="S207" s="192">
        <v>-0.28999999999999998</v>
      </c>
      <c r="T207" s="192">
        <v>0.1</v>
      </c>
      <c r="U207" s="192" t="s">
        <v>409</v>
      </c>
      <c r="V207" s="192" t="s">
        <v>409</v>
      </c>
      <c r="W207" s="192" t="s">
        <v>409</v>
      </c>
      <c r="X207" s="192" t="s">
        <v>409</v>
      </c>
    </row>
    <row r="208" spans="1:53" x14ac:dyDescent="0.2">
      <c r="A208" s="84">
        <v>201</v>
      </c>
      <c r="B208" s="35" t="str">
        <f ca="1"/>
        <v>Tanzania</v>
      </c>
      <c r="C208" s="35" t="str">
        <f ca="1"/>
        <v>TZA</v>
      </c>
      <c r="D208" s="35" t="str">
        <f ca="1"/>
        <v>SSF           Sub-Saharan Africa</v>
      </c>
      <c r="E208" s="35" t="str">
        <f ca="1"/>
        <v>IDA</v>
      </c>
      <c r="F208" s="190" t="str">
        <f t="shared" ca="1" si="6"/>
        <v/>
      </c>
      <c r="G208" s="80">
        <f>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4.8996154507499643</v>
      </c>
      <c r="H208" s="80" cm="1">
        <f t="array" ref="H208">IF(
    SUM(IF(
            ISNUMBER(
                IF(
                    $M$4:$Y$4,
                    (M208:Y208),
                    "")),
            1,
            0))
        =0,
    NA(),
    IF(
        Parameters!$D$15=1,
        IF(
            SUM(--(ISNUMBER(IF($M$4:$Y$4=1,(M208:Y208),""))))&gt;0,
            MAX(IF(
                ISNUMBER(M208:Y208),
                IF(
                    M$4:Y$4=1,
                    M208:Y208,
                    ""),
                "")),
            MAX(IF(
                ISNUMBER(M208:Y208),
                IF(
                    M$4:Y$4=2,
                    M208:Y208,
                    ""),
                ""))
        ),
        IF(
            Parameters!$D$16=1,
            IFERROR(
                AVERAGE(IF(
                    ISNUMBER(M208:Y208),
                    IF(
                        M$4:Y$4=1,
                        M208:Y208,
                        ""),
                    "")),
                AVERAGE(IF(
                    ISNUMBER(M208:Y208),
                    IF(
                        M$4:Y$4=2,
                        M208:Y208,
                        ""),
                    ""))
            ),
            IF(
                Parameters!$D$17=1,
                IFERROR(
                    IF(
                        OR(
                            IF(
                                ISNUMBER(M208:Y208),
                                IF(
                                    M$4:Y$4=1,
                                    M208:Y208,
                                    ""),
                                "")
                            =0),
                        0,
                        GEOMEAN(IF(
                            ISNUMBER(M208:Y208),
                            IF(
                                M$4:Y$4=1,
                                M208:Y208,
                                ""),
                            ""))
                    ),
                    IF(
                        OR(IF(
                            ISNUMBER(M208:Y208),
                            IF(
                                M$4:Y$4=2,
                                M208:Y208,
                                ""),
                            "")
                            =0),
                        0,
                        GEOMEAN(IF(
                            ISNUMBER(M208:Y208),
                            IF(
                                M$4:Y$4=2,
                                M208:Y208,
                                ""),
                            "")))
                )
            )
        )
    )
)</f>
        <v>8.4285714285714199</v>
      </c>
      <c r="I208" s="191" cm="1">
        <f t="array" ref="I208">IF(
    SUM(IF(
            ISNUMBER(
                IF(
                    $M$5:$Y$5,
                    (M208:Y208),
                    "")),
            1,
            0))
        =0,
    NA(),
    IF(
        Parameters!$D$15=1,
        IF(
            SUM(--(ISNUMBER(IF($M$5:$Y$5=1,(M208:Y208),""))))&gt;0,
            MAX(IF(
                ISNUMBER(M208:Y208),
                IF(
                    M$5:Y$5=1,
                    M208:Y208,
                    ""),
                "")),
            MAX(IF(
                ISNUMBER(M208:Y208),
                IF(
                    M$5:Y$5=2,
                    M208:Y208,
                    ""),
                ""))
        ),
        IF(
            Parameters!$D$16=1,
            IFERROR(
                AVERAGE(IF(
                    ISNUMBER(M208:Y208),
                    IF(
                        M$5:Y$5=1,
                        M208:Y208,
                        ""),
                    "")),
                AVERAGE(IF(
                    ISNUMBER(M208:Y208),
                    IF(
                        M$5:Y$5=2,
                        M208:Y208,
                        ""),
                    ""))
            ),
            IF(
                Parameters!$D$17=1,
                IFERROR(
                    IF(
                        OR(
                            IF(
                                ISNUMBER(M208:Y208),
                                IF(
                                    M$5:Y$5=1,
                                    M208:Y208,
                                    ""),
                                "")
                            =0),
                        0,
                        GEOMEAN(IF(
                            ISNUMBER(M208:Y208),
                            IF(
                                M$5:Y$5=1,
                                M208:Y208,
                                ""),
                            ""))
                    ),
                    IF(
                        OR(IF(
                            ISNUMBER(M208:Y208),
                            IF(
                                M$5:Y$5=2,
                                M208:Y208,
                                ""),
                            "")
                            =0),
                        0,
                        GEOMEAN(IF(
                            ISNUMBER(M208:Y208),
                            IF(
                                M$5:Y$5=2,
                                M208:Y208,
                                ""),
                            "")))
                )
            )
        )
    )
)</f>
        <v>2.84819696536601</v>
      </c>
      <c r="J208" s="242">
        <v>45142</v>
      </c>
      <c r="K208" s="242" t="s">
        <v>409</v>
      </c>
      <c r="L208" s="91" t="s">
        <v>339</v>
      </c>
      <c r="M208" s="192">
        <v>8.4285714285714199</v>
      </c>
      <c r="N208" s="192" t="s">
        <v>409</v>
      </c>
      <c r="O208" s="192" t="s">
        <v>409</v>
      </c>
      <c r="P208" s="192">
        <v>2.84819696536601</v>
      </c>
      <c r="Q208" s="192" t="s">
        <v>409</v>
      </c>
      <c r="R208" s="192">
        <v>5.9</v>
      </c>
      <c r="S208" s="192" t="s">
        <v>409</v>
      </c>
      <c r="T208" s="192" t="s">
        <v>409</v>
      </c>
      <c r="U208" s="192" t="s">
        <v>409</v>
      </c>
      <c r="V208" s="192">
        <v>5.0841623883101802E-2</v>
      </c>
      <c r="W208" s="192">
        <v>0.142409848268301</v>
      </c>
      <c r="X208" s="192" t="s">
        <v>409</v>
      </c>
    </row>
    <row r="209" spans="1:24" x14ac:dyDescent="0.2">
      <c r="A209" s="84">
        <v>202</v>
      </c>
      <c r="B209" s="35" t="str">
        <f ca="1"/>
        <v>Uganda</v>
      </c>
      <c r="C209" s="35" t="str">
        <f ca="1"/>
        <v>UGA</v>
      </c>
      <c r="D209" s="35" t="str">
        <f ca="1"/>
        <v>SSF           Sub-Saharan Africa</v>
      </c>
      <c r="E209" s="35" t="str">
        <f ca="1"/>
        <v>IDA</v>
      </c>
      <c r="F209" s="190" t="str">
        <f t="shared" ca="1" si="6"/>
        <v/>
      </c>
      <c r="G209" s="80">
        <f>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0</v>
      </c>
      <c r="H209" s="80" cm="1">
        <f t="array" ref="H209">IF(
    SUM(IF(
            ISNUMBER(
                IF(
                    $M$4:$Y$4,
                    (M209:Y209),
                    "")),
            1,
            0))
        =0,
    NA(),
    IF(
        Parameters!$D$15=1,
        IF(
            SUM(--(ISNUMBER(IF($M$4:$Y$4=1,(M209:Y209),""))))&gt;0,
            MAX(IF(
                ISNUMBER(M209:Y209),
                IF(
                    M$4:Y$4=1,
                    M209:Y209,
                    ""),
                "")),
            MAX(IF(
                ISNUMBER(M209:Y209),
                IF(
                    M$4:Y$4=2,
                    M209:Y209,
                    ""),
                ""))
        ),
        IF(
            Parameters!$D$16=1,
            IFERROR(
                AVERAGE(IF(
                    ISNUMBER(M209:Y209),
                    IF(
                        M$4:Y$4=1,
                        M209:Y209,
                        ""),
                    "")),
                AVERAGE(IF(
                    ISNUMBER(M209:Y209),
                    IF(
                        M$4:Y$4=2,
                        M209:Y209,
                        ""),
                    ""))
            ),
            IF(
                Parameters!$D$17=1,
                IFERROR(
                    IF(
                        OR(
                            IF(
                                ISNUMBER(M209:Y209),
                                IF(
                                    M$4:Y$4=1,
                                    M209:Y209,
                                    ""),
                                "")
                            =0),
                        0,
                        GEOMEAN(IF(
                            ISNUMBER(M209:Y209),
                            IF(
                                M$4:Y$4=1,
                                M209:Y209,
                                ""),
                            ""))
                    ),
                    IF(
                        OR(IF(
                            ISNUMBER(M209:Y209),
                            IF(
                                M$4:Y$4=2,
                                M209:Y209,
                                ""),
                            "")
                            =0),
                        0,
                        GEOMEAN(IF(
                            ISNUMBER(M209:Y209),
                            IF(
                                M$4:Y$4=2,
                                M209:Y209,
                                ""),
                            "")))
                )
            )
        )
    )
)</f>
        <v>8.71428571428571</v>
      </c>
      <c r="I209" s="191" cm="1">
        <f t="array" ref="I209">IF(
    SUM(IF(
            ISNUMBER(
                IF(
                    $M$5:$Y$5,
                    (M209:Y209),
                    "")),
            1,
            0))
        =0,
    NA(),
    IF(
        Parameters!$D$15=1,
        IF(
            SUM(--(ISNUMBER(IF($M$5:$Y$5=1,(M209:Y209),""))))&gt;0,
            MAX(IF(
                ISNUMBER(M209:Y209),
                IF(
                    M$5:Y$5=1,
                    M209:Y209,
                    ""),
                "")),
            MAX(IF(
                ISNUMBER(M209:Y209),
                IF(
                    M$5:Y$5=2,
                    M209:Y209,
                    ""),
                ""))
        ),
        IF(
            Parameters!$D$16=1,
            IFERROR(
                AVERAGE(IF(
                    ISNUMBER(M209:Y209),
                    IF(
                        M$5:Y$5=1,
                        M209:Y209,
                        ""),
                    "")),
                AVERAGE(IF(
                    ISNUMBER(M209:Y209),
                    IF(
                        M$5:Y$5=2,
                        M209:Y209,
                        ""),
                    ""))
            ),
            IF(
                Parameters!$D$17=1,
                IFERROR(
                    IF(
                        OR(
                            IF(
                                ISNUMBER(M209:Y209),
                                IF(
                                    M$5:Y$5=1,
                                    M209:Y209,
                                    ""),
                                "")
                            =0),
                        0,
                        GEOMEAN(IF(
                            ISNUMBER(M209:Y209),
                            IF(
                                M$5:Y$5=1,
                                M209:Y209,
                                ""),
                            ""))
                    ),
                    IF(
                        OR(IF(
                            ISNUMBER(M209:Y209),
                            IF(
                                M$5:Y$5=2,
                                M209:Y209,
                                ""),
                            "")
                            =0),
                        0,
                        GEOMEAN(IF(
                            ISNUMBER(M209:Y209),
                            IF(
                                M$5:Y$5=2,
                                M209:Y209,
                                ""),
                            "")))
                )
            )
        )
    )
)</f>
        <v>0</v>
      </c>
      <c r="J209" s="242">
        <v>45142</v>
      </c>
      <c r="K209" s="242">
        <v>45014</v>
      </c>
      <c r="L209" s="91" t="s">
        <v>341</v>
      </c>
      <c r="M209" s="192">
        <v>8.71428571428571</v>
      </c>
      <c r="N209" s="192" t="s">
        <v>409</v>
      </c>
      <c r="O209" s="192">
        <v>0</v>
      </c>
      <c r="P209" s="192">
        <v>0</v>
      </c>
      <c r="Q209" s="192" t="s">
        <v>409</v>
      </c>
      <c r="R209" s="192">
        <v>6.1</v>
      </c>
      <c r="S209" s="192" t="s">
        <v>409</v>
      </c>
      <c r="T209" s="192" t="s">
        <v>409</v>
      </c>
      <c r="U209" s="192" t="s">
        <v>539</v>
      </c>
      <c r="V209" s="192">
        <v>-8.0980347655597001E-2</v>
      </c>
      <c r="W209" s="192">
        <v>-8.4127221500601507E-2</v>
      </c>
      <c r="X209" s="192" t="s">
        <v>409</v>
      </c>
    </row>
    <row r="210" spans="1:24" x14ac:dyDescent="0.2">
      <c r="A210" s="84">
        <v>203</v>
      </c>
      <c r="B210" s="35" t="str">
        <f ca="1"/>
        <v>Ukraine</v>
      </c>
      <c r="C210" s="35" t="str">
        <f ca="1"/>
        <v>UKR</v>
      </c>
      <c r="D210" s="35" t="str">
        <f ca="1"/>
        <v>ECS           Europe &amp; Central Asia</v>
      </c>
      <c r="E210" s="35" t="str">
        <f ca="1"/>
        <v>IBRD</v>
      </c>
      <c r="F210" s="190" t="str">
        <f t="shared" ca="1" si="6"/>
        <v/>
      </c>
      <c r="G210" s="80">
        <f>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4.6291004988627549</v>
      </c>
      <c r="H210" s="80" cm="1">
        <f t="array" ref="H210">IF(
    SUM(IF(
            ISNUMBER(
                IF(
                    $M$4:$Y$4,
                    (M210:Y210),
                    "")),
            1,
            0))
        =0,
    NA(),
    IF(
        Parameters!$D$15=1,
        IF(
            SUM(--(ISNUMBER(IF($M$4:$Y$4=1,(M210:Y210),""))))&gt;0,
            MAX(IF(
                ISNUMBER(M210:Y210),
                IF(
                    M$4:Y$4=1,
                    M210:Y210,
                    ""),
                "")),
            MAX(IF(
                ISNUMBER(M210:Y210),
                IF(
                    M$4:Y$4=2,
                    M210:Y210,
                    ""),
                ""))
        ),
        IF(
            Parameters!$D$16=1,
            IFERROR(
                AVERAGE(IF(
                    ISNUMBER(M210:Y210),
                    IF(
                        M$4:Y$4=1,
                        M210:Y210,
                        ""),
                    "")),
                AVERAGE(IF(
                    ISNUMBER(M210:Y210),
                    IF(
                        M$4:Y$4=2,
                        M210:Y210,
                        ""),
                    ""))
            ),
            IF(
                Parameters!$D$17=1,
                IFERROR(
                    IF(
                        OR(
                            IF(
                                ISNUMBER(M210:Y210),
                                IF(
                                    M$4:Y$4=1,
                                    M210:Y210,
                                    ""),
                                "")
                            =0),
                        0,
                        GEOMEAN(IF(
                            ISNUMBER(M210:Y210),
                            IF(
                                M$4:Y$4=1,
                                M210:Y210,
                                ""),
                            ""))
                    ),
                    IF(
                        OR(IF(
                            ISNUMBER(M210:Y210),
                            IF(
                                M$4:Y$4=2,
                                M210:Y210,
                                ""),
                            "")
                            =0),
                        0,
                        GEOMEAN(IF(
                            ISNUMBER(M210:Y210),
                            IF(
                                M$4:Y$4=2,
                                M210:Y210,
                                ""),
                            "")))
                )
            )
        )
    )
)</f>
        <v>2.1428571428571401</v>
      </c>
      <c r="I210" s="191" cm="1">
        <f t="array" ref="I210">IF(
    SUM(IF(
            ISNUMBER(
                IF(
                    $M$5:$Y$5,
                    (M210:Y210),
                    "")),
            1,
            0))
        =0,
    NA(),
    IF(
        Parameters!$D$15=1,
        IF(
            SUM(--(ISNUMBER(IF($M$5:$Y$5=1,(M210:Y210),""))))&gt;0,
            MAX(IF(
                ISNUMBER(M210:Y210),
                IF(
                    M$5:Y$5=1,
                    M210:Y210,
                    ""),
                "")),
            MAX(IF(
                ISNUMBER(M210:Y210),
                IF(
                    M$5:Y$5=2,
                    M210:Y210,
                    ""),
                ""))
        ),
        IF(
            Parameters!$D$16=1,
            IFERROR(
                AVERAGE(IF(
                    ISNUMBER(M210:Y210),
                    IF(
                        M$5:Y$5=1,
                        M210:Y210,
                        ""),
                    "")),
                AVERAGE(IF(
                    ISNUMBER(M210:Y210),
                    IF(
                        M$5:Y$5=2,
                        M210:Y210,
                        ""),
                    ""))
            ),
            IF(
                Parameters!$D$17=1,
                IFERROR(
                    IF(
                        OR(
                            IF(
                                ISNUMBER(M210:Y210),
                                IF(
                                    M$5:Y$5=1,
                                    M210:Y210,
                                    ""),
                                "")
                            =0),
                        0,
                        GEOMEAN(IF(
                            ISNUMBER(M210:Y210),
                            IF(
                                M$5:Y$5=1,
                                M210:Y210,
                                ""),
                            ""))
                    ),
                    IF(
                        OR(IF(
                            ISNUMBER(M210:Y210),
                            IF(
                                M$5:Y$5=2,
                                M210:Y210,
                                ""),
                            "")
                            =0),
                        0,
                        GEOMEAN(IF(
                            ISNUMBER(M210:Y210),
                            IF(
                                M$5:Y$5=2,
                                M210:Y210,
                                ""),
                            "")))
                )
            )
        )
    )
)</f>
        <v>10</v>
      </c>
      <c r="J210" s="242">
        <v>45142</v>
      </c>
      <c r="K210" s="242">
        <v>45142</v>
      </c>
      <c r="L210" s="91" t="s">
        <v>343</v>
      </c>
      <c r="M210" s="192">
        <v>2.1428571428571401</v>
      </c>
      <c r="N210" s="192">
        <v>10</v>
      </c>
      <c r="O210" s="192">
        <v>0</v>
      </c>
      <c r="P210" s="192" t="s">
        <v>409</v>
      </c>
      <c r="Q210" s="192" t="s">
        <v>409</v>
      </c>
      <c r="R210" s="192">
        <v>1.5</v>
      </c>
      <c r="S210" s="192">
        <v>14.6929999999999</v>
      </c>
      <c r="T210" s="192">
        <v>0.68500000000000005</v>
      </c>
      <c r="U210" s="192" t="s">
        <v>539</v>
      </c>
      <c r="V210" s="192" t="s">
        <v>409</v>
      </c>
      <c r="W210" s="192" t="s">
        <v>409</v>
      </c>
      <c r="X210" s="192" t="s">
        <v>409</v>
      </c>
    </row>
    <row r="211" spans="1:24" x14ac:dyDescent="0.2">
      <c r="A211" s="84">
        <v>204</v>
      </c>
      <c r="B211" s="35" t="str">
        <f ca="1"/>
        <v>Uruguay</v>
      </c>
      <c r="C211" s="35" t="str">
        <f ca="1"/>
        <v>URY</v>
      </c>
      <c r="D211" s="35" t="str">
        <f ca="1"/>
        <v>LCN           Latin America &amp; Caribbean</v>
      </c>
      <c r="E211" s="35" t="str">
        <f ca="1"/>
        <v>IBRD</v>
      </c>
      <c r="F211" s="190" t="str">
        <f t="shared" ca="1" si="6"/>
        <v/>
      </c>
      <c r="G211" s="80">
        <f>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0</v>
      </c>
      <c r="H211" s="80" cm="1">
        <f t="array" ref="H211">IF(
    SUM(IF(
            ISNUMBER(
                IF(
                    $M$4:$Y$4,
                    (M211:Y211),
                    "")),
            1,
            0))
        =0,
    NA(),
    IF(
        Parameters!$D$15=1,
        IF(
            SUM(--(ISNUMBER(IF($M$4:$Y$4=1,(M211:Y211),""))))&gt;0,
            MAX(IF(
                ISNUMBER(M211:Y211),
                IF(
                    M$4:Y$4=1,
                    M211:Y211,
                    ""),
                "")),
            MAX(IF(
                ISNUMBER(M211:Y211),
                IF(
                    M$4:Y$4=2,
                    M211:Y211,
                    ""),
                ""))
        ),
        IF(
            Parameters!$D$16=1,
            IFERROR(
                AVERAGE(IF(
                    ISNUMBER(M211:Y211),
                    IF(
                        M$4:Y$4=1,
                        M211:Y211,
                        ""),
                    "")),
                AVERAGE(IF(
                    ISNUMBER(M211:Y211),
                    IF(
                        M$4:Y$4=2,
                        M211:Y211,
                        ""),
                    ""))
            ),
            IF(
                Parameters!$D$17=1,
                IFERROR(
                    IF(
                        OR(
                            IF(
                                ISNUMBER(M211:Y211),
                                IF(
                                    M$4:Y$4=1,
                                    M211:Y211,
                                    ""),
                                "")
                            =0),
                        0,
                        GEOMEAN(IF(
                            ISNUMBER(M211:Y211),
                            IF(
                                M$4:Y$4=1,
                                M211:Y211,
                                ""),
                            ""))
                    ),
                    IF(
                        OR(IF(
                            ISNUMBER(M211:Y211),
                            IF(
                                M$4:Y$4=2,
                                M211:Y211,
                                ""),
                            "")
                            =0),
                        0,
                        GEOMEAN(IF(
                            ISNUMBER(M211:Y211),
                            IF(
                                M$4:Y$4=2,
                                M211:Y211,
                                ""),
                            "")))
                )
            )
        )
    )
)</f>
        <v>2.5714285714285698</v>
      </c>
      <c r="I211" s="191" cm="1">
        <f t="array" ref="I211">IF(
    SUM(IF(
            ISNUMBER(
                IF(
                    $M$5:$Y$5,
                    (M211:Y211),
                    "")),
            1,
            0))
        =0,
    NA(),
    IF(
        Parameters!$D$15=1,
        IF(
            SUM(--(ISNUMBER(IF($M$5:$Y$5=1,(M211:Y211),""))))&gt;0,
            MAX(IF(
                ISNUMBER(M211:Y211),
                IF(
                    M$5:Y$5=1,
                    M211:Y211,
                    ""),
                "")),
            MAX(IF(
                ISNUMBER(M211:Y211),
                IF(
                    M$5:Y$5=2,
                    M211:Y211,
                    ""),
                ""))
        ),
        IF(
            Parameters!$D$16=1,
            IFERROR(
                AVERAGE(IF(
                    ISNUMBER(M211:Y211),
                    IF(
                        M$5:Y$5=1,
                        M211:Y211,
                        ""),
                    "")),
                AVERAGE(IF(
                    ISNUMBER(M211:Y211),
                    IF(
                        M$5:Y$5=2,
                        M211:Y211,
                        ""),
                    ""))
            ),
            IF(
                Parameters!$D$17=1,
                IFERROR(
                    IF(
                        OR(
                            IF(
                                ISNUMBER(M211:Y211),
                                IF(
                                    M$5:Y$5=1,
                                    M211:Y211,
                                    ""),
                                "")
                            =0),
                        0,
                        GEOMEAN(IF(
                            ISNUMBER(M211:Y211),
                            IF(
                                M$5:Y$5=1,
                                M211:Y211,
                                ""),
                            ""))
                    ),
                    IF(
                        OR(IF(
                            ISNUMBER(M211:Y211),
                            IF(
                                M$5:Y$5=2,
                                M211:Y211,
                                ""),
                            "")
                            =0),
                        0,
                        GEOMEAN(IF(
                            ISNUMBER(M211:Y211),
                            IF(
                                M$5:Y$5=2,
                                M211:Y211,
                                ""),
                            "")))
                )
            )
        )
    )
)</f>
        <v>0</v>
      </c>
      <c r="J211" s="242">
        <v>44753</v>
      </c>
      <c r="K211" s="242">
        <v>45142</v>
      </c>
      <c r="L211" s="91" t="s">
        <v>345</v>
      </c>
      <c r="M211" s="192">
        <v>2.5714285714285698</v>
      </c>
      <c r="N211" s="192">
        <v>0</v>
      </c>
      <c r="O211" s="192">
        <v>0</v>
      </c>
      <c r="P211" s="192">
        <v>0</v>
      </c>
      <c r="Q211" s="192" t="s">
        <v>409</v>
      </c>
      <c r="R211" s="192">
        <v>1.8</v>
      </c>
      <c r="S211" s="192">
        <v>-1.508</v>
      </c>
      <c r="T211" s="192">
        <v>-0.97499999999999898</v>
      </c>
      <c r="U211" s="192" t="s">
        <v>539</v>
      </c>
      <c r="V211" s="192">
        <v>-3.6124348640441999E-2</v>
      </c>
      <c r="W211" s="192">
        <v>-1.9134953618049001E-2</v>
      </c>
      <c r="X211" s="192" t="s">
        <v>409</v>
      </c>
    </row>
    <row r="212" spans="1:24" x14ac:dyDescent="0.2">
      <c r="A212" s="84">
        <v>205</v>
      </c>
      <c r="B212" s="35" t="str">
        <f ca="1"/>
        <v>United States</v>
      </c>
      <c r="C212" s="35" t="str">
        <f ca="1"/>
        <v>USA</v>
      </c>
      <c r="D212" s="35" t="str">
        <f ca="1"/>
        <v>NAC           North America</v>
      </c>
      <c r="E212" s="35" t="str">
        <f ca="1"/>
        <v>NA</v>
      </c>
      <c r="F212" s="190" t="str">
        <f t="shared" ca="1" si="6"/>
        <v/>
      </c>
      <c r="G212" s="80">
        <f>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0</v>
      </c>
      <c r="H212" s="80" cm="1">
        <f t="array" ref="H212">IF(
    SUM(IF(
            ISNUMBER(
                IF(
                    $M$4:$Y$4,
                    (M212:Y212),
                    "")),
            1,
            0))
        =0,
    NA(),
    IF(
        Parameters!$D$15=1,
        IF(
            SUM(--(ISNUMBER(IF($M$4:$Y$4=1,(M212:Y212),""))))&gt;0,
            MAX(IF(
                ISNUMBER(M212:Y212),
                IF(
                    M$4:Y$4=1,
                    M212:Y212,
                    ""),
                "")),
            MAX(IF(
                ISNUMBER(M212:Y212),
                IF(
                    M$4:Y$4=2,
                    M212:Y212,
                    ""),
                ""))
        ),
        IF(
            Parameters!$D$16=1,
            IFERROR(
                AVERAGE(IF(
                    ISNUMBER(M212:Y212),
                    IF(
                        M$4:Y$4=1,
                        M212:Y212,
                        ""),
                    "")),
                AVERAGE(IF(
                    ISNUMBER(M212:Y212),
                    IF(
                        M$4:Y$4=2,
                        M212:Y212,
                        ""),
                    ""))
            ),
            IF(
                Parameters!$D$17=1,
                IFERROR(
                    IF(
                        OR(
                            IF(
                                ISNUMBER(M212:Y212),
                                IF(
                                    M$4:Y$4=1,
                                    M212:Y212,
                                    ""),
                                "")
                            =0),
                        0,
                        GEOMEAN(IF(
                            ISNUMBER(M212:Y212),
                            IF(
                                M$4:Y$4=1,
                                M212:Y212,
                                ""),
                            ""))
                    ),
                    IF(
                        OR(IF(
                            ISNUMBER(M212:Y212),
                            IF(
                                M$4:Y$4=2,
                                M212:Y212,
                                ""),
                            "")
                            =0),
                        0,
                        GEOMEAN(IF(
                            ISNUMBER(M212:Y212),
                            IF(
                                M$4:Y$4=2,
                                M212:Y212,
                                ""),
                            "")))
                )
            )
        )
    )
)</f>
        <v>1.28571428571428</v>
      </c>
      <c r="I212" s="191" cm="1">
        <f t="array" ref="I212">IF(
    SUM(IF(
            ISNUMBER(
                IF(
                    $M$5:$Y$5,
                    (M212:Y212),
                    "")),
            1,
            0))
        =0,
    NA(),
    IF(
        Parameters!$D$15=1,
        IF(
            SUM(--(ISNUMBER(IF($M$5:$Y$5=1,(M212:Y212),""))))&gt;0,
            MAX(IF(
                ISNUMBER(M212:Y212),
                IF(
                    M$5:Y$5=1,
                    M212:Y212,
                    ""),
                "")),
            MAX(IF(
                ISNUMBER(M212:Y212),
                IF(
                    M$5:Y$5=2,
                    M212:Y212,
                    ""),
                ""))
        ),
        IF(
            Parameters!$D$16=1,
            IFERROR(
                AVERAGE(IF(
                    ISNUMBER(M212:Y212),
                    IF(
                        M$5:Y$5=1,
                        M212:Y212,
                        ""),
                    "")),
                AVERAGE(IF(
                    ISNUMBER(M212:Y212),
                    IF(
                        M$5:Y$5=2,
                        M212:Y212,
                        ""),
                    ""))
            ),
            IF(
                Parameters!$D$17=1,
                IFERROR(
                    IF(
                        OR(
                            IF(
                                ISNUMBER(M212:Y212),
                                IF(
                                    M$5:Y$5=1,
                                    M212:Y212,
                                    ""),
                                "")
                            =0),
                        0,
                        GEOMEAN(IF(
                            ISNUMBER(M212:Y212),
                            IF(
                                M$5:Y$5=1,
                                M212:Y212,
                                ""),
                            ""))
                    ),
                    IF(
                        OR(IF(
                            ISNUMBER(M212:Y212),
                            IF(
                                M$5:Y$5=2,
                                M212:Y212,
                                ""),
                            "")
                            =0),
                        0,
                        GEOMEAN(IF(
                            ISNUMBER(M212:Y212),
                            IF(
                                M$5:Y$5=2,
                                M212:Y212,
                                ""),
                            "")))
                )
            )
        )
    )
)</f>
        <v>0</v>
      </c>
      <c r="J212" s="242">
        <v>45142</v>
      </c>
      <c r="K212" s="242">
        <v>45142</v>
      </c>
      <c r="L212" s="91" t="s">
        <v>346</v>
      </c>
      <c r="M212" s="192">
        <v>1.28571428571428</v>
      </c>
      <c r="N212" s="192">
        <v>0</v>
      </c>
      <c r="O212" s="192" t="s">
        <v>409</v>
      </c>
      <c r="P212" s="192" t="s">
        <v>409</v>
      </c>
      <c r="Q212" s="192" t="s">
        <v>409</v>
      </c>
      <c r="R212" s="192">
        <v>0.9</v>
      </c>
      <c r="S212" s="192">
        <v>-1.7250000000000001</v>
      </c>
      <c r="T212" s="192">
        <v>-2.7250000000000001</v>
      </c>
      <c r="U212" s="192" t="s">
        <v>409</v>
      </c>
      <c r="V212" s="192" t="s">
        <v>409</v>
      </c>
      <c r="W212" s="192" t="s">
        <v>409</v>
      </c>
      <c r="X212" s="192" t="s">
        <v>409</v>
      </c>
    </row>
    <row r="213" spans="1:24" x14ac:dyDescent="0.2">
      <c r="A213" s="84">
        <v>206</v>
      </c>
      <c r="B213" s="35" t="str">
        <f ca="1"/>
        <v>Uzbekistan</v>
      </c>
      <c r="C213" s="35" t="str">
        <f ca="1"/>
        <v>UZB</v>
      </c>
      <c r="D213" s="35" t="str">
        <f ca="1"/>
        <v>ECS           Europe &amp; Central Asia</v>
      </c>
      <c r="E213" s="35" t="str">
        <f ca="1"/>
        <v>Blend</v>
      </c>
      <c r="F213" s="190" t="str">
        <f t="shared" ca="1" si="6"/>
        <v/>
      </c>
      <c r="G213" s="80">
        <f>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0</v>
      </c>
      <c r="H213" s="80" cm="1">
        <f t="array" ref="H213">IF(
    SUM(IF(
            ISNUMBER(
                IF(
                    $M$4:$Y$4,
                    (M213:Y213),
                    "")),
            1,
            0))
        =0,
    NA(),
    IF(
        Parameters!$D$15=1,
        IF(
            SUM(--(ISNUMBER(IF($M$4:$Y$4=1,(M213:Y213),""))))&gt;0,
            MAX(IF(
                ISNUMBER(M213:Y213),
                IF(
                    M$4:Y$4=1,
                    M213:Y213,
                    ""),
                "")),
            MAX(IF(
                ISNUMBER(M213:Y213),
                IF(
                    M$4:Y$4=2,
                    M213:Y213,
                    ""),
                ""))
        ),
        IF(
            Parameters!$D$16=1,
            IFERROR(
                AVERAGE(IF(
                    ISNUMBER(M213:Y213),
                    IF(
                        M$4:Y$4=1,
                        M213:Y213,
                        ""),
                    "")),
                AVERAGE(IF(
                    ISNUMBER(M213:Y213),
                    IF(
                        M$4:Y$4=2,
                        M213:Y213,
                        ""),
                    ""))
            ),
            IF(
                Parameters!$D$17=1,
                IFERROR(
                    IF(
                        OR(
                            IF(
                                ISNUMBER(M213:Y213),
                                IF(
                                    M$4:Y$4=1,
                                    M213:Y213,
                                    ""),
                                "")
                            =0),
                        0,
                        GEOMEAN(IF(
                            ISNUMBER(M213:Y213),
                            IF(
                                M$4:Y$4=1,
                                M213:Y213,
                                ""),
                            ""))
                    ),
                    IF(
                        OR(IF(
                            ISNUMBER(M213:Y213),
                            IF(
                                M$4:Y$4=2,
                                M213:Y213,
                                ""),
                            "")
                            =0),
                        0,
                        GEOMEAN(IF(
                            ISNUMBER(M213:Y213),
                            IF(
                                M$4:Y$4=2,
                                M213:Y213,
                                ""),
                            "")))
                )
            )
        )
    )
)</f>
        <v>4.71428571428571</v>
      </c>
      <c r="I213" s="191" cm="1">
        <f t="array" ref="I213">IF(
    SUM(IF(
            ISNUMBER(
                IF(
                    $M$5:$Y$5,
                    (M213:Y213),
                    "")),
            1,
            0))
        =0,
    NA(),
    IF(
        Parameters!$D$15=1,
        IF(
            SUM(--(ISNUMBER(IF($M$5:$Y$5=1,(M213:Y213),""))))&gt;0,
            MAX(IF(
                ISNUMBER(M213:Y213),
                IF(
                    M$5:Y$5=1,
                    M213:Y213,
                    ""),
                "")),
            MAX(IF(
                ISNUMBER(M213:Y213),
                IF(
                    M$5:Y$5=2,
                    M213:Y213,
                    ""),
                ""))
        ),
        IF(
            Parameters!$D$16=1,
            IFERROR(
                AVERAGE(IF(
                    ISNUMBER(M213:Y213),
                    IF(
                        M$5:Y$5=1,
                        M213:Y213,
                        ""),
                    "")),
                AVERAGE(IF(
                    ISNUMBER(M213:Y213),
                    IF(
                        M$5:Y$5=2,
                        M213:Y213,
                        ""),
                    ""))
            ),
            IF(
                Parameters!$D$17=1,
                IFERROR(
                    IF(
                        OR(
                            IF(
                                ISNUMBER(M213:Y213),
                                IF(
                                    M$5:Y$5=1,
                                    M213:Y213,
                                    ""),
                                "")
                            =0),
                        0,
                        GEOMEAN(IF(
                            ISNUMBER(M213:Y213),
                            IF(
                                M$5:Y$5=1,
                                M213:Y213,
                                ""),
                            ""))
                    ),
                    IF(
                        OR(IF(
                            ISNUMBER(M213:Y213),
                            IF(
                                M$5:Y$5=2,
                                M213:Y213,
                                ""),
                            "")
                            =0),
                        0,
                        GEOMEAN(IF(
                            ISNUMBER(M213:Y213),
                            IF(
                                M$5:Y$5=2,
                                M213:Y213,
                                ""),
                            "")))
                )
            )
        )
    )
)</f>
        <v>0</v>
      </c>
      <c r="J213" s="242">
        <v>45142</v>
      </c>
      <c r="K213" s="242">
        <v>45142</v>
      </c>
      <c r="L213" s="91" t="s">
        <v>348</v>
      </c>
      <c r="M213" s="192">
        <v>4.71428571428571</v>
      </c>
      <c r="N213" s="192">
        <v>0</v>
      </c>
      <c r="O213" s="192" t="s">
        <v>409</v>
      </c>
      <c r="P213" s="192">
        <v>0</v>
      </c>
      <c r="Q213" s="192" t="s">
        <v>409</v>
      </c>
      <c r="R213" s="192">
        <v>3.3</v>
      </c>
      <c r="S213" s="192">
        <v>-0.77399999999999902</v>
      </c>
      <c r="T213" s="192">
        <v>-0.90600000000000003</v>
      </c>
      <c r="U213" s="192" t="s">
        <v>409</v>
      </c>
      <c r="V213" s="192">
        <v>-1.2470000000000001</v>
      </c>
      <c r="W213" s="192">
        <v>-1.1850000000000001</v>
      </c>
      <c r="X213" s="192" t="s">
        <v>409</v>
      </c>
    </row>
    <row r="214" spans="1:24" x14ac:dyDescent="0.2">
      <c r="A214" s="84">
        <v>207</v>
      </c>
      <c r="B214" s="35" t="str">
        <f ca="1"/>
        <v>St. Vincent and the Grenadines</v>
      </c>
      <c r="C214" s="35" t="str">
        <f ca="1"/>
        <v>VCT</v>
      </c>
      <c r="D214" s="35" t="str">
        <f ca="1"/>
        <v>LCN           Latin America &amp; Caribbean</v>
      </c>
      <c r="E214" s="35" t="str">
        <f ca="1"/>
        <v>Blend</v>
      </c>
      <c r="F214" s="190" t="str">
        <f t="shared" ca="1" si="6"/>
        <v/>
      </c>
      <c r="G214" s="80">
        <f>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$M$4:$Y$4,
                    (M214:Y214),
                    "")),
            1,
            0))
        =0,
    NA(),
    IF(
        Parameters!$D$15=1,
        IF(
            SUM(--(ISNUMBER(IF($M$4:$Y$4=1,(M214:Y214),""))))&gt;0,
            MAX(IF(
                ISNUMBER(M214:Y214),
                IF(
                    M$4:Y$4=1,
                    M214:Y214,
                    ""),
                "")),
            MAX(IF(
                ISNUMBER(M214:Y214),
                IF(
                    M$4:Y$4=2,
                    M214:Y214,
                    ""),
                ""))
        ),
        IF(
            Parameters!$D$16=1,
            IFERROR(
                AVERAGE(IF(
                    ISNUMBER(M214:Y214),
                    IF(
                        M$4:Y$4=1,
                        M214:Y214,
                        ""),
                    "")),
                AVERAGE(IF(
                    ISNUMBER(M214:Y214),
                    IF(
                        M$4:Y$4=2,
                        M214:Y214,
                        ""),
                    ""))
            ),
            IF(
                Parameters!$D$17=1,
                IFERROR(
                    IF(
                        OR(
                            IF(
                                ISNUMBER(M214:Y214),
                                IF(
                                    M$4:Y$4=1,
                                    M214:Y214,
                                    ""),
                                "")
                            =0),
                        0,
                        GEOMEAN(IF(
                            ISNUMBER(M214:Y214),
                            IF(
                                M$4:Y$4=1,
                                M214:Y214,
                                ""),
                            ""))
                    ),
                    IF(
                        OR(IF(
                            ISNUMBER(M214:Y214),
                            IF(
                                M$4:Y$4=2,
                                M214:Y214,
                                ""),
                            "")
                            =0),
                        0,
                        GEOMEAN(IF(
                            ISNUMBER(M214:Y214),
                            IF(
                                M$4:Y$4=2,
                                M214:Y214,
                                ""),
                            "")))
                )
            )
        )
    )
)</f>
        <v>4.71428571428571</v>
      </c>
      <c r="I214" s="191" t="e" cm="1">
        <f t="array" ref="I214">IF(
    SUM(IF(
            ISNUMBER(
                IF(
                    $M$5:$Y$5,
                    (M214:Y214),
                    "")),
            1,
            0))
        =0,
    NA(),
    IF(
        Parameters!$D$15=1,
        IF(
            SUM(--(ISNUMBER(IF($M$5:$Y$5=1,(M214:Y214),""))))&gt;0,
            MAX(IF(
                ISNUMBER(M214:Y214),
                IF(
                    M$5:Y$5=1,
                    M214:Y214,
                    ""),
                "")),
            MAX(IF(
                ISNUMBER(M214:Y214),
                IF(
                    M$5:Y$5=2,
                    M214:Y214,
                    ""),
                ""))
        ),
        IF(
            Parameters!$D$16=1,
            IFERROR(
                AVERAGE(IF(
                    ISNUMBER(M214:Y214),
                    IF(
                        M$5:Y$5=1,
                        M214:Y214,
                        ""),
                    "")),
                AVERAGE(IF(
                    ISNUMBER(M214:Y214),
                    IF(
                        M$5:Y$5=2,
                        M214:Y214,
                        ""),
                    ""))
            ),
            IF(
                Parameters!$D$17=1,
                IFERROR(
                    IF(
                        OR(
                            IF(
                                ISNUMBER(M214:Y214),
                                IF(
                                    M$5:Y$5=1,
                                    M214:Y214,
                                    ""),
                                "")
                            =0),
                        0,
                        GEOMEAN(IF(
                            ISNUMBER(M214:Y214),
                            IF(
                                M$5:Y$5=1,
                                M214:Y214,
                                ""),
                            ""))
                    ),
                    IF(
                        OR(IF(
                            ISNUMBER(M214:Y214),
                            IF(
                                M$5:Y$5=2,
                                M214:Y214,
                                ""),
                            "")
                            =0),
                        0,
                        GEOMEAN(IF(
                            ISNUMBER(M214:Y214),
                            IF(
                                M$5:Y$5=2,
                                M214:Y214,
                                ""),
                            "")))
                )
            )
        )
    )
)</f>
        <v>#N/A</v>
      </c>
      <c r="J214" s="242">
        <v>45142</v>
      </c>
      <c r="K214" s="242">
        <v>45014</v>
      </c>
      <c r="L214" s="91" t="s">
        <v>349</v>
      </c>
      <c r="M214" s="192">
        <v>4.71428571428571</v>
      </c>
      <c r="N214" s="192" t="s">
        <v>409</v>
      </c>
      <c r="O214" s="192" t="s">
        <v>409</v>
      </c>
      <c r="P214" s="192" t="s">
        <v>409</v>
      </c>
      <c r="Q214" s="192" t="s">
        <v>409</v>
      </c>
      <c r="R214" s="192">
        <v>3.3</v>
      </c>
      <c r="S214" s="192" t="s">
        <v>409</v>
      </c>
      <c r="T214" s="192" t="s">
        <v>409</v>
      </c>
      <c r="U214" s="192" t="s">
        <v>409</v>
      </c>
      <c r="V214" s="192" t="s">
        <v>409</v>
      </c>
      <c r="W214" s="192" t="s">
        <v>409</v>
      </c>
      <c r="X214" s="192" t="s">
        <v>409</v>
      </c>
    </row>
    <row r="215" spans="1:24" x14ac:dyDescent="0.2">
      <c r="A215" s="84">
        <v>208</v>
      </c>
      <c r="B215" s="35" t="str">
        <f ca="1"/>
        <v>Venezuela, RB</v>
      </c>
      <c r="C215" s="35" t="str">
        <f ca="1"/>
        <v>VEN</v>
      </c>
      <c r="D215" s="35" t="str">
        <f ca="1"/>
        <v>LCN           Latin America &amp; Caribbean</v>
      </c>
      <c r="E215" s="35" t="str">
        <f ca="1"/>
        <v>IBRD</v>
      </c>
      <c r="F215" s="190" t="str">
        <f t="shared" ca="1" si="6"/>
        <v/>
      </c>
      <c r="G215" s="80">
        <f>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0</v>
      </c>
      <c r="H215" s="80" cm="1">
        <f t="array" ref="H215">IF(
    SUM(IF(
            ISNUMBER(
                IF(
                    $M$4:$Y$4,
                    (M215:Y215),
                    "")),
            1,
            0))
        =0,
    NA(),
    IF(
        Parameters!$D$15=1,
        IF(
            SUM(--(ISNUMBER(IF($M$4:$Y$4=1,(M215:Y215),""))))&gt;0,
            MAX(IF(
                ISNUMBER(M215:Y215),
                IF(
                    M$4:Y$4=1,
                    M215:Y215,
                    ""),
                "")),
            MAX(IF(
                ISNUMBER(M215:Y215),
                IF(
                    M$4:Y$4=2,
                    M215:Y215,
                    ""),
                ""))
        ),
        IF(
            Parameters!$D$16=1,
            IFERROR(
                AVERAGE(IF(
                    ISNUMBER(M215:Y215),
                    IF(
                        M$4:Y$4=1,
                        M215:Y215,
                        ""),
                    "")),
                AVERAGE(IF(
                    ISNUMBER(M215:Y215),
                    IF(
                        M$4:Y$4=2,
                        M215:Y215,
                        ""),
                    ""))
            ),
            IF(
                Parameters!$D$17=1,
                IFERROR(
                    IF(
                        OR(
                            IF(
                                ISNUMBER(M215:Y215),
                                IF(
                                    M$4:Y$4=1,
                                    M215:Y215,
                                    ""),
                                "")
                            =0),
                        0,
                        GEOMEAN(IF(
                            ISNUMBER(M215:Y215),
                            IF(
                                M$4:Y$4=1,
                                M215:Y215,
                                ""),
                            ""))
                    ),
                    IF(
                        OR(IF(
                            ISNUMBER(M215:Y215),
                            IF(
                                M$4:Y$4=2,
                                M215:Y215,
                                ""),
                            "")
                            =0),
                        0,
                        GEOMEAN(IF(
                            ISNUMBER(M215:Y215),
                            IF(
                                M$4:Y$4=2,
                                M215:Y215,
                                ""),
                            "")))
                )
            )
        )
    )
)</f>
        <v>5.1428571428571397</v>
      </c>
      <c r="I215" s="191" t="e" cm="1">
        <f t="array" ref="I215">IF(
    SUM(IF(
            ISNUMBER(
                IF(
                    $M$5:$Y$5,
                    (M215:Y215),
                    "")),
            1,
            0))
        =0,
    NA(),
    IF(
        Parameters!$D$15=1,
        IF(
            SUM(--(ISNUMBER(IF($M$5:$Y$5=1,(M215:Y215),""))))&gt;0,
            MAX(IF(
                ISNUMBER(M215:Y215),
                IF(
                    M$5:Y$5=1,
                    M215:Y215,
                    ""),
                "")),
            MAX(IF(
                ISNUMBER(M215:Y215),
                IF(
                    M$5:Y$5=2,
                    M215:Y215,
                    ""),
                ""))
        ),
        IF(
            Parameters!$D$16=1,
            IFERROR(
                AVERAGE(IF(
                    ISNUMBER(M215:Y215),
                    IF(
                        M$5:Y$5=1,
                        M215:Y215,
                        ""),
                    "")),
                AVERAGE(IF(
                    ISNUMBER(M215:Y215),
                    IF(
                        M$5:Y$5=2,
                        M215:Y215,
                        ""),
                    ""))
            ),
            IF(
                Parameters!$D$17=1,
                IFERROR(
                    IF(
                        OR(
                            IF(
                                ISNUMBER(M215:Y215),
                                IF(
                                    M$5:Y$5=1,
                                    M215:Y215,
                                    ""),
                                "")
                            =0),
                        0,
                        GEOMEAN(IF(
                            ISNUMBER(M215:Y215),
                            IF(
                                M$5:Y$5=1,
                                M215:Y215,
                                ""),
                            ""))
                    ),
                    IF(
                        OR(IF(
                            ISNUMBER(M215:Y215),
                            IF(
                                M$5:Y$5=2,
                                M215:Y215,
                                ""),
                            "")
                            =0),
                        0,
                        GEOMEAN(IF(
                            ISNUMBER(M215:Y215),
                            IF(
                                M$5:Y$5=2,
                                M215:Y215,
                                ""),
                            "")))
                )
            )
        )
    )
)</f>
        <v>#N/A</v>
      </c>
      <c r="J215" s="242">
        <v>45142</v>
      </c>
      <c r="K215" s="242">
        <v>45014</v>
      </c>
      <c r="L215" s="91" t="s">
        <v>350</v>
      </c>
      <c r="M215" s="192">
        <v>5.1428571428571397</v>
      </c>
      <c r="N215" s="192" t="s">
        <v>409</v>
      </c>
      <c r="O215" s="192" t="s">
        <v>409</v>
      </c>
      <c r="P215" s="192" t="s">
        <v>409</v>
      </c>
      <c r="Q215" s="192" t="s">
        <v>409</v>
      </c>
      <c r="R215" s="192">
        <v>3.6</v>
      </c>
      <c r="S215" s="192" t="s">
        <v>409</v>
      </c>
      <c r="T215" s="192" t="s">
        <v>409</v>
      </c>
      <c r="U215" s="192" t="s">
        <v>409</v>
      </c>
      <c r="V215" s="192" t="s">
        <v>409</v>
      </c>
      <c r="W215" s="192" t="s">
        <v>409</v>
      </c>
      <c r="X215" s="192" t="s">
        <v>409</v>
      </c>
    </row>
    <row r="216" spans="1:24" x14ac:dyDescent="0.2">
      <c r="A216" s="84">
        <v>209</v>
      </c>
      <c r="B216" s="35" t="str">
        <f ca="1"/>
        <v>British Virgin Islands</v>
      </c>
      <c r="C216" s="35" t="str">
        <f ca="1"/>
        <v>VGB</v>
      </c>
      <c r="D216" s="35" t="str">
        <f ca="1"/>
        <v>LCN           Latin America &amp; Caribbean</v>
      </c>
      <c r="E216" s="35" t="str">
        <f ca="1"/>
        <v>NA</v>
      </c>
      <c r="F216" s="190" t="str">
        <f t="shared" ca="1" si="6"/>
        <v/>
      </c>
      <c r="G216" s="80" t="e">
        <f>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#N/A</v>
      </c>
      <c r="H216" s="80" t="e" cm="1">
        <f t="array" ref="H216">IF(
    SUM(IF(
            ISNUMBER(
                IF(
                    $M$4:$Y$4,
                    (M216:Y216),
                    "")),
            1,
            0))
        =0,
    NA(),
    IF(
        Parameters!$D$15=1,
        IF(
            SUM(--(ISNUMBER(IF($M$4:$Y$4=1,(M216:Y216),""))))&gt;0,
            MAX(IF(
                ISNUMBER(M216:Y216),
                IF(
                    M$4:Y$4=1,
                    M216:Y216,
                    ""),
                "")),
            MAX(IF(
                ISNUMBER(M216:Y216),
                IF(
                    M$4:Y$4=2,
                    M216:Y216,
                    ""),
                ""))
        ),
        IF(
            Parameters!$D$16=1,
            IFERROR(
                AVERAGE(IF(
                    ISNUMBER(M216:Y216),
                    IF(
                        M$4:Y$4=1,
                        M216:Y216,
                        ""),
                    "")),
                AVERAGE(IF(
                    ISNUMBER(M216:Y216),
                    IF(
                        M$4:Y$4=2,
                        M216:Y216,
                        ""),
                    ""))
            ),
            IF(
                Parameters!$D$17=1,
                IFERROR(
                    IF(
                        OR(
                            IF(
                                ISNUMBER(M216:Y216),
                                IF(
                                    M$4:Y$4=1,
                                    M216:Y216,
                                    ""),
                                "")
                            =0),
                        0,
                        GEOMEAN(IF(
                            ISNUMBER(M216:Y216),
                            IF(
                                M$4:Y$4=1,
                                M216:Y216,
                                ""),
                            ""))
                    ),
                    IF(
                        OR(IF(
                            ISNUMBER(M216:Y216),
                            IF(
                                M$4:Y$4=2,
                                M216:Y216,
                                ""),
                            "")
                            =0),
                        0,
                        GEOMEAN(IF(
                            ISNUMBER(M216:Y216),
                            IF(
                                M$4:Y$4=2,
                                M216:Y216,
                                ""),
                            "")))
                )
            )
        )
    )
)</f>
        <v>#N/A</v>
      </c>
      <c r="I216" s="191" t="e" cm="1">
        <f t="array" ref="I216">IF(
    SUM(IF(
            ISNUMBER(
                IF(
                    $M$5:$Y$5,
                    (M216:Y216),
                    "")),
            1,
            0))
        =0,
    NA(),
    IF(
        Parameters!$D$15=1,
        IF(
            SUM(--(ISNUMBER(IF($M$5:$Y$5=1,(M216:Y216),""))))&gt;0,
            MAX(IF(
                ISNUMBER(M216:Y216),
                IF(
                    M$5:Y$5=1,
                    M216:Y216,
                    ""),
                "")),
            MAX(IF(
                ISNUMBER(M216:Y216),
                IF(
                    M$5:Y$5=2,
                    M216:Y216,
                    ""),
                ""))
        ),
        IF(
            Parameters!$D$16=1,
            IFERROR(
                AVERAGE(IF(
                    ISNUMBER(M216:Y216),
                    IF(
                        M$5:Y$5=1,
                        M216:Y216,
                        ""),
                    "")),
                AVERAGE(IF(
                    ISNUMBER(M216:Y216),
                    IF(
                        M$5:Y$5=2,
                        M216:Y216,
                        ""),
                    ""))
            ),
            IF(
                Parameters!$D$17=1,
                IFERROR(
                    IF(
                        OR(
                            IF(
                                ISNUMBER(M216:Y216),
                                IF(
                                    M$5:Y$5=1,
                                    M216:Y216,
                                    ""),
                                "")
                            =0),
                        0,
                        GEOMEAN(IF(
                            ISNUMBER(M216:Y216),
                            IF(
                                M$5:Y$5=1,
                                M216:Y216,
                                ""),
                            ""))
                    ),
                    IF(
                        OR(IF(
                            ISNUMBER(M216:Y216),
                            IF(
                                M$5:Y$5=2,
                                M216:Y216,
                                ""),
                            "")
                            =0),
                        0,
                        GEOMEAN(IF(
                            ISNUMBER(M216:Y216),
                            IF(
                                M$5:Y$5=2,
                                M216:Y216,
                                ""),
                            "")))
                )
            )
        )
    )
)</f>
        <v>#N/A</v>
      </c>
      <c r="J216" s="242" t="s">
        <v>409</v>
      </c>
      <c r="K216" s="242">
        <v>45014</v>
      </c>
      <c r="L216" s="91" t="s">
        <v>724</v>
      </c>
      <c r="M216" s="192" t="s">
        <v>409</v>
      </c>
      <c r="N216" s="192" t="s">
        <v>409</v>
      </c>
      <c r="O216" s="192" t="s">
        <v>409</v>
      </c>
      <c r="P216" s="192" t="s">
        <v>409</v>
      </c>
      <c r="Q216" s="192" t="s">
        <v>409</v>
      </c>
      <c r="R216" s="192" t="s">
        <v>409</v>
      </c>
      <c r="S216" s="192" t="s">
        <v>409</v>
      </c>
      <c r="T216" s="192" t="s">
        <v>409</v>
      </c>
      <c r="U216" s="192" t="s">
        <v>409</v>
      </c>
      <c r="V216" s="192" t="s">
        <v>409</v>
      </c>
      <c r="W216" s="192" t="s">
        <v>409</v>
      </c>
      <c r="X216" s="192" t="s">
        <v>409</v>
      </c>
    </row>
    <row r="217" spans="1:24" x14ac:dyDescent="0.2">
      <c r="A217" s="84">
        <v>210</v>
      </c>
      <c r="B217" s="35" t="str">
        <f ca="1"/>
        <v>Virgin Islands (U.S.)</v>
      </c>
      <c r="C217" s="35" t="str">
        <f ca="1"/>
        <v>VIR</v>
      </c>
      <c r="D217" s="35" t="str">
        <f ca="1"/>
        <v>LCN           Latin America &amp; Caribbean</v>
      </c>
      <c r="E217" s="35" t="str">
        <f ca="1"/>
        <v>NA</v>
      </c>
      <c r="F217" s="190" t="str">
        <f t="shared" ca="1" si="6"/>
        <v/>
      </c>
      <c r="G217" s="80" t="e">
        <f>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#N/A</v>
      </c>
      <c r="H217" s="80" t="e" cm="1">
        <f t="array" ref="H217">IF(
    SUM(IF(
            ISNUMBER(
                IF(
                    $M$4:$Y$4,
                    (M217:Y217),
                    "")),
            1,
            0))
        =0,
    NA(),
    IF(
        Parameters!$D$15=1,
        IF(
            SUM(--(ISNUMBER(IF($M$4:$Y$4=1,(M217:Y217),""))))&gt;0,
            MAX(IF(
                ISNUMBER(M217:Y217),
                IF(
                    M$4:Y$4=1,
                    M217:Y217,
                    ""),
                "")),
            MAX(IF(
                ISNUMBER(M217:Y217),
                IF(
                    M$4:Y$4=2,
                    M217:Y217,
                    ""),
                ""))
        ),
        IF(
            Parameters!$D$16=1,
            IFERROR(
                AVERAGE(IF(
                    ISNUMBER(M217:Y217),
                    IF(
                        M$4:Y$4=1,
                        M217:Y217,
                        ""),
                    "")),
                AVERAGE(IF(
                    ISNUMBER(M217:Y217),
                    IF(
                        M$4:Y$4=2,
                        M217:Y217,
                        ""),
                    ""))
            ),
            IF(
                Parameters!$D$17=1,
                IFERROR(
                    IF(
                        OR(
                            IF(
                                ISNUMBER(M217:Y217),
                                IF(
                                    M$4:Y$4=1,
                                    M217:Y217,
                                    ""),
                                "")
                            =0),
                        0,
                        GEOMEAN(IF(
                            ISNUMBER(M217:Y217),
                            IF(
                                M$4:Y$4=1,
                                M217:Y217,
                                ""),
                            ""))
                    ),
                    IF(
                        OR(IF(
                            ISNUMBER(M217:Y217),
                            IF(
                                M$4:Y$4=2,
                                M217:Y217,
                                ""),
                            "")
                            =0),
                        0,
                        GEOMEAN(IF(
                            ISNUMBER(M217:Y217),
                            IF(
                                M$4:Y$4=2,
                                M217:Y217,
                                ""),
                            "")))
                )
            )
        )
    )
)</f>
        <v>#N/A</v>
      </c>
      <c r="I217" s="191" t="e" cm="1">
        <f t="array" ref="I217">IF(
    SUM(IF(
            ISNUMBER(
                IF(
                    $M$5:$Y$5,
                    (M217:Y217),
                    "")),
            1,
            0))
        =0,
    NA(),
    IF(
        Parameters!$D$15=1,
        IF(
            SUM(--(ISNUMBER(IF($M$5:$Y$5=1,(M217:Y217),""))))&gt;0,
            MAX(IF(
                ISNUMBER(M217:Y217),
                IF(
                    M$5:Y$5=1,
                    M217:Y217,
                    ""),
                "")),
            MAX(IF(
                ISNUMBER(M217:Y217),
                IF(
                    M$5:Y$5=2,
                    M217:Y217,
                    ""),
                ""))
        ),
        IF(
            Parameters!$D$16=1,
            IFERROR(
                AVERAGE(IF(
                    ISNUMBER(M217:Y217),
                    IF(
                        M$5:Y$5=1,
                        M217:Y217,
                        ""),
                    "")),
                AVERAGE(IF(
                    ISNUMBER(M217:Y217),
                    IF(
                        M$5:Y$5=2,
                        M217:Y217,
                        ""),
                    ""))
            ),
            IF(
                Parameters!$D$17=1,
                IFERROR(
                    IF(
                        OR(
                            IF(
                                ISNUMBER(M217:Y217),
                                IF(
                                    M$5:Y$5=1,
                                    M217:Y217,
                                    ""),
                                "")
                            =0),
                        0,
                        GEOMEAN(IF(
                            ISNUMBER(M217:Y217),
                            IF(
                                M$5:Y$5=1,
                                M217:Y217,
                                ""),
                            ""))
                    ),
                    IF(
                        OR(IF(
                            ISNUMBER(M217:Y217),
                            IF(
                                M$5:Y$5=2,
                                M217:Y217,
                                ""),
                            "")
                            =0),
                        0,
                        GEOMEAN(IF(
                            ISNUMBER(M217:Y217),
                            IF(
                                M$5:Y$5=2,
                                M217:Y217,
                                ""),
                            "")))
                )
            )
        )
    )
)</f>
        <v>#N/A</v>
      </c>
      <c r="J217" s="242" t="s">
        <v>409</v>
      </c>
      <c r="K217" s="242">
        <v>45014</v>
      </c>
      <c r="L217" s="91" t="s">
        <v>725</v>
      </c>
      <c r="M217" s="192" t="s">
        <v>409</v>
      </c>
      <c r="N217" s="192" t="s">
        <v>409</v>
      </c>
      <c r="O217" s="192" t="s">
        <v>409</v>
      </c>
      <c r="P217" s="192" t="s">
        <v>409</v>
      </c>
      <c r="Q217" s="192" t="s">
        <v>409</v>
      </c>
      <c r="R217" s="192" t="s">
        <v>409</v>
      </c>
      <c r="S217" s="192" t="s">
        <v>409</v>
      </c>
      <c r="T217" s="192" t="s">
        <v>409</v>
      </c>
      <c r="U217" s="192" t="s">
        <v>409</v>
      </c>
      <c r="V217" s="192" t="s">
        <v>409</v>
      </c>
      <c r="W217" s="192" t="s">
        <v>409</v>
      </c>
      <c r="X217" s="192" t="s">
        <v>409</v>
      </c>
    </row>
    <row r="218" spans="1:24" x14ac:dyDescent="0.2">
      <c r="A218" s="84">
        <v>211</v>
      </c>
      <c r="B218" s="35" t="str">
        <f ca="1"/>
        <v>Vietnam</v>
      </c>
      <c r="C218" s="35" t="str">
        <f ca="1"/>
        <v>VNM</v>
      </c>
      <c r="D218" s="35" t="str">
        <f ca="1"/>
        <v>EAS           East Asia &amp; Pacific</v>
      </c>
      <c r="E218" s="35" t="str">
        <f ca="1"/>
        <v>IBRD</v>
      </c>
      <c r="F218" s="190" t="str">
        <f t="shared" ca="1" si="6"/>
        <v/>
      </c>
      <c r="G218" s="80">
        <f>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5.8260498747313445</v>
      </c>
      <c r="H218" s="80" cm="1">
        <f t="array" ref="H218">IF(
    SUM(IF(
            ISNUMBER(
                IF(
                    $M$4:$Y$4,
                    (M218:Y218),
                    "")),
            1,
            0))
        =0,
    NA(),
    IF(
        Parameters!$D$15=1,
        IF(
            SUM(--(ISNUMBER(IF($M$4:$Y$4=1,(M218:Y218),""))))&gt;0,
            MAX(IF(
                ISNUMBER(M218:Y218),
                IF(
                    M$4:Y$4=1,
                    M218:Y218,
                    ""),
                "")),
            MAX(IF(
                ISNUMBER(M218:Y218),
                IF(
                    M$4:Y$4=2,
                    M218:Y218,
                    ""),
                ""))
        ),
        IF(
            Parameters!$D$16=1,
            IFERROR(
                AVERAGE(IF(
                    ISNUMBER(M218:Y218),
                    IF(
                        M$4:Y$4=1,
                        M218:Y218,
                        ""),
                    "")),
                AVERAGE(IF(
                    ISNUMBER(M218:Y218),
                    IF(
                        M$4:Y$4=2,
                        M218:Y218,
                        ""),
                    ""))
            ),
            IF(
                Parameters!$D$17=1,
                IFERROR(
                    IF(
                        OR(
                            IF(
                                ISNUMBER(M218:Y218),
                                IF(
                                    M$4:Y$4=1,
                                    M218:Y218,
                                    ""),
                                "")
                            =0),
                        0,
                        GEOMEAN(IF(
                            ISNUMBER(M218:Y218),
                            IF(
                                M$4:Y$4=1,
                                M218:Y218,
                                ""),
                            ""))
                    ),
                    IF(
                        OR(IF(
                            ISNUMBER(M218:Y218),
                            IF(
                                M$4:Y$4=2,
                                M218:Y218,
                                ""),
                            "")
                            =0),
                        0,
                        GEOMEAN(IF(
                            ISNUMBER(M218:Y218),
                            IF(
                                M$4:Y$4=2,
                                M218:Y218,
                                ""),
                            "")))
                )
            )
        )
    )
)</f>
        <v>4.71428571428571</v>
      </c>
      <c r="I218" s="191" cm="1">
        <f t="array" ref="I218">IF(
    SUM(IF(
            ISNUMBER(
                IF(
                    $M$5:$Y$5,
                    (M218:Y218),
                    "")),
            1,
            0))
        =0,
    NA(),
    IF(
        Parameters!$D$15=1,
        IF(
            SUM(--(ISNUMBER(IF($M$5:$Y$5=1,(M218:Y218),""))))&gt;0,
            MAX(IF(
                ISNUMBER(M218:Y218),
                IF(
                    M$5:Y$5=1,
                    M218:Y218,
                    ""),
                "")),
            MAX(IF(
                ISNUMBER(M218:Y218),
                IF(
                    M$5:Y$5=2,
                    M218:Y218,
                    ""),
                ""))
        ),
        IF(
            Parameters!$D$16=1,
            IFERROR(
                AVERAGE(IF(
                    ISNUMBER(M218:Y218),
                    IF(
                        M$5:Y$5=1,
                        M218:Y218,
                        ""),
                    "")),
                AVERAGE(IF(
                    ISNUMBER(M218:Y218),
                    IF(
                        M$5:Y$5=2,
                        M218:Y218,
                        ""),
                    ""))
            ),
            IF(
                Parameters!$D$17=1,
                IFERROR(
                    IF(
                        OR(
                            IF(
                                ISNUMBER(M218:Y218),
                                IF(
                                    M$5:Y$5=1,
                                    M218:Y218,
                                    ""),
                                "")
                            =0),
                        0,
                        GEOMEAN(IF(
                            ISNUMBER(M218:Y218),
                            IF(
                                M$5:Y$5=1,
                                M218:Y218,
                                ""),
                            ""))
                    ),
                    IF(
                        OR(IF(
                            ISNUMBER(M218:Y218),
                            IF(
                                M$5:Y$5=2,
                                M218:Y218,
                                ""),
                            "")
                            =0),
                        0,
                        GEOMEAN(IF(
                            ISNUMBER(M218:Y218),
                            IF(
                                M$5:Y$5=2,
                                M218:Y218,
                                ""),
                            "")))
                )
            )
        )
    )
)</f>
        <v>7.2</v>
      </c>
      <c r="J218" s="242">
        <v>45142</v>
      </c>
      <c r="K218" s="242">
        <v>45142</v>
      </c>
      <c r="L218" s="91" t="s">
        <v>351</v>
      </c>
      <c r="M218" s="192">
        <v>4.71428571428571</v>
      </c>
      <c r="N218" s="192">
        <v>7.2</v>
      </c>
      <c r="O218" s="192">
        <v>0</v>
      </c>
      <c r="P218" s="192">
        <v>0</v>
      </c>
      <c r="Q218" s="192" t="s">
        <v>409</v>
      </c>
      <c r="R218" s="192">
        <v>3.3</v>
      </c>
      <c r="S218" s="192">
        <v>-0.88</v>
      </c>
      <c r="T218" s="192">
        <v>0.72</v>
      </c>
      <c r="U218" s="192" t="s">
        <v>539</v>
      </c>
      <c r="V218" s="192">
        <v>-5.0921910760124103E-2</v>
      </c>
      <c r="W218" s="192">
        <v>-4.3243948781033999E-2</v>
      </c>
      <c r="X218" s="192" t="s">
        <v>409</v>
      </c>
    </row>
    <row r="219" spans="1:24" x14ac:dyDescent="0.2">
      <c r="A219" s="84">
        <v>212</v>
      </c>
      <c r="B219" s="35" t="str">
        <f ca="1"/>
        <v>Vanuatu</v>
      </c>
      <c r="C219" s="35" t="str">
        <f ca="1"/>
        <v>VUT</v>
      </c>
      <c r="D219" s="35" t="str">
        <f ca="1"/>
        <v>EAS           East Asia &amp; Pacific</v>
      </c>
      <c r="E219" s="35" t="str">
        <f ca="1"/>
        <v>IDA</v>
      </c>
      <c r="F219" s="190" t="str">
        <f t="shared" ca="1" si="6"/>
        <v/>
      </c>
      <c r="G219" s="80">
        <f>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$M$4:$Y$4,
                    (M219:Y219),
                    "")),
            1,
            0))
        =0,
    NA(),
    IF(
        Parameters!$D$15=1,
        IF(
            SUM(--(ISNUMBER(IF($M$4:$Y$4=1,(M219:Y219),""))))&gt;0,
            MAX(IF(
                ISNUMBER(M219:Y219),
                IF(
                    M$4:Y$4=1,
                    M219:Y219,
                    ""),
                "")),
            MAX(IF(
                ISNUMBER(M219:Y219),
                IF(
                    M$4:Y$4=2,
                    M219:Y219,
                    ""),
                ""))
        ),
        IF(
            Parameters!$D$16=1,
            IFERROR(
                AVERAGE(IF(
                    ISNUMBER(M219:Y219),
                    IF(
                        M$4:Y$4=1,
                        M219:Y219,
                        ""),
                    "")),
                AVERAGE(IF(
                    ISNUMBER(M219:Y219),
                    IF(
                        M$4:Y$4=2,
                        M219:Y219,
                        ""),
                    ""))
            ),
            IF(
                Parameters!$D$17=1,
                IFERROR(
                    IF(
                        OR(
                            IF(
                                ISNUMBER(M219:Y219),
                                IF(
                                    M$4:Y$4=1,
                                    M219:Y219,
                                    ""),
                                "")
                            =0),
                        0,
                        GEOMEAN(IF(
                            ISNUMBER(M219:Y219),
                            IF(
                                M$4:Y$4=1,
                                M219:Y219,
                                ""),
                            ""))
                    ),
                    IF(
                        OR(IF(
                            ISNUMBER(M219:Y219),
                            IF(
                                M$4:Y$4=2,
                                M219:Y219,
                                ""),
                            "")
                            =0),
                        0,
                        GEOMEAN(IF(
                            ISNUMBER(M219:Y219),
                            IF(
                                M$4:Y$4=2,
                                M219:Y219,
                                ""),
                            "")))
                )
            )
        )
    )
)</f>
        <v>7.71428571428571</v>
      </c>
      <c r="I219" s="191" t="e" cm="1">
        <f t="array" ref="I219">IF(
    SUM(IF(
            ISNUMBER(
                IF(
                    $M$5:$Y$5,
                    (M219:Y219),
                    "")),
            1,
            0))
        =0,
    NA(),
    IF(
        Parameters!$D$15=1,
        IF(
            SUM(--(ISNUMBER(IF($M$5:$Y$5=1,(M219:Y219),""))))&gt;0,
            MAX(IF(
                ISNUMBER(M219:Y219),
                IF(
                    M$5:Y$5=1,
                    M219:Y219,
                    ""),
                "")),
            MAX(IF(
                ISNUMBER(M219:Y219),
                IF(
                    M$5:Y$5=2,
                    M219:Y219,
                    ""),
                ""))
        ),
        IF(
            Parameters!$D$16=1,
            IFERROR(
                AVERAGE(IF(
                    ISNUMBER(M219:Y219),
                    IF(
                        M$5:Y$5=1,
                        M219:Y219,
                        ""),
                    "")),
                AVERAGE(IF(
                    ISNUMBER(M219:Y219),
                    IF(
                        M$5:Y$5=2,
                        M219:Y219,
                        ""),
                    ""))
            ),
            IF(
                Parameters!$D$17=1,
                IFERROR(
                    IF(
                        OR(
                            IF(
                                ISNUMBER(M219:Y219),
                                IF(
                                    M$5:Y$5=1,
                                    M219:Y219,
                                    ""),
                                "")
                            =0),
                        0,
                        GEOMEAN(IF(
                            ISNUMBER(M219:Y219),
                            IF(
                                M$5:Y$5=1,
                                M219:Y219,
                                ""),
                            ""))
                    ),
                    IF(
                        OR(IF(
                            ISNUMBER(M219:Y219),
                            IF(
                                M$5:Y$5=2,
                                M219:Y219,
                                ""),
                            "")
                            =0),
                        0,
                        GEOMEAN(IF(
                            ISNUMBER(M219:Y219),
                            IF(
                                M$5:Y$5=2,
                                M219:Y219,
                                ""),
                            "")))
                )
            )
        )
    )
)</f>
        <v>#N/A</v>
      </c>
      <c r="J219" s="242">
        <v>45142</v>
      </c>
      <c r="K219" s="242">
        <v>45014</v>
      </c>
      <c r="L219" s="91" t="s">
        <v>353</v>
      </c>
      <c r="M219" s="192">
        <v>7.71428571428571</v>
      </c>
      <c r="N219" s="192" t="s">
        <v>409</v>
      </c>
      <c r="O219" s="192" t="s">
        <v>409</v>
      </c>
      <c r="P219" s="192" t="s">
        <v>409</v>
      </c>
      <c r="Q219" s="192" t="s">
        <v>409</v>
      </c>
      <c r="R219" s="192">
        <v>5.4</v>
      </c>
      <c r="S219" s="192" t="s">
        <v>409</v>
      </c>
      <c r="T219" s="192" t="s">
        <v>409</v>
      </c>
      <c r="U219" s="192" t="s">
        <v>409</v>
      </c>
      <c r="V219" s="192" t="s">
        <v>409</v>
      </c>
      <c r="W219" s="192" t="s">
        <v>409</v>
      </c>
      <c r="X219" s="192" t="s">
        <v>409</v>
      </c>
    </row>
    <row r="220" spans="1:24" x14ac:dyDescent="0.2">
      <c r="A220" s="84">
        <v>213</v>
      </c>
      <c r="B220" s="35" t="str">
        <f ca="1"/>
        <v>Samoa</v>
      </c>
      <c r="C220" s="35" t="str">
        <f ca="1"/>
        <v>WSM</v>
      </c>
      <c r="D220" s="35" t="str">
        <f ca="1"/>
        <v>EAS           East Asia &amp; Pacific</v>
      </c>
      <c r="E220" s="35" t="str">
        <f ca="1"/>
        <v>IDA</v>
      </c>
      <c r="F220" s="190" t="str">
        <f t="shared" ca="1" si="6"/>
        <v/>
      </c>
      <c r="G220" s="80">
        <f>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$M$4:$Y$4,
                    (M220:Y220),
                    "")),
            1,
            0))
        =0,
    NA(),
    IF(
        Parameters!$D$15=1,
        IF(
            SUM(--(ISNUMBER(IF($M$4:$Y$4=1,(M220:Y220),""))))&gt;0,
            MAX(IF(
                ISNUMBER(M220:Y220),
                IF(
                    M$4:Y$4=1,
                    M220:Y220,
                    ""),
                "")),
            MAX(IF(
                ISNUMBER(M220:Y220),
                IF(
                    M$4:Y$4=2,
                    M220:Y220,
                    ""),
                ""))
        ),
        IF(
            Parameters!$D$16=1,
            IFERROR(
                AVERAGE(IF(
                    ISNUMBER(M220:Y220),
                    IF(
                        M$4:Y$4=1,
                        M220:Y220,
                        ""),
                    "")),
                AVERAGE(IF(
                    ISNUMBER(M220:Y220),
                    IF(
                        M$4:Y$4=2,
                        M220:Y220,
                        ""),
                    ""))
            ),
            IF(
                Parameters!$D$17=1,
                IFERROR(
                    IF(
                        OR(
                            IF(
                                ISNUMBER(M220:Y220),
                                IF(
                                    M$4:Y$4=1,
                                    M220:Y220,
                                    ""),
                                "")
                            =0),
                        0,
                        GEOMEAN(IF(
                            ISNUMBER(M220:Y220),
                            IF(
                                M$4:Y$4=1,
                                M220:Y220,
                                ""),
                            ""))
                    ),
                    IF(
                        OR(IF(
                            ISNUMBER(M220:Y220),
                            IF(
                                M$4:Y$4=2,
                                M220:Y220,
                                ""),
                            "")
                            =0),
                        0,
                        GEOMEAN(IF(
                            ISNUMBER(M220:Y220),
                            IF(
                                M$4:Y$4=2,
                                M220:Y220,
                                ""),
                            "")))
                )
            )
        )
    )
)</f>
        <v>7.1428571428571397</v>
      </c>
      <c r="I220" s="191" t="e" cm="1">
        <f t="array" ref="I220">IF(
    SUM(IF(
            ISNUMBER(
                IF(
                    $M$5:$Y$5,
                    (M220:Y220),
                    "")),
            1,
            0))
        =0,
    NA(),
    IF(
        Parameters!$D$15=1,
        IF(
            SUM(--(ISNUMBER(IF($M$5:$Y$5=1,(M220:Y220),""))))&gt;0,
            MAX(IF(
                ISNUMBER(M220:Y220),
                IF(
                    M$5:Y$5=1,
                    M220:Y220,
                    ""),
                "")),
            MAX(IF(
                ISNUMBER(M220:Y220),
                IF(
                    M$5:Y$5=2,
                    M220:Y220,
                    ""),
                ""))
        ),
        IF(
            Parameters!$D$16=1,
            IFERROR(
                AVERAGE(IF(
                    ISNUMBER(M220:Y220),
                    IF(
                        M$5:Y$5=1,
                        M220:Y220,
                        ""),
                    "")),
                AVERAGE(IF(
                    ISNUMBER(M220:Y220),
                    IF(
                        M$5:Y$5=2,
                        M220:Y220,
                        ""),
                    ""))
            ),
            IF(
                Parameters!$D$17=1,
                IFERROR(
                    IF(
                        OR(
                            IF(
                                ISNUMBER(M220:Y220),
                                IF(
                                    M$5:Y$5=1,
                                    M220:Y220,
                                    ""),
                                "")
                            =0),
                        0,
                        GEOMEAN(IF(
                            ISNUMBER(M220:Y220),
                            IF(
                                M$5:Y$5=1,
                                M220:Y220,
                                ""),
                            ""))
                    ),
                    IF(
                        OR(IF(
                            ISNUMBER(M220:Y220),
                            IF(
                                M$5:Y$5=2,
                                M220:Y220,
                                ""),
                            "")
                            =0),
                        0,
                        GEOMEAN(IF(
                            ISNUMBER(M220:Y220),
                            IF(
                                M$5:Y$5=2,
                                M220:Y220,
                                ""),
                            "")))
                )
            )
        )
    )
)</f>
        <v>#N/A</v>
      </c>
      <c r="J220" s="242">
        <v>45142</v>
      </c>
      <c r="K220" s="242">
        <v>45014</v>
      </c>
      <c r="L220" s="91" t="s">
        <v>355</v>
      </c>
      <c r="M220" s="192">
        <v>7.1428571428571397</v>
      </c>
      <c r="N220" s="192" t="s">
        <v>409</v>
      </c>
      <c r="O220" s="192" t="s">
        <v>409</v>
      </c>
      <c r="P220" s="192" t="s">
        <v>409</v>
      </c>
      <c r="Q220" s="192" t="s">
        <v>409</v>
      </c>
      <c r="R220" s="192">
        <v>5</v>
      </c>
      <c r="S220" s="192" t="s">
        <v>409</v>
      </c>
      <c r="T220" s="192" t="s">
        <v>409</v>
      </c>
      <c r="U220" s="192" t="s">
        <v>409</v>
      </c>
      <c r="V220" s="192" t="s">
        <v>409</v>
      </c>
      <c r="W220" s="192" t="s">
        <v>409</v>
      </c>
      <c r="X220" s="192" t="s">
        <v>409</v>
      </c>
    </row>
    <row r="221" spans="1:24" x14ac:dyDescent="0.2">
      <c r="A221" s="84">
        <v>214</v>
      </c>
      <c r="B221" s="35" t="str">
        <f ca="1"/>
        <v>Kosovo</v>
      </c>
      <c r="C221" s="35" t="str">
        <f ca="1"/>
        <v>XKX</v>
      </c>
      <c r="D221" s="35" t="str">
        <f ca="1"/>
        <v>ECS           Europe &amp; Central Asia</v>
      </c>
      <c r="E221" s="35" t="str">
        <f ca="1"/>
        <v>IDA</v>
      </c>
      <c r="F221" s="190" t="str">
        <f t="shared" ca="1" si="6"/>
        <v/>
      </c>
      <c r="G221" s="80" t="e">
        <f>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#N/A</v>
      </c>
      <c r="H221" s="80" t="e" cm="1">
        <f t="array" ref="H221">IF(
    SUM(IF(
            ISNUMBER(
                IF(
                    $M$4:$Y$4,
                    (M221:Y221),
                    "")),
            1,
            0))
        =0,
    NA(),
    IF(
        Parameters!$D$15=1,
        IF(
            SUM(--(ISNUMBER(IF($M$4:$Y$4=1,(M221:Y221),""))))&gt;0,
            MAX(IF(
                ISNUMBER(M221:Y221),
                IF(
                    M$4:Y$4=1,
                    M221:Y221,
                    ""),
                "")),
            MAX(IF(
                ISNUMBER(M221:Y221),
                IF(
                    M$4:Y$4=2,
                    M221:Y221,
                    ""),
                ""))
        ),
        IF(
            Parameters!$D$16=1,
            IFERROR(
                AVERAGE(IF(
                    ISNUMBER(M221:Y221),
                    IF(
                        M$4:Y$4=1,
                        M221:Y221,
                        ""),
                    "")),
                AVERAGE(IF(
                    ISNUMBER(M221:Y221),
                    IF(
                        M$4:Y$4=2,
                        M221:Y221,
                        ""),
                    ""))
            ),
            IF(
                Parameters!$D$17=1,
                IFERROR(
                    IF(
                        OR(
                            IF(
                                ISNUMBER(M221:Y221),
                                IF(
                                    M$4:Y$4=1,
                                    M221:Y221,
                                    ""),
                                "")
                            =0),
                        0,
                        GEOMEAN(IF(
                            ISNUMBER(M221:Y221),
                            IF(
                                M$4:Y$4=1,
                                M221:Y221,
                                ""),
                            ""))
                    ),
                    IF(
                        OR(IF(
                            ISNUMBER(M221:Y221),
                            IF(
                                M$4:Y$4=2,
                                M221:Y221,
                                ""),
                            "")
                            =0),
                        0,
                        GEOMEAN(IF(
                            ISNUMBER(M221:Y221),
                            IF(
                                M$4:Y$4=2,
                                M221:Y221,
                                ""),
                            "")))
                )
            )
        )
    )
)</f>
        <v>#N/A</v>
      </c>
      <c r="I221" s="191" t="e" cm="1">
        <f t="array" ref="I221">IF(
    SUM(IF(
            ISNUMBER(
                IF(
                    $M$5:$Y$5,
                    (M221:Y221),
                    "")),
            1,
            0))
        =0,
    NA(),
    IF(
        Parameters!$D$15=1,
        IF(
            SUM(--(ISNUMBER(IF($M$5:$Y$5=1,(M221:Y221),""))))&gt;0,
            MAX(IF(
                ISNUMBER(M221:Y221),
                IF(
                    M$5:Y$5=1,
                    M221:Y221,
                    ""),
                "")),
            MAX(IF(
                ISNUMBER(M221:Y221),
                IF(
                    M$5:Y$5=2,
                    M221:Y221,
                    ""),
                ""))
        ),
        IF(
            Parameters!$D$16=1,
            IFERROR(
                AVERAGE(IF(
                    ISNUMBER(M221:Y221),
                    IF(
                        M$5:Y$5=1,
                        M221:Y221,
                        ""),
                    "")),
                AVERAGE(IF(
                    ISNUMBER(M221:Y221),
                    IF(
                        M$5:Y$5=2,
                        M221:Y221,
                        ""),
                    ""))
            ),
            IF(
                Parameters!$D$17=1,
                IFERROR(
                    IF(
                        OR(
                            IF(
                                ISNUMBER(M221:Y221),
                                IF(
                                    M$5:Y$5=1,
                                    M221:Y221,
                                    ""),
                                "")
                            =0),
                        0,
                        GEOMEAN(IF(
                            ISNUMBER(M221:Y221),
                            IF(
                                M$5:Y$5=1,
                                M221:Y221,
                                ""),
                            ""))
                    ),
                    IF(
                        OR(IF(
                            ISNUMBER(M221:Y221),
                            IF(
                                M$5:Y$5=2,
                                M221:Y221,
                                ""),
                            "")
                            =0),
                        0,
                        GEOMEAN(IF(
                            ISNUMBER(M221:Y221),
                            IF(
                                M$5:Y$5=2,
                                M221:Y221,
                                ""),
                            "")))
                )
            )
        )
    )
)</f>
        <v>#N/A</v>
      </c>
      <c r="J221" s="242" t="s">
        <v>409</v>
      </c>
      <c r="K221" s="242" t="s">
        <v>409</v>
      </c>
      <c r="L221" s="91" t="s">
        <v>726</v>
      </c>
      <c r="M221" s="192" t="s">
        <v>409</v>
      </c>
      <c r="N221" s="192" t="s">
        <v>409</v>
      </c>
      <c r="O221" s="192" t="s">
        <v>409</v>
      </c>
      <c r="P221" s="192" t="s">
        <v>409</v>
      </c>
      <c r="Q221" s="192" t="s">
        <v>409</v>
      </c>
      <c r="R221" s="192" t="s">
        <v>409</v>
      </c>
      <c r="S221" s="192" t="s">
        <v>409</v>
      </c>
      <c r="T221" s="192" t="s">
        <v>409</v>
      </c>
      <c r="U221" s="192" t="s">
        <v>409</v>
      </c>
      <c r="V221" s="192" t="s">
        <v>409</v>
      </c>
      <c r="W221" s="192" t="s">
        <v>409</v>
      </c>
      <c r="X221" s="192" t="s">
        <v>409</v>
      </c>
    </row>
    <row r="222" spans="1:24" x14ac:dyDescent="0.2">
      <c r="A222" s="84">
        <v>215</v>
      </c>
      <c r="B222" s="35" t="str">
        <f ca="1"/>
        <v>Yemen, Rep.</v>
      </c>
      <c r="C222" s="35" t="str">
        <f ca="1"/>
        <v>YEM</v>
      </c>
      <c r="D222" s="35" t="str">
        <f ca="1"/>
        <v>MEA           Middle East &amp; North Africa</v>
      </c>
      <c r="E222" s="35" t="str">
        <f ca="1"/>
        <v>IDA</v>
      </c>
      <c r="F222" s="190" t="str">
        <f t="shared" ca="1" si="6"/>
        <v/>
      </c>
      <c r="G222" s="80">
        <f>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0</v>
      </c>
      <c r="H222" s="80" cm="1">
        <f t="array" ref="H222">IF(
    SUM(IF(
            ISNUMBER(
                IF(
                    $M$4:$Y$4,
                    (M222:Y222),
                    "")),
            1,
            0))
        =0,
    NA(),
    IF(
        Parameters!$D$15=1,
        IF(
            SUM(--(ISNUMBER(IF($M$4:$Y$4=1,(M222:Y222),""))))&gt;0,
            MAX(IF(
                ISNUMBER(M222:Y222),
                IF(
                    M$4:Y$4=1,
                    M222:Y222,
                    ""),
                "")),
            MAX(IF(
                ISNUMBER(M222:Y222),
                IF(
                    M$4:Y$4=2,
                    M222:Y222,
                    ""),
                ""))
        ),
        IF(
            Parameters!$D$16=1,
            IFERROR(
                AVERAGE(IF(
                    ISNUMBER(M222:Y222),
                    IF(
                        M$4:Y$4=1,
                        M222:Y222,
                        ""),
                    "")),
                AVERAGE(IF(
                    ISNUMBER(M222:Y222),
                    IF(
                        M$4:Y$4=2,
                        M222:Y222,
                        ""),
                    ""))
            ),
            IF(
                Parameters!$D$17=1,
                IFERROR(
                    IF(
                        OR(
                            IF(
                                ISNUMBER(M222:Y222),
                                IF(
                                    M$4:Y$4=1,
                                    M222:Y222,
                                    ""),
                                "")
                            =0),
                        0,
                        GEOMEAN(IF(
                            ISNUMBER(M222:Y222),
                            IF(
                                M$4:Y$4=1,
                                M222:Y222,
                                ""),
                            ""))
                    ),
                    IF(
                        OR(IF(
                            ISNUMBER(M222:Y222),
                            IF(
                                M$4:Y$4=2,
                                M222:Y222,
                                ""),
                            "")
                            =0),
                        0,
                        GEOMEAN(IF(
                            ISNUMBER(M222:Y222),
                            IF(
                                M$4:Y$4=2,
                                M222:Y222,
                                ""),
                            "")))
                )
            )
        )
    )
)</f>
        <v>10</v>
      </c>
      <c r="I222" s="191" t="e" cm="1">
        <f t="array" ref="I222">IF(
    SUM(IF(
            ISNUMBER(
                IF(
                    $M$5:$Y$5,
                    (M222:Y222),
                    "")),
            1,
            0))
        =0,
    NA(),
    IF(
        Parameters!$D$15=1,
        IF(
            SUM(--(ISNUMBER(IF($M$5:$Y$5=1,(M222:Y222),""))))&gt;0,
            MAX(IF(
                ISNUMBER(M222:Y222),
                IF(
                    M$5:Y$5=1,
                    M222:Y222,
                    ""),
                "")),
            MAX(IF(
                ISNUMBER(M222:Y222),
                IF(
                    M$5:Y$5=2,
                    M222:Y222,
                    ""),
                ""))
        ),
        IF(
            Parameters!$D$16=1,
            IFERROR(
                AVERAGE(IF(
                    ISNUMBER(M222:Y222),
                    IF(
                        M$5:Y$5=1,
                        M222:Y222,
                        ""),
                    "")),
                AVERAGE(IF(
                    ISNUMBER(M222:Y222),
                    IF(
                        M$5:Y$5=2,
                        M222:Y222,
                        ""),
                    ""))
            ),
            IF(
                Parameters!$D$17=1,
                IFERROR(
                    IF(
                        OR(
                            IF(
                                ISNUMBER(M222:Y222),
                                IF(
                                    M$5:Y$5=1,
                                    M222:Y222,
                                    ""),
                                "")
                            =0),
                        0,
                        GEOMEAN(IF(
                            ISNUMBER(M222:Y222),
                            IF(
                                M$5:Y$5=1,
                                M222:Y222,
                                ""),
                            ""))
                    ),
                    IF(
                        OR(IF(
                            ISNUMBER(M222:Y222),
                            IF(
                                M$5:Y$5=2,
                                M222:Y222,
                                ""),
                            "")
                            =0),
                        0,
                        GEOMEAN(IF(
                            ISNUMBER(M222:Y222),
                            IF(
                                M$5:Y$5=2,
                                M222:Y222,
                                ""),
                            "")))
                )
            )
        )
    )
)</f>
        <v>#N/A</v>
      </c>
      <c r="J222" s="242">
        <v>45142</v>
      </c>
      <c r="K222" s="242">
        <v>45014</v>
      </c>
      <c r="L222" s="91" t="s">
        <v>356</v>
      </c>
      <c r="M222" s="192">
        <v>10</v>
      </c>
      <c r="N222" s="192" t="s">
        <v>409</v>
      </c>
      <c r="O222" s="192" t="s">
        <v>409</v>
      </c>
      <c r="P222" s="192" t="s">
        <v>409</v>
      </c>
      <c r="Q222" s="192" t="s">
        <v>409</v>
      </c>
      <c r="R222" s="192">
        <v>7.8</v>
      </c>
      <c r="S222" s="192" t="s">
        <v>409</v>
      </c>
      <c r="T222" s="192" t="s">
        <v>409</v>
      </c>
      <c r="U222" s="192" t="s">
        <v>409</v>
      </c>
      <c r="V222" s="192" t="s">
        <v>409</v>
      </c>
      <c r="W222" s="192" t="s">
        <v>409</v>
      </c>
      <c r="X222" s="192" t="s">
        <v>409</v>
      </c>
    </row>
    <row r="223" spans="1:24" x14ac:dyDescent="0.2">
      <c r="A223" s="84">
        <v>216</v>
      </c>
      <c r="B223" s="35" t="str">
        <f ca="1"/>
        <v>South Africa</v>
      </c>
      <c r="C223" s="35" t="str">
        <f ca="1"/>
        <v>ZAF</v>
      </c>
      <c r="D223" s="35" t="str">
        <f ca="1"/>
        <v>SSF           Sub-Saharan Africa</v>
      </c>
      <c r="E223" s="35" t="str">
        <f ca="1"/>
        <v>IBRD</v>
      </c>
      <c r="F223" s="190" t="str">
        <f t="shared" ca="1" si="6"/>
        <v/>
      </c>
      <c r="G223" s="80">
        <f>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7.745966692414834</v>
      </c>
      <c r="H223" s="80" cm="1">
        <f t="array" ref="H223">IF(
    SUM(IF(
            ISNUMBER(
                IF(
                    $M$4:$Y$4,
                    (M223:Y223),
                    "")),
            1,
            0))
        =0,
    NA(),
    IF(
        Parameters!$D$15=1,
        IF(
            SUM(--(ISNUMBER(IF($M$4:$Y$4=1,(M223:Y223),""))))&gt;0,
            MAX(IF(
                ISNUMBER(M223:Y223),
                IF(
                    M$4:Y$4=1,
                    M223:Y223,
                    ""),
                "")),
            MAX(IF(
                ISNUMBER(M223:Y223),
                IF(
                    M$4:Y$4=2,
                    M223:Y223,
                    ""),
                ""))
        ),
        IF(
            Parameters!$D$16=1,
            IFERROR(
                AVERAGE(IF(
                    ISNUMBER(M223:Y223),
                    IF(
                        M$4:Y$4=1,
                        M223:Y223,
                        ""),
                    "")),
                AVERAGE(IF(
                    ISNUMBER(M223:Y223),
                    IF(
                        M$4:Y$4=2,
                        M223:Y223,
                        ""),
                    ""))
            ),
            IF(
                Parameters!$D$17=1,
                IFERROR(
                    IF(
                        OR(
                            IF(
                                ISNUMBER(M223:Y223),
                                IF(
                                    M$4:Y$4=1,
                                    M223:Y223,
                                    ""),
                                "")
                            =0),
                        0,
                        GEOMEAN(IF(
                            ISNUMBER(M223:Y223),
                            IF(
                                M$4:Y$4=1,
                                M223:Y223,
                                ""),
                            ""))
                    ),
                    IF(
                        OR(IF(
                            ISNUMBER(M223:Y223),
                            IF(
                                M$4:Y$4=2,
                                M223:Y223,
                                ""),
                            "")
                            =0),
                        0,
                        GEOMEAN(IF(
                            ISNUMBER(M223:Y223),
                            IF(
                                M$4:Y$4=2,
                                M223:Y223,
                                ""),
                            "")))
                )
            )
        )
    )
)</f>
        <v>6</v>
      </c>
      <c r="I223" s="191" cm="1">
        <f t="array" ref="I223">IF(
    SUM(IF(
            ISNUMBER(
                IF(
                    $M$5:$Y$5,
                    (M223:Y223),
                    "")),
            1,
            0))
        =0,
    NA(),
    IF(
        Parameters!$D$15=1,
        IF(
            SUM(--(ISNUMBER(IF($M$5:$Y$5=1,(M223:Y223),""))))&gt;0,
            MAX(IF(
                ISNUMBER(M223:Y223),
                IF(
                    M$5:Y$5=1,
                    M223:Y223,
                    ""),
                "")),
            MAX(IF(
                ISNUMBER(M223:Y223),
                IF(
                    M$5:Y$5=2,
                    M223:Y223,
                    ""),
                ""))
        ),
        IF(
            Parameters!$D$16=1,
            IFERROR(
                AVERAGE(IF(
                    ISNUMBER(M223:Y223),
                    IF(
                        M$5:Y$5=1,
                        M223:Y223,
                        ""),
                    "")),
                AVERAGE(IF(
                    ISNUMBER(M223:Y223),
                    IF(
                        M$5:Y$5=2,
                        M223:Y223,
                        ""),
                    ""))
            ),
            IF(
                Parameters!$D$17=1,
                IFERROR(
                    IF(
                        OR(
                            IF(
                                ISNUMBER(M223:Y223),
                                IF(
                                    M$5:Y$5=1,
                                    M223:Y223,
                                    ""),
                                "")
                            =0),
                        0,
                        GEOMEAN(IF(
                            ISNUMBER(M223:Y223),
                            IF(
                                M$5:Y$5=1,
                                M223:Y223,
                                ""),
                            ""))
                    ),
                    IF(
                        OR(IF(
                            ISNUMBER(M223:Y223),
                            IF(
                                M$5:Y$5=2,
                                M223:Y223,
                                ""),
                            "")
                            =0),
                        0,
                        GEOMEAN(IF(
                            ISNUMBER(M223:Y223),
                            IF(
                                M$5:Y$5=2,
                                M223:Y223,
                                ""),
                            "")))
                )
            )
        )
    )
)</f>
        <v>10</v>
      </c>
      <c r="J223" s="242">
        <v>44753</v>
      </c>
      <c r="K223" s="242">
        <v>45142</v>
      </c>
      <c r="L223" s="91" t="s">
        <v>358</v>
      </c>
      <c r="M223" s="192">
        <v>6</v>
      </c>
      <c r="N223" s="192">
        <v>10</v>
      </c>
      <c r="O223" s="192">
        <v>10</v>
      </c>
      <c r="P223" s="192">
        <v>0</v>
      </c>
      <c r="Q223" s="192" t="s">
        <v>409</v>
      </c>
      <c r="R223" s="192">
        <v>4.2</v>
      </c>
      <c r="S223" s="192">
        <v>-0.79999999999999705</v>
      </c>
      <c r="T223" s="192">
        <v>5.1249999999999902</v>
      </c>
      <c r="U223" s="192" t="s">
        <v>541</v>
      </c>
      <c r="V223" s="192">
        <v>-0.15876984759340099</v>
      </c>
      <c r="W223" s="192">
        <v>-9.24698153190988E-2</v>
      </c>
      <c r="X223" s="192" t="s">
        <v>409</v>
      </c>
    </row>
    <row r="224" spans="1:24" x14ac:dyDescent="0.2">
      <c r="A224" s="84">
        <v>217</v>
      </c>
      <c r="B224" s="35" t="str">
        <f ca="1"/>
        <v>Zambia</v>
      </c>
      <c r="C224" s="35" t="str">
        <f ca="1"/>
        <v>ZMB</v>
      </c>
      <c r="D224" s="35" t="str">
        <f ca="1"/>
        <v>SSF           Sub-Saharan Africa</v>
      </c>
      <c r="E224" s="35" t="str">
        <f ca="1"/>
        <v>IDA</v>
      </c>
      <c r="F224" s="190" t="str">
        <f t="shared" ca="1" si="6"/>
        <v/>
      </c>
      <c r="G224" s="80">
        <f>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0</v>
      </c>
      <c r="H224" s="80" cm="1">
        <f t="array" ref="H224">IF(
    SUM(IF(
            ISNUMBER(
                IF(
                    $M$4:$Y$4,
                    (M224:Y224),
                    "")),
            1,
            0))
        =0,
    NA(),
    IF(
        Parameters!$D$15=1,
        IF(
            SUM(--(ISNUMBER(IF($M$4:$Y$4=1,(M224:Y224),""))))&gt;0,
            MAX(IF(
                ISNUMBER(M224:Y224),
                IF(
                    M$4:Y$4=1,
                    M224:Y224,
                    ""),
                "")),
            MAX(IF(
                ISNUMBER(M224:Y224),
                IF(
                    M$4:Y$4=2,
                    M224:Y224,
                    ""),
                ""))
        ),
        IF(
            Parameters!$D$16=1,
            IFERROR(
                AVERAGE(IF(
                    ISNUMBER(M224:Y224),
                    IF(
                        M$4:Y$4=1,
                        M224:Y224,
                        ""),
                    "")),
                AVERAGE(IF(
                    ISNUMBER(M224:Y224),
                    IF(
                        M$4:Y$4=2,
                        M224:Y224,
                        ""),
                    ""))
            ),
            IF(
                Parameters!$D$17=1,
                IFERROR(
                    IF(
                        OR(
                            IF(
                                ISNUMBER(M224:Y224),
                                IF(
                                    M$4:Y$4=1,
                                    M224:Y224,
                                    ""),
                                "")
                            =0),
                        0,
                        GEOMEAN(IF(
                            ISNUMBER(M224:Y224),
                            IF(
                                M$4:Y$4=1,
                                M224:Y224,
                                ""),
                            ""))
                    ),
                    IF(
                        OR(IF(
                            ISNUMBER(M224:Y224),
                            IF(
                                M$4:Y$4=2,
                                M224:Y224,
                                ""),
                            "")
                            =0),
                        0,
                        GEOMEAN(IF(
                            ISNUMBER(M224:Y224),
                            IF(
                                M$4:Y$4=2,
                                M224:Y224,
                                ""),
                            "")))
                )
            )
        )
    )
)</f>
        <v>8.8571428571428505</v>
      </c>
      <c r="I224" s="191" cm="1">
        <f t="array" ref="I224">IF(
    SUM(IF(
            ISNUMBER(
                IF(
                    $M$5:$Y$5,
                    (M224:Y224),
                    "")),
            1,
            0))
        =0,
    NA(),
    IF(
        Parameters!$D$15=1,
        IF(
            SUM(--(ISNUMBER(IF($M$5:$Y$5=1,(M224:Y224),""))))&gt;0,
            MAX(IF(
                ISNUMBER(M224:Y224),
                IF(
                    M$5:Y$5=1,
                    M224:Y224,
                    ""),
                "")),
            MAX(IF(
                ISNUMBER(M224:Y224),
                IF(
                    M$5:Y$5=2,
                    M224:Y224,
                    ""),
                ""))
        ),
        IF(
            Parameters!$D$16=1,
            IFERROR(
                AVERAGE(IF(
                    ISNUMBER(M224:Y224),
                    IF(
                        M$5:Y$5=1,
                        M224:Y224,
                        ""),
                    "")),
                AVERAGE(IF(
                    ISNUMBER(M224:Y224),
                    IF(
                        M$5:Y$5=2,
                        M224:Y224,
                        ""),
                    ""))
            ),
            IF(
                Parameters!$D$17=1,
                IFERROR(
                    IF(
                        OR(
                            IF(
                                ISNUMBER(M224:Y224),
                                IF(
                                    M$5:Y$5=1,
                                    M224:Y224,
                                    ""),
                                "")
                            =0),
                        0,
                        GEOMEAN(IF(
                            ISNUMBER(M224:Y224),
                            IF(
                                M$5:Y$5=1,
                                M224:Y224,
                                ""),
                            ""))
                    ),
                    IF(
                        OR(IF(
                            ISNUMBER(M224:Y224),
                            IF(
                                M$5:Y$5=2,
                                M224:Y224,
                                ""),
                            "")
                            =0),
                        0,
                        GEOMEAN(IF(
                            ISNUMBER(M224:Y224),
                            IF(
                                M$5:Y$5=2,
                                M224:Y224,
                                ""),
                            "")))
                )
            )
        )
    )
)</f>
        <v>0</v>
      </c>
      <c r="J224" s="242">
        <v>45142</v>
      </c>
      <c r="K224" s="242">
        <v>45142</v>
      </c>
      <c r="L224" s="91" t="s">
        <v>360</v>
      </c>
      <c r="M224" s="192">
        <v>8.8571428571428505</v>
      </c>
      <c r="N224" s="192" t="s">
        <v>409</v>
      </c>
      <c r="O224" s="192" t="s">
        <v>409</v>
      </c>
      <c r="P224" s="192">
        <v>0</v>
      </c>
      <c r="Q224" s="192" t="s">
        <v>409</v>
      </c>
      <c r="R224" s="192">
        <v>6.2</v>
      </c>
      <c r="S224" s="192" t="s">
        <v>409</v>
      </c>
      <c r="T224" s="192" t="s">
        <v>409</v>
      </c>
      <c r="U224" s="192" t="s">
        <v>409</v>
      </c>
      <c r="V224" s="192">
        <v>-8.6321238360397998E-2</v>
      </c>
      <c r="W224" s="192">
        <v>-0.248421439907098</v>
      </c>
      <c r="X224" s="192" t="s">
        <v>409</v>
      </c>
    </row>
    <row r="225" spans="1:24" x14ac:dyDescent="0.2">
      <c r="A225" s="84">
        <v>218</v>
      </c>
      <c r="B225" s="35" t="str">
        <f ca="1"/>
        <v>Zimbabwe</v>
      </c>
      <c r="C225" s="35" t="str">
        <f ca="1"/>
        <v>ZWE</v>
      </c>
      <c r="D225" s="35" t="str">
        <f ca="1"/>
        <v>SSF           Sub-Saharan Africa</v>
      </c>
      <c r="E225" s="35" t="str">
        <f ca="1"/>
        <v>Blend</v>
      </c>
      <c r="F225" s="190" t="str">
        <f t="shared" ca="1" si="6"/>
        <v/>
      </c>
      <c r="G225" s="80">
        <f>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0</v>
      </c>
      <c r="H225" s="80" cm="1">
        <f t="array" ref="H225">IF(
    SUM(IF(
            ISNUMBER(
                IF(
                    $M$4:$Y$4,
                    (M225:Y225),
                    "")),
            1,
            0))
        =0,
    NA(),
    IF(
        Parameters!$D$15=1,
        IF(
            SUM(--(ISNUMBER(IF($M$4:$Y$4=1,(M225:Y225),""))))&gt;0,
            MAX(IF(
                ISNUMBER(M225:Y225),
                IF(
                    M$4:Y$4=1,
                    M225:Y225,
                    ""),
                "")),
            MAX(IF(
                ISNUMBER(M225:Y225),
                IF(
                    M$4:Y$4=2,
                    M225:Y225,
                    ""),
                ""))
        ),
        IF(
            Parameters!$D$16=1,
            IFERROR(
                AVERAGE(IF(
                    ISNUMBER(M225:Y225),
                    IF(
                        M$4:Y$4=1,
                        M225:Y225,
                        ""),
                    "")),
                AVERAGE(IF(
                    ISNUMBER(M225:Y225),
                    IF(
                        M$4:Y$4=2,
                        M225:Y225,
                        ""),
                    ""))
            ),
            IF(
                Parameters!$D$17=1,
                IFERROR(
                    IF(
                        OR(
                            IF(
                                ISNUMBER(M225:Y225),
                                IF(
                                    M$4:Y$4=1,
                                    M225:Y225,
                                    ""),
                                "")
                            =0),
                        0,
                        GEOMEAN(IF(
                            ISNUMBER(M225:Y225),
                            IF(
                                M$4:Y$4=1,
                                M225:Y225,
                                ""),
                            ""))
                    ),
                    IF(
                        OR(IF(
                            ISNUMBER(M225:Y225),
                            IF(
                                M$4:Y$4=2,
                                M225:Y225,
                                ""),
                            "")
                            =0),
                        0,
                        GEOMEAN(IF(
                            ISNUMBER(M225:Y225),
                            IF(
                                M$4:Y$4=2,
                                M225:Y225,
                                ""),
                            "")))
                )
            )
        )
    )
)</f>
        <v>8.4285714285714199</v>
      </c>
      <c r="I225" s="191" cm="1">
        <f t="array" ref="I225">IF(
    SUM(IF(
            ISNUMBER(
                IF(
                    $M$5:$Y$5,
                    (M225:Y225),
                    "")),
            1,
            0))
        =0,
    NA(),
    IF(
        Parameters!$D$15=1,
        IF(
            SUM(--(ISNUMBER(IF($M$5:$Y$5=1,(M225:Y225),""))))&gt;0,
            MAX(IF(
                ISNUMBER(M225:Y225),
                IF(
                    M$5:Y$5=1,
                    M225:Y225,
                    ""),
                "")),
            MAX(IF(
                ISNUMBER(M225:Y225),
                IF(
                    M$5:Y$5=2,
                    M225:Y225,
                    ""),
                ""))
        ),
        IF(
            Parameters!$D$16=1,
            IFERROR(
                AVERAGE(IF(
                    ISNUMBER(M225:Y225),
                    IF(
                        M$5:Y$5=1,
                        M225:Y225,
                        ""),
                    "")),
                AVERAGE(IF(
                    ISNUMBER(M225:Y225),
                    IF(
                        M$5:Y$5=2,
                        M225:Y225,
                        ""),
                    ""))
            ),
            IF(
                Parameters!$D$17=1,
                IFERROR(
                    IF(
                        OR(
                            IF(
                                ISNUMBER(M225:Y225),
                                IF(
                                    M$5:Y$5=1,
                                    M225:Y225,
                                    ""),
                                "")
                            =0),
                        0,
                        GEOMEAN(IF(
                            ISNUMBER(M225:Y225),
                            IF(
                                M$5:Y$5=1,
                                M225:Y225,
                                ""),
                            ""))
                    ),
                    IF(
                        OR(IF(
                            ISNUMBER(M225:Y225),
                            IF(
                                M$5:Y$5=2,
                                M225:Y225,
                                ""),
                            "")
                            =0),
                        0,
                        GEOMEAN(IF(
                            ISNUMBER(M225:Y225),
                            IF(
                                M$5:Y$5=2,
                                M225:Y225,
                                ""),
                            "")))
                )
            )
        )
    )
)</f>
        <v>0</v>
      </c>
      <c r="J225" s="242">
        <v>45142</v>
      </c>
      <c r="K225" s="242">
        <v>45014</v>
      </c>
      <c r="L225" s="91" t="s">
        <v>362</v>
      </c>
      <c r="M225" s="192">
        <v>8.4285714285714199</v>
      </c>
      <c r="N225" s="192" t="s">
        <v>409</v>
      </c>
      <c r="O225" s="192" t="s">
        <v>409</v>
      </c>
      <c r="P225" s="192">
        <v>0</v>
      </c>
      <c r="Q225" s="192" t="s">
        <v>409</v>
      </c>
      <c r="R225" s="192">
        <v>5.9</v>
      </c>
      <c r="S225" s="192" t="s">
        <v>409</v>
      </c>
      <c r="T225" s="192" t="s">
        <v>409</v>
      </c>
      <c r="U225" s="192" t="s">
        <v>409</v>
      </c>
      <c r="V225" s="192">
        <v>-0.73641169782749905</v>
      </c>
      <c r="W225" s="192">
        <v>-0.74265431255680203</v>
      </c>
      <c r="X225" s="192" t="s">
        <v>409</v>
      </c>
    </row>
    <row r="226" spans="1:24" x14ac:dyDescent="0.2">
      <c r="L226" s="79"/>
      <c r="M226" s="80"/>
      <c r="N226" s="80"/>
      <c r="O226" s="80"/>
      <c r="P226" s="80"/>
      <c r="Q226" s="80"/>
      <c r="R226" s="80"/>
      <c r="S226" s="80"/>
      <c r="T226" s="80"/>
      <c r="U226" s="80"/>
      <c r="V226" s="87"/>
      <c r="W226" s="87"/>
      <c r="X226" s="87"/>
    </row>
    <row r="227" spans="1:24" x14ac:dyDescent="0.2">
      <c r="J227" s="241"/>
      <c r="K227" s="241"/>
      <c r="L227" s="79"/>
      <c r="M227" s="80"/>
      <c r="N227" s="80"/>
      <c r="O227" s="80"/>
      <c r="P227" s="80"/>
      <c r="Q227" s="80"/>
      <c r="R227" s="80"/>
      <c r="S227" s="80"/>
      <c r="T227" s="80"/>
      <c r="U227" s="80"/>
      <c r="V227" s="87"/>
      <c r="W227" s="87"/>
      <c r="X227" s="87"/>
    </row>
    <row r="228" spans="1:24" x14ac:dyDescent="0.2">
      <c r="J228" s="241"/>
      <c r="K228" s="241"/>
      <c r="L228" s="79"/>
      <c r="M228" s="80"/>
      <c r="N228" s="80"/>
      <c r="O228" s="80"/>
      <c r="P228" s="80"/>
      <c r="Q228" s="80"/>
      <c r="R228" s="80"/>
      <c r="S228" s="80"/>
      <c r="T228" s="80"/>
      <c r="U228" s="80"/>
      <c r="V228" s="87"/>
      <c r="W228" s="87"/>
      <c r="X228" s="87"/>
    </row>
    <row r="229" spans="1:24" x14ac:dyDescent="0.2">
      <c r="J229" s="241"/>
      <c r="K229" s="241"/>
      <c r="L229" s="91"/>
      <c r="M229" s="181"/>
      <c r="N229" s="181"/>
      <c r="O229" s="181"/>
      <c r="P229" s="181"/>
      <c r="Q229" s="181"/>
      <c r="R229" s="181"/>
      <c r="S229" s="181"/>
      <c r="T229" s="181"/>
      <c r="U229" s="181"/>
      <c r="V229" s="202"/>
      <c r="W229" s="202"/>
      <c r="X229" s="202"/>
    </row>
    <row r="230" spans="1:24" x14ac:dyDescent="0.2">
      <c r="J230" s="241"/>
      <c r="K230" s="241"/>
      <c r="L230" s="91"/>
      <c r="M230" s="181"/>
      <c r="N230" s="181"/>
      <c r="O230" s="181"/>
      <c r="P230" s="181"/>
      <c r="Q230" s="181"/>
      <c r="R230" s="181"/>
      <c r="S230" s="181"/>
      <c r="T230" s="181"/>
      <c r="U230" s="181"/>
      <c r="V230" s="202"/>
      <c r="W230" s="202"/>
      <c r="X230" s="202"/>
    </row>
    <row r="231" spans="1:24" x14ac:dyDescent="0.2">
      <c r="J231" s="241"/>
      <c r="K231" s="241"/>
      <c r="L231" s="79"/>
      <c r="M231" s="80"/>
      <c r="N231" s="80"/>
      <c r="O231" s="80"/>
      <c r="P231" s="80"/>
      <c r="Q231" s="80"/>
      <c r="R231" s="80"/>
      <c r="S231" s="80"/>
      <c r="T231" s="80"/>
      <c r="U231" s="80"/>
      <c r="V231" s="87"/>
      <c r="W231" s="87"/>
      <c r="X231" s="87"/>
    </row>
    <row r="232" spans="1:24" x14ac:dyDescent="0.2">
      <c r="J232" s="241"/>
      <c r="K232" s="241"/>
      <c r="L232" s="79"/>
      <c r="M232" s="80"/>
      <c r="N232" s="80"/>
      <c r="O232" s="80"/>
      <c r="P232" s="80"/>
      <c r="R232" s="80"/>
      <c r="S232" s="80"/>
      <c r="T232" s="80"/>
      <c r="U232" s="80"/>
      <c r="V232" s="87"/>
      <c r="W232" s="87"/>
      <c r="X232" s="87"/>
    </row>
    <row r="233" spans="1:24" x14ac:dyDescent="0.2">
      <c r="J233" s="241"/>
      <c r="K233" s="241"/>
      <c r="L233" s="79"/>
      <c r="M233" s="80"/>
      <c r="N233" s="80">
        <f>COUNTIF(N8:N225,10)</f>
        <v>12</v>
      </c>
      <c r="O233" s="80">
        <f>COUNTIF(O8:O225,10)</f>
        <v>7</v>
      </c>
      <c r="P233" s="80">
        <f>COUNTIF(P8:P225,10)</f>
        <v>7</v>
      </c>
      <c r="Q233" s="80">
        <f>COUNTIF(Q8:Q225,1)</f>
        <v>0</v>
      </c>
      <c r="R233" s="80">
        <f>COUNTIF(R8:R225,"&gt;=.7")</f>
        <v>160</v>
      </c>
      <c r="S233" s="80">
        <f>COUNTIF(S8:S225,"&gt;=.7")</f>
        <v>4</v>
      </c>
      <c r="T233" s="80">
        <f>COUNTIF(T8:T225,"High")</f>
        <v>0</v>
      </c>
      <c r="U233" s="80">
        <f>COUNTIF(U8:U225,"&gt;.6")</f>
        <v>0</v>
      </c>
      <c r="V233" s="80">
        <f>COUNTIF(V8:V225,"&gt;.35")</f>
        <v>9</v>
      </c>
      <c r="W233" s="87"/>
      <c r="X233" s="87"/>
    </row>
    <row r="234" spans="1:24" x14ac:dyDescent="0.2">
      <c r="N234" s="80">
        <f>COUNTIF(N9:N226,"&gt;9.9")</f>
        <v>12</v>
      </c>
      <c r="O234" s="80">
        <f>COUNTIF(O9:O226,"&gt;9.9")</f>
        <v>7</v>
      </c>
      <c r="P234" s="80">
        <f>COUNTIF(P9:P226,"&gt;=9.95")</f>
        <v>7</v>
      </c>
      <c r="Q234" s="80">
        <f>COUNTIF(Q9:Q226,"&gt;=9.95")</f>
        <v>0</v>
      </c>
      <c r="R234" s="80">
        <f>COUNTIF(R9:R226,"&gt;=1.4")</f>
        <v>147</v>
      </c>
      <c r="S234" s="80">
        <f>COUNTIF(S9:S226,"&gt;=1.4")</f>
        <v>2</v>
      </c>
      <c r="T234" s="80">
        <f>COUNTIF(T9:T226,"&gt;=9.95")</f>
        <v>0</v>
      </c>
      <c r="U234" s="80">
        <f>COUNTIF(U9:U226,"&gt;=1")</f>
        <v>0</v>
      </c>
      <c r="V234" s="80">
        <f>COUNTIF(V8:V225,"&gt;.7")</f>
        <v>6</v>
      </c>
      <c r="W234" s="87"/>
      <c r="X234" s="87"/>
    </row>
  </sheetData>
  <conditionalFormatting sqref="G1:G5">
    <cfRule type="cellIs" dxfId="172" priority="25" stopIfTrue="1" operator="greaterThanOrEqual">
      <formula>0</formula>
    </cfRule>
  </conditionalFormatting>
  <conditionalFormatting sqref="G8:G225">
    <cfRule type="cellIs" dxfId="169" priority="4" stopIfTrue="1" operator="greaterThanOrEqual">
      <formula>0</formula>
    </cfRule>
  </conditionalFormatting>
  <conditionalFormatting sqref="G1:H5">
    <cfRule type="expression" dxfId="166" priority="11" stopIfTrue="1">
      <formula>G1=""</formula>
    </cfRule>
  </conditionalFormatting>
  <conditionalFormatting sqref="G8:H225">
    <cfRule type="expression" dxfId="165" priority="1" stopIfTrue="1">
      <formula>G8=""</formula>
    </cfRule>
  </conditionalFormatting>
  <conditionalFormatting sqref="H1:H5">
    <cfRule type="expression" dxfId="162" priority="18">
      <formula>H1=10</formula>
    </cfRule>
    <cfRule type="cellIs" dxfId="161" priority="17" operator="between">
      <formula>7</formula>
      <formula>9.99</formula>
    </cfRule>
    <cfRule type="cellIs" dxfId="160" priority="16" operator="between">
      <formula>0</formula>
      <formula>6.999</formula>
    </cfRule>
  </conditionalFormatting>
  <conditionalFormatting sqref="H8:H225">
    <cfRule type="expression" dxfId="155" priority="73">
      <formula>H8=10</formula>
    </cfRule>
    <cfRule type="cellIs" dxfId="154" priority="71" operator="between">
      <formula>0</formula>
      <formula>6.999</formula>
    </cfRule>
    <cfRule type="cellIs" dxfId="153" priority="72" operator="between">
      <formula>7</formula>
      <formula>9.99</formula>
    </cfRule>
  </conditionalFormatting>
  <conditionalFormatting sqref="I2:I3">
    <cfRule type="expression" dxfId="152" priority="26">
      <formula>I2=""</formula>
    </cfRule>
    <cfRule type="cellIs" dxfId="151" priority="27" operator="between">
      <formula>0</formula>
      <formula>6.999</formula>
    </cfRule>
    <cfRule type="expression" dxfId="150" priority="29">
      <formula>I2=10</formula>
    </cfRule>
    <cfRule type="cellIs" dxfId="149" priority="28" operator="between">
      <formula>7</formula>
      <formula>9.99</formula>
    </cfRule>
  </conditionalFormatting>
  <conditionalFormatting sqref="I2:I5">
    <cfRule type="cellIs" dxfId="148" priority="13" operator="between">
      <formula>0</formula>
      <formula>6.999</formula>
    </cfRule>
    <cfRule type="expression" dxfId="147" priority="15">
      <formula>I2=10</formula>
    </cfRule>
    <cfRule type="cellIs" dxfId="146" priority="14" operator="between">
      <formula>7</formula>
      <formula>9.99</formula>
    </cfRule>
    <cfRule type="expression" dxfId="145" priority="12">
      <formula>I2=""</formula>
    </cfRule>
  </conditionalFormatting>
  <conditionalFormatting sqref="I4:I5">
    <cfRule type="expression" dxfId="144" priority="7">
      <formula>I4=""</formula>
    </cfRule>
    <cfRule type="expression" dxfId="143" priority="10">
      <formula>I4=10</formula>
    </cfRule>
    <cfRule type="cellIs" dxfId="142" priority="8" operator="between">
      <formula>0</formula>
      <formula>6.999</formula>
    </cfRule>
    <cfRule type="cellIs" dxfId="141" priority="9" operator="between">
      <formula>7</formula>
      <formula>9.99</formula>
    </cfRule>
  </conditionalFormatting>
  <conditionalFormatting sqref="I8:I225">
    <cfRule type="expression" dxfId="140" priority="66">
      <formula>I8=""</formula>
    </cfRule>
    <cfRule type="cellIs" dxfId="139" priority="69" stopIfTrue="1" operator="greaterThanOrEqual">
      <formula>0</formula>
    </cfRule>
  </conditionalFormatting>
  <conditionalFormatting sqref="J8:K225">
    <cfRule type="colorScale" priority="888">
      <colorScale>
        <cfvo type="min"/>
        <cfvo type="max"/>
        <color rgb="FFFCDCDF"/>
        <color rgb="FFF2676B"/>
      </colorScale>
    </cfRule>
  </conditionalFormatting>
  <conditionalFormatting sqref="J9:K9">
    <cfRule type="colorScale" priority="37">
      <colorScale>
        <cfvo type="min"/>
        <cfvo type="max"/>
        <color rgb="FFFCDCDF"/>
        <color rgb="FFF2676B"/>
      </colorScale>
    </cfRule>
  </conditionalFormatting>
  <conditionalFormatting sqref="L8:L15 L17:L225">
    <cfRule type="expression" dxfId="136" priority="42">
      <formula>$L8&lt;&gt;$C8</formula>
    </cfRule>
  </conditionalFormatting>
  <conditionalFormatting sqref="M2:V3 W3:Z3">
    <cfRule type="expression" dxfId="135" priority="32">
      <formula>M2=L2</formula>
    </cfRule>
    <cfRule type="expression" dxfId="134" priority="31">
      <formula>M2&lt;&gt;L2</formula>
    </cfRule>
    <cfRule type="expression" dxfId="133" priority="30">
      <formula>M2=L2</formula>
    </cfRule>
  </conditionalFormatting>
  <conditionalFormatting sqref="M198:X225 M8:Z197">
    <cfRule type="colorScale" priority="39">
      <colorScale>
        <cfvo type="num" val="0"/>
        <cfvo type="num" val="10"/>
        <color rgb="FFFCFCFF"/>
        <color rgb="FFFFFF00"/>
      </colorScale>
    </cfRule>
  </conditionalFormatting>
  <conditionalFormatting sqref="M6:Z6">
    <cfRule type="expression" dxfId="132" priority="22">
      <formula>ISNUMBER(SEARCH("_raw",M$7))</formula>
    </cfRule>
  </conditionalFormatting>
  <conditionalFormatting sqref="M8:Z197 M198:X225">
    <cfRule type="expression" dxfId="131" priority="38" stopIfTrue="1">
      <formula>ISNUMBER(SEARCH("_raw",M$7))</formula>
    </cfRule>
  </conditionalFormatting>
  <conditionalFormatting sqref="W2:AD3">
    <cfRule type="expression" dxfId="130" priority="33">
      <formula>W2=R2</formula>
    </cfRule>
    <cfRule type="expression" dxfId="129" priority="34">
      <formula>W2&lt;&gt;R2</formula>
    </cfRule>
    <cfRule type="expression" dxfId="128" priority="35">
      <formula>W2=R2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24" stopIfTrue="1" operator="greaterThanOrEqual" id="{ADFDB0AD-0C93-AC4A-9038-761967B8199D}">
            <xm:f>Parameters!$D$38</xm:f>
            <x14:dxf>
              <font>
                <sz val="12"/>
                <color rgb="FF000000"/>
                <name val="Arial"/>
              </font>
              <fill>
                <patternFill patternType="solid">
                  <bgColor rgb="FFEE9F8F"/>
                </patternFill>
              </fill>
            </x14:dxf>
          </x14:cfRule>
          <x14:cfRule type="cellIs" priority="23" stopIfTrue="1" operator="greaterThanOrEqual" id="{25607E25-314D-BA49-BEF4-87348BA5DDC8}">
            <xm:f>Parameters!$D$37</xm:f>
            <x14:dxf>
              <font>
                <sz val="12"/>
                <color rgb="FF000000"/>
                <name val="Arial"/>
              </font>
              <fill>
                <patternFill patternType="solid">
                  <bgColor rgb="FFE35A3A"/>
                </patternFill>
              </fill>
            </x14:dxf>
          </x14:cfRule>
          <xm:sqref>G1:G5</xm:sqref>
        </x14:conditionalFormatting>
        <x14:conditionalFormatting xmlns:xm="http://schemas.microsoft.com/office/excel/2006/main">
          <x14:cfRule type="cellIs" priority="3" stopIfTrue="1" operator="greaterThanOrEqual" id="{CFDEB44D-011D-D344-9D0B-7C29EC023224}">
            <xm:f>Parameters!$D$38</xm:f>
            <x14:dxf>
              <font>
                <sz val="12"/>
                <color rgb="FF000000"/>
                <name val="Arial"/>
              </font>
              <fill>
                <patternFill patternType="solid">
                  <bgColor rgb="FFEE9F8F"/>
                </patternFill>
              </fill>
            </x14:dxf>
          </x14:cfRule>
          <x14:cfRule type="cellIs" priority="2" stopIfTrue="1" operator="greaterThanOrEqual" id="{EDDC596B-FD1B-8845-BDC8-5622695C43F4}">
            <xm:f>Parameters!$D$37</xm:f>
            <x14:dxf>
              <font>
                <sz val="12"/>
                <color rgb="FF000000"/>
                <name val="Arial"/>
              </font>
              <fill>
                <patternFill patternType="solid">
                  <bgColor rgb="FFE35A3A"/>
                </patternFill>
              </fill>
            </x14:dxf>
          </x14:cfRule>
          <xm:sqref>G8:G225</xm:sqref>
        </x14:conditionalFormatting>
        <x14:conditionalFormatting xmlns:xm="http://schemas.microsoft.com/office/excel/2006/main">
          <x14:cfRule type="cellIs" priority="21" stopIfTrue="1" operator="between" id="{7BF20AE8-A334-2343-9844-097BDBECC97D}">
            <xm:f>0</xm:f>
            <xm:f>Parameters!$D$42</xm:f>
            <x14:dxf>
              <font>
                <sz val="12"/>
                <color rgb="FF000000"/>
                <name val="Arial"/>
              </font>
              <fill>
                <patternFill patternType="solid">
                  <bgColor rgb="FFFCDCDF"/>
                </patternFill>
              </fill>
            </x14:dxf>
          </x14:cfRule>
          <x14:cfRule type="cellIs" priority="19" stopIfTrue="1" operator="greaterThanOrEqual" id="{F8B8933E-1D9A-C34E-8A17-F237A1125386}">
            <xm:f>Parameters!$D$41</xm:f>
            <x14:dxf>
              <font>
                <sz val="12"/>
                <color rgb="FF000000"/>
                <name val="Arial"/>
              </font>
              <fill>
                <patternFill patternType="solid">
                  <bgColor rgb="FFF2676B"/>
                </patternFill>
              </fill>
            </x14:dxf>
          </x14:cfRule>
          <x14:cfRule type="cellIs" priority="20" stopIfTrue="1" operator="greaterThanOrEqual" id="{DCD29384-F343-D840-B85C-79CAC66D697E}">
            <xm:f>Parameters!$D$42</xm:f>
            <x14:dxf>
              <font>
                <sz val="12"/>
                <color rgb="FF000000"/>
                <name val="Arial"/>
              </font>
              <fill>
                <patternFill patternType="solid">
                  <bgColor rgb="FFF7A9AC"/>
                </patternFill>
              </fill>
            </x14:dxf>
          </x14:cfRule>
          <xm:sqref>H1:H5</xm:sqref>
        </x14:conditionalFormatting>
        <x14:conditionalFormatting xmlns:xm="http://schemas.microsoft.com/office/excel/2006/main">
          <x14:cfRule type="cellIs" priority="76" stopIfTrue="1" operator="between" id="{442B6125-5959-B74F-97CB-7C9C322D96A2}">
            <xm:f>0</xm:f>
            <xm:f>Parameters!$D$42</xm:f>
            <x14:dxf>
              <font>
                <sz val="12"/>
                <color rgb="FF000000"/>
                <name val="Arial"/>
              </font>
              <fill>
                <patternFill patternType="solid">
                  <bgColor rgb="FFFCDCDF"/>
                </patternFill>
              </fill>
            </x14:dxf>
          </x14:cfRule>
          <x14:cfRule type="cellIs" priority="75" stopIfTrue="1" operator="greaterThanOrEqual" id="{3030B90D-AC96-F54F-910A-1B5B157E6212}">
            <xm:f>Parameters!$D$42</xm:f>
            <x14:dxf>
              <font>
                <sz val="12"/>
                <color rgb="FF000000"/>
                <name val="Arial"/>
              </font>
              <fill>
                <patternFill patternType="solid">
                  <bgColor rgb="FFF7A9AC"/>
                </patternFill>
              </fill>
            </x14:dxf>
          </x14:cfRule>
          <x14:cfRule type="cellIs" priority="74" stopIfTrue="1" operator="greaterThanOrEqual" id="{7E1F1194-0AFF-C34A-8991-A21F54718FB3}">
            <xm:f>Parameters!$D$41</xm:f>
            <x14:dxf>
              <font>
                <sz val="12"/>
                <color rgb="FF000000"/>
                <name val="Arial"/>
              </font>
              <fill>
                <patternFill patternType="solid">
                  <bgColor rgb="FFF2676B"/>
                </patternFill>
              </fill>
            </x14:dxf>
          </x14:cfRule>
          <xm:sqref>H8:H225</xm:sqref>
        </x14:conditionalFormatting>
        <x14:conditionalFormatting xmlns:xm="http://schemas.microsoft.com/office/excel/2006/main">
          <x14:cfRule type="cellIs" priority="68" stopIfTrue="1" operator="greaterThanOrEqual" id="{4D0B9169-A8BE-CF48-B801-F5D32B6A51C8}">
            <xm:f>Parameters!$D$38</xm:f>
            <x14:dxf>
              <font>
                <sz val="12"/>
                <color rgb="FF000000"/>
                <name val="Arial"/>
              </font>
              <fill>
                <patternFill patternType="solid">
                  <bgColor rgb="FFF9BF8E"/>
                </patternFill>
              </fill>
            </x14:dxf>
          </x14:cfRule>
          <x14:cfRule type="cellIs" priority="67" stopIfTrue="1" operator="greaterThanOrEqual" id="{D43C87BD-83C2-2D49-A658-019411BE123C}">
            <xm:f>Parameters!$D$37</xm:f>
            <x14:dxf>
              <font>
                <sz val="12"/>
                <color rgb="FF000000"/>
                <name val="Arial"/>
              </font>
              <fill>
                <patternFill patternType="solid">
                  <bgColor rgb="FFE06C25"/>
                </patternFill>
              </fill>
            </x14:dxf>
          </x14:cfRule>
          <xm:sqref>I8:I225</xm:sqref>
        </x14:conditionalFormatting>
        <x14:conditionalFormatting xmlns:xm="http://schemas.microsoft.com/office/excel/2006/main">
          <x14:cfRule type="iconSet" priority="5" id="{22366C8C-4FAF-6B45-BA8D-6EE2D2B46C97}">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M3:Z3 M2:AD2</xm:sqref>
        </x14:conditionalFormatting>
        <x14:conditionalFormatting xmlns:xm="http://schemas.microsoft.com/office/excel/2006/main">
          <x14:cfRule type="iconSet" priority="6" id="{895664FA-4518-A24D-9B54-97B3D0182951}">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1C663B-9618-724B-AB41-6B645AF13362}">
  <dimension ref="A1:AN233"/>
  <sheetViews>
    <sheetView zoomScaleNormal="100" workbookViewId="0">
      <selection activeCell="D8" sqref="D8"/>
    </sheetView>
  </sheetViews>
  <sheetFormatPr baseColWidth="10" defaultColWidth="8.7109375" defaultRowHeight="16" x14ac:dyDescent="0.2"/>
  <cols>
    <col min="1" max="1" width="5.28515625" style="35" customWidth="1"/>
    <col min="2" max="2" width="22.7109375" style="35" customWidth="1"/>
    <col min="3" max="5" width="8.7109375" style="35"/>
    <col min="6" max="6" width="3.7109375" style="35" customWidth="1"/>
    <col min="7" max="9" width="9.7109375" style="86" customWidth="1"/>
    <col min="10" max="10" width="23.140625" style="242" bestFit="1" customWidth="1"/>
    <col min="11" max="11" width="22.28515625" style="242" bestFit="1" customWidth="1"/>
    <col min="12" max="12" width="6.140625" style="44" bestFit="1" customWidth="1"/>
    <col min="13" max="13" width="17.5703125" style="86" bestFit="1" customWidth="1"/>
    <col min="14" max="14" width="22.85546875" style="86" bestFit="1" customWidth="1"/>
    <col min="15" max="15" width="11.85546875" style="86" bestFit="1" customWidth="1"/>
    <col min="16" max="16" width="10.28515625" style="86" bestFit="1" customWidth="1"/>
    <col min="17" max="17" width="17.140625" style="86" bestFit="1" customWidth="1"/>
    <col min="18" max="18" width="14.7109375" style="86" bestFit="1" customWidth="1"/>
    <col min="19" max="19" width="16.5703125" style="86" bestFit="1" customWidth="1"/>
    <col min="20" max="20" width="80.5703125" style="86" bestFit="1" customWidth="1"/>
    <col min="21" max="21" width="15" style="86" bestFit="1" customWidth="1"/>
    <col min="22" max="22" width="44.42578125" style="86" bestFit="1" customWidth="1"/>
    <col min="23" max="23" width="29.140625" style="86" customWidth="1"/>
    <col min="24" max="24" width="17.42578125" style="86" bestFit="1" customWidth="1"/>
    <col min="25" max="30" width="8.7109375" style="86" customWidth="1"/>
    <col min="31" max="31" width="8.7109375" style="86"/>
    <col min="32" max="16384" width="8.7109375" style="35"/>
  </cols>
  <sheetData>
    <row r="1" spans="1:38"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D1" s="35"/>
      <c r="AE1" s="89"/>
      <c r="AF1" s="89"/>
      <c r="AG1" s="89"/>
      <c r="AH1" s="89"/>
      <c r="AI1" s="89"/>
      <c r="AJ1" s="89"/>
      <c r="AK1" s="89"/>
      <c r="AL1" s="196"/>
    </row>
    <row r="2" spans="1:38" x14ac:dyDescent="0.2">
      <c r="A2" s="93"/>
      <c r="B2" s="95" t="s">
        <v>426</v>
      </c>
      <c r="C2" s="88"/>
      <c r="D2" s="172"/>
      <c r="E2" s="172"/>
      <c r="F2" s="89"/>
      <c r="G2" s="90"/>
      <c r="H2" s="90"/>
      <c r="I2" s="90"/>
      <c r="L2" s="91"/>
      <c r="M2" s="177" t="str">
        <f>IF(SUM(M4:M5)&gt;0,"Norm. Values",IF(ISTEXT(M7),"Raw Values",""))</f>
        <v>Norm. Values</v>
      </c>
      <c r="N2" s="177" t="str">
        <f t="shared" ref="N2:AD2" si="0">IF(SUM(N4:N5)&gt;0,"Norm. Values",IF(ISTEXT(N7),"Raw Values",""))</f>
        <v>Norm. Values</v>
      </c>
      <c r="O2" s="177" t="str">
        <f t="shared" si="0"/>
        <v>Norm. Values</v>
      </c>
      <c r="P2" s="177" t="str">
        <f t="shared" si="0"/>
        <v>Norm. Values</v>
      </c>
      <c r="Q2" s="177" t="str">
        <f t="shared" si="0"/>
        <v>Norm. Values</v>
      </c>
      <c r="R2" s="177" t="str">
        <f t="shared" si="0"/>
        <v>Norm. Values</v>
      </c>
      <c r="S2" s="177" t="str">
        <f t="shared" si="0"/>
        <v>Raw Values</v>
      </c>
      <c r="T2" s="177" t="str">
        <f t="shared" si="0"/>
        <v>Raw Values</v>
      </c>
      <c r="U2" s="177" t="str">
        <f t="shared" si="0"/>
        <v>Raw Values</v>
      </c>
      <c r="V2" s="177" t="str">
        <f t="shared" si="0"/>
        <v>Raw Values</v>
      </c>
      <c r="W2" s="177"/>
      <c r="X2" s="177"/>
      <c r="Y2" s="177" t="str">
        <f t="shared" si="0"/>
        <v/>
      </c>
      <c r="Z2" s="177" t="str">
        <f t="shared" si="0"/>
        <v/>
      </c>
      <c r="AA2" s="177" t="str">
        <f t="shared" si="0"/>
        <v/>
      </c>
      <c r="AB2" s="177" t="str">
        <f t="shared" si="0"/>
        <v/>
      </c>
      <c r="AC2" s="177" t="str">
        <f t="shared" si="0"/>
        <v/>
      </c>
      <c r="AD2" s="177" t="str">
        <f t="shared" si="0"/>
        <v/>
      </c>
      <c r="AE2" s="89"/>
      <c r="AF2" s="89"/>
      <c r="AG2" s="89"/>
      <c r="AH2" s="89"/>
      <c r="AI2" s="89"/>
      <c r="AJ2" s="89"/>
      <c r="AK2" s="89"/>
      <c r="AL2" s="93"/>
    </row>
    <row r="3" spans="1:38" x14ac:dyDescent="0.2">
      <c r="A3" s="93"/>
      <c r="B3" s="95"/>
      <c r="C3" s="88"/>
      <c r="D3" s="172"/>
      <c r="E3" s="172"/>
      <c r="F3" s="89"/>
      <c r="G3" s="90"/>
      <c r="H3" s="90"/>
      <c r="I3" s="90"/>
      <c r="L3" s="91"/>
      <c r="M3" s="178" t="str">
        <f>IF(M4=1,"Underlying",IF(M5=1,"Emerging",""))</f>
        <v>Underlying</v>
      </c>
      <c r="N3" s="178" t="str">
        <f t="shared" ref="N3:U3" si="1">IF(N4=1,"Underlying",IF(N5=1,"Emerging",""))</f>
        <v>Emerging</v>
      </c>
      <c r="O3" s="178" t="str">
        <f t="shared" si="1"/>
        <v>Emerging</v>
      </c>
      <c r="P3" s="178" t="str">
        <f t="shared" si="1"/>
        <v>Emerging</v>
      </c>
      <c r="Q3" s="178" t="str">
        <f t="shared" si="1"/>
        <v>Emerging</v>
      </c>
      <c r="R3" s="178" t="str">
        <f t="shared" si="1"/>
        <v>Emerging</v>
      </c>
      <c r="S3" s="178" t="str">
        <f t="shared" si="1"/>
        <v/>
      </c>
      <c r="T3" s="178" t="str">
        <f t="shared" si="1"/>
        <v/>
      </c>
      <c r="U3" s="178" t="str">
        <f t="shared" si="1"/>
        <v/>
      </c>
      <c r="V3" s="178" t="str">
        <f>IF(V4=1,"Underlying",IF(V5=1,"Emerging",""))</f>
        <v/>
      </c>
      <c r="W3" s="178"/>
      <c r="X3" s="178"/>
      <c r="Y3" s="178" t="str">
        <f t="shared" ref="Y3:Z3" si="2">IF(Y4=1,"Underlying",IF(Y5=1,"Emerging",""))</f>
        <v/>
      </c>
      <c r="Z3" s="178" t="str">
        <f t="shared" si="2"/>
        <v/>
      </c>
      <c r="AA3" s="179"/>
      <c r="AB3" s="179"/>
      <c r="AC3" s="179"/>
      <c r="AD3" s="179"/>
      <c r="AE3" s="89"/>
      <c r="AF3" s="89"/>
      <c r="AG3" s="89"/>
      <c r="AH3" s="89"/>
      <c r="AI3" s="89"/>
      <c r="AJ3" s="89"/>
      <c r="AK3" s="89"/>
      <c r="AL3" s="93"/>
    </row>
    <row r="4" spans="1:38" hidden="1" x14ac:dyDescent="0.2">
      <c r="A4" s="93"/>
      <c r="B4" s="95"/>
      <c r="C4" s="88"/>
      <c r="D4" s="172"/>
      <c r="E4" s="172"/>
      <c r="F4" s="89"/>
      <c r="G4" s="90"/>
      <c r="H4" s="90"/>
      <c r="I4" s="80" t="s">
        <v>412</v>
      </c>
      <c r="L4" s="91"/>
      <c r="M4" s="180">
        <f>IFERROR(INDEX('Data Dictionary'!$I$8:$I$39,MATCH(M7,'Data Dictionary'!$K$8:$K$39,0)),"")</f>
        <v>1</v>
      </c>
      <c r="N4" s="180">
        <f>IFERROR(INDEX('Data Dictionary'!$I$8:$I$39,MATCH(N7,'Data Dictionary'!$K$8:$K$39,0)),"")</f>
        <v>0</v>
      </c>
      <c r="O4" s="180">
        <f>IFERROR(INDEX('Data Dictionary'!$I$8:$I$39,MATCH(O7,'Data Dictionary'!$K$8:$K$39,0)),"")</f>
        <v>0</v>
      </c>
      <c r="P4" s="180">
        <f>IFERROR(INDEX('Data Dictionary'!$I$8:$I$39,MATCH(P7,'Data Dictionary'!$K$8:$K$39,0)),"")</f>
        <v>0</v>
      </c>
      <c r="Q4" s="180">
        <f>IFERROR(INDEX('Data Dictionary'!$I$8:$I$39,MATCH(Q7,'Data Dictionary'!$K$8:$K$39,0)),"")</f>
        <v>0</v>
      </c>
      <c r="R4" s="180">
        <f>IFERROR(INDEX('Data Dictionary'!$I$8:$I$39,MATCH(R7,'Data Dictionary'!$K$8:$K$39,0)),"")</f>
        <v>0</v>
      </c>
      <c r="S4" s="180" t="str">
        <f>IFERROR(INDEX('Data Dictionary'!$I$8:$I$39,MATCH(S7,'Data Dictionary'!$K$8:$K$39,0)),"")</f>
        <v/>
      </c>
      <c r="T4" s="180"/>
      <c r="U4" s="180"/>
      <c r="V4" s="180"/>
      <c r="W4" s="180"/>
      <c r="X4" s="180"/>
      <c r="Y4" s="180"/>
      <c r="Z4" s="180"/>
      <c r="AA4" s="92"/>
      <c r="AB4" s="92"/>
      <c r="AC4" s="87"/>
      <c r="AD4" s="89"/>
      <c r="AE4" s="89"/>
      <c r="AF4" s="89"/>
      <c r="AG4" s="89"/>
      <c r="AH4" s="89"/>
      <c r="AI4" s="89"/>
      <c r="AJ4" s="89"/>
      <c r="AK4" s="89"/>
      <c r="AL4" s="93"/>
    </row>
    <row r="5" spans="1:38" hidden="1" x14ac:dyDescent="0.2">
      <c r="A5" s="93"/>
      <c r="B5" s="8"/>
      <c r="C5" s="88"/>
      <c r="D5" s="172"/>
      <c r="E5" s="172"/>
      <c r="F5" s="89"/>
      <c r="G5" s="90"/>
      <c r="H5" s="90"/>
      <c r="I5" s="80" t="s">
        <v>455</v>
      </c>
      <c r="L5" s="91"/>
      <c r="M5" s="181">
        <f>IFERROR(INDEX('Data Dictionary'!$J$8:$J$39,MATCH(M7,'Data Dictionary'!$K$8:$K$39,0)),"")</f>
        <v>0</v>
      </c>
      <c r="N5" s="181">
        <f>IFERROR(INDEX('Data Dictionary'!$J$8:$J$39,MATCH(N7,'Data Dictionary'!$K$8:$K$39,0)),"")</f>
        <v>1</v>
      </c>
      <c r="O5" s="181">
        <f>IFERROR(INDEX('Data Dictionary'!$J$8:$J$39,MATCH(O7,'Data Dictionary'!$K$8:$K$39,0)),"")</f>
        <v>1</v>
      </c>
      <c r="P5" s="181">
        <f>IFERROR(INDEX('Data Dictionary'!$J$8:$J$39,MATCH(P7,'Data Dictionary'!$K$8:$K$39,0)),"")</f>
        <v>1</v>
      </c>
      <c r="Q5" s="181">
        <f>IFERROR(INDEX('Data Dictionary'!$J$8:$J$39,MATCH(Q7,'Data Dictionary'!$K$8:$K$39,0)),"")</f>
        <v>1</v>
      </c>
      <c r="R5" s="181">
        <f>IFERROR(INDEX('Data Dictionary'!$J$8:$J$39,MATCH(R7,'Data Dictionary'!$K$8:$K$39,0)),"")</f>
        <v>1</v>
      </c>
      <c r="S5" s="181" t="str">
        <f>IFERROR(INDEX('Data Dictionary'!$J$8:$J$39,MATCH(S7,'Data Dictionary'!$K$8:$K$39,0)),"")</f>
        <v/>
      </c>
      <c r="T5" s="181"/>
      <c r="U5" s="181"/>
      <c r="V5" s="181"/>
      <c r="W5" s="181"/>
      <c r="X5" s="181"/>
      <c r="Y5" s="181"/>
      <c r="Z5" s="181"/>
      <c r="AA5" s="92"/>
      <c r="AB5" s="92"/>
      <c r="AC5" s="87"/>
      <c r="AD5" s="89"/>
      <c r="AE5" s="89"/>
      <c r="AF5" s="89"/>
      <c r="AG5" s="89"/>
      <c r="AH5" s="89"/>
      <c r="AI5" s="89"/>
      <c r="AJ5" s="89"/>
      <c r="AK5" s="89"/>
      <c r="AL5" s="93"/>
    </row>
    <row r="6" spans="1:38" ht="29" x14ac:dyDescent="0.2">
      <c r="A6" s="197" t="s">
        <v>0</v>
      </c>
      <c r="B6" s="182" t="s">
        <v>1</v>
      </c>
      <c r="C6" s="183" t="s">
        <v>2</v>
      </c>
      <c r="D6" s="182" t="s">
        <v>427</v>
      </c>
      <c r="E6" s="183" t="s">
        <v>428</v>
      </c>
      <c r="F6" s="101" t="s">
        <v>3</v>
      </c>
      <c r="G6" s="184" t="s">
        <v>4</v>
      </c>
      <c r="H6" s="185" t="s">
        <v>5</v>
      </c>
      <c r="I6" s="186" t="s">
        <v>441</v>
      </c>
      <c r="J6" s="240" t="s">
        <v>616</v>
      </c>
      <c r="K6" s="240" t="s">
        <v>617</v>
      </c>
      <c r="L6" s="203"/>
      <c r="M6" s="246" t="str">
        <f>IFERROR(INDEX('Data Dictionary'!$E$8:$E$39,MATCH(M7,'Data Dictionary'!$K$8:$K$39,0)),IFERROR(CONCATENATE(INDEX('Data Dictionary'!$E$8:$E$39,MATCH(LEFT(M7, SEARCH("_raw",M7,1)-1),'Data Dictionary'!$L$8:$L$39,0))," (Raw)"),""))</f>
        <v>INFORM Natural Multi-hazard Rating</v>
      </c>
      <c r="N6" s="246" t="str">
        <f>IFERROR(INDEX('Data Dictionary'!$E$8:$E$39,MATCH(N7,'Data Dictionary'!$K$8:$K$39,0)),IFERROR(CONCATENATE(INDEX('Data Dictionary'!$E$8:$E$39,MATCH(LEFT(N7, SEARCH("_raw",N7,1)-1),'Data Dictionary'!$L$8:$L$39,0))," (Raw)"),""))</f>
        <v>GDACS Live Hazard Tracker</v>
      </c>
      <c r="O6" s="246" t="str">
        <f>IFERROR(INDEX('Data Dictionary'!$E$8:$E$39,MATCH(O7,'Data Dictionary'!$K$8:$K$39,0)),IFERROR(CONCATENATE(INDEX('Data Dictionary'!$E$8:$E$39,MATCH(LEFT(O7, SEARCH("_raw",O7,1)-1),'Data Dictionary'!$L$8:$L$39,0))," (Raw)"),""))</f>
        <v>Locust Threat Level</v>
      </c>
      <c r="P6" s="246" t="str">
        <f>IFERROR(INDEX('Data Dictionary'!$E$8:$E$39,MATCH(P7,'Data Dictionary'!$K$8:$K$39,0)),IFERROR(CONCATENATE(INDEX('Data Dictionary'!$E$8:$E$39,MATCH(LEFT(P7, SEARCH("_raw",P7,1)-1),'Data Dictionary'!$L$8:$L$39,0))," (Raw)"),""))</f>
        <v>INFORM Severity</v>
      </c>
      <c r="Q6" s="246" t="str">
        <f>IFERROR(INDEX('Data Dictionary'!$E$8:$E$39,MATCH(Q7,'Data Dictionary'!$K$8:$K$39,0)),IFERROR(CONCATENATE(INDEX('Data Dictionary'!$E$8:$E$39,MATCH(LEFT(Q7, SEARCH("_raw",Q7,1)-1),'Data Dictionary'!$L$8:$L$39,0))," (Raw)"),""))</f>
        <v>Seasonal Forecast Index</v>
      </c>
      <c r="R6" s="246" t="str">
        <f>IFERROR(INDEX('Data Dictionary'!$E$8:$E$39,MATCH(R7,'Data Dictionary'!$K$8:$K$39,0)),IFERROR(CONCATENATE(INDEX('Data Dictionary'!$E$8:$E$39,MATCH(LEFT(R7, SEARCH("_raw",R7,1)-1),'Data Dictionary'!$L$8:$L$39,0))," (Raw)"),""))</f>
        <v>ACAPS Risk List (Natural Hazard)</v>
      </c>
      <c r="S6" s="246" t="str">
        <f>IFERROR(INDEX('Data Dictionary'!$E$8:$E$39,MATCH(S7,'Data Dictionary'!$K$8:$K$39,0)),IFERROR(CONCATENATE(INDEX('Data Dictionary'!$E$8:$E$39,MATCH(LEFT(S7, SEARCH("_raw",S7,1)-1),'Data Dictionary'!$L$8:$L$39,0))," (Raw)"),""))</f>
        <v>INFORM Natural Multi-hazard Rating (Raw)</v>
      </c>
      <c r="T6" s="246" t="str">
        <f>IFERROR(INDEX('Data Dictionary'!$E$8:$E$39,MATCH(T7,'Data Dictionary'!$K$8:$K$39,0)),IFERROR(CONCATENATE(INDEX('Data Dictionary'!$E$8:$E$39,MATCH(LEFT(T7, SEARCH("_raw",T7,1)-1),'Data Dictionary'!$L$8:$L$39,0))," (Raw)"),""))</f>
        <v>GDACS Live Hazard Tracker (Raw)</v>
      </c>
      <c r="U6" s="246" t="str">
        <f>IFERROR(INDEX('Data Dictionary'!$E$8:$E$39,MATCH(U7,'Data Dictionary'!$K$8:$K$39,0)),IFERROR(CONCATENATE(INDEX('Data Dictionary'!$E$8:$E$39,MATCH(LEFT(U7, SEARCH("_raw",U7,1)-1),'Data Dictionary'!$L$8:$L$39,0))," (Raw)"),""))</f>
        <v>Locust Threat Level (Raw)</v>
      </c>
      <c r="V6" s="246" t="str">
        <f>IFERROR(INDEX('Data Dictionary'!$E$8:$E$39,MATCH(V7,'Data Dictionary'!$K$8:$K$39,0)),IFERROR(CONCATENATE(INDEX('Data Dictionary'!$E$8:$E$39,MATCH(LEFT(V7, SEARCH("_raw",V7,1)-1),'Data Dictionary'!$L$8:$L$39,0))," (Raw)"),""))</f>
        <v>INFORM Severity (Raw)</v>
      </c>
      <c r="W6" s="246"/>
      <c r="X6" s="246"/>
      <c r="Y6" s="246"/>
      <c r="Z6" s="246"/>
      <c r="AA6" s="99"/>
      <c r="AB6" s="99"/>
      <c r="AC6" s="99"/>
      <c r="AD6" s="35"/>
      <c r="AE6" s="35"/>
    </row>
    <row r="7" spans="1:38" s="94" customFormat="1" ht="29" x14ac:dyDescent="0.2">
      <c r="A7" s="198"/>
      <c r="B7" s="188"/>
      <c r="C7" s="188"/>
      <c r="D7" s="218"/>
      <c r="E7" s="218"/>
      <c r="F7" s="102"/>
      <c r="G7" s="189"/>
      <c r="H7" s="189"/>
      <c r="I7" s="189"/>
      <c r="J7" s="243" t="s">
        <v>614</v>
      </c>
      <c r="K7" s="243" t="s">
        <v>615</v>
      </c>
      <c r="L7" s="244" t="s">
        <v>2</v>
      </c>
      <c r="M7" s="247" t="s">
        <v>389</v>
      </c>
      <c r="N7" s="247" t="s">
        <v>395</v>
      </c>
      <c r="O7" s="247" t="s">
        <v>396</v>
      </c>
      <c r="P7" s="247" t="s">
        <v>807</v>
      </c>
      <c r="Q7" s="247" t="s">
        <v>394</v>
      </c>
      <c r="R7" s="247" t="s">
        <v>636</v>
      </c>
      <c r="S7" s="247" t="s">
        <v>476</v>
      </c>
      <c r="T7" s="247" t="s">
        <v>475</v>
      </c>
      <c r="U7" s="247" t="s">
        <v>477</v>
      </c>
      <c r="V7" s="247" t="s">
        <v>808</v>
      </c>
      <c r="W7" s="247" t="s">
        <v>527</v>
      </c>
      <c r="X7" s="247" t="s">
        <v>637</v>
      </c>
      <c r="Y7" s="247"/>
      <c r="Z7" s="247"/>
      <c r="AA7" s="100"/>
      <c r="AB7" s="99"/>
      <c r="AC7" s="100"/>
      <c r="AD7" s="35"/>
    </row>
    <row r="8" spans="1:38"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f>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10</v>
      </c>
      <c r="H8" s="80" t="e" cm="1">
        <f t="array" ref="H8">IF(
    SUM(IF(
            ISNUMBER(
                IF(
                    $M$4:$V$4,
                    (M8:V8),
                    "")),
            1,
            0))
        =0,
    NA(),
    IF(
        Parameters!$D$15=1,
        IF(
            SUM(--(ISNUMBER(IF($M$4:$V$4=1,(M8:V8),""))))&gt;0,
            MAX(IF(
                ISNUMBER(M8:V8),
                IF(
                    M$4:V$4=1,
                    M8:V8,
                    ""),
                "")),
            MAX(IF(
                ISNUMBER(M8:V8),
                IF(
                    M$4:V$4=2,
                    M8:V8,
                    ""),
                ""))
        ),
        IF(
            Parameters!$D$16=1,
            IFERROR(
                AVERAGE(IF(
                    ISNUMBER(M8:V8),
                    IF(
                        M$4:V$4=1,
                        M8:V8,
                        ""),
                    "")),
                AVERAGE(IF(
                    ISNUMBER(M8:V8),
                    IF(
                        M$4:V$4=2,
                        M8:V8,
                        ""),
                    ""))
            ),
            IF(
                Parameters!$D$17=1,
                IFERROR(
                    IF(
                        OR(
                            IF(
                                ISNUMBER(M8:V8),
                                IF(
                                    M$4:V$4=1,
                                    M8:V8,
                                    ""),
                                "")
                            =0),
                        0,
                        GEOMEAN(IF(
                            ISNUMBER(M8:V8),
                            IF(
                                M$4:V$4=1,
                                M8:V8,
                                ""),
                            ""))
                    ),
                    IF(
                        OR(IF(
                            ISNUMBER(M8:V8),
                            IF(
                                M$4:V$4=2,
                                M8:V8,
                                ""),
                            "")
                            =0),
                        0,
                        GEOMEAN(IF(
                            ISNUMBER(M8:V8),
                            IF(
                                M$4:V$4=2,
                                M8:V8,
                                ""),
                            "")))
                )
            )
        )
    )
)</f>
        <v>#N/A</v>
      </c>
      <c r="I8" s="191" cm="1">
        <f t="array" ref="I8">IF(
    SUM(IF(
            ISNUMBER(
                IF(
                    $M$5:$V$5,
                    (M8:V8),
                    "")),
            1,
            0))
        =0,
    NA(),
    IF(
        Parameters!$D$15=1,
        IF(
            SUM(--(ISNUMBER(IF($M$5:$V$5=1,(M8:V8),""))))&gt;0,
            MAX(IF(
                ISNUMBER(M8:V8),
                IF(
                    M$5:V$5=1,
                    M8:V8,
                    ""),
                "")),
            MAX(IF(
                ISNUMBER(M8:V8),
                IF(
                    M$5:V$5=2,
                    M8:V8,
                    ""),
                ""))
        ),
        IF(
            Parameters!$D$16=1,
            IFERROR(
                AVERAGE(IF(
                    ISNUMBER(M8:V8),
                    IF(
                        M$5:V$5=1,
                        M8:V8,
                        ""),
                    "")),
                AVERAGE(IF(
                    ISNUMBER(M8:V8),
                    IF(
                        M$5:V$5=2,
                        M8:V8,
                        ""),
                    ""))
            ),
            IF(
                Parameters!$D$17=1,
                IFERROR(
                    IF(
                        OR(
                            IF(
                                ISNUMBER(M8:V8),
                                IF(
                                    M$5:V$5=1,
                                    M8:V8,
                                    ""),
                                "")
                            =0),
                        0,
                        GEOMEAN(IF(
                            ISNUMBER(M8:V8),
                            IF(
                                M$5:V$5=1,
                                M8:V8,
                                ""),
                            ""))
                    ),
                    IF(
                        OR(IF(
                            ISNUMBER(M8:V8),
                            IF(
                                M$5:V$5=2,
                                M8:V8,
                                ""),
                            "")
                            =0),
                        0,
                        GEOMEAN(IF(
                            ISNUMBER(M8:V8),
                            IF(
                                M$5:V$5=2,
                                M8:V8,
                                ""),
                            "")))
                )
            )
        )
    )
)</f>
        <v>10</v>
      </c>
      <c r="J8" s="242">
        <v>44887</v>
      </c>
      <c r="K8" s="242">
        <v>45034</v>
      </c>
      <c r="L8" s="91" t="s">
        <v>699</v>
      </c>
      <c r="M8" s="192" t="s">
        <v>409</v>
      </c>
      <c r="N8" s="192">
        <v>0</v>
      </c>
      <c r="O8" s="192" t="s">
        <v>409</v>
      </c>
      <c r="P8" s="192">
        <v>0</v>
      </c>
      <c r="Q8" s="192">
        <v>10</v>
      </c>
      <c r="R8" s="192" t="s">
        <v>409</v>
      </c>
      <c r="S8" s="192" t="s">
        <v>409</v>
      </c>
      <c r="T8" s="192" t="s">
        <v>873</v>
      </c>
      <c r="U8" s="192" t="s">
        <v>409</v>
      </c>
      <c r="V8" s="192" t="s">
        <v>409</v>
      </c>
      <c r="W8" s="192">
        <v>1</v>
      </c>
      <c r="X8" s="192" t="s">
        <v>409</v>
      </c>
      <c r="Y8" s="192"/>
      <c r="Z8" s="192"/>
      <c r="AA8" s="103"/>
      <c r="AB8" s="103"/>
      <c r="AC8" s="103"/>
    </row>
    <row r="9" spans="1:38" x14ac:dyDescent="0.2">
      <c r="A9" s="84">
        <v>2</v>
      </c>
      <c r="B9" s="84" t="str">
        <f ca="1"/>
        <v>Afghanistan</v>
      </c>
      <c r="C9" s="84" t="str">
        <f ca="1"/>
        <v>AFG</v>
      </c>
      <c r="D9" s="219" t="str">
        <f ca="1"/>
        <v>SAS           South Asia</v>
      </c>
      <c r="E9" s="219" t="str">
        <f ca="1"/>
        <v>IDA</v>
      </c>
      <c r="F9" s="190" t="str">
        <f t="shared" ref="F9:F72" ca="1" si="3">IF(L9 &lt;&gt; C9, "Countries don't match", "")</f>
        <v/>
      </c>
      <c r="G9" s="80">
        <f>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9.7467943448089631</v>
      </c>
      <c r="H9" s="80" cm="1">
        <f t="array" ref="H9">IF(
    SUM(IF(
            ISNUMBER(
                IF(
                    $M$4:$V$4,
                    (M9:V9),
                    "")),
            1,
            0))
        =0,
    NA(),
    IF(
        Parameters!$D$15=1,
        IF(
            SUM(--(ISNUMBER(IF($M$4:$V$4=1,(M9:V9),""))))&gt;0,
            MAX(IF(
                ISNUMBER(M9:V9),
                IF(
                    M$4:V$4=1,
                    M9:V9,
                    ""),
                "")),
            MAX(IF(
                ISNUMBER(M9:V9),
                IF(
                    M$4:V$4=2,
                    M9:V9,
                    ""),
                ""))
        ),
        IF(
            Parameters!$D$16=1,
            IFERROR(
                AVERAGE(IF(
                    ISNUMBER(M9:V9),
                    IF(
                        M$4:V$4=1,
                        M9:V9,
                        ""),
                    "")),
                AVERAGE(IF(
                    ISNUMBER(M9:V9),
                    IF(
                        M$4:V$4=2,
                        M9:V9,
                        ""),
                    ""))
            ),
            IF(
                Parameters!$D$17=1,
                IFERROR(
                    IF(
                        OR(
                            IF(
                                ISNUMBER(M9:V9),
                                IF(
                                    M$4:V$4=1,
                                    M9:V9,
                                    ""),
                                "")
                            =0),
                        0,
                        GEOMEAN(IF(
                            ISNUMBER(M9:V9),
                            IF(
                                M$4:V$4=1,
                                M9:V9,
                                ""),
                            ""))
                    ),
                    IF(
                        OR(IF(
                            ISNUMBER(M9:V9),
                            IF(
                                M$4:V$4=2,
                                M9:V9,
                                ""),
                            "")
                            =0),
                        0,
                        GEOMEAN(IF(
                            ISNUMBER(M9:V9),
                            IF(
                                M$4:V$4=2,
                                M9:V9,
                                ""),
                            "")))
                )
            )
        )
    )
)</f>
        <v>9.5</v>
      </c>
      <c r="I9" s="191" cm="1">
        <f t="array" ref="I9">IF(
    SUM(IF(
            ISNUMBER(
                IF(
                    $M$5:$V$5,
                    (M9:V9),
                    "")),
            1,
            0))
        =0,
    NA(),
    IF(
        Parameters!$D$15=1,
        IF(
            SUM(--(ISNUMBER(IF($M$5:$V$5=1,(M9:V9),""))))&gt;0,
            MAX(IF(
                ISNUMBER(M9:V9),
                IF(
                    M$5:V$5=1,
                    M9:V9,
                    ""),
                "")),
            MAX(IF(
                ISNUMBER(M9:V9),
                IF(
                    M$5:V$5=2,
                    M9:V9,
                    ""),
                ""))
        ),
        IF(
            Parameters!$D$16=1,
            IFERROR(
                AVERAGE(IF(
                    ISNUMBER(M9:V9),
                    IF(
                        M$5:V$5=1,
                        M9:V9,
                        ""),
                    "")),
                AVERAGE(IF(
                    ISNUMBER(M9:V9),
                    IF(
                        M$5:V$5=2,
                        M9:V9,
                        ""),
                    ""))
            ),
            IF(
                Parameters!$D$17=1,
                IFERROR(
                    IF(
                        OR(
                            IF(
                                ISNUMBER(M9:V9),
                                IF(
                                    M$5:V$5=1,
                                    M9:V9,
                                    ""),
                                "")
                            =0),
                        0,
                        GEOMEAN(IF(
                            ISNUMBER(M9:V9),
                            IF(
                                M$5:V$5=1,
                                M9:V9,
                                ""),
                            ""))
                    ),
                    IF(
                        OR(IF(
                            ISNUMBER(M9:V9),
                            IF(
                                M$5:V$5=2,
                                M9:V9,
                                ""),
                            "")
                            =0),
                        0,
                        GEOMEAN(IF(
                            ISNUMBER(M9:V9),
                            IF(
                                M$5:V$5=2,
                                M9:V9,
                                ""),
                            "")))
                )
            )
        )
    )
)</f>
        <v>10</v>
      </c>
      <c r="J9" s="242">
        <v>45142</v>
      </c>
      <c r="K9" s="242">
        <v>45145</v>
      </c>
      <c r="L9" s="91" t="s">
        <v>7</v>
      </c>
      <c r="M9" s="192">
        <v>9.5</v>
      </c>
      <c r="N9" s="192">
        <v>10</v>
      </c>
      <c r="O9" s="192">
        <v>0</v>
      </c>
      <c r="P9" s="192">
        <v>10</v>
      </c>
      <c r="Q9" s="192">
        <v>0</v>
      </c>
      <c r="R9" s="192" t="s">
        <v>409</v>
      </c>
      <c r="S9" s="192">
        <v>6.7</v>
      </c>
      <c r="T9" s="192" t="s">
        <v>874</v>
      </c>
      <c r="U9" s="192">
        <v>0</v>
      </c>
      <c r="V9" s="192" t="s">
        <v>875</v>
      </c>
      <c r="W9" s="192">
        <v>0</v>
      </c>
      <c r="X9" s="192" t="s">
        <v>409</v>
      </c>
      <c r="Y9" s="192"/>
      <c r="Z9" s="192"/>
      <c r="AA9" s="80"/>
      <c r="AB9" s="80"/>
      <c r="AC9" s="80"/>
    </row>
    <row r="10" spans="1:38" x14ac:dyDescent="0.2">
      <c r="A10" s="84">
        <v>3</v>
      </c>
      <c r="B10" s="84" t="str">
        <f ca="1"/>
        <v>Angola</v>
      </c>
      <c r="C10" s="84" t="str">
        <f ca="1"/>
        <v>AGO</v>
      </c>
      <c r="D10" s="219" t="str">
        <f ca="1"/>
        <v>SSF           Sub-Saharan Africa</v>
      </c>
      <c r="E10" s="219" t="str">
        <f ca="1"/>
        <v>IBRD</v>
      </c>
      <c r="F10" s="190" t="str">
        <f t="shared" ca="1" si="3"/>
        <v/>
      </c>
      <c r="G10" s="80">
        <f>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5.9160797830996161</v>
      </c>
      <c r="H10" s="80" cm="1">
        <f t="array" ref="H10">IF(
    SUM(IF(
            ISNUMBER(
                IF(
                    $M$4:$V$4,
                    (M10:V10),
                    "")),
            1,
            0))
        =0,
    NA(),
    IF(
        Parameters!$D$15=1,
        IF(
            SUM(--(ISNUMBER(IF($M$4:$V$4=1,(M10:V10),""))))&gt;0,
            MAX(IF(
                ISNUMBER(M10:V10),
                IF(
                    M$4:V$4=1,
                    M10:V10,
                    ""),
                "")),
            MAX(IF(
                ISNUMBER(M10:V10),
                IF(
                    M$4:V$4=2,
                    M10:V10,
                    ""),
                ""))
        ),
        IF(
            Parameters!$D$16=1,
            IFERROR(
                AVERAGE(IF(
                    ISNUMBER(M10:V10),
                    IF(
                        M$4:V$4=1,
                        M10:V10,
                        ""),
                    "")),
                AVERAGE(IF(
                    ISNUMBER(M10:V10),
                    IF(
                        M$4:V$4=2,
                        M10:V10,
                        ""),
                    ""))
            ),
            IF(
                Parameters!$D$17=1,
                IFERROR(
                    IF(
                        OR(
                            IF(
                                ISNUMBER(M10:V10),
                                IF(
                                    M$4:V$4=1,
                                    M10:V10,
                                    ""),
                                "")
                            =0),
                        0,
                        GEOMEAN(IF(
                            ISNUMBER(M10:V10),
                            IF(
                                M$4:V$4=1,
                                M10:V10,
                                ""),
                            ""))
                    ),
                    IF(
                        OR(IF(
                            ISNUMBER(M10:V10),
                            IF(
                                M$4:V$4=2,
                                M10:V10,
                                ""),
                            "")
                            =0),
                        0,
                        GEOMEAN(IF(
                            ISNUMBER(M10:V10),
                            IF(
                                M$4:V$4=2,
                                M10:V10,
                                ""),
                            "")))
                )
            )
        )
    )
)</f>
        <v>3.5</v>
      </c>
      <c r="I10" s="191" cm="1">
        <f t="array" ref="I10">IF(
    SUM(IF(
            ISNUMBER(
                IF(
                    $M$5:$V$5,
                    (M10:V10),
                    "")),
            1,
            0))
        =0,
    NA(),
    IF(
        Parameters!$D$15=1,
        IF(
            SUM(--(ISNUMBER(IF($M$5:$V$5=1,(M10:V10),""))))&gt;0,
            MAX(IF(
                ISNUMBER(M10:V10),
                IF(
                    M$5:V$5=1,
                    M10:V10,
                    ""),
                "")),
            MAX(IF(
                ISNUMBER(M10:V10),
                IF(
                    M$5:V$5=2,
                    M10:V10,
                    ""),
                ""))
        ),
        IF(
            Parameters!$D$16=1,
            IFERROR(
                AVERAGE(IF(
                    ISNUMBER(M10:V10),
                    IF(
                        M$5:V$5=1,
                        M10:V10,
                        ""),
                    "")),
                AVERAGE(IF(
                    ISNUMBER(M10:V10),
                    IF(
                        M$5:V$5=2,
                        M10:V10,
                        ""),
                    ""))
            ),
            IF(
                Parameters!$D$17=1,
                IFERROR(
                    IF(
                        OR(
                            IF(
                                ISNUMBER(M10:V10),
                                IF(
                                    M$5:V$5=1,
                                    M10:V10,
                                    ""),
                                "")
                            =0),
                        0,
                        GEOMEAN(IF(
                            ISNUMBER(M10:V10),
                            IF(
                                M$5:V$5=1,
                                M10:V10,
                                ""),
                            ""))
                    ),
                    IF(
                        OR(IF(
                            ISNUMBER(M10:V10),
                            IF(
                                M$5:V$5=2,
                                M10:V10,
                                ""),
                            "")
                            =0),
                        0,
                        GEOMEAN(IF(
                            ISNUMBER(M10:V10),
                            IF(
                                M$5:V$5=2,
                                M10:V10,
                                ""),
                            "")))
                )
            )
        )
    )
)</f>
        <v>10</v>
      </c>
      <c r="J10" s="242">
        <v>44860</v>
      </c>
      <c r="K10" s="242">
        <v>45099</v>
      </c>
      <c r="L10" s="91" t="s">
        <v>9</v>
      </c>
      <c r="M10" s="192">
        <v>3.5</v>
      </c>
      <c r="N10" s="192" t="s">
        <v>409</v>
      </c>
      <c r="O10" s="192">
        <v>0</v>
      </c>
      <c r="P10" s="192">
        <v>10</v>
      </c>
      <c r="Q10" s="192">
        <v>0</v>
      </c>
      <c r="R10" s="192" t="s">
        <v>409</v>
      </c>
      <c r="S10" s="192">
        <v>3.1</v>
      </c>
      <c r="T10" s="192" t="s">
        <v>409</v>
      </c>
      <c r="U10" s="192">
        <v>0</v>
      </c>
      <c r="V10" s="192" t="s">
        <v>849</v>
      </c>
      <c r="W10" s="192">
        <v>0</v>
      </c>
      <c r="X10" s="192" t="s">
        <v>409</v>
      </c>
      <c r="Y10" s="192"/>
      <c r="Z10" s="192"/>
      <c r="AA10" s="80"/>
      <c r="AB10" s="80"/>
      <c r="AC10" s="80"/>
    </row>
    <row r="11" spans="1:38" x14ac:dyDescent="0.2">
      <c r="A11" s="84">
        <v>4</v>
      </c>
      <c r="B11" s="84" t="str">
        <f ca="1"/>
        <v>Albania</v>
      </c>
      <c r="C11" s="84" t="str">
        <f ca="1"/>
        <v>ALB</v>
      </c>
      <c r="D11" s="219" t="str">
        <f ca="1"/>
        <v>ECS           Europe &amp; Central Asia</v>
      </c>
      <c r="E11" s="219" t="str">
        <f ca="1"/>
        <v>IBRD</v>
      </c>
      <c r="F11" s="190" t="str">
        <f t="shared" ca="1" si="3"/>
        <v/>
      </c>
      <c r="G11" s="80">
        <f>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$M$4:$V$4,
                    (M11:V11),
                    "")),
            1,
            0))
        =0,
    NA(),
    IF(
        Parameters!$D$15=1,
        IF(
            SUM(--(ISNUMBER(IF($M$4:$V$4=1,(M11:V11),""))))&gt;0,
            MAX(IF(
                ISNUMBER(M11:V11),
                IF(
                    M$4:V$4=1,
                    M11:V11,
                    ""),
                "")),
            MAX(IF(
                ISNUMBER(M11:V11),
                IF(
                    M$4:V$4=2,
                    M11:V11,
                    ""),
                ""))
        ),
        IF(
            Parameters!$D$16=1,
            IFERROR(
                AVERAGE(IF(
                    ISNUMBER(M11:V11),
                    IF(
                        M$4:V$4=1,
                        M11:V11,
                        ""),
                    "")),
                AVERAGE(IF(
                    ISNUMBER(M11:V11),
                    IF(
                        M$4:V$4=2,
                        M11:V11,
                        ""),
                    ""))
            ),
            IF(
                Parameters!$D$17=1,
                IFERROR(
                    IF(
                        OR(
                            IF(
                                ISNUMBER(M11:V11),
                                IF(
                                    M$4:V$4=1,
                                    M11:V11,
                                    ""),
                                "")
                            =0),
                        0,
                        GEOMEAN(IF(
                            ISNUMBER(M11:V11),
                            IF(
                                M$4:V$4=1,
                                M11:V11,
                                ""),
                            ""))
                    ),
                    IF(
                        OR(IF(
                            ISNUMBER(M11:V11),
                            IF(
                                M$4:V$4=2,
                                M11:V11,
                                ""),
                            "")
                            =0),
                        0,
                        GEOMEAN(IF(
                            ISNUMBER(M11:V11),
                            IF(
                                M$4:V$4=2,
                                M11:V11,
                                ""),
                            "")))
                )
            )
        )
    )
)</f>
        <v>9</v>
      </c>
      <c r="I11" s="191" cm="1">
        <f t="array" ref="I11">IF(
    SUM(IF(
            ISNUMBER(
                IF(
                    $M$5:$V$5,
                    (M11:V11),
                    "")),
            1,
            0))
        =0,
    NA(),
    IF(
        Parameters!$D$15=1,
        IF(
            SUM(--(ISNUMBER(IF($M$5:$V$5=1,(M11:V11),""))))&gt;0,
            MAX(IF(
                ISNUMBER(M11:V11),
                IF(
                    M$5:V$5=1,
                    M11:V11,
                    ""),
                "")),
            MAX(IF(
                ISNUMBER(M11:V11),
                IF(
                    M$5:V$5=2,
                    M11:V11,
                    ""),
                ""))
        ),
        IF(
            Parameters!$D$16=1,
            IFERROR(
                AVERAGE(IF(
                    ISNUMBER(M11:V11),
                    IF(
                        M$5:V$5=1,
                        M11:V11,
                        ""),
                    "")),
                AVERAGE(IF(
                    ISNUMBER(M11:V11),
                    IF(
                        M$5:V$5=2,
                        M11:V11,
                        ""),
                    ""))
            ),
            IF(
                Parameters!$D$17=1,
                IFERROR(
                    IF(
                        OR(
                            IF(
                                ISNUMBER(M11:V11),
                                IF(
                                    M$5:V$5=1,
                                    M11:V11,
                                    ""),
                                "")
                            =0),
                        0,
                        GEOMEAN(IF(
                            ISNUMBER(M11:V11),
                            IF(
                                M$5:V$5=1,
                                M11:V11,
                                ""),
                            ""))
                    ),
                    IF(
                        OR(IF(
                            ISNUMBER(M11:V11),
                            IF(
                                M$5:V$5=2,
                                M11:V11,
                                ""),
                            "")
                            =0),
                        0,
                        GEOMEAN(IF(
                            ISNUMBER(M11:V11),
                            IF(
                                M$5:V$5=2,
                                M11:V11,
                                ""),
                            "")))
                )
            )
        )
    )
)</f>
        <v>0</v>
      </c>
      <c r="J11" s="242">
        <v>45142</v>
      </c>
      <c r="K11" s="242">
        <v>44831</v>
      </c>
      <c r="L11" s="91" t="s">
        <v>11</v>
      </c>
      <c r="M11" s="192">
        <v>9</v>
      </c>
      <c r="N11" s="192" t="s">
        <v>409</v>
      </c>
      <c r="O11" s="192">
        <v>0</v>
      </c>
      <c r="P11" s="192">
        <v>0</v>
      </c>
      <c r="Q11" s="192">
        <v>0</v>
      </c>
      <c r="R11" s="192" t="s">
        <v>409</v>
      </c>
      <c r="S11" s="192">
        <v>6.4</v>
      </c>
      <c r="T11" s="192" t="s">
        <v>409</v>
      </c>
      <c r="U11" s="192">
        <v>0</v>
      </c>
      <c r="V11" s="192" t="s">
        <v>409</v>
      </c>
      <c r="W11" s="192">
        <v>0</v>
      </c>
      <c r="X11" s="192" t="s">
        <v>409</v>
      </c>
      <c r="Y11" s="192"/>
      <c r="Z11" s="192"/>
      <c r="AA11" s="80"/>
      <c r="AB11" s="80"/>
      <c r="AC11" s="80"/>
    </row>
    <row r="12" spans="1:38" x14ac:dyDescent="0.2">
      <c r="A12" s="84">
        <v>5</v>
      </c>
      <c r="B12" s="84" t="str">
        <f ca="1"/>
        <v>Andorra</v>
      </c>
      <c r="C12" s="84" t="str">
        <f ca="1"/>
        <v>AND</v>
      </c>
      <c r="D12" s="219" t="str">
        <f ca="1"/>
        <v>ECS           Europe &amp; Central Asia</v>
      </c>
      <c r="E12" s="219" t="str">
        <f ca="1"/>
        <v>NA</v>
      </c>
      <c r="F12" s="190" t="str">
        <f t="shared" ca="1" si="3"/>
        <v/>
      </c>
      <c r="G12" s="80">
        <f>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0</v>
      </c>
      <c r="H12" s="80" t="e" cm="1">
        <f t="array" ref="H12">IF(
    SUM(IF(
            ISNUMBER(
                IF(
                    $M$4:$V$4,
                    (M12:V12),
                    "")),
            1,
            0))
        =0,
    NA(),
    IF(
        Parameters!$D$15=1,
        IF(
            SUM(--(ISNUMBER(IF($M$4:$V$4=1,(M12:V12),""))))&gt;0,
            MAX(IF(
                ISNUMBER(M12:V12),
                IF(
                    M$4:V$4=1,
                    M12:V12,
                    ""),
                "")),
            MAX(IF(
                ISNUMBER(M12:V12),
                IF(
                    M$4:V$4=2,
                    M12:V12,
                    ""),
                ""))
        ),
        IF(
            Parameters!$D$16=1,
            IFERROR(
                AVERAGE(IF(
                    ISNUMBER(M12:V12),
                    IF(
                        M$4:V$4=1,
                        M12:V12,
                        ""),
                    "")),
                AVERAGE(IF(
                    ISNUMBER(M12:V12),
                    IF(
                        M$4:V$4=2,
                        M12:V12,
                        ""),
                    ""))
            ),
            IF(
                Parameters!$D$17=1,
                IFERROR(
                    IF(
                        OR(
                            IF(
                                ISNUMBER(M12:V12),
                                IF(
                                    M$4:V$4=1,
                                    M12:V12,
                                    ""),
                                "")
                            =0),
                        0,
                        GEOMEAN(IF(
                            ISNUMBER(M12:V12),
                            IF(
                                M$4:V$4=1,
                                M12:V12,
                                ""),
                            ""))
                    ),
                    IF(
                        OR(IF(
                            ISNUMBER(M12:V12),
                            IF(
                                M$4:V$4=2,
                                M12:V12,
                                ""),
                            "")
                            =0),
                        0,
                        GEOMEAN(IF(
                            ISNUMBER(M12:V12),
                            IF(
                                M$4:V$4=2,
                                M12:V12,
                                ""),
                            "")))
                )
            )
        )
    )
)</f>
        <v>#N/A</v>
      </c>
      <c r="I12" s="191" cm="1">
        <f t="array" ref="I12">IF(
    SUM(IF(
            ISNUMBER(
                IF(
                    $M$5:$V$5,
                    (M12:V12),
                    "")),
            1,
            0))
        =0,
    NA(),
    IF(
        Parameters!$D$15=1,
        IF(
            SUM(--(ISNUMBER(IF($M$5:$V$5=1,(M12:V12),""))))&gt;0,
            MAX(IF(
                ISNUMBER(M12:V12),
                IF(
                    M$5:V$5=1,
                    M12:V12,
                    ""),
                "")),
            MAX(IF(
                ISNUMBER(M12:V12),
                IF(
                    M$5:V$5=2,
                    M12:V12,
                    ""),
                ""))
        ),
        IF(
            Parameters!$D$16=1,
            IFERROR(
                AVERAGE(IF(
                    ISNUMBER(M12:V12),
                    IF(
                        M$5:V$5=1,
                        M12:V12,
                        ""),
                    "")),
                AVERAGE(IF(
                    ISNUMBER(M12:V12),
                    IF(
                        M$5:V$5=2,
                        M12:V12,
                        ""),
                    ""))
            ),
            IF(
                Parameters!$D$17=1,
                IFERROR(
                    IF(
                        OR(
                            IF(
                                ISNUMBER(M12:V12),
                                IF(
                                    M$5:V$5=1,
                                    M12:V12,
                                    ""),
                                "")
                            =0),
                        0,
                        GEOMEAN(IF(
                            ISNUMBER(M12:V12),
                            IF(
                                M$5:V$5=1,
                                M12:V12,
                                ""),
                            ""))
                    ),
                    IF(
                        OR(IF(
                            ISNUMBER(M12:V12),
                            IF(
                                M$5:V$5=2,
                                M12:V12,
                                ""),
                            "")
                            =0),
                        0,
                        GEOMEAN(IF(
                            ISNUMBER(M12:V12),
                            IF(
                                M$5:V$5=2,
                                M12:V12,
                                ""),
                            "")))
                )
            )
        )
    )
)</f>
        <v>0</v>
      </c>
      <c r="J12" s="242" t="s">
        <v>409</v>
      </c>
      <c r="K12" s="242">
        <v>44887</v>
      </c>
      <c r="L12" s="91" t="s">
        <v>700</v>
      </c>
      <c r="M12" s="192" t="s">
        <v>409</v>
      </c>
      <c r="N12" s="192" t="s">
        <v>409</v>
      </c>
      <c r="O12" s="192" t="s">
        <v>409</v>
      </c>
      <c r="P12" s="192">
        <v>0</v>
      </c>
      <c r="Q12" s="192">
        <v>0</v>
      </c>
      <c r="R12" s="192" t="s">
        <v>409</v>
      </c>
      <c r="S12" s="192" t="s">
        <v>409</v>
      </c>
      <c r="T12" s="192" t="s">
        <v>409</v>
      </c>
      <c r="U12" s="192" t="s">
        <v>409</v>
      </c>
      <c r="V12" s="192" t="s">
        <v>409</v>
      </c>
      <c r="W12" s="192">
        <v>0</v>
      </c>
      <c r="X12" s="192" t="s">
        <v>409</v>
      </c>
      <c r="Y12" s="192"/>
      <c r="Z12" s="192"/>
      <c r="AA12" s="80"/>
      <c r="AB12" s="80"/>
      <c r="AC12" s="80"/>
    </row>
    <row r="13" spans="1:38" x14ac:dyDescent="0.2">
      <c r="A13" s="84">
        <v>6</v>
      </c>
      <c r="B13" s="84" t="str">
        <f ca="1"/>
        <v>United Arab Emirates</v>
      </c>
      <c r="C13" s="84" t="str">
        <f ca="1"/>
        <v>ARE</v>
      </c>
      <c r="D13" s="219" t="str">
        <f ca="1"/>
        <v>MEA           Middle East &amp; North Africa</v>
      </c>
      <c r="E13" s="219" t="str">
        <f ca="1"/>
        <v>NA</v>
      </c>
      <c r="F13" s="190" t="str">
        <f t="shared" ca="1" si="3"/>
        <v/>
      </c>
      <c r="G13" s="80">
        <f>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$M$4:$V$4,
                    (M13:V13),
                    "")),
            1,
            0))
        =0,
    NA(),
    IF(
        Parameters!$D$15=1,
        IF(
            SUM(--(ISNUMBER(IF($M$4:$V$4=1,(M13:V13),""))))&gt;0,
            MAX(IF(
                ISNUMBER(M13:V13),
                IF(
                    M$4:V$4=1,
                    M13:V13,
                    ""),
                "")),
            MAX(IF(
                ISNUMBER(M13:V13),
                IF(
                    M$4:V$4=2,
                    M13:V13,
                    ""),
                ""))
        ),
        IF(
            Parameters!$D$16=1,
            IFERROR(
                AVERAGE(IF(
                    ISNUMBER(M13:V13),
                    IF(
                        M$4:V$4=1,
                        M13:V13,
                        ""),
                    "")),
                AVERAGE(IF(
                    ISNUMBER(M13:V13),
                    IF(
                        M$4:V$4=2,
                        M13:V13,
                        ""),
                    ""))
            ),
            IF(
                Parameters!$D$17=1,
                IFERROR(
                    IF(
                        OR(
                            IF(
                                ISNUMBER(M13:V13),
                                IF(
                                    M$4:V$4=1,
                                    M13:V13,
                                    ""),
                                "")
                            =0),
                        0,
                        GEOMEAN(IF(
                            ISNUMBER(M13:V13),
                            IF(
                                M$4:V$4=1,
                                M13:V13,
                                ""),
                            ""))
                    ),
                    IF(
                        OR(IF(
                            ISNUMBER(M13:V13),
                            IF(
                                M$4:V$4=2,
                                M13:V13,
                                ""),
                            "")
                            =0),
                        0,
                        GEOMEAN(IF(
                            ISNUMBER(M13:V13),
                            IF(
                                M$4:V$4=2,
                                M13:V13,
                                ""),
                            "")))
                )
            )
        )
    )
)</f>
        <v>5.3333333333333304</v>
      </c>
      <c r="I13" s="191" cm="1">
        <f t="array" ref="I13">IF(
    SUM(IF(
            ISNUMBER(
                IF(
                    $M$5:$V$5,
                    (M13:V13),
                    "")),
            1,
            0))
        =0,
    NA(),
    IF(
        Parameters!$D$15=1,
        IF(
            SUM(--(ISNUMBER(IF($M$5:$V$5=1,(M13:V13),""))))&gt;0,
            MAX(IF(
                ISNUMBER(M13:V13),
                IF(
                    M$5:V$5=1,
                    M13:V13,
                    ""),
                "")),
            MAX(IF(
                ISNUMBER(M13:V13),
                IF(
                    M$5:V$5=2,
                    M13:V13,
                    ""),
                ""))
        ),
        IF(
            Parameters!$D$16=1,
            IFERROR(
                AVERAGE(IF(
                    ISNUMBER(M13:V13),
                    IF(
                        M$5:V$5=1,
                        M13:V13,
                        ""),
                    "")),
                AVERAGE(IF(
                    ISNUMBER(M13:V13),
                    IF(
                        M$5:V$5=2,
                        M13:V13,
                        ""),
                    ""))
            ),
            IF(
                Parameters!$D$17=1,
                IFERROR(
                    IF(
                        OR(
                            IF(
                                ISNUMBER(M13:V13),
                                IF(
                                    M$5:V$5=1,
                                    M13:V13,
                                    ""),
                                "")
                            =0),
                        0,
                        GEOMEAN(IF(
                            ISNUMBER(M13:V13),
                            IF(
                                M$5:V$5=1,
                                M13:V13,
                                ""),
                            ""))
                    ),
                    IF(
                        OR(IF(
                            ISNUMBER(M13:V13),
                            IF(
                                M$5:V$5=2,
                                M13:V13,
                                ""),
                            "")
                            =0),
                        0,
                        GEOMEAN(IF(
                            ISNUMBER(M13:V13),
                            IF(
                                M$5:V$5=2,
                                M13:V13,
                                ""),
                            "")))
                )
            )
        )
    )
)</f>
        <v>0</v>
      </c>
      <c r="J13" s="242">
        <v>44860</v>
      </c>
      <c r="K13" s="242">
        <v>44831</v>
      </c>
      <c r="L13" s="91" t="s">
        <v>13</v>
      </c>
      <c r="M13" s="192">
        <v>5.3333333333333304</v>
      </c>
      <c r="N13" s="192" t="s">
        <v>409</v>
      </c>
      <c r="O13" s="192">
        <v>0</v>
      </c>
      <c r="P13" s="192">
        <v>0</v>
      </c>
      <c r="Q13" s="192">
        <v>0</v>
      </c>
      <c r="R13" s="192" t="s">
        <v>409</v>
      </c>
      <c r="S13" s="192">
        <v>4.2</v>
      </c>
      <c r="T13" s="192" t="s">
        <v>409</v>
      </c>
      <c r="U13" s="192">
        <v>0</v>
      </c>
      <c r="V13" s="192" t="s">
        <v>409</v>
      </c>
      <c r="W13" s="192">
        <v>0</v>
      </c>
      <c r="X13" s="192" t="s">
        <v>409</v>
      </c>
      <c r="Y13" s="192"/>
      <c r="Z13" s="192"/>
      <c r="AA13" s="80"/>
      <c r="AB13" s="80"/>
      <c r="AC13" s="80"/>
    </row>
    <row r="14" spans="1:38" x14ac:dyDescent="0.2">
      <c r="A14" s="84">
        <v>7</v>
      </c>
      <c r="B14" s="84" t="str">
        <f ca="1"/>
        <v>Argentina</v>
      </c>
      <c r="C14" s="84" t="str">
        <f ca="1"/>
        <v>ARG</v>
      </c>
      <c r="D14" s="219" t="str">
        <f ca="1"/>
        <v>LCN           Latin America &amp; Caribbean</v>
      </c>
      <c r="E14" s="219" t="str">
        <f ca="1"/>
        <v>IBRD</v>
      </c>
      <c r="F14" s="190" t="str">
        <f t="shared" ca="1" si="3"/>
        <v/>
      </c>
      <c r="G14" s="80">
        <f>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7.0710678118654755</v>
      </c>
      <c r="H14" s="80" cm="1">
        <f t="array" ref="H14">IF(
    SUM(IF(
            ISNUMBER(
                IF(
                    $M$4:$V$4,
                    (M14:V14),
                    "")),
            1,
            0))
        =0,
    NA(),
    IF(
        Parameters!$D$15=1,
        IF(
            SUM(--(ISNUMBER(IF($M$4:$V$4=1,(M14:V14),""))))&gt;0,
            MAX(IF(
                ISNUMBER(M14:V14),
                IF(
                    M$4:V$4=1,
                    M14:V14,
                    ""),
                "")),
            MAX(IF(
                ISNUMBER(M14:V14),
                IF(
                    M$4:V$4=2,
                    M14:V14,
                    ""),
                ""))
        ),
        IF(
            Parameters!$D$16=1,
            IFERROR(
                AVERAGE(IF(
                    ISNUMBER(M14:V14),
                    IF(
                        M$4:V$4=1,
                        M14:V14,
                        ""),
                    "")),
                AVERAGE(IF(
                    ISNUMBER(M14:V14),
                    IF(
                        M$4:V$4=2,
                        M14:V14,
                        ""),
                    ""))
            ),
            IF(
                Parameters!$D$17=1,
                IFERROR(
                    IF(
                        OR(
                            IF(
                                ISNUMBER(M14:V14),
                                IF(
                                    M$4:V$4=1,
                                    M14:V14,
                                    ""),
                                "")
                            =0),
                        0,
                        GEOMEAN(IF(
                            ISNUMBER(M14:V14),
                            IF(
                                M$4:V$4=1,
                                M14:V14,
                                ""),
                            ""))
                    ),
                    IF(
                        OR(IF(
                            ISNUMBER(M14:V14),
                            IF(
                                M$4:V$4=2,
                                M14:V14,
                                ""),
                            "")
                            =0),
                        0,
                        GEOMEAN(IF(
                            ISNUMBER(M14:V14),
                            IF(
                                M$4:V$4=2,
                                M14:V14,
                                ""),
                            "")))
                )
            )
        )
    )
)</f>
        <v>5</v>
      </c>
      <c r="I14" s="191" cm="1">
        <f t="array" ref="I14">IF(
    SUM(IF(
            ISNUMBER(
                IF(
                    $M$5:$V$5,
                    (M14:V14),
                    "")),
            1,
            0))
        =0,
    NA(),
    IF(
        Parameters!$D$15=1,
        IF(
            SUM(--(ISNUMBER(IF($M$5:$V$5=1,(M14:V14),""))))&gt;0,
            MAX(IF(
                ISNUMBER(M14:V14),
                IF(
                    M$5:V$5=1,
                    M14:V14,
                    ""),
                "")),
            MAX(IF(
                ISNUMBER(M14:V14),
                IF(
                    M$5:V$5=2,
                    M14:V14,
                    ""),
                ""))
        ),
        IF(
            Parameters!$D$16=1,
            IFERROR(
                AVERAGE(IF(
                    ISNUMBER(M14:V14),
                    IF(
                        M$5:V$5=1,
                        M14:V14,
                        ""),
                    "")),
                AVERAGE(IF(
                    ISNUMBER(M14:V14),
                    IF(
                        M$5:V$5=2,
                        M14:V14,
                        ""),
                    ""))
            ),
            IF(
                Parameters!$D$17=1,
                IFERROR(
                    IF(
                        OR(
                            IF(
                                ISNUMBER(M14:V14),
                                IF(
                                    M$5:V$5=1,
                                    M14:V14,
                                    ""),
                                "")
                            =0),
                        0,
                        GEOMEAN(IF(
                            ISNUMBER(M14:V14),
                            IF(
                                M$5:V$5=1,
                                M14:V14,
                                ""),
                            ""))
                    ),
                    IF(
                        OR(IF(
                            ISNUMBER(M14:V14),
                            IF(
                                M$5:V$5=2,
                                M14:V14,
                                ""),
                            "")
                            =0),
                        0,
                        GEOMEAN(IF(
                            ISNUMBER(M14:V14),
                            IF(
                                M$5:V$5=2,
                                M14:V14,
                                ""),
                            "")))
                )
            )
        )
    )
)</f>
        <v>10</v>
      </c>
      <c r="J14" s="242">
        <v>45142</v>
      </c>
      <c r="K14" s="242">
        <v>45145</v>
      </c>
      <c r="L14" s="91" t="s">
        <v>15</v>
      </c>
      <c r="M14" s="192">
        <v>5</v>
      </c>
      <c r="N14" s="192">
        <v>10</v>
      </c>
      <c r="O14" s="192">
        <v>0</v>
      </c>
      <c r="P14" s="192">
        <v>0</v>
      </c>
      <c r="Q14" s="192">
        <v>0</v>
      </c>
      <c r="R14" s="192" t="s">
        <v>409</v>
      </c>
      <c r="S14" s="192">
        <v>4</v>
      </c>
      <c r="T14" s="192" t="s">
        <v>876</v>
      </c>
      <c r="U14" s="192">
        <v>0</v>
      </c>
      <c r="V14" s="192" t="s">
        <v>409</v>
      </c>
      <c r="W14" s="192">
        <v>1.9801980198019799E-2</v>
      </c>
      <c r="X14" s="192" t="s">
        <v>409</v>
      </c>
      <c r="Y14" s="192"/>
      <c r="Z14" s="192"/>
      <c r="AA14" s="80"/>
      <c r="AB14" s="80"/>
      <c r="AC14" s="80"/>
    </row>
    <row r="15" spans="1:38" x14ac:dyDescent="0.2">
      <c r="A15" s="84">
        <v>8</v>
      </c>
      <c r="B15" s="84" t="str">
        <f ca="1"/>
        <v>Armenia</v>
      </c>
      <c r="C15" s="84" t="str">
        <f ca="1"/>
        <v>ARM</v>
      </c>
      <c r="D15" s="219" t="str">
        <f ca="1"/>
        <v>ECS           Europe &amp; Central Asia</v>
      </c>
      <c r="E15" s="219" t="str">
        <f ca="1"/>
        <v>IBRD</v>
      </c>
      <c r="F15" s="190" t="str">
        <f t="shared" ca="1" si="3"/>
        <v/>
      </c>
      <c r="G15" s="80">
        <f>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0</v>
      </c>
      <c r="H15" s="80" cm="1">
        <f t="array" ref="H15">IF(
    SUM(IF(
            ISNUMBER(
                IF(
                    $M$4:$V$4,
                    (M15:V15),
                    "")),
            1,
            0))
        =0,
    NA(),
    IF(
        Parameters!$D$15=1,
        IF(
            SUM(--(ISNUMBER(IF($M$4:$V$4=1,(M15:V15),""))))&gt;0,
            MAX(IF(
                ISNUMBER(M15:V15),
                IF(
                    M$4:V$4=1,
                    M15:V15,
                    ""),
                "")),
            MAX(IF(
                ISNUMBER(M15:V15),
                IF(
                    M$4:V$4=2,
                    M15:V15,
                    ""),
                ""))
        ),
        IF(
            Parameters!$D$16=1,
            IFERROR(
                AVERAGE(IF(
                    ISNUMBER(M15:V15),
                    IF(
                        M$4:V$4=1,
                        M15:V15,
                        ""),
                    "")),
                AVERAGE(IF(
                    ISNUMBER(M15:V15),
                    IF(
                        M$4:V$4=2,
                        M15:V15,
                        ""),
                    ""))
            ),
            IF(
                Parameters!$D$17=1,
                IFERROR(
                    IF(
                        OR(
                            IF(
                                ISNUMBER(M15:V15),
                                IF(
                                    M$4:V$4=1,
                                    M15:V15,
                                    ""),
                                "")
                            =0),
                        0,
                        GEOMEAN(IF(
                            ISNUMBER(M15:V15),
                            IF(
                                M$4:V$4=1,
                                M15:V15,
                                ""),
                            ""))
                    ),
                    IF(
                        OR(IF(
                            ISNUMBER(M15:V15),
                            IF(
                                M$4:V$4=2,
                                M15:V15,
                                ""),
                            "")
                            =0),
                        0,
                        GEOMEAN(IF(
                            ISNUMBER(M15:V15),
                            IF(
                                M$4:V$4=2,
                                M15:V15,
                                ""),
                            "")))
                )
            )
        )
    )
)</f>
        <v>5.8333333333333304</v>
      </c>
      <c r="I15" s="191" cm="1">
        <f t="array" ref="I15">IF(
    SUM(IF(
            ISNUMBER(
                IF(
                    $M$5:$V$5,
                    (M15:V15),
                    "")),
            1,
            0))
        =0,
    NA(),
    IF(
        Parameters!$D$15=1,
        IF(
            SUM(--(ISNUMBER(IF($M$5:$V$5=1,(M15:V15),""))))&gt;0,
            MAX(IF(
                ISNUMBER(M15:V15),
                IF(
                    M$5:V$5=1,
                    M15:V15,
                    ""),
                "")),
            MAX(IF(
                ISNUMBER(M15:V15),
                IF(
                    M$5:V$5=2,
                    M15:V15,
                    ""),
                ""))
        ),
        IF(
            Parameters!$D$16=1,
            IFERROR(
                AVERAGE(IF(
                    ISNUMBER(M15:V15),
                    IF(
                        M$5:V$5=1,
                        M15:V15,
                        ""),
                    "")),
                AVERAGE(IF(
                    ISNUMBER(M15:V15),
                    IF(
                        M$5:V$5=2,
                        M15:V15,
                        ""),
                    ""))
            ),
            IF(
                Parameters!$D$17=1,
                IFERROR(
                    IF(
                        OR(
                            IF(
                                ISNUMBER(M15:V15),
                                IF(
                                    M$5:V$5=1,
                                    M15:V15,
                                    ""),
                                "")
                            =0),
                        0,
                        GEOMEAN(IF(
                            ISNUMBER(M15:V15),
                            IF(
                                M$5:V$5=1,
                                M15:V15,
                                ""),
                            ""))
                    ),
                    IF(
                        OR(IF(
                            ISNUMBER(M15:V15),
                            IF(
                                M$5:V$5=2,
                                M15:V15,
                                ""),
                            "")
                            =0),
                        0,
                        GEOMEAN(IF(
                            ISNUMBER(M15:V15),
                            IF(
                                M$5:V$5=2,
                                M15:V15,
                                ""),
                            "")))
                )
            )
        )
    )
)</f>
        <v>0</v>
      </c>
      <c r="J15" s="242">
        <v>45142</v>
      </c>
      <c r="K15" s="242">
        <v>44929</v>
      </c>
      <c r="L15" s="91" t="s">
        <v>17</v>
      </c>
      <c r="M15" s="192">
        <v>5.8333333333333304</v>
      </c>
      <c r="N15" s="192" t="s">
        <v>409</v>
      </c>
      <c r="O15" s="192">
        <v>0</v>
      </c>
      <c r="P15" s="192">
        <v>0</v>
      </c>
      <c r="Q15" s="192">
        <v>0</v>
      </c>
      <c r="R15" s="192" t="s">
        <v>409</v>
      </c>
      <c r="S15" s="192">
        <v>4.5</v>
      </c>
      <c r="T15" s="192" t="s">
        <v>409</v>
      </c>
      <c r="U15" s="192">
        <v>0</v>
      </c>
      <c r="V15" s="192" t="s">
        <v>409</v>
      </c>
      <c r="W15" s="192">
        <v>0</v>
      </c>
      <c r="X15" s="192" t="s">
        <v>409</v>
      </c>
      <c r="Y15" s="192"/>
      <c r="Z15" s="192"/>
      <c r="AA15" s="80"/>
      <c r="AB15" s="80"/>
      <c r="AC15" s="80"/>
    </row>
    <row r="16" spans="1:38" x14ac:dyDescent="0.2">
      <c r="A16" s="84">
        <v>9</v>
      </c>
      <c r="B16" s="84" t="str">
        <f ca="1"/>
        <v>American Samoa</v>
      </c>
      <c r="C16" s="84" t="str">
        <f ca="1"/>
        <v>ASM</v>
      </c>
      <c r="D16" s="219" t="str">
        <f ca="1"/>
        <v>EAS           East Asia &amp; Pacific</v>
      </c>
      <c r="E16" s="219" t="str">
        <f ca="1"/>
        <v>NA</v>
      </c>
      <c r="F16" s="190" t="str">
        <f t="shared" ca="1" si="3"/>
        <v/>
      </c>
      <c r="G16" s="80">
        <f>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0</v>
      </c>
      <c r="H16" s="80" t="e" cm="1">
        <f t="array" ref="H16">IF(
    SUM(IF(
            ISNUMBER(
                IF(
                    $M$4:$V$4,
                    (M16:V16),
                    "")),
            1,
            0))
        =0,
    NA(),
    IF(
        Parameters!$D$15=1,
        IF(
            SUM(--(ISNUMBER(IF($M$4:$V$4=1,(M16:V16),""))))&gt;0,
            MAX(IF(
                ISNUMBER(M16:V16),
                IF(
                    M$4:V$4=1,
                    M16:V16,
                    ""),
                "")),
            MAX(IF(
                ISNUMBER(M16:V16),
                IF(
                    M$4:V$4=2,
                    M16:V16,
                    ""),
                ""))
        ),
        IF(
            Parameters!$D$16=1,
            IFERROR(
                AVERAGE(IF(
                    ISNUMBER(M16:V16),
                    IF(
                        M$4:V$4=1,
                        M16:V16,
                        ""),
                    "")),
                AVERAGE(IF(
                    ISNUMBER(M16:V16),
                    IF(
                        M$4:V$4=2,
                        M16:V16,
                        ""),
                    ""))
            ),
            IF(
                Parameters!$D$17=1,
                IFERROR(
                    IF(
                        OR(
                            IF(
                                ISNUMBER(M16:V16),
                                IF(
                                    M$4:V$4=1,
                                    M16:V16,
                                    ""),
                                "")
                            =0),
                        0,
                        GEOMEAN(IF(
                            ISNUMBER(M16:V16),
                            IF(
                                M$4:V$4=1,
                                M16:V16,
                                ""),
                            ""))
                    ),
                    IF(
                        OR(IF(
                            ISNUMBER(M16:V16),
                            IF(
                                M$4:V$4=2,
                                M16:V16,
                                ""),
                            "")
                            =0),
                        0,
                        GEOMEAN(IF(
                            ISNUMBER(M16:V16),
                            IF(
                                M$4:V$4=2,
                                M16:V16,
                                ""),
                            "")))
                )
            )
        )
    )
)</f>
        <v>#N/A</v>
      </c>
      <c r="I16" s="191" cm="1">
        <f t="array" ref="I16">IF(
    SUM(IF(
            ISNUMBER(
                IF(
                    $M$5:$V$5,
                    (M16:V16),
                    "")),
            1,
            0))
        =0,
    NA(),
    IF(
        Parameters!$D$15=1,
        IF(
            SUM(--(ISNUMBER(IF($M$5:$V$5=1,(M16:V16),""))))&gt;0,
            MAX(IF(
                ISNUMBER(M16:V16),
                IF(
                    M$5:V$5=1,
                    M16:V16,
                    ""),
                "")),
            MAX(IF(
                ISNUMBER(M16:V16),
                IF(
                    M$5:V$5=2,
                    M16:V16,
                    ""),
                ""))
        ),
        IF(
            Parameters!$D$16=1,
            IFERROR(
                AVERAGE(IF(
                    ISNUMBER(M16:V16),
                    IF(
                        M$5:V$5=1,
                        M16:V16,
                        ""),
                    "")),
                AVERAGE(IF(
                    ISNUMBER(M16:V16),
                    IF(
                        M$5:V$5=2,
                        M16:V16,
                        ""),
                    ""))
            ),
            IF(
                Parameters!$D$17=1,
                IFERROR(
                    IF(
                        OR(
                            IF(
                                ISNUMBER(M16:V16),
                                IF(
                                    M$5:V$5=1,
                                    M16:V16,
                                    ""),
                                "")
                            =0),
                        0,
                        GEOMEAN(IF(
                            ISNUMBER(M16:V16),
                            IF(
                                M$5:V$5=1,
                                M16:V16,
                                ""),
                            ""))
                    ),
                    IF(
                        OR(IF(
                            ISNUMBER(M16:V16),
                            IF(
                                M$5:V$5=2,
                                M16:V16,
                                ""),
                            "")
                            =0),
                        0,
                        GEOMEAN(IF(
                            ISNUMBER(M16:V16),
                            IF(
                                M$5:V$5=2,
                                M16:V16,
                                ""),
                            "")))
                )
            )
        )
    )
)</f>
        <v>0</v>
      </c>
      <c r="J16" s="242" t="s">
        <v>409</v>
      </c>
      <c r="K16" s="242">
        <v>45142</v>
      </c>
      <c r="L16" s="239" t="s">
        <v>701</v>
      </c>
      <c r="M16" s="192" t="s">
        <v>409</v>
      </c>
      <c r="N16" s="192" t="s">
        <v>409</v>
      </c>
      <c r="O16" s="192" t="s">
        <v>409</v>
      </c>
      <c r="P16" s="192">
        <v>0</v>
      </c>
      <c r="Q16" s="192">
        <v>0</v>
      </c>
      <c r="R16" s="192" t="s">
        <v>409</v>
      </c>
      <c r="S16" s="192" t="s">
        <v>409</v>
      </c>
      <c r="T16" s="192" t="s">
        <v>409</v>
      </c>
      <c r="U16" s="192" t="s">
        <v>409</v>
      </c>
      <c r="V16" s="192" t="s">
        <v>409</v>
      </c>
      <c r="W16" s="192">
        <v>0</v>
      </c>
      <c r="X16" s="192" t="s">
        <v>409</v>
      </c>
      <c r="Y16" s="192"/>
      <c r="Z16" s="192"/>
      <c r="AA16" s="80"/>
      <c r="AB16" s="80"/>
      <c r="AC16" s="80"/>
    </row>
    <row r="17" spans="1:29" x14ac:dyDescent="0.2">
      <c r="A17" s="84">
        <v>10</v>
      </c>
      <c r="B17" s="84" t="str">
        <f ca="1"/>
        <v>Antigua and Barbuda</v>
      </c>
      <c r="C17" s="84" t="str">
        <f ca="1"/>
        <v>ATG</v>
      </c>
      <c r="D17" s="219" t="str">
        <f ca="1"/>
        <v>LCN           Latin America &amp; Caribbean</v>
      </c>
      <c r="E17" s="219" t="str">
        <f ca="1"/>
        <v>IBRD</v>
      </c>
      <c r="F17" s="190" t="str">
        <f t="shared" ca="1" si="3"/>
        <v/>
      </c>
      <c r="G17" s="80">
        <f>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0</v>
      </c>
      <c r="H17" s="80" cm="1">
        <f t="array" ref="H17">IF(
    SUM(IF(
            ISNUMBER(
                IF(
                    $M$4:$V$4,
                    (M17:V17),
                    "")),
            1,
            0))
        =0,
    NA(),
    IF(
        Parameters!$D$15=1,
        IF(
            SUM(--(ISNUMBER(IF($M$4:$V$4=1,(M17:V17),""))))&gt;0,
            MAX(IF(
                ISNUMBER(M17:V17),
                IF(
                    M$4:V$4=1,
                    M17:V17,
                    ""),
                "")),
            MAX(IF(
                ISNUMBER(M17:V17),
                IF(
                    M$4:V$4=2,
                    M17:V17,
                    ""),
                ""))
        ),
        IF(
            Parameters!$D$16=1,
            IFERROR(
                AVERAGE(IF(
                    ISNUMBER(M17:V17),
                    IF(
                        M$4:V$4=1,
                        M17:V17,
                        ""),
                    "")),
                AVERAGE(IF(
                    ISNUMBER(M17:V17),
                    IF(
                        M$4:V$4=2,
                        M17:V17,
                        ""),
                    ""))
            ),
            IF(
                Parameters!$D$17=1,
                IFERROR(
                    IF(
                        OR(
                            IF(
                                ISNUMBER(M17:V17),
                                IF(
                                    M$4:V$4=1,
                                    M17:V17,
                                    ""),
                                "")
                            =0),
                        0,
                        GEOMEAN(IF(
                            ISNUMBER(M17:V17),
                            IF(
                                M$4:V$4=1,
                                M17:V17,
                                ""),
                            ""))
                    ),
                    IF(
                        OR(IF(
                            ISNUMBER(M17:V17),
                            IF(
                                M$4:V$4=2,
                                M17:V17,
                                ""),
                            "")
                            =0),
                        0,
                        GEOMEAN(IF(
                            ISNUMBER(M17:V17),
                            IF(
                                M$4:V$4=2,
                                M17:V17,
                                ""),
                            "")))
                )
            )
        )
    )
)</f>
        <v>4.5</v>
      </c>
      <c r="I17" s="191" cm="1">
        <f t="array" ref="I17">IF(
    SUM(IF(
            ISNUMBER(
                IF(
                    $M$5:$V$5,
                    (M17:V17),
                    "")),
            1,
            0))
        =0,
    NA(),
    IF(
        Parameters!$D$15=1,
        IF(
            SUM(--(ISNUMBER(IF($M$5:$V$5=1,(M17:V17),""))))&gt;0,
            MAX(IF(
                ISNUMBER(M17:V17),
                IF(
                    M$5:V$5=1,
                    M17:V17,
                    ""),
                "")),
            MAX(IF(
                ISNUMBER(M17:V17),
                IF(
                    M$5:V$5=2,
                    M17:V17,
                    ""),
                ""))
        ),
        IF(
            Parameters!$D$16=1,
            IFERROR(
                AVERAGE(IF(
                    ISNUMBER(M17:V17),
                    IF(
                        M$5:V$5=1,
                        M17:V17,
                        ""),
                    "")),
                AVERAGE(IF(
                    ISNUMBER(M17:V17),
                    IF(
                        M$5:V$5=2,
                        M17:V17,
                        ""),
                    ""))
            ),
            IF(
                Parameters!$D$17=1,
                IFERROR(
                    IF(
                        OR(
                            IF(
                                ISNUMBER(M17:V17),
                                IF(
                                    M$5:V$5=1,
                                    M17:V17,
                                    ""),
                                "")
                            =0),
                        0,
                        GEOMEAN(IF(
                            ISNUMBER(M17:V17),
                            IF(
                                M$5:V$5=1,
                                M17:V17,
                                ""),
                            ""))
                    ),
                    IF(
                        OR(IF(
                            ISNUMBER(M17:V17),
                            IF(
                                M$5:V$5=2,
                                M17:V17,
                                ""),
                            "")
                            =0),
                        0,
                        GEOMEAN(IF(
                            ISNUMBER(M17:V17),
                            IF(
                                M$5:V$5=2,
                                M17:V17,
                                ""),
                            "")))
                )
            )
        )
    )
)</f>
        <v>0</v>
      </c>
      <c r="J17" s="242">
        <v>44860</v>
      </c>
      <c r="K17" s="242">
        <v>45142</v>
      </c>
      <c r="L17" s="91" t="s">
        <v>19</v>
      </c>
      <c r="M17" s="192">
        <v>4.5</v>
      </c>
      <c r="N17" s="192" t="s">
        <v>409</v>
      </c>
      <c r="O17" s="192">
        <v>0</v>
      </c>
      <c r="P17" s="192">
        <v>0</v>
      </c>
      <c r="Q17" s="192">
        <v>0</v>
      </c>
      <c r="R17" s="192" t="s">
        <v>409</v>
      </c>
      <c r="S17" s="192">
        <v>3.7</v>
      </c>
      <c r="T17" s="192" t="s">
        <v>409</v>
      </c>
      <c r="U17" s="192">
        <v>0</v>
      </c>
      <c r="V17" s="192" t="s">
        <v>409</v>
      </c>
      <c r="W17" s="192">
        <v>0</v>
      </c>
      <c r="X17" s="192" t="s">
        <v>409</v>
      </c>
      <c r="Y17" s="192"/>
      <c r="Z17" s="192"/>
      <c r="AA17" s="80"/>
      <c r="AB17" s="80"/>
      <c r="AC17" s="80"/>
    </row>
    <row r="18" spans="1:29" x14ac:dyDescent="0.2">
      <c r="A18" s="84">
        <v>11</v>
      </c>
      <c r="B18" s="84" t="str">
        <f ca="1"/>
        <v>Australia</v>
      </c>
      <c r="C18" s="84" t="str">
        <f ca="1"/>
        <v>AUS</v>
      </c>
      <c r="D18" s="219" t="str">
        <f ca="1"/>
        <v>EAS           East Asia &amp; Pacific</v>
      </c>
      <c r="E18" s="219" t="str">
        <f ca="1"/>
        <v>NA</v>
      </c>
      <c r="F18" s="190" t="str">
        <f t="shared" ca="1" si="3"/>
        <v/>
      </c>
      <c r="G18" s="80">
        <f>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7.9582242575422129</v>
      </c>
      <c r="H18" s="80" cm="1">
        <f t="array" ref="H18">IF(
    SUM(IF(
            ISNUMBER(
                IF(
                    $M$4:$V$4,
                    (M18:V18),
                    "")),
            1,
            0))
        =0,
    NA(),
    IF(
        Parameters!$D$15=1,
        IF(
            SUM(--(ISNUMBER(IF($M$4:$V$4=1,(M18:V18),""))))&gt;0,
            MAX(IF(
                ISNUMBER(M18:V18),
                IF(
                    M$4:V$4=1,
                    M18:V18,
                    ""),
                "")),
            MAX(IF(
                ISNUMBER(M18:V18),
                IF(
                    M$4:V$4=2,
                    M18:V18,
                    ""),
                ""))
        ),
        IF(
            Parameters!$D$16=1,
            IFERROR(
                AVERAGE(IF(
                    ISNUMBER(M18:V18),
                    IF(
                        M$4:V$4=1,
                        M18:V18,
                        ""),
                    "")),
                AVERAGE(IF(
                    ISNUMBER(M18:V18),
                    IF(
                        M$4:V$4=2,
                        M18:V18,
                        ""),
                    ""))
            ),
            IF(
                Parameters!$D$17=1,
                IFERROR(
                    IF(
                        OR(
                            IF(
                                ISNUMBER(M18:V18),
                                IF(
                                    M$4:V$4=1,
                                    M18:V18,
                                    ""),
                                "")
                            =0),
                        0,
                        GEOMEAN(IF(
                            ISNUMBER(M18:V18),
                            IF(
                                M$4:V$4=1,
                                M18:V18,
                                ""),
                            ""))
                    ),
                    IF(
                        OR(IF(
                            ISNUMBER(M18:V18),
                            IF(
                                M$4:V$4=2,
                                M18:V18,
                                ""),
                            "")
                            =0),
                        0,
                        GEOMEAN(IF(
                            ISNUMBER(M18:V18),
                            IF(
                                M$4:V$4=2,
                                M18:V18,
                                ""),
                            "")))
                )
            )
        )
    )
)</f>
        <v>6.3333333333333304</v>
      </c>
      <c r="I18" s="191" cm="1">
        <f t="array" ref="I18">IF(
    SUM(IF(
            ISNUMBER(
                IF(
                    $M$5:$V$5,
                    (M18:V18),
                    "")),
            1,
            0))
        =0,
    NA(),
    IF(
        Parameters!$D$15=1,
        IF(
            SUM(--(ISNUMBER(IF($M$5:$V$5=1,(M18:V18),""))))&gt;0,
            MAX(IF(
                ISNUMBER(M18:V18),
                IF(
                    M$5:V$5=1,
                    M18:V18,
                    ""),
                "")),
            MAX(IF(
                ISNUMBER(M18:V18),
                IF(
                    M$5:V$5=2,
                    M18:V18,
                    ""),
                ""))
        ),
        IF(
            Parameters!$D$16=1,
            IFERROR(
                AVERAGE(IF(
                    ISNUMBER(M18:V18),
                    IF(
                        M$5:V$5=1,
                        M18:V18,
                        ""),
                    "")),
                AVERAGE(IF(
                    ISNUMBER(M18:V18),
                    IF(
                        M$5:V$5=2,
                        M18:V18,
                        ""),
                    ""))
            ),
            IF(
                Parameters!$D$17=1,
                IFERROR(
                    IF(
                        OR(
                            IF(
                                ISNUMBER(M18:V18),
                                IF(
                                    M$5:V$5=1,
                                    M18:V18,
                                    ""),
                                "")
                            =0),
                        0,
                        GEOMEAN(IF(
                            ISNUMBER(M18:V18),
                            IF(
                                M$5:V$5=1,
                                M18:V18,
                                ""),
                            ""))
                    ),
                    IF(
                        OR(IF(
                            ISNUMBER(M18:V18),
                            IF(
                                M$5:V$5=2,
                                M18:V18,
                                ""),
                            "")
                            =0),
                        0,
                        GEOMEAN(IF(
                            ISNUMBER(M18:V18),
                            IF(
                                M$5:V$5=2,
                                M18:V18,
                                ""),
                            "")))
                )
            )
        )
    )
)</f>
        <v>10</v>
      </c>
      <c r="J18" s="242">
        <v>44753</v>
      </c>
      <c r="K18" s="242">
        <v>45142</v>
      </c>
      <c r="L18" s="91" t="s">
        <v>21</v>
      </c>
      <c r="M18" s="192">
        <v>6.3333333333333304</v>
      </c>
      <c r="N18" s="192" t="s">
        <v>409</v>
      </c>
      <c r="O18" s="192">
        <v>0</v>
      </c>
      <c r="P18" s="192">
        <v>0</v>
      </c>
      <c r="Q18" s="192">
        <v>10</v>
      </c>
      <c r="R18" s="192" t="s">
        <v>409</v>
      </c>
      <c r="S18" s="192">
        <v>4.8</v>
      </c>
      <c r="T18" s="192" t="s">
        <v>409</v>
      </c>
      <c r="U18" s="192">
        <v>0</v>
      </c>
      <c r="V18" s="192" t="s">
        <v>409</v>
      </c>
      <c r="W18" s="192">
        <v>0.61083743842364502</v>
      </c>
      <c r="X18" s="192" t="s">
        <v>409</v>
      </c>
      <c r="Y18" s="192"/>
      <c r="Z18" s="192"/>
      <c r="AA18" s="80"/>
      <c r="AB18" s="80"/>
      <c r="AC18" s="80"/>
    </row>
    <row r="19" spans="1:29" x14ac:dyDescent="0.2">
      <c r="A19" s="84">
        <v>12</v>
      </c>
      <c r="B19" s="84" t="str">
        <f ca="1"/>
        <v>Austria</v>
      </c>
      <c r="C19" s="84" t="str">
        <f ca="1"/>
        <v>AUT</v>
      </c>
      <c r="D19" s="219" t="str">
        <f ca="1"/>
        <v>ECS           Europe &amp; Central Asia</v>
      </c>
      <c r="E19" s="219" t="str">
        <f ca="1"/>
        <v>NA</v>
      </c>
      <c r="F19" s="190" t="str">
        <f t="shared" ca="1" si="3"/>
        <v/>
      </c>
      <c r="G19" s="80">
        <f>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0</v>
      </c>
      <c r="H19" s="80" cm="1">
        <f t="array" ref="H19">IF(
    SUM(IF(
            ISNUMBER(
                IF(
                    $M$4:$V$4,
                    (M19:V19),
                    "")),
            1,
            0))
        =0,
    NA(),
    IF(
        Parameters!$D$15=1,
        IF(
            SUM(--(ISNUMBER(IF($M$4:$V$4=1,(M19:V19),""))))&gt;0,
            MAX(IF(
                ISNUMBER(M19:V19),
                IF(
                    M$4:V$4=1,
                    M19:V19,
                    ""),
                "")),
            MAX(IF(
                ISNUMBER(M19:V19),
                IF(
                    M$4:V$4=2,
                    M19:V19,
                    ""),
                ""))
        ),
        IF(
            Parameters!$D$16=1,
            IFERROR(
                AVERAGE(IF(
                    ISNUMBER(M19:V19),
                    IF(
                        M$4:V$4=1,
                        M19:V19,
                        ""),
                    "")),
                AVERAGE(IF(
                    ISNUMBER(M19:V19),
                    IF(
                        M$4:V$4=2,
                        M19:V19,
                        ""),
                    ""))
            ),
            IF(
                Parameters!$D$17=1,
                IFERROR(
                    IF(
                        OR(
                            IF(
                                ISNUMBER(M19:V19),
                                IF(
                                    M$4:V$4=1,
                                    M19:V19,
                                    ""),
                                "")
                            =0),
                        0,
                        GEOMEAN(IF(
                            ISNUMBER(M19:V19),
                            IF(
                                M$4:V$4=1,
                                M19:V19,
                                ""),
                            ""))
                    ),
                    IF(
                        OR(IF(
                            ISNUMBER(M19:V19),
                            IF(
                                M$4:V$4=2,
                                M19:V19,
                                ""),
                            "")
                            =0),
                        0,
                        GEOMEAN(IF(
                            ISNUMBER(M19:V19),
                            IF(
                                M$4:V$4=2,
                                M19:V19,
                                ""),
                            "")))
                )
            )
        )
    )
)</f>
        <v>2.5</v>
      </c>
      <c r="I19" s="191" cm="1">
        <f t="array" ref="I19">IF(
    SUM(IF(
            ISNUMBER(
                IF(
                    $M$5:$V$5,
                    (M19:V19),
                    "")),
            1,
            0))
        =0,
    NA(),
    IF(
        Parameters!$D$15=1,
        IF(
            SUM(--(ISNUMBER(IF($M$5:$V$5=1,(M19:V19),""))))&gt;0,
            MAX(IF(
                ISNUMBER(M19:V19),
                IF(
                    M$5:V$5=1,
                    M19:V19,
                    ""),
                "")),
            MAX(IF(
                ISNUMBER(M19:V19),
                IF(
                    M$5:V$5=2,
                    M19:V19,
                    ""),
                ""))
        ),
        IF(
            Parameters!$D$16=1,
            IFERROR(
                AVERAGE(IF(
                    ISNUMBER(M19:V19),
                    IF(
                        M$5:V$5=1,
                        M19:V19,
                        ""),
                    "")),
                AVERAGE(IF(
                    ISNUMBER(M19:V19),
                    IF(
                        M$5:V$5=2,
                        M19:V19,
                        ""),
                    ""))
            ),
            IF(
                Parameters!$D$17=1,
                IFERROR(
                    IF(
                        OR(
                            IF(
                                ISNUMBER(M19:V19),
                                IF(
                                    M$5:V$5=1,
                                    M19:V19,
                                    ""),
                                "")
                            =0),
                        0,
                        GEOMEAN(IF(
                            ISNUMBER(M19:V19),
                            IF(
                                M$5:V$5=1,
                                M19:V19,
                                ""),
                            ""))
                    ),
                    IF(
                        OR(IF(
                            ISNUMBER(M19:V19),
                            IF(
                                M$5:V$5=2,
                                M19:V19,
                                ""),
                            "")
                            =0),
                        0,
                        GEOMEAN(IF(
                            ISNUMBER(M19:V19),
                            IF(
                                M$5:V$5=2,
                                M19:V19,
                                ""),
                            "")))
                )
            )
        )
    )
)</f>
        <v>0</v>
      </c>
      <c r="J19" s="242">
        <v>44860</v>
      </c>
      <c r="K19" s="242">
        <v>45145</v>
      </c>
      <c r="L19" s="91" t="s">
        <v>23</v>
      </c>
      <c r="M19" s="192">
        <v>2.5</v>
      </c>
      <c r="N19" s="192">
        <v>0</v>
      </c>
      <c r="O19" s="192">
        <v>0</v>
      </c>
      <c r="P19" s="192">
        <v>0</v>
      </c>
      <c r="Q19" s="192">
        <v>0</v>
      </c>
      <c r="R19" s="192" t="s">
        <v>409</v>
      </c>
      <c r="S19" s="192">
        <v>2.5</v>
      </c>
      <c r="T19" s="192" t="s">
        <v>877</v>
      </c>
      <c r="U19" s="192">
        <v>0</v>
      </c>
      <c r="V19" s="192" t="s">
        <v>409</v>
      </c>
      <c r="W19" s="192">
        <v>4.3478260869565202E-2</v>
      </c>
      <c r="X19" s="192" t="s">
        <v>409</v>
      </c>
      <c r="Y19" s="192"/>
      <c r="Z19" s="192"/>
      <c r="AA19" s="80"/>
      <c r="AB19" s="80"/>
      <c r="AC19" s="80"/>
    </row>
    <row r="20" spans="1:29" x14ac:dyDescent="0.2">
      <c r="A20" s="84">
        <v>13</v>
      </c>
      <c r="B20" s="84" t="str">
        <f ca="1"/>
        <v>Azerbaijan</v>
      </c>
      <c r="C20" s="84" t="str">
        <f ca="1"/>
        <v>AZE</v>
      </c>
      <c r="D20" s="219" t="str">
        <f ca="1"/>
        <v>ECS           Europe &amp; Central Asia</v>
      </c>
      <c r="E20" s="219" t="str">
        <f ca="1"/>
        <v>IBRD</v>
      </c>
      <c r="F20" s="190" t="str">
        <f t="shared" ca="1" si="3"/>
        <v/>
      </c>
      <c r="G20" s="80">
        <f>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0</v>
      </c>
      <c r="H20" s="80" cm="1">
        <f t="array" ref="H20">IF(
    SUM(IF(
            ISNUMBER(
                IF(
                    $M$4:$V$4,
                    (M20:V20),
                    "")),
            1,
            0))
        =0,
    NA(),
    IF(
        Parameters!$D$15=1,
        IF(
            SUM(--(ISNUMBER(IF($M$4:$V$4=1,(M20:V20),""))))&gt;0,
            MAX(IF(
                ISNUMBER(M20:V20),
                IF(
                    M$4:V$4=1,
                    M20:V20,
                    ""),
                "")),
            MAX(IF(
                ISNUMBER(M20:V20),
                IF(
                    M$4:V$4=2,
                    M20:V20,
                    ""),
                ""))
        ),
        IF(
            Parameters!$D$16=1,
            IFERROR(
                AVERAGE(IF(
                    ISNUMBER(M20:V20),
                    IF(
                        M$4:V$4=1,
                        M20:V20,
                        ""),
                    "")),
                AVERAGE(IF(
                    ISNUMBER(M20:V20),
                    IF(
                        M$4:V$4=2,
                        M20:V20,
                        ""),
                    ""))
            ),
            IF(
                Parameters!$D$17=1,
                IFERROR(
                    IF(
                        OR(
                            IF(
                                ISNUMBER(M20:V20),
                                IF(
                                    M$4:V$4=1,
                                    M20:V20,
                                    ""),
                                "")
                            =0),
                        0,
                        GEOMEAN(IF(
                            ISNUMBER(M20:V20),
                            IF(
                                M$4:V$4=1,
                                M20:V20,
                                ""),
                            ""))
                    ),
                    IF(
                        OR(IF(
                            ISNUMBER(M20:V20),
                            IF(
                                M$4:V$4=2,
                                M20:V20,
                                ""),
                            "")
                            =0),
                        0,
                        GEOMEAN(IF(
                            ISNUMBER(M20:V20),
                            IF(
                                M$4:V$4=2,
                                M20:V20,
                                ""),
                            "")))
                )
            )
        )
    )
)</f>
        <v>6.5</v>
      </c>
      <c r="I20" s="191" cm="1">
        <f t="array" ref="I20">IF(
    SUM(IF(
            ISNUMBER(
                IF(
                    $M$5:$V$5,
                    (M20:V20),
                    "")),
            1,
            0))
        =0,
    NA(),
    IF(
        Parameters!$D$15=1,
        IF(
            SUM(--(ISNUMBER(IF($M$5:$V$5=1,(M20:V20),""))))&gt;0,
            MAX(IF(
                ISNUMBER(M20:V20),
                IF(
                    M$5:V$5=1,
                    M20:V20,
                    ""),
                "")),
            MAX(IF(
                ISNUMBER(M20:V20),
                IF(
                    M$5:V$5=2,
                    M20:V20,
                    ""),
                ""))
        ),
        IF(
            Parameters!$D$16=1,
            IFERROR(
                AVERAGE(IF(
                    ISNUMBER(M20:V20),
                    IF(
                        M$5:V$5=1,
                        M20:V20,
                        ""),
                    "")),
                AVERAGE(IF(
                    ISNUMBER(M20:V20),
                    IF(
                        M$5:V$5=2,
                        M20:V20,
                        ""),
                    ""))
            ),
            IF(
                Parameters!$D$17=1,
                IFERROR(
                    IF(
                        OR(
                            IF(
                                ISNUMBER(M20:V20),
                                IF(
                                    M$5:V$5=1,
                                    M20:V20,
                                    ""),
                                "")
                            =0),
                        0,
                        GEOMEAN(IF(
                            ISNUMBER(M20:V20),
                            IF(
                                M$5:V$5=1,
                                M20:V20,
                                ""),
                            ""))
                    ),
                    IF(
                        OR(IF(
                            ISNUMBER(M20:V20),
                            IF(
                                M$5:V$5=2,
                                M20:V20,
                                ""),
                            "")
                            =0),
                        0,
                        GEOMEAN(IF(
                            ISNUMBER(M20:V20),
                            IF(
                                M$5:V$5=2,
                                M20:V20,
                                ""),
                            "")))
                )
            )
        )
    )
)</f>
        <v>0</v>
      </c>
      <c r="J20" s="242">
        <v>45142</v>
      </c>
      <c r="K20" s="242">
        <v>45019</v>
      </c>
      <c r="L20" s="91" t="s">
        <v>25</v>
      </c>
      <c r="M20" s="192">
        <v>6.5</v>
      </c>
      <c r="N20" s="192" t="s">
        <v>409</v>
      </c>
      <c r="O20" s="192">
        <v>0</v>
      </c>
      <c r="P20" s="192">
        <v>0</v>
      </c>
      <c r="Q20" s="192">
        <v>0</v>
      </c>
      <c r="R20" s="192" t="s">
        <v>409</v>
      </c>
      <c r="S20" s="192">
        <v>4.9000000000000004</v>
      </c>
      <c r="T20" s="192" t="s">
        <v>409</v>
      </c>
      <c r="U20" s="192">
        <v>0</v>
      </c>
      <c r="V20" s="192" t="s">
        <v>409</v>
      </c>
      <c r="W20" s="192">
        <v>0</v>
      </c>
      <c r="X20" s="192" t="s">
        <v>409</v>
      </c>
      <c r="Y20" s="192"/>
      <c r="Z20" s="192"/>
      <c r="AA20" s="80"/>
      <c r="AB20" s="80"/>
      <c r="AC20" s="80"/>
    </row>
    <row r="21" spans="1:29" x14ac:dyDescent="0.2">
      <c r="A21" s="84">
        <v>14</v>
      </c>
      <c r="B21" s="84" t="str">
        <f ca="1"/>
        <v>Burundi</v>
      </c>
      <c r="C21" s="84" t="str">
        <f ca="1"/>
        <v>BDI</v>
      </c>
      <c r="D21" s="219" t="str">
        <f ca="1"/>
        <v>SSF           Sub-Saharan Africa</v>
      </c>
      <c r="E21" s="219" t="str">
        <f ca="1"/>
        <v>IDA</v>
      </c>
      <c r="F21" s="190" t="str">
        <f t="shared" ca="1" si="3"/>
        <v/>
      </c>
      <c r="G21" s="80">
        <f>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6.5828058860438308</v>
      </c>
      <c r="H21" s="80" cm="1">
        <f t="array" ref="H21">IF(
    SUM(IF(
            ISNUMBER(
                IF(
                    $M$4:$V$4,
                    (M21:V21),
                    "")),
            1,
            0))
        =0,
    NA(),
    IF(
        Parameters!$D$15=1,
        IF(
            SUM(--(ISNUMBER(IF($M$4:$V$4=1,(M21:V21),""))))&gt;0,
            MAX(IF(
                ISNUMBER(M21:V21),
                IF(
                    M$4:V$4=1,
                    M21:V21,
                    ""),
                "")),
            MAX(IF(
                ISNUMBER(M21:V21),
                IF(
                    M$4:V$4=2,
                    M21:V21,
                    ""),
                ""))
        ),
        IF(
            Parameters!$D$16=1,
            IFERROR(
                AVERAGE(IF(
                    ISNUMBER(M21:V21),
                    IF(
                        M$4:V$4=1,
                        M21:V21,
                        ""),
                    "")),
                AVERAGE(IF(
                    ISNUMBER(M21:V21),
                    IF(
                        M$4:V$4=2,
                        M21:V21,
                        ""),
                    ""))
            ),
            IF(
                Parameters!$D$17=1,
                IFERROR(
                    IF(
                        OR(
                            IF(
                                ISNUMBER(M21:V21),
                                IF(
                                    M$4:V$4=1,
                                    M21:V21,
                                    ""),
                                "")
                            =0),
                        0,
                        GEOMEAN(IF(
                            ISNUMBER(M21:V21),
                            IF(
                                M$4:V$4=1,
                                M21:V21,
                                ""),
                            ""))
                    ),
                    IF(
                        OR(IF(
                            ISNUMBER(M21:V21),
                            IF(
                                M$4:V$4=2,
                                M21:V21,
                                ""),
                            "")
                            =0),
                        0,
                        GEOMEAN(IF(
                            ISNUMBER(M21:V21),
                            IF(
                                M$4:V$4=2,
                                M21:V21,
                                ""),
                            "")))
                )
            )
        )
    )
)</f>
        <v>4.3333333333333304</v>
      </c>
      <c r="I21" s="191" cm="1">
        <f t="array" ref="I21">IF(
    SUM(IF(
            ISNUMBER(
                IF(
                    $M$5:$V$5,
                    (M21:V21),
                    "")),
            1,
            0))
        =0,
    NA(),
    IF(
        Parameters!$D$15=1,
        IF(
            SUM(--(ISNUMBER(IF($M$5:$V$5=1,(M21:V21),""))))&gt;0,
            MAX(IF(
                ISNUMBER(M21:V21),
                IF(
                    M$5:V$5=1,
                    M21:V21,
                    ""),
                "")),
            MAX(IF(
                ISNUMBER(M21:V21),
                IF(
                    M$5:V$5=2,
                    M21:V21,
                    ""),
                ""))
        ),
        IF(
            Parameters!$D$16=1,
            IFERROR(
                AVERAGE(IF(
                    ISNUMBER(M21:V21),
                    IF(
                        M$5:V$5=1,
                        M21:V21,
                        ""),
                    "")),
                AVERAGE(IF(
                    ISNUMBER(M21:V21),
                    IF(
                        M$5:V$5=2,
                        M21:V21,
                        ""),
                    ""))
            ),
            IF(
                Parameters!$D$17=1,
                IFERROR(
                    IF(
                        OR(
                            IF(
                                ISNUMBER(M21:V21),
                                IF(
                                    M$5:V$5=1,
                                    M21:V21,
                                    ""),
                                "")
                            =0),
                        0,
                        GEOMEAN(IF(
                            ISNUMBER(M21:V21),
                            IF(
                                M$5:V$5=1,
                                M21:V21,
                                ""),
                            ""))
                    ),
                    IF(
                        OR(IF(
                            ISNUMBER(M21:V21),
                            IF(
                                M$5:V$5=2,
                                M21:V21,
                                ""),
                            "")
                            =0),
                        0,
                        GEOMEAN(IF(
                            ISNUMBER(M21:V21),
                            IF(
                                M$5:V$5=2,
                                M21:V21,
                                ""),
                            "")))
                )
            )
        )
    )
)</f>
        <v>10</v>
      </c>
      <c r="J21" s="242">
        <v>44753</v>
      </c>
      <c r="K21" s="242">
        <v>45145</v>
      </c>
      <c r="L21" s="91" t="s">
        <v>27</v>
      </c>
      <c r="M21" s="192">
        <v>4.3333333333333304</v>
      </c>
      <c r="N21" s="192" t="s">
        <v>409</v>
      </c>
      <c r="O21" s="192">
        <v>0</v>
      </c>
      <c r="P21" s="192">
        <v>10</v>
      </c>
      <c r="Q21" s="192">
        <v>0</v>
      </c>
      <c r="R21" s="192" t="s">
        <v>409</v>
      </c>
      <c r="S21" s="192">
        <v>3.6</v>
      </c>
      <c r="T21" s="192" t="s">
        <v>409</v>
      </c>
      <c r="U21" s="192">
        <v>0</v>
      </c>
      <c r="V21" s="192" t="s">
        <v>878</v>
      </c>
      <c r="W21" s="192">
        <v>0</v>
      </c>
      <c r="X21" s="192" t="s">
        <v>409</v>
      </c>
      <c r="Y21" s="192"/>
      <c r="Z21" s="192"/>
      <c r="AA21" s="80"/>
      <c r="AB21" s="80"/>
      <c r="AC21" s="80"/>
    </row>
    <row r="22" spans="1:29" x14ac:dyDescent="0.2">
      <c r="A22" s="84">
        <v>15</v>
      </c>
      <c r="B22" s="84" t="str">
        <f ca="1"/>
        <v>Belgium</v>
      </c>
      <c r="C22" s="84" t="str">
        <f ca="1"/>
        <v>BEL</v>
      </c>
      <c r="D22" s="219" t="str">
        <f ca="1"/>
        <v>ECS           Europe &amp; Central Asia</v>
      </c>
      <c r="E22" s="219" t="str">
        <f ca="1"/>
        <v>NA</v>
      </c>
      <c r="F22" s="190" t="str">
        <f t="shared" ca="1" si="3"/>
        <v/>
      </c>
      <c r="G22" s="80">
        <f>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0</v>
      </c>
      <c r="H22" s="80" cm="1">
        <f t="array" ref="H22">IF(
    SUM(IF(
            ISNUMBER(
                IF(
                    $M$4:$V$4,
                    (M22:V22),
                    "")),
            1,
            0))
        =0,
    NA(),
    IF(
        Parameters!$D$15=1,
        IF(
            SUM(--(ISNUMBER(IF($M$4:$V$4=1,(M22:V22),""))))&gt;0,
            MAX(IF(
                ISNUMBER(M22:V22),
                IF(
                    M$4:V$4=1,
                    M22:V22,
                    ""),
                "")),
            MAX(IF(
                ISNUMBER(M22:V22),
                IF(
                    M$4:V$4=2,
                    M22:V22,
                    ""),
                ""))
        ),
        IF(
            Parameters!$D$16=1,
            IFERROR(
                AVERAGE(IF(
                    ISNUMBER(M22:V22),
                    IF(
                        M$4:V$4=1,
                        M22:V22,
                        ""),
                    "")),
                AVERAGE(IF(
                    ISNUMBER(M22:V22),
                    IF(
                        M$4:V$4=2,
                        M22:V22,
                        ""),
                    ""))
            ),
            IF(
                Parameters!$D$17=1,
                IFERROR(
                    IF(
                        OR(
                            IF(
                                ISNUMBER(M22:V22),
                                IF(
                                    M$4:V$4=1,
                                    M22:V22,
                                    ""),
                                "")
                            =0),
                        0,
                        GEOMEAN(IF(
                            ISNUMBER(M22:V22),
                            IF(
                                M$4:V$4=1,
                                M22:V22,
                                ""),
                            ""))
                    ),
                    IF(
                        OR(IF(
                            ISNUMBER(M22:V22),
                            IF(
                                M$4:V$4=2,
                                M22:V22,
                                ""),
                            "")
                            =0),
                        0,
                        GEOMEAN(IF(
                            ISNUMBER(M22:V22),
                            IF(
                                M$4:V$4=2,
                                M22:V22,
                                ""),
                            "")))
                )
            )
        )
    )
)</f>
        <v>1.3333333333333299</v>
      </c>
      <c r="I22" s="191" cm="1">
        <f t="array" ref="I22">IF(
    SUM(IF(
            ISNUMBER(
                IF(
                    $M$5:$V$5,
                    (M22:V22),
                    "")),
            1,
            0))
        =0,
    NA(),
    IF(
        Parameters!$D$15=1,
        IF(
            SUM(--(ISNUMBER(IF($M$5:$V$5=1,(M22:V22),""))))&gt;0,
            MAX(IF(
                ISNUMBER(M22:V22),
                IF(
                    M$5:V$5=1,
                    M22:V22,
                    ""),
                "")),
            MAX(IF(
                ISNUMBER(M22:V22),
                IF(
                    M$5:V$5=2,
                    M22:V22,
                    ""),
                ""))
        ),
        IF(
            Parameters!$D$16=1,
            IFERROR(
                AVERAGE(IF(
                    ISNUMBER(M22:V22),
                    IF(
                        M$5:V$5=1,
                        M22:V22,
                        ""),
                    "")),
                AVERAGE(IF(
                    ISNUMBER(M22:V22),
                    IF(
                        M$5:V$5=2,
                        M22:V22,
                        ""),
                    ""))
            ),
            IF(
                Parameters!$D$17=1,
                IFERROR(
                    IF(
                        OR(
                            IF(
                                ISNUMBER(M22:V22),
                                IF(
                                    M$5:V$5=1,
                                    M22:V22,
                                    ""),
                                "")
                            =0),
                        0,
                        GEOMEAN(IF(
                            ISNUMBER(M22:V22),
                            IF(
                                M$5:V$5=1,
                                M22:V22,
                                ""),
                            ""))
                    ),
                    IF(
                        OR(IF(
                            ISNUMBER(M22:V22),
                            IF(
                                M$5:V$5=2,
                                M22:V22,
                                ""),
                            "")
                            =0),
                        0,
                        GEOMEAN(IF(
                            ISNUMBER(M22:V22),
                            IF(
                                M$5:V$5=2,
                                M22:V22,
                                ""),
                            "")))
                )
            )
        )
    )
)</f>
        <v>0</v>
      </c>
      <c r="J22" s="242">
        <v>45142</v>
      </c>
      <c r="K22" s="242">
        <v>45145</v>
      </c>
      <c r="L22" s="91" t="s">
        <v>29</v>
      </c>
      <c r="M22" s="192">
        <v>1.3333333333333299</v>
      </c>
      <c r="N22" s="192">
        <v>0</v>
      </c>
      <c r="O22" s="192">
        <v>0</v>
      </c>
      <c r="P22" s="192">
        <v>0</v>
      </c>
      <c r="Q22" s="192">
        <v>0</v>
      </c>
      <c r="R22" s="192" t="s">
        <v>409</v>
      </c>
      <c r="S22" s="192">
        <v>1.8</v>
      </c>
      <c r="T22" s="192" t="s">
        <v>877</v>
      </c>
      <c r="U22" s="192">
        <v>0</v>
      </c>
      <c r="V22" s="192" t="s">
        <v>409</v>
      </c>
      <c r="W22" s="192">
        <v>0</v>
      </c>
      <c r="X22" s="192" t="s">
        <v>409</v>
      </c>
      <c r="Y22" s="192"/>
      <c r="Z22" s="192"/>
      <c r="AA22" s="80"/>
      <c r="AB22" s="80"/>
      <c r="AC22" s="80"/>
    </row>
    <row r="23" spans="1:29" x14ac:dyDescent="0.2">
      <c r="A23" s="84">
        <v>16</v>
      </c>
      <c r="B23" s="84" t="str">
        <f ca="1"/>
        <v>Benin</v>
      </c>
      <c r="C23" s="84" t="str">
        <f ca="1"/>
        <v>BEN</v>
      </c>
      <c r="D23" s="219" t="str">
        <f ca="1"/>
        <v>SSF           Sub-Saharan Africa</v>
      </c>
      <c r="E23" s="219" t="str">
        <f ca="1"/>
        <v>IDA</v>
      </c>
      <c r="F23" s="190" t="str">
        <f t="shared" ca="1" si="3"/>
        <v/>
      </c>
      <c r="G23" s="80">
        <f>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0</v>
      </c>
      <c r="H23" s="80" cm="1">
        <f t="array" ref="H23">IF(
    SUM(IF(
            ISNUMBER(
                IF(
                    $M$4:$V$4,
                    (M23:V23),
                    "")),
            1,
            0))
        =0,
    NA(),
    IF(
        Parameters!$D$15=1,
        IF(
            SUM(--(ISNUMBER(IF($M$4:$V$4=1,(M23:V23),""))))&gt;0,
            MAX(IF(
                ISNUMBER(M23:V23),
                IF(
                    M$4:V$4=1,
                    M23:V23,
                    ""),
                "")),
            MAX(IF(
                ISNUMBER(M23:V23),
                IF(
                    M$4:V$4=2,
                    M23:V23,
                    ""),
                ""))
        ),
        IF(
            Parameters!$D$16=1,
            IFERROR(
                AVERAGE(IF(
                    ISNUMBER(M23:V23),
                    IF(
                        M$4:V$4=1,
                        M23:V23,
                        ""),
                    "")),
                AVERAGE(IF(
                    ISNUMBER(M23:V23),
                    IF(
                        M$4:V$4=2,
                        M23:V23,
                        ""),
                    ""))
            ),
            IF(
                Parameters!$D$17=1,
                IFERROR(
                    IF(
                        OR(
                            IF(
                                ISNUMBER(M23:V23),
                                IF(
                                    M$4:V$4=1,
                                    M23:V23,
                                    ""),
                                "")
                            =0),
                        0,
                        GEOMEAN(IF(
                            ISNUMBER(M23:V23),
                            IF(
                                M$4:V$4=1,
                                M23:V23,
                                ""),
                            ""))
                    ),
                    IF(
                        OR(IF(
                            ISNUMBER(M23:V23),
                            IF(
                                M$4:V$4=2,
                                M23:V23,
                                ""),
                            "")
                            =0),
                        0,
                        GEOMEAN(IF(
                            ISNUMBER(M23:V23),
                            IF(
                                M$4:V$4=2,
                                M23:V23,
                                ""),
                            "")))
                )
            )
        )
    )
)</f>
        <v>3.1666666666666599</v>
      </c>
      <c r="I23" s="191" cm="1">
        <f t="array" ref="I23">IF(
    SUM(IF(
            ISNUMBER(
                IF(
                    $M$5:$V$5,
                    (M23:V23),
                    "")),
            1,
            0))
        =0,
    NA(),
    IF(
        Parameters!$D$15=1,
        IF(
            SUM(--(ISNUMBER(IF($M$5:$V$5=1,(M23:V23),""))))&gt;0,
            MAX(IF(
                ISNUMBER(M23:V23),
                IF(
                    M$5:V$5=1,
                    M23:V23,
                    ""),
                "")),
            MAX(IF(
                ISNUMBER(M23:V23),
                IF(
                    M$5:V$5=2,
                    M23:V23,
                    ""),
                ""))
        ),
        IF(
            Parameters!$D$16=1,
            IFERROR(
                AVERAGE(IF(
                    ISNUMBER(M23:V23),
                    IF(
                        M$5:V$5=1,
                        M23:V23,
                        ""),
                    "")),
                AVERAGE(IF(
                    ISNUMBER(M23:V23),
                    IF(
                        M$5:V$5=2,
                        M23:V23,
                        ""),
                    ""))
            ),
            IF(
                Parameters!$D$17=1,
                IFERROR(
                    IF(
                        OR(
                            IF(
                                ISNUMBER(M23:V23),
                                IF(
                                    M$5:V$5=1,
                                    M23:V23,
                                    ""),
                                "")
                            =0),
                        0,
                        GEOMEAN(IF(
                            ISNUMBER(M23:V23),
                            IF(
                                M$5:V$5=1,
                                M23:V23,
                                ""),
                            ""))
                    ),
                    IF(
                        OR(IF(
                            ISNUMBER(M23:V23),
                            IF(
                                M$5:V$5=2,
                                M23:V23,
                                ""),
                            "")
                            =0),
                        0,
                        GEOMEAN(IF(
                            ISNUMBER(M23:V23),
                            IF(
                                M$5:V$5=2,
                                M23:V23,
                                ""),
                            "")))
                )
            )
        )
    )
)</f>
        <v>0</v>
      </c>
      <c r="J23" s="242">
        <v>44860</v>
      </c>
      <c r="K23" s="242">
        <v>45142</v>
      </c>
      <c r="L23" s="91" t="s">
        <v>31</v>
      </c>
      <c r="M23" s="192">
        <v>3.1666666666666599</v>
      </c>
      <c r="N23" s="192" t="s">
        <v>409</v>
      </c>
      <c r="O23" s="192">
        <v>0</v>
      </c>
      <c r="P23" s="192">
        <v>0</v>
      </c>
      <c r="Q23" s="192">
        <v>0</v>
      </c>
      <c r="R23" s="192" t="s">
        <v>409</v>
      </c>
      <c r="S23" s="192">
        <v>2.9</v>
      </c>
      <c r="T23" s="192" t="s">
        <v>409</v>
      </c>
      <c r="U23" s="192">
        <v>0</v>
      </c>
      <c r="V23" s="192" t="s">
        <v>409</v>
      </c>
      <c r="W23" s="192">
        <v>0.25</v>
      </c>
      <c r="X23" s="192" t="s">
        <v>409</v>
      </c>
      <c r="Y23" s="192"/>
      <c r="Z23" s="192"/>
      <c r="AA23" s="80"/>
      <c r="AB23" s="80"/>
      <c r="AC23" s="80"/>
    </row>
    <row r="24" spans="1:29" x14ac:dyDescent="0.2">
      <c r="A24" s="84">
        <v>17</v>
      </c>
      <c r="B24" s="84" t="str">
        <f ca="1"/>
        <v>Burkina Faso</v>
      </c>
      <c r="C24" s="84" t="str">
        <f ca="1"/>
        <v>BFA</v>
      </c>
      <c r="D24" s="219" t="str">
        <f ca="1"/>
        <v>SSF           Sub-Saharan Africa</v>
      </c>
      <c r="E24" s="219" t="str">
        <f ca="1"/>
        <v>IDA</v>
      </c>
      <c r="F24" s="190" t="str">
        <f t="shared" ca="1" si="3"/>
        <v/>
      </c>
      <c r="G24" s="80">
        <f>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0</v>
      </c>
      <c r="H24" s="80" cm="1">
        <f t="array" ref="H24">IF(
    SUM(IF(
            ISNUMBER(
                IF(
                    $M$4:$V$4,
                    (M24:V24),
                    "")),
            1,
            0))
        =0,
    NA(),
    IF(
        Parameters!$D$15=1,
        IF(
            SUM(--(ISNUMBER(IF($M$4:$V$4=1,(M24:V24),""))))&gt;0,
            MAX(IF(
                ISNUMBER(M24:V24),
                IF(
                    M$4:V$4=1,
                    M24:V24,
                    ""),
                "")),
            MAX(IF(
                ISNUMBER(M24:V24),
                IF(
                    M$4:V$4=2,
                    M24:V24,
                    ""),
                ""))
        ),
        IF(
            Parameters!$D$16=1,
            IFERROR(
                AVERAGE(IF(
                    ISNUMBER(M24:V24),
                    IF(
                        M$4:V$4=1,
                        M24:V24,
                        ""),
                    "")),
                AVERAGE(IF(
                    ISNUMBER(M24:V24),
                    IF(
                        M$4:V$4=2,
                        M24:V24,
                        ""),
                    ""))
            ),
            IF(
                Parameters!$D$17=1,
                IFERROR(
                    IF(
                        OR(
                            IF(
                                ISNUMBER(M24:V24),
                                IF(
                                    M$4:V$4=1,
                                    M24:V24,
                                    ""),
                                "")
                            =0),
                        0,
                        GEOMEAN(IF(
                            ISNUMBER(M24:V24),
                            IF(
                                M$4:V$4=1,
                                M24:V24,
                                ""),
                            ""))
                    ),
                    IF(
                        OR(IF(
                            ISNUMBER(M24:V24),
                            IF(
                                M$4:V$4=2,
                                M24:V24,
                                ""),
                            "")
                            =0),
                        0,
                        GEOMEAN(IF(
                            ISNUMBER(M24:V24),
                            IF(
                                M$4:V$4=2,
                                M24:V24,
                                ""),
                            "")))
                )
            )
        )
    )
)</f>
        <v>4.5</v>
      </c>
      <c r="I24" s="191" cm="1">
        <f t="array" ref="I24">IF(
    SUM(IF(
            ISNUMBER(
                IF(
                    $M$5:$V$5,
                    (M24:V24),
                    "")),
            1,
            0))
        =0,
    NA(),
    IF(
        Parameters!$D$15=1,
        IF(
            SUM(--(ISNUMBER(IF($M$5:$V$5=1,(M24:V24),""))))&gt;0,
            MAX(IF(
                ISNUMBER(M24:V24),
                IF(
                    M$5:V$5=1,
                    M24:V24,
                    ""),
                "")),
            MAX(IF(
                ISNUMBER(M24:V24),
                IF(
                    M$5:V$5=2,
                    M24:V24,
                    ""),
                ""))
        ),
        IF(
            Parameters!$D$16=1,
            IFERROR(
                AVERAGE(IF(
                    ISNUMBER(M24:V24),
                    IF(
                        M$5:V$5=1,
                        M24:V24,
                        ""),
                    "")),
                AVERAGE(IF(
                    ISNUMBER(M24:V24),
                    IF(
                        M$5:V$5=2,
                        M24:V24,
                        ""),
                    ""))
            ),
            IF(
                Parameters!$D$17=1,
                IFERROR(
                    IF(
                        OR(
                            IF(
                                ISNUMBER(M24:V24),
                                IF(
                                    M$5:V$5=1,
                                    M24:V24,
                                    ""),
                                "")
                            =0),
                        0,
                        GEOMEAN(IF(
                            ISNUMBER(M24:V24),
                            IF(
                                M$5:V$5=1,
                                M24:V24,
                                ""),
                            ""))
                    ),
                    IF(
                        OR(IF(
                            ISNUMBER(M24:V24),
                            IF(
                                M$5:V$5=2,
                                M24:V24,
                                ""),
                            "")
                            =0),
                        0,
                        GEOMEAN(IF(
                            ISNUMBER(M24:V24),
                            IF(
                                M$5:V$5=2,
                                M24:V24,
                                ""),
                            "")))
                )
            )
        )
    )
)</f>
        <v>0</v>
      </c>
      <c r="J24" s="242">
        <v>45019</v>
      </c>
      <c r="K24" s="242">
        <v>44862</v>
      </c>
      <c r="L24" s="91" t="s">
        <v>33</v>
      </c>
      <c r="M24" s="192">
        <v>4.5</v>
      </c>
      <c r="N24" s="192" t="s">
        <v>409</v>
      </c>
      <c r="O24" s="192">
        <v>0</v>
      </c>
      <c r="P24" s="192">
        <v>0</v>
      </c>
      <c r="Q24" s="192">
        <v>0</v>
      </c>
      <c r="R24" s="192" t="s">
        <v>409</v>
      </c>
      <c r="S24" s="192">
        <v>3.7</v>
      </c>
      <c r="T24" s="192" t="s">
        <v>409</v>
      </c>
      <c r="U24" s="192">
        <v>0</v>
      </c>
      <c r="V24" s="192" t="s">
        <v>409</v>
      </c>
      <c r="W24" s="192">
        <v>0</v>
      </c>
      <c r="X24" s="192" t="s">
        <v>409</v>
      </c>
      <c r="Y24" s="192"/>
      <c r="Z24" s="192"/>
      <c r="AA24" s="80"/>
      <c r="AB24" s="80"/>
      <c r="AC24" s="80"/>
    </row>
    <row r="25" spans="1:29" x14ac:dyDescent="0.2">
      <c r="A25" s="84">
        <v>18</v>
      </c>
      <c r="B25" s="84" t="str">
        <f ca="1"/>
        <v>Bangladesh</v>
      </c>
      <c r="C25" s="84" t="str">
        <f ca="1"/>
        <v>BGD</v>
      </c>
      <c r="D25" s="219" t="str">
        <f ca="1"/>
        <v>SAS           South Asia</v>
      </c>
      <c r="E25" s="219" t="str">
        <f ca="1"/>
        <v>IDA</v>
      </c>
      <c r="F25" s="190" t="str">
        <f t="shared" ca="1" si="3"/>
        <v/>
      </c>
      <c r="G25" s="80">
        <f>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0</v>
      </c>
      <c r="H25" s="80" cm="1">
        <f t="array" ref="H25">IF(
    SUM(IF(
            ISNUMBER(
                IF(
                    $M$4:$V$4,
                    (M25:V25),
                    "")),
            1,
            0))
        =0,
    NA(),
    IF(
        Parameters!$D$15=1,
        IF(
            SUM(--(ISNUMBER(IF($M$4:$V$4=1,(M25:V25),""))))&gt;0,
            MAX(IF(
                ISNUMBER(M25:V25),
                IF(
                    M$4:V$4=1,
                    M25:V25,
                    ""),
                "")),
            MAX(IF(
                ISNUMBER(M25:V25),
                IF(
                    M$4:V$4=2,
                    M25:V25,
                    ""),
                ""))
        ),
        IF(
            Parameters!$D$16=1,
            IFERROR(
                AVERAGE(IF(
                    ISNUMBER(M25:V25),
                    IF(
                        M$4:V$4=1,
                        M25:V25,
                        ""),
                    "")),
                AVERAGE(IF(
                    ISNUMBER(M25:V25),
                    IF(
                        M$4:V$4=2,
                        M25:V25,
                        ""),
                    ""))
            ),
            IF(
                Parameters!$D$17=1,
                IFERROR(
                    IF(
                        OR(
                            IF(
                                ISNUMBER(M25:V25),
                                IF(
                                    M$4:V$4=1,
                                    M25:V25,
                                    ""),
                                "")
                            =0),
                        0,
                        GEOMEAN(IF(
                            ISNUMBER(M25:V25),
                            IF(
                                M$4:V$4=1,
                                M25:V25,
                                ""),
                            ""))
                    ),
                    IF(
                        OR(IF(
                            ISNUMBER(M25:V25),
                            IF(
                                M$4:V$4=2,
                                M25:V25,
                                ""),
                            "")
                            =0),
                        0,
                        GEOMEAN(IF(
                            ISNUMBER(M25:V25),
                            IF(
                                M$4:V$4=2,
                                M25:V25,
                                ""),
                            "")))
                )
            )
        )
    )
)</f>
        <v>10</v>
      </c>
      <c r="I25" s="191" cm="1">
        <f t="array" ref="I25">IF(
    SUM(IF(
            ISNUMBER(
                IF(
                    $M$5:$V$5,
                    (M25:V25),
                    "")),
            1,
            0))
        =0,
    NA(),
    IF(
        Parameters!$D$15=1,
        IF(
            SUM(--(ISNUMBER(IF($M$5:$V$5=1,(M25:V25),""))))&gt;0,
            MAX(IF(
                ISNUMBER(M25:V25),
                IF(
                    M$5:V$5=1,
                    M25:V25,
                    ""),
                "")),
            MAX(IF(
                ISNUMBER(M25:V25),
                IF(
                    M$5:V$5=2,
                    M25:V25,
                    ""),
                ""))
        ),
        IF(
            Parameters!$D$16=1,
            IFERROR(
                AVERAGE(IF(
                    ISNUMBER(M25:V25),
                    IF(
                        M$5:V$5=1,
                        M25:V25,
                        ""),
                    "")),
                AVERAGE(IF(
                    ISNUMBER(M25:V25),
                    IF(
                        M$5:V$5=2,
                        M25:V25,
                        ""),
                    ""))
            ),
            IF(
                Parameters!$D$17=1,
                IFERROR(
                    IF(
                        OR(
                            IF(
                                ISNUMBER(M25:V25),
                                IF(
                                    M$5:V$5=1,
                                    M25:V25,
                                    ""),
                                "")
                            =0),
                        0,
                        GEOMEAN(IF(
                            ISNUMBER(M25:V25),
                            IF(
                                M$5:V$5=1,
                                M25:V25,
                                ""),
                            ""))
                    ),
                    IF(
                        OR(IF(
                            ISNUMBER(M25:V25),
                            IF(
                                M$5:V$5=2,
                                M25:V25,
                                ""),
                            "")
                            =0),
                        0,
                        GEOMEAN(IF(
                            ISNUMBER(M25:V25),
                            IF(
                                M$5:V$5=2,
                                M25:V25,
                                ""),
                            "")))
                )
            )
        )
    )
)</f>
        <v>0</v>
      </c>
      <c r="J25" s="242">
        <v>45142</v>
      </c>
      <c r="K25" s="242">
        <v>45145</v>
      </c>
      <c r="L25" s="91" t="s">
        <v>35</v>
      </c>
      <c r="M25" s="192">
        <v>10</v>
      </c>
      <c r="N25" s="192">
        <v>0</v>
      </c>
      <c r="O25" s="192">
        <v>0</v>
      </c>
      <c r="P25" s="192">
        <v>0</v>
      </c>
      <c r="Q25" s="192">
        <v>0</v>
      </c>
      <c r="R25" s="192" t="s">
        <v>409</v>
      </c>
      <c r="S25" s="192">
        <v>8.1999999999999993</v>
      </c>
      <c r="T25" s="192" t="s">
        <v>879</v>
      </c>
      <c r="U25" s="192">
        <v>0</v>
      </c>
      <c r="V25" s="192" t="s">
        <v>409</v>
      </c>
      <c r="W25" s="192">
        <v>0</v>
      </c>
      <c r="X25" s="192" t="s">
        <v>409</v>
      </c>
      <c r="Y25" s="192"/>
      <c r="Z25" s="192"/>
      <c r="AA25" s="80"/>
      <c r="AB25" s="80"/>
      <c r="AC25" s="80"/>
    </row>
    <row r="26" spans="1:29" x14ac:dyDescent="0.2">
      <c r="A26" s="84">
        <v>19</v>
      </c>
      <c r="B26" s="84" t="str">
        <f ca="1"/>
        <v>Bulgaria</v>
      </c>
      <c r="C26" s="84" t="str">
        <f ca="1"/>
        <v>BGR</v>
      </c>
      <c r="D26" s="219" t="str">
        <f ca="1"/>
        <v>ECS           Europe &amp; Central Asia</v>
      </c>
      <c r="E26" s="219" t="str">
        <f ca="1"/>
        <v>IBRD</v>
      </c>
      <c r="F26" s="190" t="str">
        <f t="shared" ca="1" si="3"/>
        <v/>
      </c>
      <c r="G26" s="80">
        <f>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0</v>
      </c>
      <c r="H26" s="80" cm="1">
        <f t="array" ref="H26">IF(
    SUM(IF(
            ISNUMBER(
                IF(
                    $M$4:$V$4,
                    (M26:V26),
                    "")),
            1,
            0))
        =0,
    NA(),
    IF(
        Parameters!$D$15=1,
        IF(
            SUM(--(ISNUMBER(IF($M$4:$V$4=1,(M26:V26),""))))&gt;0,
            MAX(IF(
                ISNUMBER(M26:V26),
                IF(
                    M$4:V$4=1,
                    M26:V26,
                    ""),
                "")),
            MAX(IF(
                ISNUMBER(M26:V26),
                IF(
                    M$4:V$4=2,
                    M26:V26,
                    ""),
                ""))
        ),
        IF(
            Parameters!$D$16=1,
            IFERROR(
                AVERAGE(IF(
                    ISNUMBER(M26:V26),
                    IF(
                        M$4:V$4=1,
                        M26:V26,
                        ""),
                    "")),
                AVERAGE(IF(
                    ISNUMBER(M26:V26),
                    IF(
                        M$4:V$4=2,
                        M26:V26,
                        ""),
                    ""))
            ),
            IF(
                Parameters!$D$17=1,
                IFERROR(
                    IF(
                        OR(
                            IF(
                                ISNUMBER(M26:V26),
                                IF(
                                    M$4:V$4=1,
                                    M26:V26,
                                    ""),
                                "")
                            =0),
                        0,
                        GEOMEAN(IF(
                            ISNUMBER(M26:V26),
                            IF(
                                M$4:V$4=1,
                                M26:V26,
                                ""),
                            ""))
                    ),
                    IF(
                        OR(IF(
                            ISNUMBER(M26:V26),
                            IF(
                                M$4:V$4=2,
                                M26:V26,
                                ""),
                            "")
                            =0),
                        0,
                        GEOMEAN(IF(
                            ISNUMBER(M26:V26),
                            IF(
                                M$4:V$4=2,
                                M26:V26,
                                ""),
                            "")))
                )
            )
        )
    )
)</f>
        <v>4.3333333333333304</v>
      </c>
      <c r="I26" s="191" cm="1">
        <f t="array" ref="I26">IF(
    SUM(IF(
            ISNUMBER(
                IF(
                    $M$5:$V$5,
                    (M26:V26),
                    "")),
            1,
            0))
        =0,
    NA(),
    IF(
        Parameters!$D$15=1,
        IF(
            SUM(--(ISNUMBER(IF($M$5:$V$5=1,(M26:V26),""))))&gt;0,
            MAX(IF(
                ISNUMBER(M26:V26),
                IF(
                    M$5:V$5=1,
                    M26:V26,
                    ""),
                "")),
            MAX(IF(
                ISNUMBER(M26:V26),
                IF(
                    M$5:V$5=2,
                    M26:V26,
                    ""),
                ""))
        ),
        IF(
            Parameters!$D$16=1,
            IFERROR(
                AVERAGE(IF(
                    ISNUMBER(M26:V26),
                    IF(
                        M$5:V$5=1,
                        M26:V26,
                        ""),
                    "")),
                AVERAGE(IF(
                    ISNUMBER(M26:V26),
                    IF(
                        M$5:V$5=2,
                        M26:V26,
                        ""),
                    ""))
            ),
            IF(
                Parameters!$D$17=1,
                IFERROR(
                    IF(
                        OR(
                            IF(
                                ISNUMBER(M26:V26),
                                IF(
                                    M$5:V$5=1,
                                    M26:V26,
                                    ""),
                                "")
                            =0),
                        0,
                        GEOMEAN(IF(
                            ISNUMBER(M26:V26),
                            IF(
                                M$5:V$5=1,
                                M26:V26,
                                ""),
                            ""))
                    ),
                    IF(
                        OR(IF(
                            ISNUMBER(M26:V26),
                            IF(
                                M$5:V$5=2,
                                M26:V26,
                                ""),
                            "")
                            =0),
                        0,
                        GEOMEAN(IF(
                            ISNUMBER(M26:V26),
                            IF(
                                M$5:V$5=2,
                                M26:V26,
                                ""),
                            "")))
                )
            )
        )
    )
)</f>
        <v>0</v>
      </c>
      <c r="J26" s="242">
        <v>45142</v>
      </c>
      <c r="K26" s="242">
        <v>44860</v>
      </c>
      <c r="L26" s="91" t="s">
        <v>37</v>
      </c>
      <c r="M26" s="192">
        <v>4.3333333333333304</v>
      </c>
      <c r="N26" s="192" t="s">
        <v>409</v>
      </c>
      <c r="O26" s="192">
        <v>0</v>
      </c>
      <c r="P26" s="192">
        <v>0</v>
      </c>
      <c r="Q26" s="192">
        <v>0</v>
      </c>
      <c r="R26" s="192" t="s">
        <v>409</v>
      </c>
      <c r="S26" s="192">
        <v>3.6</v>
      </c>
      <c r="T26" s="192" t="s">
        <v>409</v>
      </c>
      <c r="U26" s="192">
        <v>0</v>
      </c>
      <c r="V26" s="192" t="s">
        <v>409</v>
      </c>
      <c r="W26" s="192">
        <v>0</v>
      </c>
      <c r="X26" s="192" t="s">
        <v>409</v>
      </c>
      <c r="Y26" s="192"/>
      <c r="Z26" s="192"/>
      <c r="AA26" s="80"/>
      <c r="AB26" s="80"/>
      <c r="AC26" s="80"/>
    </row>
    <row r="27" spans="1:29" x14ac:dyDescent="0.2">
      <c r="A27" s="84">
        <v>20</v>
      </c>
      <c r="B27" s="84" t="str">
        <f ca="1"/>
        <v>Bahrain</v>
      </c>
      <c r="C27" s="84" t="str">
        <f ca="1"/>
        <v>BHR</v>
      </c>
      <c r="D27" s="219" t="str">
        <f ca="1"/>
        <v>MEA           Middle East &amp; North Africa</v>
      </c>
      <c r="E27" s="219" t="str">
        <f ca="1"/>
        <v>NA</v>
      </c>
      <c r="F27" s="190" t="str">
        <f t="shared" ca="1" si="3"/>
        <v/>
      </c>
      <c r="G27" s="80">
        <f>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0</v>
      </c>
      <c r="H27" s="80" cm="1">
        <f t="array" ref="H27">IF(
    SUM(IF(
            ISNUMBER(
                IF(
                    $M$4:$V$4,
                    (M27:V27),
                    "")),
            1,
            0))
        =0,
    NA(),
    IF(
        Parameters!$D$15=1,
        IF(
            SUM(--(ISNUMBER(IF($M$4:$V$4=1,(M27:V27),""))))&gt;0,
            MAX(IF(
                ISNUMBER(M27:V27),
                IF(
                    M$4:V$4=1,
                    M27:V27,
                    ""),
                "")),
            MAX(IF(
                ISNUMBER(M27:V27),
                IF(
                    M$4:V$4=2,
                    M27:V27,
                    ""),
                ""))
        ),
        IF(
            Parameters!$D$16=1,
            IFERROR(
                AVERAGE(IF(
                    ISNUMBER(M27:V27),
                    IF(
                        M$4:V$4=1,
                        M27:V27,
                        ""),
                    "")),
                AVERAGE(IF(
                    ISNUMBER(M27:V27),
                    IF(
                        M$4:V$4=2,
                        M27:V27,
                        ""),
                    ""))
            ),
            IF(
                Parameters!$D$17=1,
                IFERROR(
                    IF(
                        OR(
                            IF(
                                ISNUMBER(M27:V27),
                                IF(
                                    M$4:V$4=1,
                                    M27:V27,
                                    ""),
                                "")
                            =0),
                        0,
                        GEOMEAN(IF(
                            ISNUMBER(M27:V27),
                            IF(
                                M$4:V$4=1,
                                M27:V27,
                                ""),
                            ""))
                    ),
                    IF(
                        OR(IF(
                            ISNUMBER(M27:V27),
                            IF(
                                M$4:V$4=2,
                                M27:V27,
                                ""),
                            "")
                            =0),
                        0,
                        GEOMEAN(IF(
                            ISNUMBER(M27:V27),
                            IF(
                                M$4:V$4=2,
                                M27:V27,
                                ""),
                            "")))
                )
            )
        )
    )
)</f>
        <v>0</v>
      </c>
      <c r="I27" s="191" cm="1">
        <f t="array" ref="I27">IF(
    SUM(IF(
            ISNUMBER(
                IF(
                    $M$5:$V$5,
                    (M27:V27),
                    "")),
            1,
            0))
        =0,
    NA(),
    IF(
        Parameters!$D$15=1,
        IF(
            SUM(--(ISNUMBER(IF($M$5:$V$5=1,(M27:V27),""))))&gt;0,
            MAX(IF(
                ISNUMBER(M27:V27),
                IF(
                    M$5:V$5=1,
                    M27:V27,
                    ""),
                "")),
            MAX(IF(
                ISNUMBER(M27:V27),
                IF(
                    M$5:V$5=2,
                    M27:V27,
                    ""),
                ""))
        ),
        IF(
            Parameters!$D$16=1,
            IFERROR(
                AVERAGE(IF(
                    ISNUMBER(M27:V27),
                    IF(
                        M$5:V$5=1,
                        M27:V27,
                        ""),
                    "")),
                AVERAGE(IF(
                    ISNUMBER(M27:V27),
                    IF(
                        M$5:V$5=2,
                        M27:V27,
                        ""),
                    ""))
            ),
            IF(
                Parameters!$D$17=1,
                IFERROR(
                    IF(
                        OR(
                            IF(
                                ISNUMBER(M27:V27),
                                IF(
                                    M$5:V$5=1,
                                    M27:V27,
                                    ""),
                                "")
                            =0),
                        0,
                        GEOMEAN(IF(
                            ISNUMBER(M27:V27),
                            IF(
                                M$5:V$5=1,
                                M27:V27,
                                ""),
                            ""))
                    ),
                    IF(
                        OR(IF(
                            ISNUMBER(M27:V27),
                            IF(
                                M$5:V$5=2,
                                M27:V27,
                                ""),
                            "")
                            =0),
                        0,
                        GEOMEAN(IF(
                            ISNUMBER(M27:V27),
                            IF(
                                M$5:V$5=2,
                                M27:V27,
                                ""),
                            "")))
                )
            )
        )
    )
)</f>
        <v>0</v>
      </c>
      <c r="J27" s="242">
        <v>45142</v>
      </c>
      <c r="K27" s="242">
        <v>44753</v>
      </c>
      <c r="L27" s="91" t="s">
        <v>39</v>
      </c>
      <c r="M27" s="192">
        <v>0</v>
      </c>
      <c r="N27" s="192" t="s">
        <v>409</v>
      </c>
      <c r="O27" s="192">
        <v>0</v>
      </c>
      <c r="P27" s="192">
        <v>0</v>
      </c>
      <c r="Q27" s="192" t="s">
        <v>409</v>
      </c>
      <c r="R27" s="192" t="s">
        <v>409</v>
      </c>
      <c r="S27" s="192">
        <v>0.9</v>
      </c>
      <c r="T27" s="192" t="s">
        <v>409</v>
      </c>
      <c r="U27" s="192">
        <v>0</v>
      </c>
      <c r="V27" s="192" t="s">
        <v>409</v>
      </c>
      <c r="W27" s="192" t="s">
        <v>409</v>
      </c>
      <c r="X27" s="192" t="s">
        <v>409</v>
      </c>
      <c r="Y27" s="192"/>
      <c r="Z27" s="192"/>
      <c r="AA27" s="80"/>
      <c r="AB27" s="80"/>
      <c r="AC27" s="80"/>
    </row>
    <row r="28" spans="1:29" x14ac:dyDescent="0.2">
      <c r="A28" s="84">
        <v>21</v>
      </c>
      <c r="B28" s="84" t="str">
        <f ca="1"/>
        <v>Bahamas, The</v>
      </c>
      <c r="C28" s="84" t="str">
        <f ca="1"/>
        <v>BHS</v>
      </c>
      <c r="D28" s="219" t="str">
        <f ca="1"/>
        <v>LCN           Latin America &amp; Caribbean</v>
      </c>
      <c r="E28" s="219" t="str">
        <f ca="1"/>
        <v>NA</v>
      </c>
      <c r="F28" s="190" t="str">
        <f t="shared" ca="1" si="3"/>
        <v/>
      </c>
      <c r="G28" s="80">
        <f>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$M$4:$V$4,
                    (M28:V28),
                    "")),
            1,
            0))
        =0,
    NA(),
    IF(
        Parameters!$D$15=1,
        IF(
            SUM(--(ISNUMBER(IF($M$4:$V$4=1,(M28:V28),""))))&gt;0,
            MAX(IF(
                ISNUMBER(M28:V28),
                IF(
                    M$4:V$4=1,
                    M28:V28,
                    ""),
                "")),
            MAX(IF(
                ISNUMBER(M28:V28),
                IF(
                    M$4:V$4=2,
                    M28:V28,
                    ""),
                ""))
        ),
        IF(
            Parameters!$D$16=1,
            IFERROR(
                AVERAGE(IF(
                    ISNUMBER(M28:V28),
                    IF(
                        M$4:V$4=1,
                        M28:V28,
                        ""),
                    "")),
                AVERAGE(IF(
                    ISNUMBER(M28:V28),
                    IF(
                        M$4:V$4=2,
                        M28:V28,
                        ""),
                    ""))
            ),
            IF(
                Parameters!$D$17=1,
                IFERROR(
                    IF(
                        OR(
                            IF(
                                ISNUMBER(M28:V28),
                                IF(
                                    M$4:V$4=1,
                                    M28:V28,
                                    ""),
                                "")
                            =0),
                        0,
                        GEOMEAN(IF(
                            ISNUMBER(M28:V28),
                            IF(
                                M$4:V$4=1,
                                M28:V28,
                                ""),
                            ""))
                    ),
                    IF(
                        OR(IF(
                            ISNUMBER(M28:V28),
                            IF(
                                M$4:V$4=2,
                                M28:V28,
                                ""),
                            "")
                            =0),
                        0,
                        GEOMEAN(IF(
                            ISNUMBER(M28:V28),
                            IF(
                                M$4:V$4=2,
                                M28:V28,
                                ""),
                            "")))
                )
            )
        )
    )
)</f>
        <v>4</v>
      </c>
      <c r="I28" s="191" cm="1">
        <f t="array" ref="I28">IF(
    SUM(IF(
            ISNUMBER(
                IF(
                    $M$5:$V$5,
                    (M28:V28),
                    "")),
            1,
            0))
        =0,
    NA(),
    IF(
        Parameters!$D$15=1,
        IF(
            SUM(--(ISNUMBER(IF($M$5:$V$5=1,(M28:V28),""))))&gt;0,
            MAX(IF(
                ISNUMBER(M28:V28),
                IF(
                    M$5:V$5=1,
                    M28:V28,
                    ""),
                "")),
            MAX(IF(
                ISNUMBER(M28:V28),
                IF(
                    M$5:V$5=2,
                    M28:V28,
                    ""),
                ""))
        ),
        IF(
            Parameters!$D$16=1,
            IFERROR(
                AVERAGE(IF(
                    ISNUMBER(M28:V28),
                    IF(
                        M$5:V$5=1,
                        M28:V28,
                        ""),
                    "")),
                AVERAGE(IF(
                    ISNUMBER(M28:V28),
                    IF(
                        M$5:V$5=2,
                        M28:V28,
                        ""),
                    ""))
            ),
            IF(
                Parameters!$D$17=1,
                IFERROR(
                    IF(
                        OR(
                            IF(
                                ISNUMBER(M28:V28),
                                IF(
                                    M$5:V$5=1,
                                    M28:V28,
                                    ""),
                                "")
                            =0),
                        0,
                        GEOMEAN(IF(
                            ISNUMBER(M28:V28),
                            IF(
                                M$5:V$5=1,
                                M28:V28,
                                ""),
                            ""))
                    ),
                    IF(
                        OR(IF(
                            ISNUMBER(M28:V28),
                            IF(
                                M$5:V$5=2,
                                M28:V28,
                                ""),
                            "")
                            =0),
                        0,
                        GEOMEAN(IF(
                            ISNUMBER(M28:V28),
                            IF(
                                M$5:V$5=2,
                                M28:V28,
                                ""),
                            "")))
                )
            )
        )
    )
)</f>
        <v>0</v>
      </c>
      <c r="J28" s="242">
        <v>45142</v>
      </c>
      <c r="K28" s="242">
        <v>44762</v>
      </c>
      <c r="L28" s="91" t="s">
        <v>40</v>
      </c>
      <c r="M28" s="192">
        <v>4</v>
      </c>
      <c r="N28" s="192" t="s">
        <v>409</v>
      </c>
      <c r="O28" s="192">
        <v>0</v>
      </c>
      <c r="P28" s="192">
        <v>0</v>
      </c>
      <c r="Q28" s="192">
        <v>0</v>
      </c>
      <c r="R28" s="192" t="s">
        <v>409</v>
      </c>
      <c r="S28" s="192">
        <v>3.4</v>
      </c>
      <c r="T28" s="192" t="s">
        <v>409</v>
      </c>
      <c r="U28" s="192">
        <v>0</v>
      </c>
      <c r="V28" s="192" t="s">
        <v>409</v>
      </c>
      <c r="W28" s="192">
        <v>0</v>
      </c>
      <c r="X28" s="192" t="s">
        <v>409</v>
      </c>
      <c r="Y28" s="192"/>
      <c r="Z28" s="192"/>
      <c r="AA28" s="80"/>
      <c r="AB28" s="80"/>
      <c r="AC28" s="80"/>
    </row>
    <row r="29" spans="1:29" x14ac:dyDescent="0.2">
      <c r="A29" s="84">
        <v>22</v>
      </c>
      <c r="B29" s="84" t="str">
        <f ca="1"/>
        <v>Bosnia and Herzegovina</v>
      </c>
      <c r="C29" s="84" t="str">
        <f ca="1"/>
        <v>BIH</v>
      </c>
      <c r="D29" s="219" t="str">
        <f ca="1"/>
        <v>ECS           Europe &amp; Central Asia</v>
      </c>
      <c r="E29" s="219" t="str">
        <f ca="1"/>
        <v>IBRD</v>
      </c>
      <c r="F29" s="190" t="str">
        <f t="shared" ca="1" si="3"/>
        <v/>
      </c>
      <c r="G29" s="80">
        <f>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0</v>
      </c>
      <c r="H29" s="80" cm="1">
        <f t="array" ref="H29">IF(
    SUM(IF(
            ISNUMBER(
                IF(
                    $M$4:$V$4,
                    (M29:V29),
                    "")),
            1,
            0))
        =0,
    NA(),
    IF(
        Parameters!$D$15=1,
        IF(
            SUM(--(ISNUMBER(IF($M$4:$V$4=1,(M29:V29),""))))&gt;0,
            MAX(IF(
                ISNUMBER(M29:V29),
                IF(
                    M$4:V$4=1,
                    M29:V29,
                    ""),
                "")),
            MAX(IF(
                ISNUMBER(M29:V29),
                IF(
                    M$4:V$4=2,
                    M29:V29,
                    ""),
                ""))
        ),
        IF(
            Parameters!$D$16=1,
            IFERROR(
                AVERAGE(IF(
                    ISNUMBER(M29:V29),
                    IF(
                        M$4:V$4=1,
                        M29:V29,
                        ""),
                    "")),
                AVERAGE(IF(
                    ISNUMBER(M29:V29),
                    IF(
                        M$4:V$4=2,
                        M29:V29,
                        ""),
                    ""))
            ),
            IF(
                Parameters!$D$17=1,
                IFERROR(
                    IF(
                        OR(
                            IF(
                                ISNUMBER(M29:V29),
                                IF(
                                    M$4:V$4=1,
                                    M29:V29,
                                    ""),
                                "")
                            =0),
                        0,
                        GEOMEAN(IF(
                            ISNUMBER(M29:V29),
                            IF(
                                M$4:V$4=1,
                                M29:V29,
                                ""),
                            ""))
                    ),
                    IF(
                        OR(IF(
                            ISNUMBER(M29:V29),
                            IF(
                                M$4:V$4=2,
                                M29:V29,
                                ""),
                            "")
                            =0),
                        0,
                        GEOMEAN(IF(
                            ISNUMBER(M29:V29),
                            IF(
                                M$4:V$4=2,
                                M29:V29,
                                ""),
                            "")))
                )
            )
        )
    )
)</f>
        <v>5.1666666666666599</v>
      </c>
      <c r="I29" s="191" cm="1">
        <f t="array" ref="I29">IF(
    SUM(IF(
            ISNUMBER(
                IF(
                    $M$5:$V$5,
                    (M29:V29),
                    "")),
            1,
            0))
        =0,
    NA(),
    IF(
        Parameters!$D$15=1,
        IF(
            SUM(--(ISNUMBER(IF($M$5:$V$5=1,(M29:V29),""))))&gt;0,
            MAX(IF(
                ISNUMBER(M29:V29),
                IF(
                    M$5:V$5=1,
                    M29:V29,
                    ""),
                "")),
            MAX(IF(
                ISNUMBER(M29:V29),
                IF(
                    M$5:V$5=2,
                    M29:V29,
                    ""),
                ""))
        ),
        IF(
            Parameters!$D$16=1,
            IFERROR(
                AVERAGE(IF(
                    ISNUMBER(M29:V29),
                    IF(
                        M$5:V$5=1,
                        M29:V29,
                        ""),
                    "")),
                AVERAGE(IF(
                    ISNUMBER(M29:V29),
                    IF(
                        M$5:V$5=2,
                        M29:V29,
                        ""),
                    ""))
            ),
            IF(
                Parameters!$D$17=1,
                IFERROR(
                    IF(
                        OR(
                            IF(
                                ISNUMBER(M29:V29),
                                IF(
                                    M$5:V$5=1,
                                    M29:V29,
                                    ""),
                                "")
                            =0),
                        0,
                        GEOMEAN(IF(
                            ISNUMBER(M29:V29),
                            IF(
                                M$5:V$5=1,
                                M29:V29,
                                ""),
                            ""))
                    ),
                    IF(
                        OR(IF(
                            ISNUMBER(M29:V29),
                            IF(
                                M$5:V$5=2,
                                M29:V29,
                                ""),
                            "")
                            =0),
                        0,
                        GEOMEAN(IF(
                            ISNUMBER(M29:V29),
                            IF(
                                M$5:V$5=2,
                                M29:V29,
                                ""),
                            "")))
                )
            )
        )
    )
)</f>
        <v>0</v>
      </c>
      <c r="J29" s="242">
        <v>45142</v>
      </c>
      <c r="K29" s="242">
        <v>44753</v>
      </c>
      <c r="L29" s="91" t="s">
        <v>42</v>
      </c>
      <c r="M29" s="192">
        <v>5.1666666666666599</v>
      </c>
      <c r="N29" s="192" t="s">
        <v>409</v>
      </c>
      <c r="O29" s="192">
        <v>0</v>
      </c>
      <c r="P29" s="192">
        <v>0</v>
      </c>
      <c r="Q29" s="192">
        <v>0</v>
      </c>
      <c r="R29" s="192" t="s">
        <v>409</v>
      </c>
      <c r="S29" s="192">
        <v>4.0999999999999996</v>
      </c>
      <c r="T29" s="192" t="s">
        <v>409</v>
      </c>
      <c r="U29" s="192">
        <v>0</v>
      </c>
      <c r="V29" s="192" t="s">
        <v>409</v>
      </c>
      <c r="W29" s="192">
        <v>0</v>
      </c>
      <c r="X29" s="192" t="s">
        <v>409</v>
      </c>
      <c r="Y29" s="192"/>
      <c r="Z29" s="192"/>
      <c r="AA29" s="80"/>
      <c r="AB29" s="80"/>
      <c r="AC29" s="80"/>
    </row>
    <row r="30" spans="1:29" x14ac:dyDescent="0.2">
      <c r="A30" s="84">
        <v>23</v>
      </c>
      <c r="B30" s="84" t="str">
        <f ca="1"/>
        <v>Belarus</v>
      </c>
      <c r="C30" s="84" t="str">
        <f ca="1"/>
        <v>BLR</v>
      </c>
      <c r="D30" s="219" t="str">
        <f ca="1"/>
        <v>ECS           Europe &amp; Central Asia</v>
      </c>
      <c r="E30" s="219" t="str">
        <f ca="1"/>
        <v>IBRD</v>
      </c>
      <c r="F30" s="190" t="str">
        <f t="shared" ca="1" si="3"/>
        <v/>
      </c>
      <c r="G30" s="80">
        <f>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0</v>
      </c>
      <c r="H30" s="80" cm="1">
        <f t="array" ref="H30">IF(
    SUM(IF(
            ISNUMBER(
                IF(
                    $M$4:$V$4,
                    (M30:V30),
                    "")),
            1,
            0))
        =0,
    NA(),
    IF(
        Parameters!$D$15=1,
        IF(
            SUM(--(ISNUMBER(IF($M$4:$V$4=1,(M30:V30),""))))&gt;0,
            MAX(IF(
                ISNUMBER(M30:V30),
                IF(
                    M$4:V$4=1,
                    M30:V30,
                    ""),
                "")),
            MAX(IF(
                ISNUMBER(M30:V30),
                IF(
                    M$4:V$4=2,
                    M30:V30,
                    ""),
                ""))
        ),
        IF(
            Parameters!$D$16=1,
            IFERROR(
                AVERAGE(IF(
                    ISNUMBER(M30:V30),
                    IF(
                        M$4:V$4=1,
                        M30:V30,
                        ""),
                    "")),
                AVERAGE(IF(
                    ISNUMBER(M30:V30),
                    IF(
                        M$4:V$4=2,
                        M30:V30,
                        ""),
                    ""))
            ),
            IF(
                Parameters!$D$17=1,
                IFERROR(
                    IF(
                        OR(
                            IF(
                                ISNUMBER(M30:V30),
                                IF(
                                    M$4:V$4=1,
                                    M30:V30,
                                    ""),
                                "")
                            =0),
                        0,
                        GEOMEAN(IF(
                            ISNUMBER(M30:V30),
                            IF(
                                M$4:V$4=1,
                                M30:V30,
                                ""),
                            ""))
                    ),
                    IF(
                        OR(IF(
                            ISNUMBER(M30:V30),
                            IF(
                                M$4:V$4=2,
                                M30:V30,
                                ""),
                            "")
                            =0),
                        0,
                        GEOMEAN(IF(
                            ISNUMBER(M30:V30),
                            IF(
                                M$4:V$4=2,
                                M30:V30,
                                ""),
                            "")))
                )
            )
        )
    )
)</f>
        <v>2</v>
      </c>
      <c r="I30" s="191" cm="1">
        <f t="array" ref="I30">IF(
    SUM(IF(
            ISNUMBER(
                IF(
                    $M$5:$V$5,
                    (M30:V30),
                    "")),
            1,
            0))
        =0,
    NA(),
    IF(
        Parameters!$D$15=1,
        IF(
            SUM(--(ISNUMBER(IF($M$5:$V$5=1,(M30:V30),""))))&gt;0,
            MAX(IF(
                ISNUMBER(M30:V30),
                IF(
                    M$5:V$5=1,
                    M30:V30,
                    ""),
                "")),
            MAX(IF(
                ISNUMBER(M30:V30),
                IF(
                    M$5:V$5=2,
                    M30:V30,
                    ""),
                ""))
        ),
        IF(
            Parameters!$D$16=1,
            IFERROR(
                AVERAGE(IF(
                    ISNUMBER(M30:V30),
                    IF(
                        M$5:V$5=1,
                        M30:V30,
                        ""),
                    "")),
                AVERAGE(IF(
                    ISNUMBER(M30:V30),
                    IF(
                        M$5:V$5=2,
                        M30:V30,
                        ""),
                    ""))
            ),
            IF(
                Parameters!$D$17=1,
                IFERROR(
                    IF(
                        OR(
                            IF(
                                ISNUMBER(M30:V30),
                                IF(
                                    M$5:V$5=1,
                                    M30:V30,
                                    ""),
                                "")
                            =0),
                        0,
                        GEOMEAN(IF(
                            ISNUMBER(M30:V30),
                            IF(
                                M$5:V$5=1,
                                M30:V30,
                                ""),
                            ""))
                    ),
                    IF(
                        OR(IF(
                            ISNUMBER(M30:V30),
                            IF(
                                M$5:V$5=2,
                                M30:V30,
                                ""),
                            "")
                            =0),
                        0,
                        GEOMEAN(IF(
                            ISNUMBER(M30:V30),
                            IF(
                                M$5:V$5=2,
                                M30:V30,
                                ""),
                            "")))
                )
            )
        )
    )
)</f>
        <v>0</v>
      </c>
      <c r="J30" s="242">
        <v>45142</v>
      </c>
      <c r="K30" s="242">
        <v>45145</v>
      </c>
      <c r="L30" s="91" t="s">
        <v>44</v>
      </c>
      <c r="M30" s="192">
        <v>2</v>
      </c>
      <c r="N30" s="192">
        <v>0</v>
      </c>
      <c r="O30" s="192">
        <v>0</v>
      </c>
      <c r="P30" s="192">
        <v>0</v>
      </c>
      <c r="Q30" s="192">
        <v>0</v>
      </c>
      <c r="R30" s="192" t="s">
        <v>409</v>
      </c>
      <c r="S30" s="192">
        <v>2.2000000000000002</v>
      </c>
      <c r="T30" s="192" t="s">
        <v>877</v>
      </c>
      <c r="U30" s="192">
        <v>0</v>
      </c>
      <c r="V30" s="192" t="s">
        <v>409</v>
      </c>
      <c r="W30" s="192">
        <v>0</v>
      </c>
      <c r="X30" s="192" t="s">
        <v>409</v>
      </c>
      <c r="Y30" s="192"/>
      <c r="Z30" s="192"/>
      <c r="AA30" s="80"/>
      <c r="AB30" s="80"/>
      <c r="AC30" s="80"/>
    </row>
    <row r="31" spans="1:29" x14ac:dyDescent="0.2">
      <c r="A31" s="84">
        <v>24</v>
      </c>
      <c r="B31" s="84" t="str">
        <f ca="1"/>
        <v>Belize</v>
      </c>
      <c r="C31" s="84" t="str">
        <f ca="1"/>
        <v>BLZ</v>
      </c>
      <c r="D31" s="219" t="str">
        <f ca="1"/>
        <v>LCN           Latin America &amp; Caribbean</v>
      </c>
      <c r="E31" s="219" t="str">
        <f ca="1"/>
        <v>IBRD</v>
      </c>
      <c r="F31" s="190" t="str">
        <f t="shared" ca="1" si="3"/>
        <v/>
      </c>
      <c r="G31" s="80">
        <f>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8.6602540378443873</v>
      </c>
      <c r="H31" s="80" cm="1">
        <f t="array" ref="H31">IF(
    SUM(IF(
            ISNUMBER(
                IF(
                    $M$4:$V$4,
                    (M31:V31),
                    "")),
            1,
            0))
        =0,
    NA(),
    IF(
        Parameters!$D$15=1,
        IF(
            SUM(--(ISNUMBER(IF($M$4:$V$4=1,(M31:V31),""))))&gt;0,
            MAX(IF(
                ISNUMBER(M31:V31),
                IF(
                    M$4:V$4=1,
                    M31:V31,
                    ""),
                "")),
            MAX(IF(
                ISNUMBER(M31:V31),
                IF(
                    M$4:V$4=2,
                    M31:V31,
                    ""),
                ""))
        ),
        IF(
            Parameters!$D$16=1,
            IFERROR(
                AVERAGE(IF(
                    ISNUMBER(M31:V31),
                    IF(
                        M$4:V$4=1,
                        M31:V31,
                        ""),
                    "")),
                AVERAGE(IF(
                    ISNUMBER(M31:V31),
                    IF(
                        M$4:V$4=2,
                        M31:V31,
                        ""),
                    ""))
            ),
            IF(
                Parameters!$D$17=1,
                IFERROR(
                    IF(
                        OR(
                            IF(
                                ISNUMBER(M31:V31),
                                IF(
                                    M$4:V$4=1,
                                    M31:V31,
                                    ""),
                                "")
                            =0),
                        0,
                        GEOMEAN(IF(
                            ISNUMBER(M31:V31),
                            IF(
                                M$4:V$4=1,
                                M31:V31,
                                ""),
                            ""))
                    ),
                    IF(
                        OR(IF(
                            ISNUMBER(M31:V31),
                            IF(
                                M$4:V$4=2,
                                M31:V31,
                                ""),
                            "")
                            =0),
                        0,
                        GEOMEAN(IF(
                            ISNUMBER(M31:V31),
                            IF(
                                M$4:V$4=2,
                                M31:V31,
                                ""),
                            "")))
                )
            )
        )
    )
)</f>
        <v>7.5</v>
      </c>
      <c r="I31" s="191" cm="1">
        <f t="array" ref="I31">IF(
    SUM(IF(
            ISNUMBER(
                IF(
                    $M$5:$V$5,
                    (M31:V31),
                    "")),
            1,
            0))
        =0,
    NA(),
    IF(
        Parameters!$D$15=1,
        IF(
            SUM(--(ISNUMBER(IF($M$5:$V$5=1,(M31:V31),""))))&gt;0,
            MAX(IF(
                ISNUMBER(M31:V31),
                IF(
                    M$5:V$5=1,
                    M31:V31,
                    ""),
                "")),
            MAX(IF(
                ISNUMBER(M31:V31),
                IF(
                    M$5:V$5=2,
                    M31:V31,
                    ""),
                ""))
        ),
        IF(
            Parameters!$D$16=1,
            IFERROR(
                AVERAGE(IF(
                    ISNUMBER(M31:V31),
                    IF(
                        M$5:V$5=1,
                        M31:V31,
                        ""),
                    "")),
                AVERAGE(IF(
                    ISNUMBER(M31:V31),
                    IF(
                        M$5:V$5=2,
                        M31:V31,
                        ""),
                    ""))
            ),
            IF(
                Parameters!$D$17=1,
                IFERROR(
                    IF(
                        OR(
                            IF(
                                ISNUMBER(M31:V31),
                                IF(
                                    M$5:V$5=1,
                                    M31:V31,
                                    ""),
                                "")
                            =0),
                        0,
                        GEOMEAN(IF(
                            ISNUMBER(M31:V31),
                            IF(
                                M$5:V$5=1,
                                M31:V31,
                                ""),
                            ""))
                    ),
                    IF(
                        OR(IF(
                            ISNUMBER(M31:V31),
                            IF(
                                M$5:V$5=2,
                                M31:V31,
                                ""),
                            "")
                            =0),
                        0,
                        GEOMEAN(IF(
                            ISNUMBER(M31:V31),
                            IF(
                                M$5:V$5=2,
                                M31:V31,
                                ""),
                            "")))
                )
            )
        )
    )
)</f>
        <v>10</v>
      </c>
      <c r="J31" s="242">
        <v>44753</v>
      </c>
      <c r="K31" s="242">
        <v>45145</v>
      </c>
      <c r="L31" s="91" t="s">
        <v>46</v>
      </c>
      <c r="M31" s="192">
        <v>7.5</v>
      </c>
      <c r="N31" s="192">
        <v>10</v>
      </c>
      <c r="O31" s="192">
        <v>0</v>
      </c>
      <c r="P31" s="192">
        <v>0</v>
      </c>
      <c r="Q31" s="192">
        <v>0</v>
      </c>
      <c r="R31" s="192" t="s">
        <v>409</v>
      </c>
      <c r="S31" s="192">
        <v>5.5</v>
      </c>
      <c r="T31" s="192" t="s">
        <v>880</v>
      </c>
      <c r="U31" s="192">
        <v>0</v>
      </c>
      <c r="V31" s="192" t="s">
        <v>409</v>
      </c>
      <c r="W31" s="192">
        <v>0</v>
      </c>
      <c r="X31" s="192" t="s">
        <v>409</v>
      </c>
      <c r="Y31" s="192"/>
      <c r="Z31" s="192"/>
      <c r="AA31" s="80"/>
      <c r="AB31" s="80"/>
      <c r="AC31" s="80"/>
    </row>
    <row r="32" spans="1:29" x14ac:dyDescent="0.2">
      <c r="A32" s="84">
        <v>25</v>
      </c>
      <c r="B32" s="84" t="str">
        <f ca="1"/>
        <v>Bermuda</v>
      </c>
      <c r="C32" s="84" t="str">
        <f ca="1"/>
        <v>BMU</v>
      </c>
      <c r="D32" s="219" t="str">
        <f ca="1"/>
        <v>NAC           North America</v>
      </c>
      <c r="E32" s="219" t="str">
        <f ca="1"/>
        <v>NA</v>
      </c>
      <c r="F32" s="190" t="str">
        <f t="shared" ca="1" si="3"/>
        <v/>
      </c>
      <c r="G32" s="80">
        <f>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0</v>
      </c>
      <c r="H32" s="80" t="e" cm="1">
        <f t="array" ref="H32">IF(
    SUM(IF(
            ISNUMBER(
                IF(
                    $M$4:$V$4,
                    (M32:V32),
                    "")),
            1,
            0))
        =0,
    NA(),
    IF(
        Parameters!$D$15=1,
        IF(
            SUM(--(ISNUMBER(IF($M$4:$V$4=1,(M32:V32),""))))&gt;0,
            MAX(IF(
                ISNUMBER(M32:V32),
                IF(
                    M$4:V$4=1,
                    M32:V32,
                    ""),
                "")),
            MAX(IF(
                ISNUMBER(M32:V32),
                IF(
                    M$4:V$4=2,
                    M32:V32,
                    ""),
                ""))
        ),
        IF(
            Parameters!$D$16=1,
            IFERROR(
                AVERAGE(IF(
                    ISNUMBER(M32:V32),
                    IF(
                        M$4:V$4=1,
                        M32:V32,
                        ""),
                    "")),
                AVERAGE(IF(
                    ISNUMBER(M32:V32),
                    IF(
                        M$4:V$4=2,
                        M32:V32,
                        ""),
                    ""))
            ),
            IF(
                Parameters!$D$17=1,
                IFERROR(
                    IF(
                        OR(
                            IF(
                                ISNUMBER(M32:V32),
                                IF(
                                    M$4:V$4=1,
                                    M32:V32,
                                    ""),
                                "")
                            =0),
                        0,
                        GEOMEAN(IF(
                            ISNUMBER(M32:V32),
                            IF(
                                M$4:V$4=1,
                                M32:V32,
                                ""),
                            ""))
                    ),
                    IF(
                        OR(IF(
                            ISNUMBER(M32:V32),
                            IF(
                                M$4:V$4=2,
                                M32:V32,
                                ""),
                            "")
                            =0),
                        0,
                        GEOMEAN(IF(
                            ISNUMBER(M32:V32),
                            IF(
                                M$4:V$4=2,
                                M32:V32,
                                ""),
                            "")))
                )
            )
        )
    )
)</f>
        <v>#N/A</v>
      </c>
      <c r="I32" s="191" cm="1">
        <f t="array" ref="I32">IF(
    SUM(IF(
            ISNUMBER(
                IF(
                    $M$5:$V$5,
                    (M32:V32),
                    "")),
            1,
            0))
        =0,
    NA(),
    IF(
        Parameters!$D$15=1,
        IF(
            SUM(--(ISNUMBER(IF($M$5:$V$5=1,(M32:V32),""))))&gt;0,
            MAX(IF(
                ISNUMBER(M32:V32),
                IF(
                    M$5:V$5=1,
                    M32:V32,
                    ""),
                "")),
            MAX(IF(
                ISNUMBER(M32:V32),
                IF(
                    M$5:V$5=2,
                    M32:V32,
                    ""),
                ""))
        ),
        IF(
            Parameters!$D$16=1,
            IFERROR(
                AVERAGE(IF(
                    ISNUMBER(M32:V32),
                    IF(
                        M$5:V$5=1,
                        M32:V32,
                        ""),
                    "")),
                AVERAGE(IF(
                    ISNUMBER(M32:V32),
                    IF(
                        M$5:V$5=2,
                        M32:V32,
                        ""),
                    ""))
            ),
            IF(
                Parameters!$D$17=1,
                IFERROR(
                    IF(
                        OR(
                            IF(
                                ISNUMBER(M32:V32),
                                IF(
                                    M$5:V$5=1,
                                    M32:V32,
                                    ""),
                                "")
                            =0),
                        0,
                        GEOMEAN(IF(
                            ISNUMBER(M32:V32),
                            IF(
                                M$5:V$5=1,
                                M32:V32,
                                ""),
                            ""))
                    ),
                    IF(
                        OR(IF(
                            ISNUMBER(M32:V32),
                            IF(
                                M$5:V$5=2,
                                M32:V32,
                                ""),
                            "")
                            =0),
                        0,
                        GEOMEAN(IF(
                            ISNUMBER(M32:V32),
                            IF(
                                M$5:V$5=2,
                                M32:V32,
                                ""),
                            "")))
                )
            )
        )
    )
)</f>
        <v>0</v>
      </c>
      <c r="J32" s="242" t="s">
        <v>409</v>
      </c>
      <c r="K32" s="242">
        <v>45142</v>
      </c>
      <c r="L32" s="91" t="s">
        <v>702</v>
      </c>
      <c r="M32" s="192" t="s">
        <v>409</v>
      </c>
      <c r="N32" s="192" t="s">
        <v>409</v>
      </c>
      <c r="O32" s="192" t="s">
        <v>409</v>
      </c>
      <c r="P32" s="192">
        <v>0</v>
      </c>
      <c r="Q32" s="192">
        <v>0</v>
      </c>
      <c r="R32" s="192" t="s">
        <v>409</v>
      </c>
      <c r="S32" s="192" t="s">
        <v>409</v>
      </c>
      <c r="T32" s="192" t="s">
        <v>409</v>
      </c>
      <c r="U32" s="192" t="s">
        <v>409</v>
      </c>
      <c r="V32" s="192" t="s">
        <v>409</v>
      </c>
      <c r="W32" s="192">
        <v>0</v>
      </c>
      <c r="X32" s="192" t="s">
        <v>409</v>
      </c>
      <c r="Y32" s="192"/>
      <c r="Z32" s="192"/>
      <c r="AA32" s="80"/>
      <c r="AB32" s="80"/>
      <c r="AC32" s="80"/>
    </row>
    <row r="33" spans="1:29" x14ac:dyDescent="0.2">
      <c r="A33" s="84">
        <v>26</v>
      </c>
      <c r="B33" s="84" t="str">
        <f ca="1"/>
        <v>Bolivia</v>
      </c>
      <c r="C33" s="84" t="str">
        <f ca="1"/>
        <v>BOL</v>
      </c>
      <c r="D33" s="219" t="str">
        <f ca="1"/>
        <v>LCN           Latin America &amp; Caribbean</v>
      </c>
      <c r="E33" s="219" t="str">
        <f ca="1"/>
        <v>IBRD</v>
      </c>
      <c r="F33" s="190" t="str">
        <f t="shared" ca="1" si="3"/>
        <v/>
      </c>
      <c r="G33" s="80">
        <f>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7.8528126595931598</v>
      </c>
      <c r="H33" s="80" cm="1">
        <f t="array" ref="H33">IF(
    SUM(IF(
            ISNUMBER(
                IF(
                    $M$4:$V$4,
                    (M33:V33),
                    "")),
            1,
            0))
        =0,
    NA(),
    IF(
        Parameters!$D$15=1,
        IF(
            SUM(--(ISNUMBER(IF($M$4:$V$4=1,(M33:V33),""))))&gt;0,
            MAX(IF(
                ISNUMBER(M33:V33),
                IF(
                    M$4:V$4=1,
                    M33:V33,
                    ""),
                "")),
            MAX(IF(
                ISNUMBER(M33:V33),
                IF(
                    M$4:V$4=2,
                    M33:V33,
                    ""),
                ""))
        ),
        IF(
            Parameters!$D$16=1,
            IFERROR(
                AVERAGE(IF(
                    ISNUMBER(M33:V33),
                    IF(
                        M$4:V$4=1,
                        M33:V33,
                        ""),
                    "")),
                AVERAGE(IF(
                    ISNUMBER(M33:V33),
                    IF(
                        M$4:V$4=2,
                        M33:V33,
                        ""),
                    ""))
            ),
            IF(
                Parameters!$D$17=1,
                IFERROR(
                    IF(
                        OR(
                            IF(
                                ISNUMBER(M33:V33),
                                IF(
                                    M$4:V$4=1,
                                    M33:V33,
                                    ""),
                                "")
                            =0),
                        0,
                        GEOMEAN(IF(
                            ISNUMBER(M33:V33),
                            IF(
                                M$4:V$4=1,
                                M33:V33,
                                ""),
                            ""))
                    ),
                    IF(
                        OR(IF(
                            ISNUMBER(M33:V33),
                            IF(
                                M$4:V$4=2,
                                M33:V33,
                                ""),
                            "")
                            =0),
                        0,
                        GEOMEAN(IF(
                            ISNUMBER(M33:V33),
                            IF(
                                M$4:V$4=2,
                                M33:V33,
                                ""),
                            "")))
                )
            )
        )
    )
)</f>
        <v>6.1666666666666599</v>
      </c>
      <c r="I33" s="191" cm="1">
        <f t="array" ref="I33">IF(
    SUM(IF(
            ISNUMBER(
                IF(
                    $M$5:$V$5,
                    (M33:V33),
                    "")),
            1,
            0))
        =0,
    NA(),
    IF(
        Parameters!$D$15=1,
        IF(
            SUM(--(ISNUMBER(IF($M$5:$V$5=1,(M33:V33),""))))&gt;0,
            MAX(IF(
                ISNUMBER(M33:V33),
                IF(
                    M$5:V$5=1,
                    M33:V33,
                    ""),
                "")),
            MAX(IF(
                ISNUMBER(M33:V33),
                IF(
                    M$5:V$5=2,
                    M33:V33,
                    ""),
                ""))
        ),
        IF(
            Parameters!$D$16=1,
            IFERROR(
                AVERAGE(IF(
                    ISNUMBER(M33:V33),
                    IF(
                        M$5:V$5=1,
                        M33:V33,
                        ""),
                    "")),
                AVERAGE(IF(
                    ISNUMBER(M33:V33),
                    IF(
                        M$5:V$5=2,
                        M33:V33,
                        ""),
                    ""))
            ),
            IF(
                Parameters!$D$17=1,
                IFERROR(
                    IF(
                        OR(
                            IF(
                                ISNUMBER(M33:V33),
                                IF(
                                    M$5:V$5=1,
                                    M33:V33,
                                    ""),
                                "")
                            =0),
                        0,
                        GEOMEAN(IF(
                            ISNUMBER(M33:V33),
                            IF(
                                M$5:V$5=1,
                                M33:V33,
                                ""),
                            ""))
                    ),
                    IF(
                        OR(IF(
                            ISNUMBER(M33:V33),
                            IF(
                                M$5:V$5=2,
                                M33:V33,
                                ""),
                            "")
                            =0),
                        0,
                        GEOMEAN(IF(
                            ISNUMBER(M33:V33),
                            IF(
                                M$5:V$5=2,
                                M33:V33,
                                ""),
                            "")))
                )
            )
        )
    )
)</f>
        <v>10</v>
      </c>
      <c r="J33" s="242">
        <v>45142</v>
      </c>
      <c r="K33" s="242">
        <v>45145</v>
      </c>
      <c r="L33" s="91" t="s">
        <v>48</v>
      </c>
      <c r="M33" s="192">
        <v>6.1666666666666599</v>
      </c>
      <c r="N33" s="192">
        <v>10</v>
      </c>
      <c r="O33" s="192">
        <v>0</v>
      </c>
      <c r="P33" s="192">
        <v>0</v>
      </c>
      <c r="Q33" s="192">
        <v>0</v>
      </c>
      <c r="R33" s="192" t="s">
        <v>409</v>
      </c>
      <c r="S33" s="192">
        <v>4.7</v>
      </c>
      <c r="T33" s="192" t="s">
        <v>881</v>
      </c>
      <c r="U33" s="192">
        <v>0</v>
      </c>
      <c r="V33" s="192" t="s">
        <v>409</v>
      </c>
      <c r="W33" s="192">
        <v>1.9607843137254902E-2</v>
      </c>
      <c r="X33" s="192" t="s">
        <v>409</v>
      </c>
      <c r="Y33" s="192"/>
      <c r="Z33" s="192"/>
      <c r="AA33" s="80"/>
      <c r="AB33" s="80"/>
      <c r="AC33" s="80"/>
    </row>
    <row r="34" spans="1:29" x14ac:dyDescent="0.2">
      <c r="A34" s="84">
        <v>27</v>
      </c>
      <c r="B34" s="84" t="str">
        <f ca="1"/>
        <v>Brazil</v>
      </c>
      <c r="C34" s="84" t="str">
        <f ca="1"/>
        <v>BRA</v>
      </c>
      <c r="D34" s="219" t="str">
        <f ca="1"/>
        <v>LCN           Latin America &amp; Caribbean</v>
      </c>
      <c r="E34" s="219" t="str">
        <f ca="1"/>
        <v>IBRD</v>
      </c>
      <c r="F34" s="190" t="str">
        <f t="shared" ca="1" si="3"/>
        <v/>
      </c>
      <c r="G34" s="80">
        <f>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7.0710678118654755</v>
      </c>
      <c r="H34" s="80" cm="1">
        <f t="array" ref="H34">IF(
    SUM(IF(
            ISNUMBER(
                IF(
                    $M$4:$V$4,
                    (M34:V34),
                    "")),
            1,
            0))
        =0,
    NA(),
    IF(
        Parameters!$D$15=1,
        IF(
            SUM(--(ISNUMBER(IF($M$4:$V$4=1,(M34:V34),""))))&gt;0,
            MAX(IF(
                ISNUMBER(M34:V34),
                IF(
                    M$4:V$4=1,
                    M34:V34,
                    ""),
                "")),
            MAX(IF(
                ISNUMBER(M34:V34),
                IF(
                    M$4:V$4=2,
                    M34:V34,
                    ""),
                ""))
        ),
        IF(
            Parameters!$D$16=1,
            IFERROR(
                AVERAGE(IF(
                    ISNUMBER(M34:V34),
                    IF(
                        M$4:V$4=1,
                        M34:V34,
                        ""),
                    "")),
                AVERAGE(IF(
                    ISNUMBER(M34:V34),
                    IF(
                        M$4:V$4=2,
                        M34:V34,
                        ""),
                    ""))
            ),
            IF(
                Parameters!$D$17=1,
                IFERROR(
                    IF(
                        OR(
                            IF(
                                ISNUMBER(M34:V34),
                                IF(
                                    M$4:V$4=1,
                                    M34:V34,
                                    ""),
                                "")
                            =0),
                        0,
                        GEOMEAN(IF(
                            ISNUMBER(M34:V34),
                            IF(
                                M$4:V$4=1,
                                M34:V34,
                                ""),
                            ""))
                    ),
                    IF(
                        OR(IF(
                            ISNUMBER(M34:V34),
                            IF(
                                M$4:V$4=2,
                                M34:V34,
                                ""),
                            "")
                            =0),
                        0,
                        GEOMEAN(IF(
                            ISNUMBER(M34:V34),
                            IF(
                                M$4:V$4=2,
                                M34:V34,
                                ""),
                            "")))
                )
            )
        )
    )
)</f>
        <v>5</v>
      </c>
      <c r="I34" s="191" cm="1">
        <f t="array" ref="I34">IF(
    SUM(IF(
            ISNUMBER(
                IF(
                    $M$5:$V$5,
                    (M34:V34),
                    "")),
            1,
            0))
        =0,
    NA(),
    IF(
        Parameters!$D$15=1,
        IF(
            SUM(--(ISNUMBER(IF($M$5:$V$5=1,(M34:V34),""))))&gt;0,
            MAX(IF(
                ISNUMBER(M34:V34),
                IF(
                    M$5:V$5=1,
                    M34:V34,
                    ""),
                "")),
            MAX(IF(
                ISNUMBER(M34:V34),
                IF(
                    M$5:V$5=2,
                    M34:V34,
                    ""),
                ""))
        ),
        IF(
            Parameters!$D$16=1,
            IFERROR(
                AVERAGE(IF(
                    ISNUMBER(M34:V34),
                    IF(
                        M$5:V$5=1,
                        M34:V34,
                        ""),
                    "")),
                AVERAGE(IF(
                    ISNUMBER(M34:V34),
                    IF(
                        M$5:V$5=2,
                        M34:V34,
                        ""),
                    ""))
            ),
            IF(
                Parameters!$D$17=1,
                IFERROR(
                    IF(
                        OR(
                            IF(
                                ISNUMBER(M34:V34),
                                IF(
                                    M$5:V$5=1,
                                    M34:V34,
                                    ""),
                                "")
                            =0),
                        0,
                        GEOMEAN(IF(
                            ISNUMBER(M34:V34),
                            IF(
                                M$5:V$5=1,
                                M34:V34,
                                ""),
                            ""))
                    ),
                    IF(
                        OR(IF(
                            ISNUMBER(M34:V34),
                            IF(
                                M$5:V$5=2,
                                M34:V34,
                                ""),
                            "")
                            =0),
                        0,
                        GEOMEAN(IF(
                            ISNUMBER(M34:V34),
                            IF(
                                M$5:V$5=2,
                                M34:V34,
                                ""),
                            "")))
                )
            )
        )
    )
)</f>
        <v>10</v>
      </c>
      <c r="J34" s="242">
        <v>44753</v>
      </c>
      <c r="K34" s="242">
        <v>45145</v>
      </c>
      <c r="L34" s="91" t="s">
        <v>50</v>
      </c>
      <c r="M34" s="192">
        <v>5</v>
      </c>
      <c r="N34" s="192">
        <v>10</v>
      </c>
      <c r="O34" s="192">
        <v>0</v>
      </c>
      <c r="P34" s="192">
        <v>0</v>
      </c>
      <c r="Q34" s="192">
        <v>0</v>
      </c>
      <c r="R34" s="192" t="s">
        <v>409</v>
      </c>
      <c r="S34" s="192">
        <v>4</v>
      </c>
      <c r="T34" s="192" t="s">
        <v>881</v>
      </c>
      <c r="U34" s="192">
        <v>0</v>
      </c>
      <c r="V34" s="192" t="s">
        <v>409</v>
      </c>
      <c r="W34" s="192">
        <v>0.17910447761194001</v>
      </c>
      <c r="X34" s="192" t="s">
        <v>409</v>
      </c>
      <c r="Y34" s="192"/>
      <c r="Z34" s="192"/>
      <c r="AA34" s="80"/>
      <c r="AB34" s="80"/>
      <c r="AC34" s="80"/>
    </row>
    <row r="35" spans="1:29" x14ac:dyDescent="0.2">
      <c r="A35" s="84">
        <v>28</v>
      </c>
      <c r="B35" s="84" t="str">
        <f ca="1"/>
        <v>Barbados</v>
      </c>
      <c r="C35" s="84" t="str">
        <f ca="1"/>
        <v>BRB</v>
      </c>
      <c r="D35" s="219" t="str">
        <f ca="1"/>
        <v>LCN           Latin America &amp; Caribbean</v>
      </c>
      <c r="E35" s="219" t="str">
        <f ca="1"/>
        <v>NA</v>
      </c>
      <c r="F35" s="190" t="str">
        <f t="shared" ca="1" si="3"/>
        <v/>
      </c>
      <c r="G35" s="80">
        <f>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$M$4:$V$4,
                    (M35:V35),
                    "")),
            1,
            0))
        =0,
    NA(),
    IF(
        Parameters!$D$15=1,
        IF(
            SUM(--(ISNUMBER(IF($M$4:$V$4=1,(M35:V35),""))))&gt;0,
            MAX(IF(
                ISNUMBER(M35:V35),
                IF(
                    M$4:V$4=1,
                    M35:V35,
                    ""),
                "")),
            MAX(IF(
                ISNUMBER(M35:V35),
                IF(
                    M$4:V$4=2,
                    M35:V35,
                    ""),
                ""))
        ),
        IF(
            Parameters!$D$16=1,
            IFERROR(
                AVERAGE(IF(
                    ISNUMBER(M35:V35),
                    IF(
                        M$4:V$4=1,
                        M35:V35,
                        ""),
                    "")),
                AVERAGE(IF(
                    ISNUMBER(M35:V35),
                    IF(
                        M$4:V$4=2,
                        M35:V35,
                        ""),
                    ""))
            ),
            IF(
                Parameters!$D$17=1,
                IFERROR(
                    IF(
                        OR(
                            IF(
                                ISNUMBER(M35:V35),
                                IF(
                                    M$4:V$4=1,
                                    M35:V35,
                                    ""),
                                "")
                            =0),
                        0,
                        GEOMEAN(IF(
                            ISNUMBER(M35:V35),
                            IF(
                                M$4:V$4=1,
                                M35:V35,
                                ""),
                            ""))
                    ),
                    IF(
                        OR(IF(
                            ISNUMBER(M35:V35),
                            IF(
                                M$4:V$4=2,
                                M35:V35,
                                ""),
                            "")
                            =0),
                        0,
                        GEOMEAN(IF(
                            ISNUMBER(M35:V35),
                            IF(
                                M$4:V$4=2,
                                M35:V35,
                                ""),
                            "")))
                )
            )
        )
    )
)</f>
        <v>4.6666666666666599</v>
      </c>
      <c r="I35" s="191" cm="1">
        <f t="array" ref="I35">IF(
    SUM(IF(
            ISNUMBER(
                IF(
                    $M$5:$V$5,
                    (M35:V35),
                    "")),
            1,
            0))
        =0,
    NA(),
    IF(
        Parameters!$D$15=1,
        IF(
            SUM(--(ISNUMBER(IF($M$5:$V$5=1,(M35:V35),""))))&gt;0,
            MAX(IF(
                ISNUMBER(M35:V35),
                IF(
                    M$5:V$5=1,
                    M35:V35,
                    ""),
                "")),
            MAX(IF(
                ISNUMBER(M35:V35),
                IF(
                    M$5:V$5=2,
                    M35:V35,
                    ""),
                ""))
        ),
        IF(
            Parameters!$D$16=1,
            IFERROR(
                AVERAGE(IF(
                    ISNUMBER(M35:V35),
                    IF(
                        M$5:V$5=1,
                        M35:V35,
                        ""),
                    "")),
                AVERAGE(IF(
                    ISNUMBER(M35:V35),
                    IF(
                        M$5:V$5=2,
                        M35:V35,
                        ""),
                    ""))
            ),
            IF(
                Parameters!$D$17=1,
                IFERROR(
                    IF(
                        OR(
                            IF(
                                ISNUMBER(M35:V35),
                                IF(
                                    M$5:V$5=1,
                                    M35:V35,
                                    ""),
                                "")
                            =0),
                        0,
                        GEOMEAN(IF(
                            ISNUMBER(M35:V35),
                            IF(
                                M$5:V$5=1,
                                M35:V35,
                                ""),
                            ""))
                    ),
                    IF(
                        OR(IF(
                            ISNUMBER(M35:V35),
                            IF(
                                M$5:V$5=2,
                                M35:V35,
                                ""),
                            "")
                            =0),
                        0,
                        GEOMEAN(IF(
                            ISNUMBER(M35:V35),
                            IF(
                                M$5:V$5=2,
                                M35:V35,
                                ""),
                            "")))
                )
            )
        )
    )
)</f>
        <v>0</v>
      </c>
      <c r="J35" s="242">
        <v>44753</v>
      </c>
      <c r="K35" s="242">
        <v>45145</v>
      </c>
      <c r="L35" s="91" t="s">
        <v>52</v>
      </c>
      <c r="M35" s="192">
        <v>4.6666666666666599</v>
      </c>
      <c r="N35" s="192">
        <v>0</v>
      </c>
      <c r="O35" s="192">
        <v>0</v>
      </c>
      <c r="P35" s="192">
        <v>0</v>
      </c>
      <c r="Q35" s="192">
        <v>0</v>
      </c>
      <c r="R35" s="192" t="s">
        <v>409</v>
      </c>
      <c r="S35" s="192">
        <v>3.8</v>
      </c>
      <c r="T35" s="192" t="s">
        <v>873</v>
      </c>
      <c r="U35" s="192">
        <v>0</v>
      </c>
      <c r="V35" s="192" t="s">
        <v>409</v>
      </c>
      <c r="W35" s="192">
        <v>0.5</v>
      </c>
      <c r="X35" s="192" t="s">
        <v>409</v>
      </c>
      <c r="Y35" s="192"/>
      <c r="Z35" s="192"/>
      <c r="AA35" s="80"/>
      <c r="AB35" s="80"/>
      <c r="AC35" s="80"/>
    </row>
    <row r="36" spans="1:29" x14ac:dyDescent="0.2">
      <c r="A36" s="84">
        <v>29</v>
      </c>
      <c r="B36" s="84" t="str">
        <f ca="1"/>
        <v>Brunei Darussalam</v>
      </c>
      <c r="C36" s="84" t="str">
        <f ca="1"/>
        <v>BRN</v>
      </c>
      <c r="D36" s="219" t="str">
        <f ca="1"/>
        <v>EAS           East Asia &amp; Pacific</v>
      </c>
      <c r="E36" s="219" t="str">
        <f ca="1"/>
        <v>NA</v>
      </c>
      <c r="F36" s="190" t="str">
        <f t="shared" ca="1" si="3"/>
        <v/>
      </c>
      <c r="G36" s="80">
        <f>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5.4772255750516514</v>
      </c>
      <c r="H36" s="80" cm="1">
        <f t="array" ref="H36">IF(
    SUM(IF(
            ISNUMBER(
                IF(
                    $M$4:$V$4,
                    (M36:V36),
                    "")),
            1,
            0))
        =0,
    NA(),
    IF(
        Parameters!$D$15=1,
        IF(
            SUM(--(ISNUMBER(IF($M$4:$V$4=1,(M36:V36),""))))&gt;0,
            MAX(IF(
                ISNUMBER(M36:V36),
                IF(
                    M$4:V$4=1,
                    M36:V36,
                    ""),
                "")),
            MAX(IF(
                ISNUMBER(M36:V36),
                IF(
                    M$4:V$4=2,
                    M36:V36,
                    ""),
                ""))
        ),
        IF(
            Parameters!$D$16=1,
            IFERROR(
                AVERAGE(IF(
                    ISNUMBER(M36:V36),
                    IF(
                        M$4:V$4=1,
                        M36:V36,
                        ""),
                    "")),
                AVERAGE(IF(
                    ISNUMBER(M36:V36),
                    IF(
                        M$4:V$4=2,
                        M36:V36,
                        ""),
                    ""))
            ),
            IF(
                Parameters!$D$17=1,
                IFERROR(
                    IF(
                        OR(
                            IF(
                                ISNUMBER(M36:V36),
                                IF(
                                    M$4:V$4=1,
                                    M36:V36,
                                    ""),
                                "")
                            =0),
                        0,
                        GEOMEAN(IF(
                            ISNUMBER(M36:V36),
                            IF(
                                M$4:V$4=1,
                                M36:V36,
                                ""),
                            ""))
                    ),
                    IF(
                        OR(IF(
                            ISNUMBER(M36:V36),
                            IF(
                                M$4:V$4=2,
                                M36:V36,
                                ""),
                            "")
                            =0),
                        0,
                        GEOMEAN(IF(
                            ISNUMBER(M36:V36),
                            IF(
                                M$4:V$4=2,
                                M36:V36,
                                ""),
                            "")))
                )
            )
        )
    )
)</f>
        <v>2.9999999999999898</v>
      </c>
      <c r="I36" s="191" cm="1">
        <f t="array" ref="I36">IF(
    SUM(IF(
            ISNUMBER(
                IF(
                    $M$5:$V$5,
                    (M36:V36),
                    "")),
            1,
            0))
        =0,
    NA(),
    IF(
        Parameters!$D$15=1,
        IF(
            SUM(--(ISNUMBER(IF($M$5:$V$5=1,(M36:V36),""))))&gt;0,
            MAX(IF(
                ISNUMBER(M36:V36),
                IF(
                    M$5:V$5=1,
                    M36:V36,
                    ""),
                "")),
            MAX(IF(
                ISNUMBER(M36:V36),
                IF(
                    M$5:V$5=2,
                    M36:V36,
                    ""),
                ""))
        ),
        IF(
            Parameters!$D$16=1,
            IFERROR(
                AVERAGE(IF(
                    ISNUMBER(M36:V36),
                    IF(
                        M$5:V$5=1,
                        M36:V36,
                        ""),
                    "")),
                AVERAGE(IF(
                    ISNUMBER(M36:V36),
                    IF(
                        M$5:V$5=2,
                        M36:V36,
                        ""),
                    ""))
            ),
            IF(
                Parameters!$D$17=1,
                IFERROR(
                    IF(
                        OR(
                            IF(
                                ISNUMBER(M36:V36),
                                IF(
                                    M$5:V$5=1,
                                    M36:V36,
                                    ""),
                                "")
                            =0),
                        0,
                        GEOMEAN(IF(
                            ISNUMBER(M36:V36),
                            IF(
                                M$5:V$5=1,
                                M36:V36,
                                ""),
                            ""))
                    ),
                    IF(
                        OR(IF(
                            ISNUMBER(M36:V36),
                            IF(
                                M$5:V$5=2,
                                M36:V36,
                                ""),
                            "")
                            =0),
                        0,
                        GEOMEAN(IF(
                            ISNUMBER(M36:V36),
                            IF(
                                M$5:V$5=2,
                                M36:V36,
                                ""),
                            "")))
                )
            )
        )
    )
)</f>
        <v>10</v>
      </c>
      <c r="J36" s="242">
        <v>45142</v>
      </c>
      <c r="K36" s="242">
        <v>45142</v>
      </c>
      <c r="L36" s="91" t="s">
        <v>54</v>
      </c>
      <c r="M36" s="192">
        <v>2.9999999999999898</v>
      </c>
      <c r="N36" s="192" t="s">
        <v>409</v>
      </c>
      <c r="O36" s="192">
        <v>0</v>
      </c>
      <c r="P36" s="192">
        <v>0</v>
      </c>
      <c r="Q36" s="192">
        <v>10</v>
      </c>
      <c r="R36" s="192" t="s">
        <v>409</v>
      </c>
      <c r="S36" s="192">
        <v>2.8</v>
      </c>
      <c r="T36" s="192" t="s">
        <v>409</v>
      </c>
      <c r="U36" s="192">
        <v>0</v>
      </c>
      <c r="V36" s="192" t="s">
        <v>409</v>
      </c>
      <c r="W36" s="192">
        <v>1</v>
      </c>
      <c r="X36" s="192" t="s">
        <v>409</v>
      </c>
      <c r="Y36" s="192"/>
      <c r="Z36" s="192"/>
      <c r="AA36" s="80"/>
      <c r="AB36" s="80"/>
      <c r="AC36" s="80"/>
    </row>
    <row r="37" spans="1:29" x14ac:dyDescent="0.2">
      <c r="A37" s="84">
        <v>30</v>
      </c>
      <c r="B37" s="84" t="str">
        <f ca="1"/>
        <v>Bhutan</v>
      </c>
      <c r="C37" s="84" t="str">
        <f ca="1"/>
        <v>BTN</v>
      </c>
      <c r="D37" s="219" t="str">
        <f ca="1"/>
        <v>SAS           South Asia</v>
      </c>
      <c r="E37" s="219" t="str">
        <f ca="1"/>
        <v>IDA</v>
      </c>
      <c r="F37" s="190" t="str">
        <f t="shared" ca="1" si="3"/>
        <v/>
      </c>
      <c r="G37" s="80">
        <f>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0</v>
      </c>
      <c r="H37" s="80" cm="1">
        <f t="array" ref="H37">IF(
    SUM(IF(
            ISNUMBER(
                IF(
                    $M$4:$V$4,
                    (M37:V37),
                    "")),
            1,
            0))
        =0,
    NA(),
    IF(
        Parameters!$D$15=1,
        IF(
            SUM(--(ISNUMBER(IF($M$4:$V$4=1,(M37:V37),""))))&gt;0,
            MAX(IF(
                ISNUMBER(M37:V37),
                IF(
                    M$4:V$4=1,
                    M37:V37,
                    ""),
                "")),
            MAX(IF(
                ISNUMBER(M37:V37),
                IF(
                    M$4:V$4=2,
                    M37:V37,
                    ""),
                ""))
        ),
        IF(
            Parameters!$D$16=1,
            IFERROR(
                AVERAGE(IF(
                    ISNUMBER(M37:V37),
                    IF(
                        M$4:V$4=1,
                        M37:V37,
                        ""),
                    "")),
                AVERAGE(IF(
                    ISNUMBER(M37:V37),
                    IF(
                        M$4:V$4=2,
                        M37:V37,
                        ""),
                    ""))
            ),
            IF(
                Parameters!$D$17=1,
                IFERROR(
                    IF(
                        OR(
                            IF(
                                ISNUMBER(M37:V37),
                                IF(
                                    M$4:V$4=1,
                                    M37:V37,
                                    ""),
                                "")
                            =0),
                        0,
                        GEOMEAN(IF(
                            ISNUMBER(M37:V37),
                            IF(
                                M$4:V$4=1,
                                M37:V37,
                                ""),
                            ""))
                    ),
                    IF(
                        OR(IF(
                            ISNUMBER(M37:V37),
                            IF(
                                M$4:V$4=2,
                                M37:V37,
                                ""),
                            "")
                            =0),
                        0,
                        GEOMEAN(IF(
                            ISNUMBER(M37:V37),
                            IF(
                                M$4:V$4=2,
                                M37:V37,
                                ""),
                            "")))
                )
            )
        )
    )
)</f>
        <v>4.1666666666666599</v>
      </c>
      <c r="I37" s="191" cm="1">
        <f t="array" ref="I37">IF(
    SUM(IF(
            ISNUMBER(
                IF(
                    $M$5:$V$5,
                    (M37:V37),
                    "")),
            1,
            0))
        =0,
    NA(),
    IF(
        Parameters!$D$15=1,
        IF(
            SUM(--(ISNUMBER(IF($M$5:$V$5=1,(M37:V37),""))))&gt;0,
            MAX(IF(
                ISNUMBER(M37:V37),
                IF(
                    M$5:V$5=1,
                    M37:V37,
                    ""),
                "")),
            MAX(IF(
                ISNUMBER(M37:V37),
                IF(
                    M$5:V$5=2,
                    M37:V37,
                    ""),
                ""))
        ),
        IF(
            Parameters!$D$16=1,
            IFERROR(
                AVERAGE(IF(
                    ISNUMBER(M37:V37),
                    IF(
                        M$5:V$5=1,
                        M37:V37,
                        ""),
                    "")),
                AVERAGE(IF(
                    ISNUMBER(M37:V37),
                    IF(
                        M$5:V$5=2,
                        M37:V37,
                        ""),
                    ""))
            ),
            IF(
                Parameters!$D$17=1,
                IFERROR(
                    IF(
                        OR(
                            IF(
                                ISNUMBER(M37:V37),
                                IF(
                                    M$5:V$5=1,
                                    M37:V37,
                                    ""),
                                "")
                            =0),
                        0,
                        GEOMEAN(IF(
                            ISNUMBER(M37:V37),
                            IF(
                                M$5:V$5=1,
                                M37:V37,
                                ""),
                            ""))
                    ),
                    IF(
                        OR(IF(
                            ISNUMBER(M37:V37),
                            IF(
                                M$5:V$5=2,
                                M37:V37,
                                ""),
                            "")
                            =0),
                        0,
                        GEOMEAN(IF(
                            ISNUMBER(M37:V37),
                            IF(
                                M$5:V$5=2,
                                M37:V37,
                                ""),
                            "")))
                )
            )
        )
    )
)</f>
        <v>0</v>
      </c>
      <c r="J37" s="242">
        <v>44860</v>
      </c>
      <c r="K37" s="242">
        <v>45145</v>
      </c>
      <c r="L37" s="91" t="s">
        <v>56</v>
      </c>
      <c r="M37" s="192">
        <v>4.1666666666666599</v>
      </c>
      <c r="N37" s="192">
        <v>0</v>
      </c>
      <c r="O37" s="192">
        <v>0</v>
      </c>
      <c r="P37" s="192">
        <v>0</v>
      </c>
      <c r="Q37" s="192">
        <v>0</v>
      </c>
      <c r="R37" s="192" t="s">
        <v>409</v>
      </c>
      <c r="S37" s="192">
        <v>3.5</v>
      </c>
      <c r="T37" s="192" t="s">
        <v>882</v>
      </c>
      <c r="U37" s="192">
        <v>0</v>
      </c>
      <c r="V37" s="192" t="s">
        <v>409</v>
      </c>
      <c r="W37" s="192">
        <v>0</v>
      </c>
      <c r="X37" s="192" t="s">
        <v>409</v>
      </c>
      <c r="Y37" s="192"/>
      <c r="Z37" s="192"/>
      <c r="AA37" s="80"/>
      <c r="AB37" s="80"/>
      <c r="AC37" s="80"/>
    </row>
    <row r="38" spans="1:29" x14ac:dyDescent="0.2">
      <c r="A38" s="84">
        <v>31</v>
      </c>
      <c r="B38" s="84" t="str">
        <f ca="1"/>
        <v>Botswana</v>
      </c>
      <c r="C38" s="84" t="str">
        <f ca="1"/>
        <v>BWA</v>
      </c>
      <c r="D38" s="219" t="str">
        <f ca="1"/>
        <v>SSF           Sub-Saharan Africa</v>
      </c>
      <c r="E38" s="219" t="str">
        <f ca="1"/>
        <v>IBRD</v>
      </c>
      <c r="F38" s="190" t="str">
        <f t="shared" ca="1" si="3"/>
        <v/>
      </c>
      <c r="G38" s="80">
        <f>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$M$4:$V$4,
                    (M38:V38),
                    "")),
            1,
            0))
        =0,
    NA(),
    IF(
        Parameters!$D$15=1,
        IF(
            SUM(--(ISNUMBER(IF($M$4:$V$4=1,(M38:V38),""))))&gt;0,
            MAX(IF(
                ISNUMBER(M38:V38),
                IF(
                    M$4:V$4=1,
                    M38:V38,
                    ""),
                "")),
            MAX(IF(
                ISNUMBER(M38:V38),
                IF(
                    M$4:V$4=2,
                    M38:V38,
                    ""),
                ""))
        ),
        IF(
            Parameters!$D$16=1,
            IFERROR(
                AVERAGE(IF(
                    ISNUMBER(M38:V38),
                    IF(
                        M$4:V$4=1,
                        M38:V38,
                        ""),
                    "")),
                AVERAGE(IF(
                    ISNUMBER(M38:V38),
                    IF(
                        M$4:V$4=2,
                        M38:V38,
                        ""),
                    ""))
            ),
            IF(
                Parameters!$D$17=1,
                IFERROR(
                    IF(
                        OR(
                            IF(
                                ISNUMBER(M38:V38),
                                IF(
                                    M$4:V$4=1,
                                    M38:V38,
                                    ""),
                                "")
                            =0),
                        0,
                        GEOMEAN(IF(
                            ISNUMBER(M38:V38),
                            IF(
                                M$4:V$4=1,
                                M38:V38,
                                ""),
                            ""))
                    ),
                    IF(
                        OR(IF(
                            ISNUMBER(M38:V38),
                            IF(
                                M$4:V$4=2,
                                M38:V38,
                                ""),
                            "")
                            =0),
                        0,
                        GEOMEAN(IF(
                            ISNUMBER(M38:V38),
                            IF(
                                M$4:V$4=2,
                                M38:V38,
                                ""),
                            "")))
                )
            )
        )
    )
)</f>
        <v>2.8333333333333299</v>
      </c>
      <c r="I38" s="191" cm="1">
        <f t="array" ref="I38">IF(
    SUM(IF(
            ISNUMBER(
                IF(
                    $M$5:$V$5,
                    (M38:V38),
                    "")),
            1,
            0))
        =0,
    NA(),
    IF(
        Parameters!$D$15=1,
        IF(
            SUM(--(ISNUMBER(IF($M$5:$V$5=1,(M38:V38),""))))&gt;0,
            MAX(IF(
                ISNUMBER(M38:V38),
                IF(
                    M$5:V$5=1,
                    M38:V38,
                    ""),
                "")),
            MAX(IF(
                ISNUMBER(M38:V38),
                IF(
                    M$5:V$5=2,
                    M38:V38,
                    ""),
                ""))
        ),
        IF(
            Parameters!$D$16=1,
            IFERROR(
                AVERAGE(IF(
                    ISNUMBER(M38:V38),
                    IF(
                        M$5:V$5=1,
                        M38:V38,
                        ""),
                    "")),
                AVERAGE(IF(
                    ISNUMBER(M38:V38),
                    IF(
                        M$5:V$5=2,
                        M38:V38,
                        ""),
                    ""))
            ),
            IF(
                Parameters!$D$17=1,
                IFERROR(
                    IF(
                        OR(
                            IF(
                                ISNUMBER(M38:V38),
                                IF(
                                    M$5:V$5=1,
                                    M38:V38,
                                    ""),
                                "")
                            =0),
                        0,
                        GEOMEAN(IF(
                            ISNUMBER(M38:V38),
                            IF(
                                M$5:V$5=1,
                                M38:V38,
                                ""),
                            ""))
                    ),
                    IF(
                        OR(IF(
                            ISNUMBER(M38:V38),
                            IF(
                                M$5:V$5=2,
                                M38:V38,
                                ""),
                            "")
                            =0),
                        0,
                        GEOMEAN(IF(
                            ISNUMBER(M38:V38),
                            IF(
                                M$5:V$5=2,
                                M38:V38,
                                ""),
                            "")))
                )
            )
        )
    )
)</f>
        <v>0</v>
      </c>
      <c r="J38" s="242">
        <v>45142</v>
      </c>
      <c r="K38" s="242">
        <v>45145</v>
      </c>
      <c r="L38" s="91" t="s">
        <v>58</v>
      </c>
      <c r="M38" s="192">
        <v>2.8333333333333299</v>
      </c>
      <c r="N38" s="192">
        <v>0</v>
      </c>
      <c r="O38" s="192">
        <v>0</v>
      </c>
      <c r="P38" s="192">
        <v>0</v>
      </c>
      <c r="Q38" s="192">
        <v>0</v>
      </c>
      <c r="R38" s="192" t="s">
        <v>409</v>
      </c>
      <c r="S38" s="192">
        <v>2.7</v>
      </c>
      <c r="T38" s="192" t="s">
        <v>877</v>
      </c>
      <c r="U38" s="192">
        <v>0</v>
      </c>
      <c r="V38" s="192" t="s">
        <v>409</v>
      </c>
      <c r="W38" s="192">
        <v>0</v>
      </c>
      <c r="X38" s="192" t="s">
        <v>409</v>
      </c>
      <c r="Y38" s="192"/>
      <c r="Z38" s="192"/>
      <c r="AA38" s="80"/>
      <c r="AB38" s="80"/>
      <c r="AC38" s="80"/>
    </row>
    <row r="39" spans="1:29" x14ac:dyDescent="0.2">
      <c r="A39" s="84">
        <v>32</v>
      </c>
      <c r="B39" s="84" t="str">
        <f ca="1"/>
        <v>Central African Republic</v>
      </c>
      <c r="C39" s="84" t="str">
        <f ca="1"/>
        <v>CAF</v>
      </c>
      <c r="D39" s="219" t="str">
        <f ca="1"/>
        <v>SSF           Sub-Saharan Africa</v>
      </c>
      <c r="E39" s="219" t="str">
        <f ca="1"/>
        <v>IDA</v>
      </c>
      <c r="F39" s="190" t="str">
        <f t="shared" ca="1" si="3"/>
        <v/>
      </c>
      <c r="G39" s="80">
        <f>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0</v>
      </c>
      <c r="H39" s="80" cm="1">
        <f t="array" ref="H39">IF(
    SUM(IF(
            ISNUMBER(
                IF(
                    $M$4:$V$4,
                    (M39:V39),
                    "")),
            1,
            0))
        =0,
    NA(),
    IF(
        Parameters!$D$15=1,
        IF(
            SUM(--(ISNUMBER(IF($M$4:$V$4=1,(M39:V39),""))))&gt;0,
            MAX(IF(
                ISNUMBER(M39:V39),
                IF(
                    M$4:V$4=1,
                    M39:V39,
                    ""),
                "")),
            MAX(IF(
                ISNUMBER(M39:V39),
                IF(
                    M$4:V$4=2,
                    M39:V39,
                    ""),
                ""))
        ),
        IF(
            Parameters!$D$16=1,
            IFERROR(
                AVERAGE(IF(
                    ISNUMBER(M39:V39),
                    IF(
                        M$4:V$4=1,
                        M39:V39,
                        ""),
                    "")),
                AVERAGE(IF(
                    ISNUMBER(M39:V39),
                    IF(
                        M$4:V$4=2,
                        M39:V39,
                        ""),
                    ""))
            ),
            IF(
                Parameters!$D$17=1,
                IFERROR(
                    IF(
                        OR(
                            IF(
                                ISNUMBER(M39:V39),
                                IF(
                                    M$4:V$4=1,
                                    M39:V39,
                                    ""),
                                "")
                            =0),
                        0,
                        GEOMEAN(IF(
                            ISNUMBER(M39:V39),
                            IF(
                                M$4:V$4=1,
                                M39:V39,
                                ""),
                            ""))
                    ),
                    IF(
                        OR(IF(
                            ISNUMBER(M39:V39),
                            IF(
                                M$4:V$4=2,
                                M39:V39,
                                ""),
                            "")
                            =0),
                        0,
                        GEOMEAN(IF(
                            ISNUMBER(M39:V39),
                            IF(
                                M$4:V$4=2,
                                M39:V39,
                                ""),
                            "")))
                )
            )
        )
    )
)</f>
        <v>3.5</v>
      </c>
      <c r="I39" s="191" cm="1">
        <f t="array" ref="I39">IF(
    SUM(IF(
            ISNUMBER(
                IF(
                    $M$5:$V$5,
                    (M39:V39),
                    "")),
            1,
            0))
        =0,
    NA(),
    IF(
        Parameters!$D$15=1,
        IF(
            SUM(--(ISNUMBER(IF($M$5:$V$5=1,(M39:V39),""))))&gt;0,
            MAX(IF(
                ISNUMBER(M39:V39),
                IF(
                    M$5:V$5=1,
                    M39:V39,
                    ""),
                "")),
            MAX(IF(
                ISNUMBER(M39:V39),
                IF(
                    M$5:V$5=2,
                    M39:V39,
                    ""),
                ""))
        ),
        IF(
            Parameters!$D$16=1,
            IFERROR(
                AVERAGE(IF(
                    ISNUMBER(M39:V39),
                    IF(
                        M$5:V$5=1,
                        M39:V39,
                        ""),
                    "")),
                AVERAGE(IF(
                    ISNUMBER(M39:V39),
                    IF(
                        M$5:V$5=2,
                        M39:V39,
                        ""),
                    ""))
            ),
            IF(
                Parameters!$D$17=1,
                IFERROR(
                    IF(
                        OR(
                            IF(
                                ISNUMBER(M39:V39),
                                IF(
                                    M$5:V$5=1,
                                    M39:V39,
                                    ""),
                                "")
                            =0),
                        0,
                        GEOMEAN(IF(
                            ISNUMBER(M39:V39),
                            IF(
                                M$5:V$5=1,
                                M39:V39,
                                ""),
                            ""))
                    ),
                    IF(
                        OR(IF(
                            ISNUMBER(M39:V39),
                            IF(
                                M$5:V$5=2,
                                M39:V39,
                                ""),
                            "")
                            =0),
                        0,
                        GEOMEAN(IF(
                            ISNUMBER(M39:V39),
                            IF(
                                M$5:V$5=2,
                                M39:V39,
                                ""),
                            "")))
                )
            )
        )
    )
)</f>
        <v>0</v>
      </c>
      <c r="J39" s="242">
        <v>45142</v>
      </c>
      <c r="K39" s="242">
        <v>44887</v>
      </c>
      <c r="L39" s="91" t="s">
        <v>60</v>
      </c>
      <c r="M39" s="192">
        <v>3.5</v>
      </c>
      <c r="N39" s="192" t="s">
        <v>409</v>
      </c>
      <c r="O39" s="192">
        <v>0</v>
      </c>
      <c r="P39" s="192">
        <v>0</v>
      </c>
      <c r="Q39" s="192">
        <v>0</v>
      </c>
      <c r="R39" s="192" t="s">
        <v>409</v>
      </c>
      <c r="S39" s="192">
        <v>3.1</v>
      </c>
      <c r="T39" s="192" t="s">
        <v>409</v>
      </c>
      <c r="U39" s="192">
        <v>0</v>
      </c>
      <c r="V39" s="192" t="s">
        <v>409</v>
      </c>
      <c r="W39" s="192">
        <v>0</v>
      </c>
      <c r="X39" s="192" t="s">
        <v>409</v>
      </c>
      <c r="Y39" s="192"/>
      <c r="Z39" s="192"/>
      <c r="AA39" s="80"/>
      <c r="AB39" s="80"/>
      <c r="AC39" s="80"/>
    </row>
    <row r="40" spans="1:29" x14ac:dyDescent="0.2">
      <c r="A40" s="84">
        <v>33</v>
      </c>
      <c r="B40" s="84" t="str">
        <f ca="1"/>
        <v>Canada</v>
      </c>
      <c r="C40" s="84" t="str">
        <f ca="1"/>
        <v>CAN</v>
      </c>
      <c r="D40" s="219" t="str">
        <f ca="1"/>
        <v>NAC           North America</v>
      </c>
      <c r="E40" s="219" t="str">
        <f ca="1"/>
        <v>NA</v>
      </c>
      <c r="F40" s="190" t="str">
        <f t="shared" ca="1" si="3"/>
        <v/>
      </c>
      <c r="G40" s="80">
        <f>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$M$4:$V$4,
                    (M40:V40),
                    "")),
            1,
            0))
        =0,
    NA(),
    IF(
        Parameters!$D$15=1,
        IF(
            SUM(--(ISNUMBER(IF($M$4:$V$4=1,(M40:V40),""))))&gt;0,
            MAX(IF(
                ISNUMBER(M40:V40),
                IF(
                    M$4:V$4=1,
                    M40:V40,
                    ""),
                "")),
            MAX(IF(
                ISNUMBER(M40:V40),
                IF(
                    M$4:V$4=2,
                    M40:V40,
                    ""),
                ""))
        ),
        IF(
            Parameters!$D$16=1,
            IFERROR(
                AVERAGE(IF(
                    ISNUMBER(M40:V40),
                    IF(
                        M$4:V$4=1,
                        M40:V40,
                        ""),
                    "")),
                AVERAGE(IF(
                    ISNUMBER(M40:V40),
                    IF(
                        M$4:V$4=2,
                        M40:V40,
                        ""),
                    ""))
            ),
            IF(
                Parameters!$D$17=1,
                IFERROR(
                    IF(
                        OR(
                            IF(
                                ISNUMBER(M40:V40),
                                IF(
                                    M$4:V$4=1,
                                    M40:V40,
                                    ""),
                                "")
                            =0),
                        0,
                        GEOMEAN(IF(
                            ISNUMBER(M40:V40),
                            IF(
                                M$4:V$4=1,
                                M40:V40,
                                ""),
                            ""))
                    ),
                    IF(
                        OR(IF(
                            ISNUMBER(M40:V40),
                            IF(
                                M$4:V$4=2,
                                M40:V40,
                                ""),
                            "")
                            =0),
                        0,
                        GEOMEAN(IF(
                            ISNUMBER(M40:V40),
                            IF(
                                M$4:V$4=2,
                                M40:V40,
                                ""),
                            "")))
                )
            )
        )
    )
)</f>
        <v>5.6666666666666599</v>
      </c>
      <c r="I40" s="191" cm="1">
        <f t="array" ref="I40">IF(
    SUM(IF(
            ISNUMBER(
                IF(
                    $M$5:$V$5,
                    (M40:V40),
                    "")),
            1,
            0))
        =0,
    NA(),
    IF(
        Parameters!$D$15=1,
        IF(
            SUM(--(ISNUMBER(IF($M$5:$V$5=1,(M40:V40),""))))&gt;0,
            MAX(IF(
                ISNUMBER(M40:V40),
                IF(
                    M$5:V$5=1,
                    M40:V40,
                    ""),
                "")),
            MAX(IF(
                ISNUMBER(M40:V40),
                IF(
                    M$5:V$5=2,
                    M40:V40,
                    ""),
                ""))
        ),
        IF(
            Parameters!$D$16=1,
            IFERROR(
                AVERAGE(IF(
                    ISNUMBER(M40:V40),
                    IF(
                        M$5:V$5=1,
                        M40:V40,
                        ""),
                    "")),
                AVERAGE(IF(
                    ISNUMBER(M40:V40),
                    IF(
                        M$5:V$5=2,
                        M40:V40,
                        ""),
                    ""))
            ),
            IF(
                Parameters!$D$17=1,
                IFERROR(
                    IF(
                        OR(
                            IF(
                                ISNUMBER(M40:V40),
                                IF(
                                    M$5:V$5=1,
                                    M40:V40,
                                    ""),
                                "")
                            =0),
                        0,
                        GEOMEAN(IF(
                            ISNUMBER(M40:V40),
                            IF(
                                M$5:V$5=1,
                                M40:V40,
                                ""),
                            ""))
                    ),
                    IF(
                        OR(IF(
                            ISNUMBER(M40:V40),
                            IF(
                                M$5:V$5=2,
                                M40:V40,
                                ""),
                            "")
                            =0),
                        0,
                        GEOMEAN(IF(
                            ISNUMBER(M40:V40),
                            IF(
                                M$5:V$5=2,
                                M40:V40,
                                ""),
                            "")))
                )
            )
        )
    )
)</f>
        <v>0</v>
      </c>
      <c r="J40" s="242">
        <v>45142</v>
      </c>
      <c r="K40" s="242">
        <v>45145</v>
      </c>
      <c r="L40" s="91" t="s">
        <v>62</v>
      </c>
      <c r="M40" s="192">
        <v>5.6666666666666599</v>
      </c>
      <c r="N40" s="192">
        <v>0</v>
      </c>
      <c r="O40" s="192">
        <v>0</v>
      </c>
      <c r="P40" s="192">
        <v>0</v>
      </c>
      <c r="Q40" s="192">
        <v>0</v>
      </c>
      <c r="R40" s="192" t="s">
        <v>409</v>
      </c>
      <c r="S40" s="192">
        <v>4.4000000000000004</v>
      </c>
      <c r="T40" s="192" t="s">
        <v>883</v>
      </c>
      <c r="U40" s="192">
        <v>0</v>
      </c>
      <c r="V40" s="192" t="s">
        <v>409</v>
      </c>
      <c r="W40" s="192">
        <v>7.1428571428571397E-2</v>
      </c>
      <c r="X40" s="192" t="s">
        <v>409</v>
      </c>
      <c r="Y40" s="192"/>
      <c r="Z40" s="192"/>
      <c r="AA40" s="80"/>
      <c r="AB40" s="80"/>
      <c r="AC40" s="80"/>
    </row>
    <row r="41" spans="1:29" x14ac:dyDescent="0.2">
      <c r="A41" s="84">
        <v>34</v>
      </c>
      <c r="B41" s="84" t="str">
        <f ca="1"/>
        <v>Switzerland</v>
      </c>
      <c r="C41" s="84" t="str">
        <f ca="1"/>
        <v>CHE</v>
      </c>
      <c r="D41" s="219" t="str">
        <f ca="1"/>
        <v>ECS           Europe &amp; Central Asia</v>
      </c>
      <c r="E41" s="219" t="str">
        <f ca="1"/>
        <v>NA</v>
      </c>
      <c r="F41" s="190" t="str">
        <f t="shared" ca="1" si="3"/>
        <v/>
      </c>
      <c r="G41" s="80">
        <f>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$M$4:$V$4,
                    (M41:V41),
                    "")),
            1,
            0))
        =0,
    NA(),
    IF(
        Parameters!$D$15=1,
        IF(
            SUM(--(ISNUMBER(IF($M$4:$V$4=1,(M41:V41),""))))&gt;0,
            MAX(IF(
                ISNUMBER(M41:V41),
                IF(
                    M$4:V$4=1,
                    M41:V41,
                    ""),
                "")),
            MAX(IF(
                ISNUMBER(M41:V41),
                IF(
                    M$4:V$4=2,
                    M41:V41,
                    ""),
                ""))
        ),
        IF(
            Parameters!$D$16=1,
            IFERROR(
                AVERAGE(IF(
                    ISNUMBER(M41:V41),
                    IF(
                        M$4:V$4=1,
                        M41:V41,
                        ""),
                    "")),
                AVERAGE(IF(
                    ISNUMBER(M41:V41),
                    IF(
                        M$4:V$4=2,
                        M41:V41,
                        ""),
                    ""))
            ),
            IF(
                Parameters!$D$17=1,
                IFERROR(
                    IF(
                        OR(
                            IF(
                                ISNUMBER(M41:V41),
                                IF(
                                    M$4:V$4=1,
                                    M41:V41,
                                    ""),
                                "")
                            =0),
                        0,
                        GEOMEAN(IF(
                            ISNUMBER(M41:V41),
                            IF(
                                M$4:V$4=1,
                                M41:V41,
                                ""),
                            ""))
                    ),
                    IF(
                        OR(IF(
                            ISNUMBER(M41:V41),
                            IF(
                                M$4:V$4=2,
                                M41:V41,
                                ""),
                            "")
                            =0),
                        0,
                        GEOMEAN(IF(
                            ISNUMBER(M41:V41),
                            IF(
                                M$4:V$4=2,
                                M41:V41,
                                ""),
                            "")))
                )
            )
        )
    )
)</f>
        <v>2.1666666666666599</v>
      </c>
      <c r="I41" s="191" cm="1">
        <f t="array" ref="I41">IF(
    SUM(IF(
            ISNUMBER(
                IF(
                    $M$5:$V$5,
                    (M41:V41),
                    "")),
            1,
            0))
        =0,
    NA(),
    IF(
        Parameters!$D$15=1,
        IF(
            SUM(--(ISNUMBER(IF($M$5:$V$5=1,(M41:V41),""))))&gt;0,
            MAX(IF(
                ISNUMBER(M41:V41),
                IF(
                    M$5:V$5=1,
                    M41:V41,
                    ""),
                "")),
            MAX(IF(
                ISNUMBER(M41:V41),
                IF(
                    M$5:V$5=2,
                    M41:V41,
                    ""),
                ""))
        ),
        IF(
            Parameters!$D$16=1,
            IFERROR(
                AVERAGE(IF(
                    ISNUMBER(M41:V41),
                    IF(
                        M$5:V$5=1,
                        M41:V41,
                        ""),
                    "")),
                AVERAGE(IF(
                    ISNUMBER(M41:V41),
                    IF(
                        M$5:V$5=2,
                        M41:V41,
                        ""),
                    ""))
            ),
            IF(
                Parameters!$D$17=1,
                IFERROR(
                    IF(
                        OR(
                            IF(
                                ISNUMBER(M41:V41),
                                IF(
                                    M$5:V$5=1,
                                    M41:V41,
                                    ""),
                                "")
                            =0),
                        0,
                        GEOMEAN(IF(
                            ISNUMBER(M41:V41),
                            IF(
                                M$5:V$5=1,
                                M41:V41,
                                ""),
                            ""))
                    ),
                    IF(
                        OR(IF(
                            ISNUMBER(M41:V41),
                            IF(
                                M$5:V$5=2,
                                M41:V41,
                                ""),
                            "")
                            =0),
                        0,
                        GEOMEAN(IF(
                            ISNUMBER(M41:V41),
                            IF(
                                M$5:V$5=2,
                                M41:V41,
                                ""),
                            "")))
                )
            )
        )
    )
)</f>
        <v>0</v>
      </c>
      <c r="J41" s="242">
        <v>44860</v>
      </c>
      <c r="K41" s="242">
        <v>45145</v>
      </c>
      <c r="L41" s="91" t="s">
        <v>64</v>
      </c>
      <c r="M41" s="192">
        <v>2.1666666666666599</v>
      </c>
      <c r="N41" s="192">
        <v>0</v>
      </c>
      <c r="O41" s="192">
        <v>0</v>
      </c>
      <c r="P41" s="192">
        <v>0</v>
      </c>
      <c r="Q41" s="192">
        <v>0</v>
      </c>
      <c r="R41" s="192" t="s">
        <v>409</v>
      </c>
      <c r="S41" s="192">
        <v>2.2999999999999998</v>
      </c>
      <c r="T41" s="192" t="s">
        <v>877</v>
      </c>
      <c r="U41" s="192">
        <v>0</v>
      </c>
      <c r="V41" s="192" t="s">
        <v>409</v>
      </c>
      <c r="W41" s="192">
        <v>0</v>
      </c>
      <c r="X41" s="192" t="s">
        <v>409</v>
      </c>
      <c r="Y41" s="192"/>
      <c r="Z41" s="192"/>
      <c r="AA41" s="80"/>
      <c r="AB41" s="80"/>
      <c r="AC41" s="80"/>
    </row>
    <row r="42" spans="1:29" x14ac:dyDescent="0.2">
      <c r="A42" s="84">
        <v>35</v>
      </c>
      <c r="B42" s="84" t="str">
        <f ca="1"/>
        <v>Channel Islands</v>
      </c>
      <c r="C42" s="84" t="str">
        <f ca="1"/>
        <v>CHI</v>
      </c>
      <c r="D42" s="219" t="str">
        <f ca="1"/>
        <v>ECS           Europe &amp; Central Asia</v>
      </c>
      <c r="E42" s="219" t="str">
        <f ca="1"/>
        <v>NA</v>
      </c>
      <c r="F42" s="190" t="str">
        <f t="shared" ca="1" si="3"/>
        <v/>
      </c>
      <c r="G42" s="80">
        <f>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0</v>
      </c>
      <c r="H42" s="80" t="e" cm="1">
        <f t="array" ref="H42">IF(
    SUM(IF(
            ISNUMBER(
                IF(
                    $M$4:$V$4,
                    (M42:V42),
                    "")),
            1,
            0))
        =0,
    NA(),
    IF(
        Parameters!$D$15=1,
        IF(
            SUM(--(ISNUMBER(IF($M$4:$V$4=1,(M42:V42),""))))&gt;0,
            MAX(IF(
                ISNUMBER(M42:V42),
                IF(
                    M$4:V$4=1,
                    M42:V42,
                    ""),
                "")),
            MAX(IF(
                ISNUMBER(M42:V42),
                IF(
                    M$4:V$4=2,
                    M42:V42,
                    ""),
                ""))
        ),
        IF(
            Parameters!$D$16=1,
            IFERROR(
                AVERAGE(IF(
                    ISNUMBER(M42:V42),
                    IF(
                        M$4:V$4=1,
                        M42:V42,
                        ""),
                    "")),
                AVERAGE(IF(
                    ISNUMBER(M42:V42),
                    IF(
                        M$4:V$4=2,
                        M42:V42,
                        ""),
                    ""))
            ),
            IF(
                Parameters!$D$17=1,
                IFERROR(
                    IF(
                        OR(
                            IF(
                                ISNUMBER(M42:V42),
                                IF(
                                    M$4:V$4=1,
                                    M42:V42,
                                    ""),
                                "")
                            =0),
                        0,
                        GEOMEAN(IF(
                            ISNUMBER(M42:V42),
                            IF(
                                M$4:V$4=1,
                                M42:V42,
                                ""),
                            ""))
                    ),
                    IF(
                        OR(IF(
                            ISNUMBER(M42:V42),
                            IF(
                                M$4:V$4=2,
                                M42:V42,
                                ""),
                            "")
                            =0),
                        0,
                        GEOMEAN(IF(
                            ISNUMBER(M42:V42),
                            IF(
                                M$4:V$4=2,
                                M42:V42,
                                ""),
                            "")))
                )
            )
        )
    )
)</f>
        <v>#N/A</v>
      </c>
      <c r="I42" s="191" cm="1">
        <f t="array" ref="I42">IF(
    SUM(IF(
            ISNUMBER(
                IF(
                    $M$5:$V$5,
                    (M42:V42),
                    "")),
            1,
            0))
        =0,
    NA(),
    IF(
        Parameters!$D$15=1,
        IF(
            SUM(--(ISNUMBER(IF($M$5:$V$5=1,(M42:V42),""))))&gt;0,
            MAX(IF(
                ISNUMBER(M42:V42),
                IF(
                    M$5:V$5=1,
                    M42:V42,
                    ""),
                "")),
            MAX(IF(
                ISNUMBER(M42:V42),
                IF(
                    M$5:V$5=2,
                    M42:V42,
                    ""),
                ""))
        ),
        IF(
            Parameters!$D$16=1,
            IFERROR(
                AVERAGE(IF(
                    ISNUMBER(M42:V42),
                    IF(
                        M$5:V$5=1,
                        M42:V42,
                        ""),
                    "")),
                AVERAGE(IF(
                    ISNUMBER(M42:V42),
                    IF(
                        M$5:V$5=2,
                        M42:V42,
                        ""),
                    ""))
            ),
            IF(
                Parameters!$D$17=1,
                IFERROR(
                    IF(
                        OR(
                            IF(
                                ISNUMBER(M42:V42),
                                IF(
                                    M$5:V$5=1,
                                    M42:V42,
                                    ""),
                                "")
                            =0),
                        0,
                        GEOMEAN(IF(
                            ISNUMBER(M42:V42),
                            IF(
                                M$5:V$5=1,
                                M42:V42,
                                ""),
                            ""))
                    ),
                    IF(
                        OR(IF(
                            ISNUMBER(M42:V42),
                            IF(
                                M$5:V$5=2,
                                M42:V42,
                                ""),
                            "")
                            =0),
                        0,
                        GEOMEAN(IF(
                            ISNUMBER(M42:V42),
                            IF(
                                M$5:V$5=2,
                                M42:V42,
                                ""),
                            "")))
                )
            )
        )
    )
)</f>
        <v>0</v>
      </c>
      <c r="J42" s="242" t="s">
        <v>409</v>
      </c>
      <c r="K42" s="242" t="s">
        <v>409</v>
      </c>
      <c r="L42" s="91" t="s">
        <v>703</v>
      </c>
      <c r="M42" s="192" t="s">
        <v>409</v>
      </c>
      <c r="N42" s="192" t="s">
        <v>409</v>
      </c>
      <c r="O42" s="192" t="s">
        <v>409</v>
      </c>
      <c r="P42" s="192">
        <v>0</v>
      </c>
      <c r="Q42" s="192" t="s">
        <v>409</v>
      </c>
      <c r="R42" s="192" t="s">
        <v>409</v>
      </c>
      <c r="S42" s="192" t="s">
        <v>409</v>
      </c>
      <c r="T42" s="192" t="s">
        <v>409</v>
      </c>
      <c r="U42" s="192" t="s">
        <v>409</v>
      </c>
      <c r="V42" s="192" t="s">
        <v>409</v>
      </c>
      <c r="W42" s="192" t="s">
        <v>409</v>
      </c>
      <c r="X42" s="192" t="s">
        <v>409</v>
      </c>
      <c r="Y42" s="192"/>
      <c r="Z42" s="192"/>
      <c r="AA42" s="80"/>
      <c r="AB42" s="80"/>
      <c r="AC42" s="80"/>
    </row>
    <row r="43" spans="1:29" x14ac:dyDescent="0.2">
      <c r="A43" s="84">
        <v>36</v>
      </c>
      <c r="B43" s="84" t="str">
        <f ca="1"/>
        <v>Chile</v>
      </c>
      <c r="C43" s="84" t="str">
        <f ca="1"/>
        <v>CHL</v>
      </c>
      <c r="D43" s="219" t="str">
        <f ca="1"/>
        <v>LCN           Latin America &amp; Caribbean</v>
      </c>
      <c r="E43" s="219" t="str">
        <f ca="1"/>
        <v>IBRD</v>
      </c>
      <c r="F43" s="190" t="str">
        <f t="shared" ca="1" si="3"/>
        <v/>
      </c>
      <c r="G43" s="80">
        <f>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9.3094933625126242</v>
      </c>
      <c r="H43" s="80" cm="1">
        <f t="array" ref="H43">IF(
    SUM(IF(
            ISNUMBER(
                IF(
                    $M$4:$V$4,
                    (M43:V43),
                    "")),
            1,
            0))
        =0,
    NA(),
    IF(
        Parameters!$D$15=1,
        IF(
            SUM(--(ISNUMBER(IF($M$4:$V$4=1,(M43:V43),""))))&gt;0,
            MAX(IF(
                ISNUMBER(M43:V43),
                IF(
                    M$4:V$4=1,
                    M43:V43,
                    ""),
                "")),
            MAX(IF(
                ISNUMBER(M43:V43),
                IF(
                    M$4:V$4=2,
                    M43:V43,
                    ""),
                ""))
        ),
        IF(
            Parameters!$D$16=1,
            IFERROR(
                AVERAGE(IF(
                    ISNUMBER(M43:V43),
                    IF(
                        M$4:V$4=1,
                        M43:V43,
                        ""),
                    "")),
                AVERAGE(IF(
                    ISNUMBER(M43:V43),
                    IF(
                        M$4:V$4=2,
                        M43:V43,
                        ""),
                    ""))
            ),
            IF(
                Parameters!$D$17=1,
                IFERROR(
                    IF(
                        OR(
                            IF(
                                ISNUMBER(M43:V43),
                                IF(
                                    M$4:V$4=1,
                                    M43:V43,
                                    ""),
                                "")
                            =0),
                        0,
                        GEOMEAN(IF(
                            ISNUMBER(M43:V43),
                            IF(
                                M$4:V$4=1,
                                M43:V43,
                                ""),
                            ""))
                    ),
                    IF(
                        OR(IF(
                            ISNUMBER(M43:V43),
                            IF(
                                M$4:V$4=2,
                                M43:V43,
                                ""),
                            "")
                            =0),
                        0,
                        GEOMEAN(IF(
                            ISNUMBER(M43:V43),
                            IF(
                                M$4:V$4=2,
                                M43:V43,
                                ""),
                            "")))
                )
            )
        )
    )
)</f>
        <v>8.6666666666666607</v>
      </c>
      <c r="I43" s="191" cm="1">
        <f t="array" ref="I43">IF(
    SUM(IF(
            ISNUMBER(
                IF(
                    $M$5:$V$5,
                    (M43:V43),
                    "")),
            1,
            0))
        =0,
    NA(),
    IF(
        Parameters!$D$15=1,
        IF(
            SUM(--(ISNUMBER(IF($M$5:$V$5=1,(M43:V43),""))))&gt;0,
            MAX(IF(
                ISNUMBER(M43:V43),
                IF(
                    M$5:V$5=1,
                    M43:V43,
                    ""),
                "")),
            MAX(IF(
                ISNUMBER(M43:V43),
                IF(
                    M$5:V$5=2,
                    M43:V43,
                    ""),
                ""))
        ),
        IF(
            Parameters!$D$16=1,
            IFERROR(
                AVERAGE(IF(
                    ISNUMBER(M43:V43),
                    IF(
                        M$5:V$5=1,
                        M43:V43,
                        ""),
                    "")),
                AVERAGE(IF(
                    ISNUMBER(M43:V43),
                    IF(
                        M$5:V$5=2,
                        M43:V43,
                        ""),
                    ""))
            ),
            IF(
                Parameters!$D$17=1,
                IFERROR(
                    IF(
                        OR(
                            IF(
                                ISNUMBER(M43:V43),
                                IF(
                                    M$5:V$5=1,
                                    M43:V43,
                                    ""),
                                "")
                            =0),
                        0,
                        GEOMEAN(IF(
                            ISNUMBER(M43:V43),
                            IF(
                                M$5:V$5=1,
                                M43:V43,
                                ""),
                            ""))
                    ),
                    IF(
                        OR(IF(
                            ISNUMBER(M43:V43),
                            IF(
                                M$5:V$5=2,
                                M43:V43,
                                ""),
                            "")
                            =0),
                        0,
                        GEOMEAN(IF(
                            ISNUMBER(M43:V43),
                            IF(
                                M$5:V$5=2,
                                M43:V43,
                                ""),
                            "")))
                )
            )
        )
    )
)</f>
        <v>10</v>
      </c>
      <c r="J43" s="242">
        <v>44753</v>
      </c>
      <c r="K43" s="242">
        <v>45145</v>
      </c>
      <c r="L43" s="91" t="s">
        <v>66</v>
      </c>
      <c r="M43" s="192">
        <v>8.6666666666666607</v>
      </c>
      <c r="N43" s="192">
        <v>10</v>
      </c>
      <c r="O43" s="192">
        <v>0</v>
      </c>
      <c r="P43" s="192">
        <v>0</v>
      </c>
      <c r="Q43" s="192">
        <v>0</v>
      </c>
      <c r="R43" s="192" t="s">
        <v>409</v>
      </c>
      <c r="S43" s="192">
        <v>6.2</v>
      </c>
      <c r="T43" s="192" t="s">
        <v>884</v>
      </c>
      <c r="U43" s="192">
        <v>0</v>
      </c>
      <c r="V43" s="192" t="s">
        <v>409</v>
      </c>
      <c r="W43" s="192">
        <v>4.7619047619047603E-2</v>
      </c>
      <c r="X43" s="192" t="s">
        <v>409</v>
      </c>
      <c r="Y43" s="192"/>
      <c r="Z43" s="192"/>
      <c r="AA43" s="80"/>
      <c r="AB43" s="80"/>
      <c r="AC43" s="80"/>
    </row>
    <row r="44" spans="1:29" x14ac:dyDescent="0.2">
      <c r="A44" s="84">
        <v>37</v>
      </c>
      <c r="B44" s="84" t="str">
        <f ca="1"/>
        <v>China</v>
      </c>
      <c r="C44" s="84" t="str">
        <f ca="1"/>
        <v>CHN</v>
      </c>
      <c r="D44" s="219" t="str">
        <f ca="1"/>
        <v>EAS           East Asia &amp; Pacific</v>
      </c>
      <c r="E44" s="219" t="str">
        <f ca="1"/>
        <v>IBRD</v>
      </c>
      <c r="F44" s="190" t="str">
        <f t="shared" ca="1" si="3"/>
        <v/>
      </c>
      <c r="G44" s="80">
        <f>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10</v>
      </c>
      <c r="H44" s="80" cm="1">
        <f t="array" ref="H44">IF(
    SUM(IF(
            ISNUMBER(
                IF(
                    $M$4:$V$4,
                    (M44:V44),
                    "")),
            1,
            0))
        =0,
    NA(),
    IF(
        Parameters!$D$15=1,
        IF(
            SUM(--(ISNUMBER(IF($M$4:$V$4=1,(M44:V44),""))))&gt;0,
            MAX(IF(
                ISNUMBER(M44:V44),
                IF(
                    M$4:V$4=1,
                    M44:V44,
                    ""),
                "")),
            MAX(IF(
                ISNUMBER(M44:V44),
                IF(
                    M$4:V$4=2,
                    M44:V44,
                    ""),
                ""))
        ),
        IF(
            Parameters!$D$16=1,
            IFERROR(
                AVERAGE(IF(
                    ISNUMBER(M44:V44),
                    IF(
                        M$4:V$4=1,
                        M44:V44,
                        ""),
                    "")),
                AVERAGE(IF(
                    ISNUMBER(M44:V44),
                    IF(
                        M$4:V$4=2,
                        M44:V44,
                        ""),
                    ""))
            ),
            IF(
                Parameters!$D$17=1,
                IFERROR(
                    IF(
                        OR(
                            IF(
                                ISNUMBER(M44:V44),
                                IF(
                                    M$4:V$4=1,
                                    M44:V44,
                                    ""),
                                "")
                            =0),
                        0,
                        GEOMEAN(IF(
                            ISNUMBER(M44:V44),
                            IF(
                                M$4:V$4=1,
                                M44:V44,
                                ""),
                            ""))
                    ),
                    IF(
                        OR(IF(
                            ISNUMBER(M44:V44),
                            IF(
                                M$4:V$4=2,
                                M44:V44,
                                ""),
                            "")
                            =0),
                        0,
                        GEOMEAN(IF(
                            ISNUMBER(M44:V44),
                            IF(
                                M$4:V$4=2,
                                M44:V44,
                                ""),
                            "")))
                )
            )
        )
    )
)</f>
        <v>10</v>
      </c>
      <c r="I44" s="191" cm="1">
        <f t="array" ref="I44">IF(
    SUM(IF(
            ISNUMBER(
                IF(
                    $M$5:$V$5,
                    (M44:V44),
                    "")),
            1,
            0))
        =0,
    NA(),
    IF(
        Parameters!$D$15=1,
        IF(
            SUM(--(ISNUMBER(IF($M$5:$V$5=1,(M44:V44),""))))&gt;0,
            MAX(IF(
                ISNUMBER(M44:V44),
                IF(
                    M$5:V$5=1,
                    M44:V44,
                    ""),
                "")),
            MAX(IF(
                ISNUMBER(M44:V44),
                IF(
                    M$5:V$5=2,
                    M44:V44,
                    ""),
                ""))
        ),
        IF(
            Parameters!$D$16=1,
            IFERROR(
                AVERAGE(IF(
                    ISNUMBER(M44:V44),
                    IF(
                        M$5:V$5=1,
                        M44:V44,
                        ""),
                    "")),
                AVERAGE(IF(
                    ISNUMBER(M44:V44),
                    IF(
                        M$5:V$5=2,
                        M44:V44,
                        ""),
                    ""))
            ),
            IF(
                Parameters!$D$17=1,
                IFERROR(
                    IF(
                        OR(
                            IF(
                                ISNUMBER(M44:V44),
                                IF(
                                    M$5:V$5=1,
                                    M44:V44,
                                    ""),
                                "")
                            =0),
                        0,
                        GEOMEAN(IF(
                            ISNUMBER(M44:V44),
                            IF(
                                M$5:V$5=1,
                                M44:V44,
                                ""),
                            ""))
                    ),
                    IF(
                        OR(IF(
                            ISNUMBER(M44:V44),
                            IF(
                                M$5:V$5=2,
                                M44:V44,
                                ""),
                            "")
                            =0),
                        0,
                        GEOMEAN(IF(
                            ISNUMBER(M44:V44),
                            IF(
                                M$5:V$5=2,
                                M44:V44,
                                ""),
                            "")))
                )
            )
        )
    )
)</f>
        <v>10</v>
      </c>
      <c r="J44" s="242">
        <v>44753</v>
      </c>
      <c r="K44" s="242">
        <v>45145</v>
      </c>
      <c r="L44" s="91" t="s">
        <v>68</v>
      </c>
      <c r="M44" s="192">
        <v>10</v>
      </c>
      <c r="N44" s="192">
        <v>10</v>
      </c>
      <c r="O44" s="192">
        <v>0</v>
      </c>
      <c r="P44" s="192">
        <v>0</v>
      </c>
      <c r="Q44" s="192">
        <v>0</v>
      </c>
      <c r="R44" s="192" t="s">
        <v>409</v>
      </c>
      <c r="S44" s="192">
        <v>7.5</v>
      </c>
      <c r="T44" s="192" t="s">
        <v>885</v>
      </c>
      <c r="U44" s="192">
        <v>0</v>
      </c>
      <c r="V44" s="192" t="s">
        <v>409</v>
      </c>
      <c r="W44" s="192">
        <v>2.2455089820359202E-2</v>
      </c>
      <c r="X44" s="192" t="s">
        <v>409</v>
      </c>
      <c r="Y44" s="192"/>
      <c r="Z44" s="192"/>
      <c r="AA44" s="80"/>
      <c r="AB44" s="80"/>
      <c r="AC44" s="80"/>
    </row>
    <row r="45" spans="1:29" x14ac:dyDescent="0.2">
      <c r="A45" s="84">
        <v>38</v>
      </c>
      <c r="B45" s="84" t="str">
        <f ca="1"/>
        <v>Côte d’Ivoire</v>
      </c>
      <c r="C45" s="84" t="str">
        <f ca="1"/>
        <v>CIV</v>
      </c>
      <c r="D45" s="219" t="str">
        <f ca="1"/>
        <v>SSF           Sub-Saharan Africa</v>
      </c>
      <c r="E45" s="219" t="str">
        <f ca="1"/>
        <v>IDA</v>
      </c>
      <c r="F45" s="190" t="str">
        <f t="shared" ca="1" si="3"/>
        <v/>
      </c>
      <c r="G45" s="80">
        <f>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0</v>
      </c>
      <c r="H45" s="80" cm="1">
        <f t="array" ref="H45">IF(
    SUM(IF(
            ISNUMBER(
                IF(
                    $M$4:$V$4,
                    (M45:V45),
                    "")),
            1,
            0))
        =0,
    NA(),
    IF(
        Parameters!$D$15=1,
        IF(
            SUM(--(ISNUMBER(IF($M$4:$V$4=1,(M45:V45),""))))&gt;0,
            MAX(IF(
                ISNUMBER(M45:V45),
                IF(
                    M$4:V$4=1,
                    M45:V45,
                    ""),
                "")),
            MAX(IF(
                ISNUMBER(M45:V45),
                IF(
                    M$4:V$4=2,
                    M45:V45,
                    ""),
                ""))
        ),
        IF(
            Parameters!$D$16=1,
            IFERROR(
                AVERAGE(IF(
                    ISNUMBER(M45:V45),
                    IF(
                        M$4:V$4=1,
                        M45:V45,
                        ""),
                    "")),
                AVERAGE(IF(
                    ISNUMBER(M45:V45),
                    IF(
                        M$4:V$4=2,
                        M45:V45,
                        ""),
                    ""))
            ),
            IF(
                Parameters!$D$17=1,
                IFERROR(
                    IF(
                        OR(
                            IF(
                                ISNUMBER(M45:V45),
                                IF(
                                    M$4:V$4=1,
                                    M45:V45,
                                    ""),
                                "")
                            =0),
                        0,
                        GEOMEAN(IF(
                            ISNUMBER(M45:V45),
                            IF(
                                M$4:V$4=1,
                                M45:V45,
                                ""),
                            ""))
                    ),
                    IF(
                        OR(IF(
                            ISNUMBER(M45:V45),
                            IF(
                                M$4:V$4=2,
                                M45:V45,
                                ""),
                            "")
                            =0),
                        0,
                        GEOMEAN(IF(
                            ISNUMBER(M45:V45),
                            IF(
                                M$4:V$4=2,
                                M45:V45,
                                ""),
                            "")))
                )
            )
        )
    )
)</f>
        <v>4.6666666666666599</v>
      </c>
      <c r="I45" s="191" cm="1">
        <f t="array" ref="I45">IF(
    SUM(IF(
            ISNUMBER(
                IF(
                    $M$5:$V$5,
                    (M45:V45),
                    "")),
            1,
            0))
        =0,
    NA(),
    IF(
        Parameters!$D$15=1,
        IF(
            SUM(--(ISNUMBER(IF($M$5:$V$5=1,(M45:V45),""))))&gt;0,
            MAX(IF(
                ISNUMBER(M45:V45),
                IF(
                    M$5:V$5=1,
                    M45:V45,
                    ""),
                "")),
            MAX(IF(
                ISNUMBER(M45:V45),
                IF(
                    M$5:V$5=2,
                    M45:V45,
                    ""),
                ""))
        ),
        IF(
            Parameters!$D$16=1,
            IFERROR(
                AVERAGE(IF(
                    ISNUMBER(M45:V45),
                    IF(
                        M$5:V$5=1,
                        M45:V45,
                        ""),
                    "")),
                AVERAGE(IF(
                    ISNUMBER(M45:V45),
                    IF(
                        M$5:V$5=2,
                        M45:V45,
                        ""),
                    ""))
            ),
            IF(
                Parameters!$D$17=1,
                IFERROR(
                    IF(
                        OR(
                            IF(
                                ISNUMBER(M45:V45),
                                IF(
                                    M$5:V$5=1,
                                    M45:V45,
                                    ""),
                                "")
                            =0),
                        0,
                        GEOMEAN(IF(
                            ISNUMBER(M45:V45),
                            IF(
                                M$5:V$5=1,
                                M45:V45,
                                ""),
                            ""))
                    ),
                    IF(
                        OR(IF(
                            ISNUMBER(M45:V45),
                            IF(
                                M$5:V$5=2,
                                M45:V45,
                                ""),
                            "")
                            =0),
                        0,
                        GEOMEAN(IF(
                            ISNUMBER(M45:V45),
                            IF(
                                M$5:V$5=2,
                                M45:V45,
                                ""),
                            "")))
                )
            )
        )
    )
)</f>
        <v>0</v>
      </c>
      <c r="J45" s="242">
        <v>45019</v>
      </c>
      <c r="K45" s="242">
        <v>45001</v>
      </c>
      <c r="L45" s="91" t="s">
        <v>69</v>
      </c>
      <c r="M45" s="192">
        <v>4.6666666666666599</v>
      </c>
      <c r="N45" s="192" t="s">
        <v>409</v>
      </c>
      <c r="O45" s="192">
        <v>0</v>
      </c>
      <c r="P45" s="192">
        <v>0</v>
      </c>
      <c r="Q45" s="192">
        <v>0</v>
      </c>
      <c r="R45" s="192" t="s">
        <v>409</v>
      </c>
      <c r="S45" s="192">
        <v>3.8</v>
      </c>
      <c r="T45" s="192" t="s">
        <v>409</v>
      </c>
      <c r="U45" s="192">
        <v>0</v>
      </c>
      <c r="V45" s="192" t="s">
        <v>409</v>
      </c>
      <c r="W45" s="192">
        <v>0</v>
      </c>
      <c r="X45" s="192" t="s">
        <v>409</v>
      </c>
      <c r="Y45" s="192"/>
      <c r="Z45" s="192"/>
      <c r="AA45" s="80"/>
      <c r="AB45" s="80"/>
      <c r="AC45" s="80"/>
    </row>
    <row r="46" spans="1:29" x14ac:dyDescent="0.2">
      <c r="A46" s="84">
        <v>39</v>
      </c>
      <c r="B46" s="84" t="str">
        <f ca="1"/>
        <v>Cameroon</v>
      </c>
      <c r="C46" s="84" t="str">
        <f ca="1"/>
        <v>CMR</v>
      </c>
      <c r="D46" s="219" t="str">
        <f ca="1"/>
        <v>SSF           Sub-Saharan Africa</v>
      </c>
      <c r="E46" s="219" t="str">
        <f ca="1"/>
        <v>Blend</v>
      </c>
      <c r="F46" s="190" t="str">
        <f t="shared" ca="1" si="3"/>
        <v/>
      </c>
      <c r="G46" s="80">
        <f>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0</v>
      </c>
      <c r="H46" s="80" cm="1">
        <f t="array" ref="H46">IF(
    SUM(IF(
            ISNUMBER(
                IF(
                    $M$4:$V$4,
                    (M46:V46),
                    "")),
            1,
            0))
        =0,
    NA(),
    IF(
        Parameters!$D$15=1,
        IF(
            SUM(--(ISNUMBER(IF($M$4:$V$4=1,(M46:V46),""))))&gt;0,
            MAX(IF(
                ISNUMBER(M46:V46),
                IF(
                    M$4:V$4=1,
                    M46:V46,
                    ""),
                "")),
            MAX(IF(
                ISNUMBER(M46:V46),
                IF(
                    M$4:V$4=2,
                    M46:V46,
                    ""),
                ""))
        ),
        IF(
            Parameters!$D$16=1,
            IFERROR(
                AVERAGE(IF(
                    ISNUMBER(M46:V46),
                    IF(
                        M$4:V$4=1,
                        M46:V46,
                        ""),
                    "")),
                AVERAGE(IF(
                    ISNUMBER(M46:V46),
                    IF(
                        M$4:V$4=2,
                        M46:V46,
                        ""),
                    ""))
            ),
            IF(
                Parameters!$D$17=1,
                IFERROR(
                    IF(
                        OR(
                            IF(
                                ISNUMBER(M46:V46),
                                IF(
                                    M$4:V$4=1,
                                    M46:V46,
                                    ""),
                                "")
                            =0),
                        0,
                        GEOMEAN(IF(
                            ISNUMBER(M46:V46),
                            IF(
                                M$4:V$4=1,
                                M46:V46,
                                ""),
                            ""))
                    ),
                    IF(
                        OR(IF(
                            ISNUMBER(M46:V46),
                            IF(
                                M$4:V$4=2,
                                M46:V46,
                                ""),
                            "")
                            =0),
                        0,
                        GEOMEAN(IF(
                            ISNUMBER(M46:V46),
                            IF(
                                M$4:V$4=2,
                                M46:V46,
                                ""),
                            "")))
                )
            )
        )
    )
)</f>
        <v>4.3333333333333304</v>
      </c>
      <c r="I46" s="191" cm="1">
        <f t="array" ref="I46">IF(
    SUM(IF(
            ISNUMBER(
                IF(
                    $M$5:$V$5,
                    (M46:V46),
                    "")),
            1,
            0))
        =0,
    NA(),
    IF(
        Parameters!$D$15=1,
        IF(
            SUM(--(ISNUMBER(IF($M$5:$V$5=1,(M46:V46),""))))&gt;0,
            MAX(IF(
                ISNUMBER(M46:V46),
                IF(
                    M$5:V$5=1,
                    M46:V46,
                    ""),
                "")),
            MAX(IF(
                ISNUMBER(M46:V46),
                IF(
                    M$5:V$5=2,
                    M46:V46,
                    ""),
                ""))
        ),
        IF(
            Parameters!$D$16=1,
            IFERROR(
                AVERAGE(IF(
                    ISNUMBER(M46:V46),
                    IF(
                        M$5:V$5=1,
                        M46:V46,
                        ""),
                    "")),
                AVERAGE(IF(
                    ISNUMBER(M46:V46),
                    IF(
                        M$5:V$5=2,
                        M46:V46,
                        ""),
                    ""))
            ),
            IF(
                Parameters!$D$17=1,
                IFERROR(
                    IF(
                        OR(
                            IF(
                                ISNUMBER(M46:V46),
                                IF(
                                    M$5:V$5=1,
                                    M46:V46,
                                    ""),
                                "")
                            =0),
                        0,
                        GEOMEAN(IF(
                            ISNUMBER(M46:V46),
                            IF(
                                M$5:V$5=1,
                                M46:V46,
                                ""),
                            ""))
                    ),
                    IF(
                        OR(IF(
                            ISNUMBER(M46:V46),
                            IF(
                                M$5:V$5=2,
                                M46:V46,
                                ""),
                            "")
                            =0),
                        0,
                        GEOMEAN(IF(
                            ISNUMBER(M46:V46),
                            IF(
                                M$5:V$5=2,
                                M46:V46,
                                ""),
                            "")))
                )
            )
        )
    )
)</f>
        <v>0</v>
      </c>
      <c r="J46" s="242">
        <v>45142</v>
      </c>
      <c r="K46" s="242">
        <v>45145</v>
      </c>
      <c r="L46" s="91" t="s">
        <v>71</v>
      </c>
      <c r="M46" s="192">
        <v>4.3333333333333304</v>
      </c>
      <c r="N46" s="192">
        <v>0</v>
      </c>
      <c r="O46" s="192">
        <v>0</v>
      </c>
      <c r="P46" s="192">
        <v>0</v>
      </c>
      <c r="Q46" s="192">
        <v>0</v>
      </c>
      <c r="R46" s="192" t="s">
        <v>409</v>
      </c>
      <c r="S46" s="192">
        <v>3.6</v>
      </c>
      <c r="T46" s="192" t="s">
        <v>886</v>
      </c>
      <c r="U46" s="192">
        <v>0</v>
      </c>
      <c r="V46" s="192" t="s">
        <v>409</v>
      </c>
      <c r="W46" s="192">
        <v>7.8947368421052599E-2</v>
      </c>
      <c r="X46" s="192" t="s">
        <v>409</v>
      </c>
      <c r="Y46" s="192"/>
      <c r="Z46" s="192"/>
      <c r="AA46" s="80"/>
      <c r="AB46" s="80"/>
      <c r="AC46" s="80"/>
    </row>
    <row r="47" spans="1:29" x14ac:dyDescent="0.2">
      <c r="A47" s="84">
        <v>40</v>
      </c>
      <c r="B47" s="84" t="str">
        <f ca="1"/>
        <v>Congo, Dem. Rep.</v>
      </c>
      <c r="C47" s="84" t="str">
        <f ca="1"/>
        <v>COD</v>
      </c>
      <c r="D47" s="219" t="str">
        <f ca="1"/>
        <v>SSF           Sub-Saharan Africa</v>
      </c>
      <c r="E47" s="219" t="str">
        <f ca="1"/>
        <v>IDA</v>
      </c>
      <c r="F47" s="190" t="str">
        <f t="shared" ca="1" si="3"/>
        <v/>
      </c>
      <c r="G47" s="80">
        <f>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0</v>
      </c>
      <c r="H47" s="80" cm="1">
        <f t="array" ref="H47">IF(
    SUM(IF(
            ISNUMBER(
                IF(
                    $M$4:$V$4,
                    (M47:V47),
                    "")),
            1,
            0))
        =0,
    NA(),
    IF(
        Parameters!$D$15=1,
        IF(
            SUM(--(ISNUMBER(IF($M$4:$V$4=1,(M47:V47),""))))&gt;0,
            MAX(IF(
                ISNUMBER(M47:V47),
                IF(
                    M$4:V$4=1,
                    M47:V47,
                    ""),
                "")),
            MAX(IF(
                ISNUMBER(M47:V47),
                IF(
                    M$4:V$4=2,
                    M47:V47,
                    ""),
                ""))
        ),
        IF(
            Parameters!$D$16=1,
            IFERROR(
                AVERAGE(IF(
                    ISNUMBER(M47:V47),
                    IF(
                        M$4:V$4=1,
                        M47:V47,
                        ""),
                    "")),
                AVERAGE(IF(
                    ISNUMBER(M47:V47),
                    IF(
                        M$4:V$4=2,
                        M47:V47,
                        ""),
                    ""))
            ),
            IF(
                Parameters!$D$17=1,
                IFERROR(
                    IF(
                        OR(
                            IF(
                                ISNUMBER(M47:V47),
                                IF(
                                    M$4:V$4=1,
                                    M47:V47,
                                    ""),
                                "")
                            =0),
                        0,
                        GEOMEAN(IF(
                            ISNUMBER(M47:V47),
                            IF(
                                M$4:V$4=1,
                                M47:V47,
                                ""),
                            ""))
                    ),
                    IF(
                        OR(IF(
                            ISNUMBER(M47:V47),
                            IF(
                                M$4:V$4=2,
                                M47:V47,
                                ""),
                            "")
                            =0),
                        0,
                        GEOMEAN(IF(
                            ISNUMBER(M47:V47),
                            IF(
                                M$4:V$4=2,
                                M47:V47,
                                ""),
                            "")))
                )
            )
        )
    )
)</f>
        <v>5.8333333333333304</v>
      </c>
      <c r="I47" s="191" cm="1">
        <f t="array" ref="I47">IF(
    SUM(IF(
            ISNUMBER(
                IF(
                    $M$5:$V$5,
                    (M47:V47),
                    "")),
            1,
            0))
        =0,
    NA(),
    IF(
        Parameters!$D$15=1,
        IF(
            SUM(--(ISNUMBER(IF($M$5:$V$5=1,(M47:V47),""))))&gt;0,
            MAX(IF(
                ISNUMBER(M47:V47),
                IF(
                    M$5:V$5=1,
                    M47:V47,
                    ""),
                "")),
            MAX(IF(
                ISNUMBER(M47:V47),
                IF(
                    M$5:V$5=2,
                    M47:V47,
                    ""),
                ""))
        ),
        IF(
            Parameters!$D$16=1,
            IFERROR(
                AVERAGE(IF(
                    ISNUMBER(M47:V47),
                    IF(
                        M$5:V$5=1,
                        M47:V47,
                        ""),
                    "")),
                AVERAGE(IF(
                    ISNUMBER(M47:V47),
                    IF(
                        M$5:V$5=2,
                        M47:V47,
                        ""),
                    ""))
            ),
            IF(
                Parameters!$D$17=1,
                IFERROR(
                    IF(
                        OR(
                            IF(
                                ISNUMBER(M47:V47),
                                IF(
                                    M$5:V$5=1,
                                    M47:V47,
                                    ""),
                                "")
                            =0),
                        0,
                        GEOMEAN(IF(
                            ISNUMBER(M47:V47),
                            IF(
                                M$5:V$5=1,
                                M47:V47,
                                ""),
                            ""))
                    ),
                    IF(
                        OR(IF(
                            ISNUMBER(M47:V47),
                            IF(
                                M$5:V$5=2,
                                M47:V47,
                                ""),
                            "")
                            =0),
                        0,
                        GEOMEAN(IF(
                            ISNUMBER(M47:V47),
                            IF(
                                M$5:V$5=2,
                                M47:V47,
                                ""),
                            "")))
                )
            )
        )
    )
)</f>
        <v>0</v>
      </c>
      <c r="J47" s="242">
        <v>45142</v>
      </c>
      <c r="K47" s="242">
        <v>45145</v>
      </c>
      <c r="L47" s="91" t="s">
        <v>72</v>
      </c>
      <c r="M47" s="192">
        <v>5.8333333333333304</v>
      </c>
      <c r="N47" s="192">
        <v>0</v>
      </c>
      <c r="O47" s="192">
        <v>0</v>
      </c>
      <c r="P47" s="192">
        <v>0</v>
      </c>
      <c r="Q47" s="192">
        <v>0</v>
      </c>
      <c r="R47" s="192" t="s">
        <v>409</v>
      </c>
      <c r="S47" s="192">
        <v>4.5</v>
      </c>
      <c r="T47" s="192" t="s">
        <v>887</v>
      </c>
      <c r="U47" s="192">
        <v>0</v>
      </c>
      <c r="V47" s="192" t="s">
        <v>409</v>
      </c>
      <c r="W47" s="192">
        <v>0</v>
      </c>
      <c r="X47" s="192" t="s">
        <v>409</v>
      </c>
      <c r="Y47" s="192"/>
      <c r="Z47" s="192"/>
      <c r="AA47" s="80"/>
      <c r="AB47" s="80"/>
      <c r="AC47" s="80"/>
    </row>
    <row r="48" spans="1:29" x14ac:dyDescent="0.2">
      <c r="A48" s="84">
        <v>41</v>
      </c>
      <c r="B48" s="84" t="str">
        <f ca="1"/>
        <v>Congo, Rep.</v>
      </c>
      <c r="C48" s="84" t="str">
        <f ca="1"/>
        <v>COG</v>
      </c>
      <c r="D48" s="219" t="str">
        <f ca="1"/>
        <v>SSF           Sub-Saharan Africa</v>
      </c>
      <c r="E48" s="219" t="str">
        <f ca="1"/>
        <v>Blend</v>
      </c>
      <c r="F48" s="190" t="str">
        <f t="shared" ca="1" si="3"/>
        <v/>
      </c>
      <c r="G48" s="80">
        <f>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0</v>
      </c>
      <c r="H48" s="80" cm="1">
        <f t="array" ref="H48">IF(
    SUM(IF(
            ISNUMBER(
                IF(
                    $M$4:$V$4,
                    (M48:V48),
                    "")),
            1,
            0))
        =0,
    NA(),
    IF(
        Parameters!$D$15=1,
        IF(
            SUM(--(ISNUMBER(IF($M$4:$V$4=1,(M48:V48),""))))&gt;0,
            MAX(IF(
                ISNUMBER(M48:V48),
                IF(
                    M$4:V$4=1,
                    M48:V48,
                    ""),
                "")),
            MAX(IF(
                ISNUMBER(M48:V48),
                IF(
                    M$4:V$4=2,
                    M48:V48,
                    ""),
                ""))
        ),
        IF(
            Parameters!$D$16=1,
            IFERROR(
                AVERAGE(IF(
                    ISNUMBER(M48:V48),
                    IF(
                        M$4:V$4=1,
                        M48:V48,
                        ""),
                    "")),
                AVERAGE(IF(
                    ISNUMBER(M48:V48),
                    IF(
                        M$4:V$4=2,
                        M48:V48,
                        ""),
                    ""))
            ),
            IF(
                Parameters!$D$17=1,
                IFERROR(
                    IF(
                        OR(
                            IF(
                                ISNUMBER(M48:V48),
                                IF(
                                    M$4:V$4=1,
                                    M48:V48,
                                    ""),
                                "")
                            =0),
                        0,
                        GEOMEAN(IF(
                            ISNUMBER(M48:V48),
                            IF(
                                M$4:V$4=1,
                                M48:V48,
                                ""),
                            ""))
                    ),
                    IF(
                        OR(IF(
                            ISNUMBER(M48:V48),
                            IF(
                                M$4:V$4=2,
                                M48:V48,
                                ""),
                            "")
                            =0),
                        0,
                        GEOMEAN(IF(
                            ISNUMBER(M48:V48),
                            IF(
                                M$4:V$4=2,
                                M48:V48,
                                ""),
                            "")))
                )
            )
        )
    )
)</f>
        <v>4.8333333333333304</v>
      </c>
      <c r="I48" s="191" cm="1">
        <f t="array" ref="I48">IF(
    SUM(IF(
            ISNUMBER(
                IF(
                    $M$5:$V$5,
                    (M48:V48),
                    "")),
            1,
            0))
        =0,
    NA(),
    IF(
        Parameters!$D$15=1,
        IF(
            SUM(--(ISNUMBER(IF($M$5:$V$5=1,(M48:V48),""))))&gt;0,
            MAX(IF(
                ISNUMBER(M48:V48),
                IF(
                    M$5:V$5=1,
                    M48:V48,
                    ""),
                "")),
            MAX(IF(
                ISNUMBER(M48:V48),
                IF(
                    M$5:V$5=2,
                    M48:V48,
                    ""),
                ""))
        ),
        IF(
            Parameters!$D$16=1,
            IFERROR(
                AVERAGE(IF(
                    ISNUMBER(M48:V48),
                    IF(
                        M$5:V$5=1,
                        M48:V48,
                        ""),
                    "")),
                AVERAGE(IF(
                    ISNUMBER(M48:V48),
                    IF(
                        M$5:V$5=2,
                        M48:V48,
                        ""),
                    ""))
            ),
            IF(
                Parameters!$D$17=1,
                IFERROR(
                    IF(
                        OR(
                            IF(
                                ISNUMBER(M48:V48),
                                IF(
                                    M$5:V$5=1,
                                    M48:V48,
                                    ""),
                                "")
                            =0),
                        0,
                        GEOMEAN(IF(
                            ISNUMBER(M48:V48),
                            IF(
                                M$5:V$5=1,
                                M48:V48,
                                ""),
                            ""))
                    ),
                    IF(
                        OR(IF(
                            ISNUMBER(M48:V48),
                            IF(
                                M$5:V$5=2,
                                M48:V48,
                                ""),
                            "")
                            =0),
                        0,
                        GEOMEAN(IF(
                            ISNUMBER(M48:V48),
                            IF(
                                M$5:V$5=2,
                                M48:V48,
                                ""),
                            "")))
                )
            )
        )
    )
)</f>
        <v>0</v>
      </c>
      <c r="J48" s="242">
        <v>44753</v>
      </c>
      <c r="K48" s="242">
        <v>44753</v>
      </c>
      <c r="L48" s="91" t="s">
        <v>73</v>
      </c>
      <c r="M48" s="192">
        <v>4.8333333333333304</v>
      </c>
      <c r="N48" s="192" t="s">
        <v>409</v>
      </c>
      <c r="O48" s="192">
        <v>0</v>
      </c>
      <c r="P48" s="192">
        <v>0</v>
      </c>
      <c r="Q48" s="192">
        <v>0</v>
      </c>
      <c r="R48" s="192" t="s">
        <v>409</v>
      </c>
      <c r="S48" s="192">
        <v>3.9</v>
      </c>
      <c r="T48" s="192" t="s">
        <v>409</v>
      </c>
      <c r="U48" s="192">
        <v>0</v>
      </c>
      <c r="V48" s="192" t="s">
        <v>409</v>
      </c>
      <c r="W48" s="192">
        <v>0</v>
      </c>
      <c r="X48" s="192" t="s">
        <v>409</v>
      </c>
      <c r="Y48" s="192"/>
      <c r="Z48" s="192"/>
      <c r="AA48" s="80"/>
      <c r="AB48" s="80"/>
      <c r="AC48" s="80"/>
    </row>
    <row r="49" spans="1:29" x14ac:dyDescent="0.2">
      <c r="A49" s="84">
        <v>42</v>
      </c>
      <c r="B49" s="84" t="str">
        <f ca="1"/>
        <v>Colombia</v>
      </c>
      <c r="C49" s="84" t="str">
        <f ca="1"/>
        <v>COL</v>
      </c>
      <c r="D49" s="219" t="str">
        <f ca="1"/>
        <v>LCN           Latin America &amp; Caribbean</v>
      </c>
      <c r="E49" s="219" t="str">
        <f ca="1"/>
        <v>IBRD</v>
      </c>
      <c r="F49" s="190" t="str">
        <f t="shared" ca="1" si="3"/>
        <v/>
      </c>
      <c r="G49" s="80">
        <f>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9.7467943448089631</v>
      </c>
      <c r="H49" s="80" cm="1">
        <f t="array" ref="H49">IF(
    SUM(IF(
            ISNUMBER(
                IF(
                    $M$4:$V$4,
                    (M49:V49),
                    "")),
            1,
            0))
        =0,
    NA(),
    IF(
        Parameters!$D$15=1,
        IF(
            SUM(--(ISNUMBER(IF($M$4:$V$4=1,(M49:V49),""))))&gt;0,
            MAX(IF(
                ISNUMBER(M49:V49),
                IF(
                    M$4:V$4=1,
                    M49:V49,
                    ""),
                "")),
            MAX(IF(
                ISNUMBER(M49:V49),
                IF(
                    M$4:V$4=2,
                    M49:V49,
                    ""),
                ""))
        ),
        IF(
            Parameters!$D$16=1,
            IFERROR(
                AVERAGE(IF(
                    ISNUMBER(M49:V49),
                    IF(
                        M$4:V$4=1,
                        M49:V49,
                        ""),
                    "")),
                AVERAGE(IF(
                    ISNUMBER(M49:V49),
                    IF(
                        M$4:V$4=2,
                        M49:V49,
                        ""),
                    ""))
            ),
            IF(
                Parameters!$D$17=1,
                IFERROR(
                    IF(
                        OR(
                            IF(
                                ISNUMBER(M49:V49),
                                IF(
                                    M$4:V$4=1,
                                    M49:V49,
                                    ""),
                                "")
                            =0),
                        0,
                        GEOMEAN(IF(
                            ISNUMBER(M49:V49),
                            IF(
                                M$4:V$4=1,
                                M49:V49,
                                ""),
                            ""))
                    ),
                    IF(
                        OR(IF(
                            ISNUMBER(M49:V49),
                            IF(
                                M$4:V$4=2,
                                M49:V49,
                                ""),
                            "")
                            =0),
                        0,
                        GEOMEAN(IF(
                            ISNUMBER(M49:V49),
                            IF(
                                M$4:V$4=2,
                                M49:V49,
                                ""),
                            "")))
                )
            )
        )
    )
)</f>
        <v>9.5</v>
      </c>
      <c r="I49" s="191" cm="1">
        <f t="array" ref="I49">IF(
    SUM(IF(
            ISNUMBER(
                IF(
                    $M$5:$V$5,
                    (M49:V49),
                    "")),
            1,
            0))
        =0,
    NA(),
    IF(
        Parameters!$D$15=1,
        IF(
            SUM(--(ISNUMBER(IF($M$5:$V$5=1,(M49:V49),""))))&gt;0,
            MAX(IF(
                ISNUMBER(M49:V49),
                IF(
                    M$5:V$5=1,
                    M49:V49,
                    ""),
                "")),
            MAX(IF(
                ISNUMBER(M49:V49),
                IF(
                    M$5:V$5=2,
                    M49:V49,
                    ""),
                ""))
        ),
        IF(
            Parameters!$D$16=1,
            IFERROR(
                AVERAGE(IF(
                    ISNUMBER(M49:V49),
                    IF(
                        M$5:V$5=1,
                        M49:V49,
                        ""),
                    "")),
                AVERAGE(IF(
                    ISNUMBER(M49:V49),
                    IF(
                        M$5:V$5=2,
                        M49:V49,
                        ""),
                    ""))
            ),
            IF(
                Parameters!$D$17=1,
                IFERROR(
                    IF(
                        OR(
                            IF(
                                ISNUMBER(M49:V49),
                                IF(
                                    M$5:V$5=1,
                                    M49:V49,
                                    ""),
                                "")
                            =0),
                        0,
                        GEOMEAN(IF(
                            ISNUMBER(M49:V49),
                            IF(
                                M$5:V$5=1,
                                M49:V49,
                                ""),
                            ""))
                    ),
                    IF(
                        OR(IF(
                            ISNUMBER(M49:V49),
                            IF(
                                M$5:V$5=2,
                                M49:V49,
                                ""),
                            "")
                            =0),
                        0,
                        GEOMEAN(IF(
                            ISNUMBER(M49:V49),
                            IF(
                                M$5:V$5=2,
                                M49:V49,
                                ""),
                            "")))
                )
            )
        )
    )
)</f>
        <v>10</v>
      </c>
      <c r="J49" s="242">
        <v>44753</v>
      </c>
      <c r="K49" s="242">
        <v>45099</v>
      </c>
      <c r="L49" s="91" t="s">
        <v>75</v>
      </c>
      <c r="M49" s="192">
        <v>9.5</v>
      </c>
      <c r="N49" s="192">
        <v>0</v>
      </c>
      <c r="O49" s="192">
        <v>0</v>
      </c>
      <c r="P49" s="192">
        <v>10</v>
      </c>
      <c r="Q49" s="192">
        <v>0</v>
      </c>
      <c r="R49" s="192" t="s">
        <v>409</v>
      </c>
      <c r="S49" s="192">
        <v>6.7</v>
      </c>
      <c r="T49" s="192" t="s">
        <v>888</v>
      </c>
      <c r="U49" s="192">
        <v>0</v>
      </c>
      <c r="V49" s="192" t="s">
        <v>851</v>
      </c>
      <c r="W49" s="192">
        <v>8.9552238805970102E-2</v>
      </c>
      <c r="X49" s="192" t="s">
        <v>409</v>
      </c>
      <c r="Y49" s="192"/>
      <c r="Z49" s="192"/>
      <c r="AA49" s="80"/>
      <c r="AB49" s="80"/>
      <c r="AC49" s="80"/>
    </row>
    <row r="50" spans="1:29" x14ac:dyDescent="0.2">
      <c r="A50" s="84">
        <v>43</v>
      </c>
      <c r="B50" s="84" t="str">
        <f ca="1"/>
        <v>Comoros</v>
      </c>
      <c r="C50" s="84" t="str">
        <f ca="1"/>
        <v>COM</v>
      </c>
      <c r="D50" s="219" t="str">
        <f ca="1"/>
        <v>SSF           Sub-Saharan Africa</v>
      </c>
      <c r="E50" s="219" t="str">
        <f ca="1"/>
        <v>IDA</v>
      </c>
      <c r="F50" s="190" t="str">
        <f t="shared" ca="1" si="3"/>
        <v/>
      </c>
      <c r="G50" s="80">
        <f>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0</v>
      </c>
      <c r="H50" s="80" cm="1">
        <f t="array" ref="H50">IF(
    SUM(IF(
            ISNUMBER(
                IF(
                    $M$4:$V$4,
                    (M50:V50),
                    "")),
            1,
            0))
        =0,
    NA(),
    IF(
        Parameters!$D$15=1,
        IF(
            SUM(--(ISNUMBER(IF($M$4:$V$4=1,(M50:V50),""))))&gt;0,
            MAX(IF(
                ISNUMBER(M50:V50),
                IF(
                    M$4:V$4=1,
                    M50:V50,
                    ""),
                "")),
            MAX(IF(
                ISNUMBER(M50:V50),
                IF(
                    M$4:V$4=2,
                    M50:V50,
                    ""),
                ""))
        ),
        IF(
            Parameters!$D$16=1,
            IFERROR(
                AVERAGE(IF(
                    ISNUMBER(M50:V50),
                    IF(
                        M$4:V$4=1,
                        M50:V50,
                        ""),
                    "")),
                AVERAGE(IF(
                    ISNUMBER(M50:V50),
                    IF(
                        M$4:V$4=2,
                        M50:V50,
                        ""),
                    ""))
            ),
            IF(
                Parameters!$D$17=1,
                IFERROR(
                    IF(
                        OR(
                            IF(
                                ISNUMBER(M50:V50),
                                IF(
                                    M$4:V$4=1,
                                    M50:V50,
                                    ""),
                                "")
                            =0),
                        0,
                        GEOMEAN(IF(
                            ISNUMBER(M50:V50),
                            IF(
                                M$4:V$4=1,
                                M50:V50,
                                ""),
                            ""))
                    ),
                    IF(
                        OR(IF(
                            ISNUMBER(M50:V50),
                            IF(
                                M$4:V$4=2,
                                M50:V50,
                                ""),
                            "")
                            =0),
                        0,
                        GEOMEAN(IF(
                            ISNUMBER(M50:V50),
                            IF(
                                M$4:V$4=2,
                                M50:V50,
                                ""),
                            "")))
                )
            )
        )
    )
)</f>
        <v>2.8333333333333299</v>
      </c>
      <c r="I50" s="191" cm="1">
        <f t="array" ref="I50">IF(
    SUM(IF(
            ISNUMBER(
                IF(
                    $M$5:$V$5,
                    (M50:V50),
                    "")),
            1,
            0))
        =0,
    NA(),
    IF(
        Parameters!$D$15=1,
        IF(
            SUM(--(ISNUMBER(IF($M$5:$V$5=1,(M50:V50),""))))&gt;0,
            MAX(IF(
                ISNUMBER(M50:V50),
                IF(
                    M$5:V$5=1,
                    M50:V50,
                    ""),
                "")),
            MAX(IF(
                ISNUMBER(M50:V50),
                IF(
                    M$5:V$5=2,
                    M50:V50,
                    ""),
                ""))
        ),
        IF(
            Parameters!$D$16=1,
            IFERROR(
                AVERAGE(IF(
                    ISNUMBER(M50:V50),
                    IF(
                        M$5:V$5=1,
                        M50:V50,
                        ""),
                    "")),
                AVERAGE(IF(
                    ISNUMBER(M50:V50),
                    IF(
                        M$5:V$5=2,
                        M50:V50,
                        ""),
                    ""))
            ),
            IF(
                Parameters!$D$17=1,
                IFERROR(
                    IF(
                        OR(
                            IF(
                                ISNUMBER(M50:V50),
                                IF(
                                    M$5:V$5=1,
                                    M50:V50,
                                    ""),
                                "")
                            =0),
                        0,
                        GEOMEAN(IF(
                            ISNUMBER(M50:V50),
                            IF(
                                M$5:V$5=1,
                                M50:V50,
                                ""),
                            ""))
                    ),
                    IF(
                        OR(IF(
                            ISNUMBER(M50:V50),
                            IF(
                                M$5:V$5=2,
                                M50:V50,
                                ""),
                            "")
                            =0),
                        0,
                        GEOMEAN(IF(
                            ISNUMBER(M50:V50),
                            IF(
                                M$5:V$5=2,
                                M50:V50,
                                ""),
                            "")))
                )
            )
        )
    )
)</f>
        <v>0</v>
      </c>
      <c r="J50" s="242">
        <v>45019</v>
      </c>
      <c r="K50" s="242">
        <v>45014</v>
      </c>
      <c r="L50" s="91" t="s">
        <v>77</v>
      </c>
      <c r="M50" s="192">
        <v>2.8333333333333299</v>
      </c>
      <c r="N50" s="192" t="s">
        <v>409</v>
      </c>
      <c r="O50" s="192">
        <v>0</v>
      </c>
      <c r="P50" s="192">
        <v>0</v>
      </c>
      <c r="Q50" s="192">
        <v>0</v>
      </c>
      <c r="R50" s="192" t="s">
        <v>409</v>
      </c>
      <c r="S50" s="192">
        <v>2.7</v>
      </c>
      <c r="T50" s="192" t="s">
        <v>409</v>
      </c>
      <c r="U50" s="192">
        <v>0</v>
      </c>
      <c r="V50" s="192" t="s">
        <v>409</v>
      </c>
      <c r="W50" s="192">
        <v>0</v>
      </c>
      <c r="X50" s="192" t="s">
        <v>409</v>
      </c>
      <c r="Y50" s="192"/>
      <c r="Z50" s="192"/>
      <c r="AA50" s="80"/>
      <c r="AB50" s="80"/>
      <c r="AC50" s="80"/>
    </row>
    <row r="51" spans="1:29" x14ac:dyDescent="0.2">
      <c r="A51" s="84">
        <v>44</v>
      </c>
      <c r="B51" s="84" t="str">
        <f ca="1"/>
        <v>Cabo Verde</v>
      </c>
      <c r="C51" s="84" t="str">
        <f ca="1"/>
        <v>CPV</v>
      </c>
      <c r="D51" s="219" t="str">
        <f ca="1"/>
        <v>SSF           Sub-Saharan Africa</v>
      </c>
      <c r="E51" s="219" t="str">
        <f ca="1"/>
        <v>Blend</v>
      </c>
      <c r="F51" s="190" t="str">
        <f t="shared" ca="1" si="3"/>
        <v/>
      </c>
      <c r="G51" s="80">
        <f>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2.8867513459481282</v>
      </c>
      <c r="H51" s="80" cm="1">
        <f t="array" ref="H51">IF(
    SUM(IF(
            ISNUMBER(
                IF(
                    $M$4:$V$4,
                    (M51:V51),
                    "")),
            1,
            0))
        =0,
    NA(),
    IF(
        Parameters!$D$15=1,
        IF(
            SUM(--(ISNUMBER(IF($M$4:$V$4=1,(M51:V51),""))))&gt;0,
            MAX(IF(
                ISNUMBER(M51:V51),
                IF(
                    M$4:V$4=1,
                    M51:V51,
                    ""),
                "")),
            MAX(IF(
                ISNUMBER(M51:V51),
                IF(
                    M$4:V$4=2,
                    M51:V51,
                    ""),
                ""))
        ),
        IF(
            Parameters!$D$16=1,
            IFERROR(
                AVERAGE(IF(
                    ISNUMBER(M51:V51),
                    IF(
                        M$4:V$4=1,
                        M51:V51,
                        ""),
                    "")),
                AVERAGE(IF(
                    ISNUMBER(M51:V51),
                    IF(
                        M$4:V$4=2,
                        M51:V51,
                        ""),
                    ""))
            ),
            IF(
                Parameters!$D$17=1,
                IFERROR(
                    IF(
                        OR(
                            IF(
                                ISNUMBER(M51:V51),
                                IF(
                                    M$4:V$4=1,
                                    M51:V51,
                                    ""),
                                "")
                            =0),
                        0,
                        GEOMEAN(IF(
                            ISNUMBER(M51:V51),
                            IF(
                                M$4:V$4=1,
                                M51:V51,
                                ""),
                            ""))
                    ),
                    IF(
                        OR(IF(
                            ISNUMBER(M51:V51),
                            IF(
                                M$4:V$4=2,
                                M51:V51,
                                ""),
                            "")
                            =0),
                        0,
                        GEOMEAN(IF(
                            ISNUMBER(M51:V51),
                            IF(
                                M$4:V$4=2,
                                M51:V51,
                                ""),
                            "")))
                )
            )
        )
    )
)</f>
        <v>0.83333333333333304</v>
      </c>
      <c r="I51" s="191" cm="1">
        <f t="array" ref="I51">IF(
    SUM(IF(
            ISNUMBER(
                IF(
                    $M$5:$V$5,
                    (M51:V51),
                    "")),
            1,
            0))
        =0,
    NA(),
    IF(
        Parameters!$D$15=1,
        IF(
            SUM(--(ISNUMBER(IF($M$5:$V$5=1,(M51:V51),""))))&gt;0,
            MAX(IF(
                ISNUMBER(M51:V51),
                IF(
                    M$5:V$5=1,
                    M51:V51,
                    ""),
                "")),
            MAX(IF(
                ISNUMBER(M51:V51),
                IF(
                    M$5:V$5=2,
                    M51:V51,
                    ""),
                ""))
        ),
        IF(
            Parameters!$D$16=1,
            IFERROR(
                AVERAGE(IF(
                    ISNUMBER(M51:V51),
                    IF(
                        M$5:V$5=1,
                        M51:V51,
                        ""),
                    "")),
                AVERAGE(IF(
                    ISNUMBER(M51:V51),
                    IF(
                        M$5:V$5=2,
                        M51:V51,
                        ""),
                    ""))
            ),
            IF(
                Parameters!$D$17=1,
                IFERROR(
                    IF(
                        OR(
                            IF(
                                ISNUMBER(M51:V51),
                                IF(
                                    M$5:V$5=1,
                                    M51:V51,
                                    ""),
                                "")
                            =0),
                        0,
                        GEOMEAN(IF(
                            ISNUMBER(M51:V51),
                            IF(
                                M$5:V$5=1,
                                M51:V51,
                                ""),
                            ""))
                    ),
                    IF(
                        OR(IF(
                            ISNUMBER(M51:V51),
                            IF(
                                M$5:V$5=2,
                                M51:V51,
                                ""),
                            "")
                            =0),
                        0,
                        GEOMEAN(IF(
                            ISNUMBER(M51:V51),
                            IF(
                                M$5:V$5=2,
                                M51:V51,
                                ""),
                            "")))
                )
            )
        )
    )
)</f>
        <v>10</v>
      </c>
      <c r="J51" s="242">
        <v>45142</v>
      </c>
      <c r="K51" s="242">
        <v>45142</v>
      </c>
      <c r="L51" s="91" t="s">
        <v>79</v>
      </c>
      <c r="M51" s="192">
        <v>0.83333333333333304</v>
      </c>
      <c r="N51" s="192" t="s">
        <v>409</v>
      </c>
      <c r="O51" s="192">
        <v>0</v>
      </c>
      <c r="P51" s="192">
        <v>0</v>
      </c>
      <c r="Q51" s="192">
        <v>10</v>
      </c>
      <c r="R51" s="192" t="s">
        <v>409</v>
      </c>
      <c r="S51" s="192">
        <v>1.5</v>
      </c>
      <c r="T51" s="192" t="s">
        <v>409</v>
      </c>
      <c r="U51" s="192">
        <v>0</v>
      </c>
      <c r="V51" s="192" t="s">
        <v>409</v>
      </c>
      <c r="W51" s="192">
        <v>1</v>
      </c>
      <c r="X51" s="192" t="s">
        <v>409</v>
      </c>
      <c r="Y51" s="192"/>
      <c r="Z51" s="192"/>
      <c r="AA51" s="80"/>
      <c r="AB51" s="80"/>
      <c r="AC51" s="80"/>
    </row>
    <row r="52" spans="1:29" x14ac:dyDescent="0.2">
      <c r="A52" s="84">
        <v>45</v>
      </c>
      <c r="B52" s="84" t="str">
        <f ca="1"/>
        <v>Costa Rica</v>
      </c>
      <c r="C52" s="84" t="str">
        <f ca="1"/>
        <v>CRI</v>
      </c>
      <c r="D52" s="219" t="str">
        <f ca="1"/>
        <v>LCN           Latin America &amp; Caribbean</v>
      </c>
      <c r="E52" s="219" t="str">
        <f ca="1"/>
        <v>IBRD</v>
      </c>
      <c r="F52" s="190" t="str">
        <f t="shared" ca="1" si="3"/>
        <v/>
      </c>
      <c r="G52" s="80">
        <f>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9.1287092917527666</v>
      </c>
      <c r="H52" s="80" cm="1">
        <f t="array" ref="H52">IF(
    SUM(IF(
            ISNUMBER(
                IF(
                    $M$4:$V$4,
                    (M52:V52),
                    "")),
            1,
            0))
        =0,
    NA(),
    IF(
        Parameters!$D$15=1,
        IF(
            SUM(--(ISNUMBER(IF($M$4:$V$4=1,(M52:V52),""))))&gt;0,
            MAX(IF(
                ISNUMBER(M52:V52),
                IF(
                    M$4:V$4=1,
                    M52:V52,
                    ""),
                "")),
            MAX(IF(
                ISNUMBER(M52:V52),
                IF(
                    M$4:V$4=2,
                    M52:V52,
                    ""),
                ""))
        ),
        IF(
            Parameters!$D$16=1,
            IFERROR(
                AVERAGE(IF(
                    ISNUMBER(M52:V52),
                    IF(
                        M$4:V$4=1,
                        M52:V52,
                        ""),
                    "")),
                AVERAGE(IF(
                    ISNUMBER(M52:V52),
                    IF(
                        M$4:V$4=2,
                        M52:V52,
                        ""),
                    ""))
            ),
            IF(
                Parameters!$D$17=1,
                IFERROR(
                    IF(
                        OR(
                            IF(
                                ISNUMBER(M52:V52),
                                IF(
                                    M$4:V$4=1,
                                    M52:V52,
                                    ""),
                                "")
                            =0),
                        0,
                        GEOMEAN(IF(
                            ISNUMBER(M52:V52),
                            IF(
                                M$4:V$4=1,
                                M52:V52,
                                ""),
                            ""))
                    ),
                    IF(
                        OR(IF(
                            ISNUMBER(M52:V52),
                            IF(
                                M$4:V$4=2,
                                M52:V52,
                                ""),
                            "")
                            =0),
                        0,
                        GEOMEAN(IF(
                            ISNUMBER(M52:V52),
                            IF(
                                M$4:V$4=2,
                                M52:V52,
                                ""),
                            "")))
                )
            )
        )
    )
)</f>
        <v>8.3333333333333304</v>
      </c>
      <c r="I52" s="191" cm="1">
        <f t="array" ref="I52">IF(
    SUM(IF(
            ISNUMBER(
                IF(
                    $M$5:$V$5,
                    (M52:V52),
                    "")),
            1,
            0))
        =0,
    NA(),
    IF(
        Parameters!$D$15=1,
        IF(
            SUM(--(ISNUMBER(IF($M$5:$V$5=1,(M52:V52),""))))&gt;0,
            MAX(IF(
                ISNUMBER(M52:V52),
                IF(
                    M$5:V$5=1,
                    M52:V52,
                    ""),
                "")),
            MAX(IF(
                ISNUMBER(M52:V52),
                IF(
                    M$5:V$5=2,
                    M52:V52,
                    ""),
                ""))
        ),
        IF(
            Parameters!$D$16=1,
            IFERROR(
                AVERAGE(IF(
                    ISNUMBER(M52:V52),
                    IF(
                        M$5:V$5=1,
                        M52:V52,
                        ""),
                    "")),
                AVERAGE(IF(
                    ISNUMBER(M52:V52),
                    IF(
                        M$5:V$5=2,
                        M52:V52,
                        ""),
                    ""))
            ),
            IF(
                Parameters!$D$17=1,
                IFERROR(
                    IF(
                        OR(
                            IF(
                                ISNUMBER(M52:V52),
                                IF(
                                    M$5:V$5=1,
                                    M52:V52,
                                    ""),
                                "")
                            =0),
                        0,
                        GEOMEAN(IF(
                            ISNUMBER(M52:V52),
                            IF(
                                M$5:V$5=1,
                                M52:V52,
                                ""),
                            ""))
                    ),
                    IF(
                        OR(IF(
                            ISNUMBER(M52:V52),
                            IF(
                                M$5:V$5=2,
                                M52:V52,
                                ""),
                            "")
                            =0),
                        0,
                        GEOMEAN(IF(
                            ISNUMBER(M52:V52),
                            IF(
                                M$5:V$5=2,
                                M52:V52,
                                ""),
                            "")))
                )
            )
        )
    )
)</f>
        <v>10</v>
      </c>
      <c r="J52" s="242">
        <v>45142</v>
      </c>
      <c r="K52" s="242">
        <v>45145</v>
      </c>
      <c r="L52" s="91" t="s">
        <v>81</v>
      </c>
      <c r="M52" s="192">
        <v>8.3333333333333304</v>
      </c>
      <c r="N52" s="192">
        <v>10</v>
      </c>
      <c r="O52" s="192">
        <v>0</v>
      </c>
      <c r="P52" s="192">
        <v>0</v>
      </c>
      <c r="Q52" s="192">
        <v>0</v>
      </c>
      <c r="R52" s="192" t="s">
        <v>409</v>
      </c>
      <c r="S52" s="192">
        <v>6</v>
      </c>
      <c r="T52" s="192" t="s">
        <v>880</v>
      </c>
      <c r="U52" s="192">
        <v>0</v>
      </c>
      <c r="V52" s="192" t="s">
        <v>409</v>
      </c>
      <c r="W52" s="192">
        <v>0</v>
      </c>
      <c r="X52" s="192" t="s">
        <v>409</v>
      </c>
      <c r="Y52" s="192"/>
      <c r="Z52" s="192"/>
      <c r="AA52" s="80"/>
      <c r="AB52" s="80"/>
      <c r="AC52" s="80"/>
    </row>
    <row r="53" spans="1:29" x14ac:dyDescent="0.2">
      <c r="A53" s="84">
        <v>46</v>
      </c>
      <c r="B53" s="84" t="str">
        <f ca="1"/>
        <v>Cuba</v>
      </c>
      <c r="C53" s="84" t="str">
        <f ca="1"/>
        <v>CUB</v>
      </c>
      <c r="D53" s="219" t="str">
        <f ca="1"/>
        <v>LCN           Latin America &amp; Caribbean</v>
      </c>
      <c r="E53" s="219" t="str">
        <f ca="1"/>
        <v>NA</v>
      </c>
      <c r="F53" s="190" t="str">
        <f t="shared" ca="1" si="3"/>
        <v/>
      </c>
      <c r="G53" s="80">
        <f>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$M$4:$V$4,
                    (M53:V53),
                    "")),
            1,
            0))
        =0,
    NA(),
    IF(
        Parameters!$D$15=1,
        IF(
            SUM(--(ISNUMBER(IF($M$4:$V$4=1,(M53:V53),""))))&gt;0,
            MAX(IF(
                ISNUMBER(M53:V53),
                IF(
                    M$4:V$4=1,
                    M53:V53,
                    ""),
                "")),
            MAX(IF(
                ISNUMBER(M53:V53),
                IF(
                    M$4:V$4=2,
                    M53:V53,
                    ""),
                ""))
        ),
        IF(
            Parameters!$D$16=1,
            IFERROR(
                AVERAGE(IF(
                    ISNUMBER(M53:V53),
                    IF(
                        M$4:V$4=1,
                        M53:V53,
                        ""),
                    "")),
                AVERAGE(IF(
                    ISNUMBER(M53:V53),
                    IF(
                        M$4:V$4=2,
                        M53:V53,
                        ""),
                    ""))
            ),
            IF(
                Parameters!$D$17=1,
                IFERROR(
                    IF(
                        OR(
                            IF(
                                ISNUMBER(M53:V53),
                                IF(
                                    M$4:V$4=1,
                                    M53:V53,
                                    ""),
                                "")
                            =0),
                        0,
                        GEOMEAN(IF(
                            ISNUMBER(M53:V53),
                            IF(
                                M$4:V$4=1,
                                M53:V53,
                                ""),
                            ""))
                    ),
                    IF(
                        OR(IF(
                            ISNUMBER(M53:V53),
                            IF(
                                M$4:V$4=2,
                                M53:V53,
                                ""),
                            "")
                            =0),
                        0,
                        GEOMEAN(IF(
                            ISNUMBER(M53:V53),
                            IF(
                                M$4:V$4=2,
                                M53:V53,
                                ""),
                            "")))
                )
            )
        )
    )
)</f>
        <v>7.6666666666666599</v>
      </c>
      <c r="I53" s="191" cm="1">
        <f t="array" ref="I53">IF(
    SUM(IF(
            ISNUMBER(
                IF(
                    $M$5:$V$5,
                    (M53:V53),
                    "")),
            1,
            0))
        =0,
    NA(),
    IF(
        Parameters!$D$15=1,
        IF(
            SUM(--(ISNUMBER(IF($M$5:$V$5=1,(M53:V53),""))))&gt;0,
            MAX(IF(
                ISNUMBER(M53:V53),
                IF(
                    M$5:V$5=1,
                    M53:V53,
                    ""),
                "")),
            MAX(IF(
                ISNUMBER(M53:V53),
                IF(
                    M$5:V$5=2,
                    M53:V53,
                    ""),
                ""))
        ),
        IF(
            Parameters!$D$16=1,
            IFERROR(
                AVERAGE(IF(
                    ISNUMBER(M53:V53),
                    IF(
                        M$5:V$5=1,
                        M53:V53,
                        ""),
                    "")),
                AVERAGE(IF(
                    ISNUMBER(M53:V53),
                    IF(
                        M$5:V$5=2,
                        M53:V53,
                        ""),
                    ""))
            ),
            IF(
                Parameters!$D$17=1,
                IFERROR(
                    IF(
                        OR(
                            IF(
                                ISNUMBER(M53:V53),
                                IF(
                                    M$5:V$5=1,
                                    M53:V53,
                                    ""),
                                "")
                            =0),
                        0,
                        GEOMEAN(IF(
                            ISNUMBER(M53:V53),
                            IF(
                                M$5:V$5=1,
                                M53:V53,
                                ""),
                            ""))
                    ),
                    IF(
                        OR(IF(
                            ISNUMBER(M53:V53),
                            IF(
                                M$5:V$5=2,
                                M53:V53,
                                ""),
                            "")
                            =0),
                        0,
                        GEOMEAN(IF(
                            ISNUMBER(M53:V53),
                            IF(
                                M$5:V$5=2,
                                M53:V53,
                                ""),
                            "")))
                )
            )
        )
    )
)</f>
        <v>0</v>
      </c>
      <c r="J53" s="242">
        <v>45142</v>
      </c>
      <c r="K53" s="242">
        <v>44887</v>
      </c>
      <c r="L53" s="91" t="s">
        <v>83</v>
      </c>
      <c r="M53" s="192">
        <v>7.6666666666666599</v>
      </c>
      <c r="N53" s="192" t="s">
        <v>409</v>
      </c>
      <c r="O53" s="192">
        <v>0</v>
      </c>
      <c r="P53" s="192">
        <v>0</v>
      </c>
      <c r="Q53" s="192">
        <v>0</v>
      </c>
      <c r="R53" s="192" t="s">
        <v>409</v>
      </c>
      <c r="S53" s="192">
        <v>5.6</v>
      </c>
      <c r="T53" s="192" t="s">
        <v>409</v>
      </c>
      <c r="U53" s="192">
        <v>0</v>
      </c>
      <c r="V53" s="192" t="s">
        <v>409</v>
      </c>
      <c r="W53" s="192">
        <v>0</v>
      </c>
      <c r="X53" s="192" t="s">
        <v>409</v>
      </c>
      <c r="Y53" s="192"/>
      <c r="Z53" s="192"/>
      <c r="AA53" s="80"/>
      <c r="AB53" s="80"/>
      <c r="AC53" s="80"/>
    </row>
    <row r="54" spans="1:29" x14ac:dyDescent="0.2">
      <c r="A54" s="84">
        <v>47</v>
      </c>
      <c r="B54" s="84" t="str">
        <f ca="1"/>
        <v>Curaçao</v>
      </c>
      <c r="C54" s="84" t="str">
        <f ca="1"/>
        <v>CUW</v>
      </c>
      <c r="D54" s="219" t="str">
        <f ca="1"/>
        <v>LCN           Latin America &amp; Caribbean</v>
      </c>
      <c r="E54" s="219" t="str">
        <f ca="1"/>
        <v>NA</v>
      </c>
      <c r="F54" s="190" t="str">
        <f t="shared" ca="1" si="3"/>
        <v/>
      </c>
      <c r="G54" s="80">
        <f>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0</v>
      </c>
      <c r="H54" s="80" t="e" cm="1">
        <f t="array" ref="H54">IF(
    SUM(IF(
            ISNUMBER(
                IF(
                    $M$4:$V$4,
                    (M54:V54),
                    "")),
            1,
            0))
        =0,
    NA(),
    IF(
        Parameters!$D$15=1,
        IF(
            SUM(--(ISNUMBER(IF($M$4:$V$4=1,(M54:V54),""))))&gt;0,
            MAX(IF(
                ISNUMBER(M54:V54),
                IF(
                    M$4:V$4=1,
                    M54:V54,
                    ""),
                "")),
            MAX(IF(
                ISNUMBER(M54:V54),
                IF(
                    M$4:V$4=2,
                    M54:V54,
                    ""),
                ""))
        ),
        IF(
            Parameters!$D$16=1,
            IFERROR(
                AVERAGE(IF(
                    ISNUMBER(M54:V54),
                    IF(
                        M$4:V$4=1,
                        M54:V54,
                        ""),
                    "")),
                AVERAGE(IF(
                    ISNUMBER(M54:V54),
                    IF(
                        M$4:V$4=2,
                        M54:V54,
                        ""),
                    ""))
            ),
            IF(
                Parameters!$D$17=1,
                IFERROR(
                    IF(
                        OR(
                            IF(
                                ISNUMBER(M54:V54),
                                IF(
                                    M$4:V$4=1,
                                    M54:V54,
                                    ""),
                                "")
                            =0),
                        0,
                        GEOMEAN(IF(
                            ISNUMBER(M54:V54),
                            IF(
                                M$4:V$4=1,
                                M54:V54,
                                ""),
                            ""))
                    ),
                    IF(
                        OR(IF(
                            ISNUMBER(M54:V54),
                            IF(
                                M$4:V$4=2,
                                M54:V54,
                                ""),
                            "")
                            =0),
                        0,
                        GEOMEAN(IF(
                            ISNUMBER(M54:V54),
                            IF(
                                M$4:V$4=2,
                                M54:V54,
                                ""),
                            "")))
                )
            )
        )
    )
)</f>
        <v>#N/A</v>
      </c>
      <c r="I54" s="191" cm="1">
        <f t="array" ref="I54">IF(
    SUM(IF(
            ISNUMBER(
                IF(
                    $M$5:$V$5,
                    (M54:V54),
                    "")),
            1,
            0))
        =0,
    NA(),
    IF(
        Parameters!$D$15=1,
        IF(
            SUM(--(ISNUMBER(IF($M$5:$V$5=1,(M54:V54),""))))&gt;0,
            MAX(IF(
                ISNUMBER(M54:V54),
                IF(
                    M$5:V$5=1,
                    M54:V54,
                    ""),
                "")),
            MAX(IF(
                ISNUMBER(M54:V54),
                IF(
                    M$5:V$5=2,
                    M54:V54,
                    ""),
                ""))
        ),
        IF(
            Parameters!$D$16=1,
            IFERROR(
                AVERAGE(IF(
                    ISNUMBER(M54:V54),
                    IF(
                        M$5:V$5=1,
                        M54:V54,
                        ""),
                    "")),
                AVERAGE(IF(
                    ISNUMBER(M54:V54),
                    IF(
                        M$5:V$5=2,
                        M54:V54,
                        ""),
                    ""))
            ),
            IF(
                Parameters!$D$17=1,
                IFERROR(
                    IF(
                        OR(
                            IF(
                                ISNUMBER(M54:V54),
                                IF(
                                    M$5:V$5=1,
                                    M54:V54,
                                    ""),
                                "")
                            =0),
                        0,
                        GEOMEAN(IF(
                            ISNUMBER(M54:V54),
                            IF(
                                M$5:V$5=1,
                                M54:V54,
                                ""),
                            ""))
                    ),
                    IF(
                        OR(IF(
                            ISNUMBER(M54:V54),
                            IF(
                                M$5:V$5=2,
                                M54:V54,
                                ""),
                            "")
                            =0),
                        0,
                        GEOMEAN(IF(
                            ISNUMBER(M54:V54),
                            IF(
                                M$5:V$5=2,
                                M54:V54,
                                ""),
                            "")))
                )
            )
        )
    )
)</f>
        <v>0</v>
      </c>
      <c r="J54" s="242" t="s">
        <v>409</v>
      </c>
      <c r="K54" s="242" t="s">
        <v>409</v>
      </c>
      <c r="L54" s="91" t="s">
        <v>704</v>
      </c>
      <c r="M54" s="192" t="s">
        <v>409</v>
      </c>
      <c r="N54" s="192" t="s">
        <v>409</v>
      </c>
      <c r="O54" s="192" t="s">
        <v>409</v>
      </c>
      <c r="P54" s="192">
        <v>0</v>
      </c>
      <c r="Q54" s="192" t="s">
        <v>409</v>
      </c>
      <c r="R54" s="192" t="s">
        <v>409</v>
      </c>
      <c r="S54" s="192" t="s">
        <v>409</v>
      </c>
      <c r="T54" s="192" t="s">
        <v>409</v>
      </c>
      <c r="U54" s="192" t="s">
        <v>409</v>
      </c>
      <c r="V54" s="192" t="s">
        <v>409</v>
      </c>
      <c r="W54" s="192" t="s">
        <v>409</v>
      </c>
      <c r="X54" s="192" t="s">
        <v>409</v>
      </c>
      <c r="Y54" s="192"/>
      <c r="Z54" s="192"/>
      <c r="AA54" s="80"/>
      <c r="AB54" s="80"/>
      <c r="AC54" s="80"/>
    </row>
    <row r="55" spans="1:29" x14ac:dyDescent="0.2">
      <c r="A55" s="84">
        <v>48</v>
      </c>
      <c r="B55" s="84" t="str">
        <f ca="1"/>
        <v>Cayman Islands</v>
      </c>
      <c r="C55" s="84" t="str">
        <f ca="1"/>
        <v>CYM</v>
      </c>
      <c r="D55" s="219" t="str">
        <f ca="1"/>
        <v>LCN           Latin America &amp; Caribbean</v>
      </c>
      <c r="E55" s="219" t="str">
        <f ca="1"/>
        <v>NA</v>
      </c>
      <c r="F55" s="190" t="str">
        <f t="shared" ca="1" si="3"/>
        <v/>
      </c>
      <c r="G55" s="80">
        <f>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0</v>
      </c>
      <c r="H55" s="80" t="e" cm="1">
        <f t="array" ref="H55">IF(
    SUM(IF(
            ISNUMBER(
                IF(
                    $M$4:$V$4,
                    (M55:V55),
                    "")),
            1,
            0))
        =0,
    NA(),
    IF(
        Parameters!$D$15=1,
        IF(
            SUM(--(ISNUMBER(IF($M$4:$V$4=1,(M55:V55),""))))&gt;0,
            MAX(IF(
                ISNUMBER(M55:V55),
                IF(
                    M$4:V$4=1,
                    M55:V55,
                    ""),
                "")),
            MAX(IF(
                ISNUMBER(M55:V55),
                IF(
                    M$4:V$4=2,
                    M55:V55,
                    ""),
                ""))
        ),
        IF(
            Parameters!$D$16=1,
            IFERROR(
                AVERAGE(IF(
                    ISNUMBER(M55:V55),
                    IF(
                        M$4:V$4=1,
                        M55:V55,
                        ""),
                    "")),
                AVERAGE(IF(
                    ISNUMBER(M55:V55),
                    IF(
                        M$4:V$4=2,
                        M55:V55,
                        ""),
                    ""))
            ),
            IF(
                Parameters!$D$17=1,
                IFERROR(
                    IF(
                        OR(
                            IF(
                                ISNUMBER(M55:V55),
                                IF(
                                    M$4:V$4=1,
                                    M55:V55,
                                    ""),
                                "")
                            =0),
                        0,
                        GEOMEAN(IF(
                            ISNUMBER(M55:V55),
                            IF(
                                M$4:V$4=1,
                                M55:V55,
                                ""),
                            ""))
                    ),
                    IF(
                        OR(IF(
                            ISNUMBER(M55:V55),
                            IF(
                                M$4:V$4=2,
                                M55:V55,
                                ""),
                            "")
                            =0),
                        0,
                        GEOMEAN(IF(
                            ISNUMBER(M55:V55),
                            IF(
                                M$4:V$4=2,
                                M55:V55,
                                ""),
                            "")))
                )
            )
        )
    )
)</f>
        <v>#N/A</v>
      </c>
      <c r="I55" s="191" cm="1">
        <f t="array" ref="I55">IF(
    SUM(IF(
            ISNUMBER(
                IF(
                    $M$5:$V$5,
                    (M55:V55),
                    "")),
            1,
            0))
        =0,
    NA(),
    IF(
        Parameters!$D$15=1,
        IF(
            SUM(--(ISNUMBER(IF($M$5:$V$5=1,(M55:V55),""))))&gt;0,
            MAX(IF(
                ISNUMBER(M55:V55),
                IF(
                    M$5:V$5=1,
                    M55:V55,
                    ""),
                "")),
            MAX(IF(
                ISNUMBER(M55:V55),
                IF(
                    M$5:V$5=2,
                    M55:V55,
                    ""),
                ""))
        ),
        IF(
            Parameters!$D$16=1,
            IFERROR(
                AVERAGE(IF(
                    ISNUMBER(M55:V55),
                    IF(
                        M$5:V$5=1,
                        M55:V55,
                        ""),
                    "")),
                AVERAGE(IF(
                    ISNUMBER(M55:V55),
                    IF(
                        M$5:V$5=2,
                        M55:V55,
                        ""),
                    ""))
            ),
            IF(
                Parameters!$D$17=1,
                IFERROR(
                    IF(
                        OR(
                            IF(
                                ISNUMBER(M55:V55),
                                IF(
                                    M$5:V$5=1,
                                    M55:V55,
                                    ""),
                                "")
                            =0),
                        0,
                        GEOMEAN(IF(
                            ISNUMBER(M55:V55),
                            IF(
                                M$5:V$5=1,
                                M55:V55,
                                ""),
                            ""))
                    ),
                    IF(
                        OR(IF(
                            ISNUMBER(M55:V55),
                            IF(
                                M$5:V$5=2,
                                M55:V55,
                                ""),
                            "")
                            =0),
                        0,
                        GEOMEAN(IF(
                            ISNUMBER(M55:V55),
                            IF(
                                M$5:V$5=2,
                                M55:V55,
                                ""),
                            "")))
                )
            )
        )
    )
)</f>
        <v>0</v>
      </c>
      <c r="J55" s="242">
        <v>44887</v>
      </c>
      <c r="K55" s="242">
        <v>45142</v>
      </c>
      <c r="L55" s="91" t="s">
        <v>705</v>
      </c>
      <c r="M55" s="192" t="s">
        <v>409</v>
      </c>
      <c r="N55" s="192" t="s">
        <v>409</v>
      </c>
      <c r="O55" s="192" t="s">
        <v>409</v>
      </c>
      <c r="P55" s="192">
        <v>0</v>
      </c>
      <c r="Q55" s="192">
        <v>0</v>
      </c>
      <c r="R55" s="192" t="s">
        <v>409</v>
      </c>
      <c r="S55" s="192" t="s">
        <v>409</v>
      </c>
      <c r="T55" s="192" t="s">
        <v>409</v>
      </c>
      <c r="U55" s="192" t="s">
        <v>409</v>
      </c>
      <c r="V55" s="192" t="s">
        <v>409</v>
      </c>
      <c r="W55" s="192">
        <v>0</v>
      </c>
      <c r="X55" s="192" t="s">
        <v>409</v>
      </c>
      <c r="Y55" s="192"/>
      <c r="Z55" s="192"/>
      <c r="AA55" s="80"/>
      <c r="AB55" s="80"/>
      <c r="AC55" s="80"/>
    </row>
    <row r="56" spans="1:29" x14ac:dyDescent="0.2">
      <c r="A56" s="84">
        <v>49</v>
      </c>
      <c r="B56" s="84" t="str">
        <f ca="1"/>
        <v>Cyprus</v>
      </c>
      <c r="C56" s="84" t="str">
        <f ca="1"/>
        <v>CYP</v>
      </c>
      <c r="D56" s="219" t="str">
        <f ca="1"/>
        <v>ECS           Europe &amp; Central Asia</v>
      </c>
      <c r="E56" s="219" t="str">
        <f ca="1"/>
        <v>NA</v>
      </c>
      <c r="F56" s="190" t="str">
        <f t="shared" ca="1" si="3"/>
        <v/>
      </c>
      <c r="G56" s="80">
        <f>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$M$4:$V$4,
                    (M56:V56),
                    "")),
            1,
            0))
        =0,
    NA(),
    IF(
        Parameters!$D$15=1,
        IF(
            SUM(--(ISNUMBER(IF($M$4:$V$4=1,(M56:V56),""))))&gt;0,
            MAX(IF(
                ISNUMBER(M56:V56),
                IF(
                    M$4:V$4=1,
                    M56:V56,
                    ""),
                "")),
            MAX(IF(
                ISNUMBER(M56:V56),
                IF(
                    M$4:V$4=2,
                    M56:V56,
                    ""),
                ""))
        ),
        IF(
            Parameters!$D$16=1,
            IFERROR(
                AVERAGE(IF(
                    ISNUMBER(M56:V56),
                    IF(
                        M$4:V$4=1,
                        M56:V56,
                        ""),
                    "")),
                AVERAGE(IF(
                    ISNUMBER(M56:V56),
                    IF(
                        M$4:V$4=2,
                        M56:V56,
                        ""),
                    ""))
            ),
            IF(
                Parameters!$D$17=1,
                IFERROR(
                    IF(
                        OR(
                            IF(
                                ISNUMBER(M56:V56),
                                IF(
                                    M$4:V$4=1,
                                    M56:V56,
                                    ""),
                                "")
                            =0),
                        0,
                        GEOMEAN(IF(
                            ISNUMBER(M56:V56),
                            IF(
                                M$4:V$4=1,
                                M56:V56,
                                ""),
                            ""))
                    ),
                    IF(
                        OR(IF(
                            ISNUMBER(M56:V56),
                            IF(
                                M$4:V$4=2,
                                M56:V56,
                                ""),
                            "")
                            =0),
                        0,
                        GEOMEAN(IF(
                            ISNUMBER(M56:V56),
                            IF(
                                M$4:V$4=2,
                                M56:V56,
                                ""),
                            "")))
                )
            )
        )
    )
)</f>
        <v>5.5</v>
      </c>
      <c r="I56" s="191" cm="1">
        <f t="array" ref="I56">IF(
    SUM(IF(
            ISNUMBER(
                IF(
                    $M$5:$V$5,
                    (M56:V56),
                    "")),
            1,
            0))
        =0,
    NA(),
    IF(
        Parameters!$D$15=1,
        IF(
            SUM(--(ISNUMBER(IF($M$5:$V$5=1,(M56:V56),""))))&gt;0,
            MAX(IF(
                ISNUMBER(M56:V56),
                IF(
                    M$5:V$5=1,
                    M56:V56,
                    ""),
                "")),
            MAX(IF(
                ISNUMBER(M56:V56),
                IF(
                    M$5:V$5=2,
                    M56:V56,
                    ""),
                ""))
        ),
        IF(
            Parameters!$D$16=1,
            IFERROR(
                AVERAGE(IF(
                    ISNUMBER(M56:V56),
                    IF(
                        M$5:V$5=1,
                        M56:V56,
                        ""),
                    "")),
                AVERAGE(IF(
                    ISNUMBER(M56:V56),
                    IF(
                        M$5:V$5=2,
                        M56:V56,
                        ""),
                    ""))
            ),
            IF(
                Parameters!$D$17=1,
                IFERROR(
                    IF(
                        OR(
                            IF(
                                ISNUMBER(M56:V56),
                                IF(
                                    M$5:V$5=1,
                                    M56:V56,
                                    ""),
                                "")
                            =0),
                        0,
                        GEOMEAN(IF(
                            ISNUMBER(M56:V56),
                            IF(
                                M$5:V$5=1,
                                M56:V56,
                                ""),
                            ""))
                    ),
                    IF(
                        OR(IF(
                            ISNUMBER(M56:V56),
                            IF(
                                M$5:V$5=2,
                                M56:V56,
                                ""),
                            "")
                            =0),
                        0,
                        GEOMEAN(IF(
                            ISNUMBER(M56:V56),
                            IF(
                                M$5:V$5=2,
                                M56:V56,
                                ""),
                            "")))
                )
            )
        )
    )
)</f>
        <v>0</v>
      </c>
      <c r="J56" s="242">
        <v>45142</v>
      </c>
      <c r="K56" s="242">
        <v>45075</v>
      </c>
      <c r="L56" s="91" t="s">
        <v>85</v>
      </c>
      <c r="M56" s="192">
        <v>5.5</v>
      </c>
      <c r="N56" s="192" t="s">
        <v>409</v>
      </c>
      <c r="O56" s="192">
        <v>0</v>
      </c>
      <c r="P56" s="192">
        <v>0</v>
      </c>
      <c r="Q56" s="192">
        <v>0</v>
      </c>
      <c r="R56" s="192" t="s">
        <v>409</v>
      </c>
      <c r="S56" s="192">
        <v>4.3</v>
      </c>
      <c r="T56" s="192" t="s">
        <v>409</v>
      </c>
      <c r="U56" s="192">
        <v>0</v>
      </c>
      <c r="V56" s="192" t="s">
        <v>409</v>
      </c>
      <c r="W56" s="192">
        <v>0</v>
      </c>
      <c r="X56" s="192" t="s">
        <v>409</v>
      </c>
      <c r="Y56" s="192"/>
      <c r="Z56" s="192"/>
      <c r="AA56" s="80"/>
      <c r="AB56" s="80"/>
      <c r="AC56" s="80"/>
    </row>
    <row r="57" spans="1:29" x14ac:dyDescent="0.2">
      <c r="A57" s="84">
        <v>50</v>
      </c>
      <c r="B57" s="84" t="str">
        <f ca="1"/>
        <v>Czech Republic</v>
      </c>
      <c r="C57" s="84" t="str">
        <f ca="1"/>
        <v>CZE</v>
      </c>
      <c r="D57" s="219" t="str">
        <f ca="1"/>
        <v>ECS           Europe &amp; Central Asia</v>
      </c>
      <c r="E57" s="219" t="str">
        <f ca="1"/>
        <v>NA</v>
      </c>
      <c r="F57" s="190" t="str">
        <f t="shared" ca="1" si="3"/>
        <v/>
      </c>
      <c r="G57" s="80">
        <f>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$M$4:$V$4,
                    (M57:V57),
                    "")),
            1,
            0))
        =0,
    NA(),
    IF(
        Parameters!$D$15=1,
        IF(
            SUM(--(ISNUMBER(IF($M$4:$V$4=1,(M57:V57),""))))&gt;0,
            MAX(IF(
                ISNUMBER(M57:V57),
                IF(
                    M$4:V$4=1,
                    M57:V57,
                    ""),
                "")),
            MAX(IF(
                ISNUMBER(M57:V57),
                IF(
                    M$4:V$4=2,
                    M57:V57,
                    ""),
                ""))
        ),
        IF(
            Parameters!$D$16=1,
            IFERROR(
                AVERAGE(IF(
                    ISNUMBER(M57:V57),
                    IF(
                        M$4:V$4=1,
                        M57:V57,
                        ""),
                    "")),
                AVERAGE(IF(
                    ISNUMBER(M57:V57),
                    IF(
                        M$4:V$4=2,
                        M57:V57,
                        ""),
                    ""))
            ),
            IF(
                Parameters!$D$17=1,
                IFERROR(
                    IF(
                        OR(
                            IF(
                                ISNUMBER(M57:V57),
                                IF(
                                    M$4:V$4=1,
                                    M57:V57,
                                    ""),
                                "")
                            =0),
                        0,
                        GEOMEAN(IF(
                            ISNUMBER(M57:V57),
                            IF(
                                M$4:V$4=1,
                                M57:V57,
                                ""),
                            ""))
                    ),
                    IF(
                        OR(IF(
                            ISNUMBER(M57:V57),
                            IF(
                                M$4:V$4=2,
                                M57:V57,
                                ""),
                            "")
                            =0),
                        0,
                        GEOMEAN(IF(
                            ISNUMBER(M57:V57),
                            IF(
                                M$4:V$4=2,
                                M57:V57,
                                ""),
                            "")))
                )
            )
        )
    )
)</f>
        <v>1.1666666666666601</v>
      </c>
      <c r="I57" s="191" cm="1">
        <f t="array" ref="I57">IF(
    SUM(IF(
            ISNUMBER(
                IF(
                    $M$5:$V$5,
                    (M57:V57),
                    "")),
            1,
            0))
        =0,
    NA(),
    IF(
        Parameters!$D$15=1,
        IF(
            SUM(--(ISNUMBER(IF($M$5:$V$5=1,(M57:V57),""))))&gt;0,
            MAX(IF(
                ISNUMBER(M57:V57),
                IF(
                    M$5:V$5=1,
                    M57:V57,
                    ""),
                "")),
            MAX(IF(
                ISNUMBER(M57:V57),
                IF(
                    M$5:V$5=2,
                    M57:V57,
                    ""),
                ""))
        ),
        IF(
            Parameters!$D$16=1,
            IFERROR(
                AVERAGE(IF(
                    ISNUMBER(M57:V57),
                    IF(
                        M$5:V$5=1,
                        M57:V57,
                        ""),
                    "")),
                AVERAGE(IF(
                    ISNUMBER(M57:V57),
                    IF(
                        M$5:V$5=2,
                        M57:V57,
                        ""),
                    ""))
            ),
            IF(
                Parameters!$D$17=1,
                IFERROR(
                    IF(
                        OR(
                            IF(
                                ISNUMBER(M57:V57),
                                IF(
                                    M$5:V$5=1,
                                    M57:V57,
                                    ""),
                                "")
                            =0),
                        0,
                        GEOMEAN(IF(
                            ISNUMBER(M57:V57),
                            IF(
                                M$5:V$5=1,
                                M57:V57,
                                ""),
                            ""))
                    ),
                    IF(
                        OR(IF(
                            ISNUMBER(M57:V57),
                            IF(
                                M$5:V$5=2,
                                M57:V57,
                                ""),
                            "")
                            =0),
                        0,
                        GEOMEAN(IF(
                            ISNUMBER(M57:V57),
                            IF(
                                M$5:V$5=2,
                                M57:V57,
                                ""),
                            "")))
                )
            )
        )
    )
)</f>
        <v>0</v>
      </c>
      <c r="J57" s="242">
        <v>45142</v>
      </c>
      <c r="K57" s="242">
        <v>45142</v>
      </c>
      <c r="L57" s="91" t="s">
        <v>87</v>
      </c>
      <c r="M57" s="192">
        <v>1.1666666666666601</v>
      </c>
      <c r="N57" s="192" t="s">
        <v>409</v>
      </c>
      <c r="O57" s="192">
        <v>0</v>
      </c>
      <c r="P57" s="192">
        <v>0</v>
      </c>
      <c r="Q57" s="192">
        <v>0</v>
      </c>
      <c r="R57" s="192" t="s">
        <v>409</v>
      </c>
      <c r="S57" s="192">
        <v>1.7</v>
      </c>
      <c r="T57" s="192" t="s">
        <v>409</v>
      </c>
      <c r="U57" s="192">
        <v>0</v>
      </c>
      <c r="V57" s="192" t="s">
        <v>409</v>
      </c>
      <c r="W57" s="192">
        <v>0.31578947368421001</v>
      </c>
      <c r="X57" s="192" t="s">
        <v>409</v>
      </c>
      <c r="Y57" s="192"/>
      <c r="Z57" s="192"/>
      <c r="AA57" s="80"/>
      <c r="AB57" s="80"/>
      <c r="AC57" s="80"/>
    </row>
    <row r="58" spans="1:29" x14ac:dyDescent="0.2">
      <c r="A58" s="84">
        <v>51</v>
      </c>
      <c r="B58" s="84" t="str">
        <f ca="1"/>
        <v>Germany</v>
      </c>
      <c r="C58" s="84" t="str">
        <f ca="1"/>
        <v>DEU</v>
      </c>
      <c r="D58" s="219" t="str">
        <f ca="1"/>
        <v>ECS           Europe &amp; Central Asia</v>
      </c>
      <c r="E58" s="219" t="str">
        <f ca="1"/>
        <v>NA</v>
      </c>
      <c r="F58" s="190" t="str">
        <f t="shared" ca="1" si="3"/>
        <v/>
      </c>
      <c r="G58" s="80">
        <f>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$M$4:$V$4,
                    (M58:V58),
                    "")),
            1,
            0))
        =0,
    NA(),
    IF(
        Parameters!$D$15=1,
        IF(
            SUM(--(ISNUMBER(IF($M$4:$V$4=1,(M58:V58),""))))&gt;0,
            MAX(IF(
                ISNUMBER(M58:V58),
                IF(
                    M$4:V$4=1,
                    M58:V58,
                    ""),
                "")),
            MAX(IF(
                ISNUMBER(M58:V58),
                IF(
                    M$4:V$4=2,
                    M58:V58,
                    ""),
                ""))
        ),
        IF(
            Parameters!$D$16=1,
            IFERROR(
                AVERAGE(IF(
                    ISNUMBER(M58:V58),
                    IF(
                        M$4:V$4=1,
                        M58:V58,
                        ""),
                    "")),
                AVERAGE(IF(
                    ISNUMBER(M58:V58),
                    IF(
                        M$4:V$4=2,
                        M58:V58,
                        ""),
                    ""))
            ),
            IF(
                Parameters!$D$17=1,
                IFERROR(
                    IF(
                        OR(
                            IF(
                                ISNUMBER(M58:V58),
                                IF(
                                    M$4:V$4=1,
                                    M58:V58,
                                    ""),
                                "")
                            =0),
                        0,
                        GEOMEAN(IF(
                            ISNUMBER(M58:V58),
                            IF(
                                M$4:V$4=1,
                                M58:V58,
                                ""),
                            ""))
                    ),
                    IF(
                        OR(IF(
                            ISNUMBER(M58:V58),
                            IF(
                                M$4:V$4=2,
                                M58:V58,
                                ""),
                            "")
                            =0),
                        0,
                        GEOMEAN(IF(
                            ISNUMBER(M58:V58),
                            IF(
                                M$4:V$4=2,
                                M58:V58,
                                ""),
                            "")))
                )
            )
        )
    )
)</f>
        <v>2.5</v>
      </c>
      <c r="I58" s="191" cm="1">
        <f t="array" ref="I58">IF(
    SUM(IF(
            ISNUMBER(
                IF(
                    $M$5:$V$5,
                    (M58:V58),
                    "")),
            1,
            0))
        =0,
    NA(),
    IF(
        Parameters!$D$15=1,
        IF(
            SUM(--(ISNUMBER(IF($M$5:$V$5=1,(M58:V58),""))))&gt;0,
            MAX(IF(
                ISNUMBER(M58:V58),
                IF(
                    M$5:V$5=1,
                    M58:V58,
                    ""),
                "")),
            MAX(IF(
                ISNUMBER(M58:V58),
                IF(
                    M$5:V$5=2,
                    M58:V58,
                    ""),
                ""))
        ),
        IF(
            Parameters!$D$16=1,
            IFERROR(
                AVERAGE(IF(
                    ISNUMBER(M58:V58),
                    IF(
                        M$5:V$5=1,
                        M58:V58,
                        ""),
                    "")),
                AVERAGE(IF(
                    ISNUMBER(M58:V58),
                    IF(
                        M$5:V$5=2,
                        M58:V58,
                        ""),
                    ""))
            ),
            IF(
                Parameters!$D$17=1,
                IFERROR(
                    IF(
                        OR(
                            IF(
                                ISNUMBER(M58:V58),
                                IF(
                                    M$5:V$5=1,
                                    M58:V58,
                                    ""),
                                "")
                            =0),
                        0,
                        GEOMEAN(IF(
                            ISNUMBER(M58:V58),
                            IF(
                                M$5:V$5=1,
                                M58:V58,
                                ""),
                            ""))
                    ),
                    IF(
                        OR(IF(
                            ISNUMBER(M58:V58),
                            IF(
                                M$5:V$5=2,
                                M58:V58,
                                ""),
                            "")
                            =0),
                        0,
                        GEOMEAN(IF(
                            ISNUMBER(M58:V58),
                            IF(
                                M$5:V$5=2,
                                M58:V58,
                                ""),
                            "")))
                )
            )
        )
    )
)</f>
        <v>0</v>
      </c>
      <c r="J58" s="242">
        <v>45142</v>
      </c>
      <c r="K58" s="242">
        <v>45145</v>
      </c>
      <c r="L58" s="91" t="s">
        <v>89</v>
      </c>
      <c r="M58" s="192">
        <v>2.5</v>
      </c>
      <c r="N58" s="192">
        <v>0</v>
      </c>
      <c r="O58" s="192">
        <v>0</v>
      </c>
      <c r="P58" s="192">
        <v>0</v>
      </c>
      <c r="Q58" s="192">
        <v>0</v>
      </c>
      <c r="R58" s="192" t="s">
        <v>409</v>
      </c>
      <c r="S58" s="192">
        <v>2.5</v>
      </c>
      <c r="T58" s="192" t="s">
        <v>889</v>
      </c>
      <c r="U58" s="192">
        <v>0</v>
      </c>
      <c r="V58" s="192" t="s">
        <v>409</v>
      </c>
      <c r="W58" s="192">
        <v>8.8235294117646995E-2</v>
      </c>
      <c r="X58" s="192" t="s">
        <v>409</v>
      </c>
      <c r="Y58" s="192"/>
      <c r="Z58" s="192"/>
      <c r="AA58" s="80"/>
      <c r="AB58" s="80"/>
      <c r="AC58" s="80"/>
    </row>
    <row r="59" spans="1:29" x14ac:dyDescent="0.2">
      <c r="A59" s="84">
        <v>52</v>
      </c>
      <c r="B59" s="84" t="str">
        <f ca="1"/>
        <v>Djibouti</v>
      </c>
      <c r="C59" s="84" t="str">
        <f ca="1"/>
        <v>DJI</v>
      </c>
      <c r="D59" s="219" t="str">
        <f ca="1"/>
        <v>MEA           Middle East &amp; North Africa</v>
      </c>
      <c r="E59" s="219" t="str">
        <f ca="1"/>
        <v>IDA</v>
      </c>
      <c r="F59" s="190" t="str">
        <f t="shared" ca="1" si="3"/>
        <v/>
      </c>
      <c r="G59" s="80">
        <f>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0</v>
      </c>
      <c r="H59" s="80" cm="1">
        <f t="array" ref="H59">IF(
    SUM(IF(
            ISNUMBER(
                IF(
                    $M$4:$V$4,
                    (M59:V59),
                    "")),
            1,
            0))
        =0,
    NA(),
    IF(
        Parameters!$D$15=1,
        IF(
            SUM(--(ISNUMBER(IF($M$4:$V$4=1,(M59:V59),""))))&gt;0,
            MAX(IF(
                ISNUMBER(M59:V59),
                IF(
                    M$4:V$4=1,
                    M59:V59,
                    ""),
                "")),
            MAX(IF(
                ISNUMBER(M59:V59),
                IF(
                    M$4:V$4=2,
                    M59:V59,
                    ""),
                ""))
        ),
        IF(
            Parameters!$D$16=1,
            IFERROR(
                AVERAGE(IF(
                    ISNUMBER(M59:V59),
                    IF(
                        M$4:V$4=1,
                        M59:V59,
                        ""),
                    "")),
                AVERAGE(IF(
                    ISNUMBER(M59:V59),
                    IF(
                        M$4:V$4=2,
                        M59:V59,
                        ""),
                    ""))
            ),
            IF(
                Parameters!$D$17=1,
                IFERROR(
                    IF(
                        OR(
                            IF(
                                ISNUMBER(M59:V59),
                                IF(
                                    M$4:V$4=1,
                                    M59:V59,
                                    ""),
                                "")
                            =0),
                        0,
                        GEOMEAN(IF(
                            ISNUMBER(M59:V59),
                            IF(
                                M$4:V$4=1,
                                M59:V59,
                                ""),
                            ""))
                    ),
                    IF(
                        OR(IF(
                            ISNUMBER(M59:V59),
                            IF(
                                M$4:V$4=2,
                                M59:V59,
                                ""),
                            "")
                            =0),
                        0,
                        GEOMEAN(IF(
                            ISNUMBER(M59:V59),
                            IF(
                                M$4:V$4=2,
                                M59:V59,
                                ""),
                            "")))
                )
            )
        )
    )
)</f>
        <v>7.3333333333333304</v>
      </c>
      <c r="I59" s="191" cm="1">
        <f t="array" ref="I59">IF(
    SUM(IF(
            ISNUMBER(
                IF(
                    $M$5:$V$5,
                    (M59:V59),
                    "")),
            1,
            0))
        =0,
    NA(),
    IF(
        Parameters!$D$15=1,
        IF(
            SUM(--(ISNUMBER(IF($M$5:$V$5=1,(M59:V59),""))))&gt;0,
            MAX(IF(
                ISNUMBER(M59:V59),
                IF(
                    M$5:V$5=1,
                    M59:V59,
                    ""),
                "")),
            MAX(IF(
                ISNUMBER(M59:V59),
                IF(
                    M$5:V$5=2,
                    M59:V59,
                    ""),
                ""))
        ),
        IF(
            Parameters!$D$16=1,
            IFERROR(
                AVERAGE(IF(
                    ISNUMBER(M59:V59),
                    IF(
                        M$5:V$5=1,
                        M59:V59,
                        ""),
                    "")),
                AVERAGE(IF(
                    ISNUMBER(M59:V59),
                    IF(
                        M$5:V$5=2,
                        M59:V59,
                        ""),
                    ""))
            ),
            IF(
                Parameters!$D$17=1,
                IFERROR(
                    IF(
                        OR(
                            IF(
                                ISNUMBER(M59:V59),
                                IF(
                                    M$5:V$5=1,
                                    M59:V59,
                                    ""),
                                "")
                            =0),
                        0,
                        GEOMEAN(IF(
                            ISNUMBER(M59:V59),
                            IF(
                                M$5:V$5=1,
                                M59:V59,
                                ""),
                            ""))
                    ),
                    IF(
                        OR(IF(
                            ISNUMBER(M59:V59),
                            IF(
                                M$5:V$5=2,
                                M59:V59,
                                ""),
                            "")
                            =0),
                        0,
                        GEOMEAN(IF(
                            ISNUMBER(M59:V59),
                            IF(
                                M$5:V$5=2,
                                M59:V59,
                                ""),
                            "")))
                )
            )
        )
    )
)</f>
        <v>0</v>
      </c>
      <c r="J59" s="242">
        <v>45142</v>
      </c>
      <c r="K59" s="242">
        <v>44860</v>
      </c>
      <c r="L59" s="91" t="s">
        <v>91</v>
      </c>
      <c r="M59" s="192">
        <v>7.3333333333333304</v>
      </c>
      <c r="N59" s="192" t="s">
        <v>409</v>
      </c>
      <c r="O59" s="192">
        <v>0</v>
      </c>
      <c r="P59" s="192">
        <v>0</v>
      </c>
      <c r="Q59" s="192">
        <v>0</v>
      </c>
      <c r="R59" s="192" t="s">
        <v>409</v>
      </c>
      <c r="S59" s="192">
        <v>5.4</v>
      </c>
      <c r="T59" s="192" t="s">
        <v>409</v>
      </c>
      <c r="U59" s="192">
        <v>0</v>
      </c>
      <c r="V59" s="192" t="s">
        <v>409</v>
      </c>
      <c r="W59" s="192">
        <v>0</v>
      </c>
      <c r="X59" s="192" t="s">
        <v>409</v>
      </c>
      <c r="Y59" s="192"/>
      <c r="Z59" s="192"/>
      <c r="AA59" s="80"/>
      <c r="AB59" s="80"/>
      <c r="AC59" s="80"/>
    </row>
    <row r="60" spans="1:29" x14ac:dyDescent="0.2">
      <c r="A60" s="84">
        <v>53</v>
      </c>
      <c r="B60" s="84" t="str">
        <f ca="1"/>
        <v>Dominica</v>
      </c>
      <c r="C60" s="84" t="str">
        <f ca="1"/>
        <v>DMA</v>
      </c>
      <c r="D60" s="219" t="str">
        <f ca="1"/>
        <v>LCN           Latin America &amp; Caribbean</v>
      </c>
      <c r="E60" s="219" t="str">
        <f ca="1"/>
        <v>Blend</v>
      </c>
      <c r="F60" s="190" t="str">
        <f t="shared" ca="1" si="3"/>
        <v/>
      </c>
      <c r="G60" s="80">
        <f>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$M$4:$V$4,
                    (M60:V60),
                    "")),
            1,
            0))
        =0,
    NA(),
    IF(
        Parameters!$D$15=1,
        IF(
            SUM(--(ISNUMBER(IF($M$4:$V$4=1,(M60:V60),""))))&gt;0,
            MAX(IF(
                ISNUMBER(M60:V60),
                IF(
                    M$4:V$4=1,
                    M60:V60,
                    ""),
                "")),
            MAX(IF(
                ISNUMBER(M60:V60),
                IF(
                    M$4:V$4=2,
                    M60:V60,
                    ""),
                ""))
        ),
        IF(
            Parameters!$D$16=1,
            IFERROR(
                AVERAGE(IF(
                    ISNUMBER(M60:V60),
                    IF(
                        M$4:V$4=1,
                        M60:V60,
                        ""),
                    "")),
                AVERAGE(IF(
                    ISNUMBER(M60:V60),
                    IF(
                        M$4:V$4=2,
                        M60:V60,
                        ""),
                    ""))
            ),
            IF(
                Parameters!$D$17=1,
                IFERROR(
                    IF(
                        OR(
                            IF(
                                ISNUMBER(M60:V60),
                                IF(
                                    M$4:V$4=1,
                                    M60:V60,
                                    ""),
                                "")
                            =0),
                        0,
                        GEOMEAN(IF(
                            ISNUMBER(M60:V60),
                            IF(
                                M$4:V$4=1,
                                M60:V60,
                                ""),
                            ""))
                    ),
                    IF(
                        OR(IF(
                            ISNUMBER(M60:V60),
                            IF(
                                M$4:V$4=2,
                                M60:V60,
                                ""),
                            "")
                            =0),
                        0,
                        GEOMEAN(IF(
                            ISNUMBER(M60:V60),
                            IF(
                                M$4:V$4=2,
                                M60:V60,
                                ""),
                            "")))
                )
            )
        )
    )
)</f>
        <v>6.5</v>
      </c>
      <c r="I60" s="191" cm="1">
        <f t="array" ref="I60">IF(
    SUM(IF(
            ISNUMBER(
                IF(
                    $M$5:$V$5,
                    (M60:V60),
                    "")),
            1,
            0))
        =0,
    NA(),
    IF(
        Parameters!$D$15=1,
        IF(
            SUM(--(ISNUMBER(IF($M$5:$V$5=1,(M60:V60),""))))&gt;0,
            MAX(IF(
                ISNUMBER(M60:V60),
                IF(
                    M$5:V$5=1,
                    M60:V60,
                    ""),
                "")),
            MAX(IF(
                ISNUMBER(M60:V60),
                IF(
                    M$5:V$5=2,
                    M60:V60,
                    ""),
                ""))
        ),
        IF(
            Parameters!$D$16=1,
            IFERROR(
                AVERAGE(IF(
                    ISNUMBER(M60:V60),
                    IF(
                        M$5:V$5=1,
                        M60:V60,
                        ""),
                    "")),
                AVERAGE(IF(
                    ISNUMBER(M60:V60),
                    IF(
                        M$5:V$5=2,
                        M60:V60,
                        ""),
                    ""))
            ),
            IF(
                Parameters!$D$17=1,
                IFERROR(
                    IF(
                        OR(
                            IF(
                                ISNUMBER(M60:V60),
                                IF(
                                    M$5:V$5=1,
                                    M60:V60,
                                    ""),
                                "")
                            =0),
                        0,
                        GEOMEAN(IF(
                            ISNUMBER(M60:V60),
                            IF(
                                M$5:V$5=1,
                                M60:V60,
                                ""),
                            ""))
                    ),
                    IF(
                        OR(IF(
                            ISNUMBER(M60:V60),
                            IF(
                                M$5:V$5=2,
                                M60:V60,
                                ""),
                            "")
                            =0),
                        0,
                        GEOMEAN(IF(
                            ISNUMBER(M60:V60),
                            IF(
                                M$5:V$5=2,
                                M60:V60,
                                ""),
                            "")))
                )
            )
        )
    )
)</f>
        <v>0</v>
      </c>
      <c r="J60" s="242">
        <v>44860</v>
      </c>
      <c r="K60" s="242">
        <v>45142</v>
      </c>
      <c r="L60" s="91" t="s">
        <v>93</v>
      </c>
      <c r="M60" s="192">
        <v>6.5</v>
      </c>
      <c r="N60" s="192" t="s">
        <v>409</v>
      </c>
      <c r="O60" s="192">
        <v>0</v>
      </c>
      <c r="P60" s="192">
        <v>0</v>
      </c>
      <c r="Q60" s="192">
        <v>0</v>
      </c>
      <c r="R60" s="192" t="s">
        <v>409</v>
      </c>
      <c r="S60" s="192">
        <v>4.9000000000000004</v>
      </c>
      <c r="T60" s="192" t="s">
        <v>409</v>
      </c>
      <c r="U60" s="192">
        <v>0</v>
      </c>
      <c r="V60" s="192" t="s">
        <v>409</v>
      </c>
      <c r="W60" s="192">
        <v>0</v>
      </c>
      <c r="X60" s="192" t="s">
        <v>409</v>
      </c>
      <c r="Y60" s="192"/>
      <c r="Z60" s="192"/>
      <c r="AA60" s="80"/>
      <c r="AB60" s="80"/>
      <c r="AC60" s="80"/>
    </row>
    <row r="61" spans="1:29" x14ac:dyDescent="0.2">
      <c r="A61" s="84">
        <v>54</v>
      </c>
      <c r="B61" s="84" t="str">
        <f ca="1"/>
        <v>Denmark</v>
      </c>
      <c r="C61" s="84" t="str">
        <f ca="1"/>
        <v>DNK</v>
      </c>
      <c r="D61" s="219" t="str">
        <f ca="1"/>
        <v>ECS           Europe &amp; Central Asia</v>
      </c>
      <c r="E61" s="219" t="str">
        <f ca="1"/>
        <v>NA</v>
      </c>
      <c r="F61" s="190" t="str">
        <f t="shared" ca="1" si="3"/>
        <v/>
      </c>
      <c r="G61" s="80">
        <f>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$M$4:$V$4,
                    (M61:V61),
                    "")),
            1,
            0))
        =0,
    NA(),
    IF(
        Parameters!$D$15=1,
        IF(
            SUM(--(ISNUMBER(IF($M$4:$V$4=1,(M61:V61),""))))&gt;0,
            MAX(IF(
                ISNUMBER(M61:V61),
                IF(
                    M$4:V$4=1,
                    M61:V61,
                    ""),
                "")),
            MAX(IF(
                ISNUMBER(M61:V61),
                IF(
                    M$4:V$4=2,
                    M61:V61,
                    ""),
                ""))
        ),
        IF(
            Parameters!$D$16=1,
            IFERROR(
                AVERAGE(IF(
                    ISNUMBER(M61:V61),
                    IF(
                        M$4:V$4=1,
                        M61:V61,
                        ""),
                    "")),
                AVERAGE(IF(
                    ISNUMBER(M61:V61),
                    IF(
                        M$4:V$4=2,
                        M61:V61,
                        ""),
                    ""))
            ),
            IF(
                Parameters!$D$17=1,
                IFERROR(
                    IF(
                        OR(
                            IF(
                                ISNUMBER(M61:V61),
                                IF(
                                    M$4:V$4=1,
                                    M61:V61,
                                    ""),
                                "")
                            =0),
                        0,
                        GEOMEAN(IF(
                            ISNUMBER(M61:V61),
                            IF(
                                M$4:V$4=1,
                                M61:V61,
                                ""),
                            ""))
                    ),
                    IF(
                        OR(IF(
                            ISNUMBER(M61:V61),
                            IF(
                                M$4:V$4=2,
                                M61:V61,
                                ""),
                            "")
                            =0),
                        0,
                        GEOMEAN(IF(
                            ISNUMBER(M61:V61),
                            IF(
                                M$4:V$4=2,
                                M61:V61,
                                ""),
                            "")))
                )
            )
        )
    )
)</f>
        <v>0.5</v>
      </c>
      <c r="I61" s="191" cm="1">
        <f t="array" ref="I61">IF(
    SUM(IF(
            ISNUMBER(
                IF(
                    $M$5:$V$5,
                    (M61:V61),
                    "")),
            1,
            0))
        =0,
    NA(),
    IF(
        Parameters!$D$15=1,
        IF(
            SUM(--(ISNUMBER(IF($M$5:$V$5=1,(M61:V61),""))))&gt;0,
            MAX(IF(
                ISNUMBER(M61:V61),
                IF(
                    M$5:V$5=1,
                    M61:V61,
                    ""),
                "")),
            MAX(IF(
                ISNUMBER(M61:V61),
                IF(
                    M$5:V$5=2,
                    M61:V61,
                    ""),
                ""))
        ),
        IF(
            Parameters!$D$16=1,
            IFERROR(
                AVERAGE(IF(
                    ISNUMBER(M61:V61),
                    IF(
                        M$5:V$5=1,
                        M61:V61,
                        ""),
                    "")),
                AVERAGE(IF(
                    ISNUMBER(M61:V61),
                    IF(
                        M$5:V$5=2,
                        M61:V61,
                        ""),
                    ""))
            ),
            IF(
                Parameters!$D$17=1,
                IFERROR(
                    IF(
                        OR(
                            IF(
                                ISNUMBER(M61:V61),
                                IF(
                                    M$5:V$5=1,
                                    M61:V61,
                                    ""),
                                "")
                            =0),
                        0,
                        GEOMEAN(IF(
                            ISNUMBER(M61:V61),
                            IF(
                                M$5:V$5=1,
                                M61:V61,
                                ""),
                            ""))
                    ),
                    IF(
                        OR(IF(
                            ISNUMBER(M61:V61),
                            IF(
                                M$5:V$5=2,
                                M61:V61,
                                ""),
                            "")
                            =0),
                        0,
                        GEOMEAN(IF(
                            ISNUMBER(M61:V61),
                            IF(
                                M$5:V$5=2,
                                M61:V61,
                                ""),
                            "")))
                )
            )
        )
    )
)</f>
        <v>0</v>
      </c>
      <c r="J61" s="242">
        <v>45142</v>
      </c>
      <c r="K61" s="242">
        <v>45145</v>
      </c>
      <c r="L61" s="91" t="s">
        <v>95</v>
      </c>
      <c r="M61" s="192">
        <v>0.5</v>
      </c>
      <c r="N61" s="192">
        <v>0</v>
      </c>
      <c r="O61" s="192">
        <v>0</v>
      </c>
      <c r="P61" s="192">
        <v>0</v>
      </c>
      <c r="Q61" s="192">
        <v>0</v>
      </c>
      <c r="R61" s="192" t="s">
        <v>409</v>
      </c>
      <c r="S61" s="192">
        <v>1.3</v>
      </c>
      <c r="T61" s="192" t="s">
        <v>877</v>
      </c>
      <c r="U61" s="192">
        <v>0</v>
      </c>
      <c r="V61" s="192" t="s">
        <v>409</v>
      </c>
      <c r="W61" s="192">
        <v>0</v>
      </c>
      <c r="X61" s="192" t="s">
        <v>409</v>
      </c>
      <c r="Y61" s="192"/>
      <c r="Z61" s="192"/>
      <c r="AA61" s="80"/>
      <c r="AB61" s="80"/>
      <c r="AC61" s="80"/>
    </row>
    <row r="62" spans="1:29" x14ac:dyDescent="0.2">
      <c r="A62" s="84">
        <v>55</v>
      </c>
      <c r="B62" s="84" t="str">
        <f ca="1"/>
        <v>Dominican Republic</v>
      </c>
      <c r="C62" s="84" t="str">
        <f ca="1"/>
        <v>DOM</v>
      </c>
      <c r="D62" s="219" t="str">
        <f ca="1"/>
        <v>LCN           Latin America &amp; Caribbean</v>
      </c>
      <c r="E62" s="219" t="str">
        <f ca="1"/>
        <v>IBRD</v>
      </c>
      <c r="F62" s="190" t="str">
        <f t="shared" ca="1" si="3"/>
        <v/>
      </c>
      <c r="G62" s="80">
        <f>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0</v>
      </c>
      <c r="H62" s="80" cm="1">
        <f t="array" ref="H62">IF(
    SUM(IF(
            ISNUMBER(
                IF(
                    $M$4:$V$4,
                    (M62:V62),
                    "")),
            1,
            0))
        =0,
    NA(),
    IF(
        Parameters!$D$15=1,
        IF(
            SUM(--(ISNUMBER(IF($M$4:$V$4=1,(M62:V62),""))))&gt;0,
            MAX(IF(
                ISNUMBER(M62:V62),
                IF(
                    M$4:V$4=1,
                    M62:V62,
                    ""),
                "")),
            MAX(IF(
                ISNUMBER(M62:V62),
                IF(
                    M$4:V$4=2,
                    M62:V62,
                    ""),
                ""))
        ),
        IF(
            Parameters!$D$16=1,
            IFERROR(
                AVERAGE(IF(
                    ISNUMBER(M62:V62),
                    IF(
                        M$4:V$4=1,
                        M62:V62,
                        ""),
                    "")),
                AVERAGE(IF(
                    ISNUMBER(M62:V62),
                    IF(
                        M$4:V$4=2,
                        M62:V62,
                        ""),
                    ""))
            ),
            IF(
                Parameters!$D$17=1,
                IFERROR(
                    IF(
                        OR(
                            IF(
                                ISNUMBER(M62:V62),
                                IF(
                                    M$4:V$4=1,
                                    M62:V62,
                                    ""),
                                "")
                            =0),
                        0,
                        GEOMEAN(IF(
                            ISNUMBER(M62:V62),
                            IF(
                                M$4:V$4=1,
                                M62:V62,
                                ""),
                            ""))
                    ),
                    IF(
                        OR(IF(
                            ISNUMBER(M62:V62),
                            IF(
                                M$4:V$4=2,
                                M62:V62,
                                ""),
                            "")
                            =0),
                        0,
                        GEOMEAN(IF(
                            ISNUMBER(M62:V62),
                            IF(
                                M$4:V$4=2,
                                M62:V62,
                                ""),
                            "")))
                )
            )
        )
    )
)</f>
        <v>9.5</v>
      </c>
      <c r="I62" s="191" cm="1">
        <f t="array" ref="I62">IF(
    SUM(IF(
            ISNUMBER(
                IF(
                    $M$5:$V$5,
                    (M62:V62),
                    "")),
            1,
            0))
        =0,
    NA(),
    IF(
        Parameters!$D$15=1,
        IF(
            SUM(--(ISNUMBER(IF($M$5:$V$5=1,(M62:V62),""))))&gt;0,
            MAX(IF(
                ISNUMBER(M62:V62),
                IF(
                    M$5:V$5=1,
                    M62:V62,
                    ""),
                "")),
            MAX(IF(
                ISNUMBER(M62:V62),
                IF(
                    M$5:V$5=2,
                    M62:V62,
                    ""),
                ""))
        ),
        IF(
            Parameters!$D$16=1,
            IFERROR(
                AVERAGE(IF(
                    ISNUMBER(M62:V62),
                    IF(
                        M$5:V$5=1,
                        M62:V62,
                        ""),
                    "")),
                AVERAGE(IF(
                    ISNUMBER(M62:V62),
                    IF(
                        M$5:V$5=2,
                        M62:V62,
                        ""),
                    ""))
            ),
            IF(
                Parameters!$D$17=1,
                IFERROR(
                    IF(
                        OR(
                            IF(
                                ISNUMBER(M62:V62),
                                IF(
                                    M$5:V$5=1,
                                    M62:V62,
                                    ""),
                                "")
                            =0),
                        0,
                        GEOMEAN(IF(
                            ISNUMBER(M62:V62),
                            IF(
                                M$5:V$5=1,
                                M62:V62,
                                ""),
                            ""))
                    ),
                    IF(
                        OR(IF(
                            ISNUMBER(M62:V62),
                            IF(
                                M$5:V$5=2,
                                M62:V62,
                                ""),
                            "")
                            =0),
                        0,
                        GEOMEAN(IF(
                            ISNUMBER(M62:V62),
                            IF(
                                M$5:V$5=2,
                                M62:V62,
                                ""),
                            "")))
                )
            )
        )
    )
)</f>
        <v>0</v>
      </c>
      <c r="J62" s="242">
        <v>44753</v>
      </c>
      <c r="K62" s="242">
        <v>45145</v>
      </c>
      <c r="L62" s="91" t="s">
        <v>97</v>
      </c>
      <c r="M62" s="192">
        <v>9.5</v>
      </c>
      <c r="N62" s="192">
        <v>0</v>
      </c>
      <c r="O62" s="192">
        <v>0</v>
      </c>
      <c r="P62" s="192">
        <v>0</v>
      </c>
      <c r="Q62" s="192">
        <v>0</v>
      </c>
      <c r="R62" s="192" t="s">
        <v>409</v>
      </c>
      <c r="S62" s="192">
        <v>6.7</v>
      </c>
      <c r="T62" s="192" t="s">
        <v>890</v>
      </c>
      <c r="U62" s="192">
        <v>0</v>
      </c>
      <c r="V62" s="192" t="s">
        <v>409</v>
      </c>
      <c r="W62" s="192">
        <v>0</v>
      </c>
      <c r="X62" s="192" t="s">
        <v>409</v>
      </c>
      <c r="Y62" s="192"/>
      <c r="Z62" s="192"/>
      <c r="AA62" s="80"/>
      <c r="AB62" s="80"/>
      <c r="AC62" s="80"/>
    </row>
    <row r="63" spans="1:29" x14ac:dyDescent="0.2">
      <c r="A63" s="84">
        <v>56</v>
      </c>
      <c r="B63" s="84" t="str">
        <f ca="1"/>
        <v>Algeria</v>
      </c>
      <c r="C63" s="84" t="str">
        <f ca="1"/>
        <v>DZA</v>
      </c>
      <c r="D63" s="219" t="str">
        <f ca="1"/>
        <v>MEA           Middle East &amp; North Africa</v>
      </c>
      <c r="E63" s="219" t="str">
        <f ca="1"/>
        <v>IBRD</v>
      </c>
      <c r="F63" s="190" t="str">
        <f t="shared" ca="1" si="3"/>
        <v/>
      </c>
      <c r="G63" s="80">
        <f>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7.8528126595931598</v>
      </c>
      <c r="H63" s="80" cm="1">
        <f t="array" ref="H63">IF(
    SUM(IF(
            ISNUMBER(
                IF(
                    $M$4:$V$4,
                    (M63:V63),
                    "")),
            1,
            0))
        =0,
    NA(),
    IF(
        Parameters!$D$15=1,
        IF(
            SUM(--(ISNUMBER(IF($M$4:$V$4=1,(M63:V63),""))))&gt;0,
            MAX(IF(
                ISNUMBER(M63:V63),
                IF(
                    M$4:V$4=1,
                    M63:V63,
                    ""),
                "")),
            MAX(IF(
                ISNUMBER(M63:V63),
                IF(
                    M$4:V$4=2,
                    M63:V63,
                    ""),
                ""))
        ),
        IF(
            Parameters!$D$16=1,
            IFERROR(
                AVERAGE(IF(
                    ISNUMBER(M63:V63),
                    IF(
                        M$4:V$4=1,
                        M63:V63,
                        ""),
                    "")),
                AVERAGE(IF(
                    ISNUMBER(M63:V63),
                    IF(
                        M$4:V$4=2,
                        M63:V63,
                        ""),
                    ""))
            ),
            IF(
                Parameters!$D$17=1,
                IFERROR(
                    IF(
                        OR(
                            IF(
                                ISNUMBER(M63:V63),
                                IF(
                                    M$4:V$4=1,
                                    M63:V63,
                                    ""),
                                "")
                            =0),
                        0,
                        GEOMEAN(IF(
                            ISNUMBER(M63:V63),
                            IF(
                                M$4:V$4=1,
                                M63:V63,
                                ""),
                            ""))
                    ),
                    IF(
                        OR(IF(
                            ISNUMBER(M63:V63),
                            IF(
                                M$4:V$4=2,
                                M63:V63,
                                ""),
                            "")
                            =0),
                        0,
                        GEOMEAN(IF(
                            ISNUMBER(M63:V63),
                            IF(
                                M$4:V$4=2,
                                M63:V63,
                                ""),
                            "")))
                )
            )
        )
    )
)</f>
        <v>6.1666666666666599</v>
      </c>
      <c r="I63" s="191" cm="1">
        <f t="array" ref="I63">IF(
    SUM(IF(
            ISNUMBER(
                IF(
                    $M$5:$V$5,
                    (M63:V63),
                    "")),
            1,
            0))
        =0,
    NA(),
    IF(
        Parameters!$D$15=1,
        IF(
            SUM(--(ISNUMBER(IF($M$5:$V$5=1,(M63:V63),""))))&gt;0,
            MAX(IF(
                ISNUMBER(M63:V63),
                IF(
                    M$5:V$5=1,
                    M63:V63,
                    ""),
                "")),
            MAX(IF(
                ISNUMBER(M63:V63),
                IF(
                    M$5:V$5=2,
                    M63:V63,
                    ""),
                ""))
        ),
        IF(
            Parameters!$D$16=1,
            IFERROR(
                AVERAGE(IF(
                    ISNUMBER(M63:V63),
                    IF(
                        M$5:V$5=1,
                        M63:V63,
                        ""),
                    "")),
                AVERAGE(IF(
                    ISNUMBER(M63:V63),
                    IF(
                        M$5:V$5=2,
                        M63:V63,
                        ""),
                    ""))
            ),
            IF(
                Parameters!$D$17=1,
                IFERROR(
                    IF(
                        OR(
                            IF(
                                ISNUMBER(M63:V63),
                                IF(
                                    M$5:V$5=1,
                                    M63:V63,
                                    ""),
                                "")
                            =0),
                        0,
                        GEOMEAN(IF(
                            ISNUMBER(M63:V63),
                            IF(
                                M$5:V$5=1,
                                M63:V63,
                                ""),
                            ""))
                    ),
                    IF(
                        OR(IF(
                            ISNUMBER(M63:V63),
                            IF(
                                M$5:V$5=2,
                                M63:V63,
                                ""),
                            "")
                            =0),
                        0,
                        GEOMEAN(IF(
                            ISNUMBER(M63:V63),
                            IF(
                                M$5:V$5=2,
                                M63:V63,
                                ""),
                            "")))
                )
            )
        )
    )
)</f>
        <v>10</v>
      </c>
      <c r="J63" s="242">
        <v>45142</v>
      </c>
      <c r="K63" s="242">
        <v>45145</v>
      </c>
      <c r="L63" s="91" t="s">
        <v>99</v>
      </c>
      <c r="M63" s="192">
        <v>6.1666666666666599</v>
      </c>
      <c r="N63" s="192">
        <v>10</v>
      </c>
      <c r="O63" s="192">
        <v>0</v>
      </c>
      <c r="P63" s="192">
        <v>0</v>
      </c>
      <c r="Q63" s="192">
        <v>0</v>
      </c>
      <c r="R63" s="192" t="s">
        <v>409</v>
      </c>
      <c r="S63" s="192">
        <v>4.7</v>
      </c>
      <c r="T63" s="192" t="s">
        <v>891</v>
      </c>
      <c r="U63" s="192">
        <v>0</v>
      </c>
      <c r="V63" s="192" t="s">
        <v>409</v>
      </c>
      <c r="W63" s="192">
        <v>0.23728813559322001</v>
      </c>
      <c r="X63" s="192" t="s">
        <v>409</v>
      </c>
      <c r="Y63" s="192"/>
      <c r="Z63" s="192"/>
      <c r="AA63" s="80"/>
      <c r="AB63" s="80"/>
      <c r="AC63" s="80"/>
    </row>
    <row r="64" spans="1:29" x14ac:dyDescent="0.2">
      <c r="A64" s="84">
        <v>57</v>
      </c>
      <c r="B64" s="84" t="str">
        <f ca="1"/>
        <v>Ecuador</v>
      </c>
      <c r="C64" s="84" t="str">
        <f ca="1"/>
        <v>ECU</v>
      </c>
      <c r="D64" s="219" t="str">
        <f ca="1"/>
        <v>LCN           Latin America &amp; Caribbean</v>
      </c>
      <c r="E64" s="219" t="str">
        <f ca="1"/>
        <v>IBRD</v>
      </c>
      <c r="F64" s="190" t="str">
        <f t="shared" ca="1" si="3"/>
        <v/>
      </c>
      <c r="G64" s="80">
        <f>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0</v>
      </c>
      <c r="H64" s="80" cm="1">
        <f t="array" ref="H64">IF(
    SUM(IF(
            ISNUMBER(
                IF(
                    $M$4:$V$4,
                    (M64:V64),
                    "")),
            1,
            0))
        =0,
    NA(),
    IF(
        Parameters!$D$15=1,
        IF(
            SUM(--(ISNUMBER(IF($M$4:$V$4=1,(M64:V64),""))))&gt;0,
            MAX(IF(
                ISNUMBER(M64:V64),
                IF(
                    M$4:V$4=1,
                    M64:V64,
                    ""),
                "")),
            MAX(IF(
                ISNUMBER(M64:V64),
                IF(
                    M$4:V$4=2,
                    M64:V64,
                    ""),
                ""))
        ),
        IF(
            Parameters!$D$16=1,
            IFERROR(
                AVERAGE(IF(
                    ISNUMBER(M64:V64),
                    IF(
                        M$4:V$4=1,
                        M64:V64,
                        ""),
                    "")),
                AVERAGE(IF(
                    ISNUMBER(M64:V64),
                    IF(
                        M$4:V$4=2,
                        M64:V64,
                        ""),
                    ""))
            ),
            IF(
                Parameters!$D$17=1,
                IFERROR(
                    IF(
                        OR(
                            IF(
                                ISNUMBER(M64:V64),
                                IF(
                                    M$4:V$4=1,
                                    M64:V64,
                                    ""),
                                "")
                            =0),
                        0,
                        GEOMEAN(IF(
                            ISNUMBER(M64:V64),
                            IF(
                                M$4:V$4=1,
                                M64:V64,
                                ""),
                            ""))
                    ),
                    IF(
                        OR(IF(
                            ISNUMBER(M64:V64),
                            IF(
                                M$4:V$4=2,
                                M64:V64,
                                ""),
                            "")
                            =0),
                        0,
                        GEOMEAN(IF(
                            ISNUMBER(M64:V64),
                            IF(
                                M$4:V$4=2,
                                M64:V64,
                                ""),
                            "")))
                )
            )
        )
    )
)</f>
        <v>9.8333333333333304</v>
      </c>
      <c r="I64" s="191" cm="1">
        <f t="array" ref="I64">IF(
    SUM(IF(
            ISNUMBER(
                IF(
                    $M$5:$V$5,
                    (M64:V64),
                    "")),
            1,
            0))
        =0,
    NA(),
    IF(
        Parameters!$D$15=1,
        IF(
            SUM(--(ISNUMBER(IF($M$5:$V$5=1,(M64:V64),""))))&gt;0,
            MAX(IF(
                ISNUMBER(M64:V64),
                IF(
                    M$5:V$5=1,
                    M64:V64,
                    ""),
                "")),
            MAX(IF(
                ISNUMBER(M64:V64),
                IF(
                    M$5:V$5=2,
                    M64:V64,
                    ""),
                ""))
        ),
        IF(
            Parameters!$D$16=1,
            IFERROR(
                AVERAGE(IF(
                    ISNUMBER(M64:V64),
                    IF(
                        M$5:V$5=1,
                        M64:V64,
                        ""),
                    "")),
                AVERAGE(IF(
                    ISNUMBER(M64:V64),
                    IF(
                        M$5:V$5=2,
                        M64:V64,
                        ""),
                    ""))
            ),
            IF(
                Parameters!$D$17=1,
                IFERROR(
                    IF(
                        OR(
                            IF(
                                ISNUMBER(M64:V64),
                                IF(
                                    M$5:V$5=1,
                                    M64:V64,
                                    ""),
                                "")
                            =0),
                        0,
                        GEOMEAN(IF(
                            ISNUMBER(M64:V64),
                            IF(
                                M$5:V$5=1,
                                M64:V64,
                                ""),
                            ""))
                    ),
                    IF(
                        OR(IF(
                            ISNUMBER(M64:V64),
                            IF(
                                M$5:V$5=2,
                                M64:V64,
                                ""),
                            "")
                            =0),
                        0,
                        GEOMEAN(IF(
                            ISNUMBER(M64:V64),
                            IF(
                                M$5:V$5=2,
                                M64:V64,
                                ""),
                            "")))
                )
            )
        )
    )
)</f>
        <v>0</v>
      </c>
      <c r="J64" s="242">
        <v>44753</v>
      </c>
      <c r="K64" s="242">
        <v>45145</v>
      </c>
      <c r="L64" s="91" t="s">
        <v>101</v>
      </c>
      <c r="M64" s="192">
        <v>9.8333333333333304</v>
      </c>
      <c r="N64" s="192">
        <v>0</v>
      </c>
      <c r="O64" s="192">
        <v>0</v>
      </c>
      <c r="P64" s="192">
        <v>0</v>
      </c>
      <c r="Q64" s="192">
        <v>0</v>
      </c>
      <c r="R64" s="192" t="s">
        <v>409</v>
      </c>
      <c r="S64" s="192">
        <v>6.9</v>
      </c>
      <c r="T64" s="192" t="s">
        <v>892</v>
      </c>
      <c r="U64" s="192">
        <v>0</v>
      </c>
      <c r="V64" s="192" t="s">
        <v>409</v>
      </c>
      <c r="W64" s="192">
        <v>0</v>
      </c>
      <c r="X64" s="192" t="s">
        <v>409</v>
      </c>
      <c r="Y64" s="192"/>
      <c r="Z64" s="192"/>
      <c r="AA64" s="80"/>
      <c r="AB64" s="80"/>
      <c r="AC64" s="80"/>
    </row>
    <row r="65" spans="1:29" x14ac:dyDescent="0.2">
      <c r="A65" s="84">
        <v>58</v>
      </c>
      <c r="B65" s="84" t="str">
        <f ca="1"/>
        <v>Egypt, Arab Rep.</v>
      </c>
      <c r="C65" s="84" t="str">
        <f ca="1"/>
        <v>EGY</v>
      </c>
      <c r="D65" s="219" t="str">
        <f ca="1"/>
        <v>MEA           Middle East &amp; North Africa</v>
      </c>
      <c r="E65" s="219" t="str">
        <f ca="1"/>
        <v>IBRD</v>
      </c>
      <c r="F65" s="190" t="str">
        <f t="shared" ca="1" si="3"/>
        <v/>
      </c>
      <c r="G65" s="80">
        <f>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8.0622577482985491</v>
      </c>
      <c r="H65" s="80" cm="1">
        <f t="array" ref="H65">IF(
    SUM(IF(
            ISNUMBER(
                IF(
                    $M$4:$V$4,
                    (M65:V65),
                    "")),
            1,
            0))
        =0,
    NA(),
    IF(
        Parameters!$D$15=1,
        IF(
            SUM(--(ISNUMBER(IF($M$4:$V$4=1,(M65:V65),""))))&gt;0,
            MAX(IF(
                ISNUMBER(M65:V65),
                IF(
                    M$4:V$4=1,
                    M65:V65,
                    ""),
                "")),
            MAX(IF(
                ISNUMBER(M65:V65),
                IF(
                    M$4:V$4=2,
                    M65:V65,
                    ""),
                ""))
        ),
        IF(
            Parameters!$D$16=1,
            IFERROR(
                AVERAGE(IF(
                    ISNUMBER(M65:V65),
                    IF(
                        M$4:V$4=1,
                        M65:V65,
                        ""),
                    "")),
                AVERAGE(IF(
                    ISNUMBER(M65:V65),
                    IF(
                        M$4:V$4=2,
                        M65:V65,
                        ""),
                    ""))
            ),
            IF(
                Parameters!$D$17=1,
                IFERROR(
                    IF(
                        OR(
                            IF(
                                ISNUMBER(M65:V65),
                                IF(
                                    M$4:V$4=1,
                                    M65:V65,
                                    ""),
                                "")
                            =0),
                        0,
                        GEOMEAN(IF(
                            ISNUMBER(M65:V65),
                            IF(
                                M$4:V$4=1,
                                M65:V65,
                                ""),
                            ""))
                    ),
                    IF(
                        OR(IF(
                            ISNUMBER(M65:V65),
                            IF(
                                M$4:V$4=2,
                                M65:V65,
                                ""),
                            "")
                            =0),
                        0,
                        GEOMEAN(IF(
                            ISNUMBER(M65:V65),
                            IF(
                                M$4:V$4=2,
                                M65:V65,
                                ""),
                            "")))
                )
            )
        )
    )
)</f>
        <v>6.5</v>
      </c>
      <c r="I65" s="191" cm="1">
        <f t="array" ref="I65">IF(
    SUM(IF(
            ISNUMBER(
                IF(
                    $M$5:$V$5,
                    (M65:V65),
                    "")),
            1,
            0))
        =0,
    NA(),
    IF(
        Parameters!$D$15=1,
        IF(
            SUM(--(ISNUMBER(IF($M$5:$V$5=1,(M65:V65),""))))&gt;0,
            MAX(IF(
                ISNUMBER(M65:V65),
                IF(
                    M$5:V$5=1,
                    M65:V65,
                    ""),
                "")),
            MAX(IF(
                ISNUMBER(M65:V65),
                IF(
                    M$5:V$5=2,
                    M65:V65,
                    ""),
                ""))
        ),
        IF(
            Parameters!$D$16=1,
            IFERROR(
                AVERAGE(IF(
                    ISNUMBER(M65:V65),
                    IF(
                        M$5:V$5=1,
                        M65:V65,
                        ""),
                    "")),
                AVERAGE(IF(
                    ISNUMBER(M65:V65),
                    IF(
                        M$5:V$5=2,
                        M65:V65,
                        ""),
                    ""))
            ),
            IF(
                Parameters!$D$17=1,
                IFERROR(
                    IF(
                        OR(
                            IF(
                                ISNUMBER(M65:V65),
                                IF(
                                    M$5:V$5=1,
                                    M65:V65,
                                    ""),
                                "")
                            =0),
                        0,
                        GEOMEAN(IF(
                            ISNUMBER(M65:V65),
                            IF(
                                M$5:V$5=1,
                                M65:V65,
                                ""),
                            ""))
                    ),
                    IF(
                        OR(IF(
                            ISNUMBER(M65:V65),
                            IF(
                                M$5:V$5=2,
                                M65:V65,
                                ""),
                            "")
                            =0),
                        0,
                        GEOMEAN(IF(
                            ISNUMBER(M65:V65),
                            IF(
                                M$5:V$5=2,
                                M65:V65,
                                ""),
                            "")))
                )
            )
        )
    )
)</f>
        <v>10</v>
      </c>
      <c r="J65" s="242">
        <v>45142</v>
      </c>
      <c r="K65" s="242">
        <v>45145</v>
      </c>
      <c r="L65" s="91" t="s">
        <v>102</v>
      </c>
      <c r="M65" s="192">
        <v>6.5</v>
      </c>
      <c r="N65" s="192">
        <v>10</v>
      </c>
      <c r="O65" s="192">
        <v>0</v>
      </c>
      <c r="P65" s="192">
        <v>0</v>
      </c>
      <c r="Q65" s="192">
        <v>0</v>
      </c>
      <c r="R65" s="192" t="s">
        <v>409</v>
      </c>
      <c r="S65" s="192">
        <v>4.9000000000000004</v>
      </c>
      <c r="T65" s="192" t="s">
        <v>852</v>
      </c>
      <c r="U65" s="192">
        <v>0</v>
      </c>
      <c r="V65" s="192" t="s">
        <v>409</v>
      </c>
      <c r="W65" s="192">
        <v>0</v>
      </c>
      <c r="X65" s="192" t="s">
        <v>409</v>
      </c>
      <c r="Y65" s="192"/>
      <c r="Z65" s="192"/>
      <c r="AA65" s="80"/>
      <c r="AB65" s="80"/>
      <c r="AC65" s="80"/>
    </row>
    <row r="66" spans="1:29" x14ac:dyDescent="0.2">
      <c r="A66" s="84">
        <v>59</v>
      </c>
      <c r="B66" s="84" t="str">
        <f ca="1"/>
        <v>Eritrea</v>
      </c>
      <c r="C66" s="84" t="str">
        <f ca="1"/>
        <v>ERI</v>
      </c>
      <c r="D66" s="219" t="str">
        <f ca="1"/>
        <v>SSF           Sub-Saharan Africa</v>
      </c>
      <c r="E66" s="219" t="str">
        <f ca="1"/>
        <v>IDA</v>
      </c>
      <c r="F66" s="190" t="str">
        <f t="shared" ca="1" si="3"/>
        <v/>
      </c>
      <c r="G66" s="80">
        <f>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0</v>
      </c>
      <c r="H66" s="80" cm="1">
        <f t="array" ref="H66">IF(
    SUM(IF(
            ISNUMBER(
                IF(
                    $M$4:$V$4,
                    (M66:V66),
                    "")),
            1,
            0))
        =0,
    NA(),
    IF(
        Parameters!$D$15=1,
        IF(
            SUM(--(ISNUMBER(IF($M$4:$V$4=1,(M66:V66),""))))&gt;0,
            MAX(IF(
                ISNUMBER(M66:V66),
                IF(
                    M$4:V$4=1,
                    M66:V66,
                    ""),
                "")),
            MAX(IF(
                ISNUMBER(M66:V66),
                IF(
                    M$4:V$4=2,
                    M66:V66,
                    ""),
                ""))
        ),
        IF(
            Parameters!$D$16=1,
            IFERROR(
                AVERAGE(IF(
                    ISNUMBER(M66:V66),
                    IF(
                        M$4:V$4=1,
                        M66:V66,
                        ""),
                    "")),
                AVERAGE(IF(
                    ISNUMBER(M66:V66),
                    IF(
                        M$4:V$4=2,
                        M66:V66,
                        ""),
                    ""))
            ),
            IF(
                Parameters!$D$17=1,
                IFERROR(
                    IF(
                        OR(
                            IF(
                                ISNUMBER(M66:V66),
                                IF(
                                    M$4:V$4=1,
                                    M66:V66,
                                    ""),
                                "")
                            =0),
                        0,
                        GEOMEAN(IF(
                            ISNUMBER(M66:V66),
                            IF(
                                M$4:V$4=1,
                                M66:V66,
                                ""),
                            ""))
                    ),
                    IF(
                        OR(IF(
                            ISNUMBER(M66:V66),
                            IF(
                                M$4:V$4=2,
                                M66:V66,
                                ""),
                            "")
                            =0),
                        0,
                        GEOMEAN(IF(
                            ISNUMBER(M66:V66),
                            IF(
                                M$4:V$4=2,
                                M66:V66,
                                ""),
                            "")))
                )
            )
        )
    )
)</f>
        <v>4.5</v>
      </c>
      <c r="I66" s="191" cm="1">
        <f t="array" ref="I66">IF(
    SUM(IF(
            ISNUMBER(
                IF(
                    $M$5:$V$5,
                    (M66:V66),
                    "")),
            1,
            0))
        =0,
    NA(),
    IF(
        Parameters!$D$15=1,
        IF(
            SUM(--(ISNUMBER(IF($M$5:$V$5=1,(M66:V66),""))))&gt;0,
            MAX(IF(
                ISNUMBER(M66:V66),
                IF(
                    M$5:V$5=1,
                    M66:V66,
                    ""),
                "")),
            MAX(IF(
                ISNUMBER(M66:V66),
                IF(
                    M$5:V$5=2,
                    M66:V66,
                    ""),
                ""))
        ),
        IF(
            Parameters!$D$16=1,
            IFERROR(
                AVERAGE(IF(
                    ISNUMBER(M66:V66),
                    IF(
                        M$5:V$5=1,
                        M66:V66,
                        ""),
                    "")),
                AVERAGE(IF(
                    ISNUMBER(M66:V66),
                    IF(
                        M$5:V$5=2,
                        M66:V66,
                        ""),
                    ""))
            ),
            IF(
                Parameters!$D$17=1,
                IFERROR(
                    IF(
                        OR(
                            IF(
                                ISNUMBER(M66:V66),
                                IF(
                                    M$5:V$5=1,
                                    M66:V66,
                                    ""),
                                "")
                            =0),
                        0,
                        GEOMEAN(IF(
                            ISNUMBER(M66:V66),
                            IF(
                                M$5:V$5=1,
                                M66:V66,
                                ""),
                            ""))
                    ),
                    IF(
                        OR(IF(
                            ISNUMBER(M66:V66),
                            IF(
                                M$5:V$5=2,
                                M66:V66,
                                ""),
                            "")
                            =0),
                        0,
                        GEOMEAN(IF(
                            ISNUMBER(M66:V66),
                            IF(
                                M$5:V$5=2,
                                M66:V66,
                                ""),
                            "")))
                )
            )
        )
    )
)</f>
        <v>0</v>
      </c>
      <c r="J66" s="242">
        <v>45142</v>
      </c>
      <c r="K66" s="242">
        <v>45145</v>
      </c>
      <c r="L66" s="91" t="s">
        <v>104</v>
      </c>
      <c r="M66" s="192">
        <v>4.5</v>
      </c>
      <c r="N66" s="192">
        <v>0</v>
      </c>
      <c r="O66" s="192">
        <v>0</v>
      </c>
      <c r="P66" s="192">
        <v>0</v>
      </c>
      <c r="Q66" s="192">
        <v>0</v>
      </c>
      <c r="R66" s="192" t="s">
        <v>409</v>
      </c>
      <c r="S66" s="192">
        <v>3.7</v>
      </c>
      <c r="T66" s="192" t="s">
        <v>893</v>
      </c>
      <c r="U66" s="192">
        <v>0</v>
      </c>
      <c r="V66" s="192" t="s">
        <v>409</v>
      </c>
      <c r="W66" s="192">
        <v>0</v>
      </c>
      <c r="X66" s="192" t="s">
        <v>409</v>
      </c>
      <c r="Y66" s="192"/>
      <c r="Z66" s="192"/>
      <c r="AA66" s="80"/>
      <c r="AB66" s="80"/>
      <c r="AC66" s="80"/>
    </row>
    <row r="67" spans="1:29" x14ac:dyDescent="0.2">
      <c r="A67" s="84">
        <v>60</v>
      </c>
      <c r="B67" s="84" t="str">
        <f ca="1"/>
        <v>Spain</v>
      </c>
      <c r="C67" s="84" t="str">
        <f ca="1"/>
        <v>ESP</v>
      </c>
      <c r="D67" s="219" t="str">
        <f ca="1"/>
        <v>ECS           Europe &amp; Central Asia</v>
      </c>
      <c r="E67" s="219" t="str">
        <f ca="1"/>
        <v>NA</v>
      </c>
      <c r="F67" s="190" t="str">
        <f t="shared" ca="1" si="3"/>
        <v/>
      </c>
      <c r="G67" s="80">
        <f>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0</v>
      </c>
      <c r="H67" s="80" cm="1">
        <f t="array" ref="H67">IF(
    SUM(IF(
            ISNUMBER(
                IF(
                    $M$4:$V$4,
                    (M67:V67),
                    "")),
            1,
            0))
        =0,
    NA(),
    IF(
        Parameters!$D$15=1,
        IF(
            SUM(--(ISNUMBER(IF($M$4:$V$4=1,(M67:V67),""))))&gt;0,
            MAX(IF(
                ISNUMBER(M67:V67),
                IF(
                    M$4:V$4=1,
                    M67:V67,
                    ""),
                "")),
            MAX(IF(
                ISNUMBER(M67:V67),
                IF(
                    M$4:V$4=2,
                    M67:V67,
                    ""),
                ""))
        ),
        IF(
            Parameters!$D$16=1,
            IFERROR(
                AVERAGE(IF(
                    ISNUMBER(M67:V67),
                    IF(
                        M$4:V$4=1,
                        M67:V67,
                        ""),
                    "")),
                AVERAGE(IF(
                    ISNUMBER(M67:V67),
                    IF(
                        M$4:V$4=2,
                        M67:V67,
                        ""),
                    ""))
            ),
            IF(
                Parameters!$D$17=1,
                IFERROR(
                    IF(
                        OR(
                            IF(
                                ISNUMBER(M67:V67),
                                IF(
                                    M$4:V$4=1,
                                    M67:V67,
                                    ""),
                                "")
                            =0),
                        0,
                        GEOMEAN(IF(
                            ISNUMBER(M67:V67),
                            IF(
                                M$4:V$4=1,
                                M67:V67,
                                ""),
                            ""))
                    ),
                    IF(
                        OR(IF(
                            ISNUMBER(M67:V67),
                            IF(
                                M$4:V$4=2,
                                M67:V67,
                                ""),
                            "")
                            =0),
                        0,
                        GEOMEAN(IF(
                            ISNUMBER(M67:V67),
                            IF(
                                M$4:V$4=2,
                                M67:V67,
                                ""),
                            "")))
                )
            )
        )
    )
)</f>
        <v>5.1666666666666599</v>
      </c>
      <c r="I67" s="191" cm="1">
        <f t="array" ref="I67">IF(
    SUM(IF(
            ISNUMBER(
                IF(
                    $M$5:$V$5,
                    (M67:V67),
                    "")),
            1,
            0))
        =0,
    NA(),
    IF(
        Parameters!$D$15=1,
        IF(
            SUM(--(ISNUMBER(IF($M$5:$V$5=1,(M67:V67),""))))&gt;0,
            MAX(IF(
                ISNUMBER(M67:V67),
                IF(
                    M$5:V$5=1,
                    M67:V67,
                    ""),
                "")),
            MAX(IF(
                ISNUMBER(M67:V67),
                IF(
                    M$5:V$5=2,
                    M67:V67,
                    ""),
                ""))
        ),
        IF(
            Parameters!$D$16=1,
            IFERROR(
                AVERAGE(IF(
                    ISNUMBER(M67:V67),
                    IF(
                        M$5:V$5=1,
                        M67:V67,
                        ""),
                    "")),
                AVERAGE(IF(
                    ISNUMBER(M67:V67),
                    IF(
                        M$5:V$5=2,
                        M67:V67,
                        ""),
                    ""))
            ),
            IF(
                Parameters!$D$17=1,
                IFERROR(
                    IF(
                        OR(
                            IF(
                                ISNUMBER(M67:V67),
                                IF(
                                    M$5:V$5=1,
                                    M67:V67,
                                    ""),
                                "")
                            =0),
                        0,
                        GEOMEAN(IF(
                            ISNUMBER(M67:V67),
                            IF(
                                M$5:V$5=1,
                                M67:V67,
                                ""),
                            ""))
                    ),
                    IF(
                        OR(IF(
                            ISNUMBER(M67:V67),
                            IF(
                                M$5:V$5=2,
                                M67:V67,
                                ""),
                            "")
                            =0),
                        0,
                        GEOMEAN(IF(
                            ISNUMBER(M67:V67),
                            IF(
                                M$5:V$5=2,
                                M67:V67,
                                ""),
                            "")))
                )
            )
        )
    )
)</f>
        <v>0</v>
      </c>
      <c r="J67" s="242">
        <v>45019</v>
      </c>
      <c r="K67" s="242">
        <v>45145</v>
      </c>
      <c r="L67" s="91" t="s">
        <v>106</v>
      </c>
      <c r="M67" s="192">
        <v>5.1666666666666599</v>
      </c>
      <c r="N67" s="192">
        <v>0</v>
      </c>
      <c r="O67" s="192">
        <v>0</v>
      </c>
      <c r="P67" s="192">
        <v>0</v>
      </c>
      <c r="Q67" s="192">
        <v>0</v>
      </c>
      <c r="R67" s="192" t="s">
        <v>409</v>
      </c>
      <c r="S67" s="192">
        <v>4.0999999999999996</v>
      </c>
      <c r="T67" s="192" t="s">
        <v>894</v>
      </c>
      <c r="U67" s="192">
        <v>0</v>
      </c>
      <c r="V67" s="192" t="s">
        <v>409</v>
      </c>
      <c r="W67" s="192">
        <v>0</v>
      </c>
      <c r="X67" s="192" t="s">
        <v>409</v>
      </c>
      <c r="Y67" s="192"/>
      <c r="Z67" s="192"/>
      <c r="AA67" s="80"/>
      <c r="AB67" s="80"/>
      <c r="AC67" s="80"/>
    </row>
    <row r="68" spans="1:29" x14ac:dyDescent="0.2">
      <c r="A68" s="84">
        <v>61</v>
      </c>
      <c r="B68" s="84" t="str">
        <f ca="1"/>
        <v>Estonia</v>
      </c>
      <c r="C68" s="84" t="str">
        <f ca="1"/>
        <v>EST</v>
      </c>
      <c r="D68" s="219" t="str">
        <f ca="1"/>
        <v>ECS           Europe &amp; Central Asia</v>
      </c>
      <c r="E68" s="219" t="str">
        <f ca="1"/>
        <v>NA</v>
      </c>
      <c r="F68" s="190" t="str">
        <f t="shared" ca="1" si="3"/>
        <v/>
      </c>
      <c r="G68" s="80">
        <f>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$M$4:$V$4,
                    (M68:V68),
                    "")),
            1,
            0))
        =0,
    NA(),
    IF(
        Parameters!$D$15=1,
        IF(
            SUM(--(ISNUMBER(IF($M$4:$V$4=1,(M68:V68),""))))&gt;0,
            MAX(IF(
                ISNUMBER(M68:V68),
                IF(
                    M$4:V$4=1,
                    M68:V68,
                    ""),
                "")),
            MAX(IF(
                ISNUMBER(M68:V68),
                IF(
                    M$4:V$4=2,
                    M68:V68,
                    ""),
                ""))
        ),
        IF(
            Parameters!$D$16=1,
            IFERROR(
                AVERAGE(IF(
                    ISNUMBER(M68:V68),
                    IF(
                        M$4:V$4=1,
                        M68:V68,
                        ""),
                    "")),
                AVERAGE(IF(
                    ISNUMBER(M68:V68),
                    IF(
                        M$4:V$4=2,
                        M68:V68,
                        ""),
                    ""))
            ),
            IF(
                Parameters!$D$17=1,
                IFERROR(
                    IF(
                        OR(
                            IF(
                                ISNUMBER(M68:V68),
                                IF(
                                    M$4:V$4=1,
                                    M68:V68,
                                    ""),
                                "")
                            =0),
                        0,
                        GEOMEAN(IF(
                            ISNUMBER(M68:V68),
                            IF(
                                M$4:V$4=1,
                                M68:V68,
                                ""),
                            ""))
                    ),
                    IF(
                        OR(IF(
                            ISNUMBER(M68:V68),
                            IF(
                                M$4:V$4=2,
                                M68:V68,
                                ""),
                            "")
                            =0),
                        0,
                        GEOMEAN(IF(
                            ISNUMBER(M68:V68),
                            IF(
                                M$4:V$4=2,
                                M68:V68,
                                ""),
                            "")))
                )
            )
        )
    )
)</f>
        <v>0</v>
      </c>
      <c r="I68" s="191" cm="1">
        <f t="array" ref="I68">IF(
    SUM(IF(
            ISNUMBER(
                IF(
                    $M$5:$V$5,
                    (M68:V68),
                    "")),
            1,
            0))
        =0,
    NA(),
    IF(
        Parameters!$D$15=1,
        IF(
            SUM(--(ISNUMBER(IF($M$5:$V$5=1,(M68:V68),""))))&gt;0,
            MAX(IF(
                ISNUMBER(M68:V68),
                IF(
                    M$5:V$5=1,
                    M68:V68,
                    ""),
                "")),
            MAX(IF(
                ISNUMBER(M68:V68),
                IF(
                    M$5:V$5=2,
                    M68:V68,
                    ""),
                ""))
        ),
        IF(
            Parameters!$D$16=1,
            IFERROR(
                AVERAGE(IF(
                    ISNUMBER(M68:V68),
                    IF(
                        M$5:V$5=1,
                        M68:V68,
                        ""),
                    "")),
                AVERAGE(IF(
                    ISNUMBER(M68:V68),
                    IF(
                        M$5:V$5=2,
                        M68:V68,
                        ""),
                    ""))
            ),
            IF(
                Parameters!$D$17=1,
                IFERROR(
                    IF(
                        OR(
                            IF(
                                ISNUMBER(M68:V68),
                                IF(
                                    M$5:V$5=1,
                                    M68:V68,
                                    ""),
                                "")
                            =0),
                        0,
                        GEOMEAN(IF(
                            ISNUMBER(M68:V68),
                            IF(
                                M$5:V$5=1,
                                M68:V68,
                                ""),
                            ""))
                    ),
                    IF(
                        OR(IF(
                            ISNUMBER(M68:V68),
                            IF(
                                M$5:V$5=2,
                                M68:V68,
                                ""),
                            "")
                            =0),
                        0,
                        GEOMEAN(IF(
                            ISNUMBER(M68:V68),
                            IF(
                                M$5:V$5=2,
                                M68:V68,
                                ""),
                            "")))
                )
            )
        )
    )
)</f>
        <v>0</v>
      </c>
      <c r="J68" s="242">
        <v>44753</v>
      </c>
      <c r="K68" s="242">
        <v>45145</v>
      </c>
      <c r="L68" s="91" t="s">
        <v>108</v>
      </c>
      <c r="M68" s="192">
        <v>0</v>
      </c>
      <c r="N68" s="192">
        <v>0</v>
      </c>
      <c r="O68" s="192">
        <v>0</v>
      </c>
      <c r="P68" s="192">
        <v>0</v>
      </c>
      <c r="Q68" s="192">
        <v>0</v>
      </c>
      <c r="R68" s="192" t="s">
        <v>409</v>
      </c>
      <c r="S68" s="192">
        <v>0.9</v>
      </c>
      <c r="T68" s="192" t="s">
        <v>877</v>
      </c>
      <c r="U68" s="192">
        <v>0</v>
      </c>
      <c r="V68" s="192" t="s">
        <v>409</v>
      </c>
      <c r="W68" s="192">
        <v>0</v>
      </c>
      <c r="X68" s="192" t="s">
        <v>409</v>
      </c>
      <c r="Y68" s="192"/>
      <c r="Z68" s="192"/>
      <c r="AA68" s="80"/>
      <c r="AB68" s="80"/>
      <c r="AC68" s="80"/>
    </row>
    <row r="69" spans="1:29" x14ac:dyDescent="0.2">
      <c r="A69" s="84">
        <v>62</v>
      </c>
      <c r="B69" s="84" t="str">
        <f ca="1"/>
        <v>Ethiopia</v>
      </c>
      <c r="C69" s="84" t="str">
        <f ca="1"/>
        <v>ETH</v>
      </c>
      <c r="D69" s="219" t="str">
        <f ca="1"/>
        <v>SSF           Sub-Saharan Africa</v>
      </c>
      <c r="E69" s="219" t="str">
        <f ca="1"/>
        <v>IDA</v>
      </c>
      <c r="F69" s="190" t="str">
        <f t="shared" ca="1" si="3"/>
        <v/>
      </c>
      <c r="G69" s="80">
        <f>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7.5277265270908051</v>
      </c>
      <c r="H69" s="80" cm="1">
        <f t="array" ref="H69">IF(
    SUM(IF(
            ISNUMBER(
                IF(
                    $M$4:$V$4,
                    (M69:V69),
                    "")),
            1,
            0))
        =0,
    NA(),
    IF(
        Parameters!$D$15=1,
        IF(
            SUM(--(ISNUMBER(IF($M$4:$V$4=1,(M69:V69),""))))&gt;0,
            MAX(IF(
                ISNUMBER(M69:V69),
                IF(
                    M$4:V$4=1,
                    M69:V69,
                    ""),
                "")),
            MAX(IF(
                ISNUMBER(M69:V69),
                IF(
                    M$4:V$4=2,
                    M69:V69,
                    ""),
                ""))
        ),
        IF(
            Parameters!$D$16=1,
            IFERROR(
                AVERAGE(IF(
                    ISNUMBER(M69:V69),
                    IF(
                        M$4:V$4=1,
                        M69:V69,
                        ""),
                    "")),
                AVERAGE(IF(
                    ISNUMBER(M69:V69),
                    IF(
                        M$4:V$4=2,
                        M69:V69,
                        ""),
                    ""))
            ),
            IF(
                Parameters!$D$17=1,
                IFERROR(
                    IF(
                        OR(
                            IF(
                                ISNUMBER(M69:V69),
                                IF(
                                    M$4:V$4=1,
                                    M69:V69,
                                    ""),
                                "")
                            =0),
                        0,
                        GEOMEAN(IF(
                            ISNUMBER(M69:V69),
                            IF(
                                M$4:V$4=1,
                                M69:V69,
                                ""),
                            ""))
                    ),
                    IF(
                        OR(IF(
                            ISNUMBER(M69:V69),
                            IF(
                                M$4:V$4=2,
                                M69:V69,
                                ""),
                            "")
                            =0),
                        0,
                        GEOMEAN(IF(
                            ISNUMBER(M69:V69),
                            IF(
                                M$4:V$4=2,
                                M69:V69,
                                ""),
                            "")))
                )
            )
        )
    )
)</f>
        <v>5.6666666666666599</v>
      </c>
      <c r="I69" s="191" cm="1">
        <f t="array" ref="I69">IF(
    SUM(IF(
            ISNUMBER(
                IF(
                    $M$5:$V$5,
                    (M69:V69),
                    "")),
            1,
            0))
        =0,
    NA(),
    IF(
        Parameters!$D$15=1,
        IF(
            SUM(--(ISNUMBER(IF($M$5:$V$5=1,(M69:V69),""))))&gt;0,
            MAX(IF(
                ISNUMBER(M69:V69),
                IF(
                    M$5:V$5=1,
                    M69:V69,
                    ""),
                "")),
            MAX(IF(
                ISNUMBER(M69:V69),
                IF(
                    M$5:V$5=2,
                    M69:V69,
                    ""),
                ""))
        ),
        IF(
            Parameters!$D$16=1,
            IFERROR(
                AVERAGE(IF(
                    ISNUMBER(M69:V69),
                    IF(
                        M$5:V$5=1,
                        M69:V69,
                        ""),
                    "")),
                AVERAGE(IF(
                    ISNUMBER(M69:V69),
                    IF(
                        M$5:V$5=2,
                        M69:V69,
                        ""),
                    ""))
            ),
            IF(
                Parameters!$D$17=1,
                IFERROR(
                    IF(
                        OR(
                            IF(
                                ISNUMBER(M69:V69),
                                IF(
                                    M$5:V$5=1,
                                    M69:V69,
                                    ""),
                                "")
                            =0),
                        0,
                        GEOMEAN(IF(
                            ISNUMBER(M69:V69),
                            IF(
                                M$5:V$5=1,
                                M69:V69,
                                ""),
                            ""))
                    ),
                    IF(
                        OR(IF(
                            ISNUMBER(M69:V69),
                            IF(
                                M$5:V$5=2,
                                M69:V69,
                                ""),
                            "")
                            =0),
                        0,
                        GEOMEAN(IF(
                            ISNUMBER(M69:V69),
                            IF(
                                M$5:V$5=2,
                                M69:V69,
                                ""),
                            "")))
                )
            )
        )
    )
)</f>
        <v>10</v>
      </c>
      <c r="J69" s="242">
        <v>44753</v>
      </c>
      <c r="K69" s="242">
        <v>45145</v>
      </c>
      <c r="L69" s="91" t="s">
        <v>110</v>
      </c>
      <c r="M69" s="192">
        <v>5.6666666666666599</v>
      </c>
      <c r="N69" s="192" t="s">
        <v>409</v>
      </c>
      <c r="O69" s="192">
        <v>0</v>
      </c>
      <c r="P69" s="192">
        <v>10</v>
      </c>
      <c r="Q69" s="192">
        <v>0</v>
      </c>
      <c r="R69" s="192" t="s">
        <v>409</v>
      </c>
      <c r="S69" s="192">
        <v>4.4000000000000004</v>
      </c>
      <c r="T69" s="192" t="s">
        <v>409</v>
      </c>
      <c r="U69" s="192">
        <v>0</v>
      </c>
      <c r="V69" s="192" t="s">
        <v>895</v>
      </c>
      <c r="W69" s="192">
        <v>9.0909090909090898E-2</v>
      </c>
      <c r="X69" s="192" t="s">
        <v>409</v>
      </c>
      <c r="Y69" s="192"/>
      <c r="Z69" s="192"/>
      <c r="AA69" s="80"/>
      <c r="AB69" s="80"/>
      <c r="AC69" s="80"/>
    </row>
    <row r="70" spans="1:29" x14ac:dyDescent="0.2">
      <c r="A70" s="84">
        <v>63</v>
      </c>
      <c r="B70" s="84" t="str">
        <f ca="1"/>
        <v>Finland</v>
      </c>
      <c r="C70" s="84" t="str">
        <f ca="1"/>
        <v>FIN</v>
      </c>
      <c r="D70" s="219" t="str">
        <f ca="1"/>
        <v>ECS           Europe &amp; Central Asia</v>
      </c>
      <c r="E70" s="219" t="str">
        <f ca="1"/>
        <v>NA</v>
      </c>
      <c r="F70" s="190" t="str">
        <f t="shared" ca="1" si="3"/>
        <v/>
      </c>
      <c r="G70" s="80">
        <f>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$M$4:$V$4,
                    (M70:V70),
                    "")),
            1,
            0))
        =0,
    NA(),
    IF(
        Parameters!$D$15=1,
        IF(
            SUM(--(ISNUMBER(IF($M$4:$V$4=1,(M70:V70),""))))&gt;0,
            MAX(IF(
                ISNUMBER(M70:V70),
                IF(
                    M$4:V$4=1,
                    M70:V70,
                    ""),
                "")),
            MAX(IF(
                ISNUMBER(M70:V70),
                IF(
                    M$4:V$4=2,
                    M70:V70,
                    ""),
                ""))
        ),
        IF(
            Parameters!$D$16=1,
            IFERROR(
                AVERAGE(IF(
                    ISNUMBER(M70:V70),
                    IF(
                        M$4:V$4=1,
                        M70:V70,
                        ""),
                    "")),
                AVERAGE(IF(
                    ISNUMBER(M70:V70),
                    IF(
                        M$4:V$4=2,
                        M70:V70,
                        ""),
                    ""))
            ),
            IF(
                Parameters!$D$17=1,
                IFERROR(
                    IF(
                        OR(
                            IF(
                                ISNUMBER(M70:V70),
                                IF(
                                    M$4:V$4=1,
                                    M70:V70,
                                    ""),
                                "")
                            =0),
                        0,
                        GEOMEAN(IF(
                            ISNUMBER(M70:V70),
                            IF(
                                M$4:V$4=1,
                                M70:V70,
                                ""),
                            ""))
                    ),
                    IF(
                        OR(IF(
                            ISNUMBER(M70:V70),
                            IF(
                                M$4:V$4=2,
                                M70:V70,
                                ""),
                            "")
                            =0),
                        0,
                        GEOMEAN(IF(
                            ISNUMBER(M70:V70),
                            IF(
                                M$4:V$4=2,
                                M70:V70,
                                ""),
                            "")))
                )
            )
        )
    )
)</f>
        <v>0</v>
      </c>
      <c r="I70" s="191" cm="1">
        <f t="array" ref="I70">IF(
    SUM(IF(
            ISNUMBER(
                IF(
                    $M$5:$V$5,
                    (M70:V70),
                    "")),
            1,
            0))
        =0,
    NA(),
    IF(
        Parameters!$D$15=1,
        IF(
            SUM(--(ISNUMBER(IF($M$5:$V$5=1,(M70:V70),""))))&gt;0,
            MAX(IF(
                ISNUMBER(M70:V70),
                IF(
                    M$5:V$5=1,
                    M70:V70,
                    ""),
                "")),
            MAX(IF(
                ISNUMBER(M70:V70),
                IF(
                    M$5:V$5=2,
                    M70:V70,
                    ""),
                ""))
        ),
        IF(
            Parameters!$D$16=1,
            IFERROR(
                AVERAGE(IF(
                    ISNUMBER(M70:V70),
                    IF(
                        M$5:V$5=1,
                        M70:V70,
                        ""),
                    "")),
                AVERAGE(IF(
                    ISNUMBER(M70:V70),
                    IF(
                        M$5:V$5=2,
                        M70:V70,
                        ""),
                    ""))
            ),
            IF(
                Parameters!$D$17=1,
                IFERROR(
                    IF(
                        OR(
                            IF(
                                ISNUMBER(M70:V70),
                                IF(
                                    M$5:V$5=1,
                                    M70:V70,
                                    ""),
                                "")
                            =0),
                        0,
                        GEOMEAN(IF(
                            ISNUMBER(M70:V70),
                            IF(
                                M$5:V$5=1,
                                M70:V70,
                                ""),
                            ""))
                    ),
                    IF(
                        OR(IF(
                            ISNUMBER(M70:V70),
                            IF(
                                M$5:V$5=2,
                                M70:V70,
                                ""),
                            "")
                            =0),
                        0,
                        GEOMEAN(IF(
                            ISNUMBER(M70:V70),
                            IF(
                                M$5:V$5=2,
                                M70:V70,
                                ""),
                            "")))
                )
            )
        )
    )
)</f>
        <v>0</v>
      </c>
      <c r="J70" s="242">
        <v>45142</v>
      </c>
      <c r="K70" s="242">
        <v>45145</v>
      </c>
      <c r="L70" s="91" t="s">
        <v>112</v>
      </c>
      <c r="M70" s="192">
        <v>0</v>
      </c>
      <c r="N70" s="192">
        <v>0</v>
      </c>
      <c r="O70" s="192">
        <v>0</v>
      </c>
      <c r="P70" s="192">
        <v>0</v>
      </c>
      <c r="Q70" s="192">
        <v>0</v>
      </c>
      <c r="R70" s="192" t="s">
        <v>409</v>
      </c>
      <c r="S70" s="192">
        <v>0.6</v>
      </c>
      <c r="T70" s="192" t="s">
        <v>877</v>
      </c>
      <c r="U70" s="192">
        <v>0</v>
      </c>
      <c r="V70" s="192" t="s">
        <v>409</v>
      </c>
      <c r="W70" s="192">
        <v>4.7619047619047603E-2</v>
      </c>
      <c r="X70" s="192" t="s">
        <v>409</v>
      </c>
      <c r="Y70" s="192"/>
      <c r="Z70" s="192"/>
      <c r="AA70" s="80"/>
      <c r="AB70" s="80"/>
      <c r="AC70" s="80"/>
    </row>
    <row r="71" spans="1:29" x14ac:dyDescent="0.2">
      <c r="A71" s="84">
        <v>64</v>
      </c>
      <c r="B71" s="84" t="str">
        <f ca="1"/>
        <v>Fiji</v>
      </c>
      <c r="C71" s="84" t="str">
        <f ca="1"/>
        <v>FJI</v>
      </c>
      <c r="D71" s="219" t="str">
        <f ca="1"/>
        <v>EAS           East Asia &amp; Pacific</v>
      </c>
      <c r="E71" s="219" t="str">
        <f ca="1"/>
        <v>Blend</v>
      </c>
      <c r="F71" s="190" t="str">
        <f t="shared" ca="1" si="3"/>
        <v/>
      </c>
      <c r="G71" s="80">
        <f>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0</v>
      </c>
      <c r="H71" s="80" cm="1">
        <f t="array" ref="H71">IF(
    SUM(IF(
            ISNUMBER(
                IF(
                    $M$4:$V$4,
                    (M71:V71),
                    "")),
            1,
            0))
        =0,
    NA(),
    IF(
        Parameters!$D$15=1,
        IF(
            SUM(--(ISNUMBER(IF($M$4:$V$4=1,(M71:V71),""))))&gt;0,
            MAX(IF(
                ISNUMBER(M71:V71),
                IF(
                    M$4:V$4=1,
                    M71:V71,
                    ""),
                "")),
            MAX(IF(
                ISNUMBER(M71:V71),
                IF(
                    M$4:V$4=2,
                    M71:V71,
                    ""),
                ""))
        ),
        IF(
            Parameters!$D$16=1,
            IFERROR(
                AVERAGE(IF(
                    ISNUMBER(M71:V71),
                    IF(
                        M$4:V$4=1,
                        M71:V71,
                        ""),
                    "")),
                AVERAGE(IF(
                    ISNUMBER(M71:V71),
                    IF(
                        M$4:V$4=2,
                        M71:V71,
                        ""),
                    ""))
            ),
            IF(
                Parameters!$D$17=1,
                IFERROR(
                    IF(
                        OR(
                            IF(
                                ISNUMBER(M71:V71),
                                IF(
                                    M$4:V$4=1,
                                    M71:V71,
                                    ""),
                                "")
                            =0),
                        0,
                        GEOMEAN(IF(
                            ISNUMBER(M71:V71),
                            IF(
                                M$4:V$4=1,
                                M71:V71,
                                ""),
                            ""))
                    ),
                    IF(
                        OR(IF(
                            ISNUMBER(M71:V71),
                            IF(
                                M$4:V$4=2,
                                M71:V71,
                                ""),
                            "")
                            =0),
                        0,
                        GEOMEAN(IF(
                            ISNUMBER(M71:V71),
                            IF(
                                M$4:V$4=2,
                                M71:V71,
                                ""),
                            "")))
                )
            )
        )
    )
)</f>
        <v>4.8333333333333304</v>
      </c>
      <c r="I71" s="191" cm="1">
        <f t="array" ref="I71">IF(
    SUM(IF(
            ISNUMBER(
                IF(
                    $M$5:$V$5,
                    (M71:V71),
                    "")),
            1,
            0))
        =0,
    NA(),
    IF(
        Parameters!$D$15=1,
        IF(
            SUM(--(ISNUMBER(IF($M$5:$V$5=1,(M71:V71),""))))&gt;0,
            MAX(IF(
                ISNUMBER(M71:V71),
                IF(
                    M$5:V$5=1,
                    M71:V71,
                    ""),
                "")),
            MAX(IF(
                ISNUMBER(M71:V71),
                IF(
                    M$5:V$5=2,
                    M71:V71,
                    ""),
                ""))
        ),
        IF(
            Parameters!$D$16=1,
            IFERROR(
                AVERAGE(IF(
                    ISNUMBER(M71:V71),
                    IF(
                        M$5:V$5=1,
                        M71:V71,
                        ""),
                    "")),
                AVERAGE(IF(
                    ISNUMBER(M71:V71),
                    IF(
                        M$5:V$5=2,
                        M71:V71,
                        ""),
                    ""))
            ),
            IF(
                Parameters!$D$17=1,
                IFERROR(
                    IF(
                        OR(
                            IF(
                                ISNUMBER(M71:V71),
                                IF(
                                    M$5:V$5=1,
                                    M71:V71,
                                    ""),
                                "")
                            =0),
                        0,
                        GEOMEAN(IF(
                            ISNUMBER(M71:V71),
                            IF(
                                M$5:V$5=1,
                                M71:V71,
                                ""),
                            ""))
                    ),
                    IF(
                        OR(IF(
                            ISNUMBER(M71:V71),
                            IF(
                                M$5:V$5=2,
                                M71:V71,
                                ""),
                            "")
                            =0),
                        0,
                        GEOMEAN(IF(
                            ISNUMBER(M71:V71),
                            IF(
                                M$5:V$5=2,
                                M71:V71,
                                ""),
                            "")))
                )
            )
        )
    )
)</f>
        <v>0</v>
      </c>
      <c r="J71" s="242">
        <v>45142</v>
      </c>
      <c r="K71" s="242">
        <v>45019</v>
      </c>
      <c r="L71" s="91" t="s">
        <v>114</v>
      </c>
      <c r="M71" s="192">
        <v>4.8333333333333304</v>
      </c>
      <c r="N71" s="192" t="s">
        <v>409</v>
      </c>
      <c r="O71" s="192">
        <v>0</v>
      </c>
      <c r="P71" s="192">
        <v>0</v>
      </c>
      <c r="Q71" s="192">
        <v>0</v>
      </c>
      <c r="R71" s="192" t="s">
        <v>409</v>
      </c>
      <c r="S71" s="192">
        <v>3.9</v>
      </c>
      <c r="T71" s="192" t="s">
        <v>409</v>
      </c>
      <c r="U71" s="192">
        <v>0</v>
      </c>
      <c r="V71" s="192" t="s">
        <v>409</v>
      </c>
      <c r="W71" s="192">
        <v>0</v>
      </c>
      <c r="X71" s="192" t="s">
        <v>409</v>
      </c>
      <c r="Y71" s="192"/>
      <c r="Z71" s="192"/>
      <c r="AA71" s="80"/>
      <c r="AB71" s="80"/>
      <c r="AC71" s="80"/>
    </row>
    <row r="72" spans="1:29" x14ac:dyDescent="0.2">
      <c r="A72" s="84">
        <v>65</v>
      </c>
      <c r="B72" s="84" t="str">
        <f ca="1"/>
        <v>France</v>
      </c>
      <c r="C72" s="84" t="str">
        <f ca="1"/>
        <v>FRA</v>
      </c>
      <c r="D72" s="219" t="str">
        <f ca="1"/>
        <v>ECS           Europe &amp; Central Asia</v>
      </c>
      <c r="E72" s="219" t="str">
        <f ca="1"/>
        <v>NA</v>
      </c>
      <c r="F72" s="190" t="str">
        <f t="shared" ca="1" si="3"/>
        <v/>
      </c>
      <c r="G72" s="80">
        <f>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$M$4:$V$4,
                    (M72:V72),
                    "")),
            1,
            0))
        =0,
    NA(),
    IF(
        Parameters!$D$15=1,
        IF(
            SUM(--(ISNUMBER(IF($M$4:$V$4=1,(M72:V72),""))))&gt;0,
            MAX(IF(
                ISNUMBER(M72:V72),
                IF(
                    M$4:V$4=1,
                    M72:V72,
                    ""),
                "")),
            MAX(IF(
                ISNUMBER(M72:V72),
                IF(
                    M$4:V$4=2,
                    M72:V72,
                    ""),
                ""))
        ),
        IF(
            Parameters!$D$16=1,
            IFERROR(
                AVERAGE(IF(
                    ISNUMBER(M72:V72),
                    IF(
                        M$4:V$4=1,
                        M72:V72,
                        ""),
                    "")),
                AVERAGE(IF(
                    ISNUMBER(M72:V72),
                    IF(
                        M$4:V$4=2,
                        M72:V72,
                        ""),
                    ""))
            ),
            IF(
                Parameters!$D$17=1,
                IFERROR(
                    IF(
                        OR(
                            IF(
                                ISNUMBER(M72:V72),
                                IF(
                                    M$4:V$4=1,
                                    M72:V72,
                                    ""),
                                "")
                            =0),
                        0,
                        GEOMEAN(IF(
                            ISNUMBER(M72:V72),
                            IF(
                                M$4:V$4=1,
                                M72:V72,
                                ""),
                            ""))
                    ),
                    IF(
                        OR(IF(
                            ISNUMBER(M72:V72),
                            IF(
                                M$4:V$4=2,
                                M72:V72,
                                ""),
                            "")
                            =0),
                        0,
                        GEOMEAN(IF(
                            ISNUMBER(M72:V72),
                            IF(
                                M$4:V$4=2,
                                M72:V72,
                                ""),
                            "")))
                )
            )
        )
    )
)</f>
        <v>4</v>
      </c>
      <c r="I72" s="191" cm="1">
        <f t="array" ref="I72">IF(
    SUM(IF(
            ISNUMBER(
                IF(
                    $M$5:$V$5,
                    (M72:V72),
                    "")),
            1,
            0))
        =0,
    NA(),
    IF(
        Parameters!$D$15=1,
        IF(
            SUM(--(ISNUMBER(IF($M$5:$V$5=1,(M72:V72),""))))&gt;0,
            MAX(IF(
                ISNUMBER(M72:V72),
                IF(
                    M$5:V$5=1,
                    M72:V72,
                    ""),
                "")),
            MAX(IF(
                ISNUMBER(M72:V72),
                IF(
                    M$5:V$5=2,
                    M72:V72,
                    ""),
                ""))
        ),
        IF(
            Parameters!$D$16=1,
            IFERROR(
                AVERAGE(IF(
                    ISNUMBER(M72:V72),
                    IF(
                        M$5:V$5=1,
                        M72:V72,
                        ""),
                    "")),
                AVERAGE(IF(
                    ISNUMBER(M72:V72),
                    IF(
                        M$5:V$5=2,
                        M72:V72,
                        ""),
                    ""))
            ),
            IF(
                Parameters!$D$17=1,
                IFERROR(
                    IF(
                        OR(
                            IF(
                                ISNUMBER(M72:V72),
                                IF(
                                    M$5:V$5=1,
                                    M72:V72,
                                    ""),
                                "")
                            =0),
                        0,
                        GEOMEAN(IF(
                            ISNUMBER(M72:V72),
                            IF(
                                M$5:V$5=1,
                                M72:V72,
                                ""),
                            ""))
                    ),
                    IF(
                        OR(IF(
                            ISNUMBER(M72:V72),
                            IF(
                                M$5:V$5=2,
                                M72:V72,
                                ""),
                            "")
                            =0),
                        0,
                        GEOMEAN(IF(
                            ISNUMBER(M72:V72),
                            IF(
                                M$5:V$5=2,
                                M72:V72,
                                ""),
                            "")))
                )
            )
        )
    )
)</f>
        <v>0</v>
      </c>
      <c r="J72" s="242">
        <v>44753</v>
      </c>
      <c r="K72" s="242">
        <v>45145</v>
      </c>
      <c r="L72" s="91" t="s">
        <v>116</v>
      </c>
      <c r="M72" s="192">
        <v>4</v>
      </c>
      <c r="N72" s="192">
        <v>0</v>
      </c>
      <c r="O72" s="192">
        <v>0</v>
      </c>
      <c r="P72" s="192">
        <v>0</v>
      </c>
      <c r="Q72" s="192">
        <v>0</v>
      </c>
      <c r="R72" s="192" t="s">
        <v>409</v>
      </c>
      <c r="S72" s="192">
        <v>3.4</v>
      </c>
      <c r="T72" s="192" t="s">
        <v>896</v>
      </c>
      <c r="U72" s="192">
        <v>0</v>
      </c>
      <c r="V72" s="192" t="s">
        <v>409</v>
      </c>
      <c r="W72" s="192">
        <v>0</v>
      </c>
      <c r="X72" s="192" t="s">
        <v>409</v>
      </c>
      <c r="Y72" s="192"/>
      <c r="Z72" s="192"/>
      <c r="AA72" s="80"/>
      <c r="AB72" s="80"/>
      <c r="AC72" s="80"/>
    </row>
    <row r="73" spans="1:29" x14ac:dyDescent="0.2">
      <c r="A73" s="84">
        <v>66</v>
      </c>
      <c r="B73" s="84" t="str">
        <f ca="1"/>
        <v>Faroe Islands</v>
      </c>
      <c r="C73" s="84" t="str">
        <f ca="1"/>
        <v>FRO</v>
      </c>
      <c r="D73" s="219" t="str">
        <f ca="1"/>
        <v>ECS           Europe &amp; Central Asia</v>
      </c>
      <c r="E73" s="219" t="str">
        <f ca="1"/>
        <v>NA</v>
      </c>
      <c r="F73" s="190" t="str">
        <f t="shared" ref="F73:F136" ca="1" si="4">IF(L73 &lt;&gt; C73, "Countries don't match", "")</f>
        <v/>
      </c>
      <c r="G73" s="80">
        <f>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0</v>
      </c>
      <c r="H73" s="80" t="e" cm="1">
        <f t="array" ref="H73">IF(
    SUM(IF(
            ISNUMBER(
                IF(
                    $M$4:$V$4,
                    (M73:V73),
                    "")),
            1,
            0))
        =0,
    NA(),
    IF(
        Parameters!$D$15=1,
        IF(
            SUM(--(ISNUMBER(IF($M$4:$V$4=1,(M73:V73),""))))&gt;0,
            MAX(IF(
                ISNUMBER(M73:V73),
                IF(
                    M$4:V$4=1,
                    M73:V73,
                    ""),
                "")),
            MAX(IF(
                ISNUMBER(M73:V73),
                IF(
                    M$4:V$4=2,
                    M73:V73,
                    ""),
                ""))
        ),
        IF(
            Parameters!$D$16=1,
            IFERROR(
                AVERAGE(IF(
                    ISNUMBER(M73:V73),
                    IF(
                        M$4:V$4=1,
                        M73:V73,
                        ""),
                    "")),
                AVERAGE(IF(
                    ISNUMBER(M73:V73),
                    IF(
                        M$4:V$4=2,
                        M73:V73,
                        ""),
                    ""))
            ),
            IF(
                Parameters!$D$17=1,
                IFERROR(
                    IF(
                        OR(
                            IF(
                                ISNUMBER(M73:V73),
                                IF(
                                    M$4:V$4=1,
                                    M73:V73,
                                    ""),
                                "")
                            =0),
                        0,
                        GEOMEAN(IF(
                            ISNUMBER(M73:V73),
                            IF(
                                M$4:V$4=1,
                                M73:V73,
                                ""),
                            ""))
                    ),
                    IF(
                        OR(IF(
                            ISNUMBER(M73:V73),
                            IF(
                                M$4:V$4=2,
                                M73:V73,
                                ""),
                            "")
                            =0),
                        0,
                        GEOMEAN(IF(
                            ISNUMBER(M73:V73),
                            IF(
                                M$4:V$4=2,
                                M73:V73,
                                ""),
                            "")))
                )
            )
        )
    )
)</f>
        <v>#N/A</v>
      </c>
      <c r="I73" s="191" cm="1">
        <f t="array" ref="I73">IF(
    SUM(IF(
            ISNUMBER(
                IF(
                    $M$5:$V$5,
                    (M73:V73),
                    "")),
            1,
            0))
        =0,
    NA(),
    IF(
        Parameters!$D$15=1,
        IF(
            SUM(--(ISNUMBER(IF($M$5:$V$5=1,(M73:V73),""))))&gt;0,
            MAX(IF(
                ISNUMBER(M73:V73),
                IF(
                    M$5:V$5=1,
                    M73:V73,
                    ""),
                "")),
            MAX(IF(
                ISNUMBER(M73:V73),
                IF(
                    M$5:V$5=2,
                    M73:V73,
                    ""),
                ""))
        ),
        IF(
            Parameters!$D$16=1,
            IFERROR(
                AVERAGE(IF(
                    ISNUMBER(M73:V73),
                    IF(
                        M$5:V$5=1,
                        M73:V73,
                        ""),
                    "")),
                AVERAGE(IF(
                    ISNUMBER(M73:V73),
                    IF(
                        M$5:V$5=2,
                        M73:V73,
                        ""),
                    ""))
            ),
            IF(
                Parameters!$D$17=1,
                IFERROR(
                    IF(
                        OR(
                            IF(
                                ISNUMBER(M73:V73),
                                IF(
                                    M$5:V$5=1,
                                    M73:V73,
                                    ""),
                                "")
                            =0),
                        0,
                        GEOMEAN(IF(
                            ISNUMBER(M73:V73),
                            IF(
                                M$5:V$5=1,
                                M73:V73,
                                ""),
                            ""))
                    ),
                    IF(
                        OR(IF(
                            ISNUMBER(M73:V73),
                            IF(
                                M$5:V$5=2,
                                M73:V73,
                                ""),
                            "")
                            =0),
                        0,
                        GEOMEAN(IF(
                            ISNUMBER(M73:V73),
                            IF(
                                M$5:V$5=2,
                                M73:V73,
                                ""),
                            "")))
                )
            )
        )
    )
)</f>
        <v>0</v>
      </c>
      <c r="J73" s="242" t="s">
        <v>409</v>
      </c>
      <c r="K73" s="242">
        <v>44887</v>
      </c>
      <c r="L73" s="91" t="s">
        <v>706</v>
      </c>
      <c r="M73" s="192" t="s">
        <v>409</v>
      </c>
      <c r="N73" s="192" t="s">
        <v>409</v>
      </c>
      <c r="O73" s="192" t="s">
        <v>409</v>
      </c>
      <c r="P73" s="192">
        <v>0</v>
      </c>
      <c r="Q73" s="192">
        <v>0</v>
      </c>
      <c r="R73" s="192" t="s">
        <v>409</v>
      </c>
      <c r="S73" s="192" t="s">
        <v>409</v>
      </c>
      <c r="T73" s="192" t="s">
        <v>409</v>
      </c>
      <c r="U73" s="192" t="s">
        <v>409</v>
      </c>
      <c r="V73" s="192" t="s">
        <v>409</v>
      </c>
      <c r="W73" s="192">
        <v>0</v>
      </c>
      <c r="X73" s="192" t="s">
        <v>409</v>
      </c>
      <c r="Y73" s="192"/>
      <c r="Z73" s="192"/>
      <c r="AA73" s="80"/>
      <c r="AB73" s="80"/>
      <c r="AC73" s="80"/>
    </row>
    <row r="74" spans="1:29" x14ac:dyDescent="0.2">
      <c r="A74" s="84">
        <v>67</v>
      </c>
      <c r="B74" s="84" t="str">
        <f ca="1"/>
        <v>Micronesia, Fed. Sts.</v>
      </c>
      <c r="C74" s="84" t="str">
        <f ca="1"/>
        <v>FSM</v>
      </c>
      <c r="D74" s="219" t="str">
        <f ca="1"/>
        <v>EAS           East Asia &amp; Pacific</v>
      </c>
      <c r="E74" s="219" t="str">
        <f ca="1"/>
        <v>IDA</v>
      </c>
      <c r="F74" s="190" t="str">
        <f t="shared" ca="1" si="4"/>
        <v/>
      </c>
      <c r="G74" s="80">
        <f>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7.3029674334022125</v>
      </c>
      <c r="H74" s="80" cm="1">
        <f t="array" ref="H74">IF(
    SUM(IF(
            ISNUMBER(
                IF(
                    $M$4:$V$4,
                    (M74:V74),
                    "")),
            1,
            0))
        =0,
    NA(),
    IF(
        Parameters!$D$15=1,
        IF(
            SUM(--(ISNUMBER(IF($M$4:$V$4=1,(M74:V74),""))))&gt;0,
            MAX(IF(
                ISNUMBER(M74:V74),
                IF(
                    M$4:V$4=1,
                    M74:V74,
                    ""),
                "")),
            MAX(IF(
                ISNUMBER(M74:V74),
                IF(
                    M$4:V$4=2,
                    M74:V74,
                    ""),
                ""))
        ),
        IF(
            Parameters!$D$16=1,
            IFERROR(
                AVERAGE(IF(
                    ISNUMBER(M74:V74),
                    IF(
                        M$4:V$4=1,
                        M74:V74,
                        ""),
                    "")),
                AVERAGE(IF(
                    ISNUMBER(M74:V74),
                    IF(
                        M$4:V$4=2,
                        M74:V74,
                        ""),
                    ""))
            ),
            IF(
                Parameters!$D$17=1,
                IFERROR(
                    IF(
                        OR(
                            IF(
                                ISNUMBER(M74:V74),
                                IF(
                                    M$4:V$4=1,
                                    M74:V74,
                                    ""),
                                "")
                            =0),
                        0,
                        GEOMEAN(IF(
                            ISNUMBER(M74:V74),
                            IF(
                                M$4:V$4=1,
                                M74:V74,
                                ""),
                            ""))
                    ),
                    IF(
                        OR(IF(
                            ISNUMBER(M74:V74),
                            IF(
                                M$4:V$4=2,
                                M74:V74,
                                ""),
                            "")
                            =0),
                        0,
                        GEOMEAN(IF(
                            ISNUMBER(M74:V74),
                            IF(
                                M$4:V$4=2,
                                M74:V74,
                                ""),
                            "")))
                )
            )
        )
    )
)</f>
        <v>5.3333333333333304</v>
      </c>
      <c r="I74" s="191" cm="1">
        <f t="array" ref="I74">IF(
    SUM(IF(
            ISNUMBER(
                IF(
                    $M$5:$V$5,
                    (M74:V74),
                    "")),
            1,
            0))
        =0,
    NA(),
    IF(
        Parameters!$D$15=1,
        IF(
            SUM(--(ISNUMBER(IF($M$5:$V$5=1,(M74:V74),""))))&gt;0,
            MAX(IF(
                ISNUMBER(M74:V74),
                IF(
                    M$5:V$5=1,
                    M74:V74,
                    ""),
                "")),
            MAX(IF(
                ISNUMBER(M74:V74),
                IF(
                    M$5:V$5=2,
                    M74:V74,
                    ""),
                ""))
        ),
        IF(
            Parameters!$D$16=1,
            IFERROR(
                AVERAGE(IF(
                    ISNUMBER(M74:V74),
                    IF(
                        M$5:V$5=1,
                        M74:V74,
                        ""),
                    "")),
                AVERAGE(IF(
                    ISNUMBER(M74:V74),
                    IF(
                        M$5:V$5=2,
                        M74:V74,
                        ""),
                    ""))
            ),
            IF(
                Parameters!$D$17=1,
                IFERROR(
                    IF(
                        OR(
                            IF(
                                ISNUMBER(M74:V74),
                                IF(
                                    M$5:V$5=1,
                                    M74:V74,
                                    ""),
                                "")
                            =0),
                        0,
                        GEOMEAN(IF(
                            ISNUMBER(M74:V74),
                            IF(
                                M$5:V$5=1,
                                M74:V74,
                                ""),
                            ""))
                    ),
                    IF(
                        OR(IF(
                            ISNUMBER(M74:V74),
                            IF(
                                M$5:V$5=2,
                                M74:V74,
                                ""),
                            "")
                            =0),
                        0,
                        GEOMEAN(IF(
                            ISNUMBER(M74:V74),
                            IF(
                                M$5:V$5=2,
                                M74:V74,
                                ""),
                            "")))
                )
            )
        )
    )
)</f>
        <v>10</v>
      </c>
      <c r="J74" s="242">
        <v>44753</v>
      </c>
      <c r="K74" s="242">
        <v>45142</v>
      </c>
      <c r="L74" s="91" t="s">
        <v>117</v>
      </c>
      <c r="M74" s="192">
        <v>5.3333333333333304</v>
      </c>
      <c r="N74" s="192" t="s">
        <v>409</v>
      </c>
      <c r="O74" s="192">
        <v>0</v>
      </c>
      <c r="P74" s="192">
        <v>0</v>
      </c>
      <c r="Q74" s="192">
        <v>10</v>
      </c>
      <c r="R74" s="192" t="s">
        <v>409</v>
      </c>
      <c r="S74" s="192">
        <v>4.2</v>
      </c>
      <c r="T74" s="192" t="s">
        <v>409</v>
      </c>
      <c r="U74" s="192">
        <v>0</v>
      </c>
      <c r="V74" s="192" t="s">
        <v>409</v>
      </c>
      <c r="W74" s="192">
        <v>0.7</v>
      </c>
      <c r="X74" s="192" t="s">
        <v>409</v>
      </c>
      <c r="Y74" s="192"/>
      <c r="Z74" s="192"/>
      <c r="AA74" s="80"/>
      <c r="AB74" s="80"/>
      <c r="AC74" s="80"/>
    </row>
    <row r="75" spans="1:29" x14ac:dyDescent="0.2">
      <c r="A75" s="84">
        <v>68</v>
      </c>
      <c r="B75" s="84" t="str">
        <f ca="1"/>
        <v>Gabon</v>
      </c>
      <c r="C75" s="84" t="str">
        <f ca="1"/>
        <v>GAB</v>
      </c>
      <c r="D75" s="219" t="str">
        <f ca="1"/>
        <v>SSF           Sub-Saharan Africa</v>
      </c>
      <c r="E75" s="219" t="str">
        <f ca="1"/>
        <v>IBRD</v>
      </c>
      <c r="F75" s="190" t="str">
        <f t="shared" ca="1" si="4"/>
        <v/>
      </c>
      <c r="G75" s="80">
        <f>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0</v>
      </c>
      <c r="H75" s="80" cm="1">
        <f t="array" ref="H75">IF(
    SUM(IF(
            ISNUMBER(
                IF(
                    $M$4:$V$4,
                    (M75:V75),
                    "")),
            1,
            0))
        =0,
    NA(),
    IF(
        Parameters!$D$15=1,
        IF(
            SUM(--(ISNUMBER(IF($M$4:$V$4=1,(M75:V75),""))))&gt;0,
            MAX(IF(
                ISNUMBER(M75:V75),
                IF(
                    M$4:V$4=1,
                    M75:V75,
                    ""),
                "")),
            MAX(IF(
                ISNUMBER(M75:V75),
                IF(
                    M$4:V$4=2,
                    M75:V75,
                    ""),
                ""))
        ),
        IF(
            Parameters!$D$16=1,
            IFERROR(
                AVERAGE(IF(
                    ISNUMBER(M75:V75),
                    IF(
                        M$4:V$4=1,
                        M75:V75,
                        ""),
                    "")),
                AVERAGE(IF(
                    ISNUMBER(M75:V75),
                    IF(
                        M$4:V$4=2,
                        M75:V75,
                        ""),
                    ""))
            ),
            IF(
                Parameters!$D$17=1,
                IFERROR(
                    IF(
                        OR(
                            IF(
                                ISNUMBER(M75:V75),
                                IF(
                                    M$4:V$4=1,
                                    M75:V75,
                                    ""),
                                "")
                            =0),
                        0,
                        GEOMEAN(IF(
                            ISNUMBER(M75:V75),
                            IF(
                                M$4:V$4=1,
                                M75:V75,
                                ""),
                            ""))
                    ),
                    IF(
                        OR(IF(
                            ISNUMBER(M75:V75),
                            IF(
                                M$4:V$4=2,
                                M75:V75,
                                ""),
                            "")
                            =0),
                        0,
                        GEOMEAN(IF(
                            ISNUMBER(M75:V75),
                            IF(
                                M$4:V$4=2,
                                M75:V75,
                                ""),
                            "")))
                )
            )
        )
    )
)</f>
        <v>2.5</v>
      </c>
      <c r="I75" s="191" cm="1">
        <f t="array" ref="I75">IF(
    SUM(IF(
            ISNUMBER(
                IF(
                    $M$5:$V$5,
                    (M75:V75),
                    "")),
            1,
            0))
        =0,
    NA(),
    IF(
        Parameters!$D$15=1,
        IF(
            SUM(--(ISNUMBER(IF($M$5:$V$5=1,(M75:V75),""))))&gt;0,
            MAX(IF(
                ISNUMBER(M75:V75),
                IF(
                    M$5:V$5=1,
                    M75:V75,
                    ""),
                "")),
            MAX(IF(
                ISNUMBER(M75:V75),
                IF(
                    M$5:V$5=2,
                    M75:V75,
                    ""),
                ""))
        ),
        IF(
            Parameters!$D$16=1,
            IFERROR(
                AVERAGE(IF(
                    ISNUMBER(M75:V75),
                    IF(
                        M$5:V$5=1,
                        M75:V75,
                        ""),
                    "")),
                AVERAGE(IF(
                    ISNUMBER(M75:V75),
                    IF(
                        M$5:V$5=2,
                        M75:V75,
                        ""),
                    ""))
            ),
            IF(
                Parameters!$D$17=1,
                IFERROR(
                    IF(
                        OR(
                            IF(
                                ISNUMBER(M75:V75),
                                IF(
                                    M$5:V$5=1,
                                    M75:V75,
                                    ""),
                                "")
                            =0),
                        0,
                        GEOMEAN(IF(
                            ISNUMBER(M75:V75),
                            IF(
                                M$5:V$5=1,
                                M75:V75,
                                ""),
                            ""))
                    ),
                    IF(
                        OR(IF(
                            ISNUMBER(M75:V75),
                            IF(
                                M$5:V$5=2,
                                M75:V75,
                                ""),
                            "")
                            =0),
                        0,
                        GEOMEAN(IF(
                            ISNUMBER(M75:V75),
                            IF(
                                M$5:V$5=2,
                                M75:V75,
                                ""),
                            "")))
                )
            )
        )
    )
)</f>
        <v>0</v>
      </c>
      <c r="J75" s="242">
        <v>45142</v>
      </c>
      <c r="K75" s="242">
        <v>44862</v>
      </c>
      <c r="L75" s="91" t="s">
        <v>119</v>
      </c>
      <c r="M75" s="192">
        <v>2.5</v>
      </c>
      <c r="N75" s="192" t="s">
        <v>409</v>
      </c>
      <c r="O75" s="192">
        <v>0</v>
      </c>
      <c r="P75" s="192">
        <v>0</v>
      </c>
      <c r="Q75" s="192">
        <v>0</v>
      </c>
      <c r="R75" s="192" t="s">
        <v>409</v>
      </c>
      <c r="S75" s="192">
        <v>2.5</v>
      </c>
      <c r="T75" s="192" t="s">
        <v>409</v>
      </c>
      <c r="U75" s="192">
        <v>0</v>
      </c>
      <c r="V75" s="192" t="s">
        <v>409</v>
      </c>
      <c r="W75" s="192">
        <v>0</v>
      </c>
      <c r="X75" s="192" t="s">
        <v>409</v>
      </c>
      <c r="Y75" s="192"/>
      <c r="Z75" s="192"/>
      <c r="AA75" s="80"/>
      <c r="AB75" s="80"/>
      <c r="AC75" s="80"/>
    </row>
    <row r="76" spans="1:29" x14ac:dyDescent="0.2">
      <c r="A76" s="84">
        <v>69</v>
      </c>
      <c r="B76" s="84" t="str">
        <f ca="1"/>
        <v>United Kingdom</v>
      </c>
      <c r="C76" s="84" t="str">
        <f ca="1"/>
        <v>GBR</v>
      </c>
      <c r="D76" s="219" t="str">
        <f ca="1"/>
        <v>ECS           Europe &amp; Central Asia</v>
      </c>
      <c r="E76" s="219" t="str">
        <f ca="1"/>
        <v>NA</v>
      </c>
      <c r="F76" s="190" t="str">
        <f t="shared" ca="1" si="4"/>
        <v/>
      </c>
      <c r="G76" s="80">
        <f>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$M$4:$V$4,
                    (M76:V76),
                    "")),
            1,
            0))
        =0,
    NA(),
    IF(
        Parameters!$D$15=1,
        IF(
            SUM(--(ISNUMBER(IF($M$4:$V$4=1,(M76:V76),""))))&gt;0,
            MAX(IF(
                ISNUMBER(M76:V76),
                IF(
                    M$4:V$4=1,
                    M76:V76,
                    ""),
                "")),
            MAX(IF(
                ISNUMBER(M76:V76),
                IF(
                    M$4:V$4=2,
                    M76:V76,
                    ""),
                ""))
        ),
        IF(
            Parameters!$D$16=1,
            IFERROR(
                AVERAGE(IF(
                    ISNUMBER(M76:V76),
                    IF(
                        M$4:V$4=1,
                        M76:V76,
                        ""),
                    "")),
                AVERAGE(IF(
                    ISNUMBER(M76:V76),
                    IF(
                        M$4:V$4=2,
                        M76:V76,
                        ""),
                    ""))
            ),
            IF(
                Parameters!$D$17=1,
                IFERROR(
                    IF(
                        OR(
                            IF(
                                ISNUMBER(M76:V76),
                                IF(
                                    M$4:V$4=1,
                                    M76:V76,
                                    ""),
                                "")
                            =0),
                        0,
                        GEOMEAN(IF(
                            ISNUMBER(M76:V76),
                            IF(
                                M$4:V$4=1,
                                M76:V76,
                                ""),
                            ""))
                    ),
                    IF(
                        OR(IF(
                            ISNUMBER(M76:V76),
                            IF(
                                M$4:V$4=2,
                                M76:V76,
                                ""),
                            "")
                            =0),
                        0,
                        GEOMEAN(IF(
                            ISNUMBER(M76:V76),
                            IF(
                                M$4:V$4=2,
                                M76:V76,
                                ""),
                            "")))
                )
            )
        )
    )
)</f>
        <v>2.3333333333333299</v>
      </c>
      <c r="I76" s="191" cm="1">
        <f t="array" ref="I76">IF(
    SUM(IF(
            ISNUMBER(
                IF(
                    $M$5:$V$5,
                    (M76:V76),
                    "")),
            1,
            0))
        =0,
    NA(),
    IF(
        Parameters!$D$15=1,
        IF(
            SUM(--(ISNUMBER(IF($M$5:$V$5=1,(M76:V76),""))))&gt;0,
            MAX(IF(
                ISNUMBER(M76:V76),
                IF(
                    M$5:V$5=1,
                    M76:V76,
                    ""),
                "")),
            MAX(IF(
                ISNUMBER(M76:V76),
                IF(
                    M$5:V$5=2,
                    M76:V76,
                    ""),
                ""))
        ),
        IF(
            Parameters!$D$16=1,
            IFERROR(
                AVERAGE(IF(
                    ISNUMBER(M76:V76),
                    IF(
                        M$5:V$5=1,
                        M76:V76,
                        ""),
                    "")),
                AVERAGE(IF(
                    ISNUMBER(M76:V76),
                    IF(
                        M$5:V$5=2,
                        M76:V76,
                        ""),
                    ""))
            ),
            IF(
                Parameters!$D$17=1,
                IFERROR(
                    IF(
                        OR(
                            IF(
                                ISNUMBER(M76:V76),
                                IF(
                                    M$5:V$5=1,
                                    M76:V76,
                                    ""),
                                "")
                            =0),
                        0,
                        GEOMEAN(IF(
                            ISNUMBER(M76:V76),
                            IF(
                                M$5:V$5=1,
                                M76:V76,
                                ""),
                            ""))
                    ),
                    IF(
                        OR(IF(
                            ISNUMBER(M76:V76),
                            IF(
                                M$5:V$5=2,
                                M76:V76,
                                ""),
                            "")
                            =0),
                        0,
                        GEOMEAN(IF(
                            ISNUMBER(M76:V76),
                            IF(
                                M$5:V$5=2,
                                M76:V76,
                                ""),
                            "")))
                )
            )
        )
    )
)</f>
        <v>0</v>
      </c>
      <c r="J76" s="242">
        <v>45142</v>
      </c>
      <c r="K76" s="242">
        <v>44802</v>
      </c>
      <c r="L76" s="91" t="s">
        <v>121</v>
      </c>
      <c r="M76" s="192">
        <v>2.3333333333333299</v>
      </c>
      <c r="N76" s="192" t="s">
        <v>409</v>
      </c>
      <c r="O76" s="192">
        <v>0</v>
      </c>
      <c r="P76" s="192">
        <v>0</v>
      </c>
      <c r="Q76" s="192">
        <v>0</v>
      </c>
      <c r="R76" s="192" t="s">
        <v>409</v>
      </c>
      <c r="S76" s="192">
        <v>2.4</v>
      </c>
      <c r="T76" s="192" t="s">
        <v>409</v>
      </c>
      <c r="U76" s="192">
        <v>0</v>
      </c>
      <c r="V76" s="192" t="s">
        <v>409</v>
      </c>
      <c r="W76" s="192">
        <v>4.7619047619047603E-2</v>
      </c>
      <c r="X76" s="192" t="s">
        <v>409</v>
      </c>
      <c r="Y76" s="192"/>
      <c r="Z76" s="192"/>
      <c r="AA76" s="80"/>
      <c r="AB76" s="80"/>
      <c r="AC76" s="80"/>
    </row>
    <row r="77" spans="1:29" x14ac:dyDescent="0.2">
      <c r="A77" s="84">
        <v>70</v>
      </c>
      <c r="B77" s="84" t="str">
        <f ca="1"/>
        <v>Georgia</v>
      </c>
      <c r="C77" s="84" t="str">
        <f ca="1"/>
        <v>GEO</v>
      </c>
      <c r="D77" s="219" t="str">
        <f ca="1"/>
        <v>ECS           Europe &amp; Central Asia</v>
      </c>
      <c r="E77" s="219" t="str">
        <f ca="1"/>
        <v>IBRD</v>
      </c>
      <c r="F77" s="190" t="str">
        <f t="shared" ca="1" si="4"/>
        <v/>
      </c>
      <c r="G77" s="80">
        <f>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0</v>
      </c>
      <c r="H77" s="80" cm="1">
        <f t="array" ref="H77">IF(
    SUM(IF(
            ISNUMBER(
                IF(
                    $M$4:$V$4,
                    (M77:V77),
                    "")),
            1,
            0))
        =0,
    NA(),
    IF(
        Parameters!$D$15=1,
        IF(
            SUM(--(ISNUMBER(IF($M$4:$V$4=1,(M77:V77),""))))&gt;0,
            MAX(IF(
                ISNUMBER(M77:V77),
                IF(
                    M$4:V$4=1,
                    M77:V77,
                    ""),
                "")),
            MAX(IF(
                ISNUMBER(M77:V77),
                IF(
                    M$4:V$4=2,
                    M77:V77,
                    ""),
                ""))
        ),
        IF(
            Parameters!$D$16=1,
            IFERROR(
                AVERAGE(IF(
                    ISNUMBER(M77:V77),
                    IF(
                        M$4:V$4=1,
                        M77:V77,
                        ""),
                    "")),
                AVERAGE(IF(
                    ISNUMBER(M77:V77),
                    IF(
                        M$4:V$4=2,
                        M77:V77,
                        ""),
                    ""))
            ),
            IF(
                Parameters!$D$17=1,
                IFERROR(
                    IF(
                        OR(
                            IF(
                                ISNUMBER(M77:V77),
                                IF(
                                    M$4:V$4=1,
                                    M77:V77,
                                    ""),
                                "")
                            =0),
                        0,
                        GEOMEAN(IF(
                            ISNUMBER(M77:V77),
                            IF(
                                M$4:V$4=1,
                                M77:V77,
                                ""),
                            ""))
                    ),
                    IF(
                        OR(IF(
                            ISNUMBER(M77:V77),
                            IF(
                                M$4:V$4=2,
                                M77:V77,
                                ""),
                            "")
                            =0),
                        0,
                        GEOMEAN(IF(
                            ISNUMBER(M77:V77),
                            IF(
                                M$4:V$4=2,
                                M77:V77,
                                ""),
                            "")))
                )
            )
        )
    )
)</f>
        <v>5.8333333333333304</v>
      </c>
      <c r="I77" s="191" cm="1">
        <f t="array" ref="I77">IF(
    SUM(IF(
            ISNUMBER(
                IF(
                    $M$5:$V$5,
                    (M77:V77),
                    "")),
            1,
            0))
        =0,
    NA(),
    IF(
        Parameters!$D$15=1,
        IF(
            SUM(--(ISNUMBER(IF($M$5:$V$5=1,(M77:V77),""))))&gt;0,
            MAX(IF(
                ISNUMBER(M77:V77),
                IF(
                    M$5:V$5=1,
                    M77:V77,
                    ""),
                "")),
            MAX(IF(
                ISNUMBER(M77:V77),
                IF(
                    M$5:V$5=2,
                    M77:V77,
                    ""),
                ""))
        ),
        IF(
            Parameters!$D$16=1,
            IFERROR(
                AVERAGE(IF(
                    ISNUMBER(M77:V77),
                    IF(
                        M$5:V$5=1,
                        M77:V77,
                        ""),
                    "")),
                AVERAGE(IF(
                    ISNUMBER(M77:V77),
                    IF(
                        M$5:V$5=2,
                        M77:V77,
                        ""),
                    ""))
            ),
            IF(
                Parameters!$D$17=1,
                IFERROR(
                    IF(
                        OR(
                            IF(
                                ISNUMBER(M77:V77),
                                IF(
                                    M$5:V$5=1,
                                    M77:V77,
                                    ""),
                                "")
                            =0),
                        0,
                        GEOMEAN(IF(
                            ISNUMBER(M77:V77),
                            IF(
                                M$5:V$5=1,
                                M77:V77,
                                ""),
                            ""))
                    ),
                    IF(
                        OR(IF(
                            ISNUMBER(M77:V77),
                            IF(
                                M$5:V$5=2,
                                M77:V77,
                                ""),
                            "")
                            =0),
                        0,
                        GEOMEAN(IF(
                            ISNUMBER(M77:V77),
                            IF(
                                M$5:V$5=2,
                                M77:V77,
                                ""),
                            "")))
                )
            )
        )
    )
)</f>
        <v>0</v>
      </c>
      <c r="J77" s="242">
        <v>45142</v>
      </c>
      <c r="K77" s="242">
        <v>45145</v>
      </c>
      <c r="L77" s="91" t="s">
        <v>123</v>
      </c>
      <c r="M77" s="192">
        <v>5.8333333333333304</v>
      </c>
      <c r="N77" s="192">
        <v>0</v>
      </c>
      <c r="O77" s="192">
        <v>0</v>
      </c>
      <c r="P77" s="192">
        <v>0</v>
      </c>
      <c r="Q77" s="192">
        <v>0</v>
      </c>
      <c r="R77" s="192" t="s">
        <v>409</v>
      </c>
      <c r="S77" s="192">
        <v>4.5</v>
      </c>
      <c r="T77" s="192" t="s">
        <v>897</v>
      </c>
      <c r="U77" s="192">
        <v>0</v>
      </c>
      <c r="V77" s="192" t="s">
        <v>409</v>
      </c>
      <c r="W77" s="192">
        <v>0</v>
      </c>
      <c r="X77" s="192" t="s">
        <v>409</v>
      </c>
      <c r="Y77" s="192"/>
      <c r="Z77" s="192"/>
      <c r="AA77" s="80"/>
      <c r="AB77" s="80"/>
      <c r="AC77" s="80"/>
    </row>
    <row r="78" spans="1:29" x14ac:dyDescent="0.2">
      <c r="A78" s="84">
        <v>71</v>
      </c>
      <c r="B78" s="84" t="str">
        <f ca="1"/>
        <v>Ghana</v>
      </c>
      <c r="C78" s="84" t="str">
        <f ca="1"/>
        <v>GHA</v>
      </c>
      <c r="D78" s="219" t="str">
        <f ca="1"/>
        <v>SSF           Sub-Saharan Africa</v>
      </c>
      <c r="E78" s="219" t="str">
        <f ca="1"/>
        <v>IDA</v>
      </c>
      <c r="F78" s="190" t="str">
        <f t="shared" ca="1" si="4"/>
        <v/>
      </c>
      <c r="G78" s="80">
        <f>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0</v>
      </c>
      <c r="H78" s="80" cm="1">
        <f t="array" ref="H78">IF(
    SUM(IF(
            ISNUMBER(
                IF(
                    $M$4:$V$4,
                    (M78:V78),
                    "")),
            1,
            0))
        =0,
    NA(),
    IF(
        Parameters!$D$15=1,
        IF(
            SUM(--(ISNUMBER(IF($M$4:$V$4=1,(M78:V78),""))))&gt;0,
            MAX(IF(
                ISNUMBER(M78:V78),
                IF(
                    M$4:V$4=1,
                    M78:V78,
                    ""),
                "")),
            MAX(IF(
                ISNUMBER(M78:V78),
                IF(
                    M$4:V$4=2,
                    M78:V78,
                    ""),
                ""))
        ),
        IF(
            Parameters!$D$16=1,
            IFERROR(
                AVERAGE(IF(
                    ISNUMBER(M78:V78),
                    IF(
                        M$4:V$4=1,
                        M78:V78,
                        ""),
                    "")),
                AVERAGE(IF(
                    ISNUMBER(M78:V78),
                    IF(
                        M$4:V$4=2,
                        M78:V78,
                        ""),
                    ""))
            ),
            IF(
                Parameters!$D$17=1,
                IFERROR(
                    IF(
                        OR(
                            IF(
                                ISNUMBER(M78:V78),
                                IF(
                                    M$4:V$4=1,
                                    M78:V78,
                                    ""),
                                "")
                            =0),
                        0,
                        GEOMEAN(IF(
                            ISNUMBER(M78:V78),
                            IF(
                                M$4:V$4=1,
                                M78:V78,
                                ""),
                            ""))
                    ),
                    IF(
                        OR(IF(
                            ISNUMBER(M78:V78),
                            IF(
                                M$4:V$4=2,
                                M78:V78,
                                ""),
                            "")
                            =0),
                        0,
                        GEOMEAN(IF(
                            ISNUMBER(M78:V78),
                            IF(
                                M$4:V$4=2,
                                M78:V78,
                                ""),
                            "")))
                )
            )
        )
    )
)</f>
        <v>4.5</v>
      </c>
      <c r="I78" s="191" cm="1">
        <f t="array" ref="I78">IF(
    SUM(IF(
            ISNUMBER(
                IF(
                    $M$5:$V$5,
                    (M78:V78),
                    "")),
            1,
            0))
        =0,
    NA(),
    IF(
        Parameters!$D$15=1,
        IF(
            SUM(--(ISNUMBER(IF($M$5:$V$5=1,(M78:V78),""))))&gt;0,
            MAX(IF(
                ISNUMBER(M78:V78),
                IF(
                    M$5:V$5=1,
                    M78:V78,
                    ""),
                "")),
            MAX(IF(
                ISNUMBER(M78:V78),
                IF(
                    M$5:V$5=2,
                    M78:V78,
                    ""),
                ""))
        ),
        IF(
            Parameters!$D$16=1,
            IFERROR(
                AVERAGE(IF(
                    ISNUMBER(M78:V78),
                    IF(
                        M$5:V$5=1,
                        M78:V78,
                        ""),
                    "")),
                AVERAGE(IF(
                    ISNUMBER(M78:V78),
                    IF(
                        M$5:V$5=2,
                        M78:V78,
                        ""),
                    ""))
            ),
            IF(
                Parameters!$D$17=1,
                IFERROR(
                    IF(
                        OR(
                            IF(
                                ISNUMBER(M78:V78),
                                IF(
                                    M$5:V$5=1,
                                    M78:V78,
                                    ""),
                                "")
                            =0),
                        0,
                        GEOMEAN(IF(
                            ISNUMBER(M78:V78),
                            IF(
                                M$5:V$5=1,
                                M78:V78,
                                ""),
                            ""))
                    ),
                    IF(
                        OR(IF(
                            ISNUMBER(M78:V78),
                            IF(
                                M$5:V$5=2,
                                M78:V78,
                                ""),
                            "")
                            =0),
                        0,
                        GEOMEAN(IF(
                            ISNUMBER(M78:V78),
                            IF(
                                M$5:V$5=2,
                                M78:V78,
                                ""),
                            "")))
                )
            )
        )
    )
)</f>
        <v>0</v>
      </c>
      <c r="J78" s="242">
        <v>45019</v>
      </c>
      <c r="K78" s="242">
        <v>45001</v>
      </c>
      <c r="L78" s="91" t="s">
        <v>125</v>
      </c>
      <c r="M78" s="192">
        <v>4.5</v>
      </c>
      <c r="N78" s="192" t="s">
        <v>409</v>
      </c>
      <c r="O78" s="192">
        <v>0</v>
      </c>
      <c r="P78" s="192">
        <v>0</v>
      </c>
      <c r="Q78" s="192">
        <v>0</v>
      </c>
      <c r="R78" s="192" t="s">
        <v>409</v>
      </c>
      <c r="S78" s="192">
        <v>3.7</v>
      </c>
      <c r="T78" s="192" t="s">
        <v>409</v>
      </c>
      <c r="U78" s="192">
        <v>0</v>
      </c>
      <c r="V78" s="192" t="s">
        <v>409</v>
      </c>
      <c r="W78" s="192">
        <v>0</v>
      </c>
      <c r="X78" s="192" t="s">
        <v>409</v>
      </c>
      <c r="Y78" s="192"/>
      <c r="Z78" s="192"/>
      <c r="AA78" s="80"/>
      <c r="AB78" s="80"/>
      <c r="AC78" s="80"/>
    </row>
    <row r="79" spans="1:29" x14ac:dyDescent="0.2">
      <c r="A79" s="84">
        <v>72</v>
      </c>
      <c r="B79" s="84" t="str">
        <f ca="1"/>
        <v>Gibraltar</v>
      </c>
      <c r="C79" s="84" t="str">
        <f ca="1"/>
        <v>GIB</v>
      </c>
      <c r="D79" s="219" t="str">
        <f ca="1"/>
        <v>ECS           Europe &amp; Central Asia</v>
      </c>
      <c r="E79" s="219" t="str">
        <f ca="1"/>
        <v>NA</v>
      </c>
      <c r="F79" s="190" t="str">
        <f t="shared" ca="1" si="4"/>
        <v/>
      </c>
      <c r="G79" s="80">
        <f>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0</v>
      </c>
      <c r="H79" s="80" t="e" cm="1">
        <f t="array" ref="H79">IF(
    SUM(IF(
            ISNUMBER(
                IF(
                    $M$4:$V$4,
                    (M79:V79),
                    "")),
            1,
            0))
        =0,
    NA(),
    IF(
        Parameters!$D$15=1,
        IF(
            SUM(--(ISNUMBER(IF($M$4:$V$4=1,(M79:V79),""))))&gt;0,
            MAX(IF(
                ISNUMBER(M79:V79),
                IF(
                    M$4:V$4=1,
                    M79:V79,
                    ""),
                "")),
            MAX(IF(
                ISNUMBER(M79:V79),
                IF(
                    M$4:V$4=2,
                    M79:V79,
                    ""),
                ""))
        ),
        IF(
            Parameters!$D$16=1,
            IFERROR(
                AVERAGE(IF(
                    ISNUMBER(M79:V79),
                    IF(
                        M$4:V$4=1,
                        M79:V79,
                        ""),
                    "")),
                AVERAGE(IF(
                    ISNUMBER(M79:V79),
                    IF(
                        M$4:V$4=2,
                        M79:V79,
                        ""),
                    ""))
            ),
            IF(
                Parameters!$D$17=1,
                IFERROR(
                    IF(
                        OR(
                            IF(
                                ISNUMBER(M79:V79),
                                IF(
                                    M$4:V$4=1,
                                    M79:V79,
                                    ""),
                                "")
                            =0),
                        0,
                        GEOMEAN(IF(
                            ISNUMBER(M79:V79),
                            IF(
                                M$4:V$4=1,
                                M79:V79,
                                ""),
                            ""))
                    ),
                    IF(
                        OR(IF(
                            ISNUMBER(M79:V79),
                            IF(
                                M$4:V$4=2,
                                M79:V79,
                                ""),
                            "")
                            =0),
                        0,
                        GEOMEAN(IF(
                            ISNUMBER(M79:V79),
                            IF(
                                M$4:V$4=2,
                                M79:V79,
                                ""),
                            "")))
                )
            )
        )
    )
)</f>
        <v>#N/A</v>
      </c>
      <c r="I79" s="191" cm="1">
        <f t="array" ref="I79">IF(
    SUM(IF(
            ISNUMBER(
                IF(
                    $M$5:$V$5,
                    (M79:V79),
                    "")),
            1,
            0))
        =0,
    NA(),
    IF(
        Parameters!$D$15=1,
        IF(
            SUM(--(ISNUMBER(IF($M$5:$V$5=1,(M79:V79),""))))&gt;0,
            MAX(IF(
                ISNUMBER(M79:V79),
                IF(
                    M$5:V$5=1,
                    M79:V79,
                    ""),
                "")),
            MAX(IF(
                ISNUMBER(M79:V79),
                IF(
                    M$5:V$5=2,
                    M79:V79,
                    ""),
                ""))
        ),
        IF(
            Parameters!$D$16=1,
            IFERROR(
                AVERAGE(IF(
                    ISNUMBER(M79:V79),
                    IF(
                        M$5:V$5=1,
                        M79:V79,
                        ""),
                    "")),
                AVERAGE(IF(
                    ISNUMBER(M79:V79),
                    IF(
                        M$5:V$5=2,
                        M79:V79,
                        ""),
                    ""))
            ),
            IF(
                Parameters!$D$17=1,
                IFERROR(
                    IF(
                        OR(
                            IF(
                                ISNUMBER(M79:V79),
                                IF(
                                    M$5:V$5=1,
                                    M79:V79,
                                    ""),
                                "")
                            =0),
                        0,
                        GEOMEAN(IF(
                            ISNUMBER(M79:V79),
                            IF(
                                M$5:V$5=1,
                                M79:V79,
                                ""),
                            ""))
                    ),
                    IF(
                        OR(IF(
                            ISNUMBER(M79:V79),
                            IF(
                                M$5:V$5=2,
                                M79:V79,
                                ""),
                            "")
                            =0),
                        0,
                        GEOMEAN(IF(
                            ISNUMBER(M79:V79),
                            IF(
                                M$5:V$5=2,
                                M79:V79,
                                ""),
                            "")))
                )
            )
        )
    )
)</f>
        <v>0</v>
      </c>
      <c r="J79" s="242" t="s">
        <v>409</v>
      </c>
      <c r="K79" s="242">
        <v>45019</v>
      </c>
      <c r="L79" s="91" t="s">
        <v>707</v>
      </c>
      <c r="M79" s="192" t="s">
        <v>409</v>
      </c>
      <c r="N79" s="192" t="s">
        <v>409</v>
      </c>
      <c r="O79" s="192" t="s">
        <v>409</v>
      </c>
      <c r="P79" s="192">
        <v>0</v>
      </c>
      <c r="Q79" s="192">
        <v>0</v>
      </c>
      <c r="R79" s="192" t="s">
        <v>409</v>
      </c>
      <c r="S79" s="192" t="s">
        <v>409</v>
      </c>
      <c r="T79" s="192" t="s">
        <v>409</v>
      </c>
      <c r="U79" s="192" t="s">
        <v>409</v>
      </c>
      <c r="V79" s="192" t="s">
        <v>409</v>
      </c>
      <c r="W79" s="192">
        <v>0</v>
      </c>
      <c r="X79" s="192" t="s">
        <v>409</v>
      </c>
      <c r="Y79" s="192"/>
      <c r="Z79" s="192"/>
      <c r="AA79" s="80"/>
      <c r="AB79" s="80"/>
      <c r="AC79" s="80"/>
    </row>
    <row r="80" spans="1:29" x14ac:dyDescent="0.2">
      <c r="A80" s="84">
        <v>73</v>
      </c>
      <c r="B80" s="84" t="str">
        <f ca="1"/>
        <v>Guinea</v>
      </c>
      <c r="C80" s="84" t="str">
        <f ca="1"/>
        <v>GIN</v>
      </c>
      <c r="D80" s="219" t="str">
        <f ca="1"/>
        <v>SSF           Sub-Saharan Africa</v>
      </c>
      <c r="E80" s="219" t="str">
        <f ca="1"/>
        <v>IDA</v>
      </c>
      <c r="F80" s="190" t="str">
        <f t="shared" ca="1" si="4"/>
        <v/>
      </c>
      <c r="G80" s="80">
        <f>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0</v>
      </c>
      <c r="H80" s="80" cm="1">
        <f t="array" ref="H80">IF(
    SUM(IF(
            ISNUMBER(
                IF(
                    $M$4:$V$4,
                    (M80:V80),
                    "")),
            1,
            0))
        =0,
    NA(),
    IF(
        Parameters!$D$15=1,
        IF(
            SUM(--(ISNUMBER(IF($M$4:$V$4=1,(M80:V80),""))))&gt;0,
            MAX(IF(
                ISNUMBER(M80:V80),
                IF(
                    M$4:V$4=1,
                    M80:V80,
                    ""),
                "")),
            MAX(IF(
                ISNUMBER(M80:V80),
                IF(
                    M$4:V$4=2,
                    M80:V80,
                    ""),
                ""))
        ),
        IF(
            Parameters!$D$16=1,
            IFERROR(
                AVERAGE(IF(
                    ISNUMBER(M80:V80),
                    IF(
                        M$4:V$4=1,
                        M80:V80,
                        ""),
                    "")),
                AVERAGE(IF(
                    ISNUMBER(M80:V80),
                    IF(
                        M$4:V$4=2,
                        M80:V80,
                        ""),
                    ""))
            ),
            IF(
                Parameters!$D$17=1,
                IFERROR(
                    IF(
                        OR(
                            IF(
                                ISNUMBER(M80:V80),
                                IF(
                                    M$4:V$4=1,
                                    M80:V80,
                                    ""),
                                "")
                            =0),
                        0,
                        GEOMEAN(IF(
                            ISNUMBER(M80:V80),
                            IF(
                                M$4:V$4=1,
                                M80:V80,
                                ""),
                            ""))
                    ),
                    IF(
                        OR(IF(
                            ISNUMBER(M80:V80),
                            IF(
                                M$4:V$4=2,
                                M80:V80,
                                ""),
                            "")
                            =0),
                        0,
                        GEOMEAN(IF(
                            ISNUMBER(M80:V80),
                            IF(
                                M$4:V$4=2,
                                M80:V80,
                                ""),
                            "")))
                )
            )
        )
    )
)</f>
        <v>4.8333333333333304</v>
      </c>
      <c r="I80" s="191" cm="1">
        <f t="array" ref="I80">IF(
    SUM(IF(
            ISNUMBER(
                IF(
                    $M$5:$V$5,
                    (M80:V80),
                    "")),
            1,
            0))
        =0,
    NA(),
    IF(
        Parameters!$D$15=1,
        IF(
            SUM(--(ISNUMBER(IF($M$5:$V$5=1,(M80:V80),""))))&gt;0,
            MAX(IF(
                ISNUMBER(M80:V80),
                IF(
                    M$5:V$5=1,
                    M80:V80,
                    ""),
                "")),
            MAX(IF(
                ISNUMBER(M80:V80),
                IF(
                    M$5:V$5=2,
                    M80:V80,
                    ""),
                ""))
        ),
        IF(
            Parameters!$D$16=1,
            IFERROR(
                AVERAGE(IF(
                    ISNUMBER(M80:V80),
                    IF(
                        M$5:V$5=1,
                        M80:V80,
                        ""),
                    "")),
                AVERAGE(IF(
                    ISNUMBER(M80:V80),
                    IF(
                        M$5:V$5=2,
                        M80:V80,
                        ""),
                    ""))
            ),
            IF(
                Parameters!$D$17=1,
                IFERROR(
                    IF(
                        OR(
                            IF(
                                ISNUMBER(M80:V80),
                                IF(
                                    M$5:V$5=1,
                                    M80:V80,
                                    ""),
                                "")
                            =0),
                        0,
                        GEOMEAN(IF(
                            ISNUMBER(M80:V80),
                            IF(
                                M$5:V$5=1,
                                M80:V80,
                                ""),
                            ""))
                    ),
                    IF(
                        OR(IF(
                            ISNUMBER(M80:V80),
                            IF(
                                M$5:V$5=2,
                                M80:V80,
                                ""),
                            "")
                            =0),
                        0,
                        GEOMEAN(IF(
                            ISNUMBER(M80:V80),
                            IF(
                                M$5:V$5=2,
                                M80:V80,
                                ""),
                            "")))
                )
            )
        )
    )
)</f>
        <v>0</v>
      </c>
      <c r="J80" s="242">
        <v>44753</v>
      </c>
      <c r="K80" s="242">
        <v>44929</v>
      </c>
      <c r="L80" s="91" t="s">
        <v>127</v>
      </c>
      <c r="M80" s="192">
        <v>4.8333333333333304</v>
      </c>
      <c r="N80" s="192" t="s">
        <v>409</v>
      </c>
      <c r="O80" s="192">
        <v>0</v>
      </c>
      <c r="P80" s="192">
        <v>0</v>
      </c>
      <c r="Q80" s="192">
        <v>0</v>
      </c>
      <c r="R80" s="192" t="s">
        <v>409</v>
      </c>
      <c r="S80" s="192">
        <v>3.9</v>
      </c>
      <c r="T80" s="192" t="s">
        <v>409</v>
      </c>
      <c r="U80" s="192">
        <v>0</v>
      </c>
      <c r="V80" s="192" t="s">
        <v>409</v>
      </c>
      <c r="W80" s="192">
        <v>0</v>
      </c>
      <c r="X80" s="192" t="s">
        <v>409</v>
      </c>
      <c r="Y80" s="192"/>
      <c r="Z80" s="192"/>
      <c r="AA80" s="80"/>
      <c r="AB80" s="80"/>
      <c r="AC80" s="80"/>
    </row>
    <row r="81" spans="1:29" x14ac:dyDescent="0.2">
      <c r="A81" s="84">
        <v>74</v>
      </c>
      <c r="B81" s="84" t="str">
        <f ca="1"/>
        <v>Gambia, The</v>
      </c>
      <c r="C81" s="84" t="str">
        <f ca="1"/>
        <v>GMB</v>
      </c>
      <c r="D81" s="219" t="str">
        <f ca="1"/>
        <v>SSF           Sub-Saharan Africa</v>
      </c>
      <c r="E81" s="219" t="str">
        <f ca="1"/>
        <v>IDA</v>
      </c>
      <c r="F81" s="190" t="str">
        <f t="shared" ca="1" si="4"/>
        <v/>
      </c>
      <c r="G81" s="80">
        <f>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5.9160797830996161</v>
      </c>
      <c r="H81" s="80" cm="1">
        <f t="array" ref="H81">IF(
    SUM(IF(
            ISNUMBER(
                IF(
                    $M$4:$V$4,
                    (M81:V81),
                    "")),
            1,
            0))
        =0,
    NA(),
    IF(
        Parameters!$D$15=1,
        IF(
            SUM(--(ISNUMBER(IF($M$4:$V$4=1,(M81:V81),""))))&gt;0,
            MAX(IF(
                ISNUMBER(M81:V81),
                IF(
                    M$4:V$4=1,
                    M81:V81,
                    ""),
                "")),
            MAX(IF(
                ISNUMBER(M81:V81),
                IF(
                    M$4:V$4=2,
                    M81:V81,
                    ""),
                ""))
        ),
        IF(
            Parameters!$D$16=1,
            IFERROR(
                AVERAGE(IF(
                    ISNUMBER(M81:V81),
                    IF(
                        M$4:V$4=1,
                        M81:V81,
                        ""),
                    "")),
                AVERAGE(IF(
                    ISNUMBER(M81:V81),
                    IF(
                        M$4:V$4=2,
                        M81:V81,
                        ""),
                    ""))
            ),
            IF(
                Parameters!$D$17=1,
                IFERROR(
                    IF(
                        OR(
                            IF(
                                ISNUMBER(M81:V81),
                                IF(
                                    M$4:V$4=1,
                                    M81:V81,
                                    ""),
                                "")
                            =0),
                        0,
                        GEOMEAN(IF(
                            ISNUMBER(M81:V81),
                            IF(
                                M$4:V$4=1,
                                M81:V81,
                                ""),
                            ""))
                    ),
                    IF(
                        OR(IF(
                            ISNUMBER(M81:V81),
                            IF(
                                M$4:V$4=2,
                                M81:V81,
                                ""),
                            "")
                            =0),
                        0,
                        GEOMEAN(IF(
                            ISNUMBER(M81:V81),
                            IF(
                                M$4:V$4=2,
                                M81:V81,
                                ""),
                            "")))
                )
            )
        )
    )
)</f>
        <v>3.5</v>
      </c>
      <c r="I81" s="191" cm="1">
        <f t="array" ref="I81">IF(
    SUM(IF(
            ISNUMBER(
                IF(
                    $M$5:$V$5,
                    (M81:V81),
                    "")),
            1,
            0))
        =0,
    NA(),
    IF(
        Parameters!$D$15=1,
        IF(
            SUM(--(ISNUMBER(IF($M$5:$V$5=1,(M81:V81),""))))&gt;0,
            MAX(IF(
                ISNUMBER(M81:V81),
                IF(
                    M$5:V$5=1,
                    M81:V81,
                    ""),
                "")),
            MAX(IF(
                ISNUMBER(M81:V81),
                IF(
                    M$5:V$5=2,
                    M81:V81,
                    ""),
                ""))
        ),
        IF(
            Parameters!$D$16=1,
            IFERROR(
                AVERAGE(IF(
                    ISNUMBER(M81:V81),
                    IF(
                        M$5:V$5=1,
                        M81:V81,
                        ""),
                    "")),
                AVERAGE(IF(
                    ISNUMBER(M81:V81),
                    IF(
                        M$5:V$5=2,
                        M81:V81,
                        ""),
                    ""))
            ),
            IF(
                Parameters!$D$17=1,
                IFERROR(
                    IF(
                        OR(
                            IF(
                                ISNUMBER(M81:V81),
                                IF(
                                    M$5:V$5=1,
                                    M81:V81,
                                    ""),
                                "")
                            =0),
                        0,
                        GEOMEAN(IF(
                            ISNUMBER(M81:V81),
                            IF(
                                M$5:V$5=1,
                                M81:V81,
                                ""),
                            ""))
                    ),
                    IF(
                        OR(IF(
                            ISNUMBER(M81:V81),
                            IF(
                                M$5:V$5=2,
                                M81:V81,
                                ""),
                            "")
                            =0),
                        0,
                        GEOMEAN(IF(
                            ISNUMBER(M81:V81),
                            IF(
                                M$5:V$5=2,
                                M81:V81,
                                ""),
                            "")))
                )
            )
        )
    )
)</f>
        <v>10</v>
      </c>
      <c r="J81" s="242">
        <v>44753</v>
      </c>
      <c r="K81" s="242">
        <v>45142</v>
      </c>
      <c r="L81" s="91" t="s">
        <v>128</v>
      </c>
      <c r="M81" s="192">
        <v>3.5</v>
      </c>
      <c r="N81" s="192" t="s">
        <v>409</v>
      </c>
      <c r="O81" s="192">
        <v>0</v>
      </c>
      <c r="P81" s="192">
        <v>0</v>
      </c>
      <c r="Q81" s="192">
        <v>10</v>
      </c>
      <c r="R81" s="192" t="s">
        <v>409</v>
      </c>
      <c r="S81" s="192">
        <v>3.1</v>
      </c>
      <c r="T81" s="192" t="s">
        <v>409</v>
      </c>
      <c r="U81" s="192">
        <v>0</v>
      </c>
      <c r="V81" s="192" t="s">
        <v>409</v>
      </c>
      <c r="W81" s="192">
        <v>0.75</v>
      </c>
      <c r="X81" s="192" t="s">
        <v>409</v>
      </c>
      <c r="Y81" s="192"/>
      <c r="Z81" s="192"/>
      <c r="AA81" s="80"/>
      <c r="AB81" s="80"/>
      <c r="AC81" s="80"/>
    </row>
    <row r="82" spans="1:29" x14ac:dyDescent="0.2">
      <c r="A82" s="84">
        <v>75</v>
      </c>
      <c r="B82" s="84" t="str">
        <f ca="1"/>
        <v>Guinea-Bissau</v>
      </c>
      <c r="C82" s="84" t="str">
        <f ca="1"/>
        <v>GNB</v>
      </c>
      <c r="D82" s="219" t="str">
        <f ca="1"/>
        <v>SSF           Sub-Saharan Africa</v>
      </c>
      <c r="E82" s="219" t="str">
        <f ca="1"/>
        <v>IDA</v>
      </c>
      <c r="F82" s="190" t="str">
        <f t="shared" ca="1" si="4"/>
        <v/>
      </c>
      <c r="G82" s="80">
        <f>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0</v>
      </c>
      <c r="H82" s="80" cm="1">
        <f t="array" ref="H82">IF(
    SUM(IF(
            ISNUMBER(
                IF(
                    $M$4:$V$4,
                    (M82:V82),
                    "")),
            1,
            0))
        =0,
    NA(),
    IF(
        Parameters!$D$15=1,
        IF(
            SUM(--(ISNUMBER(IF($M$4:$V$4=1,(M82:V82),""))))&gt;0,
            MAX(IF(
                ISNUMBER(M82:V82),
                IF(
                    M$4:V$4=1,
                    M82:V82,
                    ""),
                "")),
            MAX(IF(
                ISNUMBER(M82:V82),
                IF(
                    M$4:V$4=2,
                    M82:V82,
                    ""),
                ""))
        ),
        IF(
            Parameters!$D$16=1,
            IFERROR(
                AVERAGE(IF(
                    ISNUMBER(M82:V82),
                    IF(
                        M$4:V$4=1,
                        M82:V82,
                        ""),
                    "")),
                AVERAGE(IF(
                    ISNUMBER(M82:V82),
                    IF(
                        M$4:V$4=2,
                        M82:V82,
                        ""),
                    ""))
            ),
            IF(
                Parameters!$D$17=1,
                IFERROR(
                    IF(
                        OR(
                            IF(
                                ISNUMBER(M82:V82),
                                IF(
                                    M$4:V$4=1,
                                    M82:V82,
                                    ""),
                                "")
                            =0),
                        0,
                        GEOMEAN(IF(
                            ISNUMBER(M82:V82),
                            IF(
                                M$4:V$4=1,
                                M82:V82,
                                ""),
                            ""))
                    ),
                    IF(
                        OR(IF(
                            ISNUMBER(M82:V82),
                            IF(
                                M$4:V$4=2,
                                M82:V82,
                                ""),
                            "")
                            =0),
                        0,
                        GEOMEAN(IF(
                            ISNUMBER(M82:V82),
                            IF(
                                M$4:V$4=2,
                                M82:V82,
                                ""),
                            "")))
                )
            )
        )
    )
)</f>
        <v>2.8333333333333299</v>
      </c>
      <c r="I82" s="191" cm="1">
        <f t="array" ref="I82">IF(
    SUM(IF(
            ISNUMBER(
                IF(
                    $M$5:$V$5,
                    (M82:V82),
                    "")),
            1,
            0))
        =0,
    NA(),
    IF(
        Parameters!$D$15=1,
        IF(
            SUM(--(ISNUMBER(IF($M$5:$V$5=1,(M82:V82),""))))&gt;0,
            MAX(IF(
                ISNUMBER(M82:V82),
                IF(
                    M$5:V$5=1,
                    M82:V82,
                    ""),
                "")),
            MAX(IF(
                ISNUMBER(M82:V82),
                IF(
                    M$5:V$5=2,
                    M82:V82,
                    ""),
                ""))
        ),
        IF(
            Parameters!$D$16=1,
            IFERROR(
                AVERAGE(IF(
                    ISNUMBER(M82:V82),
                    IF(
                        M$5:V$5=1,
                        M82:V82,
                        ""),
                    "")),
                AVERAGE(IF(
                    ISNUMBER(M82:V82),
                    IF(
                        M$5:V$5=2,
                        M82:V82,
                        ""),
                    ""))
            ),
            IF(
                Parameters!$D$17=1,
                IFERROR(
                    IF(
                        OR(
                            IF(
                                ISNUMBER(M82:V82),
                                IF(
                                    M$5:V$5=1,
                                    M82:V82,
                                    ""),
                                "")
                            =0),
                        0,
                        GEOMEAN(IF(
                            ISNUMBER(M82:V82),
                            IF(
                                M$5:V$5=1,
                                M82:V82,
                                ""),
                            ""))
                    ),
                    IF(
                        OR(IF(
                            ISNUMBER(M82:V82),
                            IF(
                                M$5:V$5=2,
                                M82:V82,
                                ""),
                            "")
                            =0),
                        0,
                        GEOMEAN(IF(
                            ISNUMBER(M82:V82),
                            IF(
                                M$5:V$5=2,
                                M82:V82,
                                ""),
                            "")))
                )
            )
        )
    )
)</f>
        <v>0</v>
      </c>
      <c r="J82" s="242">
        <v>45142</v>
      </c>
      <c r="K82" s="242">
        <v>45142</v>
      </c>
      <c r="L82" s="91" t="s">
        <v>130</v>
      </c>
      <c r="M82" s="192">
        <v>2.8333333333333299</v>
      </c>
      <c r="N82" s="192" t="s">
        <v>409</v>
      </c>
      <c r="O82" s="192">
        <v>0</v>
      </c>
      <c r="P82" s="192">
        <v>0</v>
      </c>
      <c r="Q82" s="192">
        <v>0</v>
      </c>
      <c r="R82" s="192" t="s">
        <v>409</v>
      </c>
      <c r="S82" s="192">
        <v>2.7</v>
      </c>
      <c r="T82" s="192" t="s">
        <v>409</v>
      </c>
      <c r="U82" s="192">
        <v>0</v>
      </c>
      <c r="V82" s="192" t="s">
        <v>409</v>
      </c>
      <c r="W82" s="192">
        <v>0.25</v>
      </c>
      <c r="X82" s="192" t="s">
        <v>409</v>
      </c>
      <c r="Y82" s="192"/>
      <c r="Z82" s="192"/>
      <c r="AA82" s="80"/>
      <c r="AB82" s="80"/>
      <c r="AC82" s="80"/>
    </row>
    <row r="83" spans="1:29" x14ac:dyDescent="0.2">
      <c r="A83" s="84">
        <v>76</v>
      </c>
      <c r="B83" s="84" t="str">
        <f ca="1"/>
        <v>Equatorial Guinea</v>
      </c>
      <c r="C83" s="84" t="str">
        <f ca="1"/>
        <v>GNQ</v>
      </c>
      <c r="D83" s="219" t="str">
        <f ca="1"/>
        <v>SSF           Sub-Saharan Africa</v>
      </c>
      <c r="E83" s="219" t="str">
        <f ca="1"/>
        <v>IBRD</v>
      </c>
      <c r="F83" s="190" t="str">
        <f t="shared" ca="1" si="4"/>
        <v/>
      </c>
      <c r="G83" s="80">
        <f>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0</v>
      </c>
      <c r="H83" s="80" cm="1">
        <f t="array" ref="H83">IF(
    SUM(IF(
            ISNUMBER(
                IF(
                    $M$4:$V$4,
                    (M83:V83),
                    "")),
            1,
            0))
        =0,
    NA(),
    IF(
        Parameters!$D$15=1,
        IF(
            SUM(--(ISNUMBER(IF($M$4:$V$4=1,(M83:V83),""))))&gt;0,
            MAX(IF(
                ISNUMBER(M83:V83),
                IF(
                    M$4:V$4=1,
                    M83:V83,
                    ""),
                "")),
            MAX(IF(
                ISNUMBER(M83:V83),
                IF(
                    M$4:V$4=2,
                    M83:V83,
                    ""),
                ""))
        ),
        IF(
            Parameters!$D$16=1,
            IFERROR(
                AVERAGE(IF(
                    ISNUMBER(M83:V83),
                    IF(
                        M$4:V$4=1,
                        M83:V83,
                        ""),
                    "")),
                AVERAGE(IF(
                    ISNUMBER(M83:V83),
                    IF(
                        M$4:V$4=2,
                        M83:V83,
                        ""),
                    ""))
            ),
            IF(
                Parameters!$D$17=1,
                IFERROR(
                    IF(
                        OR(
                            IF(
                                ISNUMBER(M83:V83),
                                IF(
                                    M$4:V$4=1,
                                    M83:V83,
                                    ""),
                                "")
                            =0),
                        0,
                        GEOMEAN(IF(
                            ISNUMBER(M83:V83),
                            IF(
                                M$4:V$4=1,
                                M83:V83,
                                ""),
                            ""))
                    ),
                    IF(
                        OR(IF(
                            ISNUMBER(M83:V83),
                            IF(
                                M$4:V$4=2,
                                M83:V83,
                                ""),
                            "")
                            =0),
                        0,
                        GEOMEAN(IF(
                            ISNUMBER(M83:V83),
                            IF(
                                M$4:V$4=2,
                                M83:V83,
                                ""),
                            "")))
                )
            )
        )
    )
)</f>
        <v>3.1666666666666599</v>
      </c>
      <c r="I83" s="191" cm="1">
        <f t="array" ref="I83">IF(
    SUM(IF(
            ISNUMBER(
                IF(
                    $M$5:$V$5,
                    (M83:V83),
                    "")),
            1,
            0))
        =0,
    NA(),
    IF(
        Parameters!$D$15=1,
        IF(
            SUM(--(ISNUMBER(IF($M$5:$V$5=1,(M83:V83),""))))&gt;0,
            MAX(IF(
                ISNUMBER(M83:V83),
                IF(
                    M$5:V$5=1,
                    M83:V83,
                    ""),
                "")),
            MAX(IF(
                ISNUMBER(M83:V83),
                IF(
                    M$5:V$5=2,
                    M83:V83,
                    ""),
                ""))
        ),
        IF(
            Parameters!$D$16=1,
            IFERROR(
                AVERAGE(IF(
                    ISNUMBER(M83:V83),
                    IF(
                        M$5:V$5=1,
                        M83:V83,
                        ""),
                    "")),
                AVERAGE(IF(
                    ISNUMBER(M83:V83),
                    IF(
                        M$5:V$5=2,
                        M83:V83,
                        ""),
                    ""))
            ),
            IF(
                Parameters!$D$17=1,
                IFERROR(
                    IF(
                        OR(
                            IF(
                                ISNUMBER(M83:V83),
                                IF(
                                    M$5:V$5=1,
                                    M83:V83,
                                    ""),
                                "")
                            =0),
                        0,
                        GEOMEAN(IF(
                            ISNUMBER(M83:V83),
                            IF(
                                M$5:V$5=1,
                                M83:V83,
                                ""),
                            ""))
                    ),
                    IF(
                        OR(IF(
                            ISNUMBER(M83:V83),
                            IF(
                                M$5:V$5=2,
                                M83:V83,
                                ""),
                            "")
                            =0),
                        0,
                        GEOMEAN(IF(
                            ISNUMBER(M83:V83),
                            IF(
                                M$5:V$5=2,
                                M83:V83,
                                ""),
                            "")))
                )
            )
        )
    )
)</f>
        <v>0</v>
      </c>
      <c r="J83" s="242">
        <v>45142</v>
      </c>
      <c r="K83" s="242">
        <v>44862</v>
      </c>
      <c r="L83" s="91" t="s">
        <v>132</v>
      </c>
      <c r="M83" s="192">
        <v>3.1666666666666599</v>
      </c>
      <c r="N83" s="192" t="s">
        <v>409</v>
      </c>
      <c r="O83" s="192">
        <v>0</v>
      </c>
      <c r="P83" s="192">
        <v>0</v>
      </c>
      <c r="Q83" s="192">
        <v>0</v>
      </c>
      <c r="R83" s="192" t="s">
        <v>409</v>
      </c>
      <c r="S83" s="192">
        <v>2.9</v>
      </c>
      <c r="T83" s="192" t="s">
        <v>409</v>
      </c>
      <c r="U83" s="192">
        <v>0</v>
      </c>
      <c r="V83" s="192" t="s">
        <v>409</v>
      </c>
      <c r="W83" s="192">
        <v>0</v>
      </c>
      <c r="X83" s="192" t="s">
        <v>409</v>
      </c>
      <c r="Y83" s="192"/>
      <c r="Z83" s="192"/>
      <c r="AA83" s="80"/>
      <c r="AB83" s="80"/>
      <c r="AC83" s="80"/>
    </row>
    <row r="84" spans="1:29" x14ac:dyDescent="0.2">
      <c r="A84" s="84">
        <v>77</v>
      </c>
      <c r="B84" s="84" t="str">
        <f ca="1"/>
        <v>Greece</v>
      </c>
      <c r="C84" s="84" t="str">
        <f ca="1"/>
        <v>GRC</v>
      </c>
      <c r="D84" s="219" t="str">
        <f ca="1"/>
        <v>ECS           Europe &amp; Central Asia</v>
      </c>
      <c r="E84" s="219" t="str">
        <f ca="1"/>
        <v>NA</v>
      </c>
      <c r="F84" s="190" t="str">
        <f t="shared" ca="1" si="4"/>
        <v/>
      </c>
      <c r="G84" s="80">
        <f>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$M$4:$V$4,
                    (M84:V84),
                    "")),
            1,
            0))
        =0,
    NA(),
    IF(
        Parameters!$D$15=1,
        IF(
            SUM(--(ISNUMBER(IF($M$4:$V$4=1,(M84:V84),""))))&gt;0,
            MAX(IF(
                ISNUMBER(M84:V84),
                IF(
                    M$4:V$4=1,
                    M84:V84,
                    ""),
                "")),
            MAX(IF(
                ISNUMBER(M84:V84),
                IF(
                    M$4:V$4=2,
                    M84:V84,
                    ""),
                ""))
        ),
        IF(
            Parameters!$D$16=1,
            IFERROR(
                AVERAGE(IF(
                    ISNUMBER(M84:V84),
                    IF(
                        M$4:V$4=1,
                        M84:V84,
                        ""),
                    "")),
                AVERAGE(IF(
                    ISNUMBER(M84:V84),
                    IF(
                        M$4:V$4=2,
                        M84:V84,
                        ""),
                    ""))
            ),
            IF(
                Parameters!$D$17=1,
                IFERROR(
                    IF(
                        OR(
                            IF(
                                ISNUMBER(M84:V84),
                                IF(
                                    M$4:V$4=1,
                                    M84:V84,
                                    ""),
                                "")
                            =0),
                        0,
                        GEOMEAN(IF(
                            ISNUMBER(M84:V84),
                            IF(
                                M$4:V$4=1,
                                M84:V84,
                                ""),
                            ""))
                    ),
                    IF(
                        OR(IF(
                            ISNUMBER(M84:V84),
                            IF(
                                M$4:V$4=2,
                                M84:V84,
                                ""),
                            "")
                            =0),
                        0,
                        GEOMEAN(IF(
                            ISNUMBER(M84:V84),
                            IF(
                                M$4:V$4=2,
                                M84:V84,
                                ""),
                            "")))
                )
            )
        )
    )
)</f>
        <v>8.1666666666666607</v>
      </c>
      <c r="I84" s="191" cm="1">
        <f t="array" ref="I84">IF(
    SUM(IF(
            ISNUMBER(
                IF(
                    $M$5:$V$5,
                    (M84:V84),
                    "")),
            1,
            0))
        =0,
    NA(),
    IF(
        Parameters!$D$15=1,
        IF(
            SUM(--(ISNUMBER(IF($M$5:$V$5=1,(M84:V84),""))))&gt;0,
            MAX(IF(
                ISNUMBER(M84:V84),
                IF(
                    M$5:V$5=1,
                    M84:V84,
                    ""),
                "")),
            MAX(IF(
                ISNUMBER(M84:V84),
                IF(
                    M$5:V$5=2,
                    M84:V84,
                    ""),
                ""))
        ),
        IF(
            Parameters!$D$16=1,
            IFERROR(
                AVERAGE(IF(
                    ISNUMBER(M84:V84),
                    IF(
                        M$5:V$5=1,
                        M84:V84,
                        ""),
                    "")),
                AVERAGE(IF(
                    ISNUMBER(M84:V84),
                    IF(
                        M$5:V$5=2,
                        M84:V84,
                        ""),
                    ""))
            ),
            IF(
                Parameters!$D$17=1,
                IFERROR(
                    IF(
                        OR(
                            IF(
                                ISNUMBER(M84:V84),
                                IF(
                                    M$5:V$5=1,
                                    M84:V84,
                                    ""),
                                "")
                            =0),
                        0,
                        GEOMEAN(IF(
                            ISNUMBER(M84:V84),
                            IF(
                                M$5:V$5=1,
                                M84:V84,
                                ""),
                            ""))
                    ),
                    IF(
                        OR(IF(
                            ISNUMBER(M84:V84),
                            IF(
                                M$5:V$5=2,
                                M84:V84,
                                ""),
                            "")
                            =0),
                        0,
                        GEOMEAN(IF(
                            ISNUMBER(M84:V84),
                            IF(
                                M$5:V$5=2,
                                M84:V84,
                                ""),
                            "")))
                )
            )
        )
    )
)</f>
        <v>0</v>
      </c>
      <c r="J84" s="242">
        <v>44753</v>
      </c>
      <c r="K84" s="242">
        <v>44887</v>
      </c>
      <c r="L84" s="91" t="s">
        <v>134</v>
      </c>
      <c r="M84" s="192">
        <v>8.1666666666666607</v>
      </c>
      <c r="N84" s="192" t="s">
        <v>409</v>
      </c>
      <c r="O84" s="192">
        <v>0</v>
      </c>
      <c r="P84" s="192">
        <v>0</v>
      </c>
      <c r="Q84" s="192">
        <v>0</v>
      </c>
      <c r="R84" s="192" t="s">
        <v>409</v>
      </c>
      <c r="S84" s="192">
        <v>5.9</v>
      </c>
      <c r="T84" s="192" t="s">
        <v>409</v>
      </c>
      <c r="U84" s="192">
        <v>0</v>
      </c>
      <c r="V84" s="192" t="s">
        <v>409</v>
      </c>
      <c r="W84" s="192">
        <v>0</v>
      </c>
      <c r="X84" s="192" t="s">
        <v>409</v>
      </c>
      <c r="Y84" s="192"/>
      <c r="Z84" s="192"/>
      <c r="AA84" s="80"/>
      <c r="AB84" s="80"/>
      <c r="AC84" s="80"/>
    </row>
    <row r="85" spans="1:29" x14ac:dyDescent="0.2">
      <c r="A85" s="84">
        <v>78</v>
      </c>
      <c r="B85" s="84" t="str">
        <f ca="1"/>
        <v>Grenada</v>
      </c>
      <c r="C85" s="84" t="str">
        <f ca="1"/>
        <v>GRD</v>
      </c>
      <c r="D85" s="219" t="str">
        <f ca="1"/>
        <v>LCN           Latin America &amp; Caribbean</v>
      </c>
      <c r="E85" s="219" t="str">
        <f ca="1"/>
        <v>Blend</v>
      </c>
      <c r="F85" s="190" t="str">
        <f t="shared" ca="1" si="4"/>
        <v/>
      </c>
      <c r="G85" s="80">
        <f>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3.4156502553198562</v>
      </c>
      <c r="H85" s="80" cm="1">
        <f t="array" ref="H85">IF(
    SUM(IF(
            ISNUMBER(
                IF(
                    $M$4:$V$4,
                    (M85:V85),
                    "")),
            1,
            0))
        =0,
    NA(),
    IF(
        Parameters!$D$15=1,
        IF(
            SUM(--(ISNUMBER(IF($M$4:$V$4=1,(M85:V85),""))))&gt;0,
            MAX(IF(
                ISNUMBER(M85:V85),
                IF(
                    M$4:V$4=1,
                    M85:V85,
                    ""),
                "")),
            MAX(IF(
                ISNUMBER(M85:V85),
                IF(
                    M$4:V$4=2,
                    M85:V85,
                    ""),
                ""))
        ),
        IF(
            Parameters!$D$16=1,
            IFERROR(
                AVERAGE(IF(
                    ISNUMBER(M85:V85),
                    IF(
                        M$4:V$4=1,
                        M85:V85,
                        ""),
                    "")),
                AVERAGE(IF(
                    ISNUMBER(M85:V85),
                    IF(
                        M$4:V$4=2,
                        M85:V85,
                        ""),
                    ""))
            ),
            IF(
                Parameters!$D$17=1,
                IFERROR(
                    IF(
                        OR(
                            IF(
                                ISNUMBER(M85:V85),
                                IF(
                                    M$4:V$4=1,
                                    M85:V85,
                                    ""),
                                "")
                            =0),
                        0,
                        GEOMEAN(IF(
                            ISNUMBER(M85:V85),
                            IF(
                                M$4:V$4=1,
                                M85:V85,
                                ""),
                            ""))
                    ),
                    IF(
                        OR(IF(
                            ISNUMBER(M85:V85),
                            IF(
                                M$4:V$4=2,
                                M85:V85,
                                ""),
                            "")
                            =0),
                        0,
                        GEOMEAN(IF(
                            ISNUMBER(M85:V85),
                            IF(
                                M$4:V$4=2,
                                M85:V85,
                                ""),
                            "")))
                )
            )
        )
    )
)</f>
        <v>1.1666666666666601</v>
      </c>
      <c r="I85" s="191" cm="1">
        <f t="array" ref="I85">IF(
    SUM(IF(
            ISNUMBER(
                IF(
                    $M$5:$V$5,
                    (M85:V85),
                    "")),
            1,
            0))
        =0,
    NA(),
    IF(
        Parameters!$D$15=1,
        IF(
            SUM(--(ISNUMBER(IF($M$5:$V$5=1,(M85:V85),""))))&gt;0,
            MAX(IF(
                ISNUMBER(M85:V85),
                IF(
                    M$5:V$5=1,
                    M85:V85,
                    ""),
                "")),
            MAX(IF(
                ISNUMBER(M85:V85),
                IF(
                    M$5:V$5=2,
                    M85:V85,
                    ""),
                ""))
        ),
        IF(
            Parameters!$D$16=1,
            IFERROR(
                AVERAGE(IF(
                    ISNUMBER(M85:V85),
                    IF(
                        M$5:V$5=1,
                        M85:V85,
                        ""),
                    "")),
                AVERAGE(IF(
                    ISNUMBER(M85:V85),
                    IF(
                        M$5:V$5=2,
                        M85:V85,
                        ""),
                    ""))
            ),
            IF(
                Parameters!$D$17=1,
                IFERROR(
                    IF(
                        OR(
                            IF(
                                ISNUMBER(M85:V85),
                                IF(
                                    M$5:V$5=1,
                                    M85:V85,
                                    ""),
                                "")
                            =0),
                        0,
                        GEOMEAN(IF(
                            ISNUMBER(M85:V85),
                            IF(
                                M$5:V$5=1,
                                M85:V85,
                                ""),
                            ""))
                    ),
                    IF(
                        OR(IF(
                            ISNUMBER(M85:V85),
                            IF(
                                M$5:V$5=2,
                                M85:V85,
                                ""),
                            "")
                            =0),
                        0,
                        GEOMEAN(IF(
                            ISNUMBER(M85:V85),
                            IF(
                                M$5:V$5=2,
                                M85:V85,
                                ""),
                            "")))
                )
            )
        )
    )
)</f>
        <v>10</v>
      </c>
      <c r="J85" s="242">
        <v>44753</v>
      </c>
      <c r="K85" s="242">
        <v>45142</v>
      </c>
      <c r="L85" s="91" t="s">
        <v>136</v>
      </c>
      <c r="M85" s="192">
        <v>1.1666666666666601</v>
      </c>
      <c r="N85" s="192">
        <v>0</v>
      </c>
      <c r="O85" s="192">
        <v>0</v>
      </c>
      <c r="P85" s="192">
        <v>0</v>
      </c>
      <c r="Q85" s="192">
        <v>10</v>
      </c>
      <c r="R85" s="192" t="s">
        <v>409</v>
      </c>
      <c r="S85" s="192">
        <v>1.7</v>
      </c>
      <c r="T85" s="192" t="s">
        <v>873</v>
      </c>
      <c r="U85" s="192">
        <v>0</v>
      </c>
      <c r="V85" s="192" t="s">
        <v>409</v>
      </c>
      <c r="W85" s="192">
        <v>1</v>
      </c>
      <c r="X85" s="192" t="s">
        <v>409</v>
      </c>
      <c r="Y85" s="192"/>
      <c r="Z85" s="192"/>
      <c r="AA85" s="80"/>
      <c r="AB85" s="80"/>
      <c r="AC85" s="80"/>
    </row>
    <row r="86" spans="1:29" x14ac:dyDescent="0.2">
      <c r="A86" s="84">
        <v>79</v>
      </c>
      <c r="B86" s="84" t="str">
        <f ca="1"/>
        <v>Greenland</v>
      </c>
      <c r="C86" s="84" t="str">
        <f ca="1"/>
        <v>GRL</v>
      </c>
      <c r="D86" s="219" t="str">
        <f ca="1"/>
        <v>ECS           Europe &amp; Central Asia</v>
      </c>
      <c r="E86" s="219" t="str">
        <f ca="1"/>
        <v>NA</v>
      </c>
      <c r="F86" s="190" t="str">
        <f t="shared" ca="1" si="4"/>
        <v/>
      </c>
      <c r="G86" s="80">
        <f>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0</v>
      </c>
      <c r="H86" s="80" t="e" cm="1">
        <f t="array" ref="H86">IF(
    SUM(IF(
            ISNUMBER(
                IF(
                    $M$4:$V$4,
                    (M86:V86),
                    "")),
            1,
            0))
        =0,
    NA(),
    IF(
        Parameters!$D$15=1,
        IF(
            SUM(--(ISNUMBER(IF($M$4:$V$4=1,(M86:V86),""))))&gt;0,
            MAX(IF(
                ISNUMBER(M86:V86),
                IF(
                    M$4:V$4=1,
                    M86:V86,
                    ""),
                "")),
            MAX(IF(
                ISNUMBER(M86:V86),
                IF(
                    M$4:V$4=2,
                    M86:V86,
                    ""),
                ""))
        ),
        IF(
            Parameters!$D$16=1,
            IFERROR(
                AVERAGE(IF(
                    ISNUMBER(M86:V86),
                    IF(
                        M$4:V$4=1,
                        M86:V86,
                        ""),
                    "")),
                AVERAGE(IF(
                    ISNUMBER(M86:V86),
                    IF(
                        M$4:V$4=2,
                        M86:V86,
                        ""),
                    ""))
            ),
            IF(
                Parameters!$D$17=1,
                IFERROR(
                    IF(
                        OR(
                            IF(
                                ISNUMBER(M86:V86),
                                IF(
                                    M$4:V$4=1,
                                    M86:V86,
                                    ""),
                                "")
                            =0),
                        0,
                        GEOMEAN(IF(
                            ISNUMBER(M86:V86),
                            IF(
                                M$4:V$4=1,
                                M86:V86,
                                ""),
                            ""))
                    ),
                    IF(
                        OR(IF(
                            ISNUMBER(M86:V86),
                            IF(
                                M$4:V$4=2,
                                M86:V86,
                                ""),
                            "")
                            =0),
                        0,
                        GEOMEAN(IF(
                            ISNUMBER(M86:V86),
                            IF(
                                M$4:V$4=2,
                                M86:V86,
                                ""),
                            "")))
                )
            )
        )
    )
)</f>
        <v>#N/A</v>
      </c>
      <c r="I86" s="191" cm="1">
        <f t="array" ref="I86">IF(
    SUM(IF(
            ISNUMBER(
                IF(
                    $M$5:$V$5,
                    (M86:V86),
                    "")),
            1,
            0))
        =0,
    NA(),
    IF(
        Parameters!$D$15=1,
        IF(
            SUM(--(ISNUMBER(IF($M$5:$V$5=1,(M86:V86),""))))&gt;0,
            MAX(IF(
                ISNUMBER(M86:V86),
                IF(
                    M$5:V$5=1,
                    M86:V86,
                    ""),
                "")),
            MAX(IF(
                ISNUMBER(M86:V86),
                IF(
                    M$5:V$5=2,
                    M86:V86,
                    ""),
                ""))
        ),
        IF(
            Parameters!$D$16=1,
            IFERROR(
                AVERAGE(IF(
                    ISNUMBER(M86:V86),
                    IF(
                        M$5:V$5=1,
                        M86:V86,
                        ""),
                    "")),
                AVERAGE(IF(
                    ISNUMBER(M86:V86),
                    IF(
                        M$5:V$5=2,
                        M86:V86,
                        ""),
                    ""))
            ),
            IF(
                Parameters!$D$17=1,
                IFERROR(
                    IF(
                        OR(
                            IF(
                                ISNUMBER(M86:V86),
                                IF(
                                    M$5:V$5=1,
                                    M86:V86,
                                    ""),
                                "")
                            =0),
                        0,
                        GEOMEAN(IF(
                            ISNUMBER(M86:V86),
                            IF(
                                M$5:V$5=1,
                                M86:V86,
                                ""),
                            ""))
                    ),
                    IF(
                        OR(IF(
                            ISNUMBER(M86:V86),
                            IF(
                                M$5:V$5=2,
                                M86:V86,
                                ""),
                            "")
                            =0),
                        0,
                        GEOMEAN(IF(
                            ISNUMBER(M86:V86),
                            IF(
                                M$5:V$5=2,
                                M86:V86,
                                ""),
                            "")))
                )
            )
        )
    )
)</f>
        <v>0</v>
      </c>
      <c r="J86" s="242">
        <v>44887</v>
      </c>
      <c r="K86" s="242">
        <v>44887</v>
      </c>
      <c r="L86" s="91" t="s">
        <v>708</v>
      </c>
      <c r="M86" s="192" t="s">
        <v>409</v>
      </c>
      <c r="N86" s="192" t="s">
        <v>409</v>
      </c>
      <c r="O86" s="192" t="s">
        <v>409</v>
      </c>
      <c r="P86" s="192">
        <v>0</v>
      </c>
      <c r="Q86" s="192" t="s">
        <v>409</v>
      </c>
      <c r="R86" s="192" t="s">
        <v>409</v>
      </c>
      <c r="S86" s="192" t="s">
        <v>409</v>
      </c>
      <c r="T86" s="192" t="s">
        <v>409</v>
      </c>
      <c r="U86" s="192" t="s">
        <v>409</v>
      </c>
      <c r="V86" s="192" t="s">
        <v>409</v>
      </c>
      <c r="W86" s="192" t="s">
        <v>409</v>
      </c>
      <c r="X86" s="192" t="s">
        <v>409</v>
      </c>
      <c r="Y86" s="192"/>
      <c r="Z86" s="192"/>
      <c r="AA86" s="80"/>
      <c r="AB86" s="80"/>
      <c r="AC86" s="80"/>
    </row>
    <row r="87" spans="1:29" x14ac:dyDescent="0.2">
      <c r="A87" s="84">
        <v>80</v>
      </c>
      <c r="B87" s="84" t="str">
        <f ca="1"/>
        <v>Guatemala</v>
      </c>
      <c r="C87" s="84" t="str">
        <f ca="1"/>
        <v>GTM</v>
      </c>
      <c r="D87" s="219" t="str">
        <f ca="1"/>
        <v>LCN           Latin America &amp; Caribbean</v>
      </c>
      <c r="E87" s="219" t="str">
        <f ca="1"/>
        <v>IBRD</v>
      </c>
      <c r="F87" s="190" t="str">
        <f t="shared" ca="1" si="4"/>
        <v/>
      </c>
      <c r="G87" s="80">
        <f>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9.7467943448089631</v>
      </c>
      <c r="H87" s="80" cm="1">
        <f t="array" ref="H87">IF(
    SUM(IF(
            ISNUMBER(
                IF(
                    $M$4:$V$4,
                    (M87:V87),
                    "")),
            1,
            0))
        =0,
    NA(),
    IF(
        Parameters!$D$15=1,
        IF(
            SUM(--(ISNUMBER(IF($M$4:$V$4=1,(M87:V87),""))))&gt;0,
            MAX(IF(
                ISNUMBER(M87:V87),
                IF(
                    M$4:V$4=1,
                    M87:V87,
                    ""),
                "")),
            MAX(IF(
                ISNUMBER(M87:V87),
                IF(
                    M$4:V$4=2,
                    M87:V87,
                    ""),
                ""))
        ),
        IF(
            Parameters!$D$16=1,
            IFERROR(
                AVERAGE(IF(
                    ISNUMBER(M87:V87),
                    IF(
                        M$4:V$4=1,
                        M87:V87,
                        ""),
                    "")),
                AVERAGE(IF(
                    ISNUMBER(M87:V87),
                    IF(
                        M$4:V$4=2,
                        M87:V87,
                        ""),
                    ""))
            ),
            IF(
                Parameters!$D$17=1,
                IFERROR(
                    IF(
                        OR(
                            IF(
                                ISNUMBER(M87:V87),
                                IF(
                                    M$4:V$4=1,
                                    M87:V87,
                                    ""),
                                "")
                            =0),
                        0,
                        GEOMEAN(IF(
                            ISNUMBER(M87:V87),
                            IF(
                                M$4:V$4=1,
                                M87:V87,
                                ""),
                            ""))
                    ),
                    IF(
                        OR(IF(
                            ISNUMBER(M87:V87),
                            IF(
                                M$4:V$4=2,
                                M87:V87,
                                ""),
                            "")
                            =0),
                        0,
                        GEOMEAN(IF(
                            ISNUMBER(M87:V87),
                            IF(
                                M$4:V$4=2,
                                M87:V87,
                                ""),
                            "")))
                )
            )
        )
    )
)</f>
        <v>9.5</v>
      </c>
      <c r="I87" s="191" cm="1">
        <f t="array" ref="I87">IF(
    SUM(IF(
            ISNUMBER(
                IF(
                    $M$5:$V$5,
                    (M87:V87),
                    "")),
            1,
            0))
        =0,
    NA(),
    IF(
        Parameters!$D$15=1,
        IF(
            SUM(--(ISNUMBER(IF($M$5:$V$5=1,(M87:V87),""))))&gt;0,
            MAX(IF(
                ISNUMBER(M87:V87),
                IF(
                    M$5:V$5=1,
                    M87:V87,
                    ""),
                "")),
            MAX(IF(
                ISNUMBER(M87:V87),
                IF(
                    M$5:V$5=2,
                    M87:V87,
                    ""),
                ""))
        ),
        IF(
            Parameters!$D$16=1,
            IFERROR(
                AVERAGE(IF(
                    ISNUMBER(M87:V87),
                    IF(
                        M$5:V$5=1,
                        M87:V87,
                        ""),
                    "")),
                AVERAGE(IF(
                    ISNUMBER(M87:V87),
                    IF(
                        M$5:V$5=2,
                        M87:V87,
                        ""),
                    ""))
            ),
            IF(
                Parameters!$D$17=1,
                IFERROR(
                    IF(
                        OR(
                            IF(
                                ISNUMBER(M87:V87),
                                IF(
                                    M$5:V$5=1,
                                    M87:V87,
                                    ""),
                                "")
                            =0),
                        0,
                        GEOMEAN(IF(
                            ISNUMBER(M87:V87),
                            IF(
                                M$5:V$5=1,
                                M87:V87,
                                ""),
                            ""))
                    ),
                    IF(
                        OR(IF(
                            ISNUMBER(M87:V87),
                            IF(
                                M$5:V$5=2,
                                M87:V87,
                                ""),
                            "")
                            =0),
                        0,
                        GEOMEAN(IF(
                            ISNUMBER(M87:V87),
                            IF(
                                M$5:V$5=2,
                                M87:V87,
                                ""),
                            "")))
                )
            )
        )
    )
)</f>
        <v>10</v>
      </c>
      <c r="J87" s="242">
        <v>45142</v>
      </c>
      <c r="K87" s="242">
        <v>45145</v>
      </c>
      <c r="L87" s="91" t="s">
        <v>138</v>
      </c>
      <c r="M87" s="192">
        <v>9.5</v>
      </c>
      <c r="N87" s="192">
        <v>10</v>
      </c>
      <c r="O87" s="192">
        <v>0</v>
      </c>
      <c r="P87" s="192">
        <v>0</v>
      </c>
      <c r="Q87" s="192">
        <v>0</v>
      </c>
      <c r="R87" s="192" t="s">
        <v>409</v>
      </c>
      <c r="S87" s="192">
        <v>6.7</v>
      </c>
      <c r="T87" s="192" t="s">
        <v>898</v>
      </c>
      <c r="U87" s="192">
        <v>0</v>
      </c>
      <c r="V87" s="192" t="s">
        <v>409</v>
      </c>
      <c r="W87" s="192">
        <v>0</v>
      </c>
      <c r="X87" s="192" t="s">
        <v>409</v>
      </c>
      <c r="Y87" s="192"/>
      <c r="Z87" s="192"/>
      <c r="AA87" s="80"/>
      <c r="AB87" s="80"/>
      <c r="AC87" s="80"/>
    </row>
    <row r="88" spans="1:29" x14ac:dyDescent="0.2">
      <c r="A88" s="84">
        <v>81</v>
      </c>
      <c r="B88" s="84" t="str">
        <f ca="1"/>
        <v>Guam</v>
      </c>
      <c r="C88" s="84" t="str">
        <f ca="1"/>
        <v>GUM</v>
      </c>
      <c r="D88" s="219" t="str">
        <f ca="1"/>
        <v>EAS           East Asia &amp; Pacific</v>
      </c>
      <c r="E88" s="219" t="str">
        <f ca="1"/>
        <v>NA</v>
      </c>
      <c r="F88" s="190" t="str">
        <f t="shared" ca="1" si="4"/>
        <v/>
      </c>
      <c r="G88" s="80">
        <f>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0</v>
      </c>
      <c r="H88" s="80" t="e" cm="1">
        <f t="array" ref="H88">IF(
    SUM(IF(
            ISNUMBER(
                IF(
                    $M$4:$V$4,
                    (M88:V88),
                    "")),
            1,
            0))
        =0,
    NA(),
    IF(
        Parameters!$D$15=1,
        IF(
            SUM(--(ISNUMBER(IF($M$4:$V$4=1,(M88:V88),""))))&gt;0,
            MAX(IF(
                ISNUMBER(M88:V88),
                IF(
                    M$4:V$4=1,
                    M88:V88,
                    ""),
                "")),
            MAX(IF(
                ISNUMBER(M88:V88),
                IF(
                    M$4:V$4=2,
                    M88:V88,
                    ""),
                ""))
        ),
        IF(
            Parameters!$D$16=1,
            IFERROR(
                AVERAGE(IF(
                    ISNUMBER(M88:V88),
                    IF(
                        M$4:V$4=1,
                        M88:V88,
                        ""),
                    "")),
                AVERAGE(IF(
                    ISNUMBER(M88:V88),
                    IF(
                        M$4:V$4=2,
                        M88:V88,
                        ""),
                    ""))
            ),
            IF(
                Parameters!$D$17=1,
                IFERROR(
                    IF(
                        OR(
                            IF(
                                ISNUMBER(M88:V88),
                                IF(
                                    M$4:V$4=1,
                                    M88:V88,
                                    ""),
                                "")
                            =0),
                        0,
                        GEOMEAN(IF(
                            ISNUMBER(M88:V88),
                            IF(
                                M$4:V$4=1,
                                M88:V88,
                                ""),
                            ""))
                    ),
                    IF(
                        OR(IF(
                            ISNUMBER(M88:V88),
                            IF(
                                M$4:V$4=2,
                                M88:V88,
                                ""),
                            "")
                            =0),
                        0,
                        GEOMEAN(IF(
                            ISNUMBER(M88:V88),
                            IF(
                                M$4:V$4=2,
                                M88:V88,
                                ""),
                            "")))
                )
            )
        )
    )
)</f>
        <v>#N/A</v>
      </c>
      <c r="I88" s="191" cm="1">
        <f t="array" ref="I88">IF(
    SUM(IF(
            ISNUMBER(
                IF(
                    $M$5:$V$5,
                    (M88:V88),
                    "")),
            1,
            0))
        =0,
    NA(),
    IF(
        Parameters!$D$15=1,
        IF(
            SUM(--(ISNUMBER(IF($M$5:$V$5=1,(M88:V88),""))))&gt;0,
            MAX(IF(
                ISNUMBER(M88:V88),
                IF(
                    M$5:V$5=1,
                    M88:V88,
                    ""),
                "")),
            MAX(IF(
                ISNUMBER(M88:V88),
                IF(
                    M$5:V$5=2,
                    M88:V88,
                    ""),
                ""))
        ),
        IF(
            Parameters!$D$16=1,
            IFERROR(
                AVERAGE(IF(
                    ISNUMBER(M88:V88),
                    IF(
                        M$5:V$5=1,
                        M88:V88,
                        ""),
                    "")),
                AVERAGE(IF(
                    ISNUMBER(M88:V88),
                    IF(
                        M$5:V$5=2,
                        M88:V88,
                        ""),
                    ""))
            ),
            IF(
                Parameters!$D$17=1,
                IFERROR(
                    IF(
                        OR(
                            IF(
                                ISNUMBER(M88:V88),
                                IF(
                                    M$5:V$5=1,
                                    M88:V88,
                                    ""),
                                "")
                            =0),
                        0,
                        GEOMEAN(IF(
                            ISNUMBER(M88:V88),
                            IF(
                                M$5:V$5=1,
                                M88:V88,
                                ""),
                            ""))
                    ),
                    IF(
                        OR(IF(
                            ISNUMBER(M88:V88),
                            IF(
                                M$5:V$5=2,
                                M88:V88,
                                ""),
                            "")
                            =0),
                        0,
                        GEOMEAN(IF(
                            ISNUMBER(M88:V88),
                            IF(
                                M$5:V$5=2,
                                M88:V88,
                                ""),
                            "")))
                )
            )
        )
    )
)</f>
        <v>0</v>
      </c>
      <c r="J88" s="242" t="s">
        <v>409</v>
      </c>
      <c r="K88" s="242">
        <v>45016</v>
      </c>
      <c r="L88" s="91" t="s">
        <v>709</v>
      </c>
      <c r="M88" s="192" t="s">
        <v>409</v>
      </c>
      <c r="N88" s="192" t="s">
        <v>409</v>
      </c>
      <c r="O88" s="192" t="s">
        <v>409</v>
      </c>
      <c r="P88" s="192">
        <v>0</v>
      </c>
      <c r="Q88" s="192">
        <v>0</v>
      </c>
      <c r="R88" s="192" t="s">
        <v>409</v>
      </c>
      <c r="S88" s="192" t="s">
        <v>409</v>
      </c>
      <c r="T88" s="192" t="s">
        <v>409</v>
      </c>
      <c r="U88" s="192" t="s">
        <v>409</v>
      </c>
      <c r="V88" s="192" t="s">
        <v>409</v>
      </c>
      <c r="W88" s="192">
        <v>0</v>
      </c>
      <c r="X88" s="192" t="s">
        <v>409</v>
      </c>
      <c r="Y88" s="192"/>
      <c r="Z88" s="192"/>
      <c r="AA88" s="80"/>
      <c r="AB88" s="80"/>
      <c r="AC88" s="80"/>
    </row>
    <row r="89" spans="1:29" x14ac:dyDescent="0.2">
      <c r="A89" s="84">
        <v>82</v>
      </c>
      <c r="B89" s="84" t="str">
        <f ca="1"/>
        <v>Guyana</v>
      </c>
      <c r="C89" s="84" t="str">
        <f ca="1"/>
        <v>GUY</v>
      </c>
      <c r="D89" s="219" t="str">
        <f ca="1"/>
        <v>LCN           Latin America &amp; Caribbean</v>
      </c>
      <c r="E89" s="219" t="str">
        <f ca="1"/>
        <v>IDA</v>
      </c>
      <c r="F89" s="190" t="str">
        <f t="shared" ca="1" si="4"/>
        <v/>
      </c>
      <c r="G89" s="80">
        <f>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6.8313005106397275</v>
      </c>
      <c r="H89" s="80" cm="1">
        <f t="array" ref="H89">IF(
    SUM(IF(
            ISNUMBER(
                IF(
                    $M$4:$V$4,
                    (M89:V89),
                    "")),
            1,
            0))
        =0,
    NA(),
    IF(
        Parameters!$D$15=1,
        IF(
            SUM(--(ISNUMBER(IF($M$4:$V$4=1,(M89:V89),""))))&gt;0,
            MAX(IF(
                ISNUMBER(M89:V89),
                IF(
                    M$4:V$4=1,
                    M89:V89,
                    ""),
                "")),
            MAX(IF(
                ISNUMBER(M89:V89),
                IF(
                    M$4:V$4=2,
                    M89:V89,
                    ""),
                ""))
        ),
        IF(
            Parameters!$D$16=1,
            IFERROR(
                AVERAGE(IF(
                    ISNUMBER(M89:V89),
                    IF(
                        M$4:V$4=1,
                        M89:V89,
                        ""),
                    "")),
                AVERAGE(IF(
                    ISNUMBER(M89:V89),
                    IF(
                        M$4:V$4=2,
                        M89:V89,
                        ""),
                    ""))
            ),
            IF(
                Parameters!$D$17=1,
                IFERROR(
                    IF(
                        OR(
                            IF(
                                ISNUMBER(M89:V89),
                                IF(
                                    M$4:V$4=1,
                                    M89:V89,
                                    ""),
                                "")
                            =0),
                        0,
                        GEOMEAN(IF(
                            ISNUMBER(M89:V89),
                            IF(
                                M$4:V$4=1,
                                M89:V89,
                                ""),
                            ""))
                    ),
                    IF(
                        OR(IF(
                            ISNUMBER(M89:V89),
                            IF(
                                M$4:V$4=2,
                                M89:V89,
                                ""),
                            "")
                            =0),
                        0,
                        GEOMEAN(IF(
                            ISNUMBER(M89:V89),
                            IF(
                                M$4:V$4=2,
                                M89:V89,
                                ""),
                            "")))
                )
            )
        )
    )
)</f>
        <v>4.6666666666666599</v>
      </c>
      <c r="I89" s="191" cm="1">
        <f t="array" ref="I89">IF(
    SUM(IF(
            ISNUMBER(
                IF(
                    $M$5:$V$5,
                    (M89:V89),
                    "")),
            1,
            0))
        =0,
    NA(),
    IF(
        Parameters!$D$15=1,
        IF(
            SUM(--(ISNUMBER(IF($M$5:$V$5=1,(M89:V89),""))))&gt;0,
            MAX(IF(
                ISNUMBER(M89:V89),
                IF(
                    M$5:V$5=1,
                    M89:V89,
                    ""),
                "")),
            MAX(IF(
                ISNUMBER(M89:V89),
                IF(
                    M$5:V$5=2,
                    M89:V89,
                    ""),
                ""))
        ),
        IF(
            Parameters!$D$16=1,
            IFERROR(
                AVERAGE(IF(
                    ISNUMBER(M89:V89),
                    IF(
                        M$5:V$5=1,
                        M89:V89,
                        ""),
                    "")),
                AVERAGE(IF(
                    ISNUMBER(M89:V89),
                    IF(
                        M$5:V$5=2,
                        M89:V89,
                        ""),
                    ""))
            ),
            IF(
                Parameters!$D$17=1,
                IFERROR(
                    IF(
                        OR(
                            IF(
                                ISNUMBER(M89:V89),
                                IF(
                                    M$5:V$5=1,
                                    M89:V89,
                                    ""),
                                "")
                            =0),
                        0,
                        GEOMEAN(IF(
                            ISNUMBER(M89:V89),
                            IF(
                                M$5:V$5=1,
                                M89:V89,
                                ""),
                            ""))
                    ),
                    IF(
                        OR(IF(
                            ISNUMBER(M89:V89),
                            IF(
                                M$5:V$5=2,
                                M89:V89,
                                ""),
                            "")
                            =0),
                        0,
                        GEOMEAN(IF(
                            ISNUMBER(M89:V89),
                            IF(
                                M$5:V$5=2,
                                M89:V89,
                                ""),
                            "")))
                )
            )
        )
    )
)</f>
        <v>10</v>
      </c>
      <c r="J89" s="242">
        <v>45142</v>
      </c>
      <c r="K89" s="242">
        <v>45093</v>
      </c>
      <c r="L89" s="91" t="s">
        <v>140</v>
      </c>
      <c r="M89" s="192">
        <v>4.6666666666666599</v>
      </c>
      <c r="N89" s="192" t="s">
        <v>409</v>
      </c>
      <c r="O89" s="192">
        <v>0</v>
      </c>
      <c r="P89" s="192">
        <v>0</v>
      </c>
      <c r="Q89" s="192">
        <v>10</v>
      </c>
      <c r="R89" s="192" t="s">
        <v>409</v>
      </c>
      <c r="S89" s="192">
        <v>3.8</v>
      </c>
      <c r="T89" s="192" t="s">
        <v>409</v>
      </c>
      <c r="U89" s="192">
        <v>0</v>
      </c>
      <c r="V89" s="192" t="s">
        <v>409</v>
      </c>
      <c r="W89" s="192">
        <v>1</v>
      </c>
      <c r="X89" s="192" t="s">
        <v>409</v>
      </c>
      <c r="Y89" s="192"/>
      <c r="Z89" s="192"/>
      <c r="AA89" s="80"/>
      <c r="AB89" s="80"/>
      <c r="AC89" s="80"/>
    </row>
    <row r="90" spans="1:29" x14ac:dyDescent="0.2">
      <c r="A90" s="84">
        <v>83</v>
      </c>
      <c r="B90" s="84" t="str">
        <f ca="1"/>
        <v>Hong Kong SAR, China</v>
      </c>
      <c r="C90" s="84" t="str">
        <f ca="1"/>
        <v>HKG</v>
      </c>
      <c r="D90" s="219" t="str">
        <f ca="1"/>
        <v>EAS           East Asia &amp; Pacific</v>
      </c>
      <c r="E90" s="219" t="str">
        <f ca="1"/>
        <v>NA</v>
      </c>
      <c r="F90" s="190" t="str">
        <f t="shared" ca="1" si="4"/>
        <v/>
      </c>
      <c r="G90" s="80">
        <f>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0</v>
      </c>
      <c r="H90" s="80" t="e" cm="1">
        <f t="array" ref="H90">IF(
    SUM(IF(
            ISNUMBER(
                IF(
                    $M$4:$V$4,
                    (M90:V90),
                    "")),
            1,
            0))
        =0,
    NA(),
    IF(
        Parameters!$D$15=1,
        IF(
            SUM(--(ISNUMBER(IF($M$4:$V$4=1,(M90:V90),""))))&gt;0,
            MAX(IF(
                ISNUMBER(M90:V90),
                IF(
                    M$4:V$4=1,
                    M90:V90,
                    ""),
                "")),
            MAX(IF(
                ISNUMBER(M90:V90),
                IF(
                    M$4:V$4=2,
                    M90:V90,
                    ""),
                ""))
        ),
        IF(
            Parameters!$D$16=1,
            IFERROR(
                AVERAGE(IF(
                    ISNUMBER(M90:V90),
                    IF(
                        M$4:V$4=1,
                        M90:V90,
                        ""),
                    "")),
                AVERAGE(IF(
                    ISNUMBER(M90:V90),
                    IF(
                        M$4:V$4=2,
                        M90:V90,
                        ""),
                    ""))
            ),
            IF(
                Parameters!$D$17=1,
                IFERROR(
                    IF(
                        OR(
                            IF(
                                ISNUMBER(M90:V90),
                                IF(
                                    M$4:V$4=1,
                                    M90:V90,
                                    ""),
                                "")
                            =0),
                        0,
                        GEOMEAN(IF(
                            ISNUMBER(M90:V90),
                            IF(
                                M$4:V$4=1,
                                M90:V90,
                                ""),
                            ""))
                    ),
                    IF(
                        OR(IF(
                            ISNUMBER(M90:V90),
                            IF(
                                M$4:V$4=2,
                                M90:V90,
                                ""),
                            "")
                            =0),
                        0,
                        GEOMEAN(IF(
                            ISNUMBER(M90:V90),
                            IF(
                                M$4:V$4=2,
                                M90:V90,
                                ""),
                            "")))
                )
            )
        )
    )
)</f>
        <v>#N/A</v>
      </c>
      <c r="I90" s="191" cm="1">
        <f t="array" ref="I90">IF(
    SUM(IF(
            ISNUMBER(
                IF(
                    $M$5:$V$5,
                    (M90:V90),
                    "")),
            1,
            0))
        =0,
    NA(),
    IF(
        Parameters!$D$15=1,
        IF(
            SUM(--(ISNUMBER(IF($M$5:$V$5=1,(M90:V90),""))))&gt;0,
            MAX(IF(
                ISNUMBER(M90:V90),
                IF(
                    M$5:V$5=1,
                    M90:V90,
                    ""),
                "")),
            MAX(IF(
                ISNUMBER(M90:V90),
                IF(
                    M$5:V$5=2,
                    M90:V90,
                    ""),
                ""))
        ),
        IF(
            Parameters!$D$16=1,
            IFERROR(
                AVERAGE(IF(
                    ISNUMBER(M90:V90),
                    IF(
                        M$5:V$5=1,
                        M90:V90,
                        ""),
                    "")),
                AVERAGE(IF(
                    ISNUMBER(M90:V90),
                    IF(
                        M$5:V$5=2,
                        M90:V90,
                        ""),
                    ""))
            ),
            IF(
                Parameters!$D$17=1,
                IFERROR(
                    IF(
                        OR(
                            IF(
                                ISNUMBER(M90:V90),
                                IF(
                                    M$5:V$5=1,
                                    M90:V90,
                                    ""),
                                "")
                            =0),
                        0,
                        GEOMEAN(IF(
                            ISNUMBER(M90:V90),
                            IF(
                                M$5:V$5=1,
                                M90:V90,
                                ""),
                            ""))
                    ),
                    IF(
                        OR(IF(
                            ISNUMBER(M90:V90),
                            IF(
                                M$5:V$5=2,
                                M90:V90,
                                ""),
                            "")
                            =0),
                        0,
                        GEOMEAN(IF(
                            ISNUMBER(M90:V90),
                            IF(
                                M$5:V$5=2,
                                M90:V90,
                                ""),
                            "")))
                )
            )
        )
    )
)</f>
        <v>0</v>
      </c>
      <c r="J90" s="242">
        <v>44887</v>
      </c>
      <c r="K90" s="242">
        <v>45001</v>
      </c>
      <c r="L90" s="91" t="s">
        <v>710</v>
      </c>
      <c r="M90" s="192" t="s">
        <v>409</v>
      </c>
      <c r="N90" s="192" t="s">
        <v>409</v>
      </c>
      <c r="O90" s="192" t="s">
        <v>409</v>
      </c>
      <c r="P90" s="192">
        <v>0</v>
      </c>
      <c r="Q90" s="192">
        <v>0</v>
      </c>
      <c r="R90" s="192" t="s">
        <v>409</v>
      </c>
      <c r="S90" s="192" t="s">
        <v>409</v>
      </c>
      <c r="T90" s="192" t="s">
        <v>409</v>
      </c>
      <c r="U90" s="192" t="s">
        <v>409</v>
      </c>
      <c r="V90" s="192" t="s">
        <v>409</v>
      </c>
      <c r="W90" s="192">
        <v>0</v>
      </c>
      <c r="X90" s="192" t="s">
        <v>409</v>
      </c>
      <c r="Y90" s="192"/>
      <c r="Z90" s="192"/>
      <c r="AA90" s="80"/>
      <c r="AB90" s="80"/>
      <c r="AC90" s="80"/>
    </row>
    <row r="91" spans="1:29" x14ac:dyDescent="0.2">
      <c r="A91" s="84">
        <v>84</v>
      </c>
      <c r="B91" s="84" t="str">
        <f ca="1"/>
        <v>Honduras</v>
      </c>
      <c r="C91" s="84" t="str">
        <f ca="1"/>
        <v>HND</v>
      </c>
      <c r="D91" s="219" t="str">
        <f ca="1"/>
        <v>LCN           Latin America &amp; Caribbean</v>
      </c>
      <c r="E91" s="219" t="str">
        <f ca="1"/>
        <v>IDA</v>
      </c>
      <c r="F91" s="190" t="str">
        <f t="shared" ca="1" si="4"/>
        <v/>
      </c>
      <c r="G91" s="80">
        <f>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9.5742710775633775</v>
      </c>
      <c r="H91" s="80" cm="1">
        <f t="array" ref="H91">IF(
    SUM(IF(
            ISNUMBER(
                IF(
                    $M$4:$V$4,
                    (M91:V91),
                    "")),
            1,
            0))
        =0,
    NA(),
    IF(
        Parameters!$D$15=1,
        IF(
            SUM(--(ISNUMBER(IF($M$4:$V$4=1,(M91:V91),""))))&gt;0,
            MAX(IF(
                ISNUMBER(M91:V91),
                IF(
                    M$4:V$4=1,
                    M91:V91,
                    ""),
                "")),
            MAX(IF(
                ISNUMBER(M91:V91),
                IF(
                    M$4:V$4=2,
                    M91:V91,
                    ""),
                ""))
        ),
        IF(
            Parameters!$D$16=1,
            IFERROR(
                AVERAGE(IF(
                    ISNUMBER(M91:V91),
                    IF(
                        M$4:V$4=1,
                        M91:V91,
                        ""),
                    "")),
                AVERAGE(IF(
                    ISNUMBER(M91:V91),
                    IF(
                        M$4:V$4=2,
                        M91:V91,
                        ""),
                    ""))
            ),
            IF(
                Parameters!$D$17=1,
                IFERROR(
                    IF(
                        OR(
                            IF(
                                ISNUMBER(M91:V91),
                                IF(
                                    M$4:V$4=1,
                                    M91:V91,
                                    ""),
                                "")
                            =0),
                        0,
                        GEOMEAN(IF(
                            ISNUMBER(M91:V91),
                            IF(
                                M$4:V$4=1,
                                M91:V91,
                                ""),
                            ""))
                    ),
                    IF(
                        OR(IF(
                            ISNUMBER(M91:V91),
                            IF(
                                M$4:V$4=2,
                                M91:V91,
                                ""),
                            "")
                            =0),
                        0,
                        GEOMEAN(IF(
                            ISNUMBER(M91:V91),
                            IF(
                                M$4:V$4=2,
                                M91:V91,
                                ""),
                            "")))
                )
            )
        )
    )
)</f>
        <v>9.1666666666666607</v>
      </c>
      <c r="I91" s="191" cm="1">
        <f t="array" ref="I91">IF(
    SUM(IF(
            ISNUMBER(
                IF(
                    $M$5:$V$5,
                    (M91:V91),
                    "")),
            1,
            0))
        =0,
    NA(),
    IF(
        Parameters!$D$15=1,
        IF(
            SUM(--(ISNUMBER(IF($M$5:$V$5=1,(M91:V91),""))))&gt;0,
            MAX(IF(
                ISNUMBER(M91:V91),
                IF(
                    M$5:V$5=1,
                    M91:V91,
                    ""),
                "")),
            MAX(IF(
                ISNUMBER(M91:V91),
                IF(
                    M$5:V$5=2,
                    M91:V91,
                    ""),
                ""))
        ),
        IF(
            Parameters!$D$16=1,
            IFERROR(
                AVERAGE(IF(
                    ISNUMBER(M91:V91),
                    IF(
                        M$5:V$5=1,
                        M91:V91,
                        ""),
                    "")),
                AVERAGE(IF(
                    ISNUMBER(M91:V91),
                    IF(
                        M$5:V$5=2,
                        M91:V91,
                        ""),
                    ""))
            ),
            IF(
                Parameters!$D$17=1,
                IFERROR(
                    IF(
                        OR(
                            IF(
                                ISNUMBER(M91:V91),
                                IF(
                                    M$5:V$5=1,
                                    M91:V91,
                                    ""),
                                "")
                            =0),
                        0,
                        GEOMEAN(IF(
                            ISNUMBER(M91:V91),
                            IF(
                                M$5:V$5=1,
                                M91:V91,
                                ""),
                            ""))
                    ),
                    IF(
                        OR(IF(
                            ISNUMBER(M91:V91),
                            IF(
                                M$5:V$5=2,
                                M91:V91,
                                ""),
                            "")
                            =0),
                        0,
                        GEOMEAN(IF(
                            ISNUMBER(M91:V91),
                            IF(
                                M$5:V$5=2,
                                M91:V91,
                                ""),
                            "")))
                )
            )
        )
    )
)</f>
        <v>10</v>
      </c>
      <c r="J91" s="242">
        <v>44753</v>
      </c>
      <c r="K91" s="242">
        <v>45145</v>
      </c>
      <c r="L91" s="91" t="s">
        <v>142</v>
      </c>
      <c r="M91" s="192">
        <v>9.1666666666666607</v>
      </c>
      <c r="N91" s="192">
        <v>10</v>
      </c>
      <c r="O91" s="192">
        <v>0</v>
      </c>
      <c r="P91" s="192">
        <v>10</v>
      </c>
      <c r="Q91" s="192">
        <v>0</v>
      </c>
      <c r="R91" s="192" t="s">
        <v>409</v>
      </c>
      <c r="S91" s="192">
        <v>6.5</v>
      </c>
      <c r="T91" s="192" t="s">
        <v>880</v>
      </c>
      <c r="U91" s="192">
        <v>0</v>
      </c>
      <c r="V91" s="192" t="s">
        <v>899</v>
      </c>
      <c r="W91" s="192">
        <v>0</v>
      </c>
      <c r="X91" s="192" t="s">
        <v>409</v>
      </c>
      <c r="Y91" s="192"/>
      <c r="Z91" s="192"/>
      <c r="AA91" s="80"/>
      <c r="AB91" s="80"/>
      <c r="AC91" s="80"/>
    </row>
    <row r="92" spans="1:29" x14ac:dyDescent="0.2">
      <c r="A92" s="84">
        <v>85</v>
      </c>
      <c r="B92" s="84" t="str">
        <f ca="1"/>
        <v>Croatia</v>
      </c>
      <c r="C92" s="84" t="str">
        <f ca="1"/>
        <v>HRV</v>
      </c>
      <c r="D92" s="219" t="str">
        <f ca="1"/>
        <v>ECS           Europe &amp; Central Asia</v>
      </c>
      <c r="E92" s="219" t="str">
        <f ca="1"/>
        <v>IBRD</v>
      </c>
      <c r="F92" s="190" t="str">
        <f t="shared" ca="1" si="4"/>
        <v/>
      </c>
      <c r="G92" s="80">
        <f>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$M$4:$V$4,
                    (M92:V92),
                    "")),
            1,
            0))
        =0,
    NA(),
    IF(
        Parameters!$D$15=1,
        IF(
            SUM(--(ISNUMBER(IF($M$4:$V$4=1,(M92:V92),""))))&gt;0,
            MAX(IF(
                ISNUMBER(M92:V92),
                IF(
                    M$4:V$4=1,
                    M92:V92,
                    ""),
                "")),
            MAX(IF(
                ISNUMBER(M92:V92),
                IF(
                    M$4:V$4=2,
                    M92:V92,
                    ""),
                ""))
        ),
        IF(
            Parameters!$D$16=1,
            IFERROR(
                AVERAGE(IF(
                    ISNUMBER(M92:V92),
                    IF(
                        M$4:V$4=1,
                        M92:V92,
                        ""),
                    "")),
                AVERAGE(IF(
                    ISNUMBER(M92:V92),
                    IF(
                        M$4:V$4=2,
                        M92:V92,
                        ""),
                    ""))
            ),
            IF(
                Parameters!$D$17=1,
                IFERROR(
                    IF(
                        OR(
                            IF(
                                ISNUMBER(M92:V92),
                                IF(
                                    M$4:V$4=1,
                                    M92:V92,
                                    ""),
                                "")
                            =0),
                        0,
                        GEOMEAN(IF(
                            ISNUMBER(M92:V92),
                            IF(
                                M$4:V$4=1,
                                M92:V92,
                                ""),
                            ""))
                    ),
                    IF(
                        OR(IF(
                            ISNUMBER(M92:V92),
                            IF(
                                M$4:V$4=2,
                                M92:V92,
                                ""),
                            "")
                            =0),
                        0,
                        GEOMEAN(IF(
                            ISNUMBER(M92:V92),
                            IF(
                                M$4:V$4=2,
                                M92:V92,
                                ""),
                            "")))
                )
            )
        )
    )
)</f>
        <v>6.3333333333333304</v>
      </c>
      <c r="I92" s="191" cm="1">
        <f t="array" ref="I92">IF(
    SUM(IF(
            ISNUMBER(
                IF(
                    $M$5:$V$5,
                    (M92:V92),
                    "")),
            1,
            0))
        =0,
    NA(),
    IF(
        Parameters!$D$15=1,
        IF(
            SUM(--(ISNUMBER(IF($M$5:$V$5=1,(M92:V92),""))))&gt;0,
            MAX(IF(
                ISNUMBER(M92:V92),
                IF(
                    M$5:V$5=1,
                    M92:V92,
                    ""),
                "")),
            MAX(IF(
                ISNUMBER(M92:V92),
                IF(
                    M$5:V$5=2,
                    M92:V92,
                    ""),
                ""))
        ),
        IF(
            Parameters!$D$16=1,
            IFERROR(
                AVERAGE(IF(
                    ISNUMBER(M92:V92),
                    IF(
                        M$5:V$5=1,
                        M92:V92,
                        ""),
                    "")),
                AVERAGE(IF(
                    ISNUMBER(M92:V92),
                    IF(
                        M$5:V$5=2,
                        M92:V92,
                        ""),
                    ""))
            ),
            IF(
                Parameters!$D$17=1,
                IFERROR(
                    IF(
                        OR(
                            IF(
                                ISNUMBER(M92:V92),
                                IF(
                                    M$5:V$5=1,
                                    M92:V92,
                                    ""),
                                "")
                            =0),
                        0,
                        GEOMEAN(IF(
                            ISNUMBER(M92:V92),
                            IF(
                                M$5:V$5=1,
                                M92:V92,
                                ""),
                            ""))
                    ),
                    IF(
                        OR(IF(
                            ISNUMBER(M92:V92),
                            IF(
                                M$5:V$5=2,
                                M92:V92,
                                ""),
                            "")
                            =0),
                        0,
                        GEOMEAN(IF(
                            ISNUMBER(M92:V92),
                            IF(
                                M$5:V$5=2,
                                M92:V92,
                                ""),
                            "")))
                )
            )
        )
    )
)</f>
        <v>0</v>
      </c>
      <c r="J92" s="242">
        <v>45142</v>
      </c>
      <c r="K92" s="242">
        <v>44831</v>
      </c>
      <c r="L92" s="91" t="s">
        <v>144</v>
      </c>
      <c r="M92" s="192">
        <v>6.3333333333333304</v>
      </c>
      <c r="N92" s="192" t="s">
        <v>409</v>
      </c>
      <c r="O92" s="192">
        <v>0</v>
      </c>
      <c r="P92" s="192">
        <v>0</v>
      </c>
      <c r="Q92" s="192">
        <v>0</v>
      </c>
      <c r="R92" s="192" t="s">
        <v>409</v>
      </c>
      <c r="S92" s="192">
        <v>4.8</v>
      </c>
      <c r="T92" s="192" t="s">
        <v>409</v>
      </c>
      <c r="U92" s="192">
        <v>0</v>
      </c>
      <c r="V92" s="192" t="s">
        <v>409</v>
      </c>
      <c r="W92" s="192">
        <v>4.1666666666666602E-2</v>
      </c>
      <c r="X92" s="192" t="s">
        <v>409</v>
      </c>
      <c r="Y92" s="192"/>
      <c r="Z92" s="192"/>
      <c r="AA92" s="80"/>
      <c r="AB92" s="80"/>
      <c r="AC92" s="80"/>
    </row>
    <row r="93" spans="1:29" x14ac:dyDescent="0.2">
      <c r="A93" s="84">
        <v>86</v>
      </c>
      <c r="B93" s="84" t="str">
        <f ca="1"/>
        <v>Haiti</v>
      </c>
      <c r="C93" s="84" t="str">
        <f ca="1"/>
        <v>HTI</v>
      </c>
      <c r="D93" s="219" t="str">
        <f ca="1"/>
        <v>LCN           Latin America &amp; Caribbean</v>
      </c>
      <c r="E93" s="219" t="str">
        <f ca="1"/>
        <v>IDA</v>
      </c>
      <c r="F93" s="190" t="str">
        <f t="shared" ca="1" si="4"/>
        <v/>
      </c>
      <c r="G93" s="80">
        <f>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10</v>
      </c>
      <c r="H93" s="80" cm="1">
        <f t="array" ref="H93">IF(
    SUM(IF(
            ISNUMBER(
                IF(
                    $M$4:$V$4,
                    (M93:V93),
                    "")),
            1,
            0))
        =0,
    NA(),
    IF(
        Parameters!$D$15=1,
        IF(
            SUM(--(ISNUMBER(IF($M$4:$V$4=1,(M93:V93),""))))&gt;0,
            MAX(IF(
                ISNUMBER(M93:V93),
                IF(
                    M$4:V$4=1,
                    M93:V93,
                    ""),
                "")),
            MAX(IF(
                ISNUMBER(M93:V93),
                IF(
                    M$4:V$4=2,
                    M93:V93,
                    ""),
                ""))
        ),
        IF(
            Parameters!$D$16=1,
            IFERROR(
                AVERAGE(IF(
                    ISNUMBER(M93:V93),
                    IF(
                        M$4:V$4=1,
                        M93:V93,
                        ""),
                    "")),
                AVERAGE(IF(
                    ISNUMBER(M93:V93),
                    IF(
                        M$4:V$4=2,
                        M93:V93,
                        ""),
                    ""))
            ),
            IF(
                Parameters!$D$17=1,
                IFERROR(
                    IF(
                        OR(
                            IF(
                                ISNUMBER(M93:V93),
                                IF(
                                    M$4:V$4=1,
                                    M93:V93,
                                    ""),
                                "")
                            =0),
                        0,
                        GEOMEAN(IF(
                            ISNUMBER(M93:V93),
                            IF(
                                M$4:V$4=1,
                                M93:V93,
                                ""),
                            ""))
                    ),
                    IF(
                        OR(IF(
                            ISNUMBER(M93:V93),
                            IF(
                                M$4:V$4=2,
                                M93:V93,
                                ""),
                            "")
                            =0),
                        0,
                        GEOMEAN(IF(
                            ISNUMBER(M93:V93),
                            IF(
                                M$4:V$4=2,
                                M93:V93,
                                ""),
                            "")))
                )
            )
        )
    )
)</f>
        <v>10</v>
      </c>
      <c r="I93" s="191" cm="1">
        <f t="array" ref="I93">IF(
    SUM(IF(
            ISNUMBER(
                IF(
                    $M$5:$V$5,
                    (M93:V93),
                    "")),
            1,
            0))
        =0,
    NA(),
    IF(
        Parameters!$D$15=1,
        IF(
            SUM(--(ISNUMBER(IF($M$5:$V$5=1,(M93:V93),""))))&gt;0,
            MAX(IF(
                ISNUMBER(M93:V93),
                IF(
                    M$5:V$5=1,
                    M93:V93,
                    ""),
                "")),
            MAX(IF(
                ISNUMBER(M93:V93),
                IF(
                    M$5:V$5=2,
                    M93:V93,
                    ""),
                ""))
        ),
        IF(
            Parameters!$D$16=1,
            IFERROR(
                AVERAGE(IF(
                    ISNUMBER(M93:V93),
                    IF(
                        M$5:V$5=1,
                        M93:V93,
                        ""),
                    "")),
                AVERAGE(IF(
                    ISNUMBER(M93:V93),
                    IF(
                        M$5:V$5=2,
                        M93:V93,
                        ""),
                    ""))
            ),
            IF(
                Parameters!$D$17=1,
                IFERROR(
                    IF(
                        OR(
                            IF(
                                ISNUMBER(M93:V93),
                                IF(
                                    M$5:V$5=1,
                                    M93:V93,
                                    ""),
                                "")
                            =0),
                        0,
                        GEOMEAN(IF(
                            ISNUMBER(M93:V93),
                            IF(
                                M$5:V$5=1,
                                M93:V93,
                                ""),
                            ""))
                    ),
                    IF(
                        OR(IF(
                            ISNUMBER(M93:V93),
                            IF(
                                M$5:V$5=2,
                                M93:V93,
                                ""),
                            "")
                            =0),
                        0,
                        GEOMEAN(IF(
                            ISNUMBER(M93:V93),
                            IF(
                                M$5:V$5=2,
                                M93:V93,
                                ""),
                            "")))
                )
            )
        )
    )
)</f>
        <v>10</v>
      </c>
      <c r="J93" s="242">
        <v>44753</v>
      </c>
      <c r="K93" s="242">
        <v>45099</v>
      </c>
      <c r="L93" s="91" t="s">
        <v>146</v>
      </c>
      <c r="M93" s="192">
        <v>10</v>
      </c>
      <c r="N93" s="192">
        <v>0</v>
      </c>
      <c r="O93" s="192">
        <v>0</v>
      </c>
      <c r="P93" s="192">
        <v>10</v>
      </c>
      <c r="Q93" s="192">
        <v>0</v>
      </c>
      <c r="R93" s="192" t="s">
        <v>409</v>
      </c>
      <c r="S93" s="192">
        <v>7</v>
      </c>
      <c r="T93" s="192" t="s">
        <v>890</v>
      </c>
      <c r="U93" s="192">
        <v>0</v>
      </c>
      <c r="V93" s="192" t="s">
        <v>853</v>
      </c>
      <c r="W93" s="192">
        <v>0</v>
      </c>
      <c r="X93" s="192" t="s">
        <v>409</v>
      </c>
      <c r="Y93" s="192"/>
      <c r="Z93" s="192"/>
      <c r="AA93" s="80"/>
      <c r="AB93" s="80"/>
      <c r="AC93" s="80"/>
    </row>
    <row r="94" spans="1:29" x14ac:dyDescent="0.2">
      <c r="A94" s="84">
        <v>87</v>
      </c>
      <c r="B94" s="84" t="str">
        <f ca="1"/>
        <v>Hungary</v>
      </c>
      <c r="C94" s="84" t="str">
        <f ca="1"/>
        <v>HUN</v>
      </c>
      <c r="D94" s="219" t="str">
        <f ca="1"/>
        <v>ECS           Europe &amp; Central Asia</v>
      </c>
      <c r="E94" s="219" t="str">
        <f ca="1"/>
        <v>NA</v>
      </c>
      <c r="F94" s="190" t="str">
        <f t="shared" ca="1" si="4"/>
        <v/>
      </c>
      <c r="G94" s="80">
        <f>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$M$4:$V$4,
                    (M94:V94),
                    "")),
            1,
            0))
        =0,
    NA(),
    IF(
        Parameters!$D$15=1,
        IF(
            SUM(--(ISNUMBER(IF($M$4:$V$4=1,(M94:V94),""))))&gt;0,
            MAX(IF(
                ISNUMBER(M94:V94),
                IF(
                    M$4:V$4=1,
                    M94:V94,
                    ""),
                "")),
            MAX(IF(
                ISNUMBER(M94:V94),
                IF(
                    M$4:V$4=2,
                    M94:V94,
                    ""),
                ""))
        ),
        IF(
            Parameters!$D$16=1,
            IFERROR(
                AVERAGE(IF(
                    ISNUMBER(M94:V94),
                    IF(
                        M$4:V$4=1,
                        M94:V94,
                        ""),
                    "")),
                AVERAGE(IF(
                    ISNUMBER(M94:V94),
                    IF(
                        M$4:V$4=2,
                        M94:V94,
                        ""),
                    ""))
            ),
            IF(
                Parameters!$D$17=1,
                IFERROR(
                    IF(
                        OR(
                            IF(
                                ISNUMBER(M94:V94),
                                IF(
                                    M$4:V$4=1,
                                    M94:V94,
                                    ""),
                                "")
                            =0),
                        0,
                        GEOMEAN(IF(
                            ISNUMBER(M94:V94),
                            IF(
                                M$4:V$4=1,
                                M94:V94,
                                ""),
                            ""))
                    ),
                    IF(
                        OR(IF(
                            ISNUMBER(M94:V94),
                            IF(
                                M$4:V$4=2,
                                M94:V94,
                                ""),
                            "")
                            =0),
                        0,
                        GEOMEAN(IF(
                            ISNUMBER(M94:V94),
                            IF(
                                M$4:V$4=2,
                                M94:V94,
                                ""),
                            "")))
                )
            )
        )
    )
)</f>
        <v>4.3333333333333304</v>
      </c>
      <c r="I94" s="191" cm="1">
        <f t="array" ref="I94">IF(
    SUM(IF(
            ISNUMBER(
                IF(
                    $M$5:$V$5,
                    (M94:V94),
                    "")),
            1,
            0))
        =0,
    NA(),
    IF(
        Parameters!$D$15=1,
        IF(
            SUM(--(ISNUMBER(IF($M$5:$V$5=1,(M94:V94),""))))&gt;0,
            MAX(IF(
                ISNUMBER(M94:V94),
                IF(
                    M$5:V$5=1,
                    M94:V94,
                    ""),
                "")),
            MAX(IF(
                ISNUMBER(M94:V94),
                IF(
                    M$5:V$5=2,
                    M94:V94,
                    ""),
                ""))
        ),
        IF(
            Parameters!$D$16=1,
            IFERROR(
                AVERAGE(IF(
                    ISNUMBER(M94:V94),
                    IF(
                        M$5:V$5=1,
                        M94:V94,
                        ""),
                    "")),
                AVERAGE(IF(
                    ISNUMBER(M94:V94),
                    IF(
                        M$5:V$5=2,
                        M94:V94,
                        ""),
                    ""))
            ),
            IF(
                Parameters!$D$17=1,
                IFERROR(
                    IF(
                        OR(
                            IF(
                                ISNUMBER(M94:V94),
                                IF(
                                    M$5:V$5=1,
                                    M94:V94,
                                    ""),
                                "")
                            =0),
                        0,
                        GEOMEAN(IF(
                            ISNUMBER(M94:V94),
                            IF(
                                M$5:V$5=1,
                                M94:V94,
                                ""),
                            ""))
                    ),
                    IF(
                        OR(IF(
                            ISNUMBER(M94:V94),
                            IF(
                                M$5:V$5=2,
                                M94:V94,
                                ""),
                            "")
                            =0),
                        0,
                        GEOMEAN(IF(
                            ISNUMBER(M94:V94),
                            IF(
                                M$5:V$5=2,
                                M94:V94,
                                ""),
                            "")))
                )
            )
        )
    )
)</f>
        <v>0</v>
      </c>
      <c r="J94" s="242">
        <v>45142</v>
      </c>
      <c r="K94" s="242">
        <v>44852</v>
      </c>
      <c r="L94" s="91" t="s">
        <v>148</v>
      </c>
      <c r="M94" s="192">
        <v>4.3333333333333304</v>
      </c>
      <c r="N94" s="192" t="s">
        <v>409</v>
      </c>
      <c r="O94" s="192">
        <v>0</v>
      </c>
      <c r="P94" s="192">
        <v>0</v>
      </c>
      <c r="Q94" s="192">
        <v>0</v>
      </c>
      <c r="R94" s="192" t="s">
        <v>409</v>
      </c>
      <c r="S94" s="192">
        <v>3.6</v>
      </c>
      <c r="T94" s="192" t="s">
        <v>409</v>
      </c>
      <c r="U94" s="192">
        <v>0</v>
      </c>
      <c r="V94" s="192" t="s">
        <v>409</v>
      </c>
      <c r="W94" s="192">
        <v>0</v>
      </c>
      <c r="X94" s="192" t="s">
        <v>409</v>
      </c>
      <c r="Y94" s="192"/>
      <c r="Z94" s="192"/>
      <c r="AA94" s="80"/>
      <c r="AB94" s="80"/>
      <c r="AC94" s="80"/>
    </row>
    <row r="95" spans="1:29" x14ac:dyDescent="0.2">
      <c r="A95" s="84">
        <v>88</v>
      </c>
      <c r="B95" s="84" t="str">
        <f ca="1"/>
        <v>Indonesia</v>
      </c>
      <c r="C95" s="84" t="str">
        <f ca="1"/>
        <v>IDN</v>
      </c>
      <c r="D95" s="219" t="str">
        <f ca="1"/>
        <v>EAS           East Asia &amp; Pacific</v>
      </c>
      <c r="E95" s="219" t="str">
        <f ca="1"/>
        <v>IBRD</v>
      </c>
      <c r="F95" s="190" t="str">
        <f t="shared" ca="1" si="4"/>
        <v/>
      </c>
      <c r="G95" s="80">
        <f>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10</v>
      </c>
      <c r="H95" s="80" cm="1">
        <f t="array" ref="H95">IF(
    SUM(IF(
            ISNUMBER(
                IF(
                    $M$4:$V$4,
                    (M95:V95),
                    "")),
            1,
            0))
        =0,
    NA(),
    IF(
        Parameters!$D$15=1,
        IF(
            SUM(--(ISNUMBER(IF($M$4:$V$4=1,(M95:V95),""))))&gt;0,
            MAX(IF(
                ISNUMBER(M95:V95),
                IF(
                    M$4:V$4=1,
                    M95:V95,
                    ""),
                "")),
            MAX(IF(
                ISNUMBER(M95:V95),
                IF(
                    M$4:V$4=2,
                    M95:V95,
                    ""),
                ""))
        ),
        IF(
            Parameters!$D$16=1,
            IFERROR(
                AVERAGE(IF(
                    ISNUMBER(M95:V95),
                    IF(
                        M$4:V$4=1,
                        M95:V95,
                        ""),
                    "")),
                AVERAGE(IF(
                    ISNUMBER(M95:V95),
                    IF(
                        M$4:V$4=2,
                        M95:V95,
                        ""),
                    ""))
            ),
            IF(
                Parameters!$D$17=1,
                IFERROR(
                    IF(
                        OR(
                            IF(
                                ISNUMBER(M95:V95),
                                IF(
                                    M$4:V$4=1,
                                    M95:V95,
                                    ""),
                                "")
                            =0),
                        0,
                        GEOMEAN(IF(
                            ISNUMBER(M95:V95),
                            IF(
                                M$4:V$4=1,
                                M95:V95,
                                ""),
                            ""))
                    ),
                    IF(
                        OR(IF(
                            ISNUMBER(M95:V95),
                            IF(
                                M$4:V$4=2,
                                M95:V95,
                                ""),
                            "")
                            =0),
                        0,
                        GEOMEAN(IF(
                            ISNUMBER(M95:V95),
                            IF(
                                M$4:V$4=2,
                                M95:V95,
                                ""),
                            "")))
                )
            )
        )
    )
)</f>
        <v>10</v>
      </c>
      <c r="I95" s="191" cm="1">
        <f t="array" ref="I95">IF(
    SUM(IF(
            ISNUMBER(
                IF(
                    $M$5:$V$5,
                    (M95:V95),
                    "")),
            1,
            0))
        =0,
    NA(),
    IF(
        Parameters!$D$15=1,
        IF(
            SUM(--(ISNUMBER(IF($M$5:$V$5=1,(M95:V95),""))))&gt;0,
            MAX(IF(
                ISNUMBER(M95:V95),
                IF(
                    M$5:V$5=1,
                    M95:V95,
                    ""),
                "")),
            MAX(IF(
                ISNUMBER(M95:V95),
                IF(
                    M$5:V$5=2,
                    M95:V95,
                    ""),
                ""))
        ),
        IF(
            Parameters!$D$16=1,
            IFERROR(
                AVERAGE(IF(
                    ISNUMBER(M95:V95),
                    IF(
                        M$5:V$5=1,
                        M95:V95,
                        ""),
                    "")),
                AVERAGE(IF(
                    ISNUMBER(M95:V95),
                    IF(
                        M$5:V$5=2,
                        M95:V95,
                        ""),
                    ""))
            ),
            IF(
                Parameters!$D$17=1,
                IFERROR(
                    IF(
                        OR(
                            IF(
                                ISNUMBER(M95:V95),
                                IF(
                                    M$5:V$5=1,
                                    M95:V95,
                                    ""),
                                "")
                            =0),
                        0,
                        GEOMEAN(IF(
                            ISNUMBER(M95:V95),
                            IF(
                                M$5:V$5=1,
                                M95:V95,
                                ""),
                            ""))
                    ),
                    IF(
                        OR(IF(
                            ISNUMBER(M95:V95),
                            IF(
                                M$5:V$5=2,
                                M95:V95,
                                ""),
                            "")
                            =0),
                        0,
                        GEOMEAN(IF(
                            ISNUMBER(M95:V95),
                            IF(
                                M$5:V$5=2,
                                M95:V95,
                                ""),
                            "")))
                )
            )
        )
    )
)</f>
        <v>10</v>
      </c>
      <c r="J95" s="242">
        <v>44860</v>
      </c>
      <c r="K95" s="242">
        <v>45142</v>
      </c>
      <c r="L95" s="91" t="s">
        <v>150</v>
      </c>
      <c r="M95" s="192">
        <v>10</v>
      </c>
      <c r="N95" s="192">
        <v>0</v>
      </c>
      <c r="O95" s="192">
        <v>0</v>
      </c>
      <c r="P95" s="192">
        <v>0</v>
      </c>
      <c r="Q95" s="192">
        <v>10</v>
      </c>
      <c r="R95" s="192" t="s">
        <v>409</v>
      </c>
      <c r="S95" s="192">
        <v>7.7</v>
      </c>
      <c r="T95" s="192" t="s">
        <v>900</v>
      </c>
      <c r="U95" s="192">
        <v>0</v>
      </c>
      <c r="V95" s="192" t="s">
        <v>409</v>
      </c>
      <c r="W95" s="192">
        <v>0.65769230769230702</v>
      </c>
      <c r="X95" s="192" t="s">
        <v>409</v>
      </c>
      <c r="Y95" s="192"/>
      <c r="Z95" s="192"/>
      <c r="AA95" s="80"/>
      <c r="AB95" s="80"/>
      <c r="AC95" s="80"/>
    </row>
    <row r="96" spans="1:29" x14ac:dyDescent="0.2">
      <c r="A96" s="84">
        <v>89</v>
      </c>
      <c r="B96" s="84" t="str">
        <f ca="1"/>
        <v>Isle of Man</v>
      </c>
      <c r="C96" s="84" t="str">
        <f ca="1"/>
        <v>IMN</v>
      </c>
      <c r="D96" s="219" t="str">
        <f ca="1"/>
        <v>ECS           Europe &amp; Central Asia</v>
      </c>
      <c r="E96" s="219" t="str">
        <f ca="1"/>
        <v>NA</v>
      </c>
      <c r="F96" s="190" t="str">
        <f t="shared" ca="1" si="4"/>
        <v/>
      </c>
      <c r="G96" s="80">
        <f>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0</v>
      </c>
      <c r="H96" s="80" t="e" cm="1">
        <f t="array" ref="H96">IF(
    SUM(IF(
            ISNUMBER(
                IF(
                    $M$4:$V$4,
                    (M96:V96),
                    "")),
            1,
            0))
        =0,
    NA(),
    IF(
        Parameters!$D$15=1,
        IF(
            SUM(--(ISNUMBER(IF($M$4:$V$4=1,(M96:V96),""))))&gt;0,
            MAX(IF(
                ISNUMBER(M96:V96),
                IF(
                    M$4:V$4=1,
                    M96:V96,
                    ""),
                "")),
            MAX(IF(
                ISNUMBER(M96:V96),
                IF(
                    M$4:V$4=2,
                    M96:V96,
                    ""),
                ""))
        ),
        IF(
            Parameters!$D$16=1,
            IFERROR(
                AVERAGE(IF(
                    ISNUMBER(M96:V96),
                    IF(
                        M$4:V$4=1,
                        M96:V96,
                        ""),
                    "")),
                AVERAGE(IF(
                    ISNUMBER(M96:V96),
                    IF(
                        M$4:V$4=2,
                        M96:V96,
                        ""),
                    ""))
            ),
            IF(
                Parameters!$D$17=1,
                IFERROR(
                    IF(
                        OR(
                            IF(
                                ISNUMBER(M96:V96),
                                IF(
                                    M$4:V$4=1,
                                    M96:V96,
                                    ""),
                                "")
                            =0),
                        0,
                        GEOMEAN(IF(
                            ISNUMBER(M96:V96),
                            IF(
                                M$4:V$4=1,
                                M96:V96,
                                ""),
                            ""))
                    ),
                    IF(
                        OR(IF(
                            ISNUMBER(M96:V96),
                            IF(
                                M$4:V$4=2,
                                M96:V96,
                                ""),
                            "")
                            =0),
                        0,
                        GEOMEAN(IF(
                            ISNUMBER(M96:V96),
                            IF(
                                M$4:V$4=2,
                                M96:V96,
                                ""),
                            "")))
                )
            )
        )
    )
)</f>
        <v>#N/A</v>
      </c>
      <c r="I96" s="191" cm="1">
        <f t="array" ref="I96">IF(
    SUM(IF(
            ISNUMBER(
                IF(
                    $M$5:$V$5,
                    (M96:V96),
                    "")),
            1,
            0))
        =0,
    NA(),
    IF(
        Parameters!$D$15=1,
        IF(
            SUM(--(ISNUMBER(IF($M$5:$V$5=1,(M96:V96),""))))&gt;0,
            MAX(IF(
                ISNUMBER(M96:V96),
                IF(
                    M$5:V$5=1,
                    M96:V96,
                    ""),
                "")),
            MAX(IF(
                ISNUMBER(M96:V96),
                IF(
                    M$5:V$5=2,
                    M96:V96,
                    ""),
                ""))
        ),
        IF(
            Parameters!$D$16=1,
            IFERROR(
                AVERAGE(IF(
                    ISNUMBER(M96:V96),
                    IF(
                        M$5:V$5=1,
                        M96:V96,
                        ""),
                    "")),
                AVERAGE(IF(
                    ISNUMBER(M96:V96),
                    IF(
                        M$5:V$5=2,
                        M96:V96,
                        ""),
                    ""))
            ),
            IF(
                Parameters!$D$17=1,
                IFERROR(
                    IF(
                        OR(
                            IF(
                                ISNUMBER(M96:V96),
                                IF(
                                    M$5:V$5=1,
                                    M96:V96,
                                    ""),
                                "")
                            =0),
                        0,
                        GEOMEAN(IF(
                            ISNUMBER(M96:V96),
                            IF(
                                M$5:V$5=1,
                                M96:V96,
                                ""),
                            ""))
                    ),
                    IF(
                        OR(IF(
                            ISNUMBER(M96:V96),
                            IF(
                                M$5:V$5=2,
                                M96:V96,
                                ""),
                            "")
                            =0),
                        0,
                        GEOMEAN(IF(
                            ISNUMBER(M96:V96),
                            IF(
                                M$5:V$5=2,
                                M96:V96,
                                ""),
                            "")))
                )
            )
        )
    )
)</f>
        <v>0</v>
      </c>
      <c r="J96" s="242" t="s">
        <v>409</v>
      </c>
      <c r="K96" s="242">
        <v>45019</v>
      </c>
      <c r="L96" s="91" t="s">
        <v>711</v>
      </c>
      <c r="M96" s="192" t="s">
        <v>409</v>
      </c>
      <c r="N96" s="192" t="s">
        <v>409</v>
      </c>
      <c r="O96" s="192" t="s">
        <v>409</v>
      </c>
      <c r="P96" s="192">
        <v>0</v>
      </c>
      <c r="Q96" s="192">
        <v>0</v>
      </c>
      <c r="R96" s="192" t="s">
        <v>409</v>
      </c>
      <c r="S96" s="192" t="s">
        <v>409</v>
      </c>
      <c r="T96" s="192" t="s">
        <v>409</v>
      </c>
      <c r="U96" s="192" t="s">
        <v>409</v>
      </c>
      <c r="V96" s="192" t="s">
        <v>409</v>
      </c>
      <c r="W96" s="192">
        <v>0</v>
      </c>
      <c r="X96" s="192" t="s">
        <v>409</v>
      </c>
      <c r="Y96" s="192"/>
      <c r="Z96" s="192"/>
      <c r="AA96" s="80"/>
      <c r="AB96" s="80"/>
      <c r="AC96" s="80"/>
    </row>
    <row r="97" spans="1:29" x14ac:dyDescent="0.2">
      <c r="A97" s="84">
        <v>90</v>
      </c>
      <c r="B97" s="84" t="str">
        <f ca="1"/>
        <v>India</v>
      </c>
      <c r="C97" s="84" t="str">
        <f ca="1"/>
        <v>IND</v>
      </c>
      <c r="D97" s="219" t="str">
        <f ca="1"/>
        <v>SAS           South Asia</v>
      </c>
      <c r="E97" s="219" t="str">
        <f ca="1"/>
        <v>IBRD</v>
      </c>
      <c r="F97" s="190" t="str">
        <f t="shared" ca="1" si="4"/>
        <v/>
      </c>
      <c r="G97" s="80">
        <f>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0</v>
      </c>
      <c r="H97" s="80" cm="1">
        <f t="array" ref="H97">IF(
    SUM(IF(
            ISNUMBER(
                IF(
                    $M$4:$V$4,
                    (M97:V97),
                    "")),
            1,
            0))
        =0,
    NA(),
    IF(
        Parameters!$D$15=1,
        IF(
            SUM(--(ISNUMBER(IF($M$4:$V$4=1,(M97:V97),""))))&gt;0,
            MAX(IF(
                ISNUMBER(M97:V97),
                IF(
                    M$4:V$4=1,
                    M97:V97,
                    ""),
                "")),
            MAX(IF(
                ISNUMBER(M97:V97),
                IF(
                    M$4:V$4=2,
                    M97:V97,
                    ""),
                ""))
        ),
        IF(
            Parameters!$D$16=1,
            IFERROR(
                AVERAGE(IF(
                    ISNUMBER(M97:V97),
                    IF(
                        M$4:V$4=1,
                        M97:V97,
                        ""),
                    "")),
                AVERAGE(IF(
                    ISNUMBER(M97:V97),
                    IF(
                        M$4:V$4=2,
                        M97:V97,
                        ""),
                    ""))
            ),
            IF(
                Parameters!$D$17=1,
                IFERROR(
                    IF(
                        OR(
                            IF(
                                ISNUMBER(M97:V97),
                                IF(
                                    M$4:V$4=1,
                                    M97:V97,
                                    ""),
                                "")
                            =0),
                        0,
                        GEOMEAN(IF(
                            ISNUMBER(M97:V97),
                            IF(
                                M$4:V$4=1,
                                M97:V97,
                                ""),
                            ""))
                    ),
                    IF(
                        OR(IF(
                            ISNUMBER(M97:V97),
                            IF(
                                M$4:V$4=2,
                                M97:V97,
                                ""),
                            "")
                            =0),
                        0,
                        GEOMEAN(IF(
                            ISNUMBER(M97:V97),
                            IF(
                                M$4:V$4=2,
                                M97:V97,
                                ""),
                            "")))
                )
            )
        )
    )
)</f>
        <v>10</v>
      </c>
      <c r="I97" s="191" cm="1">
        <f t="array" ref="I97">IF(
    SUM(IF(
            ISNUMBER(
                IF(
                    $M$5:$V$5,
                    (M97:V97),
                    "")),
            1,
            0))
        =0,
    NA(),
    IF(
        Parameters!$D$15=1,
        IF(
            SUM(--(ISNUMBER(IF($M$5:$V$5=1,(M97:V97),""))))&gt;0,
            MAX(IF(
                ISNUMBER(M97:V97),
                IF(
                    M$5:V$5=1,
                    M97:V97,
                    ""),
                "")),
            MAX(IF(
                ISNUMBER(M97:V97),
                IF(
                    M$5:V$5=2,
                    M97:V97,
                    ""),
                ""))
        ),
        IF(
            Parameters!$D$16=1,
            IFERROR(
                AVERAGE(IF(
                    ISNUMBER(M97:V97),
                    IF(
                        M$5:V$5=1,
                        M97:V97,
                        ""),
                    "")),
                AVERAGE(IF(
                    ISNUMBER(M97:V97),
                    IF(
                        M$5:V$5=2,
                        M97:V97,
                        ""),
                    ""))
            ),
            IF(
                Parameters!$D$17=1,
                IFERROR(
                    IF(
                        OR(
                            IF(
                                ISNUMBER(M97:V97),
                                IF(
                                    M$5:V$5=1,
                                    M97:V97,
                                    ""),
                                "")
                            =0),
                        0,
                        GEOMEAN(IF(
                            ISNUMBER(M97:V97),
                            IF(
                                M$5:V$5=1,
                                M97:V97,
                                ""),
                            ""))
                    ),
                    IF(
                        OR(IF(
                            ISNUMBER(M97:V97),
                            IF(
                                M$5:V$5=2,
                                M97:V97,
                                ""),
                            "")
                            =0),
                        0,
                        GEOMEAN(IF(
                            ISNUMBER(M97:V97),
                            IF(
                                M$5:V$5=2,
                                M97:V97,
                                ""),
                            "")))
                )
            )
        )
    )
)</f>
        <v>0</v>
      </c>
      <c r="J97" s="242">
        <v>45142</v>
      </c>
      <c r="K97" s="242">
        <v>45145</v>
      </c>
      <c r="L97" s="91" t="s">
        <v>152</v>
      </c>
      <c r="M97" s="192">
        <v>10</v>
      </c>
      <c r="N97" s="192">
        <v>0</v>
      </c>
      <c r="O97" s="192">
        <v>0</v>
      </c>
      <c r="P97" s="192">
        <v>0</v>
      </c>
      <c r="Q97" s="192">
        <v>0</v>
      </c>
      <c r="R97" s="192" t="s">
        <v>409</v>
      </c>
      <c r="S97" s="192">
        <v>7.8</v>
      </c>
      <c r="T97" s="192" t="s">
        <v>901</v>
      </c>
      <c r="U97" s="192">
        <v>0</v>
      </c>
      <c r="V97" s="192" t="s">
        <v>409</v>
      </c>
      <c r="W97" s="192">
        <v>0</v>
      </c>
      <c r="X97" s="192" t="s">
        <v>409</v>
      </c>
      <c r="Y97" s="192"/>
      <c r="Z97" s="192"/>
      <c r="AA97" s="80"/>
      <c r="AB97" s="80"/>
      <c r="AC97" s="80"/>
    </row>
    <row r="98" spans="1:29" x14ac:dyDescent="0.2">
      <c r="A98" s="84">
        <v>91</v>
      </c>
      <c r="B98" s="84" t="str">
        <f ca="1"/>
        <v>Ireland</v>
      </c>
      <c r="C98" s="84" t="str">
        <f ca="1"/>
        <v>IRL</v>
      </c>
      <c r="D98" s="219" t="str">
        <f ca="1"/>
        <v>ECS           Europe &amp; Central Asia</v>
      </c>
      <c r="E98" s="219" t="str">
        <f ca="1"/>
        <v>NA</v>
      </c>
      <c r="F98" s="190" t="str">
        <f t="shared" ca="1" si="4"/>
        <v/>
      </c>
      <c r="G98" s="80">
        <f>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0</v>
      </c>
      <c r="H98" s="80" cm="1">
        <f t="array" ref="H98">IF(
    SUM(IF(
            ISNUMBER(
                IF(
                    $M$4:$V$4,
                    (M98:V98),
                    "")),
            1,
            0))
        =0,
    NA(),
    IF(
        Parameters!$D$15=1,
        IF(
            SUM(--(ISNUMBER(IF($M$4:$V$4=1,(M98:V98),""))))&gt;0,
            MAX(IF(
                ISNUMBER(M98:V98),
                IF(
                    M$4:V$4=1,
                    M98:V98,
                    ""),
                "")),
            MAX(IF(
                ISNUMBER(M98:V98),
                IF(
                    M$4:V$4=2,
                    M98:V98,
                    ""),
                ""))
        ),
        IF(
            Parameters!$D$16=1,
            IFERROR(
                AVERAGE(IF(
                    ISNUMBER(M98:V98),
                    IF(
                        M$4:V$4=1,
                        M98:V98,
                        ""),
                    "")),
                AVERAGE(IF(
                    ISNUMBER(M98:V98),
                    IF(
                        M$4:V$4=2,
                        M98:V98,
                        ""),
                    ""))
            ),
            IF(
                Parameters!$D$17=1,
                IFERROR(
                    IF(
                        OR(
                            IF(
                                ISNUMBER(M98:V98),
                                IF(
                                    M$4:V$4=1,
                                    M98:V98,
                                    ""),
                                "")
                            =0),
                        0,
                        GEOMEAN(IF(
                            ISNUMBER(M98:V98),
                            IF(
                                M$4:V$4=1,
                                M98:V98,
                                ""),
                            ""))
                    ),
                    IF(
                        OR(IF(
                            ISNUMBER(M98:V98),
                            IF(
                                M$4:V$4=2,
                                M98:V98,
                                ""),
                            "")
                            =0),
                        0,
                        GEOMEAN(IF(
                            ISNUMBER(M98:V98),
                            IF(
                                M$4:V$4=2,
                                M98:V98,
                                ""),
                            "")))
                )
            )
        )
    )
)</f>
        <v>2</v>
      </c>
      <c r="I98" s="191" cm="1">
        <f t="array" ref="I98">IF(
    SUM(IF(
            ISNUMBER(
                IF(
                    $M$5:$V$5,
                    (M98:V98),
                    "")),
            1,
            0))
        =0,
    NA(),
    IF(
        Parameters!$D$15=1,
        IF(
            SUM(--(ISNUMBER(IF($M$5:$V$5=1,(M98:V98),""))))&gt;0,
            MAX(IF(
                ISNUMBER(M98:V98),
                IF(
                    M$5:V$5=1,
                    M98:V98,
                    ""),
                "")),
            MAX(IF(
                ISNUMBER(M98:V98),
                IF(
                    M$5:V$5=2,
                    M98:V98,
                    ""),
                ""))
        ),
        IF(
            Parameters!$D$16=1,
            IFERROR(
                AVERAGE(IF(
                    ISNUMBER(M98:V98),
                    IF(
                        M$5:V$5=1,
                        M98:V98,
                        ""),
                    "")),
                AVERAGE(IF(
                    ISNUMBER(M98:V98),
                    IF(
                        M$5:V$5=2,
                        M98:V98,
                        ""),
                    ""))
            ),
            IF(
                Parameters!$D$17=1,
                IFERROR(
                    IF(
                        OR(
                            IF(
                                ISNUMBER(M98:V98),
                                IF(
                                    M$5:V$5=1,
                                    M98:V98,
                                    ""),
                                "")
                            =0),
                        0,
                        GEOMEAN(IF(
                            ISNUMBER(M98:V98),
                            IF(
                                M$5:V$5=1,
                                M98:V98,
                                ""),
                            ""))
                    ),
                    IF(
                        OR(IF(
                            ISNUMBER(M98:V98),
                            IF(
                                M$5:V$5=2,
                                M98:V98,
                                ""),
                            "")
                            =0),
                        0,
                        GEOMEAN(IF(
                            ISNUMBER(M98:V98),
                            IF(
                                M$5:V$5=2,
                                M98:V98,
                                ""),
                            "")))
                )
            )
        )
    )
)</f>
        <v>0</v>
      </c>
      <c r="J98" s="242">
        <v>45142</v>
      </c>
      <c r="K98" s="242">
        <v>44860</v>
      </c>
      <c r="L98" s="91" t="s">
        <v>154</v>
      </c>
      <c r="M98" s="192">
        <v>2</v>
      </c>
      <c r="N98" s="192" t="s">
        <v>409</v>
      </c>
      <c r="O98" s="192">
        <v>0</v>
      </c>
      <c r="P98" s="192">
        <v>0</v>
      </c>
      <c r="Q98" s="192">
        <v>0</v>
      </c>
      <c r="R98" s="192" t="s">
        <v>409</v>
      </c>
      <c r="S98" s="192">
        <v>2.2000000000000002</v>
      </c>
      <c r="T98" s="192" t="s">
        <v>409</v>
      </c>
      <c r="U98" s="192">
        <v>0</v>
      </c>
      <c r="V98" s="192" t="s">
        <v>409</v>
      </c>
      <c r="W98" s="192">
        <v>0</v>
      </c>
      <c r="X98" s="192" t="s">
        <v>409</v>
      </c>
      <c r="Y98" s="192"/>
      <c r="Z98" s="192"/>
      <c r="AA98" s="80"/>
      <c r="AB98" s="80"/>
      <c r="AC98" s="80"/>
    </row>
    <row r="99" spans="1:29" x14ac:dyDescent="0.2">
      <c r="A99" s="84">
        <v>92</v>
      </c>
      <c r="B99" s="84" t="str">
        <f ca="1"/>
        <v>Iran, Islamic Rep.</v>
      </c>
      <c r="C99" s="84" t="str">
        <f ca="1"/>
        <v>IRN</v>
      </c>
      <c r="D99" s="219" t="str">
        <f ca="1"/>
        <v>MEA           Middle East &amp; North Africa</v>
      </c>
      <c r="E99" s="219" t="str">
        <f ca="1"/>
        <v>IBRD</v>
      </c>
      <c r="F99" s="190" t="str">
        <f t="shared" ca="1" si="4"/>
        <v/>
      </c>
      <c r="G99" s="80">
        <f>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9.831920802501747</v>
      </c>
      <c r="H99" s="80" cm="1">
        <f t="array" ref="H99">IF(
    SUM(IF(
            ISNUMBER(
                IF(
                    $M$4:$V$4,
                    (M99:V99),
                    "")),
            1,
            0))
        =0,
    NA(),
    IF(
        Parameters!$D$15=1,
        IF(
            SUM(--(ISNUMBER(IF($M$4:$V$4=1,(M99:V99),""))))&gt;0,
            MAX(IF(
                ISNUMBER(M99:V99),
                IF(
                    M$4:V$4=1,
                    M99:V99,
                    ""),
                "")),
            MAX(IF(
                ISNUMBER(M99:V99),
                IF(
                    M$4:V$4=2,
                    M99:V99,
                    ""),
                ""))
        ),
        IF(
            Parameters!$D$16=1,
            IFERROR(
                AVERAGE(IF(
                    ISNUMBER(M99:V99),
                    IF(
                        M$4:V$4=1,
                        M99:V99,
                        ""),
                    "")),
                AVERAGE(IF(
                    ISNUMBER(M99:V99),
                    IF(
                        M$4:V$4=2,
                        M99:V99,
                        ""),
                    ""))
            ),
            IF(
                Parameters!$D$17=1,
                IFERROR(
                    IF(
                        OR(
                            IF(
                                ISNUMBER(M99:V99),
                                IF(
                                    M$4:V$4=1,
                                    M99:V99,
                                    ""),
                                "")
                            =0),
                        0,
                        GEOMEAN(IF(
                            ISNUMBER(M99:V99),
                            IF(
                                M$4:V$4=1,
                                M99:V99,
                                ""),
                            ""))
                    ),
                    IF(
                        OR(IF(
                            ISNUMBER(M99:V99),
                            IF(
                                M$4:V$4=2,
                                M99:V99,
                                ""),
                            "")
                            =0),
                        0,
                        GEOMEAN(IF(
                            ISNUMBER(M99:V99),
                            IF(
                                M$4:V$4=2,
                                M99:V99,
                                ""),
                            "")))
                )
            )
        )
    )
)</f>
        <v>9.6666666666666607</v>
      </c>
      <c r="I99" s="191" cm="1">
        <f t="array" ref="I99">IF(
    SUM(IF(
            ISNUMBER(
                IF(
                    $M$5:$V$5,
                    (M99:V99),
                    "")),
            1,
            0))
        =0,
    NA(),
    IF(
        Parameters!$D$15=1,
        IF(
            SUM(--(ISNUMBER(IF($M$5:$V$5=1,(M99:V99),""))))&gt;0,
            MAX(IF(
                ISNUMBER(M99:V99),
                IF(
                    M$5:V$5=1,
                    M99:V99,
                    ""),
                "")),
            MAX(IF(
                ISNUMBER(M99:V99),
                IF(
                    M$5:V$5=2,
                    M99:V99,
                    ""),
                ""))
        ),
        IF(
            Parameters!$D$16=1,
            IFERROR(
                AVERAGE(IF(
                    ISNUMBER(M99:V99),
                    IF(
                        M$5:V$5=1,
                        M99:V99,
                        ""),
                    "")),
                AVERAGE(IF(
                    ISNUMBER(M99:V99),
                    IF(
                        M$5:V$5=2,
                        M99:V99,
                        ""),
                    ""))
            ),
            IF(
                Parameters!$D$17=1,
                IFERROR(
                    IF(
                        OR(
                            IF(
                                ISNUMBER(M99:V99),
                                IF(
                                    M$5:V$5=1,
                                    M99:V99,
                                    ""),
                                "")
                            =0),
                        0,
                        GEOMEAN(IF(
                            ISNUMBER(M99:V99),
                            IF(
                                M$5:V$5=1,
                                M99:V99,
                                ""),
                            ""))
                    ),
                    IF(
                        OR(IF(
                            ISNUMBER(M99:V99),
                            IF(
                                M$5:V$5=2,
                                M99:V99,
                                ""),
                            "")
                            =0),
                        0,
                        GEOMEAN(IF(
                            ISNUMBER(M99:V99),
                            IF(
                                M$5:V$5=2,
                                M99:V99,
                                ""),
                            "")))
                )
            )
        )
    )
)</f>
        <v>10</v>
      </c>
      <c r="J99" s="242">
        <v>44753</v>
      </c>
      <c r="K99" s="242">
        <v>45145</v>
      </c>
      <c r="L99" s="91" t="s">
        <v>155</v>
      </c>
      <c r="M99" s="192">
        <v>9.6666666666666607</v>
      </c>
      <c r="N99" s="192">
        <v>10</v>
      </c>
      <c r="O99" s="192">
        <v>0</v>
      </c>
      <c r="P99" s="192">
        <v>0</v>
      </c>
      <c r="Q99" s="192">
        <v>0</v>
      </c>
      <c r="R99" s="192" t="s">
        <v>409</v>
      </c>
      <c r="S99" s="192">
        <v>6.8</v>
      </c>
      <c r="T99" s="192" t="s">
        <v>902</v>
      </c>
      <c r="U99" s="192">
        <v>0</v>
      </c>
      <c r="V99" s="192" t="s">
        <v>409</v>
      </c>
      <c r="W99" s="192">
        <v>1.7543859649122799E-2</v>
      </c>
      <c r="X99" s="192" t="s">
        <v>409</v>
      </c>
      <c r="Y99" s="192"/>
      <c r="Z99" s="192"/>
      <c r="AA99" s="80"/>
      <c r="AB99" s="80"/>
      <c r="AC99" s="80"/>
    </row>
    <row r="100" spans="1:29" x14ac:dyDescent="0.2">
      <c r="A100" s="84">
        <v>93</v>
      </c>
      <c r="B100" s="84" t="str">
        <f ca="1"/>
        <v>Iraq</v>
      </c>
      <c r="C100" s="84" t="str">
        <f ca="1"/>
        <v>IRQ</v>
      </c>
      <c r="D100" s="219" t="str">
        <f ca="1"/>
        <v>MEA           Middle East &amp; North Africa</v>
      </c>
      <c r="E100" s="219" t="str">
        <f ca="1"/>
        <v>IBRD</v>
      </c>
      <c r="F100" s="190" t="str">
        <f t="shared" ca="1" si="4"/>
        <v/>
      </c>
      <c r="G100" s="80">
        <f>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0</v>
      </c>
      <c r="H100" s="80" cm="1">
        <f t="array" ref="H100">IF(
    SUM(IF(
            ISNUMBER(
                IF(
                    $M$4:$V$4,
                    (M100:V100),
                    "")),
            1,
            0))
        =0,
    NA(),
    IF(
        Parameters!$D$15=1,
        IF(
            SUM(--(ISNUMBER(IF($M$4:$V$4=1,(M100:V100),""))))&gt;0,
            MAX(IF(
                ISNUMBER(M100:V100),
                IF(
                    M$4:V$4=1,
                    M100:V100,
                    ""),
                "")),
            MAX(IF(
                ISNUMBER(M100:V100),
                IF(
                    M$4:V$4=2,
                    M100:V100,
                    ""),
                ""))
        ),
        IF(
            Parameters!$D$16=1,
            IFERROR(
                AVERAGE(IF(
                    ISNUMBER(M100:V100),
                    IF(
                        M$4:V$4=1,
                        M100:V100,
                        ""),
                    "")),
                AVERAGE(IF(
                    ISNUMBER(M100:V100),
                    IF(
                        M$4:V$4=2,
                        M100:V100,
                        ""),
                    ""))
            ),
            IF(
                Parameters!$D$17=1,
                IFERROR(
                    IF(
                        OR(
                            IF(
                                ISNUMBER(M100:V100),
                                IF(
                                    M$4:V$4=1,
                                    M100:V100,
                                    ""),
                                "")
                            =0),
                        0,
                        GEOMEAN(IF(
                            ISNUMBER(M100:V100),
                            IF(
                                M$4:V$4=1,
                                M100:V100,
                                ""),
                            ""))
                    ),
                    IF(
                        OR(IF(
                            ISNUMBER(M100:V100),
                            IF(
                                M$4:V$4=2,
                                M100:V100,
                                ""),
                            "")
                            =0),
                        0,
                        GEOMEAN(IF(
                            ISNUMBER(M100:V100),
                            IF(
                                M$4:V$4=2,
                                M100:V100,
                                ""),
                            "")))
                )
            )
        )
    )
)</f>
        <v>7.6666666666666599</v>
      </c>
      <c r="I100" s="191" cm="1">
        <f t="array" ref="I100">IF(
    SUM(IF(
            ISNUMBER(
                IF(
                    $M$5:$V$5,
                    (M100:V100),
                    "")),
            1,
            0))
        =0,
    NA(),
    IF(
        Parameters!$D$15=1,
        IF(
            SUM(--(ISNUMBER(IF($M$5:$V$5=1,(M100:V100),""))))&gt;0,
            MAX(IF(
                ISNUMBER(M100:V100),
                IF(
                    M$5:V$5=1,
                    M100:V100,
                    ""),
                "")),
            MAX(IF(
                ISNUMBER(M100:V100),
                IF(
                    M$5:V$5=2,
                    M100:V100,
                    ""),
                ""))
        ),
        IF(
            Parameters!$D$16=1,
            IFERROR(
                AVERAGE(IF(
                    ISNUMBER(M100:V100),
                    IF(
                        M$5:V$5=1,
                        M100:V100,
                        ""),
                    "")),
                AVERAGE(IF(
                    ISNUMBER(M100:V100),
                    IF(
                        M$5:V$5=2,
                        M100:V100,
                        ""),
                    ""))
            ),
            IF(
                Parameters!$D$17=1,
                IFERROR(
                    IF(
                        OR(
                            IF(
                                ISNUMBER(M100:V100),
                                IF(
                                    M$5:V$5=1,
                                    M100:V100,
                                    ""),
                                "")
                            =0),
                        0,
                        GEOMEAN(IF(
                            ISNUMBER(M100:V100),
                            IF(
                                M$5:V$5=1,
                                M100:V100,
                                ""),
                            ""))
                    ),
                    IF(
                        OR(IF(
                            ISNUMBER(M100:V100),
                            IF(
                                M$5:V$5=2,
                                M100:V100,
                                ""),
                            "")
                            =0),
                        0,
                        GEOMEAN(IF(
                            ISNUMBER(M100:V100),
                            IF(
                                M$5:V$5=2,
                                M100:V100,
                                ""),
                            "")))
                )
            )
        )
    )
)</f>
        <v>0</v>
      </c>
      <c r="J100" s="242">
        <v>45142</v>
      </c>
      <c r="K100" s="242">
        <v>45093</v>
      </c>
      <c r="L100" s="91" t="s">
        <v>157</v>
      </c>
      <c r="M100" s="192">
        <v>7.6666666666666599</v>
      </c>
      <c r="N100" s="192" t="s">
        <v>409</v>
      </c>
      <c r="O100" s="192">
        <v>0</v>
      </c>
      <c r="P100" s="192">
        <v>0</v>
      </c>
      <c r="Q100" s="192">
        <v>0</v>
      </c>
      <c r="R100" s="192" t="s">
        <v>409</v>
      </c>
      <c r="S100" s="192">
        <v>5.6</v>
      </c>
      <c r="T100" s="192" t="s">
        <v>409</v>
      </c>
      <c r="U100" s="192">
        <v>0</v>
      </c>
      <c r="V100" s="192" t="s">
        <v>409</v>
      </c>
      <c r="W100" s="192">
        <v>0</v>
      </c>
      <c r="X100" s="192" t="s">
        <v>409</v>
      </c>
      <c r="Y100" s="192"/>
      <c r="Z100" s="192"/>
      <c r="AA100" s="80"/>
      <c r="AB100" s="80"/>
      <c r="AC100" s="80"/>
    </row>
    <row r="101" spans="1:29" x14ac:dyDescent="0.2">
      <c r="A101" s="84">
        <v>94</v>
      </c>
      <c r="B101" s="84" t="str">
        <f ca="1"/>
        <v>Iceland</v>
      </c>
      <c r="C101" s="84" t="str">
        <f ca="1"/>
        <v>ISL</v>
      </c>
      <c r="D101" s="219" t="str">
        <f ca="1"/>
        <v>ECS           Europe &amp; Central Asia</v>
      </c>
      <c r="E101" s="219" t="str">
        <f ca="1"/>
        <v>NA</v>
      </c>
      <c r="F101" s="190" t="str">
        <f t="shared" ca="1" si="4"/>
        <v/>
      </c>
      <c r="G101" s="80">
        <f>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$M$4:$V$4,
                    (M101:V101),
                    "")),
            1,
            0))
        =0,
    NA(),
    IF(
        Parameters!$D$15=1,
        IF(
            SUM(--(ISNUMBER(IF($M$4:$V$4=1,(M101:V101),""))))&gt;0,
            MAX(IF(
                ISNUMBER(M101:V101),
                IF(
                    M$4:V$4=1,
                    M101:V101,
                    ""),
                "")),
            MAX(IF(
                ISNUMBER(M101:V101),
                IF(
                    M$4:V$4=2,
                    M101:V101,
                    ""),
                ""))
        ),
        IF(
            Parameters!$D$16=1,
            IFERROR(
                AVERAGE(IF(
                    ISNUMBER(M101:V101),
                    IF(
                        M$4:V$4=1,
                        M101:V101,
                        ""),
                    "")),
                AVERAGE(IF(
                    ISNUMBER(M101:V101),
                    IF(
                        M$4:V$4=2,
                        M101:V101,
                        ""),
                    ""))
            ),
            IF(
                Parameters!$D$17=1,
                IFERROR(
                    IF(
                        OR(
                            IF(
                                ISNUMBER(M101:V101),
                                IF(
                                    M$4:V$4=1,
                                    M101:V101,
                                    ""),
                                "")
                            =0),
                        0,
                        GEOMEAN(IF(
                            ISNUMBER(M101:V101),
                            IF(
                                M$4:V$4=1,
                                M101:V101,
                                ""),
                            ""))
                    ),
                    IF(
                        OR(IF(
                            ISNUMBER(M101:V101),
                            IF(
                                M$4:V$4=2,
                                M101:V101,
                                ""),
                            "")
                            =0),
                        0,
                        GEOMEAN(IF(
                            ISNUMBER(M101:V101),
                            IF(
                                M$4:V$4=2,
                                M101:V101,
                                ""),
                            "")))
                )
            )
        )
    )
)</f>
        <v>2</v>
      </c>
      <c r="I101" s="191" cm="1">
        <f t="array" ref="I101">IF(
    SUM(IF(
            ISNUMBER(
                IF(
                    $M$5:$V$5,
                    (M101:V101),
                    "")),
            1,
            0))
        =0,
    NA(),
    IF(
        Parameters!$D$15=1,
        IF(
            SUM(--(ISNUMBER(IF($M$5:$V$5=1,(M101:V101),""))))&gt;0,
            MAX(IF(
                ISNUMBER(M101:V101),
                IF(
                    M$5:V$5=1,
                    M101:V101,
                    ""),
                "")),
            MAX(IF(
                ISNUMBER(M101:V101),
                IF(
                    M$5:V$5=2,
                    M101:V101,
                    ""),
                ""))
        ),
        IF(
            Parameters!$D$16=1,
            IFERROR(
                AVERAGE(IF(
                    ISNUMBER(M101:V101),
                    IF(
                        M$5:V$5=1,
                        M101:V101,
                        ""),
                    "")),
                AVERAGE(IF(
                    ISNUMBER(M101:V101),
                    IF(
                        M$5:V$5=2,
                        M101:V101,
                        ""),
                    ""))
            ),
            IF(
                Parameters!$D$17=1,
                IFERROR(
                    IF(
                        OR(
                            IF(
                                ISNUMBER(M101:V101),
                                IF(
                                    M$5:V$5=1,
                                    M101:V101,
                                    ""),
                                "")
                            =0),
                        0,
                        GEOMEAN(IF(
                            ISNUMBER(M101:V101),
                            IF(
                                M$5:V$5=1,
                                M101:V101,
                                ""),
                            ""))
                    ),
                    IF(
                        OR(IF(
                            ISNUMBER(M101:V101),
                            IF(
                                M$5:V$5=2,
                                M101:V101,
                                ""),
                            "")
                            =0),
                        0,
                        GEOMEAN(IF(
                            ISNUMBER(M101:V101),
                            IF(
                                M$5:V$5=2,
                                M101:V101,
                                ""),
                            "")))
                )
            )
        )
    )
)</f>
        <v>0</v>
      </c>
      <c r="J101" s="242">
        <v>44860</v>
      </c>
      <c r="K101" s="242">
        <v>44830</v>
      </c>
      <c r="L101" s="91" t="s">
        <v>159</v>
      </c>
      <c r="M101" s="192">
        <v>2</v>
      </c>
      <c r="N101" s="192" t="s">
        <v>409</v>
      </c>
      <c r="O101" s="192">
        <v>0</v>
      </c>
      <c r="P101" s="192">
        <v>0</v>
      </c>
      <c r="Q101" s="192">
        <v>0</v>
      </c>
      <c r="R101" s="192" t="s">
        <v>409</v>
      </c>
      <c r="S101" s="192">
        <v>2.2000000000000002</v>
      </c>
      <c r="T101" s="192" t="s">
        <v>409</v>
      </c>
      <c r="U101" s="192">
        <v>0</v>
      </c>
      <c r="V101" s="192" t="s">
        <v>409</v>
      </c>
      <c r="W101" s="192">
        <v>0</v>
      </c>
      <c r="X101" s="192" t="s">
        <v>409</v>
      </c>
      <c r="Y101" s="192"/>
      <c r="Z101" s="192"/>
      <c r="AA101" s="80"/>
      <c r="AB101" s="80"/>
      <c r="AC101" s="80"/>
    </row>
    <row r="102" spans="1:29" x14ac:dyDescent="0.2">
      <c r="A102" s="84">
        <v>95</v>
      </c>
      <c r="B102" s="84" t="str">
        <f ca="1"/>
        <v>Israel</v>
      </c>
      <c r="C102" s="84" t="str">
        <f ca="1"/>
        <v>ISR</v>
      </c>
      <c r="D102" s="219" t="str">
        <f ca="1"/>
        <v>MEA           Middle East &amp; North Africa</v>
      </c>
      <c r="E102" s="219" t="str">
        <f ca="1"/>
        <v>NA</v>
      </c>
      <c r="F102" s="190" t="str">
        <f t="shared" ca="1" si="4"/>
        <v/>
      </c>
      <c r="G102" s="80">
        <f>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0</v>
      </c>
      <c r="H102" s="80" cm="1">
        <f t="array" ref="H102">IF(
    SUM(IF(
            ISNUMBER(
                IF(
                    $M$4:$V$4,
                    (M102:V102),
                    "")),
            1,
            0))
        =0,
    NA(),
    IF(
        Parameters!$D$15=1,
        IF(
            SUM(--(ISNUMBER(IF($M$4:$V$4=1,(M102:V102),""))))&gt;0,
            MAX(IF(
                ISNUMBER(M102:V102),
                IF(
                    M$4:V$4=1,
                    M102:V102,
                    ""),
                "")),
            MAX(IF(
                ISNUMBER(M102:V102),
                IF(
                    M$4:V$4=2,
                    M102:V102,
                    ""),
                ""))
        ),
        IF(
            Parameters!$D$16=1,
            IFERROR(
                AVERAGE(IF(
                    ISNUMBER(M102:V102),
                    IF(
                        M$4:V$4=1,
                        M102:V102,
                        ""),
                    "")),
                AVERAGE(IF(
                    ISNUMBER(M102:V102),
                    IF(
                        M$4:V$4=2,
                        M102:V102,
                        ""),
                    ""))
            ),
            IF(
                Parameters!$D$17=1,
                IFERROR(
                    IF(
                        OR(
                            IF(
                                ISNUMBER(M102:V102),
                                IF(
                                    M$4:V$4=1,
                                    M102:V102,
                                    ""),
                                "")
                            =0),
                        0,
                        GEOMEAN(IF(
                            ISNUMBER(M102:V102),
                            IF(
                                M$4:V$4=1,
                                M102:V102,
                                ""),
                            ""))
                    ),
                    IF(
                        OR(IF(
                            ISNUMBER(M102:V102),
                            IF(
                                M$4:V$4=2,
                                M102:V102,
                                ""),
                            "")
                            =0),
                        0,
                        GEOMEAN(IF(
                            ISNUMBER(M102:V102),
                            IF(
                                M$4:V$4=2,
                                M102:V102,
                                ""),
                            "")))
                )
            )
        )
    )
)</f>
        <v>5.9999999999999902</v>
      </c>
      <c r="I102" s="191" cm="1">
        <f t="array" ref="I102">IF(
    SUM(IF(
            ISNUMBER(
                IF(
                    $M$5:$V$5,
                    (M102:V102),
                    "")),
            1,
            0))
        =0,
    NA(),
    IF(
        Parameters!$D$15=1,
        IF(
            SUM(--(ISNUMBER(IF($M$5:$V$5=1,(M102:V102),""))))&gt;0,
            MAX(IF(
                ISNUMBER(M102:V102),
                IF(
                    M$5:V$5=1,
                    M102:V102,
                    ""),
                "")),
            MAX(IF(
                ISNUMBER(M102:V102),
                IF(
                    M$5:V$5=2,
                    M102:V102,
                    ""),
                ""))
        ),
        IF(
            Parameters!$D$16=1,
            IFERROR(
                AVERAGE(IF(
                    ISNUMBER(M102:V102),
                    IF(
                        M$5:V$5=1,
                        M102:V102,
                        ""),
                    "")),
                AVERAGE(IF(
                    ISNUMBER(M102:V102),
                    IF(
                        M$5:V$5=2,
                        M102:V102,
                        ""),
                    ""))
            ),
            IF(
                Parameters!$D$17=1,
                IFERROR(
                    IF(
                        OR(
                            IF(
                                ISNUMBER(M102:V102),
                                IF(
                                    M$5:V$5=1,
                                    M102:V102,
                                    ""),
                                "")
                            =0),
                        0,
                        GEOMEAN(IF(
                            ISNUMBER(M102:V102),
                            IF(
                                M$5:V$5=1,
                                M102:V102,
                                ""),
                            ""))
                    ),
                    IF(
                        OR(IF(
                            ISNUMBER(M102:V102),
                            IF(
                                M$5:V$5=2,
                                M102:V102,
                                ""),
                            "")
                            =0),
                        0,
                        GEOMEAN(IF(
                            ISNUMBER(M102:V102),
                            IF(
                                M$5:V$5=2,
                                M102:V102,
                                ""),
                            "")))
                )
            )
        )
    )
)</f>
        <v>0</v>
      </c>
      <c r="J102" s="242">
        <v>44860</v>
      </c>
      <c r="K102" s="242">
        <v>45001</v>
      </c>
      <c r="L102" s="91" t="s">
        <v>161</v>
      </c>
      <c r="M102" s="192">
        <v>5.9999999999999902</v>
      </c>
      <c r="N102" s="192" t="s">
        <v>409</v>
      </c>
      <c r="O102" s="192">
        <v>0</v>
      </c>
      <c r="P102" s="192">
        <v>0</v>
      </c>
      <c r="Q102" s="192">
        <v>0</v>
      </c>
      <c r="R102" s="192" t="s">
        <v>409</v>
      </c>
      <c r="S102" s="192">
        <v>4.5999999999999996</v>
      </c>
      <c r="T102" s="192" t="s">
        <v>409</v>
      </c>
      <c r="U102" s="192">
        <v>0</v>
      </c>
      <c r="V102" s="192" t="s">
        <v>409</v>
      </c>
      <c r="W102" s="192">
        <v>0</v>
      </c>
      <c r="X102" s="192" t="s">
        <v>409</v>
      </c>
      <c r="Y102" s="192"/>
      <c r="Z102" s="192"/>
      <c r="AA102" s="80"/>
      <c r="AB102" s="80"/>
      <c r="AC102" s="80"/>
    </row>
    <row r="103" spans="1:29" x14ac:dyDescent="0.2">
      <c r="A103" s="84">
        <v>96</v>
      </c>
      <c r="B103" s="84" t="str">
        <f ca="1"/>
        <v>Italy</v>
      </c>
      <c r="C103" s="84" t="str">
        <f ca="1"/>
        <v>ITA</v>
      </c>
      <c r="D103" s="219" t="str">
        <f ca="1"/>
        <v>ECS           Europe &amp; Central Asia</v>
      </c>
      <c r="E103" s="219" t="str">
        <f ca="1"/>
        <v>NA</v>
      </c>
      <c r="F103" s="190" t="str">
        <f t="shared" ca="1" si="4"/>
        <v/>
      </c>
      <c r="G103" s="80">
        <f>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0</v>
      </c>
      <c r="H103" s="80" cm="1">
        <f t="array" ref="H103">IF(
    SUM(IF(
            ISNUMBER(
                IF(
                    $M$4:$V$4,
                    (M103:V103),
                    "")),
            1,
            0))
        =0,
    NA(),
    IF(
        Parameters!$D$15=1,
        IF(
            SUM(--(ISNUMBER(IF($M$4:$V$4=1,(M103:V103),""))))&gt;0,
            MAX(IF(
                ISNUMBER(M103:V103),
                IF(
                    M$4:V$4=1,
                    M103:V103,
                    ""),
                "")),
            MAX(IF(
                ISNUMBER(M103:V103),
                IF(
                    M$4:V$4=2,
                    M103:V103,
                    ""),
                ""))
        ),
        IF(
            Parameters!$D$16=1,
            IFERROR(
                AVERAGE(IF(
                    ISNUMBER(M103:V103),
                    IF(
                        M$4:V$4=1,
                        M103:V103,
                        ""),
                    "")),
                AVERAGE(IF(
                    ISNUMBER(M103:V103),
                    IF(
                        M$4:V$4=2,
                        M103:V103,
                        ""),
                    ""))
            ),
            IF(
                Parameters!$D$17=1,
                IFERROR(
                    IF(
                        OR(
                            IF(
                                ISNUMBER(M103:V103),
                                IF(
                                    M$4:V$4=1,
                                    M103:V103,
                                    ""),
                                "")
                            =0),
                        0,
                        GEOMEAN(IF(
                            ISNUMBER(M103:V103),
                            IF(
                                M$4:V$4=1,
                                M103:V103,
                                ""),
                            ""))
                    ),
                    IF(
                        OR(IF(
                            ISNUMBER(M103:V103),
                            IF(
                                M$4:V$4=2,
                                M103:V103,
                                ""),
                            "")
                            =0),
                        0,
                        GEOMEAN(IF(
                            ISNUMBER(M103:V103),
                            IF(
                                M$4:V$4=2,
                                M103:V103,
                                ""),
                            "")))
                )
            )
        )
    )
)</f>
        <v>6.8333333333333304</v>
      </c>
      <c r="I103" s="191" cm="1">
        <f t="array" ref="I103">IF(
    SUM(IF(
            ISNUMBER(
                IF(
                    $M$5:$V$5,
                    (M103:V103),
                    "")),
            1,
            0))
        =0,
    NA(),
    IF(
        Parameters!$D$15=1,
        IF(
            SUM(--(ISNUMBER(IF($M$5:$V$5=1,(M103:V103),""))))&gt;0,
            MAX(IF(
                ISNUMBER(M103:V103),
                IF(
                    M$5:V$5=1,
                    M103:V103,
                    ""),
                "")),
            MAX(IF(
                ISNUMBER(M103:V103),
                IF(
                    M$5:V$5=2,
                    M103:V103,
                    ""),
                ""))
        ),
        IF(
            Parameters!$D$16=1,
            IFERROR(
                AVERAGE(IF(
                    ISNUMBER(M103:V103),
                    IF(
                        M$5:V$5=1,
                        M103:V103,
                        ""),
                    "")),
                AVERAGE(IF(
                    ISNUMBER(M103:V103),
                    IF(
                        M$5:V$5=2,
                        M103:V103,
                        ""),
                    ""))
            ),
            IF(
                Parameters!$D$17=1,
                IFERROR(
                    IF(
                        OR(
                            IF(
                                ISNUMBER(M103:V103),
                                IF(
                                    M$5:V$5=1,
                                    M103:V103,
                                    ""),
                                "")
                            =0),
                        0,
                        GEOMEAN(IF(
                            ISNUMBER(M103:V103),
                            IF(
                                M$5:V$5=1,
                                M103:V103,
                                ""),
                            ""))
                    ),
                    IF(
                        OR(IF(
                            ISNUMBER(M103:V103),
                            IF(
                                M$5:V$5=2,
                                M103:V103,
                                ""),
                            "")
                            =0),
                        0,
                        GEOMEAN(IF(
                            ISNUMBER(M103:V103),
                            IF(
                                M$5:V$5=2,
                                M103:V103,
                                ""),
                            "")))
                )
            )
        )
    )
)</f>
        <v>0</v>
      </c>
      <c r="J103" s="242">
        <v>45142</v>
      </c>
      <c r="K103" s="242">
        <v>45145</v>
      </c>
      <c r="L103" s="91" t="s">
        <v>163</v>
      </c>
      <c r="M103" s="192">
        <v>6.8333333333333304</v>
      </c>
      <c r="N103" s="192">
        <v>0</v>
      </c>
      <c r="O103" s="192">
        <v>0</v>
      </c>
      <c r="P103" s="192">
        <v>0</v>
      </c>
      <c r="Q103" s="192">
        <v>0</v>
      </c>
      <c r="R103" s="192" t="s">
        <v>409</v>
      </c>
      <c r="S103" s="192">
        <v>5.0999999999999996</v>
      </c>
      <c r="T103" s="192" t="s">
        <v>903</v>
      </c>
      <c r="U103" s="192">
        <v>0</v>
      </c>
      <c r="V103" s="192" t="s">
        <v>409</v>
      </c>
      <c r="W103" s="192">
        <v>2.7397260273972601E-2</v>
      </c>
      <c r="X103" s="192" t="s">
        <v>409</v>
      </c>
      <c r="Y103" s="192"/>
      <c r="Z103" s="192"/>
      <c r="AA103" s="80"/>
      <c r="AB103" s="80"/>
      <c r="AC103" s="80"/>
    </row>
    <row r="104" spans="1:29" x14ac:dyDescent="0.2">
      <c r="A104" s="84">
        <v>97</v>
      </c>
      <c r="B104" s="84" t="str">
        <f ca="1"/>
        <v>Jamaica</v>
      </c>
      <c r="C104" s="84" t="str">
        <f ca="1"/>
        <v>JAM</v>
      </c>
      <c r="D104" s="219" t="str">
        <f ca="1"/>
        <v>LCN           Latin America &amp; Caribbean</v>
      </c>
      <c r="E104" s="219" t="str">
        <f ca="1"/>
        <v>IBRD</v>
      </c>
      <c r="F104" s="190" t="str">
        <f t="shared" ca="1" si="4"/>
        <v/>
      </c>
      <c r="G104" s="80">
        <f>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0</v>
      </c>
      <c r="H104" s="80" cm="1">
        <f t="array" ref="H104">IF(
    SUM(IF(
            ISNUMBER(
                IF(
                    $M$4:$V$4,
                    (M104:V104),
                    "")),
            1,
            0))
        =0,
    NA(),
    IF(
        Parameters!$D$15=1,
        IF(
            SUM(--(ISNUMBER(IF($M$4:$V$4=1,(M104:V104),""))))&gt;0,
            MAX(IF(
                ISNUMBER(M104:V104),
                IF(
                    M$4:V$4=1,
                    M104:V104,
                    ""),
                "")),
            MAX(IF(
                ISNUMBER(M104:V104),
                IF(
                    M$4:V$4=2,
                    M104:V104,
                    ""),
                ""))
        ),
        IF(
            Parameters!$D$16=1,
            IFERROR(
                AVERAGE(IF(
                    ISNUMBER(M104:V104),
                    IF(
                        M$4:V$4=1,
                        M104:V104,
                        ""),
                    "")),
                AVERAGE(IF(
                    ISNUMBER(M104:V104),
                    IF(
                        M$4:V$4=2,
                        M104:V104,
                        ""),
                    ""))
            ),
            IF(
                Parameters!$D$17=1,
                IFERROR(
                    IF(
                        OR(
                            IF(
                                ISNUMBER(M104:V104),
                                IF(
                                    M$4:V$4=1,
                                    M104:V104,
                                    ""),
                                "")
                            =0),
                        0,
                        GEOMEAN(IF(
                            ISNUMBER(M104:V104),
                            IF(
                                M$4:V$4=1,
                                M104:V104,
                                ""),
                            ""))
                    ),
                    IF(
                        OR(IF(
                            ISNUMBER(M104:V104),
                            IF(
                                M$4:V$4=2,
                                M104:V104,
                                ""),
                            "")
                            =0),
                        0,
                        GEOMEAN(IF(
                            ISNUMBER(M104:V104),
                            IF(
                                M$4:V$4=2,
                                M104:V104,
                                ""),
                            "")))
                )
            )
        )
    )
)</f>
        <v>7.3333333333333304</v>
      </c>
      <c r="I104" s="191" cm="1">
        <f t="array" ref="I104">IF(
    SUM(IF(
            ISNUMBER(
                IF(
                    $M$5:$V$5,
                    (M104:V104),
                    "")),
            1,
            0))
        =0,
    NA(),
    IF(
        Parameters!$D$15=1,
        IF(
            SUM(--(ISNUMBER(IF($M$5:$V$5=1,(M104:V104),""))))&gt;0,
            MAX(IF(
                ISNUMBER(M104:V104),
                IF(
                    M$5:V$5=1,
                    M104:V104,
                    ""),
                "")),
            MAX(IF(
                ISNUMBER(M104:V104),
                IF(
                    M$5:V$5=2,
                    M104:V104,
                    ""),
                ""))
        ),
        IF(
            Parameters!$D$16=1,
            IFERROR(
                AVERAGE(IF(
                    ISNUMBER(M104:V104),
                    IF(
                        M$5:V$5=1,
                        M104:V104,
                        ""),
                    "")),
                AVERAGE(IF(
                    ISNUMBER(M104:V104),
                    IF(
                        M$5:V$5=2,
                        M104:V104,
                        ""),
                    ""))
            ),
            IF(
                Parameters!$D$17=1,
                IFERROR(
                    IF(
                        OR(
                            IF(
                                ISNUMBER(M104:V104),
                                IF(
                                    M$5:V$5=1,
                                    M104:V104,
                                    ""),
                                "")
                            =0),
                        0,
                        GEOMEAN(IF(
                            ISNUMBER(M104:V104),
                            IF(
                                M$5:V$5=1,
                                M104:V104,
                                ""),
                            ""))
                    ),
                    IF(
                        OR(IF(
                            ISNUMBER(M104:V104),
                            IF(
                                M$5:V$5=2,
                                M104:V104,
                                ""),
                            "")
                            =0),
                        0,
                        GEOMEAN(IF(
                            ISNUMBER(M104:V104),
                            IF(
                                M$5:V$5=2,
                                M104:V104,
                                ""),
                            "")))
                )
            )
        )
    )
)</f>
        <v>0</v>
      </c>
      <c r="J104" s="242">
        <v>45142</v>
      </c>
      <c r="K104" s="242">
        <v>45075</v>
      </c>
      <c r="L104" s="91" t="s">
        <v>165</v>
      </c>
      <c r="M104" s="192">
        <v>7.3333333333333304</v>
      </c>
      <c r="N104" s="192" t="s">
        <v>409</v>
      </c>
      <c r="O104" s="192">
        <v>0</v>
      </c>
      <c r="P104" s="192">
        <v>0</v>
      </c>
      <c r="Q104" s="192">
        <v>0</v>
      </c>
      <c r="R104" s="192" t="s">
        <v>409</v>
      </c>
      <c r="S104" s="192">
        <v>5.4</v>
      </c>
      <c r="T104" s="192" t="s">
        <v>409</v>
      </c>
      <c r="U104" s="192">
        <v>0</v>
      </c>
      <c r="V104" s="192" t="s">
        <v>409</v>
      </c>
      <c r="W104" s="192">
        <v>0</v>
      </c>
      <c r="X104" s="192" t="s">
        <v>409</v>
      </c>
      <c r="Y104" s="192"/>
      <c r="Z104" s="192"/>
      <c r="AA104" s="80"/>
      <c r="AB104" s="80"/>
      <c r="AC104" s="80"/>
    </row>
    <row r="105" spans="1:29" x14ac:dyDescent="0.2">
      <c r="A105" s="84">
        <v>98</v>
      </c>
      <c r="B105" s="84" t="str">
        <f ca="1"/>
        <v>Jordan</v>
      </c>
      <c r="C105" s="84" t="str">
        <f ca="1"/>
        <v>JOR</v>
      </c>
      <c r="D105" s="219" t="str">
        <f ca="1"/>
        <v>MEA           Middle East &amp; North Africa</v>
      </c>
      <c r="E105" s="219" t="str">
        <f ca="1"/>
        <v>IBRD</v>
      </c>
      <c r="F105" s="190" t="str">
        <f t="shared" ca="1" si="4"/>
        <v/>
      </c>
      <c r="G105" s="80">
        <f>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0</v>
      </c>
      <c r="H105" s="80" cm="1">
        <f t="array" ref="H105">IF(
    SUM(IF(
            ISNUMBER(
                IF(
                    $M$4:$V$4,
                    (M105:V105),
                    "")),
            1,
            0))
        =0,
    NA(),
    IF(
        Parameters!$D$15=1,
        IF(
            SUM(--(ISNUMBER(IF($M$4:$V$4=1,(M105:V105),""))))&gt;0,
            MAX(IF(
                ISNUMBER(M105:V105),
                IF(
                    M$4:V$4=1,
                    M105:V105,
                    ""),
                "")),
            MAX(IF(
                ISNUMBER(M105:V105),
                IF(
                    M$4:V$4=2,
                    M105:V105,
                    ""),
                ""))
        ),
        IF(
            Parameters!$D$16=1,
            IFERROR(
                AVERAGE(IF(
                    ISNUMBER(M105:V105),
                    IF(
                        M$4:V$4=1,
                        M105:V105,
                        ""),
                    "")),
                AVERAGE(IF(
                    ISNUMBER(M105:V105),
                    IF(
                        M$4:V$4=2,
                        M105:V105,
                        ""),
                    ""))
            ),
            IF(
                Parameters!$D$17=1,
                IFERROR(
                    IF(
                        OR(
                            IF(
                                ISNUMBER(M105:V105),
                                IF(
                                    M$4:V$4=1,
                                    M105:V105,
                                    ""),
                                "")
                            =0),
                        0,
                        GEOMEAN(IF(
                            ISNUMBER(M105:V105),
                            IF(
                                M$4:V$4=1,
                                M105:V105,
                                ""),
                            ""))
                    ),
                    IF(
                        OR(IF(
                            ISNUMBER(M105:V105),
                            IF(
                                M$4:V$4=2,
                                M105:V105,
                                ""),
                            "")
                            =0),
                        0,
                        GEOMEAN(IF(
                            ISNUMBER(M105:V105),
                            IF(
                                M$4:V$4=2,
                                M105:V105,
                                ""),
                            "")))
                )
            )
        )
    )
)</f>
        <v>5.1666666666666599</v>
      </c>
      <c r="I105" s="191" cm="1">
        <f t="array" ref="I105">IF(
    SUM(IF(
            ISNUMBER(
                IF(
                    $M$5:$V$5,
                    (M105:V105),
                    "")),
            1,
            0))
        =0,
    NA(),
    IF(
        Parameters!$D$15=1,
        IF(
            SUM(--(ISNUMBER(IF($M$5:$V$5=1,(M105:V105),""))))&gt;0,
            MAX(IF(
                ISNUMBER(M105:V105),
                IF(
                    M$5:V$5=1,
                    M105:V105,
                    ""),
                "")),
            MAX(IF(
                ISNUMBER(M105:V105),
                IF(
                    M$5:V$5=2,
                    M105:V105,
                    ""),
                ""))
        ),
        IF(
            Parameters!$D$16=1,
            IFERROR(
                AVERAGE(IF(
                    ISNUMBER(M105:V105),
                    IF(
                        M$5:V$5=1,
                        M105:V105,
                        ""),
                    "")),
                AVERAGE(IF(
                    ISNUMBER(M105:V105),
                    IF(
                        M$5:V$5=2,
                        M105:V105,
                        ""),
                    ""))
            ),
            IF(
                Parameters!$D$17=1,
                IFERROR(
                    IF(
                        OR(
                            IF(
                                ISNUMBER(M105:V105),
                                IF(
                                    M$5:V$5=1,
                                    M105:V105,
                                    ""),
                                "")
                            =0),
                        0,
                        GEOMEAN(IF(
                            ISNUMBER(M105:V105),
                            IF(
                                M$5:V$5=1,
                                M105:V105,
                                ""),
                            ""))
                    ),
                    IF(
                        OR(IF(
                            ISNUMBER(M105:V105),
                            IF(
                                M$5:V$5=2,
                                M105:V105,
                                ""),
                            "")
                            =0),
                        0,
                        GEOMEAN(IF(
                            ISNUMBER(M105:V105),
                            IF(
                                M$5:V$5=2,
                                M105:V105,
                                ""),
                            "")))
                )
            )
        )
    )
)</f>
        <v>0</v>
      </c>
      <c r="J105" s="242">
        <v>45142</v>
      </c>
      <c r="K105" s="242">
        <v>45001</v>
      </c>
      <c r="L105" s="91" t="s">
        <v>167</v>
      </c>
      <c r="M105" s="192">
        <v>5.1666666666666599</v>
      </c>
      <c r="N105" s="192" t="s">
        <v>409</v>
      </c>
      <c r="O105" s="192">
        <v>0</v>
      </c>
      <c r="P105" s="192">
        <v>0</v>
      </c>
      <c r="Q105" s="192">
        <v>0</v>
      </c>
      <c r="R105" s="192" t="s">
        <v>409</v>
      </c>
      <c r="S105" s="192">
        <v>4.0999999999999996</v>
      </c>
      <c r="T105" s="192" t="s">
        <v>409</v>
      </c>
      <c r="U105" s="192">
        <v>0</v>
      </c>
      <c r="V105" s="192" t="s">
        <v>409</v>
      </c>
      <c r="W105" s="192">
        <v>0</v>
      </c>
      <c r="X105" s="192" t="s">
        <v>409</v>
      </c>
      <c r="Y105" s="192"/>
      <c r="Z105" s="192"/>
      <c r="AA105" s="80"/>
      <c r="AB105" s="80"/>
      <c r="AC105" s="80"/>
    </row>
    <row r="106" spans="1:29" x14ac:dyDescent="0.2">
      <c r="A106" s="84">
        <v>99</v>
      </c>
      <c r="B106" s="84" t="str">
        <f ca="1"/>
        <v>Japan</v>
      </c>
      <c r="C106" s="84" t="str">
        <f ca="1"/>
        <v>JPN</v>
      </c>
      <c r="D106" s="219" t="str">
        <f ca="1"/>
        <v>EAS           East Asia &amp; Pacific</v>
      </c>
      <c r="E106" s="219" t="str">
        <f ca="1"/>
        <v>NA</v>
      </c>
      <c r="F106" s="190" t="str">
        <f t="shared" ca="1" si="4"/>
        <v/>
      </c>
      <c r="G106" s="80">
        <f>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10</v>
      </c>
      <c r="H106" s="80" cm="1">
        <f t="array" ref="H106">IF(
    SUM(IF(
            ISNUMBER(
                IF(
                    $M$4:$V$4,
                    (M106:V106),
                    "")),
            1,
            0))
        =0,
    NA(),
    IF(
        Parameters!$D$15=1,
        IF(
            SUM(--(ISNUMBER(IF($M$4:$V$4=1,(M106:V106),""))))&gt;0,
            MAX(IF(
                ISNUMBER(M106:V106),
                IF(
                    M$4:V$4=1,
                    M106:V106,
                    ""),
                "")),
            MAX(IF(
                ISNUMBER(M106:V106),
                IF(
                    M$4:V$4=2,
                    M106:V106,
                    ""),
                ""))
        ),
        IF(
            Parameters!$D$16=1,
            IFERROR(
                AVERAGE(IF(
                    ISNUMBER(M106:V106),
                    IF(
                        M$4:V$4=1,
                        M106:V106,
                        ""),
                    "")),
                AVERAGE(IF(
                    ISNUMBER(M106:V106),
                    IF(
                        M$4:V$4=2,
                        M106:V106,
                        ""),
                    ""))
            ),
            IF(
                Parameters!$D$17=1,
                IFERROR(
                    IF(
                        OR(
                            IF(
                                ISNUMBER(M106:V106),
                                IF(
                                    M$4:V$4=1,
                                    M106:V106,
                                    ""),
                                "")
                            =0),
                        0,
                        GEOMEAN(IF(
                            ISNUMBER(M106:V106),
                            IF(
                                M$4:V$4=1,
                                M106:V106,
                                ""),
                            ""))
                    ),
                    IF(
                        OR(IF(
                            ISNUMBER(M106:V106),
                            IF(
                                M$4:V$4=2,
                                M106:V106,
                                ""),
                            "")
                            =0),
                        0,
                        GEOMEAN(IF(
                            ISNUMBER(M106:V106),
                            IF(
                                M$4:V$4=2,
                                M106:V106,
                                ""),
                            "")))
                )
            )
        )
    )
)</f>
        <v>10</v>
      </c>
      <c r="I106" s="191" cm="1">
        <f t="array" ref="I106">IF(
    SUM(IF(
            ISNUMBER(
                IF(
                    $M$5:$V$5,
                    (M106:V106),
                    "")),
            1,
            0))
        =0,
    NA(),
    IF(
        Parameters!$D$15=1,
        IF(
            SUM(--(ISNUMBER(IF($M$5:$V$5=1,(M106:V106),""))))&gt;0,
            MAX(IF(
                ISNUMBER(M106:V106),
                IF(
                    M$5:V$5=1,
                    M106:V106,
                    ""),
                "")),
            MAX(IF(
                ISNUMBER(M106:V106),
                IF(
                    M$5:V$5=2,
                    M106:V106,
                    ""),
                ""))
        ),
        IF(
            Parameters!$D$16=1,
            IFERROR(
                AVERAGE(IF(
                    ISNUMBER(M106:V106),
                    IF(
                        M$5:V$5=1,
                        M106:V106,
                        ""),
                    "")),
                AVERAGE(IF(
                    ISNUMBER(M106:V106),
                    IF(
                        M$5:V$5=2,
                        M106:V106,
                        ""),
                    ""))
            ),
            IF(
                Parameters!$D$17=1,
                IFERROR(
                    IF(
                        OR(
                            IF(
                                ISNUMBER(M106:V106),
                                IF(
                                    M$5:V$5=1,
                                    M106:V106,
                                    ""),
                                "")
                            =0),
                        0,
                        GEOMEAN(IF(
                            ISNUMBER(M106:V106),
                            IF(
                                M$5:V$5=1,
                                M106:V106,
                                ""),
                            ""))
                    ),
                    IF(
                        OR(IF(
                            ISNUMBER(M106:V106),
                            IF(
                                M$5:V$5=2,
                                M106:V106,
                                ""),
                            "")
                            =0),
                        0,
                        GEOMEAN(IF(
                            ISNUMBER(M106:V106),
                            IF(
                                M$5:V$5=2,
                                M106:V106,
                                ""),
                            "")))
                )
            )
        )
    )
)</f>
        <v>10</v>
      </c>
      <c r="J106" s="242">
        <v>44753</v>
      </c>
      <c r="K106" s="242">
        <v>45145</v>
      </c>
      <c r="L106" s="91" t="s">
        <v>169</v>
      </c>
      <c r="M106" s="192">
        <v>10</v>
      </c>
      <c r="N106" s="192">
        <v>10</v>
      </c>
      <c r="O106" s="192">
        <v>0</v>
      </c>
      <c r="P106" s="192">
        <v>0</v>
      </c>
      <c r="Q106" s="192">
        <v>0</v>
      </c>
      <c r="R106" s="192" t="s">
        <v>409</v>
      </c>
      <c r="S106" s="192">
        <v>8.1</v>
      </c>
      <c r="T106" s="192" t="s">
        <v>904</v>
      </c>
      <c r="U106" s="192">
        <v>0</v>
      </c>
      <c r="V106" s="192" t="s">
        <v>409</v>
      </c>
      <c r="W106" s="192">
        <v>0</v>
      </c>
      <c r="X106" s="192" t="s">
        <v>409</v>
      </c>
      <c r="Y106" s="192"/>
      <c r="Z106" s="192"/>
      <c r="AA106" s="80"/>
      <c r="AB106" s="80"/>
      <c r="AC106" s="80"/>
    </row>
    <row r="107" spans="1:29" x14ac:dyDescent="0.2">
      <c r="A107" s="84">
        <v>100</v>
      </c>
      <c r="B107" s="84" t="str">
        <f ca="1"/>
        <v>Kazakhstan</v>
      </c>
      <c r="C107" s="84" t="str">
        <f ca="1"/>
        <v>KAZ</v>
      </c>
      <c r="D107" s="219" t="str">
        <f ca="1"/>
        <v>ECS           Europe &amp; Central Asia</v>
      </c>
      <c r="E107" s="219" t="str">
        <f ca="1"/>
        <v>IBRD</v>
      </c>
      <c r="F107" s="190" t="str">
        <f t="shared" ca="1" si="4"/>
        <v/>
      </c>
      <c r="G107" s="80">
        <f>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7.0710678118654755</v>
      </c>
      <c r="H107" s="80" cm="1">
        <f t="array" ref="H107">IF(
    SUM(IF(
            ISNUMBER(
                IF(
                    $M$4:$V$4,
                    (M107:V107),
                    "")),
            1,
            0))
        =0,
    NA(),
    IF(
        Parameters!$D$15=1,
        IF(
            SUM(--(ISNUMBER(IF($M$4:$V$4=1,(M107:V107),""))))&gt;0,
            MAX(IF(
                ISNUMBER(M107:V107),
                IF(
                    M$4:V$4=1,
                    M107:V107,
                    ""),
                "")),
            MAX(IF(
                ISNUMBER(M107:V107),
                IF(
                    M$4:V$4=2,
                    M107:V107,
                    ""),
                ""))
        ),
        IF(
            Parameters!$D$16=1,
            IFERROR(
                AVERAGE(IF(
                    ISNUMBER(M107:V107),
                    IF(
                        M$4:V$4=1,
                        M107:V107,
                        ""),
                    "")),
                AVERAGE(IF(
                    ISNUMBER(M107:V107),
                    IF(
                        M$4:V$4=2,
                        M107:V107,
                        ""),
                    ""))
            ),
            IF(
                Parameters!$D$17=1,
                IFERROR(
                    IF(
                        OR(
                            IF(
                                ISNUMBER(M107:V107),
                                IF(
                                    M$4:V$4=1,
                                    M107:V107,
                                    ""),
                                "")
                            =0),
                        0,
                        GEOMEAN(IF(
                            ISNUMBER(M107:V107),
                            IF(
                                M$4:V$4=1,
                                M107:V107,
                                ""),
                            ""))
                    ),
                    IF(
                        OR(IF(
                            ISNUMBER(M107:V107),
                            IF(
                                M$4:V$4=2,
                                M107:V107,
                                ""),
                            "")
                            =0),
                        0,
                        GEOMEAN(IF(
                            ISNUMBER(M107:V107),
                            IF(
                                M$4:V$4=2,
                                M107:V107,
                                ""),
                            "")))
                )
            )
        )
    )
)</f>
        <v>5</v>
      </c>
      <c r="I107" s="191" cm="1">
        <f t="array" ref="I107">IF(
    SUM(IF(
            ISNUMBER(
                IF(
                    $M$5:$V$5,
                    (M107:V107),
                    "")),
            1,
            0))
        =0,
    NA(),
    IF(
        Parameters!$D$15=1,
        IF(
            SUM(--(ISNUMBER(IF($M$5:$V$5=1,(M107:V107),""))))&gt;0,
            MAX(IF(
                ISNUMBER(M107:V107),
                IF(
                    M$5:V$5=1,
                    M107:V107,
                    ""),
                "")),
            MAX(IF(
                ISNUMBER(M107:V107),
                IF(
                    M$5:V$5=2,
                    M107:V107,
                    ""),
                ""))
        ),
        IF(
            Parameters!$D$16=1,
            IFERROR(
                AVERAGE(IF(
                    ISNUMBER(M107:V107),
                    IF(
                        M$5:V$5=1,
                        M107:V107,
                        ""),
                    "")),
                AVERAGE(IF(
                    ISNUMBER(M107:V107),
                    IF(
                        M$5:V$5=2,
                        M107:V107,
                        ""),
                    ""))
            ),
            IF(
                Parameters!$D$17=1,
                IFERROR(
                    IF(
                        OR(
                            IF(
                                ISNUMBER(M107:V107),
                                IF(
                                    M$5:V$5=1,
                                    M107:V107,
                                    ""),
                                "")
                            =0),
                        0,
                        GEOMEAN(IF(
                            ISNUMBER(M107:V107),
                            IF(
                                M$5:V$5=1,
                                M107:V107,
                                ""),
                            ""))
                    ),
                    IF(
                        OR(IF(
                            ISNUMBER(M107:V107),
                            IF(
                                M$5:V$5=2,
                                M107:V107,
                                ""),
                            "")
                            =0),
                        0,
                        GEOMEAN(IF(
                            ISNUMBER(M107:V107),
                            IF(
                                M$5:V$5=2,
                                M107:V107,
                                ""),
                            "")))
                )
            )
        )
    )
)</f>
        <v>10</v>
      </c>
      <c r="J107" s="242">
        <v>45142</v>
      </c>
      <c r="K107" s="242">
        <v>45145</v>
      </c>
      <c r="L107" s="91" t="s">
        <v>171</v>
      </c>
      <c r="M107" s="192">
        <v>5</v>
      </c>
      <c r="N107" s="192">
        <v>10</v>
      </c>
      <c r="O107" s="192">
        <v>0</v>
      </c>
      <c r="P107" s="192">
        <v>0</v>
      </c>
      <c r="Q107" s="192">
        <v>0</v>
      </c>
      <c r="R107" s="192" t="s">
        <v>409</v>
      </c>
      <c r="S107" s="192">
        <v>4</v>
      </c>
      <c r="T107" s="192" t="s">
        <v>905</v>
      </c>
      <c r="U107" s="192">
        <v>0</v>
      </c>
      <c r="V107" s="192" t="s">
        <v>409</v>
      </c>
      <c r="W107" s="192">
        <v>1.52439024390243E-2</v>
      </c>
      <c r="X107" s="192" t="s">
        <v>409</v>
      </c>
      <c r="Y107" s="192"/>
      <c r="Z107" s="192"/>
      <c r="AA107" s="80"/>
      <c r="AB107" s="80"/>
      <c r="AC107" s="80"/>
    </row>
    <row r="108" spans="1:29" x14ac:dyDescent="0.2">
      <c r="A108" s="84">
        <v>101</v>
      </c>
      <c r="B108" s="84" t="str">
        <f ca="1"/>
        <v>Kenya</v>
      </c>
      <c r="C108" s="84" t="str">
        <f ca="1"/>
        <v>KEN</v>
      </c>
      <c r="D108" s="219" t="str">
        <f ca="1"/>
        <v>SSF           Sub-Saharan Africa</v>
      </c>
      <c r="E108" s="219" t="str">
        <f ca="1"/>
        <v>Blend</v>
      </c>
      <c r="F108" s="190" t="str">
        <f t="shared" ca="1" si="4"/>
        <v/>
      </c>
      <c r="G108" s="80">
        <f>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8.266397845091495</v>
      </c>
      <c r="H108" s="80" cm="1">
        <f t="array" ref="H108">IF(
    SUM(IF(
            ISNUMBER(
                IF(
                    $M$4:$V$4,
                    (M108:V108),
                    "")),
            1,
            0))
        =0,
    NA(),
    IF(
        Parameters!$D$15=1,
        IF(
            SUM(--(ISNUMBER(IF($M$4:$V$4=1,(M108:V108),""))))&gt;0,
            MAX(IF(
                ISNUMBER(M108:V108),
                IF(
                    M$4:V$4=1,
                    M108:V108,
                    ""),
                "")),
            MAX(IF(
                ISNUMBER(M108:V108),
                IF(
                    M$4:V$4=2,
                    M108:V108,
                    ""),
                ""))
        ),
        IF(
            Parameters!$D$16=1,
            IFERROR(
                AVERAGE(IF(
                    ISNUMBER(M108:V108),
                    IF(
                        M$4:V$4=1,
                        M108:V108,
                        ""),
                    "")),
                AVERAGE(IF(
                    ISNUMBER(M108:V108),
                    IF(
                        M$4:V$4=2,
                        M108:V108,
                        ""),
                    ""))
            ),
            IF(
                Parameters!$D$17=1,
                IFERROR(
                    IF(
                        OR(
                            IF(
                                ISNUMBER(M108:V108),
                                IF(
                                    M$4:V$4=1,
                                    M108:V108,
                                    ""),
                                "")
                            =0),
                        0,
                        GEOMEAN(IF(
                            ISNUMBER(M108:V108),
                            IF(
                                M$4:V$4=1,
                                M108:V108,
                                ""),
                            ""))
                    ),
                    IF(
                        OR(IF(
                            ISNUMBER(M108:V108),
                            IF(
                                M$4:V$4=2,
                                M108:V108,
                                ""),
                            "")
                            =0),
                        0,
                        GEOMEAN(IF(
                            ISNUMBER(M108:V108),
                            IF(
                                M$4:V$4=2,
                                M108:V108,
                                ""),
                            "")))
                )
            )
        )
    )
)</f>
        <v>6.8333333333333304</v>
      </c>
      <c r="I108" s="191" cm="1">
        <f t="array" ref="I108">IF(
    SUM(IF(
            ISNUMBER(
                IF(
                    $M$5:$V$5,
                    (M108:V108),
                    "")),
            1,
            0))
        =0,
    NA(),
    IF(
        Parameters!$D$15=1,
        IF(
            SUM(--(ISNUMBER(IF($M$5:$V$5=1,(M108:V108),""))))&gt;0,
            MAX(IF(
                ISNUMBER(M108:V108),
                IF(
                    M$5:V$5=1,
                    M108:V108,
                    ""),
                "")),
            MAX(IF(
                ISNUMBER(M108:V108),
                IF(
                    M$5:V$5=2,
                    M108:V108,
                    ""),
                ""))
        ),
        IF(
            Parameters!$D$16=1,
            IFERROR(
                AVERAGE(IF(
                    ISNUMBER(M108:V108),
                    IF(
                        M$5:V$5=1,
                        M108:V108,
                        ""),
                    "")),
                AVERAGE(IF(
                    ISNUMBER(M108:V108),
                    IF(
                        M$5:V$5=2,
                        M108:V108,
                        ""),
                    ""))
            ),
            IF(
                Parameters!$D$17=1,
                IFERROR(
                    IF(
                        OR(
                            IF(
                                ISNUMBER(M108:V108),
                                IF(
                                    M$5:V$5=1,
                                    M108:V108,
                                    ""),
                                "")
                            =0),
                        0,
                        GEOMEAN(IF(
                            ISNUMBER(M108:V108),
                            IF(
                                M$5:V$5=1,
                                M108:V108,
                                ""),
                            ""))
                    ),
                    IF(
                        OR(IF(
                            ISNUMBER(M108:V108),
                            IF(
                                M$5:V$5=2,
                                M108:V108,
                                ""),
                            "")
                            =0),
                        0,
                        GEOMEAN(IF(
                            ISNUMBER(M108:V108),
                            IF(
                                M$5:V$5=2,
                                M108:V108,
                                ""),
                            "")))
                )
            )
        )
    )
)</f>
        <v>10</v>
      </c>
      <c r="J108" s="242">
        <v>44753</v>
      </c>
      <c r="K108" s="242">
        <v>45145</v>
      </c>
      <c r="L108" s="91" t="s">
        <v>173</v>
      </c>
      <c r="M108" s="192">
        <v>6.8333333333333304</v>
      </c>
      <c r="N108" s="192" t="s">
        <v>409</v>
      </c>
      <c r="O108" s="192">
        <v>0</v>
      </c>
      <c r="P108" s="192">
        <v>10</v>
      </c>
      <c r="Q108" s="192">
        <v>10</v>
      </c>
      <c r="R108" s="192" t="s">
        <v>409</v>
      </c>
      <c r="S108" s="192">
        <v>5.0999999999999996</v>
      </c>
      <c r="T108" s="192" t="s">
        <v>409</v>
      </c>
      <c r="U108" s="192">
        <v>0</v>
      </c>
      <c r="V108" s="192" t="s">
        <v>906</v>
      </c>
      <c r="W108" s="192">
        <v>0.37288135593220301</v>
      </c>
      <c r="X108" s="192" t="s">
        <v>409</v>
      </c>
      <c r="Y108" s="192"/>
      <c r="Z108" s="192"/>
      <c r="AA108" s="80"/>
      <c r="AB108" s="80"/>
      <c r="AC108" s="80"/>
    </row>
    <row r="109" spans="1:29" x14ac:dyDescent="0.2">
      <c r="A109" s="84">
        <v>102</v>
      </c>
      <c r="B109" s="84" t="str">
        <f ca="1"/>
        <v>Kyrgyz Republic</v>
      </c>
      <c r="C109" s="84" t="str">
        <f ca="1"/>
        <v>KGZ</v>
      </c>
      <c r="D109" s="219" t="str">
        <f ca="1"/>
        <v>ECS           Europe &amp; Central Asia</v>
      </c>
      <c r="E109" s="219" t="str">
        <f ca="1"/>
        <v>IDA</v>
      </c>
      <c r="F109" s="190" t="str">
        <f t="shared" ca="1" si="4"/>
        <v/>
      </c>
      <c r="G109" s="80">
        <f>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8.266397845091495</v>
      </c>
      <c r="H109" s="80" cm="1">
        <f t="array" ref="H109">IF(
    SUM(IF(
            ISNUMBER(
                IF(
                    $M$4:$V$4,
                    (M109:V109),
                    "")),
            1,
            0))
        =0,
    NA(),
    IF(
        Parameters!$D$15=1,
        IF(
            SUM(--(ISNUMBER(IF($M$4:$V$4=1,(M109:V109),""))))&gt;0,
            MAX(IF(
                ISNUMBER(M109:V109),
                IF(
                    M$4:V$4=1,
                    M109:V109,
                    ""),
                "")),
            MAX(IF(
                ISNUMBER(M109:V109),
                IF(
                    M$4:V$4=2,
                    M109:V109,
                    ""),
                ""))
        ),
        IF(
            Parameters!$D$16=1,
            IFERROR(
                AVERAGE(IF(
                    ISNUMBER(M109:V109),
                    IF(
                        M$4:V$4=1,
                        M109:V109,
                        ""),
                    "")),
                AVERAGE(IF(
                    ISNUMBER(M109:V109),
                    IF(
                        M$4:V$4=2,
                        M109:V109,
                        ""),
                    ""))
            ),
            IF(
                Parameters!$D$17=1,
                IFERROR(
                    IF(
                        OR(
                            IF(
                                ISNUMBER(M109:V109),
                                IF(
                                    M$4:V$4=1,
                                    M109:V109,
                                    ""),
                                "")
                            =0),
                        0,
                        GEOMEAN(IF(
                            ISNUMBER(M109:V109),
                            IF(
                                M$4:V$4=1,
                                M109:V109,
                                ""),
                            ""))
                    ),
                    IF(
                        OR(IF(
                            ISNUMBER(M109:V109),
                            IF(
                                M$4:V$4=2,
                                M109:V109,
                                ""),
                            "")
                            =0),
                        0,
                        GEOMEAN(IF(
                            ISNUMBER(M109:V109),
                            IF(
                                M$4:V$4=2,
                                M109:V109,
                                ""),
                            "")))
                )
            )
        )
    )
)</f>
        <v>6.8333333333333304</v>
      </c>
      <c r="I109" s="191" cm="1">
        <f t="array" ref="I109">IF(
    SUM(IF(
            ISNUMBER(
                IF(
                    $M$5:$V$5,
                    (M109:V109),
                    "")),
            1,
            0))
        =0,
    NA(),
    IF(
        Parameters!$D$15=1,
        IF(
            SUM(--(ISNUMBER(IF($M$5:$V$5=1,(M109:V109),""))))&gt;0,
            MAX(IF(
                ISNUMBER(M109:V109),
                IF(
                    M$5:V$5=1,
                    M109:V109,
                    ""),
                "")),
            MAX(IF(
                ISNUMBER(M109:V109),
                IF(
                    M$5:V$5=2,
                    M109:V109,
                    ""),
                ""))
        ),
        IF(
            Parameters!$D$16=1,
            IFERROR(
                AVERAGE(IF(
                    ISNUMBER(M109:V109),
                    IF(
                        M$5:V$5=1,
                        M109:V109,
                        ""),
                    "")),
                AVERAGE(IF(
                    ISNUMBER(M109:V109),
                    IF(
                        M$5:V$5=2,
                        M109:V109,
                        ""),
                    ""))
            ),
            IF(
                Parameters!$D$17=1,
                IFERROR(
                    IF(
                        OR(
                            IF(
                                ISNUMBER(M109:V109),
                                IF(
                                    M$5:V$5=1,
                                    M109:V109,
                                    ""),
                                "")
                            =0),
                        0,
                        GEOMEAN(IF(
                            ISNUMBER(M109:V109),
                            IF(
                                M$5:V$5=1,
                                M109:V109,
                                ""),
                            ""))
                    ),
                    IF(
                        OR(IF(
                            ISNUMBER(M109:V109),
                            IF(
                                M$5:V$5=2,
                                M109:V109,
                                ""),
                            "")
                            =0),
                        0,
                        GEOMEAN(IF(
                            ISNUMBER(M109:V109),
                            IF(
                                M$5:V$5=2,
                                M109:V109,
                                ""),
                            "")))
                )
            )
        )
    )
)</f>
        <v>10</v>
      </c>
      <c r="J109" s="242">
        <v>45142</v>
      </c>
      <c r="K109" s="242">
        <v>45145</v>
      </c>
      <c r="L109" s="91" t="s">
        <v>174</v>
      </c>
      <c r="M109" s="192">
        <v>6.8333333333333304</v>
      </c>
      <c r="N109" s="192">
        <v>10</v>
      </c>
      <c r="O109" s="192">
        <v>0</v>
      </c>
      <c r="P109" s="192">
        <v>0</v>
      </c>
      <c r="Q109" s="192">
        <v>0</v>
      </c>
      <c r="R109" s="192" t="s">
        <v>409</v>
      </c>
      <c r="S109" s="192">
        <v>5.0999999999999996</v>
      </c>
      <c r="T109" s="192" t="s">
        <v>907</v>
      </c>
      <c r="U109" s="192">
        <v>0</v>
      </c>
      <c r="V109" s="192" t="s">
        <v>409</v>
      </c>
      <c r="W109" s="192">
        <v>0</v>
      </c>
      <c r="X109" s="192" t="s">
        <v>409</v>
      </c>
      <c r="Y109" s="192"/>
      <c r="Z109" s="192"/>
      <c r="AA109" s="80"/>
      <c r="AB109" s="80"/>
      <c r="AC109" s="80"/>
    </row>
    <row r="110" spans="1:29" x14ac:dyDescent="0.2">
      <c r="A110" s="84">
        <v>103</v>
      </c>
      <c r="B110" s="84" t="str">
        <f ca="1"/>
        <v>Cambodia</v>
      </c>
      <c r="C110" s="84" t="str">
        <f ca="1"/>
        <v>KHM</v>
      </c>
      <c r="D110" s="219" t="str">
        <f ca="1"/>
        <v>EAS           East Asia &amp; Pacific</v>
      </c>
      <c r="E110" s="219" t="str">
        <f ca="1"/>
        <v>IDA</v>
      </c>
      <c r="F110" s="190" t="str">
        <f t="shared" ca="1" si="4"/>
        <v/>
      </c>
      <c r="G110" s="80">
        <f>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$M$4:$V$4,
                    (M110:V110),
                    "")),
            1,
            0))
        =0,
    NA(),
    IF(
        Parameters!$D$15=1,
        IF(
            SUM(--(ISNUMBER(IF($M$4:$V$4=1,(M110:V110),""))))&gt;0,
            MAX(IF(
                ISNUMBER(M110:V110),
                IF(
                    M$4:V$4=1,
                    M110:V110,
                    ""),
                "")),
            MAX(IF(
                ISNUMBER(M110:V110),
                IF(
                    M$4:V$4=2,
                    M110:V110,
                    ""),
                ""))
        ),
        IF(
            Parameters!$D$16=1,
            IFERROR(
                AVERAGE(IF(
                    ISNUMBER(M110:V110),
                    IF(
                        M$4:V$4=1,
                        M110:V110,
                        ""),
                    "")),
                AVERAGE(IF(
                    ISNUMBER(M110:V110),
                    IF(
                        M$4:V$4=2,
                        M110:V110,
                        ""),
                    ""))
            ),
            IF(
                Parameters!$D$17=1,
                IFERROR(
                    IF(
                        OR(
                            IF(
                                ISNUMBER(M110:V110),
                                IF(
                                    M$4:V$4=1,
                                    M110:V110,
                                    ""),
                                "")
                            =0),
                        0,
                        GEOMEAN(IF(
                            ISNUMBER(M110:V110),
                            IF(
                                M$4:V$4=1,
                                M110:V110,
                                ""),
                            ""))
                    ),
                    IF(
                        OR(IF(
                            ISNUMBER(M110:V110),
                            IF(
                                M$4:V$4=2,
                                M110:V110,
                                ""),
                            "")
                            =0),
                        0,
                        GEOMEAN(IF(
                            ISNUMBER(M110:V110),
                            IF(
                                M$4:V$4=2,
                                M110:V110,
                                ""),
                            "")))
                )
            )
        )
    )
)</f>
        <v>8</v>
      </c>
      <c r="I110" s="191" cm="1">
        <f t="array" ref="I110">IF(
    SUM(IF(
            ISNUMBER(
                IF(
                    $M$5:$V$5,
                    (M110:V110),
                    "")),
            1,
            0))
        =0,
    NA(),
    IF(
        Parameters!$D$15=1,
        IF(
            SUM(--(ISNUMBER(IF($M$5:$V$5=1,(M110:V110),""))))&gt;0,
            MAX(IF(
                ISNUMBER(M110:V110),
                IF(
                    M$5:V$5=1,
                    M110:V110,
                    ""),
                "")),
            MAX(IF(
                ISNUMBER(M110:V110),
                IF(
                    M$5:V$5=2,
                    M110:V110,
                    ""),
                ""))
        ),
        IF(
            Parameters!$D$16=1,
            IFERROR(
                AVERAGE(IF(
                    ISNUMBER(M110:V110),
                    IF(
                        M$5:V$5=1,
                        M110:V110,
                        ""),
                    "")),
                AVERAGE(IF(
                    ISNUMBER(M110:V110),
                    IF(
                        M$5:V$5=2,
                        M110:V110,
                        ""),
                    ""))
            ),
            IF(
                Parameters!$D$17=1,
                IFERROR(
                    IF(
                        OR(
                            IF(
                                ISNUMBER(M110:V110),
                                IF(
                                    M$5:V$5=1,
                                    M110:V110,
                                    ""),
                                "")
                            =0),
                        0,
                        GEOMEAN(IF(
                            ISNUMBER(M110:V110),
                            IF(
                                M$5:V$5=1,
                                M110:V110,
                                ""),
                            ""))
                    ),
                    IF(
                        OR(IF(
                            ISNUMBER(M110:V110),
                            IF(
                                M$5:V$5=2,
                                M110:V110,
                                ""),
                            "")
                            =0),
                        0,
                        GEOMEAN(IF(
                            ISNUMBER(M110:V110),
                            IF(
                                M$5:V$5=2,
                                M110:V110,
                                ""),
                            "")))
                )
            )
        )
    )
)</f>
        <v>0</v>
      </c>
      <c r="J110" s="242">
        <v>44753</v>
      </c>
      <c r="K110" s="242">
        <v>45145</v>
      </c>
      <c r="L110" s="91" t="s">
        <v>176</v>
      </c>
      <c r="M110" s="192">
        <v>8</v>
      </c>
      <c r="N110" s="192">
        <v>0</v>
      </c>
      <c r="O110" s="192">
        <v>0</v>
      </c>
      <c r="P110" s="192">
        <v>0</v>
      </c>
      <c r="Q110" s="192">
        <v>0</v>
      </c>
      <c r="R110" s="192" t="s">
        <v>409</v>
      </c>
      <c r="S110" s="192">
        <v>5.8</v>
      </c>
      <c r="T110" s="192" t="s">
        <v>877</v>
      </c>
      <c r="U110" s="192">
        <v>0</v>
      </c>
      <c r="V110" s="192" t="s">
        <v>409</v>
      </c>
      <c r="W110" s="192">
        <v>0</v>
      </c>
      <c r="X110" s="192" t="s">
        <v>409</v>
      </c>
      <c r="Y110" s="192"/>
      <c r="Z110" s="192"/>
      <c r="AA110" s="80"/>
      <c r="AB110" s="80"/>
      <c r="AC110" s="80"/>
    </row>
    <row r="111" spans="1:29" x14ac:dyDescent="0.2">
      <c r="A111" s="84">
        <v>104</v>
      </c>
      <c r="B111" s="84" t="str">
        <f ca="1"/>
        <v>Kiribati</v>
      </c>
      <c r="C111" s="84" t="str">
        <f ca="1"/>
        <v>KIR</v>
      </c>
      <c r="D111" s="219" t="str">
        <f ca="1"/>
        <v>EAS           East Asia &amp; Pacific</v>
      </c>
      <c r="E111" s="219" t="str">
        <f ca="1"/>
        <v>IDA</v>
      </c>
      <c r="F111" s="190" t="str">
        <f t="shared" ca="1" si="4"/>
        <v/>
      </c>
      <c r="G111" s="80">
        <f>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6.8313005106397275</v>
      </c>
      <c r="H111" s="80" cm="1">
        <f t="array" ref="H111">IF(
    SUM(IF(
            ISNUMBER(
                IF(
                    $M$4:$V$4,
                    (M111:V111),
                    "")),
            1,
            0))
        =0,
    NA(),
    IF(
        Parameters!$D$15=1,
        IF(
            SUM(--(ISNUMBER(IF($M$4:$V$4=1,(M111:V111),""))))&gt;0,
            MAX(IF(
                ISNUMBER(M111:V111),
                IF(
                    M$4:V$4=1,
                    M111:V111,
                    ""),
                "")),
            MAX(IF(
                ISNUMBER(M111:V111),
                IF(
                    M$4:V$4=2,
                    M111:V111,
                    ""),
                ""))
        ),
        IF(
            Parameters!$D$16=1,
            IFERROR(
                AVERAGE(IF(
                    ISNUMBER(M111:V111),
                    IF(
                        M$4:V$4=1,
                        M111:V111,
                        ""),
                    "")),
                AVERAGE(IF(
                    ISNUMBER(M111:V111),
                    IF(
                        M$4:V$4=2,
                        M111:V111,
                        ""),
                    ""))
            ),
            IF(
                Parameters!$D$17=1,
                IFERROR(
                    IF(
                        OR(
                            IF(
                                ISNUMBER(M111:V111),
                                IF(
                                    M$4:V$4=1,
                                    M111:V111,
                                    ""),
                                "")
                            =0),
                        0,
                        GEOMEAN(IF(
                            ISNUMBER(M111:V111),
                            IF(
                                M$4:V$4=1,
                                M111:V111,
                                ""),
                            ""))
                    ),
                    IF(
                        OR(IF(
                            ISNUMBER(M111:V111),
                            IF(
                                M$4:V$4=2,
                                M111:V111,
                                ""),
                            "")
                            =0),
                        0,
                        GEOMEAN(IF(
                            ISNUMBER(M111:V111),
                            IF(
                                M$4:V$4=2,
                                M111:V111,
                                ""),
                            "")))
                )
            )
        )
    )
)</f>
        <v>4.6666666666666599</v>
      </c>
      <c r="I111" s="191" cm="1">
        <f t="array" ref="I111">IF(
    SUM(IF(
            ISNUMBER(
                IF(
                    $M$5:$V$5,
                    (M111:V111),
                    "")),
            1,
            0))
        =0,
    NA(),
    IF(
        Parameters!$D$15=1,
        IF(
            SUM(--(ISNUMBER(IF($M$5:$V$5=1,(M111:V111),""))))&gt;0,
            MAX(IF(
                ISNUMBER(M111:V111),
                IF(
                    M$5:V$5=1,
                    M111:V111,
                    ""),
                "")),
            MAX(IF(
                ISNUMBER(M111:V111),
                IF(
                    M$5:V$5=2,
                    M111:V111,
                    ""),
                ""))
        ),
        IF(
            Parameters!$D$16=1,
            IFERROR(
                AVERAGE(IF(
                    ISNUMBER(M111:V111),
                    IF(
                        M$5:V$5=1,
                        M111:V111,
                        ""),
                    "")),
                AVERAGE(IF(
                    ISNUMBER(M111:V111),
                    IF(
                        M$5:V$5=2,
                        M111:V111,
                        ""),
                    ""))
            ),
            IF(
                Parameters!$D$17=1,
                IFERROR(
                    IF(
                        OR(
                            IF(
                                ISNUMBER(M111:V111),
                                IF(
                                    M$5:V$5=1,
                                    M111:V111,
                                    ""),
                                "")
                            =0),
                        0,
                        GEOMEAN(IF(
                            ISNUMBER(M111:V111),
                            IF(
                                M$5:V$5=1,
                                M111:V111,
                                ""),
                            ""))
                    ),
                    IF(
                        OR(IF(
                            ISNUMBER(M111:V111),
                            IF(
                                M$5:V$5=2,
                                M111:V111,
                                ""),
                            "")
                            =0),
                        0,
                        GEOMEAN(IF(
                            ISNUMBER(M111:V111),
                            IF(
                                M$5:V$5=2,
                                M111:V111,
                                ""),
                            "")))
                )
            )
        )
    )
)</f>
        <v>10</v>
      </c>
      <c r="J111" s="242">
        <v>45019</v>
      </c>
      <c r="K111" s="242">
        <v>45075</v>
      </c>
      <c r="L111" s="91" t="s">
        <v>178</v>
      </c>
      <c r="M111" s="192">
        <v>4.6666666666666599</v>
      </c>
      <c r="N111" s="192" t="s">
        <v>409</v>
      </c>
      <c r="O111" s="192">
        <v>0</v>
      </c>
      <c r="P111" s="192">
        <v>0</v>
      </c>
      <c r="Q111" s="192">
        <v>10</v>
      </c>
      <c r="R111" s="192" t="s">
        <v>409</v>
      </c>
      <c r="S111" s="192">
        <v>3.8</v>
      </c>
      <c r="T111" s="192" t="s">
        <v>409</v>
      </c>
      <c r="U111" s="192">
        <v>0</v>
      </c>
      <c r="V111" s="192" t="s">
        <v>409</v>
      </c>
      <c r="W111" s="192">
        <v>1</v>
      </c>
      <c r="X111" s="192" t="s">
        <v>409</v>
      </c>
      <c r="Y111" s="192"/>
      <c r="Z111" s="192"/>
      <c r="AA111" s="80"/>
      <c r="AB111" s="80"/>
      <c r="AC111" s="80"/>
    </row>
    <row r="112" spans="1:29" x14ac:dyDescent="0.2">
      <c r="A112" s="84">
        <v>105</v>
      </c>
      <c r="B112" s="84" t="str">
        <f ca="1"/>
        <v>St. Kitts and Nevis</v>
      </c>
      <c r="C112" s="84" t="str">
        <f ca="1"/>
        <v>KNA</v>
      </c>
      <c r="D112" s="219" t="str">
        <f ca="1"/>
        <v>LCN           Latin America &amp; Caribbean</v>
      </c>
      <c r="E112" s="219" t="str">
        <f ca="1"/>
        <v>IBRD</v>
      </c>
      <c r="F112" s="190" t="str">
        <f t="shared" ca="1" si="4"/>
        <v/>
      </c>
      <c r="G112" s="80">
        <f>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$M$4:$V$4,
                    (M112:V112),
                    "")),
            1,
            0))
        =0,
    NA(),
    IF(
        Parameters!$D$15=1,
        IF(
            SUM(--(ISNUMBER(IF($M$4:$V$4=1,(M112:V112),""))))&gt;0,
            MAX(IF(
                ISNUMBER(M112:V112),
                IF(
                    M$4:V$4=1,
                    M112:V112,
                    ""),
                "")),
            MAX(IF(
                ISNUMBER(M112:V112),
                IF(
                    M$4:V$4=2,
                    M112:V112,
                    ""),
                ""))
        ),
        IF(
            Parameters!$D$16=1,
            IFERROR(
                AVERAGE(IF(
                    ISNUMBER(M112:V112),
                    IF(
                        M$4:V$4=1,
                        M112:V112,
                        ""),
                    "")),
                AVERAGE(IF(
                    ISNUMBER(M112:V112),
                    IF(
                        M$4:V$4=2,
                        M112:V112,
                        ""),
                    ""))
            ),
            IF(
                Parameters!$D$17=1,
                IFERROR(
                    IF(
                        OR(
                            IF(
                                ISNUMBER(M112:V112),
                                IF(
                                    M$4:V$4=1,
                                    M112:V112,
                                    ""),
                                "")
                            =0),
                        0,
                        GEOMEAN(IF(
                            ISNUMBER(M112:V112),
                            IF(
                                M$4:V$4=1,
                                M112:V112,
                                ""),
                            ""))
                    ),
                    IF(
                        OR(IF(
                            ISNUMBER(M112:V112),
                            IF(
                                M$4:V$4=2,
                                M112:V112,
                                ""),
                            "")
                            =0),
                        0,
                        GEOMEAN(IF(
                            ISNUMBER(M112:V112),
                            IF(
                                M$4:V$4=2,
                                M112:V112,
                                ""),
                            "")))
                )
            )
        )
    )
)</f>
        <v>2.9999999999999898</v>
      </c>
      <c r="I112" s="191" cm="1">
        <f t="array" ref="I112">IF(
    SUM(IF(
            ISNUMBER(
                IF(
                    $M$5:$V$5,
                    (M112:V112),
                    "")),
            1,
            0))
        =0,
    NA(),
    IF(
        Parameters!$D$15=1,
        IF(
            SUM(--(ISNUMBER(IF($M$5:$V$5=1,(M112:V112),""))))&gt;0,
            MAX(IF(
                ISNUMBER(M112:V112),
                IF(
                    M$5:V$5=1,
                    M112:V112,
                    ""),
                "")),
            MAX(IF(
                ISNUMBER(M112:V112),
                IF(
                    M$5:V$5=2,
                    M112:V112,
                    ""),
                ""))
        ),
        IF(
            Parameters!$D$16=1,
            IFERROR(
                AVERAGE(IF(
                    ISNUMBER(M112:V112),
                    IF(
                        M$5:V$5=1,
                        M112:V112,
                        ""),
                    "")),
                AVERAGE(IF(
                    ISNUMBER(M112:V112),
                    IF(
                        M$5:V$5=2,
                        M112:V112,
                        ""),
                    ""))
            ),
            IF(
                Parameters!$D$17=1,
                IFERROR(
                    IF(
                        OR(
                            IF(
                                ISNUMBER(M112:V112),
                                IF(
                                    M$5:V$5=1,
                                    M112:V112,
                                    ""),
                                "")
                            =0),
                        0,
                        GEOMEAN(IF(
                            ISNUMBER(M112:V112),
                            IF(
                                M$5:V$5=1,
                                M112:V112,
                                ""),
                            ""))
                    ),
                    IF(
                        OR(IF(
                            ISNUMBER(M112:V112),
                            IF(
                                M$5:V$5=2,
                                M112:V112,
                                ""),
                            "")
                            =0),
                        0,
                        GEOMEAN(IF(
                            ISNUMBER(M112:V112),
                            IF(
                                M$5:V$5=2,
                                M112:V112,
                                ""),
                            "")))
                )
            )
        )
    )
)</f>
        <v>0</v>
      </c>
      <c r="J112" s="242">
        <v>44753</v>
      </c>
      <c r="K112" s="242">
        <v>45142</v>
      </c>
      <c r="L112" s="91" t="s">
        <v>179</v>
      </c>
      <c r="M112" s="192">
        <v>2.9999999999999898</v>
      </c>
      <c r="N112" s="192" t="s">
        <v>409</v>
      </c>
      <c r="O112" s="192">
        <v>0</v>
      </c>
      <c r="P112" s="192">
        <v>0</v>
      </c>
      <c r="Q112" s="192">
        <v>0</v>
      </c>
      <c r="R112" s="192" t="s">
        <v>409</v>
      </c>
      <c r="S112" s="192">
        <v>2.8</v>
      </c>
      <c r="T112" s="192" t="s">
        <v>409</v>
      </c>
      <c r="U112" s="192">
        <v>0</v>
      </c>
      <c r="V112" s="192" t="s">
        <v>409</v>
      </c>
      <c r="W112" s="192">
        <v>0</v>
      </c>
      <c r="X112" s="192" t="s">
        <v>409</v>
      </c>
      <c r="Y112" s="192"/>
      <c r="Z112" s="192"/>
      <c r="AA112" s="80"/>
      <c r="AB112" s="80"/>
      <c r="AC112" s="80"/>
    </row>
    <row r="113" spans="1:29" x14ac:dyDescent="0.2">
      <c r="A113" s="84">
        <v>106</v>
      </c>
      <c r="B113" s="84" t="str">
        <f ca="1"/>
        <v>Korea, Rep.</v>
      </c>
      <c r="C113" s="84" t="str">
        <f ca="1"/>
        <v>KOR</v>
      </c>
      <c r="D113" s="219" t="str">
        <f ca="1"/>
        <v>EAS           East Asia &amp; Pacific</v>
      </c>
      <c r="E113" s="219" t="str">
        <f ca="1"/>
        <v>NA</v>
      </c>
      <c r="F113" s="190" t="str">
        <f t="shared" ca="1" si="4"/>
        <v/>
      </c>
      <c r="G113" s="80">
        <f>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$M$4:$V$4,
                    (M113:V113),
                    "")),
            1,
            0))
        =0,
    NA(),
    IF(
        Parameters!$D$15=1,
        IF(
            SUM(--(ISNUMBER(IF($M$4:$V$4=1,(M113:V113),""))))&gt;0,
            MAX(IF(
                ISNUMBER(M113:V113),
                IF(
                    M$4:V$4=1,
                    M113:V113,
                    ""),
                "")),
            MAX(IF(
                ISNUMBER(M113:V113),
                IF(
                    M$4:V$4=2,
                    M113:V113,
                    ""),
                ""))
        ),
        IF(
            Parameters!$D$16=1,
            IFERROR(
                AVERAGE(IF(
                    ISNUMBER(M113:V113),
                    IF(
                        M$4:V$4=1,
                        M113:V113,
                        ""),
                    "")),
                AVERAGE(IF(
                    ISNUMBER(M113:V113),
                    IF(
                        M$4:V$4=2,
                        M113:V113,
                        ""),
                    ""))
            ),
            IF(
                Parameters!$D$17=1,
                IFERROR(
                    IF(
                        OR(
                            IF(
                                ISNUMBER(M113:V113),
                                IF(
                                    M$4:V$4=1,
                                    M113:V113,
                                    ""),
                                "")
                            =0),
                        0,
                        GEOMEAN(IF(
                            ISNUMBER(M113:V113),
                            IF(
                                M$4:V$4=1,
                                M113:V113,
                                ""),
                            ""))
                    ),
                    IF(
                        OR(IF(
                            ISNUMBER(M113:V113),
                            IF(
                                M$4:V$4=2,
                                M113:V113,
                                ""),
                            "")
                            =0),
                        0,
                        GEOMEAN(IF(
                            ISNUMBER(M113:V113),
                            IF(
                                M$4:V$4=2,
                                M113:V113,
                                ""),
                            "")))
                )
            )
        )
    )
)</f>
        <v>8.1666666666666607</v>
      </c>
      <c r="I113" s="191" cm="1">
        <f t="array" ref="I113">IF(
    SUM(IF(
            ISNUMBER(
                IF(
                    $M$5:$V$5,
                    (M113:V113),
                    "")),
            1,
            0))
        =0,
    NA(),
    IF(
        Parameters!$D$15=1,
        IF(
            SUM(--(ISNUMBER(IF($M$5:$V$5=1,(M113:V113),""))))&gt;0,
            MAX(IF(
                ISNUMBER(M113:V113),
                IF(
                    M$5:V$5=1,
                    M113:V113,
                    ""),
                "")),
            MAX(IF(
                ISNUMBER(M113:V113),
                IF(
                    M$5:V$5=2,
                    M113:V113,
                    ""),
                ""))
        ),
        IF(
            Parameters!$D$16=1,
            IFERROR(
                AVERAGE(IF(
                    ISNUMBER(M113:V113),
                    IF(
                        M$5:V$5=1,
                        M113:V113,
                        ""),
                    "")),
                AVERAGE(IF(
                    ISNUMBER(M113:V113),
                    IF(
                        M$5:V$5=2,
                        M113:V113,
                        ""),
                    ""))
            ),
            IF(
                Parameters!$D$17=1,
                IFERROR(
                    IF(
                        OR(
                            IF(
                                ISNUMBER(M113:V113),
                                IF(
                                    M$5:V$5=1,
                                    M113:V113,
                                    ""),
                                "")
                            =0),
                        0,
                        GEOMEAN(IF(
                            ISNUMBER(M113:V113),
                            IF(
                                M$5:V$5=1,
                                M113:V113,
                                ""),
                            ""))
                    ),
                    IF(
                        OR(IF(
                            ISNUMBER(M113:V113),
                            IF(
                                M$5:V$5=2,
                                M113:V113,
                                ""),
                            "")
                            =0),
                        0,
                        GEOMEAN(IF(
                            ISNUMBER(M113:V113),
                            IF(
                                M$5:V$5=2,
                                M113:V113,
                                ""),
                            "")))
                )
            )
        )
    )
)</f>
        <v>0</v>
      </c>
      <c r="J113" s="242">
        <v>44860</v>
      </c>
      <c r="K113" s="242">
        <v>45145</v>
      </c>
      <c r="L113" s="91" t="s">
        <v>180</v>
      </c>
      <c r="M113" s="192">
        <v>8.1666666666666607</v>
      </c>
      <c r="N113" s="192">
        <v>0</v>
      </c>
      <c r="O113" s="192">
        <v>0</v>
      </c>
      <c r="P113" s="192">
        <v>0</v>
      </c>
      <c r="Q113" s="192">
        <v>0</v>
      </c>
      <c r="R113" s="192" t="s">
        <v>409</v>
      </c>
      <c r="S113" s="192">
        <v>5.9</v>
      </c>
      <c r="T113" s="192" t="s">
        <v>908</v>
      </c>
      <c r="U113" s="192">
        <v>0</v>
      </c>
      <c r="V113" s="192" t="s">
        <v>409</v>
      </c>
      <c r="W113" s="192">
        <v>0</v>
      </c>
      <c r="X113" s="192" t="s">
        <v>409</v>
      </c>
      <c r="Y113" s="192"/>
      <c r="Z113" s="192"/>
      <c r="AA113" s="80"/>
      <c r="AB113" s="80"/>
      <c r="AC113" s="80"/>
    </row>
    <row r="114" spans="1:29" x14ac:dyDescent="0.2">
      <c r="A114" s="84">
        <v>107</v>
      </c>
      <c r="B114" s="84" t="str">
        <f ca="1"/>
        <v>Kuwait</v>
      </c>
      <c r="C114" s="84" t="str">
        <f ca="1"/>
        <v>KWT</v>
      </c>
      <c r="D114" s="219" t="str">
        <f ca="1"/>
        <v>MEA           Middle East &amp; North Africa</v>
      </c>
      <c r="E114" s="219" t="str">
        <f ca="1"/>
        <v>NA</v>
      </c>
      <c r="F114" s="190" t="str">
        <f t="shared" ca="1" si="4"/>
        <v/>
      </c>
      <c r="G114" s="80">
        <f>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$M$4:$V$4,
                    (M114:V114),
                    "")),
            1,
            0))
        =0,
    NA(),
    IF(
        Parameters!$D$15=1,
        IF(
            SUM(--(ISNUMBER(IF($M$4:$V$4=1,(M114:V114),""))))&gt;0,
            MAX(IF(
                ISNUMBER(M114:V114),
                IF(
                    M$4:V$4=1,
                    M114:V114,
                    ""),
                "")),
            MAX(IF(
                ISNUMBER(M114:V114),
                IF(
                    M$4:V$4=2,
                    M114:V114,
                    ""),
                ""))
        ),
        IF(
            Parameters!$D$16=1,
            IFERROR(
                AVERAGE(IF(
                    ISNUMBER(M114:V114),
                    IF(
                        M$4:V$4=1,
                        M114:V114,
                        ""),
                    "")),
                AVERAGE(IF(
                    ISNUMBER(M114:V114),
                    IF(
                        M$4:V$4=2,
                        M114:V114,
                        ""),
                    ""))
            ),
            IF(
                Parameters!$D$17=1,
                IFERROR(
                    IF(
                        OR(
                            IF(
                                ISNUMBER(M114:V114),
                                IF(
                                    M$4:V$4=1,
                                    M114:V114,
                                    ""),
                                "")
                            =0),
                        0,
                        GEOMEAN(IF(
                            ISNUMBER(M114:V114),
                            IF(
                                M$4:V$4=1,
                                M114:V114,
                                ""),
                            ""))
                    ),
                    IF(
                        OR(IF(
                            ISNUMBER(M114:V114),
                            IF(
                                M$4:V$4=2,
                                M114:V114,
                                ""),
                            "")
                            =0),
                        0,
                        GEOMEAN(IF(
                            ISNUMBER(M114:V114),
                            IF(
                                M$4:V$4=2,
                                M114:V114,
                                ""),
                            "")))
                )
            )
        )
    )
)</f>
        <v>1</v>
      </c>
      <c r="I114" s="191" cm="1">
        <f t="array" ref="I114">IF(
    SUM(IF(
            ISNUMBER(
                IF(
                    $M$5:$V$5,
                    (M114:V114),
                    "")),
            1,
            0))
        =0,
    NA(),
    IF(
        Parameters!$D$15=1,
        IF(
            SUM(--(ISNUMBER(IF($M$5:$V$5=1,(M114:V114),""))))&gt;0,
            MAX(IF(
                ISNUMBER(M114:V114),
                IF(
                    M$5:V$5=1,
                    M114:V114,
                    ""),
                "")),
            MAX(IF(
                ISNUMBER(M114:V114),
                IF(
                    M$5:V$5=2,
                    M114:V114,
                    ""),
                ""))
        ),
        IF(
            Parameters!$D$16=1,
            IFERROR(
                AVERAGE(IF(
                    ISNUMBER(M114:V114),
                    IF(
                        M$5:V$5=1,
                        M114:V114,
                        ""),
                    "")),
                AVERAGE(IF(
                    ISNUMBER(M114:V114),
                    IF(
                        M$5:V$5=2,
                        M114:V114,
                        ""),
                    ""))
            ),
            IF(
                Parameters!$D$17=1,
                IFERROR(
                    IF(
                        OR(
                            IF(
                                ISNUMBER(M114:V114),
                                IF(
                                    M$5:V$5=1,
                                    M114:V114,
                                    ""),
                                "")
                            =0),
                        0,
                        GEOMEAN(IF(
                            ISNUMBER(M114:V114),
                            IF(
                                M$5:V$5=1,
                                M114:V114,
                                ""),
                            ""))
                    ),
                    IF(
                        OR(IF(
                            ISNUMBER(M114:V114),
                            IF(
                                M$5:V$5=2,
                                M114:V114,
                                ""),
                            "")
                            =0),
                        0,
                        GEOMEAN(IF(
                            ISNUMBER(M114:V114),
                            IF(
                                M$5:V$5=2,
                                M114:V114,
                                ""),
                            "")))
                )
            )
        )
    )
)</f>
        <v>0</v>
      </c>
      <c r="J114" s="242">
        <v>45142</v>
      </c>
      <c r="K114" s="242">
        <v>44753</v>
      </c>
      <c r="L114" s="91" t="s">
        <v>182</v>
      </c>
      <c r="M114" s="192">
        <v>1</v>
      </c>
      <c r="N114" s="192" t="s">
        <v>409</v>
      </c>
      <c r="O114" s="192">
        <v>0</v>
      </c>
      <c r="P114" s="192">
        <v>0</v>
      </c>
      <c r="Q114" s="192" t="s">
        <v>409</v>
      </c>
      <c r="R114" s="192" t="s">
        <v>409</v>
      </c>
      <c r="S114" s="192">
        <v>1.6</v>
      </c>
      <c r="T114" s="192" t="s">
        <v>409</v>
      </c>
      <c r="U114" s="192">
        <v>0</v>
      </c>
      <c r="V114" s="192" t="s">
        <v>409</v>
      </c>
      <c r="W114" s="192" t="s">
        <v>409</v>
      </c>
      <c r="X114" s="192" t="s">
        <v>409</v>
      </c>
      <c r="Y114" s="192"/>
      <c r="Z114" s="192"/>
      <c r="AA114" s="80"/>
      <c r="AB114" s="80"/>
      <c r="AC114" s="80"/>
    </row>
    <row r="115" spans="1:29" x14ac:dyDescent="0.2">
      <c r="A115" s="84">
        <v>108</v>
      </c>
      <c r="B115" s="84" t="str">
        <f ca="1"/>
        <v>Lao PDR</v>
      </c>
      <c r="C115" s="84" t="str">
        <f ca="1"/>
        <v>LAO</v>
      </c>
      <c r="D115" s="219" t="str">
        <f ca="1"/>
        <v>EAS           East Asia &amp; Pacific</v>
      </c>
      <c r="E115" s="219" t="str">
        <f ca="1"/>
        <v>IDA</v>
      </c>
      <c r="F115" s="190" t="str">
        <f t="shared" ca="1" si="4"/>
        <v/>
      </c>
      <c r="G115" s="80">
        <f>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0</v>
      </c>
      <c r="H115" s="80" cm="1">
        <f t="array" ref="H115">IF(
    SUM(IF(
            ISNUMBER(
                IF(
                    $M$4:$V$4,
                    (M115:V115),
                    "")),
            1,
            0))
        =0,
    NA(),
    IF(
        Parameters!$D$15=1,
        IF(
            SUM(--(ISNUMBER(IF($M$4:$V$4=1,(M115:V115),""))))&gt;0,
            MAX(IF(
                ISNUMBER(M115:V115),
                IF(
                    M$4:V$4=1,
                    M115:V115,
                    ""),
                "")),
            MAX(IF(
                ISNUMBER(M115:V115),
                IF(
                    M$4:V$4=2,
                    M115:V115,
                    ""),
                ""))
        ),
        IF(
            Parameters!$D$16=1,
            IFERROR(
                AVERAGE(IF(
                    ISNUMBER(M115:V115),
                    IF(
                        M$4:V$4=1,
                        M115:V115,
                        ""),
                    "")),
                AVERAGE(IF(
                    ISNUMBER(M115:V115),
                    IF(
                        M$4:V$4=2,
                        M115:V115,
                        ""),
                    ""))
            ),
            IF(
                Parameters!$D$17=1,
                IFERROR(
                    IF(
                        OR(
                            IF(
                                ISNUMBER(M115:V115),
                                IF(
                                    M$4:V$4=1,
                                    M115:V115,
                                    ""),
                                "")
                            =0),
                        0,
                        GEOMEAN(IF(
                            ISNUMBER(M115:V115),
                            IF(
                                M$4:V$4=1,
                                M115:V115,
                                ""),
                            ""))
                    ),
                    IF(
                        OR(IF(
                            ISNUMBER(M115:V115),
                            IF(
                                M$4:V$4=2,
                                M115:V115,
                                ""),
                            "")
                            =0),
                        0,
                        GEOMEAN(IF(
                            ISNUMBER(M115:V115),
                            IF(
                                M$4:V$4=2,
                                M115:V115,
                                ""),
                            "")))
                )
            )
        )
    )
)</f>
        <v>6.5</v>
      </c>
      <c r="I115" s="191" cm="1">
        <f t="array" ref="I115">IF(
    SUM(IF(
            ISNUMBER(
                IF(
                    $M$5:$V$5,
                    (M115:V115),
                    "")),
            1,
            0))
        =0,
    NA(),
    IF(
        Parameters!$D$15=1,
        IF(
            SUM(--(ISNUMBER(IF($M$5:$V$5=1,(M115:V115),""))))&gt;0,
            MAX(IF(
                ISNUMBER(M115:V115),
                IF(
                    M$5:V$5=1,
                    M115:V115,
                    ""),
                "")),
            MAX(IF(
                ISNUMBER(M115:V115),
                IF(
                    M$5:V$5=2,
                    M115:V115,
                    ""),
                ""))
        ),
        IF(
            Parameters!$D$16=1,
            IFERROR(
                AVERAGE(IF(
                    ISNUMBER(M115:V115),
                    IF(
                        M$5:V$5=1,
                        M115:V115,
                        ""),
                    "")),
                AVERAGE(IF(
                    ISNUMBER(M115:V115),
                    IF(
                        M$5:V$5=2,
                        M115:V115,
                        ""),
                    ""))
            ),
            IF(
                Parameters!$D$17=1,
                IFERROR(
                    IF(
                        OR(
                            IF(
                                ISNUMBER(M115:V115),
                                IF(
                                    M$5:V$5=1,
                                    M115:V115,
                                    ""),
                                "")
                            =0),
                        0,
                        GEOMEAN(IF(
                            ISNUMBER(M115:V115),
                            IF(
                                M$5:V$5=1,
                                M115:V115,
                                ""),
                            ""))
                    ),
                    IF(
                        OR(IF(
                            ISNUMBER(M115:V115),
                            IF(
                                M$5:V$5=2,
                                M115:V115,
                                ""),
                            "")
                            =0),
                        0,
                        GEOMEAN(IF(
                            ISNUMBER(M115:V115),
                            IF(
                                M$5:V$5=2,
                                M115:V115,
                                ""),
                            "")))
                )
            )
        )
    )
)</f>
        <v>0</v>
      </c>
      <c r="J115" s="242">
        <v>44860</v>
      </c>
      <c r="K115" s="242">
        <v>45145</v>
      </c>
      <c r="L115" s="91" t="s">
        <v>184</v>
      </c>
      <c r="M115" s="192">
        <v>6.5</v>
      </c>
      <c r="N115" s="192">
        <v>0</v>
      </c>
      <c r="O115" s="192">
        <v>0</v>
      </c>
      <c r="P115" s="192">
        <v>0</v>
      </c>
      <c r="Q115" s="192">
        <v>0</v>
      </c>
      <c r="R115" s="192" t="s">
        <v>409</v>
      </c>
      <c r="S115" s="192">
        <v>4.9000000000000004</v>
      </c>
      <c r="T115" s="192" t="s">
        <v>877</v>
      </c>
      <c r="U115" s="192">
        <v>0</v>
      </c>
      <c r="V115" s="192" t="s">
        <v>409</v>
      </c>
      <c r="W115" s="192">
        <v>0</v>
      </c>
      <c r="X115" s="192" t="s">
        <v>409</v>
      </c>
      <c r="Y115" s="192"/>
      <c r="Z115" s="192"/>
      <c r="AA115" s="80"/>
      <c r="AB115" s="80"/>
      <c r="AC115" s="80"/>
    </row>
    <row r="116" spans="1:29" x14ac:dyDescent="0.2">
      <c r="A116" s="84">
        <v>109</v>
      </c>
      <c r="B116" s="84" t="str">
        <f ca="1"/>
        <v>Lebanon</v>
      </c>
      <c r="C116" s="84" t="str">
        <f ca="1"/>
        <v>LBN</v>
      </c>
      <c r="D116" s="219" t="str">
        <f ca="1"/>
        <v>MEA           Middle East &amp; North Africa</v>
      </c>
      <c r="E116" s="219" t="str">
        <f ca="1"/>
        <v>IBRD</v>
      </c>
      <c r="F116" s="190" t="str">
        <f t="shared" ca="1" si="4"/>
        <v/>
      </c>
      <c r="G116" s="80">
        <f>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0</v>
      </c>
      <c r="H116" s="80" cm="1">
        <f t="array" ref="H116">IF(
    SUM(IF(
            ISNUMBER(
                IF(
                    $M$4:$V$4,
                    (M116:V116),
                    "")),
            1,
            0))
        =0,
    NA(),
    IF(
        Parameters!$D$15=1,
        IF(
            SUM(--(ISNUMBER(IF($M$4:$V$4=1,(M116:V116),""))))&gt;0,
            MAX(IF(
                ISNUMBER(M116:V116),
                IF(
                    M$4:V$4=1,
                    M116:V116,
                    ""),
                "")),
            MAX(IF(
                ISNUMBER(M116:V116),
                IF(
                    M$4:V$4=2,
                    M116:V116,
                    ""),
                ""))
        ),
        IF(
            Parameters!$D$16=1,
            IFERROR(
                AVERAGE(IF(
                    ISNUMBER(M116:V116),
                    IF(
                        M$4:V$4=1,
                        M116:V116,
                        ""),
                    "")),
                AVERAGE(IF(
                    ISNUMBER(M116:V116),
                    IF(
                        M$4:V$4=2,
                        M116:V116,
                        ""),
                    ""))
            ),
            IF(
                Parameters!$D$17=1,
                IFERROR(
                    IF(
                        OR(
                            IF(
                                ISNUMBER(M116:V116),
                                IF(
                                    M$4:V$4=1,
                                    M116:V116,
                                    ""),
                                "")
                            =0),
                        0,
                        GEOMEAN(IF(
                            ISNUMBER(M116:V116),
                            IF(
                                M$4:V$4=1,
                                M116:V116,
                                ""),
                            ""))
                    ),
                    IF(
                        OR(IF(
                            ISNUMBER(M116:V116),
                            IF(
                                M$4:V$4=2,
                                M116:V116,
                                ""),
                            "")
                            =0),
                        0,
                        GEOMEAN(IF(
                            ISNUMBER(M116:V116),
                            IF(
                                M$4:V$4=2,
                                M116:V116,
                                ""),
                            "")))
                )
            )
        )
    )
)</f>
        <v>7</v>
      </c>
      <c r="I116" s="191" cm="1">
        <f t="array" ref="I116">IF(
    SUM(IF(
            ISNUMBER(
                IF(
                    $M$5:$V$5,
                    (M116:V116),
                    "")),
            1,
            0))
        =0,
    NA(),
    IF(
        Parameters!$D$15=1,
        IF(
            SUM(--(ISNUMBER(IF($M$5:$V$5=1,(M116:V116),""))))&gt;0,
            MAX(IF(
                ISNUMBER(M116:V116),
                IF(
                    M$5:V$5=1,
                    M116:V116,
                    ""),
                "")),
            MAX(IF(
                ISNUMBER(M116:V116),
                IF(
                    M$5:V$5=2,
                    M116:V116,
                    ""),
                ""))
        ),
        IF(
            Parameters!$D$16=1,
            IFERROR(
                AVERAGE(IF(
                    ISNUMBER(M116:V116),
                    IF(
                        M$5:V$5=1,
                        M116:V116,
                        ""),
                    "")),
                AVERAGE(IF(
                    ISNUMBER(M116:V116),
                    IF(
                        M$5:V$5=2,
                        M116:V116,
                        ""),
                    ""))
            ),
            IF(
                Parameters!$D$17=1,
                IFERROR(
                    IF(
                        OR(
                            IF(
                                ISNUMBER(M116:V116),
                                IF(
                                    M$5:V$5=1,
                                    M116:V116,
                                    ""),
                                "")
                            =0),
                        0,
                        GEOMEAN(IF(
                            ISNUMBER(M116:V116),
                            IF(
                                M$5:V$5=1,
                                M116:V116,
                                ""),
                            ""))
                    ),
                    IF(
                        OR(IF(
                            ISNUMBER(M116:V116),
                            IF(
                                M$5:V$5=2,
                                M116:V116,
                                ""),
                            "")
                            =0),
                        0,
                        GEOMEAN(IF(
                            ISNUMBER(M116:V116),
                            IF(
                                M$5:V$5=2,
                                M116:V116,
                                ""),
                            "")))
                )
            )
        )
    )
)</f>
        <v>0</v>
      </c>
      <c r="J116" s="242">
        <v>44753</v>
      </c>
      <c r="K116" s="242">
        <v>45001</v>
      </c>
      <c r="L116" s="91" t="s">
        <v>186</v>
      </c>
      <c r="M116" s="192">
        <v>7</v>
      </c>
      <c r="N116" s="192" t="s">
        <v>409</v>
      </c>
      <c r="O116" s="192">
        <v>0</v>
      </c>
      <c r="P116" s="192">
        <v>0</v>
      </c>
      <c r="Q116" s="192">
        <v>0</v>
      </c>
      <c r="R116" s="192" t="s">
        <v>409</v>
      </c>
      <c r="S116" s="192">
        <v>5.2</v>
      </c>
      <c r="T116" s="192" t="s">
        <v>409</v>
      </c>
      <c r="U116" s="192">
        <v>0</v>
      </c>
      <c r="V116" s="192" t="s">
        <v>409</v>
      </c>
      <c r="W116" s="192">
        <v>0</v>
      </c>
      <c r="X116" s="192" t="s">
        <v>409</v>
      </c>
      <c r="Y116" s="192"/>
      <c r="Z116" s="192"/>
      <c r="AA116" s="80"/>
      <c r="AB116" s="80"/>
      <c r="AC116" s="80"/>
    </row>
    <row r="117" spans="1:29" x14ac:dyDescent="0.2">
      <c r="A117" s="84">
        <v>110</v>
      </c>
      <c r="B117" s="84" t="str">
        <f ca="1"/>
        <v>Liberia</v>
      </c>
      <c r="C117" s="84" t="str">
        <f ca="1"/>
        <v>LBR</v>
      </c>
      <c r="D117" s="219" t="str">
        <f ca="1"/>
        <v>SSF           Sub-Saharan Africa</v>
      </c>
      <c r="E117" s="219" t="str">
        <f ca="1"/>
        <v>IDA</v>
      </c>
      <c r="F117" s="190" t="str">
        <f t="shared" ca="1" si="4"/>
        <v/>
      </c>
      <c r="G117" s="80">
        <f>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0</v>
      </c>
      <c r="H117" s="80" cm="1">
        <f t="array" ref="H117">IF(
    SUM(IF(
            ISNUMBER(
                IF(
                    $M$4:$V$4,
                    (M117:V117),
                    "")),
            1,
            0))
        =0,
    NA(),
    IF(
        Parameters!$D$15=1,
        IF(
            SUM(--(ISNUMBER(IF($M$4:$V$4=1,(M117:V117),""))))&gt;0,
            MAX(IF(
                ISNUMBER(M117:V117),
                IF(
                    M$4:V$4=1,
                    M117:V117,
                    ""),
                "")),
            MAX(IF(
                ISNUMBER(M117:V117),
                IF(
                    M$4:V$4=2,
                    M117:V117,
                    ""),
                ""))
        ),
        IF(
            Parameters!$D$16=1,
            IFERROR(
                AVERAGE(IF(
                    ISNUMBER(M117:V117),
                    IF(
                        M$4:V$4=1,
                        M117:V117,
                        ""),
                    "")),
                AVERAGE(IF(
                    ISNUMBER(M117:V117),
                    IF(
                        M$4:V$4=2,
                        M117:V117,
                        ""),
                    ""))
            ),
            IF(
                Parameters!$D$17=1,
                IFERROR(
                    IF(
                        OR(
                            IF(
                                ISNUMBER(M117:V117),
                                IF(
                                    M$4:V$4=1,
                                    M117:V117,
                                    ""),
                                "")
                            =0),
                        0,
                        GEOMEAN(IF(
                            ISNUMBER(M117:V117),
                            IF(
                                M$4:V$4=1,
                                M117:V117,
                                ""),
                            ""))
                    ),
                    IF(
                        OR(IF(
                            ISNUMBER(M117:V117),
                            IF(
                                M$4:V$4=2,
                                M117:V117,
                                ""),
                            "")
                            =0),
                        0,
                        GEOMEAN(IF(
                            ISNUMBER(M117:V117),
                            IF(
                                M$4:V$4=2,
                                M117:V117,
                                ""),
                            "")))
                )
            )
        )
    )
)</f>
        <v>5</v>
      </c>
      <c r="I117" s="191" cm="1">
        <f t="array" ref="I117">IF(
    SUM(IF(
            ISNUMBER(
                IF(
                    $M$5:$V$5,
                    (M117:V117),
                    "")),
            1,
            0))
        =0,
    NA(),
    IF(
        Parameters!$D$15=1,
        IF(
            SUM(--(ISNUMBER(IF($M$5:$V$5=1,(M117:V117),""))))&gt;0,
            MAX(IF(
                ISNUMBER(M117:V117),
                IF(
                    M$5:V$5=1,
                    M117:V117,
                    ""),
                "")),
            MAX(IF(
                ISNUMBER(M117:V117),
                IF(
                    M$5:V$5=2,
                    M117:V117,
                    ""),
                ""))
        ),
        IF(
            Parameters!$D$16=1,
            IFERROR(
                AVERAGE(IF(
                    ISNUMBER(M117:V117),
                    IF(
                        M$5:V$5=1,
                        M117:V117,
                        ""),
                    "")),
                AVERAGE(IF(
                    ISNUMBER(M117:V117),
                    IF(
                        M$5:V$5=2,
                        M117:V117,
                        ""),
                    ""))
            ),
            IF(
                Parameters!$D$17=1,
                IFERROR(
                    IF(
                        OR(
                            IF(
                                ISNUMBER(M117:V117),
                                IF(
                                    M$5:V$5=1,
                                    M117:V117,
                                    ""),
                                "")
                            =0),
                        0,
                        GEOMEAN(IF(
                            ISNUMBER(M117:V117),
                            IF(
                                M$5:V$5=1,
                                M117:V117,
                                ""),
                            ""))
                    ),
                    IF(
                        OR(IF(
                            ISNUMBER(M117:V117),
                            IF(
                                M$5:V$5=2,
                                M117:V117,
                                ""),
                            "")
                            =0),
                        0,
                        GEOMEAN(IF(
                            ISNUMBER(M117:V117),
                            IF(
                                M$5:V$5=2,
                                M117:V117,
                                ""),
                            "")))
                )
            )
        )
    )
)</f>
        <v>0</v>
      </c>
      <c r="J117" s="242">
        <v>45142</v>
      </c>
      <c r="K117" s="242">
        <v>44929</v>
      </c>
      <c r="L117" s="91" t="s">
        <v>188</v>
      </c>
      <c r="M117" s="192">
        <v>5</v>
      </c>
      <c r="N117" s="192" t="s">
        <v>409</v>
      </c>
      <c r="O117" s="192">
        <v>0</v>
      </c>
      <c r="P117" s="192">
        <v>0</v>
      </c>
      <c r="Q117" s="192">
        <v>0</v>
      </c>
      <c r="R117" s="192" t="s">
        <v>409</v>
      </c>
      <c r="S117" s="192">
        <v>4</v>
      </c>
      <c r="T117" s="192" t="s">
        <v>409</v>
      </c>
      <c r="U117" s="192">
        <v>0</v>
      </c>
      <c r="V117" s="192" t="s">
        <v>409</v>
      </c>
      <c r="W117" s="192">
        <v>0</v>
      </c>
      <c r="X117" s="192" t="s">
        <v>409</v>
      </c>
      <c r="Y117" s="192"/>
      <c r="Z117" s="192"/>
      <c r="AA117" s="80"/>
      <c r="AB117" s="80"/>
      <c r="AC117" s="80"/>
    </row>
    <row r="118" spans="1:29" x14ac:dyDescent="0.2">
      <c r="A118" s="84">
        <v>111</v>
      </c>
      <c r="B118" s="84" t="str">
        <f ca="1"/>
        <v>Libya</v>
      </c>
      <c r="C118" s="84" t="str">
        <f ca="1"/>
        <v>LBY</v>
      </c>
      <c r="D118" s="219" t="str">
        <f ca="1"/>
        <v>MEA           Middle East &amp; North Africa</v>
      </c>
      <c r="E118" s="219" t="str">
        <f ca="1"/>
        <v>IBRD</v>
      </c>
      <c r="F118" s="190" t="str">
        <f t="shared" ca="1" si="4"/>
        <v/>
      </c>
      <c r="G118" s="80">
        <f>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6.7082039324993685</v>
      </c>
      <c r="H118" s="80" cm="1">
        <f t="array" ref="H118">IF(
    SUM(IF(
            ISNUMBER(
                IF(
                    $M$4:$V$4,
                    (M118:V118),
                    "")),
            1,
            0))
        =0,
    NA(),
    IF(
        Parameters!$D$15=1,
        IF(
            SUM(--(ISNUMBER(IF($M$4:$V$4=1,(M118:V118),""))))&gt;0,
            MAX(IF(
                ISNUMBER(M118:V118),
                IF(
                    M$4:V$4=1,
                    M118:V118,
                    ""),
                "")),
            MAX(IF(
                ISNUMBER(M118:V118),
                IF(
                    M$4:V$4=2,
                    M118:V118,
                    ""),
                ""))
        ),
        IF(
            Parameters!$D$16=1,
            IFERROR(
                AVERAGE(IF(
                    ISNUMBER(M118:V118),
                    IF(
                        M$4:V$4=1,
                        M118:V118,
                        ""),
                    "")),
                AVERAGE(IF(
                    ISNUMBER(M118:V118),
                    IF(
                        M$4:V$4=2,
                        M118:V118,
                        ""),
                    ""))
            ),
            IF(
                Parameters!$D$17=1,
                IFERROR(
                    IF(
                        OR(
                            IF(
                                ISNUMBER(M118:V118),
                                IF(
                                    M$4:V$4=1,
                                    M118:V118,
                                    ""),
                                "")
                            =0),
                        0,
                        GEOMEAN(IF(
                            ISNUMBER(M118:V118),
                            IF(
                                M$4:V$4=1,
                                M118:V118,
                                ""),
                            ""))
                    ),
                    IF(
                        OR(IF(
                            ISNUMBER(M118:V118),
                            IF(
                                M$4:V$4=2,
                                M118:V118,
                                ""),
                            "")
                            =0),
                        0,
                        GEOMEAN(IF(
                            ISNUMBER(M118:V118),
                            IF(
                                M$4:V$4=2,
                                M118:V118,
                                ""),
                            "")))
                )
            )
        )
    )
)</f>
        <v>4.5</v>
      </c>
      <c r="I118" s="191" cm="1">
        <f t="array" ref="I118">IF(
    SUM(IF(
            ISNUMBER(
                IF(
                    $M$5:$V$5,
                    (M118:V118),
                    "")),
            1,
            0))
        =0,
    NA(),
    IF(
        Parameters!$D$15=1,
        IF(
            SUM(--(ISNUMBER(IF($M$5:$V$5=1,(M118:V118),""))))&gt;0,
            MAX(IF(
                ISNUMBER(M118:V118),
                IF(
                    M$5:V$5=1,
                    M118:V118,
                    ""),
                "")),
            MAX(IF(
                ISNUMBER(M118:V118),
                IF(
                    M$5:V$5=2,
                    M118:V118,
                    ""),
                ""))
        ),
        IF(
            Parameters!$D$16=1,
            IFERROR(
                AVERAGE(IF(
                    ISNUMBER(M118:V118),
                    IF(
                        M$5:V$5=1,
                        M118:V118,
                        ""),
                    "")),
                AVERAGE(IF(
                    ISNUMBER(M118:V118),
                    IF(
                        M$5:V$5=2,
                        M118:V118,
                        ""),
                    ""))
            ),
            IF(
                Parameters!$D$17=1,
                IFERROR(
                    IF(
                        OR(
                            IF(
                                ISNUMBER(M118:V118),
                                IF(
                                    M$5:V$5=1,
                                    M118:V118,
                                    ""),
                                "")
                            =0),
                        0,
                        GEOMEAN(IF(
                            ISNUMBER(M118:V118),
                            IF(
                                M$5:V$5=1,
                                M118:V118,
                                ""),
                            ""))
                    ),
                    IF(
                        OR(IF(
                            ISNUMBER(M118:V118),
                            IF(
                                M$5:V$5=2,
                                M118:V118,
                                ""),
                            "")
                            =0),
                        0,
                        GEOMEAN(IF(
                            ISNUMBER(M118:V118),
                            IF(
                                M$5:V$5=2,
                                M118:V118,
                                ""),
                            "")))
                )
            )
        )
    )
)</f>
        <v>10</v>
      </c>
      <c r="J118" s="242">
        <v>44753</v>
      </c>
      <c r="K118" s="242">
        <v>45145</v>
      </c>
      <c r="L118" s="91" t="s">
        <v>190</v>
      </c>
      <c r="M118" s="192">
        <v>4.5</v>
      </c>
      <c r="N118" s="192">
        <v>10</v>
      </c>
      <c r="O118" s="192">
        <v>0</v>
      </c>
      <c r="P118" s="192">
        <v>0</v>
      </c>
      <c r="Q118" s="192">
        <v>0</v>
      </c>
      <c r="R118" s="192" t="s">
        <v>409</v>
      </c>
      <c r="S118" s="192">
        <v>3.7</v>
      </c>
      <c r="T118" s="192" t="s">
        <v>852</v>
      </c>
      <c r="U118" s="192">
        <v>0</v>
      </c>
      <c r="V118" s="192" t="s">
        <v>409</v>
      </c>
      <c r="W118" s="192">
        <v>4.3478260869565202E-2</v>
      </c>
      <c r="X118" s="192" t="s">
        <v>409</v>
      </c>
      <c r="Y118" s="192"/>
      <c r="Z118" s="192"/>
      <c r="AA118" s="80"/>
      <c r="AB118" s="80"/>
      <c r="AC118" s="80"/>
    </row>
    <row r="119" spans="1:29" x14ac:dyDescent="0.2">
      <c r="A119" s="84">
        <v>112</v>
      </c>
      <c r="B119" s="84" t="str">
        <f ca="1"/>
        <v>St. Lucia</v>
      </c>
      <c r="C119" s="84" t="str">
        <f ca="1"/>
        <v>LCA</v>
      </c>
      <c r="D119" s="219" t="str">
        <f ca="1"/>
        <v>LCN           Latin America &amp; Caribbean</v>
      </c>
      <c r="E119" s="219" t="str">
        <f ca="1"/>
        <v>Blend</v>
      </c>
      <c r="F119" s="190" t="str">
        <f t="shared" ca="1" si="4"/>
        <v/>
      </c>
      <c r="G119" s="80">
        <f>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0</v>
      </c>
      <c r="H119" s="80" cm="1">
        <f t="array" ref="H119">IF(
    SUM(IF(
            ISNUMBER(
                IF(
                    $M$4:$V$4,
                    (M119:V119),
                    "")),
            1,
            0))
        =0,
    NA(),
    IF(
        Parameters!$D$15=1,
        IF(
            SUM(--(ISNUMBER(IF($M$4:$V$4=1,(M119:V119),""))))&gt;0,
            MAX(IF(
                ISNUMBER(M119:V119),
                IF(
                    M$4:V$4=1,
                    M119:V119,
                    ""),
                "")),
            MAX(IF(
                ISNUMBER(M119:V119),
                IF(
                    M$4:V$4=2,
                    M119:V119,
                    ""),
                ""))
        ),
        IF(
            Parameters!$D$16=1,
            IFERROR(
                AVERAGE(IF(
                    ISNUMBER(M119:V119),
                    IF(
                        M$4:V$4=1,
                        M119:V119,
                        ""),
                    "")),
                AVERAGE(IF(
                    ISNUMBER(M119:V119),
                    IF(
                        M$4:V$4=2,
                        M119:V119,
                        ""),
                    ""))
            ),
            IF(
                Parameters!$D$17=1,
                IFERROR(
                    IF(
                        OR(
                            IF(
                                ISNUMBER(M119:V119),
                                IF(
                                    M$4:V$4=1,
                                    M119:V119,
                                    ""),
                                "")
                            =0),
                        0,
                        GEOMEAN(IF(
                            ISNUMBER(M119:V119),
                            IF(
                                M$4:V$4=1,
                                M119:V119,
                                ""),
                            ""))
                    ),
                    IF(
                        OR(IF(
                            ISNUMBER(M119:V119),
                            IF(
                                M$4:V$4=2,
                                M119:V119,
                                ""),
                            "")
                            =0),
                        0,
                        GEOMEAN(IF(
                            ISNUMBER(M119:V119),
                            IF(
                                M$4:V$4=2,
                                M119:V119,
                                ""),
                            "")))
                )
            )
        )
    )
)</f>
        <v>2.6666666666666599</v>
      </c>
      <c r="I119" s="191" cm="1">
        <f t="array" ref="I119">IF(
    SUM(IF(
            ISNUMBER(
                IF(
                    $M$5:$V$5,
                    (M119:V119),
                    "")),
            1,
            0))
        =0,
    NA(),
    IF(
        Parameters!$D$15=1,
        IF(
            SUM(--(ISNUMBER(IF($M$5:$V$5=1,(M119:V119),""))))&gt;0,
            MAX(IF(
                ISNUMBER(M119:V119),
                IF(
                    M$5:V$5=1,
                    M119:V119,
                    ""),
                "")),
            MAX(IF(
                ISNUMBER(M119:V119),
                IF(
                    M$5:V$5=2,
                    M119:V119,
                    ""),
                ""))
        ),
        IF(
            Parameters!$D$16=1,
            IFERROR(
                AVERAGE(IF(
                    ISNUMBER(M119:V119),
                    IF(
                        M$5:V$5=1,
                        M119:V119,
                        ""),
                    "")),
                AVERAGE(IF(
                    ISNUMBER(M119:V119),
                    IF(
                        M$5:V$5=2,
                        M119:V119,
                        ""),
                    ""))
            ),
            IF(
                Parameters!$D$17=1,
                IFERROR(
                    IF(
                        OR(
                            IF(
                                ISNUMBER(M119:V119),
                                IF(
                                    M$5:V$5=1,
                                    M119:V119,
                                    ""),
                                "")
                            =0),
                        0,
                        GEOMEAN(IF(
                            ISNUMBER(M119:V119),
                            IF(
                                M$5:V$5=1,
                                M119:V119,
                                ""),
                            ""))
                    ),
                    IF(
                        OR(IF(
                            ISNUMBER(M119:V119),
                            IF(
                                M$5:V$5=2,
                                M119:V119,
                                ""),
                            "")
                            =0),
                        0,
                        GEOMEAN(IF(
                            ISNUMBER(M119:V119),
                            IF(
                                M$5:V$5=2,
                                M119:V119,
                                ""),
                            "")))
                )
            )
        )
    )
)</f>
        <v>0</v>
      </c>
      <c r="J119" s="242">
        <v>44753</v>
      </c>
      <c r="K119" s="242">
        <v>45034</v>
      </c>
      <c r="L119" s="91" t="s">
        <v>191</v>
      </c>
      <c r="M119" s="192">
        <v>2.6666666666666599</v>
      </c>
      <c r="N119" s="192" t="s">
        <v>409</v>
      </c>
      <c r="O119" s="192">
        <v>0</v>
      </c>
      <c r="P119" s="192">
        <v>0</v>
      </c>
      <c r="Q119" s="192">
        <v>0</v>
      </c>
      <c r="R119" s="192" t="s">
        <v>409</v>
      </c>
      <c r="S119" s="192">
        <v>2.6</v>
      </c>
      <c r="T119" s="192" t="s">
        <v>409</v>
      </c>
      <c r="U119" s="192">
        <v>0</v>
      </c>
      <c r="V119" s="192" t="s">
        <v>409</v>
      </c>
      <c r="W119" s="192">
        <v>0</v>
      </c>
      <c r="X119" s="192" t="s">
        <v>409</v>
      </c>
      <c r="Y119" s="192"/>
      <c r="Z119" s="192"/>
      <c r="AA119" s="80"/>
      <c r="AB119" s="80"/>
      <c r="AC119" s="80"/>
    </row>
    <row r="120" spans="1:29" x14ac:dyDescent="0.2">
      <c r="A120" s="84">
        <v>113</v>
      </c>
      <c r="B120" s="84" t="str">
        <f ca="1"/>
        <v>Liechtenstein</v>
      </c>
      <c r="C120" s="84" t="str">
        <f ca="1"/>
        <v>LIE</v>
      </c>
      <c r="D120" s="219" t="str">
        <f ca="1"/>
        <v>ECS           Europe &amp; Central Asia</v>
      </c>
      <c r="E120" s="219" t="str">
        <f ca="1"/>
        <v>NA</v>
      </c>
      <c r="F120" s="190" t="str">
        <f t="shared" ca="1" si="4"/>
        <v/>
      </c>
      <c r="G120" s="80">
        <f>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$M$4:$V$4,
                    (M120:V120),
                    "")),
            1,
            0))
        =0,
    NA(),
    IF(
        Parameters!$D$15=1,
        IF(
            SUM(--(ISNUMBER(IF($M$4:$V$4=1,(M120:V120),""))))&gt;0,
            MAX(IF(
                ISNUMBER(M120:V120),
                IF(
                    M$4:V$4=1,
                    M120:V120,
                    ""),
                "")),
            MAX(IF(
                ISNUMBER(M120:V120),
                IF(
                    M$4:V$4=2,
                    M120:V120,
                    ""),
                ""))
        ),
        IF(
            Parameters!$D$16=1,
            IFERROR(
                AVERAGE(IF(
                    ISNUMBER(M120:V120),
                    IF(
                        M$4:V$4=1,
                        M120:V120,
                        ""),
                    "")),
                AVERAGE(IF(
                    ISNUMBER(M120:V120),
                    IF(
                        M$4:V$4=2,
                        M120:V120,
                        ""),
                    ""))
            ),
            IF(
                Parameters!$D$17=1,
                IFERROR(
                    IF(
                        OR(
                            IF(
                                ISNUMBER(M120:V120),
                                IF(
                                    M$4:V$4=1,
                                    M120:V120,
                                    ""),
                                "")
                            =0),
                        0,
                        GEOMEAN(IF(
                            ISNUMBER(M120:V120),
                            IF(
                                M$4:V$4=1,
                                M120:V120,
                                ""),
                            ""))
                    ),
                    IF(
                        OR(IF(
                            ISNUMBER(M120:V120),
                            IF(
                                M$4:V$4=2,
                                M120:V120,
                                ""),
                            "")
                            =0),
                        0,
                        GEOMEAN(IF(
                            ISNUMBER(M120:V120),
                            IF(
                                M$4:V$4=2,
                                M120:V120,
                                ""),
                            "")))
                )
            )
        )
    )
)</f>
        <v>0.5</v>
      </c>
      <c r="I120" s="191" cm="1">
        <f t="array" ref="I120">IF(
    SUM(IF(
            ISNUMBER(
                IF(
                    $M$5:$V$5,
                    (M120:V120),
                    "")),
            1,
            0))
        =0,
    NA(),
    IF(
        Parameters!$D$15=1,
        IF(
            SUM(--(ISNUMBER(IF($M$5:$V$5=1,(M120:V120),""))))&gt;0,
            MAX(IF(
                ISNUMBER(M120:V120),
                IF(
                    M$5:V$5=1,
                    M120:V120,
                    ""),
                "")),
            MAX(IF(
                ISNUMBER(M120:V120),
                IF(
                    M$5:V$5=2,
                    M120:V120,
                    ""),
                ""))
        ),
        IF(
            Parameters!$D$16=1,
            IFERROR(
                AVERAGE(IF(
                    ISNUMBER(M120:V120),
                    IF(
                        M$5:V$5=1,
                        M120:V120,
                        ""),
                    "")),
                AVERAGE(IF(
                    ISNUMBER(M120:V120),
                    IF(
                        M$5:V$5=2,
                        M120:V120,
                        ""),
                    ""))
            ),
            IF(
                Parameters!$D$17=1,
                IFERROR(
                    IF(
                        OR(
                            IF(
                                ISNUMBER(M120:V120),
                                IF(
                                    M$5:V$5=1,
                                    M120:V120,
                                    ""),
                                "")
                            =0),
                        0,
                        GEOMEAN(IF(
                            ISNUMBER(M120:V120),
                            IF(
                                M$5:V$5=1,
                                M120:V120,
                                ""),
                            ""))
                    ),
                    IF(
                        OR(IF(
                            ISNUMBER(M120:V120),
                            IF(
                                M$5:V$5=2,
                                M120:V120,
                                ""),
                            "")
                            =0),
                        0,
                        GEOMEAN(IF(
                            ISNUMBER(M120:V120),
                            IF(
                                M$5:V$5=2,
                                M120:V120,
                                ""),
                            "")))
                )
            )
        )
    )
)</f>
        <v>0</v>
      </c>
      <c r="J120" s="242">
        <v>44753</v>
      </c>
      <c r="K120" s="242">
        <v>45145</v>
      </c>
      <c r="L120" s="91" t="s">
        <v>193</v>
      </c>
      <c r="M120" s="192">
        <v>0.5</v>
      </c>
      <c r="N120" s="192">
        <v>0</v>
      </c>
      <c r="O120" s="192">
        <v>0</v>
      </c>
      <c r="P120" s="192">
        <v>0</v>
      </c>
      <c r="Q120" s="192">
        <v>0</v>
      </c>
      <c r="R120" s="192" t="s">
        <v>409</v>
      </c>
      <c r="S120" s="192">
        <v>1.3</v>
      </c>
      <c r="T120" s="192" t="s">
        <v>877</v>
      </c>
      <c r="U120" s="192">
        <v>0</v>
      </c>
      <c r="V120" s="192" t="s">
        <v>409</v>
      </c>
      <c r="W120" s="192">
        <v>0</v>
      </c>
      <c r="X120" s="192" t="s">
        <v>409</v>
      </c>
      <c r="Y120" s="192"/>
      <c r="Z120" s="192"/>
      <c r="AA120" s="80"/>
      <c r="AB120" s="80"/>
      <c r="AC120" s="80"/>
    </row>
    <row r="121" spans="1:29" x14ac:dyDescent="0.2">
      <c r="A121" s="84">
        <v>114</v>
      </c>
      <c r="B121" s="84" t="str">
        <f ca="1"/>
        <v>Sri Lanka</v>
      </c>
      <c r="C121" s="84" t="str">
        <f ca="1"/>
        <v>LKA</v>
      </c>
      <c r="D121" s="219" t="str">
        <f ca="1"/>
        <v>SAS           South Asia</v>
      </c>
      <c r="E121" s="219" t="str">
        <f ca="1"/>
        <v>IBRD</v>
      </c>
      <c r="F121" s="190" t="str">
        <f t="shared" ca="1" si="4"/>
        <v/>
      </c>
      <c r="G121" s="80">
        <f>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0</v>
      </c>
      <c r="H121" s="80" cm="1">
        <f t="array" ref="H121">IF(
    SUM(IF(
            ISNUMBER(
                IF(
                    $M$4:$V$4,
                    (M121:V121),
                    "")),
            1,
            0))
        =0,
    NA(),
    IF(
        Parameters!$D$15=1,
        IF(
            SUM(--(ISNUMBER(IF($M$4:$V$4=1,(M121:V121),""))))&gt;0,
            MAX(IF(
                ISNUMBER(M121:V121),
                IF(
                    M$4:V$4=1,
                    M121:V121,
                    ""),
                "")),
            MAX(IF(
                ISNUMBER(M121:V121),
                IF(
                    M$4:V$4=2,
                    M121:V121,
                    ""),
                ""))
        ),
        IF(
            Parameters!$D$16=1,
            IFERROR(
                AVERAGE(IF(
                    ISNUMBER(M121:V121),
                    IF(
                        M$4:V$4=1,
                        M121:V121,
                        ""),
                    "")),
                AVERAGE(IF(
                    ISNUMBER(M121:V121),
                    IF(
                        M$4:V$4=2,
                        M121:V121,
                        ""),
                    ""))
            ),
            IF(
                Parameters!$D$17=1,
                IFERROR(
                    IF(
                        OR(
                            IF(
                                ISNUMBER(M121:V121),
                                IF(
                                    M$4:V$4=1,
                                    M121:V121,
                                    ""),
                                "")
                            =0),
                        0,
                        GEOMEAN(IF(
                            ISNUMBER(M121:V121),
                            IF(
                                M$4:V$4=1,
                                M121:V121,
                                ""),
                            ""))
                    ),
                    IF(
                        OR(IF(
                            ISNUMBER(M121:V121),
                            IF(
                                M$4:V$4=2,
                                M121:V121,
                                ""),
                            "")
                            =0),
                        0,
                        GEOMEAN(IF(
                            ISNUMBER(M121:V121),
                            IF(
                                M$4:V$4=2,
                                M121:V121,
                                ""),
                            "")))
                )
            )
        )
    )
)</f>
        <v>7</v>
      </c>
      <c r="I121" s="191" cm="1">
        <f t="array" ref="I121">IF(
    SUM(IF(
            ISNUMBER(
                IF(
                    $M$5:$V$5,
                    (M121:V121),
                    "")),
            1,
            0))
        =0,
    NA(),
    IF(
        Parameters!$D$15=1,
        IF(
            SUM(--(ISNUMBER(IF($M$5:$V$5=1,(M121:V121),""))))&gt;0,
            MAX(IF(
                ISNUMBER(M121:V121),
                IF(
                    M$5:V$5=1,
                    M121:V121,
                    ""),
                "")),
            MAX(IF(
                ISNUMBER(M121:V121),
                IF(
                    M$5:V$5=2,
                    M121:V121,
                    ""),
                ""))
        ),
        IF(
            Parameters!$D$16=1,
            IFERROR(
                AVERAGE(IF(
                    ISNUMBER(M121:V121),
                    IF(
                        M$5:V$5=1,
                        M121:V121,
                        ""),
                    "")),
                AVERAGE(IF(
                    ISNUMBER(M121:V121),
                    IF(
                        M$5:V$5=2,
                        M121:V121,
                        ""),
                    ""))
            ),
            IF(
                Parameters!$D$17=1,
                IFERROR(
                    IF(
                        OR(
                            IF(
                                ISNUMBER(M121:V121),
                                IF(
                                    M$5:V$5=1,
                                    M121:V121,
                                    ""),
                                "")
                            =0),
                        0,
                        GEOMEAN(IF(
                            ISNUMBER(M121:V121),
                            IF(
                                M$5:V$5=1,
                                M121:V121,
                                ""),
                            ""))
                    ),
                    IF(
                        OR(IF(
                            ISNUMBER(M121:V121),
                            IF(
                                M$5:V$5=2,
                                M121:V121,
                                ""),
                            "")
                            =0),
                        0,
                        GEOMEAN(IF(
                            ISNUMBER(M121:V121),
                            IF(
                                M$5:V$5=2,
                                M121:V121,
                                ""),
                            "")))
                )
            )
        )
    )
)</f>
        <v>0</v>
      </c>
      <c r="J121" s="242">
        <v>45142</v>
      </c>
      <c r="K121" s="242">
        <v>45142</v>
      </c>
      <c r="L121" s="91" t="s">
        <v>195</v>
      </c>
      <c r="M121" s="192">
        <v>7</v>
      </c>
      <c r="N121" s="192" t="s">
        <v>409</v>
      </c>
      <c r="O121" s="192">
        <v>0</v>
      </c>
      <c r="P121" s="192">
        <v>0</v>
      </c>
      <c r="Q121" s="192">
        <v>0</v>
      </c>
      <c r="R121" s="192" t="s">
        <v>409</v>
      </c>
      <c r="S121" s="192">
        <v>5.2</v>
      </c>
      <c r="T121" s="192" t="s">
        <v>409</v>
      </c>
      <c r="U121" s="192">
        <v>0</v>
      </c>
      <c r="V121" s="192" t="s">
        <v>409</v>
      </c>
      <c r="W121" s="192">
        <v>0.45454545454545398</v>
      </c>
      <c r="X121" s="192" t="s">
        <v>409</v>
      </c>
      <c r="Y121" s="192"/>
      <c r="Z121" s="192"/>
      <c r="AA121" s="80"/>
      <c r="AB121" s="80"/>
      <c r="AC121" s="80"/>
    </row>
    <row r="122" spans="1:29" x14ac:dyDescent="0.2">
      <c r="A122" s="84">
        <v>115</v>
      </c>
      <c r="B122" s="84" t="str">
        <f ca="1"/>
        <v>Lesotho</v>
      </c>
      <c r="C122" s="84" t="str">
        <f ca="1"/>
        <v>LSO</v>
      </c>
      <c r="D122" s="219" t="str">
        <f ca="1"/>
        <v>SSF           Sub-Saharan Africa</v>
      </c>
      <c r="E122" s="219" t="str">
        <f ca="1"/>
        <v>IDA</v>
      </c>
      <c r="F122" s="190" t="str">
        <f t="shared" ca="1" si="4"/>
        <v/>
      </c>
      <c r="G122" s="80">
        <f>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$M$4:$V$4,
                    (M122:V122),
                    "")),
            1,
            0))
        =0,
    NA(),
    IF(
        Parameters!$D$15=1,
        IF(
            SUM(--(ISNUMBER(IF($M$4:$V$4=1,(M122:V122),""))))&gt;0,
            MAX(IF(
                ISNUMBER(M122:V122),
                IF(
                    M$4:V$4=1,
                    M122:V122,
                    ""),
                "")),
            MAX(IF(
                ISNUMBER(M122:V122),
                IF(
                    M$4:V$4=2,
                    M122:V122,
                    ""),
                ""))
        ),
        IF(
            Parameters!$D$16=1,
            IFERROR(
                AVERAGE(IF(
                    ISNUMBER(M122:V122),
                    IF(
                        M$4:V$4=1,
                        M122:V122,
                        ""),
                    "")),
                AVERAGE(IF(
                    ISNUMBER(M122:V122),
                    IF(
                        M$4:V$4=2,
                        M122:V122,
                        ""),
                    ""))
            ),
            IF(
                Parameters!$D$17=1,
                IFERROR(
                    IF(
                        OR(
                            IF(
                                ISNUMBER(M122:V122),
                                IF(
                                    M$4:V$4=1,
                                    M122:V122,
                                    ""),
                                "")
                            =0),
                        0,
                        GEOMEAN(IF(
                            ISNUMBER(M122:V122),
                            IF(
                                M$4:V$4=1,
                                M122:V122,
                                ""),
                            ""))
                    ),
                    IF(
                        OR(IF(
                            ISNUMBER(M122:V122),
                            IF(
                                M$4:V$4=2,
                                M122:V122,
                                ""),
                            "")
                            =0),
                        0,
                        GEOMEAN(IF(
                            ISNUMBER(M122:V122),
                            IF(
                                M$4:V$4=2,
                                M122:V122,
                                ""),
                            "")))
                )
            )
        )
    )
)</f>
        <v>2.5</v>
      </c>
      <c r="I122" s="191" cm="1">
        <f t="array" ref="I122">IF(
    SUM(IF(
            ISNUMBER(
                IF(
                    $M$5:$V$5,
                    (M122:V122),
                    "")),
            1,
            0))
        =0,
    NA(),
    IF(
        Parameters!$D$15=1,
        IF(
            SUM(--(ISNUMBER(IF($M$5:$V$5=1,(M122:V122),""))))&gt;0,
            MAX(IF(
                ISNUMBER(M122:V122),
                IF(
                    M$5:V$5=1,
                    M122:V122,
                    ""),
                "")),
            MAX(IF(
                ISNUMBER(M122:V122),
                IF(
                    M$5:V$5=2,
                    M122:V122,
                    ""),
                ""))
        ),
        IF(
            Parameters!$D$16=1,
            IFERROR(
                AVERAGE(IF(
                    ISNUMBER(M122:V122),
                    IF(
                        M$5:V$5=1,
                        M122:V122,
                        ""),
                    "")),
                AVERAGE(IF(
                    ISNUMBER(M122:V122),
                    IF(
                        M$5:V$5=2,
                        M122:V122,
                        ""),
                    ""))
            ),
            IF(
                Parameters!$D$17=1,
                IFERROR(
                    IF(
                        OR(
                            IF(
                                ISNUMBER(M122:V122),
                                IF(
                                    M$5:V$5=1,
                                    M122:V122,
                                    ""),
                                "")
                            =0),
                        0,
                        GEOMEAN(IF(
                            ISNUMBER(M122:V122),
                            IF(
                                M$5:V$5=1,
                                M122:V122,
                                ""),
                            ""))
                    ),
                    IF(
                        OR(IF(
                            ISNUMBER(M122:V122),
                            IF(
                                M$5:V$5=2,
                                M122:V122,
                                ""),
                            "")
                            =0),
                        0,
                        GEOMEAN(IF(
                            ISNUMBER(M122:V122),
                            IF(
                                M$5:V$5=2,
                                M122:V122,
                                ""),
                            "")))
                )
            )
        )
    )
)</f>
        <v>0</v>
      </c>
      <c r="J122" s="242">
        <v>45142</v>
      </c>
      <c r="K122" s="242">
        <v>45014</v>
      </c>
      <c r="L122" s="91" t="s">
        <v>197</v>
      </c>
      <c r="M122" s="192">
        <v>2.5</v>
      </c>
      <c r="N122" s="192" t="s">
        <v>409</v>
      </c>
      <c r="O122" s="192">
        <v>0</v>
      </c>
      <c r="P122" s="192">
        <v>0</v>
      </c>
      <c r="Q122" s="192">
        <v>0</v>
      </c>
      <c r="R122" s="192" t="s">
        <v>409</v>
      </c>
      <c r="S122" s="192">
        <v>2.5</v>
      </c>
      <c r="T122" s="192" t="s">
        <v>409</v>
      </c>
      <c r="U122" s="192">
        <v>0</v>
      </c>
      <c r="V122" s="192" t="s">
        <v>409</v>
      </c>
      <c r="W122" s="192">
        <v>0</v>
      </c>
      <c r="X122" s="192" t="s">
        <v>409</v>
      </c>
      <c r="Y122" s="192"/>
      <c r="Z122" s="192"/>
      <c r="AA122" s="80"/>
      <c r="AB122" s="80"/>
      <c r="AC122" s="80"/>
    </row>
    <row r="123" spans="1:29" x14ac:dyDescent="0.2">
      <c r="A123" s="84">
        <v>116</v>
      </c>
      <c r="B123" s="84" t="str">
        <f ca="1"/>
        <v>Lithuania</v>
      </c>
      <c r="C123" s="84" t="str">
        <f ca="1"/>
        <v>LTU</v>
      </c>
      <c r="D123" s="219" t="str">
        <f ca="1"/>
        <v>ECS           Europe &amp; Central Asia</v>
      </c>
      <c r="E123" s="219" t="str">
        <f ca="1"/>
        <v>NA</v>
      </c>
      <c r="F123" s="190" t="str">
        <f t="shared" ca="1" si="4"/>
        <v/>
      </c>
      <c r="G123" s="80">
        <f>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$M$4:$V$4,
                    (M123:V123),
                    "")),
            1,
            0))
        =0,
    NA(),
    IF(
        Parameters!$D$15=1,
        IF(
            SUM(--(ISNUMBER(IF($M$4:$V$4=1,(M123:V123),""))))&gt;0,
            MAX(IF(
                ISNUMBER(M123:V123),
                IF(
                    M$4:V$4=1,
                    M123:V123,
                    ""),
                "")),
            MAX(IF(
                ISNUMBER(M123:V123),
                IF(
                    M$4:V$4=2,
                    M123:V123,
                    ""),
                ""))
        ),
        IF(
            Parameters!$D$16=1,
            IFERROR(
                AVERAGE(IF(
                    ISNUMBER(M123:V123),
                    IF(
                        M$4:V$4=1,
                        M123:V123,
                        ""),
                    "")),
                AVERAGE(IF(
                    ISNUMBER(M123:V123),
                    IF(
                        M$4:V$4=2,
                        M123:V123,
                        ""),
                    ""))
            ),
            IF(
                Parameters!$D$17=1,
                IFERROR(
                    IF(
                        OR(
                            IF(
                                ISNUMBER(M123:V123),
                                IF(
                                    M$4:V$4=1,
                                    M123:V123,
                                    ""),
                                "")
                            =0),
                        0,
                        GEOMEAN(IF(
                            ISNUMBER(M123:V123),
                            IF(
                                M$4:V$4=1,
                                M123:V123,
                                ""),
                            ""))
                    ),
                    IF(
                        OR(IF(
                            ISNUMBER(M123:V123),
                            IF(
                                M$4:V$4=2,
                                M123:V123,
                                ""),
                            "")
                            =0),
                        0,
                        GEOMEAN(IF(
                            ISNUMBER(M123:V123),
                            IF(
                                M$4:V$4=2,
                                M123:V123,
                                ""),
                            "")))
                )
            )
        )
    )
)</f>
        <v>1.1666666666666601</v>
      </c>
      <c r="I123" s="191" cm="1">
        <f t="array" ref="I123">IF(
    SUM(IF(
            ISNUMBER(
                IF(
                    $M$5:$V$5,
                    (M123:V123),
                    "")),
            1,
            0))
        =0,
    NA(),
    IF(
        Parameters!$D$15=1,
        IF(
            SUM(--(ISNUMBER(IF($M$5:$V$5=1,(M123:V123),""))))&gt;0,
            MAX(IF(
                ISNUMBER(M123:V123),
                IF(
                    M$5:V$5=1,
                    M123:V123,
                    ""),
                "")),
            MAX(IF(
                ISNUMBER(M123:V123),
                IF(
                    M$5:V$5=2,
                    M123:V123,
                    ""),
                ""))
        ),
        IF(
            Parameters!$D$16=1,
            IFERROR(
                AVERAGE(IF(
                    ISNUMBER(M123:V123),
                    IF(
                        M$5:V$5=1,
                        M123:V123,
                        ""),
                    "")),
                AVERAGE(IF(
                    ISNUMBER(M123:V123),
                    IF(
                        M$5:V$5=2,
                        M123:V123,
                        ""),
                    ""))
            ),
            IF(
                Parameters!$D$17=1,
                IFERROR(
                    IF(
                        OR(
                            IF(
                                ISNUMBER(M123:V123),
                                IF(
                                    M$5:V$5=1,
                                    M123:V123,
                                    ""),
                                "")
                            =0),
                        0,
                        GEOMEAN(IF(
                            ISNUMBER(M123:V123),
                            IF(
                                M$5:V$5=1,
                                M123:V123,
                                ""),
                            ""))
                    ),
                    IF(
                        OR(IF(
                            ISNUMBER(M123:V123),
                            IF(
                                M$5:V$5=2,
                                M123:V123,
                                ""),
                            "")
                            =0),
                        0,
                        GEOMEAN(IF(
                            ISNUMBER(M123:V123),
                            IF(
                                M$5:V$5=2,
                                M123:V123,
                                ""),
                            "")))
                )
            )
        )
    )
)</f>
        <v>0</v>
      </c>
      <c r="J123" s="242">
        <v>45019</v>
      </c>
      <c r="K123" s="242">
        <v>45145</v>
      </c>
      <c r="L123" s="91" t="s">
        <v>199</v>
      </c>
      <c r="M123" s="192">
        <v>1.1666666666666601</v>
      </c>
      <c r="N123" s="192">
        <v>0</v>
      </c>
      <c r="O123" s="192">
        <v>0</v>
      </c>
      <c r="P123" s="192">
        <v>0</v>
      </c>
      <c r="Q123" s="192">
        <v>0</v>
      </c>
      <c r="R123" s="192" t="s">
        <v>409</v>
      </c>
      <c r="S123" s="192">
        <v>1.7</v>
      </c>
      <c r="T123" s="192" t="s">
        <v>877</v>
      </c>
      <c r="U123" s="192">
        <v>0</v>
      </c>
      <c r="V123" s="192" t="s">
        <v>409</v>
      </c>
      <c r="W123" s="192">
        <v>0</v>
      </c>
      <c r="X123" s="192" t="s">
        <v>409</v>
      </c>
      <c r="Y123" s="192"/>
      <c r="Z123" s="192"/>
      <c r="AA123" s="80"/>
      <c r="AB123" s="80"/>
      <c r="AC123" s="80"/>
    </row>
    <row r="124" spans="1:29" x14ac:dyDescent="0.2">
      <c r="A124" s="84">
        <v>117</v>
      </c>
      <c r="B124" s="84" t="str">
        <f ca="1"/>
        <v>Luxembourg</v>
      </c>
      <c r="C124" s="84" t="str">
        <f ca="1"/>
        <v>LUX</v>
      </c>
      <c r="D124" s="219" t="str">
        <f ca="1"/>
        <v>ECS           Europe &amp; Central Asia</v>
      </c>
      <c r="E124" s="219" t="str">
        <f ca="1"/>
        <v>NA</v>
      </c>
      <c r="F124" s="190" t="str">
        <f t="shared" ca="1" si="4"/>
        <v/>
      </c>
      <c r="G124" s="80">
        <f>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$M$4:$V$4,
                    (M124:V124),
                    "")),
            1,
            0))
        =0,
    NA(),
    IF(
        Parameters!$D$15=1,
        IF(
            SUM(--(ISNUMBER(IF($M$4:$V$4=1,(M124:V124),""))))&gt;0,
            MAX(IF(
                ISNUMBER(M124:V124),
                IF(
                    M$4:V$4=1,
                    M124:V124,
                    ""),
                "")),
            MAX(IF(
                ISNUMBER(M124:V124),
                IF(
                    M$4:V$4=2,
                    M124:V124,
                    ""),
                ""))
        ),
        IF(
            Parameters!$D$16=1,
            IFERROR(
                AVERAGE(IF(
                    ISNUMBER(M124:V124),
                    IF(
                        M$4:V$4=1,
                        M124:V124,
                        ""),
                    "")),
                AVERAGE(IF(
                    ISNUMBER(M124:V124),
                    IF(
                        M$4:V$4=2,
                        M124:V124,
                        ""),
                    ""))
            ),
            IF(
                Parameters!$D$17=1,
                IFERROR(
                    IF(
                        OR(
                            IF(
                                ISNUMBER(M124:V124),
                                IF(
                                    M$4:V$4=1,
                                    M124:V124,
                                    ""),
                                "")
                            =0),
                        0,
                        GEOMEAN(IF(
                            ISNUMBER(M124:V124),
                            IF(
                                M$4:V$4=1,
                                M124:V124,
                                ""),
                            ""))
                    ),
                    IF(
                        OR(IF(
                            ISNUMBER(M124:V124),
                            IF(
                                M$4:V$4=2,
                                M124:V124,
                                ""),
                            "")
                            =0),
                        0,
                        GEOMEAN(IF(
                            ISNUMBER(M124:V124),
                            IF(
                                M$4:V$4=2,
                                M124:V124,
                                ""),
                            "")))
                )
            )
        )
    )
)</f>
        <v>0</v>
      </c>
      <c r="I124" s="191" cm="1">
        <f t="array" ref="I124">IF(
    SUM(IF(
            ISNUMBER(
                IF(
                    $M$5:$V$5,
                    (M124:V124),
                    "")),
            1,
            0))
        =0,
    NA(),
    IF(
        Parameters!$D$15=1,
        IF(
            SUM(--(ISNUMBER(IF($M$5:$V$5=1,(M124:V124),""))))&gt;0,
            MAX(IF(
                ISNUMBER(M124:V124),
                IF(
                    M$5:V$5=1,
                    M124:V124,
                    ""),
                "")),
            MAX(IF(
                ISNUMBER(M124:V124),
                IF(
                    M$5:V$5=2,
                    M124:V124,
                    ""),
                ""))
        ),
        IF(
            Parameters!$D$16=1,
            IFERROR(
                AVERAGE(IF(
                    ISNUMBER(M124:V124),
                    IF(
                        M$5:V$5=1,
                        M124:V124,
                        ""),
                    "")),
                AVERAGE(IF(
                    ISNUMBER(M124:V124),
                    IF(
                        M$5:V$5=2,
                        M124:V124,
                        ""),
                    ""))
            ),
            IF(
                Parameters!$D$17=1,
                IFERROR(
                    IF(
                        OR(
                            IF(
                                ISNUMBER(M124:V124),
                                IF(
                                    M$5:V$5=1,
                                    M124:V124,
                                    ""),
                                "")
                            =0),
                        0,
                        GEOMEAN(IF(
                            ISNUMBER(M124:V124),
                            IF(
                                M$5:V$5=1,
                                M124:V124,
                                ""),
                            ""))
                    ),
                    IF(
                        OR(IF(
                            ISNUMBER(M124:V124),
                            IF(
                                M$5:V$5=2,
                                M124:V124,
                                ""),
                            "")
                            =0),
                        0,
                        GEOMEAN(IF(
                            ISNUMBER(M124:V124),
                            IF(
                                M$5:V$5=2,
                                M124:V124,
                                ""),
                            "")))
                )
            )
        )
    )
)</f>
        <v>0</v>
      </c>
      <c r="J124" s="242">
        <v>45142</v>
      </c>
      <c r="K124" s="242">
        <v>45145</v>
      </c>
      <c r="L124" s="91" t="s">
        <v>201</v>
      </c>
      <c r="M124" s="192">
        <v>0</v>
      </c>
      <c r="N124" s="192">
        <v>0</v>
      </c>
      <c r="O124" s="192">
        <v>0</v>
      </c>
      <c r="P124" s="192">
        <v>0</v>
      </c>
      <c r="Q124" s="192">
        <v>0</v>
      </c>
      <c r="R124" s="192" t="s">
        <v>409</v>
      </c>
      <c r="S124" s="192">
        <v>0.8</v>
      </c>
      <c r="T124" s="192" t="s">
        <v>877</v>
      </c>
      <c r="U124" s="192">
        <v>0</v>
      </c>
      <c r="V124" s="192" t="s">
        <v>409</v>
      </c>
      <c r="W124" s="192">
        <v>0</v>
      </c>
      <c r="X124" s="192" t="s">
        <v>409</v>
      </c>
      <c r="Y124" s="192"/>
      <c r="Z124" s="192"/>
      <c r="AA124" s="80"/>
      <c r="AB124" s="80"/>
      <c r="AC124" s="80"/>
    </row>
    <row r="125" spans="1:29" x14ac:dyDescent="0.2">
      <c r="A125" s="84">
        <v>118</v>
      </c>
      <c r="B125" s="84" t="str">
        <f ca="1"/>
        <v>Latvia</v>
      </c>
      <c r="C125" s="84" t="str">
        <f ca="1"/>
        <v>LVA</v>
      </c>
      <c r="D125" s="219" t="str">
        <f ca="1"/>
        <v>ECS           Europe &amp; Central Asia</v>
      </c>
      <c r="E125" s="219" t="str">
        <f ca="1"/>
        <v>NA</v>
      </c>
      <c r="F125" s="190" t="str">
        <f t="shared" ca="1" si="4"/>
        <v/>
      </c>
      <c r="G125" s="80">
        <f>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$M$4:$V$4,
                    (M125:V125),
                    "")),
            1,
            0))
        =0,
    NA(),
    IF(
        Parameters!$D$15=1,
        IF(
            SUM(--(ISNUMBER(IF($M$4:$V$4=1,(M125:V125),""))))&gt;0,
            MAX(IF(
                ISNUMBER(M125:V125),
                IF(
                    M$4:V$4=1,
                    M125:V125,
                    ""),
                "")),
            MAX(IF(
                ISNUMBER(M125:V125),
                IF(
                    M$4:V$4=2,
                    M125:V125,
                    ""),
                ""))
        ),
        IF(
            Parameters!$D$16=1,
            IFERROR(
                AVERAGE(IF(
                    ISNUMBER(M125:V125),
                    IF(
                        M$4:V$4=1,
                        M125:V125,
                        ""),
                    "")),
                AVERAGE(IF(
                    ISNUMBER(M125:V125),
                    IF(
                        M$4:V$4=2,
                        M125:V125,
                        ""),
                    ""))
            ),
            IF(
                Parameters!$D$17=1,
                IFERROR(
                    IF(
                        OR(
                            IF(
                                ISNUMBER(M125:V125),
                                IF(
                                    M$4:V$4=1,
                                    M125:V125,
                                    ""),
                                "")
                            =0),
                        0,
                        GEOMEAN(IF(
                            ISNUMBER(M125:V125),
                            IF(
                                M$4:V$4=1,
                                M125:V125,
                                ""),
                            ""))
                    ),
                    IF(
                        OR(IF(
                            ISNUMBER(M125:V125),
                            IF(
                                M$4:V$4=2,
                                M125:V125,
                                ""),
                            "")
                            =0),
                        0,
                        GEOMEAN(IF(
                            ISNUMBER(M125:V125),
                            IF(
                                M$4:V$4=2,
                                M125:V125,
                                ""),
                            "")))
                )
            )
        )
    )
)</f>
        <v>1.8333333333333299</v>
      </c>
      <c r="I125" s="191" cm="1">
        <f t="array" ref="I125">IF(
    SUM(IF(
            ISNUMBER(
                IF(
                    $M$5:$V$5,
                    (M125:V125),
                    "")),
            1,
            0))
        =0,
    NA(),
    IF(
        Parameters!$D$15=1,
        IF(
            SUM(--(ISNUMBER(IF($M$5:$V$5=1,(M125:V125),""))))&gt;0,
            MAX(IF(
                ISNUMBER(M125:V125),
                IF(
                    M$5:V$5=1,
                    M125:V125,
                    ""),
                "")),
            MAX(IF(
                ISNUMBER(M125:V125),
                IF(
                    M$5:V$5=2,
                    M125:V125,
                    ""),
                ""))
        ),
        IF(
            Parameters!$D$16=1,
            IFERROR(
                AVERAGE(IF(
                    ISNUMBER(M125:V125),
                    IF(
                        M$5:V$5=1,
                        M125:V125,
                        ""),
                    "")),
                AVERAGE(IF(
                    ISNUMBER(M125:V125),
                    IF(
                        M$5:V$5=2,
                        M125:V125,
                        ""),
                    ""))
            ),
            IF(
                Parameters!$D$17=1,
                IFERROR(
                    IF(
                        OR(
                            IF(
                                ISNUMBER(M125:V125),
                                IF(
                                    M$5:V$5=1,
                                    M125:V125,
                                    ""),
                                "")
                            =0),
                        0,
                        GEOMEAN(IF(
                            ISNUMBER(M125:V125),
                            IF(
                                M$5:V$5=1,
                                M125:V125,
                                ""),
                            ""))
                    ),
                    IF(
                        OR(IF(
                            ISNUMBER(M125:V125),
                            IF(
                                M$5:V$5=2,
                                M125:V125,
                                ""),
                            "")
                            =0),
                        0,
                        GEOMEAN(IF(
                            ISNUMBER(M125:V125),
                            IF(
                                M$5:V$5=2,
                                M125:V125,
                                ""),
                            "")))
                )
            )
        )
    )
)</f>
        <v>0</v>
      </c>
      <c r="J125" s="242">
        <v>44753</v>
      </c>
      <c r="K125" s="242">
        <v>45145</v>
      </c>
      <c r="L125" s="91" t="s">
        <v>203</v>
      </c>
      <c r="M125" s="192">
        <v>1.8333333333333299</v>
      </c>
      <c r="N125" s="192">
        <v>0</v>
      </c>
      <c r="O125" s="192">
        <v>0</v>
      </c>
      <c r="P125" s="192">
        <v>0</v>
      </c>
      <c r="Q125" s="192">
        <v>0</v>
      </c>
      <c r="R125" s="192" t="s">
        <v>409</v>
      </c>
      <c r="S125" s="192">
        <v>2.1</v>
      </c>
      <c r="T125" s="192" t="s">
        <v>877</v>
      </c>
      <c r="U125" s="192">
        <v>0</v>
      </c>
      <c r="V125" s="192" t="s">
        <v>409</v>
      </c>
      <c r="W125" s="192">
        <v>0</v>
      </c>
      <c r="X125" s="192" t="s">
        <v>409</v>
      </c>
      <c r="Y125" s="192"/>
      <c r="Z125" s="192"/>
      <c r="AA125" s="80"/>
      <c r="AB125" s="80"/>
      <c r="AC125" s="80"/>
    </row>
    <row r="126" spans="1:29" x14ac:dyDescent="0.2">
      <c r="A126" s="84">
        <v>119</v>
      </c>
      <c r="B126" s="84" t="str">
        <f ca="1"/>
        <v>Macao SAR, China</v>
      </c>
      <c r="C126" s="84" t="str">
        <f ca="1"/>
        <v>MAC</v>
      </c>
      <c r="D126" s="219" t="str">
        <f ca="1"/>
        <v>EAS           East Asia &amp; Pacific</v>
      </c>
      <c r="E126" s="219" t="str">
        <f ca="1"/>
        <v>NA</v>
      </c>
      <c r="F126" s="190" t="str">
        <f t="shared" ca="1" si="4"/>
        <v/>
      </c>
      <c r="G126" s="80">
        <f>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t="e" cm="1">
        <f t="array" ref="H126">IF(
    SUM(IF(
            ISNUMBER(
                IF(
                    $M$4:$V$4,
                    (M126:V126),
                    "")),
            1,
            0))
        =0,
    NA(),
    IF(
        Parameters!$D$15=1,
        IF(
            SUM(--(ISNUMBER(IF($M$4:$V$4=1,(M126:V126),""))))&gt;0,
            MAX(IF(
                ISNUMBER(M126:V126),
                IF(
                    M$4:V$4=1,
                    M126:V126,
                    ""),
                "")),
            MAX(IF(
                ISNUMBER(M126:V126),
                IF(
                    M$4:V$4=2,
                    M126:V126,
                    ""),
                ""))
        ),
        IF(
            Parameters!$D$16=1,
            IFERROR(
                AVERAGE(IF(
                    ISNUMBER(M126:V126),
                    IF(
                        M$4:V$4=1,
                        M126:V126,
                        ""),
                    "")),
                AVERAGE(IF(
                    ISNUMBER(M126:V126),
                    IF(
                        M$4:V$4=2,
                        M126:V126,
                        ""),
                    ""))
            ),
            IF(
                Parameters!$D$17=1,
                IFERROR(
                    IF(
                        OR(
                            IF(
                                ISNUMBER(M126:V126),
                                IF(
                                    M$4:V$4=1,
                                    M126:V126,
                                    ""),
                                "")
                            =0),
                        0,
                        GEOMEAN(IF(
                            ISNUMBER(M126:V126),
                            IF(
                                M$4:V$4=1,
                                M126:V126,
                                ""),
                            ""))
                    ),
                    IF(
                        OR(IF(
                            ISNUMBER(M126:V126),
                            IF(
                                M$4:V$4=2,
                                M126:V126,
                                ""),
                            "")
                            =0),
                        0,
                        GEOMEAN(IF(
                            ISNUMBER(M126:V126),
                            IF(
                                M$4:V$4=2,
                                M126:V126,
                                ""),
                            "")))
                )
            )
        )
    )
)</f>
        <v>#N/A</v>
      </c>
      <c r="I126" s="191" cm="1">
        <f t="array" ref="I126">IF(
    SUM(IF(
            ISNUMBER(
                IF(
                    $M$5:$V$5,
                    (M126:V126),
                    "")),
            1,
            0))
        =0,
    NA(),
    IF(
        Parameters!$D$15=1,
        IF(
            SUM(--(ISNUMBER(IF($M$5:$V$5=1,(M126:V126),""))))&gt;0,
            MAX(IF(
                ISNUMBER(M126:V126),
                IF(
                    M$5:V$5=1,
                    M126:V126,
                    ""),
                "")),
            MAX(IF(
                ISNUMBER(M126:V126),
                IF(
                    M$5:V$5=2,
                    M126:V126,
                    ""),
                ""))
        ),
        IF(
            Parameters!$D$16=1,
            IFERROR(
                AVERAGE(IF(
                    ISNUMBER(M126:V126),
                    IF(
                        M$5:V$5=1,
                        M126:V126,
                        ""),
                    "")),
                AVERAGE(IF(
                    ISNUMBER(M126:V126),
                    IF(
                        M$5:V$5=2,
                        M126:V126,
                        ""),
                    ""))
            ),
            IF(
                Parameters!$D$17=1,
                IFERROR(
                    IF(
                        OR(
                            IF(
                                ISNUMBER(M126:V126),
                                IF(
                                    M$5:V$5=1,
                                    M126:V126,
                                    ""),
                                "")
                            =0),
                        0,
                        GEOMEAN(IF(
                            ISNUMBER(M126:V126),
                            IF(
                                M$5:V$5=1,
                                M126:V126,
                                ""),
                            ""))
                    ),
                    IF(
                        OR(IF(
                            ISNUMBER(M126:V126),
                            IF(
                                M$5:V$5=2,
                                M126:V126,
                                ""),
                            "")
                            =0),
                        0,
                        GEOMEAN(IF(
                            ISNUMBER(M126:V126),
                            IF(
                                M$5:V$5=2,
                                M126:V126,
                                ""),
                            "")))
                )
            )
        )
    )
)</f>
        <v>0</v>
      </c>
      <c r="J126" s="242">
        <v>44887</v>
      </c>
      <c r="K126" s="242">
        <v>45142</v>
      </c>
      <c r="L126" s="91" t="s">
        <v>712</v>
      </c>
      <c r="M126" s="192" t="s">
        <v>409</v>
      </c>
      <c r="N126" s="192" t="s">
        <v>409</v>
      </c>
      <c r="O126" s="192" t="s">
        <v>409</v>
      </c>
      <c r="P126" s="192">
        <v>0</v>
      </c>
      <c r="Q126" s="192">
        <v>0</v>
      </c>
      <c r="R126" s="192" t="s">
        <v>409</v>
      </c>
      <c r="S126" s="192" t="s">
        <v>409</v>
      </c>
      <c r="T126" s="192" t="s">
        <v>409</v>
      </c>
      <c r="U126" s="192" t="s">
        <v>409</v>
      </c>
      <c r="V126" s="192" t="s">
        <v>409</v>
      </c>
      <c r="W126" s="192">
        <v>0</v>
      </c>
      <c r="X126" s="192" t="s">
        <v>409</v>
      </c>
      <c r="Y126" s="192"/>
      <c r="Z126" s="192"/>
      <c r="AA126" s="80"/>
      <c r="AB126" s="80"/>
      <c r="AC126" s="80"/>
    </row>
    <row r="127" spans="1:29" x14ac:dyDescent="0.2">
      <c r="A127" s="84">
        <v>120</v>
      </c>
      <c r="B127" s="84" t="str">
        <f ca="1"/>
        <v>St. Martin (French part)</v>
      </c>
      <c r="C127" s="84" t="str">
        <f ca="1"/>
        <v>MAF</v>
      </c>
      <c r="D127" s="219" t="str">
        <f ca="1"/>
        <v>LCN           Latin America &amp; Caribbean</v>
      </c>
      <c r="E127" s="219" t="str">
        <f ca="1"/>
        <v>NA</v>
      </c>
      <c r="F127" s="190" t="str">
        <f t="shared" ca="1" si="4"/>
        <v/>
      </c>
      <c r="G127" s="80">
        <f>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0</v>
      </c>
      <c r="H127" s="80" t="e" cm="1">
        <f t="array" ref="H127">IF(
    SUM(IF(
            ISNUMBER(
                IF(
                    $M$4:$V$4,
                    (M127:V127),
                    "")),
            1,
            0))
        =0,
    NA(),
    IF(
        Parameters!$D$15=1,
        IF(
            SUM(--(ISNUMBER(IF($M$4:$V$4=1,(M127:V127),""))))&gt;0,
            MAX(IF(
                ISNUMBER(M127:V127),
                IF(
                    M$4:V$4=1,
                    M127:V127,
                    ""),
                "")),
            MAX(IF(
                ISNUMBER(M127:V127),
                IF(
                    M$4:V$4=2,
                    M127:V127,
                    ""),
                ""))
        ),
        IF(
            Parameters!$D$16=1,
            IFERROR(
                AVERAGE(IF(
                    ISNUMBER(M127:V127),
                    IF(
                        M$4:V$4=1,
                        M127:V127,
                        ""),
                    "")),
                AVERAGE(IF(
                    ISNUMBER(M127:V127),
                    IF(
                        M$4:V$4=2,
                        M127:V127,
                        ""),
                    ""))
            ),
            IF(
                Parameters!$D$17=1,
                IFERROR(
                    IF(
                        OR(
                            IF(
                                ISNUMBER(M127:V127),
                                IF(
                                    M$4:V$4=1,
                                    M127:V127,
                                    ""),
                                "")
                            =0),
                        0,
                        GEOMEAN(IF(
                            ISNUMBER(M127:V127),
                            IF(
                                M$4:V$4=1,
                                M127:V127,
                                ""),
                            ""))
                    ),
                    IF(
                        OR(IF(
                            ISNUMBER(M127:V127),
                            IF(
                                M$4:V$4=2,
                                M127:V127,
                                ""),
                            "")
                            =0),
                        0,
                        GEOMEAN(IF(
                            ISNUMBER(M127:V127),
                            IF(
                                M$4:V$4=2,
                                M127:V127,
                                ""),
                            "")))
                )
            )
        )
    )
)</f>
        <v>#N/A</v>
      </c>
      <c r="I127" s="191" cm="1">
        <f t="array" ref="I127">IF(
    SUM(IF(
            ISNUMBER(
                IF(
                    $M$5:$V$5,
                    (M127:V127),
                    "")),
            1,
            0))
        =0,
    NA(),
    IF(
        Parameters!$D$15=1,
        IF(
            SUM(--(ISNUMBER(IF($M$5:$V$5=1,(M127:V127),""))))&gt;0,
            MAX(IF(
                ISNUMBER(M127:V127),
                IF(
                    M$5:V$5=1,
                    M127:V127,
                    ""),
                "")),
            MAX(IF(
                ISNUMBER(M127:V127),
                IF(
                    M$5:V$5=2,
                    M127:V127,
                    ""),
                ""))
        ),
        IF(
            Parameters!$D$16=1,
            IFERROR(
                AVERAGE(IF(
                    ISNUMBER(M127:V127),
                    IF(
                        M$5:V$5=1,
                        M127:V127,
                        ""),
                    "")),
                AVERAGE(IF(
                    ISNUMBER(M127:V127),
                    IF(
                        M$5:V$5=2,
                        M127:V127,
                        ""),
                    ""))
            ),
            IF(
                Parameters!$D$17=1,
                IFERROR(
                    IF(
                        OR(
                            IF(
                                ISNUMBER(M127:V127),
                                IF(
                                    M$5:V$5=1,
                                    M127:V127,
                                    ""),
                                "")
                            =0),
                        0,
                        GEOMEAN(IF(
                            ISNUMBER(M127:V127),
                            IF(
                                M$5:V$5=1,
                                M127:V127,
                                ""),
                            ""))
                    ),
                    IF(
                        OR(IF(
                            ISNUMBER(M127:V127),
                            IF(
                                M$5:V$5=2,
                                M127:V127,
                                ""),
                            "")
                            =0),
                        0,
                        GEOMEAN(IF(
                            ISNUMBER(M127:V127),
                            IF(
                                M$5:V$5=2,
                                M127:V127,
                                ""),
                            "")))
                )
            )
        )
    )
)</f>
        <v>0</v>
      </c>
      <c r="J127" s="242" t="s">
        <v>409</v>
      </c>
      <c r="K127" s="242">
        <v>45142</v>
      </c>
      <c r="L127" s="91" t="s">
        <v>713</v>
      </c>
      <c r="M127" s="192" t="s">
        <v>409</v>
      </c>
      <c r="N127" s="192" t="s">
        <v>409</v>
      </c>
      <c r="O127" s="192" t="s">
        <v>409</v>
      </c>
      <c r="P127" s="192">
        <v>0</v>
      </c>
      <c r="Q127" s="192">
        <v>0</v>
      </c>
      <c r="R127" s="192" t="s">
        <v>409</v>
      </c>
      <c r="S127" s="192" t="s">
        <v>409</v>
      </c>
      <c r="T127" s="192" t="s">
        <v>409</v>
      </c>
      <c r="U127" s="192" t="s">
        <v>409</v>
      </c>
      <c r="V127" s="192" t="s">
        <v>409</v>
      </c>
      <c r="W127" s="192">
        <v>0</v>
      </c>
      <c r="X127" s="192" t="s">
        <v>409</v>
      </c>
      <c r="Y127" s="192"/>
      <c r="Z127" s="192"/>
      <c r="AA127" s="80"/>
      <c r="AB127" s="80"/>
      <c r="AC127" s="80"/>
    </row>
    <row r="128" spans="1:29" x14ac:dyDescent="0.2">
      <c r="A128" s="84">
        <v>121</v>
      </c>
      <c r="B128" s="84" t="str">
        <f ca="1"/>
        <v>Morocco</v>
      </c>
      <c r="C128" s="84" t="str">
        <f ca="1"/>
        <v>MAR</v>
      </c>
      <c r="D128" s="219" t="str">
        <f ca="1"/>
        <v>MEA           Middle East &amp; North Africa</v>
      </c>
      <c r="E128" s="219" t="str">
        <f ca="1"/>
        <v>IBRD</v>
      </c>
      <c r="F128" s="190" t="str">
        <f t="shared" ca="1" si="4"/>
        <v/>
      </c>
      <c r="G128" s="80">
        <f>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7.8528126595931598</v>
      </c>
      <c r="H128" s="80" cm="1">
        <f t="array" ref="H128">IF(
    SUM(IF(
            ISNUMBER(
                IF(
                    $M$4:$V$4,
                    (M128:V128),
                    "")),
            1,
            0))
        =0,
    NA(),
    IF(
        Parameters!$D$15=1,
        IF(
            SUM(--(ISNUMBER(IF($M$4:$V$4=1,(M128:V128),""))))&gt;0,
            MAX(IF(
                ISNUMBER(M128:V128),
                IF(
                    M$4:V$4=1,
                    M128:V128,
                    ""),
                "")),
            MAX(IF(
                ISNUMBER(M128:V128),
                IF(
                    M$4:V$4=2,
                    M128:V128,
                    ""),
                ""))
        ),
        IF(
            Parameters!$D$16=1,
            IFERROR(
                AVERAGE(IF(
                    ISNUMBER(M128:V128),
                    IF(
                        M$4:V$4=1,
                        M128:V128,
                        ""),
                    "")),
                AVERAGE(IF(
                    ISNUMBER(M128:V128),
                    IF(
                        M$4:V$4=2,
                        M128:V128,
                        ""),
                    ""))
            ),
            IF(
                Parameters!$D$17=1,
                IFERROR(
                    IF(
                        OR(
                            IF(
                                ISNUMBER(M128:V128),
                                IF(
                                    M$4:V$4=1,
                                    M128:V128,
                                    ""),
                                "")
                            =0),
                        0,
                        GEOMEAN(IF(
                            ISNUMBER(M128:V128),
                            IF(
                                M$4:V$4=1,
                                M128:V128,
                                ""),
                            ""))
                    ),
                    IF(
                        OR(IF(
                            ISNUMBER(M128:V128),
                            IF(
                                M$4:V$4=2,
                                M128:V128,
                                ""),
                            "")
                            =0),
                        0,
                        GEOMEAN(IF(
                            ISNUMBER(M128:V128),
                            IF(
                                M$4:V$4=2,
                                M128:V128,
                                ""),
                            "")))
                )
            )
        )
    )
)</f>
        <v>6.1666666666666599</v>
      </c>
      <c r="I128" s="191" cm="1">
        <f t="array" ref="I128">IF(
    SUM(IF(
            ISNUMBER(
                IF(
                    $M$5:$V$5,
                    (M128:V128),
                    "")),
            1,
            0))
        =0,
    NA(),
    IF(
        Parameters!$D$15=1,
        IF(
            SUM(--(ISNUMBER(IF($M$5:$V$5=1,(M128:V128),""))))&gt;0,
            MAX(IF(
                ISNUMBER(M128:V128),
                IF(
                    M$5:V$5=1,
                    M128:V128,
                    ""),
                "")),
            MAX(IF(
                ISNUMBER(M128:V128),
                IF(
                    M$5:V$5=2,
                    M128:V128,
                    ""),
                ""))
        ),
        IF(
            Parameters!$D$16=1,
            IFERROR(
                AVERAGE(IF(
                    ISNUMBER(M128:V128),
                    IF(
                        M$5:V$5=1,
                        M128:V128,
                        ""),
                    "")),
                AVERAGE(IF(
                    ISNUMBER(M128:V128),
                    IF(
                        M$5:V$5=2,
                        M128:V128,
                        ""),
                    ""))
            ),
            IF(
                Parameters!$D$17=1,
                IFERROR(
                    IF(
                        OR(
                            IF(
                                ISNUMBER(M128:V128),
                                IF(
                                    M$5:V$5=1,
                                    M128:V128,
                                    ""),
                                "")
                            =0),
                        0,
                        GEOMEAN(IF(
                            ISNUMBER(M128:V128),
                            IF(
                                M$5:V$5=1,
                                M128:V128,
                                ""),
                            ""))
                    ),
                    IF(
                        OR(IF(
                            ISNUMBER(M128:V128),
                            IF(
                                M$5:V$5=2,
                                M128:V128,
                                ""),
                            "")
                            =0),
                        0,
                        GEOMEAN(IF(
                            ISNUMBER(M128:V128),
                            IF(
                                M$5:V$5=2,
                                M128:V128,
                                ""),
                            "")))
                )
            )
        )
    )
)</f>
        <v>10</v>
      </c>
      <c r="J128" s="242">
        <v>45142</v>
      </c>
      <c r="K128" s="242">
        <v>45145</v>
      </c>
      <c r="L128" s="91" t="s">
        <v>205</v>
      </c>
      <c r="M128" s="192">
        <v>6.1666666666666599</v>
      </c>
      <c r="N128" s="192">
        <v>10</v>
      </c>
      <c r="O128" s="192">
        <v>0</v>
      </c>
      <c r="P128" s="192">
        <v>0</v>
      </c>
      <c r="Q128" s="192">
        <v>0</v>
      </c>
      <c r="R128" s="192" t="s">
        <v>409</v>
      </c>
      <c r="S128" s="192">
        <v>4.7</v>
      </c>
      <c r="T128" s="192" t="s">
        <v>891</v>
      </c>
      <c r="U128" s="192">
        <v>0</v>
      </c>
      <c r="V128" s="192" t="s">
        <v>409</v>
      </c>
      <c r="W128" s="192">
        <v>0</v>
      </c>
      <c r="X128" s="192" t="s">
        <v>409</v>
      </c>
      <c r="Y128" s="192"/>
      <c r="Z128" s="192"/>
      <c r="AA128" s="80"/>
      <c r="AB128" s="80"/>
      <c r="AC128" s="80"/>
    </row>
    <row r="129" spans="1:29" x14ac:dyDescent="0.2">
      <c r="A129" s="84">
        <v>122</v>
      </c>
      <c r="B129" s="84" t="str">
        <f ca="1"/>
        <v>Monaco</v>
      </c>
      <c r="C129" s="84" t="str">
        <f ca="1"/>
        <v>MCO</v>
      </c>
      <c r="D129" s="219" t="str">
        <f ca="1"/>
        <v>ECS           Europe &amp; Central Asia</v>
      </c>
      <c r="E129" s="219" t="str">
        <f ca="1"/>
        <v>NA</v>
      </c>
      <c r="F129" s="190" t="str">
        <f t="shared" ca="1" si="4"/>
        <v/>
      </c>
      <c r="G129" s="80">
        <f>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0</v>
      </c>
      <c r="H129" s="80" t="e" cm="1">
        <f t="array" ref="H129">IF(
    SUM(IF(
            ISNUMBER(
                IF(
                    $M$4:$V$4,
                    (M129:V129),
                    "")),
            1,
            0))
        =0,
    NA(),
    IF(
        Parameters!$D$15=1,
        IF(
            SUM(--(ISNUMBER(IF($M$4:$V$4=1,(M129:V129),""))))&gt;0,
            MAX(IF(
                ISNUMBER(M129:V129),
                IF(
                    M$4:V$4=1,
                    M129:V129,
                    ""),
                "")),
            MAX(IF(
                ISNUMBER(M129:V129),
                IF(
                    M$4:V$4=2,
                    M129:V129,
                    ""),
                ""))
        ),
        IF(
            Parameters!$D$16=1,
            IFERROR(
                AVERAGE(IF(
                    ISNUMBER(M129:V129),
                    IF(
                        M$4:V$4=1,
                        M129:V129,
                        ""),
                    "")),
                AVERAGE(IF(
                    ISNUMBER(M129:V129),
                    IF(
                        M$4:V$4=2,
                        M129:V129,
                        ""),
                    ""))
            ),
            IF(
                Parameters!$D$17=1,
                IFERROR(
                    IF(
                        OR(
                            IF(
                                ISNUMBER(M129:V129),
                                IF(
                                    M$4:V$4=1,
                                    M129:V129,
                                    ""),
                                "")
                            =0),
                        0,
                        GEOMEAN(IF(
                            ISNUMBER(M129:V129),
                            IF(
                                M$4:V$4=1,
                                M129:V129,
                                ""),
                            ""))
                    ),
                    IF(
                        OR(IF(
                            ISNUMBER(M129:V129),
                            IF(
                                M$4:V$4=2,
                                M129:V129,
                                ""),
                            "")
                            =0),
                        0,
                        GEOMEAN(IF(
                            ISNUMBER(M129:V129),
                            IF(
                                M$4:V$4=2,
                                M129:V129,
                                ""),
                            "")))
                )
            )
        )
    )
)</f>
        <v>#N/A</v>
      </c>
      <c r="I129" s="191" cm="1">
        <f t="array" ref="I129">IF(
    SUM(IF(
            ISNUMBER(
                IF(
                    $M$5:$V$5,
                    (M129:V129),
                    "")),
            1,
            0))
        =0,
    NA(),
    IF(
        Parameters!$D$15=1,
        IF(
            SUM(--(ISNUMBER(IF($M$5:$V$5=1,(M129:V129),""))))&gt;0,
            MAX(IF(
                ISNUMBER(M129:V129),
                IF(
                    M$5:V$5=1,
                    M129:V129,
                    ""),
                "")),
            MAX(IF(
                ISNUMBER(M129:V129),
                IF(
                    M$5:V$5=2,
                    M129:V129,
                    ""),
                ""))
        ),
        IF(
            Parameters!$D$16=1,
            IFERROR(
                AVERAGE(IF(
                    ISNUMBER(M129:V129),
                    IF(
                        M$5:V$5=1,
                        M129:V129,
                        ""),
                    "")),
                AVERAGE(IF(
                    ISNUMBER(M129:V129),
                    IF(
                        M$5:V$5=2,
                        M129:V129,
                        ""),
                    ""))
            ),
            IF(
                Parameters!$D$17=1,
                IFERROR(
                    IF(
                        OR(
                            IF(
                                ISNUMBER(M129:V129),
                                IF(
                                    M$5:V$5=1,
                                    M129:V129,
                                    ""),
                                "")
                            =0),
                        0,
                        GEOMEAN(IF(
                            ISNUMBER(M129:V129),
                            IF(
                                M$5:V$5=1,
                                M129:V129,
                                ""),
                            ""))
                    ),
                    IF(
                        OR(IF(
                            ISNUMBER(M129:V129),
                            IF(
                                M$5:V$5=2,
                                M129:V129,
                                ""),
                            "")
                            =0),
                        0,
                        GEOMEAN(IF(
                            ISNUMBER(M129:V129),
                            IF(
                                M$5:V$5=2,
                                M129:V129,
                                ""),
                            "")))
                )
            )
        )
    )
)</f>
        <v>0</v>
      </c>
      <c r="J129" s="242" t="s">
        <v>409</v>
      </c>
      <c r="K129" s="242">
        <v>44887</v>
      </c>
      <c r="L129" s="91" t="s">
        <v>714</v>
      </c>
      <c r="M129" s="192" t="s">
        <v>409</v>
      </c>
      <c r="N129" s="192" t="s">
        <v>409</v>
      </c>
      <c r="O129" s="192" t="s">
        <v>409</v>
      </c>
      <c r="P129" s="192">
        <v>0</v>
      </c>
      <c r="Q129" s="192">
        <v>0</v>
      </c>
      <c r="R129" s="192" t="s">
        <v>409</v>
      </c>
      <c r="S129" s="192" t="s">
        <v>409</v>
      </c>
      <c r="T129" s="192" t="s">
        <v>409</v>
      </c>
      <c r="U129" s="192" t="s">
        <v>409</v>
      </c>
      <c r="V129" s="192" t="s">
        <v>409</v>
      </c>
      <c r="W129" s="192">
        <v>0</v>
      </c>
      <c r="X129" s="192" t="s">
        <v>409</v>
      </c>
      <c r="Y129" s="192"/>
      <c r="Z129" s="192"/>
      <c r="AA129" s="80"/>
      <c r="AB129" s="80"/>
      <c r="AC129" s="80"/>
    </row>
    <row r="130" spans="1:29" x14ac:dyDescent="0.2">
      <c r="A130" s="84">
        <v>123</v>
      </c>
      <c r="B130" s="84" t="str">
        <f ca="1"/>
        <v>Moldova</v>
      </c>
      <c r="C130" s="84" t="str">
        <f ca="1"/>
        <v>MDA</v>
      </c>
      <c r="D130" s="219" t="str">
        <f ca="1"/>
        <v>ECS           Europe &amp; Central Asia</v>
      </c>
      <c r="E130" s="219" t="str">
        <f ca="1"/>
        <v>IBRD</v>
      </c>
      <c r="F130" s="190" t="str">
        <f t="shared" ca="1" si="4"/>
        <v/>
      </c>
      <c r="G130" s="80">
        <f>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0</v>
      </c>
      <c r="H130" s="80" cm="1">
        <f t="array" ref="H130">IF(
    SUM(IF(
            ISNUMBER(
                IF(
                    $M$4:$V$4,
                    (M130:V130),
                    "")),
            1,
            0))
        =0,
    NA(),
    IF(
        Parameters!$D$15=1,
        IF(
            SUM(--(ISNUMBER(IF($M$4:$V$4=1,(M130:V130),""))))&gt;0,
            MAX(IF(
                ISNUMBER(M130:V130),
                IF(
                    M$4:V$4=1,
                    M130:V130,
                    ""),
                "")),
            MAX(IF(
                ISNUMBER(M130:V130),
                IF(
                    M$4:V$4=2,
                    M130:V130,
                    ""),
                ""))
        ),
        IF(
            Parameters!$D$16=1,
            IFERROR(
                AVERAGE(IF(
                    ISNUMBER(M130:V130),
                    IF(
                        M$4:V$4=1,
                        M130:V130,
                        ""),
                    "")),
                AVERAGE(IF(
                    ISNUMBER(M130:V130),
                    IF(
                        M$4:V$4=2,
                        M130:V130,
                        ""),
                    ""))
            ),
            IF(
                Parameters!$D$17=1,
                IFERROR(
                    IF(
                        OR(
                            IF(
                                ISNUMBER(M130:V130),
                                IF(
                                    M$4:V$4=1,
                                    M130:V130,
                                    ""),
                                "")
                            =0),
                        0,
                        GEOMEAN(IF(
                            ISNUMBER(M130:V130),
                            IF(
                                M$4:V$4=1,
                                M130:V130,
                                ""),
                            ""))
                    ),
                    IF(
                        OR(IF(
                            ISNUMBER(M130:V130),
                            IF(
                                M$4:V$4=2,
                                M130:V130,
                                ""),
                            "")
                            =0),
                        0,
                        GEOMEAN(IF(
                            ISNUMBER(M130:V130),
                            IF(
                                M$4:V$4=2,
                                M130:V130,
                                ""),
                            "")))
                )
            )
        )
    )
)</f>
        <v>5.1666666666666599</v>
      </c>
      <c r="I130" s="191" cm="1">
        <f t="array" ref="I130">IF(
    SUM(IF(
            ISNUMBER(
                IF(
                    $M$5:$V$5,
                    (M130:V130),
                    "")),
            1,
            0))
        =0,
    NA(),
    IF(
        Parameters!$D$15=1,
        IF(
            SUM(--(ISNUMBER(IF($M$5:$V$5=1,(M130:V130),""))))&gt;0,
            MAX(IF(
                ISNUMBER(M130:V130),
                IF(
                    M$5:V$5=1,
                    M130:V130,
                    ""),
                "")),
            MAX(IF(
                ISNUMBER(M130:V130),
                IF(
                    M$5:V$5=2,
                    M130:V130,
                    ""),
                ""))
        ),
        IF(
            Parameters!$D$16=1,
            IFERROR(
                AVERAGE(IF(
                    ISNUMBER(M130:V130),
                    IF(
                        M$5:V$5=1,
                        M130:V130,
                        ""),
                    "")),
                AVERAGE(IF(
                    ISNUMBER(M130:V130),
                    IF(
                        M$5:V$5=2,
                        M130:V130,
                        ""),
                    ""))
            ),
            IF(
                Parameters!$D$17=1,
                IFERROR(
                    IF(
                        OR(
                            IF(
                                ISNUMBER(M130:V130),
                                IF(
                                    M$5:V$5=1,
                                    M130:V130,
                                    ""),
                                "")
                            =0),
                        0,
                        GEOMEAN(IF(
                            ISNUMBER(M130:V130),
                            IF(
                                M$5:V$5=1,
                                M130:V130,
                                ""),
                            ""))
                    ),
                    IF(
                        OR(IF(
                            ISNUMBER(M130:V130),
                            IF(
                                M$5:V$5=2,
                                M130:V130,
                                ""),
                            "")
                            =0),
                        0,
                        GEOMEAN(IF(
                            ISNUMBER(M130:V130),
                            IF(
                                M$5:V$5=2,
                                M130:V130,
                                ""),
                            "")))
                )
            )
        )
    )
)</f>
        <v>0</v>
      </c>
      <c r="J130" s="242">
        <v>45142</v>
      </c>
      <c r="K130" s="242">
        <v>44862</v>
      </c>
      <c r="L130" s="91" t="s">
        <v>206</v>
      </c>
      <c r="M130" s="192">
        <v>5.1666666666666599</v>
      </c>
      <c r="N130" s="192" t="s">
        <v>409</v>
      </c>
      <c r="O130" s="192">
        <v>0</v>
      </c>
      <c r="P130" s="192">
        <v>0</v>
      </c>
      <c r="Q130" s="192">
        <v>0</v>
      </c>
      <c r="R130" s="192" t="s">
        <v>409</v>
      </c>
      <c r="S130" s="192">
        <v>4.0999999999999996</v>
      </c>
      <c r="T130" s="192" t="s">
        <v>409</v>
      </c>
      <c r="U130" s="192">
        <v>0</v>
      </c>
      <c r="V130" s="192" t="s">
        <v>409</v>
      </c>
      <c r="W130" s="192">
        <v>0</v>
      </c>
      <c r="X130" s="192" t="s">
        <v>409</v>
      </c>
      <c r="Y130" s="192"/>
      <c r="Z130" s="192"/>
      <c r="AA130" s="80"/>
      <c r="AB130" s="80"/>
      <c r="AC130" s="80"/>
    </row>
    <row r="131" spans="1:29" x14ac:dyDescent="0.2">
      <c r="A131" s="84">
        <v>124</v>
      </c>
      <c r="B131" s="84" t="str">
        <f ca="1"/>
        <v>Madagascar</v>
      </c>
      <c r="C131" s="84" t="str">
        <f ca="1"/>
        <v>MDG</v>
      </c>
      <c r="D131" s="219" t="str">
        <f ca="1"/>
        <v>SSF           Sub-Saharan Africa</v>
      </c>
      <c r="E131" s="219" t="str">
        <f ca="1"/>
        <v>IDA</v>
      </c>
      <c r="F131" s="190" t="str">
        <f t="shared" ca="1" si="4"/>
        <v/>
      </c>
      <c r="G131" s="80">
        <f>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0</v>
      </c>
      <c r="H131" s="80" cm="1">
        <f t="array" ref="H131">IF(
    SUM(IF(
            ISNUMBER(
                IF(
                    $M$4:$V$4,
                    (M131:V131),
                    "")),
            1,
            0))
        =0,
    NA(),
    IF(
        Parameters!$D$15=1,
        IF(
            SUM(--(ISNUMBER(IF($M$4:$V$4=1,(M131:V131),""))))&gt;0,
            MAX(IF(
                ISNUMBER(M131:V131),
                IF(
                    M$4:V$4=1,
                    M131:V131,
                    ""),
                "")),
            MAX(IF(
                ISNUMBER(M131:V131),
                IF(
                    M$4:V$4=2,
                    M131:V131,
                    ""),
                ""))
        ),
        IF(
            Parameters!$D$16=1,
            IFERROR(
                AVERAGE(IF(
                    ISNUMBER(M131:V131),
                    IF(
                        M$4:V$4=1,
                        M131:V131,
                        ""),
                    "")),
                AVERAGE(IF(
                    ISNUMBER(M131:V131),
                    IF(
                        M$4:V$4=2,
                        M131:V131,
                        ""),
                    ""))
            ),
            IF(
                Parameters!$D$17=1,
                IFERROR(
                    IF(
                        OR(
                            IF(
                                ISNUMBER(M131:V131),
                                IF(
                                    M$4:V$4=1,
                                    M131:V131,
                                    ""),
                                "")
                            =0),
                        0,
                        GEOMEAN(IF(
                            ISNUMBER(M131:V131),
                            IF(
                                M$4:V$4=1,
                                M131:V131,
                                ""),
                            ""))
                    ),
                    IF(
                        OR(IF(
                            ISNUMBER(M131:V131),
                            IF(
                                M$4:V$4=2,
                                M131:V131,
                                ""),
                            "")
                            =0),
                        0,
                        GEOMEAN(IF(
                            ISNUMBER(M131:V131),
                            IF(
                                M$4:V$4=2,
                                M131:V131,
                                ""),
                            "")))
                )
            )
        )
    )
)</f>
        <v>8.5</v>
      </c>
      <c r="I131" s="191" cm="1">
        <f t="array" ref="I131">IF(
    SUM(IF(
            ISNUMBER(
                IF(
                    $M$5:$V$5,
                    (M131:V131),
                    "")),
            1,
            0))
        =0,
    NA(),
    IF(
        Parameters!$D$15=1,
        IF(
            SUM(--(ISNUMBER(IF($M$5:$V$5=1,(M131:V131),""))))&gt;0,
            MAX(IF(
                ISNUMBER(M131:V131),
                IF(
                    M$5:V$5=1,
                    M131:V131,
                    ""),
                "")),
            MAX(IF(
                ISNUMBER(M131:V131),
                IF(
                    M$5:V$5=2,
                    M131:V131,
                    ""),
                ""))
        ),
        IF(
            Parameters!$D$16=1,
            IFERROR(
                AVERAGE(IF(
                    ISNUMBER(M131:V131),
                    IF(
                        M$5:V$5=1,
                        M131:V131,
                        ""),
                    "")),
                AVERAGE(IF(
                    ISNUMBER(M131:V131),
                    IF(
                        M$5:V$5=2,
                        M131:V131,
                        ""),
                    ""))
            ),
            IF(
                Parameters!$D$17=1,
                IFERROR(
                    IF(
                        OR(
                            IF(
                                ISNUMBER(M131:V131),
                                IF(
                                    M$5:V$5=1,
                                    M131:V131,
                                    ""),
                                "")
                            =0),
                        0,
                        GEOMEAN(IF(
                            ISNUMBER(M131:V131),
                            IF(
                                M$5:V$5=1,
                                M131:V131,
                                ""),
                            ""))
                    ),
                    IF(
                        OR(IF(
                            ISNUMBER(M131:V131),
                            IF(
                                M$5:V$5=2,
                                M131:V131,
                                ""),
                            "")
                            =0),
                        0,
                        GEOMEAN(IF(
                            ISNUMBER(M131:V131),
                            IF(
                                M$5:V$5=2,
                                M131:V131,
                                ""),
                            "")))
                )
            )
        )
    )
)</f>
        <v>0</v>
      </c>
      <c r="J131" s="242">
        <v>45142</v>
      </c>
      <c r="K131" s="242">
        <v>45145</v>
      </c>
      <c r="L131" s="91" t="s">
        <v>208</v>
      </c>
      <c r="M131" s="192">
        <v>8.5</v>
      </c>
      <c r="N131" s="192">
        <v>0</v>
      </c>
      <c r="O131" s="192">
        <v>0</v>
      </c>
      <c r="P131" s="192">
        <v>0</v>
      </c>
      <c r="Q131" s="192">
        <v>0</v>
      </c>
      <c r="R131" s="192" t="s">
        <v>409</v>
      </c>
      <c r="S131" s="192">
        <v>6.1</v>
      </c>
      <c r="T131" s="192" t="s">
        <v>909</v>
      </c>
      <c r="U131" s="192">
        <v>0</v>
      </c>
      <c r="V131" s="192" t="s">
        <v>409</v>
      </c>
      <c r="W131" s="192">
        <v>2.7397260273972601E-2</v>
      </c>
      <c r="X131" s="192" t="s">
        <v>409</v>
      </c>
      <c r="Y131" s="192"/>
      <c r="Z131" s="192"/>
      <c r="AA131" s="80"/>
      <c r="AB131" s="80"/>
      <c r="AC131" s="80"/>
    </row>
    <row r="132" spans="1:29" x14ac:dyDescent="0.2">
      <c r="A132" s="84">
        <v>125</v>
      </c>
      <c r="B132" s="84" t="str">
        <f ca="1"/>
        <v>Maldives</v>
      </c>
      <c r="C132" s="84" t="str">
        <f ca="1"/>
        <v>MDV</v>
      </c>
      <c r="D132" s="219" t="str">
        <f ca="1"/>
        <v>SAS           South Asia</v>
      </c>
      <c r="E132" s="219" t="str">
        <f ca="1"/>
        <v>IDA</v>
      </c>
      <c r="F132" s="190" t="str">
        <f t="shared" ca="1" si="4"/>
        <v/>
      </c>
      <c r="G132" s="80">
        <f>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$M$4:$V$4,
                    (M132:V132),
                    "")),
            1,
            0))
        =0,
    NA(),
    IF(
        Parameters!$D$15=1,
        IF(
            SUM(--(ISNUMBER(IF($M$4:$V$4=1,(M132:V132),""))))&gt;0,
            MAX(IF(
                ISNUMBER(M132:V132),
                IF(
                    M$4:V$4=1,
                    M132:V132,
                    ""),
                "")),
            MAX(IF(
                ISNUMBER(M132:V132),
                IF(
                    M$4:V$4=2,
                    M132:V132,
                    ""),
                ""))
        ),
        IF(
            Parameters!$D$16=1,
            IFERROR(
                AVERAGE(IF(
                    ISNUMBER(M132:V132),
                    IF(
                        M$4:V$4=1,
                        M132:V132,
                        ""),
                    "")),
                AVERAGE(IF(
                    ISNUMBER(M132:V132),
                    IF(
                        M$4:V$4=2,
                        M132:V132,
                        ""),
                    ""))
            ),
            IF(
                Parameters!$D$17=1,
                IFERROR(
                    IF(
                        OR(
                            IF(
                                ISNUMBER(M132:V132),
                                IF(
                                    M$4:V$4=1,
                                    M132:V132,
                                    ""),
                                "")
                            =0),
                        0,
                        GEOMEAN(IF(
                            ISNUMBER(M132:V132),
                            IF(
                                M$4:V$4=1,
                                M132:V132,
                                ""),
                            ""))
                    ),
                    IF(
                        OR(IF(
                            ISNUMBER(M132:V132),
                            IF(
                                M$4:V$4=2,
                                M132:V132,
                                ""),
                            "")
                            =0),
                        0,
                        GEOMEAN(IF(
                            ISNUMBER(M132:V132),
                            IF(
                                M$4:V$4=2,
                                M132:V132,
                                ""),
                            "")))
                )
            )
        )
    )
)</f>
        <v>3.6666666666666599</v>
      </c>
      <c r="I132" s="191" cm="1">
        <f t="array" ref="I132">IF(
    SUM(IF(
            ISNUMBER(
                IF(
                    $M$5:$V$5,
                    (M132:V132),
                    "")),
            1,
            0))
        =0,
    NA(),
    IF(
        Parameters!$D$15=1,
        IF(
            SUM(--(ISNUMBER(IF($M$5:$V$5=1,(M132:V132),""))))&gt;0,
            MAX(IF(
                ISNUMBER(M132:V132),
                IF(
                    M$5:V$5=1,
                    M132:V132,
                    ""),
                "")),
            MAX(IF(
                ISNUMBER(M132:V132),
                IF(
                    M$5:V$5=2,
                    M132:V132,
                    ""),
                ""))
        ),
        IF(
            Parameters!$D$16=1,
            IFERROR(
                AVERAGE(IF(
                    ISNUMBER(M132:V132),
                    IF(
                        M$5:V$5=1,
                        M132:V132,
                        ""),
                    "")),
                AVERAGE(IF(
                    ISNUMBER(M132:V132),
                    IF(
                        M$5:V$5=2,
                        M132:V132,
                        ""),
                    ""))
            ),
            IF(
                Parameters!$D$17=1,
                IFERROR(
                    IF(
                        OR(
                            IF(
                                ISNUMBER(M132:V132),
                                IF(
                                    M$5:V$5=1,
                                    M132:V132,
                                    ""),
                                "")
                            =0),
                        0,
                        GEOMEAN(IF(
                            ISNUMBER(M132:V132),
                            IF(
                                M$5:V$5=1,
                                M132:V132,
                                ""),
                            ""))
                    ),
                    IF(
                        OR(IF(
                            ISNUMBER(M132:V132),
                            IF(
                                M$5:V$5=2,
                                M132:V132,
                                ""),
                            "")
                            =0),
                        0,
                        GEOMEAN(IF(
                            ISNUMBER(M132:V132),
                            IF(
                                M$5:V$5=2,
                                M132:V132,
                                ""),
                            "")))
                )
            )
        )
    )
)</f>
        <v>0</v>
      </c>
      <c r="J132" s="242">
        <v>45142</v>
      </c>
      <c r="K132" s="242">
        <v>45093</v>
      </c>
      <c r="L132" s="91" t="s">
        <v>210</v>
      </c>
      <c r="M132" s="192">
        <v>3.6666666666666599</v>
      </c>
      <c r="N132" s="192" t="s">
        <v>409</v>
      </c>
      <c r="O132" s="192">
        <v>0</v>
      </c>
      <c r="P132" s="192">
        <v>0</v>
      </c>
      <c r="Q132" s="192">
        <v>0</v>
      </c>
      <c r="R132" s="192" t="s">
        <v>409</v>
      </c>
      <c r="S132" s="192">
        <v>3.2</v>
      </c>
      <c r="T132" s="192" t="s">
        <v>409</v>
      </c>
      <c r="U132" s="192">
        <v>0</v>
      </c>
      <c r="V132" s="192" t="s">
        <v>409</v>
      </c>
      <c r="W132" s="192">
        <v>0</v>
      </c>
      <c r="X132" s="192" t="s">
        <v>409</v>
      </c>
      <c r="Y132" s="192"/>
      <c r="Z132" s="192"/>
      <c r="AA132" s="80"/>
      <c r="AB132" s="80"/>
      <c r="AC132" s="80"/>
    </row>
    <row r="133" spans="1:29" x14ac:dyDescent="0.2">
      <c r="A133" s="84">
        <v>126</v>
      </c>
      <c r="B133" s="84" t="str">
        <f ca="1"/>
        <v>Mexico</v>
      </c>
      <c r="C133" s="84" t="str">
        <f ca="1"/>
        <v>MEX</v>
      </c>
      <c r="D133" s="219" t="str">
        <f ca="1"/>
        <v>LCN           Latin America &amp; Caribbean</v>
      </c>
      <c r="E133" s="219" t="str">
        <f ca="1"/>
        <v>IBRD</v>
      </c>
      <c r="F133" s="190" t="str">
        <f t="shared" ca="1" si="4"/>
        <v/>
      </c>
      <c r="G133" s="80">
        <f>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9.7467943448089631</v>
      </c>
      <c r="H133" s="80" cm="1">
        <f t="array" ref="H133">IF(
    SUM(IF(
            ISNUMBER(
                IF(
                    $M$4:$V$4,
                    (M133:V133),
                    "")),
            1,
            0))
        =0,
    NA(),
    IF(
        Parameters!$D$15=1,
        IF(
            SUM(--(ISNUMBER(IF($M$4:$V$4=1,(M133:V133),""))))&gt;0,
            MAX(IF(
                ISNUMBER(M133:V133),
                IF(
                    M$4:V$4=1,
                    M133:V133,
                    ""),
                "")),
            MAX(IF(
                ISNUMBER(M133:V133),
                IF(
                    M$4:V$4=2,
                    M133:V133,
                    ""),
                ""))
        ),
        IF(
            Parameters!$D$16=1,
            IFERROR(
                AVERAGE(IF(
                    ISNUMBER(M133:V133),
                    IF(
                        M$4:V$4=1,
                        M133:V133,
                        ""),
                    "")),
                AVERAGE(IF(
                    ISNUMBER(M133:V133),
                    IF(
                        M$4:V$4=2,
                        M133:V133,
                        ""),
                    ""))
            ),
            IF(
                Parameters!$D$17=1,
                IFERROR(
                    IF(
                        OR(
                            IF(
                                ISNUMBER(M133:V133),
                                IF(
                                    M$4:V$4=1,
                                    M133:V133,
                                    ""),
                                "")
                            =0),
                        0,
                        GEOMEAN(IF(
                            ISNUMBER(M133:V133),
                            IF(
                                M$4:V$4=1,
                                M133:V133,
                                ""),
                            ""))
                    ),
                    IF(
                        OR(IF(
                            ISNUMBER(M133:V133),
                            IF(
                                M$4:V$4=2,
                                M133:V133,
                                ""),
                            "")
                            =0),
                        0,
                        GEOMEAN(IF(
                            ISNUMBER(M133:V133),
                            IF(
                                M$4:V$4=2,
                                M133:V133,
                                ""),
                            "")))
                )
            )
        )
    )
)</f>
        <v>9.5</v>
      </c>
      <c r="I133" s="191" cm="1">
        <f t="array" ref="I133">IF(
    SUM(IF(
            ISNUMBER(
                IF(
                    $M$5:$V$5,
                    (M133:V133),
                    "")),
            1,
            0))
        =0,
    NA(),
    IF(
        Parameters!$D$15=1,
        IF(
            SUM(--(ISNUMBER(IF($M$5:$V$5=1,(M133:V133),""))))&gt;0,
            MAX(IF(
                ISNUMBER(M133:V133),
                IF(
                    M$5:V$5=1,
                    M133:V133,
                    ""),
                "")),
            MAX(IF(
                ISNUMBER(M133:V133),
                IF(
                    M$5:V$5=2,
                    M133:V133,
                    ""),
                ""))
        ),
        IF(
            Parameters!$D$16=1,
            IFERROR(
                AVERAGE(IF(
                    ISNUMBER(M133:V133),
                    IF(
                        M$5:V$5=1,
                        M133:V133,
                        ""),
                    "")),
                AVERAGE(IF(
                    ISNUMBER(M133:V133),
                    IF(
                        M$5:V$5=2,
                        M133:V133,
                        ""),
                    ""))
            ),
            IF(
                Parameters!$D$17=1,
                IFERROR(
                    IF(
                        OR(
                            IF(
                                ISNUMBER(M133:V133),
                                IF(
                                    M$5:V$5=1,
                                    M133:V133,
                                    ""),
                                "")
                            =0),
                        0,
                        GEOMEAN(IF(
                            ISNUMBER(M133:V133),
                            IF(
                                M$5:V$5=1,
                                M133:V133,
                                ""),
                            ""))
                    ),
                    IF(
                        OR(IF(
                            ISNUMBER(M133:V133),
                            IF(
                                M$5:V$5=2,
                                M133:V133,
                                ""),
                            "")
                            =0),
                        0,
                        GEOMEAN(IF(
                            ISNUMBER(M133:V133),
                            IF(
                                M$5:V$5=2,
                                M133:V133,
                                ""),
                            "")))
                )
            )
        )
    )
)</f>
        <v>10</v>
      </c>
      <c r="J133" s="242">
        <v>45142</v>
      </c>
      <c r="K133" s="242">
        <v>45145</v>
      </c>
      <c r="L133" s="91" t="s">
        <v>212</v>
      </c>
      <c r="M133" s="192">
        <v>9.5</v>
      </c>
      <c r="N133" s="192">
        <v>10</v>
      </c>
      <c r="O133" s="192">
        <v>0</v>
      </c>
      <c r="P133" s="192">
        <v>0</v>
      </c>
      <c r="Q133" s="192">
        <v>0</v>
      </c>
      <c r="R133" s="192" t="s">
        <v>409</v>
      </c>
      <c r="S133" s="192">
        <v>6.7</v>
      </c>
      <c r="T133" s="192" t="s">
        <v>910</v>
      </c>
      <c r="U133" s="192">
        <v>0</v>
      </c>
      <c r="V133" s="192" t="s">
        <v>409</v>
      </c>
      <c r="W133" s="192">
        <v>1.1494252873563199E-2</v>
      </c>
      <c r="X133" s="192" t="s">
        <v>409</v>
      </c>
      <c r="Y133" s="192"/>
      <c r="Z133" s="192"/>
      <c r="AA133" s="80"/>
      <c r="AB133" s="80"/>
      <c r="AC133" s="80"/>
    </row>
    <row r="134" spans="1:29" x14ac:dyDescent="0.2">
      <c r="A134" s="84">
        <v>127</v>
      </c>
      <c r="B134" s="84" t="str">
        <f ca="1"/>
        <v>Marshall Islands</v>
      </c>
      <c r="C134" s="84" t="str">
        <f ca="1"/>
        <v>MHL</v>
      </c>
      <c r="D134" s="219" t="str">
        <f ca="1"/>
        <v>EAS           East Asia &amp; Pacific</v>
      </c>
      <c r="E134" s="219" t="str">
        <f ca="1"/>
        <v>IDA</v>
      </c>
      <c r="F134" s="190" t="str">
        <f t="shared" ca="1" si="4"/>
        <v/>
      </c>
      <c r="G134" s="80">
        <f>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0</v>
      </c>
      <c r="H134" s="80" cm="1">
        <f t="array" ref="H134">IF(
    SUM(IF(
            ISNUMBER(
                IF(
                    $M$4:$V$4,
                    (M134:V134),
                    "")),
            1,
            0))
        =0,
    NA(),
    IF(
        Parameters!$D$15=1,
        IF(
            SUM(--(ISNUMBER(IF($M$4:$V$4=1,(M134:V134),""))))&gt;0,
            MAX(IF(
                ISNUMBER(M134:V134),
                IF(
                    M$4:V$4=1,
                    M134:V134,
                    ""),
                "")),
            MAX(IF(
                ISNUMBER(M134:V134),
                IF(
                    M$4:V$4=2,
                    M134:V134,
                    ""),
                ""))
        ),
        IF(
            Parameters!$D$16=1,
            IFERROR(
                AVERAGE(IF(
                    ISNUMBER(M134:V134),
                    IF(
                        M$4:V$4=1,
                        M134:V134,
                        ""),
                    "")),
                AVERAGE(IF(
                    ISNUMBER(M134:V134),
                    IF(
                        M$4:V$4=2,
                        M134:V134,
                        ""),
                    ""))
            ),
            IF(
                Parameters!$D$17=1,
                IFERROR(
                    IF(
                        OR(
                            IF(
                                ISNUMBER(M134:V134),
                                IF(
                                    M$4:V$4=1,
                                    M134:V134,
                                    ""),
                                "")
                            =0),
                        0,
                        GEOMEAN(IF(
                            ISNUMBER(M134:V134),
                            IF(
                                M$4:V$4=1,
                                M134:V134,
                                ""),
                            ""))
                    ),
                    IF(
                        OR(IF(
                            ISNUMBER(M134:V134),
                            IF(
                                M$4:V$4=2,
                                M134:V134,
                                ""),
                            "")
                            =0),
                        0,
                        GEOMEAN(IF(
                            ISNUMBER(M134:V134),
                            IF(
                                M$4:V$4=2,
                                M134:V134,
                                ""),
                            "")))
                )
            )
        )
    )
)</f>
        <v>4.3333333333333304</v>
      </c>
      <c r="I134" s="191" cm="1">
        <f t="array" ref="I134">IF(
    SUM(IF(
            ISNUMBER(
                IF(
                    $M$5:$V$5,
                    (M134:V134),
                    "")),
            1,
            0))
        =0,
    NA(),
    IF(
        Parameters!$D$15=1,
        IF(
            SUM(--(ISNUMBER(IF($M$5:$V$5=1,(M134:V134),""))))&gt;0,
            MAX(IF(
                ISNUMBER(M134:V134),
                IF(
                    M$5:V$5=1,
                    M134:V134,
                    ""),
                "")),
            MAX(IF(
                ISNUMBER(M134:V134),
                IF(
                    M$5:V$5=2,
                    M134:V134,
                    ""),
                ""))
        ),
        IF(
            Parameters!$D$16=1,
            IFERROR(
                AVERAGE(IF(
                    ISNUMBER(M134:V134),
                    IF(
                        M$5:V$5=1,
                        M134:V134,
                        ""),
                    "")),
                AVERAGE(IF(
                    ISNUMBER(M134:V134),
                    IF(
                        M$5:V$5=2,
                        M134:V134,
                        ""),
                    ""))
            ),
            IF(
                Parameters!$D$17=1,
                IFERROR(
                    IF(
                        OR(
                            IF(
                                ISNUMBER(M134:V134),
                                IF(
                                    M$5:V$5=1,
                                    M134:V134,
                                    ""),
                                "")
                            =0),
                        0,
                        GEOMEAN(IF(
                            ISNUMBER(M134:V134),
                            IF(
                                M$5:V$5=1,
                                M134:V134,
                                ""),
                            ""))
                    ),
                    IF(
                        OR(IF(
                            ISNUMBER(M134:V134),
                            IF(
                                M$5:V$5=2,
                                M134:V134,
                                ""),
                            "")
                            =0),
                        0,
                        GEOMEAN(IF(
                            ISNUMBER(M134:V134),
                            IF(
                                M$5:V$5=2,
                                M134:V134,
                                ""),
                            "")))
                )
            )
        )
    )
)</f>
        <v>0</v>
      </c>
      <c r="J134" s="242">
        <v>44860</v>
      </c>
      <c r="K134" s="242">
        <v>45142</v>
      </c>
      <c r="L134" s="91" t="s">
        <v>214</v>
      </c>
      <c r="M134" s="192">
        <v>4.3333333333333304</v>
      </c>
      <c r="N134" s="192" t="s">
        <v>409</v>
      </c>
      <c r="O134" s="192">
        <v>0</v>
      </c>
      <c r="P134" s="192">
        <v>0</v>
      </c>
      <c r="Q134" s="192">
        <v>0</v>
      </c>
      <c r="R134" s="192" t="s">
        <v>409</v>
      </c>
      <c r="S134" s="192">
        <v>3.6</v>
      </c>
      <c r="T134" s="192" t="s">
        <v>409</v>
      </c>
      <c r="U134" s="192">
        <v>0</v>
      </c>
      <c r="V134" s="192" t="s">
        <v>409</v>
      </c>
      <c r="W134" s="192">
        <v>0.14285714285714199</v>
      </c>
      <c r="X134" s="192" t="s">
        <v>409</v>
      </c>
      <c r="Y134" s="192"/>
      <c r="Z134" s="192"/>
      <c r="AA134" s="80"/>
      <c r="AB134" s="80"/>
      <c r="AC134" s="80"/>
    </row>
    <row r="135" spans="1:29" x14ac:dyDescent="0.2">
      <c r="A135" s="84">
        <v>128</v>
      </c>
      <c r="B135" s="84" t="str">
        <f ca="1"/>
        <v>North Macedonia</v>
      </c>
      <c r="C135" s="84" t="str">
        <f ca="1"/>
        <v>MKD</v>
      </c>
      <c r="D135" s="219" t="str">
        <f ca="1"/>
        <v>ECS           Europe &amp; Central Asia</v>
      </c>
      <c r="E135" s="219" t="str">
        <f ca="1"/>
        <v>IBRD</v>
      </c>
      <c r="F135" s="190" t="str">
        <f t="shared" ca="1" si="4"/>
        <v/>
      </c>
      <c r="G135" s="80">
        <f>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$M$4:$V$4,
                    (M135:V135),
                    "")),
            1,
            0))
        =0,
    NA(),
    IF(
        Parameters!$D$15=1,
        IF(
            SUM(--(ISNUMBER(IF($M$4:$V$4=1,(M135:V135),""))))&gt;0,
            MAX(IF(
                ISNUMBER(M135:V135),
                IF(
                    M$4:V$4=1,
                    M135:V135,
                    ""),
                "")),
            MAX(IF(
                ISNUMBER(M135:V135),
                IF(
                    M$4:V$4=2,
                    M135:V135,
                    ""),
                ""))
        ),
        IF(
            Parameters!$D$16=1,
            IFERROR(
                AVERAGE(IF(
                    ISNUMBER(M135:V135),
                    IF(
                        M$4:V$4=1,
                        M135:V135,
                        ""),
                    "")),
                AVERAGE(IF(
                    ISNUMBER(M135:V135),
                    IF(
                        M$4:V$4=2,
                        M135:V135,
                        ""),
                    ""))
            ),
            IF(
                Parameters!$D$17=1,
                IFERROR(
                    IF(
                        OR(
                            IF(
                                ISNUMBER(M135:V135),
                                IF(
                                    M$4:V$4=1,
                                    M135:V135,
                                    ""),
                                "")
                            =0),
                        0,
                        GEOMEAN(IF(
                            ISNUMBER(M135:V135),
                            IF(
                                M$4:V$4=1,
                                M135:V135,
                                ""),
                            ""))
                    ),
                    IF(
                        OR(IF(
                            ISNUMBER(M135:V135),
                            IF(
                                M$4:V$4=2,
                                M135:V135,
                                ""),
                            "")
                            =0),
                        0,
                        GEOMEAN(IF(
                            ISNUMBER(M135:V135),
                            IF(
                                M$4:V$4=2,
                                M135:V135,
                                ""),
                            "")))
                )
            )
        )
    )
)</f>
        <v>4.6666666666666599</v>
      </c>
      <c r="I135" s="191" cm="1">
        <f t="array" ref="I135">IF(
    SUM(IF(
            ISNUMBER(
                IF(
                    $M$5:$V$5,
                    (M135:V135),
                    "")),
            1,
            0))
        =0,
    NA(),
    IF(
        Parameters!$D$15=1,
        IF(
            SUM(--(ISNUMBER(IF($M$5:$V$5=1,(M135:V135),""))))&gt;0,
            MAX(IF(
                ISNUMBER(M135:V135),
                IF(
                    M$5:V$5=1,
                    M135:V135,
                    ""),
                "")),
            MAX(IF(
                ISNUMBER(M135:V135),
                IF(
                    M$5:V$5=2,
                    M135:V135,
                    ""),
                ""))
        ),
        IF(
            Parameters!$D$16=1,
            IFERROR(
                AVERAGE(IF(
                    ISNUMBER(M135:V135),
                    IF(
                        M$5:V$5=1,
                        M135:V135,
                        ""),
                    "")),
                AVERAGE(IF(
                    ISNUMBER(M135:V135),
                    IF(
                        M$5:V$5=2,
                        M135:V135,
                        ""),
                    ""))
            ),
            IF(
                Parameters!$D$17=1,
                IFERROR(
                    IF(
                        OR(
                            IF(
                                ISNUMBER(M135:V135),
                                IF(
                                    M$5:V$5=1,
                                    M135:V135,
                                    ""),
                                "")
                            =0),
                        0,
                        GEOMEAN(IF(
                            ISNUMBER(M135:V135),
                            IF(
                                M$5:V$5=1,
                                M135:V135,
                                ""),
                            ""))
                    ),
                    IF(
                        OR(IF(
                            ISNUMBER(M135:V135),
                            IF(
                                M$5:V$5=2,
                                M135:V135,
                                ""),
                            "")
                            =0),
                        0,
                        GEOMEAN(IF(
                            ISNUMBER(M135:V135),
                            IF(
                                M$5:V$5=2,
                                M135:V135,
                                ""),
                            "")))
                )
            )
        )
    )
)</f>
        <v>0</v>
      </c>
      <c r="J135" s="242">
        <v>45142</v>
      </c>
      <c r="K135" s="242">
        <v>44831</v>
      </c>
      <c r="L135" s="91" t="s">
        <v>216</v>
      </c>
      <c r="M135" s="192">
        <v>4.6666666666666599</v>
      </c>
      <c r="N135" s="192" t="s">
        <v>409</v>
      </c>
      <c r="O135" s="192">
        <v>0</v>
      </c>
      <c r="P135" s="192">
        <v>0</v>
      </c>
      <c r="Q135" s="192">
        <v>0</v>
      </c>
      <c r="R135" s="192" t="s">
        <v>409</v>
      </c>
      <c r="S135" s="192">
        <v>3.8</v>
      </c>
      <c r="T135" s="192" t="s">
        <v>409</v>
      </c>
      <c r="U135" s="192">
        <v>0</v>
      </c>
      <c r="V135" s="192" t="s">
        <v>409</v>
      </c>
      <c r="W135" s="192">
        <v>0</v>
      </c>
      <c r="X135" s="192" t="s">
        <v>409</v>
      </c>
      <c r="Y135" s="192"/>
      <c r="Z135" s="192"/>
      <c r="AA135" s="80"/>
      <c r="AB135" s="80"/>
      <c r="AC135" s="80"/>
    </row>
    <row r="136" spans="1:29" x14ac:dyDescent="0.2">
      <c r="A136" s="84">
        <v>129</v>
      </c>
      <c r="B136" s="84" t="str">
        <f ca="1"/>
        <v>Mali</v>
      </c>
      <c r="C136" s="84" t="str">
        <f ca="1"/>
        <v>MLI</v>
      </c>
      <c r="D136" s="219" t="str">
        <f ca="1"/>
        <v>SSF           Sub-Saharan Africa</v>
      </c>
      <c r="E136" s="219" t="str">
        <f ca="1"/>
        <v>IDA</v>
      </c>
      <c r="F136" s="190" t="str">
        <f t="shared" ca="1" si="4"/>
        <v/>
      </c>
      <c r="G136" s="80">
        <f>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0</v>
      </c>
      <c r="H136" s="80" cm="1">
        <f t="array" ref="H136">IF(
    SUM(IF(
            ISNUMBER(
                IF(
                    $M$4:$V$4,
                    (M136:V136),
                    "")),
            1,
            0))
        =0,
    NA(),
    IF(
        Parameters!$D$15=1,
        IF(
            SUM(--(ISNUMBER(IF($M$4:$V$4=1,(M136:V136),""))))&gt;0,
            MAX(IF(
                ISNUMBER(M136:V136),
                IF(
                    M$4:V$4=1,
                    M136:V136,
                    ""),
                "")),
            MAX(IF(
                ISNUMBER(M136:V136),
                IF(
                    M$4:V$4=2,
                    M136:V136,
                    ""),
                ""))
        ),
        IF(
            Parameters!$D$16=1,
            IFERROR(
                AVERAGE(IF(
                    ISNUMBER(M136:V136),
                    IF(
                        M$4:V$4=1,
                        M136:V136,
                        ""),
                    "")),
                AVERAGE(IF(
                    ISNUMBER(M136:V136),
                    IF(
                        M$4:V$4=2,
                        M136:V136,
                        ""),
                    ""))
            ),
            IF(
                Parameters!$D$17=1,
                IFERROR(
                    IF(
                        OR(
                            IF(
                                ISNUMBER(M136:V136),
                                IF(
                                    M$4:V$4=1,
                                    M136:V136,
                                    ""),
                                "")
                            =0),
                        0,
                        GEOMEAN(IF(
                            ISNUMBER(M136:V136),
                            IF(
                                M$4:V$4=1,
                                M136:V136,
                                ""),
                            ""))
                    ),
                    IF(
                        OR(IF(
                            ISNUMBER(M136:V136),
                            IF(
                                M$4:V$4=2,
                                M136:V136,
                                ""),
                            "")
                            =0),
                        0,
                        GEOMEAN(IF(
                            ISNUMBER(M136:V136),
                            IF(
                                M$4:V$4=2,
                                M136:V136,
                                ""),
                            "")))
                )
            )
        )
    )
)</f>
        <v>5.6666666666666599</v>
      </c>
      <c r="I136" s="191" cm="1">
        <f t="array" ref="I136">IF(
    SUM(IF(
            ISNUMBER(
                IF(
                    $M$5:$V$5,
                    (M136:V136),
                    "")),
            1,
            0))
        =0,
    NA(),
    IF(
        Parameters!$D$15=1,
        IF(
            SUM(--(ISNUMBER(IF($M$5:$V$5=1,(M136:V136),""))))&gt;0,
            MAX(IF(
                ISNUMBER(M136:V136),
                IF(
                    M$5:V$5=1,
                    M136:V136,
                    ""),
                "")),
            MAX(IF(
                ISNUMBER(M136:V136),
                IF(
                    M$5:V$5=2,
                    M136:V136,
                    ""),
                ""))
        ),
        IF(
            Parameters!$D$16=1,
            IFERROR(
                AVERAGE(IF(
                    ISNUMBER(M136:V136),
                    IF(
                        M$5:V$5=1,
                        M136:V136,
                        ""),
                    "")),
                AVERAGE(IF(
                    ISNUMBER(M136:V136),
                    IF(
                        M$5:V$5=2,
                        M136:V136,
                        ""),
                    ""))
            ),
            IF(
                Parameters!$D$17=1,
                IFERROR(
                    IF(
                        OR(
                            IF(
                                ISNUMBER(M136:V136),
                                IF(
                                    M$5:V$5=1,
                                    M136:V136,
                                    ""),
                                "")
                            =0),
                        0,
                        GEOMEAN(IF(
                            ISNUMBER(M136:V136),
                            IF(
                                M$5:V$5=1,
                                M136:V136,
                                ""),
                            ""))
                    ),
                    IF(
                        OR(IF(
                            ISNUMBER(M136:V136),
                            IF(
                                M$5:V$5=2,
                                M136:V136,
                                ""),
                            "")
                            =0),
                        0,
                        GEOMEAN(IF(
                            ISNUMBER(M136:V136),
                            IF(
                                M$5:V$5=2,
                                M136:V136,
                                ""),
                            "")))
                )
            )
        )
    )
)</f>
        <v>0</v>
      </c>
      <c r="J136" s="242">
        <v>45142</v>
      </c>
      <c r="K136" s="242">
        <v>45142</v>
      </c>
      <c r="L136" s="91" t="s">
        <v>218</v>
      </c>
      <c r="M136" s="192">
        <v>5.6666666666666599</v>
      </c>
      <c r="N136" s="192" t="s">
        <v>409</v>
      </c>
      <c r="O136" s="192">
        <v>0</v>
      </c>
      <c r="P136" s="192">
        <v>0</v>
      </c>
      <c r="Q136" s="192">
        <v>0</v>
      </c>
      <c r="R136" s="192" t="s">
        <v>409</v>
      </c>
      <c r="S136" s="192">
        <v>4.4000000000000004</v>
      </c>
      <c r="T136" s="192" t="s">
        <v>409</v>
      </c>
      <c r="U136" s="192">
        <v>0</v>
      </c>
      <c r="V136" s="192" t="s">
        <v>409</v>
      </c>
      <c r="W136" s="192">
        <v>0.16923076923076899</v>
      </c>
      <c r="X136" s="192" t="s">
        <v>409</v>
      </c>
      <c r="Y136" s="192"/>
      <c r="Z136" s="192"/>
      <c r="AA136" s="80"/>
      <c r="AB136" s="80"/>
      <c r="AC136" s="80"/>
    </row>
    <row r="137" spans="1:29" x14ac:dyDescent="0.2">
      <c r="A137" s="84">
        <v>130</v>
      </c>
      <c r="B137" s="84" t="str">
        <f ca="1"/>
        <v>Malta</v>
      </c>
      <c r="C137" s="84" t="str">
        <f ca="1"/>
        <v>MLT</v>
      </c>
      <c r="D137" s="219" t="str">
        <f ca="1"/>
        <v>MEA           Middle East &amp; North Africa</v>
      </c>
      <c r="E137" s="219" t="str">
        <f ca="1"/>
        <v>NA</v>
      </c>
      <c r="F137" s="190" t="str">
        <f t="shared" ref="F137:F196" ca="1" si="5">IF(L137 &lt;&gt; C137, "Countries don't match", "")</f>
        <v/>
      </c>
      <c r="G137" s="80">
        <f>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$M$4:$V$4,
                    (M137:V137),
                    "")),
            1,
            0))
        =0,
    NA(),
    IF(
        Parameters!$D$15=1,
        IF(
            SUM(--(ISNUMBER(IF($M$4:$V$4=1,(M137:V137),""))))&gt;0,
            MAX(IF(
                ISNUMBER(M137:V137),
                IF(
                    M$4:V$4=1,
                    M137:V137,
                    ""),
                "")),
            MAX(IF(
                ISNUMBER(M137:V137),
                IF(
                    M$4:V$4=2,
                    M137:V137,
                    ""),
                ""))
        ),
        IF(
            Parameters!$D$16=1,
            IFERROR(
                AVERAGE(IF(
                    ISNUMBER(M137:V137),
                    IF(
                        M$4:V$4=1,
                        M137:V137,
                        ""),
                    "")),
                AVERAGE(IF(
                    ISNUMBER(M137:V137),
                    IF(
                        M$4:V$4=2,
                        M137:V137,
                        ""),
                    ""))
            ),
            IF(
                Parameters!$D$17=1,
                IFERROR(
                    IF(
                        OR(
                            IF(
                                ISNUMBER(M137:V137),
                                IF(
                                    M$4:V$4=1,
                                    M137:V137,
                                    ""),
                                "")
                            =0),
                        0,
                        GEOMEAN(IF(
                            ISNUMBER(M137:V137),
                            IF(
                                M$4:V$4=1,
                                M137:V137,
                                ""),
                            ""))
                    ),
                    IF(
                        OR(IF(
                            ISNUMBER(M137:V137),
                            IF(
                                M$4:V$4=2,
                                M137:V137,
                                ""),
                            "")
                            =0),
                        0,
                        GEOMEAN(IF(
                            ISNUMBER(M137:V137),
                            IF(
                                M$4:V$4=2,
                                M137:V137,
                                ""),
                            "")))
                )
            )
        )
    )
)</f>
        <v>2.5</v>
      </c>
      <c r="I137" s="191" cm="1">
        <f t="array" ref="I137">IF(
    SUM(IF(
            ISNUMBER(
                IF(
                    $M$5:$V$5,
                    (M137:V137),
                    "")),
            1,
            0))
        =0,
    NA(),
    IF(
        Parameters!$D$15=1,
        IF(
            SUM(--(ISNUMBER(IF($M$5:$V$5=1,(M137:V137),""))))&gt;0,
            MAX(IF(
                ISNUMBER(M137:V137),
                IF(
                    M$5:V$5=1,
                    M137:V137,
                    ""),
                "")),
            MAX(IF(
                ISNUMBER(M137:V137),
                IF(
                    M$5:V$5=2,
                    M137:V137,
                    ""),
                ""))
        ),
        IF(
            Parameters!$D$16=1,
            IFERROR(
                AVERAGE(IF(
                    ISNUMBER(M137:V137),
                    IF(
                        M$5:V$5=1,
                        M137:V137,
                        ""),
                    "")),
                AVERAGE(IF(
                    ISNUMBER(M137:V137),
                    IF(
                        M$5:V$5=2,
                        M137:V137,
                        ""),
                    ""))
            ),
            IF(
                Parameters!$D$17=1,
                IFERROR(
                    IF(
                        OR(
                            IF(
                                ISNUMBER(M137:V137),
                                IF(
                                    M$5:V$5=1,
                                    M137:V137,
                                    ""),
                                "")
                            =0),
                        0,
                        GEOMEAN(IF(
                            ISNUMBER(M137:V137),
                            IF(
                                M$5:V$5=1,
                                M137:V137,
                                ""),
                            ""))
                    ),
                    IF(
                        OR(IF(
                            ISNUMBER(M137:V137),
                            IF(
                                M$5:V$5=2,
                                M137:V137,
                                ""),
                            "")
                            =0),
                        0,
                        GEOMEAN(IF(
                            ISNUMBER(M137:V137),
                            IF(
                                M$5:V$5=2,
                                M137:V137,
                                ""),
                            "")))
                )
            )
        )
    )
)</f>
        <v>0</v>
      </c>
      <c r="J137" s="242">
        <v>45019</v>
      </c>
      <c r="K137" s="242">
        <v>45075</v>
      </c>
      <c r="L137" s="91" t="s">
        <v>220</v>
      </c>
      <c r="M137" s="192">
        <v>2.5</v>
      </c>
      <c r="N137" s="192" t="s">
        <v>409</v>
      </c>
      <c r="O137" s="192">
        <v>0</v>
      </c>
      <c r="P137" s="192">
        <v>0</v>
      </c>
      <c r="Q137" s="192">
        <v>0</v>
      </c>
      <c r="R137" s="192" t="s">
        <v>409</v>
      </c>
      <c r="S137" s="192">
        <v>2.5</v>
      </c>
      <c r="T137" s="192" t="s">
        <v>409</v>
      </c>
      <c r="U137" s="192">
        <v>0</v>
      </c>
      <c r="V137" s="192" t="s">
        <v>409</v>
      </c>
      <c r="W137" s="192">
        <v>0</v>
      </c>
      <c r="X137" s="192" t="s">
        <v>409</v>
      </c>
      <c r="Y137" s="192"/>
      <c r="Z137" s="192"/>
      <c r="AA137" s="80"/>
      <c r="AB137" s="80"/>
      <c r="AC137" s="80"/>
    </row>
    <row r="138" spans="1:29" x14ac:dyDescent="0.2">
      <c r="A138" s="84">
        <v>131</v>
      </c>
      <c r="B138" s="84" t="str">
        <f ca="1"/>
        <v>Myanmar</v>
      </c>
      <c r="C138" s="84" t="str">
        <f ca="1"/>
        <v>MMR</v>
      </c>
      <c r="D138" s="219" t="str">
        <f ca="1"/>
        <v>EAS           East Asia &amp; Pacific</v>
      </c>
      <c r="E138" s="219" t="str">
        <f ca="1"/>
        <v>IDA</v>
      </c>
      <c r="F138" s="190" t="str">
        <f t="shared" ca="1" si="5"/>
        <v/>
      </c>
      <c r="G138" s="80">
        <f>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0</v>
      </c>
      <c r="H138" s="80" cm="1">
        <f t="array" ref="H138">IF(
    SUM(IF(
            ISNUMBER(
                IF(
                    $M$4:$V$4,
                    (M138:V138),
                    "")),
            1,
            0))
        =0,
    NA(),
    IF(
        Parameters!$D$15=1,
        IF(
            SUM(--(ISNUMBER(IF($M$4:$V$4=1,(M138:V138),""))))&gt;0,
            MAX(IF(
                ISNUMBER(M138:V138),
                IF(
                    M$4:V$4=1,
                    M138:V138,
                    ""),
                "")),
            MAX(IF(
                ISNUMBER(M138:V138),
                IF(
                    M$4:V$4=2,
                    M138:V138,
                    ""),
                ""))
        ),
        IF(
            Parameters!$D$16=1,
            IFERROR(
                AVERAGE(IF(
                    ISNUMBER(M138:V138),
                    IF(
                        M$4:V$4=1,
                        M138:V138,
                        ""),
                    "")),
                AVERAGE(IF(
                    ISNUMBER(M138:V138),
                    IF(
                        M$4:V$4=2,
                        M138:V138,
                        ""),
                    ""))
            ),
            IF(
                Parameters!$D$17=1,
                IFERROR(
                    IF(
                        OR(
                            IF(
                                ISNUMBER(M138:V138),
                                IF(
                                    M$4:V$4=1,
                                    M138:V138,
                                    ""),
                                "")
                            =0),
                        0,
                        GEOMEAN(IF(
                            ISNUMBER(M138:V138),
                            IF(
                                M$4:V$4=1,
                                M138:V138,
                                ""),
                            ""))
                    ),
                    IF(
                        OR(IF(
                            ISNUMBER(M138:V138),
                            IF(
                                M$4:V$4=2,
                                M138:V138,
                                ""),
                            "")
                            =0),
                        0,
                        GEOMEAN(IF(
                            ISNUMBER(M138:V138),
                            IF(
                                M$4:V$4=2,
                                M138:V138,
                                ""),
                            "")))
                )
            )
        )
    )
)</f>
        <v>10</v>
      </c>
      <c r="I138" s="191" cm="1">
        <f t="array" ref="I138">IF(
    SUM(IF(
            ISNUMBER(
                IF(
                    $M$5:$V$5,
                    (M138:V138),
                    "")),
            1,
            0))
        =0,
    NA(),
    IF(
        Parameters!$D$15=1,
        IF(
            SUM(--(ISNUMBER(IF($M$5:$V$5=1,(M138:V138),""))))&gt;0,
            MAX(IF(
                ISNUMBER(M138:V138),
                IF(
                    M$5:V$5=1,
                    M138:V138,
                    ""),
                "")),
            MAX(IF(
                ISNUMBER(M138:V138),
                IF(
                    M$5:V$5=2,
                    M138:V138,
                    ""),
                ""))
        ),
        IF(
            Parameters!$D$16=1,
            IFERROR(
                AVERAGE(IF(
                    ISNUMBER(M138:V138),
                    IF(
                        M$5:V$5=1,
                        M138:V138,
                        ""),
                    "")),
                AVERAGE(IF(
                    ISNUMBER(M138:V138),
                    IF(
                        M$5:V$5=2,
                        M138:V138,
                        ""),
                    ""))
            ),
            IF(
                Parameters!$D$17=1,
                IFERROR(
                    IF(
                        OR(
                            IF(
                                ISNUMBER(M138:V138),
                                IF(
                                    M$5:V$5=1,
                                    M138:V138,
                                    ""),
                                "")
                            =0),
                        0,
                        GEOMEAN(IF(
                            ISNUMBER(M138:V138),
                            IF(
                                M$5:V$5=1,
                                M138:V138,
                                ""),
                            ""))
                    ),
                    IF(
                        OR(IF(
                            ISNUMBER(M138:V138),
                            IF(
                                M$5:V$5=2,
                                M138:V138,
                                ""),
                            "")
                            =0),
                        0,
                        GEOMEAN(IF(
                            ISNUMBER(M138:V138),
                            IF(
                                M$5:V$5=2,
                                M138:V138,
                                ""),
                            "")))
                )
            )
        )
    )
)</f>
        <v>0</v>
      </c>
      <c r="J138" s="242">
        <v>44753</v>
      </c>
      <c r="K138" s="242">
        <v>45145</v>
      </c>
      <c r="L138" s="91" t="s">
        <v>222</v>
      </c>
      <c r="M138" s="192">
        <v>10</v>
      </c>
      <c r="N138" s="192">
        <v>0</v>
      </c>
      <c r="O138" s="192">
        <v>0</v>
      </c>
      <c r="P138" s="192">
        <v>0</v>
      </c>
      <c r="Q138" s="192">
        <v>0</v>
      </c>
      <c r="R138" s="192" t="s">
        <v>409</v>
      </c>
      <c r="S138" s="192">
        <v>7.8</v>
      </c>
      <c r="T138" s="192" t="s">
        <v>911</v>
      </c>
      <c r="U138" s="192">
        <v>0</v>
      </c>
      <c r="V138" s="192" t="s">
        <v>409</v>
      </c>
      <c r="W138" s="192">
        <v>3.4883720930232502E-2</v>
      </c>
      <c r="X138" s="192" t="s">
        <v>409</v>
      </c>
      <c r="Y138" s="192"/>
      <c r="Z138" s="192"/>
      <c r="AA138" s="80"/>
      <c r="AB138" s="80"/>
      <c r="AC138" s="80"/>
    </row>
    <row r="139" spans="1:29" x14ac:dyDescent="0.2">
      <c r="A139" s="84">
        <v>132</v>
      </c>
      <c r="B139" s="84" t="str">
        <f ca="1"/>
        <v>Montenegro</v>
      </c>
      <c r="C139" s="84" t="str">
        <f ca="1"/>
        <v>MNE</v>
      </c>
      <c r="D139" s="219" t="str">
        <f ca="1"/>
        <v>ECS           Europe &amp; Central Asia</v>
      </c>
      <c r="E139" s="219" t="str">
        <f ca="1"/>
        <v>IBRD</v>
      </c>
      <c r="F139" s="190" t="str">
        <f t="shared" ca="1" si="5"/>
        <v/>
      </c>
      <c r="G139" s="80">
        <f>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$M$4:$V$4,
                    (M139:V139),
                    "")),
            1,
            0))
        =0,
    NA(),
    IF(
        Parameters!$D$15=1,
        IF(
            SUM(--(ISNUMBER(IF($M$4:$V$4=1,(M139:V139),""))))&gt;0,
            MAX(IF(
                ISNUMBER(M139:V139),
                IF(
                    M$4:V$4=1,
                    M139:V139,
                    ""),
                "")),
            MAX(IF(
                ISNUMBER(M139:V139),
                IF(
                    M$4:V$4=2,
                    M139:V139,
                    ""),
                ""))
        ),
        IF(
            Parameters!$D$16=1,
            IFERROR(
                AVERAGE(IF(
                    ISNUMBER(M139:V139),
                    IF(
                        M$4:V$4=1,
                        M139:V139,
                        ""),
                    "")),
                AVERAGE(IF(
                    ISNUMBER(M139:V139),
                    IF(
                        M$4:V$4=2,
                        M139:V139,
                        ""),
                    ""))
            ),
            IF(
                Parameters!$D$17=1,
                IFERROR(
                    IF(
                        OR(
                            IF(
                                ISNUMBER(M139:V139),
                                IF(
                                    M$4:V$4=1,
                                    M139:V139,
                                    ""),
                                "")
                            =0),
                        0,
                        GEOMEAN(IF(
                            ISNUMBER(M139:V139),
                            IF(
                                M$4:V$4=1,
                                M139:V139,
                                ""),
                            ""))
                    ),
                    IF(
                        OR(IF(
                            ISNUMBER(M139:V139),
                            IF(
                                M$4:V$4=2,
                                M139:V139,
                                ""),
                            "")
                            =0),
                        0,
                        GEOMEAN(IF(
                            ISNUMBER(M139:V139),
                            IF(
                                M$4:V$4=2,
                                M139:V139,
                                ""),
                            "")))
                )
            )
        )
    )
)</f>
        <v>5.5</v>
      </c>
      <c r="I139" s="191" cm="1">
        <f t="array" ref="I139">IF(
    SUM(IF(
            ISNUMBER(
                IF(
                    $M$5:$V$5,
                    (M139:V139),
                    "")),
            1,
            0))
        =0,
    NA(),
    IF(
        Parameters!$D$15=1,
        IF(
            SUM(--(ISNUMBER(IF($M$5:$V$5=1,(M139:V139),""))))&gt;0,
            MAX(IF(
                ISNUMBER(M139:V139),
                IF(
                    M$5:V$5=1,
                    M139:V139,
                    ""),
                "")),
            MAX(IF(
                ISNUMBER(M139:V139),
                IF(
                    M$5:V$5=2,
                    M139:V139,
                    ""),
                ""))
        ),
        IF(
            Parameters!$D$16=1,
            IFERROR(
                AVERAGE(IF(
                    ISNUMBER(M139:V139),
                    IF(
                        M$5:V$5=1,
                        M139:V139,
                        ""),
                    "")),
                AVERAGE(IF(
                    ISNUMBER(M139:V139),
                    IF(
                        M$5:V$5=2,
                        M139:V139,
                        ""),
                    ""))
            ),
            IF(
                Parameters!$D$17=1,
                IFERROR(
                    IF(
                        OR(
                            IF(
                                ISNUMBER(M139:V139),
                                IF(
                                    M$5:V$5=1,
                                    M139:V139,
                                    ""),
                                "")
                            =0),
                        0,
                        GEOMEAN(IF(
                            ISNUMBER(M139:V139),
                            IF(
                                M$5:V$5=1,
                                M139:V139,
                                ""),
                            ""))
                    ),
                    IF(
                        OR(IF(
                            ISNUMBER(M139:V139),
                            IF(
                                M$5:V$5=2,
                                M139:V139,
                                ""),
                            "")
                            =0),
                        0,
                        GEOMEAN(IF(
                            ISNUMBER(M139:V139),
                            IF(
                                M$5:V$5=2,
                                M139:V139,
                                ""),
                            "")))
                )
            )
        )
    )
)</f>
        <v>0</v>
      </c>
      <c r="J139" s="242">
        <v>45142</v>
      </c>
      <c r="K139" s="242">
        <v>44762</v>
      </c>
      <c r="L139" s="91" t="s">
        <v>224</v>
      </c>
      <c r="M139" s="192">
        <v>5.5</v>
      </c>
      <c r="N139" s="192" t="s">
        <v>409</v>
      </c>
      <c r="O139" s="192">
        <v>0</v>
      </c>
      <c r="P139" s="192">
        <v>0</v>
      </c>
      <c r="Q139" s="192">
        <v>0</v>
      </c>
      <c r="R139" s="192" t="s">
        <v>409</v>
      </c>
      <c r="S139" s="192">
        <v>4.3</v>
      </c>
      <c r="T139" s="192" t="s">
        <v>409</v>
      </c>
      <c r="U139" s="192">
        <v>0</v>
      </c>
      <c r="V139" s="192" t="s">
        <v>409</v>
      </c>
      <c r="W139" s="192">
        <v>0</v>
      </c>
      <c r="X139" s="192" t="s">
        <v>409</v>
      </c>
      <c r="Y139" s="192"/>
      <c r="Z139" s="192"/>
      <c r="AA139" s="80"/>
      <c r="AB139" s="80"/>
      <c r="AC139" s="80"/>
    </row>
    <row r="140" spans="1:29" x14ac:dyDescent="0.2">
      <c r="A140" s="84">
        <v>133</v>
      </c>
      <c r="B140" s="84" t="str">
        <f ca="1"/>
        <v>Mongolia</v>
      </c>
      <c r="C140" s="84" t="str">
        <f ca="1"/>
        <v>MNG</v>
      </c>
      <c r="D140" s="219" t="str">
        <f ca="1"/>
        <v>EAS           East Asia &amp; Pacific</v>
      </c>
      <c r="E140" s="219" t="str">
        <f ca="1"/>
        <v>IBRD</v>
      </c>
      <c r="F140" s="190" t="str">
        <f t="shared" ca="1" si="5"/>
        <v/>
      </c>
      <c r="G140" s="80">
        <f>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0</v>
      </c>
      <c r="H140" s="80" cm="1">
        <f t="array" ref="H140">IF(
    SUM(IF(
            ISNUMBER(
                IF(
                    $M$4:$V$4,
                    (M140:V140),
                    "")),
            1,
            0))
        =0,
    NA(),
    IF(
        Parameters!$D$15=1,
        IF(
            SUM(--(ISNUMBER(IF($M$4:$V$4=1,(M140:V140),""))))&gt;0,
            MAX(IF(
                ISNUMBER(M140:V140),
                IF(
                    M$4:V$4=1,
                    M140:V140,
                    ""),
                "")),
            MAX(IF(
                ISNUMBER(M140:V140),
                IF(
                    M$4:V$4=2,
                    M140:V140,
                    ""),
                ""))
        ),
        IF(
            Parameters!$D$16=1,
            IFERROR(
                AVERAGE(IF(
                    ISNUMBER(M140:V140),
                    IF(
                        M$4:V$4=1,
                        M140:V140,
                        ""),
                    "")),
                AVERAGE(IF(
                    ISNUMBER(M140:V140),
                    IF(
                        M$4:V$4=2,
                        M140:V140,
                        ""),
                    ""))
            ),
            IF(
                Parameters!$D$17=1,
                IFERROR(
                    IF(
                        OR(
                            IF(
                                ISNUMBER(M140:V140),
                                IF(
                                    M$4:V$4=1,
                                    M140:V140,
                                    ""),
                                "")
                            =0),
                        0,
                        GEOMEAN(IF(
                            ISNUMBER(M140:V140),
                            IF(
                                M$4:V$4=1,
                                M140:V140,
                                ""),
                            ""))
                    ),
                    IF(
                        OR(IF(
                            ISNUMBER(M140:V140),
                            IF(
                                M$4:V$4=2,
                                M140:V140,
                                ""),
                            "")
                            =0),
                        0,
                        GEOMEAN(IF(
                            ISNUMBER(M140:V140),
                            IF(
                                M$4:V$4=2,
                                M140:V140,
                                ""),
                            "")))
                )
            )
        )
    )
)</f>
        <v>3.1666666666666599</v>
      </c>
      <c r="I140" s="191" cm="1">
        <f t="array" ref="I140">IF(
    SUM(IF(
            ISNUMBER(
                IF(
                    $M$5:$V$5,
                    (M140:V140),
                    "")),
            1,
            0))
        =0,
    NA(),
    IF(
        Parameters!$D$15=1,
        IF(
            SUM(--(ISNUMBER(IF($M$5:$V$5=1,(M140:V140),""))))&gt;0,
            MAX(IF(
                ISNUMBER(M140:V140),
                IF(
                    M$5:V$5=1,
                    M140:V140,
                    ""),
                "")),
            MAX(IF(
                ISNUMBER(M140:V140),
                IF(
                    M$5:V$5=2,
                    M140:V140,
                    ""),
                ""))
        ),
        IF(
            Parameters!$D$16=1,
            IFERROR(
                AVERAGE(IF(
                    ISNUMBER(M140:V140),
                    IF(
                        M$5:V$5=1,
                        M140:V140,
                        ""),
                    "")),
                AVERAGE(IF(
                    ISNUMBER(M140:V140),
                    IF(
                        M$5:V$5=2,
                        M140:V140,
                        ""),
                    ""))
            ),
            IF(
                Parameters!$D$17=1,
                IFERROR(
                    IF(
                        OR(
                            IF(
                                ISNUMBER(M140:V140),
                                IF(
                                    M$5:V$5=1,
                                    M140:V140,
                                    ""),
                                "")
                            =0),
                        0,
                        GEOMEAN(IF(
                            ISNUMBER(M140:V140),
                            IF(
                                M$5:V$5=1,
                                M140:V140,
                                ""),
                            ""))
                    ),
                    IF(
                        OR(IF(
                            ISNUMBER(M140:V140),
                            IF(
                                M$5:V$5=2,
                                M140:V140,
                                ""),
                            "")
                            =0),
                        0,
                        GEOMEAN(IF(
                            ISNUMBER(M140:V140),
                            IF(
                                M$5:V$5=2,
                                M140:V140,
                                ""),
                            "")))
                )
            )
        )
    )
)</f>
        <v>0</v>
      </c>
      <c r="J140" s="242">
        <v>44753</v>
      </c>
      <c r="K140" s="242">
        <v>45014</v>
      </c>
      <c r="L140" s="91" t="s">
        <v>226</v>
      </c>
      <c r="M140" s="192">
        <v>3.1666666666666599</v>
      </c>
      <c r="N140" s="192" t="s">
        <v>409</v>
      </c>
      <c r="O140" s="192">
        <v>0</v>
      </c>
      <c r="P140" s="192">
        <v>0</v>
      </c>
      <c r="Q140" s="192">
        <v>0</v>
      </c>
      <c r="R140" s="192" t="s">
        <v>409</v>
      </c>
      <c r="S140" s="192">
        <v>2.9</v>
      </c>
      <c r="T140" s="192" t="s">
        <v>409</v>
      </c>
      <c r="U140" s="192">
        <v>0</v>
      </c>
      <c r="V140" s="192" t="s">
        <v>409</v>
      </c>
      <c r="W140" s="192">
        <v>0</v>
      </c>
      <c r="X140" s="192" t="s">
        <v>409</v>
      </c>
      <c r="Y140" s="192"/>
      <c r="Z140" s="192"/>
      <c r="AA140" s="80"/>
      <c r="AB140" s="80"/>
      <c r="AC140" s="80"/>
    </row>
    <row r="141" spans="1:29" x14ac:dyDescent="0.2">
      <c r="A141" s="84">
        <v>134</v>
      </c>
      <c r="B141" s="84" t="str">
        <f ca="1"/>
        <v>Northern Mariana Islands</v>
      </c>
      <c r="C141" s="84" t="str">
        <f ca="1"/>
        <v>MNP</v>
      </c>
      <c r="D141" s="219" t="str">
        <f ca="1"/>
        <v>EAS           East Asia &amp; Pacific</v>
      </c>
      <c r="E141" s="219" t="str">
        <f ca="1"/>
        <v>NA</v>
      </c>
      <c r="F141" s="190" t="str">
        <f t="shared" ca="1" si="5"/>
        <v/>
      </c>
      <c r="G141" s="80">
        <f>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0</v>
      </c>
      <c r="H141" s="80" t="e" cm="1">
        <f t="array" ref="H141">IF(
    SUM(IF(
            ISNUMBER(
                IF(
                    $M$4:$V$4,
                    (M141:V141),
                    "")),
            1,
            0))
        =0,
    NA(),
    IF(
        Parameters!$D$15=1,
        IF(
            SUM(--(ISNUMBER(IF($M$4:$V$4=1,(M141:V141),""))))&gt;0,
            MAX(IF(
                ISNUMBER(M141:V141),
                IF(
                    M$4:V$4=1,
                    M141:V141,
                    ""),
                "")),
            MAX(IF(
                ISNUMBER(M141:V141),
                IF(
                    M$4:V$4=2,
                    M141:V141,
                    ""),
                ""))
        ),
        IF(
            Parameters!$D$16=1,
            IFERROR(
                AVERAGE(IF(
                    ISNUMBER(M141:V141),
                    IF(
                        M$4:V$4=1,
                        M141:V141,
                        ""),
                    "")),
                AVERAGE(IF(
                    ISNUMBER(M141:V141),
                    IF(
                        M$4:V$4=2,
                        M141:V141,
                        ""),
                    ""))
            ),
            IF(
                Parameters!$D$17=1,
                IFERROR(
                    IF(
                        OR(
                            IF(
                                ISNUMBER(M141:V141),
                                IF(
                                    M$4:V$4=1,
                                    M141:V141,
                                    ""),
                                "")
                            =0),
                        0,
                        GEOMEAN(IF(
                            ISNUMBER(M141:V141),
                            IF(
                                M$4:V$4=1,
                                M141:V141,
                                ""),
                            ""))
                    ),
                    IF(
                        OR(IF(
                            ISNUMBER(M141:V141),
                            IF(
                                M$4:V$4=2,
                                M141:V141,
                                ""),
                            "")
                            =0),
                        0,
                        GEOMEAN(IF(
                            ISNUMBER(M141:V141),
                            IF(
                                M$4:V$4=2,
                                M141:V141,
                                ""),
                            "")))
                )
            )
        )
    )
)</f>
        <v>#N/A</v>
      </c>
      <c r="I141" s="191" cm="1">
        <f t="array" ref="I141">IF(
    SUM(IF(
            ISNUMBER(
                IF(
                    $M$5:$V$5,
                    (M141:V141),
                    "")),
            1,
            0))
        =0,
    NA(),
    IF(
        Parameters!$D$15=1,
        IF(
            SUM(--(ISNUMBER(IF($M$5:$V$5=1,(M141:V141),""))))&gt;0,
            MAX(IF(
                ISNUMBER(M141:V141),
                IF(
                    M$5:V$5=1,
                    M141:V141,
                    ""),
                "")),
            MAX(IF(
                ISNUMBER(M141:V141),
                IF(
                    M$5:V$5=2,
                    M141:V141,
                    ""),
                ""))
        ),
        IF(
            Parameters!$D$16=1,
            IFERROR(
                AVERAGE(IF(
                    ISNUMBER(M141:V141),
                    IF(
                        M$5:V$5=1,
                        M141:V141,
                        ""),
                    "")),
                AVERAGE(IF(
                    ISNUMBER(M141:V141),
                    IF(
                        M$5:V$5=2,
                        M141:V141,
                        ""),
                    ""))
            ),
            IF(
                Parameters!$D$17=1,
                IFERROR(
                    IF(
                        OR(
                            IF(
                                ISNUMBER(M141:V141),
                                IF(
                                    M$5:V$5=1,
                                    M141:V141,
                                    ""),
                                "")
                            =0),
                        0,
                        GEOMEAN(IF(
                            ISNUMBER(M141:V141),
                            IF(
                                M$5:V$5=1,
                                M141:V141,
                                ""),
                            ""))
                    ),
                    IF(
                        OR(IF(
                            ISNUMBER(M141:V141),
                            IF(
                                M$5:V$5=2,
                                M141:V141,
                                ""),
                            "")
                            =0),
                        0,
                        GEOMEAN(IF(
                            ISNUMBER(M141:V141),
                            IF(
                                M$5:V$5=2,
                                M141:V141,
                                ""),
                            "")))
                )
            )
        )
    )
)</f>
        <v>0</v>
      </c>
      <c r="J141" s="242" t="s">
        <v>409</v>
      </c>
      <c r="K141" s="242">
        <v>44887</v>
      </c>
      <c r="L141" s="91" t="s">
        <v>715</v>
      </c>
      <c r="M141" s="192" t="s">
        <v>409</v>
      </c>
      <c r="N141" s="192" t="s">
        <v>409</v>
      </c>
      <c r="O141" s="192" t="s">
        <v>409</v>
      </c>
      <c r="P141" s="192">
        <v>0</v>
      </c>
      <c r="Q141" s="192">
        <v>0</v>
      </c>
      <c r="R141" s="192" t="s">
        <v>409</v>
      </c>
      <c r="S141" s="192" t="s">
        <v>409</v>
      </c>
      <c r="T141" s="192" t="s">
        <v>409</v>
      </c>
      <c r="U141" s="192" t="s">
        <v>409</v>
      </c>
      <c r="V141" s="192" t="s">
        <v>409</v>
      </c>
      <c r="W141" s="192">
        <v>0</v>
      </c>
      <c r="X141" s="192" t="s">
        <v>409</v>
      </c>
      <c r="Y141" s="192"/>
      <c r="Z141" s="192"/>
      <c r="AA141" s="80"/>
      <c r="AB141" s="80"/>
      <c r="AC141" s="80"/>
    </row>
    <row r="142" spans="1:29" x14ac:dyDescent="0.2">
      <c r="A142" s="84">
        <v>135</v>
      </c>
      <c r="B142" s="84" t="str">
        <f ca="1"/>
        <v>Mozambique</v>
      </c>
      <c r="C142" s="84" t="str">
        <f ca="1"/>
        <v>MOZ</v>
      </c>
      <c r="D142" s="219" t="str">
        <f ca="1"/>
        <v>SSF           Sub-Saharan Africa</v>
      </c>
      <c r="E142" s="219" t="str">
        <f ca="1"/>
        <v>IDA</v>
      </c>
      <c r="F142" s="190" t="str">
        <f t="shared" ca="1" si="5"/>
        <v/>
      </c>
      <c r="G142" s="80">
        <f>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0</v>
      </c>
      <c r="H142" s="80" cm="1">
        <f t="array" ref="H142">IF(
    SUM(IF(
            ISNUMBER(
                IF(
                    $M$4:$V$4,
                    (M142:V142),
                    "")),
            1,
            0))
        =0,
    NA(),
    IF(
        Parameters!$D$15=1,
        IF(
            SUM(--(ISNUMBER(IF($M$4:$V$4=1,(M142:V142),""))))&gt;0,
            MAX(IF(
                ISNUMBER(M142:V142),
                IF(
                    M$4:V$4=1,
                    M142:V142,
                    ""),
                "")),
            MAX(IF(
                ISNUMBER(M142:V142),
                IF(
                    M$4:V$4=2,
                    M142:V142,
                    ""),
                ""))
        ),
        IF(
            Parameters!$D$16=1,
            IFERROR(
                AVERAGE(IF(
                    ISNUMBER(M142:V142),
                    IF(
                        M$4:V$4=1,
                        M142:V142,
                        ""),
                    "")),
                AVERAGE(IF(
                    ISNUMBER(M142:V142),
                    IF(
                        M$4:V$4=2,
                        M142:V142,
                        ""),
                    ""))
            ),
            IF(
                Parameters!$D$17=1,
                IFERROR(
                    IF(
                        OR(
                            IF(
                                ISNUMBER(M142:V142),
                                IF(
                                    M$4:V$4=1,
                                    M142:V142,
                                    ""),
                                "")
                            =0),
                        0,
                        GEOMEAN(IF(
                            ISNUMBER(M142:V142),
                            IF(
                                M$4:V$4=1,
                                M142:V142,
                                ""),
                            ""))
                    ),
                    IF(
                        OR(IF(
                            ISNUMBER(M142:V142),
                            IF(
                                M$4:V$4=2,
                                M142:V142,
                                ""),
                            "")
                            =0),
                        0,
                        GEOMEAN(IF(
                            ISNUMBER(M142:V142),
                            IF(
                                M$4:V$4=2,
                                M142:V142,
                                ""),
                            "")))
                )
            )
        )
    )
)</f>
        <v>8</v>
      </c>
      <c r="I142" s="191" cm="1">
        <f t="array" ref="I142">IF(
    SUM(IF(
            ISNUMBER(
                IF(
                    $M$5:$V$5,
                    (M142:V142),
                    "")),
            1,
            0))
        =0,
    NA(),
    IF(
        Parameters!$D$15=1,
        IF(
            SUM(--(ISNUMBER(IF($M$5:$V$5=1,(M142:V142),""))))&gt;0,
            MAX(IF(
                ISNUMBER(M142:V142),
                IF(
                    M$5:V$5=1,
                    M142:V142,
                    ""),
                "")),
            MAX(IF(
                ISNUMBER(M142:V142),
                IF(
                    M$5:V$5=2,
                    M142:V142,
                    ""),
                ""))
        ),
        IF(
            Parameters!$D$16=1,
            IFERROR(
                AVERAGE(IF(
                    ISNUMBER(M142:V142),
                    IF(
                        M$5:V$5=1,
                        M142:V142,
                        ""),
                    "")),
                AVERAGE(IF(
                    ISNUMBER(M142:V142),
                    IF(
                        M$5:V$5=2,
                        M142:V142,
                        ""),
                    ""))
            ),
            IF(
                Parameters!$D$17=1,
                IFERROR(
                    IF(
                        OR(
                            IF(
                                ISNUMBER(M142:V142),
                                IF(
                                    M$5:V$5=1,
                                    M142:V142,
                                    ""),
                                "")
                            =0),
                        0,
                        GEOMEAN(IF(
                            ISNUMBER(M142:V142),
                            IF(
                                M$5:V$5=1,
                                M142:V142,
                                ""),
                            ""))
                    ),
                    IF(
                        OR(IF(
                            ISNUMBER(M142:V142),
                            IF(
                                M$5:V$5=2,
                                M142:V142,
                                ""),
                            "")
                            =0),
                        0,
                        GEOMEAN(IF(
                            ISNUMBER(M142:V142),
                            IF(
                                M$5:V$5=2,
                                M142:V142,
                                ""),
                            "")))
                )
            )
        )
    )
)</f>
        <v>0</v>
      </c>
      <c r="J142" s="242">
        <v>45019</v>
      </c>
      <c r="K142" s="242">
        <v>45001</v>
      </c>
      <c r="L142" s="91" t="s">
        <v>228</v>
      </c>
      <c r="M142" s="192">
        <v>8</v>
      </c>
      <c r="N142" s="192" t="s">
        <v>409</v>
      </c>
      <c r="O142" s="192">
        <v>0</v>
      </c>
      <c r="P142" s="192">
        <v>0</v>
      </c>
      <c r="Q142" s="192">
        <v>0</v>
      </c>
      <c r="R142" s="192" t="s">
        <v>409</v>
      </c>
      <c r="S142" s="192">
        <v>5.8</v>
      </c>
      <c r="T142" s="192" t="s">
        <v>409</v>
      </c>
      <c r="U142" s="192">
        <v>0</v>
      </c>
      <c r="V142" s="192" t="s">
        <v>409</v>
      </c>
      <c r="W142" s="192">
        <v>0</v>
      </c>
      <c r="X142" s="192" t="s">
        <v>409</v>
      </c>
      <c r="Y142" s="192"/>
      <c r="Z142" s="192"/>
      <c r="AA142" s="80"/>
      <c r="AB142" s="80"/>
      <c r="AC142" s="80"/>
    </row>
    <row r="143" spans="1:29" x14ac:dyDescent="0.2">
      <c r="A143" s="84">
        <v>136</v>
      </c>
      <c r="B143" s="84" t="str">
        <f ca="1"/>
        <v>Mauritania</v>
      </c>
      <c r="C143" s="84" t="str">
        <f ca="1"/>
        <v>MRT</v>
      </c>
      <c r="D143" s="219" t="str">
        <f ca="1"/>
        <v>SSF           Sub-Saharan Africa</v>
      </c>
      <c r="E143" s="219" t="str">
        <f ca="1"/>
        <v>IDA</v>
      </c>
      <c r="F143" s="190" t="str">
        <f t="shared" ca="1" si="5"/>
        <v/>
      </c>
      <c r="G143" s="80">
        <f>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8.7559503577091284</v>
      </c>
      <c r="H143" s="80" cm="1">
        <f t="array" ref="H143">IF(
    SUM(IF(
            ISNUMBER(
                IF(
                    $M$4:$V$4,
                    (M143:V143),
                    "")),
            1,
            0))
        =0,
    NA(),
    IF(
        Parameters!$D$15=1,
        IF(
            SUM(--(ISNUMBER(IF($M$4:$V$4=1,(M143:V143),""))))&gt;0,
            MAX(IF(
                ISNUMBER(M143:V143),
                IF(
                    M$4:V$4=1,
                    M143:V143,
                    ""),
                "")),
            MAX(IF(
                ISNUMBER(M143:V143),
                IF(
                    M$4:V$4=2,
                    M143:V143,
                    ""),
                ""))
        ),
        IF(
            Parameters!$D$16=1,
            IFERROR(
                AVERAGE(IF(
                    ISNUMBER(M143:V143),
                    IF(
                        M$4:V$4=1,
                        M143:V143,
                        ""),
                    "")),
                AVERAGE(IF(
                    ISNUMBER(M143:V143),
                    IF(
                        M$4:V$4=2,
                        M143:V143,
                        ""),
                    ""))
            ),
            IF(
                Parameters!$D$17=1,
                IFERROR(
                    IF(
                        OR(
                            IF(
                                ISNUMBER(M143:V143),
                                IF(
                                    M$4:V$4=1,
                                    M143:V143,
                                    ""),
                                "")
                            =0),
                        0,
                        GEOMEAN(IF(
                            ISNUMBER(M143:V143),
                            IF(
                                M$4:V$4=1,
                                M143:V143,
                                ""),
                            ""))
                    ),
                    IF(
                        OR(IF(
                            ISNUMBER(M143:V143),
                            IF(
                                M$4:V$4=2,
                                M143:V143,
                                ""),
                            "")
                            =0),
                        0,
                        GEOMEAN(IF(
                            ISNUMBER(M143:V143),
                            IF(
                                M$4:V$4=2,
                                M143:V143,
                                ""),
                            "")))
                )
            )
        )
    )
)</f>
        <v>7.6666666666666599</v>
      </c>
      <c r="I143" s="191" cm="1">
        <f t="array" ref="I143">IF(
    SUM(IF(
            ISNUMBER(
                IF(
                    $M$5:$V$5,
                    (M143:V143),
                    "")),
            1,
            0))
        =0,
    NA(),
    IF(
        Parameters!$D$15=1,
        IF(
            SUM(--(ISNUMBER(IF($M$5:$V$5=1,(M143:V143),""))))&gt;0,
            MAX(IF(
                ISNUMBER(M143:V143),
                IF(
                    M$5:V$5=1,
                    M143:V143,
                    ""),
                "")),
            MAX(IF(
                ISNUMBER(M143:V143),
                IF(
                    M$5:V$5=2,
                    M143:V143,
                    ""),
                ""))
        ),
        IF(
            Parameters!$D$16=1,
            IFERROR(
                AVERAGE(IF(
                    ISNUMBER(M143:V143),
                    IF(
                        M$5:V$5=1,
                        M143:V143,
                        ""),
                    "")),
                AVERAGE(IF(
                    ISNUMBER(M143:V143),
                    IF(
                        M$5:V$5=2,
                        M143:V143,
                        ""),
                    ""))
            ),
            IF(
                Parameters!$D$17=1,
                IFERROR(
                    IF(
                        OR(
                            IF(
                                ISNUMBER(M143:V143),
                                IF(
                                    M$5:V$5=1,
                                    M143:V143,
                                    ""),
                                "")
                            =0),
                        0,
                        GEOMEAN(IF(
                            ISNUMBER(M143:V143),
                            IF(
                                M$5:V$5=1,
                                M143:V143,
                                ""),
                            ""))
                    ),
                    IF(
                        OR(IF(
                            ISNUMBER(M143:V143),
                            IF(
                                M$5:V$5=2,
                                M143:V143,
                                ""),
                            "")
                            =0),
                        0,
                        GEOMEAN(IF(
                            ISNUMBER(M143:V143),
                            IF(
                                M$5:V$5=2,
                                M143:V143,
                                ""),
                            "")))
                )
            )
        )
    )
)</f>
        <v>10</v>
      </c>
      <c r="J143" s="242">
        <v>45142</v>
      </c>
      <c r="K143" s="242">
        <v>45142</v>
      </c>
      <c r="L143" s="91" t="s">
        <v>230</v>
      </c>
      <c r="M143" s="192">
        <v>7.6666666666666599</v>
      </c>
      <c r="N143" s="192">
        <v>0</v>
      </c>
      <c r="O143" s="192">
        <v>0</v>
      </c>
      <c r="P143" s="192">
        <v>0</v>
      </c>
      <c r="Q143" s="192">
        <v>10</v>
      </c>
      <c r="R143" s="192" t="s">
        <v>409</v>
      </c>
      <c r="S143" s="192">
        <v>5.6</v>
      </c>
      <c r="T143" s="192" t="s">
        <v>912</v>
      </c>
      <c r="U143" s="192">
        <v>0</v>
      </c>
      <c r="V143" s="192" t="s">
        <v>409</v>
      </c>
      <c r="W143" s="192">
        <v>0.4</v>
      </c>
      <c r="X143" s="192" t="s">
        <v>409</v>
      </c>
      <c r="Y143" s="192"/>
      <c r="Z143" s="192"/>
      <c r="AA143" s="80"/>
      <c r="AB143" s="80"/>
      <c r="AC143" s="80"/>
    </row>
    <row r="144" spans="1:29" x14ac:dyDescent="0.2">
      <c r="A144" s="84">
        <v>137</v>
      </c>
      <c r="B144" s="84" t="str">
        <f ca="1"/>
        <v>Mauritius</v>
      </c>
      <c r="C144" s="84" t="str">
        <f ca="1"/>
        <v>MUS</v>
      </c>
      <c r="D144" s="219" t="str">
        <f ca="1"/>
        <v>SSF           Sub-Saharan Africa</v>
      </c>
      <c r="E144" s="219" t="str">
        <f ca="1"/>
        <v>IBRD</v>
      </c>
      <c r="F144" s="190" t="str">
        <f t="shared" ca="1" si="5"/>
        <v/>
      </c>
      <c r="G144" s="80">
        <f>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0</v>
      </c>
      <c r="H144" s="80" cm="1">
        <f t="array" ref="H144">IF(
    SUM(IF(
            ISNUMBER(
                IF(
                    $M$4:$V$4,
                    (M144:V144),
                    "")),
            1,
            0))
        =0,
    NA(),
    IF(
        Parameters!$D$15=1,
        IF(
            SUM(--(ISNUMBER(IF($M$4:$V$4=1,(M144:V144),""))))&gt;0,
            MAX(IF(
                ISNUMBER(M144:V144),
                IF(
                    M$4:V$4=1,
                    M144:V144,
                    ""),
                "")),
            MAX(IF(
                ISNUMBER(M144:V144),
                IF(
                    M$4:V$4=2,
                    M144:V144,
                    ""),
                ""))
        ),
        IF(
            Parameters!$D$16=1,
            IFERROR(
                AVERAGE(IF(
                    ISNUMBER(M144:V144),
                    IF(
                        M$4:V$4=1,
                        M144:V144,
                        ""),
                    "")),
                AVERAGE(IF(
                    ISNUMBER(M144:V144),
                    IF(
                        M$4:V$4=2,
                        M144:V144,
                        ""),
                    ""))
            ),
            IF(
                Parameters!$D$17=1,
                IFERROR(
                    IF(
                        OR(
                            IF(
                                ISNUMBER(M144:V144),
                                IF(
                                    M$4:V$4=1,
                                    M144:V144,
                                    ""),
                                "")
                            =0),
                        0,
                        GEOMEAN(IF(
                            ISNUMBER(M144:V144),
                            IF(
                                M$4:V$4=1,
                                M144:V144,
                                ""),
                            ""))
                    ),
                    IF(
                        OR(IF(
                            ISNUMBER(M144:V144),
                            IF(
                                M$4:V$4=2,
                                M144:V144,
                                ""),
                            "")
                            =0),
                        0,
                        GEOMEAN(IF(
                            ISNUMBER(M144:V144),
                            IF(
                                M$4:V$4=2,
                                M144:V144,
                                ""),
                            "")))
                )
            )
        )
    )
)</f>
        <v>4.5</v>
      </c>
      <c r="I144" s="191" cm="1">
        <f t="array" ref="I144">IF(
    SUM(IF(
            ISNUMBER(
                IF(
                    $M$5:$V$5,
                    (M144:V144),
                    "")),
            1,
            0))
        =0,
    NA(),
    IF(
        Parameters!$D$15=1,
        IF(
            SUM(--(ISNUMBER(IF($M$5:$V$5=1,(M144:V144),""))))&gt;0,
            MAX(IF(
                ISNUMBER(M144:V144),
                IF(
                    M$5:V$5=1,
                    M144:V144,
                    ""),
                "")),
            MAX(IF(
                ISNUMBER(M144:V144),
                IF(
                    M$5:V$5=2,
                    M144:V144,
                    ""),
                ""))
        ),
        IF(
            Parameters!$D$16=1,
            IFERROR(
                AVERAGE(IF(
                    ISNUMBER(M144:V144),
                    IF(
                        M$5:V$5=1,
                        M144:V144,
                        ""),
                    "")),
                AVERAGE(IF(
                    ISNUMBER(M144:V144),
                    IF(
                        M$5:V$5=2,
                        M144:V144,
                        ""),
                    ""))
            ),
            IF(
                Parameters!$D$17=1,
                IFERROR(
                    IF(
                        OR(
                            IF(
                                ISNUMBER(M144:V144),
                                IF(
                                    M$5:V$5=1,
                                    M144:V144,
                                    ""),
                                "")
                            =0),
                        0,
                        GEOMEAN(IF(
                            ISNUMBER(M144:V144),
                            IF(
                                M$5:V$5=1,
                                M144:V144,
                                ""),
                            ""))
                    ),
                    IF(
                        OR(IF(
                            ISNUMBER(M144:V144),
                            IF(
                                M$5:V$5=2,
                                M144:V144,
                                ""),
                            "")
                            =0),
                        0,
                        GEOMEAN(IF(
                            ISNUMBER(M144:V144),
                            IF(
                                M$5:V$5=2,
                                M144:V144,
                                ""),
                            "")))
                )
            )
        )
    )
)</f>
        <v>0</v>
      </c>
      <c r="J144" s="242">
        <v>44753</v>
      </c>
      <c r="K144" s="242">
        <v>45142</v>
      </c>
      <c r="L144" s="91" t="s">
        <v>232</v>
      </c>
      <c r="M144" s="192">
        <v>4.5</v>
      </c>
      <c r="N144" s="192" t="s">
        <v>409</v>
      </c>
      <c r="O144" s="192">
        <v>0</v>
      </c>
      <c r="P144" s="192">
        <v>0</v>
      </c>
      <c r="Q144" s="192">
        <v>0</v>
      </c>
      <c r="R144" s="192" t="s">
        <v>409</v>
      </c>
      <c r="S144" s="192">
        <v>3.7</v>
      </c>
      <c r="T144" s="192" t="s">
        <v>409</v>
      </c>
      <c r="U144" s="192">
        <v>0</v>
      </c>
      <c r="V144" s="192" t="s">
        <v>409</v>
      </c>
      <c r="W144" s="192">
        <v>0</v>
      </c>
      <c r="X144" s="192" t="s">
        <v>409</v>
      </c>
      <c r="Y144" s="192"/>
      <c r="Z144" s="192"/>
      <c r="AA144" s="80"/>
      <c r="AB144" s="80"/>
      <c r="AC144" s="80"/>
    </row>
    <row r="145" spans="1:29" x14ac:dyDescent="0.2">
      <c r="A145" s="84">
        <v>138</v>
      </c>
      <c r="B145" s="84" t="str">
        <f ca="1"/>
        <v>Malawi</v>
      </c>
      <c r="C145" s="84" t="str">
        <f ca="1"/>
        <v>MWI</v>
      </c>
      <c r="D145" s="219" t="str">
        <f ca="1"/>
        <v>SSF           Sub-Saharan Africa</v>
      </c>
      <c r="E145" s="219" t="str">
        <f ca="1"/>
        <v>IDA</v>
      </c>
      <c r="F145" s="190" t="str">
        <f t="shared" ca="1" si="5"/>
        <v/>
      </c>
      <c r="G145" s="80">
        <f>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7.6376261582597316</v>
      </c>
      <c r="H145" s="80" cm="1">
        <f t="array" ref="H145">IF(
    SUM(IF(
            ISNUMBER(
                IF(
                    $M$4:$V$4,
                    (M145:V145),
                    "")),
            1,
            0))
        =0,
    NA(),
    IF(
        Parameters!$D$15=1,
        IF(
            SUM(--(ISNUMBER(IF($M$4:$V$4=1,(M145:V145),""))))&gt;0,
            MAX(IF(
                ISNUMBER(M145:V145),
                IF(
                    M$4:V$4=1,
                    M145:V145,
                    ""),
                "")),
            MAX(IF(
                ISNUMBER(M145:V145),
                IF(
                    M$4:V$4=2,
                    M145:V145,
                    ""),
                ""))
        ),
        IF(
            Parameters!$D$16=1,
            IFERROR(
                AVERAGE(IF(
                    ISNUMBER(M145:V145),
                    IF(
                        M$4:V$4=1,
                        M145:V145,
                        ""),
                    "")),
                AVERAGE(IF(
                    ISNUMBER(M145:V145),
                    IF(
                        M$4:V$4=2,
                        M145:V145,
                        ""),
                    ""))
            ),
            IF(
                Parameters!$D$17=1,
                IFERROR(
                    IF(
                        OR(
                            IF(
                                ISNUMBER(M145:V145),
                                IF(
                                    M$4:V$4=1,
                                    M145:V145,
                                    ""),
                                "")
                            =0),
                        0,
                        GEOMEAN(IF(
                            ISNUMBER(M145:V145),
                            IF(
                                M$4:V$4=1,
                                M145:V145,
                                ""),
                            ""))
                    ),
                    IF(
                        OR(IF(
                            ISNUMBER(M145:V145),
                            IF(
                                M$4:V$4=2,
                                M145:V145,
                                ""),
                            "")
                            =0),
                        0,
                        GEOMEAN(IF(
                            ISNUMBER(M145:V145),
                            IF(
                                M$4:V$4=2,
                                M145:V145,
                                ""),
                            "")))
                )
            )
        )
    )
)</f>
        <v>5.8333333333333304</v>
      </c>
      <c r="I145" s="191" cm="1">
        <f t="array" ref="I145">IF(
    SUM(IF(
            ISNUMBER(
                IF(
                    $M$5:$V$5,
                    (M145:V145),
                    "")),
            1,
            0))
        =0,
    NA(),
    IF(
        Parameters!$D$15=1,
        IF(
            SUM(--(ISNUMBER(IF($M$5:$V$5=1,(M145:V145),""))))&gt;0,
            MAX(IF(
                ISNUMBER(M145:V145),
                IF(
                    M$5:V$5=1,
                    M145:V145,
                    ""),
                "")),
            MAX(IF(
                ISNUMBER(M145:V145),
                IF(
                    M$5:V$5=2,
                    M145:V145,
                    ""),
                ""))
        ),
        IF(
            Parameters!$D$16=1,
            IFERROR(
                AVERAGE(IF(
                    ISNUMBER(M145:V145),
                    IF(
                        M$5:V$5=1,
                        M145:V145,
                        ""),
                    "")),
                AVERAGE(IF(
                    ISNUMBER(M145:V145),
                    IF(
                        M$5:V$5=2,
                        M145:V145,
                        ""),
                    ""))
            ),
            IF(
                Parameters!$D$17=1,
                IFERROR(
                    IF(
                        OR(
                            IF(
                                ISNUMBER(M145:V145),
                                IF(
                                    M$5:V$5=1,
                                    M145:V145,
                                    ""),
                                "")
                            =0),
                        0,
                        GEOMEAN(IF(
                            ISNUMBER(M145:V145),
                            IF(
                                M$5:V$5=1,
                                M145:V145,
                                ""),
                            ""))
                    ),
                    IF(
                        OR(IF(
                            ISNUMBER(M145:V145),
                            IF(
                                M$5:V$5=2,
                                M145:V145,
                                ""),
                            "")
                            =0),
                        0,
                        GEOMEAN(IF(
                            ISNUMBER(M145:V145),
                            IF(
                                M$5:V$5=2,
                                M145:V145,
                                ""),
                            "")))
                )
            )
        )
    )
)</f>
        <v>10</v>
      </c>
      <c r="J145" s="242">
        <v>45142</v>
      </c>
      <c r="K145" s="242">
        <v>45145</v>
      </c>
      <c r="L145" s="91" t="s">
        <v>234</v>
      </c>
      <c r="M145" s="192">
        <v>5.8333333333333304</v>
      </c>
      <c r="N145" s="192" t="s">
        <v>409</v>
      </c>
      <c r="O145" s="192">
        <v>0</v>
      </c>
      <c r="P145" s="192">
        <v>10</v>
      </c>
      <c r="Q145" s="192">
        <v>0</v>
      </c>
      <c r="R145" s="192" t="s">
        <v>409</v>
      </c>
      <c r="S145" s="192">
        <v>4.5</v>
      </c>
      <c r="T145" s="192" t="s">
        <v>409</v>
      </c>
      <c r="U145" s="192">
        <v>0</v>
      </c>
      <c r="V145" s="192" t="s">
        <v>913</v>
      </c>
      <c r="W145" s="192">
        <v>0</v>
      </c>
      <c r="X145" s="192" t="s">
        <v>409</v>
      </c>
      <c r="Y145" s="192"/>
      <c r="Z145" s="192"/>
      <c r="AA145" s="80"/>
      <c r="AB145" s="80"/>
      <c r="AC145" s="80"/>
    </row>
    <row r="146" spans="1:29" x14ac:dyDescent="0.2">
      <c r="A146" s="84">
        <v>139</v>
      </c>
      <c r="B146" s="84" t="str">
        <f ca="1"/>
        <v>Malaysia</v>
      </c>
      <c r="C146" s="84" t="str">
        <f ca="1"/>
        <v>MYS</v>
      </c>
      <c r="D146" s="219" t="str">
        <f ca="1"/>
        <v>EAS           East Asia &amp; Pacific</v>
      </c>
      <c r="E146" s="219" t="str">
        <f ca="1"/>
        <v>IBRD</v>
      </c>
      <c r="F146" s="190" t="str">
        <f t="shared" ca="1" si="5"/>
        <v/>
      </c>
      <c r="G146" s="80">
        <f>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8.0622577482985491</v>
      </c>
      <c r="H146" s="80" cm="1">
        <f t="array" ref="H146">IF(
    SUM(IF(
            ISNUMBER(
                IF(
                    $M$4:$V$4,
                    (M146:V146),
                    "")),
            1,
            0))
        =0,
    NA(),
    IF(
        Parameters!$D$15=1,
        IF(
            SUM(--(ISNUMBER(IF($M$4:$V$4=1,(M146:V146),""))))&gt;0,
            MAX(IF(
                ISNUMBER(M146:V146),
                IF(
                    M$4:V$4=1,
                    M146:V146,
                    ""),
                "")),
            MAX(IF(
                ISNUMBER(M146:V146),
                IF(
                    M$4:V$4=2,
                    M146:V146,
                    ""),
                ""))
        ),
        IF(
            Parameters!$D$16=1,
            IFERROR(
                AVERAGE(IF(
                    ISNUMBER(M146:V146),
                    IF(
                        M$4:V$4=1,
                        M146:V146,
                        ""),
                    "")),
                AVERAGE(IF(
                    ISNUMBER(M146:V146),
                    IF(
                        M$4:V$4=2,
                        M146:V146,
                        ""),
                    ""))
            ),
            IF(
                Parameters!$D$17=1,
                IFERROR(
                    IF(
                        OR(
                            IF(
                                ISNUMBER(M146:V146),
                                IF(
                                    M$4:V$4=1,
                                    M146:V146,
                                    ""),
                                "")
                            =0),
                        0,
                        GEOMEAN(IF(
                            ISNUMBER(M146:V146),
                            IF(
                                M$4:V$4=1,
                                M146:V146,
                                ""),
                            ""))
                    ),
                    IF(
                        OR(IF(
                            ISNUMBER(M146:V146),
                            IF(
                                M$4:V$4=2,
                                M146:V146,
                                ""),
                            "")
                            =0),
                        0,
                        GEOMEAN(IF(
                            ISNUMBER(M146:V146),
                            IF(
                                M$4:V$4=2,
                                M146:V146,
                                ""),
                            "")))
                )
            )
        )
    )
)</f>
        <v>6.5</v>
      </c>
      <c r="I146" s="191" cm="1">
        <f t="array" ref="I146">IF(
    SUM(IF(
            ISNUMBER(
                IF(
                    $M$5:$V$5,
                    (M146:V146),
                    "")),
            1,
            0))
        =0,
    NA(),
    IF(
        Parameters!$D$15=1,
        IF(
            SUM(--(ISNUMBER(IF($M$5:$V$5=1,(M146:V146),""))))&gt;0,
            MAX(IF(
                ISNUMBER(M146:V146),
                IF(
                    M$5:V$5=1,
                    M146:V146,
                    ""),
                "")),
            MAX(IF(
                ISNUMBER(M146:V146),
                IF(
                    M$5:V$5=2,
                    M146:V146,
                    ""),
                ""))
        ),
        IF(
            Parameters!$D$16=1,
            IFERROR(
                AVERAGE(IF(
                    ISNUMBER(M146:V146),
                    IF(
                        M$5:V$5=1,
                        M146:V146,
                        ""),
                    "")),
                AVERAGE(IF(
                    ISNUMBER(M146:V146),
                    IF(
                        M$5:V$5=2,
                        M146:V146,
                        ""),
                    ""))
            ),
            IF(
                Parameters!$D$17=1,
                IFERROR(
                    IF(
                        OR(
                            IF(
                                ISNUMBER(M146:V146),
                                IF(
                                    M$5:V$5=1,
                                    M146:V146,
                                    ""),
                                "")
                            =0),
                        0,
                        GEOMEAN(IF(
                            ISNUMBER(M146:V146),
                            IF(
                                M$5:V$5=1,
                                M146:V146,
                                ""),
                            ""))
                    ),
                    IF(
                        OR(IF(
                            ISNUMBER(M146:V146),
                            IF(
                                M$5:V$5=2,
                                M146:V146,
                                ""),
                            "")
                            =0),
                        0,
                        GEOMEAN(IF(
                            ISNUMBER(M146:V146),
                            IF(
                                M$5:V$5=2,
                                M146:V146,
                                ""),
                            "")))
                )
            )
        )
    )
)</f>
        <v>10</v>
      </c>
      <c r="J146" s="242">
        <v>44753</v>
      </c>
      <c r="K146" s="242">
        <v>45142</v>
      </c>
      <c r="L146" s="91" t="s">
        <v>236</v>
      </c>
      <c r="M146" s="192">
        <v>6.5</v>
      </c>
      <c r="N146" s="192" t="s">
        <v>409</v>
      </c>
      <c r="O146" s="192">
        <v>0</v>
      </c>
      <c r="P146" s="192">
        <v>0</v>
      </c>
      <c r="Q146" s="192">
        <v>10</v>
      </c>
      <c r="R146" s="192" t="s">
        <v>409</v>
      </c>
      <c r="S146" s="192">
        <v>4.9000000000000004</v>
      </c>
      <c r="T146" s="192" t="s">
        <v>409</v>
      </c>
      <c r="U146" s="192">
        <v>0</v>
      </c>
      <c r="V146" s="192" t="s">
        <v>409</v>
      </c>
      <c r="W146" s="192">
        <v>0.36585365853658502</v>
      </c>
      <c r="X146" s="192" t="s">
        <v>409</v>
      </c>
      <c r="Y146" s="192"/>
      <c r="Z146" s="192"/>
      <c r="AA146" s="80"/>
      <c r="AB146" s="80"/>
      <c r="AC146" s="80"/>
    </row>
    <row r="147" spans="1:29" x14ac:dyDescent="0.2">
      <c r="A147" s="84">
        <v>140</v>
      </c>
      <c r="B147" s="84" t="str">
        <f ca="1"/>
        <v>Namibia</v>
      </c>
      <c r="C147" s="84" t="str">
        <f ca="1"/>
        <v>NAM</v>
      </c>
      <c r="D147" s="219" t="str">
        <f ca="1"/>
        <v>SSF           Sub-Saharan Africa</v>
      </c>
      <c r="E147" s="219" t="str">
        <f ca="1"/>
        <v>IBRD</v>
      </c>
      <c r="F147" s="190" t="str">
        <f t="shared" ca="1" si="5"/>
        <v/>
      </c>
      <c r="G147" s="80">
        <f>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0</v>
      </c>
      <c r="H147" s="80" cm="1">
        <f t="array" ref="H147">IF(
    SUM(IF(
            ISNUMBER(
                IF(
                    $M$4:$V$4,
                    (M147:V147),
                    "")),
            1,
            0))
        =0,
    NA(),
    IF(
        Parameters!$D$15=1,
        IF(
            SUM(--(ISNUMBER(IF($M$4:$V$4=1,(M147:V147),""))))&gt;0,
            MAX(IF(
                ISNUMBER(M147:V147),
                IF(
                    M$4:V$4=1,
                    M147:V147,
                    ""),
                "")),
            MAX(IF(
                ISNUMBER(M147:V147),
                IF(
                    M$4:V$4=2,
                    M147:V147,
                    ""),
                ""))
        ),
        IF(
            Parameters!$D$16=1,
            IFERROR(
                AVERAGE(IF(
                    ISNUMBER(M147:V147),
                    IF(
                        M$4:V$4=1,
                        M147:V147,
                        ""),
                    "")),
                AVERAGE(IF(
                    ISNUMBER(M147:V147),
                    IF(
                        M$4:V$4=2,
                        M147:V147,
                        ""),
                    ""))
            ),
            IF(
                Parameters!$D$17=1,
                IFERROR(
                    IF(
                        OR(
                            IF(
                                ISNUMBER(M147:V147),
                                IF(
                                    M$4:V$4=1,
                                    M147:V147,
                                    ""),
                                "")
                            =0),
                        0,
                        GEOMEAN(IF(
                            ISNUMBER(M147:V147),
                            IF(
                                M$4:V$4=1,
                                M147:V147,
                                ""),
                            ""))
                    ),
                    IF(
                        OR(IF(
                            ISNUMBER(M147:V147),
                            IF(
                                M$4:V$4=2,
                                M147:V147,
                                ""),
                            "")
                            =0),
                        0,
                        GEOMEAN(IF(
                            ISNUMBER(M147:V147),
                            IF(
                                M$4:V$4=2,
                                M147:V147,
                                ""),
                            "")))
                )
            )
        )
    )
)</f>
        <v>5.5</v>
      </c>
      <c r="I147" s="191" cm="1">
        <f t="array" ref="I147">IF(
    SUM(IF(
            ISNUMBER(
                IF(
                    $M$5:$V$5,
                    (M147:V147),
                    "")),
            1,
            0))
        =0,
    NA(),
    IF(
        Parameters!$D$15=1,
        IF(
            SUM(--(ISNUMBER(IF($M$5:$V$5=1,(M147:V147),""))))&gt;0,
            MAX(IF(
                ISNUMBER(M147:V147),
                IF(
                    M$5:V$5=1,
                    M147:V147,
                    ""),
                "")),
            MAX(IF(
                ISNUMBER(M147:V147),
                IF(
                    M$5:V$5=2,
                    M147:V147,
                    ""),
                ""))
        ),
        IF(
            Parameters!$D$16=1,
            IFERROR(
                AVERAGE(IF(
                    ISNUMBER(M147:V147),
                    IF(
                        M$5:V$5=1,
                        M147:V147,
                        ""),
                    "")),
                AVERAGE(IF(
                    ISNUMBER(M147:V147),
                    IF(
                        M$5:V$5=2,
                        M147:V147,
                        ""),
                    ""))
            ),
            IF(
                Parameters!$D$17=1,
                IFERROR(
                    IF(
                        OR(
                            IF(
                                ISNUMBER(M147:V147),
                                IF(
                                    M$5:V$5=1,
                                    M147:V147,
                                    ""),
                                "")
                            =0),
                        0,
                        GEOMEAN(IF(
                            ISNUMBER(M147:V147),
                            IF(
                                M$5:V$5=1,
                                M147:V147,
                                ""),
                            ""))
                    ),
                    IF(
                        OR(IF(
                            ISNUMBER(M147:V147),
                            IF(
                                M$5:V$5=2,
                                M147:V147,
                                ""),
                            "")
                            =0),
                        0,
                        GEOMEAN(IF(
                            ISNUMBER(M147:V147),
                            IF(
                                M$5:V$5=2,
                                M147:V147,
                                ""),
                            "")))
                )
            )
        )
    )
)</f>
        <v>0</v>
      </c>
      <c r="J147" s="242">
        <v>45142</v>
      </c>
      <c r="K147" s="242">
        <v>45145</v>
      </c>
      <c r="L147" s="91" t="s">
        <v>238</v>
      </c>
      <c r="M147" s="192">
        <v>5.5</v>
      </c>
      <c r="N147" s="192">
        <v>0</v>
      </c>
      <c r="O147" s="192">
        <v>0</v>
      </c>
      <c r="P147" s="192">
        <v>0</v>
      </c>
      <c r="Q147" s="192">
        <v>0</v>
      </c>
      <c r="R147" s="192" t="s">
        <v>409</v>
      </c>
      <c r="S147" s="192">
        <v>4.3</v>
      </c>
      <c r="T147" s="192" t="s">
        <v>877</v>
      </c>
      <c r="U147" s="192">
        <v>0</v>
      </c>
      <c r="V147" s="192" t="s">
        <v>409</v>
      </c>
      <c r="W147" s="192">
        <v>0</v>
      </c>
      <c r="X147" s="192" t="s">
        <v>409</v>
      </c>
      <c r="Y147" s="192"/>
      <c r="Z147" s="192"/>
      <c r="AA147" s="80"/>
      <c r="AB147" s="80"/>
      <c r="AC147" s="80"/>
    </row>
    <row r="148" spans="1:29" x14ac:dyDescent="0.2">
      <c r="A148" s="84">
        <v>141</v>
      </c>
      <c r="B148" s="84" t="str">
        <f ca="1"/>
        <v>New Caledonia</v>
      </c>
      <c r="C148" s="84" t="str">
        <f ca="1"/>
        <v>NCL</v>
      </c>
      <c r="D148" s="219" t="str">
        <f ca="1"/>
        <v>EAS           East Asia &amp; Pacific</v>
      </c>
      <c r="E148" s="219" t="str">
        <f ca="1"/>
        <v>NA</v>
      </c>
      <c r="F148" s="190" t="str">
        <f t="shared" ca="1" si="5"/>
        <v/>
      </c>
      <c r="G148" s="80">
        <f>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0</v>
      </c>
      <c r="H148" s="80" t="e" cm="1">
        <f t="array" ref="H148">IF(
    SUM(IF(
            ISNUMBER(
                IF(
                    $M$4:$V$4,
                    (M148:V148),
                    "")),
            1,
            0))
        =0,
    NA(),
    IF(
        Parameters!$D$15=1,
        IF(
            SUM(--(ISNUMBER(IF($M$4:$V$4=1,(M148:V148),""))))&gt;0,
            MAX(IF(
                ISNUMBER(M148:V148),
                IF(
                    M$4:V$4=1,
                    M148:V148,
                    ""),
                "")),
            MAX(IF(
                ISNUMBER(M148:V148),
                IF(
                    M$4:V$4=2,
                    M148:V148,
                    ""),
                ""))
        ),
        IF(
            Parameters!$D$16=1,
            IFERROR(
                AVERAGE(IF(
                    ISNUMBER(M148:V148),
                    IF(
                        M$4:V$4=1,
                        M148:V148,
                        ""),
                    "")),
                AVERAGE(IF(
                    ISNUMBER(M148:V148),
                    IF(
                        M$4:V$4=2,
                        M148:V148,
                        ""),
                    ""))
            ),
            IF(
                Parameters!$D$17=1,
                IFERROR(
                    IF(
                        OR(
                            IF(
                                ISNUMBER(M148:V148),
                                IF(
                                    M$4:V$4=1,
                                    M148:V148,
                                    ""),
                                "")
                            =0),
                        0,
                        GEOMEAN(IF(
                            ISNUMBER(M148:V148),
                            IF(
                                M$4:V$4=1,
                                M148:V148,
                                ""),
                            ""))
                    ),
                    IF(
                        OR(IF(
                            ISNUMBER(M148:V148),
                            IF(
                                M$4:V$4=2,
                                M148:V148,
                                ""),
                            "")
                            =0),
                        0,
                        GEOMEAN(IF(
                            ISNUMBER(M148:V148),
                            IF(
                                M$4:V$4=2,
                                M148:V148,
                                ""),
                            "")))
                )
            )
        )
    )
)</f>
        <v>#N/A</v>
      </c>
      <c r="I148" s="191" cm="1">
        <f t="array" ref="I148">IF(
    SUM(IF(
            ISNUMBER(
                IF(
                    $M$5:$V$5,
                    (M148:V148),
                    "")),
            1,
            0))
        =0,
    NA(),
    IF(
        Parameters!$D$15=1,
        IF(
            SUM(--(ISNUMBER(IF($M$5:$V$5=1,(M148:V148),""))))&gt;0,
            MAX(IF(
                ISNUMBER(M148:V148),
                IF(
                    M$5:V$5=1,
                    M148:V148,
                    ""),
                "")),
            MAX(IF(
                ISNUMBER(M148:V148),
                IF(
                    M$5:V$5=2,
                    M148:V148,
                    ""),
                ""))
        ),
        IF(
            Parameters!$D$16=1,
            IFERROR(
                AVERAGE(IF(
                    ISNUMBER(M148:V148),
                    IF(
                        M$5:V$5=1,
                        M148:V148,
                        ""),
                    "")),
                AVERAGE(IF(
                    ISNUMBER(M148:V148),
                    IF(
                        M$5:V$5=2,
                        M148:V148,
                        ""),
                    ""))
            ),
            IF(
                Parameters!$D$17=1,
                IFERROR(
                    IF(
                        OR(
                            IF(
                                ISNUMBER(M148:V148),
                                IF(
                                    M$5:V$5=1,
                                    M148:V148,
                                    ""),
                                "")
                            =0),
                        0,
                        GEOMEAN(IF(
                            ISNUMBER(M148:V148),
                            IF(
                                M$5:V$5=1,
                                M148:V148,
                                ""),
                            ""))
                    ),
                    IF(
                        OR(IF(
                            ISNUMBER(M148:V148),
                            IF(
                                M$5:V$5=2,
                                M148:V148,
                                ""),
                            "")
                            =0),
                        0,
                        GEOMEAN(IF(
                            ISNUMBER(M148:V148),
                            IF(
                                M$5:V$5=2,
                                M148:V148,
                                ""),
                            "")))
                )
            )
        )
    )
)</f>
        <v>0</v>
      </c>
      <c r="J148" s="242" t="s">
        <v>409</v>
      </c>
      <c r="K148" s="242">
        <v>45075</v>
      </c>
      <c r="L148" s="91" t="s">
        <v>716</v>
      </c>
      <c r="M148" s="192" t="s">
        <v>409</v>
      </c>
      <c r="N148" s="192" t="s">
        <v>409</v>
      </c>
      <c r="O148" s="192" t="s">
        <v>409</v>
      </c>
      <c r="P148" s="192">
        <v>0</v>
      </c>
      <c r="Q148" s="192">
        <v>0</v>
      </c>
      <c r="R148" s="192" t="s">
        <v>409</v>
      </c>
      <c r="S148" s="192" t="s">
        <v>409</v>
      </c>
      <c r="T148" s="192" t="s">
        <v>409</v>
      </c>
      <c r="U148" s="192" t="s">
        <v>409</v>
      </c>
      <c r="V148" s="192" t="s">
        <v>409</v>
      </c>
      <c r="W148" s="192">
        <v>0</v>
      </c>
      <c r="X148" s="192" t="s">
        <v>409</v>
      </c>
      <c r="Y148" s="192"/>
      <c r="Z148" s="192"/>
      <c r="AA148" s="80"/>
      <c r="AB148" s="80"/>
      <c r="AC148" s="80"/>
    </row>
    <row r="149" spans="1:29" x14ac:dyDescent="0.2">
      <c r="A149" s="84">
        <v>142</v>
      </c>
      <c r="B149" s="84" t="str">
        <f ca="1"/>
        <v>Niger</v>
      </c>
      <c r="C149" s="84" t="str">
        <f ca="1"/>
        <v>NER</v>
      </c>
      <c r="D149" s="219" t="str">
        <f ca="1"/>
        <v>SSF           Sub-Saharan Africa</v>
      </c>
      <c r="E149" s="219" t="str">
        <f ca="1"/>
        <v>IDA</v>
      </c>
      <c r="F149" s="190" t="str">
        <f t="shared" ca="1" si="5"/>
        <v/>
      </c>
      <c r="G149" s="80">
        <f>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7.6376261582597316</v>
      </c>
      <c r="H149" s="80" cm="1">
        <f t="array" ref="H149">IF(
    SUM(IF(
            ISNUMBER(
                IF(
                    $M$4:$V$4,
                    (M149:V149),
                    "")),
            1,
            0))
        =0,
    NA(),
    IF(
        Parameters!$D$15=1,
        IF(
            SUM(--(ISNUMBER(IF($M$4:$V$4=1,(M149:V149),""))))&gt;0,
            MAX(IF(
                ISNUMBER(M149:V149),
                IF(
                    M$4:V$4=1,
                    M149:V149,
                    ""),
                "")),
            MAX(IF(
                ISNUMBER(M149:V149),
                IF(
                    M$4:V$4=2,
                    M149:V149,
                    ""),
                ""))
        ),
        IF(
            Parameters!$D$16=1,
            IFERROR(
                AVERAGE(IF(
                    ISNUMBER(M149:V149),
                    IF(
                        M$4:V$4=1,
                        M149:V149,
                        ""),
                    "")),
                AVERAGE(IF(
                    ISNUMBER(M149:V149),
                    IF(
                        M$4:V$4=2,
                        M149:V149,
                        ""),
                    ""))
            ),
            IF(
                Parameters!$D$17=1,
                IFERROR(
                    IF(
                        OR(
                            IF(
                                ISNUMBER(M149:V149),
                                IF(
                                    M$4:V$4=1,
                                    M149:V149,
                                    ""),
                                "")
                            =0),
                        0,
                        GEOMEAN(IF(
                            ISNUMBER(M149:V149),
                            IF(
                                M$4:V$4=1,
                                M149:V149,
                                ""),
                            ""))
                    ),
                    IF(
                        OR(IF(
                            ISNUMBER(M149:V149),
                            IF(
                                M$4:V$4=2,
                                M149:V149,
                                ""),
                            "")
                            =0),
                        0,
                        GEOMEAN(IF(
                            ISNUMBER(M149:V149),
                            IF(
                                M$4:V$4=2,
                                M149:V149,
                                ""),
                            "")))
                )
            )
        )
    )
)</f>
        <v>5.8333333333333304</v>
      </c>
      <c r="I149" s="191" cm="1">
        <f t="array" ref="I149">IF(
    SUM(IF(
            ISNUMBER(
                IF(
                    $M$5:$V$5,
                    (M149:V149),
                    "")),
            1,
            0))
        =0,
    NA(),
    IF(
        Parameters!$D$15=1,
        IF(
            SUM(--(ISNUMBER(IF($M$5:$V$5=1,(M149:V149),""))))&gt;0,
            MAX(IF(
                ISNUMBER(M149:V149),
                IF(
                    M$5:V$5=1,
                    M149:V149,
                    ""),
                "")),
            MAX(IF(
                ISNUMBER(M149:V149),
                IF(
                    M$5:V$5=2,
                    M149:V149,
                    ""),
                ""))
        ),
        IF(
            Parameters!$D$16=1,
            IFERROR(
                AVERAGE(IF(
                    ISNUMBER(M149:V149),
                    IF(
                        M$5:V$5=1,
                        M149:V149,
                        ""),
                    "")),
                AVERAGE(IF(
                    ISNUMBER(M149:V149),
                    IF(
                        M$5:V$5=2,
                        M149:V149,
                        ""),
                    ""))
            ),
            IF(
                Parameters!$D$17=1,
                IFERROR(
                    IF(
                        OR(
                            IF(
                                ISNUMBER(M149:V149),
                                IF(
                                    M$5:V$5=1,
                                    M149:V149,
                                    ""),
                                "")
                            =0),
                        0,
                        GEOMEAN(IF(
                            ISNUMBER(M149:V149),
                            IF(
                                M$5:V$5=1,
                                M149:V149,
                                ""),
                            ""))
                    ),
                    IF(
                        OR(IF(
                            ISNUMBER(M149:V149),
                            IF(
                                M$5:V$5=2,
                                M149:V149,
                                ""),
                            "")
                            =0),
                        0,
                        GEOMEAN(IF(
                            ISNUMBER(M149:V149),
                            IF(
                                M$5:V$5=2,
                                M149:V149,
                                ""),
                            "")))
                )
            )
        )
    )
)</f>
        <v>10</v>
      </c>
      <c r="J149" s="242">
        <v>45142</v>
      </c>
      <c r="K149" s="242">
        <v>45142</v>
      </c>
      <c r="L149" s="91" t="s">
        <v>240</v>
      </c>
      <c r="M149" s="192">
        <v>5.8333333333333304</v>
      </c>
      <c r="N149" s="192" t="s">
        <v>409</v>
      </c>
      <c r="O149" s="192">
        <v>0</v>
      </c>
      <c r="P149" s="192">
        <v>0</v>
      </c>
      <c r="Q149" s="192">
        <v>10</v>
      </c>
      <c r="R149" s="192" t="s">
        <v>409</v>
      </c>
      <c r="S149" s="192">
        <v>4.5</v>
      </c>
      <c r="T149" s="192" t="s">
        <v>409</v>
      </c>
      <c r="U149" s="192">
        <v>0</v>
      </c>
      <c r="V149" s="192" t="s">
        <v>409</v>
      </c>
      <c r="W149" s="192">
        <v>0.83673469387755095</v>
      </c>
      <c r="X149" s="192" t="s">
        <v>409</v>
      </c>
      <c r="Y149" s="192"/>
      <c r="Z149" s="192"/>
      <c r="AA149" s="80"/>
      <c r="AB149" s="80"/>
      <c r="AC149" s="80"/>
    </row>
    <row r="150" spans="1:29" x14ac:dyDescent="0.2">
      <c r="A150" s="84">
        <v>143</v>
      </c>
      <c r="B150" s="84" t="str">
        <f ca="1"/>
        <v>Nigeria</v>
      </c>
      <c r="C150" s="84" t="str">
        <f ca="1"/>
        <v>NGA</v>
      </c>
      <c r="D150" s="219" t="str">
        <f ca="1"/>
        <v>SSF           Sub-Saharan Africa</v>
      </c>
      <c r="E150" s="219" t="str">
        <f ca="1"/>
        <v>Blend</v>
      </c>
      <c r="F150" s="190" t="str">
        <f t="shared" ca="1" si="5"/>
        <v/>
      </c>
      <c r="G150" s="80">
        <f>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0</v>
      </c>
      <c r="H150" s="80" cm="1">
        <f t="array" ref="H150">IF(
    SUM(IF(
            ISNUMBER(
                IF(
                    $M$4:$V$4,
                    (M150:V150),
                    "")),
            1,
            0))
        =0,
    NA(),
    IF(
        Parameters!$D$15=1,
        IF(
            SUM(--(ISNUMBER(IF($M$4:$V$4=1,(M150:V150),""))))&gt;0,
            MAX(IF(
                ISNUMBER(M150:V150),
                IF(
                    M$4:V$4=1,
                    M150:V150,
                    ""),
                "")),
            MAX(IF(
                ISNUMBER(M150:V150),
                IF(
                    M$4:V$4=2,
                    M150:V150,
                    ""),
                ""))
        ),
        IF(
            Parameters!$D$16=1,
            IFERROR(
                AVERAGE(IF(
                    ISNUMBER(M150:V150),
                    IF(
                        M$4:V$4=1,
                        M150:V150,
                        ""),
                    "")),
                AVERAGE(IF(
                    ISNUMBER(M150:V150),
                    IF(
                        M$4:V$4=2,
                        M150:V150,
                        ""),
                    ""))
            ),
            IF(
                Parameters!$D$17=1,
                IFERROR(
                    IF(
                        OR(
                            IF(
                                ISNUMBER(M150:V150),
                                IF(
                                    M$4:V$4=1,
                                    M150:V150,
                                    ""),
                                "")
                            =0),
                        0,
                        GEOMEAN(IF(
                            ISNUMBER(M150:V150),
                            IF(
                                M$4:V$4=1,
                                M150:V150,
                                ""),
                            ""))
                    ),
                    IF(
                        OR(IF(
                            ISNUMBER(M150:V150),
                            IF(
                                M$4:V$4=2,
                                M150:V150,
                                ""),
                            "")
                            =0),
                        0,
                        GEOMEAN(IF(
                            ISNUMBER(M150:V150),
                            IF(
                                M$4:V$4=2,
                                M150:V150,
                                ""),
                            "")))
                )
            )
        )
    )
)</f>
        <v>5</v>
      </c>
      <c r="I150" s="191" cm="1">
        <f t="array" ref="I150">IF(
    SUM(IF(
            ISNUMBER(
                IF(
                    $M$5:$V$5,
                    (M150:V150),
                    "")),
            1,
            0))
        =0,
    NA(),
    IF(
        Parameters!$D$15=1,
        IF(
            SUM(--(ISNUMBER(IF($M$5:$V$5=1,(M150:V150),""))))&gt;0,
            MAX(IF(
                ISNUMBER(M150:V150),
                IF(
                    M$5:V$5=1,
                    M150:V150,
                    ""),
                "")),
            MAX(IF(
                ISNUMBER(M150:V150),
                IF(
                    M$5:V$5=2,
                    M150:V150,
                    ""),
                ""))
        ),
        IF(
            Parameters!$D$16=1,
            IFERROR(
                AVERAGE(IF(
                    ISNUMBER(M150:V150),
                    IF(
                        M$5:V$5=1,
                        M150:V150,
                        ""),
                    "")),
                AVERAGE(IF(
                    ISNUMBER(M150:V150),
                    IF(
                        M$5:V$5=2,
                        M150:V150,
                        ""),
                    ""))
            ),
            IF(
                Parameters!$D$17=1,
                IFERROR(
                    IF(
                        OR(
                            IF(
                                ISNUMBER(M150:V150),
                                IF(
                                    M$5:V$5=1,
                                    M150:V150,
                                    ""),
                                "")
                            =0),
                        0,
                        GEOMEAN(IF(
                            ISNUMBER(M150:V150),
                            IF(
                                M$5:V$5=1,
                                M150:V150,
                                ""),
                            ""))
                    ),
                    IF(
                        OR(IF(
                            ISNUMBER(M150:V150),
                            IF(
                                M$5:V$5=2,
                                M150:V150,
                                ""),
                            "")
                            =0),
                        0,
                        GEOMEAN(IF(
                            ISNUMBER(M150:V150),
                            IF(
                                M$5:V$5=2,
                                M150:V150,
                                ""),
                            "")))
                )
            )
        )
    )
)</f>
        <v>0</v>
      </c>
      <c r="J150" s="242">
        <v>45142</v>
      </c>
      <c r="K150" s="242">
        <v>45142</v>
      </c>
      <c r="L150" s="91" t="s">
        <v>242</v>
      </c>
      <c r="M150" s="192">
        <v>5</v>
      </c>
      <c r="N150" s="192" t="s">
        <v>409</v>
      </c>
      <c r="O150" s="192">
        <v>0</v>
      </c>
      <c r="P150" s="192">
        <v>0</v>
      </c>
      <c r="Q150" s="192">
        <v>0</v>
      </c>
      <c r="R150" s="192" t="s">
        <v>409</v>
      </c>
      <c r="S150" s="192">
        <v>4</v>
      </c>
      <c r="T150" s="192" t="s">
        <v>409</v>
      </c>
      <c r="U150" s="192">
        <v>0</v>
      </c>
      <c r="V150" s="192" t="s">
        <v>409</v>
      </c>
      <c r="W150" s="192">
        <v>0.26</v>
      </c>
      <c r="X150" s="192" t="s">
        <v>409</v>
      </c>
      <c r="Y150" s="192"/>
      <c r="Z150" s="192"/>
      <c r="AA150" s="80"/>
      <c r="AB150" s="80"/>
      <c r="AC150" s="80"/>
    </row>
    <row r="151" spans="1:29" x14ac:dyDescent="0.2">
      <c r="A151" s="84">
        <v>144</v>
      </c>
      <c r="B151" s="84" t="str">
        <f ca="1"/>
        <v>Nicaragua</v>
      </c>
      <c r="C151" s="84" t="str">
        <f ca="1"/>
        <v>NIC</v>
      </c>
      <c r="D151" s="219" t="str">
        <f ca="1"/>
        <v>LCN           Latin America &amp; Caribbean</v>
      </c>
      <c r="E151" s="219" t="str">
        <f ca="1"/>
        <v>IDA</v>
      </c>
      <c r="F151" s="190" t="str">
        <f t="shared" ca="1" si="5"/>
        <v/>
      </c>
      <c r="G151" s="80">
        <f>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9.6609178307929575</v>
      </c>
      <c r="H151" s="80" cm="1">
        <f t="array" ref="H151">IF(
    SUM(IF(
            ISNUMBER(
                IF(
                    $M$4:$V$4,
                    (M151:V151),
                    "")),
            1,
            0))
        =0,
    NA(),
    IF(
        Parameters!$D$15=1,
        IF(
            SUM(--(ISNUMBER(IF($M$4:$V$4=1,(M151:V151),""))))&gt;0,
            MAX(IF(
                ISNUMBER(M151:V151),
                IF(
                    M$4:V$4=1,
                    M151:V151,
                    ""),
                "")),
            MAX(IF(
                ISNUMBER(M151:V151),
                IF(
                    M$4:V$4=2,
                    M151:V151,
                    ""),
                ""))
        ),
        IF(
            Parameters!$D$16=1,
            IFERROR(
                AVERAGE(IF(
                    ISNUMBER(M151:V151),
                    IF(
                        M$4:V$4=1,
                        M151:V151,
                        ""),
                    "")),
                AVERAGE(IF(
                    ISNUMBER(M151:V151),
                    IF(
                        M$4:V$4=2,
                        M151:V151,
                        ""),
                    ""))
            ),
            IF(
                Parameters!$D$17=1,
                IFERROR(
                    IF(
                        OR(
                            IF(
                                ISNUMBER(M151:V151),
                                IF(
                                    M$4:V$4=1,
                                    M151:V151,
                                    ""),
                                "")
                            =0),
                        0,
                        GEOMEAN(IF(
                            ISNUMBER(M151:V151),
                            IF(
                                M$4:V$4=1,
                                M151:V151,
                                ""),
                            ""))
                    ),
                    IF(
                        OR(IF(
                            ISNUMBER(M151:V151),
                            IF(
                                M$4:V$4=2,
                                M151:V151,
                                ""),
                            "")
                            =0),
                        0,
                        GEOMEAN(IF(
                            ISNUMBER(M151:V151),
                            IF(
                                M$4:V$4=2,
                                M151:V151,
                                ""),
                            "")))
                )
            )
        )
    )
)</f>
        <v>9.3333333333333304</v>
      </c>
      <c r="I151" s="191" cm="1">
        <f t="array" ref="I151">IF(
    SUM(IF(
            ISNUMBER(
                IF(
                    $M$5:$V$5,
                    (M151:V151),
                    "")),
            1,
            0))
        =0,
    NA(),
    IF(
        Parameters!$D$15=1,
        IF(
            SUM(--(ISNUMBER(IF($M$5:$V$5=1,(M151:V151),""))))&gt;0,
            MAX(IF(
                ISNUMBER(M151:V151),
                IF(
                    M$5:V$5=1,
                    M151:V151,
                    ""),
                "")),
            MAX(IF(
                ISNUMBER(M151:V151),
                IF(
                    M$5:V$5=2,
                    M151:V151,
                    ""),
                ""))
        ),
        IF(
            Parameters!$D$16=1,
            IFERROR(
                AVERAGE(IF(
                    ISNUMBER(M151:V151),
                    IF(
                        M$5:V$5=1,
                        M151:V151,
                        ""),
                    "")),
                AVERAGE(IF(
                    ISNUMBER(M151:V151),
                    IF(
                        M$5:V$5=2,
                        M151:V151,
                        ""),
                    ""))
            ),
            IF(
                Parameters!$D$17=1,
                IFERROR(
                    IF(
                        OR(
                            IF(
                                ISNUMBER(M151:V151),
                                IF(
                                    M$5:V$5=1,
                                    M151:V151,
                                    ""),
                                "")
                            =0),
                        0,
                        GEOMEAN(IF(
                            ISNUMBER(M151:V151),
                            IF(
                                M$5:V$5=1,
                                M151:V151,
                                ""),
                            ""))
                    ),
                    IF(
                        OR(IF(
                            ISNUMBER(M151:V151),
                            IF(
                                M$5:V$5=2,
                                M151:V151,
                                ""),
                            "")
                            =0),
                        0,
                        GEOMEAN(IF(
                            ISNUMBER(M151:V151),
                            IF(
                                M$5:V$5=2,
                                M151:V151,
                                ""),
                            "")))
                )
            )
        )
    )
)</f>
        <v>10</v>
      </c>
      <c r="J151" s="242">
        <v>45142</v>
      </c>
      <c r="K151" s="242">
        <v>45145</v>
      </c>
      <c r="L151" s="91" t="s">
        <v>244</v>
      </c>
      <c r="M151" s="192">
        <v>9.3333333333333304</v>
      </c>
      <c r="N151" s="192">
        <v>10</v>
      </c>
      <c r="O151" s="192">
        <v>0</v>
      </c>
      <c r="P151" s="192">
        <v>0</v>
      </c>
      <c r="Q151" s="192">
        <v>0</v>
      </c>
      <c r="R151" s="192" t="s">
        <v>409</v>
      </c>
      <c r="S151" s="192">
        <v>6.6</v>
      </c>
      <c r="T151" s="192" t="s">
        <v>880</v>
      </c>
      <c r="U151" s="192">
        <v>0</v>
      </c>
      <c r="V151" s="192" t="s">
        <v>409</v>
      </c>
      <c r="W151" s="192">
        <v>7.1428571428571397E-2</v>
      </c>
      <c r="X151" s="192" t="s">
        <v>409</v>
      </c>
      <c r="Y151" s="192"/>
      <c r="Z151" s="192"/>
      <c r="AA151" s="80"/>
      <c r="AB151" s="80"/>
      <c r="AC151" s="80"/>
    </row>
    <row r="152" spans="1:29" x14ac:dyDescent="0.2">
      <c r="A152" s="84">
        <v>145</v>
      </c>
      <c r="B152" s="84" t="str">
        <f ca="1"/>
        <v>Netherlands</v>
      </c>
      <c r="C152" s="84" t="str">
        <f ca="1"/>
        <v>NLD</v>
      </c>
      <c r="D152" s="219" t="str">
        <f ca="1"/>
        <v>ECS           Europe &amp; Central Asia</v>
      </c>
      <c r="E152" s="219" t="str">
        <f ca="1"/>
        <v>NA</v>
      </c>
      <c r="F152" s="190" t="str">
        <f t="shared" ca="1" si="5"/>
        <v/>
      </c>
      <c r="G152" s="80">
        <f>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$M$4:$V$4,
                    (M152:V152),
                    "")),
            1,
            0))
        =0,
    NA(),
    IF(
        Parameters!$D$15=1,
        IF(
            SUM(--(ISNUMBER(IF($M$4:$V$4=1,(M152:V152),""))))&gt;0,
            MAX(IF(
                ISNUMBER(M152:V152),
                IF(
                    M$4:V$4=1,
                    M152:V152,
                    ""),
                "")),
            MAX(IF(
                ISNUMBER(M152:V152),
                IF(
                    M$4:V$4=2,
                    M152:V152,
                    ""),
                ""))
        ),
        IF(
            Parameters!$D$16=1,
            IFERROR(
                AVERAGE(IF(
                    ISNUMBER(M152:V152),
                    IF(
                        M$4:V$4=1,
                        M152:V152,
                        ""),
                    "")),
                AVERAGE(IF(
                    ISNUMBER(M152:V152),
                    IF(
                        M$4:V$4=2,
                        M152:V152,
                        ""),
                    ""))
            ),
            IF(
                Parameters!$D$17=1,
                IFERROR(
                    IF(
                        OR(
                            IF(
                                ISNUMBER(M152:V152),
                                IF(
                                    M$4:V$4=1,
                                    M152:V152,
                                    ""),
                                "")
                            =0),
                        0,
                        GEOMEAN(IF(
                            ISNUMBER(M152:V152),
                            IF(
                                M$4:V$4=1,
                                M152:V152,
                                ""),
                            ""))
                    ),
                    IF(
                        OR(IF(
                            ISNUMBER(M152:V152),
                            IF(
                                M$4:V$4=2,
                                M152:V152,
                                ""),
                            "")
                            =0),
                        0,
                        GEOMEAN(IF(
                            ISNUMBER(M152:V152),
                            IF(
                                M$4:V$4=2,
                                M152:V152,
                                ""),
                            "")))
                )
            )
        )
    )
)</f>
        <v>1.6666666666666601</v>
      </c>
      <c r="I152" s="191" cm="1">
        <f t="array" ref="I152">IF(
    SUM(IF(
            ISNUMBER(
                IF(
                    $M$5:$V$5,
                    (M152:V152),
                    "")),
            1,
            0))
        =0,
    NA(),
    IF(
        Parameters!$D$15=1,
        IF(
            SUM(--(ISNUMBER(IF($M$5:$V$5=1,(M152:V152),""))))&gt;0,
            MAX(IF(
                ISNUMBER(M152:V152),
                IF(
                    M$5:V$5=1,
                    M152:V152,
                    ""),
                "")),
            MAX(IF(
                ISNUMBER(M152:V152),
                IF(
                    M$5:V$5=2,
                    M152:V152,
                    ""),
                ""))
        ),
        IF(
            Parameters!$D$16=1,
            IFERROR(
                AVERAGE(IF(
                    ISNUMBER(M152:V152),
                    IF(
                        M$5:V$5=1,
                        M152:V152,
                        ""),
                    "")),
                AVERAGE(IF(
                    ISNUMBER(M152:V152),
                    IF(
                        M$5:V$5=2,
                        M152:V152,
                        ""),
                    ""))
            ),
            IF(
                Parameters!$D$17=1,
                IFERROR(
                    IF(
                        OR(
                            IF(
                                ISNUMBER(M152:V152),
                                IF(
                                    M$5:V$5=1,
                                    M152:V152,
                                    ""),
                                "")
                            =0),
                        0,
                        GEOMEAN(IF(
                            ISNUMBER(M152:V152),
                            IF(
                                M$5:V$5=1,
                                M152:V152,
                                ""),
                            ""))
                    ),
                    IF(
                        OR(IF(
                            ISNUMBER(M152:V152),
                            IF(
                                M$5:V$5=2,
                                M152:V152,
                                ""),
                            "")
                            =0),
                        0,
                        GEOMEAN(IF(
                            ISNUMBER(M152:V152),
                            IF(
                                M$5:V$5=2,
                                M152:V152,
                                ""),
                            "")))
                )
            )
        )
    )
)</f>
        <v>0</v>
      </c>
      <c r="J152" s="242">
        <v>44753</v>
      </c>
      <c r="K152" s="242">
        <v>45145</v>
      </c>
      <c r="L152" s="91" t="s">
        <v>246</v>
      </c>
      <c r="M152" s="192">
        <v>1.6666666666666601</v>
      </c>
      <c r="N152" s="192">
        <v>0</v>
      </c>
      <c r="O152" s="192">
        <v>0</v>
      </c>
      <c r="P152" s="192">
        <v>0</v>
      </c>
      <c r="Q152" s="192">
        <v>0</v>
      </c>
      <c r="R152" s="192" t="s">
        <v>409</v>
      </c>
      <c r="S152" s="192">
        <v>2</v>
      </c>
      <c r="T152" s="192" t="s">
        <v>873</v>
      </c>
      <c r="U152" s="192">
        <v>0</v>
      </c>
      <c r="V152" s="192" t="s">
        <v>409</v>
      </c>
      <c r="W152" s="192">
        <v>0</v>
      </c>
      <c r="X152" s="192" t="s">
        <v>409</v>
      </c>
      <c r="Y152" s="192"/>
      <c r="Z152" s="192"/>
      <c r="AA152" s="80"/>
      <c r="AB152" s="80"/>
      <c r="AC152" s="80"/>
    </row>
    <row r="153" spans="1:29" x14ac:dyDescent="0.2">
      <c r="A153" s="84">
        <v>146</v>
      </c>
      <c r="B153" s="84" t="str">
        <f ca="1"/>
        <v>Norway</v>
      </c>
      <c r="C153" s="84" t="str">
        <f ca="1"/>
        <v>NOR</v>
      </c>
      <c r="D153" s="219" t="str">
        <f ca="1"/>
        <v>ECS           Europe &amp; Central Asia</v>
      </c>
      <c r="E153" s="219" t="str">
        <f ca="1"/>
        <v>NA</v>
      </c>
      <c r="F153" s="190" t="str">
        <f t="shared" ca="1" si="5"/>
        <v/>
      </c>
      <c r="G153" s="80">
        <f>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$M$4:$V$4,
                    (M153:V153),
                    "")),
            1,
            0))
        =0,
    NA(),
    IF(
        Parameters!$D$15=1,
        IF(
            SUM(--(ISNUMBER(IF($M$4:$V$4=1,(M153:V153),""))))&gt;0,
            MAX(IF(
                ISNUMBER(M153:V153),
                IF(
                    M$4:V$4=1,
                    M153:V153,
                    ""),
                "")),
            MAX(IF(
                ISNUMBER(M153:V153),
                IF(
                    M$4:V$4=2,
                    M153:V153,
                    ""),
                ""))
        ),
        IF(
            Parameters!$D$16=1,
            IFERROR(
                AVERAGE(IF(
                    ISNUMBER(M153:V153),
                    IF(
                        M$4:V$4=1,
                        M153:V153,
                        ""),
                    "")),
                AVERAGE(IF(
                    ISNUMBER(M153:V153),
                    IF(
                        M$4:V$4=2,
                        M153:V153,
                        ""),
                    ""))
            ),
            IF(
                Parameters!$D$17=1,
                IFERROR(
                    IF(
                        OR(
                            IF(
                                ISNUMBER(M153:V153),
                                IF(
                                    M$4:V$4=1,
                                    M153:V153,
                                    ""),
                                "")
                            =0),
                        0,
                        GEOMEAN(IF(
                            ISNUMBER(M153:V153),
                            IF(
                                M$4:V$4=1,
                                M153:V153,
                                ""),
                            ""))
                    ),
                    IF(
                        OR(IF(
                            ISNUMBER(M153:V153),
                            IF(
                                M$4:V$4=2,
                                M153:V153,
                                ""),
                            "")
                            =0),
                        0,
                        GEOMEAN(IF(
                            ISNUMBER(M153:V153),
                            IF(
                                M$4:V$4=2,
                                M153:V153,
                                ""),
                            "")))
                )
            )
        )
    )
)</f>
        <v>0</v>
      </c>
      <c r="I153" s="191" cm="1">
        <f t="array" ref="I153">IF(
    SUM(IF(
            ISNUMBER(
                IF(
                    $M$5:$V$5,
                    (M153:V153),
                    "")),
            1,
            0))
        =0,
    NA(),
    IF(
        Parameters!$D$15=1,
        IF(
            SUM(--(ISNUMBER(IF($M$5:$V$5=1,(M153:V153),""))))&gt;0,
            MAX(IF(
                ISNUMBER(M153:V153),
                IF(
                    M$5:V$5=1,
                    M153:V153,
                    ""),
                "")),
            MAX(IF(
                ISNUMBER(M153:V153),
                IF(
                    M$5:V$5=2,
                    M153:V153,
                    ""),
                ""))
        ),
        IF(
            Parameters!$D$16=1,
            IFERROR(
                AVERAGE(IF(
                    ISNUMBER(M153:V153),
                    IF(
                        M$5:V$5=1,
                        M153:V153,
                        ""),
                    "")),
                AVERAGE(IF(
                    ISNUMBER(M153:V153),
                    IF(
                        M$5:V$5=2,
                        M153:V153,
                        ""),
                    ""))
            ),
            IF(
                Parameters!$D$17=1,
                IFERROR(
                    IF(
                        OR(
                            IF(
                                ISNUMBER(M153:V153),
                                IF(
                                    M$5:V$5=1,
                                    M153:V153,
                                    ""),
                                "")
                            =0),
                        0,
                        GEOMEAN(IF(
                            ISNUMBER(M153:V153),
                            IF(
                                M$5:V$5=1,
                                M153:V153,
                                ""),
                            ""))
                    ),
                    IF(
                        OR(IF(
                            ISNUMBER(M153:V153),
                            IF(
                                M$5:V$5=2,
                                M153:V153,
                                ""),
                            "")
                            =0),
                        0,
                        GEOMEAN(IF(
                            ISNUMBER(M153:V153),
                            IF(
                                M$5:V$5=2,
                                M153:V153,
                                ""),
                            "")))
                )
            )
        )
    )
)</f>
        <v>0</v>
      </c>
      <c r="J153" s="242">
        <v>45142</v>
      </c>
      <c r="K153" s="242">
        <v>45145</v>
      </c>
      <c r="L153" s="91" t="s">
        <v>248</v>
      </c>
      <c r="M153" s="192">
        <v>0</v>
      </c>
      <c r="N153" s="192">
        <v>0</v>
      </c>
      <c r="O153" s="192">
        <v>0</v>
      </c>
      <c r="P153" s="192">
        <v>0</v>
      </c>
      <c r="Q153" s="192">
        <v>0</v>
      </c>
      <c r="R153" s="192" t="s">
        <v>409</v>
      </c>
      <c r="S153" s="192">
        <v>0.7</v>
      </c>
      <c r="T153" s="192" t="s">
        <v>877</v>
      </c>
      <c r="U153" s="192">
        <v>0</v>
      </c>
      <c r="V153" s="192" t="s">
        <v>409</v>
      </c>
      <c r="W153" s="192">
        <v>0</v>
      </c>
      <c r="X153" s="192" t="s">
        <v>409</v>
      </c>
      <c r="Y153" s="192"/>
      <c r="Z153" s="192"/>
      <c r="AA153" s="80"/>
      <c r="AB153" s="80"/>
      <c r="AC153" s="80"/>
    </row>
    <row r="154" spans="1:29" x14ac:dyDescent="0.2">
      <c r="A154" s="84">
        <v>147</v>
      </c>
      <c r="B154" s="84" t="str">
        <f ca="1"/>
        <v>Nepal</v>
      </c>
      <c r="C154" s="84" t="str">
        <f ca="1"/>
        <v>NPL</v>
      </c>
      <c r="D154" s="219" t="str">
        <f ca="1"/>
        <v>SAS           South Asia</v>
      </c>
      <c r="E154" s="219" t="str">
        <f ca="1"/>
        <v>IDA</v>
      </c>
      <c r="F154" s="190" t="str">
        <f t="shared" ca="1" si="5"/>
        <v/>
      </c>
      <c r="G154" s="80">
        <f>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0</v>
      </c>
      <c r="H154" s="80" cm="1">
        <f t="array" ref="H154">IF(
    SUM(IF(
            ISNUMBER(
                IF(
                    $M$4:$V$4,
                    (M154:V154),
                    "")),
            1,
            0))
        =0,
    NA(),
    IF(
        Parameters!$D$15=1,
        IF(
            SUM(--(ISNUMBER(IF($M$4:$V$4=1,(M154:V154),""))))&gt;0,
            MAX(IF(
                ISNUMBER(M154:V154),
                IF(
                    M$4:V$4=1,
                    M154:V154,
                    ""),
                "")),
            MAX(IF(
                ISNUMBER(M154:V154),
                IF(
                    M$4:V$4=2,
                    M154:V154,
                    ""),
                ""))
        ),
        IF(
            Parameters!$D$16=1,
            IFERROR(
                AVERAGE(IF(
                    ISNUMBER(M154:V154),
                    IF(
                        M$4:V$4=1,
                        M154:V154,
                        ""),
                    "")),
                AVERAGE(IF(
                    ISNUMBER(M154:V154),
                    IF(
                        M$4:V$4=2,
                        M154:V154,
                        ""),
                    ""))
            ),
            IF(
                Parameters!$D$17=1,
                IFERROR(
                    IF(
                        OR(
                            IF(
                                ISNUMBER(M154:V154),
                                IF(
                                    M$4:V$4=1,
                                    M154:V154,
                                    ""),
                                "")
                            =0),
                        0,
                        GEOMEAN(IF(
                            ISNUMBER(M154:V154),
                            IF(
                                M$4:V$4=1,
                                M154:V154,
                                ""),
                            ""))
                    ),
                    IF(
                        OR(IF(
                            ISNUMBER(M154:V154),
                            IF(
                                M$4:V$4=2,
                                M154:V154,
                                ""),
                            "")
                            =0),
                        0,
                        GEOMEAN(IF(
                            ISNUMBER(M154:V154),
                            IF(
                                M$4:V$4=2,
                                M154:V154,
                                ""),
                            "")))
                )
            )
        )
    )
)</f>
        <v>8</v>
      </c>
      <c r="I154" s="191" cm="1">
        <f t="array" ref="I154">IF(
    SUM(IF(
            ISNUMBER(
                IF(
                    $M$5:$V$5,
                    (M154:V154),
                    "")),
            1,
            0))
        =0,
    NA(),
    IF(
        Parameters!$D$15=1,
        IF(
            SUM(--(ISNUMBER(IF($M$5:$V$5=1,(M154:V154),""))))&gt;0,
            MAX(IF(
                ISNUMBER(M154:V154),
                IF(
                    M$5:V$5=1,
                    M154:V154,
                    ""),
                "")),
            MAX(IF(
                ISNUMBER(M154:V154),
                IF(
                    M$5:V$5=2,
                    M154:V154,
                    ""),
                ""))
        ),
        IF(
            Parameters!$D$16=1,
            IFERROR(
                AVERAGE(IF(
                    ISNUMBER(M154:V154),
                    IF(
                        M$5:V$5=1,
                        M154:V154,
                        ""),
                    "")),
                AVERAGE(IF(
                    ISNUMBER(M154:V154),
                    IF(
                        M$5:V$5=2,
                        M154:V154,
                        ""),
                    ""))
            ),
            IF(
                Parameters!$D$17=1,
                IFERROR(
                    IF(
                        OR(
                            IF(
                                ISNUMBER(M154:V154),
                                IF(
                                    M$5:V$5=1,
                                    M154:V154,
                                    ""),
                                "")
                            =0),
                        0,
                        GEOMEAN(IF(
                            ISNUMBER(M154:V154),
                            IF(
                                M$5:V$5=1,
                                M154:V154,
                                ""),
                            ""))
                    ),
                    IF(
                        OR(IF(
                            ISNUMBER(M154:V154),
                            IF(
                                M$5:V$5=2,
                                M154:V154,
                                ""),
                            "")
                            =0),
                        0,
                        GEOMEAN(IF(
                            ISNUMBER(M154:V154),
                            IF(
                                M$5:V$5=2,
                                M154:V154,
                                ""),
                            "")))
                )
            )
        )
    )
)</f>
        <v>0</v>
      </c>
      <c r="J154" s="242">
        <v>44753</v>
      </c>
      <c r="K154" s="242">
        <v>44929</v>
      </c>
      <c r="L154" s="91" t="s">
        <v>250</v>
      </c>
      <c r="M154" s="192">
        <v>8</v>
      </c>
      <c r="N154" s="192" t="s">
        <v>409</v>
      </c>
      <c r="O154" s="192">
        <v>0</v>
      </c>
      <c r="P154" s="192">
        <v>0</v>
      </c>
      <c r="Q154" s="192">
        <v>0</v>
      </c>
      <c r="R154" s="192" t="s">
        <v>409</v>
      </c>
      <c r="S154" s="192">
        <v>5.8</v>
      </c>
      <c r="T154" s="192" t="s">
        <v>409</v>
      </c>
      <c r="U154" s="192">
        <v>0</v>
      </c>
      <c r="V154" s="192" t="s">
        <v>409</v>
      </c>
      <c r="W154" s="192">
        <v>0</v>
      </c>
      <c r="X154" s="192" t="s">
        <v>409</v>
      </c>
      <c r="Y154" s="192"/>
      <c r="Z154" s="192"/>
      <c r="AA154" s="80"/>
      <c r="AB154" s="80"/>
      <c r="AC154" s="80"/>
    </row>
    <row r="155" spans="1:29" x14ac:dyDescent="0.2">
      <c r="A155" s="84">
        <v>148</v>
      </c>
      <c r="B155" s="84" t="str">
        <f ca="1"/>
        <v>Nauru</v>
      </c>
      <c r="C155" s="84" t="str">
        <f ca="1"/>
        <v>NRU</v>
      </c>
      <c r="D155" s="219" t="str">
        <f ca="1"/>
        <v>EAS           East Asia &amp; Pacific</v>
      </c>
      <c r="E155" s="219" t="str">
        <f ca="1"/>
        <v>IBRD</v>
      </c>
      <c r="F155" s="190" t="str">
        <f t="shared" ca="1" si="5"/>
        <v/>
      </c>
      <c r="G155" s="80">
        <f>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5.4772255750516514</v>
      </c>
      <c r="H155" s="80" cm="1">
        <f t="array" ref="H155">IF(
    SUM(IF(
            ISNUMBER(
                IF(
                    $M$4:$V$4,
                    (M155:V155),
                    "")),
            1,
            0))
        =0,
    NA(),
    IF(
        Parameters!$D$15=1,
        IF(
            SUM(--(ISNUMBER(IF($M$4:$V$4=1,(M155:V155),""))))&gt;0,
            MAX(IF(
                ISNUMBER(M155:V155),
                IF(
                    M$4:V$4=1,
                    M155:V155,
                    ""),
                "")),
            MAX(IF(
                ISNUMBER(M155:V155),
                IF(
                    M$4:V$4=2,
                    M155:V155,
                    ""),
                ""))
        ),
        IF(
            Parameters!$D$16=1,
            IFERROR(
                AVERAGE(IF(
                    ISNUMBER(M155:V155),
                    IF(
                        M$4:V$4=1,
                        M155:V155,
                        ""),
                    "")),
                AVERAGE(IF(
                    ISNUMBER(M155:V155),
                    IF(
                        M$4:V$4=2,
                        M155:V155,
                        ""),
                    ""))
            ),
            IF(
                Parameters!$D$17=1,
                IFERROR(
                    IF(
                        OR(
                            IF(
                                ISNUMBER(M155:V155),
                                IF(
                                    M$4:V$4=1,
                                    M155:V155,
                                    ""),
                                "")
                            =0),
                        0,
                        GEOMEAN(IF(
                            ISNUMBER(M155:V155),
                            IF(
                                M$4:V$4=1,
                                M155:V155,
                                ""),
                            ""))
                    ),
                    IF(
                        OR(IF(
                            ISNUMBER(M155:V155),
                            IF(
                                M$4:V$4=2,
                                M155:V155,
                                ""),
                            "")
                            =0),
                        0,
                        GEOMEAN(IF(
                            ISNUMBER(M155:V155),
                            IF(
                                M$4:V$4=2,
                                M155:V155,
                                ""),
                            "")))
                )
            )
        )
    )
)</f>
        <v>2.9999999999999898</v>
      </c>
      <c r="I155" s="191" cm="1">
        <f t="array" ref="I155">IF(
    SUM(IF(
            ISNUMBER(
                IF(
                    $M$5:$V$5,
                    (M155:V155),
                    "")),
            1,
            0))
        =0,
    NA(),
    IF(
        Parameters!$D$15=1,
        IF(
            SUM(--(ISNUMBER(IF($M$5:$V$5=1,(M155:V155),""))))&gt;0,
            MAX(IF(
                ISNUMBER(M155:V155),
                IF(
                    M$5:V$5=1,
                    M155:V155,
                    ""),
                "")),
            MAX(IF(
                ISNUMBER(M155:V155),
                IF(
                    M$5:V$5=2,
                    M155:V155,
                    ""),
                ""))
        ),
        IF(
            Parameters!$D$16=1,
            IFERROR(
                AVERAGE(IF(
                    ISNUMBER(M155:V155),
                    IF(
                        M$5:V$5=1,
                        M155:V155,
                        ""),
                    "")),
                AVERAGE(IF(
                    ISNUMBER(M155:V155),
                    IF(
                        M$5:V$5=2,
                        M155:V155,
                        ""),
                    ""))
            ),
            IF(
                Parameters!$D$17=1,
                IFERROR(
                    IF(
                        OR(
                            IF(
                                ISNUMBER(M155:V155),
                                IF(
                                    M$5:V$5=1,
                                    M155:V155,
                                    ""),
                                "")
                            =0),
                        0,
                        GEOMEAN(IF(
                            ISNUMBER(M155:V155),
                            IF(
                                M$5:V$5=1,
                                M155:V155,
                                ""),
                            ""))
                    ),
                    IF(
                        OR(IF(
                            ISNUMBER(M155:V155),
                            IF(
                                M$5:V$5=2,
                                M155:V155,
                                ""),
                            "")
                            =0),
                        0,
                        GEOMEAN(IF(
                            ISNUMBER(M155:V155),
                            IF(
                                M$5:V$5=2,
                                M155:V155,
                                ""),
                            "")))
                )
            )
        )
    )
)</f>
        <v>10</v>
      </c>
      <c r="J155" s="242">
        <v>45142</v>
      </c>
      <c r="K155" s="242">
        <v>45075</v>
      </c>
      <c r="L155" s="91" t="s">
        <v>252</v>
      </c>
      <c r="M155" s="192">
        <v>2.9999999999999898</v>
      </c>
      <c r="N155" s="192" t="s">
        <v>409</v>
      </c>
      <c r="O155" s="192">
        <v>0</v>
      </c>
      <c r="P155" s="192">
        <v>0</v>
      </c>
      <c r="Q155" s="192">
        <v>10</v>
      </c>
      <c r="R155" s="192" t="s">
        <v>409</v>
      </c>
      <c r="S155" s="192">
        <v>2.8</v>
      </c>
      <c r="T155" s="192" t="s">
        <v>409</v>
      </c>
      <c r="U155" s="192">
        <v>0</v>
      </c>
      <c r="V155" s="192" t="s">
        <v>409</v>
      </c>
      <c r="W155" s="192">
        <v>1</v>
      </c>
      <c r="X155" s="192" t="s">
        <v>409</v>
      </c>
      <c r="Y155" s="192"/>
      <c r="Z155" s="192"/>
      <c r="AA155" s="80"/>
      <c r="AB155" s="80"/>
      <c r="AC155" s="80"/>
    </row>
    <row r="156" spans="1:29" x14ac:dyDescent="0.2">
      <c r="A156" s="84">
        <v>149</v>
      </c>
      <c r="B156" s="84" t="str">
        <f ca="1"/>
        <v>New Zealand</v>
      </c>
      <c r="C156" s="84" t="str">
        <f ca="1"/>
        <v>NZL</v>
      </c>
      <c r="D156" s="219" t="str">
        <f ca="1"/>
        <v>EAS           East Asia &amp; Pacific</v>
      </c>
      <c r="E156" s="219" t="str">
        <f ca="1"/>
        <v>NA</v>
      </c>
      <c r="F156" s="190" t="str">
        <f t="shared" ca="1" si="5"/>
        <v/>
      </c>
      <c r="G156" s="80">
        <f>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$M$4:$V$4,
                    (M156:V156),
                    "")),
            1,
            0))
        =0,
    NA(),
    IF(
        Parameters!$D$15=1,
        IF(
            SUM(--(ISNUMBER(IF($M$4:$V$4=1,(M156:V156),""))))&gt;0,
            MAX(IF(
                ISNUMBER(M156:V156),
                IF(
                    M$4:V$4=1,
                    M156:V156,
                    ""),
                "")),
            MAX(IF(
                ISNUMBER(M156:V156),
                IF(
                    M$4:V$4=2,
                    M156:V156,
                    ""),
                ""))
        ),
        IF(
            Parameters!$D$16=1,
            IFERROR(
                AVERAGE(IF(
                    ISNUMBER(M156:V156),
                    IF(
                        M$4:V$4=1,
                        M156:V156,
                        ""),
                    "")),
                AVERAGE(IF(
                    ISNUMBER(M156:V156),
                    IF(
                        M$4:V$4=2,
                        M156:V156,
                        ""),
                    ""))
            ),
            IF(
                Parameters!$D$17=1,
                IFERROR(
                    IF(
                        OR(
                            IF(
                                ISNUMBER(M156:V156),
                                IF(
                                    M$4:V$4=1,
                                    M156:V156,
                                    ""),
                                "")
                            =0),
                        0,
                        GEOMEAN(IF(
                            ISNUMBER(M156:V156),
                            IF(
                                M$4:V$4=1,
                                M156:V156,
                                ""),
                            ""))
                    ),
                    IF(
                        OR(IF(
                            ISNUMBER(M156:V156),
                            IF(
                                M$4:V$4=2,
                                M156:V156,
                                ""),
                            "")
                            =0),
                        0,
                        GEOMEAN(IF(
                            ISNUMBER(M156:V156),
                            IF(
                                M$4:V$4=2,
                                M156:V156,
                                ""),
                            "")))
                )
            )
        )
    )
)</f>
        <v>5.8333333333333304</v>
      </c>
      <c r="I156" s="191" cm="1">
        <f t="array" ref="I156">IF(
    SUM(IF(
            ISNUMBER(
                IF(
                    $M$5:$V$5,
                    (M156:V156),
                    "")),
            1,
            0))
        =0,
    NA(),
    IF(
        Parameters!$D$15=1,
        IF(
            SUM(--(ISNUMBER(IF($M$5:$V$5=1,(M156:V156),""))))&gt;0,
            MAX(IF(
                ISNUMBER(M156:V156),
                IF(
                    M$5:V$5=1,
                    M156:V156,
                    ""),
                "")),
            MAX(IF(
                ISNUMBER(M156:V156),
                IF(
                    M$5:V$5=2,
                    M156:V156,
                    ""),
                ""))
        ),
        IF(
            Parameters!$D$16=1,
            IFERROR(
                AVERAGE(IF(
                    ISNUMBER(M156:V156),
                    IF(
                        M$5:V$5=1,
                        M156:V156,
                        ""),
                    "")),
                AVERAGE(IF(
                    ISNUMBER(M156:V156),
                    IF(
                        M$5:V$5=2,
                        M156:V156,
                        ""),
                    ""))
            ),
            IF(
                Parameters!$D$17=1,
                IFERROR(
                    IF(
                        OR(
                            IF(
                                ISNUMBER(M156:V156),
                                IF(
                                    M$5:V$5=1,
                                    M156:V156,
                                    ""),
                                "")
                            =0),
                        0,
                        GEOMEAN(IF(
                            ISNUMBER(M156:V156),
                            IF(
                                M$5:V$5=1,
                                M156:V156,
                                ""),
                            ""))
                    ),
                    IF(
                        OR(IF(
                            ISNUMBER(M156:V156),
                            IF(
                                M$5:V$5=2,
                                M156:V156,
                                ""),
                            "")
                            =0),
                        0,
                        GEOMEAN(IF(
                            ISNUMBER(M156:V156),
                            IF(
                                M$5:V$5=2,
                                M156:V156,
                                ""),
                            "")))
                )
            )
        )
    )
)</f>
        <v>0</v>
      </c>
      <c r="J156" s="242">
        <v>44753</v>
      </c>
      <c r="K156" s="242">
        <v>44802</v>
      </c>
      <c r="L156" s="91" t="s">
        <v>254</v>
      </c>
      <c r="M156" s="192">
        <v>5.8333333333333304</v>
      </c>
      <c r="N156" s="192" t="s">
        <v>409</v>
      </c>
      <c r="O156" s="192">
        <v>0</v>
      </c>
      <c r="P156" s="192">
        <v>0</v>
      </c>
      <c r="Q156" s="192">
        <v>0</v>
      </c>
      <c r="R156" s="192" t="s">
        <v>409</v>
      </c>
      <c r="S156" s="192">
        <v>4.5</v>
      </c>
      <c r="T156" s="192" t="s">
        <v>409</v>
      </c>
      <c r="U156" s="192">
        <v>0</v>
      </c>
      <c r="V156" s="192" t="s">
        <v>409</v>
      </c>
      <c r="W156" s="192">
        <v>0</v>
      </c>
      <c r="X156" s="192" t="s">
        <v>409</v>
      </c>
      <c r="Y156" s="192"/>
      <c r="Z156" s="192"/>
      <c r="AA156" s="80"/>
      <c r="AB156" s="80"/>
      <c r="AC156" s="80"/>
    </row>
    <row r="157" spans="1:29" x14ac:dyDescent="0.2">
      <c r="A157" s="84">
        <v>150</v>
      </c>
      <c r="B157" s="84" t="str">
        <f ca="1"/>
        <v>Oman</v>
      </c>
      <c r="C157" s="84" t="str">
        <f ca="1"/>
        <v>OMN</v>
      </c>
      <c r="D157" s="219" t="str">
        <f ca="1"/>
        <v>MEA           Middle East &amp; North Africa</v>
      </c>
      <c r="E157" s="219" t="str">
        <f ca="1"/>
        <v>NA</v>
      </c>
      <c r="F157" s="190" t="str">
        <f t="shared" ca="1" si="5"/>
        <v/>
      </c>
      <c r="G157" s="80">
        <f>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$M$4:$V$4,
                    (M157:V157),
                    "")),
            1,
            0))
        =0,
    NA(),
    IF(
        Parameters!$D$15=1,
        IF(
            SUM(--(ISNUMBER(IF($M$4:$V$4=1,(M157:V157),""))))&gt;0,
            MAX(IF(
                ISNUMBER(M157:V157),
                IF(
                    M$4:V$4=1,
                    M157:V157,
                    ""),
                "")),
            MAX(IF(
                ISNUMBER(M157:V157),
                IF(
                    M$4:V$4=2,
                    M157:V157,
                    ""),
                ""))
        ),
        IF(
            Parameters!$D$16=1,
            IFERROR(
                AVERAGE(IF(
                    ISNUMBER(M157:V157),
                    IF(
                        M$4:V$4=1,
                        M157:V157,
                        ""),
                    "")),
                AVERAGE(IF(
                    ISNUMBER(M157:V157),
                    IF(
                        M$4:V$4=2,
                        M157:V157,
                        ""),
                    ""))
            ),
            IF(
                Parameters!$D$17=1,
                IFERROR(
                    IF(
                        OR(
                            IF(
                                ISNUMBER(M157:V157),
                                IF(
                                    M$4:V$4=1,
                                    M157:V157,
                                    ""),
                                "")
                            =0),
                        0,
                        GEOMEAN(IF(
                            ISNUMBER(M157:V157),
                            IF(
                                M$4:V$4=1,
                                M157:V157,
                                ""),
                            ""))
                    ),
                    IF(
                        OR(IF(
                            ISNUMBER(M157:V157),
                            IF(
                                M$4:V$4=2,
                                M157:V157,
                                ""),
                            "")
                            =0),
                        0,
                        GEOMEAN(IF(
                            ISNUMBER(M157:V157),
                            IF(
                                M$4:V$4=2,
                                M157:V157,
                                ""),
                            "")))
                )
            )
        )
    )
)</f>
        <v>6.6666666666666599</v>
      </c>
      <c r="I157" s="191" cm="1">
        <f t="array" ref="I157">IF(
    SUM(IF(
            ISNUMBER(
                IF(
                    $M$5:$V$5,
                    (M157:V157),
                    "")),
            1,
            0))
        =0,
    NA(),
    IF(
        Parameters!$D$15=1,
        IF(
            SUM(--(ISNUMBER(IF($M$5:$V$5=1,(M157:V157),""))))&gt;0,
            MAX(IF(
                ISNUMBER(M157:V157),
                IF(
                    M$5:V$5=1,
                    M157:V157,
                    ""),
                "")),
            MAX(IF(
                ISNUMBER(M157:V157),
                IF(
                    M$5:V$5=2,
                    M157:V157,
                    ""),
                ""))
        ),
        IF(
            Parameters!$D$16=1,
            IFERROR(
                AVERAGE(IF(
                    ISNUMBER(M157:V157),
                    IF(
                        M$5:V$5=1,
                        M157:V157,
                        ""),
                    "")),
                AVERAGE(IF(
                    ISNUMBER(M157:V157),
                    IF(
                        M$5:V$5=2,
                        M157:V157,
                        ""),
                    ""))
            ),
            IF(
                Parameters!$D$17=1,
                IFERROR(
                    IF(
                        OR(
                            IF(
                                ISNUMBER(M157:V157),
                                IF(
                                    M$5:V$5=1,
                                    M157:V157,
                                    ""),
                                "")
                            =0),
                        0,
                        GEOMEAN(IF(
                            ISNUMBER(M157:V157),
                            IF(
                                M$5:V$5=1,
                                M157:V157,
                                ""),
                            ""))
                    ),
                    IF(
                        OR(IF(
                            ISNUMBER(M157:V157),
                            IF(
                                M$5:V$5=2,
                                M157:V157,
                                ""),
                            "")
                            =0),
                        0,
                        GEOMEAN(IF(
                            ISNUMBER(M157:V157),
                            IF(
                                M$5:V$5=2,
                                M157:V157,
                                ""),
                            "")))
                )
            )
        )
    )
)</f>
        <v>0</v>
      </c>
      <c r="J157" s="242">
        <v>45142</v>
      </c>
      <c r="K157" s="242">
        <v>44862</v>
      </c>
      <c r="L157" s="91" t="s">
        <v>256</v>
      </c>
      <c r="M157" s="192">
        <v>6.6666666666666599</v>
      </c>
      <c r="N157" s="192" t="s">
        <v>409</v>
      </c>
      <c r="O157" s="192">
        <v>0</v>
      </c>
      <c r="P157" s="192">
        <v>0</v>
      </c>
      <c r="Q157" s="192">
        <v>0</v>
      </c>
      <c r="R157" s="192" t="s">
        <v>409</v>
      </c>
      <c r="S157" s="192">
        <v>5</v>
      </c>
      <c r="T157" s="192" t="s">
        <v>409</v>
      </c>
      <c r="U157" s="192">
        <v>0</v>
      </c>
      <c r="V157" s="192" t="s">
        <v>409</v>
      </c>
      <c r="W157" s="192">
        <v>0</v>
      </c>
      <c r="X157" s="192" t="s">
        <v>409</v>
      </c>
      <c r="Y157" s="192"/>
      <c r="Z157" s="192"/>
      <c r="AA157" s="80"/>
      <c r="AB157" s="80"/>
      <c r="AC157" s="80"/>
    </row>
    <row r="158" spans="1:29" x14ac:dyDescent="0.2">
      <c r="A158" s="84">
        <v>151</v>
      </c>
      <c r="B158" s="84" t="str">
        <f ca="1"/>
        <v>Pakistan</v>
      </c>
      <c r="C158" s="84" t="str">
        <f ca="1"/>
        <v>PAK</v>
      </c>
      <c r="D158" s="219" t="str">
        <f ca="1"/>
        <v>SAS           South Asia</v>
      </c>
      <c r="E158" s="219" t="str">
        <f ca="1"/>
        <v>Blend</v>
      </c>
      <c r="F158" s="190" t="str">
        <f t="shared" ca="1" si="5"/>
        <v/>
      </c>
      <c r="G158" s="80">
        <f>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10</v>
      </c>
      <c r="H158" s="80" cm="1">
        <f t="array" ref="H158">IF(
    SUM(IF(
            ISNUMBER(
                IF(
                    $M$4:$V$4,
                    (M158:V158),
                    "")),
            1,
            0))
        =0,
    NA(),
    IF(
        Parameters!$D$15=1,
        IF(
            SUM(--(ISNUMBER(IF($M$4:$V$4=1,(M158:V158),""))))&gt;0,
            MAX(IF(
                ISNUMBER(M158:V158),
                IF(
                    M$4:V$4=1,
                    M158:V158,
                    ""),
                "")),
            MAX(IF(
                ISNUMBER(M158:V158),
                IF(
                    M$4:V$4=2,
                    M158:V158,
                    ""),
                ""))
        ),
        IF(
            Parameters!$D$16=1,
            IFERROR(
                AVERAGE(IF(
                    ISNUMBER(M158:V158),
                    IF(
                        M$4:V$4=1,
                        M158:V158,
                        ""),
                    "")),
                AVERAGE(IF(
                    ISNUMBER(M158:V158),
                    IF(
                        M$4:V$4=2,
                        M158:V158,
                        ""),
                    ""))
            ),
            IF(
                Parameters!$D$17=1,
                IFERROR(
                    IF(
                        OR(
                            IF(
                                ISNUMBER(M158:V158),
                                IF(
                                    M$4:V$4=1,
                                    M158:V158,
                                    ""),
                                "")
                            =0),
                        0,
                        GEOMEAN(IF(
                            ISNUMBER(M158:V158),
                            IF(
                                M$4:V$4=1,
                                M158:V158,
                                ""),
                            ""))
                    ),
                    IF(
                        OR(IF(
                            ISNUMBER(M158:V158),
                            IF(
                                M$4:V$4=2,
                                M158:V158,
                                ""),
                            "")
                            =0),
                        0,
                        GEOMEAN(IF(
                            ISNUMBER(M158:V158),
                            IF(
                                M$4:V$4=2,
                                M158:V158,
                                ""),
                            "")))
                )
            )
        )
    )
)</f>
        <v>10</v>
      </c>
      <c r="I158" s="191" cm="1">
        <f t="array" ref="I158">IF(
    SUM(IF(
            ISNUMBER(
                IF(
                    $M$5:$V$5,
                    (M158:V158),
                    "")),
            1,
            0))
        =0,
    NA(),
    IF(
        Parameters!$D$15=1,
        IF(
            SUM(--(ISNUMBER(IF($M$5:$V$5=1,(M158:V158),""))))&gt;0,
            MAX(IF(
                ISNUMBER(M158:V158),
                IF(
                    M$5:V$5=1,
                    M158:V158,
                    ""),
                "")),
            MAX(IF(
                ISNUMBER(M158:V158),
                IF(
                    M$5:V$5=2,
                    M158:V158,
                    ""),
                ""))
        ),
        IF(
            Parameters!$D$16=1,
            IFERROR(
                AVERAGE(IF(
                    ISNUMBER(M158:V158),
                    IF(
                        M$5:V$5=1,
                        M158:V158,
                        ""),
                    "")),
                AVERAGE(IF(
                    ISNUMBER(M158:V158),
                    IF(
                        M$5:V$5=2,
                        M158:V158,
                        ""),
                    ""))
            ),
            IF(
                Parameters!$D$17=1,
                IFERROR(
                    IF(
                        OR(
                            IF(
                                ISNUMBER(M158:V158),
                                IF(
                                    M$5:V$5=1,
                                    M158:V158,
                                    ""),
                                "")
                            =0),
                        0,
                        GEOMEAN(IF(
                            ISNUMBER(M158:V158),
                            IF(
                                M$5:V$5=1,
                                M158:V158,
                                ""),
                            ""))
                    ),
                    IF(
                        OR(IF(
                            ISNUMBER(M158:V158),
                            IF(
                                M$5:V$5=2,
                                M158:V158,
                                ""),
                            "")
                            =0),
                        0,
                        GEOMEAN(IF(
                            ISNUMBER(M158:V158),
                            IF(
                                M$5:V$5=2,
                                M158:V158,
                                ""),
                            "")))
                )
            )
        )
    )
)</f>
        <v>10</v>
      </c>
      <c r="J158" s="242">
        <v>45142</v>
      </c>
      <c r="K158" s="242">
        <v>45145</v>
      </c>
      <c r="L158" s="91" t="s">
        <v>258</v>
      </c>
      <c r="M158" s="192">
        <v>10</v>
      </c>
      <c r="N158" s="192">
        <v>10</v>
      </c>
      <c r="O158" s="192">
        <v>0</v>
      </c>
      <c r="P158" s="192">
        <v>0</v>
      </c>
      <c r="Q158" s="192">
        <v>0</v>
      </c>
      <c r="R158" s="192" t="s">
        <v>409</v>
      </c>
      <c r="S158" s="192">
        <v>7.4</v>
      </c>
      <c r="T158" s="192" t="s">
        <v>914</v>
      </c>
      <c r="U158" s="192">
        <v>0</v>
      </c>
      <c r="V158" s="192" t="s">
        <v>409</v>
      </c>
      <c r="W158" s="192">
        <v>0</v>
      </c>
      <c r="X158" s="192" t="s">
        <v>409</v>
      </c>
      <c r="Y158" s="192"/>
      <c r="Z158" s="192"/>
      <c r="AA158" s="80"/>
      <c r="AB158" s="80"/>
      <c r="AC158" s="80"/>
    </row>
    <row r="159" spans="1:29" x14ac:dyDescent="0.2">
      <c r="A159" s="84">
        <v>152</v>
      </c>
      <c r="B159" s="84" t="str">
        <f ca="1"/>
        <v>Panama</v>
      </c>
      <c r="C159" s="84" t="str">
        <f ca="1"/>
        <v>PAN</v>
      </c>
      <c r="D159" s="219" t="str">
        <f ca="1"/>
        <v>LCN           Latin America &amp; Caribbean</v>
      </c>
      <c r="E159" s="219" t="str">
        <f ca="1"/>
        <v>IBRD</v>
      </c>
      <c r="F159" s="190" t="str">
        <f t="shared" ca="1" si="5"/>
        <v/>
      </c>
      <c r="G159" s="80">
        <f>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9.3094933625126242</v>
      </c>
      <c r="H159" s="80" cm="1">
        <f t="array" ref="H159">IF(
    SUM(IF(
            ISNUMBER(
                IF(
                    $M$4:$V$4,
                    (M159:V159),
                    "")),
            1,
            0))
        =0,
    NA(),
    IF(
        Parameters!$D$15=1,
        IF(
            SUM(--(ISNUMBER(IF($M$4:$V$4=1,(M159:V159),""))))&gt;0,
            MAX(IF(
                ISNUMBER(M159:V159),
                IF(
                    M$4:V$4=1,
                    M159:V159,
                    ""),
                "")),
            MAX(IF(
                ISNUMBER(M159:V159),
                IF(
                    M$4:V$4=2,
                    M159:V159,
                    ""),
                ""))
        ),
        IF(
            Parameters!$D$16=1,
            IFERROR(
                AVERAGE(IF(
                    ISNUMBER(M159:V159),
                    IF(
                        M$4:V$4=1,
                        M159:V159,
                        ""),
                    "")),
                AVERAGE(IF(
                    ISNUMBER(M159:V159),
                    IF(
                        M$4:V$4=2,
                        M159:V159,
                        ""),
                    ""))
            ),
            IF(
                Parameters!$D$17=1,
                IFERROR(
                    IF(
                        OR(
                            IF(
                                ISNUMBER(M159:V159),
                                IF(
                                    M$4:V$4=1,
                                    M159:V159,
                                    ""),
                                "")
                            =0),
                        0,
                        GEOMEAN(IF(
                            ISNUMBER(M159:V159),
                            IF(
                                M$4:V$4=1,
                                M159:V159,
                                ""),
                            ""))
                    ),
                    IF(
                        OR(IF(
                            ISNUMBER(M159:V159),
                            IF(
                                M$4:V$4=2,
                                M159:V159,
                                ""),
                            "")
                            =0),
                        0,
                        GEOMEAN(IF(
                            ISNUMBER(M159:V159),
                            IF(
                                M$4:V$4=2,
                                M159:V159,
                                ""),
                            "")))
                )
            )
        )
    )
)</f>
        <v>8.6666666666666607</v>
      </c>
      <c r="I159" s="191" cm="1">
        <f t="array" ref="I159">IF(
    SUM(IF(
            ISNUMBER(
                IF(
                    $M$5:$V$5,
                    (M159:V159),
                    "")),
            1,
            0))
        =0,
    NA(),
    IF(
        Parameters!$D$15=1,
        IF(
            SUM(--(ISNUMBER(IF($M$5:$V$5=1,(M159:V159),""))))&gt;0,
            MAX(IF(
                ISNUMBER(M159:V159),
                IF(
                    M$5:V$5=1,
                    M159:V159,
                    ""),
                "")),
            MAX(IF(
                ISNUMBER(M159:V159),
                IF(
                    M$5:V$5=2,
                    M159:V159,
                    ""),
                ""))
        ),
        IF(
            Parameters!$D$16=1,
            IFERROR(
                AVERAGE(IF(
                    ISNUMBER(M159:V159),
                    IF(
                        M$5:V$5=1,
                        M159:V159,
                        ""),
                    "")),
                AVERAGE(IF(
                    ISNUMBER(M159:V159),
                    IF(
                        M$5:V$5=2,
                        M159:V159,
                        ""),
                    ""))
            ),
            IF(
                Parameters!$D$17=1,
                IFERROR(
                    IF(
                        OR(
                            IF(
                                ISNUMBER(M159:V159),
                                IF(
                                    M$5:V$5=1,
                                    M159:V159,
                                    ""),
                                "")
                            =0),
                        0,
                        GEOMEAN(IF(
                            ISNUMBER(M159:V159),
                            IF(
                                M$5:V$5=1,
                                M159:V159,
                                ""),
                            ""))
                    ),
                    IF(
                        OR(IF(
                            ISNUMBER(M159:V159),
                            IF(
                                M$5:V$5=2,
                                M159:V159,
                                ""),
                            "")
                            =0),
                        0,
                        GEOMEAN(IF(
                            ISNUMBER(M159:V159),
                            IF(
                                M$5:V$5=2,
                                M159:V159,
                                ""),
                            "")))
                )
            )
        )
    )
)</f>
        <v>10</v>
      </c>
      <c r="J159" s="242">
        <v>44753</v>
      </c>
      <c r="K159" s="242">
        <v>45145</v>
      </c>
      <c r="L159" s="91" t="s">
        <v>260</v>
      </c>
      <c r="M159" s="192">
        <v>8.6666666666666607</v>
      </c>
      <c r="N159" s="192">
        <v>10</v>
      </c>
      <c r="O159" s="192">
        <v>0</v>
      </c>
      <c r="P159" s="192">
        <v>0</v>
      </c>
      <c r="Q159" s="192">
        <v>0</v>
      </c>
      <c r="R159" s="192" t="s">
        <v>409</v>
      </c>
      <c r="S159" s="192">
        <v>6.2</v>
      </c>
      <c r="T159" s="192" t="s">
        <v>915</v>
      </c>
      <c r="U159" s="192">
        <v>0</v>
      </c>
      <c r="V159" s="192" t="s">
        <v>409</v>
      </c>
      <c r="W159" s="192">
        <v>6.25E-2</v>
      </c>
      <c r="X159" s="192" t="s">
        <v>409</v>
      </c>
      <c r="Y159" s="192"/>
      <c r="Z159" s="192"/>
      <c r="AA159" s="80"/>
      <c r="AB159" s="80"/>
      <c r="AC159" s="80"/>
    </row>
    <row r="160" spans="1:29" x14ac:dyDescent="0.2">
      <c r="A160" s="84">
        <v>153</v>
      </c>
      <c r="B160" s="84" t="str">
        <f ca="1"/>
        <v>Peru</v>
      </c>
      <c r="C160" s="84" t="str">
        <f ca="1"/>
        <v>PER</v>
      </c>
      <c r="D160" s="219" t="str">
        <f ca="1"/>
        <v>LCN           Latin America &amp; Caribbean</v>
      </c>
      <c r="E160" s="219" t="str">
        <f ca="1"/>
        <v>IBRD</v>
      </c>
      <c r="F160" s="190" t="str">
        <f t="shared" ca="1" si="5"/>
        <v/>
      </c>
      <c r="G160" s="80">
        <f>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0</v>
      </c>
      <c r="H160" s="80" cm="1">
        <f t="array" ref="H160">IF(
    SUM(IF(
            ISNUMBER(
                IF(
                    $M$4:$V$4,
                    (M160:V160),
                    "")),
            1,
            0))
        =0,
    NA(),
    IF(
        Parameters!$D$15=1,
        IF(
            SUM(--(ISNUMBER(IF($M$4:$V$4=1,(M160:V160),""))))&gt;0,
            MAX(IF(
                ISNUMBER(M160:V160),
                IF(
                    M$4:V$4=1,
                    M160:V160,
                    ""),
                "")),
            MAX(IF(
                ISNUMBER(M160:V160),
                IF(
                    M$4:V$4=2,
                    M160:V160,
                    ""),
                ""))
        ),
        IF(
            Parameters!$D$16=1,
            IFERROR(
                AVERAGE(IF(
                    ISNUMBER(M160:V160),
                    IF(
                        M$4:V$4=1,
                        M160:V160,
                        ""),
                    "")),
                AVERAGE(IF(
                    ISNUMBER(M160:V160),
                    IF(
                        M$4:V$4=2,
                        M160:V160,
                        ""),
                    ""))
            ),
            IF(
                Parameters!$D$17=1,
                IFERROR(
                    IF(
                        OR(
                            IF(
                                ISNUMBER(M160:V160),
                                IF(
                                    M$4:V$4=1,
                                    M160:V160,
                                    ""),
                                "")
                            =0),
                        0,
                        GEOMEAN(IF(
                            ISNUMBER(M160:V160),
                            IF(
                                M$4:V$4=1,
                                M160:V160,
                                ""),
                            ""))
                    ),
                    IF(
                        OR(IF(
                            ISNUMBER(M160:V160),
                            IF(
                                M$4:V$4=2,
                                M160:V160,
                                ""),
                            "")
                            =0),
                        0,
                        GEOMEAN(IF(
                            ISNUMBER(M160:V160),
                            IF(
                                M$4:V$4=2,
                                M160:V160,
                                ""),
                            "")))
                )
            )
        )
    )
)</f>
        <v>10</v>
      </c>
      <c r="I160" s="191" cm="1">
        <f t="array" ref="I160">IF(
    SUM(IF(
            ISNUMBER(
                IF(
                    $M$5:$V$5,
                    (M160:V160),
                    "")),
            1,
            0))
        =0,
    NA(),
    IF(
        Parameters!$D$15=1,
        IF(
            SUM(--(ISNUMBER(IF($M$5:$V$5=1,(M160:V160),""))))&gt;0,
            MAX(IF(
                ISNUMBER(M160:V160),
                IF(
                    M$5:V$5=1,
                    M160:V160,
                    ""),
                "")),
            MAX(IF(
                ISNUMBER(M160:V160),
                IF(
                    M$5:V$5=2,
                    M160:V160,
                    ""),
                ""))
        ),
        IF(
            Parameters!$D$16=1,
            IFERROR(
                AVERAGE(IF(
                    ISNUMBER(M160:V160),
                    IF(
                        M$5:V$5=1,
                        M160:V160,
                        ""),
                    "")),
                AVERAGE(IF(
                    ISNUMBER(M160:V160),
                    IF(
                        M$5:V$5=2,
                        M160:V160,
                        ""),
                    ""))
            ),
            IF(
                Parameters!$D$17=1,
                IFERROR(
                    IF(
                        OR(
                            IF(
                                ISNUMBER(M160:V160),
                                IF(
                                    M$5:V$5=1,
                                    M160:V160,
                                    ""),
                                "")
                            =0),
                        0,
                        GEOMEAN(IF(
                            ISNUMBER(M160:V160),
                            IF(
                                M$5:V$5=1,
                                M160:V160,
                                ""),
                            ""))
                    ),
                    IF(
                        OR(IF(
                            ISNUMBER(M160:V160),
                            IF(
                                M$5:V$5=2,
                                M160:V160,
                                ""),
                            "")
                            =0),
                        0,
                        GEOMEAN(IF(
                            ISNUMBER(M160:V160),
                            IF(
                                M$5:V$5=2,
                                M160:V160,
                                ""),
                            "")))
                )
            )
        )
    )
)</f>
        <v>0</v>
      </c>
      <c r="J160" s="242">
        <v>45019</v>
      </c>
      <c r="K160" s="242">
        <v>45145</v>
      </c>
      <c r="L160" s="91" t="s">
        <v>262</v>
      </c>
      <c r="M160" s="192">
        <v>10</v>
      </c>
      <c r="N160" s="192">
        <v>0</v>
      </c>
      <c r="O160" s="192">
        <v>0</v>
      </c>
      <c r="P160" s="192">
        <v>0</v>
      </c>
      <c r="Q160" s="192">
        <v>0</v>
      </c>
      <c r="R160" s="192" t="s">
        <v>409</v>
      </c>
      <c r="S160" s="192">
        <v>7.1</v>
      </c>
      <c r="T160" s="192" t="s">
        <v>916</v>
      </c>
      <c r="U160" s="192">
        <v>0</v>
      </c>
      <c r="V160" s="192" t="s">
        <v>409</v>
      </c>
      <c r="W160" s="192">
        <v>0.113207547169811</v>
      </c>
      <c r="X160" s="192" t="s">
        <v>409</v>
      </c>
      <c r="Y160" s="192"/>
      <c r="Z160" s="192"/>
      <c r="AA160" s="80"/>
      <c r="AB160" s="80"/>
      <c r="AC160" s="80"/>
    </row>
    <row r="161" spans="1:29" x14ac:dyDescent="0.2">
      <c r="A161" s="84">
        <v>154</v>
      </c>
      <c r="B161" s="84" t="str">
        <f ca="1"/>
        <v>Philippines</v>
      </c>
      <c r="C161" s="84" t="str">
        <f ca="1"/>
        <v>PHL</v>
      </c>
      <c r="D161" s="219" t="str">
        <f ca="1"/>
        <v>EAS           East Asia &amp; Pacific</v>
      </c>
      <c r="E161" s="219" t="str">
        <f ca="1"/>
        <v>IBRD</v>
      </c>
      <c r="F161" s="190" t="str">
        <f t="shared" ca="1" si="5"/>
        <v/>
      </c>
      <c r="G161" s="80">
        <f>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0</v>
      </c>
      <c r="H161" s="80" cm="1">
        <f t="array" ref="H161">IF(
    SUM(IF(
            ISNUMBER(
                IF(
                    $M$4:$V$4,
                    (M161:V161),
                    "")),
            1,
            0))
        =0,
    NA(),
    IF(
        Parameters!$D$15=1,
        IF(
            SUM(--(ISNUMBER(IF($M$4:$V$4=1,(M161:V161),""))))&gt;0,
            MAX(IF(
                ISNUMBER(M161:V161),
                IF(
                    M$4:V$4=1,
                    M161:V161,
                    ""),
                "")),
            MAX(IF(
                ISNUMBER(M161:V161),
                IF(
                    M$4:V$4=2,
                    M161:V161,
                    ""),
                ""))
        ),
        IF(
            Parameters!$D$16=1,
            IFERROR(
                AVERAGE(IF(
                    ISNUMBER(M161:V161),
                    IF(
                        M$4:V$4=1,
                        M161:V161,
                        ""),
                    "")),
                AVERAGE(IF(
                    ISNUMBER(M161:V161),
                    IF(
                        M$4:V$4=2,
                        M161:V161,
                        ""),
                    ""))
            ),
            IF(
                Parameters!$D$17=1,
                IFERROR(
                    IF(
                        OR(
                            IF(
                                ISNUMBER(M161:V161),
                                IF(
                                    M$4:V$4=1,
                                    M161:V161,
                                    ""),
                                "")
                            =0),
                        0,
                        GEOMEAN(IF(
                            ISNUMBER(M161:V161),
                            IF(
                                M$4:V$4=1,
                                M161:V161,
                                ""),
                            ""))
                    ),
                    IF(
                        OR(IF(
                            ISNUMBER(M161:V161),
                            IF(
                                M$4:V$4=2,
                                M161:V161,
                                ""),
                            "")
                            =0),
                        0,
                        GEOMEAN(IF(
                            ISNUMBER(M161:V161),
                            IF(
                                M$4:V$4=2,
                                M161:V161,
                                ""),
                            "")))
                )
            )
        )
    )
)</f>
        <v>10</v>
      </c>
      <c r="I161" s="191" cm="1">
        <f t="array" ref="I161">IF(
    SUM(IF(
            ISNUMBER(
                IF(
                    $M$5:$V$5,
                    (M161:V161),
                    "")),
            1,
            0))
        =0,
    NA(),
    IF(
        Parameters!$D$15=1,
        IF(
            SUM(--(ISNUMBER(IF($M$5:$V$5=1,(M161:V161),""))))&gt;0,
            MAX(IF(
                ISNUMBER(M161:V161),
                IF(
                    M$5:V$5=1,
                    M161:V161,
                    ""),
                "")),
            MAX(IF(
                ISNUMBER(M161:V161),
                IF(
                    M$5:V$5=2,
                    M161:V161,
                    ""),
                ""))
        ),
        IF(
            Parameters!$D$16=1,
            IFERROR(
                AVERAGE(IF(
                    ISNUMBER(M161:V161),
                    IF(
                        M$5:V$5=1,
                        M161:V161,
                        ""),
                    "")),
                AVERAGE(IF(
                    ISNUMBER(M161:V161),
                    IF(
                        M$5:V$5=2,
                        M161:V161,
                        ""),
                    ""))
            ),
            IF(
                Parameters!$D$17=1,
                IFERROR(
                    IF(
                        OR(
                            IF(
                                ISNUMBER(M161:V161),
                                IF(
                                    M$5:V$5=1,
                                    M161:V161,
                                    ""),
                                "")
                            =0),
                        0,
                        GEOMEAN(IF(
                            ISNUMBER(M161:V161),
                            IF(
                                M$5:V$5=1,
                                M161:V161,
                                ""),
                            ""))
                    ),
                    IF(
                        OR(IF(
                            ISNUMBER(M161:V161),
                            IF(
                                M$5:V$5=2,
                                M161:V161,
                                ""),
                            "")
                            =0),
                        0,
                        GEOMEAN(IF(
                            ISNUMBER(M161:V161),
                            IF(
                                M$5:V$5=2,
                                M161:V161,
                                ""),
                            "")))
                )
            )
        )
    )
)</f>
        <v>0</v>
      </c>
      <c r="J161" s="242">
        <v>44753</v>
      </c>
      <c r="K161" s="242">
        <v>45145</v>
      </c>
      <c r="L161" s="91" t="s">
        <v>264</v>
      </c>
      <c r="M161" s="192">
        <v>10</v>
      </c>
      <c r="N161" s="192">
        <v>0</v>
      </c>
      <c r="O161" s="192">
        <v>0</v>
      </c>
      <c r="P161" s="192">
        <v>0</v>
      </c>
      <c r="Q161" s="192">
        <v>0</v>
      </c>
      <c r="R161" s="192" t="s">
        <v>409</v>
      </c>
      <c r="S161" s="192">
        <v>8.4</v>
      </c>
      <c r="T161" s="192" t="s">
        <v>917</v>
      </c>
      <c r="U161" s="192">
        <v>0</v>
      </c>
      <c r="V161" s="192" t="s">
        <v>409</v>
      </c>
      <c r="W161" s="192">
        <v>0</v>
      </c>
      <c r="X161" s="192" t="s">
        <v>409</v>
      </c>
      <c r="Y161" s="192"/>
      <c r="Z161" s="192"/>
      <c r="AA161" s="80"/>
      <c r="AB161" s="80"/>
      <c r="AC161" s="80"/>
    </row>
    <row r="162" spans="1:29" x14ac:dyDescent="0.2">
      <c r="A162" s="84">
        <v>155</v>
      </c>
      <c r="B162" s="84" t="str">
        <f ca="1"/>
        <v>Palau</v>
      </c>
      <c r="C162" s="84" t="str">
        <f ca="1"/>
        <v>PLW</v>
      </c>
      <c r="D162" s="219" t="str">
        <f ca="1"/>
        <v>EAS           East Asia &amp; Pacific</v>
      </c>
      <c r="E162" s="219" t="str">
        <f ca="1"/>
        <v>IBRD</v>
      </c>
      <c r="F162" s="190" t="str">
        <f t="shared" ca="1" si="5"/>
        <v/>
      </c>
      <c r="G162" s="80">
        <f>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0</v>
      </c>
      <c r="H162" s="80" cm="1">
        <f t="array" ref="H162">IF(
    SUM(IF(
            ISNUMBER(
                IF(
                    $M$4:$V$4,
                    (M162:V162),
                    "")),
            1,
            0))
        =0,
    NA(),
    IF(
        Parameters!$D$15=1,
        IF(
            SUM(--(ISNUMBER(IF($M$4:$V$4=1,(M162:V162),""))))&gt;0,
            MAX(IF(
                ISNUMBER(M162:V162),
                IF(
                    M$4:V$4=1,
                    M162:V162,
                    ""),
                "")),
            MAX(IF(
                ISNUMBER(M162:V162),
                IF(
                    M$4:V$4=2,
                    M162:V162,
                    ""),
                ""))
        ),
        IF(
            Parameters!$D$16=1,
            IFERROR(
                AVERAGE(IF(
                    ISNUMBER(M162:V162),
                    IF(
                        M$4:V$4=1,
                        M162:V162,
                        ""),
                    "")),
                AVERAGE(IF(
                    ISNUMBER(M162:V162),
                    IF(
                        M$4:V$4=2,
                        M162:V162,
                        ""),
                    ""))
            ),
            IF(
                Parameters!$D$17=1,
                IFERROR(
                    IF(
                        OR(
                            IF(
                                ISNUMBER(M162:V162),
                                IF(
                                    M$4:V$4=1,
                                    M162:V162,
                                    ""),
                                "")
                            =0),
                        0,
                        GEOMEAN(IF(
                            ISNUMBER(M162:V162),
                            IF(
                                M$4:V$4=1,
                                M162:V162,
                                ""),
                            ""))
                    ),
                    IF(
                        OR(IF(
                            ISNUMBER(M162:V162),
                            IF(
                                M$4:V$4=2,
                                M162:V162,
                                ""),
                            "")
                            =0),
                        0,
                        GEOMEAN(IF(
                            ISNUMBER(M162:V162),
                            IF(
                                M$4:V$4=2,
                                M162:V162,
                                ""),
                            "")))
                )
            )
        )
    )
)</f>
        <v>3.6666666666666599</v>
      </c>
      <c r="I162" s="191" cm="1">
        <f t="array" ref="I162">IF(
    SUM(IF(
            ISNUMBER(
                IF(
                    $M$5:$V$5,
                    (M162:V162),
                    "")),
            1,
            0))
        =0,
    NA(),
    IF(
        Parameters!$D$15=1,
        IF(
            SUM(--(ISNUMBER(IF($M$5:$V$5=1,(M162:V162),""))))&gt;0,
            MAX(IF(
                ISNUMBER(M162:V162),
                IF(
                    M$5:V$5=1,
                    M162:V162,
                    ""),
                "")),
            MAX(IF(
                ISNUMBER(M162:V162),
                IF(
                    M$5:V$5=2,
                    M162:V162,
                    ""),
                ""))
        ),
        IF(
            Parameters!$D$16=1,
            IFERROR(
                AVERAGE(IF(
                    ISNUMBER(M162:V162),
                    IF(
                        M$5:V$5=1,
                        M162:V162,
                        ""),
                    "")),
                AVERAGE(IF(
                    ISNUMBER(M162:V162),
                    IF(
                        M$5:V$5=2,
                        M162:V162,
                        ""),
                    ""))
            ),
            IF(
                Parameters!$D$17=1,
                IFERROR(
                    IF(
                        OR(
                            IF(
                                ISNUMBER(M162:V162),
                                IF(
                                    M$5:V$5=1,
                                    M162:V162,
                                    ""),
                                "")
                            =0),
                        0,
                        GEOMEAN(IF(
                            ISNUMBER(M162:V162),
                            IF(
                                M$5:V$5=1,
                                M162:V162,
                                ""),
                            ""))
                    ),
                    IF(
                        OR(IF(
                            ISNUMBER(M162:V162),
                            IF(
                                M$5:V$5=2,
                                M162:V162,
                                ""),
                            "")
                            =0),
                        0,
                        GEOMEAN(IF(
                            ISNUMBER(M162:V162),
                            IF(
                                M$5:V$5=2,
                                M162:V162,
                                ""),
                            "")))
                )
            )
        )
    )
)</f>
        <v>0</v>
      </c>
      <c r="J162" s="242">
        <v>45142</v>
      </c>
      <c r="K162" s="242">
        <v>45142</v>
      </c>
      <c r="L162" s="91" t="s">
        <v>266</v>
      </c>
      <c r="M162" s="192">
        <v>3.6666666666666599</v>
      </c>
      <c r="N162" s="192" t="s">
        <v>409</v>
      </c>
      <c r="O162" s="192">
        <v>0</v>
      </c>
      <c r="P162" s="192">
        <v>0</v>
      </c>
      <c r="Q162" s="192">
        <v>0</v>
      </c>
      <c r="R162" s="192" t="s">
        <v>409</v>
      </c>
      <c r="S162" s="192">
        <v>3.2</v>
      </c>
      <c r="T162" s="192" t="s">
        <v>409</v>
      </c>
      <c r="U162" s="192">
        <v>0</v>
      </c>
      <c r="V162" s="192" t="s">
        <v>409</v>
      </c>
      <c r="W162" s="192">
        <v>0.5</v>
      </c>
      <c r="X162" s="192" t="s">
        <v>409</v>
      </c>
      <c r="Y162" s="192"/>
      <c r="Z162" s="192"/>
      <c r="AA162" s="80"/>
      <c r="AB162" s="80"/>
      <c r="AC162" s="80"/>
    </row>
    <row r="163" spans="1:29" x14ac:dyDescent="0.2">
      <c r="A163" s="84">
        <v>156</v>
      </c>
      <c r="B163" s="84" t="str">
        <f ca="1"/>
        <v>Papua New Guinea</v>
      </c>
      <c r="C163" s="84" t="str">
        <f ca="1"/>
        <v>PNG</v>
      </c>
      <c r="D163" s="219" t="str">
        <f ca="1"/>
        <v>EAS           East Asia &amp; Pacific</v>
      </c>
      <c r="E163" s="219" t="str">
        <f ca="1"/>
        <v>Blend</v>
      </c>
      <c r="F163" s="190" t="str">
        <f t="shared" ca="1" si="5"/>
        <v/>
      </c>
      <c r="G163" s="80">
        <f>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0</v>
      </c>
      <c r="H163" s="80" cm="1">
        <f t="array" ref="H163">IF(
    SUM(IF(
            ISNUMBER(
                IF(
                    $M$4:$V$4,
                    (M163:V163),
                    "")),
            1,
            0))
        =0,
    NA(),
    IF(
        Parameters!$D$15=1,
        IF(
            SUM(--(ISNUMBER(IF($M$4:$V$4=1,(M163:V163),""))))&gt;0,
            MAX(IF(
                ISNUMBER(M163:V163),
                IF(
                    M$4:V$4=1,
                    M163:V163,
                    ""),
                "")),
            MAX(IF(
                ISNUMBER(M163:V163),
                IF(
                    M$4:V$4=2,
                    M163:V163,
                    ""),
                ""))
        ),
        IF(
            Parameters!$D$16=1,
            IFERROR(
                AVERAGE(IF(
                    ISNUMBER(M163:V163),
                    IF(
                        M$4:V$4=1,
                        M163:V163,
                        ""),
                    "")),
                AVERAGE(IF(
                    ISNUMBER(M163:V163),
                    IF(
                        M$4:V$4=2,
                        M163:V163,
                        ""),
                    ""))
            ),
            IF(
                Parameters!$D$17=1,
                IFERROR(
                    IF(
                        OR(
                            IF(
                                ISNUMBER(M163:V163),
                                IF(
                                    M$4:V$4=1,
                                    M163:V163,
                                    ""),
                                "")
                            =0),
                        0,
                        GEOMEAN(IF(
                            ISNUMBER(M163:V163),
                            IF(
                                M$4:V$4=1,
                                M163:V163,
                                ""),
                            ""))
                    ),
                    IF(
                        OR(IF(
                            ISNUMBER(M163:V163),
                            IF(
                                M$4:V$4=2,
                                M163:V163,
                                ""),
                            "")
                            =0),
                        0,
                        GEOMEAN(IF(
                            ISNUMBER(M163:V163),
                            IF(
                                M$4:V$4=2,
                                M163:V163,
                                ""),
                            "")))
                )
            )
        )
    )
)</f>
        <v>9.5</v>
      </c>
      <c r="I163" s="191" cm="1">
        <f t="array" ref="I163">IF(
    SUM(IF(
            ISNUMBER(
                IF(
                    $M$5:$V$5,
                    (M163:V163),
                    "")),
            1,
            0))
        =0,
    NA(),
    IF(
        Parameters!$D$15=1,
        IF(
            SUM(--(ISNUMBER(IF($M$5:$V$5=1,(M163:V163),""))))&gt;0,
            MAX(IF(
                ISNUMBER(M163:V163),
                IF(
                    M$5:V$5=1,
                    M163:V163,
                    ""),
                "")),
            MAX(IF(
                ISNUMBER(M163:V163),
                IF(
                    M$5:V$5=2,
                    M163:V163,
                    ""),
                ""))
        ),
        IF(
            Parameters!$D$16=1,
            IFERROR(
                AVERAGE(IF(
                    ISNUMBER(M163:V163),
                    IF(
                        M$5:V$5=1,
                        M163:V163,
                        ""),
                    "")),
                AVERAGE(IF(
                    ISNUMBER(M163:V163),
                    IF(
                        M$5:V$5=2,
                        M163:V163,
                        ""),
                    ""))
            ),
            IF(
                Parameters!$D$17=1,
                IFERROR(
                    IF(
                        OR(
                            IF(
                                ISNUMBER(M163:V163),
                                IF(
                                    M$5:V$5=1,
                                    M163:V163,
                                    ""),
                                "")
                            =0),
                        0,
                        GEOMEAN(IF(
                            ISNUMBER(M163:V163),
                            IF(
                                M$5:V$5=1,
                                M163:V163,
                                ""),
                            ""))
                    ),
                    IF(
                        OR(IF(
                            ISNUMBER(M163:V163),
                            IF(
                                M$5:V$5=2,
                                M163:V163,
                                ""),
                            "")
                            =0),
                        0,
                        GEOMEAN(IF(
                            ISNUMBER(M163:V163),
                            IF(
                                M$5:V$5=2,
                                M163:V163,
                                ""),
                            "")))
                )
            )
        )
    )
)</f>
        <v>0</v>
      </c>
      <c r="J163" s="242">
        <v>44753</v>
      </c>
      <c r="K163" s="242">
        <v>45145</v>
      </c>
      <c r="L163" s="91" t="s">
        <v>268</v>
      </c>
      <c r="M163" s="192">
        <v>9.5</v>
      </c>
      <c r="N163" s="192">
        <v>0</v>
      </c>
      <c r="O163" s="192">
        <v>0</v>
      </c>
      <c r="P163" s="192">
        <v>0</v>
      </c>
      <c r="Q163" s="192">
        <v>0</v>
      </c>
      <c r="R163" s="192" t="s">
        <v>409</v>
      </c>
      <c r="S163" s="192">
        <v>6.7</v>
      </c>
      <c r="T163" s="192" t="s">
        <v>918</v>
      </c>
      <c r="U163" s="192">
        <v>0</v>
      </c>
      <c r="V163" s="192" t="s">
        <v>409</v>
      </c>
      <c r="W163" s="192">
        <v>0.16666666666666599</v>
      </c>
      <c r="X163" s="192" t="s">
        <v>409</v>
      </c>
      <c r="Y163" s="192"/>
      <c r="Z163" s="192"/>
      <c r="AA163" s="80"/>
      <c r="AB163" s="80"/>
      <c r="AC163" s="80"/>
    </row>
    <row r="164" spans="1:29" x14ac:dyDescent="0.2">
      <c r="A164" s="84">
        <v>157</v>
      </c>
      <c r="B164" s="84" t="str">
        <f ca="1"/>
        <v>Poland</v>
      </c>
      <c r="C164" s="84" t="str">
        <f ca="1"/>
        <v>POL</v>
      </c>
      <c r="D164" s="219" t="str">
        <f ca="1"/>
        <v>ECS           Europe &amp; Central Asia</v>
      </c>
      <c r="E164" s="219" t="str">
        <f ca="1"/>
        <v>IBRD</v>
      </c>
      <c r="F164" s="190" t="str">
        <f t="shared" ca="1" si="5"/>
        <v/>
      </c>
      <c r="G164" s="80">
        <f>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$M$4:$V$4,
                    (M164:V164),
                    "")),
            1,
            0))
        =0,
    NA(),
    IF(
        Parameters!$D$15=1,
        IF(
            SUM(--(ISNUMBER(IF($M$4:$V$4=1,(M164:V164),""))))&gt;0,
            MAX(IF(
                ISNUMBER(M164:V164),
                IF(
                    M$4:V$4=1,
                    M164:V164,
                    ""),
                "")),
            MAX(IF(
                ISNUMBER(M164:V164),
                IF(
                    M$4:V$4=2,
                    M164:V164,
                    ""),
                ""))
        ),
        IF(
            Parameters!$D$16=1,
            IFERROR(
                AVERAGE(IF(
                    ISNUMBER(M164:V164),
                    IF(
                        M$4:V$4=1,
                        M164:V164,
                        ""),
                    "")),
                AVERAGE(IF(
                    ISNUMBER(M164:V164),
                    IF(
                        M$4:V$4=2,
                        M164:V164,
                        ""),
                    ""))
            ),
            IF(
                Parameters!$D$17=1,
                IFERROR(
                    IF(
                        OR(
                            IF(
                                ISNUMBER(M164:V164),
                                IF(
                                    M$4:V$4=1,
                                    M164:V164,
                                    ""),
                                "")
                            =0),
                        0,
                        GEOMEAN(IF(
                            ISNUMBER(M164:V164),
                            IF(
                                M$4:V$4=1,
                                M164:V164,
                                ""),
                            ""))
                    ),
                    IF(
                        OR(IF(
                            ISNUMBER(M164:V164),
                            IF(
                                M$4:V$4=2,
                                M164:V164,
                                ""),
                            "")
                            =0),
                        0,
                        GEOMEAN(IF(
                            ISNUMBER(M164:V164),
                            IF(
                                M$4:V$4=2,
                                M164:V164,
                                ""),
                            "")))
                )
            )
        )
    )
)</f>
        <v>2.1666666666666599</v>
      </c>
      <c r="I164" s="191" cm="1">
        <f t="array" ref="I164">IF(
    SUM(IF(
            ISNUMBER(
                IF(
                    $M$5:$V$5,
                    (M164:V164),
                    "")),
            1,
            0))
        =0,
    NA(),
    IF(
        Parameters!$D$15=1,
        IF(
            SUM(--(ISNUMBER(IF($M$5:$V$5=1,(M164:V164),""))))&gt;0,
            MAX(IF(
                ISNUMBER(M164:V164),
                IF(
                    M$5:V$5=1,
                    M164:V164,
                    ""),
                "")),
            MAX(IF(
                ISNUMBER(M164:V164),
                IF(
                    M$5:V$5=2,
                    M164:V164,
                    ""),
                ""))
        ),
        IF(
            Parameters!$D$16=1,
            IFERROR(
                AVERAGE(IF(
                    ISNUMBER(M164:V164),
                    IF(
                        M$5:V$5=1,
                        M164:V164,
                        ""),
                    "")),
                AVERAGE(IF(
                    ISNUMBER(M164:V164),
                    IF(
                        M$5:V$5=2,
                        M164:V164,
                        ""),
                    ""))
            ),
            IF(
                Parameters!$D$17=1,
                IFERROR(
                    IF(
                        OR(
                            IF(
                                ISNUMBER(M164:V164),
                                IF(
                                    M$5:V$5=1,
                                    M164:V164,
                                    ""),
                                "")
                            =0),
                        0,
                        GEOMEAN(IF(
                            ISNUMBER(M164:V164),
                            IF(
                                M$5:V$5=1,
                                M164:V164,
                                ""),
                            ""))
                    ),
                    IF(
                        OR(IF(
                            ISNUMBER(M164:V164),
                            IF(
                                M$5:V$5=2,
                                M164:V164,
                                ""),
                            "")
                            =0),
                        0,
                        GEOMEAN(IF(
                            ISNUMBER(M164:V164),
                            IF(
                                M$5:V$5=2,
                                M164:V164,
                                ""),
                            "")))
                )
            )
        )
    )
)</f>
        <v>0</v>
      </c>
      <c r="J164" s="242">
        <v>44860</v>
      </c>
      <c r="K164" s="242">
        <v>45145</v>
      </c>
      <c r="L164" s="91" t="s">
        <v>270</v>
      </c>
      <c r="M164" s="192">
        <v>2.1666666666666599</v>
      </c>
      <c r="N164" s="192">
        <v>0</v>
      </c>
      <c r="O164" s="192">
        <v>0</v>
      </c>
      <c r="P164" s="192">
        <v>0</v>
      </c>
      <c r="Q164" s="192">
        <v>0</v>
      </c>
      <c r="R164" s="192" t="s">
        <v>409</v>
      </c>
      <c r="S164" s="192">
        <v>2.2999999999999998</v>
      </c>
      <c r="T164" s="192" t="s">
        <v>877</v>
      </c>
      <c r="U164" s="192">
        <v>0</v>
      </c>
      <c r="V164" s="192" t="s">
        <v>409</v>
      </c>
      <c r="W164" s="192">
        <v>1.8181818181818101E-2</v>
      </c>
      <c r="X164" s="192" t="s">
        <v>409</v>
      </c>
      <c r="Y164" s="192"/>
      <c r="Z164" s="192"/>
      <c r="AA164" s="80"/>
      <c r="AB164" s="80"/>
      <c r="AC164" s="80"/>
    </row>
    <row r="165" spans="1:29" x14ac:dyDescent="0.2">
      <c r="A165" s="84">
        <v>158</v>
      </c>
      <c r="B165" s="84" t="str">
        <f ca="1"/>
        <v>Puerto Rico</v>
      </c>
      <c r="C165" s="84" t="str">
        <f ca="1"/>
        <v>PRI</v>
      </c>
      <c r="D165" s="219" t="str">
        <f ca="1"/>
        <v>LCN           Latin America &amp; Caribbean</v>
      </c>
      <c r="E165" s="219" t="str">
        <f ca="1"/>
        <v>NA</v>
      </c>
      <c r="F165" s="190" t="str">
        <f t="shared" ca="1" si="5"/>
        <v/>
      </c>
      <c r="G165" s="80">
        <f>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0</v>
      </c>
      <c r="H165" s="80" t="e" cm="1">
        <f t="array" ref="H165">IF(
    SUM(IF(
            ISNUMBER(
                IF(
                    $M$4:$V$4,
                    (M165:V165),
                    "")),
            1,
            0))
        =0,
    NA(),
    IF(
        Parameters!$D$15=1,
        IF(
            SUM(--(ISNUMBER(IF($M$4:$V$4=1,(M165:V165),""))))&gt;0,
            MAX(IF(
                ISNUMBER(M165:V165),
                IF(
                    M$4:V$4=1,
                    M165:V165,
                    ""),
                "")),
            MAX(IF(
                ISNUMBER(M165:V165),
                IF(
                    M$4:V$4=2,
                    M165:V165,
                    ""),
                ""))
        ),
        IF(
            Parameters!$D$16=1,
            IFERROR(
                AVERAGE(IF(
                    ISNUMBER(M165:V165),
                    IF(
                        M$4:V$4=1,
                        M165:V165,
                        ""),
                    "")),
                AVERAGE(IF(
                    ISNUMBER(M165:V165),
                    IF(
                        M$4:V$4=2,
                        M165:V165,
                        ""),
                    ""))
            ),
            IF(
                Parameters!$D$17=1,
                IFERROR(
                    IF(
                        OR(
                            IF(
                                ISNUMBER(M165:V165),
                                IF(
                                    M$4:V$4=1,
                                    M165:V165,
                                    ""),
                                "")
                            =0),
                        0,
                        GEOMEAN(IF(
                            ISNUMBER(M165:V165),
                            IF(
                                M$4:V$4=1,
                                M165:V165,
                                ""),
                            ""))
                    ),
                    IF(
                        OR(IF(
                            ISNUMBER(M165:V165),
                            IF(
                                M$4:V$4=2,
                                M165:V165,
                                ""),
                            "")
                            =0),
                        0,
                        GEOMEAN(IF(
                            ISNUMBER(M165:V165),
                            IF(
                                M$4:V$4=2,
                                M165:V165,
                                ""),
                            "")))
                )
            )
        )
    )
)</f>
        <v>#N/A</v>
      </c>
      <c r="I165" s="191" cm="1">
        <f t="array" ref="I165">IF(
    SUM(IF(
            ISNUMBER(
                IF(
                    $M$5:$V$5,
                    (M165:V165),
                    "")),
            1,
            0))
        =0,
    NA(),
    IF(
        Parameters!$D$15=1,
        IF(
            SUM(--(ISNUMBER(IF($M$5:$V$5=1,(M165:V165),""))))&gt;0,
            MAX(IF(
                ISNUMBER(M165:V165),
                IF(
                    M$5:V$5=1,
                    M165:V165,
                    ""),
                "")),
            MAX(IF(
                ISNUMBER(M165:V165),
                IF(
                    M$5:V$5=2,
                    M165:V165,
                    ""),
                ""))
        ),
        IF(
            Parameters!$D$16=1,
            IFERROR(
                AVERAGE(IF(
                    ISNUMBER(M165:V165),
                    IF(
                        M$5:V$5=1,
                        M165:V165,
                        ""),
                    "")),
                AVERAGE(IF(
                    ISNUMBER(M165:V165),
                    IF(
                        M$5:V$5=2,
                        M165:V165,
                        ""),
                    ""))
            ),
            IF(
                Parameters!$D$17=1,
                IFERROR(
                    IF(
                        OR(
                            IF(
                                ISNUMBER(M165:V165),
                                IF(
                                    M$5:V$5=1,
                                    M165:V165,
                                    ""),
                                "")
                            =0),
                        0,
                        GEOMEAN(IF(
                            ISNUMBER(M165:V165),
                            IF(
                                M$5:V$5=1,
                                M165:V165,
                                ""),
                            ""))
                    ),
                    IF(
                        OR(IF(
                            ISNUMBER(M165:V165),
                            IF(
                                M$5:V$5=2,
                                M165:V165,
                                ""),
                            "")
                            =0),
                        0,
                        GEOMEAN(IF(
                            ISNUMBER(M165:V165),
                            IF(
                                M$5:V$5=2,
                                M165:V165,
                                ""),
                            "")))
                )
            )
        )
    )
)</f>
        <v>0</v>
      </c>
      <c r="J165" s="242">
        <v>44887</v>
      </c>
      <c r="K165" s="242">
        <v>45142</v>
      </c>
      <c r="L165" s="91" t="s">
        <v>717</v>
      </c>
      <c r="M165" s="192" t="s">
        <v>409</v>
      </c>
      <c r="N165" s="192" t="s">
        <v>409</v>
      </c>
      <c r="O165" s="192" t="s">
        <v>409</v>
      </c>
      <c r="P165" s="192">
        <v>0</v>
      </c>
      <c r="Q165" s="192">
        <v>0</v>
      </c>
      <c r="R165" s="192" t="s">
        <v>409</v>
      </c>
      <c r="S165" s="192" t="s">
        <v>409</v>
      </c>
      <c r="T165" s="192" t="s">
        <v>409</v>
      </c>
      <c r="U165" s="192" t="s">
        <v>409</v>
      </c>
      <c r="V165" s="192" t="s">
        <v>409</v>
      </c>
      <c r="W165" s="192">
        <v>0</v>
      </c>
      <c r="X165" s="192" t="s">
        <v>409</v>
      </c>
      <c r="Y165" s="192"/>
      <c r="Z165" s="192"/>
      <c r="AA165" s="80"/>
      <c r="AB165" s="80"/>
      <c r="AC165" s="80"/>
    </row>
    <row r="166" spans="1:29" x14ac:dyDescent="0.2">
      <c r="A166" s="84">
        <v>159</v>
      </c>
      <c r="B166" s="84" t="str">
        <f ca="1"/>
        <v>Korea, Dem. People's Rep.</v>
      </c>
      <c r="C166" s="84" t="str">
        <f ca="1"/>
        <v>PRK</v>
      </c>
      <c r="D166" s="219" t="str">
        <f ca="1"/>
        <v>EAS           East Asia &amp; Pacific</v>
      </c>
      <c r="E166" s="219" t="str">
        <f ca="1"/>
        <v>NA</v>
      </c>
      <c r="F166" s="190" t="str">
        <f t="shared" ca="1" si="5"/>
        <v/>
      </c>
      <c r="G166" s="80">
        <f>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8.3666002653407556</v>
      </c>
      <c r="H166" s="80" cm="1">
        <f t="array" ref="H166">IF(
    SUM(IF(
            ISNUMBER(
                IF(
                    $M$4:$V$4,
                    (M166:V166),
                    "")),
            1,
            0))
        =0,
    NA(),
    IF(
        Parameters!$D$15=1,
        IF(
            SUM(--(ISNUMBER(IF($M$4:$V$4=1,(M166:V166),""))))&gt;0,
            MAX(IF(
                ISNUMBER(M166:V166),
                IF(
                    M$4:V$4=1,
                    M166:V166,
                    ""),
                "")),
            MAX(IF(
                ISNUMBER(M166:V166),
                IF(
                    M$4:V$4=2,
                    M166:V166,
                    ""),
                ""))
        ),
        IF(
            Parameters!$D$16=1,
            IFERROR(
                AVERAGE(IF(
                    ISNUMBER(M166:V166),
                    IF(
                        M$4:V$4=1,
                        M166:V166,
                        ""),
                    "")),
                AVERAGE(IF(
                    ISNUMBER(M166:V166),
                    IF(
                        M$4:V$4=2,
                        M166:V166,
                        ""),
                    ""))
            ),
            IF(
                Parameters!$D$17=1,
                IFERROR(
                    IF(
                        OR(
                            IF(
                                ISNUMBER(M166:V166),
                                IF(
                                    M$4:V$4=1,
                                    M166:V166,
                                    ""),
                                "")
                            =0),
                        0,
                        GEOMEAN(IF(
                            ISNUMBER(M166:V166),
                            IF(
                                M$4:V$4=1,
                                M166:V166,
                                ""),
                            ""))
                    ),
                    IF(
                        OR(IF(
                            ISNUMBER(M166:V166),
                            IF(
                                M$4:V$4=2,
                                M166:V166,
                                ""),
                            "")
                            =0),
                        0,
                        GEOMEAN(IF(
                            ISNUMBER(M166:V166),
                            IF(
                                M$4:V$4=2,
                                M166:V166,
                                ""),
                            "")))
                )
            )
        )
    )
)</f>
        <v>7</v>
      </c>
      <c r="I166" s="191" cm="1">
        <f t="array" ref="I166">IF(
    SUM(IF(
            ISNUMBER(
                IF(
                    $M$5:$V$5,
                    (M166:V166),
                    "")),
            1,
            0))
        =0,
    NA(),
    IF(
        Parameters!$D$15=1,
        IF(
            SUM(--(ISNUMBER(IF($M$5:$V$5=1,(M166:V166),""))))&gt;0,
            MAX(IF(
                ISNUMBER(M166:V166),
                IF(
                    M$5:V$5=1,
                    M166:V166,
                    ""),
                "")),
            MAX(IF(
                ISNUMBER(M166:V166),
                IF(
                    M$5:V$5=2,
                    M166:V166,
                    ""),
                ""))
        ),
        IF(
            Parameters!$D$16=1,
            IFERROR(
                AVERAGE(IF(
                    ISNUMBER(M166:V166),
                    IF(
                        M$5:V$5=1,
                        M166:V166,
                        ""),
                    "")),
                AVERAGE(IF(
                    ISNUMBER(M166:V166),
                    IF(
                        M$5:V$5=2,
                        M166:V166,
                        ""),
                    ""))
            ),
            IF(
                Parameters!$D$17=1,
                IFERROR(
                    IF(
                        OR(
                            IF(
                                ISNUMBER(M166:V166),
                                IF(
                                    M$5:V$5=1,
                                    M166:V166,
                                    ""),
                                "")
                            =0),
                        0,
                        GEOMEAN(IF(
                            ISNUMBER(M166:V166),
                            IF(
                                M$5:V$5=1,
                                M166:V166,
                                ""),
                            ""))
                    ),
                    IF(
                        OR(IF(
                            ISNUMBER(M166:V166),
                            IF(
                                M$5:V$5=2,
                                M166:V166,
                                ""),
                            "")
                            =0),
                        0,
                        GEOMEAN(IF(
                            ISNUMBER(M166:V166),
                            IF(
                                M$5:V$5=2,
                                M166:V166,
                                ""),
                            "")))
                )
            )
        )
    )
)</f>
        <v>10</v>
      </c>
      <c r="J166" s="242">
        <v>44860</v>
      </c>
      <c r="K166" s="242">
        <v>45099</v>
      </c>
      <c r="L166" s="91" t="s">
        <v>271</v>
      </c>
      <c r="M166" s="192">
        <v>7</v>
      </c>
      <c r="N166" s="192" t="s">
        <v>409</v>
      </c>
      <c r="O166" s="192">
        <v>0</v>
      </c>
      <c r="P166" s="192">
        <v>10</v>
      </c>
      <c r="Q166" s="192">
        <v>0</v>
      </c>
      <c r="R166" s="192" t="s">
        <v>409</v>
      </c>
      <c r="S166" s="192">
        <v>5.2</v>
      </c>
      <c r="T166" s="192" t="s">
        <v>409</v>
      </c>
      <c r="U166" s="192">
        <v>0</v>
      </c>
      <c r="V166" s="192" t="s">
        <v>854</v>
      </c>
      <c r="W166" s="192">
        <v>0</v>
      </c>
      <c r="X166" s="192" t="s">
        <v>409</v>
      </c>
      <c r="Y166" s="192"/>
      <c r="Z166" s="192"/>
      <c r="AA166" s="80"/>
      <c r="AB166" s="80"/>
      <c r="AC166" s="80"/>
    </row>
    <row r="167" spans="1:29" x14ac:dyDescent="0.2">
      <c r="A167" s="84">
        <v>160</v>
      </c>
      <c r="B167" s="84" t="str">
        <f ca="1"/>
        <v>Portugal</v>
      </c>
      <c r="C167" s="84" t="str">
        <f ca="1"/>
        <v>PRT</v>
      </c>
      <c r="D167" s="219" t="str">
        <f ca="1"/>
        <v>ECS           Europe &amp; Central Asia</v>
      </c>
      <c r="E167" s="219" t="str">
        <f ca="1"/>
        <v>NA</v>
      </c>
      <c r="F167" s="190" t="str">
        <f t="shared" ca="1" si="5"/>
        <v/>
      </c>
      <c r="G167" s="80">
        <f>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$M$4:$V$4,
                    (M167:V167),
                    "")),
            1,
            0))
        =0,
    NA(),
    IF(
        Parameters!$D$15=1,
        IF(
            SUM(--(ISNUMBER(IF($M$4:$V$4=1,(M167:V167),""))))&gt;0,
            MAX(IF(
                ISNUMBER(M167:V167),
                IF(
                    M$4:V$4=1,
                    M167:V167,
                    ""),
                "")),
            MAX(IF(
                ISNUMBER(M167:V167),
                IF(
                    M$4:V$4=2,
                    M167:V167,
                    ""),
                ""))
        ),
        IF(
            Parameters!$D$16=1,
            IFERROR(
                AVERAGE(IF(
                    ISNUMBER(M167:V167),
                    IF(
                        M$4:V$4=1,
                        M167:V167,
                        ""),
                    "")),
                AVERAGE(IF(
                    ISNUMBER(M167:V167),
                    IF(
                        M$4:V$4=2,
                        M167:V167,
                        ""),
                    ""))
            ),
            IF(
                Parameters!$D$17=1,
                IFERROR(
                    IF(
                        OR(
                            IF(
                                ISNUMBER(M167:V167),
                                IF(
                                    M$4:V$4=1,
                                    M167:V167,
                                    ""),
                                "")
                            =0),
                        0,
                        GEOMEAN(IF(
                            ISNUMBER(M167:V167),
                            IF(
                                M$4:V$4=1,
                                M167:V167,
                                ""),
                            ""))
                    ),
                    IF(
                        OR(IF(
                            ISNUMBER(M167:V167),
                            IF(
                                M$4:V$4=2,
                                M167:V167,
                                ""),
                            "")
                            =0),
                        0,
                        GEOMEAN(IF(
                            ISNUMBER(M167:V167),
                            IF(
                                M$4:V$4=2,
                                M167:V167,
                                ""),
                            "")))
                )
            )
        )
    )
)</f>
        <v>4</v>
      </c>
      <c r="I167" s="191" cm="1">
        <f t="array" ref="I167">IF(
    SUM(IF(
            ISNUMBER(
                IF(
                    $M$5:$V$5,
                    (M167:V167),
                    "")),
            1,
            0))
        =0,
    NA(),
    IF(
        Parameters!$D$15=1,
        IF(
            SUM(--(ISNUMBER(IF($M$5:$V$5=1,(M167:V167),""))))&gt;0,
            MAX(IF(
                ISNUMBER(M167:V167),
                IF(
                    M$5:V$5=1,
                    M167:V167,
                    ""),
                "")),
            MAX(IF(
                ISNUMBER(M167:V167),
                IF(
                    M$5:V$5=2,
                    M167:V167,
                    ""),
                ""))
        ),
        IF(
            Parameters!$D$16=1,
            IFERROR(
                AVERAGE(IF(
                    ISNUMBER(M167:V167),
                    IF(
                        M$5:V$5=1,
                        M167:V167,
                        ""),
                    "")),
                AVERAGE(IF(
                    ISNUMBER(M167:V167),
                    IF(
                        M$5:V$5=2,
                        M167:V167,
                        ""),
                    ""))
            ),
            IF(
                Parameters!$D$17=1,
                IFERROR(
                    IF(
                        OR(
                            IF(
                                ISNUMBER(M167:V167),
                                IF(
                                    M$5:V$5=1,
                                    M167:V167,
                                    ""),
                                "")
                            =0),
                        0,
                        GEOMEAN(IF(
                            ISNUMBER(M167:V167),
                            IF(
                                M$5:V$5=1,
                                M167:V167,
                                ""),
                            ""))
                    ),
                    IF(
                        OR(IF(
                            ISNUMBER(M167:V167),
                            IF(
                                M$5:V$5=2,
                                M167:V167,
                                ""),
                            "")
                            =0),
                        0,
                        GEOMEAN(IF(
                            ISNUMBER(M167:V167),
                            IF(
                                M$5:V$5=2,
                                M167:V167,
                                ""),
                            "")))
                )
            )
        )
    )
)</f>
        <v>0</v>
      </c>
      <c r="J167" s="242">
        <v>45142</v>
      </c>
      <c r="K167" s="242">
        <v>45145</v>
      </c>
      <c r="L167" s="91" t="s">
        <v>273</v>
      </c>
      <c r="M167" s="192">
        <v>4</v>
      </c>
      <c r="N167" s="192">
        <v>0</v>
      </c>
      <c r="O167" s="192">
        <v>0</v>
      </c>
      <c r="P167" s="192">
        <v>0</v>
      </c>
      <c r="Q167" s="192">
        <v>0</v>
      </c>
      <c r="R167" s="192" t="s">
        <v>409</v>
      </c>
      <c r="S167" s="192">
        <v>3.4</v>
      </c>
      <c r="T167" s="192" t="s">
        <v>894</v>
      </c>
      <c r="U167" s="192">
        <v>0</v>
      </c>
      <c r="V167" s="192" t="s">
        <v>409</v>
      </c>
      <c r="W167" s="192">
        <v>0</v>
      </c>
      <c r="X167" s="192" t="s">
        <v>409</v>
      </c>
      <c r="Y167" s="192"/>
      <c r="Z167" s="192"/>
      <c r="AA167" s="80"/>
      <c r="AB167" s="80"/>
      <c r="AC167" s="80"/>
    </row>
    <row r="168" spans="1:29" x14ac:dyDescent="0.2">
      <c r="A168" s="84">
        <v>161</v>
      </c>
      <c r="B168" s="84" t="str">
        <f ca="1"/>
        <v>Paraguay</v>
      </c>
      <c r="C168" s="84" t="str">
        <f ca="1"/>
        <v>PRY</v>
      </c>
      <c r="D168" s="219" t="str">
        <f ca="1"/>
        <v>LCN           Latin America &amp; Caribbean</v>
      </c>
      <c r="E168" s="219" t="str">
        <f ca="1"/>
        <v>IBRD</v>
      </c>
      <c r="F168" s="190" t="str">
        <f t="shared" ca="1" si="5"/>
        <v/>
      </c>
      <c r="G168" s="80">
        <f>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5.1639777949432162</v>
      </c>
      <c r="H168" s="80" cm="1">
        <f t="array" ref="H168">IF(
    SUM(IF(
            ISNUMBER(
                IF(
                    $M$4:$V$4,
                    (M168:V168),
                    "")),
            1,
            0))
        =0,
    NA(),
    IF(
        Parameters!$D$15=1,
        IF(
            SUM(--(ISNUMBER(IF($M$4:$V$4=1,(M168:V168),""))))&gt;0,
            MAX(IF(
                ISNUMBER(M168:V168),
                IF(
                    M$4:V$4=1,
                    M168:V168,
                    ""),
                "")),
            MAX(IF(
                ISNUMBER(M168:V168),
                IF(
                    M$4:V$4=2,
                    M168:V168,
                    ""),
                ""))
        ),
        IF(
            Parameters!$D$16=1,
            IFERROR(
                AVERAGE(IF(
                    ISNUMBER(M168:V168),
                    IF(
                        M$4:V$4=1,
                        M168:V168,
                        ""),
                    "")),
                AVERAGE(IF(
                    ISNUMBER(M168:V168),
                    IF(
                        M$4:V$4=2,
                        M168:V168,
                        ""),
                    ""))
            ),
            IF(
                Parameters!$D$17=1,
                IFERROR(
                    IF(
                        OR(
                            IF(
                                ISNUMBER(M168:V168),
                                IF(
                                    M$4:V$4=1,
                                    M168:V168,
                                    ""),
                                "")
                            =0),
                        0,
                        GEOMEAN(IF(
                            ISNUMBER(M168:V168),
                            IF(
                                M$4:V$4=1,
                                M168:V168,
                                ""),
                            ""))
                    ),
                    IF(
                        OR(IF(
                            ISNUMBER(M168:V168),
                            IF(
                                M$4:V$4=2,
                                M168:V168,
                                ""),
                            "")
                            =0),
                        0,
                        GEOMEAN(IF(
                            ISNUMBER(M168:V168),
                            IF(
                                M$4:V$4=2,
                                M168:V168,
                                ""),
                            "")))
                )
            )
        )
    )
)</f>
        <v>2.6666666666666599</v>
      </c>
      <c r="I168" s="191" cm="1">
        <f t="array" ref="I168">IF(
    SUM(IF(
            ISNUMBER(
                IF(
                    $M$5:$V$5,
                    (M168:V168),
                    "")),
            1,
            0))
        =0,
    NA(),
    IF(
        Parameters!$D$15=1,
        IF(
            SUM(--(ISNUMBER(IF($M$5:$V$5=1,(M168:V168),""))))&gt;0,
            MAX(IF(
                ISNUMBER(M168:V168),
                IF(
                    M$5:V$5=1,
                    M168:V168,
                    ""),
                "")),
            MAX(IF(
                ISNUMBER(M168:V168),
                IF(
                    M$5:V$5=2,
                    M168:V168,
                    ""),
                ""))
        ),
        IF(
            Parameters!$D$16=1,
            IFERROR(
                AVERAGE(IF(
                    ISNUMBER(M168:V168),
                    IF(
                        M$5:V$5=1,
                        M168:V168,
                        ""),
                    "")),
                AVERAGE(IF(
                    ISNUMBER(M168:V168),
                    IF(
                        M$5:V$5=2,
                        M168:V168,
                        ""),
                    ""))
            ),
            IF(
                Parameters!$D$17=1,
                IFERROR(
                    IF(
                        OR(
                            IF(
                                ISNUMBER(M168:V168),
                                IF(
                                    M$5:V$5=1,
                                    M168:V168,
                                    ""),
                                "")
                            =0),
                        0,
                        GEOMEAN(IF(
                            ISNUMBER(M168:V168),
                            IF(
                                M$5:V$5=1,
                                M168:V168,
                                ""),
                            ""))
                    ),
                    IF(
                        OR(IF(
                            ISNUMBER(M168:V168),
                            IF(
                                M$5:V$5=2,
                                M168:V168,
                                ""),
                            "")
                            =0),
                        0,
                        GEOMEAN(IF(
                            ISNUMBER(M168:V168),
                            IF(
                                M$5:V$5=2,
                                M168:V168,
                                ""),
                            "")))
                )
            )
        )
    )
)</f>
        <v>10</v>
      </c>
      <c r="J168" s="242">
        <v>44753</v>
      </c>
      <c r="K168" s="242">
        <v>45145</v>
      </c>
      <c r="L168" s="91" t="s">
        <v>275</v>
      </c>
      <c r="M168" s="192">
        <v>2.6666666666666599</v>
      </c>
      <c r="N168" s="192">
        <v>10</v>
      </c>
      <c r="O168" s="192">
        <v>0</v>
      </c>
      <c r="P168" s="192">
        <v>0</v>
      </c>
      <c r="Q168" s="192">
        <v>0</v>
      </c>
      <c r="R168" s="192" t="s">
        <v>409</v>
      </c>
      <c r="S168" s="192">
        <v>2.6</v>
      </c>
      <c r="T168" s="192" t="s">
        <v>850</v>
      </c>
      <c r="U168" s="192">
        <v>0</v>
      </c>
      <c r="V168" s="192" t="s">
        <v>409</v>
      </c>
      <c r="W168" s="192">
        <v>0</v>
      </c>
      <c r="X168" s="192" t="s">
        <v>409</v>
      </c>
      <c r="Y168" s="192"/>
      <c r="Z168" s="192"/>
      <c r="AA168" s="80"/>
      <c r="AB168" s="80"/>
      <c r="AC168" s="80"/>
    </row>
    <row r="169" spans="1:29" x14ac:dyDescent="0.2">
      <c r="A169" s="84">
        <v>162</v>
      </c>
      <c r="B169" s="84" t="str">
        <f ca="1"/>
        <v>West Bank and Gaza</v>
      </c>
      <c r="C169" s="84" t="str">
        <f ca="1"/>
        <v>PSE</v>
      </c>
      <c r="D169" s="219" t="str">
        <f ca="1"/>
        <v>MEA           Middle East &amp; North Africa</v>
      </c>
      <c r="E169" s="219" t="str">
        <f ca="1"/>
        <v>NA</v>
      </c>
      <c r="F169" s="190" t="str">
        <f t="shared" ca="1" si="5"/>
        <v/>
      </c>
      <c r="G169" s="80">
        <f>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0</v>
      </c>
      <c r="H169" s="80" cm="1">
        <f t="array" ref="H169">IF(
    SUM(IF(
            ISNUMBER(
                IF(
                    $M$4:$V$4,
                    (M169:V169),
                    "")),
            1,
            0))
        =0,
    NA(),
    IF(
        Parameters!$D$15=1,
        IF(
            SUM(--(ISNUMBER(IF($M$4:$V$4=1,(M169:V169),""))))&gt;0,
            MAX(IF(
                ISNUMBER(M169:V169),
                IF(
                    M$4:V$4=1,
                    M169:V169,
                    ""),
                "")),
            MAX(IF(
                ISNUMBER(M169:V169),
                IF(
                    M$4:V$4=2,
                    M169:V169,
                    ""),
                ""))
        ),
        IF(
            Parameters!$D$16=1,
            IFERROR(
                AVERAGE(IF(
                    ISNUMBER(M169:V169),
                    IF(
                        M$4:V$4=1,
                        M169:V169,
                        ""),
                    "")),
                AVERAGE(IF(
                    ISNUMBER(M169:V169),
                    IF(
                        M$4:V$4=2,
                        M169:V169,
                        ""),
                    ""))
            ),
            IF(
                Parameters!$D$17=1,
                IFERROR(
                    IF(
                        OR(
                            IF(
                                ISNUMBER(M169:V169),
                                IF(
                                    M$4:V$4=1,
                                    M169:V169,
                                    ""),
                                "")
                            =0),
                        0,
                        GEOMEAN(IF(
                            ISNUMBER(M169:V169),
                            IF(
                                M$4:V$4=1,
                                M169:V169,
                                ""),
                            ""))
                    ),
                    IF(
                        OR(IF(
                            ISNUMBER(M169:V169),
                            IF(
                                M$4:V$4=2,
                                M169:V169,
                                ""),
                            "")
                            =0),
                        0,
                        GEOMEAN(IF(
                            ISNUMBER(M169:V169),
                            IF(
                                M$4:V$4=2,
                                M169:V169,
                                ""),
                            "")))
                )
            )
        )
    )
)</f>
        <v>3.5</v>
      </c>
      <c r="I169" s="191" cm="1">
        <f t="array" ref="I169">IF(
    SUM(IF(
            ISNUMBER(
                IF(
                    $M$5:$V$5,
                    (M169:V169),
                    "")),
            1,
            0))
        =0,
    NA(),
    IF(
        Parameters!$D$15=1,
        IF(
            SUM(--(ISNUMBER(IF($M$5:$V$5=1,(M169:V169),""))))&gt;0,
            MAX(IF(
                ISNUMBER(M169:V169),
                IF(
                    M$5:V$5=1,
                    M169:V169,
                    ""),
                "")),
            MAX(IF(
                ISNUMBER(M169:V169),
                IF(
                    M$5:V$5=2,
                    M169:V169,
                    ""),
                ""))
        ),
        IF(
            Parameters!$D$16=1,
            IFERROR(
                AVERAGE(IF(
                    ISNUMBER(M169:V169),
                    IF(
                        M$5:V$5=1,
                        M169:V169,
                        ""),
                    "")),
                AVERAGE(IF(
                    ISNUMBER(M169:V169),
                    IF(
                        M$5:V$5=2,
                        M169:V169,
                        ""),
                    ""))
            ),
            IF(
                Parameters!$D$17=1,
                IFERROR(
                    IF(
                        OR(
                            IF(
                                ISNUMBER(M169:V169),
                                IF(
                                    M$5:V$5=1,
                                    M169:V169,
                                    ""),
                                "")
                            =0),
                        0,
                        GEOMEAN(IF(
                            ISNUMBER(M169:V169),
                            IF(
                                M$5:V$5=1,
                                M169:V169,
                                ""),
                            ""))
                    ),
                    IF(
                        OR(IF(
                            ISNUMBER(M169:V169),
                            IF(
                                M$5:V$5=2,
                                M169:V169,
                                ""),
                            "")
                            =0),
                        0,
                        GEOMEAN(IF(
                            ISNUMBER(M169:V169),
                            IF(
                                M$5:V$5=2,
                                M169:V169,
                                ""),
                            "")))
                )
            )
        )
    )
)</f>
        <v>0</v>
      </c>
      <c r="J169" s="242">
        <v>45019</v>
      </c>
      <c r="K169" s="242">
        <v>44887</v>
      </c>
      <c r="L169" s="91" t="s">
        <v>718</v>
      </c>
      <c r="M169" s="192">
        <v>3.5</v>
      </c>
      <c r="N169" s="192" t="s">
        <v>409</v>
      </c>
      <c r="O169" s="192" t="s">
        <v>409</v>
      </c>
      <c r="P169" s="192">
        <v>0</v>
      </c>
      <c r="Q169" s="192">
        <v>0</v>
      </c>
      <c r="R169" s="192" t="s">
        <v>409</v>
      </c>
      <c r="S169" s="192">
        <v>3.1</v>
      </c>
      <c r="T169" s="192" t="s">
        <v>409</v>
      </c>
      <c r="U169" s="192" t="s">
        <v>409</v>
      </c>
      <c r="V169" s="192" t="s">
        <v>409</v>
      </c>
      <c r="W169" s="192">
        <v>0</v>
      </c>
      <c r="X169" s="192" t="s">
        <v>409</v>
      </c>
      <c r="Y169" s="192"/>
      <c r="Z169" s="192"/>
      <c r="AA169" s="80"/>
      <c r="AB169" s="80"/>
      <c r="AC169" s="80"/>
    </row>
    <row r="170" spans="1:29" x14ac:dyDescent="0.2">
      <c r="A170" s="84">
        <v>163</v>
      </c>
      <c r="B170" s="84" t="str">
        <f ca="1"/>
        <v>French Polynesia</v>
      </c>
      <c r="C170" s="84" t="str">
        <f ca="1"/>
        <v>PYF</v>
      </c>
      <c r="D170" s="219" t="str">
        <f ca="1"/>
        <v>EAS           East Asia &amp; Pacific</v>
      </c>
      <c r="E170" s="219" t="str">
        <f ca="1"/>
        <v>NA</v>
      </c>
      <c r="F170" s="190" t="str">
        <f t="shared" ca="1" si="5"/>
        <v/>
      </c>
      <c r="G170" s="80">
        <f>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10</v>
      </c>
      <c r="H170" s="80" t="e" cm="1">
        <f t="array" ref="H170">IF(
    SUM(IF(
            ISNUMBER(
                IF(
                    $M$4:$V$4,
                    (M170:V170),
                    "")),
            1,
            0))
        =0,
    NA(),
    IF(
        Parameters!$D$15=1,
        IF(
            SUM(--(ISNUMBER(IF($M$4:$V$4=1,(M170:V170),""))))&gt;0,
            MAX(IF(
                ISNUMBER(M170:V170),
                IF(
                    M$4:V$4=1,
                    M170:V170,
                    ""),
                "")),
            MAX(IF(
                ISNUMBER(M170:V170),
                IF(
                    M$4:V$4=2,
                    M170:V170,
                    ""),
                ""))
        ),
        IF(
            Parameters!$D$16=1,
            IFERROR(
                AVERAGE(IF(
                    ISNUMBER(M170:V170),
                    IF(
                        M$4:V$4=1,
                        M170:V170,
                        ""),
                    "")),
                AVERAGE(IF(
                    ISNUMBER(M170:V170),
                    IF(
                        M$4:V$4=2,
                        M170:V170,
                        ""),
                    ""))
            ),
            IF(
                Parameters!$D$17=1,
                IFERROR(
                    IF(
                        OR(
                            IF(
                                ISNUMBER(M170:V170),
                                IF(
                                    M$4:V$4=1,
                                    M170:V170,
                                    ""),
                                "")
                            =0),
                        0,
                        GEOMEAN(IF(
                            ISNUMBER(M170:V170),
                            IF(
                                M$4:V$4=1,
                                M170:V170,
                                ""),
                            ""))
                    ),
                    IF(
                        OR(IF(
                            ISNUMBER(M170:V170),
                            IF(
                                M$4:V$4=2,
                                M170:V170,
                                ""),
                            "")
                            =0),
                        0,
                        GEOMEAN(IF(
                            ISNUMBER(M170:V170),
                            IF(
                                M$4:V$4=2,
                                M170:V170,
                                ""),
                            "")))
                )
            )
        )
    )
)</f>
        <v>#N/A</v>
      </c>
      <c r="I170" s="191" cm="1">
        <f t="array" ref="I170">IF(
    SUM(IF(
            ISNUMBER(
                IF(
                    $M$5:$V$5,
                    (M170:V170),
                    "")),
            1,
            0))
        =0,
    NA(),
    IF(
        Parameters!$D$15=1,
        IF(
            SUM(--(ISNUMBER(IF($M$5:$V$5=1,(M170:V170),""))))&gt;0,
            MAX(IF(
                ISNUMBER(M170:V170),
                IF(
                    M$5:V$5=1,
                    M170:V170,
                    ""),
                "")),
            MAX(IF(
                ISNUMBER(M170:V170),
                IF(
                    M$5:V$5=2,
                    M170:V170,
                    ""),
                ""))
        ),
        IF(
            Parameters!$D$16=1,
            IFERROR(
                AVERAGE(IF(
                    ISNUMBER(M170:V170),
                    IF(
                        M$5:V$5=1,
                        M170:V170,
                        ""),
                    "")),
                AVERAGE(IF(
                    ISNUMBER(M170:V170),
                    IF(
                        M$5:V$5=2,
                        M170:V170,
                        ""),
                    ""))
            ),
            IF(
                Parameters!$D$17=1,
                IFERROR(
                    IF(
                        OR(
                            IF(
                                ISNUMBER(M170:V170),
                                IF(
                                    M$5:V$5=1,
                                    M170:V170,
                                    ""),
                                "")
                            =0),
                        0,
                        GEOMEAN(IF(
                            ISNUMBER(M170:V170),
                            IF(
                                M$5:V$5=1,
                                M170:V170,
                                ""),
                            ""))
                    ),
                    IF(
                        OR(IF(
                            ISNUMBER(M170:V170),
                            IF(
                                M$5:V$5=2,
                                M170:V170,
                                ""),
                            "")
                            =0),
                        0,
                        GEOMEAN(IF(
                            ISNUMBER(M170:V170),
                            IF(
                                M$5:V$5=2,
                                M170:V170,
                                ""),
                            "")))
                )
            )
        )
    )
)</f>
        <v>10</v>
      </c>
      <c r="J170" s="242" t="s">
        <v>409</v>
      </c>
      <c r="K170" s="242">
        <v>45142</v>
      </c>
      <c r="L170" s="91" t="s">
        <v>719</v>
      </c>
      <c r="M170" s="192" t="s">
        <v>409</v>
      </c>
      <c r="N170" s="192" t="s">
        <v>409</v>
      </c>
      <c r="O170" s="192" t="s">
        <v>409</v>
      </c>
      <c r="P170" s="192">
        <v>0</v>
      </c>
      <c r="Q170" s="192">
        <v>10</v>
      </c>
      <c r="R170" s="192" t="s">
        <v>409</v>
      </c>
      <c r="S170" s="192" t="s">
        <v>409</v>
      </c>
      <c r="T170" s="192" t="s">
        <v>409</v>
      </c>
      <c r="U170" s="192" t="s">
        <v>409</v>
      </c>
      <c r="V170" s="192" t="s">
        <v>409</v>
      </c>
      <c r="W170" s="192">
        <v>0.875</v>
      </c>
      <c r="X170" s="192" t="s">
        <v>409</v>
      </c>
      <c r="Y170" s="192"/>
      <c r="Z170" s="192"/>
      <c r="AA170" s="80"/>
      <c r="AB170" s="80"/>
      <c r="AC170" s="80"/>
    </row>
    <row r="171" spans="1:29" x14ac:dyDescent="0.2">
      <c r="A171" s="84">
        <v>164</v>
      </c>
      <c r="B171" s="84" t="str">
        <f ca="1"/>
        <v>Qatar</v>
      </c>
      <c r="C171" s="84" t="str">
        <f ca="1"/>
        <v>QAT</v>
      </c>
      <c r="D171" s="219" t="str">
        <f ca="1"/>
        <v>MEA           Middle East &amp; North Africa</v>
      </c>
      <c r="E171" s="219" t="str">
        <f ca="1"/>
        <v>NA</v>
      </c>
      <c r="F171" s="190" t="str">
        <f t="shared" ca="1" si="5"/>
        <v/>
      </c>
      <c r="G171" s="80">
        <f>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$M$4:$V$4,
                    (M171:V171),
                    "")),
            1,
            0))
        =0,
    NA(),
    IF(
        Parameters!$D$15=1,
        IF(
            SUM(--(ISNUMBER(IF($M$4:$V$4=1,(M171:V171),""))))&gt;0,
            MAX(IF(
                ISNUMBER(M171:V171),
                IF(
                    M$4:V$4=1,
                    M171:V171,
                    ""),
                "")),
            MAX(IF(
                ISNUMBER(M171:V171),
                IF(
                    M$4:V$4=2,
                    M171:V171,
                    ""),
                ""))
        ),
        IF(
            Parameters!$D$16=1,
            IFERROR(
                AVERAGE(IF(
                    ISNUMBER(M171:V171),
                    IF(
                        M$4:V$4=1,
                        M171:V171,
                        ""),
                    "")),
                AVERAGE(IF(
                    ISNUMBER(M171:V171),
                    IF(
                        M$4:V$4=2,
                        M171:V171,
                        ""),
                    ""))
            ),
            IF(
                Parameters!$D$17=1,
                IFERROR(
                    IF(
                        OR(
                            IF(
                                ISNUMBER(M171:V171),
                                IF(
                                    M$4:V$4=1,
                                    M171:V171,
                                    ""),
                                "")
                            =0),
                        0,
                        GEOMEAN(IF(
                            ISNUMBER(M171:V171),
                            IF(
                                M$4:V$4=1,
                                M171:V171,
                                ""),
                            ""))
                    ),
                    IF(
                        OR(IF(
                            ISNUMBER(M171:V171),
                            IF(
                                M$4:V$4=2,
                                M171:V171,
                                ""),
                            "")
                            =0),
                        0,
                        GEOMEAN(IF(
                            ISNUMBER(M171:V171),
                            IF(
                                M$4:V$4=2,
                                M171:V171,
                                ""),
                            "")))
                )
            )
        )
    )
)</f>
        <v>0.83333333333333304</v>
      </c>
      <c r="I171" s="191" cm="1">
        <f t="array" ref="I171">IF(
    SUM(IF(
            ISNUMBER(
                IF(
                    $M$5:$V$5,
                    (M171:V171),
                    "")),
            1,
            0))
        =0,
    NA(),
    IF(
        Parameters!$D$15=1,
        IF(
            SUM(--(ISNUMBER(IF($M$5:$V$5=1,(M171:V171),""))))&gt;0,
            MAX(IF(
                ISNUMBER(M171:V171),
                IF(
                    M$5:V$5=1,
                    M171:V171,
                    ""),
                "")),
            MAX(IF(
                ISNUMBER(M171:V171),
                IF(
                    M$5:V$5=2,
                    M171:V171,
                    ""),
                ""))
        ),
        IF(
            Parameters!$D$16=1,
            IFERROR(
                AVERAGE(IF(
                    ISNUMBER(M171:V171),
                    IF(
                        M$5:V$5=1,
                        M171:V171,
                        ""),
                    "")),
                AVERAGE(IF(
                    ISNUMBER(M171:V171),
                    IF(
                        M$5:V$5=2,
                        M171:V171,
                        ""),
                    ""))
            ),
            IF(
                Parameters!$D$17=1,
                IFERROR(
                    IF(
                        OR(
                            IF(
                                ISNUMBER(M171:V171),
                                IF(
                                    M$5:V$5=1,
                                    M171:V171,
                                    ""),
                                "")
                            =0),
                        0,
                        GEOMEAN(IF(
                            ISNUMBER(M171:V171),
                            IF(
                                M$5:V$5=1,
                                M171:V171,
                                ""),
                            ""))
                    ),
                    IF(
                        OR(IF(
                            ISNUMBER(M171:V171),
                            IF(
                                M$5:V$5=2,
                                M171:V171,
                                ""),
                            "")
                            =0),
                        0,
                        GEOMEAN(IF(
                            ISNUMBER(M171:V171),
                            IF(
                                M$5:V$5=2,
                                M171:V171,
                                ""),
                            "")))
                )
            )
        )
    )
)</f>
        <v>0</v>
      </c>
      <c r="J171" s="242">
        <v>45019</v>
      </c>
      <c r="K171" s="242">
        <v>44753</v>
      </c>
      <c r="L171" s="91" t="s">
        <v>277</v>
      </c>
      <c r="M171" s="192">
        <v>0.83333333333333304</v>
      </c>
      <c r="N171" s="192" t="s">
        <v>409</v>
      </c>
      <c r="O171" s="192">
        <v>0</v>
      </c>
      <c r="P171" s="192">
        <v>0</v>
      </c>
      <c r="Q171" s="192">
        <v>0</v>
      </c>
      <c r="R171" s="192" t="s">
        <v>409</v>
      </c>
      <c r="S171" s="192">
        <v>1.5</v>
      </c>
      <c r="T171" s="192" t="s">
        <v>409</v>
      </c>
      <c r="U171" s="192">
        <v>0</v>
      </c>
      <c r="V171" s="192" t="s">
        <v>409</v>
      </c>
      <c r="W171" s="192">
        <v>0</v>
      </c>
      <c r="X171" s="192" t="s">
        <v>409</v>
      </c>
      <c r="Y171" s="192"/>
      <c r="Z171" s="192"/>
      <c r="AA171" s="80"/>
      <c r="AB171" s="80"/>
      <c r="AC171" s="80"/>
    </row>
    <row r="172" spans="1:29" x14ac:dyDescent="0.2">
      <c r="A172" s="84">
        <v>165</v>
      </c>
      <c r="B172" s="84" t="str">
        <f ca="1"/>
        <v>Romania</v>
      </c>
      <c r="C172" s="84" t="str">
        <f ca="1"/>
        <v>ROU</v>
      </c>
      <c r="D172" s="219" t="str">
        <f ca="1"/>
        <v>ECS           Europe &amp; Central Asia</v>
      </c>
      <c r="E172" s="219" t="str">
        <f ca="1"/>
        <v>IBRD</v>
      </c>
      <c r="F172" s="190" t="str">
        <f t="shared" ca="1" si="5"/>
        <v/>
      </c>
      <c r="G172" s="80">
        <f>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0</v>
      </c>
      <c r="H172" s="80" cm="1">
        <f t="array" ref="H172">IF(
    SUM(IF(
            ISNUMBER(
                IF(
                    $M$4:$V$4,
                    (M172:V172),
                    "")),
            1,
            0))
        =0,
    NA(),
    IF(
        Parameters!$D$15=1,
        IF(
            SUM(--(ISNUMBER(IF($M$4:$V$4=1,(M172:V172),""))))&gt;0,
            MAX(IF(
                ISNUMBER(M172:V172),
                IF(
                    M$4:V$4=1,
                    M172:V172,
                    ""),
                "")),
            MAX(IF(
                ISNUMBER(M172:V172),
                IF(
                    M$4:V$4=2,
                    M172:V172,
                    ""),
                ""))
        ),
        IF(
            Parameters!$D$16=1,
            IFERROR(
                AVERAGE(IF(
                    ISNUMBER(M172:V172),
                    IF(
                        M$4:V$4=1,
                        M172:V172,
                        ""),
                    "")),
                AVERAGE(IF(
                    ISNUMBER(M172:V172),
                    IF(
                        M$4:V$4=2,
                        M172:V172,
                        ""),
                    ""))
            ),
            IF(
                Parameters!$D$17=1,
                IFERROR(
                    IF(
                        OR(
                            IF(
                                ISNUMBER(M172:V172),
                                IF(
                                    M$4:V$4=1,
                                    M172:V172,
                                    ""),
                                "")
                            =0),
                        0,
                        GEOMEAN(IF(
                            ISNUMBER(M172:V172),
                            IF(
                                M$4:V$4=1,
                                M172:V172,
                                ""),
                            ""))
                    ),
                    IF(
                        OR(IF(
                            ISNUMBER(M172:V172),
                            IF(
                                M$4:V$4=2,
                                M172:V172,
                                ""),
                            "")
                            =0),
                        0,
                        GEOMEAN(IF(
                            ISNUMBER(M172:V172),
                            IF(
                                M$4:V$4=2,
                                M172:V172,
                                ""),
                            "")))
                )
            )
        )
    )
)</f>
        <v>5.1666666666666599</v>
      </c>
      <c r="I172" s="191" cm="1">
        <f t="array" ref="I172">IF(
    SUM(IF(
            ISNUMBER(
                IF(
                    $M$5:$V$5,
                    (M172:V172),
                    "")),
            1,
            0))
        =0,
    NA(),
    IF(
        Parameters!$D$15=1,
        IF(
            SUM(--(ISNUMBER(IF($M$5:$V$5=1,(M172:V172),""))))&gt;0,
            MAX(IF(
                ISNUMBER(M172:V172),
                IF(
                    M$5:V$5=1,
                    M172:V172,
                    ""),
                "")),
            MAX(IF(
                ISNUMBER(M172:V172),
                IF(
                    M$5:V$5=2,
                    M172:V172,
                    ""),
                ""))
        ),
        IF(
            Parameters!$D$16=1,
            IFERROR(
                AVERAGE(IF(
                    ISNUMBER(M172:V172),
                    IF(
                        M$5:V$5=1,
                        M172:V172,
                        ""),
                    "")),
                AVERAGE(IF(
                    ISNUMBER(M172:V172),
                    IF(
                        M$5:V$5=2,
                        M172:V172,
                        ""),
                    ""))
            ),
            IF(
                Parameters!$D$17=1,
                IFERROR(
                    IF(
                        OR(
                            IF(
                                ISNUMBER(M172:V172),
                                IF(
                                    M$5:V$5=1,
                                    M172:V172,
                                    ""),
                                "")
                            =0),
                        0,
                        GEOMEAN(IF(
                            ISNUMBER(M172:V172),
                            IF(
                                M$5:V$5=1,
                                M172:V172,
                                ""),
                            ""))
                    ),
                    IF(
                        OR(IF(
                            ISNUMBER(M172:V172),
                            IF(
                                M$5:V$5=2,
                                M172:V172,
                                ""),
                            "")
                            =0),
                        0,
                        GEOMEAN(IF(
                            ISNUMBER(M172:V172),
                            IF(
                                M$5:V$5=2,
                                M172:V172,
                                ""),
                            "")))
                )
            )
        )
    )
)</f>
        <v>0</v>
      </c>
      <c r="J172" s="242">
        <v>45142</v>
      </c>
      <c r="K172" s="242">
        <v>44862</v>
      </c>
      <c r="L172" s="91" t="s">
        <v>279</v>
      </c>
      <c r="M172" s="192">
        <v>5.1666666666666599</v>
      </c>
      <c r="N172" s="192" t="s">
        <v>409</v>
      </c>
      <c r="O172" s="192">
        <v>0</v>
      </c>
      <c r="P172" s="192">
        <v>0</v>
      </c>
      <c r="Q172" s="192">
        <v>0</v>
      </c>
      <c r="R172" s="192" t="s">
        <v>409</v>
      </c>
      <c r="S172" s="192">
        <v>4.0999999999999996</v>
      </c>
      <c r="T172" s="192" t="s">
        <v>409</v>
      </c>
      <c r="U172" s="192">
        <v>0</v>
      </c>
      <c r="V172" s="192" t="s">
        <v>409</v>
      </c>
      <c r="W172" s="192">
        <v>0</v>
      </c>
      <c r="X172" s="192" t="s">
        <v>409</v>
      </c>
      <c r="Y172" s="192"/>
      <c r="Z172" s="192"/>
      <c r="AA172" s="80"/>
      <c r="AB172" s="80"/>
      <c r="AC172" s="80"/>
    </row>
    <row r="173" spans="1:29" x14ac:dyDescent="0.2">
      <c r="A173" s="84">
        <v>166</v>
      </c>
      <c r="B173" s="84" t="str">
        <f ca="1"/>
        <v>Russian Federation</v>
      </c>
      <c r="C173" s="84" t="str">
        <f ca="1"/>
        <v>RUS</v>
      </c>
      <c r="D173" s="219" t="str">
        <f ca="1"/>
        <v>ECS           Europe &amp; Central Asia</v>
      </c>
      <c r="E173" s="219" t="str">
        <f ca="1"/>
        <v>IBRD</v>
      </c>
      <c r="F173" s="190" t="str">
        <f t="shared" ca="1" si="5"/>
        <v/>
      </c>
      <c r="G173" s="80">
        <f>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8.8506120315678345</v>
      </c>
      <c r="H173" s="80" cm="1">
        <f t="array" ref="H173">IF(
    SUM(IF(
            ISNUMBER(
                IF(
                    $M$4:$V$4,
                    (M173:V173),
                    "")),
            1,
            0))
        =0,
    NA(),
    IF(
        Parameters!$D$15=1,
        IF(
            SUM(--(ISNUMBER(IF($M$4:$V$4=1,(M173:V173),""))))&gt;0,
            MAX(IF(
                ISNUMBER(M173:V173),
                IF(
                    M$4:V$4=1,
                    M173:V173,
                    ""),
                "")),
            MAX(IF(
                ISNUMBER(M173:V173),
                IF(
                    M$4:V$4=2,
                    M173:V173,
                    ""),
                ""))
        ),
        IF(
            Parameters!$D$16=1,
            IFERROR(
                AVERAGE(IF(
                    ISNUMBER(M173:V173),
                    IF(
                        M$4:V$4=1,
                        M173:V173,
                        ""),
                    "")),
                AVERAGE(IF(
                    ISNUMBER(M173:V173),
                    IF(
                        M$4:V$4=2,
                        M173:V173,
                        ""),
                    ""))
            ),
            IF(
                Parameters!$D$17=1,
                IFERROR(
                    IF(
                        OR(
                            IF(
                                ISNUMBER(M173:V173),
                                IF(
                                    M$4:V$4=1,
                                    M173:V173,
                                    ""),
                                "")
                            =0),
                        0,
                        GEOMEAN(IF(
                            ISNUMBER(M173:V173),
                            IF(
                                M$4:V$4=1,
                                M173:V173,
                                ""),
                            ""))
                    ),
                    IF(
                        OR(IF(
                            ISNUMBER(M173:V173),
                            IF(
                                M$4:V$4=2,
                                M173:V173,
                                ""),
                            "")
                            =0),
                        0,
                        GEOMEAN(IF(
                            ISNUMBER(M173:V173),
                            IF(
                                M$4:V$4=2,
                                M173:V173,
                                ""),
                            "")))
                )
            )
        )
    )
)</f>
        <v>7.8333333333333304</v>
      </c>
      <c r="I173" s="191" cm="1">
        <f t="array" ref="I173">IF(
    SUM(IF(
            ISNUMBER(
                IF(
                    $M$5:$V$5,
                    (M173:V173),
                    "")),
            1,
            0))
        =0,
    NA(),
    IF(
        Parameters!$D$15=1,
        IF(
            SUM(--(ISNUMBER(IF($M$5:$V$5=1,(M173:V173),""))))&gt;0,
            MAX(IF(
                ISNUMBER(M173:V173),
                IF(
                    M$5:V$5=1,
                    M173:V173,
                    ""),
                "")),
            MAX(IF(
                ISNUMBER(M173:V173),
                IF(
                    M$5:V$5=2,
                    M173:V173,
                    ""),
                ""))
        ),
        IF(
            Parameters!$D$16=1,
            IFERROR(
                AVERAGE(IF(
                    ISNUMBER(M173:V173),
                    IF(
                        M$5:V$5=1,
                        M173:V173,
                        ""),
                    "")),
                AVERAGE(IF(
                    ISNUMBER(M173:V173),
                    IF(
                        M$5:V$5=2,
                        M173:V173,
                        ""),
                    ""))
            ),
            IF(
                Parameters!$D$17=1,
                IFERROR(
                    IF(
                        OR(
                            IF(
                                ISNUMBER(M173:V173),
                                IF(
                                    M$5:V$5=1,
                                    M173:V173,
                                    ""),
                                "")
                            =0),
                        0,
                        GEOMEAN(IF(
                            ISNUMBER(M173:V173),
                            IF(
                                M$5:V$5=1,
                                M173:V173,
                                ""),
                            ""))
                    ),
                    IF(
                        OR(IF(
                            ISNUMBER(M173:V173),
                            IF(
                                M$5:V$5=2,
                                M173:V173,
                                ""),
                            "")
                            =0),
                        0,
                        GEOMEAN(IF(
                            ISNUMBER(M173:V173),
                            IF(
                                M$5:V$5=2,
                                M173:V173,
                                ""),
                            "")))
                )
            )
        )
    )
)</f>
        <v>10</v>
      </c>
      <c r="J173" s="242">
        <v>45142</v>
      </c>
      <c r="K173" s="242">
        <v>45145</v>
      </c>
      <c r="L173" s="91" t="s">
        <v>281</v>
      </c>
      <c r="M173" s="192">
        <v>7.8333333333333304</v>
      </c>
      <c r="N173" s="192">
        <v>10</v>
      </c>
      <c r="O173" s="192">
        <v>0</v>
      </c>
      <c r="P173" s="192">
        <v>0</v>
      </c>
      <c r="Q173" s="192">
        <v>0</v>
      </c>
      <c r="R173" s="192" t="s">
        <v>409</v>
      </c>
      <c r="S173" s="192">
        <v>5.7</v>
      </c>
      <c r="T173" s="192" t="s">
        <v>919</v>
      </c>
      <c r="U173" s="192">
        <v>0</v>
      </c>
      <c r="V173" s="192" t="s">
        <v>409</v>
      </c>
      <c r="W173" s="192">
        <v>8.7145969498910597E-3</v>
      </c>
      <c r="X173" s="192" t="s">
        <v>409</v>
      </c>
      <c r="Y173" s="192"/>
      <c r="Z173" s="192"/>
      <c r="AA173" s="80"/>
      <c r="AB173" s="80"/>
      <c r="AC173" s="80"/>
    </row>
    <row r="174" spans="1:29" x14ac:dyDescent="0.2">
      <c r="A174" s="84">
        <v>167</v>
      </c>
      <c r="B174" s="84" t="str">
        <f ca="1"/>
        <v>Rwanda</v>
      </c>
      <c r="C174" s="84" t="str">
        <f ca="1"/>
        <v>RWA</v>
      </c>
      <c r="D174" s="219" t="str">
        <f ca="1"/>
        <v>SSF           Sub-Saharan Africa</v>
      </c>
      <c r="E174" s="219" t="str">
        <f ca="1"/>
        <v>IDA</v>
      </c>
      <c r="F174" s="190" t="str">
        <f t="shared" ca="1" si="5"/>
        <v/>
      </c>
      <c r="G174" s="80">
        <f>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0</v>
      </c>
      <c r="H174" s="80" cm="1">
        <f t="array" ref="H174">IF(
    SUM(IF(
            ISNUMBER(
                IF(
                    $M$4:$V$4,
                    (M174:V174),
                    "")),
            1,
            0))
        =0,
    NA(),
    IF(
        Parameters!$D$15=1,
        IF(
            SUM(--(ISNUMBER(IF($M$4:$V$4=1,(M174:V174),""))))&gt;0,
            MAX(IF(
                ISNUMBER(M174:V174),
                IF(
                    M$4:V$4=1,
                    M174:V174,
                    ""),
                "")),
            MAX(IF(
                ISNUMBER(M174:V174),
                IF(
                    M$4:V$4=2,
                    M174:V174,
                    ""),
                ""))
        ),
        IF(
            Parameters!$D$16=1,
            IFERROR(
                AVERAGE(IF(
                    ISNUMBER(M174:V174),
                    IF(
                        M$4:V$4=1,
                        M174:V174,
                        ""),
                    "")),
                AVERAGE(IF(
                    ISNUMBER(M174:V174),
                    IF(
                        M$4:V$4=2,
                        M174:V174,
                        ""),
                    ""))
            ),
            IF(
                Parameters!$D$17=1,
                IFERROR(
                    IF(
                        OR(
                            IF(
                                ISNUMBER(M174:V174),
                                IF(
                                    M$4:V$4=1,
                                    M174:V174,
                                    ""),
                                "")
                            =0),
                        0,
                        GEOMEAN(IF(
                            ISNUMBER(M174:V174),
                            IF(
                                M$4:V$4=1,
                                M174:V174,
                                ""),
                            ""))
                    ),
                    IF(
                        OR(IF(
                            ISNUMBER(M174:V174),
                            IF(
                                M$4:V$4=2,
                                M174:V174,
                                ""),
                            "")
                            =0),
                        0,
                        GEOMEAN(IF(
                            ISNUMBER(M174:V174),
                            IF(
                                M$4:V$4=2,
                                M174:V174,
                                ""),
                            "")))
                )
            )
        )
    )
)</f>
        <v>4.1666666666666599</v>
      </c>
      <c r="I174" s="191" cm="1">
        <f t="array" ref="I174">IF(
    SUM(IF(
            ISNUMBER(
                IF(
                    $M$5:$V$5,
                    (M174:V174),
                    "")),
            1,
            0))
        =0,
    NA(),
    IF(
        Parameters!$D$15=1,
        IF(
            SUM(--(ISNUMBER(IF($M$5:$V$5=1,(M174:V174),""))))&gt;0,
            MAX(IF(
                ISNUMBER(M174:V174),
                IF(
                    M$5:V$5=1,
                    M174:V174,
                    ""),
                "")),
            MAX(IF(
                ISNUMBER(M174:V174),
                IF(
                    M$5:V$5=2,
                    M174:V174,
                    ""),
                ""))
        ),
        IF(
            Parameters!$D$16=1,
            IFERROR(
                AVERAGE(IF(
                    ISNUMBER(M174:V174),
                    IF(
                        M$5:V$5=1,
                        M174:V174,
                        ""),
                    "")),
                AVERAGE(IF(
                    ISNUMBER(M174:V174),
                    IF(
                        M$5:V$5=2,
                        M174:V174,
                        ""),
                    ""))
            ),
            IF(
                Parameters!$D$17=1,
                IFERROR(
                    IF(
                        OR(
                            IF(
                                ISNUMBER(M174:V174),
                                IF(
                                    M$5:V$5=1,
                                    M174:V174,
                                    ""),
                                "")
                            =0),
                        0,
                        GEOMEAN(IF(
                            ISNUMBER(M174:V174),
                            IF(
                                M$5:V$5=1,
                                M174:V174,
                                ""),
                            ""))
                    ),
                    IF(
                        OR(IF(
                            ISNUMBER(M174:V174),
                            IF(
                                M$5:V$5=2,
                                M174:V174,
                                ""),
                            "")
                            =0),
                        0,
                        GEOMEAN(IF(
                            ISNUMBER(M174:V174),
                            IF(
                                M$5:V$5=2,
                                M174:V174,
                                ""),
                            "")))
                )
            )
        )
    )
)</f>
        <v>0</v>
      </c>
      <c r="J174" s="242">
        <v>44860</v>
      </c>
      <c r="K174" s="242">
        <v>44753</v>
      </c>
      <c r="L174" s="91" t="s">
        <v>283</v>
      </c>
      <c r="M174" s="192">
        <v>4.1666666666666599</v>
      </c>
      <c r="N174" s="192" t="s">
        <v>409</v>
      </c>
      <c r="O174" s="192">
        <v>0</v>
      </c>
      <c r="P174" s="192">
        <v>0</v>
      </c>
      <c r="Q174" s="192">
        <v>0</v>
      </c>
      <c r="R174" s="192" t="s">
        <v>409</v>
      </c>
      <c r="S174" s="192">
        <v>3.5</v>
      </c>
      <c r="T174" s="192" t="s">
        <v>409</v>
      </c>
      <c r="U174" s="192">
        <v>0</v>
      </c>
      <c r="V174" s="192" t="s">
        <v>409</v>
      </c>
      <c r="W174" s="192">
        <v>0</v>
      </c>
      <c r="X174" s="192" t="s">
        <v>409</v>
      </c>
      <c r="Y174" s="192"/>
      <c r="Z174" s="192"/>
      <c r="AA174" s="80"/>
      <c r="AB174" s="80"/>
      <c r="AC174" s="80"/>
    </row>
    <row r="175" spans="1:29" x14ac:dyDescent="0.2">
      <c r="A175" s="84">
        <v>168</v>
      </c>
      <c r="B175" s="84" t="str">
        <f ca="1"/>
        <v>Saudi Arabia</v>
      </c>
      <c r="C175" s="84" t="str">
        <f ca="1"/>
        <v>SAU</v>
      </c>
      <c r="D175" s="219" t="str">
        <f ca="1"/>
        <v>MEA           Middle East &amp; North Africa</v>
      </c>
      <c r="E175" s="219" t="str">
        <f ca="1"/>
        <v>NA</v>
      </c>
      <c r="F175" s="190" t="str">
        <f t="shared" ca="1" si="5"/>
        <v/>
      </c>
      <c r="G175" s="80">
        <f>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0</v>
      </c>
      <c r="H175" s="80" cm="1">
        <f t="array" ref="H175">IF(
    SUM(IF(
            ISNUMBER(
                IF(
                    $M$4:$V$4,
                    (M175:V175),
                    "")),
            1,
            0))
        =0,
    NA(),
    IF(
        Parameters!$D$15=1,
        IF(
            SUM(--(ISNUMBER(IF($M$4:$V$4=1,(M175:V175),""))))&gt;0,
            MAX(IF(
                ISNUMBER(M175:V175),
                IF(
                    M$4:V$4=1,
                    M175:V175,
                    ""),
                "")),
            MAX(IF(
                ISNUMBER(M175:V175),
                IF(
                    M$4:V$4=2,
                    M175:V175,
                    ""),
                ""))
        ),
        IF(
            Parameters!$D$16=1,
            IFERROR(
                AVERAGE(IF(
                    ISNUMBER(M175:V175),
                    IF(
                        M$4:V$4=1,
                        M175:V175,
                        ""),
                    "")),
                AVERAGE(IF(
                    ISNUMBER(M175:V175),
                    IF(
                        M$4:V$4=2,
                        M175:V175,
                        ""),
                    ""))
            ),
            IF(
                Parameters!$D$17=1,
                IFERROR(
                    IF(
                        OR(
                            IF(
                                ISNUMBER(M175:V175),
                                IF(
                                    M$4:V$4=1,
                                    M175:V175,
                                    ""),
                                "")
                            =0),
                        0,
                        GEOMEAN(IF(
                            ISNUMBER(M175:V175),
                            IF(
                                M$4:V$4=1,
                                M175:V175,
                                ""),
                            ""))
                    ),
                    IF(
                        OR(IF(
                            ISNUMBER(M175:V175),
                            IF(
                                M$4:V$4=2,
                                M175:V175,
                                ""),
                            "")
                            =0),
                        0,
                        GEOMEAN(IF(
                            ISNUMBER(M175:V175),
                            IF(
                                M$4:V$4=2,
                                M175:V175,
                                ""),
                            "")))
                )
            )
        )
    )
)</f>
        <v>3.5</v>
      </c>
      <c r="I175" s="191" cm="1">
        <f t="array" ref="I175">IF(
    SUM(IF(
            ISNUMBER(
                IF(
                    $M$5:$V$5,
                    (M175:V175),
                    "")),
            1,
            0))
        =0,
    NA(),
    IF(
        Parameters!$D$15=1,
        IF(
            SUM(--(ISNUMBER(IF($M$5:$V$5=1,(M175:V175),""))))&gt;0,
            MAX(IF(
                ISNUMBER(M175:V175),
                IF(
                    M$5:V$5=1,
                    M175:V175,
                    ""),
                "")),
            MAX(IF(
                ISNUMBER(M175:V175),
                IF(
                    M$5:V$5=2,
                    M175:V175,
                    ""),
                ""))
        ),
        IF(
            Parameters!$D$16=1,
            IFERROR(
                AVERAGE(IF(
                    ISNUMBER(M175:V175),
                    IF(
                        M$5:V$5=1,
                        M175:V175,
                        ""),
                    "")),
                AVERAGE(IF(
                    ISNUMBER(M175:V175),
                    IF(
                        M$5:V$5=2,
                        M175:V175,
                        ""),
                    ""))
            ),
            IF(
                Parameters!$D$17=1,
                IFERROR(
                    IF(
                        OR(
                            IF(
                                ISNUMBER(M175:V175),
                                IF(
                                    M$5:V$5=1,
                                    M175:V175,
                                    ""),
                                "")
                            =0),
                        0,
                        GEOMEAN(IF(
                            ISNUMBER(M175:V175),
                            IF(
                                M$5:V$5=1,
                                M175:V175,
                                ""),
                            ""))
                    ),
                    IF(
                        OR(IF(
                            ISNUMBER(M175:V175),
                            IF(
                                M$5:V$5=2,
                                M175:V175,
                                ""),
                            "")
                            =0),
                        0,
                        GEOMEAN(IF(
                            ISNUMBER(M175:V175),
                            IF(
                                M$5:V$5=2,
                                M175:V175,
                                ""),
                            "")))
                )
            )
        )
    )
)</f>
        <v>0</v>
      </c>
      <c r="J175" s="242">
        <v>45142</v>
      </c>
      <c r="K175" s="242">
        <v>45142</v>
      </c>
      <c r="L175" s="91" t="s">
        <v>285</v>
      </c>
      <c r="M175" s="192">
        <v>3.5</v>
      </c>
      <c r="N175" s="192" t="s">
        <v>409</v>
      </c>
      <c r="O175" s="192">
        <v>0</v>
      </c>
      <c r="P175" s="192">
        <v>0</v>
      </c>
      <c r="Q175" s="192">
        <v>0</v>
      </c>
      <c r="R175" s="192" t="s">
        <v>409</v>
      </c>
      <c r="S175" s="192">
        <v>3.1</v>
      </c>
      <c r="T175" s="192" t="s">
        <v>409</v>
      </c>
      <c r="U175" s="192">
        <v>0</v>
      </c>
      <c r="V175" s="192" t="s">
        <v>409</v>
      </c>
      <c r="W175" s="192">
        <v>0</v>
      </c>
      <c r="X175" s="192" t="s">
        <v>409</v>
      </c>
      <c r="Y175" s="192"/>
      <c r="Z175" s="192"/>
      <c r="AA175" s="80"/>
      <c r="AB175" s="80"/>
      <c r="AC175" s="80"/>
    </row>
    <row r="176" spans="1:29" x14ac:dyDescent="0.2">
      <c r="A176" s="84">
        <v>169</v>
      </c>
      <c r="B176" s="84" t="str">
        <f ca="1"/>
        <v>Sudan</v>
      </c>
      <c r="C176" s="84" t="str">
        <f ca="1"/>
        <v>SDN</v>
      </c>
      <c r="D176" s="219" t="str">
        <f ca="1"/>
        <v>SSF           Sub-Saharan Africa</v>
      </c>
      <c r="E176" s="219" t="str">
        <f ca="1"/>
        <v>IDA</v>
      </c>
      <c r="F176" s="190" t="str">
        <f t="shared" ca="1" si="5"/>
        <v/>
      </c>
      <c r="G176" s="80">
        <f>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7.3029674334022125</v>
      </c>
      <c r="H176" s="80" cm="1">
        <f t="array" ref="H176">IF(
    SUM(IF(
            ISNUMBER(
                IF(
                    $M$4:$V$4,
                    (M176:V176),
                    "")),
            1,
            0))
        =0,
    NA(),
    IF(
        Parameters!$D$15=1,
        IF(
            SUM(--(ISNUMBER(IF($M$4:$V$4=1,(M176:V176),""))))&gt;0,
            MAX(IF(
                ISNUMBER(M176:V176),
                IF(
                    M$4:V$4=1,
                    M176:V176,
                    ""),
                "")),
            MAX(IF(
                ISNUMBER(M176:V176),
                IF(
                    M$4:V$4=2,
                    M176:V176,
                    ""),
                ""))
        ),
        IF(
            Parameters!$D$16=1,
            IFERROR(
                AVERAGE(IF(
                    ISNUMBER(M176:V176),
                    IF(
                        M$4:V$4=1,
                        M176:V176,
                        ""),
                    "")),
                AVERAGE(IF(
                    ISNUMBER(M176:V176),
                    IF(
                        M$4:V$4=2,
                        M176:V176,
                        ""),
                    ""))
            ),
            IF(
                Parameters!$D$17=1,
                IFERROR(
                    IF(
                        OR(
                            IF(
                                ISNUMBER(M176:V176),
                                IF(
                                    M$4:V$4=1,
                                    M176:V176,
                                    ""),
                                "")
                            =0),
                        0,
                        GEOMEAN(IF(
                            ISNUMBER(M176:V176),
                            IF(
                                M$4:V$4=1,
                                M176:V176,
                                ""),
                            ""))
                    ),
                    IF(
                        OR(IF(
                            ISNUMBER(M176:V176),
                            IF(
                                M$4:V$4=2,
                                M176:V176,
                                ""),
                            "")
                            =0),
                        0,
                        GEOMEAN(IF(
                            ISNUMBER(M176:V176),
                            IF(
                                M$4:V$4=2,
                                M176:V176,
                                ""),
                            "")))
                )
            )
        )
    )
)</f>
        <v>5.3333333333333304</v>
      </c>
      <c r="I176" s="191" cm="1">
        <f t="array" ref="I176">IF(
    SUM(IF(
            ISNUMBER(
                IF(
                    $M$5:$V$5,
                    (M176:V176),
                    "")),
            1,
            0))
        =0,
    NA(),
    IF(
        Parameters!$D$15=1,
        IF(
            SUM(--(ISNUMBER(IF($M$5:$V$5=1,(M176:V176),""))))&gt;0,
            MAX(IF(
                ISNUMBER(M176:V176),
                IF(
                    M$5:V$5=1,
                    M176:V176,
                    ""),
                "")),
            MAX(IF(
                ISNUMBER(M176:V176),
                IF(
                    M$5:V$5=2,
                    M176:V176,
                    ""),
                ""))
        ),
        IF(
            Parameters!$D$16=1,
            IFERROR(
                AVERAGE(IF(
                    ISNUMBER(M176:V176),
                    IF(
                        M$5:V$5=1,
                        M176:V176,
                        ""),
                    "")),
                AVERAGE(IF(
                    ISNUMBER(M176:V176),
                    IF(
                        M$5:V$5=2,
                        M176:V176,
                        ""),
                    ""))
            ),
            IF(
                Parameters!$D$17=1,
                IFERROR(
                    IF(
                        OR(
                            IF(
                                ISNUMBER(M176:V176),
                                IF(
                                    M$5:V$5=1,
                                    M176:V176,
                                    ""),
                                "")
                            =0),
                        0,
                        GEOMEAN(IF(
                            ISNUMBER(M176:V176),
                            IF(
                                M$5:V$5=1,
                                M176:V176,
                                ""),
                            ""))
                    ),
                    IF(
                        OR(IF(
                            ISNUMBER(M176:V176),
                            IF(
                                M$5:V$5=2,
                                M176:V176,
                                ""),
                            "")
                            =0),
                        0,
                        GEOMEAN(IF(
                            ISNUMBER(M176:V176),
                            IF(
                                M$5:V$5=2,
                                M176:V176,
                                ""),
                            "")))
                )
            )
        )
    )
)</f>
        <v>10</v>
      </c>
      <c r="J176" s="242">
        <v>44860</v>
      </c>
      <c r="K176" s="242">
        <v>45145</v>
      </c>
      <c r="L176" s="91" t="s">
        <v>287</v>
      </c>
      <c r="M176" s="192">
        <v>5.3333333333333304</v>
      </c>
      <c r="N176" s="192" t="s">
        <v>409</v>
      </c>
      <c r="O176" s="192">
        <v>0</v>
      </c>
      <c r="P176" s="192">
        <v>10</v>
      </c>
      <c r="Q176" s="192">
        <v>0</v>
      </c>
      <c r="R176" s="192" t="s">
        <v>409</v>
      </c>
      <c r="S176" s="192">
        <v>4.2</v>
      </c>
      <c r="T176" s="192" t="s">
        <v>409</v>
      </c>
      <c r="U176" s="192">
        <v>0</v>
      </c>
      <c r="V176" s="192" t="s">
        <v>920</v>
      </c>
      <c r="W176" s="192">
        <v>4.1379310344827502E-2</v>
      </c>
      <c r="X176" s="192" t="s">
        <v>409</v>
      </c>
      <c r="Y176" s="192"/>
      <c r="Z176" s="192"/>
      <c r="AA176" s="80"/>
      <c r="AB176" s="80"/>
      <c r="AC176" s="80"/>
    </row>
    <row r="177" spans="1:29" x14ac:dyDescent="0.2">
      <c r="A177" s="84">
        <v>170</v>
      </c>
      <c r="B177" s="84" t="str">
        <f ca="1"/>
        <v>Senegal</v>
      </c>
      <c r="C177" s="84" t="str">
        <f ca="1"/>
        <v>SEN</v>
      </c>
      <c r="D177" s="219" t="str">
        <f ca="1"/>
        <v>SSF           Sub-Saharan Africa</v>
      </c>
      <c r="E177" s="219" t="str">
        <f ca="1"/>
        <v>IDA</v>
      </c>
      <c r="F177" s="190" t="str">
        <f t="shared" ca="1" si="5"/>
        <v/>
      </c>
      <c r="G177" s="80">
        <f>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7.6376261582597316</v>
      </c>
      <c r="H177" s="80" cm="1">
        <f t="array" ref="H177">IF(
    SUM(IF(
            ISNUMBER(
                IF(
                    $M$4:$V$4,
                    (M177:V177),
                    "")),
            1,
            0))
        =0,
    NA(),
    IF(
        Parameters!$D$15=1,
        IF(
            SUM(--(ISNUMBER(IF($M$4:$V$4=1,(M177:V177),""))))&gt;0,
            MAX(IF(
                ISNUMBER(M177:V177),
                IF(
                    M$4:V$4=1,
                    M177:V177,
                    ""),
                "")),
            MAX(IF(
                ISNUMBER(M177:V177),
                IF(
                    M$4:V$4=2,
                    M177:V177,
                    ""),
                ""))
        ),
        IF(
            Parameters!$D$16=1,
            IFERROR(
                AVERAGE(IF(
                    ISNUMBER(M177:V177),
                    IF(
                        M$4:V$4=1,
                        M177:V177,
                        ""),
                    "")),
                AVERAGE(IF(
                    ISNUMBER(M177:V177),
                    IF(
                        M$4:V$4=2,
                        M177:V177,
                        ""),
                    ""))
            ),
            IF(
                Parameters!$D$17=1,
                IFERROR(
                    IF(
                        OR(
                            IF(
                                ISNUMBER(M177:V177),
                                IF(
                                    M$4:V$4=1,
                                    M177:V177,
                                    ""),
                                "")
                            =0),
                        0,
                        GEOMEAN(IF(
                            ISNUMBER(M177:V177),
                            IF(
                                M$4:V$4=1,
                                M177:V177,
                                ""),
                            ""))
                    ),
                    IF(
                        OR(IF(
                            ISNUMBER(M177:V177),
                            IF(
                                M$4:V$4=2,
                                M177:V177,
                                ""),
                            "")
                            =0),
                        0,
                        GEOMEAN(IF(
                            ISNUMBER(M177:V177),
                            IF(
                                M$4:V$4=2,
                                M177:V177,
                                ""),
                            "")))
                )
            )
        )
    )
)</f>
        <v>5.8333333333333304</v>
      </c>
      <c r="I177" s="191" cm="1">
        <f t="array" ref="I177">IF(
    SUM(IF(
            ISNUMBER(
                IF(
                    $M$5:$V$5,
                    (M177:V177),
                    "")),
            1,
            0))
        =0,
    NA(),
    IF(
        Parameters!$D$15=1,
        IF(
            SUM(--(ISNUMBER(IF($M$5:$V$5=1,(M177:V177),""))))&gt;0,
            MAX(IF(
                ISNUMBER(M177:V177),
                IF(
                    M$5:V$5=1,
                    M177:V177,
                    ""),
                "")),
            MAX(IF(
                ISNUMBER(M177:V177),
                IF(
                    M$5:V$5=2,
                    M177:V177,
                    ""),
                ""))
        ),
        IF(
            Parameters!$D$16=1,
            IFERROR(
                AVERAGE(IF(
                    ISNUMBER(M177:V177),
                    IF(
                        M$5:V$5=1,
                        M177:V177,
                        ""),
                    "")),
                AVERAGE(IF(
                    ISNUMBER(M177:V177),
                    IF(
                        M$5:V$5=2,
                        M177:V177,
                        ""),
                    ""))
            ),
            IF(
                Parameters!$D$17=1,
                IFERROR(
                    IF(
                        OR(
                            IF(
                                ISNUMBER(M177:V177),
                                IF(
                                    M$5:V$5=1,
                                    M177:V177,
                                    ""),
                                "")
                            =0),
                        0,
                        GEOMEAN(IF(
                            ISNUMBER(M177:V177),
                            IF(
                                M$5:V$5=1,
                                M177:V177,
                                ""),
                            ""))
                    ),
                    IF(
                        OR(IF(
                            ISNUMBER(M177:V177),
                            IF(
                                M$5:V$5=2,
                                M177:V177,
                                ""),
                            "")
                            =0),
                        0,
                        GEOMEAN(IF(
                            ISNUMBER(M177:V177),
                            IF(
                                M$5:V$5=2,
                                M177:V177,
                                ""),
                            "")))
                )
            )
        )
    )
)</f>
        <v>10</v>
      </c>
      <c r="J177" s="242">
        <v>45142</v>
      </c>
      <c r="K177" s="242">
        <v>45142</v>
      </c>
      <c r="L177" s="91" t="s">
        <v>289</v>
      </c>
      <c r="M177" s="192">
        <v>5.8333333333333304</v>
      </c>
      <c r="N177" s="192" t="s">
        <v>409</v>
      </c>
      <c r="O177" s="192">
        <v>0</v>
      </c>
      <c r="P177" s="192">
        <v>0</v>
      </c>
      <c r="Q177" s="192">
        <v>10</v>
      </c>
      <c r="R177" s="192" t="s">
        <v>409</v>
      </c>
      <c r="S177" s="192">
        <v>4.5</v>
      </c>
      <c r="T177" s="192" t="s">
        <v>409</v>
      </c>
      <c r="U177" s="192">
        <v>0</v>
      </c>
      <c r="V177" s="192" t="s">
        <v>409</v>
      </c>
      <c r="W177" s="192">
        <v>0.76923076923076905</v>
      </c>
      <c r="X177" s="192" t="s">
        <v>409</v>
      </c>
      <c r="Y177" s="192"/>
      <c r="Z177" s="192"/>
      <c r="AA177" s="80"/>
      <c r="AB177" s="80"/>
      <c r="AC177" s="80"/>
    </row>
    <row r="178" spans="1:29" x14ac:dyDescent="0.2">
      <c r="A178" s="84">
        <v>171</v>
      </c>
      <c r="B178" s="84" t="str">
        <f ca="1"/>
        <v>Singapore</v>
      </c>
      <c r="C178" s="84" t="str">
        <f ca="1"/>
        <v>SGP</v>
      </c>
      <c r="D178" s="219" t="str">
        <f ca="1"/>
        <v>EAS           East Asia &amp; Pacific</v>
      </c>
      <c r="E178" s="219" t="str">
        <f ca="1"/>
        <v>NA</v>
      </c>
      <c r="F178" s="190" t="str">
        <f t="shared" ca="1" si="5"/>
        <v/>
      </c>
      <c r="G178" s="80">
        <f>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$M$4:$V$4,
                    (M178:V178),
                    "")),
            1,
            0))
        =0,
    NA(),
    IF(
        Parameters!$D$15=1,
        IF(
            SUM(--(ISNUMBER(IF($M$4:$V$4=1,(M178:V178),""))))&gt;0,
            MAX(IF(
                ISNUMBER(M178:V178),
                IF(
                    M$4:V$4=1,
                    M178:V178,
                    ""),
                "")),
            MAX(IF(
                ISNUMBER(M178:V178),
                IF(
                    M$4:V$4=2,
                    M178:V178,
                    ""),
                ""))
        ),
        IF(
            Parameters!$D$16=1,
            IFERROR(
                AVERAGE(IF(
                    ISNUMBER(M178:V178),
                    IF(
                        M$4:V$4=1,
                        M178:V178,
                        ""),
                    "")),
                AVERAGE(IF(
                    ISNUMBER(M178:V178),
                    IF(
                        M$4:V$4=2,
                        M178:V178,
                        ""),
                    ""))
            ),
            IF(
                Parameters!$D$17=1,
                IFERROR(
                    IF(
                        OR(
                            IF(
                                ISNUMBER(M178:V178),
                                IF(
                                    M$4:V$4=1,
                                    M178:V178,
                                    ""),
                                "")
                            =0),
                        0,
                        GEOMEAN(IF(
                            ISNUMBER(M178:V178),
                            IF(
                                M$4:V$4=1,
                                M178:V178,
                                ""),
                            ""))
                    ),
                    IF(
                        OR(IF(
                            ISNUMBER(M178:V178),
                            IF(
                                M$4:V$4=2,
                                M178:V178,
                                ""),
                            "")
                            =0),
                        0,
                        GEOMEAN(IF(
                            ISNUMBER(M178:V178),
                            IF(
                                M$4:V$4=2,
                                M178:V178,
                                ""),
                            "")))
                )
            )
        )
    )
)</f>
        <v>0</v>
      </c>
      <c r="I178" s="191" cm="1">
        <f t="array" ref="I178">IF(
    SUM(IF(
            ISNUMBER(
                IF(
                    $M$5:$V$5,
                    (M178:V178),
                    "")),
            1,
            0))
        =0,
    NA(),
    IF(
        Parameters!$D$15=1,
        IF(
            SUM(--(ISNUMBER(IF($M$5:$V$5=1,(M178:V178),""))))&gt;0,
            MAX(IF(
                ISNUMBER(M178:V178),
                IF(
                    M$5:V$5=1,
                    M178:V178,
                    ""),
                "")),
            MAX(IF(
                ISNUMBER(M178:V178),
                IF(
                    M$5:V$5=2,
                    M178:V178,
                    ""),
                ""))
        ),
        IF(
            Parameters!$D$16=1,
            IFERROR(
                AVERAGE(IF(
                    ISNUMBER(M178:V178),
                    IF(
                        M$5:V$5=1,
                        M178:V178,
                        ""),
                    "")),
                AVERAGE(IF(
                    ISNUMBER(M178:V178),
                    IF(
                        M$5:V$5=2,
                        M178:V178,
                        ""),
                    ""))
            ),
            IF(
                Parameters!$D$17=1,
                IFERROR(
                    IF(
                        OR(
                            IF(
                                ISNUMBER(M178:V178),
                                IF(
                                    M$5:V$5=1,
                                    M178:V178,
                                    ""),
                                "")
                            =0),
                        0,
                        GEOMEAN(IF(
                            ISNUMBER(M178:V178),
                            IF(
                                M$5:V$5=1,
                                M178:V178,
                                ""),
                            ""))
                    ),
                    IF(
                        OR(IF(
                            ISNUMBER(M178:V178),
                            IF(
                                M$5:V$5=2,
                                M178:V178,
                                ""),
                            "")
                            =0),
                        0,
                        GEOMEAN(IF(
                            ISNUMBER(M178:V178),
                            IF(
                                M$5:V$5=2,
                                M178:V178,
                                ""),
                            "")))
                )
            )
        )
    )
)</f>
        <v>10</v>
      </c>
      <c r="J178" s="242">
        <v>44860</v>
      </c>
      <c r="K178" s="242">
        <v>45034</v>
      </c>
      <c r="L178" s="91" t="s">
        <v>291</v>
      </c>
      <c r="M178" s="192">
        <v>0</v>
      </c>
      <c r="N178" s="192" t="s">
        <v>409</v>
      </c>
      <c r="O178" s="192">
        <v>0</v>
      </c>
      <c r="P178" s="192">
        <v>0</v>
      </c>
      <c r="Q178" s="192">
        <v>10</v>
      </c>
      <c r="R178" s="192" t="s">
        <v>409</v>
      </c>
      <c r="S178" s="192">
        <v>0.9</v>
      </c>
      <c r="T178" s="192" t="s">
        <v>409</v>
      </c>
      <c r="U178" s="192">
        <v>0</v>
      </c>
      <c r="V178" s="192" t="s">
        <v>409</v>
      </c>
      <c r="W178" s="192">
        <v>1</v>
      </c>
      <c r="X178" s="192" t="s">
        <v>409</v>
      </c>
      <c r="Y178" s="192"/>
      <c r="Z178" s="192"/>
      <c r="AA178" s="80"/>
      <c r="AB178" s="80"/>
      <c r="AC178" s="80"/>
    </row>
    <row r="179" spans="1:29" x14ac:dyDescent="0.2">
      <c r="A179" s="84">
        <v>172</v>
      </c>
      <c r="B179" s="84" t="str">
        <f ca="1"/>
        <v>Solomon Islands</v>
      </c>
      <c r="C179" s="84" t="str">
        <f ca="1"/>
        <v>SLB</v>
      </c>
      <c r="D179" s="219" t="str">
        <f ca="1"/>
        <v>EAS           East Asia &amp; Pacific</v>
      </c>
      <c r="E179" s="219" t="str">
        <f ca="1"/>
        <v>IDA</v>
      </c>
      <c r="F179" s="190" t="str">
        <f t="shared" ca="1" si="5"/>
        <v/>
      </c>
      <c r="G179" s="80">
        <f>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8.9442719099991592</v>
      </c>
      <c r="H179" s="80" cm="1">
        <f t="array" ref="H179">IF(
    SUM(IF(
            ISNUMBER(
                IF(
                    $M$4:$V$4,
                    (M179:V179),
                    "")),
            1,
            0))
        =0,
    NA(),
    IF(
        Parameters!$D$15=1,
        IF(
            SUM(--(ISNUMBER(IF($M$4:$V$4=1,(M179:V179),""))))&gt;0,
            MAX(IF(
                ISNUMBER(M179:V179),
                IF(
                    M$4:V$4=1,
                    M179:V179,
                    ""),
                "")),
            MAX(IF(
                ISNUMBER(M179:V179),
                IF(
                    M$4:V$4=2,
                    M179:V179,
                    ""),
                ""))
        ),
        IF(
            Parameters!$D$16=1,
            IFERROR(
                AVERAGE(IF(
                    ISNUMBER(M179:V179),
                    IF(
                        M$4:V$4=1,
                        M179:V179,
                        ""),
                    "")),
                AVERAGE(IF(
                    ISNUMBER(M179:V179),
                    IF(
                        M$4:V$4=2,
                        M179:V179,
                        ""),
                    ""))
            ),
            IF(
                Parameters!$D$17=1,
                IFERROR(
                    IF(
                        OR(
                            IF(
                                ISNUMBER(M179:V179),
                                IF(
                                    M$4:V$4=1,
                                    M179:V179,
                                    ""),
                                "")
                            =0),
                        0,
                        GEOMEAN(IF(
                            ISNUMBER(M179:V179),
                            IF(
                                M$4:V$4=1,
                                M179:V179,
                                ""),
                            ""))
                    ),
                    IF(
                        OR(IF(
                            ISNUMBER(M179:V179),
                            IF(
                                M$4:V$4=2,
                                M179:V179,
                                ""),
                            "")
                            =0),
                        0,
                        GEOMEAN(IF(
                            ISNUMBER(M179:V179),
                            IF(
                                M$4:V$4=2,
                                M179:V179,
                                ""),
                            "")))
                )
            )
        )
    )
)</f>
        <v>8</v>
      </c>
      <c r="I179" s="191" cm="1">
        <f t="array" ref="I179">IF(
    SUM(IF(
            ISNUMBER(
                IF(
                    $M$5:$V$5,
                    (M179:V179),
                    "")),
            1,
            0))
        =0,
    NA(),
    IF(
        Parameters!$D$15=1,
        IF(
            SUM(--(ISNUMBER(IF($M$5:$V$5=1,(M179:V179),""))))&gt;0,
            MAX(IF(
                ISNUMBER(M179:V179),
                IF(
                    M$5:V$5=1,
                    M179:V179,
                    ""),
                "")),
            MAX(IF(
                ISNUMBER(M179:V179),
                IF(
                    M$5:V$5=2,
                    M179:V179,
                    ""),
                ""))
        ),
        IF(
            Parameters!$D$16=1,
            IFERROR(
                AVERAGE(IF(
                    ISNUMBER(M179:V179),
                    IF(
                        M$5:V$5=1,
                        M179:V179,
                        ""),
                    "")),
                AVERAGE(IF(
                    ISNUMBER(M179:V179),
                    IF(
                        M$5:V$5=2,
                        M179:V179,
                        ""),
                    ""))
            ),
            IF(
                Parameters!$D$17=1,
                IFERROR(
                    IF(
                        OR(
                            IF(
                                ISNUMBER(M179:V179),
                                IF(
                                    M$5:V$5=1,
                                    M179:V179,
                                    ""),
                                "")
                            =0),
                        0,
                        GEOMEAN(IF(
                            ISNUMBER(M179:V179),
                            IF(
                                M$5:V$5=1,
                                M179:V179,
                                ""),
                            ""))
                    ),
                    IF(
                        OR(IF(
                            ISNUMBER(M179:V179),
                            IF(
                                M$5:V$5=2,
                                M179:V179,
                                ""),
                            "")
                            =0),
                        0,
                        GEOMEAN(IF(
                            ISNUMBER(M179:V179),
                            IF(
                                M$5:V$5=2,
                                M179:V179,
                                ""),
                            "")))
                )
            )
        )
    )
)</f>
        <v>10</v>
      </c>
      <c r="J179" s="242">
        <v>45142</v>
      </c>
      <c r="K179" s="242">
        <v>45142</v>
      </c>
      <c r="L179" s="91" t="s">
        <v>293</v>
      </c>
      <c r="M179" s="192">
        <v>8</v>
      </c>
      <c r="N179" s="192" t="s">
        <v>409</v>
      </c>
      <c r="O179" s="192">
        <v>0</v>
      </c>
      <c r="P179" s="192">
        <v>0</v>
      </c>
      <c r="Q179" s="192">
        <v>10</v>
      </c>
      <c r="R179" s="192" t="s">
        <v>409</v>
      </c>
      <c r="S179" s="192">
        <v>5.8</v>
      </c>
      <c r="T179" s="192" t="s">
        <v>409</v>
      </c>
      <c r="U179" s="192">
        <v>0</v>
      </c>
      <c r="V179" s="192" t="s">
        <v>409</v>
      </c>
      <c r="W179" s="192">
        <v>0.77777777777777701</v>
      </c>
      <c r="X179" s="192" t="s">
        <v>409</v>
      </c>
      <c r="Y179" s="192"/>
      <c r="Z179" s="192"/>
      <c r="AA179" s="80"/>
      <c r="AB179" s="80"/>
      <c r="AC179" s="80"/>
    </row>
    <row r="180" spans="1:29" x14ac:dyDescent="0.2">
      <c r="A180" s="84">
        <v>173</v>
      </c>
      <c r="B180" s="84" t="str">
        <f ca="1"/>
        <v>Sierra Leone</v>
      </c>
      <c r="C180" s="84" t="str">
        <f ca="1"/>
        <v>SLE</v>
      </c>
      <c r="D180" s="219" t="str">
        <f ca="1"/>
        <v>SSF           Sub-Saharan Africa</v>
      </c>
      <c r="E180" s="219" t="str">
        <f ca="1"/>
        <v>IDA</v>
      </c>
      <c r="F180" s="190" t="str">
        <f t="shared" ca="1" si="5"/>
        <v/>
      </c>
      <c r="G180" s="80">
        <f>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0</v>
      </c>
      <c r="H180" s="80" cm="1">
        <f t="array" ref="H180">IF(
    SUM(IF(
            ISNUMBER(
                IF(
                    $M$4:$V$4,
                    (M180:V180),
                    "")),
            1,
            0))
        =0,
    NA(),
    IF(
        Parameters!$D$15=1,
        IF(
            SUM(--(ISNUMBER(IF($M$4:$V$4=1,(M180:V180),""))))&gt;0,
            MAX(IF(
                ISNUMBER(M180:V180),
                IF(
                    M$4:V$4=1,
                    M180:V180,
                    ""),
                "")),
            MAX(IF(
                ISNUMBER(M180:V180),
                IF(
                    M$4:V$4=2,
                    M180:V180,
                    ""),
                ""))
        ),
        IF(
            Parameters!$D$16=1,
            IFERROR(
                AVERAGE(IF(
                    ISNUMBER(M180:V180),
                    IF(
                        M$4:V$4=1,
                        M180:V180,
                        ""),
                    "")),
                AVERAGE(IF(
                    ISNUMBER(M180:V180),
                    IF(
                        M$4:V$4=2,
                        M180:V180,
                        ""),
                    ""))
            ),
            IF(
                Parameters!$D$17=1,
                IFERROR(
                    IF(
                        OR(
                            IF(
                                ISNUMBER(M180:V180),
                                IF(
                                    M$4:V$4=1,
                                    M180:V180,
                                    ""),
                                "")
                            =0),
                        0,
                        GEOMEAN(IF(
                            ISNUMBER(M180:V180),
                            IF(
                                M$4:V$4=1,
                                M180:V180,
                                ""),
                            ""))
                    ),
                    IF(
                        OR(IF(
                            ISNUMBER(M180:V180),
                            IF(
                                M$4:V$4=2,
                                M180:V180,
                                ""),
                            "")
                            =0),
                        0,
                        GEOMEAN(IF(
                            ISNUMBER(M180:V180),
                            IF(
                                M$4:V$4=2,
                                M180:V180,
                                ""),
                            "")))
                )
            )
        )
    )
)</f>
        <v>4.8333333333333304</v>
      </c>
      <c r="I180" s="191" cm="1">
        <f t="array" ref="I180">IF(
    SUM(IF(
            ISNUMBER(
                IF(
                    $M$5:$V$5,
                    (M180:V180),
                    "")),
            1,
            0))
        =0,
    NA(),
    IF(
        Parameters!$D$15=1,
        IF(
            SUM(--(ISNUMBER(IF($M$5:$V$5=1,(M180:V180),""))))&gt;0,
            MAX(IF(
                ISNUMBER(M180:V180),
                IF(
                    M$5:V$5=1,
                    M180:V180,
                    ""),
                "")),
            MAX(IF(
                ISNUMBER(M180:V180),
                IF(
                    M$5:V$5=2,
                    M180:V180,
                    ""),
                ""))
        ),
        IF(
            Parameters!$D$16=1,
            IFERROR(
                AVERAGE(IF(
                    ISNUMBER(M180:V180),
                    IF(
                        M$5:V$5=1,
                        M180:V180,
                        ""),
                    "")),
                AVERAGE(IF(
                    ISNUMBER(M180:V180),
                    IF(
                        M$5:V$5=2,
                        M180:V180,
                        ""),
                    ""))
            ),
            IF(
                Parameters!$D$17=1,
                IFERROR(
                    IF(
                        OR(
                            IF(
                                ISNUMBER(M180:V180),
                                IF(
                                    M$5:V$5=1,
                                    M180:V180,
                                    ""),
                                "")
                            =0),
                        0,
                        GEOMEAN(IF(
                            ISNUMBER(M180:V180),
                            IF(
                                M$5:V$5=1,
                                M180:V180,
                                ""),
                            ""))
                    ),
                    IF(
                        OR(IF(
                            ISNUMBER(M180:V180),
                            IF(
                                M$5:V$5=2,
                                M180:V180,
                                ""),
                            "")
                            =0),
                        0,
                        GEOMEAN(IF(
                            ISNUMBER(M180:V180),
                            IF(
                                M$5:V$5=2,
                                M180:V180,
                                ""),
                            "")))
                )
            )
        )
    )
)</f>
        <v>0</v>
      </c>
      <c r="J180" s="242">
        <v>44753</v>
      </c>
      <c r="K180" s="242">
        <v>45142</v>
      </c>
      <c r="L180" s="91" t="s">
        <v>295</v>
      </c>
      <c r="M180" s="192">
        <v>4.8333333333333304</v>
      </c>
      <c r="N180" s="192" t="s">
        <v>409</v>
      </c>
      <c r="O180" s="192">
        <v>0</v>
      </c>
      <c r="P180" s="192">
        <v>0</v>
      </c>
      <c r="Q180" s="192">
        <v>0</v>
      </c>
      <c r="R180" s="192" t="s">
        <v>409</v>
      </c>
      <c r="S180" s="192">
        <v>3.9</v>
      </c>
      <c r="T180" s="192" t="s">
        <v>409</v>
      </c>
      <c r="U180" s="192">
        <v>0</v>
      </c>
      <c r="V180" s="192" t="s">
        <v>409</v>
      </c>
      <c r="W180" s="192">
        <v>0</v>
      </c>
      <c r="X180" s="192" t="s">
        <v>409</v>
      </c>
      <c r="Y180" s="192"/>
      <c r="Z180" s="192"/>
      <c r="AA180" s="80"/>
      <c r="AB180" s="80"/>
      <c r="AC180" s="80"/>
    </row>
    <row r="181" spans="1:29" x14ac:dyDescent="0.2">
      <c r="A181" s="84">
        <v>174</v>
      </c>
      <c r="B181" s="84" t="str">
        <f ca="1"/>
        <v>El Salvador</v>
      </c>
      <c r="C181" s="84" t="str">
        <f ca="1"/>
        <v>SLV</v>
      </c>
      <c r="D181" s="219" t="str">
        <f ca="1"/>
        <v>LCN           Latin America &amp; Caribbean</v>
      </c>
      <c r="E181" s="219" t="str">
        <f ca="1"/>
        <v>IBRD</v>
      </c>
      <c r="F181" s="190" t="str">
        <f t="shared" ca="1" si="5"/>
        <v/>
      </c>
      <c r="G181" s="80">
        <f>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9.5742710775633775</v>
      </c>
      <c r="H181" s="80" cm="1">
        <f t="array" ref="H181">IF(
    SUM(IF(
            ISNUMBER(
                IF(
                    $M$4:$V$4,
                    (M181:V181),
                    "")),
            1,
            0))
        =0,
    NA(),
    IF(
        Parameters!$D$15=1,
        IF(
            SUM(--(ISNUMBER(IF($M$4:$V$4=1,(M181:V181),""))))&gt;0,
            MAX(IF(
                ISNUMBER(M181:V181),
                IF(
                    M$4:V$4=1,
                    M181:V181,
                    ""),
                "")),
            MAX(IF(
                ISNUMBER(M181:V181),
                IF(
                    M$4:V$4=2,
                    M181:V181,
                    ""),
                ""))
        ),
        IF(
            Parameters!$D$16=1,
            IFERROR(
                AVERAGE(IF(
                    ISNUMBER(M181:V181),
                    IF(
                        M$4:V$4=1,
                        M181:V181,
                        ""),
                    "")),
                AVERAGE(IF(
                    ISNUMBER(M181:V181),
                    IF(
                        M$4:V$4=2,
                        M181:V181,
                        ""),
                    ""))
            ),
            IF(
                Parameters!$D$17=1,
                IFERROR(
                    IF(
                        OR(
                            IF(
                                ISNUMBER(M181:V181),
                                IF(
                                    M$4:V$4=1,
                                    M181:V181,
                                    ""),
                                "")
                            =0),
                        0,
                        GEOMEAN(IF(
                            ISNUMBER(M181:V181),
                            IF(
                                M$4:V$4=1,
                                M181:V181,
                                ""),
                            ""))
                    ),
                    IF(
                        OR(IF(
                            ISNUMBER(M181:V181),
                            IF(
                                M$4:V$4=2,
                                M181:V181,
                                ""),
                            "")
                            =0),
                        0,
                        GEOMEAN(IF(
                            ISNUMBER(M181:V181),
                            IF(
                                M$4:V$4=2,
                                M181:V181,
                                ""),
                            "")))
                )
            )
        )
    )
)</f>
        <v>9.1666666666666607</v>
      </c>
      <c r="I181" s="191" cm="1">
        <f t="array" ref="I181">IF(
    SUM(IF(
            ISNUMBER(
                IF(
                    $M$5:$V$5,
                    (M181:V181),
                    "")),
            1,
            0))
        =0,
    NA(),
    IF(
        Parameters!$D$15=1,
        IF(
            SUM(--(ISNUMBER(IF($M$5:$V$5=1,(M181:V181),""))))&gt;0,
            MAX(IF(
                ISNUMBER(M181:V181),
                IF(
                    M$5:V$5=1,
                    M181:V181,
                    ""),
                "")),
            MAX(IF(
                ISNUMBER(M181:V181),
                IF(
                    M$5:V$5=2,
                    M181:V181,
                    ""),
                ""))
        ),
        IF(
            Parameters!$D$16=1,
            IFERROR(
                AVERAGE(IF(
                    ISNUMBER(M181:V181),
                    IF(
                        M$5:V$5=1,
                        M181:V181,
                        ""),
                    "")),
                AVERAGE(IF(
                    ISNUMBER(M181:V181),
                    IF(
                        M$5:V$5=2,
                        M181:V181,
                        ""),
                    ""))
            ),
            IF(
                Parameters!$D$17=1,
                IFERROR(
                    IF(
                        OR(
                            IF(
                                ISNUMBER(M181:V181),
                                IF(
                                    M$5:V$5=1,
                                    M181:V181,
                                    ""),
                                "")
                            =0),
                        0,
                        GEOMEAN(IF(
                            ISNUMBER(M181:V181),
                            IF(
                                M$5:V$5=1,
                                M181:V181,
                                ""),
                            ""))
                    ),
                    IF(
                        OR(IF(
                            ISNUMBER(M181:V181),
                            IF(
                                M$5:V$5=2,
                                M181:V181,
                                ""),
                            "")
                            =0),
                        0,
                        GEOMEAN(IF(
                            ISNUMBER(M181:V181),
                            IF(
                                M$5:V$5=2,
                                M181:V181,
                                ""),
                            "")))
                )
            )
        )
    )
)</f>
        <v>10</v>
      </c>
      <c r="J181" s="242">
        <v>45142</v>
      </c>
      <c r="K181" s="242">
        <v>45145</v>
      </c>
      <c r="L181" s="91" t="s">
        <v>297</v>
      </c>
      <c r="M181" s="192">
        <v>9.1666666666666607</v>
      </c>
      <c r="N181" s="192">
        <v>10</v>
      </c>
      <c r="O181" s="192">
        <v>0</v>
      </c>
      <c r="P181" s="192">
        <v>10</v>
      </c>
      <c r="Q181" s="192">
        <v>0</v>
      </c>
      <c r="R181" s="192" t="s">
        <v>409</v>
      </c>
      <c r="S181" s="192">
        <v>6.5</v>
      </c>
      <c r="T181" s="192" t="s">
        <v>880</v>
      </c>
      <c r="U181" s="192">
        <v>0</v>
      </c>
      <c r="V181" s="192" t="s">
        <v>921</v>
      </c>
      <c r="W181" s="192">
        <v>0</v>
      </c>
      <c r="X181" s="192" t="s">
        <v>409</v>
      </c>
      <c r="Y181" s="192"/>
      <c r="Z181" s="192"/>
      <c r="AA181" s="80"/>
      <c r="AB181" s="80"/>
      <c r="AC181" s="80"/>
    </row>
    <row r="182" spans="1:29" x14ac:dyDescent="0.2">
      <c r="A182" s="84">
        <v>175</v>
      </c>
      <c r="B182" s="84" t="str">
        <f ca="1"/>
        <v>San Marino</v>
      </c>
      <c r="C182" s="84" t="str">
        <f ca="1"/>
        <v>SMR</v>
      </c>
      <c r="D182" s="219" t="str">
        <f ca="1"/>
        <v>ECS           Europe &amp; Central Asia</v>
      </c>
      <c r="E182" s="219" t="str">
        <f ca="1"/>
        <v>NA</v>
      </c>
      <c r="F182" s="190" t="str">
        <f t="shared" ca="1" si="5"/>
        <v/>
      </c>
      <c r="G182" s="80">
        <f>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0</v>
      </c>
      <c r="H182" s="80" t="e" cm="1">
        <f t="array" ref="H182">IF(
    SUM(IF(
            ISNUMBER(
                IF(
                    $M$4:$V$4,
                    (M182:V182),
                    "")),
            1,
            0))
        =0,
    NA(),
    IF(
        Parameters!$D$15=1,
        IF(
            SUM(--(ISNUMBER(IF($M$4:$V$4=1,(M182:V182),""))))&gt;0,
            MAX(IF(
                ISNUMBER(M182:V182),
                IF(
                    M$4:V$4=1,
                    M182:V182,
                    ""),
                "")),
            MAX(IF(
                ISNUMBER(M182:V182),
                IF(
                    M$4:V$4=2,
                    M182:V182,
                    ""),
                ""))
        ),
        IF(
            Parameters!$D$16=1,
            IFERROR(
                AVERAGE(IF(
                    ISNUMBER(M182:V182),
                    IF(
                        M$4:V$4=1,
                        M182:V182,
                        ""),
                    "")),
                AVERAGE(IF(
                    ISNUMBER(M182:V182),
                    IF(
                        M$4:V$4=2,
                        M182:V182,
                        ""),
                    ""))
            ),
            IF(
                Parameters!$D$17=1,
                IFERROR(
                    IF(
                        OR(
                            IF(
                                ISNUMBER(M182:V182),
                                IF(
                                    M$4:V$4=1,
                                    M182:V182,
                                    ""),
                                "")
                            =0),
                        0,
                        GEOMEAN(IF(
                            ISNUMBER(M182:V182),
                            IF(
                                M$4:V$4=1,
                                M182:V182,
                                ""),
                            ""))
                    ),
                    IF(
                        OR(IF(
                            ISNUMBER(M182:V182),
                            IF(
                                M$4:V$4=2,
                                M182:V182,
                                ""),
                            "")
                            =0),
                        0,
                        GEOMEAN(IF(
                            ISNUMBER(M182:V182),
                            IF(
                                M$4:V$4=2,
                                M182:V182,
                                ""),
                            "")))
                )
            )
        )
    )
)</f>
        <v>#N/A</v>
      </c>
      <c r="I182" s="191" cm="1">
        <f t="array" ref="I182">IF(
    SUM(IF(
            ISNUMBER(
                IF(
                    $M$5:$V$5,
                    (M182:V182),
                    "")),
            1,
            0))
        =0,
    NA(),
    IF(
        Parameters!$D$15=1,
        IF(
            SUM(--(ISNUMBER(IF($M$5:$V$5=1,(M182:V182),""))))&gt;0,
            MAX(IF(
                ISNUMBER(M182:V182),
                IF(
                    M$5:V$5=1,
                    M182:V182,
                    ""),
                "")),
            MAX(IF(
                ISNUMBER(M182:V182),
                IF(
                    M$5:V$5=2,
                    M182:V182,
                    ""),
                ""))
        ),
        IF(
            Parameters!$D$16=1,
            IFERROR(
                AVERAGE(IF(
                    ISNUMBER(M182:V182),
                    IF(
                        M$5:V$5=1,
                        M182:V182,
                        ""),
                    "")),
                AVERAGE(IF(
                    ISNUMBER(M182:V182),
                    IF(
                        M$5:V$5=2,
                        M182:V182,
                        ""),
                    ""))
            ),
            IF(
                Parameters!$D$17=1,
                IFERROR(
                    IF(
                        OR(
                            IF(
                                ISNUMBER(M182:V182),
                                IF(
                                    M$5:V$5=1,
                                    M182:V182,
                                    ""),
                                "")
                            =0),
                        0,
                        GEOMEAN(IF(
                            ISNUMBER(M182:V182),
                            IF(
                                M$5:V$5=1,
                                M182:V182,
                                ""),
                            ""))
                    ),
                    IF(
                        OR(IF(
                            ISNUMBER(M182:V182),
                            IF(
                                M$5:V$5=2,
                                M182:V182,
                                ""),
                            "")
                            =0),
                        0,
                        GEOMEAN(IF(
                            ISNUMBER(M182:V182),
                            IF(
                                M$5:V$5=2,
                                M182:V182,
                                ""),
                            "")))
                )
            )
        )
    )
)</f>
        <v>0</v>
      </c>
      <c r="J182" s="242" t="s">
        <v>409</v>
      </c>
      <c r="K182" s="242">
        <v>44887</v>
      </c>
      <c r="L182" s="91" t="s">
        <v>720</v>
      </c>
      <c r="M182" s="192" t="s">
        <v>409</v>
      </c>
      <c r="N182" s="192" t="s">
        <v>409</v>
      </c>
      <c r="O182" s="192" t="s">
        <v>409</v>
      </c>
      <c r="P182" s="192">
        <v>0</v>
      </c>
      <c r="Q182" s="192">
        <v>0</v>
      </c>
      <c r="R182" s="192" t="s">
        <v>409</v>
      </c>
      <c r="S182" s="192" t="s">
        <v>409</v>
      </c>
      <c r="T182" s="192" t="s">
        <v>409</v>
      </c>
      <c r="U182" s="192" t="s">
        <v>409</v>
      </c>
      <c r="V182" s="192" t="s">
        <v>409</v>
      </c>
      <c r="W182" s="192">
        <v>0</v>
      </c>
      <c r="X182" s="192" t="s">
        <v>409</v>
      </c>
      <c r="Y182" s="192"/>
      <c r="Z182" s="192"/>
      <c r="AA182" s="80"/>
      <c r="AB182" s="80"/>
      <c r="AC182" s="80"/>
    </row>
    <row r="183" spans="1:29" x14ac:dyDescent="0.2">
      <c r="A183" s="84">
        <v>176</v>
      </c>
      <c r="B183" s="84" t="str">
        <f ca="1"/>
        <v>Somalia</v>
      </c>
      <c r="C183" s="84" t="str">
        <f ca="1"/>
        <v>SOM</v>
      </c>
      <c r="D183" s="219" t="str">
        <f ca="1"/>
        <v>SSF           Sub-Saharan Africa</v>
      </c>
      <c r="E183" s="219" t="str">
        <f ca="1"/>
        <v>IDA</v>
      </c>
      <c r="F183" s="190" t="str">
        <f t="shared" ca="1" si="5"/>
        <v/>
      </c>
      <c r="G183" s="80">
        <f>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9.9163165204290102</v>
      </c>
      <c r="H183" s="80" cm="1">
        <f t="array" ref="H183">IF(
    SUM(IF(
            ISNUMBER(
                IF(
                    $M$4:$V$4,
                    (M183:V183),
                    "")),
            1,
            0))
        =0,
    NA(),
    IF(
        Parameters!$D$15=1,
        IF(
            SUM(--(ISNUMBER(IF($M$4:$V$4=1,(M183:V183),""))))&gt;0,
            MAX(IF(
                ISNUMBER(M183:V183),
                IF(
                    M$4:V$4=1,
                    M183:V183,
                    ""),
                "")),
            MAX(IF(
                ISNUMBER(M183:V183),
                IF(
                    M$4:V$4=2,
                    M183:V183,
                    ""),
                ""))
        ),
        IF(
            Parameters!$D$16=1,
            IFERROR(
                AVERAGE(IF(
                    ISNUMBER(M183:V183),
                    IF(
                        M$4:V$4=1,
                        M183:V183,
                        ""),
                    "")),
                AVERAGE(IF(
                    ISNUMBER(M183:V183),
                    IF(
                        M$4:V$4=2,
                        M183:V183,
                        ""),
                    ""))
            ),
            IF(
                Parameters!$D$17=1,
                IFERROR(
                    IF(
                        OR(
                            IF(
                                ISNUMBER(M183:V183),
                                IF(
                                    M$4:V$4=1,
                                    M183:V183,
                                    ""),
                                "")
                            =0),
                        0,
                        GEOMEAN(IF(
                            ISNUMBER(M183:V183),
                            IF(
                                M$4:V$4=1,
                                M183:V183,
                                ""),
                            ""))
                    ),
                    IF(
                        OR(IF(
                            ISNUMBER(M183:V183),
                            IF(
                                M$4:V$4=2,
                                M183:V183,
                                ""),
                            "")
                            =0),
                        0,
                        GEOMEAN(IF(
                            ISNUMBER(M183:V183),
                            IF(
                                M$4:V$4=2,
                                M183:V183,
                                ""),
                            "")))
                )
            )
        )
    )
)</f>
        <v>9.8333333333333304</v>
      </c>
      <c r="I183" s="191" cm="1">
        <f t="array" ref="I183">IF(
    SUM(IF(
            ISNUMBER(
                IF(
                    $M$5:$V$5,
                    (M183:V183),
                    "")),
            1,
            0))
        =0,
    NA(),
    IF(
        Parameters!$D$15=1,
        IF(
            SUM(--(ISNUMBER(IF($M$5:$V$5=1,(M183:V183),""))))&gt;0,
            MAX(IF(
                ISNUMBER(M183:V183),
                IF(
                    M$5:V$5=1,
                    M183:V183,
                    ""),
                "")),
            MAX(IF(
                ISNUMBER(M183:V183),
                IF(
                    M$5:V$5=2,
                    M183:V183,
                    ""),
                ""))
        ),
        IF(
            Parameters!$D$16=1,
            IFERROR(
                AVERAGE(IF(
                    ISNUMBER(M183:V183),
                    IF(
                        M$5:V$5=1,
                        M183:V183,
                        ""),
                    "")),
                AVERAGE(IF(
                    ISNUMBER(M183:V183),
                    IF(
                        M$5:V$5=2,
                        M183:V183,
                        ""),
                    ""))
            ),
            IF(
                Parameters!$D$17=1,
                IFERROR(
                    IF(
                        OR(
                            IF(
                                ISNUMBER(M183:V183),
                                IF(
                                    M$5:V$5=1,
                                    M183:V183,
                                    ""),
                                "")
                            =0),
                        0,
                        GEOMEAN(IF(
                            ISNUMBER(M183:V183),
                            IF(
                                M$5:V$5=1,
                                M183:V183,
                                ""),
                            ""))
                    ),
                    IF(
                        OR(IF(
                            ISNUMBER(M183:V183),
                            IF(
                                M$5:V$5=2,
                                M183:V183,
                                ""),
                            "")
                            =0),
                        0,
                        GEOMEAN(IF(
                            ISNUMBER(M183:V183),
                            IF(
                                M$5:V$5=2,
                                M183:V183,
                                ""),
                            "")))
                )
            )
        )
    )
)</f>
        <v>10</v>
      </c>
      <c r="J183" s="242">
        <v>44753</v>
      </c>
      <c r="K183" s="242">
        <v>45142</v>
      </c>
      <c r="L183" s="91" t="s">
        <v>299</v>
      </c>
      <c r="M183" s="192">
        <v>9.8333333333333304</v>
      </c>
      <c r="N183" s="192" t="s">
        <v>409</v>
      </c>
      <c r="O183" s="192">
        <v>0</v>
      </c>
      <c r="P183" s="192">
        <v>10</v>
      </c>
      <c r="Q183" s="192">
        <v>10</v>
      </c>
      <c r="R183" s="192" t="s">
        <v>409</v>
      </c>
      <c r="S183" s="192">
        <v>6.9</v>
      </c>
      <c r="T183" s="192" t="s">
        <v>409</v>
      </c>
      <c r="U183" s="192">
        <v>0</v>
      </c>
      <c r="V183" s="192" t="s">
        <v>855</v>
      </c>
      <c r="W183" s="192">
        <v>0.46774193548387</v>
      </c>
      <c r="X183" s="192" t="s">
        <v>409</v>
      </c>
      <c r="Y183" s="192"/>
      <c r="Z183" s="192"/>
      <c r="AA183" s="80"/>
      <c r="AB183" s="80"/>
      <c r="AC183" s="80"/>
    </row>
    <row r="184" spans="1:29" x14ac:dyDescent="0.2">
      <c r="A184" s="84">
        <v>177</v>
      </c>
      <c r="B184" s="84" t="str">
        <f ca="1"/>
        <v>Serbia</v>
      </c>
      <c r="C184" s="84" t="str">
        <f ca="1"/>
        <v>SRB</v>
      </c>
      <c r="D184" s="219" t="str">
        <f ca="1"/>
        <v>ECS           Europe &amp; Central Asia</v>
      </c>
      <c r="E184" s="219" t="str">
        <f ca="1"/>
        <v>IBRD</v>
      </c>
      <c r="F184" s="190" t="str">
        <f t="shared" ca="1" si="5"/>
        <v/>
      </c>
      <c r="G184" s="80">
        <f>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0</v>
      </c>
      <c r="H184" s="80" cm="1">
        <f t="array" ref="H184">IF(
    SUM(IF(
            ISNUMBER(
                IF(
                    $M$4:$V$4,
                    (M184:V184),
                    "")),
            1,
            0))
        =0,
    NA(),
    IF(
        Parameters!$D$15=1,
        IF(
            SUM(--(ISNUMBER(IF($M$4:$V$4=1,(M184:V184),""))))&gt;0,
            MAX(IF(
                ISNUMBER(M184:V184),
                IF(
                    M$4:V$4=1,
                    M184:V184,
                    ""),
                "")),
            MAX(IF(
                ISNUMBER(M184:V184),
                IF(
                    M$4:V$4=2,
                    M184:V184,
                    ""),
                ""))
        ),
        IF(
            Parameters!$D$16=1,
            IFERROR(
                AVERAGE(IF(
                    ISNUMBER(M184:V184),
                    IF(
                        M$4:V$4=1,
                        M184:V184,
                        ""),
                    "")),
                AVERAGE(IF(
                    ISNUMBER(M184:V184),
                    IF(
                        M$4:V$4=2,
                        M184:V184,
                        ""),
                    ""))
            ),
            IF(
                Parameters!$D$17=1,
                IFERROR(
                    IF(
                        OR(
                            IF(
                                ISNUMBER(M184:V184),
                                IF(
                                    M$4:V$4=1,
                                    M184:V184,
                                    ""),
                                "")
                            =0),
                        0,
                        GEOMEAN(IF(
                            ISNUMBER(M184:V184),
                            IF(
                                M$4:V$4=1,
                                M184:V184,
                                ""),
                            ""))
                    ),
                    IF(
                        OR(IF(
                            ISNUMBER(M184:V184),
                            IF(
                                M$4:V$4=2,
                                M184:V184,
                                ""),
                            "")
                            =0),
                        0,
                        GEOMEAN(IF(
                            ISNUMBER(M184:V184),
                            IF(
                                M$4:V$4=2,
                                M184:V184,
                                ""),
                            "")))
                )
            )
        )
    )
)</f>
        <v>5.8333333333333304</v>
      </c>
      <c r="I184" s="191" cm="1">
        <f t="array" ref="I184">IF(
    SUM(IF(
            ISNUMBER(
                IF(
                    $M$5:$V$5,
                    (M184:V184),
                    "")),
            1,
            0))
        =0,
    NA(),
    IF(
        Parameters!$D$15=1,
        IF(
            SUM(--(ISNUMBER(IF($M$5:$V$5=1,(M184:V184),""))))&gt;0,
            MAX(IF(
                ISNUMBER(M184:V184),
                IF(
                    M$5:V$5=1,
                    M184:V184,
                    ""),
                "")),
            MAX(IF(
                ISNUMBER(M184:V184),
                IF(
                    M$5:V$5=2,
                    M184:V184,
                    ""),
                ""))
        ),
        IF(
            Parameters!$D$16=1,
            IFERROR(
                AVERAGE(IF(
                    ISNUMBER(M184:V184),
                    IF(
                        M$5:V$5=1,
                        M184:V184,
                        ""),
                    "")),
                AVERAGE(IF(
                    ISNUMBER(M184:V184),
                    IF(
                        M$5:V$5=2,
                        M184:V184,
                        ""),
                    ""))
            ),
            IF(
                Parameters!$D$17=1,
                IFERROR(
                    IF(
                        OR(
                            IF(
                                ISNUMBER(M184:V184),
                                IF(
                                    M$5:V$5=1,
                                    M184:V184,
                                    ""),
                                "")
                            =0),
                        0,
                        GEOMEAN(IF(
                            ISNUMBER(M184:V184),
                            IF(
                                M$5:V$5=1,
                                M184:V184,
                                ""),
                            ""))
                    ),
                    IF(
                        OR(IF(
                            ISNUMBER(M184:V184),
                            IF(
                                M$5:V$5=2,
                                M184:V184,
                                ""),
                            "")
                            =0),
                        0,
                        GEOMEAN(IF(
                            ISNUMBER(M184:V184),
                            IF(
                                M$5:V$5=2,
                                M184:V184,
                                ""),
                            "")))
                )
            )
        )
    )
)</f>
        <v>0</v>
      </c>
      <c r="J184" s="242">
        <v>45142</v>
      </c>
      <c r="K184" s="242">
        <v>44753</v>
      </c>
      <c r="L184" s="91" t="s">
        <v>301</v>
      </c>
      <c r="M184" s="192">
        <v>5.8333333333333304</v>
      </c>
      <c r="N184" s="192" t="s">
        <v>409</v>
      </c>
      <c r="O184" s="192">
        <v>0</v>
      </c>
      <c r="P184" s="192">
        <v>0</v>
      </c>
      <c r="Q184" s="192">
        <v>0</v>
      </c>
      <c r="R184" s="192" t="s">
        <v>409</v>
      </c>
      <c r="S184" s="192">
        <v>4.5</v>
      </c>
      <c r="T184" s="192" t="s">
        <v>409</v>
      </c>
      <c r="U184" s="192">
        <v>0</v>
      </c>
      <c r="V184" s="192" t="s">
        <v>409</v>
      </c>
      <c r="W184" s="192">
        <v>0</v>
      </c>
      <c r="X184" s="192" t="s">
        <v>409</v>
      </c>
      <c r="Y184" s="192"/>
      <c r="Z184" s="192"/>
      <c r="AA184" s="80"/>
      <c r="AB184" s="80"/>
      <c r="AC184" s="80"/>
    </row>
    <row r="185" spans="1:29" x14ac:dyDescent="0.2">
      <c r="A185" s="84">
        <v>178</v>
      </c>
      <c r="B185" s="84" t="str">
        <f ca="1"/>
        <v>South Sudan</v>
      </c>
      <c r="C185" s="84" t="str">
        <f ca="1"/>
        <v>SSD</v>
      </c>
      <c r="D185" s="219" t="str">
        <f ca="1"/>
        <v>SSF           Sub-Saharan Africa</v>
      </c>
      <c r="E185" s="219" t="str">
        <f ca="1"/>
        <v>IDA</v>
      </c>
      <c r="F185" s="190" t="str">
        <f t="shared" ca="1" si="5"/>
        <v/>
      </c>
      <c r="G185" s="80">
        <f>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7.0710678118654755</v>
      </c>
      <c r="H185" s="80" cm="1">
        <f t="array" ref="H185">IF(
    SUM(IF(
            ISNUMBER(
                IF(
                    $M$4:$V$4,
                    (M185:V185),
                    "")),
            1,
            0))
        =0,
    NA(),
    IF(
        Parameters!$D$15=1,
        IF(
            SUM(--(ISNUMBER(IF($M$4:$V$4=1,(M185:V185),""))))&gt;0,
            MAX(IF(
                ISNUMBER(M185:V185),
                IF(
                    M$4:V$4=1,
                    M185:V185,
                    ""),
                "")),
            MAX(IF(
                ISNUMBER(M185:V185),
                IF(
                    M$4:V$4=2,
                    M185:V185,
                    ""),
                ""))
        ),
        IF(
            Parameters!$D$16=1,
            IFERROR(
                AVERAGE(IF(
                    ISNUMBER(M185:V185),
                    IF(
                        M$4:V$4=1,
                        M185:V185,
                        ""),
                    "")),
                AVERAGE(IF(
                    ISNUMBER(M185:V185),
                    IF(
                        M$4:V$4=2,
                        M185:V185,
                        ""),
                    ""))
            ),
            IF(
                Parameters!$D$17=1,
                IFERROR(
                    IF(
                        OR(
                            IF(
                                ISNUMBER(M185:V185),
                                IF(
                                    M$4:V$4=1,
                                    M185:V185,
                                    ""),
                                "")
                            =0),
                        0,
                        GEOMEAN(IF(
                            ISNUMBER(M185:V185),
                            IF(
                                M$4:V$4=1,
                                M185:V185,
                                ""),
                            ""))
                    ),
                    IF(
                        OR(IF(
                            ISNUMBER(M185:V185),
                            IF(
                                M$4:V$4=2,
                                M185:V185,
                                ""),
                            "")
                            =0),
                        0,
                        GEOMEAN(IF(
                            ISNUMBER(M185:V185),
                            IF(
                                M$4:V$4=2,
                                M185:V185,
                                ""),
                            "")))
                )
            )
        )
    )
)</f>
        <v>5</v>
      </c>
      <c r="I185" s="191" cm="1">
        <f t="array" ref="I185">IF(
    SUM(IF(
            ISNUMBER(
                IF(
                    $M$5:$V$5,
                    (M185:V185),
                    "")),
            1,
            0))
        =0,
    NA(),
    IF(
        Parameters!$D$15=1,
        IF(
            SUM(--(ISNUMBER(IF($M$5:$V$5=1,(M185:V185),""))))&gt;0,
            MAX(IF(
                ISNUMBER(M185:V185),
                IF(
                    M$5:V$5=1,
                    M185:V185,
                    ""),
                "")),
            MAX(IF(
                ISNUMBER(M185:V185),
                IF(
                    M$5:V$5=2,
                    M185:V185,
                    ""),
                ""))
        ),
        IF(
            Parameters!$D$16=1,
            IFERROR(
                AVERAGE(IF(
                    ISNUMBER(M185:V185),
                    IF(
                        M$5:V$5=1,
                        M185:V185,
                        ""),
                    "")),
                AVERAGE(IF(
                    ISNUMBER(M185:V185),
                    IF(
                        M$5:V$5=2,
                        M185:V185,
                        ""),
                    ""))
            ),
            IF(
                Parameters!$D$17=1,
                IFERROR(
                    IF(
                        OR(
                            IF(
                                ISNUMBER(M185:V185),
                                IF(
                                    M$5:V$5=1,
                                    M185:V185,
                                    ""),
                                "")
                            =0),
                        0,
                        GEOMEAN(IF(
                            ISNUMBER(M185:V185),
                            IF(
                                M$5:V$5=1,
                                M185:V185,
                                ""),
                            ""))
                    ),
                    IF(
                        OR(IF(
                            ISNUMBER(M185:V185),
                            IF(
                                M$5:V$5=2,
                                M185:V185,
                                ""),
                            "")
                            =0),
                        0,
                        GEOMEAN(IF(
                            ISNUMBER(M185:V185),
                            IF(
                                M$5:V$5=2,
                                M185:V185,
                                ""),
                            "")))
                )
            )
        )
    )
)</f>
        <v>10</v>
      </c>
      <c r="J185" s="242">
        <v>45142</v>
      </c>
      <c r="K185" s="242">
        <v>45099</v>
      </c>
      <c r="L185" s="91" t="s">
        <v>303</v>
      </c>
      <c r="M185" s="192">
        <v>5</v>
      </c>
      <c r="N185" s="192" t="s">
        <v>409</v>
      </c>
      <c r="O185" s="192">
        <v>0</v>
      </c>
      <c r="P185" s="192">
        <v>10</v>
      </c>
      <c r="Q185" s="192" t="s">
        <v>409</v>
      </c>
      <c r="R185" s="192" t="s">
        <v>409</v>
      </c>
      <c r="S185" s="192">
        <v>4</v>
      </c>
      <c r="T185" s="192" t="s">
        <v>409</v>
      </c>
      <c r="U185" s="192">
        <v>0</v>
      </c>
      <c r="V185" s="192" t="s">
        <v>856</v>
      </c>
      <c r="W185" s="192" t="s">
        <v>409</v>
      </c>
      <c r="X185" s="192" t="s">
        <v>409</v>
      </c>
      <c r="Y185" s="192"/>
      <c r="Z185" s="192"/>
      <c r="AA185" s="80"/>
      <c r="AB185" s="80"/>
      <c r="AC185" s="80"/>
    </row>
    <row r="186" spans="1:29" x14ac:dyDescent="0.2">
      <c r="A186" s="84">
        <v>179</v>
      </c>
      <c r="B186" s="84" t="str">
        <f ca="1"/>
        <v>São Tomé and Príncipe</v>
      </c>
      <c r="C186" s="84" t="str">
        <f ca="1"/>
        <v>STP</v>
      </c>
      <c r="D186" s="219" t="str">
        <f ca="1"/>
        <v>SSF           Sub-Saharan Africa</v>
      </c>
      <c r="E186" s="219" t="str">
        <f ca="1"/>
        <v>IDA</v>
      </c>
      <c r="F186" s="190" t="str">
        <f t="shared" ca="1" si="5"/>
        <v/>
      </c>
      <c r="G186" s="80">
        <f>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0</v>
      </c>
      <c r="H186" s="80" cm="1">
        <f t="array" ref="H186">IF(
    SUM(IF(
            ISNUMBER(
                IF(
                    $M$4:$V$4,
                    (M186:V186),
                    "")),
            1,
            0))
        =0,
    NA(),
    IF(
        Parameters!$D$15=1,
        IF(
            SUM(--(ISNUMBER(IF($M$4:$V$4=1,(M186:V186),""))))&gt;0,
            MAX(IF(
                ISNUMBER(M186:V186),
                IF(
                    M$4:V$4=1,
                    M186:V186,
                    ""),
                "")),
            MAX(IF(
                ISNUMBER(M186:V186),
                IF(
                    M$4:V$4=2,
                    M186:V186,
                    ""),
                ""))
        ),
        IF(
            Parameters!$D$16=1,
            IFERROR(
                AVERAGE(IF(
                    ISNUMBER(M186:V186),
                    IF(
                        M$4:V$4=1,
                        M186:V186,
                        ""),
                    "")),
                AVERAGE(IF(
                    ISNUMBER(M186:V186),
                    IF(
                        M$4:V$4=2,
                        M186:V186,
                        ""),
                    ""))
            ),
            IF(
                Parameters!$D$17=1,
                IFERROR(
                    IF(
                        OR(
                            IF(
                                ISNUMBER(M186:V186),
                                IF(
                                    M$4:V$4=1,
                                    M186:V186,
                                    ""),
                                "")
                            =0),
                        0,
                        GEOMEAN(IF(
                            ISNUMBER(M186:V186),
                            IF(
                                M$4:V$4=1,
                                M186:V186,
                                ""),
                            ""))
                    ),
                    IF(
                        OR(IF(
                            ISNUMBER(M186:V186),
                            IF(
                                M$4:V$4=2,
                                M186:V186,
                                ""),
                            "")
                            =0),
                        0,
                        GEOMEAN(IF(
                            ISNUMBER(M186:V186),
                            IF(
                                M$4:V$4=2,
                                M186:V186,
                                ""),
                            "")))
                )
            )
        )
    )
)</f>
        <v>0.5</v>
      </c>
      <c r="I186" s="191" cm="1">
        <f t="array" ref="I186">IF(
    SUM(IF(
            ISNUMBER(
                IF(
                    $M$5:$V$5,
                    (M186:V186),
                    "")),
            1,
            0))
        =0,
    NA(),
    IF(
        Parameters!$D$15=1,
        IF(
            SUM(--(ISNUMBER(IF($M$5:$V$5=1,(M186:V186),""))))&gt;0,
            MAX(IF(
                ISNUMBER(M186:V186),
                IF(
                    M$5:V$5=1,
                    M186:V186,
                    ""),
                "")),
            MAX(IF(
                ISNUMBER(M186:V186),
                IF(
                    M$5:V$5=2,
                    M186:V186,
                    ""),
                ""))
        ),
        IF(
            Parameters!$D$16=1,
            IFERROR(
                AVERAGE(IF(
                    ISNUMBER(M186:V186),
                    IF(
                        M$5:V$5=1,
                        M186:V186,
                        ""),
                    "")),
                AVERAGE(IF(
                    ISNUMBER(M186:V186),
                    IF(
                        M$5:V$5=2,
                        M186:V186,
                        ""),
                    ""))
            ),
            IF(
                Parameters!$D$17=1,
                IFERROR(
                    IF(
                        OR(
                            IF(
                                ISNUMBER(M186:V186),
                                IF(
                                    M$5:V$5=1,
                                    M186:V186,
                                    ""),
                                "")
                            =0),
                        0,
                        GEOMEAN(IF(
                            ISNUMBER(M186:V186),
                            IF(
                                M$5:V$5=1,
                                M186:V186,
                                ""),
                            ""))
                    ),
                    IF(
                        OR(IF(
                            ISNUMBER(M186:V186),
                            IF(
                                M$5:V$5=2,
                                M186:V186,
                                ""),
                            "")
                            =0),
                        0,
                        GEOMEAN(IF(
                            ISNUMBER(M186:V186),
                            IF(
                                M$5:V$5=2,
                                M186:V186,
                                ""),
                            "")))
                )
            )
        )
    )
)</f>
        <v>0</v>
      </c>
      <c r="J186" s="242">
        <v>44753</v>
      </c>
      <c r="K186" s="242">
        <v>44753</v>
      </c>
      <c r="L186" s="91" t="s">
        <v>304</v>
      </c>
      <c r="M186" s="192">
        <v>0.5</v>
      </c>
      <c r="N186" s="192" t="s">
        <v>409</v>
      </c>
      <c r="O186" s="192">
        <v>0</v>
      </c>
      <c r="P186" s="192">
        <v>0</v>
      </c>
      <c r="Q186" s="192" t="s">
        <v>409</v>
      </c>
      <c r="R186" s="192" t="s">
        <v>409</v>
      </c>
      <c r="S186" s="192">
        <v>1.3</v>
      </c>
      <c r="T186" s="192" t="s">
        <v>409</v>
      </c>
      <c r="U186" s="192">
        <v>0</v>
      </c>
      <c r="V186" s="192" t="s">
        <v>409</v>
      </c>
      <c r="W186" s="192" t="s">
        <v>409</v>
      </c>
      <c r="X186" s="192" t="s">
        <v>409</v>
      </c>
      <c r="Y186" s="192"/>
      <c r="Z186" s="192"/>
      <c r="AA186" s="80"/>
      <c r="AB186" s="80"/>
      <c r="AC186" s="80"/>
    </row>
    <row r="187" spans="1:29" x14ac:dyDescent="0.2">
      <c r="A187" s="84">
        <v>180</v>
      </c>
      <c r="B187" s="84" t="str">
        <f ca="1"/>
        <v>Suriname</v>
      </c>
      <c r="C187" s="84" t="str">
        <f ca="1"/>
        <v>SUR</v>
      </c>
      <c r="D187" s="219" t="str">
        <f ca="1"/>
        <v>LCN           Latin America &amp; Caribbean</v>
      </c>
      <c r="E187" s="219" t="str">
        <f ca="1"/>
        <v>IBRD</v>
      </c>
      <c r="F187" s="190" t="str">
        <f t="shared" ca="1" si="5"/>
        <v/>
      </c>
      <c r="G187" s="80">
        <f>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6.9522178715380676</v>
      </c>
      <c r="H187" s="80" cm="1">
        <f t="array" ref="H187">IF(
    SUM(IF(
            ISNUMBER(
                IF(
                    $M$4:$V$4,
                    (M187:V187),
                    "")),
            1,
            0))
        =0,
    NA(),
    IF(
        Parameters!$D$15=1,
        IF(
            SUM(--(ISNUMBER(IF($M$4:$V$4=1,(M187:V187),""))))&gt;0,
            MAX(IF(
                ISNUMBER(M187:V187),
                IF(
                    M$4:V$4=1,
                    M187:V187,
                    ""),
                "")),
            MAX(IF(
                ISNUMBER(M187:V187),
                IF(
                    M$4:V$4=2,
                    M187:V187,
                    ""),
                ""))
        ),
        IF(
            Parameters!$D$16=1,
            IFERROR(
                AVERAGE(IF(
                    ISNUMBER(M187:V187),
                    IF(
                        M$4:V$4=1,
                        M187:V187,
                        ""),
                    "")),
                AVERAGE(IF(
                    ISNUMBER(M187:V187),
                    IF(
                        M$4:V$4=2,
                        M187:V187,
                        ""),
                    ""))
            ),
            IF(
                Parameters!$D$17=1,
                IFERROR(
                    IF(
                        OR(
                            IF(
                                ISNUMBER(M187:V187),
                                IF(
                                    M$4:V$4=1,
                                    M187:V187,
                                    ""),
                                "")
                            =0),
                        0,
                        GEOMEAN(IF(
                            ISNUMBER(M187:V187),
                            IF(
                                M$4:V$4=1,
                                M187:V187,
                                ""),
                            ""))
                    ),
                    IF(
                        OR(IF(
                            ISNUMBER(M187:V187),
                            IF(
                                M$4:V$4=2,
                                M187:V187,
                                ""),
                            "")
                            =0),
                        0,
                        GEOMEAN(IF(
                            ISNUMBER(M187:V187),
                            IF(
                                M$4:V$4=2,
                                M187:V187,
                                ""),
                            "")))
                )
            )
        )
    )
)</f>
        <v>4.8333333333333304</v>
      </c>
      <c r="I187" s="191" cm="1">
        <f t="array" ref="I187">IF(
    SUM(IF(
            ISNUMBER(
                IF(
                    $M$5:$V$5,
                    (M187:V187),
                    "")),
            1,
            0))
        =0,
    NA(),
    IF(
        Parameters!$D$15=1,
        IF(
            SUM(--(ISNUMBER(IF($M$5:$V$5=1,(M187:V187),""))))&gt;0,
            MAX(IF(
                ISNUMBER(M187:V187),
                IF(
                    M$5:V$5=1,
                    M187:V187,
                    ""),
                "")),
            MAX(IF(
                ISNUMBER(M187:V187),
                IF(
                    M$5:V$5=2,
                    M187:V187,
                    ""),
                ""))
        ),
        IF(
            Parameters!$D$16=1,
            IFERROR(
                AVERAGE(IF(
                    ISNUMBER(M187:V187),
                    IF(
                        M$5:V$5=1,
                        M187:V187,
                        ""),
                    "")),
                AVERAGE(IF(
                    ISNUMBER(M187:V187),
                    IF(
                        M$5:V$5=2,
                        M187:V187,
                        ""),
                    ""))
            ),
            IF(
                Parameters!$D$17=1,
                IFERROR(
                    IF(
                        OR(
                            IF(
                                ISNUMBER(M187:V187),
                                IF(
                                    M$5:V$5=1,
                                    M187:V187,
                                    ""),
                                "")
                            =0),
                        0,
                        GEOMEAN(IF(
                            ISNUMBER(M187:V187),
                            IF(
                                M$5:V$5=1,
                                M187:V187,
                                ""),
                            ""))
                    ),
                    IF(
                        OR(IF(
                            ISNUMBER(M187:V187),
                            IF(
                                M$5:V$5=2,
                                M187:V187,
                                ""),
                            "")
                            =0),
                        0,
                        GEOMEAN(IF(
                            ISNUMBER(M187:V187),
                            IF(
                                M$5:V$5=2,
                                M187:V187,
                                ""),
                            "")))
                )
            )
        )
    )
)</f>
        <v>10</v>
      </c>
      <c r="J187" s="242">
        <v>45142</v>
      </c>
      <c r="K187" s="242">
        <v>45075</v>
      </c>
      <c r="L187" s="91" t="s">
        <v>306</v>
      </c>
      <c r="M187" s="192">
        <v>4.8333333333333304</v>
      </c>
      <c r="N187" s="192" t="s">
        <v>409</v>
      </c>
      <c r="O187" s="192">
        <v>0</v>
      </c>
      <c r="P187" s="192">
        <v>0</v>
      </c>
      <c r="Q187" s="192">
        <v>10</v>
      </c>
      <c r="R187" s="192" t="s">
        <v>409</v>
      </c>
      <c r="S187" s="192">
        <v>3.9</v>
      </c>
      <c r="T187" s="192" t="s">
        <v>409</v>
      </c>
      <c r="U187" s="192">
        <v>0</v>
      </c>
      <c r="V187" s="192" t="s">
        <v>409</v>
      </c>
      <c r="W187" s="192">
        <v>1</v>
      </c>
      <c r="X187" s="192" t="s">
        <v>409</v>
      </c>
      <c r="Y187" s="192"/>
      <c r="Z187" s="192"/>
      <c r="AA187" s="80"/>
      <c r="AB187" s="80"/>
      <c r="AC187" s="80"/>
    </row>
    <row r="188" spans="1:29" x14ac:dyDescent="0.2">
      <c r="A188" s="84">
        <v>181</v>
      </c>
      <c r="B188" s="84" t="str">
        <f ca="1"/>
        <v>Slovak Republic</v>
      </c>
      <c r="C188" s="84" t="str">
        <f ca="1"/>
        <v>SVK</v>
      </c>
      <c r="D188" s="219" t="str">
        <f ca="1"/>
        <v>ECS           Europe &amp; Central Asia</v>
      </c>
      <c r="E188" s="219" t="str">
        <f ca="1"/>
        <v>NA</v>
      </c>
      <c r="F188" s="190" t="str">
        <f t="shared" ca="1" si="5"/>
        <v/>
      </c>
      <c r="G188" s="80">
        <f>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$M$4:$V$4,
                    (M188:V188),
                    "")),
            1,
            0))
        =0,
    NA(),
    IF(
        Parameters!$D$15=1,
        IF(
            SUM(--(ISNUMBER(IF($M$4:$V$4=1,(M188:V188),""))))&gt;0,
            MAX(IF(
                ISNUMBER(M188:V188),
                IF(
                    M$4:V$4=1,
                    M188:V188,
                    ""),
                "")),
            MAX(IF(
                ISNUMBER(M188:V188),
                IF(
                    M$4:V$4=2,
                    M188:V188,
                    ""),
                ""))
        ),
        IF(
            Parameters!$D$16=1,
            IFERROR(
                AVERAGE(IF(
                    ISNUMBER(M188:V188),
                    IF(
                        M$4:V$4=1,
                        M188:V188,
                        ""),
                    "")),
                AVERAGE(IF(
                    ISNUMBER(M188:V188),
                    IF(
                        M$4:V$4=2,
                        M188:V188,
                        ""),
                    ""))
            ),
            IF(
                Parameters!$D$17=1,
                IFERROR(
                    IF(
                        OR(
                            IF(
                                ISNUMBER(M188:V188),
                                IF(
                                    M$4:V$4=1,
                                    M188:V188,
                                    ""),
                                "")
                            =0),
                        0,
                        GEOMEAN(IF(
                            ISNUMBER(M188:V188),
                            IF(
                                M$4:V$4=1,
                                M188:V188,
                                ""),
                            ""))
                    ),
                    IF(
                        OR(IF(
                            ISNUMBER(M188:V188),
                            IF(
                                M$4:V$4=2,
                                M188:V188,
                                ""),
                            "")
                            =0),
                        0,
                        GEOMEAN(IF(
                            ISNUMBER(M188:V188),
                            IF(
                                M$4:V$4=2,
                                M188:V188,
                                ""),
                            "")))
                )
            )
        )
    )
)</f>
        <v>2.9999999999999898</v>
      </c>
      <c r="I188" s="191" cm="1">
        <f t="array" ref="I188">IF(
    SUM(IF(
            ISNUMBER(
                IF(
                    $M$5:$V$5,
                    (M188:V188),
                    "")),
            1,
            0))
        =0,
    NA(),
    IF(
        Parameters!$D$15=1,
        IF(
            SUM(--(ISNUMBER(IF($M$5:$V$5=1,(M188:V188),""))))&gt;0,
            MAX(IF(
                ISNUMBER(M188:V188),
                IF(
                    M$5:V$5=1,
                    M188:V188,
                    ""),
                "")),
            MAX(IF(
                ISNUMBER(M188:V188),
                IF(
                    M$5:V$5=2,
                    M188:V188,
                    ""),
                ""))
        ),
        IF(
            Parameters!$D$16=1,
            IFERROR(
                AVERAGE(IF(
                    ISNUMBER(M188:V188),
                    IF(
                        M$5:V$5=1,
                        M188:V188,
                        ""),
                    "")),
                AVERAGE(IF(
                    ISNUMBER(M188:V188),
                    IF(
                        M$5:V$5=2,
                        M188:V188,
                        ""),
                    ""))
            ),
            IF(
                Parameters!$D$17=1,
                IFERROR(
                    IF(
                        OR(
                            IF(
                                ISNUMBER(M188:V188),
                                IF(
                                    M$5:V$5=1,
                                    M188:V188,
                                    ""),
                                "")
                            =0),
                        0,
                        GEOMEAN(IF(
                            ISNUMBER(M188:V188),
                            IF(
                                M$5:V$5=1,
                                M188:V188,
                                ""),
                            ""))
                    ),
                    IF(
                        OR(IF(
                            ISNUMBER(M188:V188),
                            IF(
                                M$5:V$5=2,
                                M188:V188,
                                ""),
                            "")
                            =0),
                        0,
                        GEOMEAN(IF(
                            ISNUMBER(M188:V188),
                            IF(
                                M$5:V$5=2,
                                M188:V188,
                                ""),
                            "")))
                )
            )
        )
    )
)</f>
        <v>0</v>
      </c>
      <c r="J188" s="242">
        <v>44753</v>
      </c>
      <c r="K188" s="242">
        <v>44852</v>
      </c>
      <c r="L188" s="91" t="s">
        <v>307</v>
      </c>
      <c r="M188" s="192">
        <v>2.9999999999999898</v>
      </c>
      <c r="N188" s="192" t="s">
        <v>409</v>
      </c>
      <c r="O188" s="192">
        <v>0</v>
      </c>
      <c r="P188" s="192">
        <v>0</v>
      </c>
      <c r="Q188" s="192">
        <v>0</v>
      </c>
      <c r="R188" s="192" t="s">
        <v>409</v>
      </c>
      <c r="S188" s="192">
        <v>2.8</v>
      </c>
      <c r="T188" s="192" t="s">
        <v>409</v>
      </c>
      <c r="U188" s="192">
        <v>0</v>
      </c>
      <c r="V188" s="192" t="s">
        <v>409</v>
      </c>
      <c r="W188" s="192">
        <v>0</v>
      </c>
      <c r="X188" s="192" t="s">
        <v>409</v>
      </c>
      <c r="Y188" s="192"/>
      <c r="Z188" s="192"/>
      <c r="AA188" s="80"/>
      <c r="AB188" s="80"/>
      <c r="AC188" s="80"/>
    </row>
    <row r="189" spans="1:29" x14ac:dyDescent="0.2">
      <c r="A189" s="84">
        <v>182</v>
      </c>
      <c r="B189" s="84" t="str">
        <f ca="1"/>
        <v>Slovenia</v>
      </c>
      <c r="C189" s="84" t="str">
        <f ca="1"/>
        <v>SVN</v>
      </c>
      <c r="D189" s="219" t="str">
        <f ca="1"/>
        <v>ECS           Europe &amp; Central Asia</v>
      </c>
      <c r="E189" s="219" t="str">
        <f ca="1"/>
        <v>NA</v>
      </c>
      <c r="F189" s="190" t="str">
        <f t="shared" ca="1" si="5"/>
        <v/>
      </c>
      <c r="G189" s="80">
        <f>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$M$4:$V$4,
                    (M189:V189),
                    "")),
            1,
            0))
        =0,
    NA(),
    IF(
        Parameters!$D$15=1,
        IF(
            SUM(--(ISNUMBER(IF($M$4:$V$4=1,(M189:V189),""))))&gt;0,
            MAX(IF(
                ISNUMBER(M189:V189),
                IF(
                    M$4:V$4=1,
                    M189:V189,
                    ""),
                "")),
            MAX(IF(
                ISNUMBER(M189:V189),
                IF(
                    M$4:V$4=2,
                    M189:V189,
                    ""),
                ""))
        ),
        IF(
            Parameters!$D$16=1,
            IFERROR(
                AVERAGE(IF(
                    ISNUMBER(M189:V189),
                    IF(
                        M$4:V$4=1,
                        M189:V189,
                        ""),
                    "")),
                AVERAGE(IF(
                    ISNUMBER(M189:V189),
                    IF(
                        M$4:V$4=2,
                        M189:V189,
                        ""),
                    ""))
            ),
            IF(
                Parameters!$D$17=1,
                IFERROR(
                    IF(
                        OR(
                            IF(
                                ISNUMBER(M189:V189),
                                IF(
                                    M$4:V$4=1,
                                    M189:V189,
                                    ""),
                                "")
                            =0),
                        0,
                        GEOMEAN(IF(
                            ISNUMBER(M189:V189),
                            IF(
                                M$4:V$4=1,
                                M189:V189,
                                ""),
                            ""))
                    ),
                    IF(
                        OR(IF(
                            ISNUMBER(M189:V189),
                            IF(
                                M$4:V$4=2,
                                M189:V189,
                                ""),
                            "")
                            =0),
                        0,
                        GEOMEAN(IF(
                            ISNUMBER(M189:V189),
                            IF(
                                M$4:V$4=2,
                                M189:V189,
                                ""),
                            "")))
                )
            )
        )
    )
)</f>
        <v>4</v>
      </c>
      <c r="I189" s="191" cm="1">
        <f t="array" ref="I189">IF(
    SUM(IF(
            ISNUMBER(
                IF(
                    $M$5:$V$5,
                    (M189:V189),
                    "")),
            1,
            0))
        =0,
    NA(),
    IF(
        Parameters!$D$15=1,
        IF(
            SUM(--(ISNUMBER(IF($M$5:$V$5=1,(M189:V189),""))))&gt;0,
            MAX(IF(
                ISNUMBER(M189:V189),
                IF(
                    M$5:V$5=1,
                    M189:V189,
                    ""),
                "")),
            MAX(IF(
                ISNUMBER(M189:V189),
                IF(
                    M$5:V$5=2,
                    M189:V189,
                    ""),
                ""))
        ),
        IF(
            Parameters!$D$16=1,
            IFERROR(
                AVERAGE(IF(
                    ISNUMBER(M189:V189),
                    IF(
                        M$5:V$5=1,
                        M189:V189,
                        ""),
                    "")),
                AVERAGE(IF(
                    ISNUMBER(M189:V189),
                    IF(
                        M$5:V$5=2,
                        M189:V189,
                        ""),
                    ""))
            ),
            IF(
                Parameters!$D$17=1,
                IFERROR(
                    IF(
                        OR(
                            IF(
                                ISNUMBER(M189:V189),
                                IF(
                                    M$5:V$5=1,
                                    M189:V189,
                                    ""),
                                "")
                            =0),
                        0,
                        GEOMEAN(IF(
                            ISNUMBER(M189:V189),
                            IF(
                                M$5:V$5=1,
                                M189:V189,
                                ""),
                            ""))
                    ),
                    IF(
                        OR(IF(
                            ISNUMBER(M189:V189),
                            IF(
                                M$5:V$5=2,
                                M189:V189,
                                ""),
                            "")
                            =0),
                        0,
                        GEOMEAN(IF(
                            ISNUMBER(M189:V189),
                            IF(
                                M$5:V$5=2,
                                M189:V189,
                                ""),
                            "")))
                )
            )
        )
    )
)</f>
        <v>0</v>
      </c>
      <c r="J189" s="242">
        <v>44753</v>
      </c>
      <c r="K189" s="242">
        <v>45145</v>
      </c>
      <c r="L189" s="91" t="s">
        <v>309</v>
      </c>
      <c r="M189" s="192">
        <v>4</v>
      </c>
      <c r="N189" s="192">
        <v>0</v>
      </c>
      <c r="O189" s="192">
        <v>0</v>
      </c>
      <c r="P189" s="192">
        <v>0</v>
      </c>
      <c r="Q189" s="192">
        <v>0</v>
      </c>
      <c r="R189" s="192" t="s">
        <v>409</v>
      </c>
      <c r="S189" s="192">
        <v>3.4</v>
      </c>
      <c r="T189" s="192" t="s">
        <v>897</v>
      </c>
      <c r="U189" s="192">
        <v>0</v>
      </c>
      <c r="V189" s="192" t="s">
        <v>409</v>
      </c>
      <c r="W189" s="192">
        <v>9.0909090909090898E-2</v>
      </c>
      <c r="X189" s="192" t="s">
        <v>409</v>
      </c>
      <c r="Y189" s="192"/>
      <c r="Z189" s="192"/>
      <c r="AA189" s="80"/>
      <c r="AB189" s="80"/>
      <c r="AC189" s="80"/>
    </row>
    <row r="190" spans="1:29" x14ac:dyDescent="0.2">
      <c r="A190" s="84">
        <v>183</v>
      </c>
      <c r="B190" s="84" t="str">
        <f ca="1"/>
        <v>Sweden</v>
      </c>
      <c r="C190" s="84" t="str">
        <f ca="1"/>
        <v>SWE</v>
      </c>
      <c r="D190" s="219" t="str">
        <f ca="1"/>
        <v>ECS           Europe &amp; Central Asia</v>
      </c>
      <c r="E190" s="219" t="str">
        <f ca="1"/>
        <v>NA</v>
      </c>
      <c r="F190" s="190" t="str">
        <f t="shared" ca="1" si="5"/>
        <v/>
      </c>
      <c r="G190" s="80">
        <f>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0</v>
      </c>
      <c r="H190" s="80" cm="1">
        <f t="array" ref="H190">IF(
    SUM(IF(
            ISNUMBER(
                IF(
                    $M$4:$V$4,
                    (M190:V190),
                    "")),
            1,
            0))
        =0,
    NA(),
    IF(
        Parameters!$D$15=1,
        IF(
            SUM(--(ISNUMBER(IF($M$4:$V$4=1,(M190:V190),""))))&gt;0,
            MAX(IF(
                ISNUMBER(M190:V190),
                IF(
                    M$4:V$4=1,
                    M190:V190,
                    ""),
                "")),
            MAX(IF(
                ISNUMBER(M190:V190),
                IF(
                    M$4:V$4=2,
                    M190:V190,
                    ""),
                ""))
        ),
        IF(
            Parameters!$D$16=1,
            IFERROR(
                AVERAGE(IF(
                    ISNUMBER(M190:V190),
                    IF(
                        M$4:V$4=1,
                        M190:V190,
                        ""),
                    "")),
                AVERAGE(IF(
                    ISNUMBER(M190:V190),
                    IF(
                        M$4:V$4=2,
                        M190:V190,
                        ""),
                    ""))
            ),
            IF(
                Parameters!$D$17=1,
                IFERROR(
                    IF(
                        OR(
                            IF(
                                ISNUMBER(M190:V190),
                                IF(
                                    M$4:V$4=1,
                                    M190:V190,
                                    ""),
                                "")
                            =0),
                        0,
                        GEOMEAN(IF(
                            ISNUMBER(M190:V190),
                            IF(
                                M$4:V$4=1,
                                M190:V190,
                                ""),
                            ""))
                    ),
                    IF(
                        OR(IF(
                            ISNUMBER(M190:V190),
                            IF(
                                M$4:V$4=2,
                                M190:V190,
                                ""),
                            "")
                            =0),
                        0,
                        GEOMEAN(IF(
                            ISNUMBER(M190:V190),
                            IF(
                                M$4:V$4=2,
                                M190:V190,
                                ""),
                            "")))
                )
            )
        )
    )
)</f>
        <v>0.16666666666666599</v>
      </c>
      <c r="I190" s="191" cm="1">
        <f t="array" ref="I190">IF(
    SUM(IF(
            ISNUMBER(
                IF(
                    $M$5:$V$5,
                    (M190:V190),
                    "")),
            1,
            0))
        =0,
    NA(),
    IF(
        Parameters!$D$15=1,
        IF(
            SUM(--(ISNUMBER(IF($M$5:$V$5=1,(M190:V190),""))))&gt;0,
            MAX(IF(
                ISNUMBER(M190:V190),
                IF(
                    M$5:V$5=1,
                    M190:V190,
                    ""),
                "")),
            MAX(IF(
                ISNUMBER(M190:V190),
                IF(
                    M$5:V$5=2,
                    M190:V190,
                    ""),
                ""))
        ),
        IF(
            Parameters!$D$16=1,
            IFERROR(
                AVERAGE(IF(
                    ISNUMBER(M190:V190),
                    IF(
                        M$5:V$5=1,
                        M190:V190,
                        ""),
                    "")),
                AVERAGE(IF(
                    ISNUMBER(M190:V190),
                    IF(
                        M$5:V$5=2,
                        M190:V190,
                        ""),
                    ""))
            ),
            IF(
                Parameters!$D$17=1,
                IFERROR(
                    IF(
                        OR(
                            IF(
                                ISNUMBER(M190:V190),
                                IF(
                                    M$5:V$5=1,
                                    M190:V190,
                                    ""),
                                "")
                            =0),
                        0,
                        GEOMEAN(IF(
                            ISNUMBER(M190:V190),
                            IF(
                                M$5:V$5=1,
                                M190:V190,
                                ""),
                            ""))
                    ),
                    IF(
                        OR(IF(
                            ISNUMBER(M190:V190),
                            IF(
                                M$5:V$5=2,
                                M190:V190,
                                ""),
                            "")
                            =0),
                        0,
                        GEOMEAN(IF(
                            ISNUMBER(M190:V190),
                            IF(
                                M$5:V$5=2,
                                M190:V190,
                                ""),
                            "")))
                )
            )
        )
    )
)</f>
        <v>0</v>
      </c>
      <c r="J190" s="242">
        <v>45142</v>
      </c>
      <c r="K190" s="242">
        <v>45145</v>
      </c>
      <c r="L190" s="91" t="s">
        <v>311</v>
      </c>
      <c r="M190" s="192">
        <v>0.16666666666666599</v>
      </c>
      <c r="N190" s="192">
        <v>0</v>
      </c>
      <c r="O190" s="192">
        <v>0</v>
      </c>
      <c r="P190" s="192">
        <v>0</v>
      </c>
      <c r="Q190" s="192">
        <v>0</v>
      </c>
      <c r="R190" s="192" t="s">
        <v>409</v>
      </c>
      <c r="S190" s="192">
        <v>1.1000000000000001</v>
      </c>
      <c r="T190" s="192" t="s">
        <v>877</v>
      </c>
      <c r="U190" s="192">
        <v>0</v>
      </c>
      <c r="V190" s="192" t="s">
        <v>409</v>
      </c>
      <c r="W190" s="192">
        <v>0.30769230769230699</v>
      </c>
      <c r="X190" s="192" t="s">
        <v>409</v>
      </c>
      <c r="Y190" s="192"/>
      <c r="Z190" s="192"/>
      <c r="AA190" s="80"/>
      <c r="AB190" s="80"/>
      <c r="AC190" s="80"/>
    </row>
    <row r="191" spans="1:29" x14ac:dyDescent="0.2">
      <c r="A191" s="84">
        <v>184</v>
      </c>
      <c r="B191" s="84" t="str">
        <f ca="1"/>
        <v>Eswatini</v>
      </c>
      <c r="C191" s="84" t="str">
        <f ca="1"/>
        <v>SWZ</v>
      </c>
      <c r="D191" s="219" t="str">
        <f ca="1"/>
        <v>SSF           Sub-Saharan Africa</v>
      </c>
      <c r="E191" s="219" t="str">
        <f ca="1"/>
        <v>IBRD</v>
      </c>
      <c r="F191" s="190" t="str">
        <f t="shared" ca="1" si="5"/>
        <v/>
      </c>
      <c r="G191" s="80">
        <f>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0</v>
      </c>
      <c r="H191" s="80" cm="1">
        <f t="array" ref="H191">IF(
    SUM(IF(
            ISNUMBER(
                IF(
                    $M$4:$V$4,
                    (M191:V191),
                    "")),
            1,
            0))
        =0,
    NA(),
    IF(
        Parameters!$D$15=1,
        IF(
            SUM(--(ISNUMBER(IF($M$4:$V$4=1,(M191:V191),""))))&gt;0,
            MAX(IF(
                ISNUMBER(M191:V191),
                IF(
                    M$4:V$4=1,
                    M191:V191,
                    ""),
                "")),
            MAX(IF(
                ISNUMBER(M191:V191),
                IF(
                    M$4:V$4=2,
                    M191:V191,
                    ""),
                ""))
        ),
        IF(
            Parameters!$D$16=1,
            IFERROR(
                AVERAGE(IF(
                    ISNUMBER(M191:V191),
                    IF(
                        M$4:V$4=1,
                        M191:V191,
                        ""),
                    "")),
                AVERAGE(IF(
                    ISNUMBER(M191:V191),
                    IF(
                        M$4:V$4=2,
                        M191:V191,
                        ""),
                    ""))
            ),
            IF(
                Parameters!$D$17=1,
                IFERROR(
                    IF(
                        OR(
                            IF(
                                ISNUMBER(M191:V191),
                                IF(
                                    M$4:V$4=1,
                                    M191:V191,
                                    ""),
                                "")
                            =0),
                        0,
                        GEOMEAN(IF(
                            ISNUMBER(M191:V191),
                            IF(
                                M$4:V$4=1,
                                M191:V191,
                                ""),
                            ""))
                    ),
                    IF(
                        OR(IF(
                            ISNUMBER(M191:V191),
                            IF(
                                M$4:V$4=2,
                                M191:V191,
                                ""),
                            "")
                            =0),
                        0,
                        GEOMEAN(IF(
                            ISNUMBER(M191:V191),
                            IF(
                                M$4:V$4=2,
                                M191:V191,
                                ""),
                            "")))
                )
            )
        )
    )
)</f>
        <v>2.5</v>
      </c>
      <c r="I191" s="191" cm="1">
        <f t="array" ref="I191">IF(
    SUM(IF(
            ISNUMBER(
                IF(
                    $M$5:$V$5,
                    (M191:V191),
                    "")),
            1,
            0))
        =0,
    NA(),
    IF(
        Parameters!$D$15=1,
        IF(
            SUM(--(ISNUMBER(IF($M$5:$V$5=1,(M191:V191),""))))&gt;0,
            MAX(IF(
                ISNUMBER(M191:V191),
                IF(
                    M$5:V$5=1,
                    M191:V191,
                    ""),
                "")),
            MAX(IF(
                ISNUMBER(M191:V191),
                IF(
                    M$5:V$5=2,
                    M191:V191,
                    ""),
                ""))
        ),
        IF(
            Parameters!$D$16=1,
            IFERROR(
                AVERAGE(IF(
                    ISNUMBER(M191:V191),
                    IF(
                        M$5:V$5=1,
                        M191:V191,
                        ""),
                    "")),
                AVERAGE(IF(
                    ISNUMBER(M191:V191),
                    IF(
                        M$5:V$5=2,
                        M191:V191,
                        ""),
                    ""))
            ),
            IF(
                Parameters!$D$17=1,
                IFERROR(
                    IF(
                        OR(
                            IF(
                                ISNUMBER(M191:V191),
                                IF(
                                    M$5:V$5=1,
                                    M191:V191,
                                    ""),
                                "")
                            =0),
                        0,
                        GEOMEAN(IF(
                            ISNUMBER(M191:V191),
                            IF(
                                M$5:V$5=1,
                                M191:V191,
                                ""),
                            ""))
                    ),
                    IF(
                        OR(IF(
                            ISNUMBER(M191:V191),
                            IF(
                                M$5:V$5=2,
                                M191:V191,
                                ""),
                            "")
                            =0),
                        0,
                        GEOMEAN(IF(
                            ISNUMBER(M191:V191),
                            IF(
                                M$5:V$5=2,
                                M191:V191,
                                ""),
                            "")))
                )
            )
        )
    )
)</f>
        <v>0</v>
      </c>
      <c r="J191" s="242">
        <v>45142</v>
      </c>
      <c r="K191" s="242">
        <v>45001</v>
      </c>
      <c r="L191" s="91" t="s">
        <v>313</v>
      </c>
      <c r="M191" s="192">
        <v>2.5</v>
      </c>
      <c r="N191" s="192" t="s">
        <v>409</v>
      </c>
      <c r="O191" s="192">
        <v>0</v>
      </c>
      <c r="P191" s="192">
        <v>0</v>
      </c>
      <c r="Q191" s="192">
        <v>0</v>
      </c>
      <c r="R191" s="192" t="s">
        <v>409</v>
      </c>
      <c r="S191" s="192">
        <v>2.5</v>
      </c>
      <c r="T191" s="192" t="s">
        <v>409</v>
      </c>
      <c r="U191" s="192">
        <v>0</v>
      </c>
      <c r="V191" s="192" t="s">
        <v>409</v>
      </c>
      <c r="W191" s="192">
        <v>0</v>
      </c>
      <c r="X191" s="192" t="s">
        <v>409</v>
      </c>
      <c r="Y191" s="192"/>
      <c r="Z191" s="192"/>
      <c r="AA191" s="80"/>
      <c r="AB191" s="80"/>
      <c r="AC191" s="80"/>
    </row>
    <row r="192" spans="1:29" x14ac:dyDescent="0.2">
      <c r="A192" s="84">
        <v>185</v>
      </c>
      <c r="B192" s="84" t="str">
        <f ca="1"/>
        <v>Sint Maarten (Dutch part)</v>
      </c>
      <c r="C192" s="84" t="str">
        <f ca="1"/>
        <v>SXM</v>
      </c>
      <c r="D192" s="219" t="str">
        <f ca="1"/>
        <v>LCN           Latin America &amp; Caribbean</v>
      </c>
      <c r="E192" s="219" t="str">
        <f ca="1"/>
        <v>NA</v>
      </c>
      <c r="F192" s="190" t="str">
        <f t="shared" ca="1" si="5"/>
        <v/>
      </c>
      <c r="G192" s="80">
        <f>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0</v>
      </c>
      <c r="H192" s="80" t="e" cm="1">
        <f t="array" ref="H192">IF(
    SUM(IF(
            ISNUMBER(
                IF(
                    $M$4:$V$4,
                    (M192:V192),
                    "")),
            1,
            0))
        =0,
    NA(),
    IF(
        Parameters!$D$15=1,
        IF(
            SUM(--(ISNUMBER(IF($M$4:$V$4=1,(M192:V192),""))))&gt;0,
            MAX(IF(
                ISNUMBER(M192:V192),
                IF(
                    M$4:V$4=1,
                    M192:V192,
                    ""),
                "")),
            MAX(IF(
                ISNUMBER(M192:V192),
                IF(
                    M$4:V$4=2,
                    M192:V192,
                    ""),
                ""))
        ),
        IF(
            Parameters!$D$16=1,
            IFERROR(
                AVERAGE(IF(
                    ISNUMBER(M192:V192),
                    IF(
                        M$4:V$4=1,
                        M192:V192,
                        ""),
                    "")),
                AVERAGE(IF(
                    ISNUMBER(M192:V192),
                    IF(
                        M$4:V$4=2,
                        M192:V192,
                        ""),
                    ""))
            ),
            IF(
                Parameters!$D$17=1,
                IFERROR(
                    IF(
                        OR(
                            IF(
                                ISNUMBER(M192:V192),
                                IF(
                                    M$4:V$4=1,
                                    M192:V192,
                                    ""),
                                "")
                            =0),
                        0,
                        GEOMEAN(IF(
                            ISNUMBER(M192:V192),
                            IF(
                                M$4:V$4=1,
                                M192:V192,
                                ""),
                            ""))
                    ),
                    IF(
                        OR(IF(
                            ISNUMBER(M192:V192),
                            IF(
                                M$4:V$4=2,
                                M192:V192,
                                ""),
                            "")
                            =0),
                        0,
                        GEOMEAN(IF(
                            ISNUMBER(M192:V192),
                            IF(
                                M$4:V$4=2,
                                M192:V192,
                                ""),
                            "")))
                )
            )
        )
    )
)</f>
        <v>#N/A</v>
      </c>
      <c r="I192" s="191" cm="1">
        <f t="array" ref="I192">IF(
    SUM(IF(
            ISNUMBER(
                IF(
                    $M$5:$V$5,
                    (M192:V192),
                    "")),
            1,
            0))
        =0,
    NA(),
    IF(
        Parameters!$D$15=1,
        IF(
            SUM(--(ISNUMBER(IF($M$5:$V$5=1,(M192:V192),""))))&gt;0,
            MAX(IF(
                ISNUMBER(M192:V192),
                IF(
                    M$5:V$5=1,
                    M192:V192,
                    ""),
                "")),
            MAX(IF(
                ISNUMBER(M192:V192),
                IF(
                    M$5:V$5=2,
                    M192:V192,
                    ""),
                ""))
        ),
        IF(
            Parameters!$D$16=1,
            IFERROR(
                AVERAGE(IF(
                    ISNUMBER(M192:V192),
                    IF(
                        M$5:V$5=1,
                        M192:V192,
                        ""),
                    "")),
                AVERAGE(IF(
                    ISNUMBER(M192:V192),
                    IF(
                        M$5:V$5=2,
                        M192:V192,
                        ""),
                    ""))
            ),
            IF(
                Parameters!$D$17=1,
                IFERROR(
                    IF(
                        OR(
                            IF(
                                ISNUMBER(M192:V192),
                                IF(
                                    M$5:V$5=1,
                                    M192:V192,
                                    ""),
                                "")
                            =0),
                        0,
                        GEOMEAN(IF(
                            ISNUMBER(M192:V192),
                            IF(
                                M$5:V$5=1,
                                M192:V192,
                                ""),
                            ""))
                    ),
                    IF(
                        OR(IF(
                            ISNUMBER(M192:V192),
                            IF(
                                M$5:V$5=2,
                                M192:V192,
                                ""),
                            "")
                            =0),
                        0,
                        GEOMEAN(IF(
                            ISNUMBER(M192:V192),
                            IF(
                                M$5:V$5=2,
                                M192:V192,
                                ""),
                            "")))
                )
            )
        )
    )
)</f>
        <v>0</v>
      </c>
      <c r="J192" s="242" t="s">
        <v>409</v>
      </c>
      <c r="K192" s="242" t="s">
        <v>409</v>
      </c>
      <c r="L192" s="91" t="s">
        <v>721</v>
      </c>
      <c r="M192" s="192" t="s">
        <v>409</v>
      </c>
      <c r="N192" s="192" t="s">
        <v>409</v>
      </c>
      <c r="O192" s="192" t="s">
        <v>409</v>
      </c>
      <c r="P192" s="192">
        <v>0</v>
      </c>
      <c r="Q192" s="192" t="s">
        <v>409</v>
      </c>
      <c r="R192" s="192" t="s">
        <v>409</v>
      </c>
      <c r="S192" s="192" t="s">
        <v>409</v>
      </c>
      <c r="T192" s="192" t="s">
        <v>409</v>
      </c>
      <c r="U192" s="192" t="s">
        <v>409</v>
      </c>
      <c r="V192" s="192" t="s">
        <v>409</v>
      </c>
      <c r="W192" s="192" t="s">
        <v>409</v>
      </c>
      <c r="X192" s="192" t="s">
        <v>409</v>
      </c>
      <c r="Y192" s="192"/>
      <c r="Z192" s="192"/>
      <c r="AA192" s="80"/>
      <c r="AB192" s="80"/>
      <c r="AC192" s="80"/>
    </row>
    <row r="193" spans="1:40" x14ac:dyDescent="0.2">
      <c r="A193" s="84">
        <v>186</v>
      </c>
      <c r="B193" s="84" t="str">
        <f ca="1"/>
        <v>Seychelles</v>
      </c>
      <c r="C193" s="84" t="str">
        <f ca="1"/>
        <v>SYC</v>
      </c>
      <c r="D193" s="219" t="str">
        <f ca="1"/>
        <v>SSF           Sub-Saharan Africa</v>
      </c>
      <c r="E193" s="219" t="str">
        <f ca="1"/>
        <v>IBRD</v>
      </c>
      <c r="F193" s="190" t="str">
        <f t="shared" ca="1" si="5"/>
        <v/>
      </c>
      <c r="G193" s="80">
        <f>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$M$4:$V$4,
                    (M193:V193),
                    "")),
            1,
            0))
        =0,
    NA(),
    IF(
        Parameters!$D$15=1,
        IF(
            SUM(--(ISNUMBER(IF($M$4:$V$4=1,(M193:V193),""))))&gt;0,
            MAX(IF(
                ISNUMBER(M193:V193),
                IF(
                    M$4:V$4=1,
                    M193:V193,
                    ""),
                "")),
            MAX(IF(
                ISNUMBER(M193:V193),
                IF(
                    M$4:V$4=2,
                    M193:V193,
                    ""),
                ""))
        ),
        IF(
            Parameters!$D$16=1,
            IFERROR(
                AVERAGE(IF(
                    ISNUMBER(M193:V193),
                    IF(
                        M$4:V$4=1,
                        M193:V193,
                        ""),
                    "")),
                AVERAGE(IF(
                    ISNUMBER(M193:V193),
                    IF(
                        M$4:V$4=2,
                        M193:V193,
                        ""),
                    ""))
            ),
            IF(
                Parameters!$D$17=1,
                IFERROR(
                    IF(
                        OR(
                            IF(
                                ISNUMBER(M193:V193),
                                IF(
                                    M$4:V$4=1,
                                    M193:V193,
                                    ""),
                                "")
                            =0),
                        0,
                        GEOMEAN(IF(
                            ISNUMBER(M193:V193),
                            IF(
                                M$4:V$4=1,
                                M193:V193,
                                ""),
                            ""))
                    ),
                    IF(
                        OR(IF(
                            ISNUMBER(M193:V193),
                            IF(
                                M$4:V$4=2,
                                M193:V193,
                                ""),
                            "")
                            =0),
                        0,
                        GEOMEAN(IF(
                            ISNUMBER(M193:V193),
                            IF(
                                M$4:V$4=2,
                                M193:V193,
                                ""),
                            "")))
                )
            )
        )
    )
)</f>
        <v>2.9999999999999898</v>
      </c>
      <c r="I193" s="191" cm="1">
        <f t="array" ref="I193">IF(
    SUM(IF(
            ISNUMBER(
                IF(
                    $M$5:$V$5,
                    (M193:V193),
                    "")),
            1,
            0))
        =0,
    NA(),
    IF(
        Parameters!$D$15=1,
        IF(
            SUM(--(ISNUMBER(IF($M$5:$V$5=1,(M193:V193),""))))&gt;0,
            MAX(IF(
                ISNUMBER(M193:V193),
                IF(
                    M$5:V$5=1,
                    M193:V193,
                    ""),
                "")),
            MAX(IF(
                ISNUMBER(M193:V193),
                IF(
                    M$5:V$5=2,
                    M193:V193,
                    ""),
                ""))
        ),
        IF(
            Parameters!$D$16=1,
            IFERROR(
                AVERAGE(IF(
                    ISNUMBER(M193:V193),
                    IF(
                        M$5:V$5=1,
                        M193:V193,
                        ""),
                    "")),
                AVERAGE(IF(
                    ISNUMBER(M193:V193),
                    IF(
                        M$5:V$5=2,
                        M193:V193,
                        ""),
                    ""))
            ),
            IF(
                Parameters!$D$17=1,
                IFERROR(
                    IF(
                        OR(
                            IF(
                                ISNUMBER(M193:V193),
                                IF(
                                    M$5:V$5=1,
                                    M193:V193,
                                    ""),
                                "")
                            =0),
                        0,
                        GEOMEAN(IF(
                            ISNUMBER(M193:V193),
                            IF(
                                M$5:V$5=1,
                                M193:V193,
                                ""),
                            ""))
                    ),
                    IF(
                        OR(IF(
                            ISNUMBER(M193:V193),
                            IF(
                                M$5:V$5=2,
                                M193:V193,
                                ""),
                            "")
                            =0),
                        0,
                        GEOMEAN(IF(
                            ISNUMBER(M193:V193),
                            IF(
                                M$5:V$5=2,
                                M193:V193,
                                ""),
                            "")))
                )
            )
        )
    )
)</f>
        <v>0</v>
      </c>
      <c r="J193" s="242">
        <v>45142</v>
      </c>
      <c r="K193" s="242">
        <v>45075</v>
      </c>
      <c r="L193" s="91" t="s">
        <v>315</v>
      </c>
      <c r="M193" s="192">
        <v>2.9999999999999898</v>
      </c>
      <c r="N193" s="192" t="s">
        <v>409</v>
      </c>
      <c r="O193" s="192">
        <v>0</v>
      </c>
      <c r="P193" s="192">
        <v>0</v>
      </c>
      <c r="Q193" s="192">
        <v>0</v>
      </c>
      <c r="R193" s="192" t="s">
        <v>409</v>
      </c>
      <c r="S193" s="192">
        <v>2.8</v>
      </c>
      <c r="T193" s="192" t="s">
        <v>409</v>
      </c>
      <c r="U193" s="192">
        <v>0</v>
      </c>
      <c r="V193" s="192" t="s">
        <v>409</v>
      </c>
      <c r="W193" s="192">
        <v>0</v>
      </c>
      <c r="X193" s="192" t="s">
        <v>409</v>
      </c>
      <c r="Y193" s="192"/>
      <c r="Z193" s="192"/>
      <c r="AA193" s="80"/>
      <c r="AB193" s="80"/>
      <c r="AC193" s="80"/>
    </row>
    <row r="194" spans="1:40" x14ac:dyDescent="0.2">
      <c r="A194" s="84">
        <v>187</v>
      </c>
      <c r="B194" s="84" t="str">
        <f ca="1"/>
        <v>Syrian Arab Republic</v>
      </c>
      <c r="C194" s="84" t="str">
        <f ca="1"/>
        <v>SYR</v>
      </c>
      <c r="D194" s="219" t="str">
        <f ca="1"/>
        <v>MEA           Middle East &amp; North Africa</v>
      </c>
      <c r="E194" s="219" t="str">
        <f ca="1"/>
        <v>IDA</v>
      </c>
      <c r="F194" s="190" t="str">
        <f t="shared" ca="1" si="5"/>
        <v/>
      </c>
      <c r="G194" s="80">
        <f>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8.8506120315678345</v>
      </c>
      <c r="H194" s="80" cm="1">
        <f t="array" ref="H194">IF(
    SUM(IF(
            ISNUMBER(
                IF(
                    $M$4:$V$4,
                    (M194:V194),
                    "")),
            1,
            0))
        =0,
    NA(),
    IF(
        Parameters!$D$15=1,
        IF(
            SUM(--(ISNUMBER(IF($M$4:$V$4=1,(M194:V194),""))))&gt;0,
            MAX(IF(
                ISNUMBER(M194:V194),
                IF(
                    M$4:V$4=1,
                    M194:V194,
                    ""),
                "")),
            MAX(IF(
                ISNUMBER(M194:V194),
                IF(
                    M$4:V$4=2,
                    M194:V194,
                    ""),
                ""))
        ),
        IF(
            Parameters!$D$16=1,
            IFERROR(
                AVERAGE(IF(
                    ISNUMBER(M194:V194),
                    IF(
                        M$4:V$4=1,
                        M194:V194,
                        ""),
                    "")),
                AVERAGE(IF(
                    ISNUMBER(M194:V194),
                    IF(
                        M$4:V$4=2,
                        M194:V194,
                        ""),
                    ""))
            ),
            IF(
                Parameters!$D$17=1,
                IFERROR(
                    IF(
                        OR(
                            IF(
                                ISNUMBER(M194:V194),
                                IF(
                                    M$4:V$4=1,
                                    M194:V194,
                                    ""),
                                "")
                            =0),
                        0,
                        GEOMEAN(IF(
                            ISNUMBER(M194:V194),
                            IF(
                                M$4:V$4=1,
                                M194:V194,
                                ""),
                            ""))
                    ),
                    IF(
                        OR(IF(
                            ISNUMBER(M194:V194),
                            IF(
                                M$4:V$4=2,
                                M194:V194,
                                ""),
                            "")
                            =0),
                        0,
                        GEOMEAN(IF(
                            ISNUMBER(M194:V194),
                            IF(
                                M$4:V$4=2,
                                M194:V194,
                                ""),
                            "")))
                )
            )
        )
    )
)</f>
        <v>7.8333333333333304</v>
      </c>
      <c r="I194" s="191" cm="1">
        <f t="array" ref="I194">IF(
    SUM(IF(
            ISNUMBER(
                IF(
                    $M$5:$V$5,
                    (M194:V194),
                    "")),
            1,
            0))
        =0,
    NA(),
    IF(
        Parameters!$D$15=1,
        IF(
            SUM(--(ISNUMBER(IF($M$5:$V$5=1,(M194:V194),""))))&gt;0,
            MAX(IF(
                ISNUMBER(M194:V194),
                IF(
                    M$5:V$5=1,
                    M194:V194,
                    ""),
                "")),
            MAX(IF(
                ISNUMBER(M194:V194),
                IF(
                    M$5:V$5=2,
                    M194:V194,
                    ""),
                ""))
        ),
        IF(
            Parameters!$D$16=1,
            IFERROR(
                AVERAGE(IF(
                    ISNUMBER(M194:V194),
                    IF(
                        M$5:V$5=1,
                        M194:V194,
                        ""),
                    "")),
                AVERAGE(IF(
                    ISNUMBER(M194:V194),
                    IF(
                        M$5:V$5=2,
                        M194:V194,
                        ""),
                    ""))
            ),
            IF(
                Parameters!$D$17=1,
                IFERROR(
                    IF(
                        OR(
                            IF(
                                ISNUMBER(M194:V194),
                                IF(
                                    M$5:V$5=1,
                                    M194:V194,
                                    ""),
                                "")
                            =0),
                        0,
                        GEOMEAN(IF(
                            ISNUMBER(M194:V194),
                            IF(
                                M$5:V$5=1,
                                M194:V194,
                                ""),
                            ""))
                    ),
                    IF(
                        OR(IF(
                            ISNUMBER(M194:V194),
                            IF(
                                M$5:V$5=2,
                                M194:V194,
                                ""),
                            "")
                            =0),
                        0,
                        GEOMEAN(IF(
                            ISNUMBER(M194:V194),
                            IF(
                                M$5:V$5=2,
                                M194:V194,
                                ""),
                            "")))
                )
            )
        )
    )
)</f>
        <v>10</v>
      </c>
      <c r="J194" s="242">
        <v>45142</v>
      </c>
      <c r="K194" s="242">
        <v>45099</v>
      </c>
      <c r="L194" s="91" t="s">
        <v>316</v>
      </c>
      <c r="M194" s="192">
        <v>7.8333333333333304</v>
      </c>
      <c r="N194" s="192" t="s">
        <v>409</v>
      </c>
      <c r="O194" s="192">
        <v>0</v>
      </c>
      <c r="P194" s="192">
        <v>10</v>
      </c>
      <c r="Q194" s="192">
        <v>0</v>
      </c>
      <c r="R194" s="192" t="s">
        <v>409</v>
      </c>
      <c r="S194" s="192">
        <v>5.7</v>
      </c>
      <c r="T194" s="192" t="s">
        <v>409</v>
      </c>
      <c r="U194" s="192">
        <v>0</v>
      </c>
      <c r="V194" s="192" t="s">
        <v>857</v>
      </c>
      <c r="W194" s="192">
        <v>0</v>
      </c>
      <c r="X194" s="192" t="s">
        <v>409</v>
      </c>
      <c r="Y194" s="192"/>
      <c r="Z194" s="192"/>
      <c r="AA194" s="80"/>
      <c r="AB194" s="80"/>
      <c r="AC194" s="80"/>
    </row>
    <row r="195" spans="1:40" x14ac:dyDescent="0.2">
      <c r="A195" s="84">
        <v>188</v>
      </c>
      <c r="B195" s="84" t="str">
        <f ca="1"/>
        <v>Turks and Caicos Islands</v>
      </c>
      <c r="C195" s="84" t="str">
        <f ca="1"/>
        <v>TCA</v>
      </c>
      <c r="D195" s="219" t="str">
        <f ca="1"/>
        <v>LCN           Latin America &amp; Caribbean</v>
      </c>
      <c r="E195" s="219" t="str">
        <f ca="1"/>
        <v>NA</v>
      </c>
      <c r="F195" s="190" t="str">
        <f t="shared" ca="1" si="5"/>
        <v/>
      </c>
      <c r="G195" s="80">
        <f>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0</v>
      </c>
      <c r="H195" s="80" t="e" cm="1">
        <f t="array" ref="H195">IF(
    SUM(IF(
            ISNUMBER(
                IF(
                    $M$4:$V$4,
                    (M195:V195),
                    "")),
            1,
            0))
        =0,
    NA(),
    IF(
        Parameters!$D$15=1,
        IF(
            SUM(--(ISNUMBER(IF($M$4:$V$4=1,(M195:V195),""))))&gt;0,
            MAX(IF(
                ISNUMBER(M195:V195),
                IF(
                    M$4:V$4=1,
                    M195:V195,
                    ""),
                "")),
            MAX(IF(
                ISNUMBER(M195:V195),
                IF(
                    M$4:V$4=2,
                    M195:V195,
                    ""),
                ""))
        ),
        IF(
            Parameters!$D$16=1,
            IFERROR(
                AVERAGE(IF(
                    ISNUMBER(M195:V195),
                    IF(
                        M$4:V$4=1,
                        M195:V195,
                        ""),
                    "")),
                AVERAGE(IF(
                    ISNUMBER(M195:V195),
                    IF(
                        M$4:V$4=2,
                        M195:V195,
                        ""),
                    ""))
            ),
            IF(
                Parameters!$D$17=1,
                IFERROR(
                    IF(
                        OR(
                            IF(
                                ISNUMBER(M195:V195),
                                IF(
                                    M$4:V$4=1,
                                    M195:V195,
                                    ""),
                                "")
                            =0),
                        0,
                        GEOMEAN(IF(
                            ISNUMBER(M195:V195),
                            IF(
                                M$4:V$4=1,
                                M195:V195,
                                ""),
                            ""))
                    ),
                    IF(
                        OR(IF(
                            ISNUMBER(M195:V195),
                            IF(
                                M$4:V$4=2,
                                M195:V195,
                                ""),
                            "")
                            =0),
                        0,
                        GEOMEAN(IF(
                            ISNUMBER(M195:V195),
                            IF(
                                M$4:V$4=2,
                                M195:V195,
                                ""),
                            "")))
                )
            )
        )
    )
)</f>
        <v>#N/A</v>
      </c>
      <c r="I195" s="191" cm="1">
        <f t="array" ref="I195">IF(
    SUM(IF(
            ISNUMBER(
                IF(
                    $M$5:$V$5,
                    (M195:V195),
                    "")),
            1,
            0))
        =0,
    NA(),
    IF(
        Parameters!$D$15=1,
        IF(
            SUM(--(ISNUMBER(IF($M$5:$V$5=1,(M195:V195),""))))&gt;0,
            MAX(IF(
                ISNUMBER(M195:V195),
                IF(
                    M$5:V$5=1,
                    M195:V195,
                    ""),
                "")),
            MAX(IF(
                ISNUMBER(M195:V195),
                IF(
                    M$5:V$5=2,
                    M195:V195,
                    ""),
                ""))
        ),
        IF(
            Parameters!$D$16=1,
            IFERROR(
                AVERAGE(IF(
                    ISNUMBER(M195:V195),
                    IF(
                        M$5:V$5=1,
                        M195:V195,
                        ""),
                    "")),
                AVERAGE(IF(
                    ISNUMBER(M195:V195),
                    IF(
                        M$5:V$5=2,
                        M195:V195,
                        ""),
                    ""))
            ),
            IF(
                Parameters!$D$17=1,
                IFERROR(
                    IF(
                        OR(
                            IF(
                                ISNUMBER(M195:V195),
                                IF(
                                    M$5:V$5=1,
                                    M195:V195,
                                    ""),
                                "")
                            =0),
                        0,
                        GEOMEAN(IF(
                            ISNUMBER(M195:V195),
                            IF(
                                M$5:V$5=1,
                                M195:V195,
                                ""),
                            ""))
                    ),
                    IF(
                        OR(IF(
                            ISNUMBER(M195:V195),
                            IF(
                                M$5:V$5=2,
                                M195:V195,
                                ""),
                            "")
                            =0),
                        0,
                        GEOMEAN(IF(
                            ISNUMBER(M195:V195),
                            IF(
                                M$5:V$5=2,
                                M195:V195,
                                ""),
                            "")))
                )
            )
        )
    )
)</f>
        <v>0</v>
      </c>
      <c r="J195" s="242" t="s">
        <v>409</v>
      </c>
      <c r="K195" s="242">
        <v>45016</v>
      </c>
      <c r="L195" s="91" t="s">
        <v>722</v>
      </c>
      <c r="M195" s="192" t="s">
        <v>409</v>
      </c>
      <c r="N195" s="192" t="s">
        <v>409</v>
      </c>
      <c r="O195" s="192" t="s">
        <v>409</v>
      </c>
      <c r="P195" s="192">
        <v>0</v>
      </c>
      <c r="Q195" s="192">
        <v>0</v>
      </c>
      <c r="R195" s="192" t="s">
        <v>409</v>
      </c>
      <c r="S195" s="192" t="s">
        <v>409</v>
      </c>
      <c r="T195" s="192" t="s">
        <v>409</v>
      </c>
      <c r="U195" s="192" t="s">
        <v>409</v>
      </c>
      <c r="V195" s="192" t="s">
        <v>409</v>
      </c>
      <c r="W195" s="192">
        <v>0</v>
      </c>
      <c r="X195" s="192" t="s">
        <v>409</v>
      </c>
      <c r="Y195" s="192"/>
      <c r="Z195" s="192"/>
      <c r="AA195" s="80"/>
      <c r="AB195" s="80"/>
      <c r="AC195" s="80"/>
    </row>
    <row r="196" spans="1:40" x14ac:dyDescent="0.2">
      <c r="A196" s="84">
        <v>189</v>
      </c>
      <c r="B196" s="84" t="str">
        <f ca="1"/>
        <v>Chad</v>
      </c>
      <c r="C196" s="84" t="str">
        <f ca="1"/>
        <v>TCD</v>
      </c>
      <c r="D196" s="219" t="str">
        <f ca="1"/>
        <v>SSF           Sub-Saharan Africa</v>
      </c>
      <c r="E196" s="219" t="str">
        <f ca="1"/>
        <v>IDA</v>
      </c>
      <c r="F196" s="190" t="str">
        <f t="shared" ca="1" si="5"/>
        <v/>
      </c>
      <c r="G196" s="80">
        <f>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0</v>
      </c>
      <c r="H196" s="80" cm="1">
        <f t="array" ref="H196">IF(
    SUM(IF(
            ISNUMBER(
                IF(
                    $M$4:$V$4,
                    (M196:V196),
                    "")),
            1,
            0))
        =0,
    NA(),
    IF(
        Parameters!$D$15=1,
        IF(
            SUM(--(ISNUMBER(IF($M$4:$V$4=1,(M196:V196),""))))&gt;0,
            MAX(IF(
                ISNUMBER(M196:V196),
                IF(
                    M$4:V$4=1,
                    M196:V196,
                    ""),
                "")),
            MAX(IF(
                ISNUMBER(M196:V196),
                IF(
                    M$4:V$4=2,
                    M196:V196,
                    ""),
                ""))
        ),
        IF(
            Parameters!$D$16=1,
            IFERROR(
                AVERAGE(IF(
                    ISNUMBER(M196:V196),
                    IF(
                        M$4:V$4=1,
                        M196:V196,
                        ""),
                    "")),
                AVERAGE(IF(
                    ISNUMBER(M196:V196),
                    IF(
                        M$4:V$4=2,
                        M196:V196,
                        ""),
                    ""))
            ),
            IF(
                Parameters!$D$17=1,
                IFERROR(
                    IF(
                        OR(
                            IF(
                                ISNUMBER(M196:V196),
                                IF(
                                    M$4:V$4=1,
                                    M196:V196,
                                    ""),
                                "")
                            =0),
                        0,
                        GEOMEAN(IF(
                            ISNUMBER(M196:V196),
                            IF(
                                M$4:V$4=1,
                                M196:V196,
                                ""),
                            ""))
                    ),
                    IF(
                        OR(IF(
                            ISNUMBER(M196:V196),
                            IF(
                                M$4:V$4=2,
                                M196:V196,
                                ""),
                            "")
                            =0),
                        0,
                        GEOMEAN(IF(
                            ISNUMBER(M196:V196),
                            IF(
                                M$4:V$4=2,
                                M196:V196,
                                ""),
                            "")))
                )
            )
        )
    )
)</f>
        <v>5.3333333333333304</v>
      </c>
      <c r="I196" s="191" cm="1">
        <f t="array" ref="I196">IF(
    SUM(IF(
            ISNUMBER(
                IF(
                    $M$5:$V$5,
                    (M196:V196),
                    "")),
            1,
            0))
        =0,
    NA(),
    IF(
        Parameters!$D$15=1,
        IF(
            SUM(--(ISNUMBER(IF($M$5:$V$5=1,(M196:V196),""))))&gt;0,
            MAX(IF(
                ISNUMBER(M196:V196),
                IF(
                    M$5:V$5=1,
                    M196:V196,
                    ""),
                "")),
            MAX(IF(
                ISNUMBER(M196:V196),
                IF(
                    M$5:V$5=2,
                    M196:V196,
                    ""),
                ""))
        ),
        IF(
            Parameters!$D$16=1,
            IFERROR(
                AVERAGE(IF(
                    ISNUMBER(M196:V196),
                    IF(
                        M$5:V$5=1,
                        M196:V196,
                        ""),
                    "")),
                AVERAGE(IF(
                    ISNUMBER(M196:V196),
                    IF(
                        M$5:V$5=2,
                        M196:V196,
                        ""),
                    ""))
            ),
            IF(
                Parameters!$D$17=1,
                IFERROR(
                    IF(
                        OR(
                            IF(
                                ISNUMBER(M196:V196),
                                IF(
                                    M$5:V$5=1,
                                    M196:V196,
                                    ""),
                                "")
                            =0),
                        0,
                        GEOMEAN(IF(
                            ISNUMBER(M196:V196),
                            IF(
                                M$5:V$5=1,
                                M196:V196,
                                ""),
                            ""))
                    ),
                    IF(
                        OR(IF(
                            ISNUMBER(M196:V196),
                            IF(
                                M$5:V$5=2,
                                M196:V196,
                                ""),
                            "")
                            =0),
                        0,
                        GEOMEAN(IF(
                            ISNUMBER(M196:V196),
                            IF(
                                M$5:V$5=2,
                                M196:V196,
                                ""),
                            "")))
                )
            )
        )
    )
)</f>
        <v>0</v>
      </c>
      <c r="J196" s="242">
        <v>45142</v>
      </c>
      <c r="K196" s="242">
        <v>45142</v>
      </c>
      <c r="L196" s="91" t="s">
        <v>318</v>
      </c>
      <c r="M196" s="192">
        <v>5.3333333333333304</v>
      </c>
      <c r="N196" s="192" t="s">
        <v>409</v>
      </c>
      <c r="O196" s="192">
        <v>0</v>
      </c>
      <c r="P196" s="192">
        <v>0</v>
      </c>
      <c r="Q196" s="192">
        <v>0</v>
      </c>
      <c r="R196" s="192" t="s">
        <v>409</v>
      </c>
      <c r="S196" s="192">
        <v>4.2</v>
      </c>
      <c r="T196" s="192" t="s">
        <v>409</v>
      </c>
      <c r="U196" s="192">
        <v>0</v>
      </c>
      <c r="V196" s="192" t="s">
        <v>409</v>
      </c>
      <c r="W196" s="192">
        <v>0.24590163934426201</v>
      </c>
      <c r="X196" s="192" t="s">
        <v>409</v>
      </c>
      <c r="Y196" s="192"/>
      <c r="Z196" s="192"/>
      <c r="AA196" s="80"/>
      <c r="AB196" s="80"/>
      <c r="AC196" s="80"/>
    </row>
    <row r="197" spans="1:40" x14ac:dyDescent="0.2">
      <c r="A197" s="84">
        <v>190</v>
      </c>
      <c r="B197" s="84" t="str">
        <f ca="1"/>
        <v>Togo</v>
      </c>
      <c r="C197" s="84" t="str">
        <f ca="1"/>
        <v>TGO</v>
      </c>
      <c r="D197" s="219" t="str">
        <f ca="1"/>
        <v>SSF           Sub-Saharan Africa</v>
      </c>
      <c r="E197" s="219" t="str">
        <f ca="1"/>
        <v>IDA</v>
      </c>
      <c r="F197" s="190" t="str">
        <f t="shared" ref="F197:F225" ca="1" si="6">IF(L197 &lt;&gt; C197, "Countries don't match", "")</f>
        <v/>
      </c>
      <c r="G197" s="80">
        <f>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0</v>
      </c>
      <c r="H197" s="80" cm="1">
        <f t="array" ref="H197">IF(
    SUM(IF(
            ISNUMBER(
                IF(
                    $M$4:$V$4,
                    (M197:V197),
                    "")),
            1,
            0))
        =0,
    NA(),
    IF(
        Parameters!$D$15=1,
        IF(
            SUM(--(ISNUMBER(IF($M$4:$V$4=1,(M197:V197),""))))&gt;0,
            MAX(IF(
                ISNUMBER(M197:V197),
                IF(
                    M$4:V$4=1,
                    M197:V197,
                    ""),
                "")),
            MAX(IF(
                ISNUMBER(M197:V197),
                IF(
                    M$4:V$4=2,
                    M197:V197,
                    ""),
                ""))
        ),
        IF(
            Parameters!$D$16=1,
            IFERROR(
                AVERAGE(IF(
                    ISNUMBER(M197:V197),
                    IF(
                        M$4:V$4=1,
                        M197:V197,
                        ""),
                    "")),
                AVERAGE(IF(
                    ISNUMBER(M197:V197),
                    IF(
                        M$4:V$4=2,
                        M197:V197,
                        ""),
                    ""))
            ),
            IF(
                Parameters!$D$17=1,
                IFERROR(
                    IF(
                        OR(
                            IF(
                                ISNUMBER(M197:V197),
                                IF(
                                    M$4:V$4=1,
                                    M197:V197,
                                    ""),
                                "")
                            =0),
                        0,
                        GEOMEAN(IF(
                            ISNUMBER(M197:V197),
                            IF(
                                M$4:V$4=1,
                                M197:V197,
                                ""),
                            ""))
                    ),
                    IF(
                        OR(IF(
                            ISNUMBER(M197:V197),
                            IF(
                                M$4:V$4=2,
                                M197:V197,
                                ""),
                            "")
                            =0),
                        0,
                        GEOMEAN(IF(
                            ISNUMBER(M197:V197),
                            IF(
                                M$4:V$4=2,
                                M197:V197,
                                ""),
                            "")))
                )
            )
        )
    )
)</f>
        <v>3.3333333333333299</v>
      </c>
      <c r="I197" s="191" cm="1">
        <f t="array" ref="I197">IF(
    SUM(IF(
            ISNUMBER(
                IF(
                    $M$5:$V$5,
                    (M197:V197),
                    "")),
            1,
            0))
        =0,
    NA(),
    IF(
        Parameters!$D$15=1,
        IF(
            SUM(--(ISNUMBER(IF($M$5:$V$5=1,(M197:V197),""))))&gt;0,
            MAX(IF(
                ISNUMBER(M197:V197),
                IF(
                    M$5:V$5=1,
                    M197:V197,
                    ""),
                "")),
            MAX(IF(
                ISNUMBER(M197:V197),
                IF(
                    M$5:V$5=2,
                    M197:V197,
                    ""),
                ""))
        ),
        IF(
            Parameters!$D$16=1,
            IFERROR(
                AVERAGE(IF(
                    ISNUMBER(M197:V197),
                    IF(
                        M$5:V$5=1,
                        M197:V197,
                        ""),
                    "")),
                AVERAGE(IF(
                    ISNUMBER(M197:V197),
                    IF(
                        M$5:V$5=2,
                        M197:V197,
                        ""),
                    ""))
            ),
            IF(
                Parameters!$D$17=1,
                IFERROR(
                    IF(
                        OR(
                            IF(
                                ISNUMBER(M197:V197),
                                IF(
                                    M$5:V$5=1,
                                    M197:V197,
                                    ""),
                                "")
                            =0),
                        0,
                        GEOMEAN(IF(
                            ISNUMBER(M197:V197),
                            IF(
                                M$5:V$5=1,
                                M197:V197,
                                ""),
                            ""))
                    ),
                    IF(
                        OR(IF(
                            ISNUMBER(M197:V197),
                            IF(
                                M$5:V$5=2,
                                M197:V197,
                                ""),
                            "")
                            =0),
                        0,
                        GEOMEAN(IF(
                            ISNUMBER(M197:V197),
                            IF(
                                M$5:V$5=2,
                                M197:V197,
                                ""),
                            "")))
                )
            )
        )
    )
)</f>
        <v>0</v>
      </c>
      <c r="J197" s="242">
        <v>45142</v>
      </c>
      <c r="K197" s="242">
        <v>44753</v>
      </c>
      <c r="L197" s="91" t="s">
        <v>320</v>
      </c>
      <c r="M197" s="192">
        <v>3.3333333333333299</v>
      </c>
      <c r="N197" s="192" t="s">
        <v>409</v>
      </c>
      <c r="O197" s="192">
        <v>0</v>
      </c>
      <c r="P197" s="192">
        <v>0</v>
      </c>
      <c r="Q197" s="192">
        <v>0</v>
      </c>
      <c r="R197" s="192" t="s">
        <v>409</v>
      </c>
      <c r="S197" s="192">
        <v>3</v>
      </c>
      <c r="T197" s="192" t="s">
        <v>409</v>
      </c>
      <c r="U197" s="192">
        <v>0</v>
      </c>
      <c r="V197" s="192" t="s">
        <v>409</v>
      </c>
      <c r="W197" s="192">
        <v>0</v>
      </c>
      <c r="X197" s="192" t="s">
        <v>409</v>
      </c>
      <c r="Y197" s="192"/>
      <c r="Z197" s="192"/>
      <c r="AA197" s="80"/>
      <c r="AB197" s="80"/>
      <c r="AC197" s="80"/>
    </row>
    <row r="198" spans="1:40" x14ac:dyDescent="0.2">
      <c r="A198" s="84">
        <v>191</v>
      </c>
      <c r="B198" s="84" t="str">
        <f ca="1"/>
        <v>Thailand</v>
      </c>
      <c r="C198" s="84" t="str">
        <f ca="1"/>
        <v>THA</v>
      </c>
      <c r="D198" s="84" t="str">
        <f ca="1"/>
        <v>EAS           East Asia &amp; Pacific</v>
      </c>
      <c r="E198" s="84" t="str">
        <f ca="1"/>
        <v>IBRD</v>
      </c>
      <c r="F198" s="190" t="str">
        <f t="shared" ca="1" si="6"/>
        <v/>
      </c>
      <c r="G198" s="80">
        <f>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0</v>
      </c>
      <c r="H198" s="80" cm="1">
        <f t="array" ref="H198">IF(
    SUM(IF(
            ISNUMBER(
                IF(
                    $M$4:$V$4,
                    (M198:V198),
                    "")),
            1,
            0))
        =0,
    NA(),
    IF(
        Parameters!$D$15=1,
        IF(
            SUM(--(ISNUMBER(IF($M$4:$V$4=1,(M198:V198),""))))&gt;0,
            MAX(IF(
                ISNUMBER(M198:V198),
                IF(
                    M$4:V$4=1,
                    M198:V198,
                    ""),
                "")),
            MAX(IF(
                ISNUMBER(M198:V198),
                IF(
                    M$4:V$4=2,
                    M198:V198,
                    ""),
                ""))
        ),
        IF(
            Parameters!$D$16=1,
            IFERROR(
                AVERAGE(IF(
                    ISNUMBER(M198:V198),
                    IF(
                        M$4:V$4=1,
                        M198:V198,
                        ""),
                    "")),
                AVERAGE(IF(
                    ISNUMBER(M198:V198),
                    IF(
                        M$4:V$4=2,
                        M198:V198,
                        ""),
                    ""))
            ),
            IF(
                Parameters!$D$17=1,
                IFERROR(
                    IF(
                        OR(
                            IF(
                                ISNUMBER(M198:V198),
                                IF(
                                    M$4:V$4=1,
                                    M198:V198,
                                    ""),
                                "")
                            =0),
                        0,
                        GEOMEAN(IF(
                            ISNUMBER(M198:V198),
                            IF(
                                M$4:V$4=1,
                                M198:V198,
                                ""),
                            ""))
                    ),
                    IF(
                        OR(IF(
                            ISNUMBER(M198:V198),
                            IF(
                                M$4:V$4=2,
                                M198:V198,
                                ""),
                            "")
                            =0),
                        0,
                        GEOMEAN(IF(
                            ISNUMBER(M198:V198),
                            IF(
                                M$4:V$4=2,
                                M198:V198,
                                ""),
                            "")))
                )
            )
        )
    )
)</f>
        <v>8.6666666666666607</v>
      </c>
      <c r="I198" s="191" cm="1">
        <f t="array" ref="I198">IF(
    SUM(IF(
            ISNUMBER(
                IF(
                    $M$5:$V$5,
                    (M198:V198),
                    "")),
            1,
            0))
        =0,
    NA(),
    IF(
        Parameters!$D$15=1,
        IF(
            SUM(--(ISNUMBER(IF($M$5:$V$5=1,(M198:V198),""))))&gt;0,
            MAX(IF(
                ISNUMBER(M198:V198),
                IF(
                    M$5:V$5=1,
                    M198:V198,
                    ""),
                "")),
            MAX(IF(
                ISNUMBER(M198:V198),
                IF(
                    M$5:V$5=2,
                    M198:V198,
                    ""),
                ""))
        ),
        IF(
            Parameters!$D$16=1,
            IFERROR(
                AVERAGE(IF(
                    ISNUMBER(M198:V198),
                    IF(
                        M$5:V$5=1,
                        M198:V198,
                        ""),
                    "")),
                AVERAGE(IF(
                    ISNUMBER(M198:V198),
                    IF(
                        M$5:V$5=2,
                        M198:V198,
                        ""),
                    ""))
            ),
            IF(
                Parameters!$D$17=1,
                IFERROR(
                    IF(
                        OR(
                            IF(
                                ISNUMBER(M198:V198),
                                IF(
                                    M$5:V$5=1,
                                    M198:V198,
                                    ""),
                                "")
                            =0),
                        0,
                        GEOMEAN(IF(
                            ISNUMBER(M198:V198),
                            IF(
                                M$5:V$5=1,
                                M198:V198,
                                ""),
                            ""))
                    ),
                    IF(
                        OR(IF(
                            ISNUMBER(M198:V198),
                            IF(
                                M$5:V$5=2,
                                M198:V198,
                                ""),
                            "")
                            =0),
                        0,
                        GEOMEAN(IF(
                            ISNUMBER(M198:V198),
                            IF(
                                M$5:V$5=2,
                                M198:V198,
                                ""),
                            "")))
                )
            )
        )
    )
)</f>
        <v>0</v>
      </c>
      <c r="J198" s="242">
        <v>45142</v>
      </c>
      <c r="K198" s="242">
        <v>45145</v>
      </c>
      <c r="L198" s="91" t="s">
        <v>322</v>
      </c>
      <c r="M198" s="192">
        <v>8.6666666666666607</v>
      </c>
      <c r="N198" s="192">
        <v>0</v>
      </c>
      <c r="O198" s="192">
        <v>0</v>
      </c>
      <c r="P198" s="192">
        <v>0</v>
      </c>
      <c r="Q198" s="192">
        <v>0</v>
      </c>
      <c r="R198" s="192" t="s">
        <v>409</v>
      </c>
      <c r="S198" s="192">
        <v>6.2</v>
      </c>
      <c r="T198" s="192" t="s">
        <v>877</v>
      </c>
      <c r="U198" s="192">
        <v>0</v>
      </c>
      <c r="V198" s="192" t="s">
        <v>409</v>
      </c>
      <c r="W198" s="192">
        <v>2.8169014084507001E-2</v>
      </c>
      <c r="X198" s="192" t="s">
        <v>409</v>
      </c>
      <c r="Y198" s="80"/>
      <c r="Z198" s="80"/>
      <c r="AA198" s="80"/>
      <c r="AB198" s="80"/>
      <c r="AC198" s="80"/>
      <c r="AD198" s="80"/>
      <c r="AE198" s="80"/>
    </row>
    <row r="199" spans="1:40" x14ac:dyDescent="0.2">
      <c r="A199" s="84">
        <v>192</v>
      </c>
      <c r="B199" s="84" t="str">
        <f ca="1"/>
        <v>Tajikistan</v>
      </c>
      <c r="C199" s="84" t="str">
        <f ca="1"/>
        <v>TJK</v>
      </c>
      <c r="D199" s="84" t="str">
        <f ca="1"/>
        <v>ECS           Europe &amp; Central Asia</v>
      </c>
      <c r="E199" s="84" t="str">
        <f ca="1"/>
        <v>IDA</v>
      </c>
      <c r="F199" s="190" t="str">
        <f t="shared" ca="1" si="6"/>
        <v/>
      </c>
      <c r="G199" s="80">
        <f>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8.9442719099991592</v>
      </c>
      <c r="H199" s="80" cm="1">
        <f t="array" ref="H199">IF(
    SUM(IF(
            ISNUMBER(
                IF(
                    $M$4:$V$4,
                    (M199:V199),
                    "")),
            1,
            0))
        =0,
    NA(),
    IF(
        Parameters!$D$15=1,
        IF(
            SUM(--(ISNUMBER(IF($M$4:$V$4=1,(M199:V199),""))))&gt;0,
            MAX(IF(
                ISNUMBER(M199:V199),
                IF(
                    M$4:V$4=1,
                    M199:V199,
                    ""),
                "")),
            MAX(IF(
                ISNUMBER(M199:V199),
                IF(
                    M$4:V$4=2,
                    M199:V199,
                    ""),
                ""))
        ),
        IF(
            Parameters!$D$16=1,
            IFERROR(
                AVERAGE(IF(
                    ISNUMBER(M199:V199),
                    IF(
                        M$4:V$4=1,
                        M199:V199,
                        ""),
                    "")),
                AVERAGE(IF(
                    ISNUMBER(M199:V199),
                    IF(
                        M$4:V$4=2,
                        M199:V199,
                        ""),
                    ""))
            ),
            IF(
                Parameters!$D$17=1,
                IFERROR(
                    IF(
                        OR(
                            IF(
                                ISNUMBER(M199:V199),
                                IF(
                                    M$4:V$4=1,
                                    M199:V199,
                                    ""),
                                "")
                            =0),
                        0,
                        GEOMEAN(IF(
                            ISNUMBER(M199:V199),
                            IF(
                                M$4:V$4=1,
                                M199:V199,
                                ""),
                            ""))
                    ),
                    IF(
                        OR(IF(
                            ISNUMBER(M199:V199),
                            IF(
                                M$4:V$4=2,
                                M199:V199,
                                ""),
                            "")
                            =0),
                        0,
                        GEOMEAN(IF(
                            ISNUMBER(M199:V199),
                            IF(
                                M$4:V$4=2,
                                M199:V199,
                                ""),
                            "")))
                )
            )
        )
    )
)</f>
        <v>8</v>
      </c>
      <c r="I199" s="191" cm="1">
        <f t="array" ref="I199">IF(
    SUM(IF(
            ISNUMBER(
                IF(
                    $M$5:$V$5,
                    (M199:V199),
                    "")),
            1,
            0))
        =0,
    NA(),
    IF(
        Parameters!$D$15=1,
        IF(
            SUM(--(ISNUMBER(IF($M$5:$V$5=1,(M199:V199),""))))&gt;0,
            MAX(IF(
                ISNUMBER(M199:V199),
                IF(
                    M$5:V$5=1,
                    M199:V199,
                    ""),
                "")),
            MAX(IF(
                ISNUMBER(M199:V199),
                IF(
                    M$5:V$5=2,
                    M199:V199,
                    ""),
                ""))
        ),
        IF(
            Parameters!$D$16=1,
            IFERROR(
                AVERAGE(IF(
                    ISNUMBER(M199:V199),
                    IF(
                        M$5:V$5=1,
                        M199:V199,
                        ""),
                    "")),
                AVERAGE(IF(
                    ISNUMBER(M199:V199),
                    IF(
                        M$5:V$5=2,
                        M199:V199,
                        ""),
                    ""))
            ),
            IF(
                Parameters!$D$17=1,
                IFERROR(
                    IF(
                        OR(
                            IF(
                                ISNUMBER(M199:V199),
                                IF(
                                    M$5:V$5=1,
                                    M199:V199,
                                    ""),
                                "")
                            =0),
                        0,
                        GEOMEAN(IF(
                            ISNUMBER(M199:V199),
                            IF(
                                M$5:V$5=1,
                                M199:V199,
                                ""),
                            ""))
                    ),
                    IF(
                        OR(IF(
                            ISNUMBER(M199:V199),
                            IF(
                                M$5:V$5=2,
                                M199:V199,
                                ""),
                            "")
                            =0),
                        0,
                        GEOMEAN(IF(
                            ISNUMBER(M199:V199),
                            IF(
                                M$5:V$5=2,
                                M199:V199,
                                ""),
                            "")))
                )
            )
        )
    )
)</f>
        <v>10</v>
      </c>
      <c r="J199" s="242">
        <v>44860</v>
      </c>
      <c r="K199" s="242">
        <v>45145</v>
      </c>
      <c r="L199" s="91" t="s">
        <v>324</v>
      </c>
      <c r="M199" s="192">
        <v>8</v>
      </c>
      <c r="N199" s="192">
        <v>10</v>
      </c>
      <c r="O199" s="192">
        <v>0</v>
      </c>
      <c r="P199" s="192">
        <v>0</v>
      </c>
      <c r="Q199" s="192">
        <v>0</v>
      </c>
      <c r="R199" s="192" t="s">
        <v>409</v>
      </c>
      <c r="S199" s="192">
        <v>5.8</v>
      </c>
      <c r="T199" s="192" t="s">
        <v>907</v>
      </c>
      <c r="U199" s="192">
        <v>0</v>
      </c>
      <c r="V199" s="192" t="s">
        <v>409</v>
      </c>
      <c r="W199" s="192">
        <v>0</v>
      </c>
      <c r="X199" s="192" t="s">
        <v>409</v>
      </c>
      <c r="Y199" s="80"/>
      <c r="Z199" s="80"/>
      <c r="AA199" s="80"/>
      <c r="AB199" s="80"/>
      <c r="AC199" s="80"/>
      <c r="AD199" s="80"/>
      <c r="AE199" s="80"/>
      <c r="AF199" s="81"/>
      <c r="AG199" s="81"/>
      <c r="AH199" s="81"/>
      <c r="AI199" s="81"/>
      <c r="AJ199" s="81"/>
      <c r="AK199" s="81"/>
      <c r="AL199" s="81"/>
      <c r="AM199" s="81"/>
      <c r="AN199" s="81"/>
    </row>
    <row r="200" spans="1:40" x14ac:dyDescent="0.2">
      <c r="A200" s="84">
        <v>193</v>
      </c>
      <c r="B200" s="84" t="str">
        <f ca="1"/>
        <v>Turkmenistan</v>
      </c>
      <c r="C200" s="84" t="str">
        <f ca="1"/>
        <v>TKM</v>
      </c>
      <c r="D200" s="84" t="str">
        <f ca="1"/>
        <v>ECS           Europe &amp; Central Asia</v>
      </c>
      <c r="E200" s="84" t="str">
        <f ca="1"/>
        <v>IBRD</v>
      </c>
      <c r="F200" s="190" t="str">
        <f t="shared" ca="1" si="6"/>
        <v/>
      </c>
      <c r="G200" s="80">
        <f>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6.7082039324993685</v>
      </c>
      <c r="H200" s="80" cm="1">
        <f t="array" ref="H200">IF(
    SUM(IF(
            ISNUMBER(
                IF(
                    $M$4:$V$4,
                    (M200:V200),
                    "")),
            1,
            0))
        =0,
    NA(),
    IF(
        Parameters!$D$15=1,
        IF(
            SUM(--(ISNUMBER(IF($M$4:$V$4=1,(M200:V200),""))))&gt;0,
            MAX(IF(
                ISNUMBER(M200:V200),
                IF(
                    M$4:V$4=1,
                    M200:V200,
                    ""),
                "")),
            MAX(IF(
                ISNUMBER(M200:V200),
                IF(
                    M$4:V$4=2,
                    M200:V200,
                    ""),
                ""))
        ),
        IF(
            Parameters!$D$16=1,
            IFERROR(
                AVERAGE(IF(
                    ISNUMBER(M200:V200),
                    IF(
                        M$4:V$4=1,
                        M200:V200,
                        ""),
                    "")),
                AVERAGE(IF(
                    ISNUMBER(M200:V200),
                    IF(
                        M$4:V$4=2,
                        M200:V200,
                        ""),
                    ""))
            ),
            IF(
                Parameters!$D$17=1,
                IFERROR(
                    IF(
                        OR(
                            IF(
                                ISNUMBER(M200:V200),
                                IF(
                                    M$4:V$4=1,
                                    M200:V200,
                                    ""),
                                "")
                            =0),
                        0,
                        GEOMEAN(IF(
                            ISNUMBER(M200:V200),
                            IF(
                                M$4:V$4=1,
                                M200:V200,
                                ""),
                            ""))
                    ),
                    IF(
                        OR(IF(
                            ISNUMBER(M200:V200),
                            IF(
                                M$4:V$4=2,
                                M200:V200,
                                ""),
                            "")
                            =0),
                        0,
                        GEOMEAN(IF(
                            ISNUMBER(M200:V200),
                            IF(
                                M$4:V$4=2,
                                M200:V200,
                                ""),
                            "")))
                )
            )
        )
    )
)</f>
        <v>4.5</v>
      </c>
      <c r="I200" s="191" cm="1">
        <f t="array" ref="I200">IF(
    SUM(IF(
            ISNUMBER(
                IF(
                    $M$5:$V$5,
                    (M200:V200),
                    "")),
            1,
            0))
        =0,
    NA(),
    IF(
        Parameters!$D$15=1,
        IF(
            SUM(--(ISNUMBER(IF($M$5:$V$5=1,(M200:V200),""))))&gt;0,
            MAX(IF(
                ISNUMBER(M200:V200),
                IF(
                    M$5:V$5=1,
                    M200:V200,
                    ""),
                "")),
            MAX(IF(
                ISNUMBER(M200:V200),
                IF(
                    M$5:V$5=2,
                    M200:V200,
                    ""),
                ""))
        ),
        IF(
            Parameters!$D$16=1,
            IFERROR(
                AVERAGE(IF(
                    ISNUMBER(M200:V200),
                    IF(
                        M$5:V$5=1,
                        M200:V200,
                        ""),
                    "")),
                AVERAGE(IF(
                    ISNUMBER(M200:V200),
                    IF(
                        M$5:V$5=2,
                        M200:V200,
                        ""),
                    ""))
            ),
            IF(
                Parameters!$D$17=1,
                IFERROR(
                    IF(
                        OR(
                            IF(
                                ISNUMBER(M200:V200),
                                IF(
                                    M$5:V$5=1,
                                    M200:V200,
                                    ""),
                                "")
                            =0),
                        0,
                        GEOMEAN(IF(
                            ISNUMBER(M200:V200),
                            IF(
                                M$5:V$5=1,
                                M200:V200,
                                ""),
                            ""))
                    ),
                    IF(
                        OR(IF(
                            ISNUMBER(M200:V200),
                            IF(
                                M$5:V$5=2,
                                M200:V200,
                                ""),
                            "")
                            =0),
                        0,
                        GEOMEAN(IF(
                            ISNUMBER(M200:V200),
                            IF(
                                M$5:V$5=2,
                                M200:V200,
                                ""),
                            "")))
                )
            )
        )
    )
)</f>
        <v>10</v>
      </c>
      <c r="J200" s="242">
        <v>44753</v>
      </c>
      <c r="K200" s="242">
        <v>45145</v>
      </c>
      <c r="L200" s="91" t="s">
        <v>326</v>
      </c>
      <c r="M200" s="192">
        <v>4.5</v>
      </c>
      <c r="N200" s="192">
        <v>10</v>
      </c>
      <c r="O200" s="192">
        <v>0</v>
      </c>
      <c r="P200" s="192">
        <v>0</v>
      </c>
      <c r="Q200" s="192">
        <v>0</v>
      </c>
      <c r="R200" s="192" t="s">
        <v>409</v>
      </c>
      <c r="S200" s="192">
        <v>3.7</v>
      </c>
      <c r="T200" s="192" t="s">
        <v>907</v>
      </c>
      <c r="U200" s="192">
        <v>0</v>
      </c>
      <c r="V200" s="192" t="s">
        <v>409</v>
      </c>
      <c r="W200" s="192">
        <v>0</v>
      </c>
      <c r="X200" s="192" t="s">
        <v>409</v>
      </c>
      <c r="Y200" s="80"/>
      <c r="Z200" s="80"/>
      <c r="AA200" s="80"/>
      <c r="AB200" s="80"/>
      <c r="AC200" s="80"/>
      <c r="AD200" s="80"/>
      <c r="AE200" s="80"/>
      <c r="AF200" s="81"/>
      <c r="AG200" s="81"/>
      <c r="AH200" s="81"/>
      <c r="AI200" s="81"/>
      <c r="AJ200" s="81"/>
      <c r="AK200" s="81"/>
      <c r="AL200" s="81"/>
      <c r="AM200" s="81"/>
      <c r="AN200" s="81"/>
    </row>
    <row r="201" spans="1:40" x14ac:dyDescent="0.2">
      <c r="A201" s="84">
        <v>194</v>
      </c>
      <c r="B201" s="84" t="str">
        <f ca="1"/>
        <v>Timor-Leste</v>
      </c>
      <c r="C201" s="84" t="str">
        <f ca="1"/>
        <v>TLS</v>
      </c>
      <c r="D201" s="84" t="str">
        <f ca="1"/>
        <v>EAS           East Asia &amp; Pacific</v>
      </c>
      <c r="E201" s="84" t="str">
        <f ca="1"/>
        <v>Blend</v>
      </c>
      <c r="F201" s="190" t="str">
        <f t="shared" ca="1" si="6"/>
        <v/>
      </c>
      <c r="G201" s="80">
        <f>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0</v>
      </c>
      <c r="H201" s="80" cm="1">
        <f t="array" ref="H201">IF(
    SUM(IF(
            ISNUMBER(
                IF(
                    $M$4:$V$4,
                    (M201:V201),
                    "")),
            1,
            0))
        =0,
    NA(),
    IF(
        Parameters!$D$15=1,
        IF(
            SUM(--(ISNUMBER(IF($M$4:$V$4=1,(M201:V201),""))))&gt;0,
            MAX(IF(
                ISNUMBER(M201:V201),
                IF(
                    M$4:V$4=1,
                    M201:V201,
                    ""),
                "")),
            MAX(IF(
                ISNUMBER(M201:V201),
                IF(
                    M$4:V$4=2,
                    M201:V201,
                    ""),
                ""))
        ),
        IF(
            Parameters!$D$16=1,
            IFERROR(
                AVERAGE(IF(
                    ISNUMBER(M201:V201),
                    IF(
                        M$4:V$4=1,
                        M201:V201,
                        ""),
                    "")),
                AVERAGE(IF(
                    ISNUMBER(M201:V201),
                    IF(
                        M$4:V$4=2,
                        M201:V201,
                        ""),
                    ""))
            ),
            IF(
                Parameters!$D$17=1,
                IFERROR(
                    IF(
                        OR(
                            IF(
                                ISNUMBER(M201:V201),
                                IF(
                                    M$4:V$4=1,
                                    M201:V201,
                                    ""),
                                "")
                            =0),
                        0,
                        GEOMEAN(IF(
                            ISNUMBER(M201:V201),
                            IF(
                                M$4:V$4=1,
                                M201:V201,
                                ""),
                            ""))
                    ),
                    IF(
                        OR(IF(
                            ISNUMBER(M201:V201),
                            IF(
                                M$4:V$4=2,
                                M201:V201,
                                ""),
                            "")
                            =0),
                        0,
                        GEOMEAN(IF(
                            ISNUMBER(M201:V201),
                            IF(
                                M$4:V$4=2,
                                M201:V201,
                                ""),
                            "")))
                )
            )
        )
    )
)</f>
        <v>5.9999999999999902</v>
      </c>
      <c r="I201" s="191" cm="1">
        <f t="array" ref="I201">IF(
    SUM(IF(
            ISNUMBER(
                IF(
                    $M$5:$V$5,
                    (M201:V201),
                    "")),
            1,
            0))
        =0,
    NA(),
    IF(
        Parameters!$D$15=1,
        IF(
            SUM(--(ISNUMBER(IF($M$5:$V$5=1,(M201:V201),""))))&gt;0,
            MAX(IF(
                ISNUMBER(M201:V201),
                IF(
                    M$5:V$5=1,
                    M201:V201,
                    ""),
                "")),
            MAX(IF(
                ISNUMBER(M201:V201),
                IF(
                    M$5:V$5=2,
                    M201:V201,
                    ""),
                ""))
        ),
        IF(
            Parameters!$D$16=1,
            IFERROR(
                AVERAGE(IF(
                    ISNUMBER(M201:V201),
                    IF(
                        M$5:V$5=1,
                        M201:V201,
                        ""),
                    "")),
                AVERAGE(IF(
                    ISNUMBER(M201:V201),
                    IF(
                        M$5:V$5=2,
                        M201:V201,
                        ""),
                    ""))
            ),
            IF(
                Parameters!$D$17=1,
                IFERROR(
                    IF(
                        OR(
                            IF(
                                ISNUMBER(M201:V201),
                                IF(
                                    M$5:V$5=1,
                                    M201:V201,
                                    ""),
                                "")
                            =0),
                        0,
                        GEOMEAN(IF(
                            ISNUMBER(M201:V201),
                            IF(
                                M$5:V$5=1,
                                M201:V201,
                                ""),
                            ""))
                    ),
                    IF(
                        OR(IF(
                            ISNUMBER(M201:V201),
                            IF(
                                M$5:V$5=2,
                                M201:V201,
                                ""),
                            "")
                            =0),
                        0,
                        GEOMEAN(IF(
                            ISNUMBER(M201:V201),
                            IF(
                                M$5:V$5=2,
                                M201:V201,
                                ""),
                            "")))
                )
            )
        )
    )
)</f>
        <v>0</v>
      </c>
      <c r="J201" s="242">
        <v>45142</v>
      </c>
      <c r="K201" s="242">
        <v>45034</v>
      </c>
      <c r="L201" s="91" t="s">
        <v>328</v>
      </c>
      <c r="M201" s="192">
        <v>5.9999999999999902</v>
      </c>
      <c r="N201" s="192" t="s">
        <v>409</v>
      </c>
      <c r="O201" s="192">
        <v>0</v>
      </c>
      <c r="P201" s="192">
        <v>0</v>
      </c>
      <c r="Q201" s="192">
        <v>0</v>
      </c>
      <c r="R201" s="192" t="s">
        <v>409</v>
      </c>
      <c r="S201" s="192">
        <v>4.5999999999999996</v>
      </c>
      <c r="T201" s="192" t="s">
        <v>409</v>
      </c>
      <c r="U201" s="192">
        <v>0</v>
      </c>
      <c r="V201" s="192" t="s">
        <v>409</v>
      </c>
      <c r="W201" s="192">
        <v>0</v>
      </c>
      <c r="X201" s="192" t="s">
        <v>409</v>
      </c>
      <c r="Y201" s="181" t="str">
        <f>IFERROR(INDEX('Data Dictionary'!$I$8:$I$39,MATCH(Y7,'Data Dictionary'!$K$8:$K$39,0)),"")</f>
        <v/>
      </c>
      <c r="Z201" s="181" t="str">
        <f>IFERROR(INDEX('Data Dictionary'!$I$8:$I$39,MATCH(Z7,'Data Dictionary'!$K$8:$K$39,0)),"")</f>
        <v/>
      </c>
      <c r="AA201" s="80" t="str">
        <f>IFERROR(INDEX('Data Dictionary'!$I$8:$I$34,MATCH(AA7,'Data Dictionary'!$M$8:$M$34,0)),"")</f>
        <v/>
      </c>
      <c r="AB201" s="80" t="str">
        <f>IFERROR(INDEX('Data Dictionary'!$I$8:$I$34,MATCH(AB7,'Data Dictionary'!$M$8:$M$34,0)),"")</f>
        <v/>
      </c>
      <c r="AC201" s="80" t="str">
        <f>IFERROR(INDEX('Data Dictionary'!$I$8:$I$34,MATCH(AC7,'Data Dictionary'!$M$8:$M$34,0)),"")</f>
        <v/>
      </c>
      <c r="AD201" s="80" t="str">
        <f>IFERROR(INDEX('Data Dictionary'!$I$8:$I$34,MATCH(AD7,'Data Dictionary'!$M$8:$M$34,0)),"")</f>
        <v/>
      </c>
      <c r="AE201" s="80" t="str">
        <f>IFERROR(INDEX('Data Dictionary'!$I$8:$I$34,MATCH(AE7,'Data Dictionary'!$M$8:$M$34,0)),"")</f>
        <v/>
      </c>
      <c r="AF201" s="81"/>
      <c r="AG201" s="81"/>
      <c r="AH201" s="81"/>
      <c r="AI201" s="81"/>
      <c r="AJ201" s="81"/>
      <c r="AK201" s="81"/>
      <c r="AL201" s="81"/>
      <c r="AM201" s="81"/>
      <c r="AN201" s="81"/>
    </row>
    <row r="202" spans="1:40" x14ac:dyDescent="0.2">
      <c r="A202" s="84">
        <v>195</v>
      </c>
      <c r="B202" s="84" t="str">
        <f ca="1"/>
        <v>Tonga</v>
      </c>
      <c r="C202" s="84" t="str">
        <f ca="1"/>
        <v>TON</v>
      </c>
      <c r="D202" s="84" t="str">
        <f ca="1"/>
        <v>EAS           East Asia &amp; Pacific</v>
      </c>
      <c r="E202" s="84" t="str">
        <f ca="1"/>
        <v>IDA</v>
      </c>
      <c r="F202" s="190" t="str">
        <f t="shared" ca="1" si="6"/>
        <v/>
      </c>
      <c r="G202" s="80">
        <f>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$M$4:$V$4,
                    (M202:V202),
                    "")),
            1,
            0))
        =0,
    NA(),
    IF(
        Parameters!$D$15=1,
        IF(
            SUM(--(ISNUMBER(IF($M$4:$V$4=1,(M202:V202),""))))&gt;0,
            MAX(IF(
                ISNUMBER(M202:V202),
                IF(
                    M$4:V$4=1,
                    M202:V202,
                    ""),
                "")),
            MAX(IF(
                ISNUMBER(M202:V202),
                IF(
                    M$4:V$4=2,
                    M202:V202,
                    ""),
                ""))
        ),
        IF(
            Parameters!$D$16=1,
            IFERROR(
                AVERAGE(IF(
                    ISNUMBER(M202:V202),
                    IF(
                        M$4:V$4=1,
                        M202:V202,
                        ""),
                    "")),
                AVERAGE(IF(
                    ISNUMBER(M202:V202),
                    IF(
                        M$4:V$4=2,
                        M202:V202,
                        ""),
                    ""))
            ),
            IF(
                Parameters!$D$17=1,
                IFERROR(
                    IF(
                        OR(
                            IF(
                                ISNUMBER(M202:V202),
                                IF(
                                    M$4:V$4=1,
                                    M202:V202,
                                    ""),
                                "")
                            =0),
                        0,
                        GEOMEAN(IF(
                            ISNUMBER(M202:V202),
                            IF(
                                M$4:V$4=1,
                                M202:V202,
                                ""),
                            ""))
                    ),
                    IF(
                        OR(IF(
                            ISNUMBER(M202:V202),
                            IF(
                                M$4:V$4=2,
                                M202:V202,
                                ""),
                            "")
                            =0),
                        0,
                        GEOMEAN(IF(
                            ISNUMBER(M202:V202),
                            IF(
                                M$4:V$4=2,
                                M202:V202,
                                ""),
                            "")))
                )
            )
        )
    )
)</f>
        <v>7</v>
      </c>
      <c r="I202" s="191" cm="1">
        <f t="array" ref="I202">IF(
    SUM(IF(
            ISNUMBER(
                IF(
                    $M$5:$V$5,
                    (M202:V202),
                    "")),
            1,
            0))
        =0,
    NA(),
    IF(
        Parameters!$D$15=1,
        IF(
            SUM(--(ISNUMBER(IF($M$5:$V$5=1,(M202:V202),""))))&gt;0,
            MAX(IF(
                ISNUMBER(M202:V202),
                IF(
                    M$5:V$5=1,
                    M202:V202,
                    ""),
                "")),
            MAX(IF(
                ISNUMBER(M202:V202),
                IF(
                    M$5:V$5=2,
                    M202:V202,
                    ""),
                ""))
        ),
        IF(
            Parameters!$D$16=1,
            IFERROR(
                AVERAGE(IF(
                    ISNUMBER(M202:V202),
                    IF(
                        M$5:V$5=1,
                        M202:V202,
                        ""),
                    "")),
                AVERAGE(IF(
                    ISNUMBER(M202:V202),
                    IF(
                        M$5:V$5=2,
                        M202:V202,
                        ""),
                    ""))
            ),
            IF(
                Parameters!$D$17=1,
                IFERROR(
                    IF(
                        OR(
                            IF(
                                ISNUMBER(M202:V202),
                                IF(
                                    M$5:V$5=1,
                                    M202:V202,
                                    ""),
                                "")
                            =0),
                        0,
                        GEOMEAN(IF(
                            ISNUMBER(M202:V202),
                            IF(
                                M$5:V$5=1,
                                M202:V202,
                                ""),
                            ""))
                    ),
                    IF(
                        OR(IF(
                            ISNUMBER(M202:V202),
                            IF(
                                M$5:V$5=2,
                                M202:V202,
                                ""),
                            "")
                            =0),
                        0,
                        GEOMEAN(IF(
                            ISNUMBER(M202:V202),
                            IF(
                                M$5:V$5=2,
                                M202:V202,
                                ""),
                            "")))
                )
            )
        )
    )
)</f>
        <v>0</v>
      </c>
      <c r="J202" s="242">
        <v>44753</v>
      </c>
      <c r="K202" s="242">
        <v>45019</v>
      </c>
      <c r="L202" s="91" t="s">
        <v>330</v>
      </c>
      <c r="M202" s="192">
        <v>7</v>
      </c>
      <c r="N202" s="192" t="s">
        <v>409</v>
      </c>
      <c r="O202" s="192">
        <v>0</v>
      </c>
      <c r="P202" s="192">
        <v>0</v>
      </c>
      <c r="Q202" s="192">
        <v>0</v>
      </c>
      <c r="R202" s="192" t="s">
        <v>409</v>
      </c>
      <c r="S202" s="192">
        <v>5.2</v>
      </c>
      <c r="T202" s="192" t="s">
        <v>409</v>
      </c>
      <c r="U202" s="192">
        <v>0</v>
      </c>
      <c r="V202" s="192" t="s">
        <v>409</v>
      </c>
      <c r="W202" s="192">
        <v>0</v>
      </c>
      <c r="X202" s="192" t="s">
        <v>409</v>
      </c>
      <c r="Y202" s="181" t="str">
        <f>IFERROR(INDEX('Data Dictionary'!$J$8:$J$39,MATCH(Y7,'Data Dictionary'!$K$8:$K$39,0)),"")</f>
        <v/>
      </c>
      <c r="Z202" s="181" t="str">
        <f>IFERROR(INDEX('Data Dictionary'!$J$8:$J$39,MATCH(Z7,'Data Dictionary'!$K$8:$K$39,0)),"")</f>
        <v/>
      </c>
      <c r="AA202" s="80" t="str">
        <f>IFERROR(INDEX('Data Dictionary'!$J$8:$J$34,MATCH(AA7,'Data Dictionary'!$M$8:$M$34,0)),"")</f>
        <v/>
      </c>
      <c r="AB202" s="80" t="str">
        <f>IFERROR(INDEX('Data Dictionary'!$J$8:$J$34,MATCH(AB7,'Data Dictionary'!$M$8:$M$34,0)),"")</f>
        <v/>
      </c>
      <c r="AC202" s="80" t="str">
        <f>IFERROR(INDEX('Data Dictionary'!$J$8:$J$34,MATCH(AC7,'Data Dictionary'!$M$8:$M$34,0)),"")</f>
        <v/>
      </c>
      <c r="AD202" s="80" t="str">
        <f>IFERROR(INDEX('Data Dictionary'!$J$8:$J$34,MATCH(AD7,'Data Dictionary'!$M$8:$M$34,0)),"")</f>
        <v/>
      </c>
      <c r="AE202" s="80" t="str">
        <f>IFERROR(INDEX('Data Dictionary'!$J$8:$J$34,MATCH(AE7,'Data Dictionary'!$M$8:$M$34,0)),"")</f>
        <v/>
      </c>
      <c r="AF202" s="81"/>
      <c r="AG202" s="81"/>
      <c r="AH202" s="81"/>
      <c r="AI202" s="81"/>
      <c r="AJ202" s="81"/>
      <c r="AK202" s="81"/>
      <c r="AL202" s="81"/>
      <c r="AM202" s="81"/>
      <c r="AN202" s="81"/>
    </row>
    <row r="203" spans="1:40" x14ac:dyDescent="0.2">
      <c r="A203" s="84">
        <v>196</v>
      </c>
      <c r="B203" s="84" t="str">
        <f ca="1"/>
        <v>Trinidad and Tobago</v>
      </c>
      <c r="C203" s="84" t="str">
        <f ca="1"/>
        <v>TTO</v>
      </c>
      <c r="D203" s="84" t="str">
        <f ca="1"/>
        <v>LCN           Latin America &amp; Caribbean</v>
      </c>
      <c r="E203" s="84" t="str">
        <f ca="1"/>
        <v>IBRD</v>
      </c>
      <c r="F203" s="190" t="str">
        <f t="shared" ca="1" si="6"/>
        <v/>
      </c>
      <c r="G203" s="80">
        <f>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6.0553007081949781</v>
      </c>
      <c r="H203" s="80" cm="1">
        <f t="array" ref="H203">IF(
    SUM(IF(
            ISNUMBER(
                IF(
                    $M$4:$V$4,
                    (M203:V203),
                    "")),
            1,
            0))
        =0,
    NA(),
    IF(
        Parameters!$D$15=1,
        IF(
            SUM(--(ISNUMBER(IF($M$4:$V$4=1,(M203:V203),""))))&gt;0,
            MAX(IF(
                ISNUMBER(M203:V203),
                IF(
                    M$4:V$4=1,
                    M203:V203,
                    ""),
                "")),
            MAX(IF(
                ISNUMBER(M203:V203),
                IF(
                    M$4:V$4=2,
                    M203:V203,
                    ""),
                ""))
        ),
        IF(
            Parameters!$D$16=1,
            IFERROR(
                AVERAGE(IF(
                    ISNUMBER(M203:V203),
                    IF(
                        M$4:V$4=1,
                        M203:V203,
                        ""),
                    "")),
                AVERAGE(IF(
                    ISNUMBER(M203:V203),
                    IF(
                        M$4:V$4=2,
                        M203:V203,
                        ""),
                    ""))
            ),
            IF(
                Parameters!$D$17=1,
                IFERROR(
                    IF(
                        OR(
                            IF(
                                ISNUMBER(M203:V203),
                                IF(
                                    M$4:V$4=1,
                                    M203:V203,
                                    ""),
                                "")
                            =0),
                        0,
                        GEOMEAN(IF(
                            ISNUMBER(M203:V203),
                            IF(
                                M$4:V$4=1,
                                M203:V203,
                                ""),
                            ""))
                    ),
                    IF(
                        OR(IF(
                            ISNUMBER(M203:V203),
                            IF(
                                M$4:V$4=2,
                                M203:V203,
                                ""),
                            "")
                            =0),
                        0,
                        GEOMEAN(IF(
                            ISNUMBER(M203:V203),
                            IF(
                                M$4:V$4=2,
                                M203:V203,
                                ""),
                            "")))
                )
            )
        )
    )
)</f>
        <v>3.6666666666666599</v>
      </c>
      <c r="I203" s="191" cm="1">
        <f t="array" ref="I203">IF(
    SUM(IF(
            ISNUMBER(
                IF(
                    $M$5:$V$5,
                    (M203:V203),
                    "")),
            1,
            0))
        =0,
    NA(),
    IF(
        Parameters!$D$15=1,
        IF(
            SUM(--(ISNUMBER(IF($M$5:$V$5=1,(M203:V203),""))))&gt;0,
            MAX(IF(
                ISNUMBER(M203:V203),
                IF(
                    M$5:V$5=1,
                    M203:V203,
                    ""),
                "")),
            MAX(IF(
                ISNUMBER(M203:V203),
                IF(
                    M$5:V$5=2,
                    M203:V203,
                    ""),
                ""))
        ),
        IF(
            Parameters!$D$16=1,
            IFERROR(
                AVERAGE(IF(
                    ISNUMBER(M203:V203),
                    IF(
                        M$5:V$5=1,
                        M203:V203,
                        ""),
                    "")),
                AVERAGE(IF(
                    ISNUMBER(M203:V203),
                    IF(
                        M$5:V$5=2,
                        M203:V203,
                        ""),
                    ""))
            ),
            IF(
                Parameters!$D$17=1,
                IFERROR(
                    IF(
                        OR(
                            IF(
                                ISNUMBER(M203:V203),
                                IF(
                                    M$5:V$5=1,
                                    M203:V203,
                                    ""),
                                "")
                            =0),
                        0,
                        GEOMEAN(IF(
                            ISNUMBER(M203:V203),
                            IF(
                                M$5:V$5=1,
                                M203:V203,
                                ""),
                            ""))
                    ),
                    IF(
                        OR(IF(
                            ISNUMBER(M203:V203),
                            IF(
                                M$5:V$5=2,
                                M203:V203,
                                ""),
                            "")
                            =0),
                        0,
                        GEOMEAN(IF(
                            ISNUMBER(M203:V203),
                            IF(
                                M$5:V$5=2,
                                M203:V203,
                                ""),
                            "")))
                )
            )
        )
    )
)</f>
        <v>10</v>
      </c>
      <c r="J203" s="242">
        <v>45142</v>
      </c>
      <c r="K203" s="242">
        <v>45142</v>
      </c>
      <c r="L203" s="91" t="s">
        <v>332</v>
      </c>
      <c r="M203" s="192">
        <v>3.6666666666666599</v>
      </c>
      <c r="N203" s="192" t="s">
        <v>409</v>
      </c>
      <c r="O203" s="192">
        <v>0</v>
      </c>
      <c r="P203" s="192">
        <v>0</v>
      </c>
      <c r="Q203" s="192">
        <v>10</v>
      </c>
      <c r="R203" s="192" t="s">
        <v>409</v>
      </c>
      <c r="S203" s="192">
        <v>3.2</v>
      </c>
      <c r="T203" s="192" t="s">
        <v>409</v>
      </c>
      <c r="U203" s="192">
        <v>0</v>
      </c>
      <c r="V203" s="192" t="s">
        <v>409</v>
      </c>
      <c r="W203" s="192">
        <v>1</v>
      </c>
      <c r="X203" s="192" t="s">
        <v>409</v>
      </c>
      <c r="Y203" s="80"/>
      <c r="Z203" s="80"/>
      <c r="AA203" s="80"/>
      <c r="AB203" s="80"/>
      <c r="AC203" s="80"/>
      <c r="AD203" s="80"/>
      <c r="AE203" s="80"/>
      <c r="AF203" s="81"/>
      <c r="AG203" s="81"/>
      <c r="AH203" s="81"/>
      <c r="AI203" s="81"/>
      <c r="AJ203" s="81"/>
      <c r="AK203" s="81"/>
      <c r="AL203" s="81"/>
      <c r="AM203" s="81"/>
      <c r="AN203" s="81"/>
    </row>
    <row r="204" spans="1:40" x14ac:dyDescent="0.2">
      <c r="A204" s="84">
        <v>197</v>
      </c>
      <c r="B204" s="84" t="str">
        <f ca="1"/>
        <v>Tunisia</v>
      </c>
      <c r="C204" s="84" t="str">
        <f ca="1"/>
        <v>TUN</v>
      </c>
      <c r="D204" s="84" t="str">
        <f ca="1"/>
        <v>MEA           Middle East &amp; North Africa</v>
      </c>
      <c r="E204" s="84" t="str">
        <f ca="1"/>
        <v>IBRD</v>
      </c>
      <c r="F204" s="190" t="str">
        <f t="shared" ca="1" si="6"/>
        <v/>
      </c>
      <c r="G204" s="80">
        <f>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7.5277265270908051</v>
      </c>
      <c r="H204" s="80" cm="1">
        <f t="array" ref="H204">IF(
    SUM(IF(
            ISNUMBER(
                IF(
                    $M$4:$V$4,
                    (M204:V204),
                    "")),
            1,
            0))
        =0,
    NA(),
    IF(
        Parameters!$D$15=1,
        IF(
            SUM(--(ISNUMBER(IF($M$4:$V$4=1,(M204:V204),""))))&gt;0,
            MAX(IF(
                ISNUMBER(M204:V204),
                IF(
                    M$4:V$4=1,
                    M204:V204,
                    ""),
                "")),
            MAX(IF(
                ISNUMBER(M204:V204),
                IF(
                    M$4:V$4=2,
                    M204:V204,
                    ""),
                ""))
        ),
        IF(
            Parameters!$D$16=1,
            IFERROR(
                AVERAGE(IF(
                    ISNUMBER(M204:V204),
                    IF(
                        M$4:V$4=1,
                        M204:V204,
                        ""),
                    "")),
                AVERAGE(IF(
                    ISNUMBER(M204:V204),
                    IF(
                        M$4:V$4=2,
                        M204:V204,
                        ""),
                    ""))
            ),
            IF(
                Parameters!$D$17=1,
                IFERROR(
                    IF(
                        OR(
                            IF(
                                ISNUMBER(M204:V204),
                                IF(
                                    M$4:V$4=1,
                                    M204:V204,
                                    ""),
                                "")
                            =0),
                        0,
                        GEOMEAN(IF(
                            ISNUMBER(M204:V204),
                            IF(
                                M$4:V$4=1,
                                M204:V204,
                                ""),
                            ""))
                    ),
                    IF(
                        OR(IF(
                            ISNUMBER(M204:V204),
                            IF(
                                M$4:V$4=2,
                                M204:V204,
                                ""),
                            "")
                            =0),
                        0,
                        GEOMEAN(IF(
                            ISNUMBER(M204:V204),
                            IF(
                                M$4:V$4=2,
                                M204:V204,
                                ""),
                            "")))
                )
            )
        )
    )
)</f>
        <v>5.6666666666666599</v>
      </c>
      <c r="I204" s="191" cm="1">
        <f t="array" ref="I204">IF(
    SUM(IF(
            ISNUMBER(
                IF(
                    $M$5:$V$5,
                    (M204:V204),
                    "")),
            1,
            0))
        =0,
    NA(),
    IF(
        Parameters!$D$15=1,
        IF(
            SUM(--(ISNUMBER(IF($M$5:$V$5=1,(M204:V204),""))))&gt;0,
            MAX(IF(
                ISNUMBER(M204:V204),
                IF(
                    M$5:V$5=1,
                    M204:V204,
                    ""),
                "")),
            MAX(IF(
                ISNUMBER(M204:V204),
                IF(
                    M$5:V$5=2,
                    M204:V204,
                    ""),
                ""))
        ),
        IF(
            Parameters!$D$16=1,
            IFERROR(
                AVERAGE(IF(
                    ISNUMBER(M204:V204),
                    IF(
                        M$5:V$5=1,
                        M204:V204,
                        ""),
                    "")),
                AVERAGE(IF(
                    ISNUMBER(M204:V204),
                    IF(
                        M$5:V$5=2,
                        M204:V204,
                        ""),
                    ""))
            ),
            IF(
                Parameters!$D$17=1,
                IFERROR(
                    IF(
                        OR(
                            IF(
                                ISNUMBER(M204:V204),
                                IF(
                                    M$5:V$5=1,
                                    M204:V204,
                                    ""),
                                "")
                            =0),
                        0,
                        GEOMEAN(IF(
                            ISNUMBER(M204:V204),
                            IF(
                                M$5:V$5=1,
                                M204:V204,
                                ""),
                            ""))
                    ),
                    IF(
                        OR(IF(
                            ISNUMBER(M204:V204),
                            IF(
                                M$5:V$5=2,
                                M204:V204,
                                ""),
                            "")
                            =0),
                        0,
                        GEOMEAN(IF(
                            ISNUMBER(M204:V204),
                            IF(
                                M$5:V$5=2,
                                M204:V204,
                                ""),
                            "")))
                )
            )
        )
    )
)</f>
        <v>10</v>
      </c>
      <c r="J204" s="242">
        <v>45142</v>
      </c>
      <c r="K204" s="242">
        <v>45145</v>
      </c>
      <c r="L204" s="91" t="s">
        <v>334</v>
      </c>
      <c r="M204" s="192">
        <v>5.6666666666666599</v>
      </c>
      <c r="N204" s="192">
        <v>10</v>
      </c>
      <c r="O204" s="192">
        <v>0</v>
      </c>
      <c r="P204" s="192">
        <v>0</v>
      </c>
      <c r="Q204" s="192">
        <v>0</v>
      </c>
      <c r="R204" s="192" t="s">
        <v>409</v>
      </c>
      <c r="S204" s="192">
        <v>4.4000000000000004</v>
      </c>
      <c r="T204" s="192" t="s">
        <v>852</v>
      </c>
      <c r="U204" s="192">
        <v>0</v>
      </c>
      <c r="V204" s="192" t="s">
        <v>409</v>
      </c>
      <c r="W204" s="192">
        <v>0</v>
      </c>
      <c r="X204" s="192" t="s">
        <v>409</v>
      </c>
      <c r="Y204" s="80"/>
      <c r="Z204" s="80"/>
      <c r="AA204" s="80"/>
      <c r="AB204" s="80"/>
      <c r="AC204" s="80"/>
      <c r="AD204" s="80"/>
      <c r="AE204" s="80"/>
      <c r="AF204" s="81"/>
      <c r="AG204" s="81"/>
      <c r="AH204" s="81"/>
      <c r="AI204" s="81"/>
      <c r="AJ204" s="81"/>
      <c r="AK204" s="81"/>
      <c r="AL204" s="81"/>
      <c r="AM204" s="81"/>
      <c r="AN204" s="81"/>
    </row>
    <row r="205" spans="1:40" x14ac:dyDescent="0.2">
      <c r="A205" s="84">
        <v>198</v>
      </c>
      <c r="B205" s="84" t="str">
        <f ca="1"/>
        <v>Türkiye</v>
      </c>
      <c r="C205" s="84" t="str">
        <f ca="1"/>
        <v>TUR</v>
      </c>
      <c r="D205" s="84" t="str">
        <f ca="1"/>
        <v>ECS           Europe &amp; Central Asia</v>
      </c>
      <c r="E205" s="84" t="str">
        <f ca="1"/>
        <v>IBRD</v>
      </c>
      <c r="F205" s="190" t="str">
        <f t="shared" ca="1" si="6"/>
        <v/>
      </c>
      <c r="G205" s="80">
        <f>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9.3094933625126242</v>
      </c>
      <c r="H205" s="80" cm="1">
        <f t="array" ref="H205">IF(
    SUM(IF(
            ISNUMBER(
                IF(
                    $M$4:$V$4,
                    (M205:V205),
                    "")),
            1,
            0))
        =0,
    NA(),
    IF(
        Parameters!$D$15=1,
        IF(
            SUM(--(ISNUMBER(IF($M$4:$V$4=1,(M205:V205),""))))&gt;0,
            MAX(IF(
                ISNUMBER(M205:V205),
                IF(
                    M$4:V$4=1,
                    M205:V205,
                    ""),
                "")),
            MAX(IF(
                ISNUMBER(M205:V205),
                IF(
                    M$4:V$4=2,
                    M205:V205,
                    ""),
                ""))
        ),
        IF(
            Parameters!$D$16=1,
            IFERROR(
                AVERAGE(IF(
                    ISNUMBER(M205:V205),
                    IF(
                        M$4:V$4=1,
                        M205:V205,
                        ""),
                    "")),
                AVERAGE(IF(
                    ISNUMBER(M205:V205),
                    IF(
                        M$4:V$4=2,
                        M205:V205,
                        ""),
                    ""))
            ),
            IF(
                Parameters!$D$17=1,
                IFERROR(
                    IF(
                        OR(
                            IF(
                                ISNUMBER(M205:V205),
                                IF(
                                    M$4:V$4=1,
                                    M205:V205,
                                    ""),
                                "")
                            =0),
                        0,
                        GEOMEAN(IF(
                            ISNUMBER(M205:V205),
                            IF(
                                M$4:V$4=1,
                                M205:V205,
                                ""),
                            ""))
                    ),
                    IF(
                        OR(IF(
                            ISNUMBER(M205:V205),
                            IF(
                                M$4:V$4=2,
                                M205:V205,
                                ""),
                            "")
                            =0),
                        0,
                        GEOMEAN(IF(
                            ISNUMBER(M205:V205),
                            IF(
                                M$4:V$4=2,
                                M205:V205,
                                ""),
                            "")))
                )
            )
        )
    )
)</f>
        <v>8.6666666666666607</v>
      </c>
      <c r="I205" s="191" cm="1">
        <f t="array" ref="I205">IF(
    SUM(IF(
            ISNUMBER(
                IF(
                    $M$5:$V$5,
                    (M205:V205),
                    "")),
            1,
            0))
        =0,
    NA(),
    IF(
        Parameters!$D$15=1,
        IF(
            SUM(--(ISNUMBER(IF($M$5:$V$5=1,(M205:V205),""))))&gt;0,
            MAX(IF(
                ISNUMBER(M205:V205),
                IF(
                    M$5:V$5=1,
                    M205:V205,
                    ""),
                "")),
            MAX(IF(
                ISNUMBER(M205:V205),
                IF(
                    M$5:V$5=2,
                    M205:V205,
                    ""),
                ""))
        ),
        IF(
            Parameters!$D$16=1,
            IFERROR(
                AVERAGE(IF(
                    ISNUMBER(M205:V205),
                    IF(
                        M$5:V$5=1,
                        M205:V205,
                        ""),
                    "")),
                AVERAGE(IF(
                    ISNUMBER(M205:V205),
                    IF(
                        M$5:V$5=2,
                        M205:V205,
                        ""),
                    ""))
            ),
            IF(
                Parameters!$D$17=1,
                IFERROR(
                    IF(
                        OR(
                            IF(
                                ISNUMBER(M205:V205),
                                IF(
                                    M$5:V$5=1,
                                    M205:V205,
                                    ""),
                                "")
                            =0),
                        0,
                        GEOMEAN(IF(
                            ISNUMBER(M205:V205),
                            IF(
                                M$5:V$5=1,
                                M205:V205,
                                ""),
                            ""))
                    ),
                    IF(
                        OR(IF(
                            ISNUMBER(M205:V205),
                            IF(
                                M$5:V$5=2,
                                M205:V205,
                                ""),
                            "")
                            =0),
                        0,
                        GEOMEAN(IF(
                            ISNUMBER(M205:V205),
                            IF(
                                M$5:V$5=2,
                                M205:V205,
                                ""),
                            "")))
                )
            )
        )
    )
)</f>
        <v>10</v>
      </c>
      <c r="J205" s="242">
        <v>45142</v>
      </c>
      <c r="K205" s="242">
        <v>45145</v>
      </c>
      <c r="L205" s="91" t="s">
        <v>335</v>
      </c>
      <c r="M205" s="192">
        <v>8.6666666666666607</v>
      </c>
      <c r="N205" s="192" t="s">
        <v>409</v>
      </c>
      <c r="O205" s="192">
        <v>0</v>
      </c>
      <c r="P205" s="192">
        <v>10</v>
      </c>
      <c r="Q205" s="192">
        <v>0</v>
      </c>
      <c r="R205" s="192" t="s">
        <v>409</v>
      </c>
      <c r="S205" s="192">
        <v>6.2</v>
      </c>
      <c r="T205" s="192" t="s">
        <v>409</v>
      </c>
      <c r="U205" s="192">
        <v>0</v>
      </c>
      <c r="V205" s="192" t="s">
        <v>922</v>
      </c>
      <c r="W205" s="192">
        <v>0</v>
      </c>
      <c r="X205" s="192" t="s">
        <v>409</v>
      </c>
      <c r="Y205" s="80"/>
      <c r="Z205" s="80"/>
      <c r="AA205" s="80"/>
      <c r="AB205" s="80"/>
      <c r="AC205" s="80"/>
      <c r="AD205" s="80"/>
      <c r="AE205" s="80"/>
      <c r="AF205" s="81"/>
      <c r="AG205" s="81"/>
      <c r="AH205" s="81"/>
      <c r="AI205" s="81"/>
      <c r="AJ205" s="81"/>
      <c r="AK205" s="81"/>
      <c r="AL205" s="81"/>
      <c r="AM205" s="81"/>
      <c r="AN205" s="81"/>
    </row>
    <row r="206" spans="1:40" x14ac:dyDescent="0.2">
      <c r="A206" s="84">
        <v>199</v>
      </c>
      <c r="B206" s="35" t="str">
        <f ca="1"/>
        <v>Tuvalu</v>
      </c>
      <c r="C206" s="35" t="str">
        <f ca="1"/>
        <v>TUV</v>
      </c>
      <c r="D206" s="35" t="str">
        <f ca="1"/>
        <v>EAS           East Asia &amp; Pacific</v>
      </c>
      <c r="E206" s="35" t="str">
        <f ca="1"/>
        <v>IDA</v>
      </c>
      <c r="F206" s="190" t="str">
        <f t="shared" ca="1" si="6"/>
        <v/>
      </c>
      <c r="G206" s="80">
        <f>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0</v>
      </c>
      <c r="H206" s="80" cm="1">
        <f t="array" ref="H206">IF(
    SUM(IF(
            ISNUMBER(
                IF(
                    $M$4:$V$4,
                    (M206:V206),
                    "")),
            1,
            0))
        =0,
    NA(),
    IF(
        Parameters!$D$15=1,
        IF(
            SUM(--(ISNUMBER(IF($M$4:$V$4=1,(M206:V206),""))))&gt;0,
            MAX(IF(
                ISNUMBER(M206:V206),
                IF(
                    M$4:V$4=1,
                    M206:V206,
                    ""),
                "")),
            MAX(IF(
                ISNUMBER(M206:V206),
                IF(
                    M$4:V$4=2,
                    M206:V206,
                    ""),
                ""))
        ),
        IF(
            Parameters!$D$16=1,
            IFERROR(
                AVERAGE(IF(
                    ISNUMBER(M206:V206),
                    IF(
                        M$4:V$4=1,
                        M206:V206,
                        ""),
                    "")),
                AVERAGE(IF(
                    ISNUMBER(M206:V206),
                    IF(
                        M$4:V$4=2,
                        M206:V206,
                        ""),
                    ""))
            ),
            IF(
                Parameters!$D$17=1,
                IFERROR(
                    IF(
                        OR(
                            IF(
                                ISNUMBER(M206:V206),
                                IF(
                                    M$4:V$4=1,
                                    M206:V206,
                                    ""),
                                "")
                            =0),
                        0,
                        GEOMEAN(IF(
                            ISNUMBER(M206:V206),
                            IF(
                                M$4:V$4=1,
                                M206:V206,
                                ""),
                            ""))
                    ),
                    IF(
                        OR(IF(
                            ISNUMBER(M206:V206),
                            IF(
                                M$4:V$4=2,
                                M206:V206,
                                ""),
                            "")
                            =0),
                        0,
                        GEOMEAN(IF(
                            ISNUMBER(M206:V206),
                            IF(
                                M$4:V$4=2,
                                M206:V206,
                                ""),
                            "")))
                )
            )
        )
    )
)</f>
        <v>3.3333333333333299</v>
      </c>
      <c r="I206" s="191" cm="1">
        <f t="array" ref="I206">IF(
    SUM(IF(
            ISNUMBER(
                IF(
                    $M$5:$V$5,
                    (M206:V206),
                    "")),
            1,
            0))
        =0,
    NA(),
    IF(
        Parameters!$D$15=1,
        IF(
            SUM(--(ISNUMBER(IF($M$5:$V$5=1,(M206:V206),""))))&gt;0,
            MAX(IF(
                ISNUMBER(M206:V206),
                IF(
                    M$5:V$5=1,
                    M206:V206,
                    ""),
                "")),
            MAX(IF(
                ISNUMBER(M206:V206),
                IF(
                    M$5:V$5=2,
                    M206:V206,
                    ""),
                ""))
        ),
        IF(
            Parameters!$D$16=1,
            IFERROR(
                AVERAGE(IF(
                    ISNUMBER(M206:V206),
                    IF(
                        M$5:V$5=1,
                        M206:V206,
                        ""),
                    "")),
                AVERAGE(IF(
                    ISNUMBER(M206:V206),
                    IF(
                        M$5:V$5=2,
                        M206:V206,
                        ""),
                    ""))
            ),
            IF(
                Parameters!$D$17=1,
                IFERROR(
                    IF(
                        OR(
                            IF(
                                ISNUMBER(M206:V206),
                                IF(
                                    M$5:V$5=1,
                                    M206:V206,
                                    ""),
                                "")
                            =0),
                        0,
                        GEOMEAN(IF(
                            ISNUMBER(M206:V206),
                            IF(
                                M$5:V$5=1,
                                M206:V206,
                                ""),
                            ""))
                    ),
                    IF(
                        OR(IF(
                            ISNUMBER(M206:V206),
                            IF(
                                M$5:V$5=2,
                                M206:V206,
                                ""),
                            "")
                            =0),
                        0,
                        GEOMEAN(IF(
                            ISNUMBER(M206:V206),
                            IF(
                                M$5:V$5=2,
                                M206:V206,
                                ""),
                            "")))
                )
            )
        )
    )
)</f>
        <v>0</v>
      </c>
      <c r="J206" s="242">
        <v>45142</v>
      </c>
      <c r="K206" s="242">
        <v>45075</v>
      </c>
      <c r="L206" s="91" t="s">
        <v>337</v>
      </c>
      <c r="M206" s="192">
        <v>3.3333333333333299</v>
      </c>
      <c r="N206" s="192" t="s">
        <v>409</v>
      </c>
      <c r="O206" s="192">
        <v>0</v>
      </c>
      <c r="P206" s="192">
        <v>0</v>
      </c>
      <c r="Q206" s="192">
        <v>0</v>
      </c>
      <c r="R206" s="192" t="s">
        <v>409</v>
      </c>
      <c r="S206" s="192">
        <v>3</v>
      </c>
      <c r="T206" s="192" t="s">
        <v>409</v>
      </c>
      <c r="U206" s="192">
        <v>0</v>
      </c>
      <c r="V206" s="192" t="s">
        <v>409</v>
      </c>
      <c r="W206" s="192">
        <v>0</v>
      </c>
      <c r="X206" s="192" t="s">
        <v>409</v>
      </c>
    </row>
    <row r="207" spans="1:40" x14ac:dyDescent="0.2">
      <c r="A207" s="84">
        <v>200</v>
      </c>
      <c r="B207" s="35" t="str">
        <f ca="1"/>
        <v>Taiwan, China</v>
      </c>
      <c r="C207" s="35" t="str">
        <f ca="1"/>
        <v>TWN</v>
      </c>
      <c r="D207" s="35" t="str">
        <f ca="1"/>
        <v>EAS           East Asia &amp; Pacific</v>
      </c>
      <c r="E207" s="35" t="str">
        <f ca="1"/>
        <v>NA</v>
      </c>
      <c r="F207" s="190" t="str">
        <f t="shared" ca="1" si="6"/>
        <v/>
      </c>
      <c r="G207" s="80">
        <f>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0</v>
      </c>
      <c r="H207" s="80" t="e" cm="1">
        <f t="array" ref="H207">IF(
    SUM(IF(
            ISNUMBER(
                IF(
                    $M$4:$V$4,
                    (M207:V207),
                    "")),
            1,
            0))
        =0,
    NA(),
    IF(
        Parameters!$D$15=1,
        IF(
            SUM(--(ISNUMBER(IF($M$4:$V$4=1,(M207:V207),""))))&gt;0,
            MAX(IF(
                ISNUMBER(M207:V207),
                IF(
                    M$4:V$4=1,
                    M207:V207,
                    ""),
                "")),
            MAX(IF(
                ISNUMBER(M207:V207),
                IF(
                    M$4:V$4=2,
                    M207:V207,
                    ""),
                ""))
        ),
        IF(
            Parameters!$D$16=1,
            IFERROR(
                AVERAGE(IF(
                    ISNUMBER(M207:V207),
                    IF(
                        M$4:V$4=1,
                        M207:V207,
                        ""),
                    "")),
                AVERAGE(IF(
                    ISNUMBER(M207:V207),
                    IF(
                        M$4:V$4=2,
                        M207:V207,
                        ""),
                    ""))
            ),
            IF(
                Parameters!$D$17=1,
                IFERROR(
                    IF(
                        OR(
                            IF(
                                ISNUMBER(M207:V207),
                                IF(
                                    M$4:V$4=1,
                                    M207:V207,
                                    ""),
                                "")
                            =0),
                        0,
                        GEOMEAN(IF(
                            ISNUMBER(M207:V207),
                            IF(
                                M$4:V$4=1,
                                M207:V207,
                                ""),
                            ""))
                    ),
                    IF(
                        OR(IF(
                            ISNUMBER(M207:V207),
                            IF(
                                M$4:V$4=2,
                                M207:V207,
                                ""),
                            "")
                            =0),
                        0,
                        GEOMEAN(IF(
                            ISNUMBER(M207:V207),
                            IF(
                                M$4:V$4=2,
                                M207:V207,
                                ""),
                            "")))
                )
            )
        )
    )
)</f>
        <v>#N/A</v>
      </c>
      <c r="I207" s="191" cm="1">
        <f t="array" ref="I207">IF(
    SUM(IF(
            ISNUMBER(
                IF(
                    $M$5:$V$5,
                    (M207:V207),
                    "")),
            1,
            0))
        =0,
    NA(),
    IF(
        Parameters!$D$15=1,
        IF(
            SUM(--(ISNUMBER(IF($M$5:$V$5=1,(M207:V207),""))))&gt;0,
            MAX(IF(
                ISNUMBER(M207:V207),
                IF(
                    M$5:V$5=1,
                    M207:V207,
                    ""),
                "")),
            MAX(IF(
                ISNUMBER(M207:V207),
                IF(
                    M$5:V$5=2,
                    M207:V207,
                    ""),
                ""))
        ),
        IF(
            Parameters!$D$16=1,
            IFERROR(
                AVERAGE(IF(
                    ISNUMBER(M207:V207),
                    IF(
                        M$5:V$5=1,
                        M207:V207,
                        ""),
                    "")),
                AVERAGE(IF(
                    ISNUMBER(M207:V207),
                    IF(
                        M$5:V$5=2,
                        M207:V207,
                        ""),
                    ""))
            ),
            IF(
                Parameters!$D$17=1,
                IFERROR(
                    IF(
                        OR(
                            IF(
                                ISNUMBER(M207:V207),
                                IF(
                                    M$5:V$5=1,
                                    M207:V207,
                                    ""),
                                "")
                            =0),
                        0,
                        GEOMEAN(IF(
                            ISNUMBER(M207:V207),
                            IF(
                                M$5:V$5=1,
                                M207:V207,
                                ""),
                            ""))
                    ),
                    IF(
                        OR(IF(
                            ISNUMBER(M207:V207),
                            IF(
                                M$5:V$5=2,
                                M207:V207,
                                ""),
                            "")
                            =0),
                        0,
                        GEOMEAN(IF(
                            ISNUMBER(M207:V207),
                            IF(
                                M$5:V$5=2,
                                M207:V207,
                                ""),
                            "")))
                )
            )
        )
    )
)</f>
        <v>0</v>
      </c>
      <c r="J207" s="242">
        <v>44887</v>
      </c>
      <c r="K207" s="242">
        <v>45001</v>
      </c>
      <c r="L207" s="91" t="s">
        <v>723</v>
      </c>
      <c r="M207" s="192" t="s">
        <v>409</v>
      </c>
      <c r="N207" s="192" t="s">
        <v>409</v>
      </c>
      <c r="O207" s="192" t="s">
        <v>409</v>
      </c>
      <c r="P207" s="192">
        <v>0</v>
      </c>
      <c r="Q207" s="192">
        <v>0</v>
      </c>
      <c r="R207" s="192" t="s">
        <v>409</v>
      </c>
      <c r="S207" s="192" t="s">
        <v>409</v>
      </c>
      <c r="T207" s="192" t="s">
        <v>409</v>
      </c>
      <c r="U207" s="192" t="s">
        <v>409</v>
      </c>
      <c r="V207" s="192" t="s">
        <v>409</v>
      </c>
      <c r="W207" s="192">
        <v>0</v>
      </c>
      <c r="X207" s="192" t="s">
        <v>409</v>
      </c>
    </row>
    <row r="208" spans="1:40" x14ac:dyDescent="0.2">
      <c r="A208" s="84">
        <v>201</v>
      </c>
      <c r="B208" s="35" t="str">
        <f ca="1"/>
        <v>Tanzania</v>
      </c>
      <c r="C208" s="35" t="str">
        <f ca="1"/>
        <v>TZA</v>
      </c>
      <c r="D208" s="35" t="str">
        <f ca="1"/>
        <v>SSF           Sub-Saharan Africa</v>
      </c>
      <c r="E208" s="35" t="str">
        <f ca="1"/>
        <v>IDA</v>
      </c>
      <c r="F208" s="190" t="str">
        <f t="shared" ca="1" si="6"/>
        <v/>
      </c>
      <c r="G208" s="80">
        <f>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0</v>
      </c>
      <c r="H208" s="80" cm="1">
        <f t="array" ref="H208">IF(
    SUM(IF(
            ISNUMBER(
                IF(
                    $M$4:$V$4,
                    (M208:V208),
                    "")),
            1,
            0))
        =0,
    NA(),
    IF(
        Parameters!$D$15=1,
        IF(
            SUM(--(ISNUMBER(IF($M$4:$V$4=1,(M208:V208),""))))&gt;0,
            MAX(IF(
                ISNUMBER(M208:V208),
                IF(
                    M$4:V$4=1,
                    M208:V208,
                    ""),
                "")),
            MAX(IF(
                ISNUMBER(M208:V208),
                IF(
                    M$4:V$4=2,
                    M208:V208,
                    ""),
                ""))
        ),
        IF(
            Parameters!$D$16=1,
            IFERROR(
                AVERAGE(IF(
                    ISNUMBER(M208:V208),
                    IF(
                        M$4:V$4=1,
                        M208:V208,
                        ""),
                    "")),
                AVERAGE(IF(
                    ISNUMBER(M208:V208),
                    IF(
                        M$4:V$4=2,
                        M208:V208,
                        ""),
                    ""))
            ),
            IF(
                Parameters!$D$17=1,
                IFERROR(
                    IF(
                        OR(
                            IF(
                                ISNUMBER(M208:V208),
                                IF(
                                    M$4:V$4=1,
                                    M208:V208,
                                    ""),
                                "")
                            =0),
                        0,
                        GEOMEAN(IF(
                            ISNUMBER(M208:V208),
                            IF(
                                M$4:V$4=1,
                                M208:V208,
                                ""),
                            ""))
                    ),
                    IF(
                        OR(IF(
                            ISNUMBER(M208:V208),
                            IF(
                                M$4:V$4=2,
                                M208:V208,
                                ""),
                            "")
                            =0),
                        0,
                        GEOMEAN(IF(
                            ISNUMBER(M208:V208),
                            IF(
                                M$4:V$4=2,
                                M208:V208,
                                ""),
                            "")))
                )
            )
        )
    )
)</f>
        <v>6.8333333333333304</v>
      </c>
      <c r="I208" s="191" cm="1">
        <f t="array" ref="I208">IF(
    SUM(IF(
            ISNUMBER(
                IF(
                    $M$5:$V$5,
                    (M208:V208),
                    "")),
            1,
            0))
        =0,
    NA(),
    IF(
        Parameters!$D$15=1,
        IF(
            SUM(--(ISNUMBER(IF($M$5:$V$5=1,(M208:V208),""))))&gt;0,
            MAX(IF(
                ISNUMBER(M208:V208),
                IF(
                    M$5:V$5=1,
                    M208:V208,
                    ""),
                "")),
            MAX(IF(
                ISNUMBER(M208:V208),
                IF(
                    M$5:V$5=2,
                    M208:V208,
                    ""),
                ""))
        ),
        IF(
            Parameters!$D$16=1,
            IFERROR(
                AVERAGE(IF(
                    ISNUMBER(M208:V208),
                    IF(
                        M$5:V$5=1,
                        M208:V208,
                        ""),
                    "")),
                AVERAGE(IF(
                    ISNUMBER(M208:V208),
                    IF(
                        M$5:V$5=2,
                        M208:V208,
                        ""),
                    ""))
            ),
            IF(
                Parameters!$D$17=1,
                IFERROR(
                    IF(
                        OR(
                            IF(
                                ISNUMBER(M208:V208),
                                IF(
                                    M$5:V$5=1,
                                    M208:V208,
                                    ""),
                                "")
                            =0),
                        0,
                        GEOMEAN(IF(
                            ISNUMBER(M208:V208),
                            IF(
                                M$5:V$5=1,
                                M208:V208,
                                ""),
                            ""))
                    ),
                    IF(
                        OR(IF(
                            ISNUMBER(M208:V208),
                            IF(
                                M$5:V$5=2,
                                M208:V208,
                                ""),
                            "")
                            =0),
                        0,
                        GEOMEAN(IF(
                            ISNUMBER(M208:V208),
                            IF(
                                M$5:V$5=2,
                                M208:V208,
                                ""),
                            "")))
                )
            )
        )
    )
)</f>
        <v>0</v>
      </c>
      <c r="J208" s="242">
        <v>45142</v>
      </c>
      <c r="K208" s="242">
        <v>45142</v>
      </c>
      <c r="L208" s="91" t="s">
        <v>339</v>
      </c>
      <c r="M208" s="192">
        <v>6.8333333333333304</v>
      </c>
      <c r="N208" s="192" t="s">
        <v>409</v>
      </c>
      <c r="O208" s="192">
        <v>0</v>
      </c>
      <c r="P208" s="192">
        <v>0</v>
      </c>
      <c r="Q208" s="192">
        <v>0</v>
      </c>
      <c r="R208" s="192" t="s">
        <v>409</v>
      </c>
      <c r="S208" s="192">
        <v>5.0999999999999996</v>
      </c>
      <c r="T208" s="192" t="s">
        <v>409</v>
      </c>
      <c r="U208" s="192">
        <v>0</v>
      </c>
      <c r="V208" s="192" t="s">
        <v>409</v>
      </c>
      <c r="W208" s="192">
        <v>7.4999999999999997E-2</v>
      </c>
      <c r="X208" s="192" t="s">
        <v>409</v>
      </c>
    </row>
    <row r="209" spans="1:24" x14ac:dyDescent="0.2">
      <c r="A209" s="84">
        <v>202</v>
      </c>
      <c r="B209" s="35" t="str">
        <f ca="1"/>
        <v>Uganda</v>
      </c>
      <c r="C209" s="35" t="str">
        <f ca="1"/>
        <v>UGA</v>
      </c>
      <c r="D209" s="35" t="str">
        <f ca="1"/>
        <v>SSF           Sub-Saharan Africa</v>
      </c>
      <c r="E209" s="35" t="str">
        <f ca="1"/>
        <v>IDA</v>
      </c>
      <c r="F209" s="190" t="str">
        <f t="shared" ca="1" si="6"/>
        <v/>
      </c>
      <c r="G209" s="80">
        <f>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0</v>
      </c>
      <c r="H209" s="80" cm="1">
        <f t="array" ref="H209">IF(
    SUM(IF(
            ISNUMBER(
                IF(
                    $M$4:$V$4,
                    (M209:V209),
                    "")),
            1,
            0))
        =0,
    NA(),
    IF(
        Parameters!$D$15=1,
        IF(
            SUM(--(ISNUMBER(IF($M$4:$V$4=1,(M209:V209),""))))&gt;0,
            MAX(IF(
                ISNUMBER(M209:V209),
                IF(
                    M$4:V$4=1,
                    M209:V209,
                    ""),
                "")),
            MAX(IF(
                ISNUMBER(M209:V209),
                IF(
                    M$4:V$4=2,
                    M209:V209,
                    ""),
                ""))
        ),
        IF(
            Parameters!$D$16=1,
            IFERROR(
                AVERAGE(IF(
                    ISNUMBER(M209:V209),
                    IF(
                        M$4:V$4=1,
                        M209:V209,
                        ""),
                    "")),
                AVERAGE(IF(
                    ISNUMBER(M209:V209),
                    IF(
                        M$4:V$4=2,
                        M209:V209,
                        ""),
                    ""))
            ),
            IF(
                Parameters!$D$17=1,
                IFERROR(
                    IF(
                        OR(
                            IF(
                                ISNUMBER(M209:V209),
                                IF(
                                    M$4:V$4=1,
                                    M209:V209,
                                    ""),
                                "")
                            =0),
                        0,
                        GEOMEAN(IF(
                            ISNUMBER(M209:V209),
                            IF(
                                M$4:V$4=1,
                                M209:V209,
                                ""),
                            ""))
                    ),
                    IF(
                        OR(IF(
                            ISNUMBER(M209:V209),
                            IF(
                                M$4:V$4=2,
                                M209:V209,
                                ""),
                            "")
                            =0),
                        0,
                        GEOMEAN(IF(
                            ISNUMBER(M209:V209),
                            IF(
                                M$4:V$4=2,
                                M209:V209,
                                ""),
                            "")))
                )
            )
        )
    )
)</f>
        <v>5.6666666666666599</v>
      </c>
      <c r="I209" s="191" cm="1">
        <f t="array" ref="I209">IF(
    SUM(IF(
            ISNUMBER(
                IF(
                    $M$5:$V$5,
                    (M209:V209),
                    "")),
            1,
            0))
        =0,
    NA(),
    IF(
        Parameters!$D$15=1,
        IF(
            SUM(--(ISNUMBER(IF($M$5:$V$5=1,(M209:V209),""))))&gt;0,
            MAX(IF(
                ISNUMBER(M209:V209),
                IF(
                    M$5:V$5=1,
                    M209:V209,
                    ""),
                "")),
            MAX(IF(
                ISNUMBER(M209:V209),
                IF(
                    M$5:V$5=2,
                    M209:V209,
                    ""),
                ""))
        ),
        IF(
            Parameters!$D$16=1,
            IFERROR(
                AVERAGE(IF(
                    ISNUMBER(M209:V209),
                    IF(
                        M$5:V$5=1,
                        M209:V209,
                        ""),
                    "")),
                AVERAGE(IF(
                    ISNUMBER(M209:V209),
                    IF(
                        M$5:V$5=2,
                        M209:V209,
                        ""),
                    ""))
            ),
            IF(
                Parameters!$D$17=1,
                IFERROR(
                    IF(
                        OR(
                            IF(
                                ISNUMBER(M209:V209),
                                IF(
                                    M$5:V$5=1,
                                    M209:V209,
                                    ""),
                                "")
                            =0),
                        0,
                        GEOMEAN(IF(
                            ISNUMBER(M209:V209),
                            IF(
                                M$5:V$5=1,
                                M209:V209,
                                ""),
                            ""))
                    ),
                    IF(
                        OR(IF(
                            ISNUMBER(M209:V209),
                            IF(
                                M$5:V$5=2,
                                M209:V209,
                                ""),
                            "")
                            =0),
                        0,
                        GEOMEAN(IF(
                            ISNUMBER(M209:V209),
                            IF(
                                M$5:V$5=2,
                                M209:V209,
                                ""),
                            "")))
                )
            )
        )
    )
)</f>
        <v>0</v>
      </c>
      <c r="J209" s="242">
        <v>45142</v>
      </c>
      <c r="K209" s="242">
        <v>44887</v>
      </c>
      <c r="L209" s="91" t="s">
        <v>341</v>
      </c>
      <c r="M209" s="192">
        <v>5.6666666666666599</v>
      </c>
      <c r="N209" s="192" t="s">
        <v>409</v>
      </c>
      <c r="O209" s="192">
        <v>0</v>
      </c>
      <c r="P209" s="192">
        <v>0</v>
      </c>
      <c r="Q209" s="192">
        <v>0</v>
      </c>
      <c r="R209" s="192" t="s">
        <v>409</v>
      </c>
      <c r="S209" s="192">
        <v>4.4000000000000004</v>
      </c>
      <c r="T209" s="192" t="s">
        <v>409</v>
      </c>
      <c r="U209" s="192">
        <v>0</v>
      </c>
      <c r="V209" s="192" t="s">
        <v>409</v>
      </c>
      <c r="W209" s="192">
        <v>0</v>
      </c>
      <c r="X209" s="192" t="s">
        <v>409</v>
      </c>
    </row>
    <row r="210" spans="1:24" x14ac:dyDescent="0.2">
      <c r="A210" s="84">
        <v>203</v>
      </c>
      <c r="B210" s="35" t="str">
        <f ca="1"/>
        <v>Ukraine</v>
      </c>
      <c r="C210" s="35" t="str">
        <f ca="1"/>
        <v>UKR</v>
      </c>
      <c r="D210" s="35" t="str">
        <f ca="1"/>
        <v>ECS           Europe &amp; Central Asia</v>
      </c>
      <c r="E210" s="35" t="str">
        <f ca="1"/>
        <v>IBRD</v>
      </c>
      <c r="F210" s="190" t="str">
        <f t="shared" ca="1" si="6"/>
        <v/>
      </c>
      <c r="G210" s="80">
        <f>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0</v>
      </c>
      <c r="H210" s="80" cm="1">
        <f t="array" ref="H210">IF(
    SUM(IF(
            ISNUMBER(
                IF(
                    $M$4:$V$4,
                    (M210:V210),
                    "")),
            1,
            0))
        =0,
    NA(),
    IF(
        Parameters!$D$15=1,
        IF(
            SUM(--(ISNUMBER(IF($M$4:$V$4=1,(M210:V210),""))))&gt;0,
            MAX(IF(
                ISNUMBER(M210:V210),
                IF(
                    M$4:V$4=1,
                    M210:V210,
                    ""),
                "")),
            MAX(IF(
                ISNUMBER(M210:V210),
                IF(
                    M$4:V$4=2,
                    M210:V210,
                    ""),
                ""))
        ),
        IF(
            Parameters!$D$16=1,
            IFERROR(
                AVERAGE(IF(
                    ISNUMBER(M210:V210),
                    IF(
                        M$4:V$4=1,
                        M210:V210,
                        ""),
                    "")),
                AVERAGE(IF(
                    ISNUMBER(M210:V210),
                    IF(
                        M$4:V$4=2,
                        M210:V210,
                        ""),
                    ""))
            ),
            IF(
                Parameters!$D$17=1,
                IFERROR(
                    IF(
                        OR(
                            IF(
                                ISNUMBER(M210:V210),
                                IF(
                                    M$4:V$4=1,
                                    M210:V210,
                                    ""),
                                "")
                            =0),
                        0,
                        GEOMEAN(IF(
                            ISNUMBER(M210:V210),
                            IF(
                                M$4:V$4=1,
                                M210:V210,
                                ""),
                            ""))
                    ),
                    IF(
                        OR(IF(
                            ISNUMBER(M210:V210),
                            IF(
                                M$4:V$4=2,
                                M210:V210,
                                ""),
                            "")
                            =0),
                        0,
                        GEOMEAN(IF(
                            ISNUMBER(M210:V210),
                            IF(
                                M$4:V$4=2,
                                M210:V210,
                                ""),
                            "")))
                )
            )
        )
    )
)</f>
        <v>3.6666666666666599</v>
      </c>
      <c r="I210" s="191" cm="1">
        <f t="array" ref="I210">IF(
    SUM(IF(
            ISNUMBER(
                IF(
                    $M$5:$V$5,
                    (M210:V210),
                    "")),
            1,
            0))
        =0,
    NA(),
    IF(
        Parameters!$D$15=1,
        IF(
            SUM(--(ISNUMBER(IF($M$5:$V$5=1,(M210:V210),""))))&gt;0,
            MAX(IF(
                ISNUMBER(M210:V210),
                IF(
                    M$5:V$5=1,
                    M210:V210,
                    ""),
                "")),
            MAX(IF(
                ISNUMBER(M210:V210),
                IF(
                    M$5:V$5=2,
                    M210:V210,
                    ""),
                ""))
        ),
        IF(
            Parameters!$D$16=1,
            IFERROR(
                AVERAGE(IF(
                    ISNUMBER(M210:V210),
                    IF(
                        M$5:V$5=1,
                        M210:V210,
                        ""),
                    "")),
                AVERAGE(IF(
                    ISNUMBER(M210:V210),
                    IF(
                        M$5:V$5=2,
                        M210:V210,
                        ""),
                    ""))
            ),
            IF(
                Parameters!$D$17=1,
                IFERROR(
                    IF(
                        OR(
                            IF(
                                ISNUMBER(M210:V210),
                                IF(
                                    M$5:V$5=1,
                                    M210:V210,
                                    ""),
                                "")
                            =0),
                        0,
                        GEOMEAN(IF(
                            ISNUMBER(M210:V210),
                            IF(
                                M$5:V$5=1,
                                M210:V210,
                                ""),
                            ""))
                    ),
                    IF(
                        OR(IF(
                            ISNUMBER(M210:V210),
                            IF(
                                M$5:V$5=2,
                                M210:V210,
                                ""),
                            "")
                            =0),
                        0,
                        GEOMEAN(IF(
                            ISNUMBER(M210:V210),
                            IF(
                                M$5:V$5=2,
                                M210:V210,
                                ""),
                            "")))
                )
            )
        )
    )
)</f>
        <v>0</v>
      </c>
      <c r="J210" s="242">
        <v>45142</v>
      </c>
      <c r="K210" s="242">
        <v>45145</v>
      </c>
      <c r="L210" s="91" t="s">
        <v>343</v>
      </c>
      <c r="M210" s="192">
        <v>3.6666666666666599</v>
      </c>
      <c r="N210" s="192">
        <v>0</v>
      </c>
      <c r="O210" s="192">
        <v>0</v>
      </c>
      <c r="P210" s="192">
        <v>0</v>
      </c>
      <c r="Q210" s="192">
        <v>0</v>
      </c>
      <c r="R210" s="192" t="s">
        <v>409</v>
      </c>
      <c r="S210" s="192">
        <v>3.2</v>
      </c>
      <c r="T210" s="192" t="s">
        <v>877</v>
      </c>
      <c r="U210" s="192">
        <v>0</v>
      </c>
      <c r="V210" s="192" t="s">
        <v>409</v>
      </c>
      <c r="W210" s="192">
        <v>0</v>
      </c>
      <c r="X210" s="192" t="s">
        <v>409</v>
      </c>
    </row>
    <row r="211" spans="1:24" x14ac:dyDescent="0.2">
      <c r="A211" s="84">
        <v>204</v>
      </c>
      <c r="B211" s="35" t="str">
        <f ca="1"/>
        <v>Uruguay</v>
      </c>
      <c r="C211" s="35" t="str">
        <f ca="1"/>
        <v>URY</v>
      </c>
      <c r="D211" s="35" t="str">
        <f ca="1"/>
        <v>LCN           Latin America &amp; Caribbean</v>
      </c>
      <c r="E211" s="35" t="str">
        <f ca="1"/>
        <v>IBRD</v>
      </c>
      <c r="F211" s="190" t="str">
        <f t="shared" ca="1" si="6"/>
        <v/>
      </c>
      <c r="G211" s="80">
        <f>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3.4156502553198562</v>
      </c>
      <c r="H211" s="80" cm="1">
        <f t="array" ref="H211">IF(
    SUM(IF(
            ISNUMBER(
                IF(
                    $M$4:$V$4,
                    (M211:V211),
                    "")),
            1,
            0))
        =0,
    NA(),
    IF(
        Parameters!$D$15=1,
        IF(
            SUM(--(ISNUMBER(IF($M$4:$V$4=1,(M211:V211),""))))&gt;0,
            MAX(IF(
                ISNUMBER(M211:V211),
                IF(
                    M$4:V$4=1,
                    M211:V211,
                    ""),
                "")),
            MAX(IF(
                ISNUMBER(M211:V211),
                IF(
                    M$4:V$4=2,
                    M211:V211,
                    ""),
                ""))
        ),
        IF(
            Parameters!$D$16=1,
            IFERROR(
                AVERAGE(IF(
                    ISNUMBER(M211:V211),
                    IF(
                        M$4:V$4=1,
                        M211:V211,
                        ""),
                    "")),
                AVERAGE(IF(
                    ISNUMBER(M211:V211),
                    IF(
                        M$4:V$4=2,
                        M211:V211,
                        ""),
                    ""))
            ),
            IF(
                Parameters!$D$17=1,
                IFERROR(
                    IF(
                        OR(
                            IF(
                                ISNUMBER(M211:V211),
                                IF(
                                    M$4:V$4=1,
                                    M211:V211,
                                    ""),
                                "")
                            =0),
                        0,
                        GEOMEAN(IF(
                            ISNUMBER(M211:V211),
                            IF(
                                M$4:V$4=1,
                                M211:V211,
                                ""),
                            ""))
                    ),
                    IF(
                        OR(IF(
                            ISNUMBER(M211:V211),
                            IF(
                                M$4:V$4=2,
                                M211:V211,
                                ""),
                            "")
                            =0),
                        0,
                        GEOMEAN(IF(
                            ISNUMBER(M211:V211),
                            IF(
                                M$4:V$4=2,
                                M211:V211,
                                ""),
                            "")))
                )
            )
        )
    )
)</f>
        <v>1.1666666666666601</v>
      </c>
      <c r="I211" s="191" cm="1">
        <f t="array" ref="I211">IF(
    SUM(IF(
            ISNUMBER(
                IF(
                    $M$5:$V$5,
                    (M211:V211),
                    "")),
            1,
            0))
        =0,
    NA(),
    IF(
        Parameters!$D$15=1,
        IF(
            SUM(--(ISNUMBER(IF($M$5:$V$5=1,(M211:V211),""))))&gt;0,
            MAX(IF(
                ISNUMBER(M211:V211),
                IF(
                    M$5:V$5=1,
                    M211:V211,
                    ""),
                "")),
            MAX(IF(
                ISNUMBER(M211:V211),
                IF(
                    M$5:V$5=2,
                    M211:V211,
                    ""),
                ""))
        ),
        IF(
            Parameters!$D$16=1,
            IFERROR(
                AVERAGE(IF(
                    ISNUMBER(M211:V211),
                    IF(
                        M$5:V$5=1,
                        M211:V211,
                        ""),
                    "")),
                AVERAGE(IF(
                    ISNUMBER(M211:V211),
                    IF(
                        M$5:V$5=2,
                        M211:V211,
                        ""),
                    ""))
            ),
            IF(
                Parameters!$D$17=1,
                IFERROR(
                    IF(
                        OR(
                            IF(
                                ISNUMBER(M211:V211),
                                IF(
                                    M$5:V$5=1,
                                    M211:V211,
                                    ""),
                                "")
                            =0),
                        0,
                        GEOMEAN(IF(
                            ISNUMBER(M211:V211),
                            IF(
                                M$5:V$5=1,
                                M211:V211,
                                ""),
                            ""))
                    ),
                    IF(
                        OR(IF(
                            ISNUMBER(M211:V211),
                            IF(
                                M$5:V$5=2,
                                M211:V211,
                                ""),
                            "")
                            =0),
                        0,
                        GEOMEAN(IF(
                            ISNUMBER(M211:V211),
                            IF(
                                M$5:V$5=2,
                                M211:V211,
                                ""),
                            "")))
                )
            )
        )
    )
)</f>
        <v>10</v>
      </c>
      <c r="J211" s="242">
        <v>44753</v>
      </c>
      <c r="K211" s="242">
        <v>45145</v>
      </c>
      <c r="L211" s="91" t="s">
        <v>345</v>
      </c>
      <c r="M211" s="192">
        <v>1.1666666666666601</v>
      </c>
      <c r="N211" s="192">
        <v>10</v>
      </c>
      <c r="O211" s="192">
        <v>0</v>
      </c>
      <c r="P211" s="192">
        <v>0</v>
      </c>
      <c r="Q211" s="192">
        <v>0</v>
      </c>
      <c r="R211" s="192" t="s">
        <v>409</v>
      </c>
      <c r="S211" s="192">
        <v>1.7</v>
      </c>
      <c r="T211" s="192" t="s">
        <v>881</v>
      </c>
      <c r="U211" s="192">
        <v>0</v>
      </c>
      <c r="V211" s="192" t="s">
        <v>409</v>
      </c>
      <c r="W211" s="192">
        <v>0</v>
      </c>
      <c r="X211" s="192" t="s">
        <v>409</v>
      </c>
    </row>
    <row r="212" spans="1:24" x14ac:dyDescent="0.2">
      <c r="A212" s="84">
        <v>205</v>
      </c>
      <c r="B212" s="35" t="str">
        <f ca="1"/>
        <v>United States</v>
      </c>
      <c r="C212" s="35" t="str">
        <f ca="1"/>
        <v>USA</v>
      </c>
      <c r="D212" s="35" t="str">
        <f ca="1"/>
        <v>NAC           North America</v>
      </c>
      <c r="E212" s="35" t="str">
        <f ca="1"/>
        <v>NA</v>
      </c>
      <c r="F212" s="190" t="str">
        <f t="shared" ca="1" si="6"/>
        <v/>
      </c>
      <c r="G212" s="80">
        <f>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0</v>
      </c>
      <c r="H212" s="80" cm="1">
        <f t="array" ref="H212">IF(
    SUM(IF(
            ISNUMBER(
                IF(
                    $M$4:$V$4,
                    (M212:V212),
                    "")),
            1,
            0))
        =0,
    NA(),
    IF(
        Parameters!$D$15=1,
        IF(
            SUM(--(ISNUMBER(IF($M$4:$V$4=1,(M212:V212),""))))&gt;0,
            MAX(IF(
                ISNUMBER(M212:V212),
                IF(
                    M$4:V$4=1,
                    M212:V212,
                    ""),
                "")),
            MAX(IF(
                ISNUMBER(M212:V212),
                IF(
                    M$4:V$4=2,
                    M212:V212,
                    ""),
                ""))
        ),
        IF(
            Parameters!$D$16=1,
            IFERROR(
                AVERAGE(IF(
                    ISNUMBER(M212:V212),
                    IF(
                        M$4:V$4=1,
                        M212:V212,
                        ""),
                    "")),
                AVERAGE(IF(
                    ISNUMBER(M212:V212),
                    IF(
                        M$4:V$4=2,
                        M212:V212,
                        ""),
                    ""))
            ),
            IF(
                Parameters!$D$17=1,
                IFERROR(
                    IF(
                        OR(
                            IF(
                                ISNUMBER(M212:V212),
                                IF(
                                    M$4:V$4=1,
                                    M212:V212,
                                    ""),
                                "")
                            =0),
                        0,
                        GEOMEAN(IF(
                            ISNUMBER(M212:V212),
                            IF(
                                M$4:V$4=1,
                                M212:V212,
                                ""),
                            ""))
                    ),
                    IF(
                        OR(IF(
                            ISNUMBER(M212:V212),
                            IF(
                                M$4:V$4=2,
                                M212:V212,
                                ""),
                            "")
                            =0),
                        0,
                        GEOMEAN(IF(
                            ISNUMBER(M212:V212),
                            IF(
                                M$4:V$4=2,
                                M212:V212,
                                ""),
                            "")))
                )
            )
        )
    )
)</f>
        <v>9.3333333333333304</v>
      </c>
      <c r="I212" s="191" cm="1">
        <f t="array" ref="I212">IF(
    SUM(IF(
            ISNUMBER(
                IF(
                    $M$5:$V$5,
                    (M212:V212),
                    "")),
            1,
            0))
        =0,
    NA(),
    IF(
        Parameters!$D$15=1,
        IF(
            SUM(--(ISNUMBER(IF($M$5:$V$5=1,(M212:V212),""))))&gt;0,
            MAX(IF(
                ISNUMBER(M212:V212),
                IF(
                    M$5:V$5=1,
                    M212:V212,
                    ""),
                "")),
            MAX(IF(
                ISNUMBER(M212:V212),
                IF(
                    M$5:V$5=2,
                    M212:V212,
                    ""),
                ""))
        ),
        IF(
            Parameters!$D$16=1,
            IFERROR(
                AVERAGE(IF(
                    ISNUMBER(M212:V212),
                    IF(
                        M$5:V$5=1,
                        M212:V212,
                        ""),
                    "")),
                AVERAGE(IF(
                    ISNUMBER(M212:V212),
                    IF(
                        M$5:V$5=2,
                        M212:V212,
                        ""),
                    ""))
            ),
            IF(
                Parameters!$D$17=1,
                IFERROR(
                    IF(
                        OR(
                            IF(
                                ISNUMBER(M212:V212),
                                IF(
                                    M$5:V$5=1,
                                    M212:V212,
                                    ""),
                                "")
                            =0),
                        0,
                        GEOMEAN(IF(
                            ISNUMBER(M212:V212),
                            IF(
                                M$5:V$5=1,
                                M212:V212,
                                ""),
                            ""))
                    ),
                    IF(
                        OR(IF(
                            ISNUMBER(M212:V212),
                            IF(
                                M$5:V$5=2,
                                M212:V212,
                                ""),
                            "")
                            =0),
                        0,
                        GEOMEAN(IF(
                            ISNUMBER(M212:V212),
                            IF(
                                M$5:V$5=2,
                                M212:V212,
                                ""),
                            "")))
                )
            )
        )
    )
)</f>
        <v>0</v>
      </c>
      <c r="J212" s="242">
        <v>44753</v>
      </c>
      <c r="K212" s="242">
        <v>45145</v>
      </c>
      <c r="L212" s="91" t="s">
        <v>346</v>
      </c>
      <c r="M212" s="192">
        <v>9.3333333333333304</v>
      </c>
      <c r="N212" s="192">
        <v>0</v>
      </c>
      <c r="O212" s="192">
        <v>0</v>
      </c>
      <c r="P212" s="192">
        <v>0</v>
      </c>
      <c r="Q212" s="192">
        <v>0</v>
      </c>
      <c r="R212" s="192" t="s">
        <v>409</v>
      </c>
      <c r="S212" s="192">
        <v>6.6</v>
      </c>
      <c r="T212" s="192" t="s">
        <v>923</v>
      </c>
      <c r="U212" s="192">
        <v>0</v>
      </c>
      <c r="V212" s="192" t="s">
        <v>409</v>
      </c>
      <c r="W212" s="192">
        <v>9.30232558139534E-3</v>
      </c>
      <c r="X212" s="192" t="s">
        <v>409</v>
      </c>
    </row>
    <row r="213" spans="1:24" x14ac:dyDescent="0.2">
      <c r="A213" s="84">
        <v>206</v>
      </c>
      <c r="B213" s="35" t="str">
        <f ca="1"/>
        <v>Uzbekistan</v>
      </c>
      <c r="C213" s="35" t="str">
        <f ca="1"/>
        <v>UZB</v>
      </c>
      <c r="D213" s="35" t="str">
        <f ca="1"/>
        <v>ECS           Europe &amp; Central Asia</v>
      </c>
      <c r="E213" s="35" t="str">
        <f ca="1"/>
        <v>Blend</v>
      </c>
      <c r="F213" s="190" t="str">
        <f t="shared" ca="1" si="6"/>
        <v/>
      </c>
      <c r="G213" s="80">
        <f>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8.3666002653407556</v>
      </c>
      <c r="H213" s="80" cm="1">
        <f t="array" ref="H213">IF(
    SUM(IF(
            ISNUMBER(
                IF(
                    $M$4:$V$4,
                    (M213:V213),
                    "")),
            1,
            0))
        =0,
    NA(),
    IF(
        Parameters!$D$15=1,
        IF(
            SUM(--(ISNUMBER(IF($M$4:$V$4=1,(M213:V213),""))))&gt;0,
            MAX(IF(
                ISNUMBER(M213:V213),
                IF(
                    M$4:V$4=1,
                    M213:V213,
                    ""),
                "")),
            MAX(IF(
                ISNUMBER(M213:V213),
                IF(
                    M$4:V$4=2,
                    M213:V213,
                    ""),
                ""))
        ),
        IF(
            Parameters!$D$16=1,
            IFERROR(
                AVERAGE(IF(
                    ISNUMBER(M213:V213),
                    IF(
                        M$4:V$4=1,
                        M213:V213,
                        ""),
                    "")),
                AVERAGE(IF(
                    ISNUMBER(M213:V213),
                    IF(
                        M$4:V$4=2,
                        M213:V213,
                        ""),
                    ""))
            ),
            IF(
                Parameters!$D$17=1,
                IFERROR(
                    IF(
                        OR(
                            IF(
                                ISNUMBER(M213:V213),
                                IF(
                                    M$4:V$4=1,
                                    M213:V213,
                                    ""),
                                "")
                            =0),
                        0,
                        GEOMEAN(IF(
                            ISNUMBER(M213:V213),
                            IF(
                                M$4:V$4=1,
                                M213:V213,
                                ""),
                            ""))
                    ),
                    IF(
                        OR(IF(
                            ISNUMBER(M213:V213),
                            IF(
                                M$4:V$4=2,
                                M213:V213,
                                ""),
                            "")
                            =0),
                        0,
                        GEOMEAN(IF(
                            ISNUMBER(M213:V213),
                            IF(
                                M$4:V$4=2,
                                M213:V213,
                                ""),
                            "")))
                )
            )
        )
    )
)</f>
        <v>7</v>
      </c>
      <c r="I213" s="191" cm="1">
        <f t="array" ref="I213">IF(
    SUM(IF(
            ISNUMBER(
                IF(
                    $M$5:$V$5,
                    (M213:V213),
                    "")),
            1,
            0))
        =0,
    NA(),
    IF(
        Parameters!$D$15=1,
        IF(
            SUM(--(ISNUMBER(IF($M$5:$V$5=1,(M213:V213),""))))&gt;0,
            MAX(IF(
                ISNUMBER(M213:V213),
                IF(
                    M$5:V$5=1,
                    M213:V213,
                    ""),
                "")),
            MAX(IF(
                ISNUMBER(M213:V213),
                IF(
                    M$5:V$5=2,
                    M213:V213,
                    ""),
                ""))
        ),
        IF(
            Parameters!$D$16=1,
            IFERROR(
                AVERAGE(IF(
                    ISNUMBER(M213:V213),
                    IF(
                        M$5:V$5=1,
                        M213:V213,
                        ""),
                    "")),
                AVERAGE(IF(
                    ISNUMBER(M213:V213),
                    IF(
                        M$5:V$5=2,
                        M213:V213,
                        ""),
                    ""))
            ),
            IF(
                Parameters!$D$17=1,
                IFERROR(
                    IF(
                        OR(
                            IF(
                                ISNUMBER(M213:V213),
                                IF(
                                    M$5:V$5=1,
                                    M213:V213,
                                    ""),
                                "")
                            =0),
                        0,
                        GEOMEAN(IF(
                            ISNUMBER(M213:V213),
                            IF(
                                M$5:V$5=1,
                                M213:V213,
                                ""),
                            ""))
                    ),
                    IF(
                        OR(IF(
                            ISNUMBER(M213:V213),
                            IF(
                                M$5:V$5=2,
                                M213:V213,
                                ""),
                            "")
                            =0),
                        0,
                        GEOMEAN(IF(
                            ISNUMBER(M213:V213),
                            IF(
                                M$5:V$5=2,
                                M213:V213,
                                ""),
                            "")))
                )
            )
        )
    )
)</f>
        <v>10</v>
      </c>
      <c r="J213" s="242">
        <v>45142</v>
      </c>
      <c r="K213" s="242">
        <v>45145</v>
      </c>
      <c r="L213" s="91" t="s">
        <v>348</v>
      </c>
      <c r="M213" s="192">
        <v>7</v>
      </c>
      <c r="N213" s="192">
        <v>10</v>
      </c>
      <c r="O213" s="192">
        <v>0</v>
      </c>
      <c r="P213" s="192">
        <v>0</v>
      </c>
      <c r="Q213" s="192">
        <v>0</v>
      </c>
      <c r="R213" s="192" t="s">
        <v>409</v>
      </c>
      <c r="S213" s="192">
        <v>5.2</v>
      </c>
      <c r="T213" s="192" t="s">
        <v>907</v>
      </c>
      <c r="U213" s="192">
        <v>0</v>
      </c>
      <c r="V213" s="192" t="s">
        <v>409</v>
      </c>
      <c r="W213" s="192">
        <v>0</v>
      </c>
      <c r="X213" s="192" t="s">
        <v>409</v>
      </c>
    </row>
    <row r="214" spans="1:24" x14ac:dyDescent="0.2">
      <c r="A214" s="84">
        <v>207</v>
      </c>
      <c r="B214" s="35" t="str">
        <f ca="1"/>
        <v>St. Vincent and the Grenadines</v>
      </c>
      <c r="C214" s="35" t="str">
        <f ca="1"/>
        <v>VCT</v>
      </c>
      <c r="D214" s="35" t="str">
        <f ca="1"/>
        <v>LCN           Latin America &amp; Caribbean</v>
      </c>
      <c r="E214" s="35" t="str">
        <f ca="1"/>
        <v>Blend</v>
      </c>
      <c r="F214" s="190" t="str">
        <f t="shared" ca="1" si="6"/>
        <v/>
      </c>
      <c r="G214" s="80">
        <f>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5.1639777949432162</v>
      </c>
      <c r="H214" s="80" cm="1">
        <f t="array" ref="H214">IF(
    SUM(IF(
            ISNUMBER(
                IF(
                    $M$4:$V$4,
                    (M214:V214),
                    "")),
            1,
            0))
        =0,
    NA(),
    IF(
        Parameters!$D$15=1,
        IF(
            SUM(--(ISNUMBER(IF($M$4:$V$4=1,(M214:V214),""))))&gt;0,
            MAX(IF(
                ISNUMBER(M214:V214),
                IF(
                    M$4:V$4=1,
                    M214:V214,
                    ""),
                "")),
            MAX(IF(
                ISNUMBER(M214:V214),
                IF(
                    M$4:V$4=2,
                    M214:V214,
                    ""),
                ""))
        ),
        IF(
            Parameters!$D$16=1,
            IFERROR(
                AVERAGE(IF(
                    ISNUMBER(M214:V214),
                    IF(
                        M$4:V$4=1,
                        M214:V214,
                        ""),
                    "")),
                AVERAGE(IF(
                    ISNUMBER(M214:V214),
                    IF(
                        M$4:V$4=2,
                        M214:V214,
                        ""),
                    ""))
            ),
            IF(
                Parameters!$D$17=1,
                IFERROR(
                    IF(
                        OR(
                            IF(
                                ISNUMBER(M214:V214),
                                IF(
                                    M$4:V$4=1,
                                    M214:V214,
                                    ""),
                                "")
                            =0),
                        0,
                        GEOMEAN(IF(
                            ISNUMBER(M214:V214),
                            IF(
                                M$4:V$4=1,
                                M214:V214,
                                ""),
                            ""))
                    ),
                    IF(
                        OR(IF(
                            ISNUMBER(M214:V214),
                            IF(
                                M$4:V$4=2,
                                M214:V214,
                                ""),
                            "")
                            =0),
                        0,
                        GEOMEAN(IF(
                            ISNUMBER(M214:V214),
                            IF(
                                M$4:V$4=2,
                                M214:V214,
                                ""),
                            "")))
                )
            )
        )
    )
)</f>
        <v>2.6666666666666599</v>
      </c>
      <c r="I214" s="191" cm="1">
        <f t="array" ref="I214">IF(
    SUM(IF(
            ISNUMBER(
                IF(
                    $M$5:$V$5,
                    (M214:V214),
                    "")),
            1,
            0))
        =0,
    NA(),
    IF(
        Parameters!$D$15=1,
        IF(
            SUM(--(ISNUMBER(IF($M$5:$V$5=1,(M214:V214),""))))&gt;0,
            MAX(IF(
                ISNUMBER(M214:V214),
                IF(
                    M$5:V$5=1,
                    M214:V214,
                    ""),
                "")),
            MAX(IF(
                ISNUMBER(M214:V214),
                IF(
                    M$5:V$5=2,
                    M214:V214,
                    ""),
                ""))
        ),
        IF(
            Parameters!$D$16=1,
            IFERROR(
                AVERAGE(IF(
                    ISNUMBER(M214:V214),
                    IF(
                        M$5:V$5=1,
                        M214:V214,
                        ""),
                    "")),
                AVERAGE(IF(
                    ISNUMBER(M214:V214),
                    IF(
                        M$5:V$5=2,
                        M214:V214,
                        ""),
                    ""))
            ),
            IF(
                Parameters!$D$17=1,
                IFERROR(
                    IF(
                        OR(
                            IF(
                                ISNUMBER(M214:V214),
                                IF(
                                    M$5:V$5=1,
                                    M214:V214,
                                    ""),
                                "")
                            =0),
                        0,
                        GEOMEAN(IF(
                            ISNUMBER(M214:V214),
                            IF(
                                M$5:V$5=1,
                                M214:V214,
                                ""),
                            ""))
                    ),
                    IF(
                        OR(IF(
                            ISNUMBER(M214:V214),
                            IF(
                                M$5:V$5=2,
                                M214:V214,
                                ""),
                            "")
                            =0),
                        0,
                        GEOMEAN(IF(
                            ISNUMBER(M214:V214),
                            IF(
                                M$5:V$5=2,
                                M214:V214,
                                ""),
                            "")))
                )
            )
        )
    )
)</f>
        <v>10</v>
      </c>
      <c r="J214" s="242">
        <v>44860</v>
      </c>
      <c r="K214" s="242">
        <v>45142</v>
      </c>
      <c r="L214" s="91" t="s">
        <v>349</v>
      </c>
      <c r="M214" s="192">
        <v>2.6666666666666599</v>
      </c>
      <c r="N214" s="192" t="s">
        <v>409</v>
      </c>
      <c r="O214" s="192">
        <v>0</v>
      </c>
      <c r="P214" s="192">
        <v>0</v>
      </c>
      <c r="Q214" s="192">
        <v>10</v>
      </c>
      <c r="R214" s="192" t="s">
        <v>409</v>
      </c>
      <c r="S214" s="192">
        <v>2.6</v>
      </c>
      <c r="T214" s="192" t="s">
        <v>409</v>
      </c>
      <c r="U214" s="192">
        <v>0</v>
      </c>
      <c r="V214" s="192" t="s">
        <v>409</v>
      </c>
      <c r="W214" s="192">
        <v>1</v>
      </c>
      <c r="X214" s="192" t="s">
        <v>409</v>
      </c>
    </row>
    <row r="215" spans="1:24" x14ac:dyDescent="0.2">
      <c r="A215" s="84">
        <v>208</v>
      </c>
      <c r="B215" s="35" t="str">
        <f ca="1"/>
        <v>Venezuela, RB</v>
      </c>
      <c r="C215" s="35" t="str">
        <f ca="1"/>
        <v>VEN</v>
      </c>
      <c r="D215" s="35" t="str">
        <f ca="1"/>
        <v>LCN           Latin America &amp; Caribbean</v>
      </c>
      <c r="E215" s="35" t="str">
        <f ca="1"/>
        <v>IBRD</v>
      </c>
      <c r="F215" s="190" t="str">
        <f t="shared" ca="1" si="6"/>
        <v/>
      </c>
      <c r="G215" s="80">
        <f>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9.2195444572928871</v>
      </c>
      <c r="H215" s="80" cm="1">
        <f t="array" ref="H215">IF(
    SUM(IF(
            ISNUMBER(
                IF(
                    $M$4:$V$4,
                    (M215:V215),
                    "")),
            1,
            0))
        =0,
    NA(),
    IF(
        Parameters!$D$15=1,
        IF(
            SUM(--(ISNUMBER(IF($M$4:$V$4=1,(M215:V215),""))))&gt;0,
            MAX(IF(
                ISNUMBER(M215:V215),
                IF(
                    M$4:V$4=1,
                    M215:V215,
                    ""),
                "")),
            MAX(IF(
                ISNUMBER(M215:V215),
                IF(
                    M$4:V$4=2,
                    M215:V215,
                    ""),
                ""))
        ),
        IF(
            Parameters!$D$16=1,
            IFERROR(
                AVERAGE(IF(
                    ISNUMBER(M215:V215),
                    IF(
                        M$4:V$4=1,
                        M215:V215,
                        ""),
                    "")),
                AVERAGE(IF(
                    ISNUMBER(M215:V215),
                    IF(
                        M$4:V$4=2,
                        M215:V215,
                        ""),
                    ""))
            ),
            IF(
                Parameters!$D$17=1,
                IFERROR(
                    IF(
                        OR(
                            IF(
                                ISNUMBER(M215:V215),
                                IF(
                                    M$4:V$4=1,
                                    M215:V215,
                                    ""),
                                "")
                            =0),
                        0,
                        GEOMEAN(IF(
                            ISNUMBER(M215:V215),
                            IF(
                                M$4:V$4=1,
                                M215:V215,
                                ""),
                            ""))
                    ),
                    IF(
                        OR(IF(
                            ISNUMBER(M215:V215),
                            IF(
                                M$4:V$4=2,
                                M215:V215,
                                ""),
                            "")
                            =0),
                        0,
                        GEOMEAN(IF(
                            ISNUMBER(M215:V215),
                            IF(
                                M$4:V$4=2,
                                M215:V215,
                                ""),
                            "")))
                )
            )
        )
    )
)</f>
        <v>8.5</v>
      </c>
      <c r="I215" s="191" cm="1">
        <f t="array" ref="I215">IF(
    SUM(IF(
            ISNUMBER(
                IF(
                    $M$5:$V$5,
                    (M215:V215),
                    "")),
            1,
            0))
        =0,
    NA(),
    IF(
        Parameters!$D$15=1,
        IF(
            SUM(--(ISNUMBER(IF($M$5:$V$5=1,(M215:V215),""))))&gt;0,
            MAX(IF(
                ISNUMBER(M215:V215),
                IF(
                    M$5:V$5=1,
                    M215:V215,
                    ""),
                "")),
            MAX(IF(
                ISNUMBER(M215:V215),
                IF(
                    M$5:V$5=2,
                    M215:V215,
                    ""),
                ""))
        ),
        IF(
            Parameters!$D$16=1,
            IFERROR(
                AVERAGE(IF(
                    ISNUMBER(M215:V215),
                    IF(
                        M$5:V$5=1,
                        M215:V215,
                        ""),
                    "")),
                AVERAGE(IF(
                    ISNUMBER(M215:V215),
                    IF(
                        M$5:V$5=2,
                        M215:V215,
                        ""),
                    ""))
            ),
            IF(
                Parameters!$D$17=1,
                IFERROR(
                    IF(
                        OR(
                            IF(
                                ISNUMBER(M215:V215),
                                IF(
                                    M$5:V$5=1,
                                    M215:V215,
                                    ""),
                                "")
                            =0),
                        0,
                        GEOMEAN(IF(
                            ISNUMBER(M215:V215),
                            IF(
                                M$5:V$5=1,
                                M215:V215,
                                ""),
                            ""))
                    ),
                    IF(
                        OR(IF(
                            ISNUMBER(M215:V215),
                            IF(
                                M$5:V$5=2,
                                M215:V215,
                                ""),
                            "")
                            =0),
                        0,
                        GEOMEAN(IF(
                            ISNUMBER(M215:V215),
                            IF(
                                M$5:V$5=2,
                                M215:V215,
                                ""),
                            "")))
                )
            )
        )
    )
)</f>
        <v>10</v>
      </c>
      <c r="J215" s="242">
        <v>45142</v>
      </c>
      <c r="K215" s="242">
        <v>45145</v>
      </c>
      <c r="L215" s="91" t="s">
        <v>350</v>
      </c>
      <c r="M215" s="192">
        <v>8.5</v>
      </c>
      <c r="N215" s="192">
        <v>0</v>
      </c>
      <c r="O215" s="192">
        <v>0</v>
      </c>
      <c r="P215" s="192">
        <v>10</v>
      </c>
      <c r="Q215" s="192">
        <v>10</v>
      </c>
      <c r="R215" s="192" t="s">
        <v>409</v>
      </c>
      <c r="S215" s="192">
        <v>6.1</v>
      </c>
      <c r="T215" s="192" t="s">
        <v>873</v>
      </c>
      <c r="U215" s="192">
        <v>0</v>
      </c>
      <c r="V215" s="192" t="s">
        <v>924</v>
      </c>
      <c r="W215" s="192">
        <v>0.82352941176470495</v>
      </c>
      <c r="X215" s="192" t="s">
        <v>409</v>
      </c>
    </row>
    <row r="216" spans="1:24" x14ac:dyDescent="0.2">
      <c r="A216" s="84">
        <v>209</v>
      </c>
      <c r="B216" s="35" t="str">
        <f ca="1"/>
        <v>British Virgin Islands</v>
      </c>
      <c r="C216" s="35" t="str">
        <f ca="1"/>
        <v>VGB</v>
      </c>
      <c r="D216" s="35" t="str">
        <f ca="1"/>
        <v>LCN           Latin America &amp; Caribbean</v>
      </c>
      <c r="E216" s="35" t="str">
        <f ca="1"/>
        <v>NA</v>
      </c>
      <c r="F216" s="190" t="str">
        <f t="shared" ca="1" si="6"/>
        <v/>
      </c>
      <c r="G216" s="80">
        <f>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0</v>
      </c>
      <c r="H216" s="80" t="e" cm="1">
        <f t="array" ref="H216">IF(
    SUM(IF(
            ISNUMBER(
                IF(
                    $M$4:$V$4,
                    (M216:V216),
                    "")),
            1,
            0))
        =0,
    NA(),
    IF(
        Parameters!$D$15=1,
        IF(
            SUM(--(ISNUMBER(IF($M$4:$V$4=1,(M216:V216),""))))&gt;0,
            MAX(IF(
                ISNUMBER(M216:V216),
                IF(
                    M$4:V$4=1,
                    M216:V216,
                    ""),
                "")),
            MAX(IF(
                ISNUMBER(M216:V216),
                IF(
                    M$4:V$4=2,
                    M216:V216,
                    ""),
                ""))
        ),
        IF(
            Parameters!$D$16=1,
            IFERROR(
                AVERAGE(IF(
                    ISNUMBER(M216:V216),
                    IF(
                        M$4:V$4=1,
                        M216:V216,
                        ""),
                    "")),
                AVERAGE(IF(
                    ISNUMBER(M216:V216),
                    IF(
                        M$4:V$4=2,
                        M216:V216,
                        ""),
                    ""))
            ),
            IF(
                Parameters!$D$17=1,
                IFERROR(
                    IF(
                        OR(
                            IF(
                                ISNUMBER(M216:V216),
                                IF(
                                    M$4:V$4=1,
                                    M216:V216,
                                    ""),
                                "")
                            =0),
                        0,
                        GEOMEAN(IF(
                            ISNUMBER(M216:V216),
                            IF(
                                M$4:V$4=1,
                                M216:V216,
                                ""),
                            ""))
                    ),
                    IF(
                        OR(IF(
                            ISNUMBER(M216:V216),
                            IF(
                                M$4:V$4=2,
                                M216:V216,
                                ""),
                            "")
                            =0),
                        0,
                        GEOMEAN(IF(
                            ISNUMBER(M216:V216),
                            IF(
                                M$4:V$4=2,
                                M216:V216,
                                ""),
                            "")))
                )
            )
        )
    )
)</f>
        <v>#N/A</v>
      </c>
      <c r="I216" s="191" cm="1">
        <f t="array" ref="I216">IF(
    SUM(IF(
            ISNUMBER(
                IF(
                    $M$5:$V$5,
                    (M216:V216),
                    "")),
            1,
            0))
        =0,
    NA(),
    IF(
        Parameters!$D$15=1,
        IF(
            SUM(--(ISNUMBER(IF($M$5:$V$5=1,(M216:V216),""))))&gt;0,
            MAX(IF(
                ISNUMBER(M216:V216),
                IF(
                    M$5:V$5=1,
                    M216:V216,
                    ""),
                "")),
            MAX(IF(
                ISNUMBER(M216:V216),
                IF(
                    M$5:V$5=2,
                    M216:V216,
                    ""),
                ""))
        ),
        IF(
            Parameters!$D$16=1,
            IFERROR(
                AVERAGE(IF(
                    ISNUMBER(M216:V216),
                    IF(
                        M$5:V$5=1,
                        M216:V216,
                        ""),
                    "")),
                AVERAGE(IF(
                    ISNUMBER(M216:V216),
                    IF(
                        M$5:V$5=2,
                        M216:V216,
                        ""),
                    ""))
            ),
            IF(
                Parameters!$D$17=1,
                IFERROR(
                    IF(
                        OR(
                            IF(
                                ISNUMBER(M216:V216),
                                IF(
                                    M$5:V$5=1,
                                    M216:V216,
                                    ""),
                                "")
                            =0),
                        0,
                        GEOMEAN(IF(
                            ISNUMBER(M216:V216),
                            IF(
                                M$5:V$5=1,
                                M216:V216,
                                ""),
                            ""))
                    ),
                    IF(
                        OR(IF(
                            ISNUMBER(M216:V216),
                            IF(
                                M$5:V$5=2,
                                M216:V216,
                                ""),
                            "")
                            =0),
                        0,
                        GEOMEAN(IF(
                            ISNUMBER(M216:V216),
                            IF(
                                M$5:V$5=2,
                                M216:V216,
                                ""),
                            "")))
                )
            )
        )
    )
)</f>
        <v>0</v>
      </c>
      <c r="J216" s="242" t="s">
        <v>409</v>
      </c>
      <c r="K216" s="242">
        <v>45142</v>
      </c>
      <c r="L216" s="91" t="s">
        <v>724</v>
      </c>
      <c r="M216" s="192" t="s">
        <v>409</v>
      </c>
      <c r="N216" s="192" t="s">
        <v>409</v>
      </c>
      <c r="O216" s="192" t="s">
        <v>409</v>
      </c>
      <c r="P216" s="192">
        <v>0</v>
      </c>
      <c r="Q216" s="192">
        <v>0</v>
      </c>
      <c r="R216" s="192" t="s">
        <v>409</v>
      </c>
      <c r="S216" s="192" t="s">
        <v>409</v>
      </c>
      <c r="T216" s="192" t="s">
        <v>409</v>
      </c>
      <c r="U216" s="192" t="s">
        <v>409</v>
      </c>
      <c r="V216" s="192" t="s">
        <v>409</v>
      </c>
      <c r="W216" s="192">
        <v>0</v>
      </c>
      <c r="X216" s="192" t="s">
        <v>409</v>
      </c>
    </row>
    <row r="217" spans="1:24" x14ac:dyDescent="0.2">
      <c r="A217" s="84">
        <v>210</v>
      </c>
      <c r="B217" s="35" t="str">
        <f ca="1"/>
        <v>Virgin Islands (U.S.)</v>
      </c>
      <c r="C217" s="35" t="str">
        <f ca="1"/>
        <v>VIR</v>
      </c>
      <c r="D217" s="35" t="str">
        <f ca="1"/>
        <v>LCN           Latin America &amp; Caribbean</v>
      </c>
      <c r="E217" s="35" t="str">
        <f ca="1"/>
        <v>NA</v>
      </c>
      <c r="F217" s="190" t="str">
        <f t="shared" ca="1" si="6"/>
        <v/>
      </c>
      <c r="G217" s="80">
        <f>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0</v>
      </c>
      <c r="H217" s="80" t="e" cm="1">
        <f t="array" ref="H217">IF(
    SUM(IF(
            ISNUMBER(
                IF(
                    $M$4:$V$4,
                    (M217:V217),
                    "")),
            1,
            0))
        =0,
    NA(),
    IF(
        Parameters!$D$15=1,
        IF(
            SUM(--(ISNUMBER(IF($M$4:$V$4=1,(M217:V217),""))))&gt;0,
            MAX(IF(
                ISNUMBER(M217:V217),
                IF(
                    M$4:V$4=1,
                    M217:V217,
                    ""),
                "")),
            MAX(IF(
                ISNUMBER(M217:V217),
                IF(
                    M$4:V$4=2,
                    M217:V217,
                    ""),
                ""))
        ),
        IF(
            Parameters!$D$16=1,
            IFERROR(
                AVERAGE(IF(
                    ISNUMBER(M217:V217),
                    IF(
                        M$4:V$4=1,
                        M217:V217,
                        ""),
                    "")),
                AVERAGE(IF(
                    ISNUMBER(M217:V217),
                    IF(
                        M$4:V$4=2,
                        M217:V217,
                        ""),
                    ""))
            ),
            IF(
                Parameters!$D$17=1,
                IFERROR(
                    IF(
                        OR(
                            IF(
                                ISNUMBER(M217:V217),
                                IF(
                                    M$4:V$4=1,
                                    M217:V217,
                                    ""),
                                "")
                            =0),
                        0,
                        GEOMEAN(IF(
                            ISNUMBER(M217:V217),
                            IF(
                                M$4:V$4=1,
                                M217:V217,
                                ""),
                            ""))
                    ),
                    IF(
                        OR(IF(
                            ISNUMBER(M217:V217),
                            IF(
                                M$4:V$4=2,
                                M217:V217,
                                ""),
                            "")
                            =0),
                        0,
                        GEOMEAN(IF(
                            ISNUMBER(M217:V217),
                            IF(
                                M$4:V$4=2,
                                M217:V217,
                                ""),
                            "")))
                )
            )
        )
    )
)</f>
        <v>#N/A</v>
      </c>
      <c r="I217" s="191" cm="1">
        <f t="array" ref="I217">IF(
    SUM(IF(
            ISNUMBER(
                IF(
                    $M$5:$V$5,
                    (M217:V217),
                    "")),
            1,
            0))
        =0,
    NA(),
    IF(
        Parameters!$D$15=1,
        IF(
            SUM(--(ISNUMBER(IF($M$5:$V$5=1,(M217:V217),""))))&gt;0,
            MAX(IF(
                ISNUMBER(M217:V217),
                IF(
                    M$5:V$5=1,
                    M217:V217,
                    ""),
                "")),
            MAX(IF(
                ISNUMBER(M217:V217),
                IF(
                    M$5:V$5=2,
                    M217:V217,
                    ""),
                ""))
        ),
        IF(
            Parameters!$D$16=1,
            IFERROR(
                AVERAGE(IF(
                    ISNUMBER(M217:V217),
                    IF(
                        M$5:V$5=1,
                        M217:V217,
                        ""),
                    "")),
                AVERAGE(IF(
                    ISNUMBER(M217:V217),
                    IF(
                        M$5:V$5=2,
                        M217:V217,
                        ""),
                    ""))
            ),
            IF(
                Parameters!$D$17=1,
                IFERROR(
                    IF(
                        OR(
                            IF(
                                ISNUMBER(M217:V217),
                                IF(
                                    M$5:V$5=1,
                                    M217:V217,
                                    ""),
                                "")
                            =0),
                        0,
                        GEOMEAN(IF(
                            ISNUMBER(M217:V217),
                            IF(
                                M$5:V$5=1,
                                M217:V217,
                                ""),
                            ""))
                    ),
                    IF(
                        OR(IF(
                            ISNUMBER(M217:V217),
                            IF(
                                M$5:V$5=2,
                                M217:V217,
                                ""),
                            "")
                            =0),
                        0,
                        GEOMEAN(IF(
                            ISNUMBER(M217:V217),
                            IF(
                                M$5:V$5=2,
                                M217:V217,
                                ""),
                            "")))
                )
            )
        )
    )
)</f>
        <v>0</v>
      </c>
      <c r="J217" s="242" t="s">
        <v>409</v>
      </c>
      <c r="K217" s="242">
        <v>45142</v>
      </c>
      <c r="L217" s="91" t="s">
        <v>725</v>
      </c>
      <c r="M217" s="192" t="s">
        <v>409</v>
      </c>
      <c r="N217" s="192" t="s">
        <v>409</v>
      </c>
      <c r="O217" s="192" t="s">
        <v>409</v>
      </c>
      <c r="P217" s="192">
        <v>0</v>
      </c>
      <c r="Q217" s="192">
        <v>0</v>
      </c>
      <c r="R217" s="192" t="s">
        <v>409</v>
      </c>
      <c r="S217" s="192" t="s">
        <v>409</v>
      </c>
      <c r="T217" s="192" t="s">
        <v>409</v>
      </c>
      <c r="U217" s="192" t="s">
        <v>409</v>
      </c>
      <c r="V217" s="192" t="s">
        <v>409</v>
      </c>
      <c r="W217" s="192">
        <v>0</v>
      </c>
      <c r="X217" s="192" t="s">
        <v>409</v>
      </c>
    </row>
    <row r="218" spans="1:24" x14ac:dyDescent="0.2">
      <c r="A218" s="84">
        <v>211</v>
      </c>
      <c r="B218" s="35" t="str">
        <f ca="1"/>
        <v>Vietnam</v>
      </c>
      <c r="C218" s="35" t="str">
        <f ca="1"/>
        <v>VNM</v>
      </c>
      <c r="D218" s="35" t="str">
        <f ca="1"/>
        <v>EAS           East Asia &amp; Pacific</v>
      </c>
      <c r="E218" s="35" t="str">
        <f ca="1"/>
        <v>IBRD</v>
      </c>
      <c r="F218" s="190" t="str">
        <f t="shared" ca="1" si="6"/>
        <v/>
      </c>
      <c r="G218" s="80">
        <f>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0</v>
      </c>
      <c r="H218" s="80" cm="1">
        <f t="array" ref="H218">IF(
    SUM(IF(
            ISNUMBER(
                IF(
                    $M$4:$V$4,
                    (M218:V218),
                    "")),
            1,
            0))
        =0,
    NA(),
    IF(
        Parameters!$D$15=1,
        IF(
            SUM(--(ISNUMBER(IF($M$4:$V$4=1,(M218:V218),""))))&gt;0,
            MAX(IF(
                ISNUMBER(M218:V218),
                IF(
                    M$4:V$4=1,
                    M218:V218,
                    ""),
                "")),
            MAX(IF(
                ISNUMBER(M218:V218),
                IF(
                    M$4:V$4=2,
                    M218:V218,
                    ""),
                ""))
        ),
        IF(
            Parameters!$D$16=1,
            IFERROR(
                AVERAGE(IF(
                    ISNUMBER(M218:V218),
                    IF(
                        M$4:V$4=1,
                        M218:V218,
                        ""),
                    "")),
                AVERAGE(IF(
                    ISNUMBER(M218:V218),
                    IF(
                        M$4:V$4=2,
                        M218:V218,
                        ""),
                    ""))
            ),
            IF(
                Parameters!$D$17=1,
                IFERROR(
                    IF(
                        OR(
                            IF(
                                ISNUMBER(M218:V218),
                                IF(
                                    M$4:V$4=1,
                                    M218:V218,
                                    ""),
                                "")
                            =0),
                        0,
                        GEOMEAN(IF(
                            ISNUMBER(M218:V218),
                            IF(
                                M$4:V$4=1,
                                M218:V218,
                                ""),
                            ""))
                    ),
                    IF(
                        OR(IF(
                            ISNUMBER(M218:V218),
                            IF(
                                M$4:V$4=2,
                                M218:V218,
                                ""),
                            "")
                            =0),
                        0,
                        GEOMEAN(IF(
                            ISNUMBER(M218:V218),
                            IF(
                                M$4:V$4=2,
                                M218:V218,
                                ""),
                            "")))
                )
            )
        )
    )
)</f>
        <v>10</v>
      </c>
      <c r="I218" s="191" cm="1">
        <f t="array" ref="I218">IF(
    SUM(IF(
            ISNUMBER(
                IF(
                    $M$5:$V$5,
                    (M218:V218),
                    "")),
            1,
            0))
        =0,
    NA(),
    IF(
        Parameters!$D$15=1,
        IF(
            SUM(--(ISNUMBER(IF($M$5:$V$5=1,(M218:V218),""))))&gt;0,
            MAX(IF(
                ISNUMBER(M218:V218),
                IF(
                    M$5:V$5=1,
                    M218:V218,
                    ""),
                "")),
            MAX(IF(
                ISNUMBER(M218:V218),
                IF(
                    M$5:V$5=2,
                    M218:V218,
                    ""),
                ""))
        ),
        IF(
            Parameters!$D$16=1,
            IFERROR(
                AVERAGE(IF(
                    ISNUMBER(M218:V218),
                    IF(
                        M$5:V$5=1,
                        M218:V218,
                        ""),
                    "")),
                AVERAGE(IF(
                    ISNUMBER(M218:V218),
                    IF(
                        M$5:V$5=2,
                        M218:V218,
                        ""),
                    ""))
            ),
            IF(
                Parameters!$D$17=1,
                IFERROR(
                    IF(
                        OR(
                            IF(
                                ISNUMBER(M218:V218),
                                IF(
                                    M$5:V$5=1,
                                    M218:V218,
                                    ""),
                                "")
                            =0),
                        0,
                        GEOMEAN(IF(
                            ISNUMBER(M218:V218),
                            IF(
                                M$5:V$5=1,
                                M218:V218,
                                ""),
                            ""))
                    ),
                    IF(
                        OR(IF(
                            ISNUMBER(M218:V218),
                            IF(
                                M$5:V$5=2,
                                M218:V218,
                                ""),
                            "")
                            =0),
                        0,
                        GEOMEAN(IF(
                            ISNUMBER(M218:V218),
                            IF(
                                M$5:V$5=2,
                                M218:V218,
                                ""),
                            "")))
                )
            )
        )
    )
)</f>
        <v>0</v>
      </c>
      <c r="J218" s="242">
        <v>45142</v>
      </c>
      <c r="K218" s="242">
        <v>45145</v>
      </c>
      <c r="L218" s="91" t="s">
        <v>351</v>
      </c>
      <c r="M218" s="192">
        <v>10</v>
      </c>
      <c r="N218" s="192">
        <v>0</v>
      </c>
      <c r="O218" s="192">
        <v>0</v>
      </c>
      <c r="P218" s="192">
        <v>0</v>
      </c>
      <c r="Q218" s="192">
        <v>0</v>
      </c>
      <c r="R218" s="192" t="s">
        <v>409</v>
      </c>
      <c r="S218" s="192">
        <v>7.4</v>
      </c>
      <c r="T218" s="192" t="s">
        <v>925</v>
      </c>
      <c r="U218" s="192">
        <v>0</v>
      </c>
      <c r="V218" s="192" t="s">
        <v>409</v>
      </c>
      <c r="W218" s="192">
        <v>0</v>
      </c>
      <c r="X218" s="192" t="s">
        <v>409</v>
      </c>
    </row>
    <row r="219" spans="1:24" x14ac:dyDescent="0.2">
      <c r="A219" s="84">
        <v>212</v>
      </c>
      <c r="B219" s="35" t="str">
        <f ca="1"/>
        <v>Vanuatu</v>
      </c>
      <c r="C219" s="35" t="str">
        <f ca="1"/>
        <v>VUT</v>
      </c>
      <c r="D219" s="35" t="str">
        <f ca="1"/>
        <v>EAS           East Asia &amp; Pacific</v>
      </c>
      <c r="E219" s="35" t="str">
        <f ca="1"/>
        <v>IDA</v>
      </c>
      <c r="F219" s="190" t="str">
        <f t="shared" ca="1" si="6"/>
        <v/>
      </c>
      <c r="G219" s="80">
        <f>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$M$4:$V$4,
                    (M219:V219),
                    "")),
            1,
            0))
        =0,
    NA(),
    IF(
        Parameters!$D$15=1,
        IF(
            SUM(--(ISNUMBER(IF($M$4:$V$4=1,(M219:V219),""))))&gt;0,
            MAX(IF(
                ISNUMBER(M219:V219),
                IF(
                    M$4:V$4=1,
                    M219:V219,
                    ""),
                "")),
            MAX(IF(
                ISNUMBER(M219:V219),
                IF(
                    M$4:V$4=2,
                    M219:V219,
                    ""),
                ""))
        ),
        IF(
            Parameters!$D$16=1,
            IFERROR(
                AVERAGE(IF(
                    ISNUMBER(M219:V219),
                    IF(
                        M$4:V$4=1,
                        M219:V219,
                        ""),
                    "")),
                AVERAGE(IF(
                    ISNUMBER(M219:V219),
                    IF(
                        M$4:V$4=2,
                        M219:V219,
                        ""),
                    ""))
            ),
            IF(
                Parameters!$D$17=1,
                IFERROR(
                    IF(
                        OR(
                            IF(
                                ISNUMBER(M219:V219),
                                IF(
                                    M$4:V$4=1,
                                    M219:V219,
                                    ""),
                                "")
                            =0),
                        0,
                        GEOMEAN(IF(
                            ISNUMBER(M219:V219),
                            IF(
                                M$4:V$4=1,
                                M219:V219,
                                ""),
                            ""))
                    ),
                    IF(
                        OR(IF(
                            ISNUMBER(M219:V219),
                            IF(
                                M$4:V$4=2,
                                M219:V219,
                                ""),
                            "")
                            =0),
                        0,
                        GEOMEAN(IF(
                            ISNUMBER(M219:V219),
                            IF(
                                M$4:V$4=2,
                                M219:V219,
                                ""),
                            "")))
                )
            )
        )
    )
)</f>
        <v>7.6666666666666599</v>
      </c>
      <c r="I219" s="191" cm="1">
        <f t="array" ref="I219">IF(
    SUM(IF(
            ISNUMBER(
                IF(
                    $M$5:$V$5,
                    (M219:V219),
                    "")),
            1,
            0))
        =0,
    NA(),
    IF(
        Parameters!$D$15=1,
        IF(
            SUM(--(ISNUMBER(IF($M$5:$V$5=1,(M219:V219),""))))&gt;0,
            MAX(IF(
                ISNUMBER(M219:V219),
                IF(
                    M$5:V$5=1,
                    M219:V219,
                    ""),
                "")),
            MAX(IF(
                ISNUMBER(M219:V219),
                IF(
                    M$5:V$5=2,
                    M219:V219,
                    ""),
                ""))
        ),
        IF(
            Parameters!$D$16=1,
            IFERROR(
                AVERAGE(IF(
                    ISNUMBER(M219:V219),
                    IF(
                        M$5:V$5=1,
                        M219:V219,
                        ""),
                    "")),
                AVERAGE(IF(
                    ISNUMBER(M219:V219),
                    IF(
                        M$5:V$5=2,
                        M219:V219,
                        ""),
                    ""))
            ),
            IF(
                Parameters!$D$17=1,
                IFERROR(
                    IF(
                        OR(
                            IF(
                                ISNUMBER(M219:V219),
                                IF(
                                    M$5:V$5=1,
                                    M219:V219,
                                    ""),
                                "")
                            =0),
                        0,
                        GEOMEAN(IF(
                            ISNUMBER(M219:V219),
                            IF(
                                M$5:V$5=1,
                                M219:V219,
                                ""),
                            ""))
                    ),
                    IF(
                        OR(IF(
                            ISNUMBER(M219:V219),
                            IF(
                                M$5:V$5=2,
                                M219:V219,
                                ""),
                            "")
                            =0),
                        0,
                        GEOMEAN(IF(
                            ISNUMBER(M219:V219),
                            IF(
                                M$5:V$5=2,
                                M219:V219,
                                ""),
                            "")))
                )
            )
        )
    )
)</f>
        <v>0</v>
      </c>
      <c r="J219" s="242">
        <v>44753</v>
      </c>
      <c r="K219" s="242">
        <v>45034</v>
      </c>
      <c r="L219" s="91" t="s">
        <v>353</v>
      </c>
      <c r="M219" s="192">
        <v>7.6666666666666599</v>
      </c>
      <c r="N219" s="192" t="s">
        <v>409</v>
      </c>
      <c r="O219" s="192">
        <v>0</v>
      </c>
      <c r="P219" s="192">
        <v>0</v>
      </c>
      <c r="Q219" s="192">
        <v>0</v>
      </c>
      <c r="R219" s="192" t="s">
        <v>409</v>
      </c>
      <c r="S219" s="192">
        <v>5.6</v>
      </c>
      <c r="T219" s="192" t="s">
        <v>409</v>
      </c>
      <c r="U219" s="192">
        <v>0</v>
      </c>
      <c r="V219" s="192" t="s">
        <v>409</v>
      </c>
      <c r="W219" s="192">
        <v>0</v>
      </c>
      <c r="X219" s="192" t="s">
        <v>409</v>
      </c>
    </row>
    <row r="220" spans="1:24" x14ac:dyDescent="0.2">
      <c r="A220" s="84">
        <v>213</v>
      </c>
      <c r="B220" s="35" t="str">
        <f ca="1"/>
        <v>Samoa</v>
      </c>
      <c r="C220" s="35" t="str">
        <f ca="1"/>
        <v>WSM</v>
      </c>
      <c r="D220" s="35" t="str">
        <f ca="1"/>
        <v>EAS           East Asia &amp; Pacific</v>
      </c>
      <c r="E220" s="35" t="str">
        <f ca="1"/>
        <v>IDA</v>
      </c>
      <c r="F220" s="190" t="str">
        <f t="shared" ca="1" si="6"/>
        <v/>
      </c>
      <c r="G220" s="80">
        <f>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$M$4:$V$4,
                    (M220:V220),
                    "")),
            1,
            0))
        =0,
    NA(),
    IF(
        Parameters!$D$15=1,
        IF(
            SUM(--(ISNUMBER(IF($M$4:$V$4=1,(M220:V220),""))))&gt;0,
            MAX(IF(
                ISNUMBER(M220:V220),
                IF(
                    M$4:V$4=1,
                    M220:V220,
                    ""),
                "")),
            MAX(IF(
                ISNUMBER(M220:V220),
                IF(
                    M$4:V$4=2,
                    M220:V220,
                    ""),
                ""))
        ),
        IF(
            Parameters!$D$16=1,
            IFERROR(
                AVERAGE(IF(
                    ISNUMBER(M220:V220),
                    IF(
                        M$4:V$4=1,
                        M220:V220,
                        ""),
                    "")),
                AVERAGE(IF(
                    ISNUMBER(M220:V220),
                    IF(
                        M$4:V$4=2,
                        M220:V220,
                        ""),
                    ""))
            ),
            IF(
                Parameters!$D$17=1,
                IFERROR(
                    IF(
                        OR(
                            IF(
                                ISNUMBER(M220:V220),
                                IF(
                                    M$4:V$4=1,
                                    M220:V220,
                                    ""),
                                "")
                            =0),
                        0,
                        GEOMEAN(IF(
                            ISNUMBER(M220:V220),
                            IF(
                                M$4:V$4=1,
                                M220:V220,
                                ""),
                            ""))
                    ),
                    IF(
                        OR(IF(
                            ISNUMBER(M220:V220),
                            IF(
                                M$4:V$4=2,
                                M220:V220,
                                ""),
                            "")
                            =0),
                        0,
                        GEOMEAN(IF(
                            ISNUMBER(M220:V220),
                            IF(
                                M$4:V$4=2,
                                M220:V220,
                                ""),
                            "")))
                )
            )
        )
    )
)</f>
        <v>4.1666666666666599</v>
      </c>
      <c r="I220" s="191" cm="1">
        <f t="array" ref="I220">IF(
    SUM(IF(
            ISNUMBER(
                IF(
                    $M$5:$V$5,
                    (M220:V220),
                    "")),
            1,
            0))
        =0,
    NA(),
    IF(
        Parameters!$D$15=1,
        IF(
            SUM(--(ISNUMBER(IF($M$5:$V$5=1,(M220:V220),""))))&gt;0,
            MAX(IF(
                ISNUMBER(M220:V220),
                IF(
                    M$5:V$5=1,
                    M220:V220,
                    ""),
                "")),
            MAX(IF(
                ISNUMBER(M220:V220),
                IF(
                    M$5:V$5=2,
                    M220:V220,
                    ""),
                ""))
        ),
        IF(
            Parameters!$D$16=1,
            IFERROR(
                AVERAGE(IF(
                    ISNUMBER(M220:V220),
                    IF(
                        M$5:V$5=1,
                        M220:V220,
                        ""),
                    "")),
                AVERAGE(IF(
                    ISNUMBER(M220:V220),
                    IF(
                        M$5:V$5=2,
                        M220:V220,
                        ""),
                    ""))
            ),
            IF(
                Parameters!$D$17=1,
                IFERROR(
                    IF(
                        OR(
                            IF(
                                ISNUMBER(M220:V220),
                                IF(
                                    M$5:V$5=1,
                                    M220:V220,
                                    ""),
                                "")
                            =0),
                        0,
                        GEOMEAN(IF(
                            ISNUMBER(M220:V220),
                            IF(
                                M$5:V$5=1,
                                M220:V220,
                                ""),
                            ""))
                    ),
                    IF(
                        OR(IF(
                            ISNUMBER(M220:V220),
                            IF(
                                M$5:V$5=2,
                                M220:V220,
                                ""),
                            "")
                            =0),
                        0,
                        GEOMEAN(IF(
                            ISNUMBER(M220:V220),
                            IF(
                                M$5:V$5=2,
                                M220:V220,
                                ""),
                            "")))
                )
            )
        )
    )
)</f>
        <v>0</v>
      </c>
      <c r="J220" s="242">
        <v>45142</v>
      </c>
      <c r="K220" s="242">
        <v>45142</v>
      </c>
      <c r="L220" s="91" t="s">
        <v>355</v>
      </c>
      <c r="M220" s="192">
        <v>4.1666666666666599</v>
      </c>
      <c r="N220" s="192" t="s">
        <v>409</v>
      </c>
      <c r="O220" s="192">
        <v>0</v>
      </c>
      <c r="P220" s="192">
        <v>0</v>
      </c>
      <c r="Q220" s="192">
        <v>0</v>
      </c>
      <c r="R220" s="192" t="s">
        <v>409</v>
      </c>
      <c r="S220" s="192">
        <v>3.5</v>
      </c>
      <c r="T220" s="192" t="s">
        <v>409</v>
      </c>
      <c r="U220" s="192">
        <v>0</v>
      </c>
      <c r="V220" s="192" t="s">
        <v>409</v>
      </c>
      <c r="W220" s="192">
        <v>0</v>
      </c>
      <c r="X220" s="192" t="s">
        <v>409</v>
      </c>
    </row>
    <row r="221" spans="1:24" x14ac:dyDescent="0.2">
      <c r="A221" s="84">
        <v>214</v>
      </c>
      <c r="B221" s="35" t="str">
        <f ca="1"/>
        <v>Kosovo</v>
      </c>
      <c r="C221" s="35" t="str">
        <f ca="1"/>
        <v>XKX</v>
      </c>
      <c r="D221" s="35" t="str">
        <f ca="1"/>
        <v>ECS           Europe &amp; Central Asia</v>
      </c>
      <c r="E221" s="35" t="str">
        <f ca="1"/>
        <v>IDA</v>
      </c>
      <c r="F221" s="190" t="str">
        <f t="shared" ca="1" si="6"/>
        <v/>
      </c>
      <c r="G221" s="80">
        <f>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0</v>
      </c>
      <c r="H221" s="80" t="e" cm="1">
        <f t="array" ref="H221">IF(
    SUM(IF(
            ISNUMBER(
                IF(
                    $M$4:$V$4,
                    (M221:V221),
                    "")),
            1,
            0))
        =0,
    NA(),
    IF(
        Parameters!$D$15=1,
        IF(
            SUM(--(ISNUMBER(IF($M$4:$V$4=1,(M221:V221),""))))&gt;0,
            MAX(IF(
                ISNUMBER(M221:V221),
                IF(
                    M$4:V$4=1,
                    M221:V221,
                    ""),
                "")),
            MAX(IF(
                ISNUMBER(M221:V221),
                IF(
                    M$4:V$4=2,
                    M221:V221,
                    ""),
                ""))
        ),
        IF(
            Parameters!$D$16=1,
            IFERROR(
                AVERAGE(IF(
                    ISNUMBER(M221:V221),
                    IF(
                        M$4:V$4=1,
                        M221:V221,
                        ""),
                    "")),
                AVERAGE(IF(
                    ISNUMBER(M221:V221),
                    IF(
                        M$4:V$4=2,
                        M221:V221,
                        ""),
                    ""))
            ),
            IF(
                Parameters!$D$17=1,
                IFERROR(
                    IF(
                        OR(
                            IF(
                                ISNUMBER(M221:V221),
                                IF(
                                    M$4:V$4=1,
                                    M221:V221,
                                    ""),
                                "")
                            =0),
                        0,
                        GEOMEAN(IF(
                            ISNUMBER(M221:V221),
                            IF(
                                M$4:V$4=1,
                                M221:V221,
                                ""),
                            ""))
                    ),
                    IF(
                        OR(IF(
                            ISNUMBER(M221:V221),
                            IF(
                                M$4:V$4=2,
                                M221:V221,
                                ""),
                            "")
                            =0),
                        0,
                        GEOMEAN(IF(
                            ISNUMBER(M221:V221),
                            IF(
                                M$4:V$4=2,
                                M221:V221,
                                ""),
                            "")))
                )
            )
        )
    )
)</f>
        <v>#N/A</v>
      </c>
      <c r="I221" s="191" cm="1">
        <f t="array" ref="I221">IF(
    SUM(IF(
            ISNUMBER(
                IF(
                    $M$5:$V$5,
                    (M221:V221),
                    "")),
            1,
            0))
        =0,
    NA(),
    IF(
        Parameters!$D$15=1,
        IF(
            SUM(--(ISNUMBER(IF($M$5:$V$5=1,(M221:V221),""))))&gt;0,
            MAX(IF(
                ISNUMBER(M221:V221),
                IF(
                    M$5:V$5=1,
                    M221:V221,
                    ""),
                "")),
            MAX(IF(
                ISNUMBER(M221:V221),
                IF(
                    M$5:V$5=2,
                    M221:V221,
                    ""),
                ""))
        ),
        IF(
            Parameters!$D$16=1,
            IFERROR(
                AVERAGE(IF(
                    ISNUMBER(M221:V221),
                    IF(
                        M$5:V$5=1,
                        M221:V221,
                        ""),
                    "")),
                AVERAGE(IF(
                    ISNUMBER(M221:V221),
                    IF(
                        M$5:V$5=2,
                        M221:V221,
                        ""),
                    ""))
            ),
            IF(
                Parameters!$D$17=1,
                IFERROR(
                    IF(
                        OR(
                            IF(
                                ISNUMBER(M221:V221),
                                IF(
                                    M$5:V$5=1,
                                    M221:V221,
                                    ""),
                                "")
                            =0),
                        0,
                        GEOMEAN(IF(
                            ISNUMBER(M221:V221),
                            IF(
                                M$5:V$5=1,
                                M221:V221,
                                ""),
                            ""))
                    ),
                    IF(
                        OR(IF(
                            ISNUMBER(M221:V221),
                            IF(
                                M$5:V$5=2,
                                M221:V221,
                                ""),
                            "")
                            =0),
                        0,
                        GEOMEAN(IF(
                            ISNUMBER(M221:V221),
                            IF(
                                M$5:V$5=2,
                                M221:V221,
                                ""),
                            "")))
                )
            )
        )
    )
)</f>
        <v>0</v>
      </c>
      <c r="J221" s="242">
        <v>44887</v>
      </c>
      <c r="K221" s="242">
        <v>44887</v>
      </c>
      <c r="L221" s="91" t="s">
        <v>726</v>
      </c>
      <c r="M221" s="192" t="s">
        <v>409</v>
      </c>
      <c r="N221" s="192" t="s">
        <v>409</v>
      </c>
      <c r="O221" s="192" t="s">
        <v>409</v>
      </c>
      <c r="P221" s="192">
        <v>0</v>
      </c>
      <c r="Q221" s="192" t="s">
        <v>409</v>
      </c>
      <c r="R221" s="192" t="s">
        <v>409</v>
      </c>
      <c r="S221" s="192" t="s">
        <v>409</v>
      </c>
      <c r="T221" s="192" t="s">
        <v>409</v>
      </c>
      <c r="U221" s="192" t="s">
        <v>409</v>
      </c>
      <c r="V221" s="192" t="s">
        <v>409</v>
      </c>
      <c r="W221" s="192" t="s">
        <v>409</v>
      </c>
      <c r="X221" s="192" t="s">
        <v>409</v>
      </c>
    </row>
    <row r="222" spans="1:24" x14ac:dyDescent="0.2">
      <c r="A222" s="84">
        <v>215</v>
      </c>
      <c r="B222" s="35" t="str">
        <f ca="1"/>
        <v>Yemen, Rep.</v>
      </c>
      <c r="C222" s="35" t="str">
        <f ca="1"/>
        <v>YEM</v>
      </c>
      <c r="D222" s="35" t="str">
        <f ca="1"/>
        <v>MEA           Middle East &amp; North Africa</v>
      </c>
      <c r="E222" s="35" t="str">
        <f ca="1"/>
        <v>IDA</v>
      </c>
      <c r="F222" s="190" t="str">
        <f t="shared" ca="1" si="6"/>
        <v/>
      </c>
      <c r="G222" s="80">
        <f>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0</v>
      </c>
      <c r="H222" s="80" cm="1">
        <f t="array" ref="H222">IF(
    SUM(IF(
            ISNUMBER(
                IF(
                    $M$4:$V$4,
                    (M222:V222),
                    "")),
            1,
            0))
        =0,
    NA(),
    IF(
        Parameters!$D$15=1,
        IF(
            SUM(--(ISNUMBER(IF($M$4:$V$4=1,(M222:V222),""))))&gt;0,
            MAX(IF(
                ISNUMBER(M222:V222),
                IF(
                    M$4:V$4=1,
                    M222:V222,
                    ""),
                "")),
            MAX(IF(
                ISNUMBER(M222:V222),
                IF(
                    M$4:V$4=2,
                    M222:V222,
                    ""),
                ""))
        ),
        IF(
            Parameters!$D$16=1,
            IFERROR(
                AVERAGE(IF(
                    ISNUMBER(M222:V222),
                    IF(
                        M$4:V$4=1,
                        M222:V222,
                        ""),
                    "")),
                AVERAGE(IF(
                    ISNUMBER(M222:V222),
                    IF(
                        M$4:V$4=2,
                        M222:V222,
                        ""),
                    ""))
            ),
            IF(
                Parameters!$D$17=1,
                IFERROR(
                    IF(
                        OR(
                            IF(
                                ISNUMBER(M222:V222),
                                IF(
                                    M$4:V$4=1,
                                    M222:V222,
                                    ""),
                                "")
                            =0),
                        0,
                        GEOMEAN(IF(
                            ISNUMBER(M222:V222),
                            IF(
                                M$4:V$4=1,
                                M222:V222,
                                ""),
                            ""))
                    ),
                    IF(
                        OR(IF(
                            ISNUMBER(M222:V222),
                            IF(
                                M$4:V$4=2,
                                M222:V222,
                                ""),
                            "")
                            =0),
                        0,
                        GEOMEAN(IF(
                            ISNUMBER(M222:V222),
                            IF(
                                M$4:V$4=2,
                                M222:V222,
                                ""),
                            "")))
                )
            )
        )
    )
)</f>
        <v>5.5</v>
      </c>
      <c r="I222" s="191" cm="1">
        <f t="array" ref="I222">IF(
    SUM(IF(
            ISNUMBER(
                IF(
                    $M$5:$V$5,
                    (M222:V222),
                    "")),
            1,
            0))
        =0,
    NA(),
    IF(
        Parameters!$D$15=1,
        IF(
            SUM(--(ISNUMBER(IF($M$5:$V$5=1,(M222:V222),""))))&gt;0,
            MAX(IF(
                ISNUMBER(M222:V222),
                IF(
                    M$5:V$5=1,
                    M222:V222,
                    ""),
                "")),
            MAX(IF(
                ISNUMBER(M222:V222),
                IF(
                    M$5:V$5=2,
                    M222:V222,
                    ""),
                ""))
        ),
        IF(
            Parameters!$D$16=1,
            IFERROR(
                AVERAGE(IF(
                    ISNUMBER(M222:V222),
                    IF(
                        M$5:V$5=1,
                        M222:V222,
                        ""),
                    "")),
                AVERAGE(IF(
                    ISNUMBER(M222:V222),
                    IF(
                        M$5:V$5=2,
                        M222:V222,
                        ""),
                    ""))
            ),
            IF(
                Parameters!$D$17=1,
                IFERROR(
                    IF(
                        OR(
                            IF(
                                ISNUMBER(M222:V222),
                                IF(
                                    M$5:V$5=1,
                                    M222:V222,
                                    ""),
                                "")
                            =0),
                        0,
                        GEOMEAN(IF(
                            ISNUMBER(M222:V222),
                            IF(
                                M$5:V$5=1,
                                M222:V222,
                                ""),
                            ""))
                    ),
                    IF(
                        OR(IF(
                            ISNUMBER(M222:V222),
                            IF(
                                M$5:V$5=2,
                                M222:V222,
                                ""),
                            "")
                            =0),
                        0,
                        GEOMEAN(IF(
                            ISNUMBER(M222:V222),
                            IF(
                                M$5:V$5=2,
                                M222:V222,
                                ""),
                            "")))
                )
            )
        )
    )
)</f>
        <v>0</v>
      </c>
      <c r="J222" s="242">
        <v>45142</v>
      </c>
      <c r="K222" s="242">
        <v>44862</v>
      </c>
      <c r="L222" s="91" t="s">
        <v>356</v>
      </c>
      <c r="M222" s="192">
        <v>5.5</v>
      </c>
      <c r="N222" s="192" t="s">
        <v>409</v>
      </c>
      <c r="O222" s="192">
        <v>0</v>
      </c>
      <c r="P222" s="192">
        <v>0</v>
      </c>
      <c r="Q222" s="192">
        <v>0</v>
      </c>
      <c r="R222" s="192" t="s">
        <v>409</v>
      </c>
      <c r="S222" s="192">
        <v>4.3</v>
      </c>
      <c r="T222" s="192" t="s">
        <v>409</v>
      </c>
      <c r="U222" s="192">
        <v>0</v>
      </c>
      <c r="V222" s="192" t="s">
        <v>409</v>
      </c>
      <c r="W222" s="192">
        <v>0</v>
      </c>
      <c r="X222" s="192" t="s">
        <v>409</v>
      </c>
    </row>
    <row r="223" spans="1:24" x14ac:dyDescent="0.2">
      <c r="A223" s="84">
        <v>216</v>
      </c>
      <c r="B223" s="35" t="str">
        <f ca="1"/>
        <v>South Africa</v>
      </c>
      <c r="C223" s="35" t="str">
        <f ca="1"/>
        <v>ZAF</v>
      </c>
      <c r="D223" s="35" t="str">
        <f ca="1"/>
        <v>SSF           Sub-Saharan Africa</v>
      </c>
      <c r="E223" s="35" t="str">
        <f ca="1"/>
        <v>IBRD</v>
      </c>
      <c r="F223" s="190" t="str">
        <f t="shared" ca="1" si="6"/>
        <v/>
      </c>
      <c r="G223" s="80">
        <f>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0</v>
      </c>
      <c r="H223" s="80" cm="1">
        <f t="array" ref="H223">IF(
    SUM(IF(
            ISNUMBER(
                IF(
                    $M$4:$V$4,
                    (M223:V223),
                    "")),
            1,
            0))
        =0,
    NA(),
    IF(
        Parameters!$D$15=1,
        IF(
            SUM(--(ISNUMBER(IF($M$4:$V$4=1,(M223:V223),""))))&gt;0,
            MAX(IF(
                ISNUMBER(M223:V223),
                IF(
                    M$4:V$4=1,
                    M223:V223,
                    ""),
                "")),
            MAX(IF(
                ISNUMBER(M223:V223),
                IF(
                    M$4:V$4=2,
                    M223:V223,
                    ""),
                ""))
        ),
        IF(
            Parameters!$D$16=1,
            IFERROR(
                AVERAGE(IF(
                    ISNUMBER(M223:V223),
                    IF(
                        M$4:V$4=1,
                        M223:V223,
                        ""),
                    "")),
                AVERAGE(IF(
                    ISNUMBER(M223:V223),
                    IF(
                        M$4:V$4=2,
                        M223:V223,
                        ""),
                    ""))
            ),
            IF(
                Parameters!$D$17=1,
                IFERROR(
                    IF(
                        OR(
                            IF(
                                ISNUMBER(M223:V223),
                                IF(
                                    M$4:V$4=1,
                                    M223:V223,
                                    ""),
                                "")
                            =0),
                        0,
                        GEOMEAN(IF(
                            ISNUMBER(M223:V223),
                            IF(
                                M$4:V$4=1,
                                M223:V223,
                                ""),
                            ""))
                    ),
                    IF(
                        OR(IF(
                            ISNUMBER(M223:V223),
                            IF(
                                M$4:V$4=2,
                                M223:V223,
                                ""),
                            "")
                            =0),
                        0,
                        GEOMEAN(IF(
                            ISNUMBER(M223:V223),
                            IF(
                                M$4:V$4=2,
                                M223:V223,
                                ""),
                            "")))
                )
            )
        )
    )
)</f>
        <v>6.5</v>
      </c>
      <c r="I223" s="191" cm="1">
        <f t="array" ref="I223">IF(
    SUM(IF(
            ISNUMBER(
                IF(
                    $M$5:$V$5,
                    (M223:V223),
                    "")),
            1,
            0))
        =0,
    NA(),
    IF(
        Parameters!$D$15=1,
        IF(
            SUM(--(ISNUMBER(IF($M$5:$V$5=1,(M223:V223),""))))&gt;0,
            MAX(IF(
                ISNUMBER(M223:V223),
                IF(
                    M$5:V$5=1,
                    M223:V223,
                    ""),
                "")),
            MAX(IF(
                ISNUMBER(M223:V223),
                IF(
                    M$5:V$5=2,
                    M223:V223,
                    ""),
                ""))
        ),
        IF(
            Parameters!$D$16=1,
            IFERROR(
                AVERAGE(IF(
                    ISNUMBER(M223:V223),
                    IF(
                        M$5:V$5=1,
                        M223:V223,
                        ""),
                    "")),
                AVERAGE(IF(
                    ISNUMBER(M223:V223),
                    IF(
                        M$5:V$5=2,
                        M223:V223,
                        ""),
                    ""))
            ),
            IF(
                Parameters!$D$17=1,
                IFERROR(
                    IF(
                        OR(
                            IF(
                                ISNUMBER(M223:V223),
                                IF(
                                    M$5:V$5=1,
                                    M223:V223,
                                    ""),
                                "")
                            =0),
                        0,
                        GEOMEAN(IF(
                            ISNUMBER(M223:V223),
                            IF(
                                M$5:V$5=1,
                                M223:V223,
                                ""),
                            ""))
                    ),
                    IF(
                        OR(IF(
                            ISNUMBER(M223:V223),
                            IF(
                                M$5:V$5=2,
                                M223:V223,
                                ""),
                            "")
                            =0),
                        0,
                        GEOMEAN(IF(
                            ISNUMBER(M223:V223),
                            IF(
                                M$5:V$5=2,
                                M223:V223,
                                ""),
                            "")))
                )
            )
        )
    )
)</f>
        <v>0</v>
      </c>
      <c r="J223" s="242">
        <v>45142</v>
      </c>
      <c r="K223" s="242">
        <v>45145</v>
      </c>
      <c r="L223" s="91" t="s">
        <v>358</v>
      </c>
      <c r="M223" s="192">
        <v>6.5</v>
      </c>
      <c r="N223" s="192">
        <v>0</v>
      </c>
      <c r="O223" s="192">
        <v>0</v>
      </c>
      <c r="P223" s="192">
        <v>0</v>
      </c>
      <c r="Q223" s="192">
        <v>0</v>
      </c>
      <c r="R223" s="192" t="s">
        <v>409</v>
      </c>
      <c r="S223" s="192">
        <v>4.9000000000000004</v>
      </c>
      <c r="T223" s="192" t="s">
        <v>877</v>
      </c>
      <c r="U223" s="192">
        <v>0</v>
      </c>
      <c r="V223" s="192" t="s">
        <v>409</v>
      </c>
      <c r="W223" s="192">
        <v>0</v>
      </c>
      <c r="X223" s="192" t="s">
        <v>409</v>
      </c>
    </row>
    <row r="224" spans="1:24" x14ac:dyDescent="0.2">
      <c r="A224" s="84">
        <v>217</v>
      </c>
      <c r="B224" s="35" t="str">
        <f ca="1"/>
        <v>Zambia</v>
      </c>
      <c r="C224" s="35" t="str">
        <f ca="1"/>
        <v>ZMB</v>
      </c>
      <c r="D224" s="35" t="str">
        <f ca="1"/>
        <v>SSF           Sub-Saharan Africa</v>
      </c>
      <c r="E224" s="35" t="str">
        <f ca="1"/>
        <v>IDA</v>
      </c>
      <c r="F224" s="190" t="str">
        <f t="shared" ca="1" si="6"/>
        <v/>
      </c>
      <c r="G224" s="80">
        <f>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6.4549722436790233</v>
      </c>
      <c r="H224" s="80" cm="1">
        <f t="array" ref="H224">IF(
    SUM(IF(
            ISNUMBER(
                IF(
                    $M$4:$V$4,
                    (M224:V224),
                    "")),
            1,
            0))
        =0,
    NA(),
    IF(
        Parameters!$D$15=1,
        IF(
            SUM(--(ISNUMBER(IF($M$4:$V$4=1,(M224:V224),""))))&gt;0,
            MAX(IF(
                ISNUMBER(M224:V224),
                IF(
                    M$4:V$4=1,
                    M224:V224,
                    ""),
                "")),
            MAX(IF(
                ISNUMBER(M224:V224),
                IF(
                    M$4:V$4=2,
                    M224:V224,
                    ""),
                ""))
        ),
        IF(
            Parameters!$D$16=1,
            IFERROR(
                AVERAGE(IF(
                    ISNUMBER(M224:V224),
                    IF(
                        M$4:V$4=1,
                        M224:V224,
                        ""),
                    "")),
                AVERAGE(IF(
                    ISNUMBER(M224:V224),
                    IF(
                        M$4:V$4=2,
                        M224:V224,
                        ""),
                    ""))
            ),
            IF(
                Parameters!$D$17=1,
                IFERROR(
                    IF(
                        OR(
                            IF(
                                ISNUMBER(M224:V224),
                                IF(
                                    M$4:V$4=1,
                                    M224:V224,
                                    ""),
                                "")
                            =0),
                        0,
                        GEOMEAN(IF(
                            ISNUMBER(M224:V224),
                            IF(
                                M$4:V$4=1,
                                M224:V224,
                                ""),
                            ""))
                    ),
                    IF(
                        OR(IF(
                            ISNUMBER(M224:V224),
                            IF(
                                M$4:V$4=2,
                                M224:V224,
                                ""),
                            "")
                            =0),
                        0,
                        GEOMEAN(IF(
                            ISNUMBER(M224:V224),
                            IF(
                                M$4:V$4=2,
                                M224:V224,
                                ""),
                            "")))
                )
            )
        )
    )
)</f>
        <v>4.1666666666666599</v>
      </c>
      <c r="I224" s="191" cm="1">
        <f t="array" ref="I224">IF(
    SUM(IF(
            ISNUMBER(
                IF(
                    $M$5:$V$5,
                    (M224:V224),
                    "")),
            1,
            0))
        =0,
    NA(),
    IF(
        Parameters!$D$15=1,
        IF(
            SUM(--(ISNUMBER(IF($M$5:$V$5=1,(M224:V224),""))))&gt;0,
            MAX(IF(
                ISNUMBER(M224:V224),
                IF(
                    M$5:V$5=1,
                    M224:V224,
                    ""),
                "")),
            MAX(IF(
                ISNUMBER(M224:V224),
                IF(
                    M$5:V$5=2,
                    M224:V224,
                    ""),
                ""))
        ),
        IF(
            Parameters!$D$16=1,
            IFERROR(
                AVERAGE(IF(
                    ISNUMBER(M224:V224),
                    IF(
                        M$5:V$5=1,
                        M224:V224,
                        ""),
                    "")),
                AVERAGE(IF(
                    ISNUMBER(M224:V224),
                    IF(
                        M$5:V$5=2,
                        M224:V224,
                        ""),
                    ""))
            ),
            IF(
                Parameters!$D$17=1,
                IFERROR(
                    IF(
                        OR(
                            IF(
                                ISNUMBER(M224:V224),
                                IF(
                                    M$5:V$5=1,
                                    M224:V224,
                                    ""),
                                "")
                            =0),
                        0,
                        GEOMEAN(IF(
                            ISNUMBER(M224:V224),
                            IF(
                                M$5:V$5=1,
                                M224:V224,
                                ""),
                            ""))
                    ),
                    IF(
                        OR(IF(
                            ISNUMBER(M224:V224),
                            IF(
                                M$5:V$5=2,
                                M224:V224,
                                ""),
                            "")
                            =0),
                        0,
                        GEOMEAN(IF(
                            ISNUMBER(M224:V224),
                            IF(
                                M$5:V$5=2,
                                M224:V224,
                                ""),
                            "")))
                )
            )
        )
    )
)</f>
        <v>10</v>
      </c>
      <c r="J224" s="242">
        <v>45142</v>
      </c>
      <c r="K224" s="242">
        <v>45099</v>
      </c>
      <c r="L224" s="91" t="s">
        <v>360</v>
      </c>
      <c r="M224" s="192">
        <v>4.1666666666666599</v>
      </c>
      <c r="N224" s="192" t="s">
        <v>409</v>
      </c>
      <c r="O224" s="192">
        <v>0</v>
      </c>
      <c r="P224" s="192">
        <v>10</v>
      </c>
      <c r="Q224" s="192">
        <v>0</v>
      </c>
      <c r="R224" s="192" t="s">
        <v>409</v>
      </c>
      <c r="S224" s="192">
        <v>3.5</v>
      </c>
      <c r="T224" s="192" t="s">
        <v>409</v>
      </c>
      <c r="U224" s="192">
        <v>0</v>
      </c>
      <c r="V224" s="192" t="s">
        <v>858</v>
      </c>
      <c r="W224" s="192">
        <v>0</v>
      </c>
      <c r="X224" s="192" t="s">
        <v>409</v>
      </c>
    </row>
    <row r="225" spans="1:24" x14ac:dyDescent="0.2">
      <c r="A225" s="84">
        <v>218</v>
      </c>
      <c r="B225" s="35" t="str">
        <f ca="1"/>
        <v>Zimbabwe</v>
      </c>
      <c r="C225" s="35" t="str">
        <f ca="1"/>
        <v>ZWE</v>
      </c>
      <c r="D225" s="35" t="str">
        <f ca="1"/>
        <v>SSF           Sub-Saharan Africa</v>
      </c>
      <c r="E225" s="35" t="str">
        <f ca="1"/>
        <v>Blend</v>
      </c>
      <c r="F225" s="190" t="str">
        <f t="shared" ca="1" si="6"/>
        <v/>
      </c>
      <c r="G225" s="80">
        <f>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7.8528126595931598</v>
      </c>
      <c r="H225" s="80" cm="1">
        <f t="array" ref="H225">IF(
    SUM(IF(
            ISNUMBER(
                IF(
                    $M$4:$V$4,
                    (M225:V225),
                    "")),
            1,
            0))
        =0,
    NA(),
    IF(
        Parameters!$D$15=1,
        IF(
            SUM(--(ISNUMBER(IF($M$4:$V$4=1,(M225:V225),""))))&gt;0,
            MAX(IF(
                ISNUMBER(M225:V225),
                IF(
                    M$4:V$4=1,
                    M225:V225,
                    ""),
                "")),
            MAX(IF(
                ISNUMBER(M225:V225),
                IF(
                    M$4:V$4=2,
                    M225:V225,
                    ""),
                ""))
        ),
        IF(
            Parameters!$D$16=1,
            IFERROR(
                AVERAGE(IF(
                    ISNUMBER(M225:V225),
                    IF(
                        M$4:V$4=1,
                        M225:V225,
                        ""),
                    "")),
                AVERAGE(IF(
                    ISNUMBER(M225:V225),
                    IF(
                        M$4:V$4=2,
                        M225:V225,
                        ""),
                    ""))
            ),
            IF(
                Parameters!$D$17=1,
                IFERROR(
                    IF(
                        OR(
                            IF(
                                ISNUMBER(M225:V225),
                                IF(
                                    M$4:V$4=1,
                                    M225:V225,
                                    ""),
                                "")
                            =0),
                        0,
                        GEOMEAN(IF(
                            ISNUMBER(M225:V225),
                            IF(
                                M$4:V$4=1,
                                M225:V225,
                                ""),
                            ""))
                    ),
                    IF(
                        OR(IF(
                            ISNUMBER(M225:V225),
                            IF(
                                M$4:V$4=2,
                                M225:V225,
                                ""),
                            "")
                            =0),
                        0,
                        GEOMEAN(IF(
                            ISNUMBER(M225:V225),
                            IF(
                                M$4:V$4=2,
                                M225:V225,
                                ""),
                            "")))
                )
            )
        )
    )
)</f>
        <v>6.1666666666666599</v>
      </c>
      <c r="I225" s="191" cm="1">
        <f t="array" ref="I225">IF(
    SUM(IF(
            ISNUMBER(
                IF(
                    $M$5:$V$5,
                    (M225:V225),
                    "")),
            1,
            0))
        =0,
    NA(),
    IF(
        Parameters!$D$15=1,
        IF(
            SUM(--(ISNUMBER(IF($M$5:$V$5=1,(M225:V225),""))))&gt;0,
            MAX(IF(
                ISNUMBER(M225:V225),
                IF(
                    M$5:V$5=1,
                    M225:V225,
                    ""),
                "")),
            MAX(IF(
                ISNUMBER(M225:V225),
                IF(
                    M$5:V$5=2,
                    M225:V225,
                    ""),
                ""))
        ),
        IF(
            Parameters!$D$16=1,
            IFERROR(
                AVERAGE(IF(
                    ISNUMBER(M225:V225),
                    IF(
                        M$5:V$5=1,
                        M225:V225,
                        ""),
                    "")),
                AVERAGE(IF(
                    ISNUMBER(M225:V225),
                    IF(
                        M$5:V$5=2,
                        M225:V225,
                        ""),
                    ""))
            ),
            IF(
                Parameters!$D$17=1,
                IFERROR(
                    IF(
                        OR(
                            IF(
                                ISNUMBER(M225:V225),
                                IF(
                                    M$5:V$5=1,
                                    M225:V225,
                                    ""),
                                "")
                            =0),
                        0,
                        GEOMEAN(IF(
                            ISNUMBER(M225:V225),
                            IF(
                                M$5:V$5=1,
                                M225:V225,
                                ""),
                            ""))
                    ),
                    IF(
                        OR(IF(
                            ISNUMBER(M225:V225),
                            IF(
                                M$5:V$5=2,
                                M225:V225,
                                ""),
                            "")
                            =0),
                        0,
                        GEOMEAN(IF(
                            ISNUMBER(M225:V225),
                            IF(
                                M$5:V$5=2,
                                M225:V225,
                                ""),
                            "")))
                )
            )
        )
    )
)</f>
        <v>10</v>
      </c>
      <c r="J225" s="242">
        <v>45142</v>
      </c>
      <c r="K225" s="242">
        <v>45099</v>
      </c>
      <c r="L225" s="91" t="s">
        <v>362</v>
      </c>
      <c r="M225" s="192">
        <v>6.1666666666666599</v>
      </c>
      <c r="N225" s="192" t="s">
        <v>409</v>
      </c>
      <c r="O225" s="192">
        <v>0</v>
      </c>
      <c r="P225" s="192">
        <v>10</v>
      </c>
      <c r="Q225" s="192">
        <v>0</v>
      </c>
      <c r="R225" s="192" t="s">
        <v>409</v>
      </c>
      <c r="S225" s="192">
        <v>4.7</v>
      </c>
      <c r="T225" s="192" t="s">
        <v>409</v>
      </c>
      <c r="U225" s="192">
        <v>0</v>
      </c>
      <c r="V225" s="192" t="s">
        <v>859</v>
      </c>
      <c r="W225" s="192">
        <v>0</v>
      </c>
      <c r="X225" s="192" t="s">
        <v>409</v>
      </c>
    </row>
    <row r="226" spans="1:24" x14ac:dyDescent="0.2">
      <c r="L226" s="79"/>
      <c r="M226" s="80"/>
      <c r="N226" s="80"/>
      <c r="O226" s="80"/>
      <c r="P226" s="80"/>
      <c r="Q226" s="80"/>
      <c r="R226" s="80"/>
      <c r="S226" s="80"/>
      <c r="T226" s="80"/>
      <c r="U226" s="80"/>
      <c r="V226" s="80"/>
      <c r="W226" s="80"/>
      <c r="X226" s="80"/>
    </row>
    <row r="227" spans="1:24" x14ac:dyDescent="0.2">
      <c r="L227" s="79"/>
      <c r="M227" s="80"/>
      <c r="N227" s="80"/>
      <c r="O227" s="80"/>
      <c r="P227" s="80"/>
      <c r="Q227" s="80"/>
      <c r="R227" s="80"/>
      <c r="S227" s="80"/>
      <c r="T227" s="80"/>
      <c r="U227" s="80"/>
      <c r="V227" s="80"/>
      <c r="W227" s="80"/>
      <c r="X227" s="80"/>
    </row>
    <row r="228" spans="1:24" x14ac:dyDescent="0.2">
      <c r="L228" s="79"/>
      <c r="M228" s="80"/>
      <c r="N228" s="80"/>
      <c r="O228" s="80"/>
      <c r="P228" s="80"/>
      <c r="Q228" s="80"/>
      <c r="R228" s="80"/>
      <c r="S228" s="80"/>
      <c r="T228" s="80"/>
      <c r="U228" s="80"/>
      <c r="V228" s="80"/>
      <c r="W228" s="80"/>
      <c r="X228" s="80"/>
    </row>
    <row r="229" spans="1:24" x14ac:dyDescent="0.2">
      <c r="L229" s="91"/>
      <c r="M229" s="181"/>
      <c r="N229" s="181"/>
      <c r="O229" s="181"/>
      <c r="P229" s="181"/>
      <c r="Q229" s="181"/>
      <c r="R229" s="181"/>
      <c r="S229" s="181"/>
      <c r="T229" s="181"/>
      <c r="U229" s="181"/>
      <c r="V229" s="181"/>
      <c r="W229" s="181"/>
      <c r="X229" s="181"/>
    </row>
    <row r="230" spans="1:24" x14ac:dyDescent="0.2">
      <c r="L230" s="91"/>
      <c r="M230" s="181"/>
      <c r="N230" s="181"/>
      <c r="O230" s="181"/>
      <c r="P230" s="181"/>
      <c r="Q230" s="181"/>
      <c r="R230" s="181"/>
      <c r="S230" s="181"/>
      <c r="T230" s="181"/>
      <c r="U230" s="181"/>
      <c r="V230" s="181"/>
      <c r="W230" s="181"/>
      <c r="X230" s="181"/>
    </row>
    <row r="231" spans="1:24" x14ac:dyDescent="0.2">
      <c r="L231" s="79"/>
      <c r="M231" s="80"/>
      <c r="N231" s="80"/>
      <c r="O231" s="80"/>
      <c r="P231" s="80"/>
      <c r="Q231" s="80"/>
      <c r="R231" s="80"/>
      <c r="S231" s="80"/>
      <c r="T231" s="80"/>
      <c r="U231" s="80"/>
      <c r="V231" s="80"/>
      <c r="W231" s="80"/>
      <c r="X231" s="80"/>
    </row>
    <row r="232" spans="1:24" x14ac:dyDescent="0.2">
      <c r="L232" s="79"/>
      <c r="M232" s="80"/>
      <c r="N232" s="80"/>
      <c r="O232" s="80"/>
      <c r="P232" s="80"/>
      <c r="Q232" s="80"/>
      <c r="R232" s="80"/>
      <c r="S232" s="80"/>
      <c r="T232" s="80"/>
      <c r="U232" s="80"/>
      <c r="V232" s="80"/>
      <c r="W232" s="80"/>
      <c r="X232" s="80"/>
    </row>
    <row r="233" spans="1:24" x14ac:dyDescent="0.2">
      <c r="L233" s="79"/>
      <c r="M233" s="80"/>
      <c r="N233" s="80"/>
      <c r="O233" s="80"/>
      <c r="P233" s="80"/>
      <c r="Q233" s="80"/>
      <c r="R233" s="80"/>
      <c r="S233" s="80"/>
      <c r="T233" s="80"/>
      <c r="U233" s="80"/>
      <c r="V233" s="80"/>
      <c r="W233" s="80"/>
      <c r="X233" s="80"/>
    </row>
  </sheetData>
  <conditionalFormatting sqref="G1:G5">
    <cfRule type="cellIs" dxfId="127" priority="25" stopIfTrue="1" operator="greaterThanOrEqual">
      <formula>0</formula>
    </cfRule>
  </conditionalFormatting>
  <conditionalFormatting sqref="G8:G225">
    <cfRule type="cellIs" dxfId="124" priority="4" stopIfTrue="1" operator="greaterThanOrEqual">
      <formula>0</formula>
    </cfRule>
  </conditionalFormatting>
  <conditionalFormatting sqref="G1:H5">
    <cfRule type="expression" dxfId="121" priority="11" stopIfTrue="1">
      <formula>G1=""</formula>
    </cfRule>
  </conditionalFormatting>
  <conditionalFormatting sqref="G8:H225">
    <cfRule type="expression" dxfId="120" priority="1" stopIfTrue="1">
      <formula>G8=""</formula>
    </cfRule>
  </conditionalFormatting>
  <conditionalFormatting sqref="H1:H5">
    <cfRule type="expression" dxfId="117" priority="18">
      <formula>H1=10</formula>
    </cfRule>
    <cfRule type="cellIs" dxfId="116" priority="17" operator="between">
      <formula>7</formula>
      <formula>9.99</formula>
    </cfRule>
    <cfRule type="cellIs" dxfId="115" priority="16" operator="between">
      <formula>0</formula>
      <formula>6.999</formula>
    </cfRule>
  </conditionalFormatting>
  <conditionalFormatting sqref="H8:H225">
    <cfRule type="expression" dxfId="113" priority="120">
      <formula>H8=10</formula>
    </cfRule>
    <cfRule type="cellIs" dxfId="112" priority="119" operator="between">
      <formula>7</formula>
      <formula>9.99</formula>
    </cfRule>
    <cfRule type="cellIs" dxfId="111" priority="118" operator="between">
      <formula>0</formula>
      <formula>6.999</formula>
    </cfRule>
  </conditionalFormatting>
  <conditionalFormatting sqref="I2:I3">
    <cfRule type="expression" dxfId="107" priority="29">
      <formula>I2=10</formula>
    </cfRule>
    <cfRule type="cellIs" dxfId="106" priority="28" operator="between">
      <formula>7</formula>
      <formula>9.99</formula>
    </cfRule>
    <cfRule type="cellIs" dxfId="105" priority="27" operator="between">
      <formula>0</formula>
      <formula>6.999</formula>
    </cfRule>
    <cfRule type="expression" dxfId="104" priority="26">
      <formula>I2=""</formula>
    </cfRule>
  </conditionalFormatting>
  <conditionalFormatting sqref="I2:I5">
    <cfRule type="expression" dxfId="103" priority="15">
      <formula>I2=10</formula>
    </cfRule>
    <cfRule type="cellIs" dxfId="102" priority="13" operator="between">
      <formula>0</formula>
      <formula>6.999</formula>
    </cfRule>
    <cfRule type="cellIs" dxfId="101" priority="14" operator="between">
      <formula>7</formula>
      <formula>9.99</formula>
    </cfRule>
    <cfRule type="expression" dxfId="100" priority="12">
      <formula>I2=""</formula>
    </cfRule>
  </conditionalFormatting>
  <conditionalFormatting sqref="I4:I5">
    <cfRule type="cellIs" dxfId="99" priority="9" operator="between">
      <formula>7</formula>
      <formula>9.99</formula>
    </cfRule>
    <cfRule type="cellIs" dxfId="98" priority="8" operator="between">
      <formula>0</formula>
      <formula>6.999</formula>
    </cfRule>
    <cfRule type="expression" dxfId="97" priority="10">
      <formula>I4=10</formula>
    </cfRule>
    <cfRule type="expression" dxfId="96" priority="7">
      <formula>I4=""</formula>
    </cfRule>
  </conditionalFormatting>
  <conditionalFormatting sqref="I8:I225">
    <cfRule type="cellIs" dxfId="94" priority="116" stopIfTrue="1" operator="greaterThanOrEqual">
      <formula>0</formula>
    </cfRule>
    <cfRule type="expression" dxfId="92" priority="113">
      <formula>I8=""</formula>
    </cfRule>
  </conditionalFormatting>
  <conditionalFormatting sqref="J8:K225">
    <cfRule type="colorScale" priority="881">
      <colorScale>
        <cfvo type="min"/>
        <cfvo type="max"/>
        <color rgb="FFFCDCDF"/>
        <color rgb="FFF2676B"/>
      </colorScale>
    </cfRule>
  </conditionalFormatting>
  <conditionalFormatting sqref="L8:L225">
    <cfRule type="expression" dxfId="91" priority="39">
      <formula>$L8&lt;&gt;$C8</formula>
    </cfRule>
  </conditionalFormatting>
  <conditionalFormatting sqref="M2:V3 W3:Z3">
    <cfRule type="expression" dxfId="90" priority="30">
      <formula>M2=L2</formula>
    </cfRule>
    <cfRule type="expression" dxfId="89" priority="31">
      <formula>M2&lt;&gt;L2</formula>
    </cfRule>
    <cfRule type="expression" dxfId="88" priority="32">
      <formula>M2=L2</formula>
    </cfRule>
  </conditionalFormatting>
  <conditionalFormatting sqref="M198:X225 M8:Z197">
    <cfRule type="colorScale" priority="38">
      <colorScale>
        <cfvo type="num" val="0"/>
        <cfvo type="num" val="10"/>
        <color rgb="FFFCFCFF"/>
        <color rgb="FFFFFF00"/>
      </colorScale>
    </cfRule>
  </conditionalFormatting>
  <conditionalFormatting sqref="M6:Z6">
    <cfRule type="expression" dxfId="87" priority="22">
      <formula>ISNUMBER(SEARCH("_raw",M$7))</formula>
    </cfRule>
  </conditionalFormatting>
  <conditionalFormatting sqref="M8:Z197 M198:X225">
    <cfRule type="expression" dxfId="86" priority="37" stopIfTrue="1">
      <formula>ISNUMBER(SEARCH("_raw",M$7))</formula>
    </cfRule>
  </conditionalFormatting>
  <conditionalFormatting sqref="W2:AD3">
    <cfRule type="expression" dxfId="85" priority="33">
      <formula>W2=R2</formula>
    </cfRule>
    <cfRule type="expression" dxfId="84" priority="34">
      <formula>W2&lt;&gt;R2</formula>
    </cfRule>
    <cfRule type="expression" dxfId="83" priority="35">
      <formula>W2=R2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23" stopIfTrue="1" operator="greaterThanOrEqual" id="{ADE86766-86E7-B54F-BE7F-98D38EDD2D54}">
            <xm:f>Parameters!$D$37</xm:f>
            <x14:dxf>
              <font>
                <sz val="12"/>
                <color rgb="FF000000"/>
                <name val="Arial"/>
              </font>
              <fill>
                <patternFill patternType="solid">
                  <bgColor rgb="FFE35A3A"/>
                </patternFill>
              </fill>
            </x14:dxf>
          </x14:cfRule>
          <x14:cfRule type="cellIs" priority="24" stopIfTrue="1" operator="greaterThanOrEqual" id="{6968E436-B691-8541-87C7-344B49DBC83A}">
            <xm:f>Parameters!$D$38</xm:f>
            <x14:dxf>
              <font>
                <sz val="12"/>
                <color rgb="FF000000"/>
                <name val="Arial"/>
              </font>
              <fill>
                <patternFill patternType="solid">
                  <bgColor rgb="FFEE9F8F"/>
                </patternFill>
              </fill>
            </x14:dxf>
          </x14:cfRule>
          <xm:sqref>G1:G5</xm:sqref>
        </x14:conditionalFormatting>
        <x14:conditionalFormatting xmlns:xm="http://schemas.microsoft.com/office/excel/2006/main">
          <x14:cfRule type="cellIs" priority="3" stopIfTrue="1" operator="greaterThanOrEqual" id="{A25B7E8B-0382-984B-A610-991DE2318680}">
            <xm:f>Parameters!$D$38</xm:f>
            <x14:dxf>
              <font>
                <sz val="12"/>
                <color rgb="FF000000"/>
                <name val="Arial"/>
              </font>
              <fill>
                <patternFill patternType="solid">
                  <bgColor rgb="FFEE9F8F"/>
                </patternFill>
              </fill>
            </x14:dxf>
          </x14:cfRule>
          <x14:cfRule type="cellIs" priority="2" stopIfTrue="1" operator="greaterThanOrEqual" id="{B47FBF92-C5BE-234C-90B7-92691567A48B}">
            <xm:f>Parameters!$D$37</xm:f>
            <x14:dxf>
              <font>
                <sz val="12"/>
                <color rgb="FF000000"/>
                <name val="Arial"/>
              </font>
              <fill>
                <patternFill patternType="solid">
                  <bgColor rgb="FFE35A3A"/>
                </patternFill>
              </fill>
            </x14:dxf>
          </x14:cfRule>
          <xm:sqref>G8:G225</xm:sqref>
        </x14:conditionalFormatting>
        <x14:conditionalFormatting xmlns:xm="http://schemas.microsoft.com/office/excel/2006/main">
          <x14:cfRule type="cellIs" priority="19" stopIfTrue="1" operator="greaterThanOrEqual" id="{4244786C-0C18-E149-99A5-3DB628AC5E3B}">
            <xm:f>Parameters!$D$41</xm:f>
            <x14:dxf>
              <font>
                <sz val="12"/>
                <color rgb="FF000000"/>
                <name val="Arial"/>
              </font>
              <fill>
                <patternFill patternType="solid">
                  <bgColor rgb="FFF2676B"/>
                </patternFill>
              </fill>
            </x14:dxf>
          </x14:cfRule>
          <x14:cfRule type="cellIs" priority="21" stopIfTrue="1" operator="between" id="{643A0826-D306-E444-BF79-8FCBF966CCFA}">
            <xm:f>0</xm:f>
            <xm:f>Parameters!$D$42</xm:f>
            <x14:dxf>
              <font>
                <sz val="12"/>
                <color rgb="FF000000"/>
                <name val="Arial"/>
              </font>
              <fill>
                <patternFill patternType="solid">
                  <bgColor rgb="FFFCDCDF"/>
                </patternFill>
              </fill>
            </x14:dxf>
          </x14:cfRule>
          <x14:cfRule type="cellIs" priority="20" stopIfTrue="1" operator="greaterThanOrEqual" id="{9BCC53B6-8F66-6B40-BEDF-79258FCCC3C5}">
            <xm:f>Parameters!$D$42</xm:f>
            <x14:dxf>
              <font>
                <sz val="12"/>
                <color rgb="FF000000"/>
                <name val="Arial"/>
              </font>
              <fill>
                <patternFill patternType="solid">
                  <bgColor rgb="FFF7A9AC"/>
                </patternFill>
              </fill>
            </x14:dxf>
          </x14:cfRule>
          <xm:sqref>H1:H5</xm:sqref>
        </x14:conditionalFormatting>
        <x14:conditionalFormatting xmlns:xm="http://schemas.microsoft.com/office/excel/2006/main">
          <x14:cfRule type="cellIs" priority="122" stopIfTrue="1" operator="greaterThanOrEqual" id="{5E686F7C-38DD-3049-9BB8-EFBC380BDC6B}">
            <xm:f>Parameters!$D$42</xm:f>
            <x14:dxf>
              <font>
                <sz val="12"/>
                <color rgb="FF000000"/>
                <name val="Arial"/>
              </font>
              <fill>
                <patternFill patternType="solid">
                  <bgColor rgb="FFF7A9AC"/>
                </patternFill>
              </fill>
            </x14:dxf>
          </x14:cfRule>
          <x14:cfRule type="cellIs" priority="123" stopIfTrue="1" operator="between" id="{12C92172-44DD-2F42-B3E9-197819313C94}">
            <xm:f>0</xm:f>
            <xm:f>Parameters!$D$42</xm:f>
            <x14:dxf>
              <font>
                <sz val="12"/>
                <color rgb="FF000000"/>
                <name val="Arial"/>
              </font>
              <fill>
                <patternFill patternType="solid">
                  <bgColor rgb="FFFCDCDF"/>
                </patternFill>
              </fill>
            </x14:dxf>
          </x14:cfRule>
          <x14:cfRule type="cellIs" priority="121" stopIfTrue="1" operator="greaterThanOrEqual" id="{65022C13-C2AC-6241-B270-E69152CE1918}">
            <xm:f>Parameters!$D$41</xm:f>
            <x14:dxf>
              <font>
                <sz val="12"/>
                <color rgb="FF000000"/>
                <name val="Arial"/>
              </font>
              <fill>
                <patternFill patternType="solid">
                  <bgColor rgb="FFF2676B"/>
                </patternFill>
              </fill>
            </x14:dxf>
          </x14:cfRule>
          <xm:sqref>H8:H225</xm:sqref>
        </x14:conditionalFormatting>
        <x14:conditionalFormatting xmlns:xm="http://schemas.microsoft.com/office/excel/2006/main">
          <x14:cfRule type="cellIs" priority="114" stopIfTrue="1" operator="greaterThanOrEqual" id="{58298C33-4F21-2340-8EC6-4AF30FEE70C4}">
            <xm:f>Parameters!$D$37</xm:f>
            <x14:dxf>
              <font>
                <sz val="12"/>
                <color rgb="FF000000"/>
                <name val="Arial"/>
              </font>
              <fill>
                <patternFill patternType="solid">
                  <bgColor rgb="FFE06C25"/>
                </patternFill>
              </fill>
            </x14:dxf>
          </x14:cfRule>
          <x14:cfRule type="cellIs" priority="115" stopIfTrue="1" operator="greaterThanOrEqual" id="{B64B1B6B-C903-3340-ADBE-9CDC8155F804}">
            <xm:f>Parameters!$D$38</xm:f>
            <x14:dxf>
              <font>
                <sz val="12"/>
                <color rgb="FF000000"/>
                <name val="Arial"/>
              </font>
              <fill>
                <patternFill patternType="solid">
                  <bgColor rgb="FFF9BF8E"/>
                </patternFill>
              </fill>
            </x14:dxf>
          </x14:cfRule>
          <xm:sqref>I8:I225</xm:sqref>
        </x14:conditionalFormatting>
        <x14:conditionalFormatting xmlns:xm="http://schemas.microsoft.com/office/excel/2006/main">
          <x14:cfRule type="iconSet" priority="5" id="{81CB204E-153A-9C41-9045-DD9401D2DEBB}">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M3:Z3 M2:AD2</xm:sqref>
        </x14:conditionalFormatting>
        <x14:conditionalFormatting xmlns:xm="http://schemas.microsoft.com/office/excel/2006/main">
          <x14:cfRule type="iconSet" priority="6" id="{D2D15C3F-5243-6848-89CE-65EB9FE07761}">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AFBC5B-4381-0243-BA61-9309875BE0F8}">
  <dimension ref="A1:AR233"/>
  <sheetViews>
    <sheetView zoomScaleNormal="100" workbookViewId="0">
      <pane ySplit="6" topLeftCell="A7" activePane="bottomLeft" state="frozen"/>
      <selection pane="bottomLeft" activeCell="G153" sqref="G153"/>
    </sheetView>
  </sheetViews>
  <sheetFormatPr baseColWidth="10" defaultColWidth="8.7109375" defaultRowHeight="16" x14ac:dyDescent="0.2"/>
  <cols>
    <col min="1" max="1" width="5.28515625" style="35" customWidth="1"/>
    <col min="2" max="2" width="22.7109375" style="35" customWidth="1"/>
    <col min="3" max="5" width="8.7109375" style="35"/>
    <col min="6" max="6" width="6.42578125" style="35" customWidth="1"/>
    <col min="7" max="9" width="9.7109375" style="86" customWidth="1"/>
    <col min="10" max="10" width="23.140625" style="242" bestFit="1" customWidth="1"/>
    <col min="11" max="11" width="22.28515625" style="242" bestFit="1" customWidth="1"/>
    <col min="12" max="12" width="6.140625" style="44" bestFit="1" customWidth="1"/>
    <col min="13" max="13" width="14" style="86" bestFit="1" customWidth="1"/>
    <col min="14" max="14" width="9.5703125" style="86" bestFit="1" customWidth="1"/>
    <col min="15" max="15" width="14.28515625" style="86" bestFit="1" customWidth="1"/>
    <col min="16" max="16" width="16.5703125" style="86" bestFit="1" customWidth="1"/>
    <col min="17" max="17" width="14" style="86" bestFit="1" customWidth="1"/>
    <col min="18" max="19" width="10.28515625" style="86" bestFit="1" customWidth="1"/>
    <col min="20" max="20" width="24.5703125" style="86" bestFit="1" customWidth="1"/>
    <col min="21" max="21" width="8.5703125" style="86" bestFit="1" customWidth="1"/>
    <col min="22" max="22" width="10.7109375" style="86" bestFit="1" customWidth="1"/>
    <col min="23" max="23" width="24.5703125" style="86" bestFit="1" customWidth="1"/>
    <col min="24" max="24" width="16.7109375" style="86" bestFit="1" customWidth="1"/>
    <col min="25" max="25" width="16.28515625" style="86" bestFit="1" customWidth="1"/>
    <col min="26" max="26" width="17" style="86" bestFit="1" customWidth="1"/>
    <col min="27" max="27" width="9.7109375" style="86" bestFit="1" customWidth="1"/>
    <col min="28" max="28" width="10.140625" style="86" bestFit="1" customWidth="1"/>
    <col min="29" max="33" width="8.7109375" style="86" customWidth="1"/>
    <col min="34" max="34" width="8.5703125" style="86" bestFit="1" customWidth="1"/>
    <col min="35" max="16384" width="8.7109375" style="35"/>
  </cols>
  <sheetData>
    <row r="1" spans="1:38"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D1" s="35"/>
      <c r="AE1" s="89"/>
      <c r="AF1" s="89"/>
      <c r="AG1" s="89"/>
      <c r="AH1" s="89"/>
      <c r="AI1" s="89"/>
      <c r="AJ1" s="89"/>
      <c r="AK1" s="89"/>
      <c r="AL1" s="196"/>
    </row>
    <row r="2" spans="1:38" x14ac:dyDescent="0.2">
      <c r="A2" s="93"/>
      <c r="B2" s="95" t="s">
        <v>423</v>
      </c>
      <c r="C2" s="88"/>
      <c r="D2" s="172"/>
      <c r="E2" s="172"/>
      <c r="F2" s="89"/>
      <c r="G2" s="90"/>
      <c r="H2" s="90"/>
      <c r="I2" s="90"/>
      <c r="L2" s="91"/>
      <c r="M2" s="177" t="str">
        <f>IF(SUM(M4:M5)&gt;0,"Norm. Values",IF(ISTEXT(M7),"Raw Values",""))</f>
        <v>Norm. Values</v>
      </c>
      <c r="N2" s="177" t="str">
        <f t="shared" ref="N2:S2" si="0">IF(SUM(N4:N5)&gt;0,"Norm. Values",IF(ISTEXT(N7),"Raw Values",""))</f>
        <v>Norm. Values</v>
      </c>
      <c r="O2" s="177" t="str">
        <f t="shared" si="0"/>
        <v>Norm. Values</v>
      </c>
      <c r="P2" s="177" t="str">
        <f t="shared" si="0"/>
        <v>Norm. Values</v>
      </c>
      <c r="Q2" s="177" t="str">
        <f t="shared" si="0"/>
        <v>Norm. Values</v>
      </c>
      <c r="R2" s="177" t="str">
        <f t="shared" si="0"/>
        <v>Norm. Values</v>
      </c>
      <c r="S2" s="177" t="str">
        <f t="shared" si="0"/>
        <v>Norm. Values</v>
      </c>
      <c r="T2" s="177" t="str">
        <f>IF(SUM(T4:T5)&gt;0,"Norm. Values",IF(ISTEXT(T7),"Raw Values",""))</f>
        <v>Raw Values</v>
      </c>
      <c r="U2" s="177" t="str">
        <f t="shared" ref="U2:Y2" si="1">IF(SUM(U4:U5)&gt;0,"Norm. Values",IF(ISTEXT(U7),"Raw Values",""))</f>
        <v>Raw Values</v>
      </c>
      <c r="V2" s="177" t="str">
        <f t="shared" si="1"/>
        <v>Raw Values</v>
      </c>
      <c r="W2" s="177" t="str">
        <f t="shared" si="1"/>
        <v>Raw Values</v>
      </c>
      <c r="X2" s="177" t="str">
        <f t="shared" si="1"/>
        <v>Raw Values</v>
      </c>
      <c r="Y2" s="177" t="str">
        <f t="shared" si="1"/>
        <v>Raw Values</v>
      </c>
      <c r="Z2" s="177" t="str">
        <f>IF(SUM(Z4:Z5)&gt;0,"Norm. Values",IF(ISTEXT(Z7),"Raw Values",""))</f>
        <v>Raw Values</v>
      </c>
      <c r="AA2" s="177" t="str">
        <f t="shared" ref="AA2:AC2" si="2">IF(SUM(AA4:AA5)&gt;0,"Norm. Values",IF(ISTEXT(AA7),"Raw Values",""))</f>
        <v/>
      </c>
      <c r="AB2" s="177" t="str">
        <f t="shared" si="2"/>
        <v/>
      </c>
      <c r="AC2" s="177" t="str">
        <f t="shared" si="2"/>
        <v/>
      </c>
      <c r="AD2" s="177" t="str">
        <f t="shared" ref="AD2:AJ2" si="3">IF(SUM(AD4:AD5)&gt;0,"Norm. Values",IF(ISTEXT(AD7),"Raw Values",""))</f>
        <v/>
      </c>
      <c r="AE2" s="89" t="str">
        <f t="shared" si="3"/>
        <v/>
      </c>
      <c r="AF2" s="89" t="str">
        <f t="shared" si="3"/>
        <v/>
      </c>
      <c r="AG2" s="89" t="str">
        <f t="shared" si="3"/>
        <v/>
      </c>
      <c r="AH2" s="89" t="str">
        <f t="shared" si="3"/>
        <v/>
      </c>
      <c r="AI2" s="89" t="str">
        <f t="shared" si="3"/>
        <v/>
      </c>
      <c r="AJ2" s="89" t="str">
        <f t="shared" si="3"/>
        <v/>
      </c>
      <c r="AK2" s="89"/>
      <c r="AL2" s="93"/>
    </row>
    <row r="3" spans="1:38" x14ac:dyDescent="0.2">
      <c r="A3" s="93"/>
      <c r="B3" s="95"/>
      <c r="C3" s="88"/>
      <c r="D3" s="172"/>
      <c r="E3" s="172"/>
      <c r="F3" s="89"/>
      <c r="G3" s="90"/>
      <c r="H3" s="90"/>
      <c r="I3" s="90"/>
      <c r="L3" s="91"/>
      <c r="M3" s="178" t="str">
        <f>IF(M4=1,"Underlying",IF(M5=1,"Emerging",""))</f>
        <v>Underlying</v>
      </c>
      <c r="N3" s="178" t="str">
        <f t="shared" ref="N3:S3" si="4">IF(N4=1,"Underlying",IF(N5=1,"Emerging",""))</f>
        <v>Underlying</v>
      </c>
      <c r="O3" s="178" t="str">
        <f t="shared" si="4"/>
        <v>Emerging</v>
      </c>
      <c r="P3" s="178" t="str">
        <f t="shared" si="4"/>
        <v>Emerging</v>
      </c>
      <c r="Q3" s="178" t="str">
        <f t="shared" si="4"/>
        <v>Emerging</v>
      </c>
      <c r="R3" s="178" t="str">
        <f t="shared" si="4"/>
        <v>Emerging</v>
      </c>
      <c r="S3" s="178" t="str">
        <f t="shared" si="4"/>
        <v>Emerging</v>
      </c>
      <c r="T3" s="178" t="str">
        <f>IF(T4=1,"Underlying",IF(T5=1,"Emerging",""))</f>
        <v/>
      </c>
      <c r="U3" s="178" t="str">
        <f t="shared" ref="U3" si="5">IF(U4=1,"Underlying",IF(U5=1,"Emerging",""))</f>
        <v/>
      </c>
      <c r="V3" s="178" t="str">
        <f t="shared" ref="V3" si="6">IF(V4=1,"Underlying",IF(V5=1,"Emerging",""))</f>
        <v/>
      </c>
      <c r="W3" s="178" t="str">
        <f t="shared" ref="W3" si="7">IF(W4=1,"Underlying",IF(W5=1,"Emerging",""))</f>
        <v/>
      </c>
      <c r="X3" s="178" t="str">
        <f t="shared" ref="X3" si="8">IF(X4=1,"Underlying",IF(X5=1,"Emerging",""))</f>
        <v/>
      </c>
      <c r="Y3" s="178" t="str">
        <f t="shared" ref="Y3" si="9">IF(Y4=1,"Underlying",IF(Y5=1,"Emerging",""))</f>
        <v/>
      </c>
      <c r="Z3" s="178" t="str">
        <f>IF(Z4=1,"Underlying",IF(Z5=1,"Emerging",""))</f>
        <v/>
      </c>
      <c r="AA3" s="179" t="str">
        <f t="shared" ref="AA3:AC3" si="10">IF(AA4=1,"Underlying",IF(AA5=1,"Emerging",""))</f>
        <v/>
      </c>
      <c r="AB3" s="179" t="str">
        <f t="shared" si="10"/>
        <v/>
      </c>
      <c r="AC3" s="179" t="str">
        <f t="shared" si="10"/>
        <v/>
      </c>
      <c r="AD3" s="179" t="str">
        <f>IF(AD4=1,"Underlying",IF(AD5=1,"Emerging",""))</f>
        <v/>
      </c>
      <c r="AE3" s="89" t="str">
        <f t="shared" ref="AE3:AF3" si="11">IF(AE4=1,"Underlying",IF(AE5=1,"Emerging",""))</f>
        <v/>
      </c>
      <c r="AF3" s="89" t="str">
        <f t="shared" si="11"/>
        <v/>
      </c>
      <c r="AG3" s="89"/>
      <c r="AH3" s="89"/>
      <c r="AI3" s="89"/>
      <c r="AJ3" s="89"/>
      <c r="AK3" s="89"/>
      <c r="AL3" s="93"/>
    </row>
    <row r="4" spans="1:38" hidden="1" x14ac:dyDescent="0.2">
      <c r="A4" s="93"/>
      <c r="B4" s="95"/>
      <c r="C4" s="88"/>
      <c r="D4" s="172"/>
      <c r="E4" s="172"/>
      <c r="F4" s="89"/>
      <c r="G4" s="90"/>
      <c r="H4" s="90"/>
      <c r="I4" s="80" t="s">
        <v>412</v>
      </c>
      <c r="L4" s="91"/>
      <c r="M4" s="180">
        <f>IFERROR(INDEX('Data Dictionary'!$I$8:$I$39,MATCH(M7,'Data Dictionary'!$K$8:$K$39,0)),"")</f>
        <v>1</v>
      </c>
      <c r="N4" s="180">
        <f>IFERROR(INDEX('Data Dictionary'!$I$8:$I$39,MATCH(N7,'Data Dictionary'!$K$8:$K$39,0)),"")</f>
        <v>1</v>
      </c>
      <c r="O4" s="180">
        <f>IFERROR(INDEX('Data Dictionary'!$I$8:$I$39,MATCH(O7,'Data Dictionary'!$K$8:$K$39,0)),"")</f>
        <v>0</v>
      </c>
      <c r="P4" s="180">
        <f>IFERROR(INDEX('Data Dictionary'!$I$8:$I$39,MATCH(P7,'Data Dictionary'!$K$8:$K$39,0)),"")</f>
        <v>0</v>
      </c>
      <c r="Q4" s="180">
        <f>IFERROR(INDEX('Data Dictionary'!$I$8:$I$39,MATCH(Q7,'Data Dictionary'!$K$8:$K$39,0)),"")</f>
        <v>0</v>
      </c>
      <c r="R4" s="180">
        <f>IFERROR(INDEX('Data Dictionary'!$I$8:$I$39,MATCH(R7,'Data Dictionary'!$K$8:$K$39,0)),"")</f>
        <v>0</v>
      </c>
      <c r="S4" s="180">
        <f>IFERROR(INDEX('Data Dictionary'!$I$8:$I$39,MATCH(S7,'Data Dictionary'!$K$8:$K$39,0)),"")</f>
        <v>0</v>
      </c>
      <c r="T4" s="180" t="str">
        <f>IFERROR(INDEX('Data Dictionary'!$I$8:$I$39,MATCH(T7,'Data Dictionary'!$K$8:$K$39,0)),"")</f>
        <v/>
      </c>
      <c r="U4" s="180" t="str">
        <f>IFERROR(INDEX('Data Dictionary'!$I$8:$I$39,MATCH(U7,'Data Dictionary'!$K$8:$K$39,0)),"")</f>
        <v/>
      </c>
      <c r="V4" s="180" t="str">
        <f>IFERROR(INDEX('Data Dictionary'!$I$8:$I$39,MATCH(V7,'Data Dictionary'!$K$8:$K$39,0)),"")</f>
        <v/>
      </c>
      <c r="W4" s="180" t="str">
        <f>IFERROR(INDEX('Data Dictionary'!$I$8:$I$39,MATCH(W7,'Data Dictionary'!$K$8:$K$39,0)),"")</f>
        <v/>
      </c>
      <c r="X4" s="180" t="str">
        <f>IFERROR(INDEX('Data Dictionary'!$I$8:$I$39,MATCH(X7,'Data Dictionary'!$K$8:$K$39,0)),"")</f>
        <v/>
      </c>
      <c r="Y4" s="180" t="str">
        <f>IFERROR(INDEX('Data Dictionary'!$I$8:$I$39,MATCH(Y7,'Data Dictionary'!$K$8:$K$39,0)),"")</f>
        <v/>
      </c>
      <c r="Z4" s="180" t="str">
        <f>IFERROR(INDEX('Data Dictionary'!$I$8:$I$39,MATCH(Z7,'Data Dictionary'!$K$8:$K$39,0)),"")</f>
        <v/>
      </c>
      <c r="AA4" s="92" t="str">
        <f>IFERROR(INDEX('Data Dictionary'!$I$8:$I$39,MATCH(AA7,'Data Dictionary'!$K$8:$K$39,0)),"")</f>
        <v/>
      </c>
      <c r="AB4" s="92"/>
      <c r="AC4" s="87"/>
      <c r="AD4" s="89"/>
      <c r="AE4" s="89"/>
      <c r="AF4" s="89"/>
      <c r="AG4" s="89"/>
      <c r="AH4" s="89"/>
      <c r="AI4" s="89"/>
      <c r="AJ4" s="89"/>
      <c r="AK4" s="89"/>
      <c r="AL4" s="93"/>
    </row>
    <row r="5" spans="1:38" hidden="1" x14ac:dyDescent="0.2">
      <c r="A5" s="93"/>
      <c r="B5" s="8"/>
      <c r="C5" s="88"/>
      <c r="D5" s="172"/>
      <c r="E5" s="172"/>
      <c r="F5" s="89"/>
      <c r="G5" s="90"/>
      <c r="H5" s="90"/>
      <c r="I5" s="80" t="s">
        <v>455</v>
      </c>
      <c r="L5" s="91"/>
      <c r="M5" s="181">
        <f>IFERROR(INDEX('Data Dictionary'!$J$8:$J$39,MATCH(M7,'Data Dictionary'!$K$8:$K$39,0)),"")</f>
        <v>0</v>
      </c>
      <c r="N5" s="181">
        <f>IFERROR(INDEX('Data Dictionary'!$J$8:$J$39,MATCH(N7,'Data Dictionary'!$K$8:$K$39,0)),"")</f>
        <v>0</v>
      </c>
      <c r="O5" s="181">
        <f>IFERROR(INDEX('Data Dictionary'!$J$8:$J$39,MATCH(O7,'Data Dictionary'!$K$8:$K$39,0)),"")</f>
        <v>1</v>
      </c>
      <c r="P5" s="181">
        <f>IFERROR(INDEX('Data Dictionary'!$J$8:$J$39,MATCH(P7,'Data Dictionary'!$K$8:$K$39,0)),"")</f>
        <v>1</v>
      </c>
      <c r="Q5" s="181">
        <f>IFERROR(INDEX('Data Dictionary'!$J$8:$J$39,MATCH(Q7,'Data Dictionary'!$K$8:$K$39,0)),"")</f>
        <v>1</v>
      </c>
      <c r="R5" s="181">
        <f>IFERROR(INDEX('Data Dictionary'!$J$8:$J$39,MATCH(R7,'Data Dictionary'!$K$8:$K$39,0)),"")</f>
        <v>1</v>
      </c>
      <c r="S5" s="181">
        <f>IFERROR(INDEX('Data Dictionary'!$J$8:$J$39,MATCH(S7,'Data Dictionary'!$K$8:$K$39,0)),"")</f>
        <v>1</v>
      </c>
      <c r="T5" s="181" t="str">
        <f>IFERROR(INDEX('Data Dictionary'!$J$8:$J$39,MATCH(T7,'Data Dictionary'!$K$8:$K$39,0)),"")</f>
        <v/>
      </c>
      <c r="U5" s="181" t="str">
        <f>IFERROR(INDEX('Data Dictionary'!$J$8:$J$39,MATCH(U7,'Data Dictionary'!$K$8:$K$39,0)),"")</f>
        <v/>
      </c>
      <c r="V5" s="181" t="str">
        <f>IFERROR(INDEX('Data Dictionary'!$J$8:$J$39,MATCH(V7,'Data Dictionary'!$K$8:$K$39,0)),"")</f>
        <v/>
      </c>
      <c r="W5" s="181" t="str">
        <f>IFERROR(INDEX('Data Dictionary'!$J$8:$J$39,MATCH(W7,'Data Dictionary'!$K$8:$K$39,0)),"")</f>
        <v/>
      </c>
      <c r="X5" s="181" t="str">
        <f>IFERROR(INDEX('Data Dictionary'!$J$8:$J$39,MATCH(X7,'Data Dictionary'!$K$8:$K$39,0)),"")</f>
        <v/>
      </c>
      <c r="Y5" s="181" t="str">
        <f>IFERROR(INDEX('Data Dictionary'!$J$8:$J$39,MATCH(Y7,'Data Dictionary'!$K$8:$K$39,0)),"")</f>
        <v/>
      </c>
      <c r="Z5" s="181" t="str">
        <f>IFERROR(INDEX('Data Dictionary'!$J$8:$J$39,MATCH(Z7,'Data Dictionary'!$K$8:$K$39,0)),"")</f>
        <v/>
      </c>
      <c r="AA5" s="92" t="str">
        <f>IFERROR(INDEX('Data Dictionary'!$J$8:$J$39,MATCH(AA7,'Data Dictionary'!$K$8:$K$39,0)),"")</f>
        <v/>
      </c>
      <c r="AB5" s="92"/>
      <c r="AC5" s="87"/>
      <c r="AD5" s="89"/>
      <c r="AE5" s="89"/>
      <c r="AF5" s="89"/>
      <c r="AG5" s="89"/>
      <c r="AH5" s="89"/>
      <c r="AI5" s="89"/>
      <c r="AJ5" s="89"/>
      <c r="AK5" s="89"/>
      <c r="AL5" s="93"/>
    </row>
    <row r="6" spans="1:38" ht="43" x14ac:dyDescent="0.2">
      <c r="A6" s="197" t="s">
        <v>0</v>
      </c>
      <c r="B6" s="182" t="s">
        <v>1</v>
      </c>
      <c r="C6" s="183" t="s">
        <v>2</v>
      </c>
      <c r="D6" s="182" t="s">
        <v>427</v>
      </c>
      <c r="E6" s="183" t="s">
        <v>428</v>
      </c>
      <c r="F6" s="101" t="s">
        <v>3</v>
      </c>
      <c r="G6" s="184" t="s">
        <v>4</v>
      </c>
      <c r="H6" s="185" t="s">
        <v>5</v>
      </c>
      <c r="I6" s="186" t="s">
        <v>441</v>
      </c>
      <c r="J6" s="240" t="s">
        <v>616</v>
      </c>
      <c r="K6" s="240" t="s">
        <v>617</v>
      </c>
      <c r="L6" s="203"/>
      <c r="M6" s="246" t="str">
        <f>IFERROR(INDEX('Data Dictionary'!$E$8:$E$39,MATCH(M7,'Data Dictionary'!$K$8:$K$39,0)),IFERROR(CONCATENATE(INDEX('Data Dictionary'!$E$8:$E$39,MATCH(LEFT(M7, SEARCH("_raw",M7,1)-1),'Data Dictionary'!$L$8:$L$39,0))," (Raw)"),""))</f>
        <v>FCS</v>
      </c>
      <c r="N6" s="246" t="str">
        <f>IFERROR(INDEX('Data Dictionary'!$E$8:$E$39,MATCH(N7,'Data Dictionary'!$K$8:$K$39,0)),IFERROR(CONCATENATE(INDEX('Data Dictionary'!$E$8:$E$39,MATCH(LEFT(N7, SEARCH("_raw",N7,1)-1),'Data Dictionary'!$L$8:$L$39,0))," (Raw)"),""))</f>
        <v>FSI</v>
      </c>
      <c r="O6" s="246" t="str">
        <f>IFERROR(INDEX('Data Dictionary'!$E$8:$E$39,MATCH(O7,'Data Dictionary'!$K$8:$K$39,0)),IFERROR(CONCATENATE(INDEX('Data Dictionary'!$E$8:$E$39,MATCH(LEFT(O7, SEARCH("_raw",O7,1)-1),'Data Dictionary'!$L$8:$L$39,0))," (Raw)"),""))</f>
        <v>Political Fatalities</v>
      </c>
      <c r="P6" s="246" t="str">
        <f>IFERROR(INDEX('Data Dictionary'!$E$8:$E$39,MATCH(P7,'Data Dictionary'!$K$8:$K$39,0)),IFERROR(CONCATENATE(INDEX('Data Dictionary'!$E$8:$E$39,MATCH(LEFT(P7, SEARCH("_raw",P7,1)-1),'Data Dictionary'!$L$8:$L$39,0))," (Raw)"),""))</f>
        <v>IFES Elections &amp; GIC Coups</v>
      </c>
      <c r="Q6" s="246" t="str">
        <f>IFERROR(INDEX('Data Dictionary'!$E$8:$E$39,MATCH(Q7,'Data Dictionary'!$K$8:$K$39,0)),IFERROR(CONCATENATE(INDEX('Data Dictionary'!$E$8:$E$39,MATCH(LEFT(Q7, SEARCH("_raw",Q7,1)-1),'Data Dictionary'!$L$8:$L$39,0))," (Raw)"),""))</f>
        <v>ACAPS Risk List (Conflict)</v>
      </c>
      <c r="R6" s="246" t="str">
        <f>IFERROR(INDEX('Data Dictionary'!$E$8:$E$39,MATCH(R7,'Data Dictionary'!$K$8:$K$39,0)),IFERROR(CONCATENATE(INDEX('Data Dictionary'!$E$8:$E$39,MATCH(LEFT(R7, SEARCH("_raw",R7,1)-1),'Data Dictionary'!$L$8:$L$39,0))," (Raw)"),""))</f>
        <v>EIU Security</v>
      </c>
      <c r="S6" s="246" t="str">
        <f>IFERROR(INDEX('Data Dictionary'!$E$8:$E$39,MATCH(S7,'Data Dictionary'!$K$8:$K$39,0)),IFERROR(CONCATENATE(INDEX('Data Dictionary'!$E$8:$E$39,MATCH(LEFT(S7, SEARCH("_raw",S7,1)-1),'Data Dictionary'!$L$8:$L$39,0))," (Raw)"),""))</f>
        <v>ACLED Events</v>
      </c>
      <c r="T6" s="246" t="str">
        <f>IFERROR(INDEX('Data Dictionary'!$E$8:$E$39,MATCH(T7,'Data Dictionary'!$K$8:$K$39,0)),IFERROR(CONCATENATE(INDEX('Data Dictionary'!$E$8:$E$39,MATCH(LEFT(T7, SEARCH("_raw",T7,1)-1),'Data Dictionary'!$L$8:$L$39,0))," (Raw)"),""))</f>
        <v>FCS (Raw)</v>
      </c>
      <c r="U6" s="246" t="str">
        <f>IFERROR(INDEX('Data Dictionary'!$E$8:$E$39,MATCH(U7,'Data Dictionary'!$K$8:$K$39,0)),IFERROR(CONCATENATE(INDEX('Data Dictionary'!$E$8:$E$39,MATCH(LEFT(U7, SEARCH("_raw",U7,1)-1),'Data Dictionary'!$L$8:$L$39,0))," (Raw)"),""))</f>
        <v>FSI (Raw)</v>
      </c>
      <c r="V6" s="246" t="str">
        <f>IFERROR(INDEX('Data Dictionary'!$E$8:$E$39,MATCH(V7,'Data Dictionary'!$K$8:$K$39,0)),IFERROR(CONCATENATE(INDEX('Data Dictionary'!$E$8:$E$39,MATCH(LEFT(V7, SEARCH("_raw",V7,1)-1),'Data Dictionary'!$L$8:$L$39,0))," (Raw)"),""))</f>
        <v>Political Fatalities (Raw)</v>
      </c>
      <c r="W6" s="246" t="str">
        <f>IFERROR(INDEX('Data Dictionary'!$E$8:$E$39,MATCH(W7,'Data Dictionary'!$K$8:$K$39,0)),IFERROR(CONCATENATE(INDEX('Data Dictionary'!$E$8:$E$39,MATCH(LEFT(W7, SEARCH("_raw",W7,1)-1),'Data Dictionary'!$L$8:$L$39,0))," (Raw)"),""))</f>
        <v>IFES Elections &amp; GIC Coups (Raw)</v>
      </c>
      <c r="X6" s="246" t="str">
        <f>IFERROR(INDEX('Data Dictionary'!$E$8:$E$39,MATCH(X7,'Data Dictionary'!$K$8:$K$39,0)),IFERROR(CONCATENATE(INDEX('Data Dictionary'!$E$8:$E$39,MATCH(LEFT(X7, SEARCH("_raw",X7,1)-1),'Data Dictionary'!$L$8:$L$39,0))," (Raw)"),""))</f>
        <v>ACAPS Risk List (Conflict) (Raw)</v>
      </c>
      <c r="Y6" s="246" t="str">
        <f>IFERROR(INDEX('Data Dictionary'!$E$8:$E$39,MATCH(Y7,'Data Dictionary'!$K$8:$K$39,0)),IFERROR(CONCATENATE(INDEX('Data Dictionary'!$E$8:$E$39,MATCH(LEFT(Y7, SEARCH("_raw",Y7,1)-1),'Data Dictionary'!$L$8:$L$39,0))," (Raw)"),""))</f>
        <v>EIU Security (Raw)</v>
      </c>
      <c r="Z6" s="246" t="str">
        <f>IFERROR(INDEX('Data Dictionary'!$E$8:$E$39,MATCH(Z7,'Data Dictionary'!$K$8:$K$39,0)),IFERROR(CONCATENATE(INDEX('Data Dictionary'!$E$8:$E$39,MATCH(LEFT(Z7, SEARCH("_raw",Z7,1)-1),'Data Dictionary'!$L$8:$L$39,0))," (Raw)"),""))</f>
        <v>ACLED Events (Raw)</v>
      </c>
      <c r="AA6" s="99" t="str">
        <f>IFERROR(INDEX('Data Dictionary'!$E$8:$E$39,MATCH(AA7,'Data Dictionary'!$K$8:$K$39,0)),IFERROR(CONCATENATE(INDEX('Data Dictionary'!$E$8:$E$39,MATCH(LEFT(AA7, SEARCH("_raw",AA7,1)-1),'Data Dictionary'!$L$8:$L$39,0))," (Raw)"),""))</f>
        <v/>
      </c>
      <c r="AB6" s="99" t="str">
        <f>IFERROR(INDEX('Data Dictionary'!$E$8:$E$39,MATCH(AB7,'Data Dictionary'!$K$8:$K$39,0)),IFERROR(CONCATENATE(INDEX('Data Dictionary'!$E$8:$E$39,MATCH(LEFT(AB7, SEARCH("_raw",AB7,1)-1),'Data Dictionary'!$L$8:$L$39,0))," (Raw)"),""))</f>
        <v/>
      </c>
      <c r="AC6" s="99"/>
      <c r="AD6" s="35"/>
      <c r="AE6" s="35"/>
      <c r="AF6" s="35"/>
      <c r="AG6" s="35"/>
      <c r="AH6" s="35"/>
    </row>
    <row r="7" spans="1:38" s="94" customFormat="1" ht="43" x14ac:dyDescent="0.2">
      <c r="A7" s="198"/>
      <c r="B7" s="188"/>
      <c r="C7" s="188"/>
      <c r="D7" s="218"/>
      <c r="E7" s="218"/>
      <c r="F7" s="102"/>
      <c r="G7" s="189"/>
      <c r="H7" s="189"/>
      <c r="I7" s="189"/>
      <c r="J7" s="243" t="s">
        <v>614</v>
      </c>
      <c r="K7" s="243" t="s">
        <v>615</v>
      </c>
      <c r="L7" s="244" t="s">
        <v>2</v>
      </c>
      <c r="M7" s="247" t="s">
        <v>506</v>
      </c>
      <c r="N7" s="247" t="s">
        <v>625</v>
      </c>
      <c r="O7" s="247" t="s">
        <v>413</v>
      </c>
      <c r="P7" s="247" t="s">
        <v>523</v>
      </c>
      <c r="Q7" s="247" t="s">
        <v>626</v>
      </c>
      <c r="R7" s="247" t="s">
        <v>860</v>
      </c>
      <c r="S7" s="247" t="s">
        <v>627</v>
      </c>
      <c r="T7" s="247" t="s">
        <v>472</v>
      </c>
      <c r="U7" s="247" t="s">
        <v>628</v>
      </c>
      <c r="V7" s="247" t="s">
        <v>529</v>
      </c>
      <c r="W7" s="247" t="s">
        <v>526</v>
      </c>
      <c r="X7" s="247" t="s">
        <v>797</v>
      </c>
      <c r="Y7" s="247" t="s">
        <v>861</v>
      </c>
      <c r="Z7" s="247" t="s">
        <v>629</v>
      </c>
      <c r="AA7" s="100"/>
      <c r="AB7" s="99"/>
      <c r="AC7" s="100"/>
      <c r="AD7" s="35"/>
    </row>
    <row r="8" spans="1:38"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f>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0</v>
      </c>
      <c r="H8" s="80" cm="1">
        <f t="array" ref="H8">IF(
    SUM(IF(
            ISNUMBER(
                IF(
                    $M$4:$AD$4,
                    (M8:AD8),
                    "")),
            1,
            0))
        =0,
    NA(),
    IF(
        Parameters!$D$15=1,
        IF(
            SUM(--(ISNUMBER(IF($M$4:$AD$4=1,(M8:AD8),""))))&gt;0,
            MAX(IF(
                ISNUMBER(M8:AD8),
                IF(
                    M$4:AD$4=1,
                    M8:AD8,
                    ""),
                "")),
            MAX(IF(
                ISNUMBER(M8:AD8),
                IF(
                    M$4:AD$4=2,
                    M8:AD8,
                    ""),
                ""))
        ),
        IF(
            Parameters!$D$16=1,
            IFERROR(
                AVERAGE(IF(
                    ISNUMBER(M8:AD8),
                    IF(
                        M$4:AD$4=1,
                        M8:AD8,
                        ""),
                    "")),
                AVERAGE(IF(
                    ISNUMBER(M8:AD8),
                    IF(
                        M$4:AD$4=2,
                        M8:AD8,
                        ""),
                    ""))
            ),
            IF(
                Parameters!$D$17=1,
                IFERROR(
                    IF(
                        OR(
                            IF(
                                ISNUMBER(M8:AD8),
                                IF(
                                    M$4:AD$4=1,
                                    M8:AD8,
                                    ""),
                                "")
                            =0),
                        0,
                        GEOMEAN(IF(
                            ISNUMBER(M8:AD8),
                            IF(
                                M$4:AD$4=1,
                                M8:AD8,
                                ""),
                            ""))
                    ),
                    IF(
                        OR(IF(
                            ISNUMBER(M8:AD8),
                            IF(
                                M$4:AD$4=2,
                                M8:AD8,
                                ""),
                            "")
                            =0),
                        0,
                        GEOMEAN(IF(
                            ISNUMBER(M8:AD8),
                            IF(
                                M$4:AD$4=2,
                                M8:AD8,
                                ""),
                            "")))
                )
            )
        )
    )
)</f>
        <v>0</v>
      </c>
      <c r="I8" s="191" cm="1">
        <f t="array" ref="I8">IF(
    SUM(IF(
            ISNUMBER(
                IF(
                    $M$5:$AD$5,
                    (M8:AD8),
                    "")),
            1,
            0))
        =0,
    NA(),
    IF(
        Parameters!$D$15=1,
        IF(
            SUM(--(ISNUMBER(IF($M$5:$AD$5=1,(M8:AD8),""))))&gt;0,
            MAX(IF(
                ISNUMBER(M8:AD8),
                IF(
                    M$5:AD$5=1,
                    M8:AD8,
                    ""),
                "")),
            MAX(IF(
                ISNUMBER(M8:AD8),
                IF(
                    M$5:AD$5=2,
                    M8:AD8,
                    ""),
                ""))
        ),
        IF(
            Parameters!$D$16=1,
            IFERROR(
                AVERAGE(IF(
                    ISNUMBER(M8:AD8),
                    IF(
                        M$5:AD$5=1,
                        M8:AD8,
                        ""),
                    "")),
                AVERAGE(IF(
                    ISNUMBER(M8:AD8),
                    IF(
                        M$5:AD$5=2,
                        M8:AD8,
                        ""),
                    ""))
            ),
            IF(
                Parameters!$D$17=1,
                IFERROR(
                    IF(
                        OR(
                            IF(
                                ISNUMBER(M8:AD8),
                                IF(
                                    M$5:AD$5=1,
                                    M8:AD8,
                                    ""),
                                "")
                            =0),
                        0,
                        GEOMEAN(IF(
                            ISNUMBER(M8:AD8),
                            IF(
                                M$5:AD$5=1,
                                M8:AD8,
                                ""),
                            ""))
                    ),
                    IF(
                        OR(IF(
                            ISNUMBER(M8:AD8),
                            IF(
                                M$5:AD$5=2,
                                M8:AD8,
                                ""),
                            "")
                            =0),
                        0,
                        GEOMEAN(IF(
                            ISNUMBER(M8:AD8),
                            IF(
                                M$5:AD$5=2,
                                M8:AD8,
                                ""),
                            "")))
                )
            )
        )
    )
)</f>
        <v>0</v>
      </c>
      <c r="J8" s="242" t="s">
        <v>409</v>
      </c>
      <c r="K8" s="242">
        <v>44887</v>
      </c>
      <c r="L8" s="91" t="s">
        <v>699</v>
      </c>
      <c r="M8" s="192">
        <v>0</v>
      </c>
      <c r="N8" s="192" t="s">
        <v>409</v>
      </c>
      <c r="O8" s="192" t="s">
        <v>409</v>
      </c>
      <c r="P8" s="192">
        <v>0</v>
      </c>
      <c r="Q8" s="192" t="s">
        <v>409</v>
      </c>
      <c r="R8" s="192">
        <v>0</v>
      </c>
      <c r="S8" s="192" t="s">
        <v>409</v>
      </c>
      <c r="T8" s="192" t="s">
        <v>409</v>
      </c>
      <c r="U8" s="192" t="s">
        <v>409</v>
      </c>
      <c r="V8" s="192" t="s">
        <v>409</v>
      </c>
      <c r="W8" s="192" t="s">
        <v>409</v>
      </c>
      <c r="X8" s="192" t="s">
        <v>409</v>
      </c>
      <c r="Y8" s="192">
        <v>0</v>
      </c>
      <c r="Z8" s="192" t="s">
        <v>409</v>
      </c>
      <c r="AA8" s="34"/>
      <c r="AB8" s="34"/>
      <c r="AC8" s="192"/>
      <c r="AD8" s="192"/>
      <c r="AE8" s="192"/>
      <c r="AF8" s="192"/>
      <c r="AG8" s="192"/>
      <c r="AH8" s="192"/>
    </row>
    <row r="9" spans="1:38" x14ac:dyDescent="0.2">
      <c r="A9" s="84">
        <v>2</v>
      </c>
      <c r="B9" s="84" t="str">
        <f ca="1"/>
        <v>Afghanistan</v>
      </c>
      <c r="C9" s="84" t="str">
        <f ca="1"/>
        <v>AFG</v>
      </c>
      <c r="D9" s="219" t="str">
        <f ca="1"/>
        <v>SAS           South Asia</v>
      </c>
      <c r="E9" s="219" t="str">
        <f ca="1"/>
        <v>IDA</v>
      </c>
      <c r="F9" s="190" t="str">
        <f t="shared" ref="F9:F72" ca="1" si="12">IF(L9 &lt;&gt; C9, "Countries don't match", "")</f>
        <v/>
      </c>
      <c r="G9" s="80">
        <f>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0</v>
      </c>
      <c r="H9" s="80" cm="1">
        <f t="array" ref="H9">IF(
    SUM(IF(
            ISNUMBER(
                IF(
                    $M$4:$AD$4,
                    (M9:AD9),
                    "")),
            1,
            0))
        =0,
    NA(),
    IF(
        Parameters!$D$15=1,
        IF(
            SUM(--(ISNUMBER(IF($M$4:$AD$4=1,(M9:AD9),""))))&gt;0,
            MAX(IF(
                ISNUMBER(M9:AD9),
                IF(
                    M$4:AD$4=1,
                    M9:AD9,
                    ""),
                "")),
            MAX(IF(
                ISNUMBER(M9:AD9),
                IF(
                    M$4:AD$4=2,
                    M9:AD9,
                    ""),
                ""))
        ),
        IF(
            Parameters!$D$16=1,
            IFERROR(
                AVERAGE(IF(
                    ISNUMBER(M9:AD9),
                    IF(
                        M$4:AD$4=1,
                        M9:AD9,
                        ""),
                    "")),
                AVERAGE(IF(
                    ISNUMBER(M9:AD9),
                    IF(
                        M$4:AD$4=2,
                        M9:AD9,
                        ""),
                    ""))
            ),
            IF(
                Parameters!$D$17=1,
                IFERROR(
                    IF(
                        OR(
                            IF(
                                ISNUMBER(M9:AD9),
                                IF(
                                    M$4:AD$4=1,
                                    M9:AD9,
                                    ""),
                                "")
                            =0),
                        0,
                        GEOMEAN(IF(
                            ISNUMBER(M9:AD9),
                            IF(
                                M$4:AD$4=1,
                                M9:AD9,
                                ""),
                            ""))
                    ),
                    IF(
                        OR(IF(
                            ISNUMBER(M9:AD9),
                            IF(
                                M$4:AD$4=2,
                                M9:AD9,
                                ""),
                            "")
                            =0),
                        0,
                        GEOMEAN(IF(
                            ISNUMBER(M9:AD9),
                            IF(
                                M$4:AD$4=2,
                                M9:AD9,
                                ""),
                            "")))
                )
            )
        )
    )
)</f>
        <v>10</v>
      </c>
      <c r="I9" s="191" cm="1">
        <f t="array" ref="I9">IF(
    SUM(IF(
            ISNUMBER(
                IF(
                    $M$5:$AD$5,
                    (M9:AD9),
                    "")),
            1,
            0))
        =0,
    NA(),
    IF(
        Parameters!$D$15=1,
        IF(
            SUM(--(ISNUMBER(IF($M$5:$AD$5=1,(M9:AD9),""))))&gt;0,
            MAX(IF(
                ISNUMBER(M9:AD9),
                IF(
                    M$5:AD$5=1,
                    M9:AD9,
                    ""),
                "")),
            MAX(IF(
                ISNUMBER(M9:AD9),
                IF(
                    M$5:AD$5=2,
                    M9:AD9,
                    ""),
                ""))
        ),
        IF(
            Parameters!$D$16=1,
            IFERROR(
                AVERAGE(IF(
                    ISNUMBER(M9:AD9),
                    IF(
                        M$5:AD$5=1,
                        M9:AD9,
                        ""),
                    "")),
                AVERAGE(IF(
                    ISNUMBER(M9:AD9),
                    IF(
                        M$5:AD$5=2,
                        M9:AD9,
                        ""),
                    ""))
            ),
            IF(
                Parameters!$D$17=1,
                IFERROR(
                    IF(
                        OR(
                            IF(
                                ISNUMBER(M9:AD9),
                                IF(
                                    M$5:AD$5=1,
                                    M9:AD9,
                                    ""),
                                "")
                            =0),
                        0,
                        GEOMEAN(IF(
                            ISNUMBER(M9:AD9),
                            IF(
                                M$5:AD$5=1,
                                M9:AD9,
                                ""),
                            ""))
                    ),
                    IF(
                        OR(IF(
                            ISNUMBER(M9:AD9),
                            IF(
                                M$5:AD$5=2,
                                M9:AD9,
                                ""),
                            "")
                            =0),
                        0,
                        GEOMEAN(IF(
                            ISNUMBER(M9:AD9),
                            IF(
                                M$5:AD$5=2,
                                M9:AD9,
                                ""),
                            "")))
                )
            )
        )
    )
)</f>
        <v>0</v>
      </c>
      <c r="J9" s="242">
        <v>44778</v>
      </c>
      <c r="K9" s="242">
        <v>44753</v>
      </c>
      <c r="L9" s="91" t="s">
        <v>7</v>
      </c>
      <c r="M9" s="192">
        <v>10</v>
      </c>
      <c r="N9" s="192">
        <v>9.8826953607338108</v>
      </c>
      <c r="O9" s="192">
        <v>0</v>
      </c>
      <c r="P9" s="192">
        <v>0</v>
      </c>
      <c r="Q9" s="192" t="s">
        <v>409</v>
      </c>
      <c r="R9" s="192">
        <v>0</v>
      </c>
      <c r="S9" s="192">
        <v>0</v>
      </c>
      <c r="T9" s="192" t="s">
        <v>622</v>
      </c>
      <c r="U9" s="192">
        <v>106.6</v>
      </c>
      <c r="V9" s="192">
        <v>-1.6247166468490799</v>
      </c>
      <c r="W9" s="192" t="s">
        <v>409</v>
      </c>
      <c r="X9" s="192" t="s">
        <v>409</v>
      </c>
      <c r="Y9" s="192">
        <v>-0.14285714285714199</v>
      </c>
      <c r="Z9" s="192">
        <v>-100</v>
      </c>
      <c r="AA9" s="34"/>
      <c r="AB9" s="34"/>
      <c r="AC9" s="192"/>
      <c r="AD9" s="192"/>
      <c r="AE9" s="192"/>
      <c r="AF9" s="192"/>
      <c r="AG9" s="192"/>
      <c r="AH9" s="192"/>
    </row>
    <row r="10" spans="1:38" x14ac:dyDescent="0.2">
      <c r="A10" s="84">
        <v>3</v>
      </c>
      <c r="B10" s="84" t="str">
        <f ca="1"/>
        <v>Angola</v>
      </c>
      <c r="C10" s="84" t="str">
        <f ca="1"/>
        <v>AGO</v>
      </c>
      <c r="D10" s="219" t="str">
        <f ca="1"/>
        <v>SSF           Sub-Saharan Africa</v>
      </c>
      <c r="E10" s="219" t="str">
        <f ca="1"/>
        <v>IBRD</v>
      </c>
      <c r="F10" s="190" t="str">
        <f t="shared" ca="1" si="12"/>
        <v/>
      </c>
      <c r="G10" s="80">
        <f>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6.2267383309133173</v>
      </c>
      <c r="H10" s="80" cm="1">
        <f t="array" ref="H10">IF(
    SUM(IF(
            ISNUMBER(
                IF(
                    $M$4:$AD$4,
                    (M10:AD10),
                    "")),
            1,
            0))
        =0,
    NA(),
    IF(
        Parameters!$D$15=1,
        IF(
            SUM(--(ISNUMBER(IF($M$4:$AD$4=1,(M10:AD10),""))))&gt;0,
            MAX(IF(
                ISNUMBER(M10:AD10),
                IF(
                    M$4:AD$4=1,
                    M10:AD10,
                    ""),
                "")),
            MAX(IF(
                ISNUMBER(M10:AD10),
                IF(
                    M$4:AD$4=2,
                    M10:AD10,
                    ""),
                ""))
        ),
        IF(
            Parameters!$D$16=1,
            IFERROR(
                AVERAGE(IF(
                    ISNUMBER(M10:AD10),
                    IF(
                        M$4:AD$4=1,
                        M10:AD10,
                        ""),
                    "")),
                AVERAGE(IF(
                    ISNUMBER(M10:AD10),
                    IF(
                        M$4:AD$4=2,
                        M10:AD10,
                        ""),
                    ""))
            ),
            IF(
                Parameters!$D$17=1,
                IFERROR(
                    IF(
                        OR(
                            IF(
                                ISNUMBER(M10:AD10),
                                IF(
                                    M$4:AD$4=1,
                                    M10:AD10,
                                    ""),
                                "")
                            =0),
                        0,
                        GEOMEAN(IF(
                            ISNUMBER(M10:AD10),
                            IF(
                                M$4:AD$4=1,
                                M10:AD10,
                                ""),
                            ""))
                    ),
                    IF(
                        OR(IF(
                            ISNUMBER(M10:AD10),
                            IF(
                                M$4:AD$4=2,
                                M10:AD10,
                                ""),
                            "")
                            =0),
                        0,
                        GEOMEAN(IF(
                            ISNUMBER(M10:AD10),
                            IF(
                                M$4:AD$4=2,
                                M10:AD10,
                                ""),
                            "")))
                )
            )
        )
    )
)</f>
        <v>5.5388957488093098</v>
      </c>
      <c r="I10" s="191" cm="1">
        <f t="array" ref="I10">IF(
    SUM(IF(
            ISNUMBER(
                IF(
                    $M$5:$AD$5,
                    (M10:AD10),
                    "")),
            1,
            0))
        =0,
    NA(),
    IF(
        Parameters!$D$15=1,
        IF(
            SUM(--(ISNUMBER(IF($M$5:$AD$5=1,(M10:AD10),""))))&gt;0,
            MAX(IF(
                ISNUMBER(M10:AD10),
                IF(
                    M$5:AD$5=1,
                    M10:AD10,
                    ""),
                "")),
            MAX(IF(
                ISNUMBER(M10:AD10),
                IF(
                    M$5:AD$5=2,
                    M10:AD10,
                    ""),
                ""))
        ),
        IF(
            Parameters!$D$16=1,
            IFERROR(
                AVERAGE(IF(
                    ISNUMBER(M10:AD10),
                    IF(
                        M$5:AD$5=1,
                        M10:AD10,
                        ""),
                    "")),
                AVERAGE(IF(
                    ISNUMBER(M10:AD10),
                    IF(
                        M$5:AD$5=2,
                        M10:AD10,
                        ""),
                    ""))
            ),
            IF(
                Parameters!$D$17=1,
                IFERROR(
                    IF(
                        OR(
                            IF(
                                ISNUMBER(M10:AD10),
                                IF(
                                    M$5:AD$5=1,
                                    M10:AD10,
                                    ""),
                                "")
                            =0),
                        0,
                        GEOMEAN(IF(
                            ISNUMBER(M10:AD10),
                            IF(
                                M$5:AD$5=1,
                                M10:AD10,
                                ""),
                            ""))
                    ),
                    IF(
                        OR(IF(
                            ISNUMBER(M10:AD10),
                            IF(
                                M$5:AD$5=2,
                                M10:AD10,
                                ""),
                            "")
                            =0),
                        0,
                        GEOMEAN(IF(
                            ISNUMBER(M10:AD10),
                            IF(
                                M$5:AD$5=2,
                                M10:AD10,
                                ""),
                            "")))
                )
            )
        )
    )
)</f>
        <v>7</v>
      </c>
      <c r="J10" s="242">
        <v>45103</v>
      </c>
      <c r="K10" s="242">
        <v>44966</v>
      </c>
      <c r="L10" s="91" t="s">
        <v>9</v>
      </c>
      <c r="M10" s="192">
        <v>0</v>
      </c>
      <c r="N10" s="192">
        <v>5.5388957488093098</v>
      </c>
      <c r="O10" s="192">
        <v>0</v>
      </c>
      <c r="P10" s="192">
        <v>0</v>
      </c>
      <c r="Q10" s="192" t="s">
        <v>409</v>
      </c>
      <c r="R10" s="192">
        <v>7</v>
      </c>
      <c r="S10" s="192">
        <v>0</v>
      </c>
      <c r="T10" s="192" t="s">
        <v>409</v>
      </c>
      <c r="U10" s="192">
        <v>86.9</v>
      </c>
      <c r="V10" s="192">
        <v>-0.371385137091998</v>
      </c>
      <c r="W10" s="192" t="s">
        <v>409</v>
      </c>
      <c r="X10" s="192" t="s">
        <v>409</v>
      </c>
      <c r="Y10" s="192">
        <v>0.28571428571428498</v>
      </c>
      <c r="Z10" s="192">
        <v>-100</v>
      </c>
      <c r="AA10" s="34"/>
      <c r="AB10" s="34"/>
      <c r="AC10" s="192"/>
      <c r="AD10" s="192"/>
      <c r="AE10" s="192"/>
      <c r="AF10" s="192"/>
      <c r="AG10" s="192"/>
      <c r="AH10" s="192"/>
    </row>
    <row r="11" spans="1:38" x14ac:dyDescent="0.2">
      <c r="A11" s="84">
        <v>4</v>
      </c>
      <c r="B11" s="84" t="str">
        <f ca="1"/>
        <v>Albania</v>
      </c>
      <c r="C11" s="84" t="str">
        <f ca="1"/>
        <v>ALB</v>
      </c>
      <c r="D11" s="219" t="str">
        <f ca="1"/>
        <v>ECS           Europe &amp; Central Asia</v>
      </c>
      <c r="E11" s="219" t="str">
        <f ca="1"/>
        <v>IBRD</v>
      </c>
      <c r="F11" s="190" t="str">
        <f t="shared" ca="1" si="12"/>
        <v/>
      </c>
      <c r="G11" s="80">
        <f>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$M$4:$AD$4,
                    (M11:AD11),
                    "")),
            1,
            0))
        =0,
    NA(),
    IF(
        Parameters!$D$15=1,
        IF(
            SUM(--(ISNUMBER(IF($M$4:$AD$4=1,(M11:AD11),""))))&gt;0,
            MAX(IF(
                ISNUMBER(M11:AD11),
                IF(
                    M$4:AD$4=1,
                    M11:AD11,
                    ""),
                "")),
            MAX(IF(
                ISNUMBER(M11:AD11),
                IF(
                    M$4:AD$4=2,
                    M11:AD11,
                    ""),
                ""))
        ),
        IF(
            Parameters!$D$16=1,
            IFERROR(
                AVERAGE(IF(
                    ISNUMBER(M11:AD11),
                    IF(
                        M$4:AD$4=1,
                        M11:AD11,
                        ""),
                    "")),
                AVERAGE(IF(
                    ISNUMBER(M11:AD11),
                    IF(
                        M$4:AD$4=2,
                        M11:AD11,
                        ""),
                    ""))
            ),
            IF(
                Parameters!$D$17=1,
                IFERROR(
                    IF(
                        OR(
                            IF(
                                ISNUMBER(M11:AD11),
                                IF(
                                    M$4:AD$4=1,
                                    M11:AD11,
                                    ""),
                                "")
                            =0),
                        0,
                        GEOMEAN(IF(
                            ISNUMBER(M11:AD11),
                            IF(
                                M$4:AD$4=1,
                                M11:AD11,
                                ""),
                            ""))
                    ),
                    IF(
                        OR(IF(
                            ISNUMBER(M11:AD11),
                            IF(
                                M$4:AD$4=2,
                                M11:AD11,
                                ""),
                            "")
                            =0),
                        0,
                        GEOMEAN(IF(
                            ISNUMBER(M11:AD11),
                            IF(
                                M$4:AD$4=2,
                                M11:AD11,
                                ""),
                            "")))
                )
            )
        )
    )
)</f>
        <v>0</v>
      </c>
      <c r="I11" s="191" cm="1">
        <f t="array" ref="I11">IF(
    SUM(IF(
            ISNUMBER(
                IF(
                    $M$5:$AD$5,
                    (M11:AD11),
                    "")),
            1,
            0))
        =0,
    NA(),
    IF(
        Parameters!$D$15=1,
        IF(
            SUM(--(ISNUMBER(IF($M$5:$AD$5=1,(M11:AD11),""))))&gt;0,
            MAX(IF(
                ISNUMBER(M11:AD11),
                IF(
                    M$5:AD$5=1,
                    M11:AD11,
                    ""),
                "")),
            MAX(IF(
                ISNUMBER(M11:AD11),
                IF(
                    M$5:AD$5=2,
                    M11:AD11,
                    ""),
                ""))
        ),
        IF(
            Parameters!$D$16=1,
            IFERROR(
                AVERAGE(IF(
                    ISNUMBER(M11:AD11),
                    IF(
                        M$5:AD$5=1,
                        M11:AD11,
                        ""),
                    "")),
                AVERAGE(IF(
                    ISNUMBER(M11:AD11),
                    IF(
                        M$5:AD$5=2,
                        M11:AD11,
                        ""),
                    ""))
            ),
            IF(
                Parameters!$D$17=1,
                IFERROR(
                    IF(
                        OR(
                            IF(
                                ISNUMBER(M11:AD11),
                                IF(
                                    M$5:AD$5=1,
                                    M11:AD11,
                                    ""),
                                "")
                            =0),
                        0,
                        GEOMEAN(IF(
                            ISNUMBER(M11:AD11),
                            IF(
                                M$5:AD$5=1,
                                M11:AD11,
                                ""),
                            ""))
                    ),
                    IF(
                        OR(IF(
                            ISNUMBER(M11:AD11),
                            IF(
                                M$5:AD$5=2,
                                M11:AD11,
                                ""),
                            "")
                            =0),
                        0,
                        GEOMEAN(IF(
                            ISNUMBER(M11:AD11),
                            IF(
                                M$5:AD$5=2,
                                M11:AD11,
                                ""),
                            "")))
                )
            )
        )
    )
)</f>
        <v>0</v>
      </c>
      <c r="J11" s="242">
        <v>45103</v>
      </c>
      <c r="K11" s="242">
        <v>45142</v>
      </c>
      <c r="L11" s="91" t="s">
        <v>11</v>
      </c>
      <c r="M11" s="192">
        <v>0</v>
      </c>
      <c r="N11" s="192">
        <v>0</v>
      </c>
      <c r="O11" s="192" t="s">
        <v>409</v>
      </c>
      <c r="P11" s="192">
        <v>0</v>
      </c>
      <c r="Q11" s="192" t="s">
        <v>409</v>
      </c>
      <c r="R11" s="192">
        <v>0</v>
      </c>
      <c r="S11" s="192">
        <v>0</v>
      </c>
      <c r="T11" s="192" t="s">
        <v>409</v>
      </c>
      <c r="U11" s="192">
        <v>56.8</v>
      </c>
      <c r="V11" s="192" t="s">
        <v>409</v>
      </c>
      <c r="W11" s="192" t="s">
        <v>409</v>
      </c>
      <c r="X11" s="192" t="s">
        <v>409</v>
      </c>
      <c r="Y11" s="192">
        <v>-0.14285714285714199</v>
      </c>
      <c r="Z11" s="192">
        <v>-100</v>
      </c>
      <c r="AA11" s="34"/>
      <c r="AB11" s="34"/>
      <c r="AC11" s="192"/>
      <c r="AD11" s="192"/>
      <c r="AE11" s="192"/>
      <c r="AF11" s="192"/>
      <c r="AG11" s="192"/>
      <c r="AH11" s="192"/>
    </row>
    <row r="12" spans="1:38" x14ac:dyDescent="0.2">
      <c r="A12" s="84">
        <v>5</v>
      </c>
      <c r="B12" s="84" t="str">
        <f ca="1"/>
        <v>Andorra</v>
      </c>
      <c r="C12" s="84" t="str">
        <f ca="1"/>
        <v>AND</v>
      </c>
      <c r="D12" s="219" t="str">
        <f ca="1"/>
        <v>ECS           Europe &amp; Central Asia</v>
      </c>
      <c r="E12" s="219" t="str">
        <f ca="1"/>
        <v>NA</v>
      </c>
      <c r="F12" s="190" t="str">
        <f t="shared" ca="1" si="12"/>
        <v/>
      </c>
      <c r="G12" s="80">
        <f>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0</v>
      </c>
      <c r="H12" s="80" cm="1">
        <f t="array" ref="H12">IF(
    SUM(IF(
            ISNUMBER(
                IF(
                    $M$4:$AD$4,
                    (M12:AD12),
                    "")),
            1,
            0))
        =0,
    NA(),
    IF(
        Parameters!$D$15=1,
        IF(
            SUM(--(ISNUMBER(IF($M$4:$AD$4=1,(M12:AD12),""))))&gt;0,
            MAX(IF(
                ISNUMBER(M12:AD12),
                IF(
                    M$4:AD$4=1,
                    M12:AD12,
                    ""),
                "")),
            MAX(IF(
                ISNUMBER(M12:AD12),
                IF(
                    M$4:AD$4=2,
                    M12:AD12,
                    ""),
                ""))
        ),
        IF(
            Parameters!$D$16=1,
            IFERROR(
                AVERAGE(IF(
                    ISNUMBER(M12:AD12),
                    IF(
                        M$4:AD$4=1,
                        M12:AD12,
                        ""),
                    "")),
                AVERAGE(IF(
                    ISNUMBER(M12:AD12),
                    IF(
                        M$4:AD$4=2,
                        M12:AD12,
                        ""),
                    ""))
            ),
            IF(
                Parameters!$D$17=1,
                IFERROR(
                    IF(
                        OR(
                            IF(
                                ISNUMBER(M12:AD12),
                                IF(
                                    M$4:AD$4=1,
                                    M12:AD12,
                                    ""),
                                "")
                            =0),
                        0,
                        GEOMEAN(IF(
                            ISNUMBER(M12:AD12),
                            IF(
                                M$4:AD$4=1,
                                M12:AD12,
                                ""),
                            ""))
                    ),
                    IF(
                        OR(IF(
                            ISNUMBER(M12:AD12),
                            IF(
                                M$4:AD$4=2,
                                M12:AD12,
                                ""),
                            "")
                            =0),
                        0,
                        GEOMEAN(IF(
                            ISNUMBER(M12:AD12),
                            IF(
                                M$4:AD$4=2,
                                M12:AD12,
                                ""),
                            "")))
                )
            )
        )
    )
)</f>
        <v>0</v>
      </c>
      <c r="I12" s="191" cm="1">
        <f t="array" ref="I12">IF(
    SUM(IF(
            ISNUMBER(
                IF(
                    $M$5:$AD$5,
                    (M12:AD12),
                    "")),
            1,
            0))
        =0,
    NA(),
    IF(
        Parameters!$D$15=1,
        IF(
            SUM(--(ISNUMBER(IF($M$5:$AD$5=1,(M12:AD12),""))))&gt;0,
            MAX(IF(
                ISNUMBER(M12:AD12),
                IF(
                    M$5:AD$5=1,
                    M12:AD12,
                    ""),
                "")),
            MAX(IF(
                ISNUMBER(M12:AD12),
                IF(
                    M$5:AD$5=2,
                    M12:AD12,
                    ""),
                ""))
        ),
        IF(
            Parameters!$D$16=1,
            IFERROR(
                AVERAGE(IF(
                    ISNUMBER(M12:AD12),
                    IF(
                        M$5:AD$5=1,
                        M12:AD12,
                        ""),
                    "")),
                AVERAGE(IF(
                    ISNUMBER(M12:AD12),
                    IF(
                        M$5:AD$5=2,
                        M12:AD12,
                        ""),
                    ""))
            ),
            IF(
                Parameters!$D$17=1,
                IFERROR(
                    IF(
                        OR(
                            IF(
                                ISNUMBER(M12:AD12),
                                IF(
                                    M$5:AD$5=1,
                                    M12:AD12,
                                    ""),
                                "")
                            =0),
                        0,
                        GEOMEAN(IF(
                            ISNUMBER(M12:AD12),
                            IF(
                                M$5:AD$5=1,
                                M12:AD12,
                                ""),
                            ""))
                    ),
                    IF(
                        OR(IF(
                            ISNUMBER(M12:AD12),
                            IF(
                                M$5:AD$5=2,
                                M12:AD12,
                                ""),
                            "")
                            =0),
                        0,
                        GEOMEAN(IF(
                            ISNUMBER(M12:AD12),
                            IF(
                                M$5:AD$5=2,
                                M12:AD12,
                                ""),
                            "")))
                )
            )
        )
    )
)</f>
        <v>0</v>
      </c>
      <c r="J12" s="242" t="s">
        <v>409</v>
      </c>
      <c r="K12" s="242" t="s">
        <v>409</v>
      </c>
      <c r="L12" s="91" t="s">
        <v>700</v>
      </c>
      <c r="M12" s="192">
        <v>0</v>
      </c>
      <c r="N12" s="192" t="s">
        <v>409</v>
      </c>
      <c r="O12" s="192" t="s">
        <v>409</v>
      </c>
      <c r="P12" s="192">
        <v>0</v>
      </c>
      <c r="Q12" s="192" t="s">
        <v>409</v>
      </c>
      <c r="R12" s="192" t="s">
        <v>409</v>
      </c>
      <c r="S12" s="192" t="s">
        <v>409</v>
      </c>
      <c r="T12" s="192" t="s">
        <v>409</v>
      </c>
      <c r="U12" s="192" t="s">
        <v>409</v>
      </c>
      <c r="V12" s="192" t="s">
        <v>409</v>
      </c>
      <c r="W12" s="192" t="s">
        <v>409</v>
      </c>
      <c r="X12" s="192" t="s">
        <v>409</v>
      </c>
      <c r="Y12" s="192" t="s">
        <v>409</v>
      </c>
      <c r="Z12" s="192" t="s">
        <v>409</v>
      </c>
      <c r="AA12" s="34"/>
      <c r="AB12" s="34"/>
      <c r="AC12" s="192"/>
      <c r="AD12" s="192"/>
      <c r="AE12" s="192"/>
      <c r="AF12" s="192"/>
      <c r="AG12" s="192"/>
      <c r="AH12" s="192"/>
    </row>
    <row r="13" spans="1:38" x14ac:dyDescent="0.2">
      <c r="A13" s="84">
        <v>6</v>
      </c>
      <c r="B13" s="84" t="str">
        <f ca="1"/>
        <v>United Arab Emirates</v>
      </c>
      <c r="C13" s="84" t="str">
        <f ca="1"/>
        <v>ARE</v>
      </c>
      <c r="D13" s="219" t="str">
        <f ca="1"/>
        <v>MEA           Middle East &amp; North Africa</v>
      </c>
      <c r="E13" s="219" t="str">
        <f ca="1"/>
        <v>NA</v>
      </c>
      <c r="F13" s="190" t="str">
        <f t="shared" ca="1" si="12"/>
        <v/>
      </c>
      <c r="G13" s="80">
        <f>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$M$4:$AD$4,
                    (M13:AD13),
                    "")),
            1,
            0))
        =0,
    NA(),
    IF(
        Parameters!$D$15=1,
        IF(
            SUM(--(ISNUMBER(IF($M$4:$AD$4=1,(M13:AD13),""))))&gt;0,
            MAX(IF(
                ISNUMBER(M13:AD13),
                IF(
                    M$4:AD$4=1,
                    M13:AD13,
                    ""),
                "")),
            MAX(IF(
                ISNUMBER(M13:AD13),
                IF(
                    M$4:AD$4=2,
                    M13:AD13,
                    ""),
                ""))
        ),
        IF(
            Parameters!$D$16=1,
            IFERROR(
                AVERAGE(IF(
                    ISNUMBER(M13:AD13),
                    IF(
                        M$4:AD$4=1,
                        M13:AD13,
                        ""),
                    "")),
                AVERAGE(IF(
                    ISNUMBER(M13:AD13),
                    IF(
                        M$4:AD$4=2,
                        M13:AD13,
                        ""),
                    ""))
            ),
            IF(
                Parameters!$D$17=1,
                IFERROR(
                    IF(
                        OR(
                            IF(
                                ISNUMBER(M13:AD13),
                                IF(
                                    M$4:AD$4=1,
                                    M13:AD13,
                                    ""),
                                "")
                            =0),
                        0,
                        GEOMEAN(IF(
                            ISNUMBER(M13:AD13),
                            IF(
                                M$4:AD$4=1,
                                M13:AD13,
                                ""),
                            ""))
                    ),
                    IF(
                        OR(IF(
                            ISNUMBER(M13:AD13),
                            IF(
                                M$4:AD$4=2,
                                M13:AD13,
                                ""),
                            "")
                            =0),
                        0,
                        GEOMEAN(IF(
                            ISNUMBER(M13:AD13),
                            IF(
                                M$4:AD$4=2,
                                M13:AD13,
                                ""),
                            "")))
                )
            )
        )
    )
)</f>
        <v>0</v>
      </c>
      <c r="I13" s="191" cm="1">
        <f t="array" ref="I13">IF(
    SUM(IF(
            ISNUMBER(
                IF(
                    $M$5:$AD$5,
                    (M13:AD13),
                    "")),
            1,
            0))
        =0,
    NA(),
    IF(
        Parameters!$D$15=1,
        IF(
            SUM(--(ISNUMBER(IF($M$5:$AD$5=1,(M13:AD13),""))))&gt;0,
            MAX(IF(
                ISNUMBER(M13:AD13),
                IF(
                    M$5:AD$5=1,
                    M13:AD13,
                    ""),
                "")),
            MAX(IF(
                ISNUMBER(M13:AD13),
                IF(
                    M$5:AD$5=2,
                    M13:AD13,
                    ""),
                ""))
        ),
        IF(
            Parameters!$D$16=1,
            IFERROR(
                AVERAGE(IF(
                    ISNUMBER(M13:AD13),
                    IF(
                        M$5:AD$5=1,
                        M13:AD13,
                        ""),
                    "")),
                AVERAGE(IF(
                    ISNUMBER(M13:AD13),
                    IF(
                        M$5:AD$5=2,
                        M13:AD13,
                        ""),
                    ""))
            ),
            IF(
                Parameters!$D$17=1,
                IFERROR(
                    IF(
                        OR(
                            IF(
                                ISNUMBER(M13:AD13),
                                IF(
                                    M$5:AD$5=1,
                                    M13:AD13,
                                    ""),
                                "")
                            =0),
                        0,
                        GEOMEAN(IF(
                            ISNUMBER(M13:AD13),
                            IF(
                                M$5:AD$5=1,
                                M13:AD13,
                                ""),
                            ""))
                    ),
                    IF(
                        OR(IF(
                            ISNUMBER(M13:AD13),
                            IF(
                                M$5:AD$5=2,
                                M13:AD13,
                                ""),
                            "")
                            =0),
                        0,
                        GEOMEAN(IF(
                            ISNUMBER(M13:AD13),
                            IF(
                                M$5:AD$5=2,
                                M13:AD13,
                                ""),
                            "")))
                )
            )
        )
    )
)</f>
        <v>0</v>
      </c>
      <c r="J13" s="242">
        <v>45103</v>
      </c>
      <c r="K13" s="242">
        <v>44860</v>
      </c>
      <c r="L13" s="91" t="s">
        <v>13</v>
      </c>
      <c r="M13" s="192">
        <v>0</v>
      </c>
      <c r="N13" s="192">
        <v>0</v>
      </c>
      <c r="O13" s="192" t="s">
        <v>409</v>
      </c>
      <c r="P13" s="192">
        <v>0</v>
      </c>
      <c r="Q13" s="192" t="s">
        <v>409</v>
      </c>
      <c r="R13" s="192">
        <v>0</v>
      </c>
      <c r="S13" s="192" t="s">
        <v>409</v>
      </c>
      <c r="T13" s="192" t="s">
        <v>409</v>
      </c>
      <c r="U13" s="192">
        <v>37</v>
      </c>
      <c r="V13" s="192" t="s">
        <v>409</v>
      </c>
      <c r="W13" s="192" t="s">
        <v>409</v>
      </c>
      <c r="X13" s="192" t="s">
        <v>409</v>
      </c>
      <c r="Y13" s="192">
        <v>0</v>
      </c>
      <c r="Z13" s="192" t="s">
        <v>409</v>
      </c>
      <c r="AA13" s="34"/>
      <c r="AB13" s="34"/>
      <c r="AC13" s="192"/>
      <c r="AD13" s="192"/>
      <c r="AE13" s="192"/>
      <c r="AF13" s="192"/>
      <c r="AG13" s="192"/>
      <c r="AH13" s="192"/>
    </row>
    <row r="14" spans="1:38" x14ac:dyDescent="0.2">
      <c r="A14" s="84">
        <v>7</v>
      </c>
      <c r="B14" s="84" t="str">
        <f ca="1"/>
        <v>Argentina</v>
      </c>
      <c r="C14" s="84" t="str">
        <f ca="1"/>
        <v>ARG</v>
      </c>
      <c r="D14" s="219" t="str">
        <f ca="1"/>
        <v>LCN           Latin America &amp; Caribbean</v>
      </c>
      <c r="E14" s="219" t="str">
        <f ca="1"/>
        <v>IBRD</v>
      </c>
      <c r="F14" s="190" t="str">
        <f t="shared" ca="1" si="12"/>
        <v/>
      </c>
      <c r="G14" s="80">
        <f>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0</v>
      </c>
      <c r="H14" s="80" cm="1">
        <f t="array" ref="H14">IF(
    SUM(IF(
            ISNUMBER(
                IF(
                    $M$4:$AD$4,
                    (M14:AD14),
                    "")),
            1,
            0))
        =0,
    NA(),
    IF(
        Parameters!$D$15=1,
        IF(
            SUM(--(ISNUMBER(IF($M$4:$AD$4=1,(M14:AD14),""))))&gt;0,
            MAX(IF(
                ISNUMBER(M14:AD14),
                IF(
                    M$4:AD$4=1,
                    M14:AD14,
                    ""),
                "")),
            MAX(IF(
                ISNUMBER(M14:AD14),
                IF(
                    M$4:AD$4=2,
                    M14:AD14,
                    ""),
                ""))
        ),
        IF(
            Parameters!$D$16=1,
            IFERROR(
                AVERAGE(IF(
                    ISNUMBER(M14:AD14),
                    IF(
                        M$4:AD$4=1,
                        M14:AD14,
                        ""),
                    "")),
                AVERAGE(IF(
                    ISNUMBER(M14:AD14),
                    IF(
                        M$4:AD$4=2,
                        M14:AD14,
                        ""),
                    ""))
            ),
            IF(
                Parameters!$D$17=1,
                IFERROR(
                    IF(
                        OR(
                            IF(
                                ISNUMBER(M14:AD14),
                                IF(
                                    M$4:AD$4=1,
                                    M14:AD14,
                                    ""),
                                "")
                            =0),
                        0,
                        GEOMEAN(IF(
                            ISNUMBER(M14:AD14),
                            IF(
                                M$4:AD$4=1,
                                M14:AD14,
                                ""),
                            ""))
                    ),
                    IF(
                        OR(IF(
                            ISNUMBER(M14:AD14),
                            IF(
                                M$4:AD$4=2,
                                M14:AD14,
                                ""),
                            "")
                            =0),
                        0,
                        GEOMEAN(IF(
                            ISNUMBER(M14:AD14),
                            IF(
                                M$4:AD$4=2,
                                M14:AD14,
                                ""),
                            "")))
                )
            )
        )
    )
)</f>
        <v>0</v>
      </c>
      <c r="I14" s="191" cm="1">
        <f t="array" ref="I14">IF(
    SUM(IF(
            ISNUMBER(
                IF(
                    $M$5:$AD$5,
                    (M14:AD14),
                    "")),
            1,
            0))
        =0,
    NA(),
    IF(
        Parameters!$D$15=1,
        IF(
            SUM(--(ISNUMBER(IF($M$5:$AD$5=1,(M14:AD14),""))))&gt;0,
            MAX(IF(
                ISNUMBER(M14:AD14),
                IF(
                    M$5:AD$5=1,
                    M14:AD14,
                    ""),
                "")),
            MAX(IF(
                ISNUMBER(M14:AD14),
                IF(
                    M$5:AD$5=2,
                    M14:AD14,
                    ""),
                ""))
        ),
        IF(
            Parameters!$D$16=1,
            IFERROR(
                AVERAGE(IF(
                    ISNUMBER(M14:AD14),
                    IF(
                        M$5:AD$5=1,
                        M14:AD14,
                        ""),
                    "")),
                AVERAGE(IF(
                    ISNUMBER(M14:AD14),
                    IF(
                        M$5:AD$5=2,
                        M14:AD14,
                        ""),
                    ""))
            ),
            IF(
                Parameters!$D$17=1,
                IFERROR(
                    IF(
                        OR(
                            IF(
                                ISNUMBER(M14:AD14),
                                IF(
                                    M$5:AD$5=1,
                                    M14:AD14,
                                    ""),
                                "")
                            =0),
                        0,
                        GEOMEAN(IF(
                            ISNUMBER(M14:AD14),
                            IF(
                                M$5:AD$5=1,
                                M14:AD14,
                                ""),
                            ""))
                    ),
                    IF(
                        OR(IF(
                            ISNUMBER(M14:AD14),
                            IF(
                                M$5:AD$5=2,
                                M14:AD14,
                                ""),
                            "")
                            =0),
                        0,
                        GEOMEAN(IF(
                            ISNUMBER(M14:AD14),
                            IF(
                                M$5:AD$5=2,
                                M14:AD14,
                                ""),
                            "")))
                )
            )
        )
    )
)</f>
        <v>0</v>
      </c>
      <c r="J14" s="242">
        <v>45103</v>
      </c>
      <c r="K14" s="242">
        <v>45077</v>
      </c>
      <c r="L14" s="91" t="s">
        <v>15</v>
      </c>
      <c r="M14" s="192">
        <v>0</v>
      </c>
      <c r="N14" s="192">
        <v>0</v>
      </c>
      <c r="O14" s="192" t="s">
        <v>409</v>
      </c>
      <c r="P14" s="192">
        <v>0</v>
      </c>
      <c r="Q14" s="192" t="s">
        <v>409</v>
      </c>
      <c r="R14" s="192">
        <v>0</v>
      </c>
      <c r="S14" s="192">
        <v>0</v>
      </c>
      <c r="T14" s="192" t="s">
        <v>409</v>
      </c>
      <c r="U14" s="192">
        <v>46.4</v>
      </c>
      <c r="V14" s="192" t="s">
        <v>409</v>
      </c>
      <c r="W14" s="192" t="s">
        <v>409</v>
      </c>
      <c r="X14" s="192" t="s">
        <v>409</v>
      </c>
      <c r="Y14" s="192">
        <v>0</v>
      </c>
      <c r="Z14" s="192">
        <v>-100</v>
      </c>
      <c r="AA14" s="34"/>
      <c r="AB14" s="34"/>
      <c r="AC14" s="192"/>
      <c r="AD14" s="192"/>
      <c r="AE14" s="192"/>
      <c r="AF14" s="192"/>
      <c r="AG14" s="192"/>
      <c r="AH14" s="192"/>
    </row>
    <row r="15" spans="1:38" x14ac:dyDescent="0.2">
      <c r="A15" s="84">
        <v>8</v>
      </c>
      <c r="B15" s="84" t="str">
        <f ca="1"/>
        <v>Armenia</v>
      </c>
      <c r="C15" s="84" t="str">
        <f ca="1"/>
        <v>ARM</v>
      </c>
      <c r="D15" s="219" t="str">
        <f ca="1"/>
        <v>ECS           Europe &amp; Central Asia</v>
      </c>
      <c r="E15" s="219" t="str">
        <f ca="1"/>
        <v>IBRD</v>
      </c>
      <c r="F15" s="190" t="str">
        <f t="shared" ca="1" si="12"/>
        <v/>
      </c>
      <c r="G15" s="80">
        <f>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0</v>
      </c>
      <c r="H15" s="80" cm="1">
        <f t="array" ref="H15">IF(
    SUM(IF(
            ISNUMBER(
                IF(
                    $M$4:$AD$4,
                    (M15:AD15),
                    "")),
            1,
            0))
        =0,
    NA(),
    IF(
        Parameters!$D$15=1,
        IF(
            SUM(--(ISNUMBER(IF($M$4:$AD$4=1,(M15:AD15),""))))&gt;0,
            MAX(IF(
                ISNUMBER(M15:AD15),
                IF(
                    M$4:AD$4=1,
                    M15:AD15,
                    ""),
                "")),
            MAX(IF(
                ISNUMBER(M15:AD15),
                IF(
                    M$4:AD$4=2,
                    M15:AD15,
                    ""),
                ""))
        ),
        IF(
            Parameters!$D$16=1,
            IFERROR(
                AVERAGE(IF(
                    ISNUMBER(M15:AD15),
                    IF(
                        M$4:AD$4=1,
                        M15:AD15,
                        ""),
                    "")),
                AVERAGE(IF(
                    ISNUMBER(M15:AD15),
                    IF(
                        M$4:AD$4=2,
                        M15:AD15,
                        ""),
                    ""))
            ),
            IF(
                Parameters!$D$17=1,
                IFERROR(
                    IF(
                        OR(
                            IF(
                                ISNUMBER(M15:AD15),
                                IF(
                                    M$4:AD$4=1,
                                    M15:AD15,
                                    ""),
                                "")
                            =0),
                        0,
                        GEOMEAN(IF(
                            ISNUMBER(M15:AD15),
                            IF(
                                M$4:AD$4=1,
                                M15:AD15,
                                ""),
                            ""))
                    ),
                    IF(
                        OR(IF(
                            ISNUMBER(M15:AD15),
                            IF(
                                M$4:AD$4=2,
                                M15:AD15,
                                ""),
                            "")
                            =0),
                        0,
                        GEOMEAN(IF(
                            ISNUMBER(M15:AD15),
                            IF(
                                M$4:AD$4=2,
                                M15:AD15,
                                ""),
                            "")))
                )
            )
        )
    )
)</f>
        <v>1.26124536955371</v>
      </c>
      <c r="I15" s="191" cm="1">
        <f t="array" ref="I15">IF(
    SUM(IF(
            ISNUMBER(
                IF(
                    $M$5:$AD$5,
                    (M15:AD15),
                    "")),
            1,
            0))
        =0,
    NA(),
    IF(
        Parameters!$D$15=1,
        IF(
            SUM(--(ISNUMBER(IF($M$5:$AD$5=1,(M15:AD15),""))))&gt;0,
            MAX(IF(
                ISNUMBER(M15:AD15),
                IF(
                    M$5:AD$5=1,
                    M15:AD15,
                    ""),
                "")),
            MAX(IF(
                ISNUMBER(M15:AD15),
                IF(
                    M$5:AD$5=2,
                    M15:AD15,
                    ""),
                ""))
        ),
        IF(
            Parameters!$D$16=1,
            IFERROR(
                AVERAGE(IF(
                    ISNUMBER(M15:AD15),
                    IF(
                        M$5:AD$5=1,
                        M15:AD15,
                        ""),
                    "")),
                AVERAGE(IF(
                    ISNUMBER(M15:AD15),
                    IF(
                        M$5:AD$5=2,
                        M15:AD15,
                        ""),
                    ""))
            ),
            IF(
                Parameters!$D$17=1,
                IFERROR(
                    IF(
                        OR(
                            IF(
                                ISNUMBER(M15:AD15),
                                IF(
                                    M$5:AD$5=1,
                                    M15:AD15,
                                    ""),
                                "")
                            =0),
                        0,
                        GEOMEAN(IF(
                            ISNUMBER(M15:AD15),
                            IF(
                                M$5:AD$5=1,
                                M15:AD15,
                                ""),
                            ""))
                    ),
                    IF(
                        OR(IF(
                            ISNUMBER(M15:AD15),
                            IF(
                                M$5:AD$5=2,
                                M15:AD15,
                                ""),
                            "")
                            =0),
                        0,
                        GEOMEAN(IF(
                            ISNUMBER(M15:AD15),
                            IF(
                                M$5:AD$5=2,
                                M15:AD15,
                                ""),
                            "")))
                )
            )
        )
    )
)</f>
        <v>0</v>
      </c>
      <c r="J15" s="242">
        <v>45103</v>
      </c>
      <c r="K15" s="242">
        <v>45142</v>
      </c>
      <c r="L15" s="91" t="s">
        <v>17</v>
      </c>
      <c r="M15" s="192">
        <v>0</v>
      </c>
      <c r="N15" s="192">
        <v>1.26124536955371</v>
      </c>
      <c r="O15" s="192" t="s">
        <v>409</v>
      </c>
      <c r="P15" s="192">
        <v>0</v>
      </c>
      <c r="Q15" s="192" t="s">
        <v>409</v>
      </c>
      <c r="R15" s="192">
        <v>0</v>
      </c>
      <c r="S15" s="192">
        <v>0</v>
      </c>
      <c r="T15" s="192" t="s">
        <v>409</v>
      </c>
      <c r="U15" s="192">
        <v>67.5</v>
      </c>
      <c r="V15" s="192" t="s">
        <v>409</v>
      </c>
      <c r="W15" s="192" t="s">
        <v>409</v>
      </c>
      <c r="X15" s="192" t="s">
        <v>409</v>
      </c>
      <c r="Y15" s="192">
        <v>-7.1428571428571605E-2</v>
      </c>
      <c r="Z15" s="192">
        <v>-100</v>
      </c>
      <c r="AA15" s="34"/>
      <c r="AB15" s="34"/>
      <c r="AC15" s="192"/>
      <c r="AD15" s="192"/>
      <c r="AE15" s="192"/>
      <c r="AF15" s="192"/>
      <c r="AG15" s="192"/>
      <c r="AH15" s="192"/>
    </row>
    <row r="16" spans="1:38" x14ac:dyDescent="0.2">
      <c r="A16" s="84">
        <v>9</v>
      </c>
      <c r="B16" s="84" t="str">
        <f ca="1"/>
        <v>American Samoa</v>
      </c>
      <c r="C16" s="84" t="str">
        <f ca="1"/>
        <v>ASM</v>
      </c>
      <c r="D16" s="219" t="str">
        <f ca="1"/>
        <v>EAS           East Asia &amp; Pacific</v>
      </c>
      <c r="E16" s="219" t="str">
        <f ca="1"/>
        <v>NA</v>
      </c>
      <c r="F16" s="190" t="str">
        <f t="shared" ca="1" si="12"/>
        <v/>
      </c>
      <c r="G16" s="80">
        <f>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0</v>
      </c>
      <c r="H16" s="80" cm="1">
        <f t="array" ref="H16">IF(
    SUM(IF(
            ISNUMBER(
                IF(
                    $M$4:$AD$4,
                    (M16:AD16),
                    "")),
            1,
            0))
        =0,
    NA(),
    IF(
        Parameters!$D$15=1,
        IF(
            SUM(--(ISNUMBER(IF($M$4:$AD$4=1,(M16:AD16),""))))&gt;0,
            MAX(IF(
                ISNUMBER(M16:AD16),
                IF(
                    M$4:AD$4=1,
                    M16:AD16,
                    ""),
                "")),
            MAX(IF(
                ISNUMBER(M16:AD16),
                IF(
                    M$4:AD$4=2,
                    M16:AD16,
                    ""),
                ""))
        ),
        IF(
            Parameters!$D$16=1,
            IFERROR(
                AVERAGE(IF(
                    ISNUMBER(M16:AD16),
                    IF(
                        M$4:AD$4=1,
                        M16:AD16,
                        ""),
                    "")),
                AVERAGE(IF(
                    ISNUMBER(M16:AD16),
                    IF(
                        M$4:AD$4=2,
                        M16:AD16,
                        ""),
                    ""))
            ),
            IF(
                Parameters!$D$17=1,
                IFERROR(
                    IF(
                        OR(
                            IF(
                                ISNUMBER(M16:AD16),
                                IF(
                                    M$4:AD$4=1,
                                    M16:AD16,
                                    ""),
                                "")
                            =0),
                        0,
                        GEOMEAN(IF(
                            ISNUMBER(M16:AD16),
                            IF(
                                M$4:AD$4=1,
                                M16:AD16,
                                ""),
                            ""))
                    ),
                    IF(
                        OR(IF(
                            ISNUMBER(M16:AD16),
                            IF(
                                M$4:AD$4=2,
                                M16:AD16,
                                ""),
                            "")
                            =0),
                        0,
                        GEOMEAN(IF(
                            ISNUMBER(M16:AD16),
                            IF(
                                M$4:AD$4=2,
                                M16:AD16,
                                ""),
                            "")))
                )
            )
        )
    )
)</f>
        <v>0</v>
      </c>
      <c r="I16" s="191" cm="1">
        <f t="array" ref="I16">IF(
    SUM(IF(
            ISNUMBER(
                IF(
                    $M$5:$AD$5,
                    (M16:AD16),
                    "")),
            1,
            0))
        =0,
    NA(),
    IF(
        Parameters!$D$15=1,
        IF(
            SUM(--(ISNUMBER(IF($M$5:$AD$5=1,(M16:AD16),""))))&gt;0,
            MAX(IF(
                ISNUMBER(M16:AD16),
                IF(
                    M$5:AD$5=1,
                    M16:AD16,
                    ""),
                "")),
            MAX(IF(
                ISNUMBER(M16:AD16),
                IF(
                    M$5:AD$5=2,
                    M16:AD16,
                    ""),
                ""))
        ),
        IF(
            Parameters!$D$16=1,
            IFERROR(
                AVERAGE(IF(
                    ISNUMBER(M16:AD16),
                    IF(
                        M$5:AD$5=1,
                        M16:AD16,
                        ""),
                    "")),
                AVERAGE(IF(
                    ISNUMBER(M16:AD16),
                    IF(
                        M$5:AD$5=2,
                        M16:AD16,
                        ""),
                    ""))
            ),
            IF(
                Parameters!$D$17=1,
                IFERROR(
                    IF(
                        OR(
                            IF(
                                ISNUMBER(M16:AD16),
                                IF(
                                    M$5:AD$5=1,
                                    M16:AD16,
                                    ""),
                                "")
                            =0),
                        0,
                        GEOMEAN(IF(
                            ISNUMBER(M16:AD16),
                            IF(
                                M$5:AD$5=1,
                                M16:AD16,
                                ""),
                            ""))
                    ),
                    IF(
                        OR(IF(
                            ISNUMBER(M16:AD16),
                            IF(
                                M$5:AD$5=2,
                                M16:AD16,
                                ""),
                            "")
                            =0),
                        0,
                        GEOMEAN(IF(
                            ISNUMBER(M16:AD16),
                            IF(
                                M$5:AD$5=2,
                                M16:AD16,
                                ""),
                            "")))
                )
            )
        )
    )
)</f>
        <v>0</v>
      </c>
      <c r="J16" s="242" t="s">
        <v>409</v>
      </c>
      <c r="K16" s="242" t="s">
        <v>409</v>
      </c>
      <c r="L16" s="239" t="s">
        <v>701</v>
      </c>
      <c r="M16" s="193">
        <v>0</v>
      </c>
      <c r="N16" s="193" t="s">
        <v>409</v>
      </c>
      <c r="O16" s="193" t="s">
        <v>409</v>
      </c>
      <c r="P16" s="193">
        <v>0</v>
      </c>
      <c r="Q16" s="193" t="s">
        <v>409</v>
      </c>
      <c r="R16" s="193" t="s">
        <v>409</v>
      </c>
      <c r="S16" s="192" t="s">
        <v>409</v>
      </c>
      <c r="T16" s="192" t="s">
        <v>409</v>
      </c>
      <c r="U16" s="192" t="s">
        <v>409</v>
      </c>
      <c r="V16" s="192" t="s">
        <v>409</v>
      </c>
      <c r="W16" s="192" t="s">
        <v>409</v>
      </c>
      <c r="X16" s="192" t="s">
        <v>409</v>
      </c>
      <c r="Y16" s="192" t="s">
        <v>409</v>
      </c>
      <c r="Z16" s="192" t="s">
        <v>409</v>
      </c>
      <c r="AA16" s="34"/>
      <c r="AB16" s="34"/>
      <c r="AC16" s="192"/>
      <c r="AD16" s="192"/>
      <c r="AE16" s="192"/>
      <c r="AF16" s="192"/>
      <c r="AG16" s="192"/>
      <c r="AH16" s="192"/>
    </row>
    <row r="17" spans="1:34" x14ac:dyDescent="0.2">
      <c r="A17" s="84">
        <v>10</v>
      </c>
      <c r="B17" s="84" t="str">
        <f ca="1"/>
        <v>Antigua and Barbuda</v>
      </c>
      <c r="C17" s="84" t="str">
        <f ca="1"/>
        <v>ATG</v>
      </c>
      <c r="D17" s="219" t="str">
        <f ca="1"/>
        <v>LCN           Latin America &amp; Caribbean</v>
      </c>
      <c r="E17" s="219" t="str">
        <f ca="1"/>
        <v>IBRD</v>
      </c>
      <c r="F17" s="190" t="str">
        <f t="shared" ca="1" si="12"/>
        <v/>
      </c>
      <c r="G17" s="80">
        <f>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0</v>
      </c>
      <c r="H17" s="80" cm="1">
        <f t="array" ref="H17">IF(
    SUM(IF(
            ISNUMBER(
                IF(
                    $M$4:$AD$4,
                    (M17:AD17),
                    "")),
            1,
            0))
        =0,
    NA(),
    IF(
        Parameters!$D$15=1,
        IF(
            SUM(--(ISNUMBER(IF($M$4:$AD$4=1,(M17:AD17),""))))&gt;0,
            MAX(IF(
                ISNUMBER(M17:AD17),
                IF(
                    M$4:AD$4=1,
                    M17:AD17,
                    ""),
                "")),
            MAX(IF(
                ISNUMBER(M17:AD17),
                IF(
                    M$4:AD$4=2,
                    M17:AD17,
                    ""),
                ""))
        ),
        IF(
            Parameters!$D$16=1,
            IFERROR(
                AVERAGE(IF(
                    ISNUMBER(M17:AD17),
                    IF(
                        M$4:AD$4=1,
                        M17:AD17,
                        ""),
                    "")),
                AVERAGE(IF(
                    ISNUMBER(M17:AD17),
                    IF(
                        M$4:AD$4=2,
                        M17:AD17,
                        ""),
                    ""))
            ),
            IF(
                Parameters!$D$17=1,
                IFERROR(
                    IF(
                        OR(
                            IF(
                                ISNUMBER(M17:AD17),
                                IF(
                                    M$4:AD$4=1,
                                    M17:AD17,
                                    ""),
                                "")
                            =0),
                        0,
                        GEOMEAN(IF(
                            ISNUMBER(M17:AD17),
                            IF(
                                M$4:AD$4=1,
                                M17:AD17,
                                ""),
                            ""))
                    ),
                    IF(
                        OR(IF(
                            ISNUMBER(M17:AD17),
                            IF(
                                M$4:AD$4=2,
                                M17:AD17,
                                ""),
                            "")
                            =0),
                        0,
                        GEOMEAN(IF(
                            ISNUMBER(M17:AD17),
                            IF(
                                M$4:AD$4=2,
                                M17:AD17,
                                ""),
                            "")))
                )
            )
        )
    )
)</f>
        <v>0</v>
      </c>
      <c r="I17" s="191" cm="1">
        <f t="array" ref="I17">IF(
    SUM(IF(
            ISNUMBER(
                IF(
                    $M$5:$AD$5,
                    (M17:AD17),
                    "")),
            1,
            0))
        =0,
    NA(),
    IF(
        Parameters!$D$15=1,
        IF(
            SUM(--(ISNUMBER(IF($M$5:$AD$5=1,(M17:AD17),""))))&gt;0,
            MAX(IF(
                ISNUMBER(M17:AD17),
                IF(
                    M$5:AD$5=1,
                    M17:AD17,
                    ""),
                "")),
            MAX(IF(
                ISNUMBER(M17:AD17),
                IF(
                    M$5:AD$5=2,
                    M17:AD17,
                    ""),
                ""))
        ),
        IF(
            Parameters!$D$16=1,
            IFERROR(
                AVERAGE(IF(
                    ISNUMBER(M17:AD17),
                    IF(
                        M$5:AD$5=1,
                        M17:AD17,
                        ""),
                    "")),
                AVERAGE(IF(
                    ISNUMBER(M17:AD17),
                    IF(
                        M$5:AD$5=2,
                        M17:AD17,
                        ""),
                    ""))
            ),
            IF(
                Parameters!$D$17=1,
                IFERROR(
                    IF(
                        OR(
                            IF(
                                ISNUMBER(M17:AD17),
                                IF(
                                    M$5:AD$5=1,
                                    M17:AD17,
                                    ""),
                                "")
                            =0),
                        0,
                        GEOMEAN(IF(
                            ISNUMBER(M17:AD17),
                            IF(
                                M$5:AD$5=1,
                                M17:AD17,
                                ""),
                            ""))
                    ),
                    IF(
                        OR(IF(
                            ISNUMBER(M17:AD17),
                            IF(
                                M$5:AD$5=2,
                                M17:AD17,
                                ""),
                            "")
                            =0),
                        0,
                        GEOMEAN(IF(
                            ISNUMBER(M17:AD17),
                            IF(
                                M$5:AD$5=2,
                                M17:AD17,
                                ""),
                            "")))
                )
            )
        )
    )
)</f>
        <v>0</v>
      </c>
      <c r="J17" s="242">
        <v>45103</v>
      </c>
      <c r="K17" s="242">
        <v>44753</v>
      </c>
      <c r="L17" s="91" t="s">
        <v>19</v>
      </c>
      <c r="M17" s="192">
        <v>0</v>
      </c>
      <c r="N17" s="192">
        <v>0</v>
      </c>
      <c r="O17" s="192" t="s">
        <v>409</v>
      </c>
      <c r="P17" s="192">
        <v>0</v>
      </c>
      <c r="Q17" s="192" t="s">
        <v>409</v>
      </c>
      <c r="R17" s="192" t="s">
        <v>409</v>
      </c>
      <c r="S17" s="192" t="s">
        <v>409</v>
      </c>
      <c r="T17" s="192" t="s">
        <v>409</v>
      </c>
      <c r="U17" s="192">
        <v>53.8</v>
      </c>
      <c r="V17" s="192" t="s">
        <v>409</v>
      </c>
      <c r="W17" s="192" t="s">
        <v>409</v>
      </c>
      <c r="X17" s="192" t="s">
        <v>409</v>
      </c>
      <c r="Y17" s="192" t="s">
        <v>409</v>
      </c>
      <c r="Z17" s="192" t="s">
        <v>409</v>
      </c>
      <c r="AA17" s="34"/>
      <c r="AB17" s="34"/>
      <c r="AC17" s="192"/>
      <c r="AD17" s="192"/>
      <c r="AE17" s="192"/>
      <c r="AF17" s="192"/>
      <c r="AG17" s="192"/>
      <c r="AH17" s="192"/>
    </row>
    <row r="18" spans="1:34" x14ac:dyDescent="0.2">
      <c r="A18" s="84">
        <v>11</v>
      </c>
      <c r="B18" s="84" t="str">
        <f ca="1"/>
        <v>Australia</v>
      </c>
      <c r="C18" s="84" t="str">
        <f ca="1"/>
        <v>AUS</v>
      </c>
      <c r="D18" s="219" t="str">
        <f ca="1"/>
        <v>EAS           East Asia &amp; Pacific</v>
      </c>
      <c r="E18" s="219" t="str">
        <f ca="1"/>
        <v>NA</v>
      </c>
      <c r="F18" s="190" t="str">
        <f t="shared" ca="1" si="12"/>
        <v/>
      </c>
      <c r="G18" s="80">
        <f>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$M$4:$AD$4,
                    (M18:AD18),
                    "")),
            1,
            0))
        =0,
    NA(),
    IF(
        Parameters!$D$15=1,
        IF(
            SUM(--(ISNUMBER(IF($M$4:$AD$4=1,(M18:AD18),""))))&gt;0,
            MAX(IF(
                ISNUMBER(M18:AD18),
                IF(
                    M$4:AD$4=1,
                    M18:AD18,
                    ""),
                "")),
            MAX(IF(
                ISNUMBER(M18:AD18),
                IF(
                    M$4:AD$4=2,
                    M18:AD18,
                    ""),
                ""))
        ),
        IF(
            Parameters!$D$16=1,
            IFERROR(
                AVERAGE(IF(
                    ISNUMBER(M18:AD18),
                    IF(
                        M$4:AD$4=1,
                        M18:AD18,
                        ""),
                    "")),
                AVERAGE(IF(
                    ISNUMBER(M18:AD18),
                    IF(
                        M$4:AD$4=2,
                        M18:AD18,
                        ""),
                    ""))
            ),
            IF(
                Parameters!$D$17=1,
                IFERROR(
                    IF(
                        OR(
                            IF(
                                ISNUMBER(M18:AD18),
                                IF(
                                    M$4:AD$4=1,
                                    M18:AD18,
                                    ""),
                                "")
                            =0),
                        0,
                        GEOMEAN(IF(
                            ISNUMBER(M18:AD18),
                            IF(
                                M$4:AD$4=1,
                                M18:AD18,
                                ""),
                            ""))
                    ),
                    IF(
                        OR(IF(
                            ISNUMBER(M18:AD18),
                            IF(
                                M$4:AD$4=2,
                                M18:AD18,
                                ""),
                            "")
                            =0),
                        0,
                        GEOMEAN(IF(
                            ISNUMBER(M18:AD18),
                            IF(
                                M$4:AD$4=2,
                                M18:AD18,
                                ""),
                            "")))
                )
            )
        )
    )
)</f>
        <v>0</v>
      </c>
      <c r="I18" s="191" cm="1">
        <f t="array" ref="I18">IF(
    SUM(IF(
            ISNUMBER(
                IF(
                    $M$5:$AD$5,
                    (M18:AD18),
                    "")),
            1,
            0))
        =0,
    NA(),
    IF(
        Parameters!$D$15=1,
        IF(
            SUM(--(ISNUMBER(IF($M$5:$AD$5=1,(M18:AD18),""))))&gt;0,
            MAX(IF(
                ISNUMBER(M18:AD18),
                IF(
                    M$5:AD$5=1,
                    M18:AD18,
                    ""),
                "")),
            MAX(IF(
                ISNUMBER(M18:AD18),
                IF(
                    M$5:AD$5=2,
                    M18:AD18,
                    ""),
                ""))
        ),
        IF(
            Parameters!$D$16=1,
            IFERROR(
                AVERAGE(IF(
                    ISNUMBER(M18:AD18),
                    IF(
                        M$5:AD$5=1,
                        M18:AD18,
                        ""),
                    "")),
                AVERAGE(IF(
                    ISNUMBER(M18:AD18),
                    IF(
                        M$5:AD$5=2,
                        M18:AD18,
                        ""),
                    ""))
            ),
            IF(
                Parameters!$D$17=1,
                IFERROR(
                    IF(
                        OR(
                            IF(
                                ISNUMBER(M18:AD18),
                                IF(
                                    M$5:AD$5=1,
                                    M18:AD18,
                                    ""),
                                "")
                            =0),
                        0,
                        GEOMEAN(IF(
                            ISNUMBER(M18:AD18),
                            IF(
                                M$5:AD$5=1,
                                M18:AD18,
                                ""),
                            ""))
                    ),
                    IF(
                        OR(IF(
                            ISNUMBER(M18:AD18),
                            IF(
                                M$5:AD$5=2,
                                M18:AD18,
                                ""),
                            "")
                            =0),
                        0,
                        GEOMEAN(IF(
                            ISNUMBER(M18:AD18),
                            IF(
                                M$5:AD$5=2,
                                M18:AD18,
                                ""),
                            "")))
                )
            )
        )
    )
)</f>
        <v>0</v>
      </c>
      <c r="J18" s="242">
        <v>45103</v>
      </c>
      <c r="K18" s="242">
        <v>44966</v>
      </c>
      <c r="L18" s="91" t="s">
        <v>21</v>
      </c>
      <c r="M18" s="192">
        <v>0</v>
      </c>
      <c r="N18" s="192">
        <v>0</v>
      </c>
      <c r="O18" s="192" t="s">
        <v>409</v>
      </c>
      <c r="P18" s="192">
        <v>0</v>
      </c>
      <c r="Q18" s="192" t="s">
        <v>409</v>
      </c>
      <c r="R18" s="192">
        <v>0</v>
      </c>
      <c r="S18" s="192">
        <v>0</v>
      </c>
      <c r="T18" s="192" t="s">
        <v>409</v>
      </c>
      <c r="U18" s="192">
        <v>22</v>
      </c>
      <c r="V18" s="192" t="s">
        <v>409</v>
      </c>
      <c r="W18" s="192" t="s">
        <v>409</v>
      </c>
      <c r="X18" s="192" t="s">
        <v>409</v>
      </c>
      <c r="Y18" s="192">
        <v>0</v>
      </c>
      <c r="Z18" s="192">
        <v>-100</v>
      </c>
      <c r="AA18" s="34"/>
      <c r="AB18" s="34"/>
      <c r="AC18" s="192"/>
      <c r="AD18" s="192"/>
      <c r="AE18" s="192"/>
      <c r="AF18" s="192"/>
      <c r="AG18" s="192"/>
      <c r="AH18" s="192"/>
    </row>
    <row r="19" spans="1:34" x14ac:dyDescent="0.2">
      <c r="A19" s="84">
        <v>12</v>
      </c>
      <c r="B19" s="84" t="str">
        <f ca="1"/>
        <v>Austria</v>
      </c>
      <c r="C19" s="84" t="str">
        <f ca="1"/>
        <v>AUT</v>
      </c>
      <c r="D19" s="219" t="str">
        <f ca="1"/>
        <v>ECS           Europe &amp; Central Asia</v>
      </c>
      <c r="E19" s="219" t="str">
        <f ca="1"/>
        <v>NA</v>
      </c>
      <c r="F19" s="190" t="str">
        <f t="shared" ca="1" si="12"/>
        <v/>
      </c>
      <c r="G19" s="80">
        <f>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0</v>
      </c>
      <c r="H19" s="80" cm="1">
        <f t="array" ref="H19">IF(
    SUM(IF(
            ISNUMBER(
                IF(
                    $M$4:$AD$4,
                    (M19:AD19),
                    "")),
            1,
            0))
        =0,
    NA(),
    IF(
        Parameters!$D$15=1,
        IF(
            SUM(--(ISNUMBER(IF($M$4:$AD$4=1,(M19:AD19),""))))&gt;0,
            MAX(IF(
                ISNUMBER(M19:AD19),
                IF(
                    M$4:AD$4=1,
                    M19:AD19,
                    ""),
                "")),
            MAX(IF(
                ISNUMBER(M19:AD19),
                IF(
                    M$4:AD$4=2,
                    M19:AD19,
                    ""),
                ""))
        ),
        IF(
            Parameters!$D$16=1,
            IFERROR(
                AVERAGE(IF(
                    ISNUMBER(M19:AD19),
                    IF(
                        M$4:AD$4=1,
                        M19:AD19,
                        ""),
                    "")),
                AVERAGE(IF(
                    ISNUMBER(M19:AD19),
                    IF(
                        M$4:AD$4=2,
                        M19:AD19,
                        ""),
                    ""))
            ),
            IF(
                Parameters!$D$17=1,
                IFERROR(
                    IF(
                        OR(
                            IF(
                                ISNUMBER(M19:AD19),
                                IF(
                                    M$4:AD$4=1,
                                    M19:AD19,
                                    ""),
                                "")
                            =0),
                        0,
                        GEOMEAN(IF(
                            ISNUMBER(M19:AD19),
                            IF(
                                M$4:AD$4=1,
                                M19:AD19,
                                ""),
                            ""))
                    ),
                    IF(
                        OR(IF(
                            ISNUMBER(M19:AD19),
                            IF(
                                M$4:AD$4=2,
                                M19:AD19,
                                ""),
                            "")
                            =0),
                        0,
                        GEOMEAN(IF(
                            ISNUMBER(M19:AD19),
                            IF(
                                M$4:AD$4=2,
                                M19:AD19,
                                ""),
                            "")))
                )
            )
        )
    )
)</f>
        <v>0</v>
      </c>
      <c r="I19" s="191" cm="1">
        <f t="array" ref="I19">IF(
    SUM(IF(
            ISNUMBER(
                IF(
                    $M$5:$AD$5,
                    (M19:AD19),
                    "")),
            1,
            0))
        =0,
    NA(),
    IF(
        Parameters!$D$15=1,
        IF(
            SUM(--(ISNUMBER(IF($M$5:$AD$5=1,(M19:AD19),""))))&gt;0,
            MAX(IF(
                ISNUMBER(M19:AD19),
                IF(
                    M$5:AD$5=1,
                    M19:AD19,
                    ""),
                "")),
            MAX(IF(
                ISNUMBER(M19:AD19),
                IF(
                    M$5:AD$5=2,
                    M19:AD19,
                    ""),
                ""))
        ),
        IF(
            Parameters!$D$16=1,
            IFERROR(
                AVERAGE(IF(
                    ISNUMBER(M19:AD19),
                    IF(
                        M$5:AD$5=1,
                        M19:AD19,
                        ""),
                    "")),
                AVERAGE(IF(
                    ISNUMBER(M19:AD19),
                    IF(
                        M$5:AD$5=2,
                        M19:AD19,
                        ""),
                    ""))
            ),
            IF(
                Parameters!$D$17=1,
                IFERROR(
                    IF(
                        OR(
                            IF(
                                ISNUMBER(M19:AD19),
                                IF(
                                    M$5:AD$5=1,
                                    M19:AD19,
                                    ""),
                                "")
                            =0),
                        0,
                        GEOMEAN(IF(
                            ISNUMBER(M19:AD19),
                            IF(
                                M$5:AD$5=1,
                                M19:AD19,
                                ""),
                            ""))
                    ),
                    IF(
                        OR(IF(
                            ISNUMBER(M19:AD19),
                            IF(
                                M$5:AD$5=2,
                                M19:AD19,
                                ""),
                            "")
                            =0),
                        0,
                        GEOMEAN(IF(
                            ISNUMBER(M19:AD19),
                            IF(
                                M$5:AD$5=2,
                                M19:AD19,
                                ""),
                            "")))
                )
            )
        )
    )
)</f>
        <v>0</v>
      </c>
      <c r="J19" s="242">
        <v>45103</v>
      </c>
      <c r="K19" s="242">
        <v>44860</v>
      </c>
      <c r="L19" s="91" t="s">
        <v>23</v>
      </c>
      <c r="M19" s="192">
        <v>0</v>
      </c>
      <c r="N19" s="192">
        <v>0</v>
      </c>
      <c r="O19" s="192" t="s">
        <v>409</v>
      </c>
      <c r="P19" s="192">
        <v>0</v>
      </c>
      <c r="Q19" s="192" t="s">
        <v>409</v>
      </c>
      <c r="R19" s="192">
        <v>0</v>
      </c>
      <c r="S19" s="192" t="s">
        <v>409</v>
      </c>
      <c r="T19" s="192" t="s">
        <v>409</v>
      </c>
      <c r="U19" s="192">
        <v>24.4</v>
      </c>
      <c r="V19" s="192" t="s">
        <v>409</v>
      </c>
      <c r="W19" s="192" t="s">
        <v>409</v>
      </c>
      <c r="X19" s="192" t="s">
        <v>409</v>
      </c>
      <c r="Y19" s="192">
        <v>0</v>
      </c>
      <c r="Z19" s="192" t="s">
        <v>409</v>
      </c>
      <c r="AA19" s="34"/>
      <c r="AB19" s="34"/>
      <c r="AC19" s="192"/>
      <c r="AD19" s="192"/>
      <c r="AE19" s="192"/>
      <c r="AF19" s="192"/>
      <c r="AG19" s="192"/>
      <c r="AH19" s="192"/>
    </row>
    <row r="20" spans="1:34" x14ac:dyDescent="0.2">
      <c r="A20" s="84">
        <v>13</v>
      </c>
      <c r="B20" s="84" t="str">
        <f ca="1"/>
        <v>Azerbaijan</v>
      </c>
      <c r="C20" s="84" t="str">
        <f ca="1"/>
        <v>AZE</v>
      </c>
      <c r="D20" s="219" t="str">
        <f ca="1"/>
        <v>ECS           Europe &amp; Central Asia</v>
      </c>
      <c r="E20" s="219" t="str">
        <f ca="1"/>
        <v>IBRD</v>
      </c>
      <c r="F20" s="190" t="str">
        <f t="shared" ca="1" si="12"/>
        <v/>
      </c>
      <c r="G20" s="80">
        <f>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2.9324734008950668</v>
      </c>
      <c r="H20" s="80" cm="1">
        <f t="array" ref="H20">IF(
    SUM(IF(
            ISNUMBER(
                IF(
                    $M$4:$AD$4,
                    (M20:AD20),
                    "")),
            1,
            0))
        =0,
    NA(),
    IF(
        Parameters!$D$15=1,
        IF(
            SUM(--(ISNUMBER(IF($M$4:$AD$4=1,(M20:AD20),""))))&gt;0,
            MAX(IF(
                ISNUMBER(M20:AD20),
                IF(
                    M$4:AD$4=1,
                    M20:AD20,
                    ""),
                "")),
            MAX(IF(
                ISNUMBER(M20:AD20),
                IF(
                    M$4:AD$4=2,
                    M20:AD20,
                    ""),
                ""))
        ),
        IF(
            Parameters!$D$16=1,
            IFERROR(
                AVERAGE(IF(
                    ISNUMBER(M20:AD20),
                    IF(
                        M$4:AD$4=1,
                        M20:AD20,
                        ""),
                    "")),
                AVERAGE(IF(
                    ISNUMBER(M20:AD20),
                    IF(
                        M$4:AD$4=2,
                        M20:AD20,
                        ""),
                    ""))
            ),
            IF(
                Parameters!$D$17=1,
                IFERROR(
                    IF(
                        OR(
                            IF(
                                ISNUMBER(M20:AD20),
                                IF(
                                    M$4:AD$4=1,
                                    M20:AD20,
                                    ""),
                                "")
                            =0),
                        0,
                        GEOMEAN(IF(
                            ISNUMBER(M20:AD20),
                            IF(
                                M$4:AD$4=1,
                                M20:AD20,
                                ""),
                            ""))
                    ),
                    IF(
                        OR(IF(
                            ISNUMBER(M20:AD20),
                            IF(
                                M$4:AD$4=2,
                                M20:AD20,
                                ""),
                            "")
                            =0),
                        0,
                        GEOMEAN(IF(
                            ISNUMBER(M20:AD20),
                            IF(
                                M$4:AD$4=2,
                                M20:AD20,
                                ""),
                            "")))
                )
            )
        )
    )
)</f>
        <v>2.40783206914799</v>
      </c>
      <c r="I20" s="191" cm="1">
        <f t="array" ref="I20">IF(
    SUM(IF(
            ISNUMBER(
                IF(
                    $M$5:$AD$5,
                    (M20:AD20),
                    "")),
            1,
            0))
        =0,
    NA(),
    IF(
        Parameters!$D$15=1,
        IF(
            SUM(--(ISNUMBER(IF($M$5:$AD$5=1,(M20:AD20),""))))&gt;0,
            MAX(IF(
                ISNUMBER(M20:AD20),
                IF(
                    M$5:AD$5=1,
                    M20:AD20,
                    ""),
                "")),
            MAX(IF(
                ISNUMBER(M20:AD20),
                IF(
                    M$5:AD$5=2,
                    M20:AD20,
                    ""),
                ""))
        ),
        IF(
            Parameters!$D$16=1,
            IFERROR(
                AVERAGE(IF(
                    ISNUMBER(M20:AD20),
                    IF(
                        M$5:AD$5=1,
                        M20:AD20,
                        ""),
                    "")),
                AVERAGE(IF(
                    ISNUMBER(M20:AD20),
                    IF(
                        M$5:AD$5=2,
                        M20:AD20,
                        ""),
                    ""))
            ),
            IF(
                Parameters!$D$17=1,
                IFERROR(
                    IF(
                        OR(
                            IF(
                                ISNUMBER(M20:AD20),
                                IF(
                                    M$5:AD$5=1,
                                    M20:AD20,
                                    ""),
                                "")
                            =0),
                        0,
                        GEOMEAN(IF(
                            ISNUMBER(M20:AD20),
                            IF(
                                M$5:AD$5=1,
                                M20:AD20,
                                ""),
                            ""))
                    ),
                    IF(
                        OR(IF(
                            ISNUMBER(M20:AD20),
                            IF(
                                M$5:AD$5=2,
                                M20:AD20,
                                ""),
                            "")
                            =0),
                        0,
                        GEOMEAN(IF(
                            ISNUMBER(M20:AD20),
                            IF(
                                M$5:AD$5=2,
                                M20:AD20,
                                ""),
                            "")))
                )
            )
        )
    )
)</f>
        <v>3.5714285714285601</v>
      </c>
      <c r="J20" s="242">
        <v>45103</v>
      </c>
      <c r="K20" s="242">
        <v>44753</v>
      </c>
      <c r="L20" s="91" t="s">
        <v>25</v>
      </c>
      <c r="M20" s="192">
        <v>0</v>
      </c>
      <c r="N20" s="192">
        <v>2.40783206914799</v>
      </c>
      <c r="O20" s="192" t="s">
        <v>409</v>
      </c>
      <c r="P20" s="192">
        <v>0</v>
      </c>
      <c r="Q20" s="192" t="s">
        <v>409</v>
      </c>
      <c r="R20" s="192">
        <v>3.5714285714285601</v>
      </c>
      <c r="S20" s="192">
        <v>0</v>
      </c>
      <c r="T20" s="192" t="s">
        <v>409</v>
      </c>
      <c r="U20" s="192">
        <v>72.7</v>
      </c>
      <c r="V20" s="192" t="s">
        <v>409</v>
      </c>
      <c r="W20" s="192" t="s">
        <v>409</v>
      </c>
      <c r="X20" s="192" t="s">
        <v>409</v>
      </c>
      <c r="Y20" s="192">
        <v>7.1428571428571397E-2</v>
      </c>
      <c r="Z20" s="192">
        <v>-100</v>
      </c>
      <c r="AA20" s="34"/>
      <c r="AB20" s="34"/>
      <c r="AC20" s="192"/>
      <c r="AD20" s="192"/>
      <c r="AE20" s="192"/>
      <c r="AF20" s="192"/>
      <c r="AG20" s="192"/>
      <c r="AH20" s="192"/>
    </row>
    <row r="21" spans="1:34" x14ac:dyDescent="0.2">
      <c r="A21" s="84">
        <v>14</v>
      </c>
      <c r="B21" s="84" t="str">
        <f ca="1"/>
        <v>Burundi</v>
      </c>
      <c r="C21" s="84" t="str">
        <f ca="1"/>
        <v>BDI</v>
      </c>
      <c r="D21" s="219" t="str">
        <f ca="1"/>
        <v>SSF           Sub-Saharan Africa</v>
      </c>
      <c r="E21" s="219" t="str">
        <f ca="1"/>
        <v>IDA</v>
      </c>
      <c r="F21" s="190" t="str">
        <f t="shared" ca="1" si="12"/>
        <v/>
      </c>
      <c r="G21" s="80">
        <f>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0</v>
      </c>
      <c r="H21" s="80" cm="1">
        <f t="array" ref="H21">IF(
    SUM(IF(
            ISNUMBER(
                IF(
                    $M$4:$AD$4,
                    (M21:AD21),
                    "")),
            1,
            0))
        =0,
    NA(),
    IF(
        Parameters!$D$15=1,
        IF(
            SUM(--(ISNUMBER(IF($M$4:$AD$4=1,(M21:AD21),""))))&gt;0,
            MAX(IF(
                ISNUMBER(M21:AD21),
                IF(
                    M$4:AD$4=1,
                    M21:AD21,
                    ""),
                "")),
            MAX(IF(
                ISNUMBER(M21:AD21),
                IF(
                    M$4:AD$4=2,
                    M21:AD21,
                    ""),
                ""))
        ),
        IF(
            Parameters!$D$16=1,
            IFERROR(
                AVERAGE(IF(
                    ISNUMBER(M21:AD21),
                    IF(
                        M$4:AD$4=1,
                        M21:AD21,
                        ""),
                    "")),
                AVERAGE(IF(
                    ISNUMBER(M21:AD21),
                    IF(
                        M$4:AD$4=2,
                        M21:AD21,
                        ""),
                    ""))
            ),
            IF(
                Parameters!$D$17=1,
                IFERROR(
                    IF(
                        OR(
                            IF(
                                ISNUMBER(M21:AD21),
                                IF(
                                    M$4:AD$4=1,
                                    M21:AD21,
                                    ""),
                                "")
                            =0),
                        0,
                        GEOMEAN(IF(
                            ISNUMBER(M21:AD21),
                            IF(
                                M$4:AD$4=1,
                                M21:AD21,
                                ""),
                            ""))
                    ),
                    IF(
                        OR(IF(
                            ISNUMBER(M21:AD21),
                            IF(
                                M$4:AD$4=2,
                                M21:AD21,
                                ""),
                            "")
                            =0),
                        0,
                        GEOMEAN(IF(
                            ISNUMBER(M21:AD21),
                            IF(
                                M$4:AD$4=2,
                                M21:AD21,
                                ""),
                            "")))
                )
            )
        )
    )
)</f>
        <v>10</v>
      </c>
      <c r="I21" s="191" cm="1">
        <f t="array" ref="I21">IF(
    SUM(IF(
            ISNUMBER(
                IF(
                    $M$5:$AD$5,
                    (M21:AD21),
                    "")),
            1,
            0))
        =0,
    NA(),
    IF(
        Parameters!$D$15=1,
        IF(
            SUM(--(ISNUMBER(IF($M$5:$AD$5=1,(M21:AD21),""))))&gt;0,
            MAX(IF(
                ISNUMBER(M21:AD21),
                IF(
                    M$5:AD$5=1,
                    M21:AD21,
                    ""),
                "")),
            MAX(IF(
                ISNUMBER(M21:AD21),
                IF(
                    M$5:AD$5=2,
                    M21:AD21,
                    ""),
                ""))
        ),
        IF(
            Parameters!$D$16=1,
            IFERROR(
                AVERAGE(IF(
                    ISNUMBER(M21:AD21),
                    IF(
                        M$5:AD$5=1,
                        M21:AD21,
                        ""),
                    "")),
                AVERAGE(IF(
                    ISNUMBER(M21:AD21),
                    IF(
                        M$5:AD$5=2,
                        M21:AD21,
                        ""),
                    ""))
            ),
            IF(
                Parameters!$D$17=1,
                IFERROR(
                    IF(
                        OR(
                            IF(
                                ISNUMBER(M21:AD21),
                                IF(
                                    M$5:AD$5=1,
                                    M21:AD21,
                                    ""),
                                "")
                            =0),
                        0,
                        GEOMEAN(IF(
                            ISNUMBER(M21:AD21),
                            IF(
                                M$5:AD$5=1,
                                M21:AD21,
                                ""),
                            ""))
                    ),
                    IF(
                        OR(IF(
                            ISNUMBER(M21:AD21),
                            IF(
                                M$5:AD$5=2,
                                M21:AD21,
                                ""),
                            "")
                            =0),
                        0,
                        GEOMEAN(IF(
                            ISNUMBER(M21:AD21),
                            IF(
                                M$5:AD$5=2,
                                M21:AD21,
                                ""),
                            "")))
                )
            )
        )
    )
)</f>
        <v>0</v>
      </c>
      <c r="J21" s="242">
        <v>44778</v>
      </c>
      <c r="K21" s="242">
        <v>45142</v>
      </c>
      <c r="L21" s="91" t="s">
        <v>27</v>
      </c>
      <c r="M21" s="192">
        <v>10</v>
      </c>
      <c r="N21" s="192">
        <v>7.1485270770859</v>
      </c>
      <c r="O21" s="192">
        <v>0</v>
      </c>
      <c r="P21" s="192">
        <v>0</v>
      </c>
      <c r="Q21" s="192" t="s">
        <v>409</v>
      </c>
      <c r="R21" s="192">
        <v>0</v>
      </c>
      <c r="S21" s="192">
        <v>0</v>
      </c>
      <c r="T21" s="192" t="s">
        <v>623</v>
      </c>
      <c r="U21" s="192">
        <v>94.2</v>
      </c>
      <c r="V21" s="192">
        <v>-2.3405296480795101</v>
      </c>
      <c r="W21" s="192" t="s">
        <v>409</v>
      </c>
      <c r="X21" s="192" t="s">
        <v>409</v>
      </c>
      <c r="Y21" s="192">
        <v>0</v>
      </c>
      <c r="Z21" s="192">
        <v>-100</v>
      </c>
      <c r="AA21" s="34"/>
      <c r="AB21" s="34"/>
      <c r="AC21" s="192"/>
      <c r="AD21" s="192"/>
      <c r="AE21" s="192"/>
      <c r="AF21" s="192"/>
      <c r="AG21" s="192"/>
      <c r="AH21" s="192"/>
    </row>
    <row r="22" spans="1:34" x14ac:dyDescent="0.2">
      <c r="A22" s="84">
        <v>15</v>
      </c>
      <c r="B22" s="84" t="str">
        <f ca="1"/>
        <v>Belgium</v>
      </c>
      <c r="C22" s="84" t="str">
        <f ca="1"/>
        <v>BEL</v>
      </c>
      <c r="D22" s="219" t="str">
        <f ca="1"/>
        <v>ECS           Europe &amp; Central Asia</v>
      </c>
      <c r="E22" s="219" t="str">
        <f ca="1"/>
        <v>NA</v>
      </c>
      <c r="F22" s="190" t="str">
        <f t="shared" ca="1" si="12"/>
        <v/>
      </c>
      <c r="G22" s="80">
        <f>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0</v>
      </c>
      <c r="H22" s="80" cm="1">
        <f t="array" ref="H22">IF(
    SUM(IF(
            ISNUMBER(
                IF(
                    $M$4:$AD$4,
                    (M22:AD22),
                    "")),
            1,
            0))
        =0,
    NA(),
    IF(
        Parameters!$D$15=1,
        IF(
            SUM(--(ISNUMBER(IF($M$4:$AD$4=1,(M22:AD22),""))))&gt;0,
            MAX(IF(
                ISNUMBER(M22:AD22),
                IF(
                    M$4:AD$4=1,
                    M22:AD22,
                    ""),
                "")),
            MAX(IF(
                ISNUMBER(M22:AD22),
                IF(
                    M$4:AD$4=2,
                    M22:AD22,
                    ""),
                ""))
        ),
        IF(
            Parameters!$D$16=1,
            IFERROR(
                AVERAGE(IF(
                    ISNUMBER(M22:AD22),
                    IF(
                        M$4:AD$4=1,
                        M22:AD22,
                        ""),
                    "")),
                AVERAGE(IF(
                    ISNUMBER(M22:AD22),
                    IF(
                        M$4:AD$4=2,
                        M22:AD22,
                        ""),
                    ""))
            ),
            IF(
                Parameters!$D$17=1,
                IFERROR(
                    IF(
                        OR(
                            IF(
                                ISNUMBER(M22:AD22),
                                IF(
                                    M$4:AD$4=1,
                                    M22:AD22,
                                    ""),
                                "")
                            =0),
                        0,
                        GEOMEAN(IF(
                            ISNUMBER(M22:AD22),
                            IF(
                                M$4:AD$4=1,
                                M22:AD22,
                                ""),
                            ""))
                    ),
                    IF(
                        OR(IF(
                            ISNUMBER(M22:AD22),
                            IF(
                                M$4:AD$4=2,
                                M22:AD22,
                                ""),
                            "")
                            =0),
                        0,
                        GEOMEAN(IF(
                            ISNUMBER(M22:AD22),
                            IF(
                                M$4:AD$4=2,
                                M22:AD22,
                                ""),
                            "")))
                )
            )
        )
    )
)</f>
        <v>0</v>
      </c>
      <c r="I22" s="191" cm="1">
        <f t="array" ref="I22">IF(
    SUM(IF(
            ISNUMBER(
                IF(
                    $M$5:$AD$5,
                    (M22:AD22),
                    "")),
            1,
            0))
        =0,
    NA(),
    IF(
        Parameters!$D$15=1,
        IF(
            SUM(--(ISNUMBER(IF($M$5:$AD$5=1,(M22:AD22),""))))&gt;0,
            MAX(IF(
                ISNUMBER(M22:AD22),
                IF(
                    M$5:AD$5=1,
                    M22:AD22,
                    ""),
                "")),
            MAX(IF(
                ISNUMBER(M22:AD22),
                IF(
                    M$5:AD$5=2,
                    M22:AD22,
                    ""),
                ""))
        ),
        IF(
            Parameters!$D$16=1,
            IFERROR(
                AVERAGE(IF(
                    ISNUMBER(M22:AD22),
                    IF(
                        M$5:AD$5=1,
                        M22:AD22,
                        ""),
                    "")),
                AVERAGE(IF(
                    ISNUMBER(M22:AD22),
                    IF(
                        M$5:AD$5=2,
                        M22:AD22,
                        ""),
                    ""))
            ),
            IF(
                Parameters!$D$17=1,
                IFERROR(
                    IF(
                        OR(
                            IF(
                                ISNUMBER(M22:AD22),
                                IF(
                                    M$5:AD$5=1,
                                    M22:AD22,
                                    ""),
                                "")
                            =0),
                        0,
                        GEOMEAN(IF(
                            ISNUMBER(M22:AD22),
                            IF(
                                M$5:AD$5=1,
                                M22:AD22,
                                ""),
                            ""))
                    ),
                    IF(
                        OR(IF(
                            ISNUMBER(M22:AD22),
                            IF(
                                M$5:AD$5=2,
                                M22:AD22,
                                ""),
                            "")
                            =0),
                        0,
                        GEOMEAN(IF(
                            ISNUMBER(M22:AD22),
                            IF(
                                M$5:AD$5=2,
                                M22:AD22,
                                ""),
                            "")))
                )
            )
        )
    )
)</f>
        <v>0</v>
      </c>
      <c r="J22" s="242">
        <v>45103</v>
      </c>
      <c r="K22" s="242">
        <v>44929</v>
      </c>
      <c r="L22" s="91" t="s">
        <v>29</v>
      </c>
      <c r="M22" s="192">
        <v>0</v>
      </c>
      <c r="N22" s="192">
        <v>0</v>
      </c>
      <c r="O22" s="192" t="s">
        <v>409</v>
      </c>
      <c r="P22" s="192">
        <v>0</v>
      </c>
      <c r="Q22" s="192" t="s">
        <v>409</v>
      </c>
      <c r="R22" s="192">
        <v>0</v>
      </c>
      <c r="S22" s="192">
        <v>0</v>
      </c>
      <c r="T22" s="192" t="s">
        <v>409</v>
      </c>
      <c r="U22" s="192">
        <v>31.4</v>
      </c>
      <c r="V22" s="192" t="s">
        <v>409</v>
      </c>
      <c r="W22" s="192" t="s">
        <v>409</v>
      </c>
      <c r="X22" s="192" t="s">
        <v>409</v>
      </c>
      <c r="Y22" s="192">
        <v>0</v>
      </c>
      <c r="Z22" s="192">
        <v>-100</v>
      </c>
      <c r="AA22" s="34"/>
      <c r="AB22" s="34"/>
      <c r="AC22" s="192"/>
      <c r="AD22" s="192"/>
      <c r="AE22" s="192"/>
      <c r="AF22" s="192"/>
      <c r="AG22" s="192"/>
      <c r="AH22" s="192"/>
    </row>
    <row r="23" spans="1:34" x14ac:dyDescent="0.2">
      <c r="A23" s="84">
        <v>16</v>
      </c>
      <c r="B23" s="84" t="str">
        <f ca="1"/>
        <v>Benin</v>
      </c>
      <c r="C23" s="84" t="str">
        <f ca="1"/>
        <v>BEN</v>
      </c>
      <c r="D23" s="219" t="str">
        <f ca="1"/>
        <v>SSF           Sub-Saharan Africa</v>
      </c>
      <c r="E23" s="219" t="str">
        <f ca="1"/>
        <v>IDA</v>
      </c>
      <c r="F23" s="190" t="str">
        <f t="shared" ca="1" si="12"/>
        <v/>
      </c>
      <c r="G23" s="80">
        <f>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5.0399707682543058</v>
      </c>
      <c r="H23" s="80" cm="1">
        <f t="array" ref="H23">IF(
    SUM(IF(
            ISNUMBER(
                IF(
                    $M$4:$AD$4,
                    (M23:AD23),
                    "")),
            1,
            0))
        =0,
    NA(),
    IF(
        Parameters!$D$15=1,
        IF(
            SUM(--(ISNUMBER(IF($M$4:$AD$4=1,(M23:AD23),""))))&gt;0,
            MAX(IF(
                ISNUMBER(M23:AD23),
                IF(
                    M$4:AD$4=1,
                    M23:AD23,
                    ""),
                "")),
            MAX(IF(
                ISNUMBER(M23:AD23),
                IF(
                    M$4:AD$4=2,
                    M23:AD23,
                    ""),
                ""))
        ),
        IF(
            Parameters!$D$16=1,
            IFERROR(
                AVERAGE(IF(
                    ISNUMBER(M23:AD23),
                    IF(
                        M$4:AD$4=1,
                        M23:AD23,
                        ""),
                    "")),
                AVERAGE(IF(
                    ISNUMBER(M23:AD23),
                    IF(
                        M$4:AD$4=2,
                        M23:AD23,
                        ""),
                    ""))
            ),
            IF(
                Parameters!$D$17=1,
                IFERROR(
                    IF(
                        OR(
                            IF(
                                ISNUMBER(M23:AD23),
                                IF(
                                    M$4:AD$4=1,
                                    M23:AD23,
                                    ""),
                                "")
                            =0),
                        0,
                        GEOMEAN(IF(
                            ISNUMBER(M23:AD23),
                            IF(
                                M$4:AD$4=1,
                                M23:AD23,
                                ""),
                            ""))
                    ),
                    IF(
                        OR(IF(
                            ISNUMBER(M23:AD23),
                            IF(
                                M$4:AD$4=2,
                                M23:AD23,
                                ""),
                            "")
                            =0),
                        0,
                        GEOMEAN(IF(
                            ISNUMBER(M23:AD23),
                            IF(
                                M$4:AD$4=2,
                                M23:AD23,
                                ""),
                            "")))
                )
            )
        )
    )
)</f>
        <v>2.5401305344857898</v>
      </c>
      <c r="I23" s="191" cm="1">
        <f t="array" ref="I23">IF(
    SUM(IF(
            ISNUMBER(
                IF(
                    $M$5:$AD$5,
                    (M23:AD23),
                    "")),
            1,
            0))
        =0,
    NA(),
    IF(
        Parameters!$D$15=1,
        IF(
            SUM(--(ISNUMBER(IF($M$5:$AD$5=1,(M23:AD23),""))))&gt;0,
            MAX(IF(
                ISNUMBER(M23:AD23),
                IF(
                    M$5:AD$5=1,
                    M23:AD23,
                    ""),
                "")),
            MAX(IF(
                ISNUMBER(M23:AD23),
                IF(
                    M$5:AD$5=2,
                    M23:AD23,
                    ""),
                ""))
        ),
        IF(
            Parameters!$D$16=1,
            IFERROR(
                AVERAGE(IF(
                    ISNUMBER(M23:AD23),
                    IF(
                        M$5:AD$5=1,
                        M23:AD23,
                        ""),
                    "")),
                AVERAGE(IF(
                    ISNUMBER(M23:AD23),
                    IF(
                        M$5:AD$5=2,
                        M23:AD23,
                        ""),
                    ""))
            ),
            IF(
                Parameters!$D$17=1,
                IFERROR(
                    IF(
                        OR(
                            IF(
                                ISNUMBER(M23:AD23),
                                IF(
                                    M$5:AD$5=1,
                                    M23:AD23,
                                    ""),
                                "")
                            =0),
                        0,
                        GEOMEAN(IF(
                            ISNUMBER(M23:AD23),
                            IF(
                                M$5:AD$5=1,
                                M23:AD23,
                                ""),
                            ""))
                    ),
                    IF(
                        OR(IF(
                            ISNUMBER(M23:AD23),
                            IF(
                                M$5:AD$5=2,
                                M23:AD23,
                                ""),
                            "")
                            =0),
                        0,
                        GEOMEAN(IF(
                            ISNUMBER(M23:AD23),
                            IF(
                                M$5:AD$5=2,
                                M23:AD23,
                                ""),
                            "")))
                )
            )
        )
    )
)</f>
        <v>10</v>
      </c>
      <c r="J23" s="242">
        <v>45103</v>
      </c>
      <c r="K23" s="242">
        <v>45142</v>
      </c>
      <c r="L23" s="91" t="s">
        <v>31</v>
      </c>
      <c r="M23" s="192">
        <v>0</v>
      </c>
      <c r="N23" s="192">
        <v>2.5401305344857898</v>
      </c>
      <c r="O23" s="192">
        <v>10</v>
      </c>
      <c r="P23" s="192">
        <v>0</v>
      </c>
      <c r="Q23" s="192" t="s">
        <v>409</v>
      </c>
      <c r="R23" s="192">
        <v>0</v>
      </c>
      <c r="S23" s="192">
        <v>0</v>
      </c>
      <c r="T23" s="192" t="s">
        <v>409</v>
      </c>
      <c r="U23" s="192">
        <v>73.3</v>
      </c>
      <c r="V23" s="192">
        <v>1.3425263090129</v>
      </c>
      <c r="W23" s="192" t="s">
        <v>409</v>
      </c>
      <c r="X23" s="192" t="s">
        <v>409</v>
      </c>
      <c r="Y23" s="192">
        <v>0</v>
      </c>
      <c r="Z23" s="192">
        <v>-100</v>
      </c>
      <c r="AA23" s="34"/>
      <c r="AB23" s="34"/>
      <c r="AC23" s="192"/>
      <c r="AD23" s="192"/>
      <c r="AE23" s="192"/>
      <c r="AF23" s="192"/>
      <c r="AG23" s="192"/>
      <c r="AH23" s="192"/>
    </row>
    <row r="24" spans="1:34" x14ac:dyDescent="0.2">
      <c r="A24" s="84">
        <v>17</v>
      </c>
      <c r="B24" s="84" t="str">
        <f ca="1"/>
        <v>Burkina Faso</v>
      </c>
      <c r="C24" s="84" t="str">
        <f ca="1"/>
        <v>BFA</v>
      </c>
      <c r="D24" s="219" t="str">
        <f ca="1"/>
        <v>SSF           Sub-Saharan Africa</v>
      </c>
      <c r="E24" s="219" t="str">
        <f ca="1"/>
        <v>IDA</v>
      </c>
      <c r="F24" s="190" t="str">
        <f t="shared" ca="1" si="12"/>
        <v/>
      </c>
      <c r="G24" s="80">
        <f>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10</v>
      </c>
      <c r="H24" s="80" cm="1">
        <f t="array" ref="H24">IF(
    SUM(IF(
            ISNUMBER(
                IF(
                    $M$4:$AD$4,
                    (M24:AD24),
                    "")),
            1,
            0))
        =0,
    NA(),
    IF(
        Parameters!$D$15=1,
        IF(
            SUM(--(ISNUMBER(IF($M$4:$AD$4=1,(M24:AD24),""))))&gt;0,
            MAX(IF(
                ISNUMBER(M24:AD24),
                IF(
                    M$4:AD$4=1,
                    M24:AD24,
                    ""),
                "")),
            MAX(IF(
                ISNUMBER(M24:AD24),
                IF(
                    M$4:AD$4=2,
                    M24:AD24,
                    ""),
                ""))
        ),
        IF(
            Parameters!$D$16=1,
            IFERROR(
                AVERAGE(IF(
                    ISNUMBER(M24:AD24),
                    IF(
                        M$4:AD$4=1,
                        M24:AD24,
                        ""),
                    "")),
                AVERAGE(IF(
                    ISNUMBER(M24:AD24),
                    IF(
                        M$4:AD$4=2,
                        M24:AD24,
                        ""),
                    ""))
            ),
            IF(
                Parameters!$D$17=1,
                IFERROR(
                    IF(
                        OR(
                            IF(
                                ISNUMBER(M24:AD24),
                                IF(
                                    M$4:AD$4=1,
                                    M24:AD24,
                                    ""),
                                "")
                            =0),
                        0,
                        GEOMEAN(IF(
                            ISNUMBER(M24:AD24),
                            IF(
                                M$4:AD$4=1,
                                M24:AD24,
                                ""),
                            ""))
                    ),
                    IF(
                        OR(IF(
                            ISNUMBER(M24:AD24),
                            IF(
                                M$4:AD$4=2,
                                M24:AD24,
                                ""),
                            "")
                            =0),
                        0,
                        GEOMEAN(IF(
                            ISNUMBER(M24:AD24),
                            IF(
                                M$4:AD$4=2,
                                M24:AD24,
                                ""),
                            "")))
                )
            )
        )
    )
)</f>
        <v>10</v>
      </c>
      <c r="I24" s="191" cm="1">
        <f t="array" ref="I24">IF(
    SUM(IF(
            ISNUMBER(
                IF(
                    $M$5:$AD$5,
                    (M24:AD24),
                    "")),
            1,
            0))
        =0,
    NA(),
    IF(
        Parameters!$D$15=1,
        IF(
            SUM(--(ISNUMBER(IF($M$5:$AD$5=1,(M24:AD24),""))))&gt;0,
            MAX(IF(
                ISNUMBER(M24:AD24),
                IF(
                    M$5:AD$5=1,
                    M24:AD24,
                    ""),
                "")),
            MAX(IF(
                ISNUMBER(M24:AD24),
                IF(
                    M$5:AD$5=2,
                    M24:AD24,
                    ""),
                ""))
        ),
        IF(
            Parameters!$D$16=1,
            IFERROR(
                AVERAGE(IF(
                    ISNUMBER(M24:AD24),
                    IF(
                        M$5:AD$5=1,
                        M24:AD24,
                        ""),
                    "")),
                AVERAGE(IF(
                    ISNUMBER(M24:AD24),
                    IF(
                        M$5:AD$5=2,
                        M24:AD24,
                        ""),
                    ""))
            ),
            IF(
                Parameters!$D$17=1,
                IFERROR(
                    IF(
                        OR(
                            IF(
                                ISNUMBER(M24:AD24),
                                IF(
                                    M$5:AD$5=1,
                                    M24:AD24,
                                    ""),
                                "")
                            =0),
                        0,
                        GEOMEAN(IF(
                            ISNUMBER(M24:AD24),
                            IF(
                                M$5:AD$5=1,
                                M24:AD24,
                                ""),
                            ""))
                    ),
                    IF(
                        OR(IF(
                            ISNUMBER(M24:AD24),
                            IF(
                                M$5:AD$5=2,
                                M24:AD24,
                                ""),
                            "")
                            =0),
                        0,
                        GEOMEAN(IF(
                            ISNUMBER(M24:AD24),
                            IF(
                                M$5:AD$5=2,
                                M24:AD24,
                                ""),
                            "")))
                )
            )
        )
    )
)</f>
        <v>10</v>
      </c>
      <c r="J24" s="242">
        <v>44778</v>
      </c>
      <c r="K24" s="242">
        <v>45145</v>
      </c>
      <c r="L24" s="91" t="s">
        <v>33</v>
      </c>
      <c r="M24" s="192">
        <v>10</v>
      </c>
      <c r="N24" s="192">
        <v>7.1044275886399699</v>
      </c>
      <c r="O24" s="192">
        <v>10</v>
      </c>
      <c r="P24" s="192">
        <v>10</v>
      </c>
      <c r="Q24" s="192" t="s">
        <v>409</v>
      </c>
      <c r="R24" s="192">
        <v>0</v>
      </c>
      <c r="S24" s="192">
        <v>0</v>
      </c>
      <c r="T24" s="192" t="s">
        <v>622</v>
      </c>
      <c r="U24" s="192">
        <v>94</v>
      </c>
      <c r="V24" s="192">
        <v>1.63431824129044</v>
      </c>
      <c r="W24" s="192" t="s">
        <v>798</v>
      </c>
      <c r="X24" s="192" t="s">
        <v>409</v>
      </c>
      <c r="Y24" s="192">
        <v>0</v>
      </c>
      <c r="Z24" s="192">
        <v>-100</v>
      </c>
      <c r="AA24" s="34"/>
      <c r="AB24" s="34"/>
      <c r="AC24" s="192"/>
      <c r="AD24" s="192"/>
      <c r="AE24" s="192"/>
      <c r="AF24" s="192"/>
      <c r="AG24" s="192"/>
      <c r="AH24" s="192"/>
    </row>
    <row r="25" spans="1:34" x14ac:dyDescent="0.2">
      <c r="A25" s="84">
        <v>18</v>
      </c>
      <c r="B25" s="84" t="str">
        <f ca="1"/>
        <v>Bangladesh</v>
      </c>
      <c r="C25" s="84" t="str">
        <f ca="1"/>
        <v>BGD</v>
      </c>
      <c r="D25" s="219" t="str">
        <f ca="1"/>
        <v>SAS           South Asia</v>
      </c>
      <c r="E25" s="219" t="str">
        <f ca="1"/>
        <v>IDA</v>
      </c>
      <c r="F25" s="190" t="str">
        <f t="shared" ca="1" si="12"/>
        <v/>
      </c>
      <c r="G25" s="80">
        <f>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0</v>
      </c>
      <c r="H25" s="80" cm="1">
        <f t="array" ref="H25">IF(
    SUM(IF(
            ISNUMBER(
                IF(
                    $M$4:$AD$4,
                    (M25:AD25),
                    "")),
            1,
            0))
        =0,
    NA(),
    IF(
        Parameters!$D$15=1,
        IF(
            SUM(--(ISNUMBER(IF($M$4:$AD$4=1,(M25:AD25),""))))&gt;0,
            MAX(IF(
                ISNUMBER(M25:AD25),
                IF(
                    M$4:AD$4=1,
                    M25:AD25,
                    ""),
                "")),
            MAX(IF(
                ISNUMBER(M25:AD25),
                IF(
                    M$4:AD$4=2,
                    M25:AD25,
                    ""),
                ""))
        ),
        IF(
            Parameters!$D$16=1,
            IFERROR(
                AVERAGE(IF(
                    ISNUMBER(M25:AD25),
                    IF(
                        M$4:AD$4=1,
                        M25:AD25,
                        ""),
                    "")),
                AVERAGE(IF(
                    ISNUMBER(M25:AD25),
                    IF(
                        M$4:AD$4=2,
                        M25:AD25,
                        ""),
                    ""))
            ),
            IF(
                Parameters!$D$17=1,
                IFERROR(
                    IF(
                        OR(
                            IF(
                                ISNUMBER(M25:AD25),
                                IF(
                                    M$4:AD$4=1,
                                    M25:AD25,
                                    ""),
                                "")
                            =0),
                        0,
                        GEOMEAN(IF(
                            ISNUMBER(M25:AD25),
                            IF(
                                M$4:AD$4=1,
                                M25:AD25,
                                ""),
                            ""))
                    ),
                    IF(
                        OR(IF(
                            ISNUMBER(M25:AD25),
                            IF(
                                M$4:AD$4=2,
                                M25:AD25,
                                ""),
                            "")
                            =0),
                        0,
                        GEOMEAN(IF(
                            ISNUMBER(M25:AD25),
                            IF(
                                M$4:AD$4=2,
                                M25:AD25,
                                ""),
                            "")))
                )
            )
        )
    )
)</f>
        <v>5.1640500970188699</v>
      </c>
      <c r="I25" s="191" cm="1">
        <f t="array" ref="I25">IF(
    SUM(IF(
            ISNUMBER(
                IF(
                    $M$5:$AD$5,
                    (M25:AD25),
                    "")),
            1,
            0))
        =0,
    NA(),
    IF(
        Parameters!$D$15=1,
        IF(
            SUM(--(ISNUMBER(IF($M$5:$AD$5=1,(M25:AD25),""))))&gt;0,
            MAX(IF(
                ISNUMBER(M25:AD25),
                IF(
                    M$5:AD$5=1,
                    M25:AD25,
                    ""),
                "")),
            MAX(IF(
                ISNUMBER(M25:AD25),
                IF(
                    M$5:AD$5=2,
                    M25:AD25,
                    ""),
                ""))
        ),
        IF(
            Parameters!$D$16=1,
            IFERROR(
                AVERAGE(IF(
                    ISNUMBER(M25:AD25),
                    IF(
                        M$5:AD$5=1,
                        M25:AD25,
                        ""),
                    "")),
                AVERAGE(IF(
                    ISNUMBER(M25:AD25),
                    IF(
                        M$5:AD$5=2,
                        M25:AD25,
                        ""),
                    ""))
            ),
            IF(
                Parameters!$D$17=1,
                IFERROR(
                    IF(
                        OR(
                            IF(
                                ISNUMBER(M25:AD25),
                                IF(
                                    M$5:AD$5=1,
                                    M25:AD25,
                                    ""),
                                "")
                            =0),
                        0,
                        GEOMEAN(IF(
                            ISNUMBER(M25:AD25),
                            IF(
                                M$5:AD$5=1,
                                M25:AD25,
                                ""),
                            ""))
                    ),
                    IF(
                        OR(IF(
                            ISNUMBER(M25:AD25),
                            IF(
                                M$5:AD$5=2,
                                M25:AD25,
                                ""),
                            "")
                            =0),
                        0,
                        GEOMEAN(IF(
                            ISNUMBER(M25:AD25),
                            IF(
                                M$5:AD$5=2,
                                M25:AD25,
                                ""),
                            "")))
                )
            )
        )
    )
)</f>
        <v>0</v>
      </c>
      <c r="J25" s="242">
        <v>45103</v>
      </c>
      <c r="K25" s="242">
        <v>45142</v>
      </c>
      <c r="L25" s="91" t="s">
        <v>35</v>
      </c>
      <c r="M25" s="192">
        <v>0</v>
      </c>
      <c r="N25" s="192">
        <v>5.1640500970188699</v>
      </c>
      <c r="O25" s="192">
        <v>0</v>
      </c>
      <c r="P25" s="192">
        <v>0</v>
      </c>
      <c r="Q25" s="192" t="s">
        <v>409</v>
      </c>
      <c r="R25" s="192">
        <v>0</v>
      </c>
      <c r="S25" s="192">
        <v>0</v>
      </c>
      <c r="T25" s="192" t="s">
        <v>409</v>
      </c>
      <c r="U25" s="192">
        <v>85.2</v>
      </c>
      <c r="V25" s="192">
        <v>-6.5575041873006702E-3</v>
      </c>
      <c r="W25" s="192" t="s">
        <v>409</v>
      </c>
      <c r="X25" s="192" t="s">
        <v>409</v>
      </c>
      <c r="Y25" s="192">
        <v>0</v>
      </c>
      <c r="Z25" s="192">
        <v>-100</v>
      </c>
      <c r="AA25" s="34"/>
      <c r="AB25" s="34"/>
      <c r="AC25" s="192"/>
      <c r="AD25" s="192"/>
      <c r="AE25" s="192"/>
      <c r="AF25" s="192"/>
      <c r="AG25" s="192"/>
      <c r="AH25" s="192"/>
    </row>
    <row r="26" spans="1:34" x14ac:dyDescent="0.2">
      <c r="A26" s="84">
        <v>19</v>
      </c>
      <c r="B26" s="84" t="str">
        <f ca="1"/>
        <v>Bulgaria</v>
      </c>
      <c r="C26" s="84" t="str">
        <f ca="1"/>
        <v>BGR</v>
      </c>
      <c r="D26" s="219" t="str">
        <f ca="1"/>
        <v>ECS           Europe &amp; Central Asia</v>
      </c>
      <c r="E26" s="219" t="str">
        <f ca="1"/>
        <v>IBRD</v>
      </c>
      <c r="F26" s="190" t="str">
        <f t="shared" ca="1" si="12"/>
        <v/>
      </c>
      <c r="G26" s="80">
        <f>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0</v>
      </c>
      <c r="H26" s="80" cm="1">
        <f t="array" ref="H26">IF(
    SUM(IF(
            ISNUMBER(
                IF(
                    $M$4:$AD$4,
                    (M26:AD26),
                    "")),
            1,
            0))
        =0,
    NA(),
    IF(
        Parameters!$D$15=1,
        IF(
            SUM(--(ISNUMBER(IF($M$4:$AD$4=1,(M26:AD26),""))))&gt;0,
            MAX(IF(
                ISNUMBER(M26:AD26),
                IF(
                    M$4:AD$4=1,
                    M26:AD26,
                    ""),
                "")),
            MAX(IF(
                ISNUMBER(M26:AD26),
                IF(
                    M$4:AD$4=2,
                    M26:AD26,
                    ""),
                ""))
        ),
        IF(
            Parameters!$D$16=1,
            IFERROR(
                AVERAGE(IF(
                    ISNUMBER(M26:AD26),
                    IF(
                        M$4:AD$4=1,
                        M26:AD26,
                        ""),
                    "")),
                AVERAGE(IF(
                    ISNUMBER(M26:AD26),
                    IF(
                        M$4:AD$4=2,
                        M26:AD26,
                        ""),
                    ""))
            ),
            IF(
                Parameters!$D$17=1,
                IFERROR(
                    IF(
                        OR(
                            IF(
                                ISNUMBER(M26:AD26),
                                IF(
                                    M$4:AD$4=1,
                                    M26:AD26,
                                    ""),
                                "")
                            =0),
                        0,
                        GEOMEAN(IF(
                            ISNUMBER(M26:AD26),
                            IF(
                                M$4:AD$4=1,
                                M26:AD26,
                                ""),
                            ""))
                    ),
                    IF(
                        OR(IF(
                            ISNUMBER(M26:AD26),
                            IF(
                                M$4:AD$4=2,
                                M26:AD26,
                                ""),
                            "")
                            =0),
                        0,
                        GEOMEAN(IF(
                            ISNUMBER(M26:AD26),
                            IF(
                                M$4:AD$4=2,
                                M26:AD26,
                                ""),
                            "")))
                )
            )
        )
    )
)</f>
        <v>0</v>
      </c>
      <c r="I26" s="191" cm="1">
        <f t="array" ref="I26">IF(
    SUM(IF(
            ISNUMBER(
                IF(
                    $M$5:$AD$5,
                    (M26:AD26),
                    "")),
            1,
            0))
        =0,
    NA(),
    IF(
        Parameters!$D$15=1,
        IF(
            SUM(--(ISNUMBER(IF($M$5:$AD$5=1,(M26:AD26),""))))&gt;0,
            MAX(IF(
                ISNUMBER(M26:AD26),
                IF(
                    M$5:AD$5=1,
                    M26:AD26,
                    ""),
                "")),
            MAX(IF(
                ISNUMBER(M26:AD26),
                IF(
                    M$5:AD$5=2,
                    M26:AD26,
                    ""),
                ""))
        ),
        IF(
            Parameters!$D$16=1,
            IFERROR(
                AVERAGE(IF(
                    ISNUMBER(M26:AD26),
                    IF(
                        M$5:AD$5=1,
                        M26:AD26,
                        ""),
                    "")),
                AVERAGE(IF(
                    ISNUMBER(M26:AD26),
                    IF(
                        M$5:AD$5=2,
                        M26:AD26,
                        ""),
                    ""))
            ),
            IF(
                Parameters!$D$17=1,
                IFERROR(
                    IF(
                        OR(
                            IF(
                                ISNUMBER(M26:AD26),
                                IF(
                                    M$5:AD$5=1,
                                    M26:AD26,
                                    ""),
                                "")
                            =0),
                        0,
                        GEOMEAN(IF(
                            ISNUMBER(M26:AD26),
                            IF(
                                M$5:AD$5=1,
                                M26:AD26,
                                ""),
                            ""))
                    ),
                    IF(
                        OR(IF(
                            ISNUMBER(M26:AD26),
                            IF(
                                M$5:AD$5=2,
                                M26:AD26,
                                ""),
                            "")
                            =0),
                        0,
                        GEOMEAN(IF(
                            ISNUMBER(M26:AD26),
                            IF(
                                M$5:AD$5=2,
                                M26:AD26,
                                ""),
                            "")))
                )
            )
        )
    )
)</f>
        <v>7</v>
      </c>
      <c r="J26" s="242">
        <v>45103</v>
      </c>
      <c r="K26" s="242">
        <v>45142</v>
      </c>
      <c r="L26" s="91" t="s">
        <v>37</v>
      </c>
      <c r="M26" s="192">
        <v>0</v>
      </c>
      <c r="N26" s="192">
        <v>0</v>
      </c>
      <c r="O26" s="192" t="s">
        <v>409</v>
      </c>
      <c r="P26" s="192">
        <v>0</v>
      </c>
      <c r="Q26" s="192" t="s">
        <v>409</v>
      </c>
      <c r="R26" s="192">
        <v>7</v>
      </c>
      <c r="S26" s="192">
        <v>0</v>
      </c>
      <c r="T26" s="192" t="s">
        <v>409</v>
      </c>
      <c r="U26" s="192">
        <v>51.8</v>
      </c>
      <c r="V26" s="192" t="s">
        <v>409</v>
      </c>
      <c r="W26" s="192" t="s">
        <v>409</v>
      </c>
      <c r="X26" s="192" t="s">
        <v>409</v>
      </c>
      <c r="Y26" s="192">
        <v>0.14285714285714199</v>
      </c>
      <c r="Z26" s="192">
        <v>-100</v>
      </c>
      <c r="AA26" s="34"/>
      <c r="AB26" s="34"/>
      <c r="AC26" s="192"/>
      <c r="AD26" s="192"/>
      <c r="AE26" s="192"/>
      <c r="AF26" s="192"/>
      <c r="AG26" s="192"/>
      <c r="AH26" s="192"/>
    </row>
    <row r="27" spans="1:34" x14ac:dyDescent="0.2">
      <c r="A27" s="84">
        <v>20</v>
      </c>
      <c r="B27" s="84" t="str">
        <f ca="1"/>
        <v>Bahrain</v>
      </c>
      <c r="C27" s="84" t="str">
        <f ca="1"/>
        <v>BHR</v>
      </c>
      <c r="D27" s="219" t="str">
        <f ca="1"/>
        <v>MEA           Middle East &amp; North Africa</v>
      </c>
      <c r="E27" s="219" t="str">
        <f ca="1"/>
        <v>NA</v>
      </c>
      <c r="F27" s="190" t="str">
        <f t="shared" ca="1" si="12"/>
        <v/>
      </c>
      <c r="G27" s="80">
        <f>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0</v>
      </c>
      <c r="H27" s="80" cm="1">
        <f t="array" ref="H27">IF(
    SUM(IF(
            ISNUMBER(
                IF(
                    $M$4:$AD$4,
                    (M27:AD27),
                    "")),
            1,
            0))
        =0,
    NA(),
    IF(
        Parameters!$D$15=1,
        IF(
            SUM(--(ISNUMBER(IF($M$4:$AD$4=1,(M27:AD27),""))))&gt;0,
            MAX(IF(
                ISNUMBER(M27:AD27),
                IF(
                    M$4:AD$4=1,
                    M27:AD27,
                    ""),
                "")),
            MAX(IF(
                ISNUMBER(M27:AD27),
                IF(
                    M$4:AD$4=2,
                    M27:AD27,
                    ""),
                ""))
        ),
        IF(
            Parameters!$D$16=1,
            IFERROR(
                AVERAGE(IF(
                    ISNUMBER(M27:AD27),
                    IF(
                        M$4:AD$4=1,
                        M27:AD27,
                        ""),
                    "")),
                AVERAGE(IF(
                    ISNUMBER(M27:AD27),
                    IF(
                        M$4:AD$4=2,
                        M27:AD27,
                        ""),
                    ""))
            ),
            IF(
                Parameters!$D$17=1,
                IFERROR(
                    IF(
                        OR(
                            IF(
                                ISNUMBER(M27:AD27),
                                IF(
                                    M$4:AD$4=1,
                                    M27:AD27,
                                    ""),
                                "")
                            =0),
                        0,
                        GEOMEAN(IF(
                            ISNUMBER(M27:AD27),
                            IF(
                                M$4:AD$4=1,
                                M27:AD27,
                                ""),
                            ""))
                    ),
                    IF(
                        OR(IF(
                            ISNUMBER(M27:AD27),
                            IF(
                                M$4:AD$4=2,
                                M27:AD27,
                                ""),
                            "")
                            =0),
                        0,
                        GEOMEAN(IF(
                            ISNUMBER(M27:AD27),
                            IF(
                                M$4:AD$4=2,
                                M27:AD27,
                                ""),
                            "")))
                )
            )
        )
    )
)</f>
        <v>0.73205150820250398</v>
      </c>
      <c r="I27" s="191" cm="1">
        <f t="array" ref="I27">IF(
    SUM(IF(
            ISNUMBER(
                IF(
                    $M$5:$AD$5,
                    (M27:AD27),
                    "")),
            1,
            0))
        =0,
    NA(),
    IF(
        Parameters!$D$15=1,
        IF(
            SUM(--(ISNUMBER(IF($M$5:$AD$5=1,(M27:AD27),""))))&gt;0,
            MAX(IF(
                ISNUMBER(M27:AD27),
                IF(
                    M$5:AD$5=1,
                    M27:AD27,
                    ""),
                "")),
            MAX(IF(
                ISNUMBER(M27:AD27),
                IF(
                    M$5:AD$5=2,
                    M27:AD27,
                    ""),
                ""))
        ),
        IF(
            Parameters!$D$16=1,
            IFERROR(
                AVERAGE(IF(
                    ISNUMBER(M27:AD27),
                    IF(
                        M$5:AD$5=1,
                        M27:AD27,
                        ""),
                    "")),
                AVERAGE(IF(
                    ISNUMBER(M27:AD27),
                    IF(
                        M$5:AD$5=2,
                        M27:AD27,
                        ""),
                    ""))
            ),
            IF(
                Parameters!$D$17=1,
                IFERROR(
                    IF(
                        OR(
                            IF(
                                ISNUMBER(M27:AD27),
                                IF(
                                    M$5:AD$5=1,
                                    M27:AD27,
                                    ""),
                                "")
                            =0),
                        0,
                        GEOMEAN(IF(
                            ISNUMBER(M27:AD27),
                            IF(
                                M$5:AD$5=1,
                                M27:AD27,
                                ""),
                            ""))
                    ),
                    IF(
                        OR(IF(
                            ISNUMBER(M27:AD27),
                            IF(
                                M$5:AD$5=2,
                                M27:AD27,
                                ""),
                            "")
                            =0),
                        0,
                        GEOMEAN(IF(
                            ISNUMBER(M27:AD27),
                            IF(
                                M$5:AD$5=2,
                                M27:AD27,
                                ""),
                            "")))
                )
            )
        )
    )
)</f>
        <v>0</v>
      </c>
      <c r="J27" s="242">
        <v>45103</v>
      </c>
      <c r="K27" s="242">
        <v>45142</v>
      </c>
      <c r="L27" s="91" t="s">
        <v>39</v>
      </c>
      <c r="M27" s="192">
        <v>0</v>
      </c>
      <c r="N27" s="192">
        <v>0.73205150820250398</v>
      </c>
      <c r="O27" s="192" t="s">
        <v>409</v>
      </c>
      <c r="P27" s="192">
        <v>0</v>
      </c>
      <c r="Q27" s="192" t="s">
        <v>409</v>
      </c>
      <c r="R27" s="192">
        <v>0</v>
      </c>
      <c r="S27" s="192" t="s">
        <v>409</v>
      </c>
      <c r="T27" s="192" t="s">
        <v>409</v>
      </c>
      <c r="U27" s="192">
        <v>65.099999999999994</v>
      </c>
      <c r="V27" s="192" t="s">
        <v>409</v>
      </c>
      <c r="W27" s="192" t="s">
        <v>409</v>
      </c>
      <c r="X27" s="192" t="s">
        <v>409</v>
      </c>
      <c r="Y27" s="192">
        <v>-0.107142857142857</v>
      </c>
      <c r="Z27" s="192" t="s">
        <v>409</v>
      </c>
      <c r="AA27" s="34"/>
      <c r="AB27" s="34"/>
      <c r="AC27" s="192"/>
      <c r="AD27" s="192"/>
      <c r="AE27" s="192"/>
      <c r="AF27" s="192"/>
      <c r="AG27" s="192"/>
      <c r="AH27" s="192"/>
    </row>
    <row r="28" spans="1:34" x14ac:dyDescent="0.2">
      <c r="A28" s="84">
        <v>21</v>
      </c>
      <c r="B28" s="84" t="str">
        <f ca="1"/>
        <v>Bahamas, The</v>
      </c>
      <c r="C28" s="84" t="str">
        <f ca="1"/>
        <v>BHS</v>
      </c>
      <c r="D28" s="219" t="str">
        <f ca="1"/>
        <v>LCN           Latin America &amp; Caribbean</v>
      </c>
      <c r="E28" s="219" t="str">
        <f ca="1"/>
        <v>NA</v>
      </c>
      <c r="F28" s="190" t="str">
        <f t="shared" ca="1" si="12"/>
        <v/>
      </c>
      <c r="G28" s="80">
        <f>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$M$4:$AD$4,
                    (M28:AD28),
                    "")),
            1,
            0))
        =0,
    NA(),
    IF(
        Parameters!$D$15=1,
        IF(
            SUM(--(ISNUMBER(IF($M$4:$AD$4=1,(M28:AD28),""))))&gt;0,
            MAX(IF(
                ISNUMBER(M28:AD28),
                IF(
                    M$4:AD$4=1,
                    M28:AD28,
                    ""),
                "")),
            MAX(IF(
                ISNUMBER(M28:AD28),
                IF(
                    M$4:AD$4=2,
                    M28:AD28,
                    ""),
                ""))
        ),
        IF(
            Parameters!$D$16=1,
            IFERROR(
                AVERAGE(IF(
                    ISNUMBER(M28:AD28),
                    IF(
                        M$4:AD$4=1,
                        M28:AD28,
                        ""),
                    "")),
                AVERAGE(IF(
                    ISNUMBER(M28:AD28),
                    IF(
                        M$4:AD$4=2,
                        M28:AD28,
                        ""),
                    ""))
            ),
            IF(
                Parameters!$D$17=1,
                IFERROR(
                    IF(
                        OR(
                            IF(
                                ISNUMBER(M28:AD28),
                                IF(
                                    M$4:AD$4=1,
                                    M28:AD28,
                                    ""),
                                "")
                            =0),
                        0,
                        GEOMEAN(IF(
                            ISNUMBER(M28:AD28),
                            IF(
                                M$4:AD$4=1,
                                M28:AD28,
                                ""),
                            ""))
                    ),
                    IF(
                        OR(IF(
                            ISNUMBER(M28:AD28),
                            IF(
                                M$4:AD$4=2,
                                M28:AD28,
                                ""),
                            "")
                            =0),
                        0,
                        GEOMEAN(IF(
                            ISNUMBER(M28:AD28),
                            IF(
                                M$4:AD$4=2,
                                M28:AD28,
                                ""),
                            "")))
                )
            )
        )
    )
)</f>
        <v>0</v>
      </c>
      <c r="I28" s="191" cm="1">
        <f t="array" ref="I28">IF(
    SUM(IF(
            ISNUMBER(
                IF(
                    $M$5:$AD$5,
                    (M28:AD28),
                    "")),
            1,
            0))
        =0,
    NA(),
    IF(
        Parameters!$D$15=1,
        IF(
            SUM(--(ISNUMBER(IF($M$5:$AD$5=1,(M28:AD28),""))))&gt;0,
            MAX(IF(
                ISNUMBER(M28:AD28),
                IF(
                    M$5:AD$5=1,
                    M28:AD28,
                    ""),
                "")),
            MAX(IF(
                ISNUMBER(M28:AD28),
                IF(
                    M$5:AD$5=2,
                    M28:AD28,
                    ""),
                ""))
        ),
        IF(
            Parameters!$D$16=1,
            IFERROR(
                AVERAGE(IF(
                    ISNUMBER(M28:AD28),
                    IF(
                        M$5:AD$5=1,
                        M28:AD28,
                        ""),
                    "")),
                AVERAGE(IF(
                    ISNUMBER(M28:AD28),
                    IF(
                        M$5:AD$5=2,
                        M28:AD28,
                        ""),
                    ""))
            ),
            IF(
                Parameters!$D$17=1,
                IFERROR(
                    IF(
                        OR(
                            IF(
                                ISNUMBER(M28:AD28),
                                IF(
                                    M$5:AD$5=1,
                                    M28:AD28,
                                    ""),
                                "")
                            =0),
                        0,
                        GEOMEAN(IF(
                            ISNUMBER(M28:AD28),
                            IF(
                                M$5:AD$5=1,
                                M28:AD28,
                                ""),
                            ""))
                    ),
                    IF(
                        OR(IF(
                            ISNUMBER(M28:AD28),
                            IF(
                                M$5:AD$5=2,
                                M28:AD28,
                                ""),
                            "")
                            =0),
                        0,
                        GEOMEAN(IF(
                            ISNUMBER(M28:AD28),
                            IF(
                                M$5:AD$5=2,
                                M28:AD28,
                                ""),
                            "")))
                )
            )
        )
    )
)</f>
        <v>0</v>
      </c>
      <c r="J28" s="242">
        <v>45103</v>
      </c>
      <c r="K28" s="242">
        <v>44860</v>
      </c>
      <c r="L28" s="91" t="s">
        <v>40</v>
      </c>
      <c r="M28" s="192">
        <v>0</v>
      </c>
      <c r="N28" s="192">
        <v>0</v>
      </c>
      <c r="O28" s="192" t="s">
        <v>409</v>
      </c>
      <c r="P28" s="192">
        <v>0</v>
      </c>
      <c r="Q28" s="192" t="s">
        <v>409</v>
      </c>
      <c r="R28" s="192">
        <v>0</v>
      </c>
      <c r="S28" s="192" t="s">
        <v>409</v>
      </c>
      <c r="T28" s="192" t="s">
        <v>409</v>
      </c>
      <c r="U28" s="192">
        <v>49.2</v>
      </c>
      <c r="V28" s="192" t="s">
        <v>409</v>
      </c>
      <c r="W28" s="192" t="s">
        <v>409</v>
      </c>
      <c r="X28" s="192" t="s">
        <v>409</v>
      </c>
      <c r="Y28" s="192">
        <v>0</v>
      </c>
      <c r="Z28" s="192" t="s">
        <v>409</v>
      </c>
      <c r="AA28" s="34"/>
      <c r="AB28" s="34"/>
      <c r="AC28" s="192"/>
      <c r="AD28" s="192"/>
      <c r="AE28" s="192"/>
      <c r="AF28" s="192"/>
      <c r="AG28" s="192"/>
      <c r="AH28" s="192"/>
    </row>
    <row r="29" spans="1:34" x14ac:dyDescent="0.2">
      <c r="A29" s="84">
        <v>22</v>
      </c>
      <c r="B29" s="84" t="str">
        <f ca="1"/>
        <v>Bosnia and Herzegovina</v>
      </c>
      <c r="C29" s="84" t="str">
        <f ca="1"/>
        <v>BIH</v>
      </c>
      <c r="D29" s="219" t="str">
        <f ca="1"/>
        <v>ECS           Europe &amp; Central Asia</v>
      </c>
      <c r="E29" s="219" t="str">
        <f ca="1"/>
        <v>IBRD</v>
      </c>
      <c r="F29" s="190" t="str">
        <f t="shared" ca="1" si="12"/>
        <v/>
      </c>
      <c r="G29" s="80">
        <f>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2.0352400228123875</v>
      </c>
      <c r="H29" s="80" cm="1">
        <f t="array" ref="H29">IF(
    SUM(IF(
            ISNUMBER(
                IF(
                    $M$4:$AD$4,
                    (M29:AD29),
                    "")),
            1,
            0))
        =0,
    NA(),
    IF(
        Parameters!$D$15=1,
        IF(
            SUM(--(ISNUMBER(IF($M$4:$AD$4=1,(M29:AD29),""))))&gt;0,
            MAX(IF(
                ISNUMBER(M29:AD29),
                IF(
                    M$4:AD$4=1,
                    M29:AD29,
                    ""),
                "")),
            MAX(IF(
                ISNUMBER(M29:AD29),
                IF(
                    M$4:AD$4=2,
                    M29:AD29,
                    ""),
                ""))
        ),
        IF(
            Parameters!$D$16=1,
            IFERROR(
                AVERAGE(IF(
                    ISNUMBER(M29:AD29),
                    IF(
                        M$4:AD$4=1,
                        M29:AD29,
                        ""),
                    "")),
                AVERAGE(IF(
                    ISNUMBER(M29:AD29),
                    IF(
                        M$4:AD$4=2,
                        M29:AD29,
                        ""),
                    ""))
            ),
            IF(
                Parameters!$D$17=1,
                IFERROR(
                    IF(
                        OR(
                            IF(
                                ISNUMBER(M29:AD29),
                                IF(
                                    M$4:AD$4=1,
                                    M29:AD29,
                                    ""),
                                "")
                            =0),
                        0,
                        GEOMEAN(IF(
                            ISNUMBER(M29:AD29),
                            IF(
                                M$4:AD$4=1,
                                M29:AD29,
                                ""),
                            ""))
                    ),
                    IF(
                        OR(IF(
                            ISNUMBER(M29:AD29),
                            IF(
                                M$4:AD$4=2,
                                M29:AD29,
                                ""),
                            "")
                            =0),
                        0,
                        GEOMEAN(IF(
                            ISNUMBER(M29:AD29),
                            IF(
                                M$4:AD$4=2,
                                M29:AD29,
                                ""),
                            "")))
                )
            )
        )
    )
)</f>
        <v>2.3196330922561201</v>
      </c>
      <c r="I29" s="191" cm="1">
        <f t="array" ref="I29">IF(
    SUM(IF(
            ISNUMBER(
                IF(
                    $M$5:$AD$5,
                    (M29:AD29),
                    "")),
            1,
            0))
        =0,
    NA(),
    IF(
        Parameters!$D$15=1,
        IF(
            SUM(--(ISNUMBER(IF($M$5:$AD$5=1,(M29:AD29),""))))&gt;0,
            MAX(IF(
                ISNUMBER(M29:AD29),
                IF(
                    M$5:AD$5=1,
                    M29:AD29,
                    ""),
                "")),
            MAX(IF(
                ISNUMBER(M29:AD29),
                IF(
                    M$5:AD$5=2,
                    M29:AD29,
                    ""),
                ""))
        ),
        IF(
            Parameters!$D$16=1,
            IFERROR(
                AVERAGE(IF(
                    ISNUMBER(M29:AD29),
                    IF(
                        M$5:AD$5=1,
                        M29:AD29,
                        ""),
                    "")),
                AVERAGE(IF(
                    ISNUMBER(M29:AD29),
                    IF(
                        M$5:AD$5=2,
                        M29:AD29,
                        ""),
                    ""))
            ),
            IF(
                Parameters!$D$17=1,
                IFERROR(
                    IF(
                        OR(
                            IF(
                                ISNUMBER(M29:AD29),
                                IF(
                                    M$5:AD$5=1,
                                    M29:AD29,
                                    ""),
                                "")
                            =0),
                        0,
                        GEOMEAN(IF(
                            ISNUMBER(M29:AD29),
                            IF(
                                M$5:AD$5=1,
                                M29:AD29,
                                ""),
                            ""))
                    ),
                    IF(
                        OR(IF(
                            ISNUMBER(M29:AD29),
                            IF(
                                M$5:AD$5=2,
                                M29:AD29,
                                ""),
                            "")
                            =0),
                        0,
                        GEOMEAN(IF(
                            ISNUMBER(M29:AD29),
                            IF(
                                M$5:AD$5=2,
                                M29:AD29,
                                ""),
                            "")))
                )
            )
        )
    )
)</f>
        <v>1.78571428571429</v>
      </c>
      <c r="J29" s="242">
        <v>45103</v>
      </c>
      <c r="K29" s="242">
        <v>45142</v>
      </c>
      <c r="L29" s="91" t="s">
        <v>42</v>
      </c>
      <c r="M29" s="192">
        <v>0</v>
      </c>
      <c r="N29" s="192">
        <v>2.3196330922561201</v>
      </c>
      <c r="O29" s="192" t="s">
        <v>409</v>
      </c>
      <c r="P29" s="192">
        <v>0</v>
      </c>
      <c r="Q29" s="192" t="s">
        <v>409</v>
      </c>
      <c r="R29" s="192">
        <v>1.78571428571429</v>
      </c>
      <c r="S29" s="192" t="s">
        <v>409</v>
      </c>
      <c r="T29" s="192" t="s">
        <v>409</v>
      </c>
      <c r="U29" s="192">
        <v>72.3</v>
      </c>
      <c r="V29" s="192" t="s">
        <v>409</v>
      </c>
      <c r="W29" s="192" t="s">
        <v>409</v>
      </c>
      <c r="X29" s="192" t="s">
        <v>409</v>
      </c>
      <c r="Y29" s="192">
        <v>3.5714285714285803E-2</v>
      </c>
      <c r="Z29" s="192" t="s">
        <v>409</v>
      </c>
      <c r="AA29" s="34"/>
      <c r="AB29" s="34"/>
      <c r="AC29" s="192"/>
      <c r="AD29" s="192"/>
      <c r="AE29" s="192"/>
      <c r="AF29" s="192"/>
      <c r="AG29" s="192"/>
      <c r="AH29" s="192"/>
    </row>
    <row r="30" spans="1:34" x14ac:dyDescent="0.2">
      <c r="A30" s="84">
        <v>23</v>
      </c>
      <c r="B30" s="84" t="str">
        <f ca="1"/>
        <v>Belarus</v>
      </c>
      <c r="C30" s="84" t="str">
        <f ca="1"/>
        <v>BLR</v>
      </c>
      <c r="D30" s="219" t="str">
        <f ca="1"/>
        <v>ECS           Europe &amp; Central Asia</v>
      </c>
      <c r="E30" s="219" t="str">
        <f ca="1"/>
        <v>IBRD</v>
      </c>
      <c r="F30" s="190" t="str">
        <f t="shared" ca="1" si="12"/>
        <v/>
      </c>
      <c r="G30" s="80">
        <f>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0</v>
      </c>
      <c r="H30" s="80" cm="1">
        <f t="array" ref="H30">IF(
    SUM(IF(
            ISNUMBER(
                IF(
                    $M$4:$AD$4,
                    (M30:AD30),
                    "")),
            1,
            0))
        =0,
    NA(),
    IF(
        Parameters!$D$15=1,
        IF(
            SUM(--(ISNUMBER(IF($M$4:$AD$4=1,(M30:AD30),""))))&gt;0,
            MAX(IF(
                ISNUMBER(M30:AD30),
                IF(
                    M$4:AD$4=1,
                    M30:AD30,
                    ""),
                "")),
            MAX(IF(
                ISNUMBER(M30:AD30),
                IF(
                    M$4:AD$4=2,
                    M30:AD30,
                    ""),
                ""))
        ),
        IF(
            Parameters!$D$16=1,
            IFERROR(
                AVERAGE(IF(
                    ISNUMBER(M30:AD30),
                    IF(
                        M$4:AD$4=1,
                        M30:AD30,
                        ""),
                    "")),
                AVERAGE(IF(
                    ISNUMBER(M30:AD30),
                    IF(
                        M$4:AD$4=2,
                        M30:AD30,
                        ""),
                    ""))
            ),
            IF(
                Parameters!$D$17=1,
                IFERROR(
                    IF(
                        OR(
                            IF(
                                ISNUMBER(M30:AD30),
                                IF(
                                    M$4:AD$4=1,
                                    M30:AD30,
                                    ""),
                                "")
                            =0),
                        0,
                        GEOMEAN(IF(
                            ISNUMBER(M30:AD30),
                            IF(
                                M$4:AD$4=1,
                                M30:AD30,
                                ""),
                            ""))
                    ),
                    IF(
                        OR(IF(
                            ISNUMBER(M30:AD30),
                            IF(
                                M$4:AD$4=2,
                                M30:AD30,
                                ""),
                            "")
                            =0),
                        0,
                        GEOMEAN(IF(
                            ISNUMBER(M30:AD30),
                            IF(
                                M$4:AD$4=2,
                                M30:AD30,
                                ""),
                            "")))
                )
            )
        )
    )
)</f>
        <v>1.79043923090492</v>
      </c>
      <c r="I30" s="191" cm="1">
        <f t="array" ref="I30">IF(
    SUM(IF(
            ISNUMBER(
                IF(
                    $M$5:$AD$5,
                    (M30:AD30),
                    "")),
            1,
            0))
        =0,
    NA(),
    IF(
        Parameters!$D$15=1,
        IF(
            SUM(--(ISNUMBER(IF($M$5:$AD$5=1,(M30:AD30),""))))&gt;0,
            MAX(IF(
                ISNUMBER(M30:AD30),
                IF(
                    M$5:AD$5=1,
                    M30:AD30,
                    ""),
                "")),
            MAX(IF(
                ISNUMBER(M30:AD30),
                IF(
                    M$5:AD$5=2,
                    M30:AD30,
                    ""),
                ""))
        ),
        IF(
            Parameters!$D$16=1,
            IFERROR(
                AVERAGE(IF(
                    ISNUMBER(M30:AD30),
                    IF(
                        M$5:AD$5=1,
                        M30:AD30,
                        ""),
                    "")),
                AVERAGE(IF(
                    ISNUMBER(M30:AD30),
                    IF(
                        M$5:AD$5=2,
                        M30:AD30,
                        ""),
                    ""))
            ),
            IF(
                Parameters!$D$17=1,
                IFERROR(
                    IF(
                        OR(
                            IF(
                                ISNUMBER(M30:AD30),
                                IF(
                                    M$5:AD$5=1,
                                    M30:AD30,
                                    ""),
                                "")
                            =0),
                        0,
                        GEOMEAN(IF(
                            ISNUMBER(M30:AD30),
                            IF(
                                M$5:AD$5=1,
                                M30:AD30,
                                ""),
                            ""))
                    ),
                    IF(
                        OR(IF(
                            ISNUMBER(M30:AD30),
                            IF(
                                M$5:AD$5=2,
                                M30:AD30,
                                ""),
                            "")
                            =0),
                        0,
                        GEOMEAN(IF(
                            ISNUMBER(M30:AD30),
                            IF(
                                M$5:AD$5=2,
                                M30:AD30,
                                ""),
                            "")))
                )
            )
        )
    )
)</f>
        <v>0</v>
      </c>
      <c r="J30" s="242">
        <v>45103</v>
      </c>
      <c r="K30" s="242">
        <v>45043</v>
      </c>
      <c r="L30" s="91" t="s">
        <v>44</v>
      </c>
      <c r="M30" s="192">
        <v>0</v>
      </c>
      <c r="N30" s="192">
        <v>1.79043923090492</v>
      </c>
      <c r="O30" s="192" t="s">
        <v>409</v>
      </c>
      <c r="P30" s="192">
        <v>0</v>
      </c>
      <c r="Q30" s="192" t="s">
        <v>409</v>
      </c>
      <c r="R30" s="192">
        <v>0</v>
      </c>
      <c r="S30" s="192">
        <v>0</v>
      </c>
      <c r="T30" s="192" t="s">
        <v>409</v>
      </c>
      <c r="U30" s="192">
        <v>69.900000000000006</v>
      </c>
      <c r="V30" s="192" t="s">
        <v>409</v>
      </c>
      <c r="W30" s="192" t="s">
        <v>409</v>
      </c>
      <c r="X30" s="192" t="s">
        <v>409</v>
      </c>
      <c r="Y30" s="192">
        <v>0</v>
      </c>
      <c r="Z30" s="192">
        <v>-100</v>
      </c>
      <c r="AA30" s="34"/>
      <c r="AB30" s="34"/>
      <c r="AC30" s="192"/>
      <c r="AD30" s="192"/>
      <c r="AE30" s="192"/>
      <c r="AF30" s="192"/>
      <c r="AG30" s="192"/>
      <c r="AH30" s="192"/>
    </row>
    <row r="31" spans="1:34" x14ac:dyDescent="0.2">
      <c r="A31" s="84">
        <v>24</v>
      </c>
      <c r="B31" s="84" t="str">
        <f ca="1"/>
        <v>Belize</v>
      </c>
      <c r="C31" s="84" t="str">
        <f ca="1"/>
        <v>BLZ</v>
      </c>
      <c r="D31" s="219" t="str">
        <f ca="1"/>
        <v>LCN           Latin America &amp; Caribbean</v>
      </c>
      <c r="E31" s="219" t="str">
        <f ca="1"/>
        <v>IBRD</v>
      </c>
      <c r="F31" s="190" t="str">
        <f t="shared" ca="1" si="12"/>
        <v/>
      </c>
      <c r="G31" s="80">
        <f>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0</v>
      </c>
      <c r="H31" s="80" cm="1">
        <f t="array" ref="H31">IF(
    SUM(IF(
            ISNUMBER(
                IF(
                    $M$4:$AD$4,
                    (M31:AD31),
                    "")),
            1,
            0))
        =0,
    NA(),
    IF(
        Parameters!$D$15=1,
        IF(
            SUM(--(ISNUMBER(IF($M$4:$AD$4=1,(M31:AD31),""))))&gt;0,
            MAX(IF(
                ISNUMBER(M31:AD31),
                IF(
                    M$4:AD$4=1,
                    M31:AD31,
                    ""),
                "")),
            MAX(IF(
                ISNUMBER(M31:AD31),
                IF(
                    M$4:AD$4=2,
                    M31:AD31,
                    ""),
                ""))
        ),
        IF(
            Parameters!$D$16=1,
            IFERROR(
                AVERAGE(IF(
                    ISNUMBER(M31:AD31),
                    IF(
                        M$4:AD$4=1,
                        M31:AD31,
                        ""),
                    "")),
                AVERAGE(IF(
                    ISNUMBER(M31:AD31),
                    IF(
                        M$4:AD$4=2,
                        M31:AD31,
                        ""),
                    ""))
            ),
            IF(
                Parameters!$D$17=1,
                IFERROR(
                    IF(
                        OR(
                            IF(
                                ISNUMBER(M31:AD31),
                                IF(
                                    M$4:AD$4=1,
                                    M31:AD31,
                                    ""),
                                "")
                            =0),
                        0,
                        GEOMEAN(IF(
                            ISNUMBER(M31:AD31),
                            IF(
                                M$4:AD$4=1,
                                M31:AD31,
                                ""),
                            ""))
                    ),
                    IF(
                        OR(IF(
                            ISNUMBER(M31:AD31),
                            IF(
                                M$4:AD$4=2,
                                M31:AD31,
                                ""),
                            "")
                            =0),
                        0,
                        GEOMEAN(IF(
                            ISNUMBER(M31:AD31),
                            IF(
                                M$4:AD$4=2,
                                M31:AD31,
                                ""),
                            "")))
                )
            )
        )
    )
)</f>
        <v>0</v>
      </c>
      <c r="I31" s="191" cm="1">
        <f t="array" ref="I31">IF(
    SUM(IF(
            ISNUMBER(
                IF(
                    $M$5:$AD$5,
                    (M31:AD31),
                    "")),
            1,
            0))
        =0,
    NA(),
    IF(
        Parameters!$D$15=1,
        IF(
            SUM(--(ISNUMBER(IF($M$5:$AD$5=1,(M31:AD31),""))))&gt;0,
            MAX(IF(
                ISNUMBER(M31:AD31),
                IF(
                    M$5:AD$5=1,
                    M31:AD31,
                    ""),
                "")),
            MAX(IF(
                ISNUMBER(M31:AD31),
                IF(
                    M$5:AD$5=2,
                    M31:AD31,
                    ""),
                ""))
        ),
        IF(
            Parameters!$D$16=1,
            IFERROR(
                AVERAGE(IF(
                    ISNUMBER(M31:AD31),
                    IF(
                        M$5:AD$5=1,
                        M31:AD31,
                        ""),
                    "")),
                AVERAGE(IF(
                    ISNUMBER(M31:AD31),
                    IF(
                        M$5:AD$5=2,
                        M31:AD31,
                        ""),
                    ""))
            ),
            IF(
                Parameters!$D$17=1,
                IFERROR(
                    IF(
                        OR(
                            IF(
                                ISNUMBER(M31:AD31),
                                IF(
                                    M$5:AD$5=1,
                                    M31:AD31,
                                    ""),
                                "")
                            =0),
                        0,
                        GEOMEAN(IF(
                            ISNUMBER(M31:AD31),
                            IF(
                                M$5:AD$5=1,
                                M31:AD31,
                                ""),
                            ""))
                    ),
                    IF(
                        OR(IF(
                            ISNUMBER(M31:AD31),
                            IF(
                                M$5:AD$5=2,
                                M31:AD31,
                                ""),
                            "")
                            =0),
                        0,
                        GEOMEAN(IF(
                            ISNUMBER(M31:AD31),
                            IF(
                                M$5:AD$5=2,
                                M31:AD31,
                                ""),
                            "")))
                )
            )
        )
    )
)</f>
        <v>0</v>
      </c>
      <c r="J31" s="242">
        <v>45103</v>
      </c>
      <c r="K31" s="242">
        <v>45142</v>
      </c>
      <c r="L31" s="91" t="s">
        <v>46</v>
      </c>
      <c r="M31" s="192">
        <v>0</v>
      </c>
      <c r="N31" s="192">
        <v>0</v>
      </c>
      <c r="O31" s="192">
        <v>0</v>
      </c>
      <c r="P31" s="192">
        <v>0</v>
      </c>
      <c r="Q31" s="192" t="s">
        <v>409</v>
      </c>
      <c r="R31" s="192">
        <v>0</v>
      </c>
      <c r="S31" s="192">
        <v>0</v>
      </c>
      <c r="T31" s="192" t="s">
        <v>409</v>
      </c>
      <c r="U31" s="192">
        <v>59.8</v>
      </c>
      <c r="V31" s="192">
        <v>-2.0279282926079598</v>
      </c>
      <c r="W31" s="192" t="s">
        <v>409</v>
      </c>
      <c r="X31" s="192" t="s">
        <v>409</v>
      </c>
      <c r="Y31" s="192">
        <v>-0.107142857142856</v>
      </c>
      <c r="Z31" s="192">
        <v>-100</v>
      </c>
      <c r="AA31" s="34"/>
      <c r="AB31" s="34"/>
      <c r="AC31" s="192"/>
      <c r="AD31" s="192"/>
      <c r="AE31" s="192"/>
      <c r="AF31" s="192"/>
      <c r="AG31" s="192"/>
      <c r="AH31" s="192"/>
    </row>
    <row r="32" spans="1:34" x14ac:dyDescent="0.2">
      <c r="A32" s="84">
        <v>25</v>
      </c>
      <c r="B32" s="84" t="str">
        <f ca="1"/>
        <v>Bermuda</v>
      </c>
      <c r="C32" s="84" t="str">
        <f ca="1"/>
        <v>BMU</v>
      </c>
      <c r="D32" s="219" t="str">
        <f ca="1"/>
        <v>NAC           North America</v>
      </c>
      <c r="E32" s="219" t="str">
        <f ca="1"/>
        <v>NA</v>
      </c>
      <c r="F32" s="190" t="str">
        <f t="shared" ca="1" si="12"/>
        <v/>
      </c>
      <c r="G32" s="80">
        <f>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0</v>
      </c>
      <c r="H32" s="80" cm="1">
        <f t="array" ref="H32">IF(
    SUM(IF(
            ISNUMBER(
                IF(
                    $M$4:$AD$4,
                    (M32:AD32),
                    "")),
            1,
            0))
        =0,
    NA(),
    IF(
        Parameters!$D$15=1,
        IF(
            SUM(--(ISNUMBER(IF($M$4:$AD$4=1,(M32:AD32),""))))&gt;0,
            MAX(IF(
                ISNUMBER(M32:AD32),
                IF(
                    M$4:AD$4=1,
                    M32:AD32,
                    ""),
                "")),
            MAX(IF(
                ISNUMBER(M32:AD32),
                IF(
                    M$4:AD$4=2,
                    M32:AD32,
                    ""),
                ""))
        ),
        IF(
            Parameters!$D$16=1,
            IFERROR(
                AVERAGE(IF(
                    ISNUMBER(M32:AD32),
                    IF(
                        M$4:AD$4=1,
                        M32:AD32,
                        ""),
                    "")),
                AVERAGE(IF(
                    ISNUMBER(M32:AD32),
                    IF(
                        M$4:AD$4=2,
                        M32:AD32,
                        ""),
                    ""))
            ),
            IF(
                Parameters!$D$17=1,
                IFERROR(
                    IF(
                        OR(
                            IF(
                                ISNUMBER(M32:AD32),
                                IF(
                                    M$4:AD$4=1,
                                    M32:AD32,
                                    ""),
                                "")
                            =0),
                        0,
                        GEOMEAN(IF(
                            ISNUMBER(M32:AD32),
                            IF(
                                M$4:AD$4=1,
                                M32:AD32,
                                ""),
                            ""))
                    ),
                    IF(
                        OR(IF(
                            ISNUMBER(M32:AD32),
                            IF(
                                M$4:AD$4=2,
                                M32:AD32,
                                ""),
                            "")
                            =0),
                        0,
                        GEOMEAN(IF(
                            ISNUMBER(M32:AD32),
                            IF(
                                M$4:AD$4=2,
                                M32:AD32,
                                ""),
                            "")))
                )
            )
        )
    )
)</f>
        <v>0</v>
      </c>
      <c r="I32" s="191" cm="1">
        <f t="array" ref="I32">IF(
    SUM(IF(
            ISNUMBER(
                IF(
                    $M$5:$AD$5,
                    (M32:AD32),
                    "")),
            1,
            0))
        =0,
    NA(),
    IF(
        Parameters!$D$15=1,
        IF(
            SUM(--(ISNUMBER(IF($M$5:$AD$5=1,(M32:AD32),""))))&gt;0,
            MAX(IF(
                ISNUMBER(M32:AD32),
                IF(
                    M$5:AD$5=1,
                    M32:AD32,
                    ""),
                "")),
            MAX(IF(
                ISNUMBER(M32:AD32),
                IF(
                    M$5:AD$5=2,
                    M32:AD32,
                    ""),
                ""))
        ),
        IF(
            Parameters!$D$16=1,
            IFERROR(
                AVERAGE(IF(
                    ISNUMBER(M32:AD32),
                    IF(
                        M$5:AD$5=1,
                        M32:AD32,
                        ""),
                    "")),
                AVERAGE(IF(
                    ISNUMBER(M32:AD32),
                    IF(
                        M$5:AD$5=2,
                        M32:AD32,
                        ""),
                    ""))
            ),
            IF(
                Parameters!$D$17=1,
                IFERROR(
                    IF(
                        OR(
                            IF(
                                ISNUMBER(M32:AD32),
                                IF(
                                    M$5:AD$5=1,
                                    M32:AD32,
                                    ""),
                                "")
                            =0),
                        0,
                        GEOMEAN(IF(
                            ISNUMBER(M32:AD32),
                            IF(
                                M$5:AD$5=1,
                                M32:AD32,
                                ""),
                            ""))
                    ),
                    IF(
                        OR(IF(
                            ISNUMBER(M32:AD32),
                            IF(
                                M$5:AD$5=2,
                                M32:AD32,
                                ""),
                            "")
                            =0),
                        0,
                        GEOMEAN(IF(
                            ISNUMBER(M32:AD32),
                            IF(
                                M$5:AD$5=2,
                                M32:AD32,
                                ""),
                            "")))
                )
            )
        )
    )
)</f>
        <v>0</v>
      </c>
      <c r="J32" s="242" t="s">
        <v>409</v>
      </c>
      <c r="K32" s="242" t="s">
        <v>409</v>
      </c>
      <c r="L32" s="91" t="s">
        <v>702</v>
      </c>
      <c r="M32" s="192">
        <v>0</v>
      </c>
      <c r="N32" s="192" t="s">
        <v>409</v>
      </c>
      <c r="O32" s="192" t="s">
        <v>409</v>
      </c>
      <c r="P32" s="192">
        <v>0</v>
      </c>
      <c r="Q32" s="192" t="s">
        <v>409</v>
      </c>
      <c r="R32" s="192" t="s">
        <v>409</v>
      </c>
      <c r="S32" s="192" t="s">
        <v>409</v>
      </c>
      <c r="T32" s="192" t="s">
        <v>409</v>
      </c>
      <c r="U32" s="192" t="s">
        <v>409</v>
      </c>
      <c r="V32" s="192" t="s">
        <v>409</v>
      </c>
      <c r="W32" s="192" t="s">
        <v>409</v>
      </c>
      <c r="X32" s="192" t="s">
        <v>409</v>
      </c>
      <c r="Y32" s="192" t="s">
        <v>409</v>
      </c>
      <c r="Z32" s="192" t="s">
        <v>409</v>
      </c>
      <c r="AA32" s="34"/>
      <c r="AB32" s="34"/>
      <c r="AC32" s="192"/>
      <c r="AD32" s="192"/>
      <c r="AE32" s="192"/>
      <c r="AF32" s="192"/>
      <c r="AG32" s="192"/>
      <c r="AH32" s="192"/>
    </row>
    <row r="33" spans="1:34" x14ac:dyDescent="0.2">
      <c r="A33" s="84">
        <v>26</v>
      </c>
      <c r="B33" s="84" t="str">
        <f ca="1"/>
        <v>Bolivia</v>
      </c>
      <c r="C33" s="84" t="str">
        <f ca="1"/>
        <v>BOL</v>
      </c>
      <c r="D33" s="219" t="str">
        <f ca="1"/>
        <v>LCN           Latin America &amp; Caribbean</v>
      </c>
      <c r="E33" s="219" t="str">
        <f ca="1"/>
        <v>IBRD</v>
      </c>
      <c r="F33" s="190" t="str">
        <f t="shared" ca="1" si="12"/>
        <v/>
      </c>
      <c r="G33" s="80">
        <f>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0</v>
      </c>
      <c r="H33" s="80" cm="1">
        <f t="array" ref="H33">IF(
    SUM(IF(
            ISNUMBER(
                IF(
                    $M$4:$AD$4,
                    (M33:AD33),
                    "")),
            1,
            0))
        =0,
    NA(),
    IF(
        Parameters!$D$15=1,
        IF(
            SUM(--(ISNUMBER(IF($M$4:$AD$4=1,(M33:AD33),""))))&gt;0,
            MAX(IF(
                ISNUMBER(M33:AD33),
                IF(
                    M$4:AD$4=1,
                    M33:AD33,
                    ""),
                "")),
            MAX(IF(
                ISNUMBER(M33:AD33),
                IF(
                    M$4:AD$4=2,
                    M33:AD33,
                    ""),
                ""))
        ),
        IF(
            Parameters!$D$16=1,
            IFERROR(
                AVERAGE(IF(
                    ISNUMBER(M33:AD33),
                    IF(
                        M$4:AD$4=1,
                        M33:AD33,
                        ""),
                    "")),
                AVERAGE(IF(
                    ISNUMBER(M33:AD33),
                    IF(
                        M$4:AD$4=2,
                        M33:AD33,
                        ""),
                    ""))
            ),
            IF(
                Parameters!$D$17=1,
                IFERROR(
                    IF(
                        OR(
                            IF(
                                ISNUMBER(M33:AD33),
                                IF(
                                    M$4:AD$4=1,
                                    M33:AD33,
                                    ""),
                                "")
                            =0),
                        0,
                        GEOMEAN(IF(
                            ISNUMBER(M33:AD33),
                            IF(
                                M$4:AD$4=1,
                                M33:AD33,
                                ""),
                            ""))
                    ),
                    IF(
                        OR(IF(
                            ISNUMBER(M33:AD33),
                            IF(
                                M$4:AD$4=2,
                                M33:AD33,
                                ""),
                            "")
                            =0),
                        0,
                        GEOMEAN(IF(
                            ISNUMBER(M33:AD33),
                            IF(
                                M$4:AD$4=2,
                                M33:AD33,
                                ""),
                            "")))
                )
            )
        )
    )
)</f>
        <v>1.9668371846886501</v>
      </c>
      <c r="I33" s="191" cm="1">
        <f t="array" ref="I33">IF(
    SUM(IF(
            ISNUMBER(
                IF(
                    $M$5:$AD$5,
                    (M33:AD33),
                    "")),
            1,
            0))
        =0,
    NA(),
    IF(
        Parameters!$D$15=1,
        IF(
            SUM(--(ISNUMBER(IF($M$5:$AD$5=1,(M33:AD33),""))))&gt;0,
            MAX(IF(
                ISNUMBER(M33:AD33),
                IF(
                    M$5:AD$5=1,
                    M33:AD33,
                    ""),
                "")),
            MAX(IF(
                ISNUMBER(M33:AD33),
                IF(
                    M$5:AD$5=2,
                    M33:AD33,
                    ""),
                ""))
        ),
        IF(
            Parameters!$D$16=1,
            IFERROR(
                AVERAGE(IF(
                    ISNUMBER(M33:AD33),
                    IF(
                        M$5:AD$5=1,
                        M33:AD33,
                        ""),
                    "")),
                AVERAGE(IF(
                    ISNUMBER(M33:AD33),
                    IF(
                        M$5:AD$5=2,
                        M33:AD33,
                        ""),
                    ""))
            ),
            IF(
                Parameters!$D$17=1,
                IFERROR(
                    IF(
                        OR(
                            IF(
                                ISNUMBER(M33:AD33),
                                IF(
                                    M$5:AD$5=1,
                                    M33:AD33,
                                    ""),
                                "")
                            =0),
                        0,
                        GEOMEAN(IF(
                            ISNUMBER(M33:AD33),
                            IF(
                                M$5:AD$5=1,
                                M33:AD33,
                                ""),
                            ""))
                    ),
                    IF(
                        OR(IF(
                            ISNUMBER(M33:AD33),
                            IF(
                                M$5:AD$5=2,
                                M33:AD33,
                                ""),
                            "")
                            =0),
                        0,
                        GEOMEAN(IF(
                            ISNUMBER(M33:AD33),
                            IF(
                                M$5:AD$5=2,
                                M33:AD33,
                                ""),
                            "")))
                )
            )
        )
    )
)</f>
        <v>0</v>
      </c>
      <c r="J33" s="242">
        <v>45103</v>
      </c>
      <c r="K33" s="242">
        <v>45056</v>
      </c>
      <c r="L33" s="91" t="s">
        <v>48</v>
      </c>
      <c r="M33" s="192">
        <v>0</v>
      </c>
      <c r="N33" s="192">
        <v>1.9668371846886501</v>
      </c>
      <c r="O33" s="192" t="s">
        <v>409</v>
      </c>
      <c r="P33" s="192">
        <v>0</v>
      </c>
      <c r="Q33" s="192" t="s">
        <v>409</v>
      </c>
      <c r="R33" s="192">
        <v>0</v>
      </c>
      <c r="S33" s="192">
        <v>0</v>
      </c>
      <c r="T33" s="192" t="s">
        <v>409</v>
      </c>
      <c r="U33" s="192">
        <v>70.7</v>
      </c>
      <c r="V33" s="192" t="s">
        <v>409</v>
      </c>
      <c r="W33" s="192" t="s">
        <v>409</v>
      </c>
      <c r="X33" s="192" t="s">
        <v>409</v>
      </c>
      <c r="Y33" s="192">
        <v>0</v>
      </c>
      <c r="Z33" s="192">
        <v>-100</v>
      </c>
      <c r="AA33" s="34"/>
      <c r="AB33" s="34"/>
      <c r="AC33" s="192"/>
      <c r="AD33" s="192"/>
      <c r="AE33" s="192"/>
      <c r="AF33" s="192"/>
      <c r="AG33" s="192"/>
      <c r="AH33" s="192"/>
    </row>
    <row r="34" spans="1:34" x14ac:dyDescent="0.2">
      <c r="A34" s="84">
        <v>27</v>
      </c>
      <c r="B34" s="84" t="str">
        <f ca="1"/>
        <v>Brazil</v>
      </c>
      <c r="C34" s="84" t="str">
        <f ca="1"/>
        <v>BRA</v>
      </c>
      <c r="D34" s="219" t="str">
        <f ca="1"/>
        <v>LCN           Latin America &amp; Caribbean</v>
      </c>
      <c r="E34" s="219" t="str">
        <f ca="1"/>
        <v>IBRD</v>
      </c>
      <c r="F34" s="190" t="str">
        <f t="shared" ca="1" si="12"/>
        <v/>
      </c>
      <c r="G34" s="80">
        <f>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0</v>
      </c>
      <c r="H34" s="80" cm="1">
        <f t="array" ref="H34">IF(
    SUM(IF(
            ISNUMBER(
                IF(
                    $M$4:$AD$4,
                    (M34:AD34),
                    "")),
            1,
            0))
        =0,
    NA(),
    IF(
        Parameters!$D$15=1,
        IF(
            SUM(--(ISNUMBER(IF($M$4:$AD$4=1,(M34:AD34),""))))&gt;0,
            MAX(IF(
                ISNUMBER(M34:AD34),
                IF(
                    M$4:AD$4=1,
                    M34:AD34,
                    ""),
                "")),
            MAX(IF(
                ISNUMBER(M34:AD34),
                IF(
                    M$4:AD$4=2,
                    M34:AD34,
                    ""),
                ""))
        ),
        IF(
            Parameters!$D$16=1,
            IFERROR(
                AVERAGE(IF(
                    ISNUMBER(M34:AD34),
                    IF(
                        M$4:AD$4=1,
                        M34:AD34,
                        ""),
                    "")),
                AVERAGE(IF(
                    ISNUMBER(M34:AD34),
                    IF(
                        M$4:AD$4=2,
                        M34:AD34,
                        ""),
                    ""))
            ),
            IF(
                Parameters!$D$17=1,
                IFERROR(
                    IF(
                        OR(
                            IF(
                                ISNUMBER(M34:AD34),
                                IF(
                                    M$4:AD$4=1,
                                    M34:AD34,
                                    ""),
                                "")
                            =0),
                        0,
                        GEOMEAN(IF(
                            ISNUMBER(M34:AD34),
                            IF(
                                M$4:AD$4=1,
                                M34:AD34,
                                ""),
                            ""))
                    ),
                    IF(
                        OR(IF(
                            ISNUMBER(M34:AD34),
                            IF(
                                M$4:AD$4=2,
                                M34:AD34,
                                ""),
                            "")
                            =0),
                        0,
                        GEOMEAN(IF(
                            ISNUMBER(M34:AD34),
                            IF(
                                M$4:AD$4=2,
                                M34:AD34,
                                ""),
                            "")))
                )
            )
        )
    )
)</f>
        <v>2.8047274651613998</v>
      </c>
      <c r="I34" s="191" cm="1">
        <f t="array" ref="I34">IF(
    SUM(IF(
            ISNUMBER(
                IF(
                    $M$5:$AD$5,
                    (M34:AD34),
                    "")),
            1,
            0))
        =0,
    NA(),
    IF(
        Parameters!$D$15=1,
        IF(
            SUM(--(ISNUMBER(IF($M$5:$AD$5=1,(M34:AD34),""))))&gt;0,
            MAX(IF(
                ISNUMBER(M34:AD34),
                IF(
                    M$5:AD$5=1,
                    M34:AD34,
                    ""),
                "")),
            MAX(IF(
                ISNUMBER(M34:AD34),
                IF(
                    M$5:AD$5=2,
                    M34:AD34,
                    ""),
                ""))
        ),
        IF(
            Parameters!$D$16=1,
            IFERROR(
                AVERAGE(IF(
                    ISNUMBER(M34:AD34),
                    IF(
                        M$5:AD$5=1,
                        M34:AD34,
                        ""),
                    "")),
                AVERAGE(IF(
                    ISNUMBER(M34:AD34),
                    IF(
                        M$5:AD$5=2,
                        M34:AD34,
                        ""),
                    ""))
            ),
            IF(
                Parameters!$D$17=1,
                IFERROR(
                    IF(
                        OR(
                            IF(
                                ISNUMBER(M34:AD34),
                                IF(
                                    M$5:AD$5=1,
                                    M34:AD34,
                                    ""),
                                "")
                            =0),
                        0,
                        GEOMEAN(IF(
                            ISNUMBER(M34:AD34),
                            IF(
                                M$5:AD$5=1,
                                M34:AD34,
                                ""),
                            ""))
                    ),
                    IF(
                        OR(IF(
                            ISNUMBER(M34:AD34),
                            IF(
                                M$5:AD$5=2,
                                M34:AD34,
                                ""),
                            "")
                            =0),
                        0,
                        GEOMEAN(IF(
                            ISNUMBER(M34:AD34),
                            IF(
                                M$5:AD$5=2,
                                M34:AD34,
                                ""),
                            "")))
                )
            )
        )
    )
)</f>
        <v>0</v>
      </c>
      <c r="J34" s="242">
        <v>45103</v>
      </c>
      <c r="K34" s="242">
        <v>45142</v>
      </c>
      <c r="L34" s="91" t="s">
        <v>50</v>
      </c>
      <c r="M34" s="192">
        <v>0</v>
      </c>
      <c r="N34" s="192">
        <v>2.8047274651613998</v>
      </c>
      <c r="O34" s="192">
        <v>0</v>
      </c>
      <c r="P34" s="192">
        <v>0</v>
      </c>
      <c r="Q34" s="192" t="s">
        <v>409</v>
      </c>
      <c r="R34" s="192">
        <v>0</v>
      </c>
      <c r="S34" s="192">
        <v>0</v>
      </c>
      <c r="T34" s="192" t="s">
        <v>409</v>
      </c>
      <c r="U34" s="192">
        <v>74.5</v>
      </c>
      <c r="V34" s="192">
        <v>-0.427453376990657</v>
      </c>
      <c r="W34" s="192" t="s">
        <v>409</v>
      </c>
      <c r="X34" s="192" t="s">
        <v>409</v>
      </c>
      <c r="Y34" s="192">
        <v>0</v>
      </c>
      <c r="Z34" s="192">
        <v>-100</v>
      </c>
      <c r="AA34" s="34"/>
      <c r="AB34" s="34"/>
      <c r="AC34" s="192"/>
      <c r="AD34" s="192"/>
      <c r="AE34" s="192"/>
      <c r="AF34" s="192"/>
      <c r="AG34" s="192"/>
      <c r="AH34" s="192"/>
    </row>
    <row r="35" spans="1:34" x14ac:dyDescent="0.2">
      <c r="A35" s="84">
        <v>28</v>
      </c>
      <c r="B35" s="84" t="str">
        <f ca="1"/>
        <v>Barbados</v>
      </c>
      <c r="C35" s="84" t="str">
        <f ca="1"/>
        <v>BRB</v>
      </c>
      <c r="D35" s="219" t="str">
        <f ca="1"/>
        <v>LCN           Latin America &amp; Caribbean</v>
      </c>
      <c r="E35" s="219" t="str">
        <f ca="1"/>
        <v>NA</v>
      </c>
      <c r="F35" s="190" t="str">
        <f t="shared" ca="1" si="12"/>
        <v/>
      </c>
      <c r="G35" s="80">
        <f>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$M$4:$AD$4,
                    (M35:AD35),
                    "")),
            1,
            0))
        =0,
    NA(),
    IF(
        Parameters!$D$15=1,
        IF(
            SUM(--(ISNUMBER(IF($M$4:$AD$4=1,(M35:AD35),""))))&gt;0,
            MAX(IF(
                ISNUMBER(M35:AD35),
                IF(
                    M$4:AD$4=1,
                    M35:AD35,
                    ""),
                "")),
            MAX(IF(
                ISNUMBER(M35:AD35),
                IF(
                    M$4:AD$4=2,
                    M35:AD35,
                    ""),
                ""))
        ),
        IF(
            Parameters!$D$16=1,
            IFERROR(
                AVERAGE(IF(
                    ISNUMBER(M35:AD35),
                    IF(
                        M$4:AD$4=1,
                        M35:AD35,
                        ""),
                    "")),
                AVERAGE(IF(
                    ISNUMBER(M35:AD35),
                    IF(
                        M$4:AD$4=2,
                        M35:AD35,
                        ""),
                    ""))
            ),
            IF(
                Parameters!$D$17=1,
                IFERROR(
                    IF(
                        OR(
                            IF(
                                ISNUMBER(M35:AD35),
                                IF(
                                    M$4:AD$4=1,
                                    M35:AD35,
                                    ""),
                                "")
                            =0),
                        0,
                        GEOMEAN(IF(
                            ISNUMBER(M35:AD35),
                            IF(
                                M$4:AD$4=1,
                                M35:AD35,
                                ""),
                            ""))
                    ),
                    IF(
                        OR(IF(
                            ISNUMBER(M35:AD35),
                            IF(
                                M$4:AD$4=2,
                                M35:AD35,
                                ""),
                            "")
                            =0),
                        0,
                        GEOMEAN(IF(
                            ISNUMBER(M35:AD35),
                            IF(
                                M$4:AD$4=2,
                                M35:AD35,
                                ""),
                            "")))
                )
            )
        )
    )
)</f>
        <v>0</v>
      </c>
      <c r="I35" s="191" cm="1">
        <f t="array" ref="I35">IF(
    SUM(IF(
            ISNUMBER(
                IF(
                    $M$5:$AD$5,
                    (M35:AD35),
                    "")),
            1,
            0))
        =0,
    NA(),
    IF(
        Parameters!$D$15=1,
        IF(
            SUM(--(ISNUMBER(IF($M$5:$AD$5=1,(M35:AD35),""))))&gt;0,
            MAX(IF(
                ISNUMBER(M35:AD35),
                IF(
                    M$5:AD$5=1,
                    M35:AD35,
                    ""),
                "")),
            MAX(IF(
                ISNUMBER(M35:AD35),
                IF(
                    M$5:AD$5=2,
                    M35:AD35,
                    ""),
                ""))
        ),
        IF(
            Parameters!$D$16=1,
            IFERROR(
                AVERAGE(IF(
                    ISNUMBER(M35:AD35),
                    IF(
                        M$5:AD$5=1,
                        M35:AD35,
                        ""),
                    "")),
                AVERAGE(IF(
                    ISNUMBER(M35:AD35),
                    IF(
                        M$5:AD$5=2,
                        M35:AD35,
                        ""),
                    ""))
            ),
            IF(
                Parameters!$D$17=1,
                IFERROR(
                    IF(
                        OR(
                            IF(
                                ISNUMBER(M35:AD35),
                                IF(
                                    M$5:AD$5=1,
                                    M35:AD35,
                                    ""),
                                "")
                            =0),
                        0,
                        GEOMEAN(IF(
                            ISNUMBER(M35:AD35),
                            IF(
                                M$5:AD$5=1,
                                M35:AD35,
                                ""),
                            ""))
                    ),
                    IF(
                        OR(IF(
                            ISNUMBER(M35:AD35),
                            IF(
                                M$5:AD$5=2,
                                M35:AD35,
                                ""),
                            "")
                            =0),
                        0,
                        GEOMEAN(IF(
                            ISNUMBER(M35:AD35),
                            IF(
                                M$5:AD$5=2,
                                M35:AD35,
                                ""),
                            "")))
                )
            )
        )
    )
)</f>
        <v>0</v>
      </c>
      <c r="J35" s="242">
        <v>45103</v>
      </c>
      <c r="K35" s="242">
        <v>44860</v>
      </c>
      <c r="L35" s="91" t="s">
        <v>52</v>
      </c>
      <c r="M35" s="192">
        <v>0</v>
      </c>
      <c r="N35" s="192">
        <v>0</v>
      </c>
      <c r="O35" s="192" t="s">
        <v>409</v>
      </c>
      <c r="P35" s="192">
        <v>0</v>
      </c>
      <c r="Q35" s="192" t="s">
        <v>409</v>
      </c>
      <c r="R35" s="192">
        <v>0</v>
      </c>
      <c r="S35" s="192" t="s">
        <v>409</v>
      </c>
      <c r="T35" s="192" t="s">
        <v>409</v>
      </c>
      <c r="U35" s="192">
        <v>45.4</v>
      </c>
      <c r="V35" s="192" t="s">
        <v>409</v>
      </c>
      <c r="W35" s="192" t="s">
        <v>409</v>
      </c>
      <c r="X35" s="192" t="s">
        <v>409</v>
      </c>
      <c r="Y35" s="192">
        <v>0</v>
      </c>
      <c r="Z35" s="192" t="s">
        <v>409</v>
      </c>
      <c r="AA35" s="34"/>
      <c r="AB35" s="34"/>
      <c r="AC35" s="192"/>
      <c r="AD35" s="192"/>
      <c r="AE35" s="192"/>
      <c r="AF35" s="192"/>
      <c r="AG35" s="192"/>
      <c r="AH35" s="192"/>
    </row>
    <row r="36" spans="1:34" x14ac:dyDescent="0.2">
      <c r="A36" s="84">
        <v>29</v>
      </c>
      <c r="B36" s="84" t="str">
        <f ca="1"/>
        <v>Brunei Darussalam</v>
      </c>
      <c r="C36" s="84" t="str">
        <f ca="1"/>
        <v>BRN</v>
      </c>
      <c r="D36" s="219" t="str">
        <f ca="1"/>
        <v>EAS           East Asia &amp; Pacific</v>
      </c>
      <c r="E36" s="219" t="str">
        <f ca="1"/>
        <v>NA</v>
      </c>
      <c r="F36" s="190" t="str">
        <f t="shared" ca="1" si="12"/>
        <v/>
      </c>
      <c r="G36" s="80">
        <f>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$M$4:$AD$4,
                    (M36:AD36),
                    "")),
            1,
            0))
        =0,
    NA(),
    IF(
        Parameters!$D$15=1,
        IF(
            SUM(--(ISNUMBER(IF($M$4:$AD$4=1,(M36:AD36),""))))&gt;0,
            MAX(IF(
                ISNUMBER(M36:AD36),
                IF(
                    M$4:AD$4=1,
                    M36:AD36,
                    ""),
                "")),
            MAX(IF(
                ISNUMBER(M36:AD36),
                IF(
                    M$4:AD$4=2,
                    M36:AD36,
                    ""),
                ""))
        ),
        IF(
            Parameters!$D$16=1,
            IFERROR(
                AVERAGE(IF(
                    ISNUMBER(M36:AD36),
                    IF(
                        M$4:AD$4=1,
                        M36:AD36,
                        ""),
                    "")),
                AVERAGE(IF(
                    ISNUMBER(M36:AD36),
                    IF(
                        M$4:AD$4=2,
                        M36:AD36,
                        ""),
                    ""))
            ),
            IF(
                Parameters!$D$17=1,
                IFERROR(
                    IF(
                        OR(
                            IF(
                                ISNUMBER(M36:AD36),
                                IF(
                                    M$4:AD$4=1,
                                    M36:AD36,
                                    ""),
                                "")
                            =0),
                        0,
                        GEOMEAN(IF(
                            ISNUMBER(M36:AD36),
                            IF(
                                M$4:AD$4=1,
                                M36:AD36,
                                ""),
                            ""))
                    ),
                    IF(
                        OR(IF(
                            ISNUMBER(M36:AD36),
                            IF(
                                M$4:AD$4=2,
                                M36:AD36,
                                ""),
                            "")
                            =0),
                        0,
                        GEOMEAN(IF(
                            ISNUMBER(M36:AD36),
                            IF(
                                M$4:AD$4=2,
                                M36:AD36,
                                ""),
                            "")))
                )
            )
        )
    )
)</f>
        <v>0</v>
      </c>
      <c r="I36" s="191" cm="1">
        <f t="array" ref="I36">IF(
    SUM(IF(
            ISNUMBER(
                IF(
                    $M$5:$AD$5,
                    (M36:AD36),
                    "")),
            1,
            0))
        =0,
    NA(),
    IF(
        Parameters!$D$15=1,
        IF(
            SUM(--(ISNUMBER(IF($M$5:$AD$5=1,(M36:AD36),""))))&gt;0,
            MAX(IF(
                ISNUMBER(M36:AD36),
                IF(
                    M$5:AD$5=1,
                    M36:AD36,
                    ""),
                "")),
            MAX(IF(
                ISNUMBER(M36:AD36),
                IF(
                    M$5:AD$5=2,
                    M36:AD36,
                    ""),
                ""))
        ),
        IF(
            Parameters!$D$16=1,
            IFERROR(
                AVERAGE(IF(
                    ISNUMBER(M36:AD36),
                    IF(
                        M$5:AD$5=1,
                        M36:AD36,
                        ""),
                    "")),
                AVERAGE(IF(
                    ISNUMBER(M36:AD36),
                    IF(
                        M$5:AD$5=2,
                        M36:AD36,
                        ""),
                    ""))
            ),
            IF(
                Parameters!$D$17=1,
                IFERROR(
                    IF(
                        OR(
                            IF(
                                ISNUMBER(M36:AD36),
                                IF(
                                    M$5:AD$5=1,
                                    M36:AD36,
                                    ""),
                                "")
                            =0),
                        0,
                        GEOMEAN(IF(
                            ISNUMBER(M36:AD36),
                            IF(
                                M$5:AD$5=1,
                                M36:AD36,
                                ""),
                            ""))
                    ),
                    IF(
                        OR(IF(
                            ISNUMBER(M36:AD36),
                            IF(
                                M$5:AD$5=2,
                                M36:AD36,
                                ""),
                            "")
                            =0),
                        0,
                        GEOMEAN(IF(
                            ISNUMBER(M36:AD36),
                            IF(
                                M$5:AD$5=2,
                                M36:AD36,
                                ""),
                            "")))
                )
            )
        )
    )
)</f>
        <v>0</v>
      </c>
      <c r="J36" s="242">
        <v>45103</v>
      </c>
      <c r="K36" s="242">
        <v>44860</v>
      </c>
      <c r="L36" s="91" t="s">
        <v>54</v>
      </c>
      <c r="M36" s="192">
        <v>0</v>
      </c>
      <c r="N36" s="192">
        <v>0</v>
      </c>
      <c r="O36" s="192" t="s">
        <v>409</v>
      </c>
      <c r="P36" s="192">
        <v>0</v>
      </c>
      <c r="Q36" s="192" t="s">
        <v>409</v>
      </c>
      <c r="R36" s="192">
        <v>0</v>
      </c>
      <c r="S36" s="192" t="s">
        <v>409</v>
      </c>
      <c r="T36" s="192" t="s">
        <v>409</v>
      </c>
      <c r="U36" s="192">
        <v>54.7</v>
      </c>
      <c r="V36" s="192" t="s">
        <v>409</v>
      </c>
      <c r="W36" s="192" t="s">
        <v>409</v>
      </c>
      <c r="X36" s="192" t="s">
        <v>409</v>
      </c>
      <c r="Y36" s="192">
        <v>0</v>
      </c>
      <c r="Z36" s="192" t="s">
        <v>409</v>
      </c>
      <c r="AA36" s="34"/>
      <c r="AB36" s="34"/>
      <c r="AC36" s="192"/>
      <c r="AD36" s="192"/>
      <c r="AE36" s="192"/>
      <c r="AF36" s="192"/>
      <c r="AG36" s="192"/>
      <c r="AH36" s="192"/>
    </row>
    <row r="37" spans="1:34" x14ac:dyDescent="0.2">
      <c r="A37" s="84">
        <v>30</v>
      </c>
      <c r="B37" s="84" t="str">
        <f ca="1"/>
        <v>Bhutan</v>
      </c>
      <c r="C37" s="84" t="str">
        <f ca="1"/>
        <v>BTN</v>
      </c>
      <c r="D37" s="219" t="str">
        <f ca="1"/>
        <v>SAS           South Asia</v>
      </c>
      <c r="E37" s="219" t="str">
        <f ca="1"/>
        <v>IDA</v>
      </c>
      <c r="F37" s="190" t="str">
        <f t="shared" ca="1" si="12"/>
        <v/>
      </c>
      <c r="G37" s="80">
        <f>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0</v>
      </c>
      <c r="H37" s="80" cm="1">
        <f t="array" ref="H37">IF(
    SUM(IF(
            ISNUMBER(
                IF(
                    $M$4:$AD$4,
                    (M37:AD37),
                    "")),
            1,
            0))
        =0,
    NA(),
    IF(
        Parameters!$D$15=1,
        IF(
            SUM(--(ISNUMBER(IF($M$4:$AD$4=1,(M37:AD37),""))))&gt;0,
            MAX(IF(
                ISNUMBER(M37:AD37),
                IF(
                    M$4:AD$4=1,
                    M37:AD37,
                    ""),
                "")),
            MAX(IF(
                ISNUMBER(M37:AD37),
                IF(
                    M$4:AD$4=2,
                    M37:AD37,
                    ""),
                ""))
        ),
        IF(
            Parameters!$D$16=1,
            IFERROR(
                AVERAGE(IF(
                    ISNUMBER(M37:AD37),
                    IF(
                        M$4:AD$4=1,
                        M37:AD37,
                        ""),
                    "")),
                AVERAGE(IF(
                    ISNUMBER(M37:AD37),
                    IF(
                        M$4:AD$4=2,
                        M37:AD37,
                        ""),
                    ""))
            ),
            IF(
                Parameters!$D$17=1,
                IFERROR(
                    IF(
                        OR(
                            IF(
                                ISNUMBER(M37:AD37),
                                IF(
                                    M$4:AD$4=1,
                                    M37:AD37,
                                    ""),
                                "")
                            =0),
                        0,
                        GEOMEAN(IF(
                            ISNUMBER(M37:AD37),
                            IF(
                                M$4:AD$4=1,
                                M37:AD37,
                                ""),
                            ""))
                    ),
                    IF(
                        OR(IF(
                            ISNUMBER(M37:AD37),
                            IF(
                                M$4:AD$4=2,
                                M37:AD37,
                                ""),
                            "")
                            =0),
                        0,
                        GEOMEAN(IF(
                            ISNUMBER(M37:AD37),
                            IF(
                                M$4:AD$4=2,
                                M37:AD37,
                                ""),
                            "")))
                )
            )
        )
    )
)</f>
        <v>1.01869818310107</v>
      </c>
      <c r="I37" s="191" cm="1">
        <f t="array" ref="I37">IF(
    SUM(IF(
            ISNUMBER(
                IF(
                    $M$5:$AD$5,
                    (M37:AD37),
                    "")),
            1,
            0))
        =0,
    NA(),
    IF(
        Parameters!$D$15=1,
        IF(
            SUM(--(ISNUMBER(IF($M$5:$AD$5=1,(M37:AD37),""))))&gt;0,
            MAX(IF(
                ISNUMBER(M37:AD37),
                IF(
                    M$5:AD$5=1,
                    M37:AD37,
                    ""),
                "")),
            MAX(IF(
                ISNUMBER(M37:AD37),
                IF(
                    M$5:AD$5=2,
                    M37:AD37,
                    ""),
                ""))
        ),
        IF(
            Parameters!$D$16=1,
            IFERROR(
                AVERAGE(IF(
                    ISNUMBER(M37:AD37),
                    IF(
                        M$5:AD$5=1,
                        M37:AD37,
                        ""),
                    "")),
                AVERAGE(IF(
                    ISNUMBER(M37:AD37),
                    IF(
                        M$5:AD$5=2,
                        M37:AD37,
                        ""),
                    ""))
            ),
            IF(
                Parameters!$D$17=1,
                IFERROR(
                    IF(
                        OR(
                            IF(
                                ISNUMBER(M37:AD37),
                                IF(
                                    M$5:AD$5=1,
                                    M37:AD37,
                                    ""),
                                "")
                            =0),
                        0,
                        GEOMEAN(IF(
                            ISNUMBER(M37:AD37),
                            IF(
                                M$5:AD$5=1,
                                M37:AD37,
                                ""),
                            ""))
                    ),
                    IF(
                        OR(IF(
                            ISNUMBER(M37:AD37),
                            IF(
                                M$5:AD$5=2,
                                M37:AD37,
                                ""),
                            "")
                            =0),
                        0,
                        GEOMEAN(IF(
                            ISNUMBER(M37:AD37),
                            IF(
                                M$5:AD$5=2,
                                M37:AD37,
                                ""),
                            "")))
                )
            )
        )
    )
)</f>
        <v>0</v>
      </c>
      <c r="J37" s="242">
        <v>45103</v>
      </c>
      <c r="K37" s="242">
        <v>44860</v>
      </c>
      <c r="L37" s="91" t="s">
        <v>56</v>
      </c>
      <c r="M37" s="192">
        <v>0</v>
      </c>
      <c r="N37" s="192">
        <v>1.01869818310107</v>
      </c>
      <c r="O37" s="192" t="s">
        <v>409</v>
      </c>
      <c r="P37" s="192">
        <v>0</v>
      </c>
      <c r="Q37" s="192" t="s">
        <v>409</v>
      </c>
      <c r="R37" s="192">
        <v>0</v>
      </c>
      <c r="S37" s="192" t="s">
        <v>409</v>
      </c>
      <c r="T37" s="192" t="s">
        <v>409</v>
      </c>
      <c r="U37" s="192">
        <v>66.400000000000006</v>
      </c>
      <c r="V37" s="192" t="s">
        <v>409</v>
      </c>
      <c r="W37" s="192" t="s">
        <v>409</v>
      </c>
      <c r="X37" s="192" t="s">
        <v>409</v>
      </c>
      <c r="Y37" s="192">
        <v>0</v>
      </c>
      <c r="Z37" s="192" t="s">
        <v>409</v>
      </c>
      <c r="AA37" s="34"/>
      <c r="AB37" s="34"/>
      <c r="AC37" s="192"/>
      <c r="AD37" s="192"/>
      <c r="AE37" s="192"/>
      <c r="AF37" s="192"/>
      <c r="AG37" s="192"/>
      <c r="AH37" s="192"/>
    </row>
    <row r="38" spans="1:34" x14ac:dyDescent="0.2">
      <c r="A38" s="84">
        <v>31</v>
      </c>
      <c r="B38" s="84" t="str">
        <f ca="1"/>
        <v>Botswana</v>
      </c>
      <c r="C38" s="84" t="str">
        <f ca="1"/>
        <v>BWA</v>
      </c>
      <c r="D38" s="219" t="str">
        <f ca="1"/>
        <v>SSF           Sub-Saharan Africa</v>
      </c>
      <c r="E38" s="219" t="str">
        <f ca="1"/>
        <v>IBRD</v>
      </c>
      <c r="F38" s="190" t="str">
        <f t="shared" ca="1" si="12"/>
        <v/>
      </c>
      <c r="G38" s="80">
        <f>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$M$4:$AD$4,
                    (M38:AD38),
                    "")),
            1,
            0))
        =0,
    NA(),
    IF(
        Parameters!$D$15=1,
        IF(
            SUM(--(ISNUMBER(IF($M$4:$AD$4=1,(M38:AD38),""))))&gt;0,
            MAX(IF(
                ISNUMBER(M38:AD38),
                IF(
                    M$4:AD$4=1,
                    M38:AD38,
                    ""),
                "")),
            MAX(IF(
                ISNUMBER(M38:AD38),
                IF(
                    M$4:AD$4=2,
                    M38:AD38,
                    ""),
                ""))
        ),
        IF(
            Parameters!$D$16=1,
            IFERROR(
                AVERAGE(IF(
                    ISNUMBER(M38:AD38),
                    IF(
                        M$4:AD$4=1,
                        M38:AD38,
                        ""),
                    "")),
                AVERAGE(IF(
                    ISNUMBER(M38:AD38),
                    IF(
                        M$4:AD$4=2,
                        M38:AD38,
                        ""),
                    ""))
            ),
            IF(
                Parameters!$D$17=1,
                IFERROR(
                    IF(
                        OR(
                            IF(
                                ISNUMBER(M38:AD38),
                                IF(
                                    M$4:AD$4=1,
                                    M38:AD38,
                                    ""),
                                "")
                            =0),
                        0,
                        GEOMEAN(IF(
                            ISNUMBER(M38:AD38),
                            IF(
                                M$4:AD$4=1,
                                M38:AD38,
                                ""),
                            ""))
                    ),
                    IF(
                        OR(IF(
                            ISNUMBER(M38:AD38),
                            IF(
                                M$4:AD$4=2,
                                M38:AD38,
                                ""),
                            "")
                            =0),
                        0,
                        GEOMEAN(IF(
                            ISNUMBER(M38:AD38),
                            IF(
                                M$4:AD$4=2,
                                M38:AD38,
                                ""),
                            "")))
                )
            )
        )
    )
)</f>
        <v>0</v>
      </c>
      <c r="I38" s="191" cm="1">
        <f t="array" ref="I38">IF(
    SUM(IF(
            ISNUMBER(
                IF(
                    $M$5:$AD$5,
                    (M38:AD38),
                    "")),
            1,
            0))
        =0,
    NA(),
    IF(
        Parameters!$D$15=1,
        IF(
            SUM(--(ISNUMBER(IF($M$5:$AD$5=1,(M38:AD38),""))))&gt;0,
            MAX(IF(
                ISNUMBER(M38:AD38),
                IF(
                    M$5:AD$5=1,
                    M38:AD38,
                    ""),
                "")),
            MAX(IF(
                ISNUMBER(M38:AD38),
                IF(
                    M$5:AD$5=2,
                    M38:AD38,
                    ""),
                ""))
        ),
        IF(
            Parameters!$D$16=1,
            IFERROR(
                AVERAGE(IF(
                    ISNUMBER(M38:AD38),
                    IF(
                        M$5:AD$5=1,
                        M38:AD38,
                        ""),
                    "")),
                AVERAGE(IF(
                    ISNUMBER(M38:AD38),
                    IF(
                        M$5:AD$5=2,
                        M38:AD38,
                        ""),
                    ""))
            ),
            IF(
                Parameters!$D$17=1,
                IFERROR(
                    IF(
                        OR(
                            IF(
                                ISNUMBER(M38:AD38),
                                IF(
                                    M$5:AD$5=1,
                                    M38:AD38,
                                    ""),
                                "")
                            =0),
                        0,
                        GEOMEAN(IF(
                            ISNUMBER(M38:AD38),
                            IF(
                                M$5:AD$5=1,
                                M38:AD38,
                                ""),
                            ""))
                    ),
                    IF(
                        OR(IF(
                            ISNUMBER(M38:AD38),
                            IF(
                                M$5:AD$5=2,
                                M38:AD38,
                                ""),
                            "")
                            =0),
                        0,
                        GEOMEAN(IF(
                            ISNUMBER(M38:AD38),
                            IF(
                                M$5:AD$5=2,
                                M38:AD38,
                                ""),
                            "")))
                )
            )
        )
    )
)</f>
        <v>0</v>
      </c>
      <c r="J38" s="242">
        <v>45103</v>
      </c>
      <c r="K38" s="242">
        <v>45142</v>
      </c>
      <c r="L38" s="91" t="s">
        <v>58</v>
      </c>
      <c r="M38" s="192">
        <v>0</v>
      </c>
      <c r="N38" s="192">
        <v>0</v>
      </c>
      <c r="O38" s="192" t="s">
        <v>409</v>
      </c>
      <c r="P38" s="192">
        <v>0</v>
      </c>
      <c r="Q38" s="192" t="s">
        <v>409</v>
      </c>
      <c r="R38" s="192">
        <v>0</v>
      </c>
      <c r="S38" s="192">
        <v>0</v>
      </c>
      <c r="T38" s="192" t="s">
        <v>409</v>
      </c>
      <c r="U38" s="192">
        <v>55.3</v>
      </c>
      <c r="V38" s="192" t="s">
        <v>409</v>
      </c>
      <c r="W38" s="192" t="s">
        <v>409</v>
      </c>
      <c r="X38" s="192" t="s">
        <v>409</v>
      </c>
      <c r="Y38" s="192">
        <v>0</v>
      </c>
      <c r="Z38" s="192">
        <v>-100</v>
      </c>
      <c r="AA38" s="34"/>
      <c r="AB38" s="34"/>
      <c r="AC38" s="192"/>
      <c r="AD38" s="192"/>
      <c r="AE38" s="192"/>
      <c r="AF38" s="192"/>
      <c r="AG38" s="192"/>
      <c r="AH38" s="192"/>
    </row>
    <row r="39" spans="1:34" x14ac:dyDescent="0.2">
      <c r="A39" s="84">
        <v>32</v>
      </c>
      <c r="B39" s="84" t="str">
        <f ca="1"/>
        <v>Central African Republic</v>
      </c>
      <c r="C39" s="84" t="str">
        <f ca="1"/>
        <v>CAF</v>
      </c>
      <c r="D39" s="219" t="str">
        <f ca="1"/>
        <v>SSF           Sub-Saharan Africa</v>
      </c>
      <c r="E39" s="219" t="str">
        <f ca="1"/>
        <v>IDA</v>
      </c>
      <c r="F39" s="190" t="str">
        <f t="shared" ca="1" si="12"/>
        <v/>
      </c>
      <c r="G39" s="80">
        <f>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0</v>
      </c>
      <c r="H39" s="80" cm="1">
        <f t="array" ref="H39">IF(
    SUM(IF(
            ISNUMBER(
                IF(
                    $M$4:$AD$4,
                    (M39:AD39),
                    "")),
            1,
            0))
        =0,
    NA(),
    IF(
        Parameters!$D$15=1,
        IF(
            SUM(--(ISNUMBER(IF($M$4:$AD$4=1,(M39:AD39),""))))&gt;0,
            MAX(IF(
                ISNUMBER(M39:AD39),
                IF(
                    M$4:AD$4=1,
                    M39:AD39,
                    ""),
                "")),
            MAX(IF(
                ISNUMBER(M39:AD39),
                IF(
                    M$4:AD$4=2,
                    M39:AD39,
                    ""),
                ""))
        ),
        IF(
            Parameters!$D$16=1,
            IFERROR(
                AVERAGE(IF(
                    ISNUMBER(M39:AD39),
                    IF(
                        M$4:AD$4=1,
                        M39:AD39,
                        ""),
                    "")),
                AVERAGE(IF(
                    ISNUMBER(M39:AD39),
                    IF(
                        M$4:AD$4=2,
                        M39:AD39,
                        ""),
                    ""))
            ),
            IF(
                Parameters!$D$17=1,
                IFERROR(
                    IF(
                        OR(
                            IF(
                                ISNUMBER(M39:AD39),
                                IF(
                                    M$4:AD$4=1,
                                    M39:AD39,
                                    ""),
                                "")
                            =0),
                        0,
                        GEOMEAN(IF(
                            ISNUMBER(M39:AD39),
                            IF(
                                M$4:AD$4=1,
                                M39:AD39,
                                ""),
                            ""))
                    ),
                    IF(
                        OR(IF(
                            ISNUMBER(M39:AD39),
                            IF(
                                M$4:AD$4=2,
                                M39:AD39,
                                ""),
                            "")
                            =0),
                        0,
                        GEOMEAN(IF(
                            ISNUMBER(M39:AD39),
                            IF(
                                M$4:AD$4=2,
                                M39:AD39,
                                ""),
                            "")))
                )
            )
        )
    )
)</f>
        <v>10</v>
      </c>
      <c r="I39" s="191" cm="1">
        <f t="array" ref="I39">IF(
    SUM(IF(
            ISNUMBER(
                IF(
                    $M$5:$AD$5,
                    (M39:AD39),
                    "")),
            1,
            0))
        =0,
    NA(),
    IF(
        Parameters!$D$15=1,
        IF(
            SUM(--(ISNUMBER(IF($M$5:$AD$5=1,(M39:AD39),""))))&gt;0,
            MAX(IF(
                ISNUMBER(M39:AD39),
                IF(
                    M$5:AD$5=1,
                    M39:AD39,
                    ""),
                "")),
            MAX(IF(
                ISNUMBER(M39:AD39),
                IF(
                    M$5:AD$5=2,
                    M39:AD39,
                    ""),
                ""))
        ),
        IF(
            Parameters!$D$16=1,
            IFERROR(
                AVERAGE(IF(
                    ISNUMBER(M39:AD39),
                    IF(
                        M$5:AD$5=1,
                        M39:AD39,
                        ""),
                    "")),
                AVERAGE(IF(
                    ISNUMBER(M39:AD39),
                    IF(
                        M$5:AD$5=2,
                        M39:AD39,
                        ""),
                    ""))
            ),
            IF(
                Parameters!$D$17=1,
                IFERROR(
                    IF(
                        OR(
                            IF(
                                ISNUMBER(M39:AD39),
                                IF(
                                    M$5:AD$5=1,
                                    M39:AD39,
                                    ""),
                                "")
                            =0),
                        0,
                        GEOMEAN(IF(
                            ISNUMBER(M39:AD39),
                            IF(
                                M$5:AD$5=1,
                                M39:AD39,
                                ""),
                            ""))
                    ),
                    IF(
                        OR(IF(
                            ISNUMBER(M39:AD39),
                            IF(
                                M$5:AD$5=2,
                                M39:AD39,
                                ""),
                            "")
                            =0),
                        0,
                        GEOMEAN(IF(
                            ISNUMBER(M39:AD39),
                            IF(
                                M$5:AD$5=2,
                                M39:AD39,
                                ""),
                            "")))
                )
            )
        )
    )
)</f>
        <v>0</v>
      </c>
      <c r="J39" s="242">
        <v>44778</v>
      </c>
      <c r="K39" s="242">
        <v>44753</v>
      </c>
      <c r="L39" s="91" t="s">
        <v>60</v>
      </c>
      <c r="M39" s="192">
        <v>10</v>
      </c>
      <c r="N39" s="192">
        <v>9.6842476627271097</v>
      </c>
      <c r="O39" s="192">
        <v>0</v>
      </c>
      <c r="P39" s="192">
        <v>0</v>
      </c>
      <c r="Q39" s="192" t="s">
        <v>409</v>
      </c>
      <c r="R39" s="192" t="s">
        <v>409</v>
      </c>
      <c r="S39" s="192">
        <v>0</v>
      </c>
      <c r="T39" s="192" t="s">
        <v>622</v>
      </c>
      <c r="U39" s="192">
        <v>105.7</v>
      </c>
      <c r="V39" s="192">
        <v>-0.240948116517956</v>
      </c>
      <c r="W39" s="192" t="s">
        <v>409</v>
      </c>
      <c r="X39" s="192" t="s">
        <v>409</v>
      </c>
      <c r="Y39" s="192" t="s">
        <v>409</v>
      </c>
      <c r="Z39" s="192">
        <v>-100</v>
      </c>
      <c r="AA39" s="34"/>
      <c r="AB39" s="34"/>
      <c r="AC39" s="192"/>
      <c r="AD39" s="192"/>
      <c r="AE39" s="192"/>
      <c r="AF39" s="192"/>
      <c r="AG39" s="192"/>
      <c r="AH39" s="192"/>
    </row>
    <row r="40" spans="1:34" x14ac:dyDescent="0.2">
      <c r="A40" s="84">
        <v>33</v>
      </c>
      <c r="B40" s="84" t="str">
        <f ca="1"/>
        <v>Canada</v>
      </c>
      <c r="C40" s="84" t="str">
        <f ca="1"/>
        <v>CAN</v>
      </c>
      <c r="D40" s="219" t="str">
        <f ca="1"/>
        <v>NAC           North America</v>
      </c>
      <c r="E40" s="219" t="str">
        <f ca="1"/>
        <v>NA</v>
      </c>
      <c r="F40" s="190" t="str">
        <f t="shared" ca="1" si="12"/>
        <v/>
      </c>
      <c r="G40" s="80">
        <f>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$M$4:$AD$4,
                    (M40:AD40),
                    "")),
            1,
            0))
        =0,
    NA(),
    IF(
        Parameters!$D$15=1,
        IF(
            SUM(--(ISNUMBER(IF($M$4:$AD$4=1,(M40:AD40),""))))&gt;0,
            MAX(IF(
                ISNUMBER(M40:AD40),
                IF(
                    M$4:AD$4=1,
                    M40:AD40,
                    ""),
                "")),
            MAX(IF(
                ISNUMBER(M40:AD40),
                IF(
                    M$4:AD$4=2,
                    M40:AD40,
                    ""),
                ""))
        ),
        IF(
            Parameters!$D$16=1,
            IFERROR(
                AVERAGE(IF(
                    ISNUMBER(M40:AD40),
                    IF(
                        M$4:AD$4=1,
                        M40:AD40,
                        ""),
                    "")),
                AVERAGE(IF(
                    ISNUMBER(M40:AD40),
                    IF(
                        M$4:AD$4=2,
                        M40:AD40,
                        ""),
                    ""))
            ),
            IF(
                Parameters!$D$17=1,
                IFERROR(
                    IF(
                        OR(
                            IF(
                                ISNUMBER(M40:AD40),
                                IF(
                                    M$4:AD$4=1,
                                    M40:AD40,
                                    ""),
                                "")
                            =0),
                        0,
                        GEOMEAN(IF(
                            ISNUMBER(M40:AD40),
                            IF(
                                M$4:AD$4=1,
                                M40:AD40,
                                ""),
                            ""))
                    ),
                    IF(
                        OR(IF(
                            ISNUMBER(M40:AD40),
                            IF(
                                M$4:AD$4=2,
                                M40:AD40,
                                ""),
                            "")
                            =0),
                        0,
                        GEOMEAN(IF(
                            ISNUMBER(M40:AD40),
                            IF(
                                M$4:AD$4=2,
                                M40:AD40,
                                ""),
                            "")))
                )
            )
        )
    )
)</f>
        <v>0</v>
      </c>
      <c r="I40" s="191" cm="1">
        <f t="array" ref="I40">IF(
    SUM(IF(
            ISNUMBER(
                IF(
                    $M$5:$AD$5,
                    (M40:AD40),
                    "")),
            1,
            0))
        =0,
    NA(),
    IF(
        Parameters!$D$15=1,
        IF(
            SUM(--(ISNUMBER(IF($M$5:$AD$5=1,(M40:AD40),""))))&gt;0,
            MAX(IF(
                ISNUMBER(M40:AD40),
                IF(
                    M$5:AD$5=1,
                    M40:AD40,
                    ""),
                "")),
            MAX(IF(
                ISNUMBER(M40:AD40),
                IF(
                    M$5:AD$5=2,
                    M40:AD40,
                    ""),
                ""))
        ),
        IF(
            Parameters!$D$16=1,
            IFERROR(
                AVERAGE(IF(
                    ISNUMBER(M40:AD40),
                    IF(
                        M$5:AD$5=1,
                        M40:AD40,
                        ""),
                    "")),
                AVERAGE(IF(
                    ISNUMBER(M40:AD40),
                    IF(
                        M$5:AD$5=2,
                        M40:AD40,
                        ""),
                    ""))
            ),
            IF(
                Parameters!$D$17=1,
                IFERROR(
                    IF(
                        OR(
                            IF(
                                ISNUMBER(M40:AD40),
                                IF(
                                    M$5:AD$5=1,
                                    M40:AD40,
                                    ""),
                                "")
                            =0),
                        0,
                        GEOMEAN(IF(
                            ISNUMBER(M40:AD40),
                            IF(
                                M$5:AD$5=1,
                                M40:AD40,
                                ""),
                            ""))
                    ),
                    IF(
                        OR(IF(
                            ISNUMBER(M40:AD40),
                            IF(
                                M$5:AD$5=2,
                                M40:AD40,
                                ""),
                            "")
                            =0),
                        0,
                        GEOMEAN(IF(
                            ISNUMBER(M40:AD40),
                            IF(
                                M$5:AD$5=2,
                                M40:AD40,
                                ""),
                            "")))
                )
            )
        )
    )
)</f>
        <v>7</v>
      </c>
      <c r="J40" s="242">
        <v>45103</v>
      </c>
      <c r="K40" s="242">
        <v>45142</v>
      </c>
      <c r="L40" s="91" t="s">
        <v>62</v>
      </c>
      <c r="M40" s="192">
        <v>0</v>
      </c>
      <c r="N40" s="192">
        <v>0</v>
      </c>
      <c r="O40" s="192" t="s">
        <v>409</v>
      </c>
      <c r="P40" s="192">
        <v>0</v>
      </c>
      <c r="Q40" s="192" t="s">
        <v>409</v>
      </c>
      <c r="R40" s="192">
        <v>7</v>
      </c>
      <c r="S40" s="192">
        <v>0</v>
      </c>
      <c r="T40" s="192" t="s">
        <v>409</v>
      </c>
      <c r="U40" s="192">
        <v>18.899999999999999</v>
      </c>
      <c r="V40" s="192" t="s">
        <v>409</v>
      </c>
      <c r="W40" s="192" t="s">
        <v>409</v>
      </c>
      <c r="X40" s="192" t="s">
        <v>409</v>
      </c>
      <c r="Y40" s="192">
        <v>0.14285714285714199</v>
      </c>
      <c r="Z40" s="192">
        <v>-100</v>
      </c>
      <c r="AA40" s="34"/>
      <c r="AB40" s="34"/>
      <c r="AC40" s="192"/>
      <c r="AD40" s="192"/>
      <c r="AE40" s="192"/>
      <c r="AF40" s="192"/>
      <c r="AG40" s="192"/>
      <c r="AH40" s="192"/>
    </row>
    <row r="41" spans="1:34" x14ac:dyDescent="0.2">
      <c r="A41" s="84">
        <v>34</v>
      </c>
      <c r="B41" s="84" t="str">
        <f ca="1"/>
        <v>Switzerland</v>
      </c>
      <c r="C41" s="84" t="str">
        <f ca="1"/>
        <v>CHE</v>
      </c>
      <c r="D41" s="219" t="str">
        <f ca="1"/>
        <v>ECS           Europe &amp; Central Asia</v>
      </c>
      <c r="E41" s="219" t="str">
        <f ca="1"/>
        <v>NA</v>
      </c>
      <c r="F41" s="190" t="str">
        <f t="shared" ca="1" si="12"/>
        <v/>
      </c>
      <c r="G41" s="80">
        <f>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$M$4:$AD$4,
                    (M41:AD41),
                    "")),
            1,
            0))
        =0,
    NA(),
    IF(
        Parameters!$D$15=1,
        IF(
            SUM(--(ISNUMBER(IF($M$4:$AD$4=1,(M41:AD41),""))))&gt;0,
            MAX(IF(
                ISNUMBER(M41:AD41),
                IF(
                    M$4:AD$4=1,
                    M41:AD41,
                    ""),
                "")),
            MAX(IF(
                ISNUMBER(M41:AD41),
                IF(
                    M$4:AD$4=2,
                    M41:AD41,
                    ""),
                ""))
        ),
        IF(
            Parameters!$D$16=1,
            IFERROR(
                AVERAGE(IF(
                    ISNUMBER(M41:AD41),
                    IF(
                        M$4:AD$4=1,
                        M41:AD41,
                        ""),
                    "")),
                AVERAGE(IF(
                    ISNUMBER(M41:AD41),
                    IF(
                        M$4:AD$4=2,
                        M41:AD41,
                        ""),
                    ""))
            ),
            IF(
                Parameters!$D$17=1,
                IFERROR(
                    IF(
                        OR(
                            IF(
                                ISNUMBER(M41:AD41),
                                IF(
                                    M$4:AD$4=1,
                                    M41:AD41,
                                    ""),
                                "")
                            =0),
                        0,
                        GEOMEAN(IF(
                            ISNUMBER(M41:AD41),
                            IF(
                                M$4:AD$4=1,
                                M41:AD41,
                                ""),
                            ""))
                    ),
                    IF(
                        OR(IF(
                            ISNUMBER(M41:AD41),
                            IF(
                                M$4:AD$4=2,
                                M41:AD41,
                                ""),
                            "")
                            =0),
                        0,
                        GEOMEAN(IF(
                            ISNUMBER(M41:AD41),
                            IF(
                                M$4:AD$4=2,
                                M41:AD41,
                                ""),
                            "")))
                )
            )
        )
    )
)</f>
        <v>0</v>
      </c>
      <c r="I41" s="191" cm="1">
        <f t="array" ref="I41">IF(
    SUM(IF(
            ISNUMBER(
                IF(
                    $M$5:$AD$5,
                    (M41:AD41),
                    "")),
            1,
            0))
        =0,
    NA(),
    IF(
        Parameters!$D$15=1,
        IF(
            SUM(--(ISNUMBER(IF($M$5:$AD$5=1,(M41:AD41),""))))&gt;0,
            MAX(IF(
                ISNUMBER(M41:AD41),
                IF(
                    M$5:AD$5=1,
                    M41:AD41,
                    ""),
                "")),
            MAX(IF(
                ISNUMBER(M41:AD41),
                IF(
                    M$5:AD$5=2,
                    M41:AD41,
                    ""),
                ""))
        ),
        IF(
            Parameters!$D$16=1,
            IFERROR(
                AVERAGE(IF(
                    ISNUMBER(M41:AD41),
                    IF(
                        M$5:AD$5=1,
                        M41:AD41,
                        ""),
                    "")),
                AVERAGE(IF(
                    ISNUMBER(M41:AD41),
                    IF(
                        M$5:AD$5=2,
                        M41:AD41,
                        ""),
                    ""))
            ),
            IF(
                Parameters!$D$17=1,
                IFERROR(
                    IF(
                        OR(
                            IF(
                                ISNUMBER(M41:AD41),
                                IF(
                                    M$5:AD$5=1,
                                    M41:AD41,
                                    ""),
                                "")
                            =0),
                        0,
                        GEOMEAN(IF(
                            ISNUMBER(M41:AD41),
                            IF(
                                M$5:AD$5=1,
                                M41:AD41,
                                ""),
                            ""))
                    ),
                    IF(
                        OR(IF(
                            ISNUMBER(M41:AD41),
                            IF(
                                M$5:AD$5=2,
                                M41:AD41,
                                ""),
                            "")
                            =0),
                        0,
                        GEOMEAN(IF(
                            ISNUMBER(M41:AD41),
                            IF(
                                M$5:AD$5=2,
                                M41:AD41,
                                ""),
                            "")))
                )
            )
        )
    )
)</f>
        <v>0</v>
      </c>
      <c r="J41" s="242">
        <v>45103</v>
      </c>
      <c r="K41" s="242">
        <v>44860</v>
      </c>
      <c r="L41" s="91" t="s">
        <v>64</v>
      </c>
      <c r="M41" s="192">
        <v>0</v>
      </c>
      <c r="N41" s="192">
        <v>0</v>
      </c>
      <c r="O41" s="192" t="s">
        <v>409</v>
      </c>
      <c r="P41" s="192">
        <v>0</v>
      </c>
      <c r="Q41" s="192" t="s">
        <v>409</v>
      </c>
      <c r="R41" s="192">
        <v>0</v>
      </c>
      <c r="S41" s="192" t="s">
        <v>409</v>
      </c>
      <c r="T41" s="192" t="s">
        <v>409</v>
      </c>
      <c r="U41" s="192">
        <v>17.8</v>
      </c>
      <c r="V41" s="192" t="s">
        <v>409</v>
      </c>
      <c r="W41" s="192" t="s">
        <v>409</v>
      </c>
      <c r="X41" s="192" t="s">
        <v>409</v>
      </c>
      <c r="Y41" s="192">
        <v>0</v>
      </c>
      <c r="Z41" s="192" t="s">
        <v>409</v>
      </c>
      <c r="AA41" s="34"/>
      <c r="AB41" s="34"/>
      <c r="AC41" s="192"/>
      <c r="AD41" s="192"/>
      <c r="AE41" s="192"/>
      <c r="AF41" s="192"/>
      <c r="AG41" s="192"/>
      <c r="AH41" s="192"/>
    </row>
    <row r="42" spans="1:34" x14ac:dyDescent="0.2">
      <c r="A42" s="84">
        <v>35</v>
      </c>
      <c r="B42" s="84" t="str">
        <f ca="1"/>
        <v>Channel Islands</v>
      </c>
      <c r="C42" s="84" t="str">
        <f ca="1"/>
        <v>CHI</v>
      </c>
      <c r="D42" s="219" t="str">
        <f ca="1"/>
        <v>ECS           Europe &amp; Central Asia</v>
      </c>
      <c r="E42" s="219" t="str">
        <f ca="1"/>
        <v>NA</v>
      </c>
      <c r="F42" s="190" t="str">
        <f t="shared" ca="1" si="12"/>
        <v/>
      </c>
      <c r="G42" s="80">
        <f>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0</v>
      </c>
      <c r="H42" s="80" cm="1">
        <f t="array" ref="H42">IF(
    SUM(IF(
            ISNUMBER(
                IF(
                    $M$4:$AD$4,
                    (M42:AD42),
                    "")),
            1,
            0))
        =0,
    NA(),
    IF(
        Parameters!$D$15=1,
        IF(
            SUM(--(ISNUMBER(IF($M$4:$AD$4=1,(M42:AD42),""))))&gt;0,
            MAX(IF(
                ISNUMBER(M42:AD42),
                IF(
                    M$4:AD$4=1,
                    M42:AD42,
                    ""),
                "")),
            MAX(IF(
                ISNUMBER(M42:AD42),
                IF(
                    M$4:AD$4=2,
                    M42:AD42,
                    ""),
                ""))
        ),
        IF(
            Parameters!$D$16=1,
            IFERROR(
                AVERAGE(IF(
                    ISNUMBER(M42:AD42),
                    IF(
                        M$4:AD$4=1,
                        M42:AD42,
                        ""),
                    "")),
                AVERAGE(IF(
                    ISNUMBER(M42:AD42),
                    IF(
                        M$4:AD$4=2,
                        M42:AD42,
                        ""),
                    ""))
            ),
            IF(
                Parameters!$D$17=1,
                IFERROR(
                    IF(
                        OR(
                            IF(
                                ISNUMBER(M42:AD42),
                                IF(
                                    M$4:AD$4=1,
                                    M42:AD42,
                                    ""),
                                "")
                            =0),
                        0,
                        GEOMEAN(IF(
                            ISNUMBER(M42:AD42),
                            IF(
                                M$4:AD$4=1,
                                M42:AD42,
                                ""),
                            ""))
                    ),
                    IF(
                        OR(IF(
                            ISNUMBER(M42:AD42),
                            IF(
                                M$4:AD$4=2,
                                M42:AD42,
                                ""),
                            "")
                            =0),
                        0,
                        GEOMEAN(IF(
                            ISNUMBER(M42:AD42),
                            IF(
                                M$4:AD$4=2,
                                M42:AD42,
                                ""),
                            "")))
                )
            )
        )
    )
)</f>
        <v>0</v>
      </c>
      <c r="I42" s="191" cm="1">
        <f t="array" ref="I42">IF(
    SUM(IF(
            ISNUMBER(
                IF(
                    $M$5:$AD$5,
                    (M42:AD42),
                    "")),
            1,
            0))
        =0,
    NA(),
    IF(
        Parameters!$D$15=1,
        IF(
            SUM(--(ISNUMBER(IF($M$5:$AD$5=1,(M42:AD42),""))))&gt;0,
            MAX(IF(
                ISNUMBER(M42:AD42),
                IF(
                    M$5:AD$5=1,
                    M42:AD42,
                    ""),
                "")),
            MAX(IF(
                ISNUMBER(M42:AD42),
                IF(
                    M$5:AD$5=2,
                    M42:AD42,
                    ""),
                ""))
        ),
        IF(
            Parameters!$D$16=1,
            IFERROR(
                AVERAGE(IF(
                    ISNUMBER(M42:AD42),
                    IF(
                        M$5:AD$5=1,
                        M42:AD42,
                        ""),
                    "")),
                AVERAGE(IF(
                    ISNUMBER(M42:AD42),
                    IF(
                        M$5:AD$5=2,
                        M42:AD42,
                        ""),
                    ""))
            ),
            IF(
                Parameters!$D$17=1,
                IFERROR(
                    IF(
                        OR(
                            IF(
                                ISNUMBER(M42:AD42),
                                IF(
                                    M$5:AD$5=1,
                                    M42:AD42,
                                    ""),
                                "")
                            =0),
                        0,
                        GEOMEAN(IF(
                            ISNUMBER(M42:AD42),
                            IF(
                                M$5:AD$5=1,
                                M42:AD42,
                                ""),
                            ""))
                    ),
                    IF(
                        OR(IF(
                            ISNUMBER(M42:AD42),
                            IF(
                                M$5:AD$5=2,
                                M42:AD42,
                                ""),
                            "")
                            =0),
                        0,
                        GEOMEAN(IF(
                            ISNUMBER(M42:AD42),
                            IF(
                                M$5:AD$5=2,
                                M42:AD42,
                                ""),
                            "")))
                )
            )
        )
    )
)</f>
        <v>0</v>
      </c>
      <c r="J42" s="242" t="s">
        <v>409</v>
      </c>
      <c r="K42" s="242" t="s">
        <v>409</v>
      </c>
      <c r="L42" s="91" t="s">
        <v>703</v>
      </c>
      <c r="M42" s="192">
        <v>0</v>
      </c>
      <c r="N42" s="192" t="s">
        <v>409</v>
      </c>
      <c r="O42" s="192" t="s">
        <v>409</v>
      </c>
      <c r="P42" s="192">
        <v>0</v>
      </c>
      <c r="Q42" s="192" t="s">
        <v>409</v>
      </c>
      <c r="R42" s="192" t="s">
        <v>409</v>
      </c>
      <c r="S42" s="192" t="s">
        <v>409</v>
      </c>
      <c r="T42" s="192" t="s">
        <v>409</v>
      </c>
      <c r="U42" s="192" t="s">
        <v>409</v>
      </c>
      <c r="V42" s="192" t="s">
        <v>409</v>
      </c>
      <c r="W42" s="192" t="s">
        <v>409</v>
      </c>
      <c r="X42" s="192" t="s">
        <v>409</v>
      </c>
      <c r="Y42" s="192" t="s">
        <v>409</v>
      </c>
      <c r="Z42" s="192" t="s">
        <v>409</v>
      </c>
      <c r="AA42" s="34"/>
      <c r="AB42" s="34"/>
      <c r="AC42" s="192"/>
      <c r="AD42" s="192"/>
      <c r="AE42" s="192"/>
      <c r="AF42" s="192"/>
      <c r="AG42" s="192"/>
      <c r="AH42" s="192"/>
    </row>
    <row r="43" spans="1:34" x14ac:dyDescent="0.2">
      <c r="A43" s="84">
        <v>36</v>
      </c>
      <c r="B43" s="84" t="str">
        <f ca="1"/>
        <v>Chile</v>
      </c>
      <c r="C43" s="84" t="str">
        <f ca="1"/>
        <v>CHL</v>
      </c>
      <c r="D43" s="219" t="str">
        <f ca="1"/>
        <v>LCN           Latin America &amp; Caribbean</v>
      </c>
      <c r="E43" s="219" t="str">
        <f ca="1"/>
        <v>IBRD</v>
      </c>
      <c r="F43" s="190" t="str">
        <f t="shared" ca="1" si="12"/>
        <v/>
      </c>
      <c r="G43" s="80">
        <f>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0</v>
      </c>
      <c r="H43" s="80" cm="1">
        <f t="array" ref="H43">IF(
    SUM(IF(
            ISNUMBER(
                IF(
                    $M$4:$AD$4,
                    (M43:AD43),
                    "")),
            1,
            0))
        =0,
    NA(),
    IF(
        Parameters!$D$15=1,
        IF(
            SUM(--(ISNUMBER(IF($M$4:$AD$4=1,(M43:AD43),""))))&gt;0,
            MAX(IF(
                ISNUMBER(M43:AD43),
                IF(
                    M$4:AD$4=1,
                    M43:AD43,
                    ""),
                "")),
            MAX(IF(
                ISNUMBER(M43:AD43),
                IF(
                    M$4:AD$4=2,
                    M43:AD43,
                    ""),
                ""))
        ),
        IF(
            Parameters!$D$16=1,
            IFERROR(
                AVERAGE(IF(
                    ISNUMBER(M43:AD43),
                    IF(
                        M$4:AD$4=1,
                        M43:AD43,
                        ""),
                    "")),
                AVERAGE(IF(
                    ISNUMBER(M43:AD43),
                    IF(
                        M$4:AD$4=2,
                        M43:AD43,
                        ""),
                    ""))
            ),
            IF(
                Parameters!$D$17=1,
                IFERROR(
                    IF(
                        OR(
                            IF(
                                ISNUMBER(M43:AD43),
                                IF(
                                    M$4:AD$4=1,
                                    M43:AD43,
                                    ""),
                                "")
                            =0),
                        0,
                        GEOMEAN(IF(
                            ISNUMBER(M43:AD43),
                            IF(
                                M$4:AD$4=1,
                                M43:AD43,
                                ""),
                            ""))
                    ),
                    IF(
                        OR(IF(
                            ISNUMBER(M43:AD43),
                            IF(
                                M$4:AD$4=2,
                                M43:AD43,
                                ""),
                            "")
                            =0),
                        0,
                        GEOMEAN(IF(
                            ISNUMBER(M43:AD43),
                            IF(
                                M$4:AD$4=2,
                                M43:AD43,
                                ""),
                            "")))
                )
            )
        )
    )
)</f>
        <v>0</v>
      </c>
      <c r="I43" s="191" cm="1">
        <f t="array" ref="I43">IF(
    SUM(IF(
            ISNUMBER(
                IF(
                    $M$5:$AD$5,
                    (M43:AD43),
                    "")),
            1,
            0))
        =0,
    NA(),
    IF(
        Parameters!$D$15=1,
        IF(
            SUM(--(ISNUMBER(IF($M$5:$AD$5=1,(M43:AD43),""))))&gt;0,
            MAX(IF(
                ISNUMBER(M43:AD43),
                IF(
                    M$5:AD$5=1,
                    M43:AD43,
                    ""),
                "")),
            MAX(IF(
                ISNUMBER(M43:AD43),
                IF(
                    M$5:AD$5=2,
                    M43:AD43,
                    ""),
                ""))
        ),
        IF(
            Parameters!$D$16=1,
            IFERROR(
                AVERAGE(IF(
                    ISNUMBER(M43:AD43),
                    IF(
                        M$5:AD$5=1,
                        M43:AD43,
                        ""),
                    "")),
                AVERAGE(IF(
                    ISNUMBER(M43:AD43),
                    IF(
                        M$5:AD$5=2,
                        M43:AD43,
                        ""),
                    ""))
            ),
            IF(
                Parameters!$D$17=1,
                IFERROR(
                    IF(
                        OR(
                            IF(
                                ISNUMBER(M43:AD43),
                                IF(
                                    M$5:AD$5=1,
                                    M43:AD43,
                                    ""),
                                "")
                            =0),
                        0,
                        GEOMEAN(IF(
                            ISNUMBER(M43:AD43),
                            IF(
                                M$5:AD$5=1,
                                M43:AD43,
                                ""),
                            ""))
                    ),
                    IF(
                        OR(IF(
                            ISNUMBER(M43:AD43),
                            IF(
                                M$5:AD$5=2,
                                M43:AD43,
                                ""),
                            "")
                            =0),
                        0,
                        GEOMEAN(IF(
                            ISNUMBER(M43:AD43),
                            IF(
                                M$5:AD$5=2,
                                M43:AD43,
                                ""),
                            "")))
                )
            )
        )
    )
)</f>
        <v>0</v>
      </c>
      <c r="J43" s="242">
        <v>45103</v>
      </c>
      <c r="K43" s="242">
        <v>45142</v>
      </c>
      <c r="L43" s="91" t="s">
        <v>66</v>
      </c>
      <c r="M43" s="192">
        <v>0</v>
      </c>
      <c r="N43" s="192">
        <v>0</v>
      </c>
      <c r="O43" s="192" t="s">
        <v>409</v>
      </c>
      <c r="P43" s="192">
        <v>0</v>
      </c>
      <c r="Q43" s="192" t="s">
        <v>409</v>
      </c>
      <c r="R43" s="192">
        <v>0</v>
      </c>
      <c r="S43" s="192">
        <v>0</v>
      </c>
      <c r="T43" s="192" t="s">
        <v>409</v>
      </c>
      <c r="U43" s="192">
        <v>42.2</v>
      </c>
      <c r="V43" s="192" t="s">
        <v>409</v>
      </c>
      <c r="W43" s="192" t="s">
        <v>409</v>
      </c>
      <c r="X43" s="192" t="s">
        <v>409</v>
      </c>
      <c r="Y43" s="192">
        <v>-0.14285714285714199</v>
      </c>
      <c r="Z43" s="192">
        <v>-100</v>
      </c>
      <c r="AA43" s="34"/>
      <c r="AB43" s="34"/>
      <c r="AC43" s="192"/>
      <c r="AD43" s="192"/>
      <c r="AE43" s="192"/>
      <c r="AF43" s="192"/>
      <c r="AG43" s="192"/>
      <c r="AH43" s="192"/>
    </row>
    <row r="44" spans="1:34" x14ac:dyDescent="0.2">
      <c r="A44" s="84">
        <v>37</v>
      </c>
      <c r="B44" s="84" t="str">
        <f ca="1"/>
        <v>China</v>
      </c>
      <c r="C44" s="84" t="str">
        <f ca="1"/>
        <v>CHN</v>
      </c>
      <c r="D44" s="219" t="str">
        <f ca="1"/>
        <v>EAS           East Asia &amp; Pacific</v>
      </c>
      <c r="E44" s="219" t="str">
        <f ca="1"/>
        <v>IBRD</v>
      </c>
      <c r="F44" s="190" t="str">
        <f t="shared" ca="1" si="12"/>
        <v/>
      </c>
      <c r="G44" s="80">
        <f>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0</v>
      </c>
      <c r="H44" s="80" cm="1">
        <f t="array" ref="H44">IF(
    SUM(IF(
            ISNUMBER(
                IF(
                    $M$4:$AD$4,
                    (M44:AD44),
                    "")),
            1,
            0))
        =0,
    NA(),
    IF(
        Parameters!$D$15=1,
        IF(
            SUM(--(ISNUMBER(IF($M$4:$AD$4=1,(M44:AD44),""))))&gt;0,
            MAX(IF(
                ISNUMBER(M44:AD44),
                IF(
                    M$4:AD$4=1,
                    M44:AD44,
                    ""),
                "")),
            MAX(IF(
                ISNUMBER(M44:AD44),
                IF(
                    M$4:AD$4=2,
                    M44:AD44,
                    ""),
                ""))
        ),
        IF(
            Parameters!$D$16=1,
            IFERROR(
                AVERAGE(IF(
                    ISNUMBER(M44:AD44),
                    IF(
                        M$4:AD$4=1,
                        M44:AD44,
                        ""),
                    "")),
                AVERAGE(IF(
                    ISNUMBER(M44:AD44),
                    IF(
                        M$4:AD$4=2,
                        M44:AD44,
                        ""),
                    ""))
            ),
            IF(
                Parameters!$D$17=1,
                IFERROR(
                    IF(
                        OR(
                            IF(
                                ISNUMBER(M44:AD44),
                                IF(
                                    M$4:AD$4=1,
                                    M44:AD44,
                                    ""),
                                "")
                            =0),
                        0,
                        GEOMEAN(IF(
                            ISNUMBER(M44:AD44),
                            IF(
                                M$4:AD$4=1,
                                M44:AD44,
                                ""),
                            ""))
                    ),
                    IF(
                        OR(IF(
                            ISNUMBER(M44:AD44),
                            IF(
                                M$4:AD$4=2,
                                M44:AD44,
                                ""),
                            "")
                            =0),
                        0,
                        GEOMEAN(IF(
                            ISNUMBER(M44:AD44),
                            IF(
                                M$4:AD$4=2,
                                M44:AD44,
                                ""),
                            "")))
                )
            )
        )
    )
)</f>
        <v>0.73205150820250398</v>
      </c>
      <c r="I44" s="191" cm="1">
        <f t="array" ref="I44">IF(
    SUM(IF(
            ISNUMBER(
                IF(
                    $M$5:$AD$5,
                    (M44:AD44),
                    "")),
            1,
            0))
        =0,
    NA(),
    IF(
        Parameters!$D$15=1,
        IF(
            SUM(--(ISNUMBER(IF($M$5:$AD$5=1,(M44:AD44),""))))&gt;0,
            MAX(IF(
                ISNUMBER(M44:AD44),
                IF(
                    M$5:AD$5=1,
                    M44:AD44,
                    ""),
                "")),
            MAX(IF(
                ISNUMBER(M44:AD44),
                IF(
                    M$5:AD$5=2,
                    M44:AD44,
                    ""),
                ""))
        ),
        IF(
            Parameters!$D$16=1,
            IFERROR(
                AVERAGE(IF(
                    ISNUMBER(M44:AD44),
                    IF(
                        M$5:AD$5=1,
                        M44:AD44,
                        ""),
                    "")),
                AVERAGE(IF(
                    ISNUMBER(M44:AD44),
                    IF(
                        M$5:AD$5=2,
                        M44:AD44,
                        ""),
                    ""))
            ),
            IF(
                Parameters!$D$17=1,
                IFERROR(
                    IF(
                        OR(
                            IF(
                                ISNUMBER(M44:AD44),
                                IF(
                                    M$5:AD$5=1,
                                    M44:AD44,
                                    ""),
                                "")
                            =0),
                        0,
                        GEOMEAN(IF(
                            ISNUMBER(M44:AD44),
                            IF(
                                M$5:AD$5=1,
                                M44:AD44,
                                ""),
                            ""))
                    ),
                    IF(
                        OR(IF(
                            ISNUMBER(M44:AD44),
                            IF(
                                M$5:AD$5=2,
                                M44:AD44,
                                ""),
                            "")
                            =0),
                        0,
                        GEOMEAN(IF(
                            ISNUMBER(M44:AD44),
                            IF(
                                M$5:AD$5=2,
                                M44:AD44,
                                ""),
                            "")))
                )
            )
        )
    )
)</f>
        <v>0</v>
      </c>
      <c r="J44" s="242">
        <v>45103</v>
      </c>
      <c r="K44" s="242">
        <v>45142</v>
      </c>
      <c r="L44" s="91" t="s">
        <v>68</v>
      </c>
      <c r="M44" s="192">
        <v>0</v>
      </c>
      <c r="N44" s="192">
        <v>0.73205150820250398</v>
      </c>
      <c r="O44" s="192" t="s">
        <v>409</v>
      </c>
      <c r="P44" s="192">
        <v>0</v>
      </c>
      <c r="Q44" s="192" t="s">
        <v>409</v>
      </c>
      <c r="R44" s="192">
        <v>0</v>
      </c>
      <c r="S44" s="192">
        <v>0</v>
      </c>
      <c r="T44" s="192" t="s">
        <v>409</v>
      </c>
      <c r="U44" s="192">
        <v>65.099999999999994</v>
      </c>
      <c r="V44" s="192" t="s">
        <v>409</v>
      </c>
      <c r="W44" s="192" t="s">
        <v>409</v>
      </c>
      <c r="X44" s="192" t="s">
        <v>409</v>
      </c>
      <c r="Y44" s="192">
        <v>0</v>
      </c>
      <c r="Z44" s="192">
        <v>-100</v>
      </c>
      <c r="AA44" s="34"/>
      <c r="AB44" s="34"/>
      <c r="AC44" s="192"/>
      <c r="AD44" s="192"/>
      <c r="AE44" s="192"/>
      <c r="AF44" s="192"/>
      <c r="AG44" s="192"/>
      <c r="AH44" s="192"/>
    </row>
    <row r="45" spans="1:34" x14ac:dyDescent="0.2">
      <c r="A45" s="84">
        <v>38</v>
      </c>
      <c r="B45" s="84" t="str">
        <f ca="1"/>
        <v>Côte d’Ivoire</v>
      </c>
      <c r="C45" s="84" t="str">
        <f ca="1"/>
        <v>CIV</v>
      </c>
      <c r="D45" s="219" t="str">
        <f ca="1"/>
        <v>SSF           Sub-Saharan Africa</v>
      </c>
      <c r="E45" s="219" t="str">
        <f ca="1"/>
        <v>IDA</v>
      </c>
      <c r="F45" s="190" t="str">
        <f t="shared" ca="1" si="12"/>
        <v/>
      </c>
      <c r="G45" s="80">
        <f>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0</v>
      </c>
      <c r="H45" s="80" cm="1">
        <f t="array" ref="H45">IF(
    SUM(IF(
            ISNUMBER(
                IF(
                    $M$4:$AD$4,
                    (M45:AD45),
                    "")),
            1,
            0))
        =0,
    NA(),
    IF(
        Parameters!$D$15=1,
        IF(
            SUM(--(ISNUMBER(IF($M$4:$AD$4=1,(M45:AD45),""))))&gt;0,
            MAX(IF(
                ISNUMBER(M45:AD45),
                IF(
                    M$4:AD$4=1,
                    M45:AD45,
                    ""),
                "")),
            MAX(IF(
                ISNUMBER(M45:AD45),
                IF(
                    M$4:AD$4=2,
                    M45:AD45,
                    ""),
                ""))
        ),
        IF(
            Parameters!$D$16=1,
            IFERROR(
                AVERAGE(IF(
                    ISNUMBER(M45:AD45),
                    IF(
                        M$4:AD$4=1,
                        M45:AD45,
                        ""),
                    "")),
                AVERAGE(IF(
                    ISNUMBER(M45:AD45),
                    IF(
                        M$4:AD$4=2,
                        M45:AD45,
                        ""),
                    ""))
            ),
            IF(
                Parameters!$D$17=1,
                IFERROR(
                    IF(
                        OR(
                            IF(
                                ISNUMBER(M45:AD45),
                                IF(
                                    M$4:AD$4=1,
                                    M45:AD45,
                                    ""),
                                "")
                            =0),
                        0,
                        GEOMEAN(IF(
                            ISNUMBER(M45:AD45),
                            IF(
                                M$4:AD$4=1,
                                M45:AD45,
                                ""),
                            ""))
                    ),
                    IF(
                        OR(IF(
                            ISNUMBER(M45:AD45),
                            IF(
                                M$4:AD$4=2,
                                M45:AD45,
                                ""),
                            "")
                            =0),
                        0,
                        GEOMEAN(IF(
                            ISNUMBER(M45:AD45),
                            IF(
                                M$4:AD$4=2,
                                M45:AD45,
                                ""),
                            "")))
                )
            )
        )
    )
)</f>
        <v>5.5829952372552398</v>
      </c>
      <c r="I45" s="191" cm="1">
        <f t="array" ref="I45">IF(
    SUM(IF(
            ISNUMBER(
                IF(
                    $M$5:$AD$5,
                    (M45:AD45),
                    "")),
            1,
            0))
        =0,
    NA(),
    IF(
        Parameters!$D$15=1,
        IF(
            SUM(--(ISNUMBER(IF($M$5:$AD$5=1,(M45:AD45),""))))&gt;0,
            MAX(IF(
                ISNUMBER(M45:AD45),
                IF(
                    M$5:AD$5=1,
                    M45:AD45,
                    ""),
                "")),
            MAX(IF(
                ISNUMBER(M45:AD45),
                IF(
                    M$5:AD$5=2,
                    M45:AD45,
                    ""),
                ""))
        ),
        IF(
            Parameters!$D$16=1,
            IFERROR(
                AVERAGE(IF(
                    ISNUMBER(M45:AD45),
                    IF(
                        M$5:AD$5=1,
                        M45:AD45,
                        ""),
                    "")),
                AVERAGE(IF(
                    ISNUMBER(M45:AD45),
                    IF(
                        M$5:AD$5=2,
                        M45:AD45,
                        ""),
                    ""))
            ),
            IF(
                Parameters!$D$17=1,
                IFERROR(
                    IF(
                        OR(
                            IF(
                                ISNUMBER(M45:AD45),
                                IF(
                                    M$5:AD$5=1,
                                    M45:AD45,
                                    ""),
                                "")
                            =0),
                        0,
                        GEOMEAN(IF(
                            ISNUMBER(M45:AD45),
                            IF(
                                M$5:AD$5=1,
                                M45:AD45,
                                ""),
                            ""))
                    ),
                    IF(
                        OR(IF(
                            ISNUMBER(M45:AD45),
                            IF(
                                M$5:AD$5=2,
                                M45:AD45,
                                ""),
                            "")
                            =0),
                        0,
                        GEOMEAN(IF(
                            ISNUMBER(M45:AD45),
                            IF(
                                M$5:AD$5=2,
                                M45:AD45,
                                ""),
                            "")))
                )
            )
        )
    )
)</f>
        <v>0</v>
      </c>
      <c r="J45" s="242">
        <v>45103</v>
      </c>
      <c r="K45" s="242">
        <v>45056</v>
      </c>
      <c r="L45" s="91" t="s">
        <v>69</v>
      </c>
      <c r="M45" s="192">
        <v>0</v>
      </c>
      <c r="N45" s="192">
        <v>5.5829952372552398</v>
      </c>
      <c r="O45" s="192" t="s">
        <v>409</v>
      </c>
      <c r="P45" s="192">
        <v>0</v>
      </c>
      <c r="Q45" s="192" t="s">
        <v>409</v>
      </c>
      <c r="R45" s="192">
        <v>0</v>
      </c>
      <c r="S45" s="192">
        <v>0</v>
      </c>
      <c r="T45" s="192" t="s">
        <v>409</v>
      </c>
      <c r="U45" s="192">
        <v>87.1</v>
      </c>
      <c r="V45" s="192" t="s">
        <v>409</v>
      </c>
      <c r="W45" s="192" t="s">
        <v>409</v>
      </c>
      <c r="X45" s="192" t="s">
        <v>409</v>
      </c>
      <c r="Y45" s="192">
        <v>-0.214285714285714</v>
      </c>
      <c r="Z45" s="192">
        <v>-100</v>
      </c>
      <c r="AA45" s="34"/>
      <c r="AB45" s="34"/>
      <c r="AC45" s="192"/>
      <c r="AD45" s="192"/>
      <c r="AE45" s="192"/>
      <c r="AF45" s="192"/>
      <c r="AG45" s="192"/>
      <c r="AH45" s="192"/>
    </row>
    <row r="46" spans="1:34" x14ac:dyDescent="0.2">
      <c r="A46" s="84">
        <v>39</v>
      </c>
      <c r="B46" s="84" t="str">
        <f ca="1"/>
        <v>Cameroon</v>
      </c>
      <c r="C46" s="84" t="str">
        <f ca="1"/>
        <v>CMR</v>
      </c>
      <c r="D46" s="219" t="str">
        <f ca="1"/>
        <v>SSF           Sub-Saharan Africa</v>
      </c>
      <c r="E46" s="219" t="str">
        <f ca="1"/>
        <v>Blend</v>
      </c>
      <c r="F46" s="190" t="str">
        <f t="shared" ca="1" si="12"/>
        <v/>
      </c>
      <c r="G46" s="80">
        <f>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0</v>
      </c>
      <c r="H46" s="80" cm="1">
        <f t="array" ref="H46">IF(
    SUM(IF(
            ISNUMBER(
                IF(
                    $M$4:$AD$4,
                    (M46:AD46),
                    "")),
            1,
            0))
        =0,
    NA(),
    IF(
        Parameters!$D$15=1,
        IF(
            SUM(--(ISNUMBER(IF($M$4:$AD$4=1,(M46:AD46),""))))&gt;0,
            MAX(IF(
                ISNUMBER(M46:AD46),
                IF(
                    M$4:AD$4=1,
                    M46:AD46,
                    ""),
                "")),
            MAX(IF(
                ISNUMBER(M46:AD46),
                IF(
                    M$4:AD$4=2,
                    M46:AD46,
                    ""),
                ""))
        ),
        IF(
            Parameters!$D$16=1,
            IFERROR(
                AVERAGE(IF(
                    ISNUMBER(M46:AD46),
                    IF(
                        M$4:AD$4=1,
                        M46:AD46,
                        ""),
                    "")),
                AVERAGE(IF(
                    ISNUMBER(M46:AD46),
                    IF(
                        M$4:AD$4=2,
                        M46:AD46,
                        ""),
                    ""))
            ),
            IF(
                Parameters!$D$17=1,
                IFERROR(
                    IF(
                        OR(
                            IF(
                                ISNUMBER(M46:AD46),
                                IF(
                                    M$4:AD$4=1,
                                    M46:AD46,
                                    ""),
                                "")
                            =0),
                        0,
                        GEOMEAN(IF(
                            ISNUMBER(M46:AD46),
                            IF(
                                M$4:AD$4=1,
                                M46:AD46,
                                ""),
                            ""))
                    ),
                    IF(
                        OR(IF(
                            ISNUMBER(M46:AD46),
                            IF(
                                M$4:AD$4=2,
                                M46:AD46,
                                ""),
                            "")
                            =0),
                        0,
                        GEOMEAN(IF(
                            ISNUMBER(M46:AD46),
                            IF(
                                M$4:AD$4=2,
                                M46:AD46,
                                ""),
                            "")))
                )
            )
        )
    )
)</f>
        <v>10</v>
      </c>
      <c r="I46" s="191" cm="1">
        <f t="array" ref="I46">IF(
    SUM(IF(
            ISNUMBER(
                IF(
                    $M$5:$AD$5,
                    (M46:AD46),
                    "")),
            1,
            0))
        =0,
    NA(),
    IF(
        Parameters!$D$15=1,
        IF(
            SUM(--(ISNUMBER(IF($M$5:$AD$5=1,(M46:AD46),""))))&gt;0,
            MAX(IF(
                ISNUMBER(M46:AD46),
                IF(
                    M$5:AD$5=1,
                    M46:AD46,
                    ""),
                "")),
            MAX(IF(
                ISNUMBER(M46:AD46),
                IF(
                    M$5:AD$5=2,
                    M46:AD46,
                    ""),
                ""))
        ),
        IF(
            Parameters!$D$16=1,
            IFERROR(
                AVERAGE(IF(
                    ISNUMBER(M46:AD46),
                    IF(
                        M$5:AD$5=1,
                        M46:AD46,
                        ""),
                    "")),
                AVERAGE(IF(
                    ISNUMBER(M46:AD46),
                    IF(
                        M$5:AD$5=2,
                        M46:AD46,
                        ""),
                    ""))
            ),
            IF(
                Parameters!$D$17=1,
                IFERROR(
                    IF(
                        OR(
                            IF(
                                ISNUMBER(M46:AD46),
                                IF(
                                    M$5:AD$5=1,
                                    M46:AD46,
                                    ""),
                                "")
                            =0),
                        0,
                        GEOMEAN(IF(
                            ISNUMBER(M46:AD46),
                            IF(
                                M$5:AD$5=1,
                                M46:AD46,
                                ""),
                            ""))
                    ),
                    IF(
                        OR(IF(
                            ISNUMBER(M46:AD46),
                            IF(
                                M$5:AD$5=2,
                                M46:AD46,
                                ""),
                            "")
                            =0),
                        0,
                        GEOMEAN(IF(
                            ISNUMBER(M46:AD46),
                            IF(
                                M$5:AD$5=2,
                                M46:AD46,
                                ""),
                            "")))
                )
            )
        )
    )
)</f>
        <v>0</v>
      </c>
      <c r="J46" s="242">
        <v>44778</v>
      </c>
      <c r="K46" s="242">
        <v>44753</v>
      </c>
      <c r="L46" s="91" t="s">
        <v>71</v>
      </c>
      <c r="M46" s="192">
        <v>10</v>
      </c>
      <c r="N46" s="192">
        <v>7.1044275886399699</v>
      </c>
      <c r="O46" s="192">
        <v>0</v>
      </c>
      <c r="P46" s="192">
        <v>0</v>
      </c>
      <c r="Q46" s="192" t="s">
        <v>409</v>
      </c>
      <c r="R46" s="192">
        <v>0</v>
      </c>
      <c r="S46" s="192">
        <v>0</v>
      </c>
      <c r="T46" s="192" t="s">
        <v>622</v>
      </c>
      <c r="U46" s="192">
        <v>94</v>
      </c>
      <c r="V46" s="192">
        <v>-1.7189522592736</v>
      </c>
      <c r="W46" s="192" t="s">
        <v>409</v>
      </c>
      <c r="X46" s="192" t="s">
        <v>409</v>
      </c>
      <c r="Y46" s="192">
        <v>0</v>
      </c>
      <c r="Z46" s="192">
        <v>-100</v>
      </c>
      <c r="AA46" s="34"/>
      <c r="AB46" s="34"/>
      <c r="AC46" s="192"/>
      <c r="AD46" s="192"/>
      <c r="AE46" s="192"/>
      <c r="AF46" s="192"/>
      <c r="AG46" s="192"/>
      <c r="AH46" s="192"/>
    </row>
    <row r="47" spans="1:34" x14ac:dyDescent="0.2">
      <c r="A47" s="84">
        <v>40</v>
      </c>
      <c r="B47" s="84" t="str">
        <f ca="1"/>
        <v>Congo, Dem. Rep.</v>
      </c>
      <c r="C47" s="84" t="str">
        <f ca="1"/>
        <v>COD</v>
      </c>
      <c r="D47" s="219" t="str">
        <f ca="1"/>
        <v>SSF           Sub-Saharan Africa</v>
      </c>
      <c r="E47" s="219" t="str">
        <f ca="1"/>
        <v>IDA</v>
      </c>
      <c r="F47" s="190" t="str">
        <f t="shared" ca="1" si="12"/>
        <v/>
      </c>
      <c r="G47" s="80">
        <f>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0</v>
      </c>
      <c r="H47" s="80" cm="1">
        <f t="array" ref="H47">IF(
    SUM(IF(
            ISNUMBER(
                IF(
                    $M$4:$AD$4,
                    (M47:AD47),
                    "")),
            1,
            0))
        =0,
    NA(),
    IF(
        Parameters!$D$15=1,
        IF(
            SUM(--(ISNUMBER(IF($M$4:$AD$4=1,(M47:AD47),""))))&gt;0,
            MAX(IF(
                ISNUMBER(M47:AD47),
                IF(
                    M$4:AD$4=1,
                    M47:AD47,
                    ""),
                "")),
            MAX(IF(
                ISNUMBER(M47:AD47),
                IF(
                    M$4:AD$4=2,
                    M47:AD47,
                    ""),
                ""))
        ),
        IF(
            Parameters!$D$16=1,
            IFERROR(
                AVERAGE(IF(
                    ISNUMBER(M47:AD47),
                    IF(
                        M$4:AD$4=1,
                        M47:AD47,
                        ""),
                    "")),
                AVERAGE(IF(
                    ISNUMBER(M47:AD47),
                    IF(
                        M$4:AD$4=2,
                        M47:AD47,
                        ""),
                    ""))
            ),
            IF(
                Parameters!$D$17=1,
                IFERROR(
                    IF(
                        OR(
                            IF(
                                ISNUMBER(M47:AD47),
                                IF(
                                    M$4:AD$4=1,
                                    M47:AD47,
                                    ""),
                                "")
                            =0),
                        0,
                        GEOMEAN(IF(
                            ISNUMBER(M47:AD47),
                            IF(
                                M$4:AD$4=1,
                                M47:AD47,
                                ""),
                            ""))
                    ),
                    IF(
                        OR(IF(
                            ISNUMBER(M47:AD47),
                            IF(
                                M$4:AD$4=2,
                                M47:AD47,
                                ""),
                            "")
                            =0),
                        0,
                        GEOMEAN(IF(
                            ISNUMBER(M47:AD47),
                            IF(
                                M$4:AD$4=2,
                                M47:AD47,
                                ""),
                            "")))
                )
            )
        )
    )
)</f>
        <v>10</v>
      </c>
      <c r="I47" s="191" cm="1">
        <f t="array" ref="I47">IF(
    SUM(IF(
            ISNUMBER(
                IF(
                    $M$5:$AD$5,
                    (M47:AD47),
                    "")),
            1,
            0))
        =0,
    NA(),
    IF(
        Parameters!$D$15=1,
        IF(
            SUM(--(ISNUMBER(IF($M$5:$AD$5=1,(M47:AD47),""))))&gt;0,
            MAX(IF(
                ISNUMBER(M47:AD47),
                IF(
                    M$5:AD$5=1,
                    M47:AD47,
                    ""),
                "")),
            MAX(IF(
                ISNUMBER(M47:AD47),
                IF(
                    M$5:AD$5=2,
                    M47:AD47,
                    ""),
                ""))
        ),
        IF(
            Parameters!$D$16=1,
            IFERROR(
                AVERAGE(IF(
                    ISNUMBER(M47:AD47),
                    IF(
                        M$5:AD$5=1,
                        M47:AD47,
                        ""),
                    "")),
                AVERAGE(IF(
                    ISNUMBER(M47:AD47),
                    IF(
                        M$5:AD$5=2,
                        M47:AD47,
                        ""),
                    ""))
            ),
            IF(
                Parameters!$D$17=1,
                IFERROR(
                    IF(
                        OR(
                            IF(
                                ISNUMBER(M47:AD47),
                                IF(
                                    M$5:AD$5=1,
                                    M47:AD47,
                                    ""),
                                "")
                            =0),
                        0,
                        GEOMEAN(IF(
                            ISNUMBER(M47:AD47),
                            IF(
                                M$5:AD$5=1,
                                M47:AD47,
                                ""),
                            ""))
                    ),
                    IF(
                        OR(IF(
                            ISNUMBER(M47:AD47),
                            IF(
                                M$5:AD$5=2,
                                M47:AD47,
                                ""),
                            "")
                            =0),
                        0,
                        GEOMEAN(IF(
                            ISNUMBER(M47:AD47),
                            IF(
                                M$5:AD$5=2,
                                M47:AD47,
                                ""),
                            "")))
                )
            )
        )
    )
)</f>
        <v>0</v>
      </c>
      <c r="J47" s="242">
        <v>45103</v>
      </c>
      <c r="K47" s="242">
        <v>44753</v>
      </c>
      <c r="L47" s="91" t="s">
        <v>72</v>
      </c>
      <c r="M47" s="192">
        <v>10</v>
      </c>
      <c r="N47" s="192">
        <v>10</v>
      </c>
      <c r="O47" s="192">
        <v>0</v>
      </c>
      <c r="P47" s="192">
        <v>0</v>
      </c>
      <c r="Q47" s="192" t="s">
        <v>409</v>
      </c>
      <c r="R47" s="192">
        <v>0</v>
      </c>
      <c r="S47" s="192">
        <v>0</v>
      </c>
      <c r="T47" s="192" t="s">
        <v>622</v>
      </c>
      <c r="U47" s="192">
        <v>107.2</v>
      </c>
      <c r="V47" s="192">
        <v>-1.2481042294147999</v>
      </c>
      <c r="W47" s="192" t="s">
        <v>409</v>
      </c>
      <c r="X47" s="192" t="s">
        <v>409</v>
      </c>
      <c r="Y47" s="192">
        <v>0</v>
      </c>
      <c r="Z47" s="192">
        <v>-100</v>
      </c>
      <c r="AA47" s="34"/>
      <c r="AB47" s="34"/>
      <c r="AC47" s="192"/>
      <c r="AD47" s="192"/>
      <c r="AE47" s="192"/>
      <c r="AF47" s="192"/>
      <c r="AG47" s="192"/>
      <c r="AH47" s="192"/>
    </row>
    <row r="48" spans="1:34" x14ac:dyDescent="0.2">
      <c r="A48" s="84">
        <v>41</v>
      </c>
      <c r="B48" s="84" t="str">
        <f ca="1"/>
        <v>Congo, Rep.</v>
      </c>
      <c r="C48" s="84" t="str">
        <f ca="1"/>
        <v>COG</v>
      </c>
      <c r="D48" s="219" t="str">
        <f ca="1"/>
        <v>SSF           Sub-Saharan Africa</v>
      </c>
      <c r="E48" s="219" t="str">
        <f ca="1"/>
        <v>Blend</v>
      </c>
      <c r="F48" s="190" t="str">
        <f t="shared" ca="1" si="12"/>
        <v/>
      </c>
      <c r="G48" s="80">
        <f>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0</v>
      </c>
      <c r="H48" s="80" cm="1">
        <f t="array" ref="H48">IF(
    SUM(IF(
            ISNUMBER(
                IF(
                    $M$4:$AD$4,
                    (M48:AD48),
                    "")),
            1,
            0))
        =0,
    NA(),
    IF(
        Parameters!$D$15=1,
        IF(
            SUM(--(ISNUMBER(IF($M$4:$AD$4=1,(M48:AD48),""))))&gt;0,
            MAX(IF(
                ISNUMBER(M48:AD48),
                IF(
                    M$4:AD$4=1,
                    M48:AD48,
                    ""),
                "")),
            MAX(IF(
                ISNUMBER(M48:AD48),
                IF(
                    M$4:AD$4=2,
                    M48:AD48,
                    ""),
                ""))
        ),
        IF(
            Parameters!$D$16=1,
            IFERROR(
                AVERAGE(IF(
                    ISNUMBER(M48:AD48),
                    IF(
                        M$4:AD$4=1,
                        M48:AD48,
                        ""),
                    "")),
                AVERAGE(IF(
                    ISNUMBER(M48:AD48),
                    IF(
                        M$4:AD$4=2,
                        M48:AD48,
                        ""),
                    ""))
            ),
            IF(
                Parameters!$D$17=1,
                IFERROR(
                    IF(
                        OR(
                            IF(
                                ISNUMBER(M48:AD48),
                                IF(
                                    M$4:AD$4=1,
                                    M48:AD48,
                                    ""),
                                "")
                            =0),
                        0,
                        GEOMEAN(IF(
                            ISNUMBER(M48:AD48),
                            IF(
                                M$4:AD$4=1,
                                M48:AD48,
                                ""),
                            ""))
                    ),
                    IF(
                        OR(IF(
                            ISNUMBER(M48:AD48),
                            IF(
                                M$4:AD$4=2,
                                M48:AD48,
                                ""),
                            "")
                            =0),
                        0,
                        GEOMEAN(IF(
                            ISNUMBER(M48:AD48),
                            IF(
                                M$4:AD$4=2,
                                M48:AD48,
                                ""),
                            "")))
                )
            )
        )
    )
)</f>
        <v>10</v>
      </c>
      <c r="I48" s="191" cm="1">
        <f t="array" ref="I48">IF(
    SUM(IF(
            ISNUMBER(
                IF(
                    $M$5:$AD$5,
                    (M48:AD48),
                    "")),
            1,
            0))
        =0,
    NA(),
    IF(
        Parameters!$D$15=1,
        IF(
            SUM(--(ISNUMBER(IF($M$5:$AD$5=1,(M48:AD48),""))))&gt;0,
            MAX(IF(
                ISNUMBER(M48:AD48),
                IF(
                    M$5:AD$5=1,
                    M48:AD48,
                    ""),
                "")),
            MAX(IF(
                ISNUMBER(M48:AD48),
                IF(
                    M$5:AD$5=2,
                    M48:AD48,
                    ""),
                ""))
        ),
        IF(
            Parameters!$D$16=1,
            IFERROR(
                AVERAGE(IF(
                    ISNUMBER(M48:AD48),
                    IF(
                        M$5:AD$5=1,
                        M48:AD48,
                        ""),
                    "")),
                AVERAGE(IF(
                    ISNUMBER(M48:AD48),
                    IF(
                        M$5:AD$5=2,
                        M48:AD48,
                        ""),
                    ""))
            ),
            IF(
                Parameters!$D$17=1,
                IFERROR(
                    IF(
                        OR(
                            IF(
                                ISNUMBER(M48:AD48),
                                IF(
                                    M$5:AD$5=1,
                                    M48:AD48,
                                    ""),
                                "")
                            =0),
                        0,
                        GEOMEAN(IF(
                            ISNUMBER(M48:AD48),
                            IF(
                                M$5:AD$5=1,
                                M48:AD48,
                                ""),
                            ""))
                    ),
                    IF(
                        OR(IF(
                            ISNUMBER(M48:AD48),
                            IF(
                                M$5:AD$5=2,
                                M48:AD48,
                                ""),
                            "")
                            =0),
                        0,
                        GEOMEAN(IF(
                            ISNUMBER(M48:AD48),
                            IF(
                                M$5:AD$5=2,
                                M48:AD48,
                                ""),
                            "")))
                )
            )
        )
    )
)</f>
        <v>0</v>
      </c>
      <c r="J48" s="242">
        <v>44778</v>
      </c>
      <c r="K48" s="242">
        <v>44753</v>
      </c>
      <c r="L48" s="91" t="s">
        <v>73</v>
      </c>
      <c r="M48" s="192">
        <v>10</v>
      </c>
      <c r="N48" s="192">
        <v>6.3767860292820604</v>
      </c>
      <c r="O48" s="192">
        <v>0</v>
      </c>
      <c r="P48" s="192">
        <v>0</v>
      </c>
      <c r="Q48" s="192" t="s">
        <v>409</v>
      </c>
      <c r="R48" s="192">
        <v>0</v>
      </c>
      <c r="S48" s="192">
        <v>0</v>
      </c>
      <c r="T48" s="192" t="s">
        <v>623</v>
      </c>
      <c r="U48" s="192">
        <v>90.7</v>
      </c>
      <c r="V48" s="192">
        <v>-0.42982075781360102</v>
      </c>
      <c r="W48" s="192" t="s">
        <v>409</v>
      </c>
      <c r="X48" s="192" t="s">
        <v>409</v>
      </c>
      <c r="Y48" s="192">
        <v>0</v>
      </c>
      <c r="Z48" s="192">
        <v>-100</v>
      </c>
      <c r="AA48" s="34"/>
      <c r="AB48" s="34"/>
      <c r="AC48" s="192"/>
      <c r="AD48" s="192"/>
      <c r="AE48" s="192"/>
      <c r="AF48" s="192"/>
      <c r="AG48" s="192"/>
      <c r="AH48" s="192"/>
    </row>
    <row r="49" spans="1:34" x14ac:dyDescent="0.2">
      <c r="A49" s="84">
        <v>42</v>
      </c>
      <c r="B49" s="84" t="str">
        <f ca="1"/>
        <v>Colombia</v>
      </c>
      <c r="C49" s="84" t="str">
        <f ca="1"/>
        <v>COL</v>
      </c>
      <c r="D49" s="219" t="str">
        <f ca="1"/>
        <v>LCN           Latin America &amp; Caribbean</v>
      </c>
      <c r="E49" s="219" t="str">
        <f ca="1"/>
        <v>IBRD</v>
      </c>
      <c r="F49" s="190" t="str">
        <f t="shared" ca="1" si="12"/>
        <v/>
      </c>
      <c r="G49" s="80">
        <f>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0</v>
      </c>
      <c r="H49" s="80" cm="1">
        <f t="array" ref="H49">IF(
    SUM(IF(
            ISNUMBER(
                IF(
                    $M$4:$AD$4,
                    (M49:AD49),
                    "")),
            1,
            0))
        =0,
    NA(),
    IF(
        Parameters!$D$15=1,
        IF(
            SUM(--(ISNUMBER(IF($M$4:$AD$4=1,(M49:AD49),""))))&gt;0,
            MAX(IF(
                ISNUMBER(M49:AD49),
                IF(
                    M$4:AD$4=1,
                    M49:AD49,
                    ""),
                "")),
            MAX(IF(
                ISNUMBER(M49:AD49),
                IF(
                    M$4:AD$4=2,
                    M49:AD49,
                    ""),
                ""))
        ),
        IF(
            Parameters!$D$16=1,
            IFERROR(
                AVERAGE(IF(
                    ISNUMBER(M49:AD49),
                    IF(
                        M$4:AD$4=1,
                        M49:AD49,
                        ""),
                    "")),
                AVERAGE(IF(
                    ISNUMBER(M49:AD49),
                    IF(
                        M$4:AD$4=2,
                        M49:AD49,
                        ""),
                    ""))
            ),
            IF(
                Parameters!$D$17=1,
                IFERROR(
                    IF(
                        OR(
                            IF(
                                ISNUMBER(M49:AD49),
                                IF(
                                    M$4:AD$4=1,
                                    M49:AD49,
                                    ""),
                                "")
                            =0),
                        0,
                        GEOMEAN(IF(
                            ISNUMBER(M49:AD49),
                            IF(
                                M$4:AD$4=1,
                                M49:AD49,
                                ""),
                            ""))
                    ),
                    IF(
                        OR(IF(
                            ISNUMBER(M49:AD49),
                            IF(
                                M$4:AD$4=2,
                                M49:AD49,
                                ""),
                            "")
                            =0),
                        0,
                        GEOMEAN(IF(
                            ISNUMBER(M49:AD49),
                            IF(
                                M$4:AD$4=2,
                                M49:AD49,
                                ""),
                            "")))
                )
            )
        )
    )
)</f>
        <v>3.5985182571882102</v>
      </c>
      <c r="I49" s="191" cm="1">
        <f t="array" ref="I49">IF(
    SUM(IF(
            ISNUMBER(
                IF(
                    $M$5:$AD$5,
                    (M49:AD49),
                    "")),
            1,
            0))
        =0,
    NA(),
    IF(
        Parameters!$D$15=1,
        IF(
            SUM(--(ISNUMBER(IF($M$5:$AD$5=1,(M49:AD49),""))))&gt;0,
            MAX(IF(
                ISNUMBER(M49:AD49),
                IF(
                    M$5:AD$5=1,
                    M49:AD49,
                    ""),
                "")),
            MAX(IF(
                ISNUMBER(M49:AD49),
                IF(
                    M$5:AD$5=2,
                    M49:AD49,
                    ""),
                ""))
        ),
        IF(
            Parameters!$D$16=1,
            IFERROR(
                AVERAGE(IF(
                    ISNUMBER(M49:AD49),
                    IF(
                        M$5:AD$5=1,
                        M49:AD49,
                        ""),
                    "")),
                AVERAGE(IF(
                    ISNUMBER(M49:AD49),
                    IF(
                        M$5:AD$5=2,
                        M49:AD49,
                        ""),
                    ""))
            ),
            IF(
                Parameters!$D$17=1,
                IFERROR(
                    IF(
                        OR(
                            IF(
                                ISNUMBER(M49:AD49),
                                IF(
                                    M$5:AD$5=1,
                                    M49:AD49,
                                    ""),
                                "")
                            =0),
                        0,
                        GEOMEAN(IF(
                            ISNUMBER(M49:AD49),
                            IF(
                                M$5:AD$5=1,
                                M49:AD49,
                                ""),
                            ""))
                    ),
                    IF(
                        OR(IF(
                            ISNUMBER(M49:AD49),
                            IF(
                                M$5:AD$5=2,
                                M49:AD49,
                                ""),
                            "")
                            =0),
                        0,
                        GEOMEAN(IF(
                            ISNUMBER(M49:AD49),
                            IF(
                                M$5:AD$5=2,
                                M49:AD49,
                                ""),
                            "")))
                )
            )
        )
    )
)</f>
        <v>0</v>
      </c>
      <c r="J49" s="242">
        <v>45103</v>
      </c>
      <c r="K49" s="242">
        <v>45142</v>
      </c>
      <c r="L49" s="91" t="s">
        <v>75</v>
      </c>
      <c r="M49" s="192">
        <v>0</v>
      </c>
      <c r="N49" s="192">
        <v>3.5985182571882102</v>
      </c>
      <c r="O49" s="192">
        <v>0</v>
      </c>
      <c r="P49" s="192">
        <v>0</v>
      </c>
      <c r="Q49" s="192" t="s">
        <v>409</v>
      </c>
      <c r="R49" s="192">
        <v>0</v>
      </c>
      <c r="S49" s="192">
        <v>0</v>
      </c>
      <c r="T49" s="192" t="s">
        <v>409</v>
      </c>
      <c r="U49" s="192">
        <v>78.099999999999994</v>
      </c>
      <c r="V49" s="192">
        <v>-2.09165850200813</v>
      </c>
      <c r="W49" s="192" t="s">
        <v>409</v>
      </c>
      <c r="X49" s="192" t="s">
        <v>409</v>
      </c>
      <c r="Y49" s="192">
        <v>0</v>
      </c>
      <c r="Z49" s="192">
        <v>-100</v>
      </c>
      <c r="AA49" s="34"/>
      <c r="AB49" s="34"/>
      <c r="AC49" s="192"/>
      <c r="AD49" s="192"/>
      <c r="AE49" s="192"/>
      <c r="AF49" s="192"/>
      <c r="AG49" s="192"/>
      <c r="AH49" s="192"/>
    </row>
    <row r="50" spans="1:34" x14ac:dyDescent="0.2">
      <c r="A50" s="84">
        <v>43</v>
      </c>
      <c r="B50" s="84" t="str">
        <f ca="1"/>
        <v>Comoros</v>
      </c>
      <c r="C50" s="84" t="str">
        <f ca="1"/>
        <v>COM</v>
      </c>
      <c r="D50" s="219" t="str">
        <f ca="1"/>
        <v>SSF           Sub-Saharan Africa</v>
      </c>
      <c r="E50" s="219" t="str">
        <f ca="1"/>
        <v>IDA</v>
      </c>
      <c r="F50" s="190" t="str">
        <f t="shared" ca="1" si="12"/>
        <v/>
      </c>
      <c r="G50" s="80">
        <f>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0</v>
      </c>
      <c r="H50" s="80" cm="1">
        <f t="array" ref="H50">IF(
    SUM(IF(
            ISNUMBER(
                IF(
                    $M$4:$AD$4,
                    (M50:AD50),
                    "")),
            1,
            0))
        =0,
    NA(),
    IF(
        Parameters!$D$15=1,
        IF(
            SUM(--(ISNUMBER(IF($M$4:$AD$4=1,(M50:AD50),""))))&gt;0,
            MAX(IF(
                ISNUMBER(M50:AD50),
                IF(
                    M$4:AD$4=1,
                    M50:AD50,
                    ""),
                "")),
            MAX(IF(
                ISNUMBER(M50:AD50),
                IF(
                    M$4:AD$4=2,
                    M50:AD50,
                    ""),
                ""))
        ),
        IF(
            Parameters!$D$16=1,
            IFERROR(
                AVERAGE(IF(
                    ISNUMBER(M50:AD50),
                    IF(
                        M$4:AD$4=1,
                        M50:AD50,
                        ""),
                    "")),
                AVERAGE(IF(
                    ISNUMBER(M50:AD50),
                    IF(
                        M$4:AD$4=2,
                        M50:AD50,
                        ""),
                    ""))
            ),
            IF(
                Parameters!$D$17=1,
                IFERROR(
                    IF(
                        OR(
                            IF(
                                ISNUMBER(M50:AD50),
                                IF(
                                    M$4:AD$4=1,
                                    M50:AD50,
                                    ""),
                                "")
                            =0),
                        0,
                        GEOMEAN(IF(
                            ISNUMBER(M50:AD50),
                            IF(
                                M$4:AD$4=1,
                                M50:AD50,
                                ""),
                            ""))
                    ),
                    IF(
                        OR(IF(
                            ISNUMBER(M50:AD50),
                            IF(
                                M$4:AD$4=2,
                                M50:AD50,
                                ""),
                            "")
                            =0),
                        0,
                        GEOMEAN(IF(
                            ISNUMBER(M50:AD50),
                            IF(
                                M$4:AD$4=2,
                                M50:AD50,
                                ""),
                            "")))
                )
            )
        )
    )
)</f>
        <v>10</v>
      </c>
      <c r="I50" s="191" cm="1">
        <f t="array" ref="I50">IF(
    SUM(IF(
            ISNUMBER(
                IF(
                    $M$5:$AD$5,
                    (M50:AD50),
                    "")),
            1,
            0))
        =0,
    NA(),
    IF(
        Parameters!$D$15=1,
        IF(
            SUM(--(ISNUMBER(IF($M$5:$AD$5=1,(M50:AD50),""))))&gt;0,
            MAX(IF(
                ISNUMBER(M50:AD50),
                IF(
                    M$5:AD$5=1,
                    M50:AD50,
                    ""),
                "")),
            MAX(IF(
                ISNUMBER(M50:AD50),
                IF(
                    M$5:AD$5=2,
                    M50:AD50,
                    ""),
                ""))
        ),
        IF(
            Parameters!$D$16=1,
            IFERROR(
                AVERAGE(IF(
                    ISNUMBER(M50:AD50),
                    IF(
                        M$5:AD$5=1,
                        M50:AD50,
                        ""),
                    "")),
                AVERAGE(IF(
                    ISNUMBER(M50:AD50),
                    IF(
                        M$5:AD$5=2,
                        M50:AD50,
                        ""),
                    ""))
            ),
            IF(
                Parameters!$D$17=1,
                IFERROR(
                    IF(
                        OR(
                            IF(
                                ISNUMBER(M50:AD50),
                                IF(
                                    M$5:AD$5=1,
                                    M50:AD50,
                                    ""),
                                "")
                            =0),
                        0,
                        GEOMEAN(IF(
                            ISNUMBER(M50:AD50),
                            IF(
                                M$5:AD$5=1,
                                M50:AD50,
                                ""),
                            ""))
                    ),
                    IF(
                        OR(IF(
                            ISNUMBER(M50:AD50),
                            IF(
                                M$5:AD$5=2,
                                M50:AD50,
                                ""),
                            "")
                            =0),
                        0,
                        GEOMEAN(IF(
                            ISNUMBER(M50:AD50),
                            IF(
                                M$5:AD$5=2,
                                M50:AD50,
                                ""),
                            "")))
                )
            )
        )
    )
)</f>
        <v>0</v>
      </c>
      <c r="J50" s="242">
        <v>44778</v>
      </c>
      <c r="K50" s="242">
        <v>45022</v>
      </c>
      <c r="L50" s="91" t="s">
        <v>77</v>
      </c>
      <c r="M50" s="192">
        <v>10</v>
      </c>
      <c r="N50" s="192">
        <v>4.5025577703298598</v>
      </c>
      <c r="O50" s="192" t="s">
        <v>409</v>
      </c>
      <c r="P50" s="192">
        <v>0</v>
      </c>
      <c r="Q50" s="192" t="s">
        <v>409</v>
      </c>
      <c r="R50" s="192" t="s">
        <v>409</v>
      </c>
      <c r="S50" s="192">
        <v>0</v>
      </c>
      <c r="T50" s="192" t="s">
        <v>623</v>
      </c>
      <c r="U50" s="192">
        <v>82.2</v>
      </c>
      <c r="V50" s="192" t="s">
        <v>409</v>
      </c>
      <c r="W50" s="192" t="s">
        <v>409</v>
      </c>
      <c r="X50" s="192" t="s">
        <v>409</v>
      </c>
      <c r="Y50" s="192" t="s">
        <v>409</v>
      </c>
      <c r="Z50" s="192">
        <v>-100</v>
      </c>
      <c r="AA50" s="34"/>
      <c r="AB50" s="34"/>
      <c r="AC50" s="192"/>
      <c r="AD50" s="192"/>
      <c r="AE50" s="192"/>
      <c r="AF50" s="192"/>
      <c r="AG50" s="192"/>
      <c r="AH50" s="192"/>
    </row>
    <row r="51" spans="1:34" x14ac:dyDescent="0.2">
      <c r="A51" s="84">
        <v>44</v>
      </c>
      <c r="B51" s="84" t="str">
        <f ca="1"/>
        <v>Cabo Verde</v>
      </c>
      <c r="C51" s="84" t="str">
        <f ca="1"/>
        <v>CPV</v>
      </c>
      <c r="D51" s="219" t="str">
        <f ca="1"/>
        <v>SSF           Sub-Saharan Africa</v>
      </c>
      <c r="E51" s="219" t="str">
        <f ca="1"/>
        <v>Blend</v>
      </c>
      <c r="F51" s="190" t="str">
        <f t="shared" ca="1" si="12"/>
        <v/>
      </c>
      <c r="G51" s="80">
        <f>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$M$4:$AD$4,
                    (M51:AD51),
                    "")),
            1,
            0))
        =0,
    NA(),
    IF(
        Parameters!$D$15=1,
        IF(
            SUM(--(ISNUMBER(IF($M$4:$AD$4=1,(M51:AD51),""))))&gt;0,
            MAX(IF(
                ISNUMBER(M51:AD51),
                IF(
                    M$4:AD$4=1,
                    M51:AD51,
                    ""),
                "")),
            MAX(IF(
                ISNUMBER(M51:AD51),
                IF(
                    M$4:AD$4=2,
                    M51:AD51,
                    ""),
                ""))
        ),
        IF(
            Parameters!$D$16=1,
            IFERROR(
                AVERAGE(IF(
                    ISNUMBER(M51:AD51),
                    IF(
                        M$4:AD$4=1,
                        M51:AD51,
                        ""),
                    "")),
                AVERAGE(IF(
                    ISNUMBER(M51:AD51),
                    IF(
                        M$4:AD$4=2,
                        M51:AD51,
                        ""),
                    ""))
            ),
            IF(
                Parameters!$D$17=1,
                IFERROR(
                    IF(
                        OR(
                            IF(
                                ISNUMBER(M51:AD51),
                                IF(
                                    M$4:AD$4=1,
                                    M51:AD51,
                                    ""),
                                "")
                            =0),
                        0,
                        GEOMEAN(IF(
                            ISNUMBER(M51:AD51),
                            IF(
                                M$4:AD$4=1,
                                M51:AD51,
                                ""),
                            ""))
                    ),
                    IF(
                        OR(IF(
                            ISNUMBER(M51:AD51),
                            IF(
                                M$4:AD$4=2,
                                M51:AD51,
                                ""),
                            "")
                            =0),
                        0,
                        GEOMEAN(IF(
                            ISNUMBER(M51:AD51),
                            IF(
                                M$4:AD$4=2,
                                M51:AD51,
                                ""),
                            "")))
                )
            )
        )
    )
)</f>
        <v>0</v>
      </c>
      <c r="I51" s="191" cm="1">
        <f t="array" ref="I51">IF(
    SUM(IF(
            ISNUMBER(
                IF(
                    $M$5:$AD$5,
                    (M51:AD51),
                    "")),
            1,
            0))
        =0,
    NA(),
    IF(
        Parameters!$D$15=1,
        IF(
            SUM(--(ISNUMBER(IF($M$5:$AD$5=1,(M51:AD51),""))))&gt;0,
            MAX(IF(
                ISNUMBER(M51:AD51),
                IF(
                    M$5:AD$5=1,
                    M51:AD51,
                    ""),
                "")),
            MAX(IF(
                ISNUMBER(M51:AD51),
                IF(
                    M$5:AD$5=2,
                    M51:AD51,
                    ""),
                ""))
        ),
        IF(
            Parameters!$D$16=1,
            IFERROR(
                AVERAGE(IF(
                    ISNUMBER(M51:AD51),
                    IF(
                        M$5:AD$5=1,
                        M51:AD51,
                        ""),
                    "")),
                AVERAGE(IF(
                    ISNUMBER(M51:AD51),
                    IF(
                        M$5:AD$5=2,
                        M51:AD51,
                        ""),
                    ""))
            ),
            IF(
                Parameters!$D$17=1,
                IFERROR(
                    IF(
                        OR(
                            IF(
                                ISNUMBER(M51:AD51),
                                IF(
                                    M$5:AD$5=1,
                                    M51:AD51,
                                    ""),
                                "")
                            =0),
                        0,
                        GEOMEAN(IF(
                            ISNUMBER(M51:AD51),
                            IF(
                                M$5:AD$5=1,
                                M51:AD51,
                                ""),
                            ""))
                    ),
                    IF(
                        OR(IF(
                            ISNUMBER(M51:AD51),
                            IF(
                                M$5:AD$5=2,
                                M51:AD51,
                                ""),
                            "")
                            =0),
                        0,
                        GEOMEAN(IF(
                            ISNUMBER(M51:AD51),
                            IF(
                                M$5:AD$5=2,
                                M51:AD51,
                                ""),
                            "")))
                )
            )
        )
    )
)</f>
        <v>0</v>
      </c>
      <c r="J51" s="242">
        <v>44860</v>
      </c>
      <c r="K51" s="242">
        <v>44860</v>
      </c>
      <c r="L51" s="91" t="s">
        <v>79</v>
      </c>
      <c r="M51" s="192">
        <v>0</v>
      </c>
      <c r="N51" s="192">
        <v>0</v>
      </c>
      <c r="O51" s="192" t="s">
        <v>409</v>
      </c>
      <c r="P51" s="192">
        <v>0</v>
      </c>
      <c r="Q51" s="192" t="s">
        <v>409</v>
      </c>
      <c r="R51" s="192">
        <v>0</v>
      </c>
      <c r="S51" s="192" t="s">
        <v>409</v>
      </c>
      <c r="T51" s="192" t="s">
        <v>409</v>
      </c>
      <c r="U51" s="192">
        <v>61.4</v>
      </c>
      <c r="V51" s="192" t="s">
        <v>409</v>
      </c>
      <c r="W51" s="192" t="s">
        <v>409</v>
      </c>
      <c r="X51" s="192" t="s">
        <v>409</v>
      </c>
      <c r="Y51" s="192">
        <v>0</v>
      </c>
      <c r="Z51" s="192" t="s">
        <v>409</v>
      </c>
      <c r="AA51" s="34"/>
      <c r="AB51" s="34"/>
      <c r="AC51" s="192"/>
      <c r="AD51" s="192"/>
      <c r="AE51" s="192"/>
      <c r="AF51" s="192"/>
      <c r="AG51" s="192"/>
      <c r="AH51" s="192"/>
    </row>
    <row r="52" spans="1:34" x14ac:dyDescent="0.2">
      <c r="A52" s="84">
        <v>45</v>
      </c>
      <c r="B52" s="84" t="str">
        <f ca="1"/>
        <v>Costa Rica</v>
      </c>
      <c r="C52" s="84" t="str">
        <f ca="1"/>
        <v>CRI</v>
      </c>
      <c r="D52" s="219" t="str">
        <f ca="1"/>
        <v>LCN           Latin America &amp; Caribbean</v>
      </c>
      <c r="E52" s="219" t="str">
        <f ca="1"/>
        <v>IBRD</v>
      </c>
      <c r="F52" s="190" t="str">
        <f t="shared" ca="1" si="12"/>
        <v/>
      </c>
      <c r="G52" s="80">
        <f>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0</v>
      </c>
      <c r="H52" s="80" cm="1">
        <f t="array" ref="H52">IF(
    SUM(IF(
            ISNUMBER(
                IF(
                    $M$4:$AD$4,
                    (M52:AD52),
                    "")),
            1,
            0))
        =0,
    NA(),
    IF(
        Parameters!$D$15=1,
        IF(
            SUM(--(ISNUMBER(IF($M$4:$AD$4=1,(M52:AD52),""))))&gt;0,
            MAX(IF(
                ISNUMBER(M52:AD52),
                IF(
                    M$4:AD$4=1,
                    M52:AD52,
                    ""),
                "")),
            MAX(IF(
                ISNUMBER(M52:AD52),
                IF(
                    M$4:AD$4=2,
                    M52:AD52,
                    ""),
                ""))
        ),
        IF(
            Parameters!$D$16=1,
            IFERROR(
                AVERAGE(IF(
                    ISNUMBER(M52:AD52),
                    IF(
                        M$4:AD$4=1,
                        M52:AD52,
                        ""),
                    "")),
                AVERAGE(IF(
                    ISNUMBER(M52:AD52),
                    IF(
                        M$4:AD$4=2,
                        M52:AD52,
                        ""),
                    ""))
            ),
            IF(
                Parameters!$D$17=1,
                IFERROR(
                    IF(
                        OR(
                            IF(
                                ISNUMBER(M52:AD52),
                                IF(
                                    M$4:AD$4=1,
                                    M52:AD52,
                                    ""),
                                "")
                            =0),
                        0,
                        GEOMEAN(IF(
                            ISNUMBER(M52:AD52),
                            IF(
                                M$4:AD$4=1,
                                M52:AD52,
                                ""),
                            ""))
                    ),
                    IF(
                        OR(IF(
                            ISNUMBER(M52:AD52),
                            IF(
                                M$4:AD$4=2,
                                M52:AD52,
                                ""),
                            "")
                            =0),
                        0,
                        GEOMEAN(IF(
                            ISNUMBER(M52:AD52),
                            IF(
                                M$4:AD$4=2,
                                M52:AD52,
                                ""),
                            "")))
                )
            )
        )
    )
)</f>
        <v>0</v>
      </c>
      <c r="I52" s="191" cm="1">
        <f t="array" ref="I52">IF(
    SUM(IF(
            ISNUMBER(
                IF(
                    $M$5:$AD$5,
                    (M52:AD52),
                    "")),
            1,
            0))
        =0,
    NA(),
    IF(
        Parameters!$D$15=1,
        IF(
            SUM(--(ISNUMBER(IF($M$5:$AD$5=1,(M52:AD52),""))))&gt;0,
            MAX(IF(
                ISNUMBER(M52:AD52),
                IF(
                    M$5:AD$5=1,
                    M52:AD52,
                    ""),
                "")),
            MAX(IF(
                ISNUMBER(M52:AD52),
                IF(
                    M$5:AD$5=2,
                    M52:AD52,
                    ""),
                ""))
        ),
        IF(
            Parameters!$D$16=1,
            IFERROR(
                AVERAGE(IF(
                    ISNUMBER(M52:AD52),
                    IF(
                        M$5:AD$5=1,
                        M52:AD52,
                        ""),
                    "")),
                AVERAGE(IF(
                    ISNUMBER(M52:AD52),
                    IF(
                        M$5:AD$5=2,
                        M52:AD52,
                        ""),
                    ""))
            ),
            IF(
                Parameters!$D$17=1,
                IFERROR(
                    IF(
                        OR(
                            IF(
                                ISNUMBER(M52:AD52),
                                IF(
                                    M$5:AD$5=1,
                                    M52:AD52,
                                    ""),
                                "")
                            =0),
                        0,
                        GEOMEAN(IF(
                            ISNUMBER(M52:AD52),
                            IF(
                                M$5:AD$5=1,
                                M52:AD52,
                                ""),
                            ""))
                    ),
                    IF(
                        OR(IF(
                            ISNUMBER(M52:AD52),
                            IF(
                                M$5:AD$5=2,
                                M52:AD52,
                                ""),
                            "")
                            =0),
                        0,
                        GEOMEAN(IF(
                            ISNUMBER(M52:AD52),
                            IF(
                                M$5:AD$5=2,
                                M52:AD52,
                                ""),
                            "")))
                )
            )
        )
    )
)</f>
        <v>7</v>
      </c>
      <c r="J52" s="242">
        <v>45103</v>
      </c>
      <c r="K52" s="242">
        <v>44900</v>
      </c>
      <c r="L52" s="91" t="s">
        <v>81</v>
      </c>
      <c r="M52" s="192">
        <v>0</v>
      </c>
      <c r="N52" s="192">
        <v>0</v>
      </c>
      <c r="O52" s="192" t="s">
        <v>409</v>
      </c>
      <c r="P52" s="192">
        <v>0</v>
      </c>
      <c r="Q52" s="192" t="s">
        <v>409</v>
      </c>
      <c r="R52" s="192">
        <v>7</v>
      </c>
      <c r="S52" s="192">
        <v>0</v>
      </c>
      <c r="T52" s="192" t="s">
        <v>409</v>
      </c>
      <c r="U52" s="192">
        <v>40.4</v>
      </c>
      <c r="V52" s="192" t="s">
        <v>409</v>
      </c>
      <c r="W52" s="192" t="s">
        <v>409</v>
      </c>
      <c r="X52" s="192" t="s">
        <v>409</v>
      </c>
      <c r="Y52" s="192">
        <v>0.214285714285714</v>
      </c>
      <c r="Z52" s="192">
        <v>-100</v>
      </c>
      <c r="AA52" s="34"/>
      <c r="AB52" s="34"/>
      <c r="AC52" s="192"/>
      <c r="AD52" s="192"/>
      <c r="AE52" s="192"/>
      <c r="AF52" s="192"/>
      <c r="AG52" s="192"/>
      <c r="AH52" s="192"/>
    </row>
    <row r="53" spans="1:34" x14ac:dyDescent="0.2">
      <c r="A53" s="84">
        <v>46</v>
      </c>
      <c r="B53" s="84" t="str">
        <f ca="1"/>
        <v>Cuba</v>
      </c>
      <c r="C53" s="84" t="str">
        <f ca="1"/>
        <v>CUB</v>
      </c>
      <c r="D53" s="219" t="str">
        <f ca="1"/>
        <v>LCN           Latin America &amp; Caribbean</v>
      </c>
      <c r="E53" s="219" t="str">
        <f ca="1"/>
        <v>NA</v>
      </c>
      <c r="F53" s="190" t="str">
        <f t="shared" ca="1" si="12"/>
        <v/>
      </c>
      <c r="G53" s="80">
        <f>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$M$4:$AD$4,
                    (M53:AD53),
                    "")),
            1,
            0))
        =0,
    NA(),
    IF(
        Parameters!$D$15=1,
        IF(
            SUM(--(ISNUMBER(IF($M$4:$AD$4=1,(M53:AD53),""))))&gt;0,
            MAX(IF(
                ISNUMBER(M53:AD53),
                IF(
                    M$4:AD$4=1,
                    M53:AD53,
                    ""),
                "")),
            MAX(IF(
                ISNUMBER(M53:AD53),
                IF(
                    M$4:AD$4=2,
                    M53:AD53,
                    ""),
                ""))
        ),
        IF(
            Parameters!$D$16=1,
            IFERROR(
                AVERAGE(IF(
                    ISNUMBER(M53:AD53),
                    IF(
                        M$4:AD$4=1,
                        M53:AD53,
                        ""),
                    "")),
                AVERAGE(IF(
                    ISNUMBER(M53:AD53),
                    IF(
                        M$4:AD$4=2,
                        M53:AD53,
                        ""),
                    ""))
            ),
            IF(
                Parameters!$D$17=1,
                IFERROR(
                    IF(
                        OR(
                            IF(
                                ISNUMBER(M53:AD53),
                                IF(
                                    M$4:AD$4=1,
                                    M53:AD53,
                                    ""),
                                "")
                            =0),
                        0,
                        GEOMEAN(IF(
                            ISNUMBER(M53:AD53),
                            IF(
                                M$4:AD$4=1,
                                M53:AD53,
                                ""),
                            ""))
                    ),
                    IF(
                        OR(IF(
                            ISNUMBER(M53:AD53),
                            IF(
                                M$4:AD$4=2,
                                M53:AD53,
                                ""),
                            "")
                            =0),
                        0,
                        GEOMEAN(IF(
                            ISNUMBER(M53:AD53),
                            IF(
                                M$4:AD$4=2,
                                M53:AD53,
                                ""),
                            "")))
                )
            )
        )
    )
)</f>
        <v>0</v>
      </c>
      <c r="I53" s="191" cm="1">
        <f t="array" ref="I53">IF(
    SUM(IF(
            ISNUMBER(
                IF(
                    $M$5:$AD$5,
                    (M53:AD53),
                    "")),
            1,
            0))
        =0,
    NA(),
    IF(
        Parameters!$D$15=1,
        IF(
            SUM(--(ISNUMBER(IF($M$5:$AD$5=1,(M53:AD53),""))))&gt;0,
            MAX(IF(
                ISNUMBER(M53:AD53),
                IF(
                    M$5:AD$5=1,
                    M53:AD53,
                    ""),
                "")),
            MAX(IF(
                ISNUMBER(M53:AD53),
                IF(
                    M$5:AD$5=2,
                    M53:AD53,
                    ""),
                ""))
        ),
        IF(
            Parameters!$D$16=1,
            IFERROR(
                AVERAGE(IF(
                    ISNUMBER(M53:AD53),
                    IF(
                        M$5:AD$5=1,
                        M53:AD53,
                        ""),
                    "")),
                AVERAGE(IF(
                    ISNUMBER(M53:AD53),
                    IF(
                        M$5:AD$5=2,
                        M53:AD53,
                        ""),
                    ""))
            ),
            IF(
                Parameters!$D$17=1,
                IFERROR(
                    IF(
                        OR(
                            IF(
                                ISNUMBER(M53:AD53),
                                IF(
                                    M$5:AD$5=1,
                                    M53:AD53,
                                    ""),
                                "")
                            =0),
                        0,
                        GEOMEAN(IF(
                            ISNUMBER(M53:AD53),
                            IF(
                                M$5:AD$5=1,
                                M53:AD53,
                                ""),
                            ""))
                    ),
                    IF(
                        OR(IF(
                            ISNUMBER(M53:AD53),
                            IF(
                                M$5:AD$5=2,
                                M53:AD53,
                                ""),
                            "")
                            =0),
                        0,
                        GEOMEAN(IF(
                            ISNUMBER(M53:AD53),
                            IF(
                                M$5:AD$5=2,
                                M53:AD53,
                                ""),
                            "")))
                )
            )
        )
    )
)</f>
        <v>0</v>
      </c>
      <c r="J53" s="242">
        <v>45103</v>
      </c>
      <c r="K53" s="242">
        <v>45142</v>
      </c>
      <c r="L53" s="91" t="s">
        <v>83</v>
      </c>
      <c r="M53" s="192">
        <v>0</v>
      </c>
      <c r="N53" s="192">
        <v>0</v>
      </c>
      <c r="O53" s="192" t="s">
        <v>409</v>
      </c>
      <c r="P53" s="192">
        <v>0</v>
      </c>
      <c r="Q53" s="192" t="s">
        <v>409</v>
      </c>
      <c r="R53" s="192">
        <v>0</v>
      </c>
      <c r="S53" s="192">
        <v>0</v>
      </c>
      <c r="T53" s="192" t="s">
        <v>409</v>
      </c>
      <c r="U53" s="192">
        <v>59.5</v>
      </c>
      <c r="V53" s="192" t="s">
        <v>409</v>
      </c>
      <c r="W53" s="192" t="s">
        <v>409</v>
      </c>
      <c r="X53" s="192" t="s">
        <v>409</v>
      </c>
      <c r="Y53" s="192">
        <v>0</v>
      </c>
      <c r="Z53" s="192">
        <v>-100</v>
      </c>
      <c r="AA53" s="34"/>
      <c r="AB53" s="34"/>
      <c r="AC53" s="192"/>
      <c r="AD53" s="192"/>
      <c r="AE53" s="192"/>
      <c r="AF53" s="192"/>
      <c r="AG53" s="192"/>
      <c r="AH53" s="192"/>
    </row>
    <row r="54" spans="1:34" x14ac:dyDescent="0.2">
      <c r="A54" s="84">
        <v>47</v>
      </c>
      <c r="B54" s="84" t="str">
        <f ca="1"/>
        <v>Curaçao</v>
      </c>
      <c r="C54" s="84" t="str">
        <f ca="1"/>
        <v>CUW</v>
      </c>
      <c r="D54" s="219" t="str">
        <f ca="1"/>
        <v>LCN           Latin America &amp; Caribbean</v>
      </c>
      <c r="E54" s="219" t="str">
        <f ca="1"/>
        <v>NA</v>
      </c>
      <c r="F54" s="190" t="str">
        <f t="shared" ca="1" si="12"/>
        <v/>
      </c>
      <c r="G54" s="80">
        <f>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0</v>
      </c>
      <c r="H54" s="80" cm="1">
        <f t="array" ref="H54">IF(
    SUM(IF(
            ISNUMBER(
                IF(
                    $M$4:$AD$4,
                    (M54:AD54),
                    "")),
            1,
            0))
        =0,
    NA(),
    IF(
        Parameters!$D$15=1,
        IF(
            SUM(--(ISNUMBER(IF($M$4:$AD$4=1,(M54:AD54),""))))&gt;0,
            MAX(IF(
                ISNUMBER(M54:AD54),
                IF(
                    M$4:AD$4=1,
                    M54:AD54,
                    ""),
                "")),
            MAX(IF(
                ISNUMBER(M54:AD54),
                IF(
                    M$4:AD$4=2,
                    M54:AD54,
                    ""),
                ""))
        ),
        IF(
            Parameters!$D$16=1,
            IFERROR(
                AVERAGE(IF(
                    ISNUMBER(M54:AD54),
                    IF(
                        M$4:AD$4=1,
                        M54:AD54,
                        ""),
                    "")),
                AVERAGE(IF(
                    ISNUMBER(M54:AD54),
                    IF(
                        M$4:AD$4=2,
                        M54:AD54,
                        ""),
                    ""))
            ),
            IF(
                Parameters!$D$17=1,
                IFERROR(
                    IF(
                        OR(
                            IF(
                                ISNUMBER(M54:AD54),
                                IF(
                                    M$4:AD$4=1,
                                    M54:AD54,
                                    ""),
                                "")
                            =0),
                        0,
                        GEOMEAN(IF(
                            ISNUMBER(M54:AD54),
                            IF(
                                M$4:AD$4=1,
                                M54:AD54,
                                ""),
                            ""))
                    ),
                    IF(
                        OR(IF(
                            ISNUMBER(M54:AD54),
                            IF(
                                M$4:AD$4=2,
                                M54:AD54,
                                ""),
                            "")
                            =0),
                        0,
                        GEOMEAN(IF(
                            ISNUMBER(M54:AD54),
                            IF(
                                M$4:AD$4=2,
                                M54:AD54,
                                ""),
                            "")))
                )
            )
        )
    )
)</f>
        <v>0</v>
      </c>
      <c r="I54" s="191" cm="1">
        <f t="array" ref="I54">IF(
    SUM(IF(
            ISNUMBER(
                IF(
                    $M$5:$AD$5,
                    (M54:AD54),
                    "")),
            1,
            0))
        =0,
    NA(),
    IF(
        Parameters!$D$15=1,
        IF(
            SUM(--(ISNUMBER(IF($M$5:$AD$5=1,(M54:AD54),""))))&gt;0,
            MAX(IF(
                ISNUMBER(M54:AD54),
                IF(
                    M$5:AD$5=1,
                    M54:AD54,
                    ""),
                "")),
            MAX(IF(
                ISNUMBER(M54:AD54),
                IF(
                    M$5:AD$5=2,
                    M54:AD54,
                    ""),
                ""))
        ),
        IF(
            Parameters!$D$16=1,
            IFERROR(
                AVERAGE(IF(
                    ISNUMBER(M54:AD54),
                    IF(
                        M$5:AD$5=1,
                        M54:AD54,
                        ""),
                    "")),
                AVERAGE(IF(
                    ISNUMBER(M54:AD54),
                    IF(
                        M$5:AD$5=2,
                        M54:AD54,
                        ""),
                    ""))
            ),
            IF(
                Parameters!$D$17=1,
                IFERROR(
                    IF(
                        OR(
                            IF(
                                ISNUMBER(M54:AD54),
                                IF(
                                    M$5:AD$5=1,
                                    M54:AD54,
                                    ""),
                                "")
                            =0),
                        0,
                        GEOMEAN(IF(
                            ISNUMBER(M54:AD54),
                            IF(
                                M$5:AD$5=1,
                                M54:AD54,
                                ""),
                            ""))
                    ),
                    IF(
                        OR(IF(
                            ISNUMBER(M54:AD54),
                            IF(
                                M$5:AD$5=2,
                                M54:AD54,
                                ""),
                            "")
                            =0),
                        0,
                        GEOMEAN(IF(
                            ISNUMBER(M54:AD54),
                            IF(
                                M$5:AD$5=2,
                                M54:AD54,
                                ""),
                            "")))
                )
            )
        )
    )
)</f>
        <v>0</v>
      </c>
      <c r="J54" s="242" t="s">
        <v>409</v>
      </c>
      <c r="K54" s="242" t="s">
        <v>409</v>
      </c>
      <c r="L54" s="91" t="s">
        <v>704</v>
      </c>
      <c r="M54" s="192">
        <v>0</v>
      </c>
      <c r="N54" s="192" t="s">
        <v>409</v>
      </c>
      <c r="O54" s="192" t="s">
        <v>409</v>
      </c>
      <c r="P54" s="192">
        <v>0</v>
      </c>
      <c r="Q54" s="192" t="s">
        <v>409</v>
      </c>
      <c r="R54" s="192" t="s">
        <v>409</v>
      </c>
      <c r="S54" s="192" t="s">
        <v>409</v>
      </c>
      <c r="T54" s="192" t="s">
        <v>409</v>
      </c>
      <c r="U54" s="192" t="s">
        <v>409</v>
      </c>
      <c r="V54" s="192" t="s">
        <v>409</v>
      </c>
      <c r="W54" s="192" t="s">
        <v>409</v>
      </c>
      <c r="X54" s="192" t="s">
        <v>409</v>
      </c>
      <c r="Y54" s="192" t="s">
        <v>409</v>
      </c>
      <c r="Z54" s="192" t="s">
        <v>409</v>
      </c>
      <c r="AA54" s="34"/>
      <c r="AB54" s="34"/>
      <c r="AC54" s="192"/>
      <c r="AD54" s="192"/>
      <c r="AE54" s="192"/>
      <c r="AF54" s="192"/>
      <c r="AG54" s="192"/>
      <c r="AH54" s="192"/>
    </row>
    <row r="55" spans="1:34" x14ac:dyDescent="0.2">
      <c r="A55" s="84">
        <v>48</v>
      </c>
      <c r="B55" s="84" t="str">
        <f ca="1"/>
        <v>Cayman Islands</v>
      </c>
      <c r="C55" s="84" t="str">
        <f ca="1"/>
        <v>CYM</v>
      </c>
      <c r="D55" s="219" t="str">
        <f ca="1"/>
        <v>LCN           Latin America &amp; Caribbean</v>
      </c>
      <c r="E55" s="219" t="str">
        <f ca="1"/>
        <v>NA</v>
      </c>
      <c r="F55" s="190" t="str">
        <f t="shared" ca="1" si="12"/>
        <v/>
      </c>
      <c r="G55" s="80">
        <f>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0</v>
      </c>
      <c r="H55" s="80" cm="1">
        <f t="array" ref="H55">IF(
    SUM(IF(
            ISNUMBER(
                IF(
                    $M$4:$AD$4,
                    (M55:AD55),
                    "")),
            1,
            0))
        =0,
    NA(),
    IF(
        Parameters!$D$15=1,
        IF(
            SUM(--(ISNUMBER(IF($M$4:$AD$4=1,(M55:AD55),""))))&gt;0,
            MAX(IF(
                ISNUMBER(M55:AD55),
                IF(
                    M$4:AD$4=1,
                    M55:AD55,
                    ""),
                "")),
            MAX(IF(
                ISNUMBER(M55:AD55),
                IF(
                    M$4:AD$4=2,
                    M55:AD55,
                    ""),
                ""))
        ),
        IF(
            Parameters!$D$16=1,
            IFERROR(
                AVERAGE(IF(
                    ISNUMBER(M55:AD55),
                    IF(
                        M$4:AD$4=1,
                        M55:AD55,
                        ""),
                    "")),
                AVERAGE(IF(
                    ISNUMBER(M55:AD55),
                    IF(
                        M$4:AD$4=2,
                        M55:AD55,
                        ""),
                    ""))
            ),
            IF(
                Parameters!$D$17=1,
                IFERROR(
                    IF(
                        OR(
                            IF(
                                ISNUMBER(M55:AD55),
                                IF(
                                    M$4:AD$4=1,
                                    M55:AD55,
                                    ""),
                                "")
                            =0),
                        0,
                        GEOMEAN(IF(
                            ISNUMBER(M55:AD55),
                            IF(
                                M$4:AD$4=1,
                                M55:AD55,
                                ""),
                            ""))
                    ),
                    IF(
                        OR(IF(
                            ISNUMBER(M55:AD55),
                            IF(
                                M$4:AD$4=2,
                                M55:AD55,
                                ""),
                            "")
                            =0),
                        0,
                        GEOMEAN(IF(
                            ISNUMBER(M55:AD55),
                            IF(
                                M$4:AD$4=2,
                                M55:AD55,
                                ""),
                            "")))
                )
            )
        )
    )
)</f>
        <v>0</v>
      </c>
      <c r="I55" s="191" cm="1">
        <f t="array" ref="I55">IF(
    SUM(IF(
            ISNUMBER(
                IF(
                    $M$5:$AD$5,
                    (M55:AD55),
                    "")),
            1,
            0))
        =0,
    NA(),
    IF(
        Parameters!$D$15=1,
        IF(
            SUM(--(ISNUMBER(IF($M$5:$AD$5=1,(M55:AD55),""))))&gt;0,
            MAX(IF(
                ISNUMBER(M55:AD55),
                IF(
                    M$5:AD$5=1,
                    M55:AD55,
                    ""),
                "")),
            MAX(IF(
                ISNUMBER(M55:AD55),
                IF(
                    M$5:AD$5=2,
                    M55:AD55,
                    ""),
                ""))
        ),
        IF(
            Parameters!$D$16=1,
            IFERROR(
                AVERAGE(IF(
                    ISNUMBER(M55:AD55),
                    IF(
                        M$5:AD$5=1,
                        M55:AD55,
                        ""),
                    "")),
                AVERAGE(IF(
                    ISNUMBER(M55:AD55),
                    IF(
                        M$5:AD$5=2,
                        M55:AD55,
                        ""),
                    ""))
            ),
            IF(
                Parameters!$D$17=1,
                IFERROR(
                    IF(
                        OR(
                            IF(
                                ISNUMBER(M55:AD55),
                                IF(
                                    M$5:AD$5=1,
                                    M55:AD55,
                                    ""),
                                "")
                            =0),
                        0,
                        GEOMEAN(IF(
                            ISNUMBER(M55:AD55),
                            IF(
                                M$5:AD$5=1,
                                M55:AD55,
                                ""),
                            ""))
                    ),
                    IF(
                        OR(IF(
                            ISNUMBER(M55:AD55),
                            IF(
                                M$5:AD$5=2,
                                M55:AD55,
                                ""),
                            "")
                            =0),
                        0,
                        GEOMEAN(IF(
                            ISNUMBER(M55:AD55),
                            IF(
                                M$5:AD$5=2,
                                M55:AD55,
                                ""),
                            "")))
                )
            )
        )
    )
)</f>
        <v>0</v>
      </c>
      <c r="J55" s="242" t="s">
        <v>409</v>
      </c>
      <c r="K55" s="242">
        <v>44887</v>
      </c>
      <c r="L55" s="91" t="s">
        <v>705</v>
      </c>
      <c r="M55" s="192">
        <v>0</v>
      </c>
      <c r="N55" s="192" t="s">
        <v>409</v>
      </c>
      <c r="O55" s="192" t="s">
        <v>409</v>
      </c>
      <c r="P55" s="192">
        <v>0</v>
      </c>
      <c r="Q55" s="192" t="s">
        <v>409</v>
      </c>
      <c r="R55" s="192">
        <v>0</v>
      </c>
      <c r="S55" s="192" t="s">
        <v>409</v>
      </c>
      <c r="T55" s="192" t="s">
        <v>409</v>
      </c>
      <c r="U55" s="192" t="s">
        <v>409</v>
      </c>
      <c r="V55" s="192" t="s">
        <v>409</v>
      </c>
      <c r="W55" s="192" t="s">
        <v>409</v>
      </c>
      <c r="X55" s="192" t="s">
        <v>409</v>
      </c>
      <c r="Y55" s="192">
        <v>0</v>
      </c>
      <c r="Z55" s="192" t="s">
        <v>409</v>
      </c>
      <c r="AA55" s="34"/>
      <c r="AB55" s="34"/>
      <c r="AC55" s="192"/>
      <c r="AD55" s="192"/>
      <c r="AE55" s="192"/>
      <c r="AF55" s="192"/>
      <c r="AG55" s="192"/>
      <c r="AH55" s="192"/>
    </row>
    <row r="56" spans="1:34" x14ac:dyDescent="0.2">
      <c r="A56" s="84">
        <v>49</v>
      </c>
      <c r="B56" s="84" t="str">
        <f ca="1"/>
        <v>Cyprus</v>
      </c>
      <c r="C56" s="84" t="str">
        <f ca="1"/>
        <v>CYP</v>
      </c>
      <c r="D56" s="219" t="str">
        <f ca="1"/>
        <v>ECS           Europe &amp; Central Asia</v>
      </c>
      <c r="E56" s="219" t="str">
        <f ca="1"/>
        <v>NA</v>
      </c>
      <c r="F56" s="190" t="str">
        <f t="shared" ca="1" si="12"/>
        <v/>
      </c>
      <c r="G56" s="80">
        <f>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$M$4:$AD$4,
                    (M56:AD56),
                    "")),
            1,
            0))
        =0,
    NA(),
    IF(
        Parameters!$D$15=1,
        IF(
            SUM(--(ISNUMBER(IF($M$4:$AD$4=1,(M56:AD56),""))))&gt;0,
            MAX(IF(
                ISNUMBER(M56:AD56),
                IF(
                    M$4:AD$4=1,
                    M56:AD56,
                    ""),
                "")),
            MAX(IF(
                ISNUMBER(M56:AD56),
                IF(
                    M$4:AD$4=2,
                    M56:AD56,
                    ""),
                ""))
        ),
        IF(
            Parameters!$D$16=1,
            IFERROR(
                AVERAGE(IF(
                    ISNUMBER(M56:AD56),
                    IF(
                        M$4:AD$4=1,
                        M56:AD56,
                        ""),
                    "")),
                AVERAGE(IF(
                    ISNUMBER(M56:AD56),
                    IF(
                        M$4:AD$4=2,
                        M56:AD56,
                        ""),
                    ""))
            ),
            IF(
                Parameters!$D$17=1,
                IFERROR(
                    IF(
                        OR(
                            IF(
                                ISNUMBER(M56:AD56),
                                IF(
                                    M$4:AD$4=1,
                                    M56:AD56,
                                    ""),
                                "")
                            =0),
                        0,
                        GEOMEAN(IF(
                            ISNUMBER(M56:AD56),
                            IF(
                                M$4:AD$4=1,
                                M56:AD56,
                                ""),
                            ""))
                    ),
                    IF(
                        OR(IF(
                            ISNUMBER(M56:AD56),
                            IF(
                                M$4:AD$4=2,
                                M56:AD56,
                                ""),
                            "")
                            =0),
                        0,
                        GEOMEAN(IF(
                            ISNUMBER(M56:AD56),
                            IF(
                                M$4:AD$4=2,
                                M56:AD56,
                                ""),
                            "")))
                )
            )
        )
    )
)</f>
        <v>0</v>
      </c>
      <c r="I56" s="191" cm="1">
        <f t="array" ref="I56">IF(
    SUM(IF(
            ISNUMBER(
                IF(
                    $M$5:$AD$5,
                    (M56:AD56),
                    "")),
            1,
            0))
        =0,
    NA(),
    IF(
        Parameters!$D$15=1,
        IF(
            SUM(--(ISNUMBER(IF($M$5:$AD$5=1,(M56:AD56),""))))&gt;0,
            MAX(IF(
                ISNUMBER(M56:AD56),
                IF(
                    M$5:AD$5=1,
                    M56:AD56,
                    ""),
                "")),
            MAX(IF(
                ISNUMBER(M56:AD56),
                IF(
                    M$5:AD$5=2,
                    M56:AD56,
                    ""),
                ""))
        ),
        IF(
            Parameters!$D$16=1,
            IFERROR(
                AVERAGE(IF(
                    ISNUMBER(M56:AD56),
                    IF(
                        M$5:AD$5=1,
                        M56:AD56,
                        ""),
                    "")),
                AVERAGE(IF(
                    ISNUMBER(M56:AD56),
                    IF(
                        M$5:AD$5=2,
                        M56:AD56,
                        ""),
                    ""))
            ),
            IF(
                Parameters!$D$17=1,
                IFERROR(
                    IF(
                        OR(
                            IF(
                                ISNUMBER(M56:AD56),
                                IF(
                                    M$5:AD$5=1,
                                    M56:AD56,
                                    ""),
                                "")
                            =0),
                        0,
                        GEOMEAN(IF(
                            ISNUMBER(M56:AD56),
                            IF(
                                M$5:AD$5=1,
                                M56:AD56,
                                ""),
                            ""))
                    ),
                    IF(
                        OR(IF(
                            ISNUMBER(M56:AD56),
                            IF(
                                M$5:AD$5=2,
                                M56:AD56,
                                ""),
                            "")
                            =0),
                        0,
                        GEOMEAN(IF(
                            ISNUMBER(M56:AD56),
                            IF(
                                M$5:AD$5=2,
                                M56:AD56,
                                ""),
                            "")))
                )
            )
        )
    )
)</f>
        <v>0</v>
      </c>
      <c r="J56" s="242">
        <v>45103</v>
      </c>
      <c r="K56" s="242">
        <v>44966</v>
      </c>
      <c r="L56" s="91" t="s">
        <v>85</v>
      </c>
      <c r="M56" s="192">
        <v>0</v>
      </c>
      <c r="N56" s="192">
        <v>0</v>
      </c>
      <c r="O56" s="192" t="s">
        <v>409</v>
      </c>
      <c r="P56" s="192">
        <v>0</v>
      </c>
      <c r="Q56" s="192" t="s">
        <v>409</v>
      </c>
      <c r="R56" s="192">
        <v>0</v>
      </c>
      <c r="S56" s="192">
        <v>0</v>
      </c>
      <c r="T56" s="192" t="s">
        <v>409</v>
      </c>
      <c r="U56" s="192">
        <v>57</v>
      </c>
      <c r="V56" s="192" t="s">
        <v>409</v>
      </c>
      <c r="W56" s="192" t="s">
        <v>409</v>
      </c>
      <c r="X56" s="192" t="s">
        <v>409</v>
      </c>
      <c r="Y56" s="192">
        <v>0</v>
      </c>
      <c r="Z56" s="192">
        <v>-100</v>
      </c>
      <c r="AA56" s="34"/>
      <c r="AB56" s="34"/>
      <c r="AC56" s="192"/>
      <c r="AD56" s="192"/>
      <c r="AE56" s="192"/>
      <c r="AF56" s="192"/>
      <c r="AG56" s="192"/>
      <c r="AH56" s="192"/>
    </row>
    <row r="57" spans="1:34" x14ac:dyDescent="0.2">
      <c r="A57" s="84">
        <v>50</v>
      </c>
      <c r="B57" s="84" t="str">
        <f ca="1"/>
        <v>Czech Republic</v>
      </c>
      <c r="C57" s="84" t="str">
        <f ca="1"/>
        <v>CZE</v>
      </c>
      <c r="D57" s="219" t="str">
        <f ca="1"/>
        <v>ECS           Europe &amp; Central Asia</v>
      </c>
      <c r="E57" s="219" t="str">
        <f ca="1"/>
        <v>NA</v>
      </c>
      <c r="F57" s="190" t="str">
        <f t="shared" ca="1" si="12"/>
        <v/>
      </c>
      <c r="G57" s="80">
        <f>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$M$4:$AD$4,
                    (M57:AD57),
                    "")),
            1,
            0))
        =0,
    NA(),
    IF(
        Parameters!$D$15=1,
        IF(
            SUM(--(ISNUMBER(IF($M$4:$AD$4=1,(M57:AD57),""))))&gt;0,
            MAX(IF(
                ISNUMBER(M57:AD57),
                IF(
                    M$4:AD$4=1,
                    M57:AD57,
                    ""),
                "")),
            MAX(IF(
                ISNUMBER(M57:AD57),
                IF(
                    M$4:AD$4=2,
                    M57:AD57,
                    ""),
                ""))
        ),
        IF(
            Parameters!$D$16=1,
            IFERROR(
                AVERAGE(IF(
                    ISNUMBER(M57:AD57),
                    IF(
                        M$4:AD$4=1,
                        M57:AD57,
                        ""),
                    "")),
                AVERAGE(IF(
                    ISNUMBER(M57:AD57),
                    IF(
                        M$4:AD$4=2,
                        M57:AD57,
                        ""),
                    ""))
            ),
            IF(
                Parameters!$D$17=1,
                IFERROR(
                    IF(
                        OR(
                            IF(
                                ISNUMBER(M57:AD57),
                                IF(
                                    M$4:AD$4=1,
                                    M57:AD57,
                                    ""),
                                "")
                            =0),
                        0,
                        GEOMEAN(IF(
                            ISNUMBER(M57:AD57),
                            IF(
                                M$4:AD$4=1,
                                M57:AD57,
                                ""),
                            ""))
                    ),
                    IF(
                        OR(IF(
                            ISNUMBER(M57:AD57),
                            IF(
                                M$4:AD$4=2,
                                M57:AD57,
                                ""),
                            "")
                            =0),
                        0,
                        GEOMEAN(IF(
                            ISNUMBER(M57:AD57),
                            IF(
                                M$4:AD$4=2,
                                M57:AD57,
                                ""),
                            "")))
                )
            )
        )
    )
)</f>
        <v>0</v>
      </c>
      <c r="I57" s="191" cm="1">
        <f t="array" ref="I57">IF(
    SUM(IF(
            ISNUMBER(
                IF(
                    $M$5:$AD$5,
                    (M57:AD57),
                    "")),
            1,
            0))
        =0,
    NA(),
    IF(
        Parameters!$D$15=1,
        IF(
            SUM(--(ISNUMBER(IF($M$5:$AD$5=1,(M57:AD57),""))))&gt;0,
            MAX(IF(
                ISNUMBER(M57:AD57),
                IF(
                    M$5:AD$5=1,
                    M57:AD57,
                    ""),
                "")),
            MAX(IF(
                ISNUMBER(M57:AD57),
                IF(
                    M$5:AD$5=2,
                    M57:AD57,
                    ""),
                ""))
        ),
        IF(
            Parameters!$D$16=1,
            IFERROR(
                AVERAGE(IF(
                    ISNUMBER(M57:AD57),
                    IF(
                        M$5:AD$5=1,
                        M57:AD57,
                        ""),
                    "")),
                AVERAGE(IF(
                    ISNUMBER(M57:AD57),
                    IF(
                        M$5:AD$5=2,
                        M57:AD57,
                        ""),
                    ""))
            ),
            IF(
                Parameters!$D$17=1,
                IFERROR(
                    IF(
                        OR(
                            IF(
                                ISNUMBER(M57:AD57),
                                IF(
                                    M$5:AD$5=1,
                                    M57:AD57,
                                    ""),
                                "")
                            =0),
                        0,
                        GEOMEAN(IF(
                            ISNUMBER(M57:AD57),
                            IF(
                                M$5:AD$5=1,
                                M57:AD57,
                                ""),
                            ""))
                    ),
                    IF(
                        OR(IF(
                            ISNUMBER(M57:AD57),
                            IF(
                                M$5:AD$5=2,
                                M57:AD57,
                                ""),
                            "")
                            =0),
                        0,
                        GEOMEAN(IF(
                            ISNUMBER(M57:AD57),
                            IF(
                                M$5:AD$5=2,
                                M57:AD57,
                                ""),
                            "")))
                )
            )
        )
    )
)</f>
        <v>5.3571428571428497</v>
      </c>
      <c r="J57" s="242">
        <v>45103</v>
      </c>
      <c r="K57" s="242">
        <v>45142</v>
      </c>
      <c r="L57" s="91" t="s">
        <v>87</v>
      </c>
      <c r="M57" s="192">
        <v>0</v>
      </c>
      <c r="N57" s="192">
        <v>0</v>
      </c>
      <c r="O57" s="192" t="s">
        <v>409</v>
      </c>
      <c r="P57" s="192">
        <v>0</v>
      </c>
      <c r="Q57" s="192" t="s">
        <v>409</v>
      </c>
      <c r="R57" s="192">
        <v>5.3571428571428497</v>
      </c>
      <c r="S57" s="192" t="s">
        <v>409</v>
      </c>
      <c r="T57" s="192" t="s">
        <v>409</v>
      </c>
      <c r="U57" s="192">
        <v>40.200000000000003</v>
      </c>
      <c r="V57" s="192" t="s">
        <v>409</v>
      </c>
      <c r="W57" s="192" t="s">
        <v>409</v>
      </c>
      <c r="X57" s="192" t="s">
        <v>409</v>
      </c>
      <c r="Y57" s="192">
        <v>0.107142857142857</v>
      </c>
      <c r="Z57" s="192" t="s">
        <v>409</v>
      </c>
      <c r="AA57" s="34"/>
      <c r="AB57" s="34"/>
      <c r="AC57" s="192"/>
      <c r="AD57" s="192"/>
      <c r="AE57" s="192"/>
      <c r="AF57" s="192"/>
      <c r="AG57" s="192"/>
      <c r="AH57" s="192"/>
    </row>
    <row r="58" spans="1:34" x14ac:dyDescent="0.2">
      <c r="A58" s="84">
        <v>51</v>
      </c>
      <c r="B58" s="84" t="str">
        <f ca="1"/>
        <v>Germany</v>
      </c>
      <c r="C58" s="84" t="str">
        <f ca="1"/>
        <v>DEU</v>
      </c>
      <c r="D58" s="219" t="str">
        <f ca="1"/>
        <v>ECS           Europe &amp; Central Asia</v>
      </c>
      <c r="E58" s="219" t="str">
        <f ca="1"/>
        <v>NA</v>
      </c>
      <c r="F58" s="190" t="str">
        <f t="shared" ca="1" si="12"/>
        <v/>
      </c>
      <c r="G58" s="80">
        <f>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$M$4:$AD$4,
                    (M58:AD58),
                    "")),
            1,
            0))
        =0,
    NA(),
    IF(
        Parameters!$D$15=1,
        IF(
            SUM(--(ISNUMBER(IF($M$4:$AD$4=1,(M58:AD58),""))))&gt;0,
            MAX(IF(
                ISNUMBER(M58:AD58),
                IF(
                    M$4:AD$4=1,
                    M58:AD58,
                    ""),
                "")),
            MAX(IF(
                ISNUMBER(M58:AD58),
                IF(
                    M$4:AD$4=2,
                    M58:AD58,
                    ""),
                ""))
        ),
        IF(
            Parameters!$D$16=1,
            IFERROR(
                AVERAGE(IF(
                    ISNUMBER(M58:AD58),
                    IF(
                        M$4:AD$4=1,
                        M58:AD58,
                        ""),
                    "")),
                AVERAGE(IF(
                    ISNUMBER(M58:AD58),
                    IF(
                        M$4:AD$4=2,
                        M58:AD58,
                        ""),
                    ""))
            ),
            IF(
                Parameters!$D$17=1,
                IFERROR(
                    IF(
                        OR(
                            IF(
                                ISNUMBER(M58:AD58),
                                IF(
                                    M$4:AD$4=1,
                                    M58:AD58,
                                    ""),
                                "")
                            =0),
                        0,
                        GEOMEAN(IF(
                            ISNUMBER(M58:AD58),
                            IF(
                                M$4:AD$4=1,
                                M58:AD58,
                                ""),
                            ""))
                    ),
                    IF(
                        OR(IF(
                            ISNUMBER(M58:AD58),
                            IF(
                                M$4:AD$4=2,
                                M58:AD58,
                                ""),
                            "")
                            =0),
                        0,
                        GEOMEAN(IF(
                            ISNUMBER(M58:AD58),
                            IF(
                                M$4:AD$4=2,
                                M58:AD58,
                                ""),
                            "")))
                )
            )
        )
    )
)</f>
        <v>0</v>
      </c>
      <c r="I58" s="191" cm="1">
        <f t="array" ref="I58">IF(
    SUM(IF(
            ISNUMBER(
                IF(
                    $M$5:$AD$5,
                    (M58:AD58),
                    "")),
            1,
            0))
        =0,
    NA(),
    IF(
        Parameters!$D$15=1,
        IF(
            SUM(--(ISNUMBER(IF($M$5:$AD$5=1,(M58:AD58),""))))&gt;0,
            MAX(IF(
                ISNUMBER(M58:AD58),
                IF(
                    M$5:AD$5=1,
                    M58:AD58,
                    ""),
                "")),
            MAX(IF(
                ISNUMBER(M58:AD58),
                IF(
                    M$5:AD$5=2,
                    M58:AD58,
                    ""),
                ""))
        ),
        IF(
            Parameters!$D$16=1,
            IFERROR(
                AVERAGE(IF(
                    ISNUMBER(M58:AD58),
                    IF(
                        M$5:AD$5=1,
                        M58:AD58,
                        ""),
                    "")),
                AVERAGE(IF(
                    ISNUMBER(M58:AD58),
                    IF(
                        M$5:AD$5=2,
                        M58:AD58,
                        ""),
                    ""))
            ),
            IF(
                Parameters!$D$17=1,
                IFERROR(
                    IF(
                        OR(
                            IF(
                                ISNUMBER(M58:AD58),
                                IF(
                                    M$5:AD$5=1,
                                    M58:AD58,
                                    ""),
                                "")
                            =0),
                        0,
                        GEOMEAN(IF(
                            ISNUMBER(M58:AD58),
                            IF(
                                M$5:AD$5=1,
                                M58:AD58,
                                ""),
                            ""))
                    ),
                    IF(
                        OR(IF(
                            ISNUMBER(M58:AD58),
                            IF(
                                M$5:AD$5=2,
                                M58:AD58,
                                ""),
                            "")
                            =0),
                        0,
                        GEOMEAN(IF(
                            ISNUMBER(M58:AD58),
                            IF(
                                M$5:AD$5=2,
                                M58:AD58,
                                ""),
                            "")))
                )
            )
        )
    )
)</f>
        <v>0</v>
      </c>
      <c r="J58" s="242">
        <v>45103</v>
      </c>
      <c r="K58" s="242">
        <v>45035</v>
      </c>
      <c r="L58" s="91" t="s">
        <v>89</v>
      </c>
      <c r="M58" s="192">
        <v>0</v>
      </c>
      <c r="N58" s="192">
        <v>0</v>
      </c>
      <c r="O58" s="192" t="s">
        <v>409</v>
      </c>
      <c r="P58" s="192">
        <v>0</v>
      </c>
      <c r="Q58" s="192" t="s">
        <v>409</v>
      </c>
      <c r="R58" s="192">
        <v>0</v>
      </c>
      <c r="S58" s="192">
        <v>0</v>
      </c>
      <c r="T58" s="192" t="s">
        <v>409</v>
      </c>
      <c r="U58" s="192">
        <v>24.6</v>
      </c>
      <c r="V58" s="192" t="s">
        <v>409</v>
      </c>
      <c r="W58" s="192" t="s">
        <v>409</v>
      </c>
      <c r="X58" s="192" t="s">
        <v>409</v>
      </c>
      <c r="Y58" s="192">
        <v>0</v>
      </c>
      <c r="Z58" s="192">
        <v>-100</v>
      </c>
      <c r="AA58" s="34"/>
      <c r="AB58" s="34"/>
      <c r="AC58" s="192"/>
      <c r="AD58" s="192"/>
      <c r="AE58" s="192"/>
      <c r="AF58" s="192"/>
      <c r="AG58" s="192"/>
      <c r="AH58" s="192"/>
    </row>
    <row r="59" spans="1:34" x14ac:dyDescent="0.2">
      <c r="A59" s="84">
        <v>52</v>
      </c>
      <c r="B59" s="84" t="str">
        <f ca="1"/>
        <v>Djibouti</v>
      </c>
      <c r="C59" s="84" t="str">
        <f ca="1"/>
        <v>DJI</v>
      </c>
      <c r="D59" s="219" t="str">
        <f ca="1"/>
        <v>MEA           Middle East &amp; North Africa</v>
      </c>
      <c r="E59" s="219" t="str">
        <f ca="1"/>
        <v>IDA</v>
      </c>
      <c r="F59" s="190" t="str">
        <f t="shared" ca="1" si="12"/>
        <v/>
      </c>
      <c r="G59" s="80">
        <f>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0</v>
      </c>
      <c r="H59" s="80" cm="1">
        <f t="array" ref="H59">IF(
    SUM(IF(
            ISNUMBER(
                IF(
                    $M$4:$AD$4,
                    (M59:AD59),
                    "")),
            1,
            0))
        =0,
    NA(),
    IF(
        Parameters!$D$15=1,
        IF(
            SUM(--(ISNUMBER(IF($M$4:$AD$4=1,(M59:AD59),""))))&gt;0,
            MAX(IF(
                ISNUMBER(M59:AD59),
                IF(
                    M$4:AD$4=1,
                    M59:AD59,
                    ""),
                "")),
            MAX(IF(
                ISNUMBER(M59:AD59),
                IF(
                    M$4:AD$4=2,
                    M59:AD59,
                    ""),
                ""))
        ),
        IF(
            Parameters!$D$16=1,
            IFERROR(
                AVERAGE(IF(
                    ISNUMBER(M59:AD59),
                    IF(
                        M$4:AD$4=1,
                        M59:AD59,
                        ""),
                    "")),
                AVERAGE(IF(
                    ISNUMBER(M59:AD59),
                    IF(
                        M$4:AD$4=2,
                        M59:AD59,
                        ""),
                    ""))
            ),
            IF(
                Parameters!$D$17=1,
                IFERROR(
                    IF(
                        OR(
                            IF(
                                ISNUMBER(M59:AD59),
                                IF(
                                    M$4:AD$4=1,
                                    M59:AD59,
                                    ""),
                                "")
                            =0),
                        0,
                        GEOMEAN(IF(
                            ISNUMBER(M59:AD59),
                            IF(
                                M$4:AD$4=1,
                                M59:AD59,
                                ""),
                            ""))
                    ),
                    IF(
                        OR(IF(
                            ISNUMBER(M59:AD59),
                            IF(
                                M$4:AD$4=2,
                                M59:AD59,
                                ""),
                            "")
                            =0),
                        0,
                        GEOMEAN(IF(
                            ISNUMBER(M59:AD59),
                            IF(
                                M$4:AD$4=2,
                                M59:AD59,
                                ""),
                            "")))
                )
            )
        )
    )
)</f>
        <v>4.5025577703298598</v>
      </c>
      <c r="I59" s="191" cm="1">
        <f t="array" ref="I59">IF(
    SUM(IF(
            ISNUMBER(
                IF(
                    $M$5:$AD$5,
                    (M59:AD59),
                    "")),
            1,
            0))
        =0,
    NA(),
    IF(
        Parameters!$D$15=1,
        IF(
            SUM(--(ISNUMBER(IF($M$5:$AD$5=1,(M59:AD59),""))))&gt;0,
            MAX(IF(
                ISNUMBER(M59:AD59),
                IF(
                    M$5:AD$5=1,
                    M59:AD59,
                    ""),
                "")),
            MAX(IF(
                ISNUMBER(M59:AD59),
                IF(
                    M$5:AD$5=2,
                    M59:AD59,
                    ""),
                ""))
        ),
        IF(
            Parameters!$D$16=1,
            IFERROR(
                AVERAGE(IF(
                    ISNUMBER(M59:AD59),
                    IF(
                        M$5:AD$5=1,
                        M59:AD59,
                        ""),
                    "")),
                AVERAGE(IF(
                    ISNUMBER(M59:AD59),
                    IF(
                        M$5:AD$5=2,
                        M59:AD59,
                        ""),
                    ""))
            ),
            IF(
                Parameters!$D$17=1,
                IFERROR(
                    IF(
                        OR(
                            IF(
                                ISNUMBER(M59:AD59),
                                IF(
                                    M$5:AD$5=1,
                                    M59:AD59,
                                    ""),
                                "")
                            =0),
                        0,
                        GEOMEAN(IF(
                            ISNUMBER(M59:AD59),
                            IF(
                                M$5:AD$5=1,
                                M59:AD59,
                                ""),
                            ""))
                    ),
                    IF(
                        OR(IF(
                            ISNUMBER(M59:AD59),
                            IF(
                                M$5:AD$5=2,
                                M59:AD59,
                                ""),
                            "")
                            =0),
                        0,
                        GEOMEAN(IF(
                            ISNUMBER(M59:AD59),
                            IF(
                                M$5:AD$5=2,
                                M59:AD59,
                                ""),
                            "")))
                )
            )
        )
    )
)</f>
        <v>0</v>
      </c>
      <c r="J59" s="242">
        <v>45103</v>
      </c>
      <c r="K59" s="242">
        <v>45091</v>
      </c>
      <c r="L59" s="91" t="s">
        <v>91</v>
      </c>
      <c r="M59" s="192">
        <v>0</v>
      </c>
      <c r="N59" s="192">
        <v>4.5025577703298598</v>
      </c>
      <c r="O59" s="192" t="s">
        <v>409</v>
      </c>
      <c r="P59" s="192">
        <v>0</v>
      </c>
      <c r="Q59" s="192" t="s">
        <v>409</v>
      </c>
      <c r="R59" s="192">
        <v>0</v>
      </c>
      <c r="S59" s="192">
        <v>0</v>
      </c>
      <c r="T59" s="192" t="s">
        <v>409</v>
      </c>
      <c r="U59" s="192">
        <v>82.2</v>
      </c>
      <c r="V59" s="192" t="s">
        <v>409</v>
      </c>
      <c r="W59" s="192" t="s">
        <v>409</v>
      </c>
      <c r="X59" s="192" t="s">
        <v>409</v>
      </c>
      <c r="Y59" s="192">
        <v>0</v>
      </c>
      <c r="Z59" s="192">
        <v>-100</v>
      </c>
      <c r="AA59" s="34"/>
      <c r="AB59" s="34"/>
      <c r="AC59" s="192"/>
      <c r="AD59" s="192"/>
      <c r="AE59" s="192"/>
      <c r="AF59" s="192"/>
      <c r="AG59" s="192"/>
      <c r="AH59" s="192"/>
    </row>
    <row r="60" spans="1:34" x14ac:dyDescent="0.2">
      <c r="A60" s="84">
        <v>53</v>
      </c>
      <c r="B60" s="84" t="str">
        <f ca="1"/>
        <v>Dominica</v>
      </c>
      <c r="C60" s="84" t="str">
        <f ca="1"/>
        <v>DMA</v>
      </c>
      <c r="D60" s="219" t="str">
        <f ca="1"/>
        <v>LCN           Latin America &amp; Caribbean</v>
      </c>
      <c r="E60" s="219" t="str">
        <f ca="1"/>
        <v>Blend</v>
      </c>
      <c r="F60" s="190" t="str">
        <f t="shared" ca="1" si="12"/>
        <v/>
      </c>
      <c r="G60" s="80">
        <f>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$M$4:$AD$4,
                    (M60:AD60),
                    "")),
            1,
            0))
        =0,
    NA(),
    IF(
        Parameters!$D$15=1,
        IF(
            SUM(--(ISNUMBER(IF($M$4:$AD$4=1,(M60:AD60),""))))&gt;0,
            MAX(IF(
                ISNUMBER(M60:AD60),
                IF(
                    M$4:AD$4=1,
                    M60:AD60,
                    ""),
                "")),
            MAX(IF(
                ISNUMBER(M60:AD60),
                IF(
                    M$4:AD$4=2,
                    M60:AD60,
                    ""),
                ""))
        ),
        IF(
            Parameters!$D$16=1,
            IFERROR(
                AVERAGE(IF(
                    ISNUMBER(M60:AD60),
                    IF(
                        M$4:AD$4=1,
                        M60:AD60,
                        ""),
                    "")),
                AVERAGE(IF(
                    ISNUMBER(M60:AD60),
                    IF(
                        M$4:AD$4=2,
                        M60:AD60,
                        ""),
                    ""))
            ),
            IF(
                Parameters!$D$17=1,
                IFERROR(
                    IF(
                        OR(
                            IF(
                                ISNUMBER(M60:AD60),
                                IF(
                                    M$4:AD$4=1,
                                    M60:AD60,
                                    ""),
                                "")
                            =0),
                        0,
                        GEOMEAN(IF(
                            ISNUMBER(M60:AD60),
                            IF(
                                M$4:AD$4=1,
                                M60:AD60,
                                ""),
                            ""))
                    ),
                    IF(
                        OR(IF(
                            ISNUMBER(M60:AD60),
                            IF(
                                M$4:AD$4=2,
                                M60:AD60,
                                ""),
                            "")
                            =0),
                        0,
                        GEOMEAN(IF(
                            ISNUMBER(M60:AD60),
                            IF(
                                M$4:AD$4=2,
                                M60:AD60,
                                ""),
                            "")))
                )
            )
        )
    )
)</f>
        <v>0</v>
      </c>
      <c r="I60" s="191" cm="1">
        <f t="array" ref="I60">IF(
    SUM(IF(
            ISNUMBER(
                IF(
                    $M$5:$AD$5,
                    (M60:AD60),
                    "")),
            1,
            0))
        =0,
    NA(),
    IF(
        Parameters!$D$15=1,
        IF(
            SUM(--(ISNUMBER(IF($M$5:$AD$5=1,(M60:AD60),""))))&gt;0,
            MAX(IF(
                ISNUMBER(M60:AD60),
                IF(
                    M$5:AD$5=1,
                    M60:AD60,
                    ""),
                "")),
            MAX(IF(
                ISNUMBER(M60:AD60),
                IF(
                    M$5:AD$5=2,
                    M60:AD60,
                    ""),
                ""))
        ),
        IF(
            Parameters!$D$16=1,
            IFERROR(
                AVERAGE(IF(
                    ISNUMBER(M60:AD60),
                    IF(
                        M$5:AD$5=1,
                        M60:AD60,
                        ""),
                    "")),
                AVERAGE(IF(
                    ISNUMBER(M60:AD60),
                    IF(
                        M$5:AD$5=2,
                        M60:AD60,
                        ""),
                    ""))
            ),
            IF(
                Parameters!$D$17=1,
                IFERROR(
                    IF(
                        OR(
                            IF(
                                ISNUMBER(M60:AD60),
                                IF(
                                    M$5:AD$5=1,
                                    M60:AD60,
                                    ""),
                                "")
                            =0),
                        0,
                        GEOMEAN(IF(
                            ISNUMBER(M60:AD60),
                            IF(
                                M$5:AD$5=1,
                                M60:AD60,
                                ""),
                            ""))
                    ),
                    IF(
                        OR(IF(
                            ISNUMBER(M60:AD60),
                            IF(
                                M$5:AD$5=2,
                                M60:AD60,
                                ""),
                            "")
                            =0),
                        0,
                        GEOMEAN(IF(
                            ISNUMBER(M60:AD60),
                            IF(
                                M$5:AD$5=2,
                                M60:AD60,
                                ""),
                            "")))
                )
            )
        )
    )
)</f>
        <v>0</v>
      </c>
      <c r="J60" s="242">
        <v>44753</v>
      </c>
      <c r="K60" s="242">
        <v>44753</v>
      </c>
      <c r="L60" s="91" t="s">
        <v>93</v>
      </c>
      <c r="M60" s="192">
        <v>0</v>
      </c>
      <c r="N60" s="192" t="s">
        <v>409</v>
      </c>
      <c r="O60" s="192" t="s">
        <v>409</v>
      </c>
      <c r="P60" s="192">
        <v>0</v>
      </c>
      <c r="Q60" s="192" t="s">
        <v>409</v>
      </c>
      <c r="R60" s="192" t="s">
        <v>409</v>
      </c>
      <c r="S60" s="192" t="s">
        <v>409</v>
      </c>
      <c r="T60" s="192" t="s">
        <v>409</v>
      </c>
      <c r="U60" s="192" t="s">
        <v>409</v>
      </c>
      <c r="V60" s="192" t="s">
        <v>409</v>
      </c>
      <c r="W60" s="192" t="s">
        <v>409</v>
      </c>
      <c r="X60" s="192" t="s">
        <v>409</v>
      </c>
      <c r="Y60" s="192" t="s">
        <v>409</v>
      </c>
      <c r="Z60" s="192" t="s">
        <v>409</v>
      </c>
      <c r="AA60" s="34"/>
      <c r="AB60" s="34"/>
      <c r="AC60" s="192"/>
      <c r="AD60" s="192"/>
      <c r="AE60" s="192"/>
      <c r="AF60" s="192"/>
      <c r="AG60" s="192"/>
      <c r="AH60" s="192"/>
    </row>
    <row r="61" spans="1:34" x14ac:dyDescent="0.2">
      <c r="A61" s="84">
        <v>54</v>
      </c>
      <c r="B61" s="84" t="str">
        <f ca="1"/>
        <v>Denmark</v>
      </c>
      <c r="C61" s="84" t="str">
        <f ca="1"/>
        <v>DNK</v>
      </c>
      <c r="D61" s="219" t="str">
        <f ca="1"/>
        <v>ECS           Europe &amp; Central Asia</v>
      </c>
      <c r="E61" s="219" t="str">
        <f ca="1"/>
        <v>NA</v>
      </c>
      <c r="F61" s="190" t="str">
        <f t="shared" ca="1" si="12"/>
        <v/>
      </c>
      <c r="G61" s="80">
        <f>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$M$4:$AD$4,
                    (M61:AD61),
                    "")),
            1,
            0))
        =0,
    NA(),
    IF(
        Parameters!$D$15=1,
        IF(
            SUM(--(ISNUMBER(IF($M$4:$AD$4=1,(M61:AD61),""))))&gt;0,
            MAX(IF(
                ISNUMBER(M61:AD61),
                IF(
                    M$4:AD$4=1,
                    M61:AD61,
                    ""),
                "")),
            MAX(IF(
                ISNUMBER(M61:AD61),
                IF(
                    M$4:AD$4=2,
                    M61:AD61,
                    ""),
                ""))
        ),
        IF(
            Parameters!$D$16=1,
            IFERROR(
                AVERAGE(IF(
                    ISNUMBER(M61:AD61),
                    IF(
                        M$4:AD$4=1,
                        M61:AD61,
                        ""),
                    "")),
                AVERAGE(IF(
                    ISNUMBER(M61:AD61),
                    IF(
                        M$4:AD$4=2,
                        M61:AD61,
                        ""),
                    ""))
            ),
            IF(
                Parameters!$D$17=1,
                IFERROR(
                    IF(
                        OR(
                            IF(
                                ISNUMBER(M61:AD61),
                                IF(
                                    M$4:AD$4=1,
                                    M61:AD61,
                                    ""),
                                "")
                            =0),
                        0,
                        GEOMEAN(IF(
                            ISNUMBER(M61:AD61),
                            IF(
                                M$4:AD$4=1,
                                M61:AD61,
                                ""),
                            ""))
                    ),
                    IF(
                        OR(IF(
                            ISNUMBER(M61:AD61),
                            IF(
                                M$4:AD$4=2,
                                M61:AD61,
                                ""),
                            "")
                            =0),
                        0,
                        GEOMEAN(IF(
                            ISNUMBER(M61:AD61),
                            IF(
                                M$4:AD$4=2,
                                M61:AD61,
                                ""),
                            "")))
                )
            )
        )
    )
)</f>
        <v>0</v>
      </c>
      <c r="I61" s="191" cm="1">
        <f t="array" ref="I61">IF(
    SUM(IF(
            ISNUMBER(
                IF(
                    $M$5:$AD$5,
                    (M61:AD61),
                    "")),
            1,
            0))
        =0,
    NA(),
    IF(
        Parameters!$D$15=1,
        IF(
            SUM(--(ISNUMBER(IF($M$5:$AD$5=1,(M61:AD61),""))))&gt;0,
            MAX(IF(
                ISNUMBER(M61:AD61),
                IF(
                    M$5:AD$5=1,
                    M61:AD61,
                    ""),
                "")),
            MAX(IF(
                ISNUMBER(M61:AD61),
                IF(
                    M$5:AD$5=2,
                    M61:AD61,
                    ""),
                ""))
        ),
        IF(
            Parameters!$D$16=1,
            IFERROR(
                AVERAGE(IF(
                    ISNUMBER(M61:AD61),
                    IF(
                        M$5:AD$5=1,
                        M61:AD61,
                        ""),
                    "")),
                AVERAGE(IF(
                    ISNUMBER(M61:AD61),
                    IF(
                        M$5:AD$5=2,
                        M61:AD61,
                        ""),
                    ""))
            ),
            IF(
                Parameters!$D$17=1,
                IFERROR(
                    IF(
                        OR(
                            IF(
                                ISNUMBER(M61:AD61),
                                IF(
                                    M$5:AD$5=1,
                                    M61:AD61,
                                    ""),
                                "")
                            =0),
                        0,
                        GEOMEAN(IF(
                            ISNUMBER(M61:AD61),
                            IF(
                                M$5:AD$5=1,
                                M61:AD61,
                                ""),
                            ""))
                    ),
                    IF(
                        OR(IF(
                            ISNUMBER(M61:AD61),
                            IF(
                                M$5:AD$5=2,
                                M61:AD61,
                                ""),
                            "")
                            =0),
                        0,
                        GEOMEAN(IF(
                            ISNUMBER(M61:AD61),
                            IF(
                                M$5:AD$5=2,
                                M61:AD61,
                                ""),
                            "")))
                )
            )
        )
    )
)</f>
        <v>0</v>
      </c>
      <c r="J61" s="242">
        <v>45103</v>
      </c>
      <c r="K61" s="242">
        <v>44860</v>
      </c>
      <c r="L61" s="91" t="s">
        <v>95</v>
      </c>
      <c r="M61" s="192">
        <v>0</v>
      </c>
      <c r="N61" s="192">
        <v>0</v>
      </c>
      <c r="O61" s="192" t="s">
        <v>409</v>
      </c>
      <c r="P61" s="192">
        <v>0</v>
      </c>
      <c r="Q61" s="192" t="s">
        <v>409</v>
      </c>
      <c r="R61" s="192">
        <v>0</v>
      </c>
      <c r="S61" s="192" t="s">
        <v>409</v>
      </c>
      <c r="T61" s="192" t="s">
        <v>409</v>
      </c>
      <c r="U61" s="192">
        <v>17.899999999999999</v>
      </c>
      <c r="V61" s="192" t="s">
        <v>409</v>
      </c>
      <c r="W61" s="192" t="s">
        <v>409</v>
      </c>
      <c r="X61" s="192" t="s">
        <v>409</v>
      </c>
      <c r="Y61" s="192">
        <v>0</v>
      </c>
      <c r="Z61" s="192" t="s">
        <v>409</v>
      </c>
      <c r="AA61" s="34"/>
      <c r="AB61" s="34"/>
      <c r="AC61" s="192"/>
      <c r="AD61" s="192"/>
      <c r="AE61" s="192"/>
      <c r="AF61" s="192"/>
      <c r="AG61" s="192"/>
      <c r="AH61" s="192"/>
    </row>
    <row r="62" spans="1:34" x14ac:dyDescent="0.2">
      <c r="A62" s="84">
        <v>55</v>
      </c>
      <c r="B62" s="84" t="str">
        <f ca="1"/>
        <v>Dominican Republic</v>
      </c>
      <c r="C62" s="84" t="str">
        <f ca="1"/>
        <v>DOM</v>
      </c>
      <c r="D62" s="219" t="str">
        <f ca="1"/>
        <v>LCN           Latin America &amp; Caribbean</v>
      </c>
      <c r="E62" s="219" t="str">
        <f ca="1"/>
        <v>IBRD</v>
      </c>
      <c r="F62" s="190" t="str">
        <f t="shared" ca="1" si="12"/>
        <v/>
      </c>
      <c r="G62" s="80">
        <f>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0</v>
      </c>
      <c r="H62" s="80" cm="1">
        <f t="array" ref="H62">IF(
    SUM(IF(
            ISNUMBER(
                IF(
                    $M$4:$AD$4,
                    (M62:AD62),
                    "")),
            1,
            0))
        =0,
    NA(),
    IF(
        Parameters!$D$15=1,
        IF(
            SUM(--(ISNUMBER(IF($M$4:$AD$4=1,(M62:AD62),""))))&gt;0,
            MAX(IF(
                ISNUMBER(M62:AD62),
                IF(
                    M$4:AD$4=1,
                    M62:AD62,
                    ""),
                "")),
            MAX(IF(
                ISNUMBER(M62:AD62),
                IF(
                    M$4:AD$4=2,
                    M62:AD62,
                    ""),
                ""))
        ),
        IF(
            Parameters!$D$16=1,
            IFERROR(
                AVERAGE(IF(
                    ISNUMBER(M62:AD62),
                    IF(
                        M$4:AD$4=1,
                        M62:AD62,
                        ""),
                    "")),
                AVERAGE(IF(
                    ISNUMBER(M62:AD62),
                    IF(
                        M$4:AD$4=2,
                        M62:AD62,
                        ""),
                    ""))
            ),
            IF(
                Parameters!$D$17=1,
                IFERROR(
                    IF(
                        OR(
                            IF(
                                ISNUMBER(M62:AD62),
                                IF(
                                    M$4:AD$4=1,
                                    M62:AD62,
                                    ""),
                                "")
                            =0),
                        0,
                        GEOMEAN(IF(
                            ISNUMBER(M62:AD62),
                            IF(
                                M$4:AD$4=1,
                                M62:AD62,
                                ""),
                            ""))
                    ),
                    IF(
                        OR(IF(
                            ISNUMBER(M62:AD62),
                            IF(
                                M$4:AD$4=2,
                                M62:AD62,
                                ""),
                            "")
                            =0),
                        0,
                        GEOMEAN(IF(
                            ISNUMBER(M62:AD62),
                            IF(
                                M$4:AD$4=2,
                                M62:AD62,
                                ""),
                            "")))
                )
            )
        )
    )
)</f>
        <v>0</v>
      </c>
      <c r="I62" s="191" cm="1">
        <f t="array" ref="I62">IF(
    SUM(IF(
            ISNUMBER(
                IF(
                    $M$5:$AD$5,
                    (M62:AD62),
                    "")),
            1,
            0))
        =0,
    NA(),
    IF(
        Parameters!$D$15=1,
        IF(
            SUM(--(ISNUMBER(IF($M$5:$AD$5=1,(M62:AD62),""))))&gt;0,
            MAX(IF(
                ISNUMBER(M62:AD62),
                IF(
                    M$5:AD$5=1,
                    M62:AD62,
                    ""),
                "")),
            MAX(IF(
                ISNUMBER(M62:AD62),
                IF(
                    M$5:AD$5=2,
                    M62:AD62,
                    ""),
                ""))
        ),
        IF(
            Parameters!$D$16=1,
            IFERROR(
                AVERAGE(IF(
                    ISNUMBER(M62:AD62),
                    IF(
                        M$5:AD$5=1,
                        M62:AD62,
                        ""),
                    "")),
                AVERAGE(IF(
                    ISNUMBER(M62:AD62),
                    IF(
                        M$5:AD$5=2,
                        M62:AD62,
                        ""),
                    ""))
            ),
            IF(
                Parameters!$D$17=1,
                IFERROR(
                    IF(
                        OR(
                            IF(
                                ISNUMBER(M62:AD62),
                                IF(
                                    M$5:AD$5=1,
                                    M62:AD62,
                                    ""),
                                "")
                            =0),
                        0,
                        GEOMEAN(IF(
                            ISNUMBER(M62:AD62),
                            IF(
                                M$5:AD$5=1,
                                M62:AD62,
                                ""),
                            ""))
                    ),
                    IF(
                        OR(IF(
                            ISNUMBER(M62:AD62),
                            IF(
                                M$5:AD$5=2,
                                M62:AD62,
                                ""),
                            "")
                            =0),
                        0,
                        GEOMEAN(IF(
                            ISNUMBER(M62:AD62),
                            IF(
                                M$5:AD$5=2,
                                M62:AD62,
                                ""),
                            "")))
                )
            )
        )
    )
)</f>
        <v>0</v>
      </c>
      <c r="J62" s="242">
        <v>45103</v>
      </c>
      <c r="K62" s="242">
        <v>45142</v>
      </c>
      <c r="L62" s="91" t="s">
        <v>97</v>
      </c>
      <c r="M62" s="192">
        <v>0</v>
      </c>
      <c r="N62" s="192">
        <v>0</v>
      </c>
      <c r="O62" s="192">
        <v>0</v>
      </c>
      <c r="P62" s="192">
        <v>0</v>
      </c>
      <c r="Q62" s="192" t="s">
        <v>409</v>
      </c>
      <c r="R62" s="192">
        <v>0</v>
      </c>
      <c r="S62" s="192">
        <v>0</v>
      </c>
      <c r="T62" s="192" t="s">
        <v>409</v>
      </c>
      <c r="U62" s="192">
        <v>60.8</v>
      </c>
      <c r="V62" s="192">
        <v>0.133439988720118</v>
      </c>
      <c r="W62" s="192" t="s">
        <v>409</v>
      </c>
      <c r="X62" s="192" t="s">
        <v>409</v>
      </c>
      <c r="Y62" s="192">
        <v>0</v>
      </c>
      <c r="Z62" s="192">
        <v>-100</v>
      </c>
      <c r="AA62" s="34"/>
      <c r="AB62" s="34"/>
      <c r="AC62" s="192"/>
      <c r="AD62" s="192"/>
      <c r="AE62" s="192"/>
      <c r="AF62" s="192"/>
      <c r="AG62" s="192"/>
      <c r="AH62" s="192"/>
    </row>
    <row r="63" spans="1:34" x14ac:dyDescent="0.2">
      <c r="A63" s="84">
        <v>56</v>
      </c>
      <c r="B63" s="84" t="str">
        <f ca="1"/>
        <v>Algeria</v>
      </c>
      <c r="C63" s="84" t="str">
        <f ca="1"/>
        <v>DZA</v>
      </c>
      <c r="D63" s="219" t="str">
        <f ca="1"/>
        <v>MEA           Middle East &amp; North Africa</v>
      </c>
      <c r="E63" s="219" t="str">
        <f ca="1"/>
        <v>IBRD</v>
      </c>
      <c r="F63" s="190" t="str">
        <f t="shared" ca="1" si="12"/>
        <v/>
      </c>
      <c r="G63" s="80">
        <f>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0</v>
      </c>
      <c r="H63" s="80" cm="1">
        <f t="array" ref="H63">IF(
    SUM(IF(
            ISNUMBER(
                IF(
                    $M$4:$AD$4,
                    (M63:AD63),
                    "")),
            1,
            0))
        =0,
    NA(),
    IF(
        Parameters!$D$15=1,
        IF(
            SUM(--(ISNUMBER(IF($M$4:$AD$4=1,(M63:AD63),""))))&gt;0,
            MAX(IF(
                ISNUMBER(M63:AD63),
                IF(
                    M$4:AD$4=1,
                    M63:AD63,
                    ""),
                "")),
            MAX(IF(
                ISNUMBER(M63:AD63),
                IF(
                    M$4:AD$4=2,
                    M63:AD63,
                    ""),
                ""))
        ),
        IF(
            Parameters!$D$16=1,
            IFERROR(
                AVERAGE(IF(
                    ISNUMBER(M63:AD63),
                    IF(
                        M$4:AD$4=1,
                        M63:AD63,
                        ""),
                    "")),
                AVERAGE(IF(
                    ISNUMBER(M63:AD63),
                    IF(
                        M$4:AD$4=2,
                        M63:AD63,
                        ""),
                    ""))
            ),
            IF(
                Parameters!$D$17=1,
                IFERROR(
                    IF(
                        OR(
                            IF(
                                ISNUMBER(M63:AD63),
                                IF(
                                    M$4:AD$4=1,
                                    M63:AD63,
                                    ""),
                                "")
                            =0),
                        0,
                        GEOMEAN(IF(
                            ISNUMBER(M63:AD63),
                            IF(
                                M$4:AD$4=1,
                                M63:AD63,
                                ""),
                            ""))
                    ),
                    IF(
                        OR(IF(
                            ISNUMBER(M63:AD63),
                            IF(
                                M$4:AD$4=2,
                                M63:AD63,
                                ""),
                            "")
                            =0),
                        0,
                        GEOMEAN(IF(
                            ISNUMBER(M63:AD63),
                            IF(
                                M$4:AD$4=2,
                                M63:AD63,
                                ""),
                            "")))
                )
            )
        )
    )
)</f>
        <v>1.8124889751278801</v>
      </c>
      <c r="I63" s="191" cm="1">
        <f t="array" ref="I63">IF(
    SUM(IF(
            ISNUMBER(
                IF(
                    $M$5:$AD$5,
                    (M63:AD63),
                    "")),
            1,
            0))
        =0,
    NA(),
    IF(
        Parameters!$D$15=1,
        IF(
            SUM(--(ISNUMBER(IF($M$5:$AD$5=1,(M63:AD63),""))))&gt;0,
            MAX(IF(
                ISNUMBER(M63:AD63),
                IF(
                    M$5:AD$5=1,
                    M63:AD63,
                    ""),
                "")),
            MAX(IF(
                ISNUMBER(M63:AD63),
                IF(
                    M$5:AD$5=2,
                    M63:AD63,
                    ""),
                ""))
        ),
        IF(
            Parameters!$D$16=1,
            IFERROR(
                AVERAGE(IF(
                    ISNUMBER(M63:AD63),
                    IF(
                        M$5:AD$5=1,
                        M63:AD63,
                        ""),
                    "")),
                AVERAGE(IF(
                    ISNUMBER(M63:AD63),
                    IF(
                        M$5:AD$5=2,
                        M63:AD63,
                        ""),
                    ""))
            ),
            IF(
                Parameters!$D$17=1,
                IFERROR(
                    IF(
                        OR(
                            IF(
                                ISNUMBER(M63:AD63),
                                IF(
                                    M$5:AD$5=1,
                                    M63:AD63,
                                    ""),
                                "")
                            =0),
                        0,
                        GEOMEAN(IF(
                            ISNUMBER(M63:AD63),
                            IF(
                                M$5:AD$5=1,
                                M63:AD63,
                                ""),
                            ""))
                    ),
                    IF(
                        OR(IF(
                            ISNUMBER(M63:AD63),
                            IF(
                                M$5:AD$5=2,
                                M63:AD63,
                                ""),
                            "")
                            =0),
                        0,
                        GEOMEAN(IF(
                            ISNUMBER(M63:AD63),
                            IF(
                                M$5:AD$5=2,
                                M63:AD63,
                                ""),
                            "")))
                )
            )
        )
    )
)</f>
        <v>0</v>
      </c>
      <c r="J63" s="242">
        <v>45103</v>
      </c>
      <c r="K63" s="242">
        <v>45142</v>
      </c>
      <c r="L63" s="91" t="s">
        <v>99</v>
      </c>
      <c r="M63" s="192">
        <v>0</v>
      </c>
      <c r="N63" s="192">
        <v>1.8124889751278801</v>
      </c>
      <c r="O63" s="192" t="s">
        <v>409</v>
      </c>
      <c r="P63" s="192">
        <v>0</v>
      </c>
      <c r="Q63" s="192" t="s">
        <v>409</v>
      </c>
      <c r="R63" s="192">
        <v>0</v>
      </c>
      <c r="S63" s="192">
        <v>0</v>
      </c>
      <c r="T63" s="192" t="s">
        <v>409</v>
      </c>
      <c r="U63" s="192">
        <v>70</v>
      </c>
      <c r="V63" s="192" t="s">
        <v>409</v>
      </c>
      <c r="W63" s="192" t="s">
        <v>409</v>
      </c>
      <c r="X63" s="192" t="s">
        <v>409</v>
      </c>
      <c r="Y63" s="192">
        <v>-3.5714285714285497E-2</v>
      </c>
      <c r="Z63" s="192">
        <v>-100</v>
      </c>
      <c r="AA63" s="34"/>
      <c r="AB63" s="34"/>
      <c r="AC63" s="192"/>
      <c r="AD63" s="192"/>
      <c r="AE63" s="192"/>
      <c r="AF63" s="192"/>
      <c r="AG63" s="192"/>
      <c r="AH63" s="192"/>
    </row>
    <row r="64" spans="1:34" x14ac:dyDescent="0.2">
      <c r="A64" s="84">
        <v>57</v>
      </c>
      <c r="B64" s="84" t="str">
        <f ca="1"/>
        <v>Ecuador</v>
      </c>
      <c r="C64" s="84" t="str">
        <f ca="1"/>
        <v>ECU</v>
      </c>
      <c r="D64" s="219" t="str">
        <f ca="1"/>
        <v>LCN           Latin America &amp; Caribbean</v>
      </c>
      <c r="E64" s="219" t="str">
        <f ca="1"/>
        <v>IBRD</v>
      </c>
      <c r="F64" s="190" t="str">
        <f t="shared" ca="1" si="12"/>
        <v/>
      </c>
      <c r="G64" s="80">
        <f>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4.0990126979433477</v>
      </c>
      <c r="H64" s="80" cm="1">
        <f t="array" ref="H64">IF(
    SUM(IF(
            ISNUMBER(
                IF(
                    $M$4:$AD$4,
                    (M64:AD64),
                    "")),
            1,
            0))
        =0,
    NA(),
    IF(
        Parameters!$D$15=1,
        IF(
            SUM(--(ISNUMBER(IF($M$4:$AD$4=1,(M64:AD64),""))))&gt;0,
            MAX(IF(
                ISNUMBER(M64:AD64),
                IF(
                    M$4:AD$4=1,
                    M64:AD64,
                    ""),
                "")),
            MAX(IF(
                ISNUMBER(M64:AD64),
                IF(
                    M$4:AD$4=2,
                    M64:AD64,
                    ""),
                ""))
        ),
        IF(
            Parameters!$D$16=1,
            IFERROR(
                AVERAGE(IF(
                    ISNUMBER(M64:AD64),
                    IF(
                        M$4:AD$4=1,
                        M64:AD64,
                        ""),
                    "")),
                AVERAGE(IF(
                    ISNUMBER(M64:AD64),
                    IF(
                        M$4:AD$4=2,
                        M64:AD64,
                        ""),
                    ""))
            ),
            IF(
                Parameters!$D$17=1,
                IFERROR(
                    IF(
                        OR(
                            IF(
                                ISNUMBER(M64:AD64),
                                IF(
                                    M$4:AD$4=1,
                                    M64:AD64,
                                    ""),
                                "")
                            =0),
                        0,
                        GEOMEAN(IF(
                            ISNUMBER(M64:AD64),
                            IF(
                                M$4:AD$4=1,
                                M64:AD64,
                                ""),
                            ""))
                    ),
                    IF(
                        OR(IF(
                            ISNUMBER(M64:AD64),
                            IF(
                                M$4:AD$4=2,
                                M64:AD64,
                                ""),
                            "")
                            =0),
                        0,
                        GEOMEAN(IF(
                            ISNUMBER(M64:AD64),
                            IF(
                                M$4:AD$4=2,
                                M64:AD64,
                                ""),
                            "")))
                )
            )
        )
    )
)</f>
        <v>1.68019050979008</v>
      </c>
      <c r="I64" s="191" cm="1">
        <f t="array" ref="I64">IF(
    SUM(IF(
            ISNUMBER(
                IF(
                    $M$5:$AD$5,
                    (M64:AD64),
                    "")),
            1,
            0))
        =0,
    NA(),
    IF(
        Parameters!$D$15=1,
        IF(
            SUM(--(ISNUMBER(IF($M$5:$AD$5=1,(M64:AD64),""))))&gt;0,
            MAX(IF(
                ISNUMBER(M64:AD64),
                IF(
                    M$5:AD$5=1,
                    M64:AD64,
                    ""),
                "")),
            MAX(IF(
                ISNUMBER(M64:AD64),
                IF(
                    M$5:AD$5=2,
                    M64:AD64,
                    ""),
                ""))
        ),
        IF(
            Parameters!$D$16=1,
            IFERROR(
                AVERAGE(IF(
                    ISNUMBER(M64:AD64),
                    IF(
                        M$5:AD$5=1,
                        M64:AD64,
                        ""),
                    "")),
                AVERAGE(IF(
                    ISNUMBER(M64:AD64),
                    IF(
                        M$5:AD$5=2,
                        M64:AD64,
                        ""),
                    ""))
            ),
            IF(
                Parameters!$D$17=1,
                IFERROR(
                    IF(
                        OR(
                            IF(
                                ISNUMBER(M64:AD64),
                                IF(
                                    M$5:AD$5=1,
                                    M64:AD64,
                                    ""),
                                "")
                            =0),
                        0,
                        GEOMEAN(IF(
                            ISNUMBER(M64:AD64),
                            IF(
                                M$5:AD$5=1,
                                M64:AD64,
                                ""),
                            ""))
                    ),
                    IF(
                        OR(IF(
                            ISNUMBER(M64:AD64),
                            IF(
                                M$5:AD$5=2,
                                M64:AD64,
                                ""),
                            "")
                            =0),
                        0,
                        GEOMEAN(IF(
                            ISNUMBER(M64:AD64),
                            IF(
                                M$5:AD$5=2,
                                M64:AD64,
                                ""),
                            "")))
                )
            )
        )
    )
)</f>
        <v>10</v>
      </c>
      <c r="J64" s="242">
        <v>45103</v>
      </c>
      <c r="K64" s="242">
        <v>45142</v>
      </c>
      <c r="L64" s="91" t="s">
        <v>101</v>
      </c>
      <c r="M64" s="192">
        <v>0</v>
      </c>
      <c r="N64" s="192">
        <v>1.68019050979008</v>
      </c>
      <c r="O64" s="192">
        <v>0</v>
      </c>
      <c r="P64" s="192">
        <v>0</v>
      </c>
      <c r="Q64" s="192" t="s">
        <v>409</v>
      </c>
      <c r="R64" s="192">
        <v>10</v>
      </c>
      <c r="S64" s="192">
        <v>0</v>
      </c>
      <c r="T64" s="192" t="s">
        <v>409</v>
      </c>
      <c r="U64" s="192">
        <v>69.400000000000006</v>
      </c>
      <c r="V64" s="192">
        <v>0.81010081332415795</v>
      </c>
      <c r="W64" s="192" t="s">
        <v>409</v>
      </c>
      <c r="X64" s="192" t="s">
        <v>409</v>
      </c>
      <c r="Y64" s="192">
        <v>0.35714285714285698</v>
      </c>
      <c r="Z64" s="192">
        <v>-100</v>
      </c>
      <c r="AA64" s="34"/>
      <c r="AB64" s="34"/>
      <c r="AC64" s="192"/>
      <c r="AD64" s="192"/>
      <c r="AE64" s="192"/>
      <c r="AF64" s="192"/>
      <c r="AG64" s="192"/>
      <c r="AH64" s="192"/>
    </row>
    <row r="65" spans="1:34" x14ac:dyDescent="0.2">
      <c r="A65" s="84">
        <v>58</v>
      </c>
      <c r="B65" s="84" t="str">
        <f ca="1"/>
        <v>Egypt, Arab Rep.</v>
      </c>
      <c r="C65" s="84" t="str">
        <f ca="1"/>
        <v>EGY</v>
      </c>
      <c r="D65" s="219" t="str">
        <f ca="1"/>
        <v>MEA           Middle East &amp; North Africa</v>
      </c>
      <c r="E65" s="219" t="str">
        <f ca="1"/>
        <v>IBRD</v>
      </c>
      <c r="F65" s="190" t="str">
        <f t="shared" ca="1" si="12"/>
        <v/>
      </c>
      <c r="G65" s="80">
        <f>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0</v>
      </c>
      <c r="H65" s="80" cm="1">
        <f t="array" ref="H65">IF(
    SUM(IF(
            ISNUMBER(
                IF(
                    $M$4:$AD$4,
                    (M65:AD65),
                    "")),
            1,
            0))
        =0,
    NA(),
    IF(
        Parameters!$D$15=1,
        IF(
            SUM(--(ISNUMBER(IF($M$4:$AD$4=1,(M65:AD65),""))))&gt;0,
            MAX(IF(
                ISNUMBER(M65:AD65),
                IF(
                    M$4:AD$4=1,
                    M65:AD65,
                    ""),
                "")),
            MAX(IF(
                ISNUMBER(M65:AD65),
                IF(
                    M$4:AD$4=2,
                    M65:AD65,
                    ""),
                ""))
        ),
        IF(
            Parameters!$D$16=1,
            IFERROR(
                AVERAGE(IF(
                    ISNUMBER(M65:AD65),
                    IF(
                        M$4:AD$4=1,
                        M65:AD65,
                        ""),
                    "")),
                AVERAGE(IF(
                    ISNUMBER(M65:AD65),
                    IF(
                        M$4:AD$4=2,
                        M65:AD65,
                        ""),
                    ""))
            ),
            IF(
                Parameters!$D$17=1,
                IFERROR(
                    IF(
                        OR(
                            IF(
                                ISNUMBER(M65:AD65),
                                IF(
                                    M$4:AD$4=1,
                                    M65:AD65,
                                    ""),
                                "")
                            =0),
                        0,
                        GEOMEAN(IF(
                            ISNUMBER(M65:AD65),
                            IF(
                                M$4:AD$4=1,
                                M65:AD65,
                                ""),
                            ""))
                    ),
                    IF(
                        OR(IF(
                            ISNUMBER(M65:AD65),
                            IF(
                                M$4:AD$4=2,
                                M65:AD65,
                                ""),
                            "")
                            =0),
                        0,
                        GEOMEAN(IF(
                            ISNUMBER(M65:AD65),
                            IF(
                                M$4:AD$4=2,
                                M65:AD65,
                                ""),
                            "")))
                )
            )
        )
    )
)</f>
        <v>4.3702593049920599</v>
      </c>
      <c r="I65" s="191" cm="1">
        <f t="array" ref="I65">IF(
    SUM(IF(
            ISNUMBER(
                IF(
                    $M$5:$AD$5,
                    (M65:AD65),
                    "")),
            1,
            0))
        =0,
    NA(),
    IF(
        Parameters!$D$15=1,
        IF(
            SUM(--(ISNUMBER(IF($M$5:$AD$5=1,(M65:AD65),""))))&gt;0,
            MAX(IF(
                ISNUMBER(M65:AD65),
                IF(
                    M$5:AD$5=1,
                    M65:AD65,
                    ""),
                "")),
            MAX(IF(
                ISNUMBER(M65:AD65),
                IF(
                    M$5:AD$5=2,
                    M65:AD65,
                    ""),
                ""))
        ),
        IF(
            Parameters!$D$16=1,
            IFERROR(
                AVERAGE(IF(
                    ISNUMBER(M65:AD65),
                    IF(
                        M$5:AD$5=1,
                        M65:AD65,
                        ""),
                    "")),
                AVERAGE(IF(
                    ISNUMBER(M65:AD65),
                    IF(
                        M$5:AD$5=2,
                        M65:AD65,
                        ""),
                    ""))
            ),
            IF(
                Parameters!$D$17=1,
                IFERROR(
                    IF(
                        OR(
                            IF(
                                ISNUMBER(M65:AD65),
                                IF(
                                    M$5:AD$5=1,
                                    M65:AD65,
                                    ""),
                                "")
                            =0),
                        0,
                        GEOMEAN(IF(
                            ISNUMBER(M65:AD65),
                            IF(
                                M$5:AD$5=1,
                                M65:AD65,
                                ""),
                            ""))
                    ),
                    IF(
                        OR(IF(
                            ISNUMBER(M65:AD65),
                            IF(
                                M$5:AD$5=2,
                                M65:AD65,
                                ""),
                            "")
                            =0),
                        0,
                        GEOMEAN(IF(
                            ISNUMBER(M65:AD65),
                            IF(
                                M$5:AD$5=2,
                                M65:AD65,
                                ""),
                            "")))
                )
            )
        )
    )
)</f>
        <v>0</v>
      </c>
      <c r="J65" s="242">
        <v>45103</v>
      </c>
      <c r="K65" s="242">
        <v>45099</v>
      </c>
      <c r="L65" s="91" t="s">
        <v>102</v>
      </c>
      <c r="M65" s="192">
        <v>0</v>
      </c>
      <c r="N65" s="192">
        <v>4.3702593049920599</v>
      </c>
      <c r="O65" s="192" t="s">
        <v>409</v>
      </c>
      <c r="P65" s="192">
        <v>0</v>
      </c>
      <c r="Q65" s="192" t="s">
        <v>409</v>
      </c>
      <c r="R65" s="192">
        <v>0</v>
      </c>
      <c r="S65" s="192">
        <v>0</v>
      </c>
      <c r="T65" s="192" t="s">
        <v>409</v>
      </c>
      <c r="U65" s="192">
        <v>81.599999999999994</v>
      </c>
      <c r="V65" s="192" t="s">
        <v>409</v>
      </c>
      <c r="W65" s="192" t="s">
        <v>409</v>
      </c>
      <c r="X65" s="192" t="s">
        <v>409</v>
      </c>
      <c r="Y65" s="192">
        <v>0</v>
      </c>
      <c r="Z65" s="192">
        <v>-100</v>
      </c>
      <c r="AA65" s="34"/>
      <c r="AB65" s="34"/>
      <c r="AC65" s="192"/>
      <c r="AD65" s="192"/>
      <c r="AE65" s="192"/>
      <c r="AF65" s="192"/>
      <c r="AG65" s="192"/>
      <c r="AH65" s="192"/>
    </row>
    <row r="66" spans="1:34" x14ac:dyDescent="0.2">
      <c r="A66" s="84">
        <v>59</v>
      </c>
      <c r="B66" s="84" t="str">
        <f ca="1"/>
        <v>Eritrea</v>
      </c>
      <c r="C66" s="84" t="str">
        <f ca="1"/>
        <v>ERI</v>
      </c>
      <c r="D66" s="219" t="str">
        <f ca="1"/>
        <v>SSF           Sub-Saharan Africa</v>
      </c>
      <c r="E66" s="219" t="str">
        <f ca="1"/>
        <v>IDA</v>
      </c>
      <c r="F66" s="190" t="str">
        <f t="shared" ca="1" si="12"/>
        <v/>
      </c>
      <c r="G66" s="80">
        <f>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0</v>
      </c>
      <c r="H66" s="80" cm="1">
        <f t="array" ref="H66">IF(
    SUM(IF(
            ISNUMBER(
                IF(
                    $M$4:$AD$4,
                    (M66:AD66),
                    "")),
            1,
            0))
        =0,
    NA(),
    IF(
        Parameters!$D$15=1,
        IF(
            SUM(--(ISNUMBER(IF($M$4:$AD$4=1,(M66:AD66),""))))&gt;0,
            MAX(IF(
                ISNUMBER(M66:AD66),
                IF(
                    M$4:AD$4=1,
                    M66:AD66,
                    ""),
                "")),
            MAX(IF(
                ISNUMBER(M66:AD66),
                IF(
                    M$4:AD$4=2,
                    M66:AD66,
                    ""),
                ""))
        ),
        IF(
            Parameters!$D$16=1,
            IFERROR(
                AVERAGE(IF(
                    ISNUMBER(M66:AD66),
                    IF(
                        M$4:AD$4=1,
                        M66:AD66,
                        ""),
                    "")),
                AVERAGE(IF(
                    ISNUMBER(M66:AD66),
                    IF(
                        M$4:AD$4=2,
                        M66:AD66,
                        ""),
                    ""))
            ),
            IF(
                Parameters!$D$17=1,
                IFERROR(
                    IF(
                        OR(
                            IF(
                                ISNUMBER(M66:AD66),
                                IF(
                                    M$4:AD$4=1,
                                    M66:AD66,
                                    ""),
                                "")
                            =0),
                        0,
                        GEOMEAN(IF(
                            ISNUMBER(M66:AD66),
                            IF(
                                M$4:AD$4=1,
                                M66:AD66,
                                ""),
                            ""))
                    ),
                    IF(
                        OR(IF(
                            ISNUMBER(M66:AD66),
                            IF(
                                M$4:AD$4=2,
                                M66:AD66,
                                ""),
                            "")
                            =0),
                        0,
                        GEOMEAN(IF(
                            ISNUMBER(M66:AD66),
                            IF(
                                M$4:AD$4=2,
                                M66:AD66,
                                ""),
                            "")))
                )
            )
        )
    )
)</f>
        <v>10</v>
      </c>
      <c r="I66" s="191" cm="1">
        <f t="array" ref="I66">IF(
    SUM(IF(
            ISNUMBER(
                IF(
                    $M$5:$AD$5,
                    (M66:AD66),
                    "")),
            1,
            0))
        =0,
    NA(),
    IF(
        Parameters!$D$15=1,
        IF(
            SUM(--(ISNUMBER(IF($M$5:$AD$5=1,(M66:AD66),""))))&gt;0,
            MAX(IF(
                ISNUMBER(M66:AD66),
                IF(
                    M$5:AD$5=1,
                    M66:AD66,
                    ""),
                "")),
            MAX(IF(
                ISNUMBER(M66:AD66),
                IF(
                    M$5:AD$5=2,
                    M66:AD66,
                    ""),
                ""))
        ),
        IF(
            Parameters!$D$16=1,
            IFERROR(
                AVERAGE(IF(
                    ISNUMBER(M66:AD66),
                    IF(
                        M$5:AD$5=1,
                        M66:AD66,
                        ""),
                    "")),
                AVERAGE(IF(
                    ISNUMBER(M66:AD66),
                    IF(
                        M$5:AD$5=2,
                        M66:AD66,
                        ""),
                    ""))
            ),
            IF(
                Parameters!$D$17=1,
                IFERROR(
                    IF(
                        OR(
                            IF(
                                ISNUMBER(M66:AD66),
                                IF(
                                    M$5:AD$5=1,
                                    M66:AD66,
                                    ""),
                                "")
                            =0),
                        0,
                        GEOMEAN(IF(
                            ISNUMBER(M66:AD66),
                            IF(
                                M$5:AD$5=1,
                                M66:AD66,
                                ""),
                            ""))
                    ),
                    IF(
                        OR(IF(
                            ISNUMBER(M66:AD66),
                            IF(
                                M$5:AD$5=2,
                                M66:AD66,
                                ""),
                            "")
                            =0),
                        0,
                        GEOMEAN(IF(
                            ISNUMBER(M66:AD66),
                            IF(
                                M$5:AD$5=2,
                                M66:AD66,
                                ""),
                            "")))
                )
            )
        )
    )
)</f>
        <v>0</v>
      </c>
      <c r="J66" s="242">
        <v>44778</v>
      </c>
      <c r="K66" s="242">
        <v>45142</v>
      </c>
      <c r="L66" s="91" t="s">
        <v>104</v>
      </c>
      <c r="M66" s="192">
        <v>10</v>
      </c>
      <c r="N66" s="192">
        <v>7.2146763097548003</v>
      </c>
      <c r="O66" s="192" t="s">
        <v>409</v>
      </c>
      <c r="P66" s="192">
        <v>0</v>
      </c>
      <c r="Q66" s="192" t="s">
        <v>409</v>
      </c>
      <c r="R66" s="192">
        <v>0</v>
      </c>
      <c r="S66" s="192" t="s">
        <v>409</v>
      </c>
      <c r="T66" s="192" t="s">
        <v>623</v>
      </c>
      <c r="U66" s="192">
        <v>94.5</v>
      </c>
      <c r="V66" s="192" t="s">
        <v>409</v>
      </c>
      <c r="W66" s="192" t="s">
        <v>409</v>
      </c>
      <c r="X66" s="192" t="s">
        <v>409</v>
      </c>
      <c r="Y66" s="192">
        <v>-0.107142857142857</v>
      </c>
      <c r="Z66" s="192" t="s">
        <v>409</v>
      </c>
      <c r="AA66" s="34"/>
      <c r="AB66" s="34"/>
      <c r="AC66" s="192"/>
      <c r="AD66" s="192"/>
      <c r="AE66" s="192"/>
      <c r="AF66" s="192"/>
      <c r="AG66" s="192"/>
      <c r="AH66" s="192"/>
    </row>
    <row r="67" spans="1:34" x14ac:dyDescent="0.2">
      <c r="A67" s="84">
        <v>60</v>
      </c>
      <c r="B67" s="84" t="str">
        <f ca="1"/>
        <v>Spain</v>
      </c>
      <c r="C67" s="84" t="str">
        <f ca="1"/>
        <v>ESP</v>
      </c>
      <c r="D67" s="219" t="str">
        <f ca="1"/>
        <v>ECS           Europe &amp; Central Asia</v>
      </c>
      <c r="E67" s="219" t="str">
        <f ca="1"/>
        <v>NA</v>
      </c>
      <c r="F67" s="190" t="str">
        <f t="shared" ca="1" si="12"/>
        <v/>
      </c>
      <c r="G67" s="80">
        <f>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0</v>
      </c>
      <c r="H67" s="80" cm="1">
        <f t="array" ref="H67">IF(
    SUM(IF(
            ISNUMBER(
                IF(
                    $M$4:$AD$4,
                    (M67:AD67),
                    "")),
            1,
            0))
        =0,
    NA(),
    IF(
        Parameters!$D$15=1,
        IF(
            SUM(--(ISNUMBER(IF($M$4:$AD$4=1,(M67:AD67),""))))&gt;0,
            MAX(IF(
                ISNUMBER(M67:AD67),
                IF(
                    M$4:AD$4=1,
                    M67:AD67,
                    ""),
                "")),
            MAX(IF(
                ISNUMBER(M67:AD67),
                IF(
                    M$4:AD$4=2,
                    M67:AD67,
                    ""),
                ""))
        ),
        IF(
            Parameters!$D$16=1,
            IFERROR(
                AVERAGE(IF(
                    ISNUMBER(M67:AD67),
                    IF(
                        M$4:AD$4=1,
                        M67:AD67,
                        ""),
                    "")),
                AVERAGE(IF(
                    ISNUMBER(M67:AD67),
                    IF(
                        M$4:AD$4=2,
                        M67:AD67,
                        ""),
                    ""))
            ),
            IF(
                Parameters!$D$17=1,
                IFERROR(
                    IF(
                        OR(
                            IF(
                                ISNUMBER(M67:AD67),
                                IF(
                                    M$4:AD$4=1,
                                    M67:AD67,
                                    ""),
                                "")
                            =0),
                        0,
                        GEOMEAN(IF(
                            ISNUMBER(M67:AD67),
                            IF(
                                M$4:AD$4=1,
                                M67:AD67,
                                ""),
                            ""))
                    ),
                    IF(
                        OR(IF(
                            ISNUMBER(M67:AD67),
                            IF(
                                M$4:AD$4=2,
                                M67:AD67,
                                ""),
                            "")
                            =0),
                        0,
                        GEOMEAN(IF(
                            ISNUMBER(M67:AD67),
                            IF(
                                M$4:AD$4=2,
                                M67:AD67,
                                ""),
                            "")))
                )
            )
        )
    )
)</f>
        <v>0</v>
      </c>
      <c r="I67" s="191" cm="1">
        <f t="array" ref="I67">IF(
    SUM(IF(
            ISNUMBER(
                IF(
                    $M$5:$AD$5,
                    (M67:AD67),
                    "")),
            1,
            0))
        =0,
    NA(),
    IF(
        Parameters!$D$15=1,
        IF(
            SUM(--(ISNUMBER(IF($M$5:$AD$5=1,(M67:AD67),""))))&gt;0,
            MAX(IF(
                ISNUMBER(M67:AD67),
                IF(
                    M$5:AD$5=1,
                    M67:AD67,
                    ""),
                "")),
            MAX(IF(
                ISNUMBER(M67:AD67),
                IF(
                    M$5:AD$5=2,
                    M67:AD67,
                    ""),
                ""))
        ),
        IF(
            Parameters!$D$16=1,
            IFERROR(
                AVERAGE(IF(
                    ISNUMBER(M67:AD67),
                    IF(
                        M$5:AD$5=1,
                        M67:AD67,
                        ""),
                    "")),
                AVERAGE(IF(
                    ISNUMBER(M67:AD67),
                    IF(
                        M$5:AD$5=2,
                        M67:AD67,
                        ""),
                    ""))
            ),
            IF(
                Parameters!$D$17=1,
                IFERROR(
                    IF(
                        OR(
                            IF(
                                ISNUMBER(M67:AD67),
                                IF(
                                    M$5:AD$5=1,
                                    M67:AD67,
                                    ""),
                                "")
                            =0),
                        0,
                        GEOMEAN(IF(
                            ISNUMBER(M67:AD67),
                            IF(
                                M$5:AD$5=1,
                                M67:AD67,
                                ""),
                            ""))
                    ),
                    IF(
                        OR(IF(
                            ISNUMBER(M67:AD67),
                            IF(
                                M$5:AD$5=2,
                                M67:AD67,
                                ""),
                            "")
                            =0),
                        0,
                        GEOMEAN(IF(
                            ISNUMBER(M67:AD67),
                            IF(
                                M$5:AD$5=2,
                                M67:AD67,
                                ""),
                            "")))
                )
            )
        )
    )
)</f>
        <v>0</v>
      </c>
      <c r="J67" s="242">
        <v>45103</v>
      </c>
      <c r="K67" s="242">
        <v>44966</v>
      </c>
      <c r="L67" s="91" t="s">
        <v>106</v>
      </c>
      <c r="M67" s="192">
        <v>0</v>
      </c>
      <c r="N67" s="192">
        <v>0</v>
      </c>
      <c r="O67" s="192" t="s">
        <v>409</v>
      </c>
      <c r="P67" s="192">
        <v>0</v>
      </c>
      <c r="Q67" s="192" t="s">
        <v>409</v>
      </c>
      <c r="R67" s="192">
        <v>0</v>
      </c>
      <c r="S67" s="192" t="s">
        <v>409</v>
      </c>
      <c r="T67" s="192" t="s">
        <v>409</v>
      </c>
      <c r="U67" s="192">
        <v>43.5</v>
      </c>
      <c r="V67" s="192" t="s">
        <v>409</v>
      </c>
      <c r="W67" s="192" t="s">
        <v>409</v>
      </c>
      <c r="X67" s="192" t="s">
        <v>409</v>
      </c>
      <c r="Y67" s="192">
        <v>0</v>
      </c>
      <c r="Z67" s="192" t="s">
        <v>409</v>
      </c>
      <c r="AA67" s="34"/>
      <c r="AB67" s="34"/>
      <c r="AC67" s="192"/>
      <c r="AD67" s="192"/>
      <c r="AE67" s="192"/>
      <c r="AF67" s="192"/>
      <c r="AG67" s="192"/>
      <c r="AH67" s="192"/>
    </row>
    <row r="68" spans="1:34" x14ac:dyDescent="0.2">
      <c r="A68" s="84">
        <v>61</v>
      </c>
      <c r="B68" s="84" t="str">
        <f ca="1"/>
        <v>Estonia</v>
      </c>
      <c r="C68" s="84" t="str">
        <f ca="1"/>
        <v>EST</v>
      </c>
      <c r="D68" s="219" t="str">
        <f ca="1"/>
        <v>ECS           Europe &amp; Central Asia</v>
      </c>
      <c r="E68" s="219" t="str">
        <f ca="1"/>
        <v>NA</v>
      </c>
      <c r="F68" s="190" t="str">
        <f t="shared" ca="1" si="12"/>
        <v/>
      </c>
      <c r="G68" s="80">
        <f>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$M$4:$AD$4,
                    (M68:AD68),
                    "")),
            1,
            0))
        =0,
    NA(),
    IF(
        Parameters!$D$15=1,
        IF(
            SUM(--(ISNUMBER(IF($M$4:$AD$4=1,(M68:AD68),""))))&gt;0,
            MAX(IF(
                ISNUMBER(M68:AD68),
                IF(
                    M$4:AD$4=1,
                    M68:AD68,
                    ""),
                "")),
            MAX(IF(
                ISNUMBER(M68:AD68),
                IF(
                    M$4:AD$4=2,
                    M68:AD68,
                    ""),
                ""))
        ),
        IF(
            Parameters!$D$16=1,
            IFERROR(
                AVERAGE(IF(
                    ISNUMBER(M68:AD68),
                    IF(
                        M$4:AD$4=1,
                        M68:AD68,
                        ""),
                    "")),
                AVERAGE(IF(
                    ISNUMBER(M68:AD68),
                    IF(
                        M$4:AD$4=2,
                        M68:AD68,
                        ""),
                    ""))
            ),
            IF(
                Parameters!$D$17=1,
                IFERROR(
                    IF(
                        OR(
                            IF(
                                ISNUMBER(M68:AD68),
                                IF(
                                    M$4:AD$4=1,
                                    M68:AD68,
                                    ""),
                                "")
                            =0),
                        0,
                        GEOMEAN(IF(
                            ISNUMBER(M68:AD68),
                            IF(
                                M$4:AD$4=1,
                                M68:AD68,
                                ""),
                            ""))
                    ),
                    IF(
                        OR(IF(
                            ISNUMBER(M68:AD68),
                            IF(
                                M$4:AD$4=2,
                                M68:AD68,
                                ""),
                            "")
                            =0),
                        0,
                        GEOMEAN(IF(
                            ISNUMBER(M68:AD68),
                            IF(
                                M$4:AD$4=2,
                                M68:AD68,
                                ""),
                            "")))
                )
            )
        )
    )
)</f>
        <v>0</v>
      </c>
      <c r="I68" s="191" cm="1">
        <f t="array" ref="I68">IF(
    SUM(IF(
            ISNUMBER(
                IF(
                    $M$5:$AD$5,
                    (M68:AD68),
                    "")),
            1,
            0))
        =0,
    NA(),
    IF(
        Parameters!$D$15=1,
        IF(
            SUM(--(ISNUMBER(IF($M$5:$AD$5=1,(M68:AD68),""))))&gt;0,
            MAX(IF(
                ISNUMBER(M68:AD68),
                IF(
                    M$5:AD$5=1,
                    M68:AD68,
                    ""),
                "")),
            MAX(IF(
                ISNUMBER(M68:AD68),
                IF(
                    M$5:AD$5=2,
                    M68:AD68,
                    ""),
                ""))
        ),
        IF(
            Parameters!$D$16=1,
            IFERROR(
                AVERAGE(IF(
                    ISNUMBER(M68:AD68),
                    IF(
                        M$5:AD$5=1,
                        M68:AD68,
                        ""),
                    "")),
                AVERAGE(IF(
                    ISNUMBER(M68:AD68),
                    IF(
                        M$5:AD$5=2,
                        M68:AD68,
                        ""),
                    ""))
            ),
            IF(
                Parameters!$D$17=1,
                IFERROR(
                    IF(
                        OR(
                            IF(
                                ISNUMBER(M68:AD68),
                                IF(
                                    M$5:AD$5=1,
                                    M68:AD68,
                                    ""),
                                "")
                            =0),
                        0,
                        GEOMEAN(IF(
                            ISNUMBER(M68:AD68),
                            IF(
                                M$5:AD$5=1,
                                M68:AD68,
                                ""),
                            ""))
                    ),
                    IF(
                        OR(IF(
                            ISNUMBER(M68:AD68),
                            IF(
                                M$5:AD$5=2,
                                M68:AD68,
                                ""),
                            "")
                            =0),
                        0,
                        GEOMEAN(IF(
                            ISNUMBER(M68:AD68),
                            IF(
                                M$5:AD$5=2,
                                M68:AD68,
                                ""),
                            "")))
                )
            )
        )
    )
)</f>
        <v>1.78571428571429</v>
      </c>
      <c r="J68" s="242">
        <v>45103</v>
      </c>
      <c r="K68" s="242">
        <v>45142</v>
      </c>
      <c r="L68" s="91" t="s">
        <v>108</v>
      </c>
      <c r="M68" s="192">
        <v>0</v>
      </c>
      <c r="N68" s="192">
        <v>0</v>
      </c>
      <c r="O68" s="192" t="s">
        <v>409</v>
      </c>
      <c r="P68" s="192">
        <v>0</v>
      </c>
      <c r="Q68" s="192" t="s">
        <v>409</v>
      </c>
      <c r="R68" s="192">
        <v>1.78571428571429</v>
      </c>
      <c r="S68" s="192" t="s">
        <v>409</v>
      </c>
      <c r="T68" s="192" t="s">
        <v>409</v>
      </c>
      <c r="U68" s="192">
        <v>38.6</v>
      </c>
      <c r="V68" s="192" t="s">
        <v>409</v>
      </c>
      <c r="W68" s="192" t="s">
        <v>409</v>
      </c>
      <c r="X68" s="192" t="s">
        <v>409</v>
      </c>
      <c r="Y68" s="192">
        <v>3.5714285714285803E-2</v>
      </c>
      <c r="Z68" s="192" t="s">
        <v>409</v>
      </c>
      <c r="AA68" s="34"/>
      <c r="AB68" s="34"/>
      <c r="AC68" s="192"/>
      <c r="AD68" s="192"/>
      <c r="AE68" s="192"/>
      <c r="AF68" s="192"/>
      <c r="AG68" s="192"/>
      <c r="AH68" s="192"/>
    </row>
    <row r="69" spans="1:34" x14ac:dyDescent="0.2">
      <c r="A69" s="84">
        <v>62</v>
      </c>
      <c r="B69" s="84" t="str">
        <f ca="1"/>
        <v>Ethiopia</v>
      </c>
      <c r="C69" s="84" t="str">
        <f ca="1"/>
        <v>ETH</v>
      </c>
      <c r="D69" s="219" t="str">
        <f ca="1"/>
        <v>SSF           Sub-Saharan Africa</v>
      </c>
      <c r="E69" s="219" t="str">
        <f ca="1"/>
        <v>IDA</v>
      </c>
      <c r="F69" s="190" t="str">
        <f t="shared" ca="1" si="12"/>
        <v/>
      </c>
      <c r="G69" s="80">
        <f>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10</v>
      </c>
      <c r="H69" s="80" cm="1">
        <f t="array" ref="H69">IF(
    SUM(IF(
            ISNUMBER(
                IF(
                    $M$4:$AD$4,
                    (M69:AD69),
                    "")),
            1,
            0))
        =0,
    NA(),
    IF(
        Parameters!$D$15=1,
        IF(
            SUM(--(ISNUMBER(IF($M$4:$AD$4=1,(M69:AD69),""))))&gt;0,
            MAX(IF(
                ISNUMBER(M69:AD69),
                IF(
                    M$4:AD$4=1,
                    M69:AD69,
                    ""),
                "")),
            MAX(IF(
                ISNUMBER(M69:AD69),
                IF(
                    M$4:AD$4=2,
                    M69:AD69,
                    ""),
                ""))
        ),
        IF(
            Parameters!$D$16=1,
            IFERROR(
                AVERAGE(IF(
                    ISNUMBER(M69:AD69),
                    IF(
                        M$4:AD$4=1,
                        M69:AD69,
                        ""),
                    "")),
                AVERAGE(IF(
                    ISNUMBER(M69:AD69),
                    IF(
                        M$4:AD$4=2,
                        M69:AD69,
                        ""),
                    ""))
            ),
            IF(
                Parameters!$D$17=1,
                IFERROR(
                    IF(
                        OR(
                            IF(
                                ISNUMBER(M69:AD69),
                                IF(
                                    M$4:AD$4=1,
                                    M69:AD69,
                                    ""),
                                "")
                            =0),
                        0,
                        GEOMEAN(IF(
                            ISNUMBER(M69:AD69),
                            IF(
                                M$4:AD$4=1,
                                M69:AD69,
                                ""),
                            ""))
                    ),
                    IF(
                        OR(IF(
                            ISNUMBER(M69:AD69),
                            IF(
                                M$4:AD$4=2,
                                M69:AD69,
                                ""),
                            "")
                            =0),
                        0,
                        GEOMEAN(IF(
                            ISNUMBER(M69:AD69),
                            IF(
                                M$4:AD$4=2,
                                M69:AD69,
                                ""),
                            "")))
                )
            )
        )
    )
)</f>
        <v>10</v>
      </c>
      <c r="I69" s="191" cm="1">
        <f t="array" ref="I69">IF(
    SUM(IF(
            ISNUMBER(
                IF(
                    $M$5:$AD$5,
                    (M69:AD69),
                    "")),
            1,
            0))
        =0,
    NA(),
    IF(
        Parameters!$D$15=1,
        IF(
            SUM(--(ISNUMBER(IF($M$5:$AD$5=1,(M69:AD69),""))))&gt;0,
            MAX(IF(
                ISNUMBER(M69:AD69),
                IF(
                    M$5:AD$5=1,
                    M69:AD69,
                    ""),
                "")),
            MAX(IF(
                ISNUMBER(M69:AD69),
                IF(
                    M$5:AD$5=2,
                    M69:AD69,
                    ""),
                ""))
        ),
        IF(
            Parameters!$D$16=1,
            IFERROR(
                AVERAGE(IF(
                    ISNUMBER(M69:AD69),
                    IF(
                        M$5:AD$5=1,
                        M69:AD69,
                        ""),
                    "")),
                AVERAGE(IF(
                    ISNUMBER(M69:AD69),
                    IF(
                        M$5:AD$5=2,
                        M69:AD69,
                        ""),
                    ""))
            ),
            IF(
                Parameters!$D$17=1,
                IFERROR(
                    IF(
                        OR(
                            IF(
                                ISNUMBER(M69:AD69),
                                IF(
                                    M$5:AD$5=1,
                                    M69:AD69,
                                    ""),
                                "")
                            =0),
                        0,
                        GEOMEAN(IF(
                            ISNUMBER(M69:AD69),
                            IF(
                                M$5:AD$5=1,
                                M69:AD69,
                                ""),
                            ""))
                    ),
                    IF(
                        OR(IF(
                            ISNUMBER(M69:AD69),
                            IF(
                                M$5:AD$5=2,
                                M69:AD69,
                                ""),
                            "")
                            =0),
                        0,
                        GEOMEAN(IF(
                            ISNUMBER(M69:AD69),
                            IF(
                                M$5:AD$5=2,
                                M69:AD69,
                                ""),
                            "")))
                )
            )
        )
    )
)</f>
        <v>10</v>
      </c>
      <c r="J69" s="242">
        <v>44778</v>
      </c>
      <c r="K69" s="242">
        <v>45142</v>
      </c>
      <c r="L69" s="91" t="s">
        <v>110</v>
      </c>
      <c r="M69" s="192">
        <v>10</v>
      </c>
      <c r="N69" s="192">
        <v>8.5156112189098607</v>
      </c>
      <c r="O69" s="192">
        <v>0</v>
      </c>
      <c r="P69" s="192">
        <v>0</v>
      </c>
      <c r="Q69" s="192" t="s">
        <v>409</v>
      </c>
      <c r="R69" s="192">
        <v>10</v>
      </c>
      <c r="S69" s="192">
        <v>0</v>
      </c>
      <c r="T69" s="192" t="s">
        <v>622</v>
      </c>
      <c r="U69" s="192">
        <v>100.4</v>
      </c>
      <c r="V69" s="192">
        <v>-0.850184465439631</v>
      </c>
      <c r="W69" s="192" t="s">
        <v>409</v>
      </c>
      <c r="X69" s="192" t="s">
        <v>409</v>
      </c>
      <c r="Y69" s="192">
        <v>0.214285714285714</v>
      </c>
      <c r="Z69" s="192">
        <v>-100</v>
      </c>
      <c r="AA69" s="34"/>
      <c r="AB69" s="34"/>
      <c r="AC69" s="192"/>
      <c r="AD69" s="192"/>
      <c r="AE69" s="192"/>
      <c r="AF69" s="192"/>
      <c r="AG69" s="192"/>
      <c r="AH69" s="192"/>
    </row>
    <row r="70" spans="1:34" x14ac:dyDescent="0.2">
      <c r="A70" s="84">
        <v>63</v>
      </c>
      <c r="B70" s="84" t="str">
        <f ca="1"/>
        <v>Finland</v>
      </c>
      <c r="C70" s="84" t="str">
        <f ca="1"/>
        <v>FIN</v>
      </c>
      <c r="D70" s="219" t="str">
        <f ca="1"/>
        <v>ECS           Europe &amp; Central Asia</v>
      </c>
      <c r="E70" s="219" t="str">
        <f ca="1"/>
        <v>NA</v>
      </c>
      <c r="F70" s="190" t="str">
        <f t="shared" ca="1" si="12"/>
        <v/>
      </c>
      <c r="G70" s="80">
        <f>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$M$4:$AD$4,
                    (M70:AD70),
                    "")),
            1,
            0))
        =0,
    NA(),
    IF(
        Parameters!$D$15=1,
        IF(
            SUM(--(ISNUMBER(IF($M$4:$AD$4=1,(M70:AD70),""))))&gt;0,
            MAX(IF(
                ISNUMBER(M70:AD70),
                IF(
                    M$4:AD$4=1,
                    M70:AD70,
                    ""),
                "")),
            MAX(IF(
                ISNUMBER(M70:AD70),
                IF(
                    M$4:AD$4=2,
                    M70:AD70,
                    ""),
                ""))
        ),
        IF(
            Parameters!$D$16=1,
            IFERROR(
                AVERAGE(IF(
                    ISNUMBER(M70:AD70),
                    IF(
                        M$4:AD$4=1,
                        M70:AD70,
                        ""),
                    "")),
                AVERAGE(IF(
                    ISNUMBER(M70:AD70),
                    IF(
                        M$4:AD$4=2,
                        M70:AD70,
                        ""),
                    ""))
            ),
            IF(
                Parameters!$D$17=1,
                IFERROR(
                    IF(
                        OR(
                            IF(
                                ISNUMBER(M70:AD70),
                                IF(
                                    M$4:AD$4=1,
                                    M70:AD70,
                                    ""),
                                "")
                            =0),
                        0,
                        GEOMEAN(IF(
                            ISNUMBER(M70:AD70),
                            IF(
                                M$4:AD$4=1,
                                M70:AD70,
                                ""),
                            ""))
                    ),
                    IF(
                        OR(IF(
                            ISNUMBER(M70:AD70),
                            IF(
                                M$4:AD$4=2,
                                M70:AD70,
                                ""),
                            "")
                            =0),
                        0,
                        GEOMEAN(IF(
                            ISNUMBER(M70:AD70),
                            IF(
                                M$4:AD$4=2,
                                M70:AD70,
                                ""),
                            "")))
                )
            )
        )
    )
)</f>
        <v>0</v>
      </c>
      <c r="I70" s="191" cm="1">
        <f t="array" ref="I70">IF(
    SUM(IF(
            ISNUMBER(
                IF(
                    $M$5:$AD$5,
                    (M70:AD70),
                    "")),
            1,
            0))
        =0,
    NA(),
    IF(
        Parameters!$D$15=1,
        IF(
            SUM(--(ISNUMBER(IF($M$5:$AD$5=1,(M70:AD70),""))))&gt;0,
            MAX(IF(
                ISNUMBER(M70:AD70),
                IF(
                    M$5:AD$5=1,
                    M70:AD70,
                    ""),
                "")),
            MAX(IF(
                ISNUMBER(M70:AD70),
                IF(
                    M$5:AD$5=2,
                    M70:AD70,
                    ""),
                ""))
        ),
        IF(
            Parameters!$D$16=1,
            IFERROR(
                AVERAGE(IF(
                    ISNUMBER(M70:AD70),
                    IF(
                        M$5:AD$5=1,
                        M70:AD70,
                        ""),
                    "")),
                AVERAGE(IF(
                    ISNUMBER(M70:AD70),
                    IF(
                        M$5:AD$5=2,
                        M70:AD70,
                        ""),
                    ""))
            ),
            IF(
                Parameters!$D$17=1,
                IFERROR(
                    IF(
                        OR(
                            IF(
                                ISNUMBER(M70:AD70),
                                IF(
                                    M$5:AD$5=1,
                                    M70:AD70,
                                    ""),
                                "")
                            =0),
                        0,
                        GEOMEAN(IF(
                            ISNUMBER(M70:AD70),
                            IF(
                                M$5:AD$5=1,
                                M70:AD70,
                                ""),
                            ""))
                    ),
                    IF(
                        OR(IF(
                            ISNUMBER(M70:AD70),
                            IF(
                                M$5:AD$5=2,
                                M70:AD70,
                                ""),
                            "")
                            =0),
                        0,
                        GEOMEAN(IF(
                            ISNUMBER(M70:AD70),
                            IF(
                                M$5:AD$5=2,
                                M70:AD70,
                                ""),
                            "")))
                )
            )
        )
    )
)</f>
        <v>3.5714285714285601</v>
      </c>
      <c r="J70" s="242">
        <v>45103</v>
      </c>
      <c r="K70" s="242">
        <v>44900</v>
      </c>
      <c r="L70" s="91" t="s">
        <v>112</v>
      </c>
      <c r="M70" s="192">
        <v>0</v>
      </c>
      <c r="N70" s="192">
        <v>0</v>
      </c>
      <c r="O70" s="192" t="s">
        <v>409</v>
      </c>
      <c r="P70" s="192">
        <v>0</v>
      </c>
      <c r="Q70" s="192" t="s">
        <v>409</v>
      </c>
      <c r="R70" s="192">
        <v>3.5714285714285601</v>
      </c>
      <c r="S70" s="192" t="s">
        <v>409</v>
      </c>
      <c r="T70" s="192" t="s">
        <v>409</v>
      </c>
      <c r="U70" s="192">
        <v>16</v>
      </c>
      <c r="V70" s="192" t="s">
        <v>409</v>
      </c>
      <c r="W70" s="192" t="s">
        <v>409</v>
      </c>
      <c r="X70" s="192" t="s">
        <v>409</v>
      </c>
      <c r="Y70" s="192">
        <v>7.1428571428571397E-2</v>
      </c>
      <c r="Z70" s="192" t="s">
        <v>409</v>
      </c>
      <c r="AA70" s="34"/>
      <c r="AB70" s="34"/>
      <c r="AC70" s="192"/>
      <c r="AD70" s="192"/>
      <c r="AE70" s="192"/>
      <c r="AF70" s="192"/>
      <c r="AG70" s="192"/>
      <c r="AH70" s="192"/>
    </row>
    <row r="71" spans="1:34" x14ac:dyDescent="0.2">
      <c r="A71" s="84">
        <v>64</v>
      </c>
      <c r="B71" s="84" t="str">
        <f ca="1"/>
        <v>Fiji</v>
      </c>
      <c r="C71" s="84" t="str">
        <f ca="1"/>
        <v>FJI</v>
      </c>
      <c r="D71" s="219" t="str">
        <f ca="1"/>
        <v>EAS           East Asia &amp; Pacific</v>
      </c>
      <c r="E71" s="219" t="str">
        <f ca="1"/>
        <v>Blend</v>
      </c>
      <c r="F71" s="190" t="str">
        <f t="shared" ca="1" si="12"/>
        <v/>
      </c>
      <c r="G71" s="80">
        <f>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0</v>
      </c>
      <c r="H71" s="80" cm="1">
        <f t="array" ref="H71">IF(
    SUM(IF(
            ISNUMBER(
                IF(
                    $M$4:$AD$4,
                    (M71:AD71),
                    "")),
            1,
            0))
        =0,
    NA(),
    IF(
        Parameters!$D$15=1,
        IF(
            SUM(--(ISNUMBER(IF($M$4:$AD$4=1,(M71:AD71),""))))&gt;0,
            MAX(IF(
                ISNUMBER(M71:AD71),
                IF(
                    M$4:AD$4=1,
                    M71:AD71,
                    ""),
                "")),
            MAX(IF(
                ISNUMBER(M71:AD71),
                IF(
                    M$4:AD$4=2,
                    M71:AD71,
                    ""),
                ""))
        ),
        IF(
            Parameters!$D$16=1,
            IFERROR(
                AVERAGE(IF(
                    ISNUMBER(M71:AD71),
                    IF(
                        M$4:AD$4=1,
                        M71:AD71,
                        ""),
                    "")),
                AVERAGE(IF(
                    ISNUMBER(M71:AD71),
                    IF(
                        M$4:AD$4=2,
                        M71:AD71,
                        ""),
                    ""))
            ),
            IF(
                Parameters!$D$17=1,
                IFERROR(
                    IF(
                        OR(
                            IF(
                                ISNUMBER(M71:AD71),
                                IF(
                                    M$4:AD$4=1,
                                    M71:AD71,
                                    ""),
                                "")
                            =0),
                        0,
                        GEOMEAN(IF(
                            ISNUMBER(M71:AD71),
                            IF(
                                M$4:AD$4=1,
                                M71:AD71,
                                ""),
                            ""))
                    ),
                    IF(
                        OR(IF(
                            ISNUMBER(M71:AD71),
                            IF(
                                M$4:AD$4=2,
                                M71:AD71,
                                ""),
                            "")
                            =0),
                        0,
                        GEOMEAN(IF(
                            ISNUMBER(M71:AD71),
                            IF(
                                M$4:AD$4=2,
                                M71:AD71,
                                ""),
                            "")))
                )
            )
        )
    )
)</f>
        <v>1.8565884635738199</v>
      </c>
      <c r="I71" s="191" cm="1">
        <f t="array" ref="I71">IF(
    SUM(IF(
            ISNUMBER(
                IF(
                    $M$5:$AD$5,
                    (M71:AD71),
                    "")),
            1,
            0))
        =0,
    NA(),
    IF(
        Parameters!$D$15=1,
        IF(
            SUM(--(ISNUMBER(IF($M$5:$AD$5=1,(M71:AD71),""))))&gt;0,
            MAX(IF(
                ISNUMBER(M71:AD71),
                IF(
                    M$5:AD$5=1,
                    M71:AD71,
                    ""),
                "")),
            MAX(IF(
                ISNUMBER(M71:AD71),
                IF(
                    M$5:AD$5=2,
                    M71:AD71,
                    ""),
                ""))
        ),
        IF(
            Parameters!$D$16=1,
            IFERROR(
                AVERAGE(IF(
                    ISNUMBER(M71:AD71),
                    IF(
                        M$5:AD$5=1,
                        M71:AD71,
                        ""),
                    "")),
                AVERAGE(IF(
                    ISNUMBER(M71:AD71),
                    IF(
                        M$5:AD$5=2,
                        M71:AD71,
                        ""),
                    ""))
            ),
            IF(
                Parameters!$D$17=1,
                IFERROR(
                    IF(
                        OR(
                            IF(
                                ISNUMBER(M71:AD71),
                                IF(
                                    M$5:AD$5=1,
                                    M71:AD71,
                                    ""),
                                "")
                            =0),
                        0,
                        GEOMEAN(IF(
                            ISNUMBER(M71:AD71),
                            IF(
                                M$5:AD$5=1,
                                M71:AD71,
                                ""),
                            ""))
                    ),
                    IF(
                        OR(IF(
                            ISNUMBER(M71:AD71),
                            IF(
                                M$5:AD$5=2,
                                M71:AD71,
                                ""),
                            "")
                            =0),
                        0,
                        GEOMEAN(IF(
                            ISNUMBER(M71:AD71),
                            IF(
                                M$5:AD$5=2,
                                M71:AD71,
                                ""),
                            "")))
                )
            )
        )
    )
)</f>
        <v>0</v>
      </c>
      <c r="J71" s="242">
        <v>45103</v>
      </c>
      <c r="K71" s="242">
        <v>44753</v>
      </c>
      <c r="L71" s="91" t="s">
        <v>114</v>
      </c>
      <c r="M71" s="192">
        <v>0</v>
      </c>
      <c r="N71" s="192">
        <v>1.8565884635738199</v>
      </c>
      <c r="O71" s="192" t="s">
        <v>409</v>
      </c>
      <c r="P71" s="192">
        <v>0</v>
      </c>
      <c r="Q71" s="192" t="s">
        <v>409</v>
      </c>
      <c r="R71" s="192" t="s">
        <v>409</v>
      </c>
      <c r="S71" s="192" t="s">
        <v>409</v>
      </c>
      <c r="T71" s="192" t="s">
        <v>409</v>
      </c>
      <c r="U71" s="192">
        <v>70.2</v>
      </c>
      <c r="V71" s="192" t="s">
        <v>409</v>
      </c>
      <c r="W71" s="192" t="s">
        <v>409</v>
      </c>
      <c r="X71" s="192" t="s">
        <v>409</v>
      </c>
      <c r="Y71" s="192" t="s">
        <v>409</v>
      </c>
      <c r="Z71" s="192" t="s">
        <v>409</v>
      </c>
      <c r="AA71" s="34"/>
      <c r="AB71" s="34"/>
      <c r="AC71" s="192"/>
      <c r="AD71" s="192"/>
      <c r="AE71" s="192"/>
      <c r="AF71" s="192"/>
      <c r="AG71" s="192"/>
      <c r="AH71" s="192"/>
    </row>
    <row r="72" spans="1:34" x14ac:dyDescent="0.2">
      <c r="A72" s="84">
        <v>65</v>
      </c>
      <c r="B72" s="84" t="str">
        <f ca="1"/>
        <v>France</v>
      </c>
      <c r="C72" s="84" t="str">
        <f ca="1"/>
        <v>FRA</v>
      </c>
      <c r="D72" s="219" t="str">
        <f ca="1"/>
        <v>ECS           Europe &amp; Central Asia</v>
      </c>
      <c r="E72" s="219" t="str">
        <f ca="1"/>
        <v>NA</v>
      </c>
      <c r="F72" s="190" t="str">
        <f t="shared" ca="1" si="12"/>
        <v/>
      </c>
      <c r="G72" s="80">
        <f>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$M$4:$AD$4,
                    (M72:AD72),
                    "")),
            1,
            0))
        =0,
    NA(),
    IF(
        Parameters!$D$15=1,
        IF(
            SUM(--(ISNUMBER(IF($M$4:$AD$4=1,(M72:AD72),""))))&gt;0,
            MAX(IF(
                ISNUMBER(M72:AD72),
                IF(
                    M$4:AD$4=1,
                    M72:AD72,
                    ""),
                "")),
            MAX(IF(
                ISNUMBER(M72:AD72),
                IF(
                    M$4:AD$4=2,
                    M72:AD72,
                    ""),
                ""))
        ),
        IF(
            Parameters!$D$16=1,
            IFERROR(
                AVERAGE(IF(
                    ISNUMBER(M72:AD72),
                    IF(
                        M$4:AD$4=1,
                        M72:AD72,
                        ""),
                    "")),
                AVERAGE(IF(
                    ISNUMBER(M72:AD72),
                    IF(
                        M$4:AD$4=2,
                        M72:AD72,
                        ""),
                    ""))
            ),
            IF(
                Parameters!$D$17=1,
                IFERROR(
                    IF(
                        OR(
                            IF(
                                ISNUMBER(M72:AD72),
                                IF(
                                    M$4:AD$4=1,
                                    M72:AD72,
                                    ""),
                                "")
                            =0),
                        0,
                        GEOMEAN(IF(
                            ISNUMBER(M72:AD72),
                            IF(
                                M$4:AD$4=1,
                                M72:AD72,
                                ""),
                            ""))
                    ),
                    IF(
                        OR(IF(
                            ISNUMBER(M72:AD72),
                            IF(
                                M$4:AD$4=2,
                                M72:AD72,
                                ""),
                            "")
                            =0),
                        0,
                        GEOMEAN(IF(
                            ISNUMBER(M72:AD72),
                            IF(
                                M$4:AD$4=2,
                                M72:AD72,
                                ""),
                            "")))
                )
            )
        )
    )
)</f>
        <v>0</v>
      </c>
      <c r="I72" s="191" cm="1">
        <f t="array" ref="I72">IF(
    SUM(IF(
            ISNUMBER(
                IF(
                    $M$5:$AD$5,
                    (M72:AD72),
                    "")),
            1,
            0))
        =0,
    NA(),
    IF(
        Parameters!$D$15=1,
        IF(
            SUM(--(ISNUMBER(IF($M$5:$AD$5=1,(M72:AD72),""))))&gt;0,
            MAX(IF(
                ISNUMBER(M72:AD72),
                IF(
                    M$5:AD$5=1,
                    M72:AD72,
                    ""),
                "")),
            MAX(IF(
                ISNUMBER(M72:AD72),
                IF(
                    M$5:AD$5=2,
                    M72:AD72,
                    ""),
                ""))
        ),
        IF(
            Parameters!$D$16=1,
            IFERROR(
                AVERAGE(IF(
                    ISNUMBER(M72:AD72),
                    IF(
                        M$5:AD$5=1,
                        M72:AD72,
                        ""),
                    "")),
                AVERAGE(IF(
                    ISNUMBER(M72:AD72),
                    IF(
                        M$5:AD$5=2,
                        M72:AD72,
                        ""),
                    ""))
            ),
            IF(
                Parameters!$D$17=1,
                IFERROR(
                    IF(
                        OR(
                            IF(
                                ISNUMBER(M72:AD72),
                                IF(
                                    M$5:AD$5=1,
                                    M72:AD72,
                                    ""),
                                "")
                            =0),
                        0,
                        GEOMEAN(IF(
                            ISNUMBER(M72:AD72),
                            IF(
                                M$5:AD$5=1,
                                M72:AD72,
                                ""),
                            ""))
                    ),
                    IF(
                        OR(IF(
                            ISNUMBER(M72:AD72),
                            IF(
                                M$5:AD$5=2,
                                M72:AD72,
                                ""),
                            "")
                            =0),
                        0,
                        GEOMEAN(IF(
                            ISNUMBER(M72:AD72),
                            IF(
                                M$5:AD$5=2,
                                M72:AD72,
                                ""),
                            "")))
                )
            )
        )
    )
)</f>
        <v>0</v>
      </c>
      <c r="J72" s="242">
        <v>45103</v>
      </c>
      <c r="K72" s="242">
        <v>44966</v>
      </c>
      <c r="L72" s="91" t="s">
        <v>116</v>
      </c>
      <c r="M72" s="192">
        <v>0</v>
      </c>
      <c r="N72" s="192">
        <v>0</v>
      </c>
      <c r="O72" s="192" t="s">
        <v>409</v>
      </c>
      <c r="P72" s="192">
        <v>0</v>
      </c>
      <c r="Q72" s="192" t="s">
        <v>409</v>
      </c>
      <c r="R72" s="192">
        <v>0</v>
      </c>
      <c r="S72" s="192">
        <v>0</v>
      </c>
      <c r="T72" s="192" t="s">
        <v>409</v>
      </c>
      <c r="U72" s="192">
        <v>28.8</v>
      </c>
      <c r="V72" s="192" t="s">
        <v>409</v>
      </c>
      <c r="W72" s="192" t="s">
        <v>409</v>
      </c>
      <c r="X72" s="192" t="s">
        <v>409</v>
      </c>
      <c r="Y72" s="192">
        <v>0</v>
      </c>
      <c r="Z72" s="192">
        <v>-100</v>
      </c>
      <c r="AA72" s="34"/>
      <c r="AB72" s="34"/>
      <c r="AC72" s="192"/>
      <c r="AD72" s="192"/>
      <c r="AE72" s="192"/>
      <c r="AF72" s="192"/>
      <c r="AG72" s="192"/>
      <c r="AH72" s="192"/>
    </row>
    <row r="73" spans="1:34" x14ac:dyDescent="0.2">
      <c r="A73" s="84">
        <v>66</v>
      </c>
      <c r="B73" s="84" t="str">
        <f ca="1"/>
        <v>Faroe Islands</v>
      </c>
      <c r="C73" s="84" t="str">
        <f ca="1"/>
        <v>FRO</v>
      </c>
      <c r="D73" s="219" t="str">
        <f ca="1"/>
        <v>ECS           Europe &amp; Central Asia</v>
      </c>
      <c r="E73" s="219" t="str">
        <f ca="1"/>
        <v>NA</v>
      </c>
      <c r="F73" s="190" t="str">
        <f t="shared" ref="F73:F136" ca="1" si="13">IF(L73 &lt;&gt; C73, "Countries don't match", "")</f>
        <v/>
      </c>
      <c r="G73" s="80">
        <f>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0</v>
      </c>
      <c r="H73" s="80" cm="1">
        <f t="array" ref="H73">IF(
    SUM(IF(
            ISNUMBER(
                IF(
                    $M$4:$AD$4,
                    (M73:AD73),
                    "")),
            1,
            0))
        =0,
    NA(),
    IF(
        Parameters!$D$15=1,
        IF(
            SUM(--(ISNUMBER(IF($M$4:$AD$4=1,(M73:AD73),""))))&gt;0,
            MAX(IF(
                ISNUMBER(M73:AD73),
                IF(
                    M$4:AD$4=1,
                    M73:AD73,
                    ""),
                "")),
            MAX(IF(
                ISNUMBER(M73:AD73),
                IF(
                    M$4:AD$4=2,
                    M73:AD73,
                    ""),
                ""))
        ),
        IF(
            Parameters!$D$16=1,
            IFERROR(
                AVERAGE(IF(
                    ISNUMBER(M73:AD73),
                    IF(
                        M$4:AD$4=1,
                        M73:AD73,
                        ""),
                    "")),
                AVERAGE(IF(
                    ISNUMBER(M73:AD73),
                    IF(
                        M$4:AD$4=2,
                        M73:AD73,
                        ""),
                    ""))
            ),
            IF(
                Parameters!$D$17=1,
                IFERROR(
                    IF(
                        OR(
                            IF(
                                ISNUMBER(M73:AD73),
                                IF(
                                    M$4:AD$4=1,
                                    M73:AD73,
                                    ""),
                                "")
                            =0),
                        0,
                        GEOMEAN(IF(
                            ISNUMBER(M73:AD73),
                            IF(
                                M$4:AD$4=1,
                                M73:AD73,
                                ""),
                            ""))
                    ),
                    IF(
                        OR(IF(
                            ISNUMBER(M73:AD73),
                            IF(
                                M$4:AD$4=2,
                                M73:AD73,
                                ""),
                            "")
                            =0),
                        0,
                        GEOMEAN(IF(
                            ISNUMBER(M73:AD73),
                            IF(
                                M$4:AD$4=2,
                                M73:AD73,
                                ""),
                            "")))
                )
            )
        )
    )
)</f>
        <v>0</v>
      </c>
      <c r="I73" s="191" cm="1">
        <f t="array" ref="I73">IF(
    SUM(IF(
            ISNUMBER(
                IF(
                    $M$5:$AD$5,
                    (M73:AD73),
                    "")),
            1,
            0))
        =0,
    NA(),
    IF(
        Parameters!$D$15=1,
        IF(
            SUM(--(ISNUMBER(IF($M$5:$AD$5=1,(M73:AD73),""))))&gt;0,
            MAX(IF(
                ISNUMBER(M73:AD73),
                IF(
                    M$5:AD$5=1,
                    M73:AD73,
                    ""),
                "")),
            MAX(IF(
                ISNUMBER(M73:AD73),
                IF(
                    M$5:AD$5=2,
                    M73:AD73,
                    ""),
                ""))
        ),
        IF(
            Parameters!$D$16=1,
            IFERROR(
                AVERAGE(IF(
                    ISNUMBER(M73:AD73),
                    IF(
                        M$5:AD$5=1,
                        M73:AD73,
                        ""),
                    "")),
                AVERAGE(IF(
                    ISNUMBER(M73:AD73),
                    IF(
                        M$5:AD$5=2,
                        M73:AD73,
                        ""),
                    ""))
            ),
            IF(
                Parameters!$D$17=1,
                IFERROR(
                    IF(
                        OR(
                            IF(
                                ISNUMBER(M73:AD73),
                                IF(
                                    M$5:AD$5=1,
                                    M73:AD73,
                                    ""),
                                "")
                            =0),
                        0,
                        GEOMEAN(IF(
                            ISNUMBER(M73:AD73),
                            IF(
                                M$5:AD$5=1,
                                M73:AD73,
                                ""),
                            ""))
                    ),
                    IF(
                        OR(IF(
                            ISNUMBER(M73:AD73),
                            IF(
                                M$5:AD$5=2,
                                M73:AD73,
                                ""),
                            "")
                            =0),
                        0,
                        GEOMEAN(IF(
                            ISNUMBER(M73:AD73),
                            IF(
                                M$5:AD$5=2,
                                M73:AD73,
                                ""),
                            "")))
                )
            )
        )
    )
)</f>
        <v>0</v>
      </c>
      <c r="J73" s="242" t="s">
        <v>409</v>
      </c>
      <c r="K73" s="242" t="s">
        <v>409</v>
      </c>
      <c r="L73" s="91" t="s">
        <v>706</v>
      </c>
      <c r="M73" s="192">
        <v>0</v>
      </c>
      <c r="N73" s="192" t="s">
        <v>409</v>
      </c>
      <c r="O73" s="192" t="s">
        <v>409</v>
      </c>
      <c r="P73" s="192">
        <v>0</v>
      </c>
      <c r="Q73" s="192" t="s">
        <v>409</v>
      </c>
      <c r="R73" s="192" t="s">
        <v>409</v>
      </c>
      <c r="S73" s="192" t="s">
        <v>409</v>
      </c>
      <c r="T73" s="192" t="s">
        <v>409</v>
      </c>
      <c r="U73" s="192" t="s">
        <v>409</v>
      </c>
      <c r="V73" s="192" t="s">
        <v>409</v>
      </c>
      <c r="W73" s="192" t="s">
        <v>409</v>
      </c>
      <c r="X73" s="192" t="s">
        <v>409</v>
      </c>
      <c r="Y73" s="192" t="s">
        <v>409</v>
      </c>
      <c r="Z73" s="192" t="s">
        <v>409</v>
      </c>
      <c r="AA73" s="34"/>
      <c r="AB73" s="34"/>
      <c r="AC73" s="192"/>
      <c r="AD73" s="192"/>
      <c r="AE73" s="192"/>
      <c r="AF73" s="192"/>
      <c r="AG73" s="192"/>
      <c r="AH73" s="192"/>
    </row>
    <row r="74" spans="1:34" x14ac:dyDescent="0.2">
      <c r="A74" s="84">
        <v>67</v>
      </c>
      <c r="B74" s="84" t="str">
        <f ca="1"/>
        <v>Micronesia, Fed. Sts.</v>
      </c>
      <c r="C74" s="84" t="str">
        <f ca="1"/>
        <v>FSM</v>
      </c>
      <c r="D74" s="219" t="str">
        <f ca="1"/>
        <v>EAS           East Asia &amp; Pacific</v>
      </c>
      <c r="E74" s="219" t="str">
        <f ca="1"/>
        <v>IDA</v>
      </c>
      <c r="F74" s="190" t="str">
        <f t="shared" ca="1" si="13"/>
        <v/>
      </c>
      <c r="G74" s="80">
        <f>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0</v>
      </c>
      <c r="H74" s="80" cm="1">
        <f t="array" ref="H74">IF(
    SUM(IF(
            ISNUMBER(
                IF(
                    $M$4:$AD$4,
                    (M74:AD74),
                    "")),
            1,
            0))
        =0,
    NA(),
    IF(
        Parameters!$D$15=1,
        IF(
            SUM(--(ISNUMBER(IF($M$4:$AD$4=1,(M74:AD74),""))))&gt;0,
            MAX(IF(
                ISNUMBER(M74:AD74),
                IF(
                    M$4:AD$4=1,
                    M74:AD74,
                    ""),
                "")),
            MAX(IF(
                ISNUMBER(M74:AD74),
                IF(
                    M$4:AD$4=2,
                    M74:AD74,
                    ""),
                ""))
        ),
        IF(
            Parameters!$D$16=1,
            IFERROR(
                AVERAGE(IF(
                    ISNUMBER(M74:AD74),
                    IF(
                        M$4:AD$4=1,
                        M74:AD74,
                        ""),
                    "")),
                AVERAGE(IF(
                    ISNUMBER(M74:AD74),
                    IF(
                        M$4:AD$4=2,
                        M74:AD74,
                        ""),
                    ""))
            ),
            IF(
                Parameters!$D$17=1,
                IFERROR(
                    IF(
                        OR(
                            IF(
                                ISNUMBER(M74:AD74),
                                IF(
                                    M$4:AD$4=1,
                                    M74:AD74,
                                    ""),
                                "")
                            =0),
                        0,
                        GEOMEAN(IF(
                            ISNUMBER(M74:AD74),
                            IF(
                                M$4:AD$4=1,
                                M74:AD74,
                                ""),
                            ""))
                    ),
                    IF(
                        OR(IF(
                            ISNUMBER(M74:AD74),
                            IF(
                                M$4:AD$4=2,
                                M74:AD74,
                                ""),
                            "")
                            =0),
                        0,
                        GEOMEAN(IF(
                            ISNUMBER(M74:AD74),
                            IF(
                                M$4:AD$4=2,
                                M74:AD74,
                                ""),
                            "")))
                )
            )
        )
    )
)</f>
        <v>10</v>
      </c>
      <c r="I74" s="191" cm="1">
        <f t="array" ref="I74">IF(
    SUM(IF(
            ISNUMBER(
                IF(
                    $M$5:$AD$5,
                    (M74:AD74),
                    "")),
            1,
            0))
        =0,
    NA(),
    IF(
        Parameters!$D$15=1,
        IF(
            SUM(--(ISNUMBER(IF($M$5:$AD$5=1,(M74:AD74),""))))&gt;0,
            MAX(IF(
                ISNUMBER(M74:AD74),
                IF(
                    M$5:AD$5=1,
                    M74:AD74,
                    ""),
                "")),
            MAX(IF(
                ISNUMBER(M74:AD74),
                IF(
                    M$5:AD$5=2,
                    M74:AD74,
                    ""),
                ""))
        ),
        IF(
            Parameters!$D$16=1,
            IFERROR(
                AVERAGE(IF(
                    ISNUMBER(M74:AD74),
                    IF(
                        M$5:AD$5=1,
                        M74:AD74,
                        ""),
                    "")),
                AVERAGE(IF(
                    ISNUMBER(M74:AD74),
                    IF(
                        M$5:AD$5=2,
                        M74:AD74,
                        ""),
                    ""))
            ),
            IF(
                Parameters!$D$17=1,
                IFERROR(
                    IF(
                        OR(
                            IF(
                                ISNUMBER(M74:AD74),
                                IF(
                                    M$5:AD$5=1,
                                    M74:AD74,
                                    ""),
                                "")
                            =0),
                        0,
                        GEOMEAN(IF(
                            ISNUMBER(M74:AD74),
                            IF(
                                M$5:AD$5=1,
                                M74:AD74,
                                ""),
                            ""))
                    ),
                    IF(
                        OR(IF(
                            ISNUMBER(M74:AD74),
                            IF(
                                M$5:AD$5=2,
                                M74:AD74,
                                ""),
                            "")
                            =0),
                        0,
                        GEOMEAN(IF(
                            ISNUMBER(M74:AD74),
                            IF(
                                M$5:AD$5=2,
                                M74:AD74,
                                ""),
                            "")))
                )
            )
        )
    )
)</f>
        <v>0</v>
      </c>
      <c r="J74" s="242">
        <v>44778</v>
      </c>
      <c r="K74" s="242" t="s">
        <v>409</v>
      </c>
      <c r="L74" s="91" t="s">
        <v>117</v>
      </c>
      <c r="M74" s="192">
        <v>10</v>
      </c>
      <c r="N74" s="192">
        <v>1.6581407655671101</v>
      </c>
      <c r="O74" s="192" t="s">
        <v>409</v>
      </c>
      <c r="P74" s="192">
        <v>0</v>
      </c>
      <c r="Q74" s="192" t="s">
        <v>409</v>
      </c>
      <c r="R74" s="192" t="s">
        <v>409</v>
      </c>
      <c r="S74" s="192" t="s">
        <v>409</v>
      </c>
      <c r="T74" s="192" t="s">
        <v>623</v>
      </c>
      <c r="U74" s="192">
        <v>69.3</v>
      </c>
      <c r="V74" s="192" t="s">
        <v>409</v>
      </c>
      <c r="W74" s="192" t="s">
        <v>409</v>
      </c>
      <c r="X74" s="192" t="s">
        <v>409</v>
      </c>
      <c r="Y74" s="192" t="s">
        <v>409</v>
      </c>
      <c r="Z74" s="192" t="s">
        <v>409</v>
      </c>
      <c r="AA74" s="34"/>
      <c r="AB74" s="34"/>
      <c r="AC74" s="192"/>
      <c r="AD74" s="192"/>
      <c r="AE74" s="192"/>
      <c r="AF74" s="192"/>
      <c r="AG74" s="192"/>
      <c r="AH74" s="192"/>
    </row>
    <row r="75" spans="1:34" x14ac:dyDescent="0.2">
      <c r="A75" s="84">
        <v>68</v>
      </c>
      <c r="B75" s="84" t="str">
        <f ca="1"/>
        <v>Gabon</v>
      </c>
      <c r="C75" s="84" t="str">
        <f ca="1"/>
        <v>GAB</v>
      </c>
      <c r="D75" s="219" t="str">
        <f ca="1"/>
        <v>SSF           Sub-Saharan Africa</v>
      </c>
      <c r="E75" s="219" t="str">
        <f ca="1"/>
        <v>IBRD</v>
      </c>
      <c r="F75" s="190" t="str">
        <f t="shared" ca="1" si="13"/>
        <v/>
      </c>
      <c r="G75" s="80">
        <f>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0</v>
      </c>
      <c r="H75" s="80" cm="1">
        <f t="array" ref="H75">IF(
    SUM(IF(
            ISNUMBER(
                IF(
                    $M$4:$AD$4,
                    (M75:AD75),
                    "")),
            1,
            0))
        =0,
    NA(),
    IF(
        Parameters!$D$15=1,
        IF(
            SUM(--(ISNUMBER(IF($M$4:$AD$4=1,(M75:AD75),""))))&gt;0,
            MAX(IF(
                ISNUMBER(M75:AD75),
                IF(
                    M$4:AD$4=1,
                    M75:AD75,
                    ""),
                "")),
            MAX(IF(
                ISNUMBER(M75:AD75),
                IF(
                    M$4:AD$4=2,
                    M75:AD75,
                    ""),
                ""))
        ),
        IF(
            Parameters!$D$16=1,
            IFERROR(
                AVERAGE(IF(
                    ISNUMBER(M75:AD75),
                    IF(
                        M$4:AD$4=1,
                        M75:AD75,
                        ""),
                    "")),
                AVERAGE(IF(
                    ISNUMBER(M75:AD75),
                    IF(
                        M$4:AD$4=2,
                        M75:AD75,
                        ""),
                    ""))
            ),
            IF(
                Parameters!$D$17=1,
                IFERROR(
                    IF(
                        OR(
                            IF(
                                ISNUMBER(M75:AD75),
                                IF(
                                    M$4:AD$4=1,
                                    M75:AD75,
                                    ""),
                                "")
                            =0),
                        0,
                        GEOMEAN(IF(
                            ISNUMBER(M75:AD75),
                            IF(
                                M$4:AD$4=1,
                                M75:AD75,
                                ""),
                            ""))
                    ),
                    IF(
                        OR(IF(
                            ISNUMBER(M75:AD75),
                            IF(
                                M$4:AD$4=2,
                                M75:AD75,
                                ""),
                            "")
                            =0),
                        0,
                        GEOMEAN(IF(
                            ISNUMBER(M75:AD75),
                            IF(
                                M$4:AD$4=2,
                                M75:AD75,
                                ""),
                            "")))
                )
            )
        )
    )
)</f>
        <v>0.82025048509437304</v>
      </c>
      <c r="I75" s="191" cm="1">
        <f t="array" ref="I75">IF(
    SUM(IF(
            ISNUMBER(
                IF(
                    $M$5:$AD$5,
                    (M75:AD75),
                    "")),
            1,
            0))
        =0,
    NA(),
    IF(
        Parameters!$D$15=1,
        IF(
            SUM(--(ISNUMBER(IF($M$5:$AD$5=1,(M75:AD75),""))))&gt;0,
            MAX(IF(
                ISNUMBER(M75:AD75),
                IF(
                    M$5:AD$5=1,
                    M75:AD75,
                    ""),
                "")),
            MAX(IF(
                ISNUMBER(M75:AD75),
                IF(
                    M$5:AD$5=2,
                    M75:AD75,
                    ""),
                ""))
        ),
        IF(
            Parameters!$D$16=1,
            IFERROR(
                AVERAGE(IF(
                    ISNUMBER(M75:AD75),
                    IF(
                        M$5:AD$5=1,
                        M75:AD75,
                        ""),
                    "")),
                AVERAGE(IF(
                    ISNUMBER(M75:AD75),
                    IF(
                        M$5:AD$5=2,
                        M75:AD75,
                        ""),
                    ""))
            ),
            IF(
                Parameters!$D$17=1,
                IFERROR(
                    IF(
                        OR(
                            IF(
                                ISNUMBER(M75:AD75),
                                IF(
                                    M$5:AD$5=1,
                                    M75:AD75,
                                    ""),
                                "")
                            =0),
                        0,
                        GEOMEAN(IF(
                            ISNUMBER(M75:AD75),
                            IF(
                                M$5:AD$5=1,
                                M75:AD75,
                                ""),
                            ""))
                    ),
                    IF(
                        OR(IF(
                            ISNUMBER(M75:AD75),
                            IF(
                                M$5:AD$5=2,
                                M75:AD75,
                                ""),
                            "")
                            =0),
                        0,
                        GEOMEAN(IF(
                            ISNUMBER(M75:AD75),
                            IF(
                                M$5:AD$5=2,
                                M75:AD75,
                                ""),
                            "")))
                )
            )
        )
    )
)</f>
        <v>0</v>
      </c>
      <c r="J75" s="242">
        <v>45103</v>
      </c>
      <c r="K75" s="242">
        <v>44860</v>
      </c>
      <c r="L75" s="91" t="s">
        <v>119</v>
      </c>
      <c r="M75" s="192">
        <v>0</v>
      </c>
      <c r="N75" s="192">
        <v>0.82025048509437304</v>
      </c>
      <c r="O75" s="192" t="s">
        <v>409</v>
      </c>
      <c r="P75" s="192">
        <v>0</v>
      </c>
      <c r="Q75" s="192" t="s">
        <v>409</v>
      </c>
      <c r="R75" s="192">
        <v>0</v>
      </c>
      <c r="S75" s="192" t="s">
        <v>409</v>
      </c>
      <c r="T75" s="192" t="s">
        <v>409</v>
      </c>
      <c r="U75" s="192">
        <v>65.5</v>
      </c>
      <c r="V75" s="192" t="s">
        <v>409</v>
      </c>
      <c r="W75" s="192" t="s">
        <v>409</v>
      </c>
      <c r="X75" s="192" t="s">
        <v>409</v>
      </c>
      <c r="Y75" s="192">
        <v>0</v>
      </c>
      <c r="Z75" s="192" t="s">
        <v>409</v>
      </c>
      <c r="AA75" s="34"/>
      <c r="AB75" s="34"/>
      <c r="AC75" s="192"/>
      <c r="AD75" s="192"/>
      <c r="AE75" s="192"/>
      <c r="AF75" s="192"/>
      <c r="AG75" s="192"/>
      <c r="AH75" s="192"/>
    </row>
    <row r="76" spans="1:34" x14ac:dyDescent="0.2">
      <c r="A76" s="84">
        <v>69</v>
      </c>
      <c r="B76" s="84" t="str">
        <f ca="1"/>
        <v>United Kingdom</v>
      </c>
      <c r="C76" s="84" t="str">
        <f ca="1"/>
        <v>GBR</v>
      </c>
      <c r="D76" s="219" t="str">
        <f ca="1"/>
        <v>ECS           Europe &amp; Central Asia</v>
      </c>
      <c r="E76" s="219" t="str">
        <f ca="1"/>
        <v>NA</v>
      </c>
      <c r="F76" s="190" t="str">
        <f t="shared" ca="1" si="13"/>
        <v/>
      </c>
      <c r="G76" s="80">
        <f>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$M$4:$AD$4,
                    (M76:AD76),
                    "")),
            1,
            0))
        =0,
    NA(),
    IF(
        Parameters!$D$15=1,
        IF(
            SUM(--(ISNUMBER(IF($M$4:$AD$4=1,(M76:AD76),""))))&gt;0,
            MAX(IF(
                ISNUMBER(M76:AD76),
                IF(
                    M$4:AD$4=1,
                    M76:AD76,
                    ""),
                "")),
            MAX(IF(
                ISNUMBER(M76:AD76),
                IF(
                    M$4:AD$4=2,
                    M76:AD76,
                    ""),
                ""))
        ),
        IF(
            Parameters!$D$16=1,
            IFERROR(
                AVERAGE(IF(
                    ISNUMBER(M76:AD76),
                    IF(
                        M$4:AD$4=1,
                        M76:AD76,
                        ""),
                    "")),
                AVERAGE(IF(
                    ISNUMBER(M76:AD76),
                    IF(
                        M$4:AD$4=2,
                        M76:AD76,
                        ""),
                    ""))
            ),
            IF(
                Parameters!$D$17=1,
                IFERROR(
                    IF(
                        OR(
                            IF(
                                ISNUMBER(M76:AD76),
                                IF(
                                    M$4:AD$4=1,
                                    M76:AD76,
                                    ""),
                                "")
                            =0),
                        0,
                        GEOMEAN(IF(
                            ISNUMBER(M76:AD76),
                            IF(
                                M$4:AD$4=1,
                                M76:AD76,
                                ""),
                            ""))
                    ),
                    IF(
                        OR(IF(
                            ISNUMBER(M76:AD76),
                            IF(
                                M$4:AD$4=2,
                                M76:AD76,
                                ""),
                            "")
                            =0),
                        0,
                        GEOMEAN(IF(
                            ISNUMBER(M76:AD76),
                            IF(
                                M$4:AD$4=2,
                                M76:AD76,
                                ""),
                            "")))
                )
            )
        )
    )
)</f>
        <v>0</v>
      </c>
      <c r="I76" s="191" cm="1">
        <f t="array" ref="I76">IF(
    SUM(IF(
            ISNUMBER(
                IF(
                    $M$5:$AD$5,
                    (M76:AD76),
                    "")),
            1,
            0))
        =0,
    NA(),
    IF(
        Parameters!$D$15=1,
        IF(
            SUM(--(ISNUMBER(IF($M$5:$AD$5=1,(M76:AD76),""))))&gt;0,
            MAX(IF(
                ISNUMBER(M76:AD76),
                IF(
                    M$5:AD$5=1,
                    M76:AD76,
                    ""),
                "")),
            MAX(IF(
                ISNUMBER(M76:AD76),
                IF(
                    M$5:AD$5=2,
                    M76:AD76,
                    ""),
                ""))
        ),
        IF(
            Parameters!$D$16=1,
            IFERROR(
                AVERAGE(IF(
                    ISNUMBER(M76:AD76),
                    IF(
                        M$5:AD$5=1,
                        M76:AD76,
                        ""),
                    "")),
                AVERAGE(IF(
                    ISNUMBER(M76:AD76),
                    IF(
                        M$5:AD$5=2,
                        M76:AD76,
                        ""),
                    ""))
            ),
            IF(
                Parameters!$D$17=1,
                IFERROR(
                    IF(
                        OR(
                            IF(
                                ISNUMBER(M76:AD76),
                                IF(
                                    M$5:AD$5=1,
                                    M76:AD76,
                                    ""),
                                "")
                            =0),
                        0,
                        GEOMEAN(IF(
                            ISNUMBER(M76:AD76),
                            IF(
                                M$5:AD$5=1,
                                M76:AD76,
                                ""),
                            ""))
                    ),
                    IF(
                        OR(IF(
                            ISNUMBER(M76:AD76),
                            IF(
                                M$5:AD$5=2,
                                M76:AD76,
                                ""),
                            "")
                            =0),
                        0,
                        GEOMEAN(IF(
                            ISNUMBER(M76:AD76),
                            IF(
                                M$5:AD$5=2,
                                M76:AD76,
                                ""),
                            "")))
                )
            )
        )
    )
)</f>
        <v>0</v>
      </c>
      <c r="J76" s="242">
        <v>45103</v>
      </c>
      <c r="K76" s="242">
        <v>45014</v>
      </c>
      <c r="L76" s="91" t="s">
        <v>121</v>
      </c>
      <c r="M76" s="192">
        <v>0</v>
      </c>
      <c r="N76" s="192">
        <v>0</v>
      </c>
      <c r="O76" s="192" t="s">
        <v>409</v>
      </c>
      <c r="P76" s="192">
        <v>0</v>
      </c>
      <c r="Q76" s="192" t="s">
        <v>409</v>
      </c>
      <c r="R76" s="192">
        <v>0</v>
      </c>
      <c r="S76" s="192">
        <v>0</v>
      </c>
      <c r="T76" s="192" t="s">
        <v>409</v>
      </c>
      <c r="U76" s="192">
        <v>41.9</v>
      </c>
      <c r="V76" s="192" t="s">
        <v>409</v>
      </c>
      <c r="W76" s="192" t="s">
        <v>409</v>
      </c>
      <c r="X76" s="192" t="s">
        <v>409</v>
      </c>
      <c r="Y76" s="192">
        <v>-7.1428571428571397E-2</v>
      </c>
      <c r="Z76" s="192">
        <v>-100</v>
      </c>
      <c r="AA76" s="34"/>
      <c r="AB76" s="34"/>
      <c r="AC76" s="192"/>
      <c r="AD76" s="192"/>
      <c r="AE76" s="192"/>
      <c r="AF76" s="192"/>
      <c r="AG76" s="192"/>
      <c r="AH76" s="192"/>
    </row>
    <row r="77" spans="1:34" x14ac:dyDescent="0.2">
      <c r="A77" s="84">
        <v>70</v>
      </c>
      <c r="B77" s="84" t="str">
        <f ca="1"/>
        <v>Georgia</v>
      </c>
      <c r="C77" s="84" t="str">
        <f ca="1"/>
        <v>GEO</v>
      </c>
      <c r="D77" s="219" t="str">
        <f ca="1"/>
        <v>ECS           Europe &amp; Central Asia</v>
      </c>
      <c r="E77" s="219" t="str">
        <f ca="1"/>
        <v>IBRD</v>
      </c>
      <c r="F77" s="190" t="str">
        <f t="shared" ca="1" si="13"/>
        <v/>
      </c>
      <c r="G77" s="80">
        <f>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0</v>
      </c>
      <c r="H77" s="80" cm="1">
        <f t="array" ref="H77">IF(
    SUM(IF(
            ISNUMBER(
                IF(
                    $M$4:$AD$4,
                    (M77:AD77),
                    "")),
            1,
            0))
        =0,
    NA(),
    IF(
        Parameters!$D$15=1,
        IF(
            SUM(--(ISNUMBER(IF($M$4:$AD$4=1,(M77:AD77),""))))&gt;0,
            MAX(IF(
                ISNUMBER(M77:AD77),
                IF(
                    M$4:AD$4=1,
                    M77:AD77,
                    ""),
                "")),
            MAX(IF(
                ISNUMBER(M77:AD77),
                IF(
                    M$4:AD$4=2,
                    M77:AD77,
                    ""),
                ""))
        ),
        IF(
            Parameters!$D$16=1,
            IFERROR(
                AVERAGE(IF(
                    ISNUMBER(M77:AD77),
                    IF(
                        M$4:AD$4=1,
                        M77:AD77,
                        ""),
                    "")),
                AVERAGE(IF(
                    ISNUMBER(M77:AD77),
                    IF(
                        M$4:AD$4=2,
                        M77:AD77,
                        ""),
                    ""))
            ),
            IF(
                Parameters!$D$17=1,
                IFERROR(
                    IF(
                        OR(
                            IF(
                                ISNUMBER(M77:AD77),
                                IF(
                                    M$4:AD$4=1,
                                    M77:AD77,
                                    ""),
                                "")
                            =0),
                        0,
                        GEOMEAN(IF(
                            ISNUMBER(M77:AD77),
                            IF(
                                M$4:AD$4=1,
                                M77:AD77,
                                ""),
                            ""))
                    ),
                    IF(
                        OR(IF(
                            ISNUMBER(M77:AD77),
                            IF(
                                M$4:AD$4=2,
                                M77:AD77,
                                ""),
                            "")
                            =0),
                        0,
                        GEOMEAN(IF(
                            ISNUMBER(M77:AD77),
                            IF(
                                M$4:AD$4=2,
                                M77:AD77,
                                ""),
                            "")))
                )
            )
        )
    )
)</f>
        <v>2.2314341153642601</v>
      </c>
      <c r="I77" s="191" cm="1">
        <f t="array" ref="I77">IF(
    SUM(IF(
            ISNUMBER(
                IF(
                    $M$5:$AD$5,
                    (M77:AD77),
                    "")),
            1,
            0))
        =0,
    NA(),
    IF(
        Parameters!$D$15=1,
        IF(
            SUM(--(ISNUMBER(IF($M$5:$AD$5=1,(M77:AD77),""))))&gt;0,
            MAX(IF(
                ISNUMBER(M77:AD77),
                IF(
                    M$5:AD$5=1,
                    M77:AD77,
                    ""),
                "")),
            MAX(IF(
                ISNUMBER(M77:AD77),
                IF(
                    M$5:AD$5=2,
                    M77:AD77,
                    ""),
                ""))
        ),
        IF(
            Parameters!$D$16=1,
            IFERROR(
                AVERAGE(IF(
                    ISNUMBER(M77:AD77),
                    IF(
                        M$5:AD$5=1,
                        M77:AD77,
                        ""),
                    "")),
                AVERAGE(IF(
                    ISNUMBER(M77:AD77),
                    IF(
                        M$5:AD$5=2,
                        M77:AD77,
                        ""),
                    ""))
            ),
            IF(
                Parameters!$D$17=1,
                IFERROR(
                    IF(
                        OR(
                            IF(
                                ISNUMBER(M77:AD77),
                                IF(
                                    M$5:AD$5=1,
                                    M77:AD77,
                                    ""),
                                "")
                            =0),
                        0,
                        GEOMEAN(IF(
                            ISNUMBER(M77:AD77),
                            IF(
                                M$5:AD$5=1,
                                M77:AD77,
                                ""),
                            ""))
                    ),
                    IF(
                        OR(IF(
                            ISNUMBER(M77:AD77),
                            IF(
                                M$5:AD$5=2,
                                M77:AD77,
                                ""),
                            "")
                            =0),
                        0,
                        GEOMEAN(IF(
                            ISNUMBER(M77:AD77),
                            IF(
                                M$5:AD$5=2,
                                M77:AD77,
                                ""),
                            "")))
                )
            )
        )
    )
)</f>
        <v>0</v>
      </c>
      <c r="J77" s="242">
        <v>45103</v>
      </c>
      <c r="K77" s="242">
        <v>44753</v>
      </c>
      <c r="L77" s="91" t="s">
        <v>123</v>
      </c>
      <c r="M77" s="192">
        <v>0</v>
      </c>
      <c r="N77" s="192">
        <v>2.2314341153642601</v>
      </c>
      <c r="O77" s="192" t="s">
        <v>409</v>
      </c>
      <c r="P77" s="192">
        <v>0</v>
      </c>
      <c r="Q77" s="192" t="s">
        <v>409</v>
      </c>
      <c r="R77" s="192">
        <v>0</v>
      </c>
      <c r="S77" s="192" t="s">
        <v>409</v>
      </c>
      <c r="T77" s="192" t="s">
        <v>409</v>
      </c>
      <c r="U77" s="192">
        <v>71.900000000000006</v>
      </c>
      <c r="V77" s="192" t="s">
        <v>409</v>
      </c>
      <c r="W77" s="192" t="s">
        <v>409</v>
      </c>
      <c r="X77" s="192" t="s">
        <v>409</v>
      </c>
      <c r="Y77" s="192">
        <v>0</v>
      </c>
      <c r="Z77" s="192" t="s">
        <v>409</v>
      </c>
      <c r="AA77" s="34"/>
      <c r="AB77" s="34"/>
      <c r="AC77" s="192"/>
      <c r="AD77" s="192"/>
      <c r="AE77" s="192"/>
      <c r="AF77" s="192"/>
      <c r="AG77" s="192"/>
      <c r="AH77" s="192"/>
    </row>
    <row r="78" spans="1:34" x14ac:dyDescent="0.2">
      <c r="A78" s="84">
        <v>71</v>
      </c>
      <c r="B78" s="84" t="str">
        <f ca="1"/>
        <v>Ghana</v>
      </c>
      <c r="C78" s="84" t="str">
        <f ca="1"/>
        <v>GHA</v>
      </c>
      <c r="D78" s="219" t="str">
        <f ca="1"/>
        <v>SSF           Sub-Saharan Africa</v>
      </c>
      <c r="E78" s="219" t="str">
        <f ca="1"/>
        <v>IDA</v>
      </c>
      <c r="F78" s="190" t="str">
        <f t="shared" ca="1" si="13"/>
        <v/>
      </c>
      <c r="G78" s="80">
        <f>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1.0707878873027374</v>
      </c>
      <c r="H78" s="80" cm="1">
        <f t="array" ref="H78">IF(
    SUM(IF(
            ISNUMBER(
                IF(
                    $M$4:$AD$4,
                    (M78:AD78),
                    "")),
            1,
            0))
        =0,
    NA(),
    IF(
        Parameters!$D$15=1,
        IF(
            SUM(--(ISNUMBER(IF($M$4:$AD$4=1,(M78:AD78),""))))&gt;0,
            MAX(IF(
                ISNUMBER(M78:AD78),
                IF(
                    M$4:AD$4=1,
                    M78:AD78,
                    ""),
                "")),
            MAX(IF(
                ISNUMBER(M78:AD78),
                IF(
                    M$4:AD$4=2,
                    M78:AD78,
                    ""),
                ""))
        ),
        IF(
            Parameters!$D$16=1,
            IFERROR(
                AVERAGE(IF(
                    ISNUMBER(M78:AD78),
                    IF(
                        M$4:AD$4=1,
                        M78:AD78,
                        ""),
                    "")),
                AVERAGE(IF(
                    ISNUMBER(M78:AD78),
                    IF(
                        M$4:AD$4=2,
                        M78:AD78,
                        ""),
                    ""))
            ),
            IF(
                Parameters!$D$17=1,
                IFERROR(
                    IF(
                        OR(
                            IF(
                                ISNUMBER(M78:AD78),
                                IF(
                                    M$4:AD$4=1,
                                    M78:AD78,
                                    ""),
                                "")
                            =0),
                        0,
                        GEOMEAN(IF(
                            ISNUMBER(M78:AD78),
                            IF(
                                M$4:AD$4=1,
                                M78:AD78,
                                ""),
                            ""))
                    ),
                    IF(
                        OR(IF(
                            ISNUMBER(M78:AD78),
                            IF(
                                M$4:AD$4=2,
                                M78:AD78,
                                ""),
                            "")
                            =0),
                        0,
                        GEOMEAN(IF(
                            ISNUMBER(M78:AD78),
                            IF(
                                M$4:AD$4=2,
                                M78:AD78,
                                ""),
                            "")))
                )
            )
        )
    )
)</f>
        <v>0.114658669959426</v>
      </c>
      <c r="I78" s="191" cm="1">
        <f t="array" ref="I78">IF(
    SUM(IF(
            ISNUMBER(
                IF(
                    $M$5:$AD$5,
                    (M78:AD78),
                    "")),
            1,
            0))
        =0,
    NA(),
    IF(
        Parameters!$D$15=1,
        IF(
            SUM(--(ISNUMBER(IF($M$5:$AD$5=1,(M78:AD78),""))))&gt;0,
            MAX(IF(
                ISNUMBER(M78:AD78),
                IF(
                    M$5:AD$5=1,
                    M78:AD78,
                    ""),
                "")),
            MAX(IF(
                ISNUMBER(M78:AD78),
                IF(
                    M$5:AD$5=2,
                    M78:AD78,
                    ""),
                ""))
        ),
        IF(
            Parameters!$D$16=1,
            IFERROR(
                AVERAGE(IF(
                    ISNUMBER(M78:AD78),
                    IF(
                        M$5:AD$5=1,
                        M78:AD78,
                        ""),
                    "")),
                AVERAGE(IF(
                    ISNUMBER(M78:AD78),
                    IF(
                        M$5:AD$5=2,
                        M78:AD78,
                        ""),
                    ""))
            ),
            IF(
                Parameters!$D$17=1,
                IFERROR(
                    IF(
                        OR(
                            IF(
                                ISNUMBER(M78:AD78),
                                IF(
                                    M$5:AD$5=1,
                                    M78:AD78,
                                    ""),
                                "")
                            =0),
                        0,
                        GEOMEAN(IF(
                            ISNUMBER(M78:AD78),
                            IF(
                                M$5:AD$5=1,
                                M78:AD78,
                                ""),
                            ""))
                    ),
                    IF(
                        OR(IF(
                            ISNUMBER(M78:AD78),
                            IF(
                                M$5:AD$5=2,
                                M78:AD78,
                                ""),
                            "")
                            =0),
                        0,
                        GEOMEAN(IF(
                            ISNUMBER(M78:AD78),
                            IF(
                                M$5:AD$5=2,
                                M78:AD78,
                                ""),
                            "")))
                )
            )
        )
    )
)</f>
        <v>10</v>
      </c>
      <c r="J78" s="242">
        <v>45103</v>
      </c>
      <c r="K78" s="242">
        <v>45093</v>
      </c>
      <c r="L78" s="91" t="s">
        <v>125</v>
      </c>
      <c r="M78" s="192">
        <v>0</v>
      </c>
      <c r="N78" s="192">
        <v>0.114658669959426</v>
      </c>
      <c r="O78" s="192">
        <v>10</v>
      </c>
      <c r="P78" s="192">
        <v>0</v>
      </c>
      <c r="Q78" s="192" t="s">
        <v>409</v>
      </c>
      <c r="R78" s="192">
        <v>0</v>
      </c>
      <c r="S78" s="192">
        <v>0</v>
      </c>
      <c r="T78" s="192" t="s">
        <v>409</v>
      </c>
      <c r="U78" s="192">
        <v>62.3</v>
      </c>
      <c r="V78" s="192">
        <v>1.14169725495326</v>
      </c>
      <c r="W78" s="192" t="s">
        <v>409</v>
      </c>
      <c r="X78" s="192" t="s">
        <v>409</v>
      </c>
      <c r="Y78" s="192">
        <v>0</v>
      </c>
      <c r="Z78" s="192">
        <v>-100</v>
      </c>
      <c r="AA78" s="34"/>
      <c r="AB78" s="34"/>
      <c r="AC78" s="192"/>
      <c r="AD78" s="192"/>
      <c r="AE78" s="192"/>
      <c r="AF78" s="192"/>
      <c r="AG78" s="192"/>
      <c r="AH78" s="192"/>
    </row>
    <row r="79" spans="1:34" x14ac:dyDescent="0.2">
      <c r="A79" s="84">
        <v>72</v>
      </c>
      <c r="B79" s="84" t="str">
        <f ca="1"/>
        <v>Gibraltar</v>
      </c>
      <c r="C79" s="84" t="str">
        <f ca="1"/>
        <v>GIB</v>
      </c>
      <c r="D79" s="219" t="str">
        <f ca="1"/>
        <v>ECS           Europe &amp; Central Asia</v>
      </c>
      <c r="E79" s="219" t="str">
        <f ca="1"/>
        <v>NA</v>
      </c>
      <c r="F79" s="190" t="str">
        <f t="shared" ca="1" si="13"/>
        <v/>
      </c>
      <c r="G79" s="80">
        <f>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0</v>
      </c>
      <c r="H79" s="80" cm="1">
        <f t="array" ref="H79">IF(
    SUM(IF(
            ISNUMBER(
                IF(
                    $M$4:$AD$4,
                    (M79:AD79),
                    "")),
            1,
            0))
        =0,
    NA(),
    IF(
        Parameters!$D$15=1,
        IF(
            SUM(--(ISNUMBER(IF($M$4:$AD$4=1,(M79:AD79),""))))&gt;0,
            MAX(IF(
                ISNUMBER(M79:AD79),
                IF(
                    M$4:AD$4=1,
                    M79:AD79,
                    ""),
                "")),
            MAX(IF(
                ISNUMBER(M79:AD79),
                IF(
                    M$4:AD$4=2,
                    M79:AD79,
                    ""),
                ""))
        ),
        IF(
            Parameters!$D$16=1,
            IFERROR(
                AVERAGE(IF(
                    ISNUMBER(M79:AD79),
                    IF(
                        M$4:AD$4=1,
                        M79:AD79,
                        ""),
                    "")),
                AVERAGE(IF(
                    ISNUMBER(M79:AD79),
                    IF(
                        M$4:AD$4=2,
                        M79:AD79,
                        ""),
                    ""))
            ),
            IF(
                Parameters!$D$17=1,
                IFERROR(
                    IF(
                        OR(
                            IF(
                                ISNUMBER(M79:AD79),
                                IF(
                                    M$4:AD$4=1,
                                    M79:AD79,
                                    ""),
                                "")
                            =0),
                        0,
                        GEOMEAN(IF(
                            ISNUMBER(M79:AD79),
                            IF(
                                M$4:AD$4=1,
                                M79:AD79,
                                ""),
                            ""))
                    ),
                    IF(
                        OR(IF(
                            ISNUMBER(M79:AD79),
                            IF(
                                M$4:AD$4=2,
                                M79:AD79,
                                ""),
                            "")
                            =0),
                        0,
                        GEOMEAN(IF(
                            ISNUMBER(M79:AD79),
                            IF(
                                M$4:AD$4=2,
                                M79:AD79,
                                ""),
                            "")))
                )
            )
        )
    )
)</f>
        <v>0</v>
      </c>
      <c r="I79" s="191" cm="1">
        <f t="array" ref="I79">IF(
    SUM(IF(
            ISNUMBER(
                IF(
                    $M$5:$AD$5,
                    (M79:AD79),
                    "")),
            1,
            0))
        =0,
    NA(),
    IF(
        Parameters!$D$15=1,
        IF(
            SUM(--(ISNUMBER(IF($M$5:$AD$5=1,(M79:AD79),""))))&gt;0,
            MAX(IF(
                ISNUMBER(M79:AD79),
                IF(
                    M$5:AD$5=1,
                    M79:AD79,
                    ""),
                "")),
            MAX(IF(
                ISNUMBER(M79:AD79),
                IF(
                    M$5:AD$5=2,
                    M79:AD79,
                    ""),
                ""))
        ),
        IF(
            Parameters!$D$16=1,
            IFERROR(
                AVERAGE(IF(
                    ISNUMBER(M79:AD79),
                    IF(
                        M$5:AD$5=1,
                        M79:AD79,
                        ""),
                    "")),
                AVERAGE(IF(
                    ISNUMBER(M79:AD79),
                    IF(
                        M$5:AD$5=2,
                        M79:AD79,
                        ""),
                    ""))
            ),
            IF(
                Parameters!$D$17=1,
                IFERROR(
                    IF(
                        OR(
                            IF(
                                ISNUMBER(M79:AD79),
                                IF(
                                    M$5:AD$5=1,
                                    M79:AD79,
                                    ""),
                                "")
                            =0),
                        0,
                        GEOMEAN(IF(
                            ISNUMBER(M79:AD79),
                            IF(
                                M$5:AD$5=1,
                                M79:AD79,
                                ""),
                            ""))
                    ),
                    IF(
                        OR(IF(
                            ISNUMBER(M79:AD79),
                            IF(
                                M$5:AD$5=2,
                                M79:AD79,
                                ""),
                            "")
                            =0),
                        0,
                        GEOMEAN(IF(
                            ISNUMBER(M79:AD79),
                            IF(
                                M$5:AD$5=2,
                                M79:AD79,
                                ""),
                            "")))
                )
            )
        )
    )
)</f>
        <v>0</v>
      </c>
      <c r="J79" s="242" t="s">
        <v>409</v>
      </c>
      <c r="K79" s="242" t="s">
        <v>409</v>
      </c>
      <c r="L79" s="91" t="s">
        <v>707</v>
      </c>
      <c r="M79" s="192">
        <v>0</v>
      </c>
      <c r="N79" s="192" t="s">
        <v>409</v>
      </c>
      <c r="O79" s="192" t="s">
        <v>409</v>
      </c>
      <c r="P79" s="192">
        <v>0</v>
      </c>
      <c r="Q79" s="192" t="s">
        <v>409</v>
      </c>
      <c r="R79" s="192" t="s">
        <v>409</v>
      </c>
      <c r="S79" s="192" t="s">
        <v>409</v>
      </c>
      <c r="T79" s="192" t="s">
        <v>409</v>
      </c>
      <c r="U79" s="192" t="s">
        <v>409</v>
      </c>
      <c r="V79" s="192" t="s">
        <v>409</v>
      </c>
      <c r="W79" s="192" t="s">
        <v>409</v>
      </c>
      <c r="X79" s="192" t="s">
        <v>409</v>
      </c>
      <c r="Y79" s="192" t="s">
        <v>409</v>
      </c>
      <c r="Z79" s="192" t="s">
        <v>409</v>
      </c>
      <c r="AA79" s="34"/>
      <c r="AB79" s="34"/>
      <c r="AC79" s="192"/>
      <c r="AD79" s="192"/>
      <c r="AE79" s="192"/>
      <c r="AF79" s="192"/>
      <c r="AG79" s="192"/>
      <c r="AH79" s="192"/>
    </row>
    <row r="80" spans="1:34" x14ac:dyDescent="0.2">
      <c r="A80" s="84">
        <v>73</v>
      </c>
      <c r="B80" s="84" t="str">
        <f ca="1"/>
        <v>Guinea</v>
      </c>
      <c r="C80" s="84" t="str">
        <f ca="1"/>
        <v>GIN</v>
      </c>
      <c r="D80" s="219" t="str">
        <f ca="1"/>
        <v>SSF           Sub-Saharan Africa</v>
      </c>
      <c r="E80" s="219" t="str">
        <f ca="1"/>
        <v>IDA</v>
      </c>
      <c r="F80" s="190" t="str">
        <f t="shared" ca="1" si="13"/>
        <v/>
      </c>
      <c r="G80" s="80">
        <f>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8.6563624142631852</v>
      </c>
      <c r="H80" s="80" cm="1">
        <f t="array" ref="H80">IF(
    SUM(IF(
            ISNUMBER(
                IF(
                    $M$4:$AD$4,
                    (M80:AD80),
                    "")),
            1,
            0))
        =0,
    NA(),
    IF(
        Parameters!$D$15=1,
        IF(
            SUM(--(ISNUMBER(IF($M$4:$AD$4=1,(M80:AD80),""))))&gt;0,
            MAX(IF(
                ISNUMBER(M80:AD80),
                IF(
                    M$4:AD$4=1,
                    M80:AD80,
                    ""),
                "")),
            MAX(IF(
                ISNUMBER(M80:AD80),
                IF(
                    M$4:AD$4=2,
                    M80:AD80,
                    ""),
                ""))
        ),
        IF(
            Parameters!$D$16=1,
            IFERROR(
                AVERAGE(IF(
                    ISNUMBER(M80:AD80),
                    IF(
                        M$4:AD$4=1,
                        M80:AD80,
                        ""),
                    "")),
                AVERAGE(IF(
                    ISNUMBER(M80:AD80),
                    IF(
                        M$4:AD$4=2,
                        M80:AD80,
                        ""),
                    ""))
            ),
            IF(
                Parameters!$D$17=1,
                IFERROR(
                    IF(
                        OR(
                            IF(
                                ISNUMBER(M80:AD80),
                                IF(
                                    M$4:AD$4=1,
                                    M80:AD80,
                                    ""),
                                "")
                            =0),
                        0,
                        GEOMEAN(IF(
                            ISNUMBER(M80:AD80),
                            IF(
                                M$4:AD$4=1,
                                M80:AD80,
                                ""),
                            ""))
                    ),
                    IF(
                        OR(IF(
                            ISNUMBER(M80:AD80),
                            IF(
                                M$4:AD$4=2,
                                M80:AD80,
                                ""),
                            "")
                            =0),
                        0,
                        GEOMEAN(IF(
                            ISNUMBER(M80:AD80),
                            IF(
                                M$4:AD$4=2,
                                M80:AD80,
                                ""),
                            "")))
                )
            )
        )
    )
)</f>
        <v>8.0966660786734792</v>
      </c>
      <c r="I80" s="191" cm="1">
        <f t="array" ref="I80">IF(
    SUM(IF(
            ISNUMBER(
                IF(
                    $M$5:$AD$5,
                    (M80:AD80),
                    "")),
            1,
            0))
        =0,
    NA(),
    IF(
        Parameters!$D$15=1,
        IF(
            SUM(--(ISNUMBER(IF($M$5:$AD$5=1,(M80:AD80),""))))&gt;0,
            MAX(IF(
                ISNUMBER(M80:AD80),
                IF(
                    M$5:AD$5=1,
                    M80:AD80,
                    ""),
                "")),
            MAX(IF(
                ISNUMBER(M80:AD80),
                IF(
                    M$5:AD$5=2,
                    M80:AD80,
                    ""),
                ""))
        ),
        IF(
            Parameters!$D$16=1,
            IFERROR(
                AVERAGE(IF(
                    ISNUMBER(M80:AD80),
                    IF(
                        M$5:AD$5=1,
                        M80:AD80,
                        ""),
                    "")),
                AVERAGE(IF(
                    ISNUMBER(M80:AD80),
                    IF(
                        M$5:AD$5=2,
                        M80:AD80,
                        ""),
                    ""))
            ),
            IF(
                Parameters!$D$17=1,
                IFERROR(
                    IF(
                        OR(
                            IF(
                                ISNUMBER(M80:AD80),
                                IF(
                                    M$5:AD$5=1,
                                    M80:AD80,
                                    ""),
                                "")
                            =0),
                        0,
                        GEOMEAN(IF(
                            ISNUMBER(M80:AD80),
                            IF(
                                M$5:AD$5=1,
                                M80:AD80,
                                ""),
                            ""))
                    ),
                    IF(
                        OR(IF(
                            ISNUMBER(M80:AD80),
                            IF(
                                M$5:AD$5=2,
                                M80:AD80,
                                ""),
                            "")
                            =0),
                        0,
                        GEOMEAN(IF(
                            ISNUMBER(M80:AD80),
                            IF(
                                M$5:AD$5=2,
                                M80:AD80,
                                ""),
                            "")))
                )
            )
        )
    )
)</f>
        <v>9.2547487470725702</v>
      </c>
      <c r="J80" s="242">
        <v>45103</v>
      </c>
      <c r="K80" s="242">
        <v>45142</v>
      </c>
      <c r="L80" s="91" t="s">
        <v>127</v>
      </c>
      <c r="M80" s="192">
        <v>0</v>
      </c>
      <c r="N80" s="192">
        <v>8.0966660786734792</v>
      </c>
      <c r="O80" s="192">
        <v>9.2547487470725702</v>
      </c>
      <c r="P80" s="192">
        <v>0</v>
      </c>
      <c r="Q80" s="192" t="s">
        <v>409</v>
      </c>
      <c r="R80" s="192">
        <v>0</v>
      </c>
      <c r="S80" s="192">
        <v>0</v>
      </c>
      <c r="T80" s="192" t="s">
        <v>409</v>
      </c>
      <c r="U80" s="192">
        <v>98.5</v>
      </c>
      <c r="V80" s="192">
        <v>0.92547487470725698</v>
      </c>
      <c r="W80" s="192" t="s">
        <v>409</v>
      </c>
      <c r="X80" s="192" t="s">
        <v>409</v>
      </c>
      <c r="Y80" s="192">
        <v>0</v>
      </c>
      <c r="Z80" s="192">
        <v>-100</v>
      </c>
      <c r="AA80" s="34"/>
      <c r="AB80" s="34"/>
      <c r="AC80" s="192"/>
      <c r="AD80" s="192"/>
      <c r="AE80" s="192"/>
      <c r="AF80" s="192"/>
      <c r="AG80" s="192"/>
      <c r="AH80" s="192"/>
    </row>
    <row r="81" spans="1:34" x14ac:dyDescent="0.2">
      <c r="A81" s="84">
        <v>74</v>
      </c>
      <c r="B81" s="84" t="str">
        <f ca="1"/>
        <v>Gambia, The</v>
      </c>
      <c r="C81" s="84" t="str">
        <f ca="1"/>
        <v>GMB</v>
      </c>
      <c r="D81" s="219" t="str">
        <f ca="1"/>
        <v>SSF           Sub-Saharan Africa</v>
      </c>
      <c r="E81" s="219" t="str">
        <f ca="1"/>
        <v>IDA</v>
      </c>
      <c r="F81" s="190" t="str">
        <f t="shared" ca="1" si="13"/>
        <v/>
      </c>
      <c r="G81" s="80">
        <f>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4.1128218758506954</v>
      </c>
      <c r="H81" s="80" cm="1">
        <f t="array" ref="H81">IF(
    SUM(IF(
            ISNUMBER(
                IF(
                    $M$4:$AD$4,
                    (M81:AD81),
                    "")),
            1,
            0))
        =0,
    NA(),
    IF(
        Parameters!$D$15=1,
        IF(
            SUM(--(ISNUMBER(IF($M$4:$AD$4=1,(M81:AD81),""))))&gt;0,
            MAX(IF(
                ISNUMBER(M81:AD81),
                IF(
                    M$4:AD$4=1,
                    M81:AD81,
                    ""),
                "")),
            MAX(IF(
                ISNUMBER(M81:AD81),
                IF(
                    M$4:AD$4=2,
                    M81:AD81,
                    ""),
                ""))
        ),
        IF(
            Parameters!$D$16=1,
            IFERROR(
                AVERAGE(IF(
                    ISNUMBER(M81:AD81),
                    IF(
                        M$4:AD$4=1,
                        M81:AD81,
                        ""),
                    "")),
                AVERAGE(IF(
                    ISNUMBER(M81:AD81),
                    IF(
                        M$4:AD$4=2,
                        M81:AD81,
                        ""),
                    ""))
            ),
            IF(
                Parameters!$D$17=1,
                IFERROR(
                    IF(
                        OR(
                            IF(
                                ISNUMBER(M81:AD81),
                                IF(
                                    M$4:AD$4=1,
                                    M81:AD81,
                                    ""),
                                "")
                            =0),
                        0,
                        GEOMEAN(IF(
                            ISNUMBER(M81:AD81),
                            IF(
                                M$4:AD$4=1,
                                M81:AD81,
                                ""),
                            ""))
                    ),
                    IF(
                        OR(IF(
                            ISNUMBER(M81:AD81),
                            IF(
                                M$4:AD$4=2,
                                M81:AD81,
                                ""),
                            "")
                            =0),
                        0,
                        GEOMEAN(IF(
                            ISNUMBER(M81:AD81),
                            IF(
                                M$4:AD$4=2,
                                M81:AD81,
                                ""),
                            "")))
                )
            )
        )
    )
)</f>
        <v>3.1575233727288698</v>
      </c>
      <c r="I81" s="191" cm="1">
        <f t="array" ref="I81">IF(
    SUM(IF(
            ISNUMBER(
                IF(
                    $M$5:$AD$5,
                    (M81:AD81),
                    "")),
            1,
            0))
        =0,
    NA(),
    IF(
        Parameters!$D$15=1,
        IF(
            SUM(--(ISNUMBER(IF($M$5:$AD$5=1,(M81:AD81),""))))&gt;0,
            MAX(IF(
                ISNUMBER(M81:AD81),
                IF(
                    M$5:AD$5=1,
                    M81:AD81,
                    ""),
                "")),
            MAX(IF(
                ISNUMBER(M81:AD81),
                IF(
                    M$5:AD$5=2,
                    M81:AD81,
                    ""),
                ""))
        ),
        IF(
            Parameters!$D$16=1,
            IFERROR(
                AVERAGE(IF(
                    ISNUMBER(M81:AD81),
                    IF(
                        M$5:AD$5=1,
                        M81:AD81,
                        ""),
                    "")),
                AVERAGE(IF(
                    ISNUMBER(M81:AD81),
                    IF(
                        M$5:AD$5=2,
                        M81:AD81,
                        ""),
                    ""))
            ),
            IF(
                Parameters!$D$17=1,
                IFERROR(
                    IF(
                        OR(
                            IF(
                                ISNUMBER(M81:AD81),
                                IF(
                                    M$5:AD$5=1,
                                    M81:AD81,
                                    ""),
                                "")
                            =0),
                        0,
                        GEOMEAN(IF(
                            ISNUMBER(M81:AD81),
                            IF(
                                M$5:AD$5=1,
                                M81:AD81,
                                ""),
                            ""))
                    ),
                    IF(
                        OR(IF(
                            ISNUMBER(M81:AD81),
                            IF(
                                M$5:AD$5=2,
                                M81:AD81,
                                ""),
                            "")
                            =0),
                        0,
                        GEOMEAN(IF(
                            ISNUMBER(M81:AD81),
                            IF(
                                M$5:AD$5=2,
                                M81:AD81,
                                ""),
                            "")))
                )
            )
        )
    )
)</f>
        <v>5.3571428571428399</v>
      </c>
      <c r="J81" s="242">
        <v>45103</v>
      </c>
      <c r="K81" s="242">
        <v>45142</v>
      </c>
      <c r="L81" s="91" t="s">
        <v>128</v>
      </c>
      <c r="M81" s="192">
        <v>0</v>
      </c>
      <c r="N81" s="192">
        <v>3.1575233727288698</v>
      </c>
      <c r="O81" s="192" t="s">
        <v>409</v>
      </c>
      <c r="P81" s="192">
        <v>0</v>
      </c>
      <c r="Q81" s="192" t="s">
        <v>409</v>
      </c>
      <c r="R81" s="192">
        <v>5.3571428571428399</v>
      </c>
      <c r="S81" s="192">
        <v>0</v>
      </c>
      <c r="T81" s="192" t="s">
        <v>409</v>
      </c>
      <c r="U81" s="192">
        <v>76.099999999999994</v>
      </c>
      <c r="V81" s="192" t="s">
        <v>409</v>
      </c>
      <c r="W81" s="192" t="s">
        <v>409</v>
      </c>
      <c r="X81" s="192" t="s">
        <v>409</v>
      </c>
      <c r="Y81" s="192">
        <v>0.107142857142856</v>
      </c>
      <c r="Z81" s="192">
        <v>-100</v>
      </c>
      <c r="AA81" s="34"/>
      <c r="AB81" s="34"/>
      <c r="AC81" s="192"/>
      <c r="AD81" s="192"/>
      <c r="AE81" s="192"/>
      <c r="AF81" s="192"/>
      <c r="AG81" s="192"/>
      <c r="AH81" s="192"/>
    </row>
    <row r="82" spans="1:34" x14ac:dyDescent="0.2">
      <c r="A82" s="84">
        <v>75</v>
      </c>
      <c r="B82" s="84" t="str">
        <f ca="1"/>
        <v>Guinea-Bissau</v>
      </c>
      <c r="C82" s="84" t="str">
        <f ca="1"/>
        <v>GNB</v>
      </c>
      <c r="D82" s="219" t="str">
        <f ca="1"/>
        <v>SSF           Sub-Saharan Africa</v>
      </c>
      <c r="E82" s="219" t="str">
        <f ca="1"/>
        <v>IDA</v>
      </c>
      <c r="F82" s="190" t="str">
        <f t="shared" ca="1" si="13"/>
        <v/>
      </c>
      <c r="G82" s="80">
        <f>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0</v>
      </c>
      <c r="H82" s="80" cm="1">
        <f t="array" ref="H82">IF(
    SUM(IF(
            ISNUMBER(
                IF(
                    $M$4:$AD$4,
                    (M82:AD82),
                    "")),
            1,
            0))
        =0,
    NA(),
    IF(
        Parameters!$D$15=1,
        IF(
            SUM(--(ISNUMBER(IF($M$4:$AD$4=1,(M82:AD82),""))))&gt;0,
            MAX(IF(
                ISNUMBER(M82:AD82),
                IF(
                    M$4:AD$4=1,
                    M82:AD82,
                    ""),
                "")),
            MAX(IF(
                ISNUMBER(M82:AD82),
                IF(
                    M$4:AD$4=2,
                    M82:AD82,
                    ""),
                ""))
        ),
        IF(
            Parameters!$D$16=1,
            IFERROR(
                AVERAGE(IF(
                    ISNUMBER(M82:AD82),
                    IF(
                        M$4:AD$4=1,
                        M82:AD82,
                        ""),
                    "")),
                AVERAGE(IF(
                    ISNUMBER(M82:AD82),
                    IF(
                        M$4:AD$4=2,
                        M82:AD82,
                        ""),
                    ""))
            ),
            IF(
                Parameters!$D$17=1,
                IFERROR(
                    IF(
                        OR(
                            IF(
                                ISNUMBER(M82:AD82),
                                IF(
                                    M$4:AD$4=1,
                                    M82:AD82,
                                    ""),
                                "")
                            =0),
                        0,
                        GEOMEAN(IF(
                            ISNUMBER(M82:AD82),
                            IF(
                                M$4:AD$4=1,
                                M82:AD82,
                                ""),
                            ""))
                    ),
                    IF(
                        OR(IF(
                            ISNUMBER(M82:AD82),
                            IF(
                                M$4:AD$4=2,
                                M82:AD82,
                                ""),
                            "")
                            =0),
                        0,
                        GEOMEAN(IF(
                            ISNUMBER(M82:AD82),
                            IF(
                                M$4:AD$4=2,
                                M82:AD82,
                                ""),
                            "")))
                )
            )
        )
    )
)</f>
        <v>10</v>
      </c>
      <c r="I82" s="191" cm="1">
        <f t="array" ref="I82">IF(
    SUM(IF(
            ISNUMBER(
                IF(
                    $M$5:$AD$5,
                    (M82:AD82),
                    "")),
            1,
            0))
        =0,
    NA(),
    IF(
        Parameters!$D$15=1,
        IF(
            SUM(--(ISNUMBER(IF($M$5:$AD$5=1,(M82:AD82),""))))&gt;0,
            MAX(IF(
                ISNUMBER(M82:AD82),
                IF(
                    M$5:AD$5=1,
                    M82:AD82,
                    ""),
                "")),
            MAX(IF(
                ISNUMBER(M82:AD82),
                IF(
                    M$5:AD$5=2,
                    M82:AD82,
                    ""),
                ""))
        ),
        IF(
            Parameters!$D$16=1,
            IFERROR(
                AVERAGE(IF(
                    ISNUMBER(M82:AD82),
                    IF(
                        M$5:AD$5=1,
                        M82:AD82,
                        ""),
                    "")),
                AVERAGE(IF(
                    ISNUMBER(M82:AD82),
                    IF(
                        M$5:AD$5=2,
                        M82:AD82,
                        ""),
                    ""))
            ),
            IF(
                Parameters!$D$17=1,
                IFERROR(
                    IF(
                        OR(
                            IF(
                                ISNUMBER(M82:AD82),
                                IF(
                                    M$5:AD$5=1,
                                    M82:AD82,
                                    ""),
                                "")
                            =0),
                        0,
                        GEOMEAN(IF(
                            ISNUMBER(M82:AD82),
                            IF(
                                M$5:AD$5=1,
                                M82:AD82,
                                ""),
                            ""))
                    ),
                    IF(
                        OR(IF(
                            ISNUMBER(M82:AD82),
                            IF(
                                M$5:AD$5=2,
                                M82:AD82,
                                ""),
                            "")
                            =0),
                        0,
                        GEOMEAN(IF(
                            ISNUMBER(M82:AD82),
                            IF(
                                M$5:AD$5=2,
                                M82:AD82,
                                ""),
                            "")))
                )
            )
        )
    )
)</f>
        <v>0</v>
      </c>
      <c r="J82" s="242">
        <v>44778</v>
      </c>
      <c r="K82" s="242">
        <v>44966</v>
      </c>
      <c r="L82" s="91" t="s">
        <v>130</v>
      </c>
      <c r="M82" s="192">
        <v>10</v>
      </c>
      <c r="N82" s="192">
        <v>6.2003880754983198</v>
      </c>
      <c r="O82" s="192" t="s">
        <v>409</v>
      </c>
      <c r="P82" s="192">
        <v>0</v>
      </c>
      <c r="Q82" s="192" t="s">
        <v>409</v>
      </c>
      <c r="R82" s="192" t="s">
        <v>409</v>
      </c>
      <c r="S82" s="192" t="s">
        <v>409</v>
      </c>
      <c r="T82" s="192" t="s">
        <v>623</v>
      </c>
      <c r="U82" s="192">
        <v>89.9</v>
      </c>
      <c r="V82" s="192" t="s">
        <v>409</v>
      </c>
      <c r="W82" s="192" t="s">
        <v>409</v>
      </c>
      <c r="X82" s="192" t="s">
        <v>409</v>
      </c>
      <c r="Y82" s="192" t="s">
        <v>409</v>
      </c>
      <c r="Z82" s="192" t="s">
        <v>409</v>
      </c>
      <c r="AA82" s="34"/>
      <c r="AB82" s="34"/>
      <c r="AC82" s="192"/>
      <c r="AD82" s="192"/>
      <c r="AE82" s="192"/>
      <c r="AF82" s="192"/>
      <c r="AG82" s="192"/>
      <c r="AH82" s="192"/>
    </row>
    <row r="83" spans="1:34" x14ac:dyDescent="0.2">
      <c r="A83" s="84">
        <v>76</v>
      </c>
      <c r="B83" s="84" t="str">
        <f ca="1"/>
        <v>Equatorial Guinea</v>
      </c>
      <c r="C83" s="84" t="str">
        <f ca="1"/>
        <v>GNQ</v>
      </c>
      <c r="D83" s="219" t="str">
        <f ca="1"/>
        <v>SSF           Sub-Saharan Africa</v>
      </c>
      <c r="E83" s="219" t="str">
        <f ca="1"/>
        <v>IBRD</v>
      </c>
      <c r="F83" s="190" t="str">
        <f t="shared" ca="1" si="13"/>
        <v/>
      </c>
      <c r="G83" s="80">
        <f>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0</v>
      </c>
      <c r="H83" s="80" cm="1">
        <f t="array" ref="H83">IF(
    SUM(IF(
            ISNUMBER(
                IF(
                    $M$4:$AD$4,
                    (M83:AD83),
                    "")),
            1,
            0))
        =0,
    NA(),
    IF(
        Parameters!$D$15=1,
        IF(
            SUM(--(ISNUMBER(IF($M$4:$AD$4=1,(M83:AD83),""))))&gt;0,
            MAX(IF(
                ISNUMBER(M83:AD83),
                IF(
                    M$4:AD$4=1,
                    M83:AD83,
                    ""),
                "")),
            MAX(IF(
                ISNUMBER(M83:AD83),
                IF(
                    M$4:AD$4=2,
                    M83:AD83,
                    ""),
                ""))
        ),
        IF(
            Parameters!$D$16=1,
            IFERROR(
                AVERAGE(IF(
                    ISNUMBER(M83:AD83),
                    IF(
                        M$4:AD$4=1,
                        M83:AD83,
                        ""),
                    "")),
                AVERAGE(IF(
                    ISNUMBER(M83:AD83),
                    IF(
                        M$4:AD$4=2,
                        M83:AD83,
                        ""),
                    ""))
            ),
            IF(
                Parameters!$D$17=1,
                IFERROR(
                    IF(
                        OR(
                            IF(
                                ISNUMBER(M83:AD83),
                                IF(
                                    M$4:AD$4=1,
                                    M83:AD83,
                                    ""),
                                "")
                            =0),
                        0,
                        GEOMEAN(IF(
                            ISNUMBER(M83:AD83),
                            IF(
                                M$4:AD$4=1,
                                M83:AD83,
                                ""),
                            ""))
                    ),
                    IF(
                        OR(IF(
                            ISNUMBER(M83:AD83),
                            IF(
                                M$4:AD$4=2,
                                M83:AD83,
                                ""),
                            "")
                            =0),
                        0,
                        GEOMEAN(IF(
                            ISNUMBER(M83:AD83),
                            IF(
                                M$4:AD$4=2,
                                M83:AD83,
                                ""),
                            "")))
                )
            )
        )
    )
)</f>
        <v>4.9876521432351399</v>
      </c>
      <c r="I83" s="191" cm="1">
        <f t="array" ref="I83">IF(
    SUM(IF(
            ISNUMBER(
                IF(
                    $M$5:$AD$5,
                    (M83:AD83),
                    "")),
            1,
            0))
        =0,
    NA(),
    IF(
        Parameters!$D$15=1,
        IF(
            SUM(--(ISNUMBER(IF($M$5:$AD$5=1,(M83:AD83),""))))&gt;0,
            MAX(IF(
                ISNUMBER(M83:AD83),
                IF(
                    M$5:AD$5=1,
                    M83:AD83,
                    ""),
                "")),
            MAX(IF(
                ISNUMBER(M83:AD83),
                IF(
                    M$5:AD$5=2,
                    M83:AD83,
                    ""),
                ""))
        ),
        IF(
            Parameters!$D$16=1,
            IFERROR(
                AVERAGE(IF(
                    ISNUMBER(M83:AD83),
                    IF(
                        M$5:AD$5=1,
                        M83:AD83,
                        ""),
                    "")),
                AVERAGE(IF(
                    ISNUMBER(M83:AD83),
                    IF(
                        M$5:AD$5=2,
                        M83:AD83,
                        ""),
                    ""))
            ),
            IF(
                Parameters!$D$17=1,
                IFERROR(
                    IF(
                        OR(
                            IF(
                                ISNUMBER(M83:AD83),
                                IF(
                                    M$5:AD$5=1,
                                    M83:AD83,
                                    ""),
                                "")
                            =0),
                        0,
                        GEOMEAN(IF(
                            ISNUMBER(M83:AD83),
                            IF(
                                M$5:AD$5=1,
                                M83:AD83,
                                ""),
                            ""))
                    ),
                    IF(
                        OR(IF(
                            ISNUMBER(M83:AD83),
                            IF(
                                M$5:AD$5=2,
                                M83:AD83,
                                ""),
                            "")
                            =0),
                        0,
                        GEOMEAN(IF(
                            ISNUMBER(M83:AD83),
                            IF(
                                M$5:AD$5=2,
                                M83:AD83,
                                ""),
                            "")))
                )
            )
        )
    )
)</f>
        <v>0</v>
      </c>
      <c r="J83" s="242">
        <v>45103</v>
      </c>
      <c r="K83" s="242">
        <v>44900</v>
      </c>
      <c r="L83" s="91" t="s">
        <v>132</v>
      </c>
      <c r="M83" s="192">
        <v>0</v>
      </c>
      <c r="N83" s="192">
        <v>4.9876521432351399</v>
      </c>
      <c r="O83" s="192" t="s">
        <v>409</v>
      </c>
      <c r="P83" s="192">
        <v>0</v>
      </c>
      <c r="Q83" s="192" t="s">
        <v>409</v>
      </c>
      <c r="R83" s="192">
        <v>0</v>
      </c>
      <c r="S83" s="192">
        <v>0</v>
      </c>
      <c r="T83" s="192" t="s">
        <v>409</v>
      </c>
      <c r="U83" s="192">
        <v>84.4</v>
      </c>
      <c r="V83" s="192" t="s">
        <v>409</v>
      </c>
      <c r="W83" s="192" t="s">
        <v>409</v>
      </c>
      <c r="X83" s="192" t="s">
        <v>409</v>
      </c>
      <c r="Y83" s="192">
        <v>0</v>
      </c>
      <c r="Z83" s="192">
        <v>-100</v>
      </c>
      <c r="AA83" s="34"/>
      <c r="AB83" s="34"/>
      <c r="AC83" s="192"/>
      <c r="AD83" s="192"/>
      <c r="AE83" s="192"/>
      <c r="AF83" s="192"/>
      <c r="AG83" s="192"/>
      <c r="AH83" s="192"/>
    </row>
    <row r="84" spans="1:34" x14ac:dyDescent="0.2">
      <c r="A84" s="84">
        <v>77</v>
      </c>
      <c r="B84" s="84" t="str">
        <f ca="1"/>
        <v>Greece</v>
      </c>
      <c r="C84" s="84" t="str">
        <f ca="1"/>
        <v>GRC</v>
      </c>
      <c r="D84" s="219" t="str">
        <f ca="1"/>
        <v>ECS           Europe &amp; Central Asia</v>
      </c>
      <c r="E84" s="219" t="str">
        <f ca="1"/>
        <v>NA</v>
      </c>
      <c r="F84" s="190" t="str">
        <f t="shared" ca="1" si="13"/>
        <v/>
      </c>
      <c r="G84" s="80">
        <f>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$M$4:$AD$4,
                    (M84:AD84),
                    "")),
            1,
            0))
        =0,
    NA(),
    IF(
        Parameters!$D$15=1,
        IF(
            SUM(--(ISNUMBER(IF($M$4:$AD$4=1,(M84:AD84),""))))&gt;0,
            MAX(IF(
                ISNUMBER(M84:AD84),
                IF(
                    M$4:AD$4=1,
                    M84:AD84,
                    ""),
                "")),
            MAX(IF(
                ISNUMBER(M84:AD84),
                IF(
                    M$4:AD$4=2,
                    M84:AD84,
                    ""),
                ""))
        ),
        IF(
            Parameters!$D$16=1,
            IFERROR(
                AVERAGE(IF(
                    ISNUMBER(M84:AD84),
                    IF(
                        M$4:AD$4=1,
                        M84:AD84,
                        ""),
                    "")),
                AVERAGE(IF(
                    ISNUMBER(M84:AD84),
                    IF(
                        M$4:AD$4=2,
                        M84:AD84,
                        ""),
                    ""))
            ),
            IF(
                Parameters!$D$17=1,
                IFERROR(
                    IF(
                        OR(
                            IF(
                                ISNUMBER(M84:AD84),
                                IF(
                                    M$4:AD$4=1,
                                    M84:AD84,
                                    ""),
                                "")
                            =0),
                        0,
                        GEOMEAN(IF(
                            ISNUMBER(M84:AD84),
                            IF(
                                M$4:AD$4=1,
                                M84:AD84,
                                ""),
                            ""))
                    ),
                    IF(
                        OR(IF(
                            ISNUMBER(M84:AD84),
                            IF(
                                M$4:AD$4=2,
                                M84:AD84,
                                ""),
                            "")
                            =0),
                        0,
                        GEOMEAN(IF(
                            ISNUMBER(M84:AD84),
                            IF(
                                M$4:AD$4=2,
                                M84:AD84,
                                ""),
                            "")))
                )
            )
        )
    )
)</f>
        <v>0</v>
      </c>
      <c r="I84" s="191" cm="1">
        <f t="array" ref="I84">IF(
    SUM(IF(
            ISNUMBER(
                IF(
                    $M$5:$AD$5,
                    (M84:AD84),
                    "")),
            1,
            0))
        =0,
    NA(),
    IF(
        Parameters!$D$15=1,
        IF(
            SUM(--(ISNUMBER(IF($M$5:$AD$5=1,(M84:AD84),""))))&gt;0,
            MAX(IF(
                ISNUMBER(M84:AD84),
                IF(
                    M$5:AD$5=1,
                    M84:AD84,
                    ""),
                "")),
            MAX(IF(
                ISNUMBER(M84:AD84),
                IF(
                    M$5:AD$5=2,
                    M84:AD84,
                    ""),
                ""))
        ),
        IF(
            Parameters!$D$16=1,
            IFERROR(
                AVERAGE(IF(
                    ISNUMBER(M84:AD84),
                    IF(
                        M$5:AD$5=1,
                        M84:AD84,
                        ""),
                    "")),
                AVERAGE(IF(
                    ISNUMBER(M84:AD84),
                    IF(
                        M$5:AD$5=2,
                        M84:AD84,
                        ""),
                    ""))
            ),
            IF(
                Parameters!$D$17=1,
                IFERROR(
                    IF(
                        OR(
                            IF(
                                ISNUMBER(M84:AD84),
                                IF(
                                    M$5:AD$5=1,
                                    M84:AD84,
                                    ""),
                                "")
                            =0),
                        0,
                        GEOMEAN(IF(
                            ISNUMBER(M84:AD84),
                            IF(
                                M$5:AD$5=1,
                                M84:AD84,
                                ""),
                            ""))
                    ),
                    IF(
                        OR(IF(
                            ISNUMBER(M84:AD84),
                            IF(
                                M$5:AD$5=2,
                                M84:AD84,
                                ""),
                            "")
                            =0),
                        0,
                        GEOMEAN(IF(
                            ISNUMBER(M84:AD84),
                            IF(
                                M$5:AD$5=2,
                                M84:AD84,
                                ""),
                            "")))
                )
            )
        )
    )
)</f>
        <v>0</v>
      </c>
      <c r="J84" s="242">
        <v>45103</v>
      </c>
      <c r="K84" s="242">
        <v>45142</v>
      </c>
      <c r="L84" s="91" t="s">
        <v>134</v>
      </c>
      <c r="M84" s="192">
        <v>0</v>
      </c>
      <c r="N84" s="192">
        <v>0</v>
      </c>
      <c r="O84" s="192" t="s">
        <v>409</v>
      </c>
      <c r="P84" s="192">
        <v>0</v>
      </c>
      <c r="Q84" s="192" t="s">
        <v>409</v>
      </c>
      <c r="R84" s="192">
        <v>0</v>
      </c>
      <c r="S84" s="192">
        <v>0</v>
      </c>
      <c r="T84" s="192" t="s">
        <v>409</v>
      </c>
      <c r="U84" s="192">
        <v>55.1</v>
      </c>
      <c r="V84" s="192" t="s">
        <v>409</v>
      </c>
      <c r="W84" s="192" t="s">
        <v>409</v>
      </c>
      <c r="X84" s="192" t="s">
        <v>409</v>
      </c>
      <c r="Y84" s="192">
        <v>0</v>
      </c>
      <c r="Z84" s="192">
        <v>-100</v>
      </c>
      <c r="AA84" s="34"/>
      <c r="AB84" s="34"/>
      <c r="AC84" s="192"/>
      <c r="AD84" s="192"/>
      <c r="AE84" s="192"/>
      <c r="AF84" s="192"/>
      <c r="AG84" s="192"/>
      <c r="AH84" s="192"/>
    </row>
    <row r="85" spans="1:34" x14ac:dyDescent="0.2">
      <c r="A85" s="84">
        <v>78</v>
      </c>
      <c r="B85" s="84" t="str">
        <f ca="1"/>
        <v>Grenada</v>
      </c>
      <c r="C85" s="84" t="str">
        <f ca="1"/>
        <v>GRD</v>
      </c>
      <c r="D85" s="219" t="str">
        <f ca="1"/>
        <v>LCN           Latin America &amp; Caribbean</v>
      </c>
      <c r="E85" s="219" t="str">
        <f ca="1"/>
        <v>Blend</v>
      </c>
      <c r="F85" s="190" t="str">
        <f t="shared" ca="1" si="13"/>
        <v/>
      </c>
      <c r="G85" s="80">
        <f>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0</v>
      </c>
      <c r="H85" s="80" cm="1">
        <f t="array" ref="H85">IF(
    SUM(IF(
            ISNUMBER(
                IF(
                    $M$4:$AD$4,
                    (M85:AD85),
                    "")),
            1,
            0))
        =0,
    NA(),
    IF(
        Parameters!$D$15=1,
        IF(
            SUM(--(ISNUMBER(IF($M$4:$AD$4=1,(M85:AD85),""))))&gt;0,
            MAX(IF(
                ISNUMBER(M85:AD85),
                IF(
                    M$4:AD$4=1,
                    M85:AD85,
                    ""),
                "")),
            MAX(IF(
                ISNUMBER(M85:AD85),
                IF(
                    M$4:AD$4=2,
                    M85:AD85,
                    ""),
                ""))
        ),
        IF(
            Parameters!$D$16=1,
            IFERROR(
                AVERAGE(IF(
                    ISNUMBER(M85:AD85),
                    IF(
                        M$4:AD$4=1,
                        M85:AD85,
                        ""),
                    "")),
                AVERAGE(IF(
                    ISNUMBER(M85:AD85),
                    IF(
                        M$4:AD$4=2,
                        M85:AD85,
                        ""),
                    ""))
            ),
            IF(
                Parameters!$D$17=1,
                IFERROR(
                    IF(
                        OR(
                            IF(
                                ISNUMBER(M85:AD85),
                                IF(
                                    M$4:AD$4=1,
                                    M85:AD85,
                                    ""),
                                "")
                            =0),
                        0,
                        GEOMEAN(IF(
                            ISNUMBER(M85:AD85),
                            IF(
                                M$4:AD$4=1,
                                M85:AD85,
                                ""),
                            ""))
                    ),
                    IF(
                        OR(IF(
                            ISNUMBER(M85:AD85),
                            IF(
                                M$4:AD$4=2,
                                M85:AD85,
                                ""),
                            "")
                            =0),
                        0,
                        GEOMEAN(IF(
                            ISNUMBER(M85:AD85),
                            IF(
                                M$4:AD$4=2,
                                M85:AD85,
                                ""),
                            "")))
                )
            )
        )
    )
)</f>
        <v>0</v>
      </c>
      <c r="I85" s="191" cm="1">
        <f t="array" ref="I85">IF(
    SUM(IF(
            ISNUMBER(
                IF(
                    $M$5:$AD$5,
                    (M85:AD85),
                    "")),
            1,
            0))
        =0,
    NA(),
    IF(
        Parameters!$D$15=1,
        IF(
            SUM(--(ISNUMBER(IF($M$5:$AD$5=1,(M85:AD85),""))))&gt;0,
            MAX(IF(
                ISNUMBER(M85:AD85),
                IF(
                    M$5:AD$5=1,
                    M85:AD85,
                    ""),
                "")),
            MAX(IF(
                ISNUMBER(M85:AD85),
                IF(
                    M$5:AD$5=2,
                    M85:AD85,
                    ""),
                ""))
        ),
        IF(
            Parameters!$D$16=1,
            IFERROR(
                AVERAGE(IF(
                    ISNUMBER(M85:AD85),
                    IF(
                        M$5:AD$5=1,
                        M85:AD85,
                        ""),
                    "")),
                AVERAGE(IF(
                    ISNUMBER(M85:AD85),
                    IF(
                        M$5:AD$5=2,
                        M85:AD85,
                        ""),
                    ""))
            ),
            IF(
                Parameters!$D$17=1,
                IFERROR(
                    IF(
                        OR(
                            IF(
                                ISNUMBER(M85:AD85),
                                IF(
                                    M$5:AD$5=1,
                                    M85:AD85,
                                    ""),
                                "")
                            =0),
                        0,
                        GEOMEAN(IF(
                            ISNUMBER(M85:AD85),
                            IF(
                                M$5:AD$5=1,
                                M85:AD85,
                                ""),
                            ""))
                    ),
                    IF(
                        OR(IF(
                            ISNUMBER(M85:AD85),
                            IF(
                                M$5:AD$5=2,
                                M85:AD85,
                                ""),
                            "")
                            =0),
                        0,
                        GEOMEAN(IF(
                            ISNUMBER(M85:AD85),
                            IF(
                                M$5:AD$5=2,
                                M85:AD85,
                                ""),
                            "")))
                )
            )
        )
    )
)</f>
        <v>0</v>
      </c>
      <c r="J85" s="242">
        <v>45103</v>
      </c>
      <c r="K85" s="242">
        <v>44753</v>
      </c>
      <c r="L85" s="91" t="s">
        <v>136</v>
      </c>
      <c r="M85" s="192">
        <v>0</v>
      </c>
      <c r="N85" s="192">
        <v>0</v>
      </c>
      <c r="O85" s="192" t="s">
        <v>409</v>
      </c>
      <c r="P85" s="192">
        <v>0</v>
      </c>
      <c r="Q85" s="192" t="s">
        <v>409</v>
      </c>
      <c r="R85" s="192" t="s">
        <v>409</v>
      </c>
      <c r="S85" s="192" t="s">
        <v>409</v>
      </c>
      <c r="T85" s="192" t="s">
        <v>409</v>
      </c>
      <c r="U85" s="192">
        <v>53.7</v>
      </c>
      <c r="V85" s="192" t="s">
        <v>409</v>
      </c>
      <c r="W85" s="192" t="s">
        <v>409</v>
      </c>
      <c r="X85" s="192" t="s">
        <v>409</v>
      </c>
      <c r="Y85" s="192" t="s">
        <v>409</v>
      </c>
      <c r="Z85" s="192" t="s">
        <v>409</v>
      </c>
      <c r="AA85" s="34"/>
      <c r="AB85" s="34"/>
      <c r="AC85" s="192"/>
      <c r="AD85" s="192"/>
      <c r="AE85" s="192"/>
      <c r="AF85" s="192"/>
      <c r="AG85" s="192"/>
      <c r="AH85" s="192"/>
    </row>
    <row r="86" spans="1:34" x14ac:dyDescent="0.2">
      <c r="A86" s="84">
        <v>79</v>
      </c>
      <c r="B86" s="84" t="str">
        <f ca="1"/>
        <v>Greenland</v>
      </c>
      <c r="C86" s="84" t="str">
        <f ca="1"/>
        <v>GRL</v>
      </c>
      <c r="D86" s="219" t="str">
        <f ca="1"/>
        <v>ECS           Europe &amp; Central Asia</v>
      </c>
      <c r="E86" s="219" t="str">
        <f ca="1"/>
        <v>NA</v>
      </c>
      <c r="F86" s="190" t="str">
        <f t="shared" ca="1" si="13"/>
        <v/>
      </c>
      <c r="G86" s="80">
        <f>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0</v>
      </c>
      <c r="H86" s="80" cm="1">
        <f t="array" ref="H86">IF(
    SUM(IF(
            ISNUMBER(
                IF(
                    $M$4:$AD$4,
                    (M86:AD86),
                    "")),
            1,
            0))
        =0,
    NA(),
    IF(
        Parameters!$D$15=1,
        IF(
            SUM(--(ISNUMBER(IF($M$4:$AD$4=1,(M86:AD86),""))))&gt;0,
            MAX(IF(
                ISNUMBER(M86:AD86),
                IF(
                    M$4:AD$4=1,
                    M86:AD86,
                    ""),
                "")),
            MAX(IF(
                ISNUMBER(M86:AD86),
                IF(
                    M$4:AD$4=2,
                    M86:AD86,
                    ""),
                ""))
        ),
        IF(
            Parameters!$D$16=1,
            IFERROR(
                AVERAGE(IF(
                    ISNUMBER(M86:AD86),
                    IF(
                        M$4:AD$4=1,
                        M86:AD86,
                        ""),
                    "")),
                AVERAGE(IF(
                    ISNUMBER(M86:AD86),
                    IF(
                        M$4:AD$4=2,
                        M86:AD86,
                        ""),
                    ""))
            ),
            IF(
                Parameters!$D$17=1,
                IFERROR(
                    IF(
                        OR(
                            IF(
                                ISNUMBER(M86:AD86),
                                IF(
                                    M$4:AD$4=1,
                                    M86:AD86,
                                    ""),
                                "")
                            =0),
                        0,
                        GEOMEAN(IF(
                            ISNUMBER(M86:AD86),
                            IF(
                                M$4:AD$4=1,
                                M86:AD86,
                                ""),
                            ""))
                    ),
                    IF(
                        OR(IF(
                            ISNUMBER(M86:AD86),
                            IF(
                                M$4:AD$4=2,
                                M86:AD86,
                                ""),
                            "")
                            =0),
                        0,
                        GEOMEAN(IF(
                            ISNUMBER(M86:AD86),
                            IF(
                                M$4:AD$4=2,
                                M86:AD86,
                                ""),
                            "")))
                )
            )
        )
    )
)</f>
        <v>0</v>
      </c>
      <c r="I86" s="191" cm="1">
        <f t="array" ref="I86">IF(
    SUM(IF(
            ISNUMBER(
                IF(
                    $M$5:$AD$5,
                    (M86:AD86),
                    "")),
            1,
            0))
        =0,
    NA(),
    IF(
        Parameters!$D$15=1,
        IF(
            SUM(--(ISNUMBER(IF($M$5:$AD$5=1,(M86:AD86),""))))&gt;0,
            MAX(IF(
                ISNUMBER(M86:AD86),
                IF(
                    M$5:AD$5=1,
                    M86:AD86,
                    ""),
                "")),
            MAX(IF(
                ISNUMBER(M86:AD86),
                IF(
                    M$5:AD$5=2,
                    M86:AD86,
                    ""),
                ""))
        ),
        IF(
            Parameters!$D$16=1,
            IFERROR(
                AVERAGE(IF(
                    ISNUMBER(M86:AD86),
                    IF(
                        M$5:AD$5=1,
                        M86:AD86,
                        ""),
                    "")),
                AVERAGE(IF(
                    ISNUMBER(M86:AD86),
                    IF(
                        M$5:AD$5=2,
                        M86:AD86,
                        ""),
                    ""))
            ),
            IF(
                Parameters!$D$17=1,
                IFERROR(
                    IF(
                        OR(
                            IF(
                                ISNUMBER(M86:AD86),
                                IF(
                                    M$5:AD$5=1,
                                    M86:AD86,
                                    ""),
                                "")
                            =0),
                        0,
                        GEOMEAN(IF(
                            ISNUMBER(M86:AD86),
                            IF(
                                M$5:AD$5=1,
                                M86:AD86,
                                ""),
                            ""))
                    ),
                    IF(
                        OR(IF(
                            ISNUMBER(M86:AD86),
                            IF(
                                M$5:AD$5=2,
                                M86:AD86,
                                ""),
                            "")
                            =0),
                        0,
                        GEOMEAN(IF(
                            ISNUMBER(M86:AD86),
                            IF(
                                M$5:AD$5=2,
                                M86:AD86,
                                ""),
                            "")))
                )
            )
        )
    )
)</f>
        <v>7</v>
      </c>
      <c r="J86" s="242" t="s">
        <v>409</v>
      </c>
      <c r="K86" s="242">
        <v>45142</v>
      </c>
      <c r="L86" s="91" t="s">
        <v>708</v>
      </c>
      <c r="M86" s="192">
        <v>0</v>
      </c>
      <c r="N86" s="192" t="s">
        <v>409</v>
      </c>
      <c r="O86" s="192" t="s">
        <v>409</v>
      </c>
      <c r="P86" s="192">
        <v>0</v>
      </c>
      <c r="Q86" s="192" t="s">
        <v>409</v>
      </c>
      <c r="R86" s="192">
        <v>7</v>
      </c>
      <c r="S86" s="192" t="s">
        <v>409</v>
      </c>
      <c r="T86" s="192" t="s">
        <v>409</v>
      </c>
      <c r="U86" s="192" t="s">
        <v>409</v>
      </c>
      <c r="V86" s="192" t="s">
        <v>409</v>
      </c>
      <c r="W86" s="192" t="s">
        <v>409</v>
      </c>
      <c r="X86" s="192" t="s">
        <v>409</v>
      </c>
      <c r="Y86" s="192">
        <v>0.28571428571428498</v>
      </c>
      <c r="Z86" s="192" t="s">
        <v>409</v>
      </c>
      <c r="AA86" s="34"/>
      <c r="AB86" s="34"/>
      <c r="AC86" s="192"/>
      <c r="AD86" s="192"/>
      <c r="AE86" s="192"/>
      <c r="AF86" s="192"/>
      <c r="AG86" s="192"/>
      <c r="AH86" s="192"/>
    </row>
    <row r="87" spans="1:34" x14ac:dyDescent="0.2">
      <c r="A87" s="84">
        <v>80</v>
      </c>
      <c r="B87" s="84" t="str">
        <f ca="1"/>
        <v>Guatemala</v>
      </c>
      <c r="C87" s="84" t="str">
        <f ca="1"/>
        <v>GTM</v>
      </c>
      <c r="D87" s="219" t="str">
        <f ca="1"/>
        <v>LCN           Latin America &amp; Caribbean</v>
      </c>
      <c r="E87" s="219" t="str">
        <f ca="1"/>
        <v>IBRD</v>
      </c>
      <c r="F87" s="190" t="str">
        <f t="shared" ca="1" si="13"/>
        <v/>
      </c>
      <c r="G87" s="80">
        <f>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0</v>
      </c>
      <c r="H87" s="80" cm="1">
        <f t="array" ref="H87">IF(
    SUM(IF(
            ISNUMBER(
                IF(
                    $M$4:$AD$4,
                    (M87:AD87),
                    "")),
            1,
            0))
        =0,
    NA(),
    IF(
        Parameters!$D$15=1,
        IF(
            SUM(--(ISNUMBER(IF($M$4:$AD$4=1,(M87:AD87),""))))&gt;0,
            MAX(IF(
                ISNUMBER(M87:AD87),
                IF(
                    M$4:AD$4=1,
                    M87:AD87,
                    ""),
                "")),
            MAX(IF(
                ISNUMBER(M87:AD87),
                IF(
                    M$4:AD$4=2,
                    M87:AD87,
                    ""),
                ""))
        ),
        IF(
            Parameters!$D$16=1,
            IFERROR(
                AVERAGE(IF(
                    ISNUMBER(M87:AD87),
                    IF(
                        M$4:AD$4=1,
                        M87:AD87,
                        ""),
                    "")),
                AVERAGE(IF(
                    ISNUMBER(M87:AD87),
                    IF(
                        M$4:AD$4=2,
                        M87:AD87,
                        ""),
                    ""))
            ),
            IF(
                Parameters!$D$17=1,
                IFERROR(
                    IF(
                        OR(
                            IF(
                                ISNUMBER(M87:AD87),
                                IF(
                                    M$4:AD$4=1,
                                    M87:AD87,
                                    ""),
                                "")
                            =0),
                        0,
                        GEOMEAN(IF(
                            ISNUMBER(M87:AD87),
                            IF(
                                M$4:AD$4=1,
                                M87:AD87,
                                ""),
                            ""))
                    ),
                    IF(
                        OR(IF(
                            ISNUMBER(M87:AD87),
                            IF(
                                M$4:AD$4=2,
                                M87:AD87,
                                ""),
                            "")
                            =0),
                        0,
                        GEOMEAN(IF(
                            ISNUMBER(M87:AD87),
                            IF(
                                M$4:AD$4=2,
                                M87:AD87,
                                ""),
                            "")))
                )
            )
        )
    )
)</f>
        <v>3.42212030340447</v>
      </c>
      <c r="I87" s="191" cm="1">
        <f t="array" ref="I87">IF(
    SUM(IF(
            ISNUMBER(
                IF(
                    $M$5:$AD$5,
                    (M87:AD87),
                    "")),
            1,
            0))
        =0,
    NA(),
    IF(
        Parameters!$D$15=1,
        IF(
            SUM(--(ISNUMBER(IF($M$5:$AD$5=1,(M87:AD87),""))))&gt;0,
            MAX(IF(
                ISNUMBER(M87:AD87),
                IF(
                    M$5:AD$5=1,
                    M87:AD87,
                    ""),
                "")),
            MAX(IF(
                ISNUMBER(M87:AD87),
                IF(
                    M$5:AD$5=2,
                    M87:AD87,
                    ""),
                ""))
        ),
        IF(
            Parameters!$D$16=1,
            IFERROR(
                AVERAGE(IF(
                    ISNUMBER(M87:AD87),
                    IF(
                        M$5:AD$5=1,
                        M87:AD87,
                        ""),
                    "")),
                AVERAGE(IF(
                    ISNUMBER(M87:AD87),
                    IF(
                        M$5:AD$5=2,
                        M87:AD87,
                        ""),
                    ""))
            ),
            IF(
                Parameters!$D$17=1,
                IFERROR(
                    IF(
                        OR(
                            IF(
                                ISNUMBER(M87:AD87),
                                IF(
                                    M$5:AD$5=1,
                                    M87:AD87,
                                    ""),
                                "")
                            =0),
                        0,
                        GEOMEAN(IF(
                            ISNUMBER(M87:AD87),
                            IF(
                                M$5:AD$5=1,
                                M87:AD87,
                                ""),
                            ""))
                    ),
                    IF(
                        OR(IF(
                            ISNUMBER(M87:AD87),
                            IF(
                                M$5:AD$5=2,
                                M87:AD87,
                                ""),
                            "")
                            =0),
                        0,
                        GEOMEAN(IF(
                            ISNUMBER(M87:AD87),
                            IF(
                                M$5:AD$5=2,
                                M87:AD87,
                                ""),
                            "")))
                )
            )
        )
    )
)</f>
        <v>0</v>
      </c>
      <c r="J87" s="242">
        <v>45103</v>
      </c>
      <c r="K87" s="242">
        <v>45142</v>
      </c>
      <c r="L87" s="91" t="s">
        <v>138</v>
      </c>
      <c r="M87" s="192">
        <v>0</v>
      </c>
      <c r="N87" s="192">
        <v>3.42212030340447</v>
      </c>
      <c r="O87" s="192">
        <v>0</v>
      </c>
      <c r="P87" s="192">
        <v>0</v>
      </c>
      <c r="Q87" s="192" t="s">
        <v>409</v>
      </c>
      <c r="R87" s="192">
        <v>0</v>
      </c>
      <c r="S87" s="192">
        <v>0</v>
      </c>
      <c r="T87" s="192" t="s">
        <v>409</v>
      </c>
      <c r="U87" s="192">
        <v>77.3</v>
      </c>
      <c r="V87" s="192">
        <v>-0.82707495272481801</v>
      </c>
      <c r="W87" s="192" t="s">
        <v>409</v>
      </c>
      <c r="X87" s="192" t="s">
        <v>409</v>
      </c>
      <c r="Y87" s="192">
        <v>0</v>
      </c>
      <c r="Z87" s="192">
        <v>-100</v>
      </c>
      <c r="AA87" s="34"/>
      <c r="AB87" s="34"/>
      <c r="AC87" s="192"/>
      <c r="AD87" s="192"/>
      <c r="AE87" s="192"/>
      <c r="AF87" s="192"/>
      <c r="AG87" s="192"/>
      <c r="AH87" s="192"/>
    </row>
    <row r="88" spans="1:34" x14ac:dyDescent="0.2">
      <c r="A88" s="84">
        <v>81</v>
      </c>
      <c r="B88" s="84" t="str">
        <f ca="1"/>
        <v>Guam</v>
      </c>
      <c r="C88" s="84" t="str">
        <f ca="1"/>
        <v>GUM</v>
      </c>
      <c r="D88" s="219" t="str">
        <f ca="1"/>
        <v>EAS           East Asia &amp; Pacific</v>
      </c>
      <c r="E88" s="219" t="str">
        <f ca="1"/>
        <v>NA</v>
      </c>
      <c r="F88" s="190" t="str">
        <f t="shared" ca="1" si="13"/>
        <v/>
      </c>
      <c r="G88" s="80">
        <f>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0</v>
      </c>
      <c r="H88" s="80" cm="1">
        <f t="array" ref="H88">IF(
    SUM(IF(
            ISNUMBER(
                IF(
                    $M$4:$AD$4,
                    (M88:AD88),
                    "")),
            1,
            0))
        =0,
    NA(),
    IF(
        Parameters!$D$15=1,
        IF(
            SUM(--(ISNUMBER(IF($M$4:$AD$4=1,(M88:AD88),""))))&gt;0,
            MAX(IF(
                ISNUMBER(M88:AD88),
                IF(
                    M$4:AD$4=1,
                    M88:AD88,
                    ""),
                "")),
            MAX(IF(
                ISNUMBER(M88:AD88),
                IF(
                    M$4:AD$4=2,
                    M88:AD88,
                    ""),
                ""))
        ),
        IF(
            Parameters!$D$16=1,
            IFERROR(
                AVERAGE(IF(
                    ISNUMBER(M88:AD88),
                    IF(
                        M$4:AD$4=1,
                        M88:AD88,
                        ""),
                    "")),
                AVERAGE(IF(
                    ISNUMBER(M88:AD88),
                    IF(
                        M$4:AD$4=2,
                        M88:AD88,
                        ""),
                    ""))
            ),
            IF(
                Parameters!$D$17=1,
                IFERROR(
                    IF(
                        OR(
                            IF(
                                ISNUMBER(M88:AD88),
                                IF(
                                    M$4:AD$4=1,
                                    M88:AD88,
                                    ""),
                                "")
                            =0),
                        0,
                        GEOMEAN(IF(
                            ISNUMBER(M88:AD88),
                            IF(
                                M$4:AD$4=1,
                                M88:AD88,
                                ""),
                            ""))
                    ),
                    IF(
                        OR(IF(
                            ISNUMBER(M88:AD88),
                            IF(
                                M$4:AD$4=2,
                                M88:AD88,
                                ""),
                            "")
                            =0),
                        0,
                        GEOMEAN(IF(
                            ISNUMBER(M88:AD88),
                            IF(
                                M$4:AD$4=2,
                                M88:AD88,
                                ""),
                            "")))
                )
            )
        )
    )
)</f>
        <v>0</v>
      </c>
      <c r="I88" s="191" cm="1">
        <f t="array" ref="I88">IF(
    SUM(IF(
            ISNUMBER(
                IF(
                    $M$5:$AD$5,
                    (M88:AD88),
                    "")),
            1,
            0))
        =0,
    NA(),
    IF(
        Parameters!$D$15=1,
        IF(
            SUM(--(ISNUMBER(IF($M$5:$AD$5=1,(M88:AD88),""))))&gt;0,
            MAX(IF(
                ISNUMBER(M88:AD88),
                IF(
                    M$5:AD$5=1,
                    M88:AD88,
                    ""),
                "")),
            MAX(IF(
                ISNUMBER(M88:AD88),
                IF(
                    M$5:AD$5=2,
                    M88:AD88,
                    ""),
                ""))
        ),
        IF(
            Parameters!$D$16=1,
            IFERROR(
                AVERAGE(IF(
                    ISNUMBER(M88:AD88),
                    IF(
                        M$5:AD$5=1,
                        M88:AD88,
                        ""),
                    "")),
                AVERAGE(IF(
                    ISNUMBER(M88:AD88),
                    IF(
                        M$5:AD$5=2,
                        M88:AD88,
                        ""),
                    ""))
            ),
            IF(
                Parameters!$D$17=1,
                IFERROR(
                    IF(
                        OR(
                            IF(
                                ISNUMBER(M88:AD88),
                                IF(
                                    M$5:AD$5=1,
                                    M88:AD88,
                                    ""),
                                "")
                            =0),
                        0,
                        GEOMEAN(IF(
                            ISNUMBER(M88:AD88),
                            IF(
                                M$5:AD$5=1,
                                M88:AD88,
                                ""),
                            ""))
                    ),
                    IF(
                        OR(IF(
                            ISNUMBER(M88:AD88),
                            IF(
                                M$5:AD$5=2,
                                M88:AD88,
                                ""),
                            "")
                            =0),
                        0,
                        GEOMEAN(IF(
                            ISNUMBER(M88:AD88),
                            IF(
                                M$5:AD$5=2,
                                M88:AD88,
                                ""),
                            "")))
                )
            )
        )
    )
)</f>
        <v>0</v>
      </c>
      <c r="J88" s="242" t="s">
        <v>409</v>
      </c>
      <c r="K88" s="242" t="s">
        <v>409</v>
      </c>
      <c r="L88" s="91" t="s">
        <v>709</v>
      </c>
      <c r="M88" s="192">
        <v>0</v>
      </c>
      <c r="N88" s="192" t="s">
        <v>409</v>
      </c>
      <c r="O88" s="192" t="s">
        <v>409</v>
      </c>
      <c r="P88" s="192">
        <v>0</v>
      </c>
      <c r="Q88" s="192" t="s">
        <v>409</v>
      </c>
      <c r="R88" s="192" t="s">
        <v>409</v>
      </c>
      <c r="S88" s="192" t="s">
        <v>409</v>
      </c>
      <c r="T88" s="192" t="s">
        <v>409</v>
      </c>
      <c r="U88" s="192" t="s">
        <v>409</v>
      </c>
      <c r="V88" s="192" t="s">
        <v>409</v>
      </c>
      <c r="W88" s="192" t="s">
        <v>409</v>
      </c>
      <c r="X88" s="192" t="s">
        <v>409</v>
      </c>
      <c r="Y88" s="192" t="s">
        <v>409</v>
      </c>
      <c r="Z88" s="192" t="s">
        <v>409</v>
      </c>
      <c r="AA88" s="34"/>
      <c r="AB88" s="34"/>
      <c r="AC88" s="192"/>
      <c r="AD88" s="192"/>
      <c r="AE88" s="192"/>
      <c r="AF88" s="192"/>
      <c r="AG88" s="192"/>
      <c r="AH88" s="192"/>
    </row>
    <row r="89" spans="1:34" x14ac:dyDescent="0.2">
      <c r="A89" s="84">
        <v>82</v>
      </c>
      <c r="B89" s="84" t="str">
        <f ca="1"/>
        <v>Guyana</v>
      </c>
      <c r="C89" s="84" t="str">
        <f ca="1"/>
        <v>GUY</v>
      </c>
      <c r="D89" s="219" t="str">
        <f ca="1"/>
        <v>LCN           Latin America &amp; Caribbean</v>
      </c>
      <c r="E89" s="219" t="str">
        <f ca="1"/>
        <v>IDA</v>
      </c>
      <c r="F89" s="190" t="str">
        <f t="shared" ca="1" si="13"/>
        <v/>
      </c>
      <c r="G89" s="80">
        <f>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0</v>
      </c>
      <c r="H89" s="80" cm="1">
        <f t="array" ref="H89">IF(
    SUM(IF(
            ISNUMBER(
                IF(
                    $M$4:$AD$4,
                    (M89:AD89),
                    "")),
            1,
            0))
        =0,
    NA(),
    IF(
        Parameters!$D$15=1,
        IF(
            SUM(--(ISNUMBER(IF($M$4:$AD$4=1,(M89:AD89),""))))&gt;0,
            MAX(IF(
                ISNUMBER(M89:AD89),
                IF(
                    M$4:AD$4=1,
                    M89:AD89,
                    ""),
                "")),
            MAX(IF(
                ISNUMBER(M89:AD89),
                IF(
                    M$4:AD$4=2,
                    M89:AD89,
                    ""),
                ""))
        ),
        IF(
            Parameters!$D$16=1,
            IFERROR(
                AVERAGE(IF(
                    ISNUMBER(M89:AD89),
                    IF(
                        M$4:AD$4=1,
                        M89:AD89,
                        ""),
                    "")),
                AVERAGE(IF(
                    ISNUMBER(M89:AD89),
                    IF(
                        M$4:AD$4=2,
                        M89:AD89,
                        ""),
                    ""))
            ),
            IF(
                Parameters!$D$17=1,
                IFERROR(
                    IF(
                        OR(
                            IF(
                                ISNUMBER(M89:AD89),
                                IF(
                                    M$4:AD$4=1,
                                    M89:AD89,
                                    ""),
                                "")
                            =0),
                        0,
                        GEOMEAN(IF(
                            ISNUMBER(M89:AD89),
                            IF(
                                M$4:AD$4=1,
                                M89:AD89,
                                ""),
                            ""))
                    ),
                    IF(
                        OR(IF(
                            ISNUMBER(M89:AD89),
                            IF(
                                M$4:AD$4=2,
                                M89:AD89,
                                ""),
                            "")
                            =0),
                        0,
                        GEOMEAN(IF(
                            ISNUMBER(M89:AD89),
                            IF(
                                M$4:AD$4=2,
                                M89:AD89,
                                ""),
                            "")))
                )
            )
        )
    )
)</f>
        <v>0</v>
      </c>
      <c r="I89" s="191" cm="1">
        <f t="array" ref="I89">IF(
    SUM(IF(
            ISNUMBER(
                IF(
                    $M$5:$AD$5,
                    (M89:AD89),
                    "")),
            1,
            0))
        =0,
    NA(),
    IF(
        Parameters!$D$15=1,
        IF(
            SUM(--(ISNUMBER(IF($M$5:$AD$5=1,(M89:AD89),""))))&gt;0,
            MAX(IF(
                ISNUMBER(M89:AD89),
                IF(
                    M$5:AD$5=1,
                    M89:AD89,
                    ""),
                "")),
            MAX(IF(
                ISNUMBER(M89:AD89),
                IF(
                    M$5:AD$5=2,
                    M89:AD89,
                    ""),
                ""))
        ),
        IF(
            Parameters!$D$16=1,
            IFERROR(
                AVERAGE(IF(
                    ISNUMBER(M89:AD89),
                    IF(
                        M$5:AD$5=1,
                        M89:AD89,
                        ""),
                    "")),
                AVERAGE(IF(
                    ISNUMBER(M89:AD89),
                    IF(
                        M$5:AD$5=2,
                        M89:AD89,
                        ""),
                    ""))
            ),
            IF(
                Parameters!$D$17=1,
                IFERROR(
                    IF(
                        OR(
                            IF(
                                ISNUMBER(M89:AD89),
                                IF(
                                    M$5:AD$5=1,
                                    M89:AD89,
                                    ""),
                                "")
                            =0),
                        0,
                        GEOMEAN(IF(
                            ISNUMBER(M89:AD89),
                            IF(
                                M$5:AD$5=1,
                                M89:AD89,
                                ""),
                            ""))
                    ),
                    IF(
                        OR(IF(
                            ISNUMBER(M89:AD89),
                            IF(
                                M$5:AD$5=2,
                                M89:AD89,
                                ""),
                            "")
                            =0),
                        0,
                        GEOMEAN(IF(
                            ISNUMBER(M89:AD89),
                            IF(
                                M$5:AD$5=2,
                                M89:AD89,
                                ""),
                            "")))
                )
            )
        )
    )
)</f>
        <v>0</v>
      </c>
      <c r="J89" s="242">
        <v>45103</v>
      </c>
      <c r="K89" s="242">
        <v>44966</v>
      </c>
      <c r="L89" s="91" t="s">
        <v>140</v>
      </c>
      <c r="M89" s="192">
        <v>0</v>
      </c>
      <c r="N89" s="192">
        <v>0</v>
      </c>
      <c r="O89" s="192" t="s">
        <v>409</v>
      </c>
      <c r="P89" s="192">
        <v>0</v>
      </c>
      <c r="Q89" s="192" t="s">
        <v>409</v>
      </c>
      <c r="R89" s="192">
        <v>0</v>
      </c>
      <c r="S89" s="192">
        <v>0</v>
      </c>
      <c r="T89" s="192" t="s">
        <v>409</v>
      </c>
      <c r="U89" s="192">
        <v>61.6</v>
      </c>
      <c r="V89" s="192" t="s">
        <v>409</v>
      </c>
      <c r="W89" s="192" t="s">
        <v>409</v>
      </c>
      <c r="X89" s="192" t="s">
        <v>409</v>
      </c>
      <c r="Y89" s="192">
        <v>0</v>
      </c>
      <c r="Z89" s="192">
        <v>-100</v>
      </c>
      <c r="AA89" s="34"/>
      <c r="AB89" s="34"/>
      <c r="AC89" s="192"/>
      <c r="AD89" s="192"/>
      <c r="AE89" s="192"/>
      <c r="AF89" s="192"/>
      <c r="AG89" s="192"/>
      <c r="AH89" s="192"/>
    </row>
    <row r="90" spans="1:34" x14ac:dyDescent="0.2">
      <c r="A90" s="84">
        <v>83</v>
      </c>
      <c r="B90" s="84" t="str">
        <f ca="1"/>
        <v>Hong Kong SAR, China</v>
      </c>
      <c r="C90" s="84" t="str">
        <f ca="1"/>
        <v>HKG</v>
      </c>
      <c r="D90" s="219" t="str">
        <f ca="1"/>
        <v>EAS           East Asia &amp; Pacific</v>
      </c>
      <c r="E90" s="219" t="str">
        <f ca="1"/>
        <v>NA</v>
      </c>
      <c r="F90" s="190" t="str">
        <f t="shared" ca="1" si="13"/>
        <v/>
      </c>
      <c r="G90" s="80">
        <f>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0</v>
      </c>
      <c r="H90" s="80" cm="1">
        <f t="array" ref="H90">IF(
    SUM(IF(
            ISNUMBER(
                IF(
                    $M$4:$AD$4,
                    (M90:AD90),
                    "")),
            1,
            0))
        =0,
    NA(),
    IF(
        Parameters!$D$15=1,
        IF(
            SUM(--(ISNUMBER(IF($M$4:$AD$4=1,(M90:AD90),""))))&gt;0,
            MAX(IF(
                ISNUMBER(M90:AD90),
                IF(
                    M$4:AD$4=1,
                    M90:AD90,
                    ""),
                "")),
            MAX(IF(
                ISNUMBER(M90:AD90),
                IF(
                    M$4:AD$4=2,
                    M90:AD90,
                    ""),
                ""))
        ),
        IF(
            Parameters!$D$16=1,
            IFERROR(
                AVERAGE(IF(
                    ISNUMBER(M90:AD90),
                    IF(
                        M$4:AD$4=1,
                        M90:AD90,
                        ""),
                    "")),
                AVERAGE(IF(
                    ISNUMBER(M90:AD90),
                    IF(
                        M$4:AD$4=2,
                        M90:AD90,
                        ""),
                    ""))
            ),
            IF(
                Parameters!$D$17=1,
                IFERROR(
                    IF(
                        OR(
                            IF(
                                ISNUMBER(M90:AD90),
                                IF(
                                    M$4:AD$4=1,
                                    M90:AD90,
                                    ""),
                                "")
                            =0),
                        0,
                        GEOMEAN(IF(
                            ISNUMBER(M90:AD90),
                            IF(
                                M$4:AD$4=1,
                                M90:AD90,
                                ""),
                            ""))
                    ),
                    IF(
                        OR(IF(
                            ISNUMBER(M90:AD90),
                            IF(
                                M$4:AD$4=2,
                                M90:AD90,
                                ""),
                            "")
                            =0),
                        0,
                        GEOMEAN(IF(
                            ISNUMBER(M90:AD90),
                            IF(
                                M$4:AD$4=2,
                                M90:AD90,
                                ""),
                            "")))
                )
            )
        )
    )
)</f>
        <v>0</v>
      </c>
      <c r="I90" s="191" cm="1">
        <f t="array" ref="I90">IF(
    SUM(IF(
            ISNUMBER(
                IF(
                    $M$5:$AD$5,
                    (M90:AD90),
                    "")),
            1,
            0))
        =0,
    NA(),
    IF(
        Parameters!$D$15=1,
        IF(
            SUM(--(ISNUMBER(IF($M$5:$AD$5=1,(M90:AD90),""))))&gt;0,
            MAX(IF(
                ISNUMBER(M90:AD90),
                IF(
                    M$5:AD$5=1,
                    M90:AD90,
                    ""),
                "")),
            MAX(IF(
                ISNUMBER(M90:AD90),
                IF(
                    M$5:AD$5=2,
                    M90:AD90,
                    ""),
                ""))
        ),
        IF(
            Parameters!$D$16=1,
            IFERROR(
                AVERAGE(IF(
                    ISNUMBER(M90:AD90),
                    IF(
                        M$5:AD$5=1,
                        M90:AD90,
                        ""),
                    "")),
                AVERAGE(IF(
                    ISNUMBER(M90:AD90),
                    IF(
                        M$5:AD$5=2,
                        M90:AD90,
                        ""),
                    ""))
            ),
            IF(
                Parameters!$D$17=1,
                IFERROR(
                    IF(
                        OR(
                            IF(
                                ISNUMBER(M90:AD90),
                                IF(
                                    M$5:AD$5=1,
                                    M90:AD90,
                                    ""),
                                "")
                            =0),
                        0,
                        GEOMEAN(IF(
                            ISNUMBER(M90:AD90),
                            IF(
                                M$5:AD$5=1,
                                M90:AD90,
                                ""),
                            ""))
                    ),
                    IF(
                        OR(IF(
                            ISNUMBER(M90:AD90),
                            IF(
                                M$5:AD$5=2,
                                M90:AD90,
                                ""),
                            "")
                            =0),
                        0,
                        GEOMEAN(IF(
                            ISNUMBER(M90:AD90),
                            IF(
                                M$5:AD$5=2,
                                M90:AD90,
                                ""),
                            "")))
                )
            )
        )
    )
)</f>
        <v>0</v>
      </c>
      <c r="J90" s="242">
        <v>44887</v>
      </c>
      <c r="K90" s="242">
        <v>44998</v>
      </c>
      <c r="L90" s="91" t="s">
        <v>710</v>
      </c>
      <c r="M90" s="192">
        <v>0</v>
      </c>
      <c r="N90" s="192" t="s">
        <v>409</v>
      </c>
      <c r="O90" s="192" t="s">
        <v>409</v>
      </c>
      <c r="P90" s="192">
        <v>0</v>
      </c>
      <c r="Q90" s="192" t="s">
        <v>409</v>
      </c>
      <c r="R90" s="192">
        <v>0</v>
      </c>
      <c r="S90" s="192" t="s">
        <v>409</v>
      </c>
      <c r="T90" s="192" t="s">
        <v>409</v>
      </c>
      <c r="U90" s="192" t="s">
        <v>409</v>
      </c>
      <c r="V90" s="192" t="s">
        <v>409</v>
      </c>
      <c r="W90" s="192" t="s">
        <v>409</v>
      </c>
      <c r="X90" s="192" t="s">
        <v>409</v>
      </c>
      <c r="Y90" s="192">
        <v>0</v>
      </c>
      <c r="Z90" s="192" t="s">
        <v>409</v>
      </c>
      <c r="AA90" s="34"/>
      <c r="AB90" s="34"/>
      <c r="AC90" s="192"/>
      <c r="AD90" s="192"/>
      <c r="AE90" s="192"/>
      <c r="AF90" s="192"/>
      <c r="AG90" s="192"/>
      <c r="AH90" s="192"/>
    </row>
    <row r="91" spans="1:34" x14ac:dyDescent="0.2">
      <c r="A91" s="84">
        <v>84</v>
      </c>
      <c r="B91" s="84" t="str">
        <f ca="1"/>
        <v>Honduras</v>
      </c>
      <c r="C91" s="84" t="str">
        <f ca="1"/>
        <v>HND</v>
      </c>
      <c r="D91" s="219" t="str">
        <f ca="1"/>
        <v>LCN           Latin America &amp; Caribbean</v>
      </c>
      <c r="E91" s="219" t="str">
        <f ca="1"/>
        <v>IDA</v>
      </c>
      <c r="F91" s="190" t="str">
        <f t="shared" ca="1" si="13"/>
        <v/>
      </c>
      <c r="G91" s="80">
        <f>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6.2683844972470455</v>
      </c>
      <c r="H91" s="80" cm="1">
        <f t="array" ref="H91">IF(
    SUM(IF(
            ISNUMBER(
                IF(
                    $M$4:$AD$4,
                    (M91:AD91),
                    "")),
            1,
            0))
        =0,
    NA(),
    IF(
        Parameters!$D$15=1,
        IF(
            SUM(--(ISNUMBER(IF($M$4:$AD$4=1,(M91:AD91),""))))&gt;0,
            MAX(IF(
                ISNUMBER(M91:AD91),
                IF(
                    M$4:AD$4=1,
                    M91:AD91,
                    ""),
                "")),
            MAX(IF(
                ISNUMBER(M91:AD91),
                IF(
                    M$4:AD$4=2,
                    M91:AD91,
                    ""),
                ""))
        ),
        IF(
            Parameters!$D$16=1,
            IFERROR(
                AVERAGE(IF(
                    ISNUMBER(M91:AD91),
                    IF(
                        M$4:AD$4=1,
                        M91:AD91,
                        ""),
                    "")),
                AVERAGE(IF(
                    ISNUMBER(M91:AD91),
                    IF(
                        M$4:AD$4=2,
                        M91:AD91,
                        ""),
                    ""))
            ),
            IF(
                Parameters!$D$17=1,
                IFERROR(
                    IF(
                        OR(
                            IF(
                                ISNUMBER(M91:AD91),
                                IF(
                                    M$4:AD$4=1,
                                    M91:AD91,
                                    ""),
                                "")
                            =0),
                        0,
                        GEOMEAN(IF(
                            ISNUMBER(M91:AD91),
                            IF(
                                M$4:AD$4=1,
                                M91:AD91,
                                ""),
                            ""))
                    ),
                    IF(
                        OR(IF(
                            ISNUMBER(M91:AD91),
                            IF(
                                M$4:AD$4=2,
                                M91:AD91,
                                ""),
                            "")
                            =0),
                        0,
                        GEOMEAN(IF(
                            ISNUMBER(M91:AD91),
                            IF(
                                M$4:AD$4=2,
                                M91:AD91,
                                ""),
                            "")))
                )
            )
        )
    )
)</f>
        <v>3.9292644205327099</v>
      </c>
      <c r="I91" s="191" cm="1">
        <f t="array" ref="I91">IF(
    SUM(IF(
            ISNUMBER(
                IF(
                    $M$5:$AD$5,
                    (M91:AD91),
                    "")),
            1,
            0))
        =0,
    NA(),
    IF(
        Parameters!$D$15=1,
        IF(
            SUM(--(ISNUMBER(IF($M$5:$AD$5=1,(M91:AD91),""))))&gt;0,
            MAX(IF(
                ISNUMBER(M91:AD91),
                IF(
                    M$5:AD$5=1,
                    M91:AD91,
                    ""),
                "")),
            MAX(IF(
                ISNUMBER(M91:AD91),
                IF(
                    M$5:AD$5=2,
                    M91:AD91,
                    ""),
                ""))
        ),
        IF(
            Parameters!$D$16=1,
            IFERROR(
                AVERAGE(IF(
                    ISNUMBER(M91:AD91),
                    IF(
                        M$5:AD$5=1,
                        M91:AD91,
                        ""),
                    "")),
                AVERAGE(IF(
                    ISNUMBER(M91:AD91),
                    IF(
                        M$5:AD$5=2,
                        M91:AD91,
                        ""),
                    ""))
            ),
            IF(
                Parameters!$D$17=1,
                IFERROR(
                    IF(
                        OR(
                            IF(
                                ISNUMBER(M91:AD91),
                                IF(
                                    M$5:AD$5=1,
                                    M91:AD91,
                                    ""),
                                "")
                            =0),
                        0,
                        GEOMEAN(IF(
                            ISNUMBER(M91:AD91),
                            IF(
                                M$5:AD$5=1,
                                M91:AD91,
                                ""),
                            ""))
                    ),
                    IF(
                        OR(IF(
                            ISNUMBER(M91:AD91),
                            IF(
                                M$5:AD$5=2,
                                M91:AD91,
                                ""),
                            "")
                            =0),
                        0,
                        GEOMEAN(IF(
                            ISNUMBER(M91:AD91),
                            IF(
                                M$5:AD$5=2,
                                M91:AD91,
                                ""),
                            "")))
                )
            )
        )
    )
)</f>
        <v>10</v>
      </c>
      <c r="J91" s="242">
        <v>45103</v>
      </c>
      <c r="K91" s="242">
        <v>45142</v>
      </c>
      <c r="L91" s="91" t="s">
        <v>142</v>
      </c>
      <c r="M91" s="192">
        <v>0</v>
      </c>
      <c r="N91" s="192">
        <v>3.9292644205327099</v>
      </c>
      <c r="O91" s="192">
        <v>10</v>
      </c>
      <c r="P91" s="192">
        <v>0</v>
      </c>
      <c r="Q91" s="192" t="s">
        <v>409</v>
      </c>
      <c r="R91" s="192">
        <v>0</v>
      </c>
      <c r="S91" s="192">
        <v>0</v>
      </c>
      <c r="T91" s="192" t="s">
        <v>409</v>
      </c>
      <c r="U91" s="192">
        <v>79.599999999999994</v>
      </c>
      <c r="V91" s="192">
        <v>2.8634659022136502</v>
      </c>
      <c r="W91" s="192" t="s">
        <v>409</v>
      </c>
      <c r="X91" s="192" t="s">
        <v>409</v>
      </c>
      <c r="Y91" s="192">
        <v>-0.14285714285714199</v>
      </c>
      <c r="Z91" s="192">
        <v>-100</v>
      </c>
      <c r="AA91" s="34"/>
      <c r="AB91" s="34"/>
      <c r="AC91" s="192"/>
      <c r="AD91" s="192"/>
      <c r="AE91" s="192"/>
      <c r="AF91" s="192"/>
      <c r="AG91" s="192"/>
      <c r="AH91" s="192"/>
    </row>
    <row r="92" spans="1:34" x14ac:dyDescent="0.2">
      <c r="A92" s="84">
        <v>85</v>
      </c>
      <c r="B92" s="84" t="str">
        <f ca="1"/>
        <v>Croatia</v>
      </c>
      <c r="C92" s="84" t="str">
        <f ca="1"/>
        <v>HRV</v>
      </c>
      <c r="D92" s="219" t="str">
        <f ca="1"/>
        <v>ECS           Europe &amp; Central Asia</v>
      </c>
      <c r="E92" s="219" t="str">
        <f ca="1"/>
        <v>IBRD</v>
      </c>
      <c r="F92" s="190" t="str">
        <f t="shared" ca="1" si="13"/>
        <v/>
      </c>
      <c r="G92" s="80">
        <f>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$M$4:$AD$4,
                    (M92:AD92),
                    "")),
            1,
            0))
        =0,
    NA(),
    IF(
        Parameters!$D$15=1,
        IF(
            SUM(--(ISNUMBER(IF($M$4:$AD$4=1,(M92:AD92),""))))&gt;0,
            MAX(IF(
                ISNUMBER(M92:AD92),
                IF(
                    M$4:AD$4=1,
                    M92:AD92,
                    ""),
                "")),
            MAX(IF(
                ISNUMBER(M92:AD92),
                IF(
                    M$4:AD$4=2,
                    M92:AD92,
                    ""),
                ""))
        ),
        IF(
            Parameters!$D$16=1,
            IFERROR(
                AVERAGE(IF(
                    ISNUMBER(M92:AD92),
                    IF(
                        M$4:AD$4=1,
                        M92:AD92,
                        ""),
                    "")),
                AVERAGE(IF(
                    ISNUMBER(M92:AD92),
                    IF(
                        M$4:AD$4=2,
                        M92:AD92,
                        ""),
                    ""))
            ),
            IF(
                Parameters!$D$17=1,
                IFERROR(
                    IF(
                        OR(
                            IF(
                                ISNUMBER(M92:AD92),
                                IF(
                                    M$4:AD$4=1,
                                    M92:AD92,
                                    ""),
                                "")
                            =0),
                        0,
                        GEOMEAN(IF(
                            ISNUMBER(M92:AD92),
                            IF(
                                M$4:AD$4=1,
                                M92:AD92,
                                ""),
                            ""))
                    ),
                    IF(
                        OR(IF(
                            ISNUMBER(M92:AD92),
                            IF(
                                M$4:AD$4=2,
                                M92:AD92,
                                ""),
                            "")
                            =0),
                        0,
                        GEOMEAN(IF(
                            ISNUMBER(M92:AD92),
                            IF(
                                M$4:AD$4=2,
                                M92:AD92,
                                ""),
                            "")))
                )
            )
        )
    )
)</f>
        <v>0</v>
      </c>
      <c r="I92" s="191" cm="1">
        <f t="array" ref="I92">IF(
    SUM(IF(
            ISNUMBER(
                IF(
                    $M$5:$AD$5,
                    (M92:AD92),
                    "")),
            1,
            0))
        =0,
    NA(),
    IF(
        Parameters!$D$15=1,
        IF(
            SUM(--(ISNUMBER(IF($M$5:$AD$5=1,(M92:AD92),""))))&gt;0,
            MAX(IF(
                ISNUMBER(M92:AD92),
                IF(
                    M$5:AD$5=1,
                    M92:AD92,
                    ""),
                "")),
            MAX(IF(
                ISNUMBER(M92:AD92),
                IF(
                    M$5:AD$5=2,
                    M92:AD92,
                    ""),
                ""))
        ),
        IF(
            Parameters!$D$16=1,
            IFERROR(
                AVERAGE(IF(
                    ISNUMBER(M92:AD92),
                    IF(
                        M$5:AD$5=1,
                        M92:AD92,
                        ""),
                    "")),
                AVERAGE(IF(
                    ISNUMBER(M92:AD92),
                    IF(
                        M$5:AD$5=2,
                        M92:AD92,
                        ""),
                    ""))
            ),
            IF(
                Parameters!$D$17=1,
                IFERROR(
                    IF(
                        OR(
                            IF(
                                ISNUMBER(M92:AD92),
                                IF(
                                    M$5:AD$5=1,
                                    M92:AD92,
                                    ""),
                                "")
                            =0),
                        0,
                        GEOMEAN(IF(
                            ISNUMBER(M92:AD92),
                            IF(
                                M$5:AD$5=1,
                                M92:AD92,
                                ""),
                            ""))
                    ),
                    IF(
                        OR(IF(
                            ISNUMBER(M92:AD92),
                            IF(
                                M$5:AD$5=2,
                                M92:AD92,
                                ""),
                            "")
                            =0),
                        0,
                        GEOMEAN(IF(
                            ISNUMBER(M92:AD92),
                            IF(
                                M$5:AD$5=2,
                                M92:AD92,
                                ""),
                            "")))
                )
            )
        )
    )
)</f>
        <v>7</v>
      </c>
      <c r="J92" s="242">
        <v>45103</v>
      </c>
      <c r="K92" s="242">
        <v>44966</v>
      </c>
      <c r="L92" s="91" t="s">
        <v>144</v>
      </c>
      <c r="M92" s="192">
        <v>0</v>
      </c>
      <c r="N92" s="192">
        <v>0</v>
      </c>
      <c r="O92" s="192" t="s">
        <v>409</v>
      </c>
      <c r="P92" s="192">
        <v>0</v>
      </c>
      <c r="Q92" s="192" t="s">
        <v>409</v>
      </c>
      <c r="R92" s="192">
        <v>7</v>
      </c>
      <c r="S92" s="192" t="s">
        <v>409</v>
      </c>
      <c r="T92" s="192" t="s">
        <v>409</v>
      </c>
      <c r="U92" s="192">
        <v>48.7</v>
      </c>
      <c r="V92" s="192" t="s">
        <v>409</v>
      </c>
      <c r="W92" s="192" t="s">
        <v>409</v>
      </c>
      <c r="X92" s="192" t="s">
        <v>409</v>
      </c>
      <c r="Y92" s="192">
        <v>0.17857142857142799</v>
      </c>
      <c r="Z92" s="192" t="s">
        <v>409</v>
      </c>
      <c r="AA92" s="34"/>
      <c r="AB92" s="34"/>
      <c r="AC92" s="192"/>
      <c r="AD92" s="192"/>
      <c r="AE92" s="192"/>
      <c r="AF92" s="192"/>
      <c r="AG92" s="192"/>
      <c r="AH92" s="192"/>
    </row>
    <row r="93" spans="1:34" x14ac:dyDescent="0.2">
      <c r="A93" s="84">
        <v>86</v>
      </c>
      <c r="B93" s="84" t="str">
        <f ca="1"/>
        <v>Haiti</v>
      </c>
      <c r="C93" s="84" t="str">
        <f ca="1"/>
        <v>HTI</v>
      </c>
      <c r="D93" s="219" t="str">
        <f ca="1"/>
        <v>LCN           Latin America &amp; Caribbean</v>
      </c>
      <c r="E93" s="219" t="str">
        <f ca="1"/>
        <v>IDA</v>
      </c>
      <c r="F93" s="190" t="str">
        <f t="shared" ca="1" si="13"/>
        <v/>
      </c>
      <c r="G93" s="80">
        <f>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10</v>
      </c>
      <c r="H93" s="80" cm="1">
        <f t="array" ref="H93">IF(
    SUM(IF(
            ISNUMBER(
                IF(
                    $M$4:$AD$4,
                    (M93:AD93),
                    "")),
            1,
            0))
        =0,
    NA(),
    IF(
        Parameters!$D$15=1,
        IF(
            SUM(--(ISNUMBER(IF($M$4:$AD$4=1,(M93:AD93),""))))&gt;0,
            MAX(IF(
                ISNUMBER(M93:AD93),
                IF(
                    M$4:AD$4=1,
                    M93:AD93,
                    ""),
                "")),
            MAX(IF(
                ISNUMBER(M93:AD93),
                IF(
                    M$4:AD$4=2,
                    M93:AD93,
                    ""),
                ""))
        ),
        IF(
            Parameters!$D$16=1,
            IFERROR(
                AVERAGE(IF(
                    ISNUMBER(M93:AD93),
                    IF(
                        M$4:AD$4=1,
                        M93:AD93,
                        ""),
                    "")),
                AVERAGE(IF(
                    ISNUMBER(M93:AD93),
                    IF(
                        M$4:AD$4=2,
                        M93:AD93,
                        ""),
                    ""))
            ),
            IF(
                Parameters!$D$17=1,
                IFERROR(
                    IF(
                        OR(
                            IF(
                                ISNUMBER(M93:AD93),
                                IF(
                                    M$4:AD$4=1,
                                    M93:AD93,
                                    ""),
                                "")
                            =0),
                        0,
                        GEOMEAN(IF(
                            ISNUMBER(M93:AD93),
                            IF(
                                M$4:AD$4=1,
                                M93:AD93,
                                ""),
                            ""))
                    ),
                    IF(
                        OR(IF(
                            ISNUMBER(M93:AD93),
                            IF(
                                M$4:AD$4=2,
                                M93:AD93,
                                ""),
                            "")
                            =0),
                        0,
                        GEOMEAN(IF(
                            ISNUMBER(M93:AD93),
                            IF(
                                M$4:AD$4=2,
                                M93:AD93,
                                ""),
                            "")))
                )
            )
        )
    )
)</f>
        <v>10</v>
      </c>
      <c r="I93" s="191" cm="1">
        <f t="array" ref="I93">IF(
    SUM(IF(
            ISNUMBER(
                IF(
                    $M$5:$AD$5,
                    (M93:AD93),
                    "")),
            1,
            0))
        =0,
    NA(),
    IF(
        Parameters!$D$15=1,
        IF(
            SUM(--(ISNUMBER(IF($M$5:$AD$5=1,(M93:AD93),""))))&gt;0,
            MAX(IF(
                ISNUMBER(M93:AD93),
                IF(
                    M$5:AD$5=1,
                    M93:AD93,
                    ""),
                "")),
            MAX(IF(
                ISNUMBER(M93:AD93),
                IF(
                    M$5:AD$5=2,
                    M93:AD93,
                    ""),
                ""))
        ),
        IF(
            Parameters!$D$16=1,
            IFERROR(
                AVERAGE(IF(
                    ISNUMBER(M93:AD93),
                    IF(
                        M$5:AD$5=1,
                        M93:AD93,
                        ""),
                    "")),
                AVERAGE(IF(
                    ISNUMBER(M93:AD93),
                    IF(
                        M$5:AD$5=2,
                        M93:AD93,
                        ""),
                    ""))
            ),
            IF(
                Parameters!$D$17=1,
                IFERROR(
                    IF(
                        OR(
                            IF(
                                ISNUMBER(M93:AD93),
                                IF(
                                    M$5:AD$5=1,
                                    M93:AD93,
                                    ""),
                                "")
                            =0),
                        0,
                        GEOMEAN(IF(
                            ISNUMBER(M93:AD93),
                            IF(
                                M$5:AD$5=1,
                                M93:AD93,
                                ""),
                            ""))
                    ),
                    IF(
                        OR(IF(
                            ISNUMBER(M93:AD93),
                            IF(
                                M$5:AD$5=2,
                                M93:AD93,
                                ""),
                            "")
                            =0),
                        0,
                        GEOMEAN(IF(
                            ISNUMBER(M93:AD93),
                            IF(
                                M$5:AD$5=2,
                                M93:AD93,
                                ""),
                            "")))
                )
            )
        )
    )
)</f>
        <v>10</v>
      </c>
      <c r="J93" s="242">
        <v>44778</v>
      </c>
      <c r="K93" s="242">
        <v>45142</v>
      </c>
      <c r="L93" s="91" t="s">
        <v>146</v>
      </c>
      <c r="M93" s="192">
        <v>10</v>
      </c>
      <c r="N93" s="192">
        <v>9.0668548244840306</v>
      </c>
      <c r="O93" s="192">
        <v>10</v>
      </c>
      <c r="P93" s="192">
        <v>0</v>
      </c>
      <c r="Q93" s="192" t="s">
        <v>409</v>
      </c>
      <c r="R93" s="192">
        <v>7.1428571428571299</v>
      </c>
      <c r="S93" s="192">
        <v>0</v>
      </c>
      <c r="T93" s="192" t="s">
        <v>623</v>
      </c>
      <c r="U93" s="192">
        <v>102.9</v>
      </c>
      <c r="V93" s="192">
        <v>1.7481253801050201</v>
      </c>
      <c r="W93" s="192" t="s">
        <v>409</v>
      </c>
      <c r="X93" s="192" t="s">
        <v>409</v>
      </c>
      <c r="Y93" s="192">
        <v>0.14285714285714199</v>
      </c>
      <c r="Z93" s="192">
        <v>-100</v>
      </c>
      <c r="AA93" s="34"/>
      <c r="AB93" s="34"/>
      <c r="AC93" s="192"/>
      <c r="AD93" s="192"/>
      <c r="AE93" s="192"/>
      <c r="AF93" s="192"/>
      <c r="AG93" s="192"/>
      <c r="AH93" s="192"/>
    </row>
    <row r="94" spans="1:34" x14ac:dyDescent="0.2">
      <c r="A94" s="84">
        <v>87</v>
      </c>
      <c r="B94" s="84" t="str">
        <f ca="1"/>
        <v>Hungary</v>
      </c>
      <c r="C94" s="84" t="str">
        <f ca="1"/>
        <v>HUN</v>
      </c>
      <c r="D94" s="219" t="str">
        <f ca="1"/>
        <v>ECS           Europe &amp; Central Asia</v>
      </c>
      <c r="E94" s="219" t="str">
        <f ca="1"/>
        <v>NA</v>
      </c>
      <c r="F94" s="190" t="str">
        <f t="shared" ca="1" si="13"/>
        <v/>
      </c>
      <c r="G94" s="80">
        <f>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$M$4:$AD$4,
                    (M94:AD94),
                    "")),
            1,
            0))
        =0,
    NA(),
    IF(
        Parameters!$D$15=1,
        IF(
            SUM(--(ISNUMBER(IF($M$4:$AD$4=1,(M94:AD94),""))))&gt;0,
            MAX(IF(
                ISNUMBER(M94:AD94),
                IF(
                    M$4:AD$4=1,
                    M94:AD94,
                    ""),
                "")),
            MAX(IF(
                ISNUMBER(M94:AD94),
                IF(
                    M$4:AD$4=2,
                    M94:AD94,
                    ""),
                ""))
        ),
        IF(
            Parameters!$D$16=1,
            IFERROR(
                AVERAGE(IF(
                    ISNUMBER(M94:AD94),
                    IF(
                        M$4:AD$4=1,
                        M94:AD94,
                        ""),
                    "")),
                AVERAGE(IF(
                    ISNUMBER(M94:AD94),
                    IF(
                        M$4:AD$4=2,
                        M94:AD94,
                        ""),
                    ""))
            ),
            IF(
                Parameters!$D$17=1,
                IFERROR(
                    IF(
                        OR(
                            IF(
                                ISNUMBER(M94:AD94),
                                IF(
                                    M$4:AD$4=1,
                                    M94:AD94,
                                    ""),
                                "")
                            =0),
                        0,
                        GEOMEAN(IF(
                            ISNUMBER(M94:AD94),
                            IF(
                                M$4:AD$4=1,
                                M94:AD94,
                                ""),
                            ""))
                    ),
                    IF(
                        OR(IF(
                            ISNUMBER(M94:AD94),
                            IF(
                                M$4:AD$4=2,
                                M94:AD94,
                                ""),
                            "")
                            =0),
                        0,
                        GEOMEAN(IF(
                            ISNUMBER(M94:AD94),
                            IF(
                                M$4:AD$4=2,
                                M94:AD94,
                                ""),
                            "")))
                )
            )
        )
    )
)</f>
        <v>0</v>
      </c>
      <c r="I94" s="191" cm="1">
        <f t="array" ref="I94">IF(
    SUM(IF(
            ISNUMBER(
                IF(
                    $M$5:$AD$5,
                    (M94:AD94),
                    "")),
            1,
            0))
        =0,
    NA(),
    IF(
        Parameters!$D$15=1,
        IF(
            SUM(--(ISNUMBER(IF($M$5:$AD$5=1,(M94:AD94),""))))&gt;0,
            MAX(IF(
                ISNUMBER(M94:AD94),
                IF(
                    M$5:AD$5=1,
                    M94:AD94,
                    ""),
                "")),
            MAX(IF(
                ISNUMBER(M94:AD94),
                IF(
                    M$5:AD$5=2,
                    M94:AD94,
                    ""),
                ""))
        ),
        IF(
            Parameters!$D$16=1,
            IFERROR(
                AVERAGE(IF(
                    ISNUMBER(M94:AD94),
                    IF(
                        M$5:AD$5=1,
                        M94:AD94,
                        ""),
                    "")),
                AVERAGE(IF(
                    ISNUMBER(M94:AD94),
                    IF(
                        M$5:AD$5=2,
                        M94:AD94,
                        ""),
                    ""))
            ),
            IF(
                Parameters!$D$17=1,
                IFERROR(
                    IF(
                        OR(
                            IF(
                                ISNUMBER(M94:AD94),
                                IF(
                                    M$5:AD$5=1,
                                    M94:AD94,
                                    ""),
                                "")
                            =0),
                        0,
                        GEOMEAN(IF(
                            ISNUMBER(M94:AD94),
                            IF(
                                M$5:AD$5=1,
                                M94:AD94,
                                ""),
                            ""))
                    ),
                    IF(
                        OR(IF(
                            ISNUMBER(M94:AD94),
                            IF(
                                M$5:AD$5=2,
                                M94:AD94,
                                ""),
                            "")
                            =0),
                        0,
                        GEOMEAN(IF(
                            ISNUMBER(M94:AD94),
                            IF(
                                M$5:AD$5=2,
                                M94:AD94,
                                ""),
                            "")))
                )
            )
        )
    )
)</f>
        <v>0</v>
      </c>
      <c r="J94" s="242">
        <v>45103</v>
      </c>
      <c r="K94" s="242">
        <v>44900</v>
      </c>
      <c r="L94" s="91" t="s">
        <v>148</v>
      </c>
      <c r="M94" s="192">
        <v>0</v>
      </c>
      <c r="N94" s="192">
        <v>0</v>
      </c>
      <c r="O94" s="192" t="s">
        <v>409</v>
      </c>
      <c r="P94" s="192">
        <v>0</v>
      </c>
      <c r="Q94" s="192" t="s">
        <v>409</v>
      </c>
      <c r="R94" s="192">
        <v>0</v>
      </c>
      <c r="S94" s="192" t="s">
        <v>409</v>
      </c>
      <c r="T94" s="192" t="s">
        <v>409</v>
      </c>
      <c r="U94" s="192">
        <v>48.8</v>
      </c>
      <c r="V94" s="192" t="s">
        <v>409</v>
      </c>
      <c r="W94" s="192" t="s">
        <v>409</v>
      </c>
      <c r="X94" s="192" t="s">
        <v>409</v>
      </c>
      <c r="Y94" s="192">
        <v>0</v>
      </c>
      <c r="Z94" s="192" t="s">
        <v>409</v>
      </c>
      <c r="AA94" s="34"/>
      <c r="AB94" s="34"/>
      <c r="AC94" s="192"/>
      <c r="AD94" s="192"/>
      <c r="AE94" s="192"/>
      <c r="AF94" s="192"/>
      <c r="AG94" s="192"/>
      <c r="AH94" s="192"/>
    </row>
    <row r="95" spans="1:34" x14ac:dyDescent="0.2">
      <c r="A95" s="84">
        <v>88</v>
      </c>
      <c r="B95" s="84" t="str">
        <f ca="1"/>
        <v>Indonesia</v>
      </c>
      <c r="C95" s="84" t="str">
        <f ca="1"/>
        <v>IDN</v>
      </c>
      <c r="D95" s="219" t="str">
        <f ca="1"/>
        <v>EAS           East Asia &amp; Pacific</v>
      </c>
      <c r="E95" s="219" t="str">
        <f ca="1"/>
        <v>IBRD</v>
      </c>
      <c r="F95" s="190" t="str">
        <f t="shared" ca="1" si="13"/>
        <v/>
      </c>
      <c r="G95" s="80">
        <f>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0</v>
      </c>
      <c r="H95" s="80" cm="1">
        <f t="array" ref="H95">IF(
    SUM(IF(
            ISNUMBER(
                IF(
                    $M$4:$AD$4,
                    (M95:AD95),
                    "")),
            1,
            0))
        =0,
    NA(),
    IF(
        Parameters!$D$15=1,
        IF(
            SUM(--(ISNUMBER(IF($M$4:$AD$4=1,(M95:AD95),""))))&gt;0,
            MAX(IF(
                ISNUMBER(M95:AD95),
                IF(
                    M$4:AD$4=1,
                    M95:AD95,
                    ""),
                "")),
            MAX(IF(
                ISNUMBER(M95:AD95),
                IF(
                    M$4:AD$4=2,
                    M95:AD95,
                    ""),
                ""))
        ),
        IF(
            Parameters!$D$16=1,
            IFERROR(
                AVERAGE(IF(
                    ISNUMBER(M95:AD95),
                    IF(
                        M$4:AD$4=1,
                        M95:AD95,
                        ""),
                    "")),
                AVERAGE(IF(
                    ISNUMBER(M95:AD95),
                    IF(
                        M$4:AD$4=2,
                        M95:AD95,
                        ""),
                    ""))
            ),
            IF(
                Parameters!$D$17=1,
                IFERROR(
                    IF(
                        OR(
                            IF(
                                ISNUMBER(M95:AD95),
                                IF(
                                    M$4:AD$4=1,
                                    M95:AD95,
                                    ""),
                                "")
                            =0),
                        0,
                        GEOMEAN(IF(
                            ISNUMBER(M95:AD95),
                            IF(
                                M$4:AD$4=1,
                                M95:AD95,
                                ""),
                            ""))
                    ),
                    IF(
                        OR(IF(
                            ISNUMBER(M95:AD95),
                            IF(
                                M$4:AD$4=2,
                                M95:AD95,
                                ""),
                            "")
                            =0),
                        0,
                        GEOMEAN(IF(
                            ISNUMBER(M95:AD95),
                            IF(
                                M$4:AD$4=2,
                                M95:AD95,
                                ""),
                            "")))
                )
            )
        )
    )
)</f>
        <v>0.84230022931733795</v>
      </c>
      <c r="I95" s="191" cm="1">
        <f t="array" ref="I95">IF(
    SUM(IF(
            ISNUMBER(
                IF(
                    $M$5:$AD$5,
                    (M95:AD95),
                    "")),
            1,
            0))
        =0,
    NA(),
    IF(
        Parameters!$D$15=1,
        IF(
            SUM(--(ISNUMBER(IF($M$5:$AD$5=1,(M95:AD95),""))))&gt;0,
            MAX(IF(
                ISNUMBER(M95:AD95),
                IF(
                    M$5:AD$5=1,
                    M95:AD95,
                    ""),
                "")),
            MAX(IF(
                ISNUMBER(M95:AD95),
                IF(
                    M$5:AD$5=2,
                    M95:AD95,
                    ""),
                ""))
        ),
        IF(
            Parameters!$D$16=1,
            IFERROR(
                AVERAGE(IF(
                    ISNUMBER(M95:AD95),
                    IF(
                        M$5:AD$5=1,
                        M95:AD95,
                        ""),
                    "")),
                AVERAGE(IF(
                    ISNUMBER(M95:AD95),
                    IF(
                        M$5:AD$5=2,
                        M95:AD95,
                        ""),
                    ""))
            ),
            IF(
                Parameters!$D$17=1,
                IFERROR(
                    IF(
                        OR(
                            IF(
                                ISNUMBER(M95:AD95),
                                IF(
                                    M$5:AD$5=1,
                                    M95:AD95,
                                    ""),
                                "")
                            =0),
                        0,
                        GEOMEAN(IF(
                            ISNUMBER(M95:AD95),
                            IF(
                                M$5:AD$5=1,
                                M95:AD95,
                                ""),
                            ""))
                    ),
                    IF(
                        OR(IF(
                            ISNUMBER(M95:AD95),
                            IF(
                                M$5:AD$5=2,
                                M95:AD95,
                                ""),
                            "")
                            =0),
                        0,
                        GEOMEAN(IF(
                            ISNUMBER(M95:AD95),
                            IF(
                                M$5:AD$5=2,
                                M95:AD95,
                                ""),
                            "")))
                )
            )
        )
    )
)</f>
        <v>0</v>
      </c>
      <c r="J95" s="242">
        <v>45103</v>
      </c>
      <c r="K95" s="242">
        <v>45142</v>
      </c>
      <c r="L95" s="91" t="s">
        <v>150</v>
      </c>
      <c r="M95" s="192">
        <v>0</v>
      </c>
      <c r="N95" s="192">
        <v>0.84230022931733795</v>
      </c>
      <c r="O95" s="192">
        <v>0</v>
      </c>
      <c r="P95" s="192">
        <v>0</v>
      </c>
      <c r="Q95" s="192" t="s">
        <v>409</v>
      </c>
      <c r="R95" s="192">
        <v>0</v>
      </c>
      <c r="S95" s="192">
        <v>0</v>
      </c>
      <c r="T95" s="192" t="s">
        <v>409</v>
      </c>
      <c r="U95" s="192">
        <v>65.599999999999994</v>
      </c>
      <c r="V95" s="192">
        <v>-0.69591819659662502</v>
      </c>
      <c r="W95" s="192" t="s">
        <v>409</v>
      </c>
      <c r="X95" s="192" t="s">
        <v>409</v>
      </c>
      <c r="Y95" s="192">
        <v>-3.5714285714285803E-2</v>
      </c>
      <c r="Z95" s="192">
        <v>-100</v>
      </c>
      <c r="AA95" s="34"/>
      <c r="AB95" s="34"/>
      <c r="AC95" s="192"/>
      <c r="AD95" s="192"/>
      <c r="AE95" s="192"/>
      <c r="AF95" s="192"/>
      <c r="AG95" s="192"/>
      <c r="AH95" s="192"/>
    </row>
    <row r="96" spans="1:34" x14ac:dyDescent="0.2">
      <c r="A96" s="84">
        <v>89</v>
      </c>
      <c r="B96" s="84" t="str">
        <f ca="1"/>
        <v>Isle of Man</v>
      </c>
      <c r="C96" s="84" t="str">
        <f ca="1"/>
        <v>IMN</v>
      </c>
      <c r="D96" s="219" t="str">
        <f ca="1"/>
        <v>ECS           Europe &amp; Central Asia</v>
      </c>
      <c r="E96" s="219" t="str">
        <f ca="1"/>
        <v>NA</v>
      </c>
      <c r="F96" s="190" t="str">
        <f t="shared" ca="1" si="13"/>
        <v/>
      </c>
      <c r="G96" s="80">
        <f>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0</v>
      </c>
      <c r="H96" s="80" cm="1">
        <f t="array" ref="H96">IF(
    SUM(IF(
            ISNUMBER(
                IF(
                    $M$4:$AD$4,
                    (M96:AD96),
                    "")),
            1,
            0))
        =0,
    NA(),
    IF(
        Parameters!$D$15=1,
        IF(
            SUM(--(ISNUMBER(IF($M$4:$AD$4=1,(M96:AD96),""))))&gt;0,
            MAX(IF(
                ISNUMBER(M96:AD96),
                IF(
                    M$4:AD$4=1,
                    M96:AD96,
                    ""),
                "")),
            MAX(IF(
                ISNUMBER(M96:AD96),
                IF(
                    M$4:AD$4=2,
                    M96:AD96,
                    ""),
                ""))
        ),
        IF(
            Parameters!$D$16=1,
            IFERROR(
                AVERAGE(IF(
                    ISNUMBER(M96:AD96),
                    IF(
                        M$4:AD$4=1,
                        M96:AD96,
                        ""),
                    "")),
                AVERAGE(IF(
                    ISNUMBER(M96:AD96),
                    IF(
                        M$4:AD$4=2,
                        M96:AD96,
                        ""),
                    ""))
            ),
            IF(
                Parameters!$D$17=1,
                IFERROR(
                    IF(
                        OR(
                            IF(
                                ISNUMBER(M96:AD96),
                                IF(
                                    M$4:AD$4=1,
                                    M96:AD96,
                                    ""),
                                "")
                            =0),
                        0,
                        GEOMEAN(IF(
                            ISNUMBER(M96:AD96),
                            IF(
                                M$4:AD$4=1,
                                M96:AD96,
                                ""),
                            ""))
                    ),
                    IF(
                        OR(IF(
                            ISNUMBER(M96:AD96),
                            IF(
                                M$4:AD$4=2,
                                M96:AD96,
                                ""),
                            "")
                            =0),
                        0,
                        GEOMEAN(IF(
                            ISNUMBER(M96:AD96),
                            IF(
                                M$4:AD$4=2,
                                M96:AD96,
                                ""),
                            "")))
                )
            )
        )
    )
)</f>
        <v>0</v>
      </c>
      <c r="I96" s="191" cm="1">
        <f t="array" ref="I96">IF(
    SUM(IF(
            ISNUMBER(
                IF(
                    $M$5:$AD$5,
                    (M96:AD96),
                    "")),
            1,
            0))
        =0,
    NA(),
    IF(
        Parameters!$D$15=1,
        IF(
            SUM(--(ISNUMBER(IF($M$5:$AD$5=1,(M96:AD96),""))))&gt;0,
            MAX(IF(
                ISNUMBER(M96:AD96),
                IF(
                    M$5:AD$5=1,
                    M96:AD96,
                    ""),
                "")),
            MAX(IF(
                ISNUMBER(M96:AD96),
                IF(
                    M$5:AD$5=2,
                    M96:AD96,
                    ""),
                ""))
        ),
        IF(
            Parameters!$D$16=1,
            IFERROR(
                AVERAGE(IF(
                    ISNUMBER(M96:AD96),
                    IF(
                        M$5:AD$5=1,
                        M96:AD96,
                        ""),
                    "")),
                AVERAGE(IF(
                    ISNUMBER(M96:AD96),
                    IF(
                        M$5:AD$5=2,
                        M96:AD96,
                        ""),
                    ""))
            ),
            IF(
                Parameters!$D$17=1,
                IFERROR(
                    IF(
                        OR(
                            IF(
                                ISNUMBER(M96:AD96),
                                IF(
                                    M$5:AD$5=1,
                                    M96:AD96,
                                    ""),
                                "")
                            =0),
                        0,
                        GEOMEAN(IF(
                            ISNUMBER(M96:AD96),
                            IF(
                                M$5:AD$5=1,
                                M96:AD96,
                                ""),
                            ""))
                    ),
                    IF(
                        OR(IF(
                            ISNUMBER(M96:AD96),
                            IF(
                                M$5:AD$5=2,
                                M96:AD96,
                                ""),
                            "")
                            =0),
                        0,
                        GEOMEAN(IF(
                            ISNUMBER(M96:AD96),
                            IF(
                                M$5:AD$5=2,
                                M96:AD96,
                                ""),
                            "")))
                )
            )
        )
    )
)</f>
        <v>0</v>
      </c>
      <c r="J96" s="242" t="s">
        <v>409</v>
      </c>
      <c r="K96" s="242" t="s">
        <v>409</v>
      </c>
      <c r="L96" s="91" t="s">
        <v>711</v>
      </c>
      <c r="M96" s="192">
        <v>0</v>
      </c>
      <c r="N96" s="192" t="s">
        <v>409</v>
      </c>
      <c r="O96" s="192" t="s">
        <v>409</v>
      </c>
      <c r="P96" s="192">
        <v>0</v>
      </c>
      <c r="Q96" s="192" t="s">
        <v>409</v>
      </c>
      <c r="R96" s="192" t="s">
        <v>409</v>
      </c>
      <c r="S96" s="192" t="s">
        <v>409</v>
      </c>
      <c r="T96" s="192" t="s">
        <v>409</v>
      </c>
      <c r="U96" s="192" t="s">
        <v>409</v>
      </c>
      <c r="V96" s="192" t="s">
        <v>409</v>
      </c>
      <c r="W96" s="192" t="s">
        <v>409</v>
      </c>
      <c r="X96" s="192" t="s">
        <v>409</v>
      </c>
      <c r="Y96" s="192" t="s">
        <v>409</v>
      </c>
      <c r="Z96" s="192" t="s">
        <v>409</v>
      </c>
      <c r="AA96" s="34"/>
      <c r="AB96" s="34"/>
      <c r="AC96" s="192"/>
      <c r="AD96" s="192"/>
      <c r="AE96" s="192"/>
      <c r="AF96" s="192"/>
      <c r="AG96" s="192"/>
      <c r="AH96" s="192"/>
    </row>
    <row r="97" spans="1:34" x14ac:dyDescent="0.2">
      <c r="A97" s="84">
        <v>90</v>
      </c>
      <c r="B97" s="84" t="str">
        <f ca="1"/>
        <v>India</v>
      </c>
      <c r="C97" s="84" t="str">
        <f ca="1"/>
        <v>IND</v>
      </c>
      <c r="D97" s="219" t="str">
        <f ca="1"/>
        <v>SAS           South Asia</v>
      </c>
      <c r="E97" s="219" t="str">
        <f ca="1"/>
        <v>IBRD</v>
      </c>
      <c r="F97" s="190" t="str">
        <f t="shared" ca="1" si="13"/>
        <v/>
      </c>
      <c r="G97" s="80">
        <f>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4.226275709244006</v>
      </c>
      <c r="H97" s="80" cm="1">
        <f t="array" ref="H97">IF(
    SUM(IF(
            ISNUMBER(
                IF(
                    $M$4:$AD$4,
                    (M97:AD97),
                    "")),
            1,
            0))
        =0,
    NA(),
    IF(
        Parameters!$D$15=1,
        IF(
            SUM(--(ISNUMBER(IF($M$4:$AD$4=1,(M97:AD97),""))))&gt;0,
            MAX(IF(
                ISNUMBER(M97:AD97),
                IF(
                    M$4:AD$4=1,
                    M97:AD97,
                    ""),
                "")),
            MAX(IF(
                ISNUMBER(M97:AD97),
                IF(
                    M$4:AD$4=2,
                    M97:AD97,
                    ""),
                ""))
        ),
        IF(
            Parameters!$D$16=1,
            IFERROR(
                AVERAGE(IF(
                    ISNUMBER(M97:AD97),
                    IF(
                        M$4:AD$4=1,
                        M97:AD97,
                        ""),
                    "")),
                AVERAGE(IF(
                    ISNUMBER(M97:AD97),
                    IF(
                        M$4:AD$4=2,
                        M97:AD97,
                        ""),
                    ""))
            ),
            IF(
                Parameters!$D$17=1,
                IFERROR(
                    IF(
                        OR(
                            IF(
                                ISNUMBER(M97:AD97),
                                IF(
                                    M$4:AD$4=1,
                                    M97:AD97,
                                    ""),
                                "")
                            =0),
                        0,
                        GEOMEAN(IF(
                            ISNUMBER(M97:AD97),
                            IF(
                                M$4:AD$4=1,
                                M97:AD97,
                                ""),
                            ""))
                    ),
                    IF(
                        OR(IF(
                            ISNUMBER(M97:AD97),
                            IF(
                                M$4:AD$4=2,
                                M97:AD97,
                                ""),
                            "")
                            =0),
                        0,
                        GEOMEAN(IF(
                            ISNUMBER(M97:AD97),
                            IF(
                                M$4:AD$4=2,
                                M97:AD97,
                                ""),
                            "")))
                )
            )
        )
    )
)</f>
        <v>2.71652848826953</v>
      </c>
      <c r="I97" s="191" cm="1">
        <f t="array" ref="I97">IF(
    SUM(IF(
            ISNUMBER(
                IF(
                    $M$5:$AD$5,
                    (M97:AD97),
                    "")),
            1,
            0))
        =0,
    NA(),
    IF(
        Parameters!$D$15=1,
        IF(
            SUM(--(ISNUMBER(IF($M$5:$AD$5=1,(M97:AD97),""))))&gt;0,
            MAX(IF(
                ISNUMBER(M97:AD97),
                IF(
                    M$5:AD$5=1,
                    M97:AD97,
                    ""),
                "")),
            MAX(IF(
                ISNUMBER(M97:AD97),
                IF(
                    M$5:AD$5=2,
                    M97:AD97,
                    ""),
                ""))
        ),
        IF(
            Parameters!$D$16=1,
            IFERROR(
                AVERAGE(IF(
                    ISNUMBER(M97:AD97),
                    IF(
                        M$5:AD$5=1,
                        M97:AD97,
                        ""),
                    "")),
                AVERAGE(IF(
                    ISNUMBER(M97:AD97),
                    IF(
                        M$5:AD$5=2,
                        M97:AD97,
                        ""),
                    ""))
            ),
            IF(
                Parameters!$D$17=1,
                IFERROR(
                    IF(
                        OR(
                            IF(
                                ISNUMBER(M97:AD97),
                                IF(
                                    M$5:AD$5=1,
                                    M97:AD97,
                                    ""),
                                "")
                            =0),
                        0,
                        GEOMEAN(IF(
                            ISNUMBER(M97:AD97),
                            IF(
                                M$5:AD$5=1,
                                M97:AD97,
                                ""),
                            ""))
                    ),
                    IF(
                        OR(IF(
                            ISNUMBER(M97:AD97),
                            IF(
                                M$5:AD$5=2,
                                M97:AD97,
                                ""),
                            "")
                            =0),
                        0,
                        GEOMEAN(IF(
                            ISNUMBER(M97:AD97),
                            IF(
                                M$5:AD$5=2,
                                M97:AD97,
                                ""),
                            "")))
                )
            )
        )
    )
)</f>
        <v>6.5750852412094201</v>
      </c>
      <c r="J97" s="242">
        <v>45103</v>
      </c>
      <c r="K97" s="242">
        <v>45142</v>
      </c>
      <c r="L97" s="91" t="s">
        <v>152</v>
      </c>
      <c r="M97" s="192">
        <v>0</v>
      </c>
      <c r="N97" s="192">
        <v>2.71652848826953</v>
      </c>
      <c r="O97" s="192">
        <v>6.5750852412094201</v>
      </c>
      <c r="P97" s="192">
        <v>0</v>
      </c>
      <c r="Q97" s="192" t="s">
        <v>409</v>
      </c>
      <c r="R97" s="192">
        <v>0</v>
      </c>
      <c r="S97" s="192">
        <v>0</v>
      </c>
      <c r="T97" s="192" t="s">
        <v>409</v>
      </c>
      <c r="U97" s="192">
        <v>74.099999999999994</v>
      </c>
      <c r="V97" s="192">
        <v>0.65750852412094196</v>
      </c>
      <c r="W97" s="192" t="s">
        <v>409</v>
      </c>
      <c r="X97" s="192" t="s">
        <v>409</v>
      </c>
      <c r="Y97" s="192">
        <v>-0.107142857142857</v>
      </c>
      <c r="Z97" s="192">
        <v>-100</v>
      </c>
      <c r="AA97" s="34"/>
      <c r="AB97" s="34"/>
      <c r="AC97" s="192"/>
      <c r="AD97" s="192"/>
      <c r="AE97" s="192"/>
      <c r="AF97" s="192"/>
      <c r="AG97" s="192"/>
      <c r="AH97" s="192"/>
    </row>
    <row r="98" spans="1:34" x14ac:dyDescent="0.2">
      <c r="A98" s="84">
        <v>91</v>
      </c>
      <c r="B98" s="84" t="str">
        <f ca="1"/>
        <v>Ireland</v>
      </c>
      <c r="C98" s="84" t="str">
        <f ca="1"/>
        <v>IRL</v>
      </c>
      <c r="D98" s="219" t="str">
        <f ca="1"/>
        <v>ECS           Europe &amp; Central Asia</v>
      </c>
      <c r="E98" s="219" t="str">
        <f ca="1"/>
        <v>NA</v>
      </c>
      <c r="F98" s="190" t="str">
        <f t="shared" ca="1" si="13"/>
        <v/>
      </c>
      <c r="G98" s="80">
        <f>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0</v>
      </c>
      <c r="H98" s="80" cm="1">
        <f t="array" ref="H98">IF(
    SUM(IF(
            ISNUMBER(
                IF(
                    $M$4:$AD$4,
                    (M98:AD98),
                    "")),
            1,
            0))
        =0,
    NA(),
    IF(
        Parameters!$D$15=1,
        IF(
            SUM(--(ISNUMBER(IF($M$4:$AD$4=1,(M98:AD98),""))))&gt;0,
            MAX(IF(
                ISNUMBER(M98:AD98),
                IF(
                    M$4:AD$4=1,
                    M98:AD98,
                    ""),
                "")),
            MAX(IF(
                ISNUMBER(M98:AD98),
                IF(
                    M$4:AD$4=2,
                    M98:AD98,
                    ""),
                ""))
        ),
        IF(
            Parameters!$D$16=1,
            IFERROR(
                AVERAGE(IF(
                    ISNUMBER(M98:AD98),
                    IF(
                        M$4:AD$4=1,
                        M98:AD98,
                        ""),
                    "")),
                AVERAGE(IF(
                    ISNUMBER(M98:AD98),
                    IF(
                        M$4:AD$4=2,
                        M98:AD98,
                        ""),
                    ""))
            ),
            IF(
                Parameters!$D$17=1,
                IFERROR(
                    IF(
                        OR(
                            IF(
                                ISNUMBER(M98:AD98),
                                IF(
                                    M$4:AD$4=1,
                                    M98:AD98,
                                    ""),
                                "")
                            =0),
                        0,
                        GEOMEAN(IF(
                            ISNUMBER(M98:AD98),
                            IF(
                                M$4:AD$4=1,
                                M98:AD98,
                                ""),
                            ""))
                    ),
                    IF(
                        OR(IF(
                            ISNUMBER(M98:AD98),
                            IF(
                                M$4:AD$4=2,
                                M98:AD98,
                                ""),
                            "")
                            =0),
                        0,
                        GEOMEAN(IF(
                            ISNUMBER(M98:AD98),
                            IF(
                                M$4:AD$4=2,
                                M98:AD98,
                                ""),
                            "")))
                )
            )
        )
    )
)</f>
        <v>0</v>
      </c>
      <c r="I98" s="191" cm="1">
        <f t="array" ref="I98">IF(
    SUM(IF(
            ISNUMBER(
                IF(
                    $M$5:$AD$5,
                    (M98:AD98),
                    "")),
            1,
            0))
        =0,
    NA(),
    IF(
        Parameters!$D$15=1,
        IF(
            SUM(--(ISNUMBER(IF($M$5:$AD$5=1,(M98:AD98),""))))&gt;0,
            MAX(IF(
                ISNUMBER(M98:AD98),
                IF(
                    M$5:AD$5=1,
                    M98:AD98,
                    ""),
                "")),
            MAX(IF(
                ISNUMBER(M98:AD98),
                IF(
                    M$5:AD$5=2,
                    M98:AD98,
                    ""),
                ""))
        ),
        IF(
            Parameters!$D$16=1,
            IFERROR(
                AVERAGE(IF(
                    ISNUMBER(M98:AD98),
                    IF(
                        M$5:AD$5=1,
                        M98:AD98,
                        ""),
                    "")),
                AVERAGE(IF(
                    ISNUMBER(M98:AD98),
                    IF(
                        M$5:AD$5=2,
                        M98:AD98,
                        ""),
                    ""))
            ),
            IF(
                Parameters!$D$17=1,
                IFERROR(
                    IF(
                        OR(
                            IF(
                                ISNUMBER(M98:AD98),
                                IF(
                                    M$5:AD$5=1,
                                    M98:AD98,
                                    ""),
                                "")
                            =0),
                        0,
                        GEOMEAN(IF(
                            ISNUMBER(M98:AD98),
                            IF(
                                M$5:AD$5=1,
                                M98:AD98,
                                ""),
                            ""))
                    ),
                    IF(
                        OR(IF(
                            ISNUMBER(M98:AD98),
                            IF(
                                M$5:AD$5=2,
                                M98:AD98,
                                ""),
                            "")
                            =0),
                        0,
                        GEOMEAN(IF(
                            ISNUMBER(M98:AD98),
                            IF(
                                M$5:AD$5=2,
                                M98:AD98,
                                ""),
                            "")))
                )
            )
        )
    )
)</f>
        <v>0</v>
      </c>
      <c r="J98" s="242">
        <v>45103</v>
      </c>
      <c r="K98" s="242">
        <v>45142</v>
      </c>
      <c r="L98" s="91" t="s">
        <v>154</v>
      </c>
      <c r="M98" s="192">
        <v>0</v>
      </c>
      <c r="N98" s="192">
        <v>0</v>
      </c>
      <c r="O98" s="192" t="s">
        <v>409</v>
      </c>
      <c r="P98" s="192">
        <v>0</v>
      </c>
      <c r="Q98" s="192" t="s">
        <v>409</v>
      </c>
      <c r="R98" s="192">
        <v>0</v>
      </c>
      <c r="S98" s="192" t="s">
        <v>409</v>
      </c>
      <c r="T98" s="192" t="s">
        <v>409</v>
      </c>
      <c r="U98" s="192">
        <v>19.5</v>
      </c>
      <c r="V98" s="192" t="s">
        <v>409</v>
      </c>
      <c r="W98" s="192" t="s">
        <v>409</v>
      </c>
      <c r="X98" s="192" t="s">
        <v>409</v>
      </c>
      <c r="Y98" s="192">
        <v>-0.107142857142856</v>
      </c>
      <c r="Z98" s="192" t="s">
        <v>409</v>
      </c>
      <c r="AA98" s="34"/>
      <c r="AB98" s="34"/>
      <c r="AC98" s="192"/>
      <c r="AD98" s="192"/>
      <c r="AE98" s="192"/>
      <c r="AF98" s="192"/>
      <c r="AG98" s="192"/>
      <c r="AH98" s="192"/>
    </row>
    <row r="99" spans="1:34" x14ac:dyDescent="0.2">
      <c r="A99" s="84">
        <v>92</v>
      </c>
      <c r="B99" s="84" t="str">
        <f ca="1"/>
        <v>Iran, Islamic Rep.</v>
      </c>
      <c r="C99" s="84" t="str">
        <f ca="1"/>
        <v>IRN</v>
      </c>
      <c r="D99" s="219" t="str">
        <f ca="1"/>
        <v>MEA           Middle East &amp; North Africa</v>
      </c>
      <c r="E99" s="219" t="str">
        <f ca="1"/>
        <v>IBRD</v>
      </c>
      <c r="F99" s="190" t="str">
        <f t="shared" ca="1" si="13"/>
        <v/>
      </c>
      <c r="G99" s="80">
        <f>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0</v>
      </c>
      <c r="H99" s="80" cm="1">
        <f t="array" ref="H99">IF(
    SUM(IF(
            ISNUMBER(
                IF(
                    $M$4:$AD$4,
                    (M99:AD99),
                    "")),
            1,
            0))
        =0,
    NA(),
    IF(
        Parameters!$D$15=1,
        IF(
            SUM(--(ISNUMBER(IF($M$4:$AD$4=1,(M99:AD99),""))))&gt;0,
            MAX(IF(
                ISNUMBER(M99:AD99),
                IF(
                    M$4:AD$4=1,
                    M99:AD99,
                    ""),
                "")),
            MAX(IF(
                ISNUMBER(M99:AD99),
                IF(
                    M$4:AD$4=2,
                    M99:AD99,
                    ""),
                ""))
        ),
        IF(
            Parameters!$D$16=1,
            IFERROR(
                AVERAGE(IF(
                    ISNUMBER(M99:AD99),
                    IF(
                        M$4:AD$4=1,
                        M99:AD99,
                        ""),
                    "")),
                AVERAGE(IF(
                    ISNUMBER(M99:AD99),
                    IF(
                        M$4:AD$4=2,
                        M99:AD99,
                        ""),
                    ""))
            ),
            IF(
                Parameters!$D$17=1,
                IFERROR(
                    IF(
                        OR(
                            IF(
                                ISNUMBER(M99:AD99),
                                IF(
                                    M$4:AD$4=1,
                                    M99:AD99,
                                    ""),
                                "")
                            =0),
                        0,
                        GEOMEAN(IF(
                            ISNUMBER(M99:AD99),
                            IF(
                                M$4:AD$4=1,
                                M99:AD99,
                                ""),
                            ""))
                    ),
                    IF(
                        OR(IF(
                            ISNUMBER(M99:AD99),
                            IF(
                                M$4:AD$4=2,
                                M99:AD99,
                                ""),
                            "")
                            =0),
                        0,
                        GEOMEAN(IF(
                            ISNUMBER(M99:AD99),
                            IF(
                                M$4:AD$4=2,
                                M99:AD99,
                                ""),
                            "")))
                )
            )
        )
    )
)</f>
        <v>5.2081495854647999</v>
      </c>
      <c r="I99" s="191" cm="1">
        <f t="array" ref="I99">IF(
    SUM(IF(
            ISNUMBER(
                IF(
                    $M$5:$AD$5,
                    (M99:AD99),
                    "")),
            1,
            0))
        =0,
    NA(),
    IF(
        Parameters!$D$15=1,
        IF(
            SUM(--(ISNUMBER(IF($M$5:$AD$5=1,(M99:AD99),""))))&gt;0,
            MAX(IF(
                ISNUMBER(M99:AD99),
                IF(
                    M$5:AD$5=1,
                    M99:AD99,
                    ""),
                "")),
            MAX(IF(
                ISNUMBER(M99:AD99),
                IF(
                    M$5:AD$5=2,
                    M99:AD99,
                    ""),
                ""))
        ),
        IF(
            Parameters!$D$16=1,
            IFERROR(
                AVERAGE(IF(
                    ISNUMBER(M99:AD99),
                    IF(
                        M$5:AD$5=1,
                        M99:AD99,
                        ""),
                    "")),
                AVERAGE(IF(
                    ISNUMBER(M99:AD99),
                    IF(
                        M$5:AD$5=2,
                        M99:AD99,
                        ""),
                    ""))
            ),
            IF(
                Parameters!$D$17=1,
                IFERROR(
                    IF(
                        OR(
                            IF(
                                ISNUMBER(M99:AD99),
                                IF(
                                    M$5:AD$5=1,
                                    M99:AD99,
                                    ""),
                                "")
                            =0),
                        0,
                        GEOMEAN(IF(
                            ISNUMBER(M99:AD99),
                            IF(
                                M$5:AD$5=1,
                                M99:AD99,
                                ""),
                            ""))
                    ),
                    IF(
                        OR(IF(
                            ISNUMBER(M99:AD99),
                            IF(
                                M$5:AD$5=2,
                                M99:AD99,
                                ""),
                            "")
                            =0),
                        0,
                        GEOMEAN(IF(
                            ISNUMBER(M99:AD99),
                            IF(
                                M$5:AD$5=2,
                                M99:AD99,
                                ""),
                            "")))
                )
            )
        )
    )
)</f>
        <v>0</v>
      </c>
      <c r="J99" s="242">
        <v>45103</v>
      </c>
      <c r="K99" s="242">
        <v>45142</v>
      </c>
      <c r="L99" s="91" t="s">
        <v>155</v>
      </c>
      <c r="M99" s="192">
        <v>0</v>
      </c>
      <c r="N99" s="192">
        <v>5.2081495854647999</v>
      </c>
      <c r="O99" s="192">
        <v>0</v>
      </c>
      <c r="P99" s="192">
        <v>0</v>
      </c>
      <c r="Q99" s="192" t="s">
        <v>409</v>
      </c>
      <c r="R99" s="192">
        <v>0</v>
      </c>
      <c r="S99" s="192">
        <v>0</v>
      </c>
      <c r="T99" s="192" t="s">
        <v>409</v>
      </c>
      <c r="U99" s="192">
        <v>85.4</v>
      </c>
      <c r="V99" s="192">
        <v>-0.54232601058529695</v>
      </c>
      <c r="W99" s="192" t="s">
        <v>409</v>
      </c>
      <c r="X99" s="192" t="s">
        <v>409</v>
      </c>
      <c r="Y99" s="192">
        <v>0</v>
      </c>
      <c r="Z99" s="192">
        <v>-100</v>
      </c>
      <c r="AA99" s="34"/>
      <c r="AB99" s="34"/>
      <c r="AC99" s="192"/>
      <c r="AD99" s="192"/>
      <c r="AE99" s="192"/>
      <c r="AF99" s="192"/>
      <c r="AG99" s="192"/>
      <c r="AH99" s="192"/>
    </row>
    <row r="100" spans="1:34" x14ac:dyDescent="0.2">
      <c r="A100" s="84">
        <v>93</v>
      </c>
      <c r="B100" s="84" t="str">
        <f ca="1"/>
        <v>Iraq</v>
      </c>
      <c r="C100" s="84" t="str">
        <f ca="1"/>
        <v>IRQ</v>
      </c>
      <c r="D100" s="219" t="str">
        <f ca="1"/>
        <v>MEA           Middle East &amp; North Africa</v>
      </c>
      <c r="E100" s="219" t="str">
        <f ca="1"/>
        <v>IBRD</v>
      </c>
      <c r="F100" s="190" t="str">
        <f t="shared" ca="1" si="13"/>
        <v/>
      </c>
      <c r="G100" s="80">
        <f>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0</v>
      </c>
      <c r="H100" s="80" cm="1">
        <f t="array" ref="H100">IF(
    SUM(IF(
            ISNUMBER(
                IF(
                    $M$4:$AD$4,
                    (M100:AD100),
                    "")),
            1,
            0))
        =0,
    NA(),
    IF(
        Parameters!$D$15=1,
        IF(
            SUM(--(ISNUMBER(IF($M$4:$AD$4=1,(M100:AD100),""))))&gt;0,
            MAX(IF(
                ISNUMBER(M100:AD100),
                IF(
                    M$4:AD$4=1,
                    M100:AD100,
                    ""),
                "")),
            MAX(IF(
                ISNUMBER(M100:AD100),
                IF(
                    M$4:AD$4=2,
                    M100:AD100,
                    ""),
                ""))
        ),
        IF(
            Parameters!$D$16=1,
            IFERROR(
                AVERAGE(IF(
                    ISNUMBER(M100:AD100),
                    IF(
                        M$4:AD$4=1,
                        M100:AD100,
                        ""),
                    "")),
                AVERAGE(IF(
                    ISNUMBER(M100:AD100),
                    IF(
                        M$4:AD$4=2,
                        M100:AD100,
                        ""),
                    ""))
            ),
            IF(
                Parameters!$D$17=1,
                IFERROR(
                    IF(
                        OR(
                            IF(
                                ISNUMBER(M100:AD100),
                                IF(
                                    M$4:AD$4=1,
                                    M100:AD100,
                                    ""),
                                "")
                            =0),
                        0,
                        GEOMEAN(IF(
                            ISNUMBER(M100:AD100),
                            IF(
                                M$4:AD$4=1,
                                M100:AD100,
                                ""),
                            ""))
                    ),
                    IF(
                        OR(IF(
                            ISNUMBER(M100:AD100),
                            IF(
                                M$4:AD$4=2,
                                M100:AD100,
                                ""),
                            "")
                            =0),
                        0,
                        GEOMEAN(IF(
                            ISNUMBER(M100:AD100),
                            IF(
                                M$4:AD$4=2,
                                M100:AD100,
                                ""),
                            "")))
                )
            )
        )
    )
)</f>
        <v>10</v>
      </c>
      <c r="I100" s="191" cm="1">
        <f t="array" ref="I100">IF(
    SUM(IF(
            ISNUMBER(
                IF(
                    $M$5:$AD$5,
                    (M100:AD100),
                    "")),
            1,
            0))
        =0,
    NA(),
    IF(
        Parameters!$D$15=1,
        IF(
            SUM(--(ISNUMBER(IF($M$5:$AD$5=1,(M100:AD100),""))))&gt;0,
            MAX(IF(
                ISNUMBER(M100:AD100),
                IF(
                    M$5:AD$5=1,
                    M100:AD100,
                    ""),
                "")),
            MAX(IF(
                ISNUMBER(M100:AD100),
                IF(
                    M$5:AD$5=2,
                    M100:AD100,
                    ""),
                ""))
        ),
        IF(
            Parameters!$D$16=1,
            IFERROR(
                AVERAGE(IF(
                    ISNUMBER(M100:AD100),
                    IF(
                        M$5:AD$5=1,
                        M100:AD100,
                        ""),
                    "")),
                AVERAGE(IF(
                    ISNUMBER(M100:AD100),
                    IF(
                        M$5:AD$5=2,
                        M100:AD100,
                        ""),
                    ""))
            ),
            IF(
                Parameters!$D$17=1,
                IFERROR(
                    IF(
                        OR(
                            IF(
                                ISNUMBER(M100:AD100),
                                IF(
                                    M$5:AD$5=1,
                                    M100:AD100,
                                    ""),
                                "")
                            =0),
                        0,
                        GEOMEAN(IF(
                            ISNUMBER(M100:AD100),
                            IF(
                                M$5:AD$5=1,
                                M100:AD100,
                                ""),
                            ""))
                    ),
                    IF(
                        OR(IF(
                            ISNUMBER(M100:AD100),
                            IF(
                                M$5:AD$5=2,
                                M100:AD100,
                                ""),
                            "")
                            =0),
                        0,
                        GEOMEAN(IF(
                            ISNUMBER(M100:AD100),
                            IF(
                                M$5:AD$5=2,
                                M100:AD100,
                                ""),
                            "")))
                )
            )
        )
    )
)</f>
        <v>0</v>
      </c>
      <c r="J100" s="242">
        <v>44778</v>
      </c>
      <c r="K100" s="242">
        <v>45142</v>
      </c>
      <c r="L100" s="91" t="s">
        <v>157</v>
      </c>
      <c r="M100" s="192">
        <v>10</v>
      </c>
      <c r="N100" s="192">
        <v>6.5311342388428297</v>
      </c>
      <c r="O100" s="192">
        <v>0</v>
      </c>
      <c r="P100" s="192">
        <v>0</v>
      </c>
      <c r="Q100" s="192" t="s">
        <v>409</v>
      </c>
      <c r="R100" s="192">
        <v>0</v>
      </c>
      <c r="S100" s="192">
        <v>0</v>
      </c>
      <c r="T100" s="192" t="s">
        <v>622</v>
      </c>
      <c r="U100" s="192">
        <v>91.4</v>
      </c>
      <c r="V100" s="192">
        <v>-1.5454618801703801</v>
      </c>
      <c r="W100" s="192" t="s">
        <v>409</v>
      </c>
      <c r="X100" s="192" t="s">
        <v>409</v>
      </c>
      <c r="Y100" s="192">
        <v>0</v>
      </c>
      <c r="Z100" s="192">
        <v>-100</v>
      </c>
      <c r="AA100" s="34"/>
      <c r="AB100" s="34"/>
      <c r="AC100" s="192"/>
      <c r="AD100" s="192"/>
      <c r="AE100" s="192"/>
      <c r="AF100" s="192"/>
      <c r="AG100" s="192"/>
      <c r="AH100" s="192"/>
    </row>
    <row r="101" spans="1:34" x14ac:dyDescent="0.2">
      <c r="A101" s="84">
        <v>94</v>
      </c>
      <c r="B101" s="84" t="str">
        <f ca="1"/>
        <v>Iceland</v>
      </c>
      <c r="C101" s="84" t="str">
        <f ca="1"/>
        <v>ISL</v>
      </c>
      <c r="D101" s="219" t="str">
        <f ca="1"/>
        <v>ECS           Europe &amp; Central Asia</v>
      </c>
      <c r="E101" s="219" t="str">
        <f ca="1"/>
        <v>NA</v>
      </c>
      <c r="F101" s="190" t="str">
        <f t="shared" ca="1" si="13"/>
        <v/>
      </c>
      <c r="G101" s="80">
        <f>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$M$4:$AD$4,
                    (M101:AD101),
                    "")),
            1,
            0))
        =0,
    NA(),
    IF(
        Parameters!$D$15=1,
        IF(
            SUM(--(ISNUMBER(IF($M$4:$AD$4=1,(M101:AD101),""))))&gt;0,
            MAX(IF(
                ISNUMBER(M101:AD101),
                IF(
                    M$4:AD$4=1,
                    M101:AD101,
                    ""),
                "")),
            MAX(IF(
                ISNUMBER(M101:AD101),
                IF(
                    M$4:AD$4=2,
                    M101:AD101,
                    ""),
                ""))
        ),
        IF(
            Parameters!$D$16=1,
            IFERROR(
                AVERAGE(IF(
                    ISNUMBER(M101:AD101),
                    IF(
                        M$4:AD$4=1,
                        M101:AD101,
                        ""),
                    "")),
                AVERAGE(IF(
                    ISNUMBER(M101:AD101),
                    IF(
                        M$4:AD$4=2,
                        M101:AD101,
                        ""),
                    ""))
            ),
            IF(
                Parameters!$D$17=1,
                IFERROR(
                    IF(
                        OR(
                            IF(
                                ISNUMBER(M101:AD101),
                                IF(
                                    M$4:AD$4=1,
                                    M101:AD101,
                                    ""),
                                "")
                            =0),
                        0,
                        GEOMEAN(IF(
                            ISNUMBER(M101:AD101),
                            IF(
                                M$4:AD$4=1,
                                M101:AD101,
                                ""),
                            ""))
                    ),
                    IF(
                        OR(IF(
                            ISNUMBER(M101:AD101),
                            IF(
                                M$4:AD$4=2,
                                M101:AD101,
                                ""),
                            "")
                            =0),
                        0,
                        GEOMEAN(IF(
                            ISNUMBER(M101:AD101),
                            IF(
                                M$4:AD$4=2,
                                M101:AD101,
                                ""),
                            "")))
                )
            )
        )
    )
)</f>
        <v>0</v>
      </c>
      <c r="I101" s="191" cm="1">
        <f t="array" ref="I101">IF(
    SUM(IF(
            ISNUMBER(
                IF(
                    $M$5:$AD$5,
                    (M101:AD101),
                    "")),
            1,
            0))
        =0,
    NA(),
    IF(
        Parameters!$D$15=1,
        IF(
            SUM(--(ISNUMBER(IF($M$5:$AD$5=1,(M101:AD101),""))))&gt;0,
            MAX(IF(
                ISNUMBER(M101:AD101),
                IF(
                    M$5:AD$5=1,
                    M101:AD101,
                    ""),
                "")),
            MAX(IF(
                ISNUMBER(M101:AD101),
                IF(
                    M$5:AD$5=2,
                    M101:AD101,
                    ""),
                ""))
        ),
        IF(
            Parameters!$D$16=1,
            IFERROR(
                AVERAGE(IF(
                    ISNUMBER(M101:AD101),
                    IF(
                        M$5:AD$5=1,
                        M101:AD101,
                        ""),
                    "")),
                AVERAGE(IF(
                    ISNUMBER(M101:AD101),
                    IF(
                        M$5:AD$5=2,
                        M101:AD101,
                        ""),
                    ""))
            ),
            IF(
                Parameters!$D$17=1,
                IFERROR(
                    IF(
                        OR(
                            IF(
                                ISNUMBER(M101:AD101),
                                IF(
                                    M$5:AD$5=1,
                                    M101:AD101,
                                    ""),
                                "")
                            =0),
                        0,
                        GEOMEAN(IF(
                            ISNUMBER(M101:AD101),
                            IF(
                                M$5:AD$5=1,
                                M101:AD101,
                                ""),
                            ""))
                    ),
                    IF(
                        OR(IF(
                            ISNUMBER(M101:AD101),
                            IF(
                                M$5:AD$5=2,
                                M101:AD101,
                                ""),
                            "")
                            =0),
                        0,
                        GEOMEAN(IF(
                            ISNUMBER(M101:AD101),
                            IF(
                                M$5:AD$5=2,
                                M101:AD101,
                                ""),
                            "")))
                )
            )
        )
    )
)</f>
        <v>0</v>
      </c>
      <c r="J101" s="242">
        <v>45103</v>
      </c>
      <c r="K101" s="242">
        <v>45142</v>
      </c>
      <c r="L101" s="91" t="s">
        <v>159</v>
      </c>
      <c r="M101" s="192">
        <v>0</v>
      </c>
      <c r="N101" s="192">
        <v>0</v>
      </c>
      <c r="O101" s="192" t="s">
        <v>409</v>
      </c>
      <c r="P101" s="192">
        <v>0</v>
      </c>
      <c r="Q101" s="192" t="s">
        <v>409</v>
      </c>
      <c r="R101" s="192">
        <v>0</v>
      </c>
      <c r="S101" s="192" t="s">
        <v>409</v>
      </c>
      <c r="T101" s="192" t="s">
        <v>409</v>
      </c>
      <c r="U101" s="192">
        <v>15.7</v>
      </c>
      <c r="V101" s="192" t="s">
        <v>409</v>
      </c>
      <c r="W101" s="192" t="s">
        <v>409</v>
      </c>
      <c r="X101" s="192" t="s">
        <v>409</v>
      </c>
      <c r="Y101" s="192">
        <v>-0.107142857142857</v>
      </c>
      <c r="Z101" s="192" t="s">
        <v>409</v>
      </c>
      <c r="AA101" s="34"/>
      <c r="AB101" s="34"/>
      <c r="AC101" s="192"/>
      <c r="AD101" s="192"/>
      <c r="AE101" s="192"/>
      <c r="AF101" s="192"/>
      <c r="AG101" s="192"/>
      <c r="AH101" s="192"/>
    </row>
    <row r="102" spans="1:34" x14ac:dyDescent="0.2">
      <c r="A102" s="84">
        <v>95</v>
      </c>
      <c r="B102" s="84" t="str">
        <f ca="1"/>
        <v>Israel</v>
      </c>
      <c r="C102" s="84" t="str">
        <f ca="1"/>
        <v>ISR</v>
      </c>
      <c r="D102" s="219" t="str">
        <f ca="1"/>
        <v>MEA           Middle East &amp; North Africa</v>
      </c>
      <c r="E102" s="219" t="str">
        <f ca="1"/>
        <v>NA</v>
      </c>
      <c r="F102" s="190" t="str">
        <f t="shared" ca="1" si="13"/>
        <v/>
      </c>
      <c r="G102" s="80">
        <f>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0</v>
      </c>
      <c r="H102" s="80" cm="1">
        <f t="array" ref="H102">IF(
    SUM(IF(
            ISNUMBER(
                IF(
                    $M$4:$AD$4,
                    (M102:AD102),
                    "")),
            1,
            0))
        =0,
    NA(),
    IF(
        Parameters!$D$15=1,
        IF(
            SUM(--(ISNUMBER(IF($M$4:$AD$4=1,(M102:AD102),""))))&gt;0,
            MAX(IF(
                ISNUMBER(M102:AD102),
                IF(
                    M$4:AD$4=1,
                    M102:AD102,
                    ""),
                "")),
            MAX(IF(
                ISNUMBER(M102:AD102),
                IF(
                    M$4:AD$4=2,
                    M102:AD102,
                    ""),
                ""))
        ),
        IF(
            Parameters!$D$16=1,
            IFERROR(
                AVERAGE(IF(
                    ISNUMBER(M102:AD102),
                    IF(
                        M$4:AD$4=1,
                        M102:AD102,
                        ""),
                    "")),
                AVERAGE(IF(
                    ISNUMBER(M102:AD102),
                    IF(
                        M$4:AD$4=2,
                        M102:AD102,
                        ""),
                    ""))
            ),
            IF(
                Parameters!$D$17=1,
                IFERROR(
                    IF(
                        OR(
                            IF(
                                ISNUMBER(M102:AD102),
                                IF(
                                    M$4:AD$4=1,
                                    M102:AD102,
                                    ""),
                                "")
                            =0),
                        0,
                        GEOMEAN(IF(
                            ISNUMBER(M102:AD102),
                            IF(
                                M$4:AD$4=1,
                                M102:AD102,
                                ""),
                            ""))
                    ),
                    IF(
                        OR(IF(
                            ISNUMBER(M102:AD102),
                            IF(
                                M$4:AD$4=2,
                                M102:AD102,
                                ""),
                            "")
                            =0),
                        0,
                        GEOMEAN(IF(
                            ISNUMBER(M102:AD102),
                            IF(
                                M$4:AD$4=2,
                                M102:AD102,
                                ""),
                            "")))
                )
            )
        )
    )
)</f>
        <v>0</v>
      </c>
      <c r="I102" s="191" cm="1">
        <f t="array" ref="I102">IF(
    SUM(IF(
            ISNUMBER(
                IF(
                    $M$5:$AD$5,
                    (M102:AD102),
                    "")),
            1,
            0))
        =0,
    NA(),
    IF(
        Parameters!$D$15=1,
        IF(
            SUM(--(ISNUMBER(IF($M$5:$AD$5=1,(M102:AD102),""))))&gt;0,
            MAX(IF(
                ISNUMBER(M102:AD102),
                IF(
                    M$5:AD$5=1,
                    M102:AD102,
                    ""),
                "")),
            MAX(IF(
                ISNUMBER(M102:AD102),
                IF(
                    M$5:AD$5=2,
                    M102:AD102,
                    ""),
                ""))
        ),
        IF(
            Parameters!$D$16=1,
            IFERROR(
                AVERAGE(IF(
                    ISNUMBER(M102:AD102),
                    IF(
                        M$5:AD$5=1,
                        M102:AD102,
                        ""),
                    "")),
                AVERAGE(IF(
                    ISNUMBER(M102:AD102),
                    IF(
                        M$5:AD$5=2,
                        M102:AD102,
                        ""),
                    ""))
            ),
            IF(
                Parameters!$D$17=1,
                IFERROR(
                    IF(
                        OR(
                            IF(
                                ISNUMBER(M102:AD102),
                                IF(
                                    M$5:AD$5=1,
                                    M102:AD102,
                                    ""),
                                "")
                            =0),
                        0,
                        GEOMEAN(IF(
                            ISNUMBER(M102:AD102),
                            IF(
                                M$5:AD$5=1,
                                M102:AD102,
                                ""),
                            ""))
                    ),
                    IF(
                        OR(IF(
                            ISNUMBER(M102:AD102),
                            IF(
                                M$5:AD$5=2,
                                M102:AD102,
                                ""),
                            "")
                            =0),
                        0,
                        GEOMEAN(IF(
                            ISNUMBER(M102:AD102),
                            IF(
                                M$5:AD$5=2,
                                M102:AD102,
                                ""),
                            "")))
                )
            )
        )
    )
)</f>
        <v>0</v>
      </c>
      <c r="J102" s="242">
        <v>45103</v>
      </c>
      <c r="K102" s="242">
        <v>45142</v>
      </c>
      <c r="L102" s="91" t="s">
        <v>161</v>
      </c>
      <c r="M102" s="192">
        <v>0</v>
      </c>
      <c r="N102" s="192">
        <v>0</v>
      </c>
      <c r="O102" s="192">
        <v>0</v>
      </c>
      <c r="P102" s="192">
        <v>0</v>
      </c>
      <c r="Q102" s="192" t="s">
        <v>409</v>
      </c>
      <c r="R102" s="192">
        <v>0</v>
      </c>
      <c r="S102" s="192">
        <v>0</v>
      </c>
      <c r="T102" s="192" t="s">
        <v>409</v>
      </c>
      <c r="U102" s="192">
        <v>44.1</v>
      </c>
      <c r="V102" s="192">
        <v>0.107144392654191</v>
      </c>
      <c r="W102" s="192" t="s">
        <v>409</v>
      </c>
      <c r="X102" s="192" t="s">
        <v>409</v>
      </c>
      <c r="Y102" s="192">
        <v>0</v>
      </c>
      <c r="Z102" s="192">
        <v>-100</v>
      </c>
      <c r="AA102" s="34"/>
      <c r="AB102" s="34"/>
      <c r="AC102" s="192"/>
      <c r="AD102" s="192"/>
      <c r="AE102" s="192"/>
      <c r="AF102" s="192"/>
      <c r="AG102" s="192"/>
      <c r="AH102" s="192"/>
    </row>
    <row r="103" spans="1:34" x14ac:dyDescent="0.2">
      <c r="A103" s="84">
        <v>96</v>
      </c>
      <c r="B103" s="84" t="str">
        <f ca="1"/>
        <v>Italy</v>
      </c>
      <c r="C103" s="84" t="str">
        <f ca="1"/>
        <v>ITA</v>
      </c>
      <c r="D103" s="219" t="str">
        <f ca="1"/>
        <v>ECS           Europe &amp; Central Asia</v>
      </c>
      <c r="E103" s="219" t="str">
        <f ca="1"/>
        <v>NA</v>
      </c>
      <c r="F103" s="190" t="str">
        <f t="shared" ca="1" si="13"/>
        <v/>
      </c>
      <c r="G103" s="80">
        <f>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0</v>
      </c>
      <c r="H103" s="80" cm="1">
        <f t="array" ref="H103">IF(
    SUM(IF(
            ISNUMBER(
                IF(
                    $M$4:$AD$4,
                    (M103:AD103),
                    "")),
            1,
            0))
        =0,
    NA(),
    IF(
        Parameters!$D$15=1,
        IF(
            SUM(--(ISNUMBER(IF($M$4:$AD$4=1,(M103:AD103),""))))&gt;0,
            MAX(IF(
                ISNUMBER(M103:AD103),
                IF(
                    M$4:AD$4=1,
                    M103:AD103,
                    ""),
                "")),
            MAX(IF(
                ISNUMBER(M103:AD103),
                IF(
                    M$4:AD$4=2,
                    M103:AD103,
                    ""),
                ""))
        ),
        IF(
            Parameters!$D$16=1,
            IFERROR(
                AVERAGE(IF(
                    ISNUMBER(M103:AD103),
                    IF(
                        M$4:AD$4=1,
                        M103:AD103,
                        ""),
                    "")),
                AVERAGE(IF(
                    ISNUMBER(M103:AD103),
                    IF(
                        M$4:AD$4=2,
                        M103:AD103,
                        ""),
                    ""))
            ),
            IF(
                Parameters!$D$17=1,
                IFERROR(
                    IF(
                        OR(
                            IF(
                                ISNUMBER(M103:AD103),
                                IF(
                                    M$4:AD$4=1,
                                    M103:AD103,
                                    ""),
                                "")
                            =0),
                        0,
                        GEOMEAN(IF(
                            ISNUMBER(M103:AD103),
                            IF(
                                M$4:AD$4=1,
                                M103:AD103,
                                ""),
                            ""))
                    ),
                    IF(
                        OR(IF(
                            ISNUMBER(M103:AD103),
                            IF(
                                M$4:AD$4=2,
                                M103:AD103,
                                ""),
                            "")
                            =0),
                        0,
                        GEOMEAN(IF(
                            ISNUMBER(M103:AD103),
                            IF(
                                M$4:AD$4=2,
                                M103:AD103,
                                ""),
                            "")))
                )
            )
        )
    )
)</f>
        <v>0</v>
      </c>
      <c r="I103" s="191" cm="1">
        <f t="array" ref="I103">IF(
    SUM(IF(
            ISNUMBER(
                IF(
                    $M$5:$AD$5,
                    (M103:AD103),
                    "")),
            1,
            0))
        =0,
    NA(),
    IF(
        Parameters!$D$15=1,
        IF(
            SUM(--(ISNUMBER(IF($M$5:$AD$5=1,(M103:AD103),""))))&gt;0,
            MAX(IF(
                ISNUMBER(M103:AD103),
                IF(
                    M$5:AD$5=1,
                    M103:AD103,
                    ""),
                "")),
            MAX(IF(
                ISNUMBER(M103:AD103),
                IF(
                    M$5:AD$5=2,
                    M103:AD103,
                    ""),
                ""))
        ),
        IF(
            Parameters!$D$16=1,
            IFERROR(
                AVERAGE(IF(
                    ISNUMBER(M103:AD103),
                    IF(
                        M$5:AD$5=1,
                        M103:AD103,
                        ""),
                    "")),
                AVERAGE(IF(
                    ISNUMBER(M103:AD103),
                    IF(
                        M$5:AD$5=2,
                        M103:AD103,
                        ""),
                    ""))
            ),
            IF(
                Parameters!$D$17=1,
                IFERROR(
                    IF(
                        OR(
                            IF(
                                ISNUMBER(M103:AD103),
                                IF(
                                    M$5:AD$5=1,
                                    M103:AD103,
                                    ""),
                                "")
                            =0),
                        0,
                        GEOMEAN(IF(
                            ISNUMBER(M103:AD103),
                            IF(
                                M$5:AD$5=1,
                                M103:AD103,
                                ""),
                            ""))
                    ),
                    IF(
                        OR(IF(
                            ISNUMBER(M103:AD103),
                            IF(
                                M$5:AD$5=2,
                                M103:AD103,
                                ""),
                            "")
                            =0),
                        0,
                        GEOMEAN(IF(
                            ISNUMBER(M103:AD103),
                            IF(
                                M$5:AD$5=2,
                                M103:AD103,
                                ""),
                            "")))
                )
            )
        )
    )
)</f>
        <v>0</v>
      </c>
      <c r="J103" s="242">
        <v>45103</v>
      </c>
      <c r="K103" s="242">
        <v>44966</v>
      </c>
      <c r="L103" s="91" t="s">
        <v>163</v>
      </c>
      <c r="M103" s="192">
        <v>0</v>
      </c>
      <c r="N103" s="192">
        <v>0</v>
      </c>
      <c r="O103" s="192" t="s">
        <v>409</v>
      </c>
      <c r="P103" s="192">
        <v>0</v>
      </c>
      <c r="Q103" s="192" t="s">
        <v>409</v>
      </c>
      <c r="R103" s="192">
        <v>0</v>
      </c>
      <c r="S103" s="192">
        <v>0</v>
      </c>
      <c r="T103" s="192" t="s">
        <v>409</v>
      </c>
      <c r="U103" s="192">
        <v>42.6</v>
      </c>
      <c r="V103" s="192" t="s">
        <v>409</v>
      </c>
      <c r="W103" s="192" t="s">
        <v>409</v>
      </c>
      <c r="X103" s="192" t="s">
        <v>409</v>
      </c>
      <c r="Y103" s="192">
        <v>0</v>
      </c>
      <c r="Z103" s="192">
        <v>-100</v>
      </c>
      <c r="AA103" s="34"/>
      <c r="AB103" s="34"/>
      <c r="AC103" s="192"/>
      <c r="AD103" s="192"/>
      <c r="AE103" s="192"/>
      <c r="AF103" s="192"/>
      <c r="AG103" s="192"/>
      <c r="AH103" s="192"/>
    </row>
    <row r="104" spans="1:34" x14ac:dyDescent="0.2">
      <c r="A104" s="84">
        <v>97</v>
      </c>
      <c r="B104" s="84" t="str">
        <f ca="1"/>
        <v>Jamaica</v>
      </c>
      <c r="C104" s="84" t="str">
        <f ca="1"/>
        <v>JAM</v>
      </c>
      <c r="D104" s="219" t="str">
        <f ca="1"/>
        <v>LCN           Latin America &amp; Caribbean</v>
      </c>
      <c r="E104" s="219" t="str">
        <f ca="1"/>
        <v>IBRD</v>
      </c>
      <c r="F104" s="190" t="str">
        <f t="shared" ca="1" si="13"/>
        <v/>
      </c>
      <c r="G104" s="80">
        <f>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0</v>
      </c>
      <c r="H104" s="80" cm="1">
        <f t="array" ref="H104">IF(
    SUM(IF(
            ISNUMBER(
                IF(
                    $M$4:$AD$4,
                    (M104:AD104),
                    "")),
            1,
            0))
        =0,
    NA(),
    IF(
        Parameters!$D$15=1,
        IF(
            SUM(--(ISNUMBER(IF($M$4:$AD$4=1,(M104:AD104),""))))&gt;0,
            MAX(IF(
                ISNUMBER(M104:AD104),
                IF(
                    M$4:AD$4=1,
                    M104:AD104,
                    ""),
                "")),
            MAX(IF(
                ISNUMBER(M104:AD104),
                IF(
                    M$4:AD$4=2,
                    M104:AD104,
                    ""),
                ""))
        ),
        IF(
            Parameters!$D$16=1,
            IFERROR(
                AVERAGE(IF(
                    ISNUMBER(M104:AD104),
                    IF(
                        M$4:AD$4=1,
                        M104:AD104,
                        ""),
                    "")),
                AVERAGE(IF(
                    ISNUMBER(M104:AD104),
                    IF(
                        M$4:AD$4=2,
                        M104:AD104,
                        ""),
                    ""))
            ),
            IF(
                Parameters!$D$17=1,
                IFERROR(
                    IF(
                        OR(
                            IF(
                                ISNUMBER(M104:AD104),
                                IF(
                                    M$4:AD$4=1,
                                    M104:AD104,
                                    ""),
                                "")
                            =0),
                        0,
                        GEOMEAN(IF(
                            ISNUMBER(M104:AD104),
                            IF(
                                M$4:AD$4=1,
                                M104:AD104,
                                ""),
                            ""))
                    ),
                    IF(
                        OR(IF(
                            ISNUMBER(M104:AD104),
                            IF(
                                M$4:AD$4=2,
                                M104:AD104,
                                ""),
                            "")
                            =0),
                        0,
                        GEOMEAN(IF(
                            ISNUMBER(M104:AD104),
                            IF(
                                M$4:AD$4=2,
                                M104:AD104,
                                ""),
                            "")))
                )
            )
        )
    )
)</f>
        <v>2.64596930675597E-2</v>
      </c>
      <c r="I104" s="191" cm="1">
        <f t="array" ref="I104">IF(
    SUM(IF(
            ISNUMBER(
                IF(
                    $M$5:$AD$5,
                    (M104:AD104),
                    "")),
            1,
            0))
        =0,
    NA(),
    IF(
        Parameters!$D$15=1,
        IF(
            SUM(--(ISNUMBER(IF($M$5:$AD$5=1,(M104:AD104),""))))&gt;0,
            MAX(IF(
                ISNUMBER(M104:AD104),
                IF(
                    M$5:AD$5=1,
                    M104:AD104,
                    ""),
                "")),
            MAX(IF(
                ISNUMBER(M104:AD104),
                IF(
                    M$5:AD$5=2,
                    M104:AD104,
                    ""),
                ""))
        ),
        IF(
            Parameters!$D$16=1,
            IFERROR(
                AVERAGE(IF(
                    ISNUMBER(M104:AD104),
                    IF(
                        M$5:AD$5=1,
                        M104:AD104,
                        ""),
                    "")),
                AVERAGE(IF(
                    ISNUMBER(M104:AD104),
                    IF(
                        M$5:AD$5=2,
                        M104:AD104,
                        ""),
                    ""))
            ),
            IF(
                Parameters!$D$17=1,
                IFERROR(
                    IF(
                        OR(
                            IF(
                                ISNUMBER(M104:AD104),
                                IF(
                                    M$5:AD$5=1,
                                    M104:AD104,
                                    ""),
                                "")
                            =0),
                        0,
                        GEOMEAN(IF(
                            ISNUMBER(M104:AD104),
                            IF(
                                M$5:AD$5=1,
                                M104:AD104,
                                ""),
                            ""))
                    ),
                    IF(
                        OR(IF(
                            ISNUMBER(M104:AD104),
                            IF(
                                M$5:AD$5=2,
                                M104:AD104,
                                ""),
                            "")
                            =0),
                        0,
                        GEOMEAN(IF(
                            ISNUMBER(M104:AD104),
                            IF(
                                M$5:AD$5=2,
                                M104:AD104,
                                ""),
                            "")))
                )
            )
        )
    )
)</f>
        <v>0</v>
      </c>
      <c r="J104" s="242">
        <v>45103</v>
      </c>
      <c r="K104" s="242">
        <v>45142</v>
      </c>
      <c r="L104" s="91" t="s">
        <v>165</v>
      </c>
      <c r="M104" s="192">
        <v>0</v>
      </c>
      <c r="N104" s="192">
        <v>2.64596930675597E-2</v>
      </c>
      <c r="O104" s="192">
        <v>0</v>
      </c>
      <c r="P104" s="192">
        <v>0</v>
      </c>
      <c r="Q104" s="192" t="s">
        <v>409</v>
      </c>
      <c r="R104" s="192">
        <v>0</v>
      </c>
      <c r="S104" s="192">
        <v>0</v>
      </c>
      <c r="T104" s="192" t="s">
        <v>409</v>
      </c>
      <c r="U104" s="192">
        <v>61.9</v>
      </c>
      <c r="V104" s="192">
        <v>-0.13550780481163699</v>
      </c>
      <c r="W104" s="192" t="s">
        <v>409</v>
      </c>
      <c r="X104" s="192" t="s">
        <v>409</v>
      </c>
      <c r="Y104" s="192">
        <v>0</v>
      </c>
      <c r="Z104" s="192">
        <v>-100</v>
      </c>
      <c r="AA104" s="34"/>
      <c r="AB104" s="34"/>
      <c r="AC104" s="192"/>
      <c r="AD104" s="192"/>
      <c r="AE104" s="192"/>
      <c r="AF104" s="192"/>
      <c r="AG104" s="192"/>
      <c r="AH104" s="192"/>
    </row>
    <row r="105" spans="1:34" x14ac:dyDescent="0.2">
      <c r="A105" s="84">
        <v>98</v>
      </c>
      <c r="B105" s="84" t="str">
        <f ca="1"/>
        <v>Jordan</v>
      </c>
      <c r="C105" s="84" t="str">
        <f ca="1"/>
        <v>JOR</v>
      </c>
      <c r="D105" s="219" t="str">
        <f ca="1"/>
        <v>MEA           Middle East &amp; North Africa</v>
      </c>
      <c r="E105" s="219" t="str">
        <f ca="1"/>
        <v>IBRD</v>
      </c>
      <c r="F105" s="190" t="str">
        <f t="shared" ca="1" si="13"/>
        <v/>
      </c>
      <c r="G105" s="80">
        <f>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0</v>
      </c>
      <c r="H105" s="80" cm="1">
        <f t="array" ref="H105">IF(
    SUM(IF(
            ISNUMBER(
                IF(
                    $M$4:$AD$4,
                    (M105:AD105),
                    "")),
            1,
            0))
        =0,
    NA(),
    IF(
        Parameters!$D$15=1,
        IF(
            SUM(--(ISNUMBER(IF($M$4:$AD$4=1,(M105:AD105),""))))&gt;0,
            MAX(IF(
                ISNUMBER(M105:AD105),
                IF(
                    M$4:AD$4=1,
                    M105:AD105,
                    ""),
                "")),
            MAX(IF(
                ISNUMBER(M105:AD105),
                IF(
                    M$4:AD$4=2,
                    M105:AD105,
                    ""),
                ""))
        ),
        IF(
            Parameters!$D$16=1,
            IFERROR(
                AVERAGE(IF(
                    ISNUMBER(M105:AD105),
                    IF(
                        M$4:AD$4=1,
                        M105:AD105,
                        ""),
                    "")),
                AVERAGE(IF(
                    ISNUMBER(M105:AD105),
                    IF(
                        M$4:AD$4=2,
                        M105:AD105,
                        ""),
                    ""))
            ),
            IF(
                Parameters!$D$17=1,
                IFERROR(
                    IF(
                        OR(
                            IF(
                                ISNUMBER(M105:AD105),
                                IF(
                                    M$4:AD$4=1,
                                    M105:AD105,
                                    ""),
                                "")
                            =0),
                        0,
                        GEOMEAN(IF(
                            ISNUMBER(M105:AD105),
                            IF(
                                M$4:AD$4=1,
                                M105:AD105,
                                ""),
                            ""))
                    ),
                    IF(
                        OR(IF(
                            ISNUMBER(M105:AD105),
                            IF(
                                M$4:AD$4=2,
                                M105:AD105,
                                ""),
                            "")
                            =0),
                        0,
                        GEOMEAN(IF(
                            ISNUMBER(M105:AD105),
                            IF(
                                M$4:AD$4=2,
                                M105:AD105,
                                ""),
                            "")))
                )
            )
        )
    )
)</f>
        <v>3.069324395837</v>
      </c>
      <c r="I105" s="191" cm="1">
        <f t="array" ref="I105">IF(
    SUM(IF(
            ISNUMBER(
                IF(
                    $M$5:$AD$5,
                    (M105:AD105),
                    "")),
            1,
            0))
        =0,
    NA(),
    IF(
        Parameters!$D$15=1,
        IF(
            SUM(--(ISNUMBER(IF($M$5:$AD$5=1,(M105:AD105),""))))&gt;0,
            MAX(IF(
                ISNUMBER(M105:AD105),
                IF(
                    M$5:AD$5=1,
                    M105:AD105,
                    ""),
                "")),
            MAX(IF(
                ISNUMBER(M105:AD105),
                IF(
                    M$5:AD$5=2,
                    M105:AD105,
                    ""),
                ""))
        ),
        IF(
            Parameters!$D$16=1,
            IFERROR(
                AVERAGE(IF(
                    ISNUMBER(M105:AD105),
                    IF(
                        M$5:AD$5=1,
                        M105:AD105,
                        ""),
                    "")),
                AVERAGE(IF(
                    ISNUMBER(M105:AD105),
                    IF(
                        M$5:AD$5=2,
                        M105:AD105,
                        ""),
                    ""))
            ),
            IF(
                Parameters!$D$17=1,
                IFERROR(
                    IF(
                        OR(
                            IF(
                                ISNUMBER(M105:AD105),
                                IF(
                                    M$5:AD$5=1,
                                    M105:AD105,
                                    ""),
                                "")
                            =0),
                        0,
                        GEOMEAN(IF(
                            ISNUMBER(M105:AD105),
                            IF(
                                M$5:AD$5=1,
                                M105:AD105,
                                ""),
                            ""))
                    ),
                    IF(
                        OR(IF(
                            ISNUMBER(M105:AD105),
                            IF(
                                M$5:AD$5=2,
                                M105:AD105,
                                ""),
                            "")
                            =0),
                        0,
                        GEOMEAN(IF(
                            ISNUMBER(M105:AD105),
                            IF(
                                M$5:AD$5=2,
                                M105:AD105,
                                ""),
                            "")))
                )
            )
        )
    )
)</f>
        <v>0</v>
      </c>
      <c r="J105" s="242">
        <v>45103</v>
      </c>
      <c r="K105" s="242">
        <v>45142</v>
      </c>
      <c r="L105" s="91" t="s">
        <v>167</v>
      </c>
      <c r="M105" s="192">
        <v>0</v>
      </c>
      <c r="N105" s="192">
        <v>3.069324395837</v>
      </c>
      <c r="O105" s="192">
        <v>0</v>
      </c>
      <c r="P105" s="192">
        <v>0</v>
      </c>
      <c r="Q105" s="192" t="s">
        <v>409</v>
      </c>
      <c r="R105" s="192">
        <v>0</v>
      </c>
      <c r="S105" s="192">
        <v>0</v>
      </c>
      <c r="T105" s="192" t="s">
        <v>409</v>
      </c>
      <c r="U105" s="192">
        <v>75.7</v>
      </c>
      <c r="V105" s="192">
        <v>0.88757987581594699</v>
      </c>
      <c r="W105" s="192" t="s">
        <v>409</v>
      </c>
      <c r="X105" s="192" t="s">
        <v>409</v>
      </c>
      <c r="Y105" s="192">
        <v>0</v>
      </c>
      <c r="Z105" s="192">
        <v>-100</v>
      </c>
      <c r="AA105" s="34"/>
      <c r="AB105" s="34"/>
      <c r="AC105" s="192"/>
      <c r="AD105" s="192"/>
      <c r="AE105" s="192"/>
      <c r="AF105" s="192"/>
      <c r="AG105" s="192"/>
      <c r="AH105" s="192"/>
    </row>
    <row r="106" spans="1:34" x14ac:dyDescent="0.2">
      <c r="A106" s="84">
        <v>99</v>
      </c>
      <c r="B106" s="84" t="str">
        <f ca="1"/>
        <v>Japan</v>
      </c>
      <c r="C106" s="84" t="str">
        <f ca="1"/>
        <v>JPN</v>
      </c>
      <c r="D106" s="219" t="str">
        <f ca="1"/>
        <v>EAS           East Asia &amp; Pacific</v>
      </c>
      <c r="E106" s="219" t="str">
        <f ca="1"/>
        <v>NA</v>
      </c>
      <c r="F106" s="190" t="str">
        <f t="shared" ca="1" si="13"/>
        <v/>
      </c>
      <c r="G106" s="80">
        <f>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$M$4:$AD$4,
                    (M106:AD106),
                    "")),
            1,
            0))
        =0,
    NA(),
    IF(
        Parameters!$D$15=1,
        IF(
            SUM(--(ISNUMBER(IF($M$4:$AD$4=1,(M106:AD106),""))))&gt;0,
            MAX(IF(
                ISNUMBER(M106:AD106),
                IF(
                    M$4:AD$4=1,
                    M106:AD106,
                    ""),
                "")),
            MAX(IF(
                ISNUMBER(M106:AD106),
                IF(
                    M$4:AD$4=2,
                    M106:AD106,
                    ""),
                ""))
        ),
        IF(
            Parameters!$D$16=1,
            IFERROR(
                AVERAGE(IF(
                    ISNUMBER(M106:AD106),
                    IF(
                        M$4:AD$4=1,
                        M106:AD106,
                        ""),
                    "")),
                AVERAGE(IF(
                    ISNUMBER(M106:AD106),
                    IF(
                        M$4:AD$4=2,
                        M106:AD106,
                        ""),
                    ""))
            ),
            IF(
                Parameters!$D$17=1,
                IFERROR(
                    IF(
                        OR(
                            IF(
                                ISNUMBER(M106:AD106),
                                IF(
                                    M$4:AD$4=1,
                                    M106:AD106,
                                    ""),
                                "")
                            =0),
                        0,
                        GEOMEAN(IF(
                            ISNUMBER(M106:AD106),
                            IF(
                                M$4:AD$4=1,
                                M106:AD106,
                                ""),
                            ""))
                    ),
                    IF(
                        OR(IF(
                            ISNUMBER(M106:AD106),
                            IF(
                                M$4:AD$4=2,
                                M106:AD106,
                                ""),
                            "")
                            =0),
                        0,
                        GEOMEAN(IF(
                            ISNUMBER(M106:AD106),
                            IF(
                                M$4:AD$4=2,
                                M106:AD106,
                                ""),
                            "")))
                )
            )
        )
    )
)</f>
        <v>0</v>
      </c>
      <c r="I106" s="191" cm="1">
        <f t="array" ref="I106">IF(
    SUM(IF(
            ISNUMBER(
                IF(
                    $M$5:$AD$5,
                    (M106:AD106),
                    "")),
            1,
            0))
        =0,
    NA(),
    IF(
        Parameters!$D$15=1,
        IF(
            SUM(--(ISNUMBER(IF($M$5:$AD$5=1,(M106:AD106),""))))&gt;0,
            MAX(IF(
                ISNUMBER(M106:AD106),
                IF(
                    M$5:AD$5=1,
                    M106:AD106,
                    ""),
                "")),
            MAX(IF(
                ISNUMBER(M106:AD106),
                IF(
                    M$5:AD$5=2,
                    M106:AD106,
                    ""),
                ""))
        ),
        IF(
            Parameters!$D$16=1,
            IFERROR(
                AVERAGE(IF(
                    ISNUMBER(M106:AD106),
                    IF(
                        M$5:AD$5=1,
                        M106:AD106,
                        ""),
                    "")),
                AVERAGE(IF(
                    ISNUMBER(M106:AD106),
                    IF(
                        M$5:AD$5=2,
                        M106:AD106,
                        ""),
                    ""))
            ),
            IF(
                Parameters!$D$17=1,
                IFERROR(
                    IF(
                        OR(
                            IF(
                                ISNUMBER(M106:AD106),
                                IF(
                                    M$5:AD$5=1,
                                    M106:AD106,
                                    ""),
                                "")
                            =0),
                        0,
                        GEOMEAN(IF(
                            ISNUMBER(M106:AD106),
                            IF(
                                M$5:AD$5=1,
                                M106:AD106,
                                ""),
                            ""))
                    ),
                    IF(
                        OR(IF(
                            ISNUMBER(M106:AD106),
                            IF(
                                M$5:AD$5=2,
                                M106:AD106,
                                ""),
                            "")
                            =0),
                        0,
                        GEOMEAN(IF(
                            ISNUMBER(M106:AD106),
                            IF(
                                M$5:AD$5=2,
                                M106:AD106,
                                ""),
                            "")))
                )
            )
        )
    )
)</f>
        <v>0</v>
      </c>
      <c r="J106" s="242">
        <v>45103</v>
      </c>
      <c r="K106" s="242">
        <v>44860</v>
      </c>
      <c r="L106" s="91" t="s">
        <v>169</v>
      </c>
      <c r="M106" s="192">
        <v>0</v>
      </c>
      <c r="N106" s="192">
        <v>0</v>
      </c>
      <c r="O106" s="192" t="s">
        <v>409</v>
      </c>
      <c r="P106" s="192">
        <v>0</v>
      </c>
      <c r="Q106" s="192" t="s">
        <v>409</v>
      </c>
      <c r="R106" s="192">
        <v>0</v>
      </c>
      <c r="S106" s="192" t="s">
        <v>409</v>
      </c>
      <c r="T106" s="192" t="s">
        <v>409</v>
      </c>
      <c r="U106" s="192">
        <v>30.5</v>
      </c>
      <c r="V106" s="192" t="s">
        <v>409</v>
      </c>
      <c r="W106" s="192" t="s">
        <v>409</v>
      </c>
      <c r="X106" s="192" t="s">
        <v>409</v>
      </c>
      <c r="Y106" s="192">
        <v>0</v>
      </c>
      <c r="Z106" s="192" t="s">
        <v>409</v>
      </c>
      <c r="AA106" s="34"/>
      <c r="AB106" s="34"/>
      <c r="AC106" s="192"/>
      <c r="AD106" s="192"/>
      <c r="AE106" s="192"/>
      <c r="AF106" s="192"/>
      <c r="AG106" s="192"/>
      <c r="AH106" s="192"/>
    </row>
    <row r="107" spans="1:34" x14ac:dyDescent="0.2">
      <c r="A107" s="84">
        <v>100</v>
      </c>
      <c r="B107" s="84" t="str">
        <f ca="1"/>
        <v>Kazakhstan</v>
      </c>
      <c r="C107" s="84" t="str">
        <f ca="1"/>
        <v>KAZ</v>
      </c>
      <c r="D107" s="219" t="str">
        <f ca="1"/>
        <v>ECS           Europe &amp; Central Asia</v>
      </c>
      <c r="E107" s="219" t="str">
        <f ca="1"/>
        <v>IBRD</v>
      </c>
      <c r="F107" s="190" t="str">
        <f t="shared" ca="1" si="13"/>
        <v/>
      </c>
      <c r="G107" s="80">
        <f>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0</v>
      </c>
      <c r="H107" s="80" cm="1">
        <f t="array" ref="H107">IF(
    SUM(IF(
            ISNUMBER(
                IF(
                    $M$4:$AD$4,
                    (M107:AD107),
                    "")),
            1,
            0))
        =0,
    NA(),
    IF(
        Parameters!$D$15=1,
        IF(
            SUM(--(ISNUMBER(IF($M$4:$AD$4=1,(M107:AD107),""))))&gt;0,
            MAX(IF(
                ISNUMBER(M107:AD107),
                IF(
                    M$4:AD$4=1,
                    M107:AD107,
                    ""),
                "")),
            MAX(IF(
                ISNUMBER(M107:AD107),
                IF(
                    M$4:AD$4=2,
                    M107:AD107,
                    ""),
                ""))
        ),
        IF(
            Parameters!$D$16=1,
            IFERROR(
                AVERAGE(IF(
                    ISNUMBER(M107:AD107),
                    IF(
                        M$4:AD$4=1,
                        M107:AD107,
                        ""),
                    "")),
                AVERAGE(IF(
                    ISNUMBER(M107:AD107),
                    IF(
                        M$4:AD$4=2,
                        M107:AD107,
                        ""),
                    ""))
            ),
            IF(
                Parameters!$D$17=1,
                IFERROR(
                    IF(
                        OR(
                            IF(
                                ISNUMBER(M107:AD107),
                                IF(
                                    M$4:AD$4=1,
                                    M107:AD107,
                                    ""),
                                "")
                            =0),
                        0,
                        GEOMEAN(IF(
                            ISNUMBER(M107:AD107),
                            IF(
                                M$4:AD$4=1,
                                M107:AD107,
                                ""),
                            ""))
                    ),
                    IF(
                        OR(IF(
                            ISNUMBER(M107:AD107),
                            IF(
                                M$4:AD$4=2,
                                M107:AD107,
                                ""),
                            "")
                            =0),
                        0,
                        GEOMEAN(IF(
                            ISNUMBER(M107:AD107),
                            IF(
                                M$4:AD$4=2,
                                M107:AD107,
                                ""),
                            "")))
                )
            )
        )
    )
)</f>
        <v>0</v>
      </c>
      <c r="I107" s="191" cm="1">
        <f t="array" ref="I107">IF(
    SUM(IF(
            ISNUMBER(
                IF(
                    $M$5:$AD$5,
                    (M107:AD107),
                    "")),
            1,
            0))
        =0,
    NA(),
    IF(
        Parameters!$D$15=1,
        IF(
            SUM(--(ISNUMBER(IF($M$5:$AD$5=1,(M107:AD107),""))))&gt;0,
            MAX(IF(
                ISNUMBER(M107:AD107),
                IF(
                    M$5:AD$5=1,
                    M107:AD107,
                    ""),
                "")),
            MAX(IF(
                ISNUMBER(M107:AD107),
                IF(
                    M$5:AD$5=2,
                    M107:AD107,
                    ""),
                ""))
        ),
        IF(
            Parameters!$D$16=1,
            IFERROR(
                AVERAGE(IF(
                    ISNUMBER(M107:AD107),
                    IF(
                        M$5:AD$5=1,
                        M107:AD107,
                        ""),
                    "")),
                AVERAGE(IF(
                    ISNUMBER(M107:AD107),
                    IF(
                        M$5:AD$5=2,
                        M107:AD107,
                        ""),
                    ""))
            ),
            IF(
                Parameters!$D$17=1,
                IFERROR(
                    IF(
                        OR(
                            IF(
                                ISNUMBER(M107:AD107),
                                IF(
                                    M$5:AD$5=1,
                                    M107:AD107,
                                    ""),
                                "")
                            =0),
                        0,
                        GEOMEAN(IF(
                            ISNUMBER(M107:AD107),
                            IF(
                                M$5:AD$5=1,
                                M107:AD107,
                                ""),
                            ""))
                    ),
                    IF(
                        OR(IF(
                            ISNUMBER(M107:AD107),
                            IF(
                                M$5:AD$5=2,
                                M107:AD107,
                                ""),
                            "")
                            =0),
                        0,
                        GEOMEAN(IF(
                            ISNUMBER(M107:AD107),
                            IF(
                                M$5:AD$5=2,
                                M107:AD107,
                                ""),
                            "")))
                )
            )
        )
    )
)</f>
        <v>0</v>
      </c>
      <c r="J107" s="242">
        <v>45103</v>
      </c>
      <c r="K107" s="242">
        <v>44900</v>
      </c>
      <c r="L107" s="91" t="s">
        <v>171</v>
      </c>
      <c r="M107" s="192">
        <v>0</v>
      </c>
      <c r="N107" s="192">
        <v>0</v>
      </c>
      <c r="O107" s="192" t="s">
        <v>409</v>
      </c>
      <c r="P107" s="192">
        <v>0</v>
      </c>
      <c r="Q107" s="192" t="s">
        <v>409</v>
      </c>
      <c r="R107" s="192">
        <v>0</v>
      </c>
      <c r="S107" s="192" t="s">
        <v>409</v>
      </c>
      <c r="T107" s="192" t="s">
        <v>409</v>
      </c>
      <c r="U107" s="192">
        <v>60.6</v>
      </c>
      <c r="V107" s="192" t="s">
        <v>409</v>
      </c>
      <c r="W107" s="192" t="s">
        <v>409</v>
      </c>
      <c r="X107" s="192" t="s">
        <v>409</v>
      </c>
      <c r="Y107" s="192">
        <v>0</v>
      </c>
      <c r="Z107" s="192" t="s">
        <v>409</v>
      </c>
      <c r="AA107" s="34"/>
      <c r="AB107" s="34"/>
      <c r="AC107" s="192"/>
      <c r="AD107" s="192"/>
      <c r="AE107" s="192"/>
      <c r="AF107" s="192"/>
      <c r="AG107" s="192"/>
      <c r="AH107" s="192"/>
    </row>
    <row r="108" spans="1:34" x14ac:dyDescent="0.2">
      <c r="A108" s="84">
        <v>101</v>
      </c>
      <c r="B108" s="84" t="str">
        <f ca="1"/>
        <v>Kenya</v>
      </c>
      <c r="C108" s="84" t="str">
        <f ca="1"/>
        <v>KEN</v>
      </c>
      <c r="D108" s="219" t="str">
        <f ca="1"/>
        <v>SSF           Sub-Saharan Africa</v>
      </c>
      <c r="E108" s="219" t="str">
        <f ca="1"/>
        <v>Blend</v>
      </c>
      <c r="F108" s="190" t="str">
        <f t="shared" ca="1" si="13"/>
        <v/>
      </c>
      <c r="G108" s="80">
        <f>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6.5827507932559515</v>
      </c>
      <c r="H108" s="80" cm="1">
        <f t="array" ref="H108">IF(
    SUM(IF(
            ISNUMBER(
                IF(
                    $M$4:$AD$4,
                    (M108:AD108),
                    "")),
            1,
            0))
        =0,
    NA(),
    IF(
        Parameters!$D$15=1,
        IF(
            SUM(--(ISNUMBER(IF($M$4:$AD$4=1,(M108:AD108),""))))&gt;0,
            MAX(IF(
                ISNUMBER(M108:AD108),
                IF(
                    M$4:AD$4=1,
                    M108:AD108,
                    ""),
                "")),
            MAX(IF(
                ISNUMBER(M108:AD108),
                IF(
                    M$4:AD$4=2,
                    M108:AD108,
                    ""),
                ""))
        ),
        IF(
            Parameters!$D$16=1,
            IFERROR(
                AVERAGE(IF(
                    ISNUMBER(M108:AD108),
                    IF(
                        M$4:AD$4=1,
                        M108:AD108,
                        ""),
                    "")),
                AVERAGE(IF(
                    ISNUMBER(M108:AD108),
                    IF(
                        M$4:AD$4=2,
                        M108:AD108,
                        ""),
                    ""))
            ),
            IF(
                Parameters!$D$17=1,
                IFERROR(
                    IF(
                        OR(
                            IF(
                                ISNUMBER(M108:AD108),
                                IF(
                                    M$4:AD$4=1,
                                    M108:AD108,
                                    ""),
                                "")
                            =0),
                        0,
                        GEOMEAN(IF(
                            ISNUMBER(M108:AD108),
                            IF(
                                M$4:AD$4=1,
                                M108:AD108,
                                ""),
                            ""))
                    ),
                    IF(
                        OR(IF(
                            ISNUMBER(M108:AD108),
                            IF(
                                M$4:AD$4=2,
                                M108:AD108,
                                ""),
                            "")
                            =0),
                        0,
                        GEOMEAN(IF(
                            ISNUMBER(M108:AD108),
                            IF(
                                M$4:AD$4=2,
                                M108:AD108,
                                ""),
                            "")))
                )
            )
        )
    )
)</f>
        <v>5.7373434468160101</v>
      </c>
      <c r="I108" s="191" cm="1">
        <f t="array" ref="I108">IF(
    SUM(IF(
            ISNUMBER(
                IF(
                    $M$5:$AD$5,
                    (M108:AD108),
                    "")),
            1,
            0))
        =0,
    NA(),
    IF(
        Parameters!$D$15=1,
        IF(
            SUM(--(ISNUMBER(IF($M$5:$AD$5=1,(M108:AD108),""))))&gt;0,
            MAX(IF(
                ISNUMBER(M108:AD108),
                IF(
                    M$5:AD$5=1,
                    M108:AD108,
                    ""),
                "")),
            MAX(IF(
                ISNUMBER(M108:AD108),
                IF(
                    M$5:AD$5=2,
                    M108:AD108,
                    ""),
                ""))
        ),
        IF(
            Parameters!$D$16=1,
            IFERROR(
                AVERAGE(IF(
                    ISNUMBER(M108:AD108),
                    IF(
                        M$5:AD$5=1,
                        M108:AD108,
                        ""),
                    "")),
                AVERAGE(IF(
                    ISNUMBER(M108:AD108),
                    IF(
                        M$5:AD$5=2,
                        M108:AD108,
                        ""),
                    ""))
            ),
            IF(
                Parameters!$D$17=1,
                IFERROR(
                    IF(
                        OR(
                            IF(
                                ISNUMBER(M108:AD108),
                                IF(
                                    M$5:AD$5=1,
                                    M108:AD108,
                                    ""),
                                "")
                            =0),
                        0,
                        GEOMEAN(IF(
                            ISNUMBER(M108:AD108),
                            IF(
                                M$5:AD$5=1,
                                M108:AD108,
                                ""),
                            ""))
                    ),
                    IF(
                        OR(IF(
                            ISNUMBER(M108:AD108),
                            IF(
                                M$5:AD$5=2,
                                M108:AD108,
                                ""),
                            "")
                            =0),
                        0,
                        GEOMEAN(IF(
                            ISNUMBER(M108:AD108),
                            IF(
                                M$5:AD$5=2,
                                M108:AD108,
                                ""),
                            "")))
                )
            )
        )
    )
)</f>
        <v>7.5527303547009499</v>
      </c>
      <c r="J108" s="242">
        <v>45103</v>
      </c>
      <c r="K108" s="242">
        <v>45142</v>
      </c>
      <c r="L108" s="91" t="s">
        <v>173</v>
      </c>
      <c r="M108" s="192">
        <v>0</v>
      </c>
      <c r="N108" s="192">
        <v>5.7373434468160101</v>
      </c>
      <c r="O108" s="192">
        <v>7.5527303547009499</v>
      </c>
      <c r="P108" s="192">
        <v>0</v>
      </c>
      <c r="Q108" s="192" t="s">
        <v>409</v>
      </c>
      <c r="R108" s="192">
        <v>0</v>
      </c>
      <c r="S108" s="192">
        <v>0</v>
      </c>
      <c r="T108" s="192" t="s">
        <v>409</v>
      </c>
      <c r="U108" s="192">
        <v>87.8</v>
      </c>
      <c r="V108" s="192">
        <v>0.75527303547009506</v>
      </c>
      <c r="W108" s="192" t="s">
        <v>409</v>
      </c>
      <c r="X108" s="192" t="s">
        <v>409</v>
      </c>
      <c r="Y108" s="192">
        <v>0</v>
      </c>
      <c r="Z108" s="192">
        <v>-100</v>
      </c>
      <c r="AA108" s="34"/>
      <c r="AB108" s="34"/>
      <c r="AC108" s="192"/>
      <c r="AD108" s="192"/>
      <c r="AE108" s="192"/>
      <c r="AF108" s="192"/>
      <c r="AG108" s="192"/>
      <c r="AH108" s="192"/>
    </row>
    <row r="109" spans="1:34" x14ac:dyDescent="0.2">
      <c r="A109" s="84">
        <v>102</v>
      </c>
      <c r="B109" s="84" t="str">
        <f ca="1"/>
        <v>Kyrgyz Republic</v>
      </c>
      <c r="C109" s="84" t="str">
        <f ca="1"/>
        <v>KGZ</v>
      </c>
      <c r="D109" s="219" t="str">
        <f ca="1"/>
        <v>ECS           Europe &amp; Central Asia</v>
      </c>
      <c r="E109" s="219" t="str">
        <f ca="1"/>
        <v>IDA</v>
      </c>
      <c r="F109" s="190" t="str">
        <f t="shared" ca="1" si="13"/>
        <v/>
      </c>
      <c r="G109" s="80">
        <f>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3.2989579802968585</v>
      </c>
      <c r="H109" s="80" cm="1">
        <f t="array" ref="H109">IF(
    SUM(IF(
            ISNUMBER(
                IF(
                    $M$4:$AD$4,
                    (M109:AD109),
                    "")),
            1,
            0))
        =0,
    NA(),
    IF(
        Parameters!$D$15=1,
        IF(
            SUM(--(ISNUMBER(IF($M$4:$AD$4=1,(M109:AD109),""))))&gt;0,
            MAX(IF(
                ISNUMBER(M109:AD109),
                IF(
                    M$4:AD$4=1,
                    M109:AD109,
                    ""),
                "")),
            MAX(IF(
                ISNUMBER(M109:AD109),
                IF(
                    M$4:AD$4=2,
                    M109:AD109,
                    ""),
                ""))
        ),
        IF(
            Parameters!$D$16=1,
            IFERROR(
                AVERAGE(IF(
                    ISNUMBER(M109:AD109),
                    IF(
                        M$4:AD$4=1,
                        M109:AD109,
                        ""),
                    "")),
                AVERAGE(IF(
                    ISNUMBER(M109:AD109),
                    IF(
                        M$4:AD$4=2,
                        M109:AD109,
                        ""),
                    ""))
            ),
            IF(
                Parameters!$D$17=1,
                IFERROR(
                    IF(
                        OR(
                            IF(
                                ISNUMBER(M109:AD109),
                                IF(
                                    M$4:AD$4=1,
                                    M109:AD109,
                                    ""),
                                "")
                            =0),
                        0,
                        GEOMEAN(IF(
                            ISNUMBER(M109:AD109),
                            IF(
                                M$4:AD$4=1,
                                M109:AD109,
                                ""),
                            ""))
                    ),
                    IF(
                        OR(IF(
                            ISNUMBER(M109:AD109),
                            IF(
                                M$4:AD$4=2,
                                M109:AD109,
                                ""),
                            "")
                            =0),
                        0,
                        GEOMEAN(IF(
                            ISNUMBER(M109:AD109),
                            IF(
                                M$4:AD$4=2,
                                M109:AD109,
                                ""),
                            "")))
                )
            )
        )
    )
)</f>
        <v>3.0472746516140301</v>
      </c>
      <c r="I109" s="191" cm="1">
        <f t="array" ref="I109">IF(
    SUM(IF(
            ISNUMBER(
                IF(
                    $M$5:$AD$5,
                    (M109:AD109),
                    "")),
            1,
            0))
        =0,
    NA(),
    IF(
        Parameters!$D$15=1,
        IF(
            SUM(--(ISNUMBER(IF($M$5:$AD$5=1,(M109:AD109),""))))&gt;0,
            MAX(IF(
                ISNUMBER(M109:AD109),
                IF(
                    M$5:AD$5=1,
                    M109:AD109,
                    ""),
                "")),
            MAX(IF(
                ISNUMBER(M109:AD109),
                IF(
                    M$5:AD$5=2,
                    M109:AD109,
                    ""),
                ""))
        ),
        IF(
            Parameters!$D$16=1,
            IFERROR(
                AVERAGE(IF(
                    ISNUMBER(M109:AD109),
                    IF(
                        M$5:AD$5=1,
                        M109:AD109,
                        ""),
                    "")),
                AVERAGE(IF(
                    ISNUMBER(M109:AD109),
                    IF(
                        M$5:AD$5=2,
                        M109:AD109,
                        ""),
                    ""))
            ),
            IF(
                Parameters!$D$17=1,
                IFERROR(
                    IF(
                        OR(
                            IF(
                                ISNUMBER(M109:AD109),
                                IF(
                                    M$5:AD$5=1,
                                    M109:AD109,
                                    ""),
                                "")
                            =0),
                        0,
                        GEOMEAN(IF(
                            ISNUMBER(M109:AD109),
                            IF(
                                M$5:AD$5=1,
                                M109:AD109,
                                ""),
                            ""))
                    ),
                    IF(
                        OR(IF(
                            ISNUMBER(M109:AD109),
                            IF(
                                M$5:AD$5=2,
                                M109:AD109,
                                ""),
                            "")
                            =0),
                        0,
                        GEOMEAN(IF(
                            ISNUMBER(M109:AD109),
                            IF(
                                M$5:AD$5=2,
                                M109:AD109,
                                ""),
                            "")))
                )
            )
        )
    )
)</f>
        <v>3.5714285714285499</v>
      </c>
      <c r="J109" s="242">
        <v>45103</v>
      </c>
      <c r="K109" s="242">
        <v>44966</v>
      </c>
      <c r="L109" s="91" t="s">
        <v>174</v>
      </c>
      <c r="M109" s="192">
        <v>0</v>
      </c>
      <c r="N109" s="192">
        <v>3.0472746516140301</v>
      </c>
      <c r="O109" s="192" t="s">
        <v>409</v>
      </c>
      <c r="P109" s="192">
        <v>0</v>
      </c>
      <c r="Q109" s="192" t="s">
        <v>409</v>
      </c>
      <c r="R109" s="192">
        <v>3.5714285714285499</v>
      </c>
      <c r="S109" s="192">
        <v>0</v>
      </c>
      <c r="T109" s="192" t="s">
        <v>409</v>
      </c>
      <c r="U109" s="192">
        <v>75.599999999999994</v>
      </c>
      <c r="V109" s="192" t="s">
        <v>409</v>
      </c>
      <c r="W109" s="192" t="s">
        <v>409</v>
      </c>
      <c r="X109" s="192" t="s">
        <v>409</v>
      </c>
      <c r="Y109" s="192">
        <v>7.1428571428571105E-2</v>
      </c>
      <c r="Z109" s="192">
        <v>-100</v>
      </c>
      <c r="AA109" s="34"/>
      <c r="AB109" s="34"/>
      <c r="AC109" s="192"/>
      <c r="AD109" s="192"/>
      <c r="AE109" s="192"/>
      <c r="AF109" s="192"/>
      <c r="AG109" s="192"/>
      <c r="AH109" s="192"/>
    </row>
    <row r="110" spans="1:34" x14ac:dyDescent="0.2">
      <c r="A110" s="84">
        <v>103</v>
      </c>
      <c r="B110" s="84" t="str">
        <f ca="1"/>
        <v>Cambodia</v>
      </c>
      <c r="C110" s="84" t="str">
        <f ca="1"/>
        <v>KHM</v>
      </c>
      <c r="D110" s="219" t="str">
        <f ca="1"/>
        <v>EAS           East Asia &amp; Pacific</v>
      </c>
      <c r="E110" s="219" t="str">
        <f ca="1"/>
        <v>IDA</v>
      </c>
      <c r="F110" s="190" t="str">
        <f t="shared" ca="1" si="13"/>
        <v/>
      </c>
      <c r="G110" s="80">
        <f>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$M$4:$AD$4,
                    (M110:AD110),
                    "")),
            1,
            0))
        =0,
    NA(),
    IF(
        Parameters!$D$15=1,
        IF(
            SUM(--(ISNUMBER(IF($M$4:$AD$4=1,(M110:AD110),""))))&gt;0,
            MAX(IF(
                ISNUMBER(M110:AD110),
                IF(
                    M$4:AD$4=1,
                    M110:AD110,
                    ""),
                "")),
            MAX(IF(
                ISNUMBER(M110:AD110),
                IF(
                    M$4:AD$4=2,
                    M110:AD110,
                    ""),
                ""))
        ),
        IF(
            Parameters!$D$16=1,
            IFERROR(
                AVERAGE(IF(
                    ISNUMBER(M110:AD110),
                    IF(
                        M$4:AD$4=1,
                        M110:AD110,
                        ""),
                    "")),
                AVERAGE(IF(
                    ISNUMBER(M110:AD110),
                    IF(
                        M$4:AD$4=2,
                        M110:AD110,
                        ""),
                    ""))
            ),
            IF(
                Parameters!$D$17=1,
                IFERROR(
                    IF(
                        OR(
                            IF(
                                ISNUMBER(M110:AD110),
                                IF(
                                    M$4:AD$4=1,
                                    M110:AD110,
                                    ""),
                                "")
                            =0),
                        0,
                        GEOMEAN(IF(
                            ISNUMBER(M110:AD110),
                            IF(
                                M$4:AD$4=1,
                                M110:AD110,
                                ""),
                            ""))
                    ),
                    IF(
                        OR(IF(
                            ISNUMBER(M110:AD110),
                            IF(
                                M$4:AD$4=2,
                                M110:AD110,
                                ""),
                            "")
                            =0),
                        0,
                        GEOMEAN(IF(
                            ISNUMBER(M110:AD110),
                            IF(
                                M$4:AD$4=2,
                                M110:AD110,
                                ""),
                            "")))
                )
            )
        )
    )
)</f>
        <v>4.0836126300934801</v>
      </c>
      <c r="I110" s="191" cm="1">
        <f t="array" ref="I110">IF(
    SUM(IF(
            ISNUMBER(
                IF(
                    $M$5:$AD$5,
                    (M110:AD110),
                    "")),
            1,
            0))
        =0,
    NA(),
    IF(
        Parameters!$D$15=1,
        IF(
            SUM(--(ISNUMBER(IF($M$5:$AD$5=1,(M110:AD110),""))))&gt;0,
            MAX(IF(
                ISNUMBER(M110:AD110),
                IF(
                    M$5:AD$5=1,
                    M110:AD110,
                    ""),
                "")),
            MAX(IF(
                ISNUMBER(M110:AD110),
                IF(
                    M$5:AD$5=2,
                    M110:AD110,
                    ""),
                ""))
        ),
        IF(
            Parameters!$D$16=1,
            IFERROR(
                AVERAGE(IF(
                    ISNUMBER(M110:AD110),
                    IF(
                        M$5:AD$5=1,
                        M110:AD110,
                        ""),
                    "")),
                AVERAGE(IF(
                    ISNUMBER(M110:AD110),
                    IF(
                        M$5:AD$5=2,
                        M110:AD110,
                        ""),
                    ""))
            ),
            IF(
                Parameters!$D$17=1,
                IFERROR(
                    IF(
                        OR(
                            IF(
                                ISNUMBER(M110:AD110),
                                IF(
                                    M$5:AD$5=1,
                                    M110:AD110,
                                    ""),
                                "")
                            =0),
                        0,
                        GEOMEAN(IF(
                            ISNUMBER(M110:AD110),
                            IF(
                                M$5:AD$5=1,
                                M110:AD110,
                                ""),
                            ""))
                    ),
                    IF(
                        OR(IF(
                            ISNUMBER(M110:AD110),
                            IF(
                                M$5:AD$5=2,
                                M110:AD110,
                                ""),
                            "")
                            =0),
                        0,
                        GEOMEAN(IF(
                            ISNUMBER(M110:AD110),
                            IF(
                                M$5:AD$5=2,
                                M110:AD110,
                                ""),
                            "")))
                )
            )
        )
    )
)</f>
        <v>0</v>
      </c>
      <c r="J110" s="242">
        <v>45103</v>
      </c>
      <c r="K110" s="242">
        <v>44860</v>
      </c>
      <c r="L110" s="91" t="s">
        <v>176</v>
      </c>
      <c r="M110" s="192">
        <v>0</v>
      </c>
      <c r="N110" s="192">
        <v>4.0836126300934801</v>
      </c>
      <c r="O110" s="192" t="s">
        <v>409</v>
      </c>
      <c r="P110" s="192">
        <v>0</v>
      </c>
      <c r="Q110" s="192" t="s">
        <v>409</v>
      </c>
      <c r="R110" s="192">
        <v>0</v>
      </c>
      <c r="S110" s="192" t="s">
        <v>409</v>
      </c>
      <c r="T110" s="192" t="s">
        <v>409</v>
      </c>
      <c r="U110" s="192">
        <v>80.3</v>
      </c>
      <c r="V110" s="192" t="s">
        <v>409</v>
      </c>
      <c r="W110" s="192" t="s">
        <v>409</v>
      </c>
      <c r="X110" s="192" t="s">
        <v>409</v>
      </c>
      <c r="Y110" s="192">
        <v>0</v>
      </c>
      <c r="Z110" s="192" t="s">
        <v>409</v>
      </c>
      <c r="AA110" s="34"/>
      <c r="AB110" s="34"/>
      <c r="AC110" s="192"/>
      <c r="AD110" s="192"/>
      <c r="AE110" s="192"/>
      <c r="AF110" s="192"/>
      <c r="AG110" s="192"/>
      <c r="AH110" s="192"/>
    </row>
    <row r="111" spans="1:34" x14ac:dyDescent="0.2">
      <c r="A111" s="84">
        <v>104</v>
      </c>
      <c r="B111" s="84" t="str">
        <f ca="1"/>
        <v>Kiribati</v>
      </c>
      <c r="C111" s="84" t="str">
        <f ca="1"/>
        <v>KIR</v>
      </c>
      <c r="D111" s="219" t="str">
        <f ca="1"/>
        <v>EAS           East Asia &amp; Pacific</v>
      </c>
      <c r="E111" s="219" t="str">
        <f ca="1"/>
        <v>IDA</v>
      </c>
      <c r="F111" s="190" t="str">
        <f t="shared" ca="1" si="13"/>
        <v/>
      </c>
      <c r="G111" s="80">
        <f>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0</v>
      </c>
      <c r="H111" s="80" cm="1">
        <f t="array" ref="H111">IF(
    SUM(IF(
            ISNUMBER(
                IF(
                    $M$4:$AD$4,
                    (M111:AD111),
                    "")),
            1,
            0))
        =0,
    NA(),
    IF(
        Parameters!$D$15=1,
        IF(
            SUM(--(ISNUMBER(IF($M$4:$AD$4=1,(M111:AD111),""))))&gt;0,
            MAX(IF(
                ISNUMBER(M111:AD111),
                IF(
                    M$4:AD$4=1,
                    M111:AD111,
                    ""),
                "")),
            MAX(IF(
                ISNUMBER(M111:AD111),
                IF(
                    M$4:AD$4=2,
                    M111:AD111,
                    ""),
                ""))
        ),
        IF(
            Parameters!$D$16=1,
            IFERROR(
                AVERAGE(IF(
                    ISNUMBER(M111:AD111),
                    IF(
                        M$4:AD$4=1,
                        M111:AD111,
                        ""),
                    "")),
                AVERAGE(IF(
                    ISNUMBER(M111:AD111),
                    IF(
                        M$4:AD$4=2,
                        M111:AD111,
                        ""),
                    ""))
            ),
            IF(
                Parameters!$D$17=1,
                IFERROR(
                    IF(
                        OR(
                            IF(
                                ISNUMBER(M111:AD111),
                                IF(
                                    M$4:AD$4=1,
                                    M111:AD111,
                                    ""),
                                "")
                            =0),
                        0,
                        GEOMEAN(IF(
                            ISNUMBER(M111:AD111),
                            IF(
                                M$4:AD$4=1,
                                M111:AD111,
                                ""),
                            ""))
                    ),
                    IF(
                        OR(IF(
                            ISNUMBER(M111:AD111),
                            IF(
                                M$4:AD$4=2,
                                M111:AD111,
                                ""),
                            "")
                            =0),
                        0,
                        GEOMEAN(IF(
                            ISNUMBER(M111:AD111),
                            IF(
                                M$4:AD$4=2,
                                M111:AD111,
                                ""),
                            "")))
                )
            )
        )
    )
)</f>
        <v>10</v>
      </c>
      <c r="I111" s="191" cm="1">
        <f t="array" ref="I111">IF(
    SUM(IF(
            ISNUMBER(
                IF(
                    $M$5:$AD$5,
                    (M111:AD111),
                    "")),
            1,
            0))
        =0,
    NA(),
    IF(
        Parameters!$D$15=1,
        IF(
            SUM(--(ISNUMBER(IF($M$5:$AD$5=1,(M111:AD111),""))))&gt;0,
            MAX(IF(
                ISNUMBER(M111:AD111),
                IF(
                    M$5:AD$5=1,
                    M111:AD111,
                    ""),
                "")),
            MAX(IF(
                ISNUMBER(M111:AD111),
                IF(
                    M$5:AD$5=2,
                    M111:AD111,
                    ""),
                ""))
        ),
        IF(
            Parameters!$D$16=1,
            IFERROR(
                AVERAGE(IF(
                    ISNUMBER(M111:AD111),
                    IF(
                        M$5:AD$5=1,
                        M111:AD111,
                        ""),
                    "")),
                AVERAGE(IF(
                    ISNUMBER(M111:AD111),
                    IF(
                        M$5:AD$5=2,
                        M111:AD111,
                        ""),
                    ""))
            ),
            IF(
                Parameters!$D$17=1,
                IFERROR(
                    IF(
                        OR(
                            IF(
                                ISNUMBER(M111:AD111),
                                IF(
                                    M$5:AD$5=1,
                                    M111:AD111,
                                    ""),
                                "")
                            =0),
                        0,
                        GEOMEAN(IF(
                            ISNUMBER(M111:AD111),
                            IF(
                                M$5:AD$5=1,
                                M111:AD111,
                                ""),
                            ""))
                    ),
                    IF(
                        OR(IF(
                            ISNUMBER(M111:AD111),
                            IF(
                                M$5:AD$5=2,
                                M111:AD111,
                                ""),
                            "")
                            =0),
                        0,
                        GEOMEAN(IF(
                            ISNUMBER(M111:AD111),
                            IF(
                                M$5:AD$5=2,
                                M111:AD111,
                                ""),
                            "")))
                )
            )
        )
    )
)</f>
        <v>0</v>
      </c>
      <c r="J111" s="242">
        <v>45145</v>
      </c>
      <c r="K111" s="242" t="s">
        <v>409</v>
      </c>
      <c r="L111" s="91" t="s">
        <v>178</v>
      </c>
      <c r="M111" s="192">
        <v>10</v>
      </c>
      <c r="N111" s="192" t="s">
        <v>409</v>
      </c>
      <c r="O111" s="192" t="s">
        <v>409</v>
      </c>
      <c r="P111" s="192">
        <v>0</v>
      </c>
      <c r="Q111" s="192" t="s">
        <v>409</v>
      </c>
      <c r="R111" s="192" t="s">
        <v>409</v>
      </c>
      <c r="S111" s="192" t="s">
        <v>409</v>
      </c>
      <c r="T111" s="192" t="s">
        <v>623</v>
      </c>
      <c r="U111" s="192" t="s">
        <v>409</v>
      </c>
      <c r="V111" s="192" t="s">
        <v>409</v>
      </c>
      <c r="W111" s="192" t="s">
        <v>409</v>
      </c>
      <c r="X111" s="192" t="s">
        <v>409</v>
      </c>
      <c r="Y111" s="192" t="s">
        <v>409</v>
      </c>
      <c r="Z111" s="192" t="s">
        <v>409</v>
      </c>
      <c r="AA111" s="34"/>
      <c r="AB111" s="34"/>
      <c r="AC111" s="192"/>
      <c r="AD111" s="192"/>
      <c r="AE111" s="192"/>
      <c r="AF111" s="192"/>
      <c r="AG111" s="192"/>
      <c r="AH111" s="192"/>
    </row>
    <row r="112" spans="1:34" x14ac:dyDescent="0.2">
      <c r="A112" s="84">
        <v>105</v>
      </c>
      <c r="B112" s="84" t="str">
        <f ca="1"/>
        <v>St. Kitts and Nevis</v>
      </c>
      <c r="C112" s="84" t="str">
        <f ca="1"/>
        <v>KNA</v>
      </c>
      <c r="D112" s="219" t="str">
        <f ca="1"/>
        <v>LCN           Latin America &amp; Caribbean</v>
      </c>
      <c r="E112" s="219" t="str">
        <f ca="1"/>
        <v>IBRD</v>
      </c>
      <c r="F112" s="190" t="str">
        <f t="shared" ca="1" si="13"/>
        <v/>
      </c>
      <c r="G112" s="80">
        <f>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$M$4:$AD$4,
                    (M112:AD112),
                    "")),
            1,
            0))
        =0,
    NA(),
    IF(
        Parameters!$D$15=1,
        IF(
            SUM(--(ISNUMBER(IF($M$4:$AD$4=1,(M112:AD112),""))))&gt;0,
            MAX(IF(
                ISNUMBER(M112:AD112),
                IF(
                    M$4:AD$4=1,
                    M112:AD112,
                    ""),
                "")),
            MAX(IF(
                ISNUMBER(M112:AD112),
                IF(
                    M$4:AD$4=2,
                    M112:AD112,
                    ""),
                ""))
        ),
        IF(
            Parameters!$D$16=1,
            IFERROR(
                AVERAGE(IF(
                    ISNUMBER(M112:AD112),
                    IF(
                        M$4:AD$4=1,
                        M112:AD112,
                        ""),
                    "")),
                AVERAGE(IF(
                    ISNUMBER(M112:AD112),
                    IF(
                        M$4:AD$4=2,
                        M112:AD112,
                        ""),
                    ""))
            ),
            IF(
                Parameters!$D$17=1,
                IFERROR(
                    IF(
                        OR(
                            IF(
                                ISNUMBER(M112:AD112),
                                IF(
                                    M$4:AD$4=1,
                                    M112:AD112,
                                    ""),
                                "")
                            =0),
                        0,
                        GEOMEAN(IF(
                            ISNUMBER(M112:AD112),
                            IF(
                                M$4:AD$4=1,
                                M112:AD112,
                                ""),
                            ""))
                    ),
                    IF(
                        OR(IF(
                            ISNUMBER(M112:AD112),
                            IF(
                                M$4:AD$4=2,
                                M112:AD112,
                                ""),
                            "")
                            =0),
                        0,
                        GEOMEAN(IF(
                            ISNUMBER(M112:AD112),
                            IF(
                                M$4:AD$4=2,
                                M112:AD112,
                                ""),
                            "")))
                )
            )
        )
    )
)</f>
        <v>0</v>
      </c>
      <c r="I112" s="191" cm="1">
        <f t="array" ref="I112">IF(
    SUM(IF(
            ISNUMBER(
                IF(
                    $M$5:$AD$5,
                    (M112:AD112),
                    "")),
            1,
            0))
        =0,
    NA(),
    IF(
        Parameters!$D$15=1,
        IF(
            SUM(--(ISNUMBER(IF($M$5:$AD$5=1,(M112:AD112),""))))&gt;0,
            MAX(IF(
                ISNUMBER(M112:AD112),
                IF(
                    M$5:AD$5=1,
                    M112:AD112,
                    ""),
                "")),
            MAX(IF(
                ISNUMBER(M112:AD112),
                IF(
                    M$5:AD$5=2,
                    M112:AD112,
                    ""),
                ""))
        ),
        IF(
            Parameters!$D$16=1,
            IFERROR(
                AVERAGE(IF(
                    ISNUMBER(M112:AD112),
                    IF(
                        M$5:AD$5=1,
                        M112:AD112,
                        ""),
                    "")),
                AVERAGE(IF(
                    ISNUMBER(M112:AD112),
                    IF(
                        M$5:AD$5=2,
                        M112:AD112,
                        ""),
                    ""))
            ),
            IF(
                Parameters!$D$17=1,
                IFERROR(
                    IF(
                        OR(
                            IF(
                                ISNUMBER(M112:AD112),
                                IF(
                                    M$5:AD$5=1,
                                    M112:AD112,
                                    ""),
                                "")
                            =0),
                        0,
                        GEOMEAN(IF(
                            ISNUMBER(M112:AD112),
                            IF(
                                M$5:AD$5=1,
                                M112:AD112,
                                ""),
                            ""))
                    ),
                    IF(
                        OR(IF(
                            ISNUMBER(M112:AD112),
                            IF(
                                M$5:AD$5=2,
                                M112:AD112,
                                ""),
                            "")
                            =0),
                        0,
                        GEOMEAN(IF(
                            ISNUMBER(M112:AD112),
                            IF(
                                M$5:AD$5=2,
                                M112:AD112,
                                ""),
                            "")))
                )
            )
        )
    )
)</f>
        <v>0</v>
      </c>
      <c r="J112" s="242">
        <v>44753</v>
      </c>
      <c r="K112" s="242">
        <v>44753</v>
      </c>
      <c r="L112" s="91" t="s">
        <v>179</v>
      </c>
      <c r="M112" s="192">
        <v>0</v>
      </c>
      <c r="N112" s="192" t="s">
        <v>409</v>
      </c>
      <c r="O112" s="192" t="s">
        <v>409</v>
      </c>
      <c r="P112" s="192">
        <v>0</v>
      </c>
      <c r="Q112" s="192" t="s">
        <v>409</v>
      </c>
      <c r="R112" s="192" t="s">
        <v>409</v>
      </c>
      <c r="S112" s="192" t="s">
        <v>409</v>
      </c>
      <c r="T112" s="192" t="s">
        <v>409</v>
      </c>
      <c r="U112" s="192" t="s">
        <v>409</v>
      </c>
      <c r="V112" s="192" t="s">
        <v>409</v>
      </c>
      <c r="W112" s="192" t="s">
        <v>409</v>
      </c>
      <c r="X112" s="192" t="s">
        <v>409</v>
      </c>
      <c r="Y112" s="192" t="s">
        <v>409</v>
      </c>
      <c r="Z112" s="192" t="s">
        <v>409</v>
      </c>
      <c r="AA112" s="34"/>
      <c r="AB112" s="34"/>
      <c r="AC112" s="192"/>
      <c r="AD112" s="192"/>
      <c r="AE112" s="192"/>
      <c r="AF112" s="192"/>
      <c r="AG112" s="192"/>
      <c r="AH112" s="192"/>
    </row>
    <row r="113" spans="1:34" x14ac:dyDescent="0.2">
      <c r="A113" s="84">
        <v>106</v>
      </c>
      <c r="B113" s="84" t="str">
        <f ca="1"/>
        <v>Korea, Rep.</v>
      </c>
      <c r="C113" s="84" t="str">
        <f ca="1"/>
        <v>KOR</v>
      </c>
      <c r="D113" s="219" t="str">
        <f ca="1"/>
        <v>EAS           East Asia &amp; Pacific</v>
      </c>
      <c r="E113" s="219" t="str">
        <f ca="1"/>
        <v>NA</v>
      </c>
      <c r="F113" s="190" t="str">
        <f t="shared" ca="1" si="13"/>
        <v/>
      </c>
      <c r="G113" s="80">
        <f>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$M$4:$AD$4,
                    (M113:AD113),
                    "")),
            1,
            0))
        =0,
    NA(),
    IF(
        Parameters!$D$15=1,
        IF(
            SUM(--(ISNUMBER(IF($M$4:$AD$4=1,(M113:AD113),""))))&gt;0,
            MAX(IF(
                ISNUMBER(M113:AD113),
                IF(
                    M$4:AD$4=1,
                    M113:AD113,
                    ""),
                "")),
            MAX(IF(
                ISNUMBER(M113:AD113),
                IF(
                    M$4:AD$4=2,
                    M113:AD113,
                    ""),
                ""))
        ),
        IF(
            Parameters!$D$16=1,
            IFERROR(
                AVERAGE(IF(
                    ISNUMBER(M113:AD113),
                    IF(
                        M$4:AD$4=1,
                        M113:AD113,
                        ""),
                    "")),
                AVERAGE(IF(
                    ISNUMBER(M113:AD113),
                    IF(
                        M$4:AD$4=2,
                        M113:AD113,
                        ""),
                    ""))
            ),
            IF(
                Parameters!$D$17=1,
                IFERROR(
                    IF(
                        OR(
                            IF(
                                ISNUMBER(M113:AD113),
                                IF(
                                    M$4:AD$4=1,
                                    M113:AD113,
                                    ""),
                                "")
                            =0),
                        0,
                        GEOMEAN(IF(
                            ISNUMBER(M113:AD113),
                            IF(
                                M$4:AD$4=1,
                                M113:AD113,
                                ""),
                            ""))
                    ),
                    IF(
                        OR(IF(
                            ISNUMBER(M113:AD113),
                            IF(
                                M$4:AD$4=2,
                                M113:AD113,
                                ""),
                            "")
                            =0),
                        0,
                        GEOMEAN(IF(
                            ISNUMBER(M113:AD113),
                            IF(
                                M$4:AD$4=2,
                                M113:AD113,
                                ""),
                            "")))
                )
            )
        )
    )
)</f>
        <v>0</v>
      </c>
      <c r="I113" s="191" cm="1">
        <f t="array" ref="I113">IF(
    SUM(IF(
            ISNUMBER(
                IF(
                    $M$5:$AD$5,
                    (M113:AD113),
                    "")),
            1,
            0))
        =0,
    NA(),
    IF(
        Parameters!$D$15=1,
        IF(
            SUM(--(ISNUMBER(IF($M$5:$AD$5=1,(M113:AD113),""))))&gt;0,
            MAX(IF(
                ISNUMBER(M113:AD113),
                IF(
                    M$5:AD$5=1,
                    M113:AD113,
                    ""),
                "")),
            MAX(IF(
                ISNUMBER(M113:AD113),
                IF(
                    M$5:AD$5=2,
                    M113:AD113,
                    ""),
                ""))
        ),
        IF(
            Parameters!$D$16=1,
            IFERROR(
                AVERAGE(IF(
                    ISNUMBER(M113:AD113),
                    IF(
                        M$5:AD$5=1,
                        M113:AD113,
                        ""),
                    "")),
                AVERAGE(IF(
                    ISNUMBER(M113:AD113),
                    IF(
                        M$5:AD$5=2,
                        M113:AD113,
                        ""),
                    ""))
            ),
            IF(
                Parameters!$D$17=1,
                IFERROR(
                    IF(
                        OR(
                            IF(
                                ISNUMBER(M113:AD113),
                                IF(
                                    M$5:AD$5=1,
                                    M113:AD113,
                                    ""),
                                "")
                            =0),
                        0,
                        GEOMEAN(IF(
                            ISNUMBER(M113:AD113),
                            IF(
                                M$5:AD$5=1,
                                M113:AD113,
                                ""),
                            ""))
                    ),
                    IF(
                        OR(IF(
                            ISNUMBER(M113:AD113),
                            IF(
                                M$5:AD$5=2,
                                M113:AD113,
                                ""),
                            "")
                            =0),
                        0,
                        GEOMEAN(IF(
                            ISNUMBER(M113:AD113),
                            IF(
                                M$5:AD$5=2,
                                M113:AD113,
                                ""),
                            "")))
                )
            )
        )
    )
)</f>
        <v>0</v>
      </c>
      <c r="J113" s="242">
        <v>45103</v>
      </c>
      <c r="K113" s="242">
        <v>44998</v>
      </c>
      <c r="L113" s="91" t="s">
        <v>180</v>
      </c>
      <c r="M113" s="192">
        <v>0</v>
      </c>
      <c r="N113" s="192">
        <v>0</v>
      </c>
      <c r="O113" s="192" t="s">
        <v>409</v>
      </c>
      <c r="P113" s="192">
        <v>0</v>
      </c>
      <c r="Q113" s="192" t="s">
        <v>409</v>
      </c>
      <c r="R113" s="192">
        <v>0</v>
      </c>
      <c r="S113" s="192" t="s">
        <v>409</v>
      </c>
      <c r="T113" s="192" t="s">
        <v>409</v>
      </c>
      <c r="U113" s="192">
        <v>31.5</v>
      </c>
      <c r="V113" s="192" t="s">
        <v>409</v>
      </c>
      <c r="W113" s="192" t="s">
        <v>409</v>
      </c>
      <c r="X113" s="192" t="s">
        <v>409</v>
      </c>
      <c r="Y113" s="192">
        <v>-0.107142857142857</v>
      </c>
      <c r="Z113" s="192" t="s">
        <v>409</v>
      </c>
      <c r="AA113" s="34"/>
      <c r="AB113" s="34"/>
      <c r="AC113" s="192"/>
      <c r="AD113" s="192"/>
      <c r="AE113" s="192"/>
      <c r="AF113" s="192"/>
      <c r="AG113" s="192"/>
      <c r="AH113" s="192"/>
    </row>
    <row r="114" spans="1:34" x14ac:dyDescent="0.2">
      <c r="A114" s="84">
        <v>107</v>
      </c>
      <c r="B114" s="84" t="str">
        <f ca="1"/>
        <v>Kuwait</v>
      </c>
      <c r="C114" s="84" t="str">
        <f ca="1"/>
        <v>KWT</v>
      </c>
      <c r="D114" s="219" t="str">
        <f ca="1"/>
        <v>MEA           Middle East &amp; North Africa</v>
      </c>
      <c r="E114" s="219" t="str">
        <f ca="1"/>
        <v>NA</v>
      </c>
      <c r="F114" s="190" t="str">
        <f t="shared" ca="1" si="13"/>
        <v/>
      </c>
      <c r="G114" s="80">
        <f>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$M$4:$AD$4,
                    (M114:AD114),
                    "")),
            1,
            0))
        =0,
    NA(),
    IF(
        Parameters!$D$15=1,
        IF(
            SUM(--(ISNUMBER(IF($M$4:$AD$4=1,(M114:AD114),""))))&gt;0,
            MAX(IF(
                ISNUMBER(M114:AD114),
                IF(
                    M$4:AD$4=1,
                    M114:AD114,
                    ""),
                "")),
            MAX(IF(
                ISNUMBER(M114:AD114),
                IF(
                    M$4:AD$4=2,
                    M114:AD114,
                    ""),
                ""))
        ),
        IF(
            Parameters!$D$16=1,
            IFERROR(
                AVERAGE(IF(
                    ISNUMBER(M114:AD114),
                    IF(
                        M$4:AD$4=1,
                        M114:AD114,
                        ""),
                    "")),
                AVERAGE(IF(
                    ISNUMBER(M114:AD114),
                    IF(
                        M$4:AD$4=2,
                        M114:AD114,
                        ""),
                    ""))
            ),
            IF(
                Parameters!$D$17=1,
                IFERROR(
                    IF(
                        OR(
                            IF(
                                ISNUMBER(M114:AD114),
                                IF(
                                    M$4:AD$4=1,
                                    M114:AD114,
                                    ""),
                                "")
                            =0),
                        0,
                        GEOMEAN(IF(
                            ISNUMBER(M114:AD114),
                            IF(
                                M$4:AD$4=1,
                                M114:AD114,
                                ""),
                            ""))
                    ),
                    IF(
                        OR(IF(
                            ISNUMBER(M114:AD114),
                            IF(
                                M$4:AD$4=2,
                                M114:AD114,
                                ""),
                            "")
                            =0),
                        0,
                        GEOMEAN(IF(
                            ISNUMBER(M114:AD114),
                            IF(
                                M$4:AD$4=2,
                                M114:AD114,
                                ""),
                            "")))
                )
            )
        )
    )
)</f>
        <v>0</v>
      </c>
      <c r="I114" s="191" cm="1">
        <f t="array" ref="I114">IF(
    SUM(IF(
            ISNUMBER(
                IF(
                    $M$5:$AD$5,
                    (M114:AD114),
                    "")),
            1,
            0))
        =0,
    NA(),
    IF(
        Parameters!$D$15=1,
        IF(
            SUM(--(ISNUMBER(IF($M$5:$AD$5=1,(M114:AD114),""))))&gt;0,
            MAX(IF(
                ISNUMBER(M114:AD114),
                IF(
                    M$5:AD$5=1,
                    M114:AD114,
                    ""),
                "")),
            MAX(IF(
                ISNUMBER(M114:AD114),
                IF(
                    M$5:AD$5=2,
                    M114:AD114,
                    ""),
                ""))
        ),
        IF(
            Parameters!$D$16=1,
            IFERROR(
                AVERAGE(IF(
                    ISNUMBER(M114:AD114),
                    IF(
                        M$5:AD$5=1,
                        M114:AD114,
                        ""),
                    "")),
                AVERAGE(IF(
                    ISNUMBER(M114:AD114),
                    IF(
                        M$5:AD$5=2,
                        M114:AD114,
                        ""),
                    ""))
            ),
            IF(
                Parameters!$D$17=1,
                IFERROR(
                    IF(
                        OR(
                            IF(
                                ISNUMBER(M114:AD114),
                                IF(
                                    M$5:AD$5=1,
                                    M114:AD114,
                                    ""),
                                "")
                            =0),
                        0,
                        GEOMEAN(IF(
                            ISNUMBER(M114:AD114),
                            IF(
                                M$5:AD$5=1,
                                M114:AD114,
                                ""),
                            ""))
                    ),
                    IF(
                        OR(IF(
                            ISNUMBER(M114:AD114),
                            IF(
                                M$5:AD$5=2,
                                M114:AD114,
                                ""),
                            "")
                            =0),
                        0,
                        GEOMEAN(IF(
                            ISNUMBER(M114:AD114),
                            IF(
                                M$5:AD$5=2,
                                M114:AD114,
                                ""),
                            "")))
                )
            )
        )
    )
)</f>
        <v>0</v>
      </c>
      <c r="J114" s="242">
        <v>45103</v>
      </c>
      <c r="K114" s="242">
        <v>45142</v>
      </c>
      <c r="L114" s="91" t="s">
        <v>182</v>
      </c>
      <c r="M114" s="192">
        <v>0</v>
      </c>
      <c r="N114" s="192">
        <v>0</v>
      </c>
      <c r="O114" s="192" t="s">
        <v>409</v>
      </c>
      <c r="P114" s="192">
        <v>0</v>
      </c>
      <c r="Q114" s="192" t="s">
        <v>409</v>
      </c>
      <c r="R114" s="192">
        <v>0</v>
      </c>
      <c r="S114" s="192" t="s">
        <v>409</v>
      </c>
      <c r="T114" s="192" t="s">
        <v>409</v>
      </c>
      <c r="U114" s="192">
        <v>51.2</v>
      </c>
      <c r="V114" s="192" t="s">
        <v>409</v>
      </c>
      <c r="W114" s="192" t="s">
        <v>409</v>
      </c>
      <c r="X114" s="192" t="s">
        <v>409</v>
      </c>
      <c r="Y114" s="192">
        <v>-3.5714285714285803E-2</v>
      </c>
      <c r="Z114" s="192" t="s">
        <v>409</v>
      </c>
      <c r="AA114" s="34"/>
      <c r="AB114" s="34"/>
      <c r="AC114" s="192"/>
      <c r="AD114" s="192"/>
      <c r="AE114" s="192"/>
      <c r="AF114" s="192"/>
      <c r="AG114" s="192"/>
      <c r="AH114" s="192"/>
    </row>
    <row r="115" spans="1:34" x14ac:dyDescent="0.2">
      <c r="A115" s="84">
        <v>108</v>
      </c>
      <c r="B115" s="84" t="str">
        <f ca="1"/>
        <v>Lao PDR</v>
      </c>
      <c r="C115" s="84" t="str">
        <f ca="1"/>
        <v>LAO</v>
      </c>
      <c r="D115" s="219" t="str">
        <f ca="1"/>
        <v>EAS           East Asia &amp; Pacific</v>
      </c>
      <c r="E115" s="219" t="str">
        <f ca="1"/>
        <v>IDA</v>
      </c>
      <c r="F115" s="190" t="str">
        <f t="shared" ca="1" si="13"/>
        <v/>
      </c>
      <c r="G115" s="80">
        <f>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4.4656229884811491</v>
      </c>
      <c r="H115" s="80" cm="1">
        <f t="array" ref="H115">IF(
    SUM(IF(
            ISNUMBER(
                IF(
                    $M$4:$AD$4,
                    (M115:AD115),
                    "")),
            1,
            0))
        =0,
    NA(),
    IF(
        Parameters!$D$15=1,
        IF(
            SUM(--(ISNUMBER(IF($M$4:$AD$4=1,(M115:AD115),""))))&gt;0,
            MAX(IF(
                ISNUMBER(M115:AD115),
                IF(
                    M$4:AD$4=1,
                    M115:AD115,
                    ""),
                "")),
            MAX(IF(
                ISNUMBER(M115:AD115),
                IF(
                    M$4:AD$4=2,
                    M115:AD115,
                    ""),
                ""))
        ),
        IF(
            Parameters!$D$16=1,
            IFERROR(
                AVERAGE(IF(
                    ISNUMBER(M115:AD115),
                    IF(
                        M$4:AD$4=1,
                        M115:AD115,
                        ""),
                    "")),
                AVERAGE(IF(
                    ISNUMBER(M115:AD115),
                    IF(
                        M$4:AD$4=2,
                        M115:AD115,
                        ""),
                    ""))
            ),
            IF(
                Parameters!$D$17=1,
                IFERROR(
                    IF(
                        OR(
                            IF(
                                ISNUMBER(M115:AD115),
                                IF(
                                    M$4:AD$4=1,
                                    M115:AD115,
                                    ""),
                                "")
                            =0),
                        0,
                        GEOMEAN(IF(
                            ISNUMBER(M115:AD115),
                            IF(
                                M$4:AD$4=1,
                                M115:AD115,
                                ""),
                            ""))
                    ),
                    IF(
                        OR(IF(
                            ISNUMBER(M115:AD115),
                            IF(
                                M$4:AD$4=2,
                                M115:AD115,
                                ""),
                            "")
                            =0),
                        0,
                        GEOMEAN(IF(
                            ISNUMBER(M115:AD115),
                            IF(
                                M$4:AD$4=2,
                                M115:AD115,
                                ""),
                            "")))
                )
            )
        )
    )
)</f>
        <v>2.8488269536073298</v>
      </c>
      <c r="I115" s="191" cm="1">
        <f t="array" ref="I115">IF(
    SUM(IF(
            ISNUMBER(
                IF(
                    $M$5:$AD$5,
                    (M115:AD115),
                    "")),
            1,
            0))
        =0,
    NA(),
    IF(
        Parameters!$D$15=1,
        IF(
            SUM(--(ISNUMBER(IF($M$5:$AD$5=1,(M115:AD115),""))))&gt;0,
            MAX(IF(
                ISNUMBER(M115:AD115),
                IF(
                    M$5:AD$5=1,
                    M115:AD115,
                    ""),
                "")),
            MAX(IF(
                ISNUMBER(M115:AD115),
                IF(
                    M$5:AD$5=2,
                    M115:AD115,
                    ""),
                ""))
        ),
        IF(
            Parameters!$D$16=1,
            IFERROR(
                AVERAGE(IF(
                    ISNUMBER(M115:AD115),
                    IF(
                        M$5:AD$5=1,
                        M115:AD115,
                        ""),
                    "")),
                AVERAGE(IF(
                    ISNUMBER(M115:AD115),
                    IF(
                        M$5:AD$5=2,
                        M115:AD115,
                        ""),
                    ""))
            ),
            IF(
                Parameters!$D$17=1,
                IFERROR(
                    IF(
                        OR(
                            IF(
                                ISNUMBER(M115:AD115),
                                IF(
                                    M$5:AD$5=1,
                                    M115:AD115,
                                    ""),
                                "")
                            =0),
                        0,
                        GEOMEAN(IF(
                            ISNUMBER(M115:AD115),
                            IF(
                                M$5:AD$5=1,
                                M115:AD115,
                                ""),
                            ""))
                    ),
                    IF(
                        OR(IF(
                            ISNUMBER(M115:AD115),
                            IF(
                                M$5:AD$5=2,
                                M115:AD115,
                                ""),
                            "")
                            =0),
                        0,
                        GEOMEAN(IF(
                            ISNUMBER(M115:AD115),
                            IF(
                                M$5:AD$5=2,
                                M115:AD115,
                                ""),
                            "")))
                )
            )
        )
    )
)</f>
        <v>7</v>
      </c>
      <c r="J115" s="242">
        <v>45103</v>
      </c>
      <c r="K115" s="242">
        <v>45142</v>
      </c>
      <c r="L115" s="91" t="s">
        <v>184</v>
      </c>
      <c r="M115" s="192">
        <v>0</v>
      </c>
      <c r="N115" s="192">
        <v>2.8488269536073298</v>
      </c>
      <c r="O115" s="192" t="s">
        <v>409</v>
      </c>
      <c r="P115" s="192">
        <v>0</v>
      </c>
      <c r="Q115" s="192" t="s">
        <v>409</v>
      </c>
      <c r="R115" s="192">
        <v>7</v>
      </c>
      <c r="S115" s="192">
        <v>0</v>
      </c>
      <c r="T115" s="192" t="s">
        <v>409</v>
      </c>
      <c r="U115" s="192">
        <v>74.7</v>
      </c>
      <c r="V115" s="192" t="s">
        <v>409</v>
      </c>
      <c r="W115" s="192" t="s">
        <v>409</v>
      </c>
      <c r="X115" s="192" t="s">
        <v>409</v>
      </c>
      <c r="Y115" s="192">
        <v>0.214285714285714</v>
      </c>
      <c r="Z115" s="192">
        <v>-100</v>
      </c>
      <c r="AA115" s="34"/>
      <c r="AB115" s="34"/>
      <c r="AC115" s="192"/>
      <c r="AD115" s="192"/>
      <c r="AE115" s="192"/>
      <c r="AF115" s="192"/>
      <c r="AG115" s="192"/>
      <c r="AH115" s="192"/>
    </row>
    <row r="116" spans="1:34" x14ac:dyDescent="0.2">
      <c r="A116" s="84">
        <v>109</v>
      </c>
      <c r="B116" s="84" t="str">
        <f ca="1"/>
        <v>Lebanon</v>
      </c>
      <c r="C116" s="84" t="str">
        <f ca="1"/>
        <v>LBN</v>
      </c>
      <c r="D116" s="219" t="str">
        <f ca="1"/>
        <v>MEA           Middle East &amp; North Africa</v>
      </c>
      <c r="E116" s="219" t="str">
        <f ca="1"/>
        <v>IBRD</v>
      </c>
      <c r="F116" s="190" t="str">
        <f t="shared" ca="1" si="13"/>
        <v/>
      </c>
      <c r="G116" s="80">
        <f>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8.4515425472851753</v>
      </c>
      <c r="H116" s="80" cm="1">
        <f t="array" ref="H116">IF(
    SUM(IF(
            ISNUMBER(
                IF(
                    $M$4:$AD$4,
                    (M116:AD116),
                    "")),
            1,
            0))
        =0,
    NA(),
    IF(
        Parameters!$D$15=1,
        IF(
            SUM(--(ISNUMBER(IF($M$4:$AD$4=1,(M116:AD116),""))))&gt;0,
            MAX(IF(
                ISNUMBER(M116:AD116),
                IF(
                    M$4:AD$4=1,
                    M116:AD116,
                    ""),
                "")),
            MAX(IF(
                ISNUMBER(M116:AD116),
                IF(
                    M$4:AD$4=2,
                    M116:AD116,
                    ""),
                ""))
        ),
        IF(
            Parameters!$D$16=1,
            IFERROR(
                AVERAGE(IF(
                    ISNUMBER(M116:AD116),
                    IF(
                        M$4:AD$4=1,
                        M116:AD116,
                        ""),
                    "")),
                AVERAGE(IF(
                    ISNUMBER(M116:AD116),
                    IF(
                        M$4:AD$4=2,
                        M116:AD116,
                        ""),
                    ""))
            ),
            IF(
                Parameters!$D$17=1,
                IFERROR(
                    IF(
                        OR(
                            IF(
                                ISNUMBER(M116:AD116),
                                IF(
                                    M$4:AD$4=1,
                                    M116:AD116,
                                    ""),
                                "")
                            =0),
                        0,
                        GEOMEAN(IF(
                            ISNUMBER(M116:AD116),
                            IF(
                                M$4:AD$4=1,
                                M116:AD116,
                                ""),
                            ""))
                    ),
                    IF(
                        OR(IF(
                            ISNUMBER(M116:AD116),
                            IF(
                                M$4:AD$4=2,
                                M116:AD116,
                                ""),
                            "")
                            =0),
                        0,
                        GEOMEAN(IF(
                            ISNUMBER(M116:AD116),
                            IF(
                                M$4:AD$4=2,
                                M116:AD116,
                                ""),
                            "")))
                )
            )
        )
    )
)</f>
        <v>10</v>
      </c>
      <c r="I116" s="191" cm="1">
        <f t="array" ref="I116">IF(
    SUM(IF(
            ISNUMBER(
                IF(
                    $M$5:$AD$5,
                    (M116:AD116),
                    "")),
            1,
            0))
        =0,
    NA(),
    IF(
        Parameters!$D$15=1,
        IF(
            SUM(--(ISNUMBER(IF($M$5:$AD$5=1,(M116:AD116),""))))&gt;0,
            MAX(IF(
                ISNUMBER(M116:AD116),
                IF(
                    M$5:AD$5=1,
                    M116:AD116,
                    ""),
                "")),
            MAX(IF(
                ISNUMBER(M116:AD116),
                IF(
                    M$5:AD$5=2,
                    M116:AD116,
                    ""),
                ""))
        ),
        IF(
            Parameters!$D$16=1,
            IFERROR(
                AVERAGE(IF(
                    ISNUMBER(M116:AD116),
                    IF(
                        M$5:AD$5=1,
                        M116:AD116,
                        ""),
                    "")),
                AVERAGE(IF(
                    ISNUMBER(M116:AD116),
                    IF(
                        M$5:AD$5=2,
                        M116:AD116,
                        ""),
                    ""))
            ),
            IF(
                Parameters!$D$17=1,
                IFERROR(
                    IF(
                        OR(
                            IF(
                                ISNUMBER(M116:AD116),
                                IF(
                                    M$5:AD$5=1,
                                    M116:AD116,
                                    ""),
                                "")
                            =0),
                        0,
                        GEOMEAN(IF(
                            ISNUMBER(M116:AD116),
                            IF(
                                M$5:AD$5=1,
                                M116:AD116,
                                ""),
                            ""))
                    ),
                    IF(
                        OR(IF(
                            ISNUMBER(M116:AD116),
                            IF(
                                M$5:AD$5=2,
                                M116:AD116,
                                ""),
                            "")
                            =0),
                        0,
                        GEOMEAN(IF(
                            ISNUMBER(M116:AD116),
                            IF(
                                M$5:AD$5=2,
                                M116:AD116,
                                ""),
                            "")))
                )
            )
        )
    )
)</f>
        <v>7.1428571428571601</v>
      </c>
      <c r="J116" s="242">
        <v>44778</v>
      </c>
      <c r="K116" s="242">
        <v>45142</v>
      </c>
      <c r="L116" s="91" t="s">
        <v>186</v>
      </c>
      <c r="M116" s="192">
        <v>10</v>
      </c>
      <c r="N116" s="192">
        <v>6.6193332157346898</v>
      </c>
      <c r="O116" s="192">
        <v>0</v>
      </c>
      <c r="P116" s="192">
        <v>0</v>
      </c>
      <c r="Q116" s="192" t="s">
        <v>409</v>
      </c>
      <c r="R116" s="192">
        <v>7.1428571428571601</v>
      </c>
      <c r="S116" s="192">
        <v>0</v>
      </c>
      <c r="T116" s="192" t="s">
        <v>623</v>
      </c>
      <c r="U116" s="192">
        <v>91.8</v>
      </c>
      <c r="V116" s="192">
        <v>-0.66234156049221005</v>
      </c>
      <c r="W116" s="192" t="s">
        <v>409</v>
      </c>
      <c r="X116" s="192" t="s">
        <v>409</v>
      </c>
      <c r="Y116" s="192">
        <v>0.14285714285714299</v>
      </c>
      <c r="Z116" s="192">
        <v>-100</v>
      </c>
      <c r="AA116" s="34"/>
      <c r="AB116" s="34"/>
      <c r="AC116" s="192"/>
      <c r="AD116" s="192"/>
      <c r="AE116" s="192"/>
      <c r="AF116" s="192"/>
      <c r="AG116" s="192"/>
      <c r="AH116" s="192"/>
    </row>
    <row r="117" spans="1:34" x14ac:dyDescent="0.2">
      <c r="A117" s="84">
        <v>110</v>
      </c>
      <c r="B117" s="84" t="str">
        <f ca="1"/>
        <v>Liberia</v>
      </c>
      <c r="C117" s="84" t="str">
        <f ca="1"/>
        <v>LBR</v>
      </c>
      <c r="D117" s="219" t="str">
        <f ca="1"/>
        <v>SSF           Sub-Saharan Africa</v>
      </c>
      <c r="E117" s="219" t="str">
        <f ca="1"/>
        <v>IDA</v>
      </c>
      <c r="F117" s="190" t="str">
        <f t="shared" ca="1" si="13"/>
        <v/>
      </c>
      <c r="G117" s="80">
        <f>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0</v>
      </c>
      <c r="H117" s="80" cm="1">
        <f t="array" ref="H117">IF(
    SUM(IF(
            ISNUMBER(
                IF(
                    $M$4:$AD$4,
                    (M117:AD117),
                    "")),
            1,
            0))
        =0,
    NA(),
    IF(
        Parameters!$D$15=1,
        IF(
            SUM(--(ISNUMBER(IF($M$4:$AD$4=1,(M117:AD117),""))))&gt;0,
            MAX(IF(
                ISNUMBER(M117:AD117),
                IF(
                    M$4:AD$4=1,
                    M117:AD117,
                    ""),
                "")),
            MAX(IF(
                ISNUMBER(M117:AD117),
                IF(
                    M$4:AD$4=2,
                    M117:AD117,
                    ""),
                ""))
        ),
        IF(
            Parameters!$D$16=1,
            IFERROR(
                AVERAGE(IF(
                    ISNUMBER(M117:AD117),
                    IF(
                        M$4:AD$4=1,
                        M117:AD117,
                        ""),
                    "")),
                AVERAGE(IF(
                    ISNUMBER(M117:AD117),
                    IF(
                        M$4:AD$4=2,
                        M117:AD117,
                        ""),
                    ""))
            ),
            IF(
                Parameters!$D$17=1,
                IFERROR(
                    IF(
                        OR(
                            IF(
                                ISNUMBER(M117:AD117),
                                IF(
                                    M$4:AD$4=1,
                                    M117:AD117,
                                    ""),
                                "")
                            =0),
                        0,
                        GEOMEAN(IF(
                            ISNUMBER(M117:AD117),
                            IF(
                                M$4:AD$4=1,
                                M117:AD117,
                                ""),
                            ""))
                    ),
                    IF(
                        OR(IF(
                            ISNUMBER(M117:AD117),
                            IF(
                                M$4:AD$4=2,
                                M117:AD117,
                                ""),
                            "")
                            =0),
                        0,
                        GEOMEAN(IF(
                            ISNUMBER(M117:AD117),
                            IF(
                                M$4:AD$4=2,
                                M117:AD117,
                                ""),
                            "")))
                )
            )
        )
    )
)</f>
        <v>5.9798906332686501</v>
      </c>
      <c r="I117" s="191" cm="1">
        <f t="array" ref="I117">IF(
    SUM(IF(
            ISNUMBER(
                IF(
                    $M$5:$AD$5,
                    (M117:AD117),
                    "")),
            1,
            0))
        =0,
    NA(),
    IF(
        Parameters!$D$15=1,
        IF(
            SUM(--(ISNUMBER(IF($M$5:$AD$5=1,(M117:AD117),""))))&gt;0,
            MAX(IF(
                ISNUMBER(M117:AD117),
                IF(
                    M$5:AD$5=1,
                    M117:AD117,
                    ""),
                "")),
            MAX(IF(
                ISNUMBER(M117:AD117),
                IF(
                    M$5:AD$5=2,
                    M117:AD117,
                    ""),
                ""))
        ),
        IF(
            Parameters!$D$16=1,
            IFERROR(
                AVERAGE(IF(
                    ISNUMBER(M117:AD117),
                    IF(
                        M$5:AD$5=1,
                        M117:AD117,
                        ""),
                    "")),
                AVERAGE(IF(
                    ISNUMBER(M117:AD117),
                    IF(
                        M$5:AD$5=2,
                        M117:AD117,
                        ""),
                    ""))
            ),
            IF(
                Parameters!$D$17=1,
                IFERROR(
                    IF(
                        OR(
                            IF(
                                ISNUMBER(M117:AD117),
                                IF(
                                    M$5:AD$5=1,
                                    M117:AD117,
                                    ""),
                                "")
                            =0),
                        0,
                        GEOMEAN(IF(
                            ISNUMBER(M117:AD117),
                            IF(
                                M$5:AD$5=1,
                                M117:AD117,
                                ""),
                            ""))
                    ),
                    IF(
                        OR(IF(
                            ISNUMBER(M117:AD117),
                            IF(
                                M$5:AD$5=2,
                                M117:AD117,
                                ""),
                            "")
                            =0),
                        0,
                        GEOMEAN(IF(
                            ISNUMBER(M117:AD117),
                            IF(
                                M$5:AD$5=2,
                                M117:AD117,
                                ""),
                            "")))
                )
            )
        )
    )
)</f>
        <v>0</v>
      </c>
      <c r="J117" s="242">
        <v>45103</v>
      </c>
      <c r="K117" s="242">
        <v>45022</v>
      </c>
      <c r="L117" s="91" t="s">
        <v>188</v>
      </c>
      <c r="M117" s="192">
        <v>0</v>
      </c>
      <c r="N117" s="192">
        <v>5.9798906332686501</v>
      </c>
      <c r="O117" s="192" t="s">
        <v>409</v>
      </c>
      <c r="P117" s="192">
        <v>0</v>
      </c>
      <c r="Q117" s="192" t="s">
        <v>409</v>
      </c>
      <c r="R117" s="192">
        <v>0</v>
      </c>
      <c r="S117" s="192">
        <v>0</v>
      </c>
      <c r="T117" s="192" t="s">
        <v>409</v>
      </c>
      <c r="U117" s="192">
        <v>88.9</v>
      </c>
      <c r="V117" s="192" t="s">
        <v>409</v>
      </c>
      <c r="W117" s="192" t="s">
        <v>409</v>
      </c>
      <c r="X117" s="192" t="s">
        <v>409</v>
      </c>
      <c r="Y117" s="192">
        <v>0</v>
      </c>
      <c r="Z117" s="192">
        <v>-100</v>
      </c>
      <c r="AA117" s="34"/>
      <c r="AB117" s="34"/>
      <c r="AC117" s="192"/>
      <c r="AD117" s="192"/>
      <c r="AE117" s="192"/>
      <c r="AF117" s="192"/>
      <c r="AG117" s="192"/>
      <c r="AH117" s="192"/>
    </row>
    <row r="118" spans="1:34" x14ac:dyDescent="0.2">
      <c r="A118" s="84">
        <v>111</v>
      </c>
      <c r="B118" s="84" t="str">
        <f ca="1"/>
        <v>Libya</v>
      </c>
      <c r="C118" s="84" t="str">
        <f ca="1"/>
        <v>LBY</v>
      </c>
      <c r="D118" s="219" t="str">
        <f ca="1"/>
        <v>MEA           Middle East &amp; North Africa</v>
      </c>
      <c r="E118" s="219" t="str">
        <f ca="1"/>
        <v>IBRD</v>
      </c>
      <c r="F118" s="190" t="str">
        <f t="shared" ca="1" si="13"/>
        <v/>
      </c>
      <c r="G118" s="80">
        <f>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0</v>
      </c>
      <c r="H118" s="80" cm="1">
        <f t="array" ref="H118">IF(
    SUM(IF(
            ISNUMBER(
                IF(
                    $M$4:$AD$4,
                    (M118:AD118),
                    "")),
            1,
            0))
        =0,
    NA(),
    IF(
        Parameters!$D$15=1,
        IF(
            SUM(--(ISNUMBER(IF($M$4:$AD$4=1,(M118:AD118),""))))&gt;0,
            MAX(IF(
                ISNUMBER(M118:AD118),
                IF(
                    M$4:AD$4=1,
                    M118:AD118,
                    ""),
                "")),
            MAX(IF(
                ISNUMBER(M118:AD118),
                IF(
                    M$4:AD$4=2,
                    M118:AD118,
                    ""),
                ""))
        ),
        IF(
            Parameters!$D$16=1,
            IFERROR(
                AVERAGE(IF(
                    ISNUMBER(M118:AD118),
                    IF(
                        M$4:AD$4=1,
                        M118:AD118,
                        ""),
                    "")),
                AVERAGE(IF(
                    ISNUMBER(M118:AD118),
                    IF(
                        M$4:AD$4=2,
                        M118:AD118,
                        ""),
                    ""))
            ),
            IF(
                Parameters!$D$17=1,
                IFERROR(
                    IF(
                        OR(
                            IF(
                                ISNUMBER(M118:AD118),
                                IF(
                                    M$4:AD$4=1,
                                    M118:AD118,
                                    ""),
                                "")
                            =0),
                        0,
                        GEOMEAN(IF(
                            ISNUMBER(M118:AD118),
                            IF(
                                M$4:AD$4=1,
                                M118:AD118,
                                ""),
                            ""))
                    ),
                    IF(
                        OR(IF(
                            ISNUMBER(M118:AD118),
                            IF(
                                M$4:AD$4=2,
                                M118:AD118,
                                ""),
                            "")
                            =0),
                        0,
                        GEOMEAN(IF(
                            ISNUMBER(M118:AD118),
                            IF(
                                M$4:AD$4=2,
                                M118:AD118,
                                ""),
                            "")))
                )
            )
        )
    )
)</f>
        <v>10</v>
      </c>
      <c r="I118" s="191" cm="1">
        <f t="array" ref="I118">IF(
    SUM(IF(
            ISNUMBER(
                IF(
                    $M$5:$AD$5,
                    (M118:AD118),
                    "")),
            1,
            0))
        =0,
    NA(),
    IF(
        Parameters!$D$15=1,
        IF(
            SUM(--(ISNUMBER(IF($M$5:$AD$5=1,(M118:AD118),""))))&gt;0,
            MAX(IF(
                ISNUMBER(M118:AD118),
                IF(
                    M$5:AD$5=1,
                    M118:AD118,
                    ""),
                "")),
            MAX(IF(
                ISNUMBER(M118:AD118),
                IF(
                    M$5:AD$5=2,
                    M118:AD118,
                    ""),
                ""))
        ),
        IF(
            Parameters!$D$16=1,
            IFERROR(
                AVERAGE(IF(
                    ISNUMBER(M118:AD118),
                    IF(
                        M$5:AD$5=1,
                        M118:AD118,
                        ""),
                    "")),
                AVERAGE(IF(
                    ISNUMBER(M118:AD118),
                    IF(
                        M$5:AD$5=2,
                        M118:AD118,
                        ""),
                    ""))
            ),
            IF(
                Parameters!$D$17=1,
                IFERROR(
                    IF(
                        OR(
                            IF(
                                ISNUMBER(M118:AD118),
                                IF(
                                    M$5:AD$5=1,
                                    M118:AD118,
                                    ""),
                                "")
                            =0),
                        0,
                        GEOMEAN(IF(
                            ISNUMBER(M118:AD118),
                            IF(
                                M$5:AD$5=1,
                                M118:AD118,
                                ""),
                            ""))
                    ),
                    IF(
                        OR(IF(
                            ISNUMBER(M118:AD118),
                            IF(
                                M$5:AD$5=2,
                                M118:AD118,
                                ""),
                            "")
                            =0),
                        0,
                        GEOMEAN(IF(
                            ISNUMBER(M118:AD118),
                            IF(
                                M$5:AD$5=2,
                                M118:AD118,
                                ""),
                            "")))
                )
            )
        )
    )
)</f>
        <v>0</v>
      </c>
      <c r="J118" s="242">
        <v>44778</v>
      </c>
      <c r="K118" s="242">
        <v>45142</v>
      </c>
      <c r="L118" s="91" t="s">
        <v>190</v>
      </c>
      <c r="M118" s="192">
        <v>10</v>
      </c>
      <c r="N118" s="192">
        <v>7.5674722173222699</v>
      </c>
      <c r="O118" s="192" t="s">
        <v>409</v>
      </c>
      <c r="P118" s="192">
        <v>0</v>
      </c>
      <c r="Q118" s="192" t="s">
        <v>409</v>
      </c>
      <c r="R118" s="192">
        <v>0</v>
      </c>
      <c r="S118" s="192">
        <v>0</v>
      </c>
      <c r="T118" s="192" t="s">
        <v>623</v>
      </c>
      <c r="U118" s="192">
        <v>96.1</v>
      </c>
      <c r="V118" s="192" t="s">
        <v>409</v>
      </c>
      <c r="W118" s="192" t="s">
        <v>409</v>
      </c>
      <c r="X118" s="192" t="s">
        <v>409</v>
      </c>
      <c r="Y118" s="192">
        <v>0</v>
      </c>
      <c r="Z118" s="192">
        <v>-100</v>
      </c>
      <c r="AA118" s="34"/>
      <c r="AB118" s="34"/>
      <c r="AC118" s="192"/>
      <c r="AD118" s="192"/>
      <c r="AE118" s="192"/>
      <c r="AF118" s="192"/>
      <c r="AG118" s="192"/>
      <c r="AH118" s="192"/>
    </row>
    <row r="119" spans="1:34" x14ac:dyDescent="0.2">
      <c r="A119" s="84">
        <v>112</v>
      </c>
      <c r="B119" s="84" t="str">
        <f ca="1"/>
        <v>St. Lucia</v>
      </c>
      <c r="C119" s="84" t="str">
        <f ca="1"/>
        <v>LCA</v>
      </c>
      <c r="D119" s="219" t="str">
        <f ca="1"/>
        <v>LCN           Latin America &amp; Caribbean</v>
      </c>
      <c r="E119" s="219" t="str">
        <f ca="1"/>
        <v>Blend</v>
      </c>
      <c r="F119" s="190" t="str">
        <f t="shared" ca="1" si="13"/>
        <v/>
      </c>
      <c r="G119" s="80">
        <f>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0</v>
      </c>
      <c r="H119" s="80" cm="1">
        <f t="array" ref="H119">IF(
    SUM(IF(
            ISNUMBER(
                IF(
                    $M$4:$AD$4,
                    (M119:AD119),
                    "")),
            1,
            0))
        =0,
    NA(),
    IF(
        Parameters!$D$15=1,
        IF(
            SUM(--(ISNUMBER(IF($M$4:$AD$4=1,(M119:AD119),""))))&gt;0,
            MAX(IF(
                ISNUMBER(M119:AD119),
                IF(
                    M$4:AD$4=1,
                    M119:AD119,
                    ""),
                "")),
            MAX(IF(
                ISNUMBER(M119:AD119),
                IF(
                    M$4:AD$4=2,
                    M119:AD119,
                    ""),
                ""))
        ),
        IF(
            Parameters!$D$16=1,
            IFERROR(
                AVERAGE(IF(
                    ISNUMBER(M119:AD119),
                    IF(
                        M$4:AD$4=1,
                        M119:AD119,
                        ""),
                    "")),
                AVERAGE(IF(
                    ISNUMBER(M119:AD119),
                    IF(
                        M$4:AD$4=2,
                        M119:AD119,
                        ""),
                    ""))
            ),
            IF(
                Parameters!$D$17=1,
                IFERROR(
                    IF(
                        OR(
                            IF(
                                ISNUMBER(M119:AD119),
                                IF(
                                    M$4:AD$4=1,
                                    M119:AD119,
                                    ""),
                                "")
                            =0),
                        0,
                        GEOMEAN(IF(
                            ISNUMBER(M119:AD119),
                            IF(
                                M$4:AD$4=1,
                                M119:AD119,
                                ""),
                            ""))
                    ),
                    IF(
                        OR(IF(
                            ISNUMBER(M119:AD119),
                            IF(
                                M$4:AD$4=2,
                                M119:AD119,
                                ""),
                            "")
                            =0),
                        0,
                        GEOMEAN(IF(
                            ISNUMBER(M119:AD119),
                            IF(
                                M$4:AD$4=2,
                                M119:AD119,
                                ""),
                            "")))
                )
            )
        )
    )
)</f>
        <v>0</v>
      </c>
      <c r="I119" s="191" cm="1">
        <f t="array" ref="I119">IF(
    SUM(IF(
            ISNUMBER(
                IF(
                    $M$5:$AD$5,
                    (M119:AD119),
                    "")),
            1,
            0))
        =0,
    NA(),
    IF(
        Parameters!$D$15=1,
        IF(
            SUM(--(ISNUMBER(IF($M$5:$AD$5=1,(M119:AD119),""))))&gt;0,
            MAX(IF(
                ISNUMBER(M119:AD119),
                IF(
                    M$5:AD$5=1,
                    M119:AD119,
                    ""),
                "")),
            MAX(IF(
                ISNUMBER(M119:AD119),
                IF(
                    M$5:AD$5=2,
                    M119:AD119,
                    ""),
                ""))
        ),
        IF(
            Parameters!$D$16=1,
            IFERROR(
                AVERAGE(IF(
                    ISNUMBER(M119:AD119),
                    IF(
                        M$5:AD$5=1,
                        M119:AD119,
                        ""),
                    "")),
                AVERAGE(IF(
                    ISNUMBER(M119:AD119),
                    IF(
                        M$5:AD$5=2,
                        M119:AD119,
                        ""),
                    ""))
            ),
            IF(
                Parameters!$D$17=1,
                IFERROR(
                    IF(
                        OR(
                            IF(
                                ISNUMBER(M119:AD119),
                                IF(
                                    M$5:AD$5=1,
                                    M119:AD119,
                                    ""),
                                "")
                            =0),
                        0,
                        GEOMEAN(IF(
                            ISNUMBER(M119:AD119),
                            IF(
                                M$5:AD$5=1,
                                M119:AD119,
                                ""),
                            ""))
                    ),
                    IF(
                        OR(IF(
                            ISNUMBER(M119:AD119),
                            IF(
                                M$5:AD$5=2,
                                M119:AD119,
                                ""),
                            "")
                            =0),
                        0,
                        GEOMEAN(IF(
                            ISNUMBER(M119:AD119),
                            IF(
                                M$5:AD$5=2,
                                M119:AD119,
                                ""),
                            "")))
                )
            )
        )
    )
)</f>
        <v>0</v>
      </c>
      <c r="J119" s="242" t="s">
        <v>409</v>
      </c>
      <c r="K119" s="242">
        <v>44753</v>
      </c>
      <c r="L119" s="91" t="s">
        <v>191</v>
      </c>
      <c r="M119" s="192">
        <v>0</v>
      </c>
      <c r="N119" s="192" t="s">
        <v>409</v>
      </c>
      <c r="O119" s="192" t="s">
        <v>409</v>
      </c>
      <c r="P119" s="192">
        <v>0</v>
      </c>
      <c r="Q119" s="192" t="s">
        <v>409</v>
      </c>
      <c r="R119" s="192" t="s">
        <v>409</v>
      </c>
      <c r="S119" s="192" t="s">
        <v>409</v>
      </c>
      <c r="T119" s="192" t="s">
        <v>409</v>
      </c>
      <c r="U119" s="192" t="s">
        <v>409</v>
      </c>
      <c r="V119" s="192" t="s">
        <v>409</v>
      </c>
      <c r="W119" s="192" t="s">
        <v>409</v>
      </c>
      <c r="X119" s="192" t="s">
        <v>409</v>
      </c>
      <c r="Y119" s="192" t="s">
        <v>409</v>
      </c>
      <c r="Z119" s="192" t="s">
        <v>409</v>
      </c>
      <c r="AA119" s="34"/>
      <c r="AB119" s="34"/>
      <c r="AC119" s="192"/>
      <c r="AD119" s="192"/>
      <c r="AE119" s="192"/>
      <c r="AF119" s="192"/>
      <c r="AG119" s="192"/>
      <c r="AH119" s="192"/>
    </row>
    <row r="120" spans="1:34" x14ac:dyDescent="0.2">
      <c r="A120" s="84">
        <v>113</v>
      </c>
      <c r="B120" s="84" t="str">
        <f ca="1"/>
        <v>Liechtenstein</v>
      </c>
      <c r="C120" s="84" t="str">
        <f ca="1"/>
        <v>LIE</v>
      </c>
      <c r="D120" s="219" t="str">
        <f ca="1"/>
        <v>ECS           Europe &amp; Central Asia</v>
      </c>
      <c r="E120" s="219" t="str">
        <f ca="1"/>
        <v>NA</v>
      </c>
      <c r="F120" s="190" t="str">
        <f t="shared" ca="1" si="13"/>
        <v/>
      </c>
      <c r="G120" s="80">
        <f>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$M$4:$AD$4,
                    (M120:AD120),
                    "")),
            1,
            0))
        =0,
    NA(),
    IF(
        Parameters!$D$15=1,
        IF(
            SUM(--(ISNUMBER(IF($M$4:$AD$4=1,(M120:AD120),""))))&gt;0,
            MAX(IF(
                ISNUMBER(M120:AD120),
                IF(
                    M$4:AD$4=1,
                    M120:AD120,
                    ""),
                "")),
            MAX(IF(
                ISNUMBER(M120:AD120),
                IF(
                    M$4:AD$4=2,
                    M120:AD120,
                    ""),
                ""))
        ),
        IF(
            Parameters!$D$16=1,
            IFERROR(
                AVERAGE(IF(
                    ISNUMBER(M120:AD120),
                    IF(
                        M$4:AD$4=1,
                        M120:AD120,
                        ""),
                    "")),
                AVERAGE(IF(
                    ISNUMBER(M120:AD120),
                    IF(
                        M$4:AD$4=2,
                        M120:AD120,
                        ""),
                    ""))
            ),
            IF(
                Parameters!$D$17=1,
                IFERROR(
                    IF(
                        OR(
                            IF(
                                ISNUMBER(M120:AD120),
                                IF(
                                    M$4:AD$4=1,
                                    M120:AD120,
                                    ""),
                                "")
                            =0),
                        0,
                        GEOMEAN(IF(
                            ISNUMBER(M120:AD120),
                            IF(
                                M$4:AD$4=1,
                                M120:AD120,
                                ""),
                            ""))
                    ),
                    IF(
                        OR(IF(
                            ISNUMBER(M120:AD120),
                            IF(
                                M$4:AD$4=2,
                                M120:AD120,
                                ""),
                            "")
                            =0),
                        0,
                        GEOMEAN(IF(
                            ISNUMBER(M120:AD120),
                            IF(
                                M$4:AD$4=2,
                                M120:AD120,
                                ""),
                            "")))
                )
            )
        )
    )
)</f>
        <v>0</v>
      </c>
      <c r="I120" s="191" cm="1">
        <f t="array" ref="I120">IF(
    SUM(IF(
            ISNUMBER(
                IF(
                    $M$5:$AD$5,
                    (M120:AD120),
                    "")),
            1,
            0))
        =0,
    NA(),
    IF(
        Parameters!$D$15=1,
        IF(
            SUM(--(ISNUMBER(IF($M$5:$AD$5=1,(M120:AD120),""))))&gt;0,
            MAX(IF(
                ISNUMBER(M120:AD120),
                IF(
                    M$5:AD$5=1,
                    M120:AD120,
                    ""),
                "")),
            MAX(IF(
                ISNUMBER(M120:AD120),
                IF(
                    M$5:AD$5=2,
                    M120:AD120,
                    ""),
                ""))
        ),
        IF(
            Parameters!$D$16=1,
            IFERROR(
                AVERAGE(IF(
                    ISNUMBER(M120:AD120),
                    IF(
                        M$5:AD$5=1,
                        M120:AD120,
                        ""),
                    "")),
                AVERAGE(IF(
                    ISNUMBER(M120:AD120),
                    IF(
                        M$5:AD$5=2,
                        M120:AD120,
                        ""),
                    ""))
            ),
            IF(
                Parameters!$D$17=1,
                IFERROR(
                    IF(
                        OR(
                            IF(
                                ISNUMBER(M120:AD120),
                                IF(
                                    M$5:AD$5=1,
                                    M120:AD120,
                                    ""),
                                "")
                            =0),
                        0,
                        GEOMEAN(IF(
                            ISNUMBER(M120:AD120),
                            IF(
                                M$5:AD$5=1,
                                M120:AD120,
                                ""),
                            ""))
                    ),
                    IF(
                        OR(IF(
                            ISNUMBER(M120:AD120),
                            IF(
                                M$5:AD$5=2,
                                M120:AD120,
                                ""),
                            "")
                            =0),
                        0,
                        GEOMEAN(IF(
                            ISNUMBER(M120:AD120),
                            IF(
                                M$5:AD$5=2,
                                M120:AD120,
                                ""),
                            "")))
                )
            )
        )
    )
)</f>
        <v>0</v>
      </c>
      <c r="J120" s="242" t="s">
        <v>409</v>
      </c>
      <c r="K120" s="242">
        <v>44860</v>
      </c>
      <c r="L120" s="91" t="s">
        <v>193</v>
      </c>
      <c r="M120" s="192">
        <v>0</v>
      </c>
      <c r="N120" s="192" t="s">
        <v>409</v>
      </c>
      <c r="O120" s="192" t="s">
        <v>409</v>
      </c>
      <c r="P120" s="192">
        <v>0</v>
      </c>
      <c r="Q120" s="192" t="s">
        <v>409</v>
      </c>
      <c r="R120" s="192">
        <v>0</v>
      </c>
      <c r="S120" s="192" t="s">
        <v>409</v>
      </c>
      <c r="T120" s="192" t="s">
        <v>409</v>
      </c>
      <c r="U120" s="192" t="s">
        <v>409</v>
      </c>
      <c r="V120" s="192" t="s">
        <v>409</v>
      </c>
      <c r="W120" s="192" t="s">
        <v>409</v>
      </c>
      <c r="X120" s="192" t="s">
        <v>409</v>
      </c>
      <c r="Y120" s="192">
        <v>0</v>
      </c>
      <c r="Z120" s="192" t="s">
        <v>409</v>
      </c>
      <c r="AA120" s="34"/>
      <c r="AB120" s="34"/>
      <c r="AC120" s="192"/>
      <c r="AD120" s="192"/>
      <c r="AE120" s="192"/>
      <c r="AF120" s="192"/>
      <c r="AG120" s="192"/>
      <c r="AH120" s="192"/>
    </row>
    <row r="121" spans="1:34" x14ac:dyDescent="0.2">
      <c r="A121" s="84">
        <v>114</v>
      </c>
      <c r="B121" s="84" t="str">
        <f ca="1"/>
        <v>Sri Lanka</v>
      </c>
      <c r="C121" s="84" t="str">
        <f ca="1"/>
        <v>LKA</v>
      </c>
      <c r="D121" s="219" t="str">
        <f ca="1"/>
        <v>SAS           South Asia</v>
      </c>
      <c r="E121" s="219" t="str">
        <f ca="1"/>
        <v>IBRD</v>
      </c>
      <c r="F121" s="190" t="str">
        <f t="shared" ca="1" si="13"/>
        <v/>
      </c>
      <c r="G121" s="80">
        <f>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3.3510624787387888</v>
      </c>
      <c r="H121" s="80" cm="1">
        <f t="array" ref="H121">IF(
    SUM(IF(
            ISNUMBER(
                IF(
                    $M$4:$AD$4,
                    (M121:AD121),
                    "")),
            1,
            0))
        =0,
    NA(),
    IF(
        Parameters!$D$15=1,
        IF(
            SUM(--(ISNUMBER(IF($M$4:$AD$4=1,(M121:AD121),""))))&gt;0,
            MAX(IF(
                ISNUMBER(M121:AD121),
                IF(
                    M$4:AD$4=1,
                    M121:AD121,
                    ""),
                "")),
            MAX(IF(
                ISNUMBER(M121:AD121),
                IF(
                    M$4:AD$4=2,
                    M121:AD121,
                    ""),
                ""))
        ),
        IF(
            Parameters!$D$16=1,
            IFERROR(
                AVERAGE(IF(
                    ISNUMBER(M121:AD121),
                    IF(
                        M$4:AD$4=1,
                        M121:AD121,
                        ""),
                    "")),
                AVERAGE(IF(
                    ISNUMBER(M121:AD121),
                    IF(
                        M$4:AD$4=2,
                        M121:AD121,
                        ""),
                    ""))
            ),
            IF(
                Parameters!$D$17=1,
                IFERROR(
                    IF(
                        OR(
                            IF(
                                ISNUMBER(M121:AD121),
                                IF(
                                    M$4:AD$4=1,
                                    M121:AD121,
                                    ""),
                                "")
                            =0),
                        0,
                        GEOMEAN(IF(
                            ISNUMBER(M121:AD121),
                            IF(
                                M$4:AD$4=1,
                                M121:AD121,
                                ""),
                            ""))
                    ),
                    IF(
                        OR(IF(
                            ISNUMBER(M121:AD121),
                            IF(
                                M$4:AD$4=2,
                                M121:AD121,
                                ""),
                            "")
                            =0),
                        0,
                        GEOMEAN(IF(
                            ISNUMBER(M121:AD121),
                            IF(
                                M$4:AD$4=2,
                                M121:AD121,
                                ""),
                            "")))
                )
            )
        )
    )
)</f>
        <v>6.2885870523901897</v>
      </c>
      <c r="I121" s="191" cm="1">
        <f t="array" ref="I121">IF(
    SUM(IF(
            ISNUMBER(
                IF(
                    $M$5:$AD$5,
                    (M121:AD121),
                    "")),
            1,
            0))
        =0,
    NA(),
    IF(
        Parameters!$D$15=1,
        IF(
            SUM(--(ISNUMBER(IF($M$5:$AD$5=1,(M121:AD121),""))))&gt;0,
            MAX(IF(
                ISNUMBER(M121:AD121),
                IF(
                    M$5:AD$5=1,
                    M121:AD121,
                    ""),
                "")),
            MAX(IF(
                ISNUMBER(M121:AD121),
                IF(
                    M$5:AD$5=2,
                    M121:AD121,
                    ""),
                ""))
        ),
        IF(
            Parameters!$D$16=1,
            IFERROR(
                AVERAGE(IF(
                    ISNUMBER(M121:AD121),
                    IF(
                        M$5:AD$5=1,
                        M121:AD121,
                        ""),
                    "")),
                AVERAGE(IF(
                    ISNUMBER(M121:AD121),
                    IF(
                        M$5:AD$5=2,
                        M121:AD121,
                        ""),
                    ""))
            ),
            IF(
                Parameters!$D$17=1,
                IFERROR(
                    IF(
                        OR(
                            IF(
                                ISNUMBER(M121:AD121),
                                IF(
                                    M$5:AD$5=1,
                                    M121:AD121,
                                    ""),
                                "")
                            =0),
                        0,
                        GEOMEAN(IF(
                            ISNUMBER(M121:AD121),
                            IF(
                                M$5:AD$5=1,
                                M121:AD121,
                                ""),
                            ""))
                    ),
                    IF(
                        OR(IF(
                            ISNUMBER(M121:AD121),
                            IF(
                                M$5:AD$5=2,
                                M121:AD121,
                                ""),
                            "")
                            =0),
                        0,
                        GEOMEAN(IF(
                            ISNUMBER(M121:AD121),
                            IF(
                                M$5:AD$5=2,
                                M121:AD121,
                                ""),
                            "")))
                )
            )
        )
    )
)</f>
        <v>1.78571428571427</v>
      </c>
      <c r="J121" s="242">
        <v>45103</v>
      </c>
      <c r="K121" s="242">
        <v>45142</v>
      </c>
      <c r="L121" s="91" t="s">
        <v>195</v>
      </c>
      <c r="M121" s="192">
        <v>0</v>
      </c>
      <c r="N121" s="192">
        <v>6.2885870523901897</v>
      </c>
      <c r="O121" s="192" t="s">
        <v>409</v>
      </c>
      <c r="P121" s="192">
        <v>0</v>
      </c>
      <c r="Q121" s="192" t="s">
        <v>409</v>
      </c>
      <c r="R121" s="192">
        <v>1.78571428571427</v>
      </c>
      <c r="S121" s="192">
        <v>0</v>
      </c>
      <c r="T121" s="192" t="s">
        <v>409</v>
      </c>
      <c r="U121" s="192">
        <v>90.3</v>
      </c>
      <c r="V121" s="192" t="s">
        <v>409</v>
      </c>
      <c r="W121" s="192" t="s">
        <v>409</v>
      </c>
      <c r="X121" s="192" t="s">
        <v>409</v>
      </c>
      <c r="Y121" s="192">
        <v>3.5714285714285497E-2</v>
      </c>
      <c r="Z121" s="192">
        <v>-100</v>
      </c>
      <c r="AA121" s="34"/>
      <c r="AB121" s="34"/>
      <c r="AC121" s="192"/>
      <c r="AD121" s="192"/>
      <c r="AE121" s="192"/>
      <c r="AF121" s="192"/>
      <c r="AG121" s="192"/>
      <c r="AH121" s="192"/>
    </row>
    <row r="122" spans="1:34" x14ac:dyDescent="0.2">
      <c r="A122" s="84">
        <v>115</v>
      </c>
      <c r="B122" s="84" t="str">
        <f ca="1"/>
        <v>Lesotho</v>
      </c>
      <c r="C122" s="84" t="str">
        <f ca="1"/>
        <v>LSO</v>
      </c>
      <c r="D122" s="219" t="str">
        <f ca="1"/>
        <v>SSF           Sub-Saharan Africa</v>
      </c>
      <c r="E122" s="219" t="str">
        <f ca="1"/>
        <v>IDA</v>
      </c>
      <c r="F122" s="190" t="str">
        <f t="shared" ca="1" si="13"/>
        <v/>
      </c>
      <c r="G122" s="80">
        <f>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$M$4:$AD$4,
                    (M122:AD122),
                    "")),
            1,
            0))
        =0,
    NA(),
    IF(
        Parameters!$D$15=1,
        IF(
            SUM(--(ISNUMBER(IF($M$4:$AD$4=1,(M122:AD122),""))))&gt;0,
            MAX(IF(
                ISNUMBER(M122:AD122),
                IF(
                    M$4:AD$4=1,
                    M122:AD122,
                    ""),
                "")),
            MAX(IF(
                ISNUMBER(M122:AD122),
                IF(
                    M$4:AD$4=2,
                    M122:AD122,
                    ""),
                ""))
        ),
        IF(
            Parameters!$D$16=1,
            IFERROR(
                AVERAGE(IF(
                    ISNUMBER(M122:AD122),
                    IF(
                        M$4:AD$4=1,
                        M122:AD122,
                        ""),
                    "")),
                AVERAGE(IF(
                    ISNUMBER(M122:AD122),
                    IF(
                        M$4:AD$4=2,
                        M122:AD122,
                        ""),
                    ""))
            ),
            IF(
                Parameters!$D$17=1,
                IFERROR(
                    IF(
                        OR(
                            IF(
                                ISNUMBER(M122:AD122),
                                IF(
                                    M$4:AD$4=1,
                                    M122:AD122,
                                    ""),
                                "")
                            =0),
                        0,
                        GEOMEAN(IF(
                            ISNUMBER(M122:AD122),
                            IF(
                                M$4:AD$4=1,
                                M122:AD122,
                                ""),
                            ""))
                    ),
                    IF(
                        OR(IF(
                            ISNUMBER(M122:AD122),
                            IF(
                                M$4:AD$4=2,
                                M122:AD122,
                                ""),
                            "")
                            =0),
                        0,
                        GEOMEAN(IF(
                            ISNUMBER(M122:AD122),
                            IF(
                                M$4:AD$4=2,
                                M122:AD122,
                                ""),
                            "")))
                )
            )
        )
    )
)</f>
        <v>3.2016228611747999</v>
      </c>
      <c r="I122" s="191" cm="1">
        <f t="array" ref="I122">IF(
    SUM(IF(
            ISNUMBER(
                IF(
                    $M$5:$AD$5,
                    (M122:AD122),
                    "")),
            1,
            0))
        =0,
    NA(),
    IF(
        Parameters!$D$15=1,
        IF(
            SUM(--(ISNUMBER(IF($M$5:$AD$5=1,(M122:AD122),""))))&gt;0,
            MAX(IF(
                ISNUMBER(M122:AD122),
                IF(
                    M$5:AD$5=1,
                    M122:AD122,
                    ""),
                "")),
            MAX(IF(
                ISNUMBER(M122:AD122),
                IF(
                    M$5:AD$5=2,
                    M122:AD122,
                    ""),
                ""))
        ),
        IF(
            Parameters!$D$16=1,
            IFERROR(
                AVERAGE(IF(
                    ISNUMBER(M122:AD122),
                    IF(
                        M$5:AD$5=1,
                        M122:AD122,
                        ""),
                    "")),
                AVERAGE(IF(
                    ISNUMBER(M122:AD122),
                    IF(
                        M$5:AD$5=2,
                        M122:AD122,
                        ""),
                    ""))
            ),
            IF(
                Parameters!$D$17=1,
                IFERROR(
                    IF(
                        OR(
                            IF(
                                ISNUMBER(M122:AD122),
                                IF(
                                    M$5:AD$5=1,
                                    M122:AD122,
                                    ""),
                                "")
                            =0),
                        0,
                        GEOMEAN(IF(
                            ISNUMBER(M122:AD122),
                            IF(
                                M$5:AD$5=1,
                                M122:AD122,
                                ""),
                            ""))
                    ),
                    IF(
                        OR(IF(
                            ISNUMBER(M122:AD122),
                            IF(
                                M$5:AD$5=2,
                                M122:AD122,
                                ""),
                            "")
                            =0),
                        0,
                        GEOMEAN(IF(
                            ISNUMBER(M122:AD122),
                            IF(
                                M$5:AD$5=2,
                                M122:AD122,
                                ""),
                            "")))
                )
            )
        )
    )
)</f>
        <v>0</v>
      </c>
      <c r="J122" s="242">
        <v>45103</v>
      </c>
      <c r="K122" s="242">
        <v>45099</v>
      </c>
      <c r="L122" s="91" t="s">
        <v>197</v>
      </c>
      <c r="M122" s="192">
        <v>0</v>
      </c>
      <c r="N122" s="192">
        <v>3.2016228611747999</v>
      </c>
      <c r="O122" s="192" t="s">
        <v>409</v>
      </c>
      <c r="P122" s="192">
        <v>0</v>
      </c>
      <c r="Q122" s="192" t="s">
        <v>409</v>
      </c>
      <c r="R122" s="192">
        <v>0</v>
      </c>
      <c r="S122" s="192">
        <v>0</v>
      </c>
      <c r="T122" s="192" t="s">
        <v>409</v>
      </c>
      <c r="U122" s="192">
        <v>76.3</v>
      </c>
      <c r="V122" s="192" t="s">
        <v>409</v>
      </c>
      <c r="W122" s="192" t="s">
        <v>409</v>
      </c>
      <c r="X122" s="192" t="s">
        <v>409</v>
      </c>
      <c r="Y122" s="192">
        <v>0</v>
      </c>
      <c r="Z122" s="192">
        <v>-100</v>
      </c>
      <c r="AA122" s="34"/>
      <c r="AB122" s="34"/>
      <c r="AC122" s="192"/>
      <c r="AD122" s="192"/>
      <c r="AE122" s="192"/>
      <c r="AF122" s="192"/>
      <c r="AG122" s="192"/>
      <c r="AH122" s="192"/>
    </row>
    <row r="123" spans="1:34" x14ac:dyDescent="0.2">
      <c r="A123" s="84">
        <v>116</v>
      </c>
      <c r="B123" s="84" t="str">
        <f ca="1"/>
        <v>Lithuania</v>
      </c>
      <c r="C123" s="84" t="str">
        <f ca="1"/>
        <v>LTU</v>
      </c>
      <c r="D123" s="219" t="str">
        <f ca="1"/>
        <v>ECS           Europe &amp; Central Asia</v>
      </c>
      <c r="E123" s="219" t="str">
        <f ca="1"/>
        <v>NA</v>
      </c>
      <c r="F123" s="190" t="str">
        <f t="shared" ca="1" si="13"/>
        <v/>
      </c>
      <c r="G123" s="80">
        <f>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$M$4:$AD$4,
                    (M123:AD123),
                    "")),
            1,
            0))
        =0,
    NA(),
    IF(
        Parameters!$D$15=1,
        IF(
            SUM(--(ISNUMBER(IF($M$4:$AD$4=1,(M123:AD123),""))))&gt;0,
            MAX(IF(
                ISNUMBER(M123:AD123),
                IF(
                    M$4:AD$4=1,
                    M123:AD123,
                    ""),
                "")),
            MAX(IF(
                ISNUMBER(M123:AD123),
                IF(
                    M$4:AD$4=2,
                    M123:AD123,
                    ""),
                ""))
        ),
        IF(
            Parameters!$D$16=1,
            IFERROR(
                AVERAGE(IF(
                    ISNUMBER(M123:AD123),
                    IF(
                        M$4:AD$4=1,
                        M123:AD123,
                        ""),
                    "")),
                AVERAGE(IF(
                    ISNUMBER(M123:AD123),
                    IF(
                        M$4:AD$4=2,
                        M123:AD123,
                        ""),
                    ""))
            ),
            IF(
                Parameters!$D$17=1,
                IFERROR(
                    IF(
                        OR(
                            IF(
                                ISNUMBER(M123:AD123),
                                IF(
                                    M$4:AD$4=1,
                                    M123:AD123,
                                    ""),
                                "")
                            =0),
                        0,
                        GEOMEAN(IF(
                            ISNUMBER(M123:AD123),
                            IF(
                                M$4:AD$4=1,
                                M123:AD123,
                                ""),
                            ""))
                    ),
                    IF(
                        OR(IF(
                            ISNUMBER(M123:AD123),
                            IF(
                                M$4:AD$4=2,
                                M123:AD123,
                                ""),
                            "")
                            =0),
                        0,
                        GEOMEAN(IF(
                            ISNUMBER(M123:AD123),
                            IF(
                                M$4:AD$4=2,
                                M123:AD123,
                                ""),
                            "")))
                )
            )
        )
    )
)</f>
        <v>0</v>
      </c>
      <c r="I123" s="191" cm="1">
        <f t="array" ref="I123">IF(
    SUM(IF(
            ISNUMBER(
                IF(
                    $M$5:$AD$5,
                    (M123:AD123),
                    "")),
            1,
            0))
        =0,
    NA(),
    IF(
        Parameters!$D$15=1,
        IF(
            SUM(--(ISNUMBER(IF($M$5:$AD$5=1,(M123:AD123),""))))&gt;0,
            MAX(IF(
                ISNUMBER(M123:AD123),
                IF(
                    M$5:AD$5=1,
                    M123:AD123,
                    ""),
                "")),
            MAX(IF(
                ISNUMBER(M123:AD123),
                IF(
                    M$5:AD$5=2,
                    M123:AD123,
                    ""),
                ""))
        ),
        IF(
            Parameters!$D$16=1,
            IFERROR(
                AVERAGE(IF(
                    ISNUMBER(M123:AD123),
                    IF(
                        M$5:AD$5=1,
                        M123:AD123,
                        ""),
                    "")),
                AVERAGE(IF(
                    ISNUMBER(M123:AD123),
                    IF(
                        M$5:AD$5=2,
                        M123:AD123,
                        ""),
                    ""))
            ),
            IF(
                Parameters!$D$17=1,
                IFERROR(
                    IF(
                        OR(
                            IF(
                                ISNUMBER(M123:AD123),
                                IF(
                                    M$5:AD$5=1,
                                    M123:AD123,
                                    ""),
                                "")
                            =0),
                        0,
                        GEOMEAN(IF(
                            ISNUMBER(M123:AD123),
                            IF(
                                M$5:AD$5=1,
                                M123:AD123,
                                ""),
                            ""))
                    ),
                    IF(
                        OR(IF(
                            ISNUMBER(M123:AD123),
                            IF(
                                M$5:AD$5=2,
                                M123:AD123,
                                ""),
                            "")
                            =0),
                        0,
                        GEOMEAN(IF(
                            ISNUMBER(M123:AD123),
                            IF(
                                M$5:AD$5=2,
                                M123:AD123,
                                ""),
                            "")))
                )
            )
        )
    )
)</f>
        <v>0</v>
      </c>
      <c r="J123" s="242">
        <v>45103</v>
      </c>
      <c r="K123" s="242">
        <v>45142</v>
      </c>
      <c r="L123" s="91" t="s">
        <v>199</v>
      </c>
      <c r="M123" s="192">
        <v>0</v>
      </c>
      <c r="N123" s="192">
        <v>0</v>
      </c>
      <c r="O123" s="192" t="s">
        <v>409</v>
      </c>
      <c r="P123" s="192">
        <v>0</v>
      </c>
      <c r="Q123" s="192" t="s">
        <v>409</v>
      </c>
      <c r="R123" s="192">
        <v>0</v>
      </c>
      <c r="S123" s="192" t="s">
        <v>409</v>
      </c>
      <c r="T123" s="192" t="s">
        <v>409</v>
      </c>
      <c r="U123" s="192">
        <v>39.4</v>
      </c>
      <c r="V123" s="192" t="s">
        <v>409</v>
      </c>
      <c r="W123" s="192" t="s">
        <v>409</v>
      </c>
      <c r="X123" s="192" t="s">
        <v>409</v>
      </c>
      <c r="Y123" s="192">
        <v>-0.32142857142857101</v>
      </c>
      <c r="Z123" s="192" t="s">
        <v>409</v>
      </c>
      <c r="AA123" s="34"/>
      <c r="AB123" s="34"/>
      <c r="AC123" s="192"/>
      <c r="AD123" s="192"/>
      <c r="AE123" s="192"/>
      <c r="AF123" s="192"/>
      <c r="AG123" s="192"/>
      <c r="AH123" s="192"/>
    </row>
    <row r="124" spans="1:34" x14ac:dyDescent="0.2">
      <c r="A124" s="84">
        <v>117</v>
      </c>
      <c r="B124" s="84" t="str">
        <f ca="1"/>
        <v>Luxembourg</v>
      </c>
      <c r="C124" s="84" t="str">
        <f ca="1"/>
        <v>LUX</v>
      </c>
      <c r="D124" s="219" t="str">
        <f ca="1"/>
        <v>ECS           Europe &amp; Central Asia</v>
      </c>
      <c r="E124" s="219" t="str">
        <f ca="1"/>
        <v>NA</v>
      </c>
      <c r="F124" s="190" t="str">
        <f t="shared" ca="1" si="13"/>
        <v/>
      </c>
      <c r="G124" s="80">
        <f>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$M$4:$AD$4,
                    (M124:AD124),
                    "")),
            1,
            0))
        =0,
    NA(),
    IF(
        Parameters!$D$15=1,
        IF(
            SUM(--(ISNUMBER(IF($M$4:$AD$4=1,(M124:AD124),""))))&gt;0,
            MAX(IF(
                ISNUMBER(M124:AD124),
                IF(
                    M$4:AD$4=1,
                    M124:AD124,
                    ""),
                "")),
            MAX(IF(
                ISNUMBER(M124:AD124),
                IF(
                    M$4:AD$4=2,
                    M124:AD124,
                    ""),
                ""))
        ),
        IF(
            Parameters!$D$16=1,
            IFERROR(
                AVERAGE(IF(
                    ISNUMBER(M124:AD124),
                    IF(
                        M$4:AD$4=1,
                        M124:AD124,
                        ""),
                    "")),
                AVERAGE(IF(
                    ISNUMBER(M124:AD124),
                    IF(
                        M$4:AD$4=2,
                        M124:AD124,
                        ""),
                    ""))
            ),
            IF(
                Parameters!$D$17=1,
                IFERROR(
                    IF(
                        OR(
                            IF(
                                ISNUMBER(M124:AD124),
                                IF(
                                    M$4:AD$4=1,
                                    M124:AD124,
                                    ""),
                                "")
                            =0),
                        0,
                        GEOMEAN(IF(
                            ISNUMBER(M124:AD124),
                            IF(
                                M$4:AD$4=1,
                                M124:AD124,
                                ""),
                            ""))
                    ),
                    IF(
                        OR(IF(
                            ISNUMBER(M124:AD124),
                            IF(
                                M$4:AD$4=2,
                                M124:AD124,
                                ""),
                            "")
                            =0),
                        0,
                        GEOMEAN(IF(
                            ISNUMBER(M124:AD124),
                            IF(
                                M$4:AD$4=2,
                                M124:AD124,
                                ""),
                            "")))
                )
            )
        )
    )
)</f>
        <v>0</v>
      </c>
      <c r="I124" s="191" cm="1">
        <f t="array" ref="I124">IF(
    SUM(IF(
            ISNUMBER(
                IF(
                    $M$5:$AD$5,
                    (M124:AD124),
                    "")),
            1,
            0))
        =0,
    NA(),
    IF(
        Parameters!$D$15=1,
        IF(
            SUM(--(ISNUMBER(IF($M$5:$AD$5=1,(M124:AD124),""))))&gt;0,
            MAX(IF(
                ISNUMBER(M124:AD124),
                IF(
                    M$5:AD$5=1,
                    M124:AD124,
                    ""),
                "")),
            MAX(IF(
                ISNUMBER(M124:AD124),
                IF(
                    M$5:AD$5=2,
                    M124:AD124,
                    ""),
                ""))
        ),
        IF(
            Parameters!$D$16=1,
            IFERROR(
                AVERAGE(IF(
                    ISNUMBER(M124:AD124),
                    IF(
                        M$5:AD$5=1,
                        M124:AD124,
                        ""),
                    "")),
                AVERAGE(IF(
                    ISNUMBER(M124:AD124),
                    IF(
                        M$5:AD$5=2,
                        M124:AD124,
                        ""),
                    ""))
            ),
            IF(
                Parameters!$D$17=1,
                IFERROR(
                    IF(
                        OR(
                            IF(
                                ISNUMBER(M124:AD124),
                                IF(
                                    M$5:AD$5=1,
                                    M124:AD124,
                                    ""),
                                "")
                            =0),
                        0,
                        GEOMEAN(IF(
                            ISNUMBER(M124:AD124),
                            IF(
                                M$5:AD$5=1,
                                M124:AD124,
                                ""),
                            ""))
                    ),
                    IF(
                        OR(IF(
                            ISNUMBER(M124:AD124),
                            IF(
                                M$5:AD$5=2,
                                M124:AD124,
                                ""),
                            "")
                            =0),
                        0,
                        GEOMEAN(IF(
                            ISNUMBER(M124:AD124),
                            IF(
                                M$5:AD$5=2,
                                M124:AD124,
                                ""),
                            "")))
                )
            )
        )
    )
)</f>
        <v>0</v>
      </c>
      <c r="J124" s="242">
        <v>45103</v>
      </c>
      <c r="K124" s="242">
        <v>45142</v>
      </c>
      <c r="L124" s="91" t="s">
        <v>201</v>
      </c>
      <c r="M124" s="192">
        <v>0</v>
      </c>
      <c r="N124" s="192">
        <v>0</v>
      </c>
      <c r="O124" s="192" t="s">
        <v>409</v>
      </c>
      <c r="P124" s="192">
        <v>0</v>
      </c>
      <c r="Q124" s="192" t="s">
        <v>409</v>
      </c>
      <c r="R124" s="192">
        <v>0</v>
      </c>
      <c r="S124" s="192" t="s">
        <v>409</v>
      </c>
      <c r="T124" s="192" t="s">
        <v>409</v>
      </c>
      <c r="U124" s="192">
        <v>19.5</v>
      </c>
      <c r="V124" s="192" t="s">
        <v>409</v>
      </c>
      <c r="W124" s="192" t="s">
        <v>409</v>
      </c>
      <c r="X124" s="192" t="s">
        <v>409</v>
      </c>
      <c r="Y124" s="192">
        <v>-0.14285714285714199</v>
      </c>
      <c r="Z124" s="192" t="s">
        <v>409</v>
      </c>
      <c r="AA124" s="34"/>
      <c r="AB124" s="34"/>
      <c r="AC124" s="192"/>
      <c r="AD124" s="192"/>
      <c r="AE124" s="192"/>
      <c r="AF124" s="192"/>
      <c r="AG124" s="192"/>
      <c r="AH124" s="192"/>
    </row>
    <row r="125" spans="1:34" x14ac:dyDescent="0.2">
      <c r="A125" s="84">
        <v>118</v>
      </c>
      <c r="B125" s="84" t="str">
        <f ca="1"/>
        <v>Latvia</v>
      </c>
      <c r="C125" s="84" t="str">
        <f ca="1"/>
        <v>LVA</v>
      </c>
      <c r="D125" s="219" t="str">
        <f ca="1"/>
        <v>ECS           Europe &amp; Central Asia</v>
      </c>
      <c r="E125" s="219" t="str">
        <f ca="1"/>
        <v>NA</v>
      </c>
      <c r="F125" s="190" t="str">
        <f t="shared" ca="1" si="13"/>
        <v/>
      </c>
      <c r="G125" s="80">
        <f>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$M$4:$AD$4,
                    (M125:AD125),
                    "")),
            1,
            0))
        =0,
    NA(),
    IF(
        Parameters!$D$15=1,
        IF(
            SUM(--(ISNUMBER(IF($M$4:$AD$4=1,(M125:AD125),""))))&gt;0,
            MAX(IF(
                ISNUMBER(M125:AD125),
                IF(
                    M$4:AD$4=1,
                    M125:AD125,
                    ""),
                "")),
            MAX(IF(
                ISNUMBER(M125:AD125),
                IF(
                    M$4:AD$4=2,
                    M125:AD125,
                    ""),
                ""))
        ),
        IF(
            Parameters!$D$16=1,
            IFERROR(
                AVERAGE(IF(
                    ISNUMBER(M125:AD125),
                    IF(
                        M$4:AD$4=1,
                        M125:AD125,
                        ""),
                    "")),
                AVERAGE(IF(
                    ISNUMBER(M125:AD125),
                    IF(
                        M$4:AD$4=2,
                        M125:AD125,
                        ""),
                    ""))
            ),
            IF(
                Parameters!$D$17=1,
                IFERROR(
                    IF(
                        OR(
                            IF(
                                ISNUMBER(M125:AD125),
                                IF(
                                    M$4:AD$4=1,
                                    M125:AD125,
                                    ""),
                                "")
                            =0),
                        0,
                        GEOMEAN(IF(
                            ISNUMBER(M125:AD125),
                            IF(
                                M$4:AD$4=1,
                                M125:AD125,
                                ""),
                            ""))
                    ),
                    IF(
                        OR(IF(
                            ISNUMBER(M125:AD125),
                            IF(
                                M$4:AD$4=2,
                                M125:AD125,
                                ""),
                            "")
                            =0),
                        0,
                        GEOMEAN(IF(
                            ISNUMBER(M125:AD125),
                            IF(
                                M$4:AD$4=2,
                                M125:AD125,
                                ""),
                            "")))
                )
            )
        )
    )
)</f>
        <v>0</v>
      </c>
      <c r="I125" s="191" cm="1">
        <f t="array" ref="I125">IF(
    SUM(IF(
            ISNUMBER(
                IF(
                    $M$5:$AD$5,
                    (M125:AD125),
                    "")),
            1,
            0))
        =0,
    NA(),
    IF(
        Parameters!$D$15=1,
        IF(
            SUM(--(ISNUMBER(IF($M$5:$AD$5=1,(M125:AD125),""))))&gt;0,
            MAX(IF(
                ISNUMBER(M125:AD125),
                IF(
                    M$5:AD$5=1,
                    M125:AD125,
                    ""),
                "")),
            MAX(IF(
                ISNUMBER(M125:AD125),
                IF(
                    M$5:AD$5=2,
                    M125:AD125,
                    ""),
                ""))
        ),
        IF(
            Parameters!$D$16=1,
            IFERROR(
                AVERAGE(IF(
                    ISNUMBER(M125:AD125),
                    IF(
                        M$5:AD$5=1,
                        M125:AD125,
                        ""),
                    "")),
                AVERAGE(IF(
                    ISNUMBER(M125:AD125),
                    IF(
                        M$5:AD$5=2,
                        M125:AD125,
                        ""),
                    ""))
            ),
            IF(
                Parameters!$D$17=1,
                IFERROR(
                    IF(
                        OR(
                            IF(
                                ISNUMBER(M125:AD125),
                                IF(
                                    M$5:AD$5=1,
                                    M125:AD125,
                                    ""),
                                "")
                            =0),
                        0,
                        GEOMEAN(IF(
                            ISNUMBER(M125:AD125),
                            IF(
                                M$5:AD$5=1,
                                M125:AD125,
                                ""),
                            ""))
                    ),
                    IF(
                        OR(IF(
                            ISNUMBER(M125:AD125),
                            IF(
                                M$5:AD$5=2,
                                M125:AD125,
                                ""),
                            "")
                            =0),
                        0,
                        GEOMEAN(IF(
                            ISNUMBER(M125:AD125),
                            IF(
                                M$5:AD$5=2,
                                M125:AD125,
                                ""),
                            "")))
                )
            )
        )
    )
)</f>
        <v>0</v>
      </c>
      <c r="J125" s="242">
        <v>45103</v>
      </c>
      <c r="K125" s="242">
        <v>45142</v>
      </c>
      <c r="L125" s="91" t="s">
        <v>203</v>
      </c>
      <c r="M125" s="192">
        <v>0</v>
      </c>
      <c r="N125" s="192">
        <v>0</v>
      </c>
      <c r="O125" s="192" t="s">
        <v>409</v>
      </c>
      <c r="P125" s="192">
        <v>0</v>
      </c>
      <c r="Q125" s="192" t="s">
        <v>409</v>
      </c>
      <c r="R125" s="192">
        <v>0</v>
      </c>
      <c r="S125" s="192" t="s">
        <v>409</v>
      </c>
      <c r="T125" s="192" t="s">
        <v>409</v>
      </c>
      <c r="U125" s="192">
        <v>43.3</v>
      </c>
      <c r="V125" s="192" t="s">
        <v>409</v>
      </c>
      <c r="W125" s="192" t="s">
        <v>409</v>
      </c>
      <c r="X125" s="192" t="s">
        <v>409</v>
      </c>
      <c r="Y125" s="192">
        <v>-0.214285714285714</v>
      </c>
      <c r="Z125" s="192" t="s">
        <v>409</v>
      </c>
      <c r="AA125" s="34"/>
      <c r="AB125" s="34"/>
      <c r="AC125" s="192"/>
      <c r="AD125" s="192"/>
      <c r="AE125" s="192"/>
      <c r="AF125" s="192"/>
      <c r="AG125" s="192"/>
      <c r="AH125" s="192"/>
    </row>
    <row r="126" spans="1:34" x14ac:dyDescent="0.2">
      <c r="A126" s="84">
        <v>119</v>
      </c>
      <c r="B126" s="84" t="str">
        <f ca="1"/>
        <v>Macao SAR, China</v>
      </c>
      <c r="C126" s="84" t="str">
        <f ca="1"/>
        <v>MAC</v>
      </c>
      <c r="D126" s="219" t="str">
        <f ca="1"/>
        <v>EAS           East Asia &amp; Pacific</v>
      </c>
      <c r="E126" s="219" t="str">
        <f ca="1"/>
        <v>NA</v>
      </c>
      <c r="F126" s="190" t="str">
        <f t="shared" ca="1" si="13"/>
        <v/>
      </c>
      <c r="G126" s="80">
        <f>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cm="1">
        <f t="array" ref="H126">IF(
    SUM(IF(
            ISNUMBER(
                IF(
                    $M$4:$AD$4,
                    (M126:AD126),
                    "")),
            1,
            0))
        =0,
    NA(),
    IF(
        Parameters!$D$15=1,
        IF(
            SUM(--(ISNUMBER(IF($M$4:$AD$4=1,(M126:AD126),""))))&gt;0,
            MAX(IF(
                ISNUMBER(M126:AD126),
                IF(
                    M$4:AD$4=1,
                    M126:AD126,
                    ""),
                "")),
            MAX(IF(
                ISNUMBER(M126:AD126),
                IF(
                    M$4:AD$4=2,
                    M126:AD126,
                    ""),
                ""))
        ),
        IF(
            Parameters!$D$16=1,
            IFERROR(
                AVERAGE(IF(
                    ISNUMBER(M126:AD126),
                    IF(
                        M$4:AD$4=1,
                        M126:AD126,
                        ""),
                    "")),
                AVERAGE(IF(
                    ISNUMBER(M126:AD126),
                    IF(
                        M$4:AD$4=2,
                        M126:AD126,
                        ""),
                    ""))
            ),
            IF(
                Parameters!$D$17=1,
                IFERROR(
                    IF(
                        OR(
                            IF(
                                ISNUMBER(M126:AD126),
                                IF(
                                    M$4:AD$4=1,
                                    M126:AD126,
                                    ""),
                                "")
                            =0),
                        0,
                        GEOMEAN(IF(
                            ISNUMBER(M126:AD126),
                            IF(
                                M$4:AD$4=1,
                                M126:AD126,
                                ""),
                            ""))
                    ),
                    IF(
                        OR(IF(
                            ISNUMBER(M126:AD126),
                            IF(
                                M$4:AD$4=2,
                                M126:AD126,
                                ""),
                            "")
                            =0),
                        0,
                        GEOMEAN(IF(
                            ISNUMBER(M126:AD126),
                            IF(
                                M$4:AD$4=2,
                                M126:AD126,
                                ""),
                            "")))
                )
            )
        )
    )
)</f>
        <v>0</v>
      </c>
      <c r="I126" s="191" cm="1">
        <f t="array" ref="I126">IF(
    SUM(IF(
            ISNUMBER(
                IF(
                    $M$5:$AD$5,
                    (M126:AD126),
                    "")),
            1,
            0))
        =0,
    NA(),
    IF(
        Parameters!$D$15=1,
        IF(
            SUM(--(ISNUMBER(IF($M$5:$AD$5=1,(M126:AD126),""))))&gt;0,
            MAX(IF(
                ISNUMBER(M126:AD126),
                IF(
                    M$5:AD$5=1,
                    M126:AD126,
                    ""),
                "")),
            MAX(IF(
                ISNUMBER(M126:AD126),
                IF(
                    M$5:AD$5=2,
                    M126:AD126,
                    ""),
                ""))
        ),
        IF(
            Parameters!$D$16=1,
            IFERROR(
                AVERAGE(IF(
                    ISNUMBER(M126:AD126),
                    IF(
                        M$5:AD$5=1,
                        M126:AD126,
                        ""),
                    "")),
                AVERAGE(IF(
                    ISNUMBER(M126:AD126),
                    IF(
                        M$5:AD$5=2,
                        M126:AD126,
                        ""),
                    ""))
            ),
            IF(
                Parameters!$D$17=1,
                IFERROR(
                    IF(
                        OR(
                            IF(
                                ISNUMBER(M126:AD126),
                                IF(
                                    M$5:AD$5=1,
                                    M126:AD126,
                                    ""),
                                "")
                            =0),
                        0,
                        GEOMEAN(IF(
                            ISNUMBER(M126:AD126),
                            IF(
                                M$5:AD$5=1,
                                M126:AD126,
                                ""),
                            ""))
                    ),
                    IF(
                        OR(IF(
                            ISNUMBER(M126:AD126),
                            IF(
                                M$5:AD$5=2,
                                M126:AD126,
                                ""),
                            "")
                            =0),
                        0,
                        GEOMEAN(IF(
                            ISNUMBER(M126:AD126),
                            IF(
                                M$5:AD$5=2,
                                M126:AD126,
                                ""),
                            "")))
                )
            )
        )
    )
)</f>
        <v>0</v>
      </c>
      <c r="J126" s="242">
        <v>44887</v>
      </c>
      <c r="K126" s="242">
        <v>44887</v>
      </c>
      <c r="L126" s="91" t="s">
        <v>712</v>
      </c>
      <c r="M126" s="192">
        <v>0</v>
      </c>
      <c r="N126" s="192" t="s">
        <v>409</v>
      </c>
      <c r="O126" s="192" t="s">
        <v>409</v>
      </c>
      <c r="P126" s="192">
        <v>0</v>
      </c>
      <c r="Q126" s="192" t="s">
        <v>409</v>
      </c>
      <c r="R126" s="192">
        <v>0</v>
      </c>
      <c r="S126" s="192" t="s">
        <v>409</v>
      </c>
      <c r="T126" s="192" t="s">
        <v>409</v>
      </c>
      <c r="U126" s="192" t="s">
        <v>409</v>
      </c>
      <c r="V126" s="192" t="s">
        <v>409</v>
      </c>
      <c r="W126" s="192" t="s">
        <v>409</v>
      </c>
      <c r="X126" s="192" t="s">
        <v>409</v>
      </c>
      <c r="Y126" s="192">
        <v>0</v>
      </c>
      <c r="Z126" s="192" t="s">
        <v>409</v>
      </c>
      <c r="AA126" s="34"/>
      <c r="AB126" s="34"/>
      <c r="AC126" s="192"/>
      <c r="AD126" s="192"/>
      <c r="AE126" s="192"/>
      <c r="AF126" s="192"/>
      <c r="AG126" s="192"/>
      <c r="AH126" s="192"/>
    </row>
    <row r="127" spans="1:34" x14ac:dyDescent="0.2">
      <c r="A127" s="84">
        <v>120</v>
      </c>
      <c r="B127" s="84" t="str">
        <f ca="1"/>
        <v>St. Martin (French part)</v>
      </c>
      <c r="C127" s="84" t="str">
        <f ca="1"/>
        <v>MAF</v>
      </c>
      <c r="D127" s="219" t="str">
        <f ca="1"/>
        <v>LCN           Latin America &amp; Caribbean</v>
      </c>
      <c r="E127" s="219" t="str">
        <f ca="1"/>
        <v>NA</v>
      </c>
      <c r="F127" s="190" t="str">
        <f t="shared" ca="1" si="13"/>
        <v/>
      </c>
      <c r="G127" s="80">
        <f>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0</v>
      </c>
      <c r="H127" s="80" cm="1">
        <f t="array" ref="H127">IF(
    SUM(IF(
            ISNUMBER(
                IF(
                    $M$4:$AD$4,
                    (M127:AD127),
                    "")),
            1,
            0))
        =0,
    NA(),
    IF(
        Parameters!$D$15=1,
        IF(
            SUM(--(ISNUMBER(IF($M$4:$AD$4=1,(M127:AD127),""))))&gt;0,
            MAX(IF(
                ISNUMBER(M127:AD127),
                IF(
                    M$4:AD$4=1,
                    M127:AD127,
                    ""),
                "")),
            MAX(IF(
                ISNUMBER(M127:AD127),
                IF(
                    M$4:AD$4=2,
                    M127:AD127,
                    ""),
                ""))
        ),
        IF(
            Parameters!$D$16=1,
            IFERROR(
                AVERAGE(IF(
                    ISNUMBER(M127:AD127),
                    IF(
                        M$4:AD$4=1,
                        M127:AD127,
                        ""),
                    "")),
                AVERAGE(IF(
                    ISNUMBER(M127:AD127),
                    IF(
                        M$4:AD$4=2,
                        M127:AD127,
                        ""),
                    ""))
            ),
            IF(
                Parameters!$D$17=1,
                IFERROR(
                    IF(
                        OR(
                            IF(
                                ISNUMBER(M127:AD127),
                                IF(
                                    M$4:AD$4=1,
                                    M127:AD127,
                                    ""),
                                "")
                            =0),
                        0,
                        GEOMEAN(IF(
                            ISNUMBER(M127:AD127),
                            IF(
                                M$4:AD$4=1,
                                M127:AD127,
                                ""),
                            ""))
                    ),
                    IF(
                        OR(IF(
                            ISNUMBER(M127:AD127),
                            IF(
                                M$4:AD$4=2,
                                M127:AD127,
                                ""),
                            "")
                            =0),
                        0,
                        GEOMEAN(IF(
                            ISNUMBER(M127:AD127),
                            IF(
                                M$4:AD$4=2,
                                M127:AD127,
                                ""),
                            "")))
                )
            )
        )
    )
)</f>
        <v>0</v>
      </c>
      <c r="I127" s="191" cm="1">
        <f t="array" ref="I127">IF(
    SUM(IF(
            ISNUMBER(
                IF(
                    $M$5:$AD$5,
                    (M127:AD127),
                    "")),
            1,
            0))
        =0,
    NA(),
    IF(
        Parameters!$D$15=1,
        IF(
            SUM(--(ISNUMBER(IF($M$5:$AD$5=1,(M127:AD127),""))))&gt;0,
            MAX(IF(
                ISNUMBER(M127:AD127),
                IF(
                    M$5:AD$5=1,
                    M127:AD127,
                    ""),
                "")),
            MAX(IF(
                ISNUMBER(M127:AD127),
                IF(
                    M$5:AD$5=2,
                    M127:AD127,
                    ""),
                ""))
        ),
        IF(
            Parameters!$D$16=1,
            IFERROR(
                AVERAGE(IF(
                    ISNUMBER(M127:AD127),
                    IF(
                        M$5:AD$5=1,
                        M127:AD127,
                        ""),
                    "")),
                AVERAGE(IF(
                    ISNUMBER(M127:AD127),
                    IF(
                        M$5:AD$5=2,
                        M127:AD127,
                        ""),
                    ""))
            ),
            IF(
                Parameters!$D$17=1,
                IFERROR(
                    IF(
                        OR(
                            IF(
                                ISNUMBER(M127:AD127),
                                IF(
                                    M$5:AD$5=1,
                                    M127:AD127,
                                    ""),
                                "")
                            =0),
                        0,
                        GEOMEAN(IF(
                            ISNUMBER(M127:AD127),
                            IF(
                                M$5:AD$5=1,
                                M127:AD127,
                                ""),
                            ""))
                    ),
                    IF(
                        OR(IF(
                            ISNUMBER(M127:AD127),
                            IF(
                                M$5:AD$5=2,
                                M127:AD127,
                                ""),
                            "")
                            =0),
                        0,
                        GEOMEAN(IF(
                            ISNUMBER(M127:AD127),
                            IF(
                                M$5:AD$5=2,
                                M127:AD127,
                                ""),
                            "")))
                )
            )
        )
    )
)</f>
        <v>0</v>
      </c>
      <c r="J127" s="242" t="s">
        <v>409</v>
      </c>
      <c r="K127" s="242" t="s">
        <v>409</v>
      </c>
      <c r="L127" s="91" t="s">
        <v>713</v>
      </c>
      <c r="M127" s="192">
        <v>0</v>
      </c>
      <c r="N127" s="192" t="s">
        <v>409</v>
      </c>
      <c r="O127" s="192" t="s">
        <v>409</v>
      </c>
      <c r="P127" s="192">
        <v>0</v>
      </c>
      <c r="Q127" s="192" t="s">
        <v>409</v>
      </c>
      <c r="R127" s="192" t="s">
        <v>409</v>
      </c>
      <c r="S127" s="192" t="s">
        <v>409</v>
      </c>
      <c r="T127" s="192" t="s">
        <v>409</v>
      </c>
      <c r="U127" s="192" t="s">
        <v>409</v>
      </c>
      <c r="V127" s="192" t="s">
        <v>409</v>
      </c>
      <c r="W127" s="192" t="s">
        <v>409</v>
      </c>
      <c r="X127" s="192" t="s">
        <v>409</v>
      </c>
      <c r="Y127" s="192" t="s">
        <v>409</v>
      </c>
      <c r="Z127" s="192" t="s">
        <v>409</v>
      </c>
      <c r="AA127" s="34"/>
      <c r="AB127" s="34"/>
      <c r="AC127" s="192"/>
      <c r="AD127" s="192"/>
      <c r="AE127" s="192"/>
      <c r="AF127" s="192"/>
      <c r="AG127" s="192"/>
      <c r="AH127" s="192"/>
    </row>
    <row r="128" spans="1:34" x14ac:dyDescent="0.2">
      <c r="A128" s="84">
        <v>121</v>
      </c>
      <c r="B128" s="84" t="str">
        <f ca="1"/>
        <v>Morocco</v>
      </c>
      <c r="C128" s="84" t="str">
        <f ca="1"/>
        <v>MAR</v>
      </c>
      <c r="D128" s="219" t="str">
        <f ca="1"/>
        <v>MEA           Middle East &amp; North Africa</v>
      </c>
      <c r="E128" s="219" t="str">
        <f ca="1"/>
        <v>IBRD</v>
      </c>
      <c r="F128" s="190" t="str">
        <f t="shared" ca="1" si="13"/>
        <v/>
      </c>
      <c r="G128" s="80">
        <f>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0</v>
      </c>
      <c r="H128" s="80" cm="1">
        <f t="array" ref="H128">IF(
    SUM(IF(
            ISNUMBER(
                IF(
                    $M$4:$AD$4,
                    (M128:AD128),
                    "")),
            1,
            0))
        =0,
    NA(),
    IF(
        Parameters!$D$15=1,
        IF(
            SUM(--(ISNUMBER(IF($M$4:$AD$4=1,(M128:AD128),""))))&gt;0,
            MAX(IF(
                ISNUMBER(M128:AD128),
                IF(
                    M$4:AD$4=1,
                    M128:AD128,
                    ""),
                "")),
            MAX(IF(
                ISNUMBER(M128:AD128),
                IF(
                    M$4:AD$4=2,
                    M128:AD128,
                    ""),
                ""))
        ),
        IF(
            Parameters!$D$16=1,
            IFERROR(
                AVERAGE(IF(
                    ISNUMBER(M128:AD128),
                    IF(
                        M$4:AD$4=1,
                        M128:AD128,
                        ""),
                    "")),
                AVERAGE(IF(
                    ISNUMBER(M128:AD128),
                    IF(
                        M$4:AD$4=2,
                        M128:AD128,
                        ""),
                    ""))
            ),
            IF(
                Parameters!$D$17=1,
                IFERROR(
                    IF(
                        OR(
                            IF(
                                ISNUMBER(M128:AD128),
                                IF(
                                    M$4:AD$4=1,
                                    M128:AD128,
                                    ""),
                                "")
                            =0),
                        0,
                        GEOMEAN(IF(
                            ISNUMBER(M128:AD128),
                            IF(
                                M$4:AD$4=1,
                                M128:AD128,
                                ""),
                            ""))
                    ),
                    IF(
                        OR(IF(
                            ISNUMBER(M128:AD128),
                            IF(
                                M$4:AD$4=2,
                                M128:AD128,
                                ""),
                            "")
                            =0),
                        0,
                        GEOMEAN(IF(
                            ISNUMBER(M128:AD128),
                            IF(
                                M$4:AD$4=2,
                                M128:AD128,
                                ""),
                            "")))
                )
            )
        )
    )
)</f>
        <v>1.41559357911448</v>
      </c>
      <c r="I128" s="191" cm="1">
        <f t="array" ref="I128">IF(
    SUM(IF(
            ISNUMBER(
                IF(
                    $M$5:$AD$5,
                    (M128:AD128),
                    "")),
            1,
            0))
        =0,
    NA(),
    IF(
        Parameters!$D$15=1,
        IF(
            SUM(--(ISNUMBER(IF($M$5:$AD$5=1,(M128:AD128),""))))&gt;0,
            MAX(IF(
                ISNUMBER(M128:AD128),
                IF(
                    M$5:AD$5=1,
                    M128:AD128,
                    ""),
                "")),
            MAX(IF(
                ISNUMBER(M128:AD128),
                IF(
                    M$5:AD$5=2,
                    M128:AD128,
                    ""),
                ""))
        ),
        IF(
            Parameters!$D$16=1,
            IFERROR(
                AVERAGE(IF(
                    ISNUMBER(M128:AD128),
                    IF(
                        M$5:AD$5=1,
                        M128:AD128,
                        ""),
                    "")),
                AVERAGE(IF(
                    ISNUMBER(M128:AD128),
                    IF(
                        M$5:AD$5=2,
                        M128:AD128,
                        ""),
                    ""))
            ),
            IF(
                Parameters!$D$17=1,
                IFERROR(
                    IF(
                        OR(
                            IF(
                                ISNUMBER(M128:AD128),
                                IF(
                                    M$5:AD$5=1,
                                    M128:AD128,
                                    ""),
                                "")
                            =0),
                        0,
                        GEOMEAN(IF(
                            ISNUMBER(M128:AD128),
                            IF(
                                M$5:AD$5=1,
                                M128:AD128,
                                ""),
                            ""))
                    ),
                    IF(
                        OR(IF(
                            ISNUMBER(M128:AD128),
                            IF(
                                M$5:AD$5=2,
                                M128:AD128,
                                ""),
                            "")
                            =0),
                        0,
                        GEOMEAN(IF(
                            ISNUMBER(M128:AD128),
                            IF(
                                M$5:AD$5=2,
                                M128:AD128,
                                ""),
                            "")))
                )
            )
        )
    )
)</f>
        <v>0</v>
      </c>
      <c r="J128" s="242">
        <v>45103</v>
      </c>
      <c r="K128" s="242">
        <v>45142</v>
      </c>
      <c r="L128" s="91" t="s">
        <v>205</v>
      </c>
      <c r="M128" s="192">
        <v>0</v>
      </c>
      <c r="N128" s="192">
        <v>1.41559357911448</v>
      </c>
      <c r="O128" s="192" t="s">
        <v>409</v>
      </c>
      <c r="P128" s="192">
        <v>0</v>
      </c>
      <c r="Q128" s="192" t="s">
        <v>409</v>
      </c>
      <c r="R128" s="192">
        <v>0</v>
      </c>
      <c r="S128" s="192">
        <v>0</v>
      </c>
      <c r="T128" s="192" t="s">
        <v>409</v>
      </c>
      <c r="U128" s="192">
        <v>68.2</v>
      </c>
      <c r="V128" s="192" t="s">
        <v>409</v>
      </c>
      <c r="W128" s="192" t="s">
        <v>409</v>
      </c>
      <c r="X128" s="192" t="s">
        <v>409</v>
      </c>
      <c r="Y128" s="192">
        <v>-0.14285714285714199</v>
      </c>
      <c r="Z128" s="192">
        <v>-100</v>
      </c>
      <c r="AA128" s="34"/>
      <c r="AB128" s="34"/>
      <c r="AC128" s="192"/>
      <c r="AD128" s="192"/>
      <c r="AE128" s="192"/>
      <c r="AF128" s="192"/>
      <c r="AG128" s="192"/>
      <c r="AH128" s="192"/>
    </row>
    <row r="129" spans="1:34" x14ac:dyDescent="0.2">
      <c r="A129" s="84">
        <v>122</v>
      </c>
      <c r="B129" s="84" t="str">
        <f ca="1"/>
        <v>Monaco</v>
      </c>
      <c r="C129" s="84" t="str">
        <f ca="1"/>
        <v>MCO</v>
      </c>
      <c r="D129" s="219" t="str">
        <f ca="1"/>
        <v>ECS           Europe &amp; Central Asia</v>
      </c>
      <c r="E129" s="219" t="str">
        <f ca="1"/>
        <v>NA</v>
      </c>
      <c r="F129" s="190" t="str">
        <f t="shared" ca="1" si="13"/>
        <v/>
      </c>
      <c r="G129" s="80">
        <f>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0</v>
      </c>
      <c r="H129" s="80" cm="1">
        <f t="array" ref="H129">IF(
    SUM(IF(
            ISNUMBER(
                IF(
                    $M$4:$AD$4,
                    (M129:AD129),
                    "")),
            1,
            0))
        =0,
    NA(),
    IF(
        Parameters!$D$15=1,
        IF(
            SUM(--(ISNUMBER(IF($M$4:$AD$4=1,(M129:AD129),""))))&gt;0,
            MAX(IF(
                ISNUMBER(M129:AD129),
                IF(
                    M$4:AD$4=1,
                    M129:AD129,
                    ""),
                "")),
            MAX(IF(
                ISNUMBER(M129:AD129),
                IF(
                    M$4:AD$4=2,
                    M129:AD129,
                    ""),
                ""))
        ),
        IF(
            Parameters!$D$16=1,
            IFERROR(
                AVERAGE(IF(
                    ISNUMBER(M129:AD129),
                    IF(
                        M$4:AD$4=1,
                        M129:AD129,
                        ""),
                    "")),
                AVERAGE(IF(
                    ISNUMBER(M129:AD129),
                    IF(
                        M$4:AD$4=2,
                        M129:AD129,
                        ""),
                    ""))
            ),
            IF(
                Parameters!$D$17=1,
                IFERROR(
                    IF(
                        OR(
                            IF(
                                ISNUMBER(M129:AD129),
                                IF(
                                    M$4:AD$4=1,
                                    M129:AD129,
                                    ""),
                                "")
                            =0),
                        0,
                        GEOMEAN(IF(
                            ISNUMBER(M129:AD129),
                            IF(
                                M$4:AD$4=1,
                                M129:AD129,
                                ""),
                            ""))
                    ),
                    IF(
                        OR(IF(
                            ISNUMBER(M129:AD129),
                            IF(
                                M$4:AD$4=2,
                                M129:AD129,
                                ""),
                            "")
                            =0),
                        0,
                        GEOMEAN(IF(
                            ISNUMBER(M129:AD129),
                            IF(
                                M$4:AD$4=2,
                                M129:AD129,
                                ""),
                            "")))
                )
            )
        )
    )
)</f>
        <v>0</v>
      </c>
      <c r="I129" s="191" cm="1">
        <f t="array" ref="I129">IF(
    SUM(IF(
            ISNUMBER(
                IF(
                    $M$5:$AD$5,
                    (M129:AD129),
                    "")),
            1,
            0))
        =0,
    NA(),
    IF(
        Parameters!$D$15=1,
        IF(
            SUM(--(ISNUMBER(IF($M$5:$AD$5=1,(M129:AD129),""))))&gt;0,
            MAX(IF(
                ISNUMBER(M129:AD129),
                IF(
                    M$5:AD$5=1,
                    M129:AD129,
                    ""),
                "")),
            MAX(IF(
                ISNUMBER(M129:AD129),
                IF(
                    M$5:AD$5=2,
                    M129:AD129,
                    ""),
                ""))
        ),
        IF(
            Parameters!$D$16=1,
            IFERROR(
                AVERAGE(IF(
                    ISNUMBER(M129:AD129),
                    IF(
                        M$5:AD$5=1,
                        M129:AD129,
                        ""),
                    "")),
                AVERAGE(IF(
                    ISNUMBER(M129:AD129),
                    IF(
                        M$5:AD$5=2,
                        M129:AD129,
                        ""),
                    ""))
            ),
            IF(
                Parameters!$D$17=1,
                IFERROR(
                    IF(
                        OR(
                            IF(
                                ISNUMBER(M129:AD129),
                                IF(
                                    M$5:AD$5=1,
                                    M129:AD129,
                                    ""),
                                "")
                            =0),
                        0,
                        GEOMEAN(IF(
                            ISNUMBER(M129:AD129),
                            IF(
                                M$5:AD$5=1,
                                M129:AD129,
                                ""),
                            ""))
                    ),
                    IF(
                        OR(IF(
                            ISNUMBER(M129:AD129),
                            IF(
                                M$5:AD$5=2,
                                M129:AD129,
                                ""),
                            "")
                            =0),
                        0,
                        GEOMEAN(IF(
                            ISNUMBER(M129:AD129),
                            IF(
                                M$5:AD$5=2,
                                M129:AD129,
                                ""),
                            "")))
                )
            )
        )
    )
)</f>
        <v>0</v>
      </c>
      <c r="J129" s="242" t="s">
        <v>409</v>
      </c>
      <c r="K129" s="242" t="s">
        <v>409</v>
      </c>
      <c r="L129" s="91" t="s">
        <v>714</v>
      </c>
      <c r="M129" s="192">
        <v>0</v>
      </c>
      <c r="N129" s="192" t="s">
        <v>409</v>
      </c>
      <c r="O129" s="192" t="s">
        <v>409</v>
      </c>
      <c r="P129" s="192">
        <v>0</v>
      </c>
      <c r="Q129" s="192" t="s">
        <v>409</v>
      </c>
      <c r="R129" s="192" t="s">
        <v>409</v>
      </c>
      <c r="S129" s="192" t="s">
        <v>409</v>
      </c>
      <c r="T129" s="192" t="s">
        <v>409</v>
      </c>
      <c r="U129" s="192" t="s">
        <v>409</v>
      </c>
      <c r="V129" s="192" t="s">
        <v>409</v>
      </c>
      <c r="W129" s="192" t="s">
        <v>409</v>
      </c>
      <c r="X129" s="192" t="s">
        <v>409</v>
      </c>
      <c r="Y129" s="192" t="s">
        <v>409</v>
      </c>
      <c r="Z129" s="192" t="s">
        <v>409</v>
      </c>
      <c r="AA129" s="34"/>
      <c r="AB129" s="34"/>
      <c r="AC129" s="192"/>
      <c r="AD129" s="192"/>
      <c r="AE129" s="192"/>
      <c r="AF129" s="192"/>
      <c r="AG129" s="192"/>
      <c r="AH129" s="192"/>
    </row>
    <row r="130" spans="1:34" x14ac:dyDescent="0.2">
      <c r="A130" s="84">
        <v>123</v>
      </c>
      <c r="B130" s="84" t="str">
        <f ca="1"/>
        <v>Moldova</v>
      </c>
      <c r="C130" s="84" t="str">
        <f ca="1"/>
        <v>MDA</v>
      </c>
      <c r="D130" s="219" t="str">
        <f ca="1"/>
        <v>ECS           Europe &amp; Central Asia</v>
      </c>
      <c r="E130" s="219" t="str">
        <f ca="1"/>
        <v>IBRD</v>
      </c>
      <c r="F130" s="190" t="str">
        <f t="shared" ca="1" si="13"/>
        <v/>
      </c>
      <c r="G130" s="80">
        <f>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2.5765379859111799</v>
      </c>
      <c r="H130" s="80" cm="1">
        <f t="array" ref="H130">IF(
    SUM(IF(
            ISNUMBER(
                IF(
                    $M$4:$AD$4,
                    (M130:AD130),
                    "")),
            1,
            0))
        =0,
    NA(),
    IF(
        Parameters!$D$15=1,
        IF(
            SUM(--(ISNUMBER(IF($M$4:$AD$4=1,(M130:AD130),""))))&gt;0,
            MAX(IF(
                ISNUMBER(M130:AD130),
                IF(
                    M$4:AD$4=1,
                    M130:AD130,
                    ""),
                "")),
            MAX(IF(
                ISNUMBER(M130:AD130),
                IF(
                    M$4:AD$4=2,
                    M130:AD130,
                    ""),
                ""))
        ),
        IF(
            Parameters!$D$16=1,
            IFERROR(
                AVERAGE(IF(
                    ISNUMBER(M130:AD130),
                    IF(
                        M$4:AD$4=1,
                        M130:AD130,
                        ""),
                    "")),
                AVERAGE(IF(
                    ISNUMBER(M130:AD130),
                    IF(
                        M$4:AD$4=2,
                        M130:AD130,
                        ""),
                    ""))
            ),
            IF(
                Parameters!$D$17=1,
                IFERROR(
                    IF(
                        OR(
                            IF(
                                ISNUMBER(M130:AD130),
                                IF(
                                    M$4:AD$4=1,
                                    M130:AD130,
                                    ""),
                                "")
                            =0),
                        0,
                        GEOMEAN(IF(
                            ISNUMBER(M130:AD130),
                            IF(
                                M$4:AD$4=1,
                                M130:AD130,
                                ""),
                            ""))
                    ),
                    IF(
                        OR(IF(
                            ISNUMBER(M130:AD130),
                            IF(
                                M$4:AD$4=2,
                                M130:AD130,
                                ""),
                            "")
                            =0),
                        0,
                        GEOMEAN(IF(
                            ISNUMBER(M130:AD130),
                            IF(
                                M$4:AD$4=2,
                                M130:AD130,
                                ""),
                            "")))
                )
            )
        )
    )
)</f>
        <v>1.2391956253307399</v>
      </c>
      <c r="I130" s="191" cm="1">
        <f t="array" ref="I130">IF(
    SUM(IF(
            ISNUMBER(
                IF(
                    $M$5:$AD$5,
                    (M130:AD130),
                    "")),
            1,
            0))
        =0,
    NA(),
    IF(
        Parameters!$D$15=1,
        IF(
            SUM(--(ISNUMBER(IF($M$5:$AD$5=1,(M130:AD130),""))))&gt;0,
            MAX(IF(
                ISNUMBER(M130:AD130),
                IF(
                    M$5:AD$5=1,
                    M130:AD130,
                    ""),
                "")),
            MAX(IF(
                ISNUMBER(M130:AD130),
                IF(
                    M$5:AD$5=2,
                    M130:AD130,
                    ""),
                ""))
        ),
        IF(
            Parameters!$D$16=1,
            IFERROR(
                AVERAGE(IF(
                    ISNUMBER(M130:AD130),
                    IF(
                        M$5:AD$5=1,
                        M130:AD130,
                        ""),
                    "")),
                AVERAGE(IF(
                    ISNUMBER(M130:AD130),
                    IF(
                        M$5:AD$5=2,
                        M130:AD130,
                        ""),
                    ""))
            ),
            IF(
                Parameters!$D$17=1,
                IFERROR(
                    IF(
                        OR(
                            IF(
                                ISNUMBER(M130:AD130),
                                IF(
                                    M$5:AD$5=1,
                                    M130:AD130,
                                    ""),
                                "")
                            =0),
                        0,
                        GEOMEAN(IF(
                            ISNUMBER(M130:AD130),
                            IF(
                                M$5:AD$5=1,
                                M130:AD130,
                                ""),
                            ""))
                    ),
                    IF(
                        OR(IF(
                            ISNUMBER(M130:AD130),
                            IF(
                                M$5:AD$5=2,
                                M130:AD130,
                                ""),
                            "")
                            =0),
                        0,
                        GEOMEAN(IF(
                            ISNUMBER(M130:AD130),
                            IF(
                                M$5:AD$5=2,
                                M130:AD130,
                                ""),
                            "")))
                )
            )
        )
    )
)</f>
        <v>5.3571428571428497</v>
      </c>
      <c r="J130" s="242">
        <v>45103</v>
      </c>
      <c r="K130" s="242">
        <v>45142</v>
      </c>
      <c r="L130" s="91" t="s">
        <v>206</v>
      </c>
      <c r="M130" s="192">
        <v>0</v>
      </c>
      <c r="N130" s="192">
        <v>1.2391956253307399</v>
      </c>
      <c r="O130" s="192" t="s">
        <v>409</v>
      </c>
      <c r="P130" s="192">
        <v>0</v>
      </c>
      <c r="Q130" s="192" t="s">
        <v>409</v>
      </c>
      <c r="R130" s="192">
        <v>5.3571428571428497</v>
      </c>
      <c r="S130" s="192" t="s">
        <v>409</v>
      </c>
      <c r="T130" s="192" t="s">
        <v>409</v>
      </c>
      <c r="U130" s="192">
        <v>67.400000000000006</v>
      </c>
      <c r="V130" s="192" t="s">
        <v>409</v>
      </c>
      <c r="W130" s="192" t="s">
        <v>409</v>
      </c>
      <c r="X130" s="192" t="s">
        <v>409</v>
      </c>
      <c r="Y130" s="192">
        <v>0.107142857142857</v>
      </c>
      <c r="Z130" s="192" t="s">
        <v>409</v>
      </c>
      <c r="AA130" s="34"/>
      <c r="AB130" s="34"/>
      <c r="AC130" s="192"/>
      <c r="AD130" s="192"/>
      <c r="AE130" s="192"/>
      <c r="AF130" s="192"/>
      <c r="AG130" s="192"/>
      <c r="AH130" s="192"/>
    </row>
    <row r="131" spans="1:34" x14ac:dyDescent="0.2">
      <c r="A131" s="84">
        <v>124</v>
      </c>
      <c r="B131" s="84" t="str">
        <f ca="1"/>
        <v>Madagascar</v>
      </c>
      <c r="C131" s="84" t="str">
        <f ca="1"/>
        <v>MDG</v>
      </c>
      <c r="D131" s="219" t="str">
        <f ca="1"/>
        <v>SSF           Sub-Saharan Africa</v>
      </c>
      <c r="E131" s="219" t="str">
        <f ca="1"/>
        <v>IDA</v>
      </c>
      <c r="F131" s="190" t="str">
        <f t="shared" ca="1" si="13"/>
        <v/>
      </c>
      <c r="G131" s="80">
        <f>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6.07799435739049</v>
      </c>
      <c r="H131" s="80" cm="1">
        <f t="array" ref="H131">IF(
    SUM(IF(
            ISNUMBER(
                IF(
                    $M$4:$AD$4,
                    (M131:AD131),
                    "")),
            1,
            0))
        =0,
    NA(),
    IF(
        Parameters!$D$15=1,
        IF(
            SUM(--(ISNUMBER(IF($M$4:$AD$4=1,(M131:AD131),""))))&gt;0,
            MAX(IF(
                ISNUMBER(M131:AD131),
                IF(
                    M$4:AD$4=1,
                    M131:AD131,
                    ""),
                "")),
            MAX(IF(
                ISNUMBER(M131:AD131),
                IF(
                    M$4:AD$4=2,
                    M131:AD131,
                    ""),
                ""))
        ),
        IF(
            Parameters!$D$16=1,
            IFERROR(
                AVERAGE(IF(
                    ISNUMBER(M131:AD131),
                    IF(
                        M$4:AD$4=1,
                        M131:AD131,
                        ""),
                    "")),
                AVERAGE(IF(
                    ISNUMBER(M131:AD131),
                    IF(
                        M$4:AD$4=2,
                        M131:AD131,
                        ""),
                    ""))
            ),
            IF(
                Parameters!$D$17=1,
                IFERROR(
                    IF(
                        OR(
                            IF(
                                ISNUMBER(M131:AD131),
                                IF(
                                    M$4:AD$4=1,
                                    M131:AD131,
                                    ""),
                                "")
                            =0),
                        0,
                        GEOMEAN(IF(
                            ISNUMBER(M131:AD131),
                            IF(
                                M$4:AD$4=1,
                                M131:AD131,
                                ""),
                            ""))
                    ),
                    IF(
                        OR(IF(
                            ISNUMBER(M131:AD131),
                            IF(
                                M$4:AD$4=2,
                                M131:AD131,
                                ""),
                            "")
                            =0),
                        0,
                        GEOMEAN(IF(
                            ISNUMBER(M131:AD131),
                            IF(
                                M$4:AD$4=2,
                                M131:AD131,
                                ""),
                            "")))
                )
            )
        )
    )
)</f>
        <v>4.3923090492150196</v>
      </c>
      <c r="I131" s="191" cm="1">
        <f t="array" ref="I131">IF(
    SUM(IF(
            ISNUMBER(
                IF(
                    $M$5:$AD$5,
                    (M131:AD131),
                    "")),
            1,
            0))
        =0,
    NA(),
    IF(
        Parameters!$D$15=1,
        IF(
            SUM(--(ISNUMBER(IF($M$5:$AD$5=1,(M131:AD131),""))))&gt;0,
            MAX(IF(
                ISNUMBER(M131:AD131),
                IF(
                    M$5:AD$5=1,
                    M131:AD131,
                    ""),
                "")),
            MAX(IF(
                ISNUMBER(M131:AD131),
                IF(
                    M$5:AD$5=2,
                    M131:AD131,
                    ""),
                ""))
        ),
        IF(
            Parameters!$D$16=1,
            IFERROR(
                AVERAGE(IF(
                    ISNUMBER(M131:AD131),
                    IF(
                        M$5:AD$5=1,
                        M131:AD131,
                        ""),
                    "")),
                AVERAGE(IF(
                    ISNUMBER(M131:AD131),
                    IF(
                        M$5:AD$5=2,
                        M131:AD131,
                        ""),
                    ""))
            ),
            IF(
                Parameters!$D$17=1,
                IFERROR(
                    IF(
                        OR(
                            IF(
                                ISNUMBER(M131:AD131),
                                IF(
                                    M$5:AD$5=1,
                                    M131:AD131,
                                    ""),
                                "")
                            =0),
                        0,
                        GEOMEAN(IF(
                            ISNUMBER(M131:AD131),
                            IF(
                                M$5:AD$5=1,
                                M131:AD131,
                                ""),
                            ""))
                    ),
                    IF(
                        OR(IF(
                            ISNUMBER(M131:AD131),
                            IF(
                                M$5:AD$5=2,
                                M131:AD131,
                                ""),
                            "")
                            =0),
                        0,
                        GEOMEAN(IF(
                            ISNUMBER(M131:AD131),
                            IF(
                                M$5:AD$5=2,
                                M131:AD131,
                                ""),
                            "")))
                )
            )
        )
    )
)</f>
        <v>8.4106138695028303</v>
      </c>
      <c r="J131" s="242">
        <v>45103</v>
      </c>
      <c r="K131" s="242">
        <v>45142</v>
      </c>
      <c r="L131" s="91" t="s">
        <v>208</v>
      </c>
      <c r="M131" s="192">
        <v>0</v>
      </c>
      <c r="N131" s="192">
        <v>4.3923090492150196</v>
      </c>
      <c r="O131" s="192">
        <v>8.4106138695028303</v>
      </c>
      <c r="P131" s="192">
        <v>0</v>
      </c>
      <c r="Q131" s="192" t="s">
        <v>409</v>
      </c>
      <c r="R131" s="192">
        <v>0</v>
      </c>
      <c r="S131" s="192">
        <v>0</v>
      </c>
      <c r="T131" s="192" t="s">
        <v>409</v>
      </c>
      <c r="U131" s="192">
        <v>81.7</v>
      </c>
      <c r="V131" s="192">
        <v>0.84106138695028299</v>
      </c>
      <c r="W131" s="192" t="s">
        <v>409</v>
      </c>
      <c r="X131" s="192" t="s">
        <v>409</v>
      </c>
      <c r="Y131" s="192">
        <v>0</v>
      </c>
      <c r="Z131" s="192">
        <v>-100</v>
      </c>
      <c r="AA131" s="34"/>
      <c r="AB131" s="34"/>
      <c r="AC131" s="192"/>
      <c r="AD131" s="192"/>
      <c r="AE131" s="192"/>
      <c r="AF131" s="192"/>
      <c r="AG131" s="192"/>
      <c r="AH131" s="192"/>
    </row>
    <row r="132" spans="1:34" x14ac:dyDescent="0.2">
      <c r="A132" s="84">
        <v>125</v>
      </c>
      <c r="B132" s="84" t="str">
        <f ca="1"/>
        <v>Maldives</v>
      </c>
      <c r="C132" s="84" t="str">
        <f ca="1"/>
        <v>MDV</v>
      </c>
      <c r="D132" s="219" t="str">
        <f ca="1"/>
        <v>SAS           South Asia</v>
      </c>
      <c r="E132" s="219" t="str">
        <f ca="1"/>
        <v>IDA</v>
      </c>
      <c r="F132" s="190" t="str">
        <f t="shared" ca="1" si="13"/>
        <v/>
      </c>
      <c r="G132" s="80">
        <f>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$M$4:$AD$4,
                    (M132:AD132),
                    "")),
            1,
            0))
        =0,
    NA(),
    IF(
        Parameters!$D$15=1,
        IF(
            SUM(--(ISNUMBER(IF($M$4:$AD$4=1,(M132:AD132),""))))&gt;0,
            MAX(IF(
                ISNUMBER(M132:AD132),
                IF(
                    M$4:AD$4=1,
                    M132:AD132,
                    ""),
                "")),
            MAX(IF(
                ISNUMBER(M132:AD132),
                IF(
                    M$4:AD$4=2,
                    M132:AD132,
                    ""),
                ""))
        ),
        IF(
            Parameters!$D$16=1,
            IFERROR(
                AVERAGE(IF(
                    ISNUMBER(M132:AD132),
                    IF(
                        M$4:AD$4=1,
                        M132:AD132,
                        ""),
                    "")),
                AVERAGE(IF(
                    ISNUMBER(M132:AD132),
                    IF(
                        M$4:AD$4=2,
                        M132:AD132,
                        ""),
                    ""))
            ),
            IF(
                Parameters!$D$17=1,
                IFERROR(
                    IF(
                        OR(
                            IF(
                                ISNUMBER(M132:AD132),
                                IF(
                                    M$4:AD$4=1,
                                    M132:AD132,
                                    ""),
                                "")
                            =0),
                        0,
                        GEOMEAN(IF(
                            ISNUMBER(M132:AD132),
                            IF(
                                M$4:AD$4=1,
                                M132:AD132,
                                ""),
                            ""))
                    ),
                    IF(
                        OR(IF(
                            ISNUMBER(M132:AD132),
                            IF(
                                M$4:AD$4=2,
                                M132:AD132,
                                ""),
                            "")
                            =0),
                        0,
                        GEOMEAN(IF(
                            ISNUMBER(M132:AD132),
                            IF(
                                M$4:AD$4=2,
                                M132:AD132,
                                ""),
                            "")))
                )
            )
        )
    )
)</f>
        <v>0.24695713529722901</v>
      </c>
      <c r="I132" s="191" cm="1">
        <f t="array" ref="I132">IF(
    SUM(IF(
            ISNUMBER(
                IF(
                    $M$5:$AD$5,
                    (M132:AD132),
                    "")),
            1,
            0))
        =0,
    NA(),
    IF(
        Parameters!$D$15=1,
        IF(
            SUM(--(ISNUMBER(IF($M$5:$AD$5=1,(M132:AD132),""))))&gt;0,
            MAX(IF(
                ISNUMBER(M132:AD132),
                IF(
                    M$5:AD$5=1,
                    M132:AD132,
                    ""),
                "")),
            MAX(IF(
                ISNUMBER(M132:AD132),
                IF(
                    M$5:AD$5=2,
                    M132:AD132,
                    ""),
                ""))
        ),
        IF(
            Parameters!$D$16=1,
            IFERROR(
                AVERAGE(IF(
                    ISNUMBER(M132:AD132),
                    IF(
                        M$5:AD$5=1,
                        M132:AD132,
                        ""),
                    "")),
                AVERAGE(IF(
                    ISNUMBER(M132:AD132),
                    IF(
                        M$5:AD$5=2,
                        M132:AD132,
                        ""),
                    ""))
            ),
            IF(
                Parameters!$D$17=1,
                IFERROR(
                    IF(
                        OR(
                            IF(
                                ISNUMBER(M132:AD132),
                                IF(
                                    M$5:AD$5=1,
                                    M132:AD132,
                                    ""),
                                "")
                            =0),
                        0,
                        GEOMEAN(IF(
                            ISNUMBER(M132:AD132),
                            IF(
                                M$5:AD$5=1,
                                M132:AD132,
                                ""),
                            ""))
                    ),
                    IF(
                        OR(IF(
                            ISNUMBER(M132:AD132),
                            IF(
                                M$5:AD$5=2,
                                M132:AD132,
                                ""),
                            "")
                            =0),
                        0,
                        GEOMEAN(IF(
                            ISNUMBER(M132:AD132),
                            IF(
                                M$5:AD$5=2,
                                M132:AD132,
                                ""),
                            "")))
                )
            )
        )
    )
)</f>
        <v>0</v>
      </c>
      <c r="J132" s="242">
        <v>45103</v>
      </c>
      <c r="K132" s="242">
        <v>44753</v>
      </c>
      <c r="L132" s="91" t="s">
        <v>210</v>
      </c>
      <c r="M132" s="192">
        <v>0</v>
      </c>
      <c r="N132" s="192">
        <v>0.24695713529722901</v>
      </c>
      <c r="O132" s="192" t="s">
        <v>409</v>
      </c>
      <c r="P132" s="192">
        <v>0</v>
      </c>
      <c r="Q132" s="192" t="s">
        <v>409</v>
      </c>
      <c r="R132" s="192" t="s">
        <v>409</v>
      </c>
      <c r="S132" s="192" t="s">
        <v>409</v>
      </c>
      <c r="T132" s="192" t="s">
        <v>409</v>
      </c>
      <c r="U132" s="192">
        <v>62.9</v>
      </c>
      <c r="V132" s="192" t="s">
        <v>409</v>
      </c>
      <c r="W132" s="192" t="s">
        <v>409</v>
      </c>
      <c r="X132" s="192" t="s">
        <v>409</v>
      </c>
      <c r="Y132" s="192" t="s">
        <v>409</v>
      </c>
      <c r="Z132" s="192" t="s">
        <v>409</v>
      </c>
      <c r="AA132" s="34"/>
      <c r="AB132" s="34"/>
      <c r="AC132" s="192"/>
      <c r="AD132" s="192"/>
      <c r="AE132" s="192"/>
      <c r="AF132" s="192"/>
      <c r="AG132" s="192"/>
      <c r="AH132" s="192"/>
    </row>
    <row r="133" spans="1:34" x14ac:dyDescent="0.2">
      <c r="A133" s="84">
        <v>126</v>
      </c>
      <c r="B133" s="84" t="str">
        <f ca="1"/>
        <v>Mexico</v>
      </c>
      <c r="C133" s="84" t="str">
        <f ca="1"/>
        <v>MEX</v>
      </c>
      <c r="D133" s="219" t="str">
        <f ca="1"/>
        <v>LCN           Latin America &amp; Caribbean</v>
      </c>
      <c r="E133" s="219" t="str">
        <f ca="1"/>
        <v>IBRD</v>
      </c>
      <c r="F133" s="190" t="str">
        <f t="shared" ca="1" si="13"/>
        <v/>
      </c>
      <c r="G133" s="80">
        <f>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0</v>
      </c>
      <c r="H133" s="80" cm="1">
        <f t="array" ref="H133">IF(
    SUM(IF(
            ISNUMBER(
                IF(
                    $M$4:$AD$4,
                    (M133:AD133),
                    "")),
            1,
            0))
        =0,
    NA(),
    IF(
        Parameters!$D$15=1,
        IF(
            SUM(--(ISNUMBER(IF($M$4:$AD$4=1,(M133:AD133),""))))&gt;0,
            MAX(IF(
                ISNUMBER(M133:AD133),
                IF(
                    M$4:AD$4=1,
                    M133:AD133,
                    ""),
                "")),
            MAX(IF(
                ISNUMBER(M133:AD133),
                IF(
                    M$4:AD$4=2,
                    M133:AD133,
                    ""),
                ""))
        ),
        IF(
            Parameters!$D$16=1,
            IFERROR(
                AVERAGE(IF(
                    ISNUMBER(M133:AD133),
                    IF(
                        M$4:AD$4=1,
                        M133:AD133,
                        ""),
                    "")),
                AVERAGE(IF(
                    ISNUMBER(M133:AD133),
                    IF(
                        M$4:AD$4=2,
                        M133:AD133,
                        ""),
                    ""))
            ),
            IF(
                Parameters!$D$17=1,
                IFERROR(
                    IF(
                        OR(
                            IF(
                                ISNUMBER(M133:AD133),
                                IF(
                                    M$4:AD$4=1,
                                    M133:AD133,
                                    ""),
                                "")
                            =0),
                        0,
                        GEOMEAN(IF(
                            ISNUMBER(M133:AD133),
                            IF(
                                M$4:AD$4=1,
                                M133:AD133,
                                ""),
                            ""))
                    ),
                    IF(
                        OR(IF(
                            ISNUMBER(M133:AD133),
                            IF(
                                M$4:AD$4=2,
                                M133:AD133,
                                ""),
                            "")
                            =0),
                        0,
                        GEOMEAN(IF(
                            ISNUMBER(M133:AD133),
                            IF(
                                M$4:AD$4=2,
                                M133:AD133,
                                ""),
                            "")))
                )
            )
        )
    )
)</f>
        <v>1.7683894866819501</v>
      </c>
      <c r="I133" s="191" cm="1">
        <f t="array" ref="I133">IF(
    SUM(IF(
            ISNUMBER(
                IF(
                    $M$5:$AD$5,
                    (M133:AD133),
                    "")),
            1,
            0))
        =0,
    NA(),
    IF(
        Parameters!$D$15=1,
        IF(
            SUM(--(ISNUMBER(IF($M$5:$AD$5=1,(M133:AD133),""))))&gt;0,
            MAX(IF(
                ISNUMBER(M133:AD133),
                IF(
                    M$5:AD$5=1,
                    M133:AD133,
                    ""),
                "")),
            MAX(IF(
                ISNUMBER(M133:AD133),
                IF(
                    M$5:AD$5=2,
                    M133:AD133,
                    ""),
                ""))
        ),
        IF(
            Parameters!$D$16=1,
            IFERROR(
                AVERAGE(IF(
                    ISNUMBER(M133:AD133),
                    IF(
                        M$5:AD$5=1,
                        M133:AD133,
                        ""),
                    "")),
                AVERAGE(IF(
                    ISNUMBER(M133:AD133),
                    IF(
                        M$5:AD$5=2,
                        M133:AD133,
                        ""),
                    ""))
            ),
            IF(
                Parameters!$D$17=1,
                IFERROR(
                    IF(
                        OR(
                            IF(
                                ISNUMBER(M133:AD133),
                                IF(
                                    M$5:AD$5=1,
                                    M133:AD133,
                                    ""),
                                "")
                            =0),
                        0,
                        GEOMEAN(IF(
                            ISNUMBER(M133:AD133),
                            IF(
                                M$5:AD$5=1,
                                M133:AD133,
                                ""),
                            ""))
                    ),
                    IF(
                        OR(IF(
                            ISNUMBER(M133:AD133),
                            IF(
                                M$5:AD$5=2,
                                M133:AD133,
                                ""),
                            "")
                            =0),
                        0,
                        GEOMEAN(IF(
                            ISNUMBER(M133:AD133),
                            IF(
                                M$5:AD$5=2,
                                M133:AD133,
                                ""),
                            "")))
                )
            )
        )
    )
)</f>
        <v>0</v>
      </c>
      <c r="J133" s="242">
        <v>45103</v>
      </c>
      <c r="K133" s="242">
        <v>45142</v>
      </c>
      <c r="L133" s="91" t="s">
        <v>212</v>
      </c>
      <c r="M133" s="192">
        <v>0</v>
      </c>
      <c r="N133" s="192">
        <v>1.7683894866819501</v>
      </c>
      <c r="O133" s="192">
        <v>0</v>
      </c>
      <c r="P133" s="192">
        <v>0</v>
      </c>
      <c r="Q133" s="192" t="s">
        <v>409</v>
      </c>
      <c r="R133" s="192">
        <v>0</v>
      </c>
      <c r="S133" s="192">
        <v>0</v>
      </c>
      <c r="T133" s="192" t="s">
        <v>409</v>
      </c>
      <c r="U133" s="192">
        <v>69.8</v>
      </c>
      <c r="V133" s="192">
        <v>-2.5218088634598699</v>
      </c>
      <c r="W133" s="192" t="s">
        <v>409</v>
      </c>
      <c r="X133" s="192" t="s">
        <v>409</v>
      </c>
      <c r="Y133" s="192">
        <v>0</v>
      </c>
      <c r="Z133" s="192">
        <v>-100</v>
      </c>
      <c r="AA133" s="34"/>
      <c r="AB133" s="34"/>
      <c r="AC133" s="192"/>
      <c r="AD133" s="192"/>
      <c r="AE133" s="192"/>
      <c r="AF133" s="192"/>
      <c r="AG133" s="192"/>
      <c r="AH133" s="192"/>
    </row>
    <row r="134" spans="1:34" x14ac:dyDescent="0.2">
      <c r="A134" s="84">
        <v>127</v>
      </c>
      <c r="B134" s="84" t="str">
        <f ca="1"/>
        <v>Marshall Islands</v>
      </c>
      <c r="C134" s="84" t="str">
        <f ca="1"/>
        <v>MHL</v>
      </c>
      <c r="D134" s="219" t="str">
        <f ca="1"/>
        <v>EAS           East Asia &amp; Pacific</v>
      </c>
      <c r="E134" s="219" t="str">
        <f ca="1"/>
        <v>IDA</v>
      </c>
      <c r="F134" s="190" t="str">
        <f t="shared" ca="1" si="13"/>
        <v/>
      </c>
      <c r="G134" s="80">
        <f>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0</v>
      </c>
      <c r="H134" s="80" cm="1">
        <f t="array" ref="H134">IF(
    SUM(IF(
            ISNUMBER(
                IF(
                    $M$4:$AD$4,
                    (M134:AD134),
                    "")),
            1,
            0))
        =0,
    NA(),
    IF(
        Parameters!$D$15=1,
        IF(
            SUM(--(ISNUMBER(IF($M$4:$AD$4=1,(M134:AD134),""))))&gt;0,
            MAX(IF(
                ISNUMBER(M134:AD134),
                IF(
                    M$4:AD$4=1,
                    M134:AD134,
                    ""),
                "")),
            MAX(IF(
                ISNUMBER(M134:AD134),
                IF(
                    M$4:AD$4=2,
                    M134:AD134,
                    ""),
                ""))
        ),
        IF(
            Parameters!$D$16=1,
            IFERROR(
                AVERAGE(IF(
                    ISNUMBER(M134:AD134),
                    IF(
                        M$4:AD$4=1,
                        M134:AD134,
                        ""),
                    "")),
                AVERAGE(IF(
                    ISNUMBER(M134:AD134),
                    IF(
                        M$4:AD$4=2,
                        M134:AD134,
                        ""),
                    ""))
            ),
            IF(
                Parameters!$D$17=1,
                IFERROR(
                    IF(
                        OR(
                            IF(
                                ISNUMBER(M134:AD134),
                                IF(
                                    M$4:AD$4=1,
                                    M134:AD134,
                                    ""),
                                "")
                            =0),
                        0,
                        GEOMEAN(IF(
                            ISNUMBER(M134:AD134),
                            IF(
                                M$4:AD$4=1,
                                M134:AD134,
                                ""),
                            ""))
                    ),
                    IF(
                        OR(IF(
                            ISNUMBER(M134:AD134),
                            IF(
                                M$4:AD$4=2,
                                M134:AD134,
                                ""),
                            "")
                            =0),
                        0,
                        GEOMEAN(IF(
                            ISNUMBER(M134:AD134),
                            IF(
                                M$4:AD$4=2,
                                M134:AD134,
                                ""),
                            "")))
                )
            )
        )
    )
)</f>
        <v>10</v>
      </c>
      <c r="I134" s="191" cm="1">
        <f t="array" ref="I134">IF(
    SUM(IF(
            ISNUMBER(
                IF(
                    $M$5:$AD$5,
                    (M134:AD134),
                    "")),
            1,
            0))
        =0,
    NA(),
    IF(
        Parameters!$D$15=1,
        IF(
            SUM(--(ISNUMBER(IF($M$5:$AD$5=1,(M134:AD134),""))))&gt;0,
            MAX(IF(
                ISNUMBER(M134:AD134),
                IF(
                    M$5:AD$5=1,
                    M134:AD134,
                    ""),
                "")),
            MAX(IF(
                ISNUMBER(M134:AD134),
                IF(
                    M$5:AD$5=2,
                    M134:AD134,
                    ""),
                ""))
        ),
        IF(
            Parameters!$D$16=1,
            IFERROR(
                AVERAGE(IF(
                    ISNUMBER(M134:AD134),
                    IF(
                        M$5:AD$5=1,
                        M134:AD134,
                        ""),
                    "")),
                AVERAGE(IF(
                    ISNUMBER(M134:AD134),
                    IF(
                        M$5:AD$5=2,
                        M134:AD134,
                        ""),
                    ""))
            ),
            IF(
                Parameters!$D$17=1,
                IFERROR(
                    IF(
                        OR(
                            IF(
                                ISNUMBER(M134:AD134),
                                IF(
                                    M$5:AD$5=1,
                                    M134:AD134,
                                    ""),
                                "")
                            =0),
                        0,
                        GEOMEAN(IF(
                            ISNUMBER(M134:AD134),
                            IF(
                                M$5:AD$5=1,
                                M134:AD134,
                                ""),
                            ""))
                    ),
                    IF(
                        OR(IF(
                            ISNUMBER(M134:AD134),
                            IF(
                                M$5:AD$5=2,
                                M134:AD134,
                                ""),
                            "")
                            =0),
                        0,
                        GEOMEAN(IF(
                            ISNUMBER(M134:AD134),
                            IF(
                                M$5:AD$5=2,
                                M134:AD134,
                                ""),
                            "")))
                )
            )
        )
    )
)</f>
        <v>0</v>
      </c>
      <c r="J134" s="242">
        <v>44778</v>
      </c>
      <c r="K134" s="242">
        <v>44753</v>
      </c>
      <c r="L134" s="91" t="s">
        <v>214</v>
      </c>
      <c r="M134" s="192">
        <v>10</v>
      </c>
      <c r="N134" s="192" t="s">
        <v>409</v>
      </c>
      <c r="O134" s="192" t="s">
        <v>409</v>
      </c>
      <c r="P134" s="192">
        <v>0</v>
      </c>
      <c r="Q134" s="192" t="s">
        <v>409</v>
      </c>
      <c r="R134" s="192" t="s">
        <v>409</v>
      </c>
      <c r="S134" s="192" t="s">
        <v>409</v>
      </c>
      <c r="T134" s="192" t="s">
        <v>623</v>
      </c>
      <c r="U134" s="192" t="s">
        <v>409</v>
      </c>
      <c r="V134" s="192" t="s">
        <v>409</v>
      </c>
      <c r="W134" s="192" t="s">
        <v>409</v>
      </c>
      <c r="X134" s="192" t="s">
        <v>409</v>
      </c>
      <c r="Y134" s="192" t="s">
        <v>409</v>
      </c>
      <c r="Z134" s="192" t="s">
        <v>409</v>
      </c>
      <c r="AA134" s="34"/>
      <c r="AB134" s="34"/>
      <c r="AC134" s="192"/>
      <c r="AD134" s="192"/>
      <c r="AE134" s="192"/>
      <c r="AF134" s="192"/>
      <c r="AG134" s="192"/>
      <c r="AH134" s="192"/>
    </row>
    <row r="135" spans="1:34" x14ac:dyDescent="0.2">
      <c r="A135" s="84">
        <v>128</v>
      </c>
      <c r="B135" s="84" t="str">
        <f ca="1"/>
        <v>North Macedonia</v>
      </c>
      <c r="C135" s="84" t="str">
        <f ca="1"/>
        <v>MKD</v>
      </c>
      <c r="D135" s="219" t="str">
        <f ca="1"/>
        <v>ECS           Europe &amp; Central Asia</v>
      </c>
      <c r="E135" s="219" t="str">
        <f ca="1"/>
        <v>IBRD</v>
      </c>
      <c r="F135" s="190" t="str">
        <f t="shared" ca="1" si="13"/>
        <v/>
      </c>
      <c r="G135" s="80">
        <f>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$M$4:$AD$4,
                    (M135:AD135),
                    "")),
            1,
            0))
        =0,
    NA(),
    IF(
        Parameters!$D$15=1,
        IF(
            SUM(--(ISNUMBER(IF($M$4:$AD$4=1,(M135:AD135),""))))&gt;0,
            MAX(IF(
                ISNUMBER(M135:AD135),
                IF(
                    M$4:AD$4=1,
                    M135:AD135,
                    ""),
                "")),
            MAX(IF(
                ISNUMBER(M135:AD135),
                IF(
                    M$4:AD$4=2,
                    M135:AD135,
                    ""),
                ""))
        ),
        IF(
            Parameters!$D$16=1,
            IFERROR(
                AVERAGE(IF(
                    ISNUMBER(M135:AD135),
                    IF(
                        M$4:AD$4=1,
                        M135:AD135,
                        ""),
                    "")),
                AVERAGE(IF(
                    ISNUMBER(M135:AD135),
                    IF(
                        M$4:AD$4=2,
                        M135:AD135,
                        ""),
                    ""))
            ),
            IF(
                Parameters!$D$17=1,
                IFERROR(
                    IF(
                        OR(
                            IF(
                                ISNUMBER(M135:AD135),
                                IF(
                                    M$4:AD$4=1,
                                    M135:AD135,
                                    ""),
                                "")
                            =0),
                        0,
                        GEOMEAN(IF(
                            ISNUMBER(M135:AD135),
                            IF(
                                M$4:AD$4=1,
                                M135:AD135,
                                ""),
                            ""))
                    ),
                    IF(
                        OR(IF(
                            ISNUMBER(M135:AD135),
                            IF(
                                M$4:AD$4=2,
                                M135:AD135,
                                ""),
                            "")
                            =0),
                        0,
                        GEOMEAN(IF(
                            ISNUMBER(M135:AD135),
                            IF(
                                M$4:AD$4=2,
                                M135:AD135,
                                ""),
                            "")))
                )
            )
        )
    )
)</f>
        <v>0</v>
      </c>
      <c r="I135" s="191" cm="1">
        <f t="array" ref="I135">IF(
    SUM(IF(
            ISNUMBER(
                IF(
                    $M$5:$AD$5,
                    (M135:AD135),
                    "")),
            1,
            0))
        =0,
    NA(),
    IF(
        Parameters!$D$15=1,
        IF(
            SUM(--(ISNUMBER(IF($M$5:$AD$5=1,(M135:AD135),""))))&gt;0,
            MAX(IF(
                ISNUMBER(M135:AD135),
                IF(
                    M$5:AD$5=1,
                    M135:AD135,
                    ""),
                "")),
            MAX(IF(
                ISNUMBER(M135:AD135),
                IF(
                    M$5:AD$5=2,
                    M135:AD135,
                    ""),
                ""))
        ),
        IF(
            Parameters!$D$16=1,
            IFERROR(
                AVERAGE(IF(
                    ISNUMBER(M135:AD135),
                    IF(
                        M$5:AD$5=1,
                        M135:AD135,
                        ""),
                    "")),
                AVERAGE(IF(
                    ISNUMBER(M135:AD135),
                    IF(
                        M$5:AD$5=2,
                        M135:AD135,
                        ""),
                    ""))
            ),
            IF(
                Parameters!$D$17=1,
                IFERROR(
                    IF(
                        OR(
                            IF(
                                ISNUMBER(M135:AD135),
                                IF(
                                    M$5:AD$5=1,
                                    M135:AD135,
                                    ""),
                                "")
                            =0),
                        0,
                        GEOMEAN(IF(
                            ISNUMBER(M135:AD135),
                            IF(
                                M$5:AD$5=1,
                                M135:AD135,
                                ""),
                            ""))
                    ),
                    IF(
                        OR(IF(
                            ISNUMBER(M135:AD135),
                            IF(
                                M$5:AD$5=2,
                                M135:AD135,
                                ""),
                            "")
                            =0),
                        0,
                        GEOMEAN(IF(
                            ISNUMBER(M135:AD135),
                            IF(
                                M$5:AD$5=2,
                                M135:AD135,
                                ""),
                            "")))
                )
            )
        )
    )
)</f>
        <v>3.5714285714285601</v>
      </c>
      <c r="J135" s="242">
        <v>45103</v>
      </c>
      <c r="K135" s="242">
        <v>44753</v>
      </c>
      <c r="L135" s="91" t="s">
        <v>216</v>
      </c>
      <c r="M135" s="192">
        <v>0</v>
      </c>
      <c r="N135" s="192">
        <v>0</v>
      </c>
      <c r="O135" s="192" t="s">
        <v>409</v>
      </c>
      <c r="P135" s="192">
        <v>0</v>
      </c>
      <c r="Q135" s="192" t="s">
        <v>409</v>
      </c>
      <c r="R135" s="192">
        <v>3.5714285714285601</v>
      </c>
      <c r="S135" s="192" t="s">
        <v>409</v>
      </c>
      <c r="T135" s="192" t="s">
        <v>409</v>
      </c>
      <c r="U135" s="192">
        <v>60.3</v>
      </c>
      <c r="V135" s="192" t="s">
        <v>409</v>
      </c>
      <c r="W135" s="192" t="s">
        <v>409</v>
      </c>
      <c r="X135" s="192" t="s">
        <v>409</v>
      </c>
      <c r="Y135" s="192">
        <v>7.1428571428571397E-2</v>
      </c>
      <c r="Z135" s="192" t="s">
        <v>409</v>
      </c>
      <c r="AA135" s="34"/>
      <c r="AB135" s="34"/>
      <c r="AC135" s="192"/>
      <c r="AD135" s="192"/>
      <c r="AE135" s="192"/>
      <c r="AF135" s="192"/>
      <c r="AG135" s="192"/>
      <c r="AH135" s="192"/>
    </row>
    <row r="136" spans="1:34" x14ac:dyDescent="0.2">
      <c r="A136" s="84">
        <v>129</v>
      </c>
      <c r="B136" s="84" t="str">
        <f ca="1"/>
        <v>Mali</v>
      </c>
      <c r="C136" s="84" t="str">
        <f ca="1"/>
        <v>MLI</v>
      </c>
      <c r="D136" s="219" t="str">
        <f ca="1"/>
        <v>SSF           Sub-Saharan Africa</v>
      </c>
      <c r="E136" s="219" t="str">
        <f ca="1"/>
        <v>IDA</v>
      </c>
      <c r="F136" s="190" t="str">
        <f t="shared" ca="1" si="13"/>
        <v/>
      </c>
      <c r="G136" s="80">
        <f>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3.91388702685959</v>
      </c>
      <c r="H136" s="80" cm="1">
        <f t="array" ref="H136">IF(
    SUM(IF(
            ISNUMBER(
                IF(
                    $M$4:$AD$4,
                    (M136:AD136),
                    "")),
            1,
            0))
        =0,
    NA(),
    IF(
        Parameters!$D$15=1,
        IF(
            SUM(--(ISNUMBER(IF($M$4:$AD$4=1,(M136:AD136),""))))&gt;0,
            MAX(IF(
                ISNUMBER(M136:AD136),
                IF(
                    M$4:AD$4=1,
                    M136:AD136,
                    ""),
                "")),
            MAX(IF(
                ISNUMBER(M136:AD136),
                IF(
                    M$4:AD$4=2,
                    M136:AD136,
                    ""),
                ""))
        ),
        IF(
            Parameters!$D$16=1,
            IFERROR(
                AVERAGE(IF(
                    ISNUMBER(M136:AD136),
                    IF(
                        M$4:AD$4=1,
                        M136:AD136,
                        ""),
                    "")),
                AVERAGE(IF(
                    ISNUMBER(M136:AD136),
                    IF(
                        M$4:AD$4=2,
                        M136:AD136,
                        ""),
                    ""))
            ),
            IF(
                Parameters!$D$17=1,
                IFERROR(
                    IF(
                        OR(
                            IF(
                                ISNUMBER(M136:AD136),
                                IF(
                                    M$4:AD$4=1,
                                    M136:AD136,
                                    ""),
                                "")
                            =0),
                        0,
                        GEOMEAN(IF(
                            ISNUMBER(M136:AD136),
                            IF(
                                M$4:AD$4=1,
                                M136:AD136,
                                ""),
                            ""))
                    ),
                    IF(
                        OR(IF(
                            ISNUMBER(M136:AD136),
                            IF(
                                M$4:AD$4=2,
                                M136:AD136,
                                ""),
                            "")
                            =0),
                        0,
                        GEOMEAN(IF(
                            ISNUMBER(M136:AD136),
                            IF(
                                M$4:AD$4=2,
                                M136:AD136,
                                ""),
                            "")))
                )
            )
        )
    )
)</f>
        <v>10</v>
      </c>
      <c r="I136" s="191" cm="1">
        <f t="array" ref="I136">IF(
    SUM(IF(
            ISNUMBER(
                IF(
                    $M$5:$AD$5,
                    (M136:AD136),
                    "")),
            1,
            0))
        =0,
    NA(),
    IF(
        Parameters!$D$15=1,
        IF(
            SUM(--(ISNUMBER(IF($M$5:$AD$5=1,(M136:AD136),""))))&gt;0,
            MAX(IF(
                ISNUMBER(M136:AD136),
                IF(
                    M$5:AD$5=1,
                    M136:AD136,
                    ""),
                "")),
            MAX(IF(
                ISNUMBER(M136:AD136),
                IF(
                    M$5:AD$5=2,
                    M136:AD136,
                    ""),
                ""))
        ),
        IF(
            Parameters!$D$16=1,
            IFERROR(
                AVERAGE(IF(
                    ISNUMBER(M136:AD136),
                    IF(
                        M$5:AD$5=1,
                        M136:AD136,
                        ""),
                    "")),
                AVERAGE(IF(
                    ISNUMBER(M136:AD136),
                    IF(
                        M$5:AD$5=2,
                        M136:AD136,
                        ""),
                    ""))
            ),
            IF(
                Parameters!$D$17=1,
                IFERROR(
                    IF(
                        OR(
                            IF(
                                ISNUMBER(M136:AD136),
                                IF(
                                    M$5:AD$5=1,
                                    M136:AD136,
                                    ""),
                                "")
                            =0),
                        0,
                        GEOMEAN(IF(
                            ISNUMBER(M136:AD136),
                            IF(
                                M$5:AD$5=1,
                                M136:AD136,
                                ""),
                            ""))
                    ),
                    IF(
                        OR(IF(
                            ISNUMBER(M136:AD136),
                            IF(
                                M$5:AD$5=2,
                                M136:AD136,
                                ""),
                            "")
                            =0),
                        0,
                        GEOMEAN(IF(
                            ISNUMBER(M136:AD136),
                            IF(
                                M$5:AD$5=2,
                                M136:AD136,
                                ""),
                            "")))
                )
            )
        )
    )
)</f>
        <v>1.53185116590198</v>
      </c>
      <c r="J136" s="242">
        <v>44778</v>
      </c>
      <c r="K136" s="242">
        <v>44753</v>
      </c>
      <c r="L136" s="91" t="s">
        <v>218</v>
      </c>
      <c r="M136" s="192">
        <v>10</v>
      </c>
      <c r="N136" s="192">
        <v>8.3171635209031507</v>
      </c>
      <c r="O136" s="192">
        <v>1.53185116590198</v>
      </c>
      <c r="P136" s="192">
        <v>0</v>
      </c>
      <c r="Q136" s="192" t="s">
        <v>409</v>
      </c>
      <c r="R136" s="192">
        <v>0</v>
      </c>
      <c r="S136" s="192">
        <v>0</v>
      </c>
      <c r="T136" s="192" t="s">
        <v>622</v>
      </c>
      <c r="U136" s="192">
        <v>99.5</v>
      </c>
      <c r="V136" s="192">
        <v>0.15318511659019801</v>
      </c>
      <c r="W136" s="192" t="s">
        <v>409</v>
      </c>
      <c r="X136" s="192" t="s">
        <v>409</v>
      </c>
      <c r="Y136" s="192">
        <v>0</v>
      </c>
      <c r="Z136" s="192">
        <v>-100</v>
      </c>
      <c r="AA136" s="34"/>
      <c r="AB136" s="34"/>
      <c r="AC136" s="192"/>
      <c r="AD136" s="192"/>
      <c r="AE136" s="192"/>
      <c r="AF136" s="192"/>
      <c r="AG136" s="192"/>
      <c r="AH136" s="192"/>
    </row>
    <row r="137" spans="1:34" x14ac:dyDescent="0.2">
      <c r="A137" s="84">
        <v>130</v>
      </c>
      <c r="B137" s="84" t="str">
        <f ca="1"/>
        <v>Malta</v>
      </c>
      <c r="C137" s="84" t="str">
        <f ca="1"/>
        <v>MLT</v>
      </c>
      <c r="D137" s="219" t="str">
        <f ca="1"/>
        <v>MEA           Middle East &amp; North Africa</v>
      </c>
      <c r="E137" s="219" t="str">
        <f ca="1"/>
        <v>NA</v>
      </c>
      <c r="F137" s="190" t="str">
        <f t="shared" ref="F137:F196" ca="1" si="14">IF(L137 &lt;&gt; C137, "Countries don't match", "")</f>
        <v/>
      </c>
      <c r="G137" s="80">
        <f>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$M$4:$AD$4,
                    (M137:AD137),
                    "")),
            1,
            0))
        =0,
    NA(),
    IF(
        Parameters!$D$15=1,
        IF(
            SUM(--(ISNUMBER(IF($M$4:$AD$4=1,(M137:AD137),""))))&gt;0,
            MAX(IF(
                ISNUMBER(M137:AD137),
                IF(
                    M$4:AD$4=1,
                    M137:AD137,
                    ""),
                "")),
            MAX(IF(
                ISNUMBER(M137:AD137),
                IF(
                    M$4:AD$4=2,
                    M137:AD137,
                    ""),
                ""))
        ),
        IF(
            Parameters!$D$16=1,
            IFERROR(
                AVERAGE(IF(
                    ISNUMBER(M137:AD137),
                    IF(
                        M$4:AD$4=1,
                        M137:AD137,
                        ""),
                    "")),
                AVERAGE(IF(
                    ISNUMBER(M137:AD137),
                    IF(
                        M$4:AD$4=2,
                        M137:AD137,
                        ""),
                    ""))
            ),
            IF(
                Parameters!$D$17=1,
                IFERROR(
                    IF(
                        OR(
                            IF(
                                ISNUMBER(M137:AD137),
                                IF(
                                    M$4:AD$4=1,
                                    M137:AD137,
                                    ""),
                                "")
                            =0),
                        0,
                        GEOMEAN(IF(
                            ISNUMBER(M137:AD137),
                            IF(
                                M$4:AD$4=1,
                                M137:AD137,
                                ""),
                            ""))
                    ),
                    IF(
                        OR(IF(
                            ISNUMBER(M137:AD137),
                            IF(
                                M$4:AD$4=2,
                                M137:AD137,
                                ""),
                            "")
                            =0),
                        0,
                        GEOMEAN(IF(
                            ISNUMBER(M137:AD137),
                            IF(
                                M$4:AD$4=2,
                                M137:AD137,
                                ""),
                            "")))
                )
            )
        )
    )
)</f>
        <v>0</v>
      </c>
      <c r="I137" s="191" cm="1">
        <f t="array" ref="I137">IF(
    SUM(IF(
            ISNUMBER(
                IF(
                    $M$5:$AD$5,
                    (M137:AD137),
                    "")),
            1,
            0))
        =0,
    NA(),
    IF(
        Parameters!$D$15=1,
        IF(
            SUM(--(ISNUMBER(IF($M$5:$AD$5=1,(M137:AD137),""))))&gt;0,
            MAX(IF(
                ISNUMBER(M137:AD137),
                IF(
                    M$5:AD$5=1,
                    M137:AD137,
                    ""),
                "")),
            MAX(IF(
                ISNUMBER(M137:AD137),
                IF(
                    M$5:AD$5=2,
                    M137:AD137,
                    ""),
                ""))
        ),
        IF(
            Parameters!$D$16=1,
            IFERROR(
                AVERAGE(IF(
                    ISNUMBER(M137:AD137),
                    IF(
                        M$5:AD$5=1,
                        M137:AD137,
                        ""),
                    "")),
                AVERAGE(IF(
                    ISNUMBER(M137:AD137),
                    IF(
                        M$5:AD$5=2,
                        M137:AD137,
                        ""),
                    ""))
            ),
            IF(
                Parameters!$D$17=1,
                IFERROR(
                    IF(
                        OR(
                            IF(
                                ISNUMBER(M137:AD137),
                                IF(
                                    M$5:AD$5=1,
                                    M137:AD137,
                                    ""),
                                "")
                            =0),
                        0,
                        GEOMEAN(IF(
                            ISNUMBER(M137:AD137),
                            IF(
                                M$5:AD$5=1,
                                M137:AD137,
                                ""),
                            ""))
                    ),
                    IF(
                        OR(IF(
                            ISNUMBER(M137:AD137),
                            IF(
                                M$5:AD$5=2,
                                M137:AD137,
                                ""),
                            "")
                            =0),
                        0,
                        GEOMEAN(IF(
                            ISNUMBER(M137:AD137),
                            IF(
                                M$5:AD$5=2,
                                M137:AD137,
                                ""),
                            "")))
                )
            )
        )
    )
)</f>
        <v>0</v>
      </c>
      <c r="J137" s="242">
        <v>45103</v>
      </c>
      <c r="K137" s="242">
        <v>44860</v>
      </c>
      <c r="L137" s="91" t="s">
        <v>220</v>
      </c>
      <c r="M137" s="192">
        <v>0</v>
      </c>
      <c r="N137" s="192">
        <v>0</v>
      </c>
      <c r="O137" s="192" t="s">
        <v>409</v>
      </c>
      <c r="P137" s="192">
        <v>0</v>
      </c>
      <c r="Q137" s="192" t="s">
        <v>409</v>
      </c>
      <c r="R137" s="192">
        <v>0</v>
      </c>
      <c r="S137" s="192" t="s">
        <v>409</v>
      </c>
      <c r="T137" s="192" t="s">
        <v>409</v>
      </c>
      <c r="U137" s="192">
        <v>33</v>
      </c>
      <c r="V137" s="192" t="s">
        <v>409</v>
      </c>
      <c r="W137" s="192" t="s">
        <v>409</v>
      </c>
      <c r="X137" s="192" t="s">
        <v>409</v>
      </c>
      <c r="Y137" s="192">
        <v>0</v>
      </c>
      <c r="Z137" s="192" t="s">
        <v>409</v>
      </c>
      <c r="AA137" s="34"/>
      <c r="AB137" s="34"/>
      <c r="AC137" s="192"/>
      <c r="AD137" s="192"/>
      <c r="AE137" s="192"/>
      <c r="AF137" s="192"/>
      <c r="AG137" s="192"/>
      <c r="AH137" s="192"/>
    </row>
    <row r="138" spans="1:34" x14ac:dyDescent="0.2">
      <c r="A138" s="84">
        <v>131</v>
      </c>
      <c r="B138" s="84" t="str">
        <f ca="1"/>
        <v>Myanmar</v>
      </c>
      <c r="C138" s="84" t="str">
        <f ca="1"/>
        <v>MMR</v>
      </c>
      <c r="D138" s="219" t="str">
        <f ca="1"/>
        <v>EAS           East Asia &amp; Pacific</v>
      </c>
      <c r="E138" s="219" t="str">
        <f ca="1"/>
        <v>IDA</v>
      </c>
      <c r="F138" s="190" t="str">
        <f t="shared" ca="1" si="14"/>
        <v/>
      </c>
      <c r="G138" s="80">
        <f>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6.6917502020074018</v>
      </c>
      <c r="H138" s="80" cm="1">
        <f t="array" ref="H138">IF(
    SUM(IF(
            ISNUMBER(
                IF(
                    $M$4:$AD$4,
                    (M138:AD138),
                    "")),
            1,
            0))
        =0,
    NA(),
    IF(
        Parameters!$D$15=1,
        IF(
            SUM(--(ISNUMBER(IF($M$4:$AD$4=1,(M138:AD138),""))))&gt;0,
            MAX(IF(
                ISNUMBER(M138:AD138),
                IF(
                    M$4:AD$4=1,
                    M138:AD138,
                    ""),
                "")),
            MAX(IF(
                ISNUMBER(M138:AD138),
                IF(
                    M$4:AD$4=2,
                    M138:AD138,
                    ""),
                ""))
        ),
        IF(
            Parameters!$D$16=1,
            IFERROR(
                AVERAGE(IF(
                    ISNUMBER(M138:AD138),
                    IF(
                        M$4:AD$4=1,
                        M138:AD138,
                        ""),
                    "")),
                AVERAGE(IF(
                    ISNUMBER(M138:AD138),
                    IF(
                        M$4:AD$4=2,
                        M138:AD138,
                        ""),
                    ""))
            ),
            IF(
                Parameters!$D$17=1,
                IFERROR(
                    IF(
                        OR(
                            IF(
                                ISNUMBER(M138:AD138),
                                IF(
                                    M$4:AD$4=1,
                                    M138:AD138,
                                    ""),
                                "")
                            =0),
                        0,
                        GEOMEAN(IF(
                            ISNUMBER(M138:AD138),
                            IF(
                                M$4:AD$4=1,
                                M138:AD138,
                                ""),
                            ""))
                    ),
                    IF(
                        OR(IF(
                            ISNUMBER(M138:AD138),
                            IF(
                                M$4:AD$4=2,
                                M138:AD138,
                                ""),
                            "")
                            =0),
                        0,
                        GEOMEAN(IF(
                            ISNUMBER(M138:AD138),
                            IF(
                                M$4:AD$4=2,
                                M138:AD138,
                                ""),
                            "")))
                )
            )
        )
    )
)</f>
        <v>10</v>
      </c>
      <c r="I138" s="191" cm="1">
        <f t="array" ref="I138">IF(
    SUM(IF(
            ISNUMBER(
                IF(
                    $M$5:$AD$5,
                    (M138:AD138),
                    "")),
            1,
            0))
        =0,
    NA(),
    IF(
        Parameters!$D$15=1,
        IF(
            SUM(--(ISNUMBER(IF($M$5:$AD$5=1,(M138:AD138),""))))&gt;0,
            MAX(IF(
                ISNUMBER(M138:AD138),
                IF(
                    M$5:AD$5=1,
                    M138:AD138,
                    ""),
                "")),
            MAX(IF(
                ISNUMBER(M138:AD138),
                IF(
                    M$5:AD$5=2,
                    M138:AD138,
                    ""),
                ""))
        ),
        IF(
            Parameters!$D$16=1,
            IFERROR(
                AVERAGE(IF(
                    ISNUMBER(M138:AD138),
                    IF(
                        M$5:AD$5=1,
                        M138:AD138,
                        ""),
                    "")),
                AVERAGE(IF(
                    ISNUMBER(M138:AD138),
                    IF(
                        M$5:AD$5=2,
                        M138:AD138,
                        ""),
                    ""))
            ),
            IF(
                Parameters!$D$17=1,
                IFERROR(
                    IF(
                        OR(
                            IF(
                                ISNUMBER(M138:AD138),
                                IF(
                                    M$5:AD$5=1,
                                    M138:AD138,
                                    ""),
                                "")
                            =0),
                        0,
                        GEOMEAN(IF(
                            ISNUMBER(M138:AD138),
                            IF(
                                M$5:AD$5=1,
                                M138:AD138,
                                ""),
                            ""))
                    ),
                    IF(
                        OR(IF(
                            ISNUMBER(M138:AD138),
                            IF(
                                M$5:AD$5=2,
                                M138:AD138,
                                ""),
                            "")
                            =0),
                        0,
                        GEOMEAN(IF(
                            ISNUMBER(M138:AD138),
                            IF(
                                M$5:AD$5=2,
                                M138:AD138,
                                ""),
                            "")))
                )
            )
        )
    )
)</f>
        <v>4.4779520766066101</v>
      </c>
      <c r="J138" s="242">
        <v>44778</v>
      </c>
      <c r="K138" s="242">
        <v>44753</v>
      </c>
      <c r="L138" s="91" t="s">
        <v>222</v>
      </c>
      <c r="M138" s="192">
        <v>10</v>
      </c>
      <c r="N138" s="192">
        <v>8.47151173046392</v>
      </c>
      <c r="O138" s="192">
        <v>4.4779520766066101</v>
      </c>
      <c r="P138" s="192">
        <v>0</v>
      </c>
      <c r="Q138" s="192" t="s">
        <v>409</v>
      </c>
      <c r="R138" s="192">
        <v>0</v>
      </c>
      <c r="S138" s="192">
        <v>0</v>
      </c>
      <c r="T138" s="192" t="s">
        <v>622</v>
      </c>
      <c r="U138" s="192">
        <v>100.2</v>
      </c>
      <c r="V138" s="192">
        <v>0.447795207660661</v>
      </c>
      <c r="W138" s="192" t="s">
        <v>409</v>
      </c>
      <c r="X138" s="192" t="s">
        <v>409</v>
      </c>
      <c r="Y138" s="192">
        <v>-0.107142857142857</v>
      </c>
      <c r="Z138" s="192">
        <v>-100</v>
      </c>
      <c r="AA138" s="34"/>
      <c r="AB138" s="34"/>
      <c r="AC138" s="192"/>
      <c r="AD138" s="192"/>
      <c r="AE138" s="192"/>
      <c r="AF138" s="192"/>
      <c r="AG138" s="192"/>
      <c r="AH138" s="192"/>
    </row>
    <row r="139" spans="1:34" x14ac:dyDescent="0.2">
      <c r="A139" s="84">
        <v>132</v>
      </c>
      <c r="B139" s="84" t="str">
        <f ca="1"/>
        <v>Montenegro</v>
      </c>
      <c r="C139" s="84" t="str">
        <f ca="1"/>
        <v>MNE</v>
      </c>
      <c r="D139" s="219" t="str">
        <f ca="1"/>
        <v>ECS           Europe &amp; Central Asia</v>
      </c>
      <c r="E139" s="219" t="str">
        <f ca="1"/>
        <v>IBRD</v>
      </c>
      <c r="F139" s="190" t="str">
        <f t="shared" ca="1" si="14"/>
        <v/>
      </c>
      <c r="G139" s="80">
        <f>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$M$4:$AD$4,
                    (M139:AD139),
                    "")),
            1,
            0))
        =0,
    NA(),
    IF(
        Parameters!$D$15=1,
        IF(
            SUM(--(ISNUMBER(IF($M$4:$AD$4=1,(M139:AD139),""))))&gt;0,
            MAX(IF(
                ISNUMBER(M139:AD139),
                IF(
                    M$4:AD$4=1,
                    M139:AD139,
                    ""),
                "")),
            MAX(IF(
                ISNUMBER(M139:AD139),
                IF(
                    M$4:AD$4=2,
                    M139:AD139,
                    ""),
                ""))
        ),
        IF(
            Parameters!$D$16=1,
            IFERROR(
                AVERAGE(IF(
                    ISNUMBER(M139:AD139),
                    IF(
                        M$4:AD$4=1,
                        M139:AD139,
                        ""),
                    "")),
                AVERAGE(IF(
                    ISNUMBER(M139:AD139),
                    IF(
                        M$4:AD$4=2,
                        M139:AD139,
                        ""),
                    ""))
            ),
            IF(
                Parameters!$D$17=1,
                IFERROR(
                    IF(
                        OR(
                            IF(
                                ISNUMBER(M139:AD139),
                                IF(
                                    M$4:AD$4=1,
                                    M139:AD139,
                                    ""),
                                "")
                            =0),
                        0,
                        GEOMEAN(IF(
                            ISNUMBER(M139:AD139),
                            IF(
                                M$4:AD$4=1,
                                M139:AD139,
                                ""),
                            ""))
                    ),
                    IF(
                        OR(IF(
                            ISNUMBER(M139:AD139),
                            IF(
                                M$4:AD$4=2,
                                M139:AD139,
                                ""),
                            "")
                            =0),
                        0,
                        GEOMEAN(IF(
                            ISNUMBER(M139:AD139),
                            IF(
                                M$4:AD$4=2,
                                M139:AD139,
                                ""),
                            "")))
                )
            )
        )
    )
)</f>
        <v>0</v>
      </c>
      <c r="I139" s="191" cm="1">
        <f t="array" ref="I139">IF(
    SUM(IF(
            ISNUMBER(
                IF(
                    $M$5:$AD$5,
                    (M139:AD139),
                    "")),
            1,
            0))
        =0,
    NA(),
    IF(
        Parameters!$D$15=1,
        IF(
            SUM(--(ISNUMBER(IF($M$5:$AD$5=1,(M139:AD139),""))))&gt;0,
            MAX(IF(
                ISNUMBER(M139:AD139),
                IF(
                    M$5:AD$5=1,
                    M139:AD139,
                    ""),
                "")),
            MAX(IF(
                ISNUMBER(M139:AD139),
                IF(
                    M$5:AD$5=2,
                    M139:AD139,
                    ""),
                ""))
        ),
        IF(
            Parameters!$D$16=1,
            IFERROR(
                AVERAGE(IF(
                    ISNUMBER(M139:AD139),
                    IF(
                        M$5:AD$5=1,
                        M139:AD139,
                        ""),
                    "")),
                AVERAGE(IF(
                    ISNUMBER(M139:AD139),
                    IF(
                        M$5:AD$5=2,
                        M139:AD139,
                        ""),
                    ""))
            ),
            IF(
                Parameters!$D$17=1,
                IFERROR(
                    IF(
                        OR(
                            IF(
                                ISNUMBER(M139:AD139),
                                IF(
                                    M$5:AD$5=1,
                                    M139:AD139,
                                    ""),
                                "")
                            =0),
                        0,
                        GEOMEAN(IF(
                            ISNUMBER(M139:AD139),
                            IF(
                                M$5:AD$5=1,
                                M139:AD139,
                                ""),
                            ""))
                    ),
                    IF(
                        OR(IF(
                            ISNUMBER(M139:AD139),
                            IF(
                                M$5:AD$5=2,
                                M139:AD139,
                                ""),
                            "")
                            =0),
                        0,
                        GEOMEAN(IF(
                            ISNUMBER(M139:AD139),
                            IF(
                                M$5:AD$5=2,
                                M139:AD139,
                                ""),
                            "")))
                )
            )
        )
    )
)</f>
        <v>0</v>
      </c>
      <c r="J139" s="242">
        <v>45103</v>
      </c>
      <c r="K139" s="242">
        <v>45075</v>
      </c>
      <c r="L139" s="91" t="s">
        <v>224</v>
      </c>
      <c r="M139" s="192">
        <v>0</v>
      </c>
      <c r="N139" s="192">
        <v>0</v>
      </c>
      <c r="O139" s="192" t="s">
        <v>409</v>
      </c>
      <c r="P139" s="192">
        <v>0</v>
      </c>
      <c r="Q139" s="192" t="s">
        <v>409</v>
      </c>
      <c r="R139" s="192">
        <v>0</v>
      </c>
      <c r="S139" s="192">
        <v>0</v>
      </c>
      <c r="T139" s="192" t="s">
        <v>409</v>
      </c>
      <c r="U139" s="192">
        <v>58</v>
      </c>
      <c r="V139" s="192" t="s">
        <v>409</v>
      </c>
      <c r="W139" s="192" t="s">
        <v>409</v>
      </c>
      <c r="X139" s="192" t="s">
        <v>409</v>
      </c>
      <c r="Y139" s="192">
        <v>0</v>
      </c>
      <c r="Z139" s="192">
        <v>-100</v>
      </c>
      <c r="AA139" s="34"/>
      <c r="AB139" s="34"/>
      <c r="AC139" s="192"/>
      <c r="AD139" s="192"/>
      <c r="AE139" s="192"/>
      <c r="AF139" s="192"/>
      <c r="AG139" s="192"/>
      <c r="AH139" s="192"/>
    </row>
    <row r="140" spans="1:34" x14ac:dyDescent="0.2">
      <c r="A140" s="84">
        <v>133</v>
      </c>
      <c r="B140" s="84" t="str">
        <f ca="1"/>
        <v>Mongolia</v>
      </c>
      <c r="C140" s="84" t="str">
        <f ca="1"/>
        <v>MNG</v>
      </c>
      <c r="D140" s="219" t="str">
        <f ca="1"/>
        <v>EAS           East Asia &amp; Pacific</v>
      </c>
      <c r="E140" s="219" t="str">
        <f ca="1"/>
        <v>IBRD</v>
      </c>
      <c r="F140" s="190" t="str">
        <f t="shared" ca="1" si="14"/>
        <v/>
      </c>
      <c r="G140" s="80">
        <f>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0</v>
      </c>
      <c r="H140" s="80" cm="1">
        <f t="array" ref="H140">IF(
    SUM(IF(
            ISNUMBER(
                IF(
                    $M$4:$AD$4,
                    (M140:AD140),
                    "")),
            1,
            0))
        =0,
    NA(),
    IF(
        Parameters!$D$15=1,
        IF(
            SUM(--(ISNUMBER(IF($M$4:$AD$4=1,(M140:AD140),""))))&gt;0,
            MAX(IF(
                ISNUMBER(M140:AD140),
                IF(
                    M$4:AD$4=1,
                    M140:AD140,
                    ""),
                "")),
            MAX(IF(
                ISNUMBER(M140:AD140),
                IF(
                    M$4:AD$4=2,
                    M140:AD140,
                    ""),
                ""))
        ),
        IF(
            Parameters!$D$16=1,
            IFERROR(
                AVERAGE(IF(
                    ISNUMBER(M140:AD140),
                    IF(
                        M$4:AD$4=1,
                        M140:AD140,
                        ""),
                    "")),
                AVERAGE(IF(
                    ISNUMBER(M140:AD140),
                    IF(
                        M$4:AD$4=2,
                        M140:AD140,
                        ""),
                    ""))
            ),
            IF(
                Parameters!$D$17=1,
                IFERROR(
                    IF(
                        OR(
                            IF(
                                ISNUMBER(M140:AD140),
                                IF(
                                    M$4:AD$4=1,
                                    M140:AD140,
                                    ""),
                                "")
                            =0),
                        0,
                        GEOMEAN(IF(
                            ISNUMBER(M140:AD140),
                            IF(
                                M$4:AD$4=1,
                                M140:AD140,
                                ""),
                            ""))
                    ),
                    IF(
                        OR(IF(
                            ISNUMBER(M140:AD140),
                            IF(
                                M$4:AD$4=2,
                                M140:AD140,
                                ""),
                            "")
                            =0),
                        0,
                        GEOMEAN(IF(
                            ISNUMBER(M140:AD140),
                            IF(
                                M$4:AD$4=2,
                                M140:AD140,
                                ""),
                            "")))
                )
            )
        )
    )
)</f>
        <v>0</v>
      </c>
      <c r="I140" s="191" cm="1">
        <f t="array" ref="I140">IF(
    SUM(IF(
            ISNUMBER(
                IF(
                    $M$5:$AD$5,
                    (M140:AD140),
                    "")),
            1,
            0))
        =0,
    NA(),
    IF(
        Parameters!$D$15=1,
        IF(
            SUM(--(ISNUMBER(IF($M$5:$AD$5=1,(M140:AD140),""))))&gt;0,
            MAX(IF(
                ISNUMBER(M140:AD140),
                IF(
                    M$5:AD$5=1,
                    M140:AD140,
                    ""),
                "")),
            MAX(IF(
                ISNUMBER(M140:AD140),
                IF(
                    M$5:AD$5=2,
                    M140:AD140,
                    ""),
                ""))
        ),
        IF(
            Parameters!$D$16=1,
            IFERROR(
                AVERAGE(IF(
                    ISNUMBER(M140:AD140),
                    IF(
                        M$5:AD$5=1,
                        M140:AD140,
                        ""),
                    "")),
                AVERAGE(IF(
                    ISNUMBER(M140:AD140),
                    IF(
                        M$5:AD$5=2,
                        M140:AD140,
                        ""),
                    ""))
            ),
            IF(
                Parameters!$D$17=1,
                IFERROR(
                    IF(
                        OR(
                            IF(
                                ISNUMBER(M140:AD140),
                                IF(
                                    M$5:AD$5=1,
                                    M140:AD140,
                                    ""),
                                "")
                            =0),
                        0,
                        GEOMEAN(IF(
                            ISNUMBER(M140:AD140),
                            IF(
                                M$5:AD$5=1,
                                M140:AD140,
                                ""),
                            ""))
                    ),
                    IF(
                        OR(IF(
                            ISNUMBER(M140:AD140),
                            IF(
                                M$5:AD$5=2,
                                M140:AD140,
                                ""),
                            "")
                            =0),
                        0,
                        GEOMEAN(IF(
                            ISNUMBER(M140:AD140),
                            IF(
                                M$5:AD$5=2,
                                M140:AD140,
                                ""),
                            "")))
                )
            )
        )
    )
)</f>
        <v>0</v>
      </c>
      <c r="J140" s="242">
        <v>45103</v>
      </c>
      <c r="K140" s="242">
        <v>44966</v>
      </c>
      <c r="L140" s="91" t="s">
        <v>226</v>
      </c>
      <c r="M140" s="192">
        <v>0</v>
      </c>
      <c r="N140" s="192">
        <v>0</v>
      </c>
      <c r="O140" s="192" t="s">
        <v>409</v>
      </c>
      <c r="P140" s="192">
        <v>0</v>
      </c>
      <c r="Q140" s="192" t="s">
        <v>409</v>
      </c>
      <c r="R140" s="192">
        <v>0</v>
      </c>
      <c r="S140" s="192" t="s">
        <v>409</v>
      </c>
      <c r="T140" s="192" t="s">
        <v>409</v>
      </c>
      <c r="U140" s="192">
        <v>51.3</v>
      </c>
      <c r="V140" s="192" t="s">
        <v>409</v>
      </c>
      <c r="W140" s="192" t="s">
        <v>409</v>
      </c>
      <c r="X140" s="192" t="s">
        <v>409</v>
      </c>
      <c r="Y140" s="192">
        <v>0</v>
      </c>
      <c r="Z140" s="192" t="s">
        <v>409</v>
      </c>
      <c r="AA140" s="34"/>
      <c r="AB140" s="34"/>
      <c r="AC140" s="192"/>
      <c r="AD140" s="192"/>
      <c r="AE140" s="192"/>
      <c r="AF140" s="192"/>
      <c r="AG140" s="192"/>
      <c r="AH140" s="192"/>
    </row>
    <row r="141" spans="1:34" x14ac:dyDescent="0.2">
      <c r="A141" s="84">
        <v>134</v>
      </c>
      <c r="B141" s="84" t="str">
        <f ca="1"/>
        <v>Northern Mariana Islands</v>
      </c>
      <c r="C141" s="84" t="str">
        <f ca="1"/>
        <v>MNP</v>
      </c>
      <c r="D141" s="219" t="str">
        <f ca="1"/>
        <v>EAS           East Asia &amp; Pacific</v>
      </c>
      <c r="E141" s="219" t="str">
        <f ca="1"/>
        <v>NA</v>
      </c>
      <c r="F141" s="190" t="str">
        <f t="shared" ca="1" si="14"/>
        <v/>
      </c>
      <c r="G141" s="80">
        <f>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0</v>
      </c>
      <c r="H141" s="80" cm="1">
        <f t="array" ref="H141">IF(
    SUM(IF(
            ISNUMBER(
                IF(
                    $M$4:$AD$4,
                    (M141:AD141),
                    "")),
            1,
            0))
        =0,
    NA(),
    IF(
        Parameters!$D$15=1,
        IF(
            SUM(--(ISNUMBER(IF($M$4:$AD$4=1,(M141:AD141),""))))&gt;0,
            MAX(IF(
                ISNUMBER(M141:AD141),
                IF(
                    M$4:AD$4=1,
                    M141:AD141,
                    ""),
                "")),
            MAX(IF(
                ISNUMBER(M141:AD141),
                IF(
                    M$4:AD$4=2,
                    M141:AD141,
                    ""),
                ""))
        ),
        IF(
            Parameters!$D$16=1,
            IFERROR(
                AVERAGE(IF(
                    ISNUMBER(M141:AD141),
                    IF(
                        M$4:AD$4=1,
                        M141:AD141,
                        ""),
                    "")),
                AVERAGE(IF(
                    ISNUMBER(M141:AD141),
                    IF(
                        M$4:AD$4=2,
                        M141:AD141,
                        ""),
                    ""))
            ),
            IF(
                Parameters!$D$17=1,
                IFERROR(
                    IF(
                        OR(
                            IF(
                                ISNUMBER(M141:AD141),
                                IF(
                                    M$4:AD$4=1,
                                    M141:AD141,
                                    ""),
                                "")
                            =0),
                        0,
                        GEOMEAN(IF(
                            ISNUMBER(M141:AD141),
                            IF(
                                M$4:AD$4=1,
                                M141:AD141,
                                ""),
                            ""))
                    ),
                    IF(
                        OR(IF(
                            ISNUMBER(M141:AD141),
                            IF(
                                M$4:AD$4=2,
                                M141:AD141,
                                ""),
                            "")
                            =0),
                        0,
                        GEOMEAN(IF(
                            ISNUMBER(M141:AD141),
                            IF(
                                M$4:AD$4=2,
                                M141:AD141,
                                ""),
                            "")))
                )
            )
        )
    )
)</f>
        <v>0</v>
      </c>
      <c r="I141" s="191" cm="1">
        <f t="array" ref="I141">IF(
    SUM(IF(
            ISNUMBER(
                IF(
                    $M$5:$AD$5,
                    (M141:AD141),
                    "")),
            1,
            0))
        =0,
    NA(),
    IF(
        Parameters!$D$15=1,
        IF(
            SUM(--(ISNUMBER(IF($M$5:$AD$5=1,(M141:AD141),""))))&gt;0,
            MAX(IF(
                ISNUMBER(M141:AD141),
                IF(
                    M$5:AD$5=1,
                    M141:AD141,
                    ""),
                "")),
            MAX(IF(
                ISNUMBER(M141:AD141),
                IF(
                    M$5:AD$5=2,
                    M141:AD141,
                    ""),
                ""))
        ),
        IF(
            Parameters!$D$16=1,
            IFERROR(
                AVERAGE(IF(
                    ISNUMBER(M141:AD141),
                    IF(
                        M$5:AD$5=1,
                        M141:AD141,
                        ""),
                    "")),
                AVERAGE(IF(
                    ISNUMBER(M141:AD141),
                    IF(
                        M$5:AD$5=2,
                        M141:AD141,
                        ""),
                    ""))
            ),
            IF(
                Parameters!$D$17=1,
                IFERROR(
                    IF(
                        OR(
                            IF(
                                ISNUMBER(M141:AD141),
                                IF(
                                    M$5:AD$5=1,
                                    M141:AD141,
                                    ""),
                                "")
                            =0),
                        0,
                        GEOMEAN(IF(
                            ISNUMBER(M141:AD141),
                            IF(
                                M$5:AD$5=1,
                                M141:AD141,
                                ""),
                            ""))
                    ),
                    IF(
                        OR(IF(
                            ISNUMBER(M141:AD141),
                            IF(
                                M$5:AD$5=2,
                                M141:AD141,
                                ""),
                            "")
                            =0),
                        0,
                        GEOMEAN(IF(
                            ISNUMBER(M141:AD141),
                            IF(
                                M$5:AD$5=2,
                                M141:AD141,
                                ""),
                            "")))
                )
            )
        )
    )
)</f>
        <v>0</v>
      </c>
      <c r="J141" s="242" t="s">
        <v>409</v>
      </c>
      <c r="K141" s="242" t="s">
        <v>409</v>
      </c>
      <c r="L141" s="91" t="s">
        <v>715</v>
      </c>
      <c r="M141" s="192">
        <v>0</v>
      </c>
      <c r="N141" s="192" t="s">
        <v>409</v>
      </c>
      <c r="O141" s="192" t="s">
        <v>409</v>
      </c>
      <c r="P141" s="192">
        <v>0</v>
      </c>
      <c r="Q141" s="192" t="s">
        <v>409</v>
      </c>
      <c r="R141" s="192" t="s">
        <v>409</v>
      </c>
      <c r="S141" s="192" t="s">
        <v>409</v>
      </c>
      <c r="T141" s="192" t="s">
        <v>409</v>
      </c>
      <c r="U141" s="192" t="s">
        <v>409</v>
      </c>
      <c r="V141" s="192" t="s">
        <v>409</v>
      </c>
      <c r="W141" s="192" t="s">
        <v>409</v>
      </c>
      <c r="X141" s="192" t="s">
        <v>409</v>
      </c>
      <c r="Y141" s="192" t="s">
        <v>409</v>
      </c>
      <c r="Z141" s="192" t="s">
        <v>409</v>
      </c>
      <c r="AA141" s="34"/>
      <c r="AB141" s="34"/>
      <c r="AC141" s="192"/>
      <c r="AD141" s="192"/>
      <c r="AE141" s="192"/>
      <c r="AF141" s="192"/>
      <c r="AG141" s="192"/>
      <c r="AH141" s="192"/>
    </row>
    <row r="142" spans="1:34" x14ac:dyDescent="0.2">
      <c r="A142" s="84">
        <v>135</v>
      </c>
      <c r="B142" s="84" t="str">
        <f ca="1"/>
        <v>Mozambique</v>
      </c>
      <c r="C142" s="84" t="str">
        <f ca="1"/>
        <v>MOZ</v>
      </c>
      <c r="D142" s="219" t="str">
        <f ca="1"/>
        <v>SSF           Sub-Saharan Africa</v>
      </c>
      <c r="E142" s="219" t="str">
        <f ca="1"/>
        <v>IDA</v>
      </c>
      <c r="F142" s="190" t="str">
        <f t="shared" ca="1" si="14"/>
        <v/>
      </c>
      <c r="G142" s="80">
        <f>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0</v>
      </c>
      <c r="H142" s="80" cm="1">
        <f t="array" ref="H142">IF(
    SUM(IF(
            ISNUMBER(
                IF(
                    $M$4:$AD$4,
                    (M142:AD142),
                    "")),
            1,
            0))
        =0,
    NA(),
    IF(
        Parameters!$D$15=1,
        IF(
            SUM(--(ISNUMBER(IF($M$4:$AD$4=1,(M142:AD142),""))))&gt;0,
            MAX(IF(
                ISNUMBER(M142:AD142),
                IF(
                    M$4:AD$4=1,
                    M142:AD142,
                    ""),
                "")),
            MAX(IF(
                ISNUMBER(M142:AD142),
                IF(
                    M$4:AD$4=2,
                    M142:AD142,
                    ""),
                ""))
        ),
        IF(
            Parameters!$D$16=1,
            IFERROR(
                AVERAGE(IF(
                    ISNUMBER(M142:AD142),
                    IF(
                        M$4:AD$4=1,
                        M142:AD142,
                        ""),
                    "")),
                AVERAGE(IF(
                    ISNUMBER(M142:AD142),
                    IF(
                        M$4:AD$4=2,
                        M142:AD142,
                        ""),
                    ""))
            ),
            IF(
                Parameters!$D$17=1,
                IFERROR(
                    IF(
                        OR(
                            IF(
                                ISNUMBER(M142:AD142),
                                IF(
                                    M$4:AD$4=1,
                                    M142:AD142,
                                    ""),
                                "")
                            =0),
                        0,
                        GEOMEAN(IF(
                            ISNUMBER(M142:AD142),
                            IF(
                                M$4:AD$4=1,
                                M142:AD142,
                                ""),
                            ""))
                    ),
                    IF(
                        OR(IF(
                            ISNUMBER(M142:AD142),
                            IF(
                                M$4:AD$4=2,
                                M142:AD142,
                                ""),
                            "")
                            =0),
                        0,
                        GEOMEAN(IF(
                            ISNUMBER(M142:AD142),
                            IF(
                                M$4:AD$4=2,
                                M142:AD142,
                                ""),
                            "")))
                )
            )
        )
    )
)</f>
        <v>10</v>
      </c>
      <c r="I142" s="191" cm="1">
        <f t="array" ref="I142">IF(
    SUM(IF(
            ISNUMBER(
                IF(
                    $M$5:$AD$5,
                    (M142:AD142),
                    "")),
            1,
            0))
        =0,
    NA(),
    IF(
        Parameters!$D$15=1,
        IF(
            SUM(--(ISNUMBER(IF($M$5:$AD$5=1,(M142:AD142),""))))&gt;0,
            MAX(IF(
                ISNUMBER(M142:AD142),
                IF(
                    M$5:AD$5=1,
                    M142:AD142,
                    ""),
                "")),
            MAX(IF(
                ISNUMBER(M142:AD142),
                IF(
                    M$5:AD$5=2,
                    M142:AD142,
                    ""),
                ""))
        ),
        IF(
            Parameters!$D$16=1,
            IFERROR(
                AVERAGE(IF(
                    ISNUMBER(M142:AD142),
                    IF(
                        M$5:AD$5=1,
                        M142:AD142,
                        ""),
                    "")),
                AVERAGE(IF(
                    ISNUMBER(M142:AD142),
                    IF(
                        M$5:AD$5=2,
                        M142:AD142,
                        ""),
                    ""))
            ),
            IF(
                Parameters!$D$17=1,
                IFERROR(
                    IF(
                        OR(
                            IF(
                                ISNUMBER(M142:AD142),
                                IF(
                                    M$5:AD$5=1,
                                    M142:AD142,
                                    ""),
                                "")
                            =0),
                        0,
                        GEOMEAN(IF(
                            ISNUMBER(M142:AD142),
                            IF(
                                M$5:AD$5=1,
                                M142:AD142,
                                ""),
                            ""))
                    ),
                    IF(
                        OR(IF(
                            ISNUMBER(M142:AD142),
                            IF(
                                M$5:AD$5=2,
                                M142:AD142,
                                ""),
                            "")
                            =0),
                        0,
                        GEOMEAN(IF(
                            ISNUMBER(M142:AD142),
                            IF(
                                M$5:AD$5=2,
                                M142:AD142,
                                ""),
                            "")))
                )
            )
        )
    )
)</f>
        <v>0</v>
      </c>
      <c r="J142" s="242">
        <v>44778</v>
      </c>
      <c r="K142" s="242">
        <v>44753</v>
      </c>
      <c r="L142" s="91" t="s">
        <v>228</v>
      </c>
      <c r="M142" s="192">
        <v>10</v>
      </c>
      <c r="N142" s="192">
        <v>7.1044275886399699</v>
      </c>
      <c r="O142" s="192">
        <v>0</v>
      </c>
      <c r="P142" s="192">
        <v>0</v>
      </c>
      <c r="Q142" s="192" t="s">
        <v>409</v>
      </c>
      <c r="R142" s="192" t="s">
        <v>409</v>
      </c>
      <c r="S142" s="192">
        <v>0</v>
      </c>
      <c r="T142" s="192" t="s">
        <v>622</v>
      </c>
      <c r="U142" s="192">
        <v>94</v>
      </c>
      <c r="V142" s="192">
        <v>-2.6785168670947499</v>
      </c>
      <c r="W142" s="192" t="s">
        <v>409</v>
      </c>
      <c r="X142" s="192" t="s">
        <v>409</v>
      </c>
      <c r="Y142" s="192" t="s">
        <v>409</v>
      </c>
      <c r="Z142" s="192">
        <v>-100</v>
      </c>
      <c r="AA142" s="34"/>
      <c r="AB142" s="34"/>
      <c r="AC142" s="192"/>
      <c r="AD142" s="192"/>
      <c r="AE142" s="192"/>
      <c r="AF142" s="192"/>
      <c r="AG142" s="192"/>
      <c r="AH142" s="192"/>
    </row>
    <row r="143" spans="1:34" x14ac:dyDescent="0.2">
      <c r="A143" s="84">
        <v>136</v>
      </c>
      <c r="B143" s="84" t="str">
        <f ca="1"/>
        <v>Mauritania</v>
      </c>
      <c r="C143" s="84" t="str">
        <f ca="1"/>
        <v>MRT</v>
      </c>
      <c r="D143" s="219" t="str">
        <f ca="1"/>
        <v>SSF           Sub-Saharan Africa</v>
      </c>
      <c r="E143" s="219" t="str">
        <f ca="1"/>
        <v>IDA</v>
      </c>
      <c r="F143" s="190" t="str">
        <f t="shared" ca="1" si="14"/>
        <v/>
      </c>
      <c r="G143" s="80">
        <f>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$M$4:$AD$4,
                    (M143:AD143),
                    "")),
            1,
            0))
        =0,
    NA(),
    IF(
        Parameters!$D$15=1,
        IF(
            SUM(--(ISNUMBER(IF($M$4:$AD$4=1,(M143:AD143),""))))&gt;0,
            MAX(IF(
                ISNUMBER(M143:AD143),
                IF(
                    M$4:AD$4=1,
                    M143:AD143,
                    ""),
                "")),
            MAX(IF(
                ISNUMBER(M143:AD143),
                IF(
                    M$4:AD$4=2,
                    M143:AD143,
                    ""),
                ""))
        ),
        IF(
            Parameters!$D$16=1,
            IFERROR(
                AVERAGE(IF(
                    ISNUMBER(M143:AD143),
                    IF(
                        M$4:AD$4=1,
                        M143:AD143,
                        ""),
                    "")),
                AVERAGE(IF(
                    ISNUMBER(M143:AD143),
                    IF(
                        M$4:AD$4=2,
                        M143:AD143,
                        ""),
                    ""))
            ),
            IF(
                Parameters!$D$17=1,
                IFERROR(
                    IF(
                        OR(
                            IF(
                                ISNUMBER(M143:AD143),
                                IF(
                                    M$4:AD$4=1,
                                    M143:AD143,
                                    ""),
                                "")
                            =0),
                        0,
                        GEOMEAN(IF(
                            ISNUMBER(M143:AD143),
                            IF(
                                M$4:AD$4=1,
                                M143:AD143,
                                ""),
                            ""))
                    ),
                    IF(
                        OR(IF(
                            ISNUMBER(M143:AD143),
                            IF(
                                M$4:AD$4=2,
                                M143:AD143,
                                ""),
                            "")
                            =0),
                        0,
                        GEOMEAN(IF(
                            ISNUMBER(M143:AD143),
                            IF(
                                M$4:AD$4=2,
                                M143:AD143,
                                ""),
                            "")))
                )
            )
        )
    )
)</f>
        <v>5.5609454930322801</v>
      </c>
      <c r="I143" s="191" cm="1">
        <f t="array" ref="I143">IF(
    SUM(IF(
            ISNUMBER(
                IF(
                    $M$5:$AD$5,
                    (M143:AD143),
                    "")),
            1,
            0))
        =0,
    NA(),
    IF(
        Parameters!$D$15=1,
        IF(
            SUM(--(ISNUMBER(IF($M$5:$AD$5=1,(M143:AD143),""))))&gt;0,
            MAX(IF(
                ISNUMBER(M143:AD143),
                IF(
                    M$5:AD$5=1,
                    M143:AD143,
                    ""),
                "")),
            MAX(IF(
                ISNUMBER(M143:AD143),
                IF(
                    M$5:AD$5=2,
                    M143:AD143,
                    ""),
                ""))
        ),
        IF(
            Parameters!$D$16=1,
            IFERROR(
                AVERAGE(IF(
                    ISNUMBER(M143:AD143),
                    IF(
                        M$5:AD$5=1,
                        M143:AD143,
                        ""),
                    "")),
                AVERAGE(IF(
                    ISNUMBER(M143:AD143),
                    IF(
                        M$5:AD$5=2,
                        M143:AD143,
                        ""),
                    ""))
            ),
            IF(
                Parameters!$D$17=1,
                IFERROR(
                    IF(
                        OR(
                            IF(
                                ISNUMBER(M143:AD143),
                                IF(
                                    M$5:AD$5=1,
                                    M143:AD143,
                                    ""),
                                "")
                            =0),
                        0,
                        GEOMEAN(IF(
                            ISNUMBER(M143:AD143),
                            IF(
                                M$5:AD$5=1,
                                M143:AD143,
                                ""),
                            ""))
                    ),
                    IF(
                        OR(IF(
                            ISNUMBER(M143:AD143),
                            IF(
                                M$5:AD$5=2,
                                M143:AD143,
                                ""),
                            "")
                            =0),
                        0,
                        GEOMEAN(IF(
                            ISNUMBER(M143:AD143),
                            IF(
                                M$5:AD$5=2,
                                M143:AD143,
                                ""),
                            "")))
                )
            )
        )
    )
)</f>
        <v>0</v>
      </c>
      <c r="J143" s="242">
        <v>45103</v>
      </c>
      <c r="K143" s="242">
        <v>45142</v>
      </c>
      <c r="L143" s="91" t="s">
        <v>230</v>
      </c>
      <c r="M143" s="192">
        <v>0</v>
      </c>
      <c r="N143" s="192">
        <v>5.5609454930322801</v>
      </c>
      <c r="O143" s="192" t="s">
        <v>409</v>
      </c>
      <c r="P143" s="192">
        <v>0</v>
      </c>
      <c r="Q143" s="192" t="s">
        <v>409</v>
      </c>
      <c r="R143" s="192" t="s">
        <v>409</v>
      </c>
      <c r="S143" s="192">
        <v>0</v>
      </c>
      <c r="T143" s="192" t="s">
        <v>409</v>
      </c>
      <c r="U143" s="192">
        <v>87</v>
      </c>
      <c r="V143" s="192" t="s">
        <v>409</v>
      </c>
      <c r="W143" s="192" t="s">
        <v>409</v>
      </c>
      <c r="X143" s="192" t="s">
        <v>409</v>
      </c>
      <c r="Y143" s="192" t="s">
        <v>409</v>
      </c>
      <c r="Z143" s="192">
        <v>-100</v>
      </c>
      <c r="AA143" s="34"/>
      <c r="AB143" s="34"/>
      <c r="AC143" s="192"/>
      <c r="AD143" s="192"/>
      <c r="AE143" s="192"/>
      <c r="AF143" s="192"/>
      <c r="AG143" s="192"/>
      <c r="AH143" s="192"/>
    </row>
    <row r="144" spans="1:34" x14ac:dyDescent="0.2">
      <c r="A144" s="84">
        <v>137</v>
      </c>
      <c r="B144" s="84" t="str">
        <f ca="1"/>
        <v>Mauritius</v>
      </c>
      <c r="C144" s="84" t="str">
        <f ca="1"/>
        <v>MUS</v>
      </c>
      <c r="D144" s="219" t="str">
        <f ca="1"/>
        <v>SSF           Sub-Saharan Africa</v>
      </c>
      <c r="E144" s="219" t="str">
        <f ca="1"/>
        <v>IBRD</v>
      </c>
      <c r="F144" s="190" t="str">
        <f t="shared" ca="1" si="14"/>
        <v/>
      </c>
      <c r="G144" s="80">
        <f>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0</v>
      </c>
      <c r="H144" s="80" cm="1">
        <f t="array" ref="H144">IF(
    SUM(IF(
            ISNUMBER(
                IF(
                    $M$4:$AD$4,
                    (M144:AD144),
                    "")),
            1,
            0))
        =0,
    NA(),
    IF(
        Parameters!$D$15=1,
        IF(
            SUM(--(ISNUMBER(IF($M$4:$AD$4=1,(M144:AD144),""))))&gt;0,
            MAX(IF(
                ISNUMBER(M144:AD144),
                IF(
                    M$4:AD$4=1,
                    M144:AD144,
                    ""),
                "")),
            MAX(IF(
                ISNUMBER(M144:AD144),
                IF(
                    M$4:AD$4=2,
                    M144:AD144,
                    ""),
                ""))
        ),
        IF(
            Parameters!$D$16=1,
            IFERROR(
                AVERAGE(IF(
                    ISNUMBER(M144:AD144),
                    IF(
                        M$4:AD$4=1,
                        M144:AD144,
                        ""),
                    "")),
                AVERAGE(IF(
                    ISNUMBER(M144:AD144),
                    IF(
                        M$4:AD$4=2,
                        M144:AD144,
                        ""),
                    ""))
            ),
            IF(
                Parameters!$D$17=1,
                IFERROR(
                    IF(
                        OR(
                            IF(
                                ISNUMBER(M144:AD144),
                                IF(
                                    M$4:AD$4=1,
                                    M144:AD144,
                                    ""),
                                "")
                            =0),
                        0,
                        GEOMEAN(IF(
                            ISNUMBER(M144:AD144),
                            IF(
                                M$4:AD$4=1,
                                M144:AD144,
                                ""),
                            ""))
                    ),
                    IF(
                        OR(IF(
                            ISNUMBER(M144:AD144),
                            IF(
                                M$4:AD$4=2,
                                M144:AD144,
                                ""),
                            "")
                            =0),
                        0,
                        GEOMEAN(IF(
                            ISNUMBER(M144:AD144),
                            IF(
                                M$4:AD$4=2,
                                M144:AD144,
                                ""),
                            "")))
                )
            )
        )
    )
)</f>
        <v>0</v>
      </c>
      <c r="I144" s="191" cm="1">
        <f t="array" ref="I144">IF(
    SUM(IF(
            ISNUMBER(
                IF(
                    $M$5:$AD$5,
                    (M144:AD144),
                    "")),
            1,
            0))
        =0,
    NA(),
    IF(
        Parameters!$D$15=1,
        IF(
            SUM(--(ISNUMBER(IF($M$5:$AD$5=1,(M144:AD144),""))))&gt;0,
            MAX(IF(
                ISNUMBER(M144:AD144),
                IF(
                    M$5:AD$5=1,
                    M144:AD144,
                    ""),
                "")),
            MAX(IF(
                ISNUMBER(M144:AD144),
                IF(
                    M$5:AD$5=2,
                    M144:AD144,
                    ""),
                ""))
        ),
        IF(
            Parameters!$D$16=1,
            IFERROR(
                AVERAGE(IF(
                    ISNUMBER(M144:AD144),
                    IF(
                        M$5:AD$5=1,
                        M144:AD144,
                        ""),
                    "")),
                AVERAGE(IF(
                    ISNUMBER(M144:AD144),
                    IF(
                        M$5:AD$5=2,
                        M144:AD144,
                        ""),
                    ""))
            ),
            IF(
                Parameters!$D$17=1,
                IFERROR(
                    IF(
                        OR(
                            IF(
                                ISNUMBER(M144:AD144),
                                IF(
                                    M$5:AD$5=1,
                                    M144:AD144,
                                    ""),
                                "")
                            =0),
                        0,
                        GEOMEAN(IF(
                            ISNUMBER(M144:AD144),
                            IF(
                                M$5:AD$5=1,
                                M144:AD144,
                                ""),
                            ""))
                    ),
                    IF(
                        OR(IF(
                            ISNUMBER(M144:AD144),
                            IF(
                                M$5:AD$5=2,
                                M144:AD144,
                                ""),
                            "")
                            =0),
                        0,
                        GEOMEAN(IF(
                            ISNUMBER(M144:AD144),
                            IF(
                                M$5:AD$5=2,
                                M144:AD144,
                                ""),
                            "")))
                )
            )
        )
    )
)</f>
        <v>0</v>
      </c>
      <c r="J144" s="242">
        <v>45103</v>
      </c>
      <c r="K144" s="242">
        <v>45091</v>
      </c>
      <c r="L144" s="91" t="s">
        <v>232</v>
      </c>
      <c r="M144" s="192">
        <v>0</v>
      </c>
      <c r="N144" s="192">
        <v>0</v>
      </c>
      <c r="O144" s="192" t="s">
        <v>409</v>
      </c>
      <c r="P144" s="192">
        <v>0</v>
      </c>
      <c r="Q144" s="192" t="s">
        <v>409</v>
      </c>
      <c r="R144" s="192">
        <v>0</v>
      </c>
      <c r="S144" s="192">
        <v>0</v>
      </c>
      <c r="T144" s="192" t="s">
        <v>409</v>
      </c>
      <c r="U144" s="192">
        <v>38</v>
      </c>
      <c r="V144" s="192" t="s">
        <v>409</v>
      </c>
      <c r="W144" s="192" t="s">
        <v>409</v>
      </c>
      <c r="X144" s="192" t="s">
        <v>409</v>
      </c>
      <c r="Y144" s="192">
        <v>0</v>
      </c>
      <c r="Z144" s="192">
        <v>-100</v>
      </c>
      <c r="AA144" s="34"/>
      <c r="AB144" s="34"/>
      <c r="AC144" s="192"/>
      <c r="AD144" s="192"/>
      <c r="AE144" s="192"/>
      <c r="AF144" s="192"/>
      <c r="AG144" s="192"/>
      <c r="AH144" s="192"/>
    </row>
    <row r="145" spans="1:34" x14ac:dyDescent="0.2">
      <c r="A145" s="84">
        <v>138</v>
      </c>
      <c r="B145" s="84" t="str">
        <f ca="1"/>
        <v>Malawi</v>
      </c>
      <c r="C145" s="84" t="str">
        <f ca="1"/>
        <v>MWI</v>
      </c>
      <c r="D145" s="219" t="str">
        <f ca="1"/>
        <v>SSF           Sub-Saharan Africa</v>
      </c>
      <c r="E145" s="219" t="str">
        <f ca="1"/>
        <v>IDA</v>
      </c>
      <c r="F145" s="190" t="str">
        <f t="shared" ca="1" si="14"/>
        <v/>
      </c>
      <c r="G145" s="80">
        <f>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0</v>
      </c>
      <c r="H145" s="80" cm="1">
        <f t="array" ref="H145">IF(
    SUM(IF(
            ISNUMBER(
                IF(
                    $M$4:$AD$4,
                    (M145:AD145),
                    "")),
            1,
            0))
        =0,
    NA(),
    IF(
        Parameters!$D$15=1,
        IF(
            SUM(--(ISNUMBER(IF($M$4:$AD$4=1,(M145:AD145),""))))&gt;0,
            MAX(IF(
                ISNUMBER(M145:AD145),
                IF(
                    M$4:AD$4=1,
                    M145:AD145,
                    ""),
                "")),
            MAX(IF(
                ISNUMBER(M145:AD145),
                IF(
                    M$4:AD$4=2,
                    M145:AD145,
                    ""),
                ""))
        ),
        IF(
            Parameters!$D$16=1,
            IFERROR(
                AVERAGE(IF(
                    ISNUMBER(M145:AD145),
                    IF(
                        M$4:AD$4=1,
                        M145:AD145,
                        ""),
                    "")),
                AVERAGE(IF(
                    ISNUMBER(M145:AD145),
                    IF(
                        M$4:AD$4=2,
                        M145:AD145,
                        ""),
                    ""))
            ),
            IF(
                Parameters!$D$17=1,
                IFERROR(
                    IF(
                        OR(
                            IF(
                                ISNUMBER(M145:AD145),
                                IF(
                                    M$4:AD$4=1,
                                    M145:AD145,
                                    ""),
                                "")
                            =0),
                        0,
                        GEOMEAN(IF(
                            ISNUMBER(M145:AD145),
                            IF(
                                M$4:AD$4=1,
                                M145:AD145,
                                ""),
                            ""))
                    ),
                    IF(
                        OR(IF(
                            ISNUMBER(M145:AD145),
                            IF(
                                M$4:AD$4=2,
                                M145:AD145,
                                ""),
                            "")
                            =0),
                        0,
                        GEOMEAN(IF(
                            ISNUMBER(M145:AD145),
                            IF(
                                M$4:AD$4=2,
                                M145:AD145,
                                ""),
                            "")))
                )
            )
        )
    )
)</f>
        <v>4.7230552125595304</v>
      </c>
      <c r="I145" s="191" cm="1">
        <f t="array" ref="I145">IF(
    SUM(IF(
            ISNUMBER(
                IF(
                    $M$5:$AD$5,
                    (M145:AD145),
                    "")),
            1,
            0))
        =0,
    NA(),
    IF(
        Parameters!$D$15=1,
        IF(
            SUM(--(ISNUMBER(IF($M$5:$AD$5=1,(M145:AD145),""))))&gt;0,
            MAX(IF(
                ISNUMBER(M145:AD145),
                IF(
                    M$5:AD$5=1,
                    M145:AD145,
                    ""),
                "")),
            MAX(IF(
                ISNUMBER(M145:AD145),
                IF(
                    M$5:AD$5=2,
                    M145:AD145,
                    ""),
                ""))
        ),
        IF(
            Parameters!$D$16=1,
            IFERROR(
                AVERAGE(IF(
                    ISNUMBER(M145:AD145),
                    IF(
                        M$5:AD$5=1,
                        M145:AD145,
                        ""),
                    "")),
                AVERAGE(IF(
                    ISNUMBER(M145:AD145),
                    IF(
                        M$5:AD$5=2,
                        M145:AD145,
                        ""),
                    ""))
            ),
            IF(
                Parameters!$D$17=1,
                IFERROR(
                    IF(
                        OR(
                            IF(
                                ISNUMBER(M145:AD145),
                                IF(
                                    M$5:AD$5=1,
                                    M145:AD145,
                                    ""),
                                "")
                            =0),
                        0,
                        GEOMEAN(IF(
                            ISNUMBER(M145:AD145),
                            IF(
                                M$5:AD$5=1,
                                M145:AD145,
                                ""),
                            ""))
                    ),
                    IF(
                        OR(IF(
                            ISNUMBER(M145:AD145),
                            IF(
                                M$5:AD$5=2,
                                M145:AD145,
                                ""),
                            "")
                            =0),
                        0,
                        GEOMEAN(IF(
                            ISNUMBER(M145:AD145),
                            IF(
                                M$5:AD$5=2,
                                M145:AD145,
                                ""),
                            "")))
                )
            )
        )
    )
)</f>
        <v>0</v>
      </c>
      <c r="J145" s="242">
        <v>45103</v>
      </c>
      <c r="K145" s="242">
        <v>45142</v>
      </c>
      <c r="L145" s="91" t="s">
        <v>234</v>
      </c>
      <c r="M145" s="192">
        <v>0</v>
      </c>
      <c r="N145" s="192">
        <v>4.7230552125595304</v>
      </c>
      <c r="O145" s="192">
        <v>0</v>
      </c>
      <c r="P145" s="192">
        <v>0</v>
      </c>
      <c r="Q145" s="192" t="s">
        <v>409</v>
      </c>
      <c r="R145" s="192">
        <v>0</v>
      </c>
      <c r="S145" s="192">
        <v>0</v>
      </c>
      <c r="T145" s="192" t="s">
        <v>409</v>
      </c>
      <c r="U145" s="192">
        <v>83.2</v>
      </c>
      <c r="V145" s="192">
        <v>-1.1464806038520099</v>
      </c>
      <c r="W145" s="192" t="s">
        <v>409</v>
      </c>
      <c r="X145" s="192" t="s">
        <v>409</v>
      </c>
      <c r="Y145" s="192">
        <v>0</v>
      </c>
      <c r="Z145" s="192">
        <v>-100</v>
      </c>
      <c r="AA145" s="34"/>
      <c r="AB145" s="34"/>
      <c r="AC145" s="192"/>
      <c r="AD145" s="192"/>
      <c r="AE145" s="192"/>
      <c r="AF145" s="192"/>
      <c r="AG145" s="192"/>
      <c r="AH145" s="192"/>
    </row>
    <row r="146" spans="1:34" x14ac:dyDescent="0.2">
      <c r="A146" s="84">
        <v>139</v>
      </c>
      <c r="B146" s="84" t="str">
        <f ca="1"/>
        <v>Malaysia</v>
      </c>
      <c r="C146" s="84" t="str">
        <f ca="1"/>
        <v>MYS</v>
      </c>
      <c r="D146" s="219" t="str">
        <f ca="1"/>
        <v>EAS           East Asia &amp; Pacific</v>
      </c>
      <c r="E146" s="219" t="str">
        <f ca="1"/>
        <v>IBRD</v>
      </c>
      <c r="F146" s="190" t="str">
        <f t="shared" ca="1" si="14"/>
        <v/>
      </c>
      <c r="G146" s="80">
        <f>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0</v>
      </c>
      <c r="H146" s="80" cm="1">
        <f t="array" ref="H146">IF(
    SUM(IF(
            ISNUMBER(
                IF(
                    $M$4:$AD$4,
                    (M146:AD146),
                    "")),
            1,
            0))
        =0,
    NA(),
    IF(
        Parameters!$D$15=1,
        IF(
            SUM(--(ISNUMBER(IF($M$4:$AD$4=1,(M146:AD146),""))))&gt;0,
            MAX(IF(
                ISNUMBER(M146:AD146),
                IF(
                    M$4:AD$4=1,
                    M146:AD146,
                    ""),
                "")),
            MAX(IF(
                ISNUMBER(M146:AD146),
                IF(
                    M$4:AD$4=2,
                    M146:AD146,
                    ""),
                ""))
        ),
        IF(
            Parameters!$D$16=1,
            IFERROR(
                AVERAGE(IF(
                    ISNUMBER(M146:AD146),
                    IF(
                        M$4:AD$4=1,
                        M146:AD146,
                        ""),
                    "")),
                AVERAGE(IF(
                    ISNUMBER(M146:AD146),
                    IF(
                        M$4:AD$4=2,
                        M146:AD146,
                        ""),
                    ""))
            ),
            IF(
                Parameters!$D$17=1,
                IFERROR(
                    IF(
                        OR(
                            IF(
                                ISNUMBER(M146:AD146),
                                IF(
                                    M$4:AD$4=1,
                                    M146:AD146,
                                    ""),
                                "")
                            =0),
                        0,
                        GEOMEAN(IF(
                            ISNUMBER(M146:AD146),
                            IF(
                                M$4:AD$4=1,
                                M146:AD146,
                                ""),
                            ""))
                    ),
                    IF(
                        OR(IF(
                            ISNUMBER(M146:AD146),
                            IF(
                                M$4:AD$4=2,
                                M146:AD146,
                                ""),
                            "")
                            =0),
                        0,
                        GEOMEAN(IF(
                            ISNUMBER(M146:AD146),
                            IF(
                                M$4:AD$4=2,
                                M146:AD146,
                                ""),
                            "")))
                )
            )
        )
    )
)</f>
        <v>0</v>
      </c>
      <c r="I146" s="191" cm="1">
        <f t="array" ref="I146">IF(
    SUM(IF(
            ISNUMBER(
                IF(
                    $M$5:$AD$5,
                    (M146:AD146),
                    "")),
            1,
            0))
        =0,
    NA(),
    IF(
        Parameters!$D$15=1,
        IF(
            SUM(--(ISNUMBER(IF($M$5:$AD$5=1,(M146:AD146),""))))&gt;0,
            MAX(IF(
                ISNUMBER(M146:AD146),
                IF(
                    M$5:AD$5=1,
                    M146:AD146,
                    ""),
                "")),
            MAX(IF(
                ISNUMBER(M146:AD146),
                IF(
                    M$5:AD$5=2,
                    M146:AD146,
                    ""),
                ""))
        ),
        IF(
            Parameters!$D$16=1,
            IFERROR(
                AVERAGE(IF(
                    ISNUMBER(M146:AD146),
                    IF(
                        M$5:AD$5=1,
                        M146:AD146,
                        ""),
                    "")),
                AVERAGE(IF(
                    ISNUMBER(M146:AD146),
                    IF(
                        M$5:AD$5=2,
                        M146:AD146,
                        ""),
                    ""))
            ),
            IF(
                Parameters!$D$17=1,
                IFERROR(
                    IF(
                        OR(
                            IF(
                                ISNUMBER(M146:AD146),
                                IF(
                                    M$5:AD$5=1,
                                    M146:AD146,
                                    ""),
                                "")
                            =0),
                        0,
                        GEOMEAN(IF(
                            ISNUMBER(M146:AD146),
                            IF(
                                M$5:AD$5=1,
                                M146:AD146,
                                ""),
                            ""))
                    ),
                    IF(
                        OR(IF(
                            ISNUMBER(M146:AD146),
                            IF(
                                M$5:AD$5=2,
                                M146:AD146,
                                ""),
                            "")
                            =0),
                        0,
                        GEOMEAN(IF(
                            ISNUMBER(M146:AD146),
                            IF(
                                M$5:AD$5=2,
                                M146:AD146,
                                ""),
                            "")))
                )
            )
        )
    )
)</f>
        <v>0</v>
      </c>
      <c r="J146" s="242">
        <v>45103</v>
      </c>
      <c r="K146" s="242">
        <v>44860</v>
      </c>
      <c r="L146" s="91" t="s">
        <v>236</v>
      </c>
      <c r="M146" s="192">
        <v>0</v>
      </c>
      <c r="N146" s="192">
        <v>0</v>
      </c>
      <c r="O146" s="192" t="s">
        <v>409</v>
      </c>
      <c r="P146" s="192">
        <v>0</v>
      </c>
      <c r="Q146" s="192" t="s">
        <v>409</v>
      </c>
      <c r="R146" s="192">
        <v>0</v>
      </c>
      <c r="S146" s="192" t="s">
        <v>409</v>
      </c>
      <c r="T146" s="192" t="s">
        <v>409</v>
      </c>
      <c r="U146" s="192">
        <v>55</v>
      </c>
      <c r="V146" s="192" t="s">
        <v>409</v>
      </c>
      <c r="W146" s="192" t="s">
        <v>409</v>
      </c>
      <c r="X146" s="192" t="s">
        <v>409</v>
      </c>
      <c r="Y146" s="192">
        <v>0</v>
      </c>
      <c r="Z146" s="192" t="s">
        <v>409</v>
      </c>
      <c r="AA146" s="34"/>
      <c r="AB146" s="34"/>
      <c r="AC146" s="192"/>
      <c r="AD146" s="192"/>
      <c r="AE146" s="192"/>
      <c r="AF146" s="192"/>
      <c r="AG146" s="192"/>
      <c r="AH146" s="192"/>
    </row>
    <row r="147" spans="1:34" x14ac:dyDescent="0.2">
      <c r="A147" s="84">
        <v>140</v>
      </c>
      <c r="B147" s="84" t="str">
        <f ca="1"/>
        <v>Namibia</v>
      </c>
      <c r="C147" s="84" t="str">
        <f ca="1"/>
        <v>NAM</v>
      </c>
      <c r="D147" s="219" t="str">
        <f ca="1"/>
        <v>SSF           Sub-Saharan Africa</v>
      </c>
      <c r="E147" s="219" t="str">
        <f ca="1"/>
        <v>IBRD</v>
      </c>
      <c r="F147" s="190" t="str">
        <f t="shared" ca="1" si="14"/>
        <v/>
      </c>
      <c r="G147" s="80">
        <f>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0</v>
      </c>
      <c r="H147" s="80" cm="1">
        <f t="array" ref="H147">IF(
    SUM(IF(
            ISNUMBER(
                IF(
                    $M$4:$AD$4,
                    (M147:AD147),
                    "")),
            1,
            0))
        =0,
    NA(),
    IF(
        Parameters!$D$15=1,
        IF(
            SUM(--(ISNUMBER(IF($M$4:$AD$4=1,(M147:AD147),""))))&gt;0,
            MAX(IF(
                ISNUMBER(M147:AD147),
                IF(
                    M$4:AD$4=1,
                    M147:AD147,
                    ""),
                "")),
            MAX(IF(
                ISNUMBER(M147:AD147),
                IF(
                    M$4:AD$4=2,
                    M147:AD147,
                    ""),
                ""))
        ),
        IF(
            Parameters!$D$16=1,
            IFERROR(
                AVERAGE(IF(
                    ISNUMBER(M147:AD147),
                    IF(
                        M$4:AD$4=1,
                        M147:AD147,
                        ""),
                    "")),
                AVERAGE(IF(
                    ISNUMBER(M147:AD147),
                    IF(
                        M$4:AD$4=2,
                        M147:AD147,
                        ""),
                    ""))
            ),
            IF(
                Parameters!$D$17=1,
                IFERROR(
                    IF(
                        OR(
                            IF(
                                ISNUMBER(M147:AD147),
                                IF(
                                    M$4:AD$4=1,
                                    M147:AD147,
                                    ""),
                                "")
                            =0),
                        0,
                        GEOMEAN(IF(
                            ISNUMBER(M147:AD147),
                            IF(
                                M$4:AD$4=1,
                                M147:AD147,
                                ""),
                            ""))
                    ),
                    IF(
                        OR(IF(
                            ISNUMBER(M147:AD147),
                            IF(
                                M$4:AD$4=2,
                                M147:AD147,
                                ""),
                            "")
                            =0),
                        0,
                        GEOMEAN(IF(
                            ISNUMBER(M147:AD147),
                            IF(
                                M$4:AD$4=2,
                                M147:AD147,
                                ""),
                            "")))
                )
            )
        )
    )
)</f>
        <v>0</v>
      </c>
      <c r="I147" s="191" cm="1">
        <f t="array" ref="I147">IF(
    SUM(IF(
            ISNUMBER(
                IF(
                    $M$5:$AD$5,
                    (M147:AD147),
                    "")),
            1,
            0))
        =0,
    NA(),
    IF(
        Parameters!$D$15=1,
        IF(
            SUM(--(ISNUMBER(IF($M$5:$AD$5=1,(M147:AD147),""))))&gt;0,
            MAX(IF(
                ISNUMBER(M147:AD147),
                IF(
                    M$5:AD$5=1,
                    M147:AD147,
                    ""),
                "")),
            MAX(IF(
                ISNUMBER(M147:AD147),
                IF(
                    M$5:AD$5=2,
                    M147:AD147,
                    ""),
                ""))
        ),
        IF(
            Parameters!$D$16=1,
            IFERROR(
                AVERAGE(IF(
                    ISNUMBER(M147:AD147),
                    IF(
                        M$5:AD$5=1,
                        M147:AD147,
                        ""),
                    "")),
                AVERAGE(IF(
                    ISNUMBER(M147:AD147),
                    IF(
                        M$5:AD$5=2,
                        M147:AD147,
                        ""),
                    ""))
            ),
            IF(
                Parameters!$D$17=1,
                IFERROR(
                    IF(
                        OR(
                            IF(
                                ISNUMBER(M147:AD147),
                                IF(
                                    M$5:AD$5=1,
                                    M147:AD147,
                                    ""),
                                "")
                            =0),
                        0,
                        GEOMEAN(IF(
                            ISNUMBER(M147:AD147),
                            IF(
                                M$5:AD$5=1,
                                M147:AD147,
                                ""),
                            ""))
                    ),
                    IF(
                        OR(IF(
                            ISNUMBER(M147:AD147),
                            IF(
                                M$5:AD$5=2,
                                M147:AD147,
                                ""),
                            "")
                            =0),
                        0,
                        GEOMEAN(IF(
                            ISNUMBER(M147:AD147),
                            IF(
                                M$5:AD$5=2,
                                M147:AD147,
                                ""),
                            "")))
                )
            )
        )
    )
)</f>
        <v>0</v>
      </c>
      <c r="J147" s="242">
        <v>45103</v>
      </c>
      <c r="K147" s="242">
        <v>45034</v>
      </c>
      <c r="L147" s="91" t="s">
        <v>238</v>
      </c>
      <c r="M147" s="192">
        <v>0</v>
      </c>
      <c r="N147" s="192">
        <v>0</v>
      </c>
      <c r="O147" s="192" t="s">
        <v>409</v>
      </c>
      <c r="P147" s="192">
        <v>0</v>
      </c>
      <c r="Q147" s="192" t="s">
        <v>409</v>
      </c>
      <c r="R147" s="192">
        <v>0</v>
      </c>
      <c r="S147" s="192">
        <v>0</v>
      </c>
      <c r="T147" s="192" t="s">
        <v>409</v>
      </c>
      <c r="U147" s="192">
        <v>60.3</v>
      </c>
      <c r="V147" s="192" t="s">
        <v>409</v>
      </c>
      <c r="W147" s="192" t="s">
        <v>409</v>
      </c>
      <c r="X147" s="192" t="s">
        <v>409</v>
      </c>
      <c r="Y147" s="192">
        <v>0</v>
      </c>
      <c r="Z147" s="192">
        <v>-100</v>
      </c>
      <c r="AA147" s="34"/>
      <c r="AB147" s="34"/>
      <c r="AC147" s="192"/>
      <c r="AD147" s="192"/>
      <c r="AE147" s="192"/>
      <c r="AF147" s="192"/>
      <c r="AG147" s="192"/>
      <c r="AH147" s="192"/>
    </row>
    <row r="148" spans="1:34" x14ac:dyDescent="0.2">
      <c r="A148" s="84">
        <v>141</v>
      </c>
      <c r="B148" s="84" t="str">
        <f ca="1"/>
        <v>New Caledonia</v>
      </c>
      <c r="C148" s="84" t="str">
        <f ca="1"/>
        <v>NCL</v>
      </c>
      <c r="D148" s="219" t="str">
        <f ca="1"/>
        <v>EAS           East Asia &amp; Pacific</v>
      </c>
      <c r="E148" s="219" t="str">
        <f ca="1"/>
        <v>NA</v>
      </c>
      <c r="F148" s="190" t="str">
        <f t="shared" ca="1" si="14"/>
        <v/>
      </c>
      <c r="G148" s="80">
        <f>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0</v>
      </c>
      <c r="H148" s="80" cm="1">
        <f t="array" ref="H148">IF(
    SUM(IF(
            ISNUMBER(
                IF(
                    $M$4:$AD$4,
                    (M148:AD148),
                    "")),
            1,
            0))
        =0,
    NA(),
    IF(
        Parameters!$D$15=1,
        IF(
            SUM(--(ISNUMBER(IF($M$4:$AD$4=1,(M148:AD148),""))))&gt;0,
            MAX(IF(
                ISNUMBER(M148:AD148),
                IF(
                    M$4:AD$4=1,
                    M148:AD148,
                    ""),
                "")),
            MAX(IF(
                ISNUMBER(M148:AD148),
                IF(
                    M$4:AD$4=2,
                    M148:AD148,
                    ""),
                ""))
        ),
        IF(
            Parameters!$D$16=1,
            IFERROR(
                AVERAGE(IF(
                    ISNUMBER(M148:AD148),
                    IF(
                        M$4:AD$4=1,
                        M148:AD148,
                        ""),
                    "")),
                AVERAGE(IF(
                    ISNUMBER(M148:AD148),
                    IF(
                        M$4:AD$4=2,
                        M148:AD148,
                        ""),
                    ""))
            ),
            IF(
                Parameters!$D$17=1,
                IFERROR(
                    IF(
                        OR(
                            IF(
                                ISNUMBER(M148:AD148),
                                IF(
                                    M$4:AD$4=1,
                                    M148:AD148,
                                    ""),
                                "")
                            =0),
                        0,
                        GEOMEAN(IF(
                            ISNUMBER(M148:AD148),
                            IF(
                                M$4:AD$4=1,
                                M148:AD148,
                                ""),
                            ""))
                    ),
                    IF(
                        OR(IF(
                            ISNUMBER(M148:AD148),
                            IF(
                                M$4:AD$4=2,
                                M148:AD148,
                                ""),
                            "")
                            =0),
                        0,
                        GEOMEAN(IF(
                            ISNUMBER(M148:AD148),
                            IF(
                                M$4:AD$4=2,
                                M148:AD148,
                                ""),
                            "")))
                )
            )
        )
    )
)</f>
        <v>0</v>
      </c>
      <c r="I148" s="191" cm="1">
        <f t="array" ref="I148">IF(
    SUM(IF(
            ISNUMBER(
                IF(
                    $M$5:$AD$5,
                    (M148:AD148),
                    "")),
            1,
            0))
        =0,
    NA(),
    IF(
        Parameters!$D$15=1,
        IF(
            SUM(--(ISNUMBER(IF($M$5:$AD$5=1,(M148:AD148),""))))&gt;0,
            MAX(IF(
                ISNUMBER(M148:AD148),
                IF(
                    M$5:AD$5=1,
                    M148:AD148,
                    ""),
                "")),
            MAX(IF(
                ISNUMBER(M148:AD148),
                IF(
                    M$5:AD$5=2,
                    M148:AD148,
                    ""),
                ""))
        ),
        IF(
            Parameters!$D$16=1,
            IFERROR(
                AVERAGE(IF(
                    ISNUMBER(M148:AD148),
                    IF(
                        M$5:AD$5=1,
                        M148:AD148,
                        ""),
                    "")),
                AVERAGE(IF(
                    ISNUMBER(M148:AD148),
                    IF(
                        M$5:AD$5=2,
                        M148:AD148,
                        ""),
                    ""))
            ),
            IF(
                Parameters!$D$17=1,
                IFERROR(
                    IF(
                        OR(
                            IF(
                                ISNUMBER(M148:AD148),
                                IF(
                                    M$5:AD$5=1,
                                    M148:AD148,
                                    ""),
                                "")
                            =0),
                        0,
                        GEOMEAN(IF(
                            ISNUMBER(M148:AD148),
                            IF(
                                M$5:AD$5=1,
                                M148:AD148,
                                ""),
                            ""))
                    ),
                    IF(
                        OR(IF(
                            ISNUMBER(M148:AD148),
                            IF(
                                M$5:AD$5=2,
                                M148:AD148,
                                ""),
                            "")
                            =0),
                        0,
                        GEOMEAN(IF(
                            ISNUMBER(M148:AD148),
                            IF(
                                M$5:AD$5=2,
                                M148:AD148,
                                ""),
                            "")))
                )
            )
        )
    )
)</f>
        <v>0</v>
      </c>
      <c r="J148" s="242" t="s">
        <v>409</v>
      </c>
      <c r="K148" s="242" t="s">
        <v>409</v>
      </c>
      <c r="L148" s="91" t="s">
        <v>716</v>
      </c>
      <c r="M148" s="192">
        <v>0</v>
      </c>
      <c r="N148" s="192" t="s">
        <v>409</v>
      </c>
      <c r="O148" s="192" t="s">
        <v>409</v>
      </c>
      <c r="P148" s="192">
        <v>0</v>
      </c>
      <c r="Q148" s="192" t="s">
        <v>409</v>
      </c>
      <c r="R148" s="192" t="s">
        <v>409</v>
      </c>
      <c r="S148" s="192" t="s">
        <v>409</v>
      </c>
      <c r="T148" s="192" t="s">
        <v>409</v>
      </c>
      <c r="U148" s="192" t="s">
        <v>409</v>
      </c>
      <c r="V148" s="192" t="s">
        <v>409</v>
      </c>
      <c r="W148" s="192" t="s">
        <v>409</v>
      </c>
      <c r="X148" s="192" t="s">
        <v>409</v>
      </c>
      <c r="Y148" s="192" t="s">
        <v>409</v>
      </c>
      <c r="Z148" s="192" t="s">
        <v>409</v>
      </c>
      <c r="AA148" s="34"/>
      <c r="AB148" s="34"/>
      <c r="AC148" s="192"/>
      <c r="AD148" s="192"/>
      <c r="AE148" s="192"/>
      <c r="AF148" s="192"/>
      <c r="AG148" s="192"/>
      <c r="AH148" s="192"/>
    </row>
    <row r="149" spans="1:34" x14ac:dyDescent="0.2">
      <c r="A149" s="84">
        <v>142</v>
      </c>
      <c r="B149" s="84" t="str">
        <f ca="1"/>
        <v>Niger</v>
      </c>
      <c r="C149" s="84" t="str">
        <f ca="1"/>
        <v>NER</v>
      </c>
      <c r="D149" s="219" t="str">
        <f ca="1"/>
        <v>SSF           Sub-Saharan Africa</v>
      </c>
      <c r="E149" s="219" t="str">
        <f ca="1"/>
        <v>IDA</v>
      </c>
      <c r="F149" s="190" t="str">
        <f t="shared" ca="1" si="14"/>
        <v/>
      </c>
      <c r="G149" s="80">
        <f>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4.2257712736425646</v>
      </c>
      <c r="H149" s="80" cm="1">
        <f t="array" ref="H149">IF(
    SUM(IF(
            ISNUMBER(
                IF(
                    $M$4:$AD$4,
                    (M149:AD149),
                    "")),
            1,
            0))
        =0,
    NA(),
    IF(
        Parameters!$D$15=1,
        IF(
            SUM(--(ISNUMBER(IF($M$4:$AD$4=1,(M149:AD149),""))))&gt;0,
            MAX(IF(
                ISNUMBER(M149:AD149),
                IF(
                    M$4:AD$4=1,
                    M149:AD149,
                    ""),
                "")),
            MAX(IF(
                ISNUMBER(M149:AD149),
                IF(
                    M$4:AD$4=2,
                    M149:AD149,
                    ""),
                ""))
        ),
        IF(
            Parameters!$D$16=1,
            IFERROR(
                AVERAGE(IF(
                    ISNUMBER(M149:AD149),
                    IF(
                        M$4:AD$4=1,
                        M149:AD149,
                        ""),
                    "")),
                AVERAGE(IF(
                    ISNUMBER(M149:AD149),
                    IF(
                        M$4:AD$4=2,
                        M149:AD149,
                        ""),
                    ""))
            ),
            IF(
                Parameters!$D$17=1,
                IFERROR(
                    IF(
                        OR(
                            IF(
                                ISNUMBER(M149:AD149),
                                IF(
                                    M$4:AD$4=1,
                                    M149:AD149,
                                    ""),
                                "")
                            =0),
                        0,
                        GEOMEAN(IF(
                            ISNUMBER(M149:AD149),
                            IF(
                                M$4:AD$4=1,
                                M149:AD149,
                                ""),
                            ""))
                    ),
                    IF(
                        OR(IF(
                            ISNUMBER(M149:AD149),
                            IF(
                                M$4:AD$4=2,
                                M149:AD149,
                                ""),
                            "")
                            =0),
                        0,
                        GEOMEAN(IF(
                            ISNUMBER(M149:AD149),
                            IF(
                                M$4:AD$4=2,
                                M149:AD149,
                                ""),
                            "")))
                )
            )
        )
    )
)</f>
        <v>10</v>
      </c>
      <c r="I149" s="191" cm="1">
        <f t="array" ref="I149">IF(
    SUM(IF(
            ISNUMBER(
                IF(
                    $M$5:$AD$5,
                    (M149:AD149),
                    "")),
            1,
            0))
        =0,
    NA(),
    IF(
        Parameters!$D$15=1,
        IF(
            SUM(--(ISNUMBER(IF($M$5:$AD$5=1,(M149:AD149),""))))&gt;0,
            MAX(IF(
                ISNUMBER(M149:AD149),
                IF(
                    M$5:AD$5=1,
                    M149:AD149,
                    ""),
                "")),
            MAX(IF(
                ISNUMBER(M149:AD149),
                IF(
                    M$5:AD$5=2,
                    M149:AD149,
                    ""),
                ""))
        ),
        IF(
            Parameters!$D$16=1,
            IFERROR(
                AVERAGE(IF(
                    ISNUMBER(M149:AD149),
                    IF(
                        M$5:AD$5=1,
                        M149:AD149,
                        ""),
                    "")),
                AVERAGE(IF(
                    ISNUMBER(M149:AD149),
                    IF(
                        M$5:AD$5=2,
                        M149:AD149,
                        ""),
                    ""))
            ),
            IF(
                Parameters!$D$17=1,
                IFERROR(
                    IF(
                        OR(
                            IF(
                                ISNUMBER(M149:AD149),
                                IF(
                                    M$5:AD$5=1,
                                    M149:AD149,
                                    ""),
                                "")
                            =0),
                        0,
                        GEOMEAN(IF(
                            ISNUMBER(M149:AD149),
                            IF(
                                M$5:AD$5=1,
                                M149:AD149,
                                ""),
                            ""))
                    ),
                    IF(
                        OR(IF(
                            ISNUMBER(M149:AD149),
                            IF(
                                M$5:AD$5=2,
                                M149:AD149,
                                ""),
                            "")
                            =0),
                        0,
                        GEOMEAN(IF(
                            ISNUMBER(M149:AD149),
                            IF(
                                M$5:AD$5=2,
                                M149:AD149,
                                ""),
                            "")))
                )
            )
        )
    )
)</f>
        <v>1.78571428571427</v>
      </c>
      <c r="J149" s="242">
        <v>44778</v>
      </c>
      <c r="K149" s="242">
        <v>44753</v>
      </c>
      <c r="L149" s="91" t="s">
        <v>240</v>
      </c>
      <c r="M149" s="192">
        <v>10</v>
      </c>
      <c r="N149" s="192">
        <v>6.9721291233021701</v>
      </c>
      <c r="O149" s="192">
        <v>0</v>
      </c>
      <c r="P149" s="192">
        <v>0</v>
      </c>
      <c r="Q149" s="192" t="s">
        <v>409</v>
      </c>
      <c r="R149" s="192">
        <v>1.78571428571427</v>
      </c>
      <c r="S149" s="192">
        <v>0</v>
      </c>
      <c r="T149" s="192" t="s">
        <v>622</v>
      </c>
      <c r="U149" s="192">
        <v>93.4</v>
      </c>
      <c r="V149" s="192">
        <v>-1.4021879694091</v>
      </c>
      <c r="W149" s="192" t="s">
        <v>409</v>
      </c>
      <c r="X149" s="192" t="s">
        <v>409</v>
      </c>
      <c r="Y149" s="192">
        <v>3.5714285714285497E-2</v>
      </c>
      <c r="Z149" s="192">
        <v>-100</v>
      </c>
      <c r="AA149" s="34"/>
      <c r="AB149" s="34"/>
      <c r="AC149" s="192"/>
      <c r="AD149" s="192"/>
      <c r="AE149" s="192"/>
      <c r="AF149" s="192"/>
      <c r="AG149" s="192"/>
      <c r="AH149" s="192"/>
    </row>
    <row r="150" spans="1:34" x14ac:dyDescent="0.2">
      <c r="A150" s="84">
        <v>143</v>
      </c>
      <c r="B150" s="84" t="str">
        <f ca="1"/>
        <v>Nigeria</v>
      </c>
      <c r="C150" s="84" t="str">
        <f ca="1"/>
        <v>NGA</v>
      </c>
      <c r="D150" s="219" t="str">
        <f ca="1"/>
        <v>SSF           Sub-Saharan Africa</v>
      </c>
      <c r="E150" s="219" t="str">
        <f ca="1"/>
        <v>Blend</v>
      </c>
      <c r="F150" s="190" t="str">
        <f t="shared" ca="1" si="14"/>
        <v/>
      </c>
      <c r="G150" s="80">
        <f>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5.9761430466719503</v>
      </c>
      <c r="H150" s="80" cm="1">
        <f t="array" ref="H150">IF(
    SUM(IF(
            ISNUMBER(
                IF(
                    $M$4:$AD$4,
                    (M150:AD150),
                    "")),
            1,
            0))
        =0,
    NA(),
    IF(
        Parameters!$D$15=1,
        IF(
            SUM(--(ISNUMBER(IF($M$4:$AD$4=1,(M150:AD150),""))))&gt;0,
            MAX(IF(
                ISNUMBER(M150:AD150),
                IF(
                    M$4:AD$4=1,
                    M150:AD150,
                    ""),
                "")),
            MAX(IF(
                ISNUMBER(M150:AD150),
                IF(
                    M$4:AD$4=2,
                    M150:AD150,
                    ""),
                ""))
        ),
        IF(
            Parameters!$D$16=1,
            IFERROR(
                AVERAGE(IF(
                    ISNUMBER(M150:AD150),
                    IF(
                        M$4:AD$4=1,
                        M150:AD150,
                        ""),
                    "")),
                AVERAGE(IF(
                    ISNUMBER(M150:AD150),
                    IF(
                        M$4:AD$4=2,
                        M150:AD150,
                        ""),
                    ""))
            ),
            IF(
                Parameters!$D$17=1,
                IFERROR(
                    IF(
                        OR(
                            IF(
                                ISNUMBER(M150:AD150),
                                IF(
                                    M$4:AD$4=1,
                                    M150:AD150,
                                    ""),
                                "")
                            =0),
                        0,
                        GEOMEAN(IF(
                            ISNUMBER(M150:AD150),
                            IF(
                                M$4:AD$4=1,
                                M150:AD150,
                                ""),
                            ""))
                    ),
                    IF(
                        OR(IF(
                            ISNUMBER(M150:AD150),
                            IF(
                                M$4:AD$4=2,
                                M150:AD150,
                                ""),
                            "")
                            =0),
                        0,
                        GEOMEAN(IF(
                            ISNUMBER(M150:AD150),
                            IF(
                                M$4:AD$4=2,
                                M150:AD150,
                                ""),
                            "")))
                )
            )
        )
    )
)</f>
        <v>10</v>
      </c>
      <c r="I150" s="191" cm="1">
        <f t="array" ref="I150">IF(
    SUM(IF(
            ISNUMBER(
                IF(
                    $M$5:$AD$5,
                    (M150:AD150),
                    "")),
            1,
            0))
        =0,
    NA(),
    IF(
        Parameters!$D$15=1,
        IF(
            SUM(--(ISNUMBER(IF($M$5:$AD$5=1,(M150:AD150),""))))&gt;0,
            MAX(IF(
                ISNUMBER(M150:AD150),
                IF(
                    M$5:AD$5=1,
                    M150:AD150,
                    ""),
                "")),
            MAX(IF(
                ISNUMBER(M150:AD150),
                IF(
                    M$5:AD$5=2,
                    M150:AD150,
                    ""),
                ""))
        ),
        IF(
            Parameters!$D$16=1,
            IFERROR(
                AVERAGE(IF(
                    ISNUMBER(M150:AD150),
                    IF(
                        M$5:AD$5=1,
                        M150:AD150,
                        ""),
                    "")),
                AVERAGE(IF(
                    ISNUMBER(M150:AD150),
                    IF(
                        M$5:AD$5=2,
                        M150:AD150,
                        ""),
                    ""))
            ),
            IF(
                Parameters!$D$17=1,
                IFERROR(
                    IF(
                        OR(
                            IF(
                                ISNUMBER(M150:AD150),
                                IF(
                                    M$5:AD$5=1,
                                    M150:AD150,
                                    ""),
                                "")
                            =0),
                        0,
                        GEOMEAN(IF(
                            ISNUMBER(M150:AD150),
                            IF(
                                M$5:AD$5=1,
                                M150:AD150,
                                ""),
                            ""))
                    ),
                    IF(
                        OR(IF(
                            ISNUMBER(M150:AD150),
                            IF(
                                M$5:AD$5=2,
                                M150:AD150,
                                ""),
                            "")
                            =0),
                        0,
                        GEOMEAN(IF(
                            ISNUMBER(M150:AD150),
                            IF(
                                M$5:AD$5=2,
                                M150:AD150,
                                ""),
                            "")))
                )
            )
        )
    )
)</f>
        <v>3.5714285714285499</v>
      </c>
      <c r="J150" s="242">
        <v>44778</v>
      </c>
      <c r="K150" s="242">
        <v>44753</v>
      </c>
      <c r="L150" s="91" t="s">
        <v>242</v>
      </c>
      <c r="M150" s="192">
        <v>10</v>
      </c>
      <c r="N150" s="192">
        <v>7.9864173575586497</v>
      </c>
      <c r="O150" s="192">
        <v>0</v>
      </c>
      <c r="P150" s="192">
        <v>0</v>
      </c>
      <c r="Q150" s="192" t="s">
        <v>409</v>
      </c>
      <c r="R150" s="192">
        <v>3.5714285714285499</v>
      </c>
      <c r="S150" s="192">
        <v>0</v>
      </c>
      <c r="T150" s="192" t="s">
        <v>622</v>
      </c>
      <c r="U150" s="192">
        <v>98</v>
      </c>
      <c r="V150" s="192">
        <v>-0.97289333901123798</v>
      </c>
      <c r="W150" s="192" t="s">
        <v>409</v>
      </c>
      <c r="X150" s="192" t="s">
        <v>409</v>
      </c>
      <c r="Y150" s="192">
        <v>7.1428571428571105E-2</v>
      </c>
      <c r="Z150" s="192">
        <v>-100</v>
      </c>
      <c r="AA150" s="34"/>
      <c r="AB150" s="34"/>
      <c r="AC150" s="192"/>
      <c r="AD150" s="192"/>
      <c r="AE150" s="192"/>
      <c r="AF150" s="192"/>
      <c r="AG150" s="192"/>
      <c r="AH150" s="192"/>
    </row>
    <row r="151" spans="1:34" x14ac:dyDescent="0.2">
      <c r="A151" s="84">
        <v>144</v>
      </c>
      <c r="B151" s="84" t="str">
        <f ca="1"/>
        <v>Nicaragua</v>
      </c>
      <c r="C151" s="84" t="str">
        <f ca="1"/>
        <v>NIC</v>
      </c>
      <c r="D151" s="219" t="str">
        <f ca="1"/>
        <v>LCN           Latin America &amp; Caribbean</v>
      </c>
      <c r="E151" s="219" t="str">
        <f ca="1"/>
        <v>IDA</v>
      </c>
      <c r="F151" s="190" t="str">
        <f t="shared" ca="1" si="14"/>
        <v/>
      </c>
      <c r="G151" s="80">
        <f>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0</v>
      </c>
      <c r="H151" s="80" cm="1">
        <f t="array" ref="H151">IF(
    SUM(IF(
            ISNUMBER(
                IF(
                    $M$4:$AD$4,
                    (M151:AD151),
                    "")),
            1,
            0))
        =0,
    NA(),
    IF(
        Parameters!$D$15=1,
        IF(
            SUM(--(ISNUMBER(IF($M$4:$AD$4=1,(M151:AD151),""))))&gt;0,
            MAX(IF(
                ISNUMBER(M151:AD151),
                IF(
                    M$4:AD$4=1,
                    M151:AD151,
                    ""),
                "")),
            MAX(IF(
                ISNUMBER(M151:AD151),
                IF(
                    M$4:AD$4=2,
                    M151:AD151,
                    ""),
                ""))
        ),
        IF(
            Parameters!$D$16=1,
            IFERROR(
                AVERAGE(IF(
                    ISNUMBER(M151:AD151),
                    IF(
                        M$4:AD$4=1,
                        M151:AD151,
                        ""),
                    "")),
                AVERAGE(IF(
                    ISNUMBER(M151:AD151),
                    IF(
                        M$4:AD$4=2,
                        M151:AD151,
                        ""),
                    ""))
            ),
            IF(
                Parameters!$D$17=1,
                IFERROR(
                    IF(
                        OR(
                            IF(
                                ISNUMBER(M151:AD151),
                                IF(
                                    M$4:AD$4=1,
                                    M151:AD151,
                                    ""),
                                "")
                            =0),
                        0,
                        GEOMEAN(IF(
                            ISNUMBER(M151:AD151),
                            IF(
                                M$4:AD$4=1,
                                M151:AD151,
                                ""),
                            ""))
                    ),
                    IF(
                        OR(IF(
                            ISNUMBER(M151:AD151),
                            IF(
                                M$4:AD$4=2,
                                M151:AD151,
                                ""),
                            "")
                            =0),
                        0,
                        GEOMEAN(IF(
                            ISNUMBER(M151:AD151),
                            IF(
                                M$4:AD$4=2,
                                M151:AD151,
                                ""),
                            "")))
                )
            )
        )
    )
)</f>
        <v>3.5103192802963399</v>
      </c>
      <c r="I151" s="191" cm="1">
        <f t="array" ref="I151">IF(
    SUM(IF(
            ISNUMBER(
                IF(
                    $M$5:$AD$5,
                    (M151:AD151),
                    "")),
            1,
            0))
        =0,
    NA(),
    IF(
        Parameters!$D$15=1,
        IF(
            SUM(--(ISNUMBER(IF($M$5:$AD$5=1,(M151:AD151),""))))&gt;0,
            MAX(IF(
                ISNUMBER(M151:AD151),
                IF(
                    M$5:AD$5=1,
                    M151:AD151,
                    ""),
                "")),
            MAX(IF(
                ISNUMBER(M151:AD151),
                IF(
                    M$5:AD$5=2,
                    M151:AD151,
                    ""),
                ""))
        ),
        IF(
            Parameters!$D$16=1,
            IFERROR(
                AVERAGE(IF(
                    ISNUMBER(M151:AD151),
                    IF(
                        M$5:AD$5=1,
                        M151:AD151,
                        ""),
                    "")),
                AVERAGE(IF(
                    ISNUMBER(M151:AD151),
                    IF(
                        M$5:AD$5=2,
                        M151:AD151,
                        ""),
                    ""))
            ),
            IF(
                Parameters!$D$17=1,
                IFERROR(
                    IF(
                        OR(
                            IF(
                                ISNUMBER(M151:AD151),
                                IF(
                                    M$5:AD$5=1,
                                    M151:AD151,
                                    ""),
                                "")
                            =0),
                        0,
                        GEOMEAN(IF(
                            ISNUMBER(M151:AD151),
                            IF(
                                M$5:AD$5=1,
                                M151:AD151,
                                ""),
                            ""))
                    ),
                    IF(
                        OR(IF(
                            ISNUMBER(M151:AD151),
                            IF(
                                M$5:AD$5=2,
                                M151:AD151,
                                ""),
                            "")
                            =0),
                        0,
                        GEOMEAN(IF(
                            ISNUMBER(M151:AD151),
                            IF(
                                M$5:AD$5=2,
                                M151:AD151,
                                ""),
                            "")))
                )
            )
        )
    )
)</f>
        <v>0</v>
      </c>
      <c r="J151" s="242">
        <v>44860</v>
      </c>
      <c r="K151" s="242">
        <v>45142</v>
      </c>
      <c r="L151" s="91" t="s">
        <v>244</v>
      </c>
      <c r="M151" s="192">
        <v>0</v>
      </c>
      <c r="N151" s="192">
        <v>3.5103192802963399</v>
      </c>
      <c r="O151" s="192" t="s">
        <v>409</v>
      </c>
      <c r="P151" s="192">
        <v>0</v>
      </c>
      <c r="Q151" s="192" t="s">
        <v>409</v>
      </c>
      <c r="R151" s="192">
        <v>0</v>
      </c>
      <c r="S151" s="192">
        <v>0</v>
      </c>
      <c r="T151" s="192" t="s">
        <v>409</v>
      </c>
      <c r="U151" s="192">
        <v>77.7</v>
      </c>
      <c r="V151" s="192" t="s">
        <v>409</v>
      </c>
      <c r="W151" s="192" t="s">
        <v>409</v>
      </c>
      <c r="X151" s="192" t="s">
        <v>409</v>
      </c>
      <c r="Y151" s="192">
        <v>-0.39285714285714302</v>
      </c>
      <c r="Z151" s="192">
        <v>-100</v>
      </c>
      <c r="AA151" s="34"/>
      <c r="AB151" s="34"/>
      <c r="AC151" s="192"/>
      <c r="AD151" s="192"/>
      <c r="AE151" s="192"/>
      <c r="AF151" s="192"/>
      <c r="AG151" s="192"/>
      <c r="AH151" s="192"/>
    </row>
    <row r="152" spans="1:34" x14ac:dyDescent="0.2">
      <c r="A152" s="84">
        <v>145</v>
      </c>
      <c r="B152" s="84" t="str">
        <f ca="1"/>
        <v>Netherlands</v>
      </c>
      <c r="C152" s="84" t="str">
        <f ca="1"/>
        <v>NLD</v>
      </c>
      <c r="D152" s="219" t="str">
        <f ca="1"/>
        <v>ECS           Europe &amp; Central Asia</v>
      </c>
      <c r="E152" s="219" t="str">
        <f ca="1"/>
        <v>NA</v>
      </c>
      <c r="F152" s="190" t="str">
        <f t="shared" ca="1" si="14"/>
        <v/>
      </c>
      <c r="G152" s="80">
        <f>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$M$4:$AD$4,
                    (M152:AD152),
                    "")),
            1,
            0))
        =0,
    NA(),
    IF(
        Parameters!$D$15=1,
        IF(
            SUM(--(ISNUMBER(IF($M$4:$AD$4=1,(M152:AD152),""))))&gt;0,
            MAX(IF(
                ISNUMBER(M152:AD152),
                IF(
                    M$4:AD$4=1,
                    M152:AD152,
                    ""),
                "")),
            MAX(IF(
                ISNUMBER(M152:AD152),
                IF(
                    M$4:AD$4=2,
                    M152:AD152,
                    ""),
                ""))
        ),
        IF(
            Parameters!$D$16=1,
            IFERROR(
                AVERAGE(IF(
                    ISNUMBER(M152:AD152),
                    IF(
                        M$4:AD$4=1,
                        M152:AD152,
                        ""),
                    "")),
                AVERAGE(IF(
                    ISNUMBER(M152:AD152),
                    IF(
                        M$4:AD$4=2,
                        M152:AD152,
                        ""),
                    ""))
            ),
            IF(
                Parameters!$D$17=1,
                IFERROR(
                    IF(
                        OR(
                            IF(
                                ISNUMBER(M152:AD152),
                                IF(
                                    M$4:AD$4=1,
                                    M152:AD152,
                                    ""),
                                "")
                            =0),
                        0,
                        GEOMEAN(IF(
                            ISNUMBER(M152:AD152),
                            IF(
                                M$4:AD$4=1,
                                M152:AD152,
                                ""),
                            ""))
                    ),
                    IF(
                        OR(IF(
                            ISNUMBER(M152:AD152),
                            IF(
                                M$4:AD$4=2,
                                M152:AD152,
                                ""),
                            "")
                            =0),
                        0,
                        GEOMEAN(IF(
                            ISNUMBER(M152:AD152),
                            IF(
                                M$4:AD$4=2,
                                M152:AD152,
                                ""),
                            "")))
                )
            )
        )
    )
)</f>
        <v>0</v>
      </c>
      <c r="I152" s="191" cm="1">
        <f t="array" ref="I152">IF(
    SUM(IF(
            ISNUMBER(
                IF(
                    $M$5:$AD$5,
                    (M152:AD152),
                    "")),
            1,
            0))
        =0,
    NA(),
    IF(
        Parameters!$D$15=1,
        IF(
            SUM(--(ISNUMBER(IF($M$5:$AD$5=1,(M152:AD152),""))))&gt;0,
            MAX(IF(
                ISNUMBER(M152:AD152),
                IF(
                    M$5:AD$5=1,
                    M152:AD152,
                    ""),
                "")),
            MAX(IF(
                ISNUMBER(M152:AD152),
                IF(
                    M$5:AD$5=2,
                    M152:AD152,
                    ""),
                ""))
        ),
        IF(
            Parameters!$D$16=1,
            IFERROR(
                AVERAGE(IF(
                    ISNUMBER(M152:AD152),
                    IF(
                        M$5:AD$5=1,
                        M152:AD152,
                        ""),
                    "")),
                AVERAGE(IF(
                    ISNUMBER(M152:AD152),
                    IF(
                        M$5:AD$5=2,
                        M152:AD152,
                        ""),
                    ""))
            ),
            IF(
                Parameters!$D$17=1,
                IFERROR(
                    IF(
                        OR(
                            IF(
                                ISNUMBER(M152:AD152),
                                IF(
                                    M$5:AD$5=1,
                                    M152:AD152,
                                    ""),
                                "")
                            =0),
                        0,
                        GEOMEAN(IF(
                            ISNUMBER(M152:AD152),
                            IF(
                                M$5:AD$5=1,
                                M152:AD152,
                                ""),
                            ""))
                    ),
                    IF(
                        OR(IF(
                            ISNUMBER(M152:AD152),
                            IF(
                                M$5:AD$5=2,
                                M152:AD152,
                                ""),
                            "")
                            =0),
                        0,
                        GEOMEAN(IF(
                            ISNUMBER(M152:AD152),
                            IF(
                                M$5:AD$5=2,
                                M152:AD152,
                                ""),
                            "")))
                )
            )
        )
    )
)</f>
        <v>0</v>
      </c>
      <c r="J152" s="242">
        <v>45103</v>
      </c>
      <c r="K152" s="242">
        <v>44860</v>
      </c>
      <c r="L152" s="91" t="s">
        <v>246</v>
      </c>
      <c r="M152" s="192">
        <v>0</v>
      </c>
      <c r="N152" s="192">
        <v>0</v>
      </c>
      <c r="O152" s="192" t="s">
        <v>409</v>
      </c>
      <c r="P152" s="192">
        <v>0</v>
      </c>
      <c r="Q152" s="192" t="s">
        <v>409</v>
      </c>
      <c r="R152" s="192">
        <v>0</v>
      </c>
      <c r="S152" s="192" t="s">
        <v>409</v>
      </c>
      <c r="T152" s="192" t="s">
        <v>409</v>
      </c>
      <c r="U152" s="192">
        <v>21</v>
      </c>
      <c r="V152" s="192" t="s">
        <v>409</v>
      </c>
      <c r="W152" s="192" t="s">
        <v>409</v>
      </c>
      <c r="X152" s="192" t="s">
        <v>409</v>
      </c>
      <c r="Y152" s="192">
        <v>0</v>
      </c>
      <c r="Z152" s="192" t="s">
        <v>409</v>
      </c>
      <c r="AA152" s="34"/>
      <c r="AB152" s="34"/>
      <c r="AC152" s="192"/>
      <c r="AD152" s="192"/>
      <c r="AE152" s="192"/>
      <c r="AF152" s="192"/>
      <c r="AG152" s="192"/>
      <c r="AH152" s="192"/>
    </row>
    <row r="153" spans="1:34" x14ac:dyDescent="0.2">
      <c r="A153" s="84">
        <v>146</v>
      </c>
      <c r="B153" s="84" t="str">
        <f ca="1"/>
        <v>Norway</v>
      </c>
      <c r="C153" s="84" t="str">
        <f ca="1"/>
        <v>NOR</v>
      </c>
      <c r="D153" s="219" t="str">
        <f ca="1"/>
        <v>ECS           Europe &amp; Central Asia</v>
      </c>
      <c r="E153" s="219" t="str">
        <f ca="1"/>
        <v>NA</v>
      </c>
      <c r="F153" s="190" t="str">
        <f t="shared" ca="1" si="14"/>
        <v/>
      </c>
      <c r="G153" s="80">
        <f>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$M$4:$AD$4,
                    (M153:AD153),
                    "")),
            1,
            0))
        =0,
    NA(),
    IF(
        Parameters!$D$15=1,
        IF(
            SUM(--(ISNUMBER(IF($M$4:$AD$4=1,(M153:AD153),""))))&gt;0,
            MAX(IF(
                ISNUMBER(M153:AD153),
                IF(
                    M$4:AD$4=1,
                    M153:AD153,
                    ""),
                "")),
            MAX(IF(
                ISNUMBER(M153:AD153),
                IF(
                    M$4:AD$4=2,
                    M153:AD153,
                    ""),
                ""))
        ),
        IF(
            Parameters!$D$16=1,
            IFERROR(
                AVERAGE(IF(
                    ISNUMBER(M153:AD153),
                    IF(
                        M$4:AD$4=1,
                        M153:AD153,
                        ""),
                    "")),
                AVERAGE(IF(
                    ISNUMBER(M153:AD153),
                    IF(
                        M$4:AD$4=2,
                        M153:AD153,
                        ""),
                    ""))
            ),
            IF(
                Parameters!$D$17=1,
                IFERROR(
                    IF(
                        OR(
                            IF(
                                ISNUMBER(M153:AD153),
                                IF(
                                    M$4:AD$4=1,
                                    M153:AD153,
                                    ""),
                                "")
                            =0),
                        0,
                        GEOMEAN(IF(
                            ISNUMBER(M153:AD153),
                            IF(
                                M$4:AD$4=1,
                                M153:AD153,
                                ""),
                            ""))
                    ),
                    IF(
                        OR(IF(
                            ISNUMBER(M153:AD153),
                            IF(
                                M$4:AD$4=2,
                                M153:AD153,
                                ""),
                            "")
                            =0),
                        0,
                        GEOMEAN(IF(
                            ISNUMBER(M153:AD153),
                            IF(
                                M$4:AD$4=2,
                                M153:AD153,
                                ""),
                            "")))
                )
            )
        )
    )
)</f>
        <v>0</v>
      </c>
      <c r="I153" s="191" cm="1">
        <f t="array" ref="I153">IF(
    SUM(IF(
            ISNUMBER(
                IF(
                    $M$5:$AD$5,
                    (M153:AD153),
                    "")),
            1,
            0))
        =0,
    NA(),
    IF(
        Parameters!$D$15=1,
        IF(
            SUM(--(ISNUMBER(IF($M$5:$AD$5=1,(M153:AD153),""))))&gt;0,
            MAX(IF(
                ISNUMBER(M153:AD153),
                IF(
                    M$5:AD$5=1,
                    M153:AD153,
                    ""),
                "")),
            MAX(IF(
                ISNUMBER(M153:AD153),
                IF(
                    M$5:AD$5=2,
                    M153:AD153,
                    ""),
                ""))
        ),
        IF(
            Parameters!$D$16=1,
            IFERROR(
                AVERAGE(IF(
                    ISNUMBER(M153:AD153),
                    IF(
                        M$5:AD$5=1,
                        M153:AD153,
                        ""),
                    "")),
                AVERAGE(IF(
                    ISNUMBER(M153:AD153),
                    IF(
                        M$5:AD$5=2,
                        M153:AD153,
                        ""),
                    ""))
            ),
            IF(
                Parameters!$D$17=1,
                IFERROR(
                    IF(
                        OR(
                            IF(
                                ISNUMBER(M153:AD153),
                                IF(
                                    M$5:AD$5=1,
                                    M153:AD153,
                                    ""),
                                "")
                            =0),
                        0,
                        GEOMEAN(IF(
                            ISNUMBER(M153:AD153),
                            IF(
                                M$5:AD$5=1,
                                M153:AD153,
                                ""),
                            ""))
                    ),
                    IF(
                        OR(IF(
                            ISNUMBER(M153:AD153),
                            IF(
                                M$5:AD$5=2,
                                M153:AD153,
                                ""),
                            "")
                            =0),
                        0,
                        GEOMEAN(IF(
                            ISNUMBER(M153:AD153),
                            IF(
                                M$5:AD$5=2,
                                M153:AD153,
                                ""),
                            "")))
                )
            )
        )
    )
)</f>
        <v>7</v>
      </c>
      <c r="J153" s="242">
        <v>45103</v>
      </c>
      <c r="K153" s="242">
        <v>45142</v>
      </c>
      <c r="L153" s="91" t="s">
        <v>248</v>
      </c>
      <c r="M153" s="192">
        <v>0</v>
      </c>
      <c r="N153" s="192">
        <v>0</v>
      </c>
      <c r="O153" s="192" t="s">
        <v>409</v>
      </c>
      <c r="P153" s="192">
        <v>0</v>
      </c>
      <c r="Q153" s="192" t="s">
        <v>409</v>
      </c>
      <c r="R153" s="192">
        <v>7</v>
      </c>
      <c r="S153" s="192" t="s">
        <v>409</v>
      </c>
      <c r="T153" s="192" t="s">
        <v>409</v>
      </c>
      <c r="U153" s="192">
        <v>14.5</v>
      </c>
      <c r="V153" s="192" t="s">
        <v>409</v>
      </c>
      <c r="W153" s="192" t="s">
        <v>409</v>
      </c>
      <c r="X153" s="192" t="s">
        <v>409</v>
      </c>
      <c r="Y153" s="192">
        <v>0.17857142857142799</v>
      </c>
      <c r="Z153" s="192" t="s">
        <v>409</v>
      </c>
      <c r="AA153" s="34"/>
      <c r="AB153" s="34"/>
      <c r="AC153" s="192"/>
      <c r="AD153" s="192"/>
      <c r="AE153" s="192"/>
      <c r="AF153" s="192"/>
      <c r="AG153" s="192"/>
      <c r="AH153" s="192"/>
    </row>
    <row r="154" spans="1:34" x14ac:dyDescent="0.2">
      <c r="A154" s="84">
        <v>147</v>
      </c>
      <c r="B154" s="84" t="str">
        <f ca="1"/>
        <v>Nepal</v>
      </c>
      <c r="C154" s="84" t="str">
        <f ca="1"/>
        <v>NPL</v>
      </c>
      <c r="D154" s="219" t="str">
        <f ca="1"/>
        <v>SAS           South Asia</v>
      </c>
      <c r="E154" s="219" t="str">
        <f ca="1"/>
        <v>IDA</v>
      </c>
      <c r="F154" s="190" t="str">
        <f t="shared" ca="1" si="14"/>
        <v/>
      </c>
      <c r="G154" s="80">
        <f>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0</v>
      </c>
      <c r="H154" s="80" cm="1">
        <f t="array" ref="H154">IF(
    SUM(IF(
            ISNUMBER(
                IF(
                    $M$4:$AD$4,
                    (M154:AD154),
                    "")),
            1,
            0))
        =0,
    NA(),
    IF(
        Parameters!$D$15=1,
        IF(
            SUM(--(ISNUMBER(IF($M$4:$AD$4=1,(M154:AD154),""))))&gt;0,
            MAX(IF(
                ISNUMBER(M154:AD154),
                IF(
                    M$4:AD$4=1,
                    M154:AD154,
                    ""),
                "")),
            MAX(IF(
                ISNUMBER(M154:AD154),
                IF(
                    M$4:AD$4=2,
                    M154:AD154,
                    ""),
                ""))
        ),
        IF(
            Parameters!$D$16=1,
            IFERROR(
                AVERAGE(IF(
                    ISNUMBER(M154:AD154),
                    IF(
                        M$4:AD$4=1,
                        M154:AD154,
                        ""),
                    "")),
                AVERAGE(IF(
                    ISNUMBER(M154:AD154),
                    IF(
                        M$4:AD$4=2,
                        M154:AD154,
                        ""),
                    ""))
            ),
            IF(
                Parameters!$D$17=1,
                IFERROR(
                    IF(
                        OR(
                            IF(
                                ISNUMBER(M154:AD154),
                                IF(
                                    M$4:AD$4=1,
                                    M154:AD154,
                                    ""),
                                "")
                            =0),
                        0,
                        GEOMEAN(IF(
                            ISNUMBER(M154:AD154),
                            IF(
                                M$4:AD$4=1,
                                M154:AD154,
                                ""),
                            ""))
                    ),
                    IF(
                        OR(IF(
                            ISNUMBER(M154:AD154),
                            IF(
                                M$4:AD$4=2,
                                M154:AD154,
                                ""),
                            "")
                            =0),
                        0,
                        GEOMEAN(IF(
                            ISNUMBER(M154:AD154),
                            IF(
                                M$4:AD$4=2,
                                M154:AD154,
                                ""),
                            "")))
                )
            )
        )
    )
)</f>
        <v>4.0615628858705204</v>
      </c>
      <c r="I154" s="191" cm="1">
        <f t="array" ref="I154">IF(
    SUM(IF(
            ISNUMBER(
                IF(
                    $M$5:$AD$5,
                    (M154:AD154),
                    "")),
            1,
            0))
        =0,
    NA(),
    IF(
        Parameters!$D$15=1,
        IF(
            SUM(--(ISNUMBER(IF($M$5:$AD$5=1,(M154:AD154),""))))&gt;0,
            MAX(IF(
                ISNUMBER(M154:AD154),
                IF(
                    M$5:AD$5=1,
                    M154:AD154,
                    ""),
                "")),
            MAX(IF(
                ISNUMBER(M154:AD154),
                IF(
                    M$5:AD$5=2,
                    M154:AD154,
                    ""),
                ""))
        ),
        IF(
            Parameters!$D$16=1,
            IFERROR(
                AVERAGE(IF(
                    ISNUMBER(M154:AD154),
                    IF(
                        M$5:AD$5=1,
                        M154:AD154,
                        ""),
                    "")),
                AVERAGE(IF(
                    ISNUMBER(M154:AD154),
                    IF(
                        M$5:AD$5=2,
                        M154:AD154,
                        ""),
                    ""))
            ),
            IF(
                Parameters!$D$17=1,
                IFERROR(
                    IF(
                        OR(
                            IF(
                                ISNUMBER(M154:AD154),
                                IF(
                                    M$5:AD$5=1,
                                    M154:AD154,
                                    ""),
                                "")
                            =0),
                        0,
                        GEOMEAN(IF(
                            ISNUMBER(M154:AD154),
                            IF(
                                M$5:AD$5=1,
                                M154:AD154,
                                ""),
                            ""))
                    ),
                    IF(
                        OR(IF(
                            ISNUMBER(M154:AD154),
                            IF(
                                M$5:AD$5=2,
                                M154:AD154,
                                ""),
                            "")
                            =0),
                        0,
                        GEOMEAN(IF(
                            ISNUMBER(M154:AD154),
                            IF(
                                M$5:AD$5=2,
                                M154:AD154,
                                ""),
                            "")))
                )
            )
        )
    )
)</f>
        <v>0</v>
      </c>
      <c r="J154" s="242">
        <v>45103</v>
      </c>
      <c r="K154" s="242">
        <v>45075</v>
      </c>
      <c r="L154" s="91" t="s">
        <v>250</v>
      </c>
      <c r="M154" s="192">
        <v>0</v>
      </c>
      <c r="N154" s="192">
        <v>4.0615628858705204</v>
      </c>
      <c r="O154" s="192" t="s">
        <v>409</v>
      </c>
      <c r="P154" s="192">
        <v>0</v>
      </c>
      <c r="Q154" s="192" t="s">
        <v>409</v>
      </c>
      <c r="R154" s="192" t="s">
        <v>409</v>
      </c>
      <c r="S154" s="192">
        <v>0</v>
      </c>
      <c r="T154" s="192" t="s">
        <v>409</v>
      </c>
      <c r="U154" s="192">
        <v>80.2</v>
      </c>
      <c r="V154" s="192" t="s">
        <v>409</v>
      </c>
      <c r="W154" s="192" t="s">
        <v>409</v>
      </c>
      <c r="X154" s="192" t="s">
        <v>409</v>
      </c>
      <c r="Y154" s="192" t="s">
        <v>409</v>
      </c>
      <c r="Z154" s="192">
        <v>-100</v>
      </c>
      <c r="AA154" s="34"/>
      <c r="AB154" s="34"/>
      <c r="AC154" s="192"/>
      <c r="AD154" s="192"/>
      <c r="AE154" s="192"/>
      <c r="AF154" s="192"/>
      <c r="AG154" s="192"/>
      <c r="AH154" s="192"/>
    </row>
    <row r="155" spans="1:34" x14ac:dyDescent="0.2">
      <c r="A155" s="84">
        <v>148</v>
      </c>
      <c r="B155" s="84" t="str">
        <f ca="1"/>
        <v>Nauru</v>
      </c>
      <c r="C155" s="84" t="str">
        <f ca="1"/>
        <v>NRU</v>
      </c>
      <c r="D155" s="219" t="str">
        <f ca="1"/>
        <v>EAS           East Asia &amp; Pacific</v>
      </c>
      <c r="E155" s="219" t="str">
        <f ca="1"/>
        <v>IBRD</v>
      </c>
      <c r="F155" s="190" t="str">
        <f t="shared" ca="1" si="14"/>
        <v/>
      </c>
      <c r="G155" s="80">
        <f>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0</v>
      </c>
      <c r="H155" s="80" cm="1">
        <f t="array" ref="H155">IF(
    SUM(IF(
            ISNUMBER(
                IF(
                    $M$4:$AD$4,
                    (M155:AD155),
                    "")),
            1,
            0))
        =0,
    NA(),
    IF(
        Parameters!$D$15=1,
        IF(
            SUM(--(ISNUMBER(IF($M$4:$AD$4=1,(M155:AD155),""))))&gt;0,
            MAX(IF(
                ISNUMBER(M155:AD155),
                IF(
                    M$4:AD$4=1,
                    M155:AD155,
                    ""),
                "")),
            MAX(IF(
                ISNUMBER(M155:AD155),
                IF(
                    M$4:AD$4=2,
                    M155:AD155,
                    ""),
                ""))
        ),
        IF(
            Parameters!$D$16=1,
            IFERROR(
                AVERAGE(IF(
                    ISNUMBER(M155:AD155),
                    IF(
                        M$4:AD$4=1,
                        M155:AD155,
                        ""),
                    "")),
                AVERAGE(IF(
                    ISNUMBER(M155:AD155),
                    IF(
                        M$4:AD$4=2,
                        M155:AD155,
                        ""),
                    ""))
            ),
            IF(
                Parameters!$D$17=1,
                IFERROR(
                    IF(
                        OR(
                            IF(
                                ISNUMBER(M155:AD155),
                                IF(
                                    M$4:AD$4=1,
                                    M155:AD155,
                                    ""),
                                "")
                            =0),
                        0,
                        GEOMEAN(IF(
                            ISNUMBER(M155:AD155),
                            IF(
                                M$4:AD$4=1,
                                M155:AD155,
                                ""),
                            ""))
                    ),
                    IF(
                        OR(IF(
                            ISNUMBER(M155:AD155),
                            IF(
                                M$4:AD$4=2,
                                M155:AD155,
                                ""),
                            "")
                            =0),
                        0,
                        GEOMEAN(IF(
                            ISNUMBER(M155:AD155),
                            IF(
                                M$4:AD$4=2,
                                M155:AD155,
                                ""),
                            "")))
                )
            )
        )
    )
)</f>
        <v>0</v>
      </c>
      <c r="I155" s="191" cm="1">
        <f t="array" ref="I155">IF(
    SUM(IF(
            ISNUMBER(
                IF(
                    $M$5:$AD$5,
                    (M155:AD155),
                    "")),
            1,
            0))
        =0,
    NA(),
    IF(
        Parameters!$D$15=1,
        IF(
            SUM(--(ISNUMBER(IF($M$5:$AD$5=1,(M155:AD155),""))))&gt;0,
            MAX(IF(
                ISNUMBER(M155:AD155),
                IF(
                    M$5:AD$5=1,
                    M155:AD155,
                    ""),
                "")),
            MAX(IF(
                ISNUMBER(M155:AD155),
                IF(
                    M$5:AD$5=2,
                    M155:AD155,
                    ""),
                ""))
        ),
        IF(
            Parameters!$D$16=1,
            IFERROR(
                AVERAGE(IF(
                    ISNUMBER(M155:AD155),
                    IF(
                        M$5:AD$5=1,
                        M155:AD155,
                        ""),
                    "")),
                AVERAGE(IF(
                    ISNUMBER(M155:AD155),
                    IF(
                        M$5:AD$5=2,
                        M155:AD155,
                        ""),
                    ""))
            ),
            IF(
                Parameters!$D$17=1,
                IFERROR(
                    IF(
                        OR(
                            IF(
                                ISNUMBER(M155:AD155),
                                IF(
                                    M$5:AD$5=1,
                                    M155:AD155,
                                    ""),
                                "")
                            =0),
                        0,
                        GEOMEAN(IF(
                            ISNUMBER(M155:AD155),
                            IF(
                                M$5:AD$5=1,
                                M155:AD155,
                                ""),
                            ""))
                    ),
                    IF(
                        OR(IF(
                            ISNUMBER(M155:AD155),
                            IF(
                                M$5:AD$5=2,
                                M155:AD155,
                                ""),
                            "")
                            =0),
                        0,
                        GEOMEAN(IF(
                            ISNUMBER(M155:AD155),
                            IF(
                                M$5:AD$5=2,
                                M155:AD155,
                                ""),
                            "")))
                )
            )
        )
    )
)</f>
        <v>0</v>
      </c>
      <c r="J155" s="242" t="s">
        <v>409</v>
      </c>
      <c r="K155" s="242">
        <v>44753</v>
      </c>
      <c r="L155" s="91" t="s">
        <v>252</v>
      </c>
      <c r="M155" s="192">
        <v>0</v>
      </c>
      <c r="N155" s="192" t="s">
        <v>409</v>
      </c>
      <c r="O155" s="192" t="s">
        <v>409</v>
      </c>
      <c r="P155" s="192">
        <v>0</v>
      </c>
      <c r="Q155" s="192" t="s">
        <v>409</v>
      </c>
      <c r="R155" s="192" t="s">
        <v>409</v>
      </c>
      <c r="S155" s="192" t="s">
        <v>409</v>
      </c>
      <c r="T155" s="192" t="s">
        <v>409</v>
      </c>
      <c r="U155" s="192" t="s">
        <v>409</v>
      </c>
      <c r="V155" s="192" t="s">
        <v>409</v>
      </c>
      <c r="W155" s="192" t="s">
        <v>409</v>
      </c>
      <c r="X155" s="192" t="s">
        <v>409</v>
      </c>
      <c r="Y155" s="192" t="s">
        <v>409</v>
      </c>
      <c r="Z155" s="192" t="s">
        <v>409</v>
      </c>
      <c r="AA155" s="34"/>
      <c r="AB155" s="34"/>
      <c r="AC155" s="192"/>
      <c r="AD155" s="192"/>
      <c r="AE155" s="192"/>
      <c r="AF155" s="192"/>
      <c r="AG155" s="192"/>
      <c r="AH155" s="192"/>
    </row>
    <row r="156" spans="1:34" x14ac:dyDescent="0.2">
      <c r="A156" s="84">
        <v>149</v>
      </c>
      <c r="B156" s="84" t="str">
        <f ca="1"/>
        <v>New Zealand</v>
      </c>
      <c r="C156" s="84" t="str">
        <f ca="1"/>
        <v>NZL</v>
      </c>
      <c r="D156" s="219" t="str">
        <f ca="1"/>
        <v>EAS           East Asia &amp; Pacific</v>
      </c>
      <c r="E156" s="219" t="str">
        <f ca="1"/>
        <v>NA</v>
      </c>
      <c r="F156" s="190" t="str">
        <f t="shared" ca="1" si="14"/>
        <v/>
      </c>
      <c r="G156" s="80">
        <f>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$M$4:$AD$4,
                    (M156:AD156),
                    "")),
            1,
            0))
        =0,
    NA(),
    IF(
        Parameters!$D$15=1,
        IF(
            SUM(--(ISNUMBER(IF($M$4:$AD$4=1,(M156:AD156),""))))&gt;0,
            MAX(IF(
                ISNUMBER(M156:AD156),
                IF(
                    M$4:AD$4=1,
                    M156:AD156,
                    ""),
                "")),
            MAX(IF(
                ISNUMBER(M156:AD156),
                IF(
                    M$4:AD$4=2,
                    M156:AD156,
                    ""),
                ""))
        ),
        IF(
            Parameters!$D$16=1,
            IFERROR(
                AVERAGE(IF(
                    ISNUMBER(M156:AD156),
                    IF(
                        M$4:AD$4=1,
                        M156:AD156,
                        ""),
                    "")),
                AVERAGE(IF(
                    ISNUMBER(M156:AD156),
                    IF(
                        M$4:AD$4=2,
                        M156:AD156,
                        ""),
                    ""))
            ),
            IF(
                Parameters!$D$17=1,
                IFERROR(
                    IF(
                        OR(
                            IF(
                                ISNUMBER(M156:AD156),
                                IF(
                                    M$4:AD$4=1,
                                    M156:AD156,
                                    ""),
                                "")
                            =0),
                        0,
                        GEOMEAN(IF(
                            ISNUMBER(M156:AD156),
                            IF(
                                M$4:AD$4=1,
                                M156:AD156,
                                ""),
                            ""))
                    ),
                    IF(
                        OR(IF(
                            ISNUMBER(M156:AD156),
                            IF(
                                M$4:AD$4=2,
                                M156:AD156,
                                ""),
                            "")
                            =0),
                        0,
                        GEOMEAN(IF(
                            ISNUMBER(M156:AD156),
                            IF(
                                M$4:AD$4=2,
                                M156:AD156,
                                ""),
                            "")))
                )
            )
        )
    )
)</f>
        <v>0</v>
      </c>
      <c r="I156" s="191" cm="1">
        <f t="array" ref="I156">IF(
    SUM(IF(
            ISNUMBER(
                IF(
                    $M$5:$AD$5,
                    (M156:AD156),
                    "")),
            1,
            0))
        =0,
    NA(),
    IF(
        Parameters!$D$15=1,
        IF(
            SUM(--(ISNUMBER(IF($M$5:$AD$5=1,(M156:AD156),""))))&gt;0,
            MAX(IF(
                ISNUMBER(M156:AD156),
                IF(
                    M$5:AD$5=1,
                    M156:AD156,
                    ""),
                "")),
            MAX(IF(
                ISNUMBER(M156:AD156),
                IF(
                    M$5:AD$5=2,
                    M156:AD156,
                    ""),
                ""))
        ),
        IF(
            Parameters!$D$16=1,
            IFERROR(
                AVERAGE(IF(
                    ISNUMBER(M156:AD156),
                    IF(
                        M$5:AD$5=1,
                        M156:AD156,
                        ""),
                    "")),
                AVERAGE(IF(
                    ISNUMBER(M156:AD156),
                    IF(
                        M$5:AD$5=2,
                        M156:AD156,
                        ""),
                    ""))
            ),
            IF(
                Parameters!$D$17=1,
                IFERROR(
                    IF(
                        OR(
                            IF(
                                ISNUMBER(M156:AD156),
                                IF(
                                    M$5:AD$5=1,
                                    M156:AD156,
                                    ""),
                                "")
                            =0),
                        0,
                        GEOMEAN(IF(
                            ISNUMBER(M156:AD156),
                            IF(
                                M$5:AD$5=1,
                                M156:AD156,
                                ""),
                            ""))
                    ),
                    IF(
                        OR(IF(
                            ISNUMBER(M156:AD156),
                            IF(
                                M$5:AD$5=2,
                                M156:AD156,
                                ""),
                            "")
                            =0),
                        0,
                        GEOMEAN(IF(
                            ISNUMBER(M156:AD156),
                            IF(
                                M$5:AD$5=2,
                                M156:AD156,
                                ""),
                            "")))
                )
            )
        )
    )
)</f>
        <v>0</v>
      </c>
      <c r="J156" s="242">
        <v>45103</v>
      </c>
      <c r="K156" s="242">
        <v>44966</v>
      </c>
      <c r="L156" s="91" t="s">
        <v>254</v>
      </c>
      <c r="M156" s="192">
        <v>0</v>
      </c>
      <c r="N156" s="192">
        <v>0</v>
      </c>
      <c r="O156" s="192" t="s">
        <v>409</v>
      </c>
      <c r="P156" s="192">
        <v>0</v>
      </c>
      <c r="Q156" s="192" t="s">
        <v>409</v>
      </c>
      <c r="R156" s="192">
        <v>0</v>
      </c>
      <c r="S156" s="192" t="s">
        <v>409</v>
      </c>
      <c r="T156" s="192" t="s">
        <v>409</v>
      </c>
      <c r="U156" s="192">
        <v>16.7</v>
      </c>
      <c r="V156" s="192" t="s">
        <v>409</v>
      </c>
      <c r="W156" s="192" t="s">
        <v>409</v>
      </c>
      <c r="X156" s="192" t="s">
        <v>409</v>
      </c>
      <c r="Y156" s="192">
        <v>0</v>
      </c>
      <c r="Z156" s="192" t="s">
        <v>409</v>
      </c>
      <c r="AA156" s="34"/>
      <c r="AB156" s="34"/>
      <c r="AC156" s="192"/>
      <c r="AD156" s="192"/>
      <c r="AE156" s="192"/>
      <c r="AF156" s="192"/>
      <c r="AG156" s="192"/>
      <c r="AH156" s="192"/>
    </row>
    <row r="157" spans="1:34" x14ac:dyDescent="0.2">
      <c r="A157" s="84">
        <v>150</v>
      </c>
      <c r="B157" s="84" t="str">
        <f ca="1"/>
        <v>Oman</v>
      </c>
      <c r="C157" s="84" t="str">
        <f ca="1"/>
        <v>OMN</v>
      </c>
      <c r="D157" s="219" t="str">
        <f ca="1"/>
        <v>MEA           Middle East &amp; North Africa</v>
      </c>
      <c r="E157" s="219" t="str">
        <f ca="1"/>
        <v>NA</v>
      </c>
      <c r="F157" s="190" t="str">
        <f t="shared" ca="1" si="14"/>
        <v/>
      </c>
      <c r="G157" s="80">
        <f>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$M$4:$AD$4,
                    (M157:AD157),
                    "")),
            1,
            0))
        =0,
    NA(),
    IF(
        Parameters!$D$15=1,
        IF(
            SUM(--(ISNUMBER(IF($M$4:$AD$4=1,(M157:AD157),""))))&gt;0,
            MAX(IF(
                ISNUMBER(M157:AD157),
                IF(
                    M$4:AD$4=1,
                    M157:AD157,
                    ""),
                "")),
            MAX(IF(
                ISNUMBER(M157:AD157),
                IF(
                    M$4:AD$4=2,
                    M157:AD157,
                    ""),
                ""))
        ),
        IF(
            Parameters!$D$16=1,
            IFERROR(
                AVERAGE(IF(
                    ISNUMBER(M157:AD157),
                    IF(
                        M$4:AD$4=1,
                        M157:AD157,
                        ""),
                    "")),
                AVERAGE(IF(
                    ISNUMBER(M157:AD157),
                    IF(
                        M$4:AD$4=2,
                        M157:AD157,
                        ""),
                    ""))
            ),
            IF(
                Parameters!$D$17=1,
                IFERROR(
                    IF(
                        OR(
                            IF(
                                ISNUMBER(M157:AD157),
                                IF(
                                    M$4:AD$4=1,
                                    M157:AD157,
                                    ""),
                                "")
                            =0),
                        0,
                        GEOMEAN(IF(
                            ISNUMBER(M157:AD157),
                            IF(
                                M$4:AD$4=1,
                                M157:AD157,
                                ""),
                            ""))
                    ),
                    IF(
                        OR(IF(
                            ISNUMBER(M157:AD157),
                            IF(
                                M$4:AD$4=2,
                                M157:AD157,
                                ""),
                            "")
                            =0),
                        0,
                        GEOMEAN(IF(
                            ISNUMBER(M157:AD157),
                            IF(
                                M$4:AD$4=2,
                                M157:AD157,
                                ""),
                            "")))
                )
            )
        )
    )
)</f>
        <v>0</v>
      </c>
      <c r="I157" s="191" cm="1">
        <f t="array" ref="I157">IF(
    SUM(IF(
            ISNUMBER(
                IF(
                    $M$5:$AD$5,
                    (M157:AD157),
                    "")),
            1,
            0))
        =0,
    NA(),
    IF(
        Parameters!$D$15=1,
        IF(
            SUM(--(ISNUMBER(IF($M$5:$AD$5=1,(M157:AD157),""))))&gt;0,
            MAX(IF(
                ISNUMBER(M157:AD157),
                IF(
                    M$5:AD$5=1,
                    M157:AD157,
                    ""),
                "")),
            MAX(IF(
                ISNUMBER(M157:AD157),
                IF(
                    M$5:AD$5=2,
                    M157:AD157,
                    ""),
                ""))
        ),
        IF(
            Parameters!$D$16=1,
            IFERROR(
                AVERAGE(IF(
                    ISNUMBER(M157:AD157),
                    IF(
                        M$5:AD$5=1,
                        M157:AD157,
                        ""),
                    "")),
                AVERAGE(IF(
                    ISNUMBER(M157:AD157),
                    IF(
                        M$5:AD$5=2,
                        M157:AD157,
                        ""),
                    ""))
            ),
            IF(
                Parameters!$D$17=1,
                IFERROR(
                    IF(
                        OR(
                            IF(
                                ISNUMBER(M157:AD157),
                                IF(
                                    M$5:AD$5=1,
                                    M157:AD157,
                                    ""),
                                "")
                            =0),
                        0,
                        GEOMEAN(IF(
                            ISNUMBER(M157:AD157),
                            IF(
                                M$5:AD$5=1,
                                M157:AD157,
                                ""),
                            ""))
                    ),
                    IF(
                        OR(IF(
                            ISNUMBER(M157:AD157),
                            IF(
                                M$5:AD$5=2,
                                M157:AD157,
                                ""),
                            "")
                            =0),
                        0,
                        GEOMEAN(IF(
                            ISNUMBER(M157:AD157),
                            IF(
                                M$5:AD$5=2,
                                M157:AD157,
                                ""),
                            "")))
                )
            )
        )
    )
)</f>
        <v>0</v>
      </c>
      <c r="J157" s="242">
        <v>45103</v>
      </c>
      <c r="K157" s="242">
        <v>45142</v>
      </c>
      <c r="L157" s="91" t="s">
        <v>256</v>
      </c>
      <c r="M157" s="192">
        <v>0</v>
      </c>
      <c r="N157" s="192">
        <v>0</v>
      </c>
      <c r="O157" s="192" t="s">
        <v>409</v>
      </c>
      <c r="P157" s="192">
        <v>0</v>
      </c>
      <c r="Q157" s="192" t="s">
        <v>409</v>
      </c>
      <c r="R157" s="192">
        <v>0</v>
      </c>
      <c r="S157" s="192" t="s">
        <v>409</v>
      </c>
      <c r="T157" s="192" t="s">
        <v>409</v>
      </c>
      <c r="U157" s="192">
        <v>48.7</v>
      </c>
      <c r="V157" s="192" t="s">
        <v>409</v>
      </c>
      <c r="W157" s="192" t="s">
        <v>409</v>
      </c>
      <c r="X157" s="192" t="s">
        <v>409</v>
      </c>
      <c r="Y157" s="192">
        <v>-3.5714285714285698E-2</v>
      </c>
      <c r="Z157" s="192" t="s">
        <v>409</v>
      </c>
      <c r="AA157" s="34"/>
      <c r="AB157" s="34"/>
      <c r="AC157" s="192"/>
      <c r="AD157" s="192"/>
      <c r="AE157" s="192"/>
      <c r="AF157" s="192"/>
      <c r="AG157" s="192"/>
      <c r="AH157" s="192"/>
    </row>
    <row r="158" spans="1:34" x14ac:dyDescent="0.2">
      <c r="A158" s="84">
        <v>151</v>
      </c>
      <c r="B158" s="84" t="str">
        <f ca="1"/>
        <v>Pakistan</v>
      </c>
      <c r="C158" s="84" t="str">
        <f ca="1"/>
        <v>PAK</v>
      </c>
      <c r="D158" s="219" t="str">
        <f ca="1"/>
        <v>SAS           South Asia</v>
      </c>
      <c r="E158" s="219" t="str">
        <f ca="1"/>
        <v>Blend</v>
      </c>
      <c r="F158" s="190" t="str">
        <f t="shared" ca="1" si="14"/>
        <v/>
      </c>
      <c r="G158" s="80">
        <f>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5.6032062828963891</v>
      </c>
      <c r="H158" s="80" cm="1">
        <f t="array" ref="H158">IF(
    SUM(IF(
            ISNUMBER(
                IF(
                    $M$4:$AD$4,
                    (M158:AD158),
                    "")),
            1,
            0))
        =0,
    NA(),
    IF(
        Parameters!$D$15=1,
        IF(
            SUM(--(ISNUMBER(IF($M$4:$AD$4=1,(M158:AD158),""))))&gt;0,
            MAX(IF(
                ISNUMBER(M158:AD158),
                IF(
                    M$4:AD$4=1,
                    M158:AD158,
                    ""),
                "")),
            MAX(IF(
                ISNUMBER(M158:AD158),
                IF(
                    M$4:AD$4=2,
                    M158:AD158,
                    ""),
                ""))
        ),
        IF(
            Parameters!$D$16=1,
            IFERROR(
                AVERAGE(IF(
                    ISNUMBER(M158:AD158),
                    IF(
                        M$4:AD$4=1,
                        M158:AD158,
                        ""),
                    "")),
                AVERAGE(IF(
                    ISNUMBER(M158:AD158),
                    IF(
                        M$4:AD$4=2,
                        M158:AD158,
                        ""),
                    ""))
            ),
            IF(
                Parameters!$D$17=1,
                IFERROR(
                    IF(
                        OR(
                            IF(
                                ISNUMBER(M158:AD158),
                                IF(
                                    M$4:AD$4=1,
                                    M158:AD158,
                                    ""),
                                "")
                            =0),
                        0,
                        GEOMEAN(IF(
                            ISNUMBER(M158:AD158),
                            IF(
                                M$4:AD$4=1,
                                M158:AD158,
                                ""),
                            ""))
                    ),
                    IF(
                        OR(IF(
                            ISNUMBER(M158:AD158),
                            IF(
                                M$4:AD$4=2,
                                M158:AD158,
                                ""),
                            "")
                            =0),
                        0,
                        GEOMEAN(IF(
                            ISNUMBER(M158:AD158),
                            IF(
                                M$4:AD$4=2,
                                M158:AD158,
                                ""),
                            "")))
                )
            )
        )
    )
)</f>
        <v>6.2003880754983198</v>
      </c>
      <c r="I158" s="191" cm="1">
        <f t="array" ref="I158">IF(
    SUM(IF(
            ISNUMBER(
                IF(
                    $M$5:$AD$5,
                    (M158:AD158),
                    "")),
            1,
            0))
        =0,
    NA(),
    IF(
        Parameters!$D$15=1,
        IF(
            SUM(--(ISNUMBER(IF($M$5:$AD$5=1,(M158:AD158),""))))&gt;0,
            MAX(IF(
                ISNUMBER(M158:AD158),
                IF(
                    M$5:AD$5=1,
                    M158:AD158,
                    ""),
                "")),
            MAX(IF(
                ISNUMBER(M158:AD158),
                IF(
                    M$5:AD$5=2,
                    M158:AD158,
                    ""),
                ""))
        ),
        IF(
            Parameters!$D$16=1,
            IFERROR(
                AVERAGE(IF(
                    ISNUMBER(M158:AD158),
                    IF(
                        M$5:AD$5=1,
                        M158:AD158,
                        ""),
                    "")),
                AVERAGE(IF(
                    ISNUMBER(M158:AD158),
                    IF(
                        M$5:AD$5=2,
                        M158:AD158,
                        ""),
                    ""))
            ),
            IF(
                Parameters!$D$17=1,
                IFERROR(
                    IF(
                        OR(
                            IF(
                                ISNUMBER(M158:AD158),
                                IF(
                                    M$5:AD$5=1,
                                    M158:AD158,
                                    ""),
                                "")
                            =0),
                        0,
                        GEOMEAN(IF(
                            ISNUMBER(M158:AD158),
                            IF(
                                M$5:AD$5=1,
                                M158:AD158,
                                ""),
                            ""))
                    ),
                    IF(
                        OR(IF(
                            ISNUMBER(M158:AD158),
                            IF(
                                M$5:AD$5=2,
                                M158:AD158,
                                ""),
                            "")
                            =0),
                        0,
                        GEOMEAN(IF(
                            ISNUMBER(M158:AD158),
                            IF(
                                M$5:AD$5=2,
                                M158:AD158,
                                ""),
                            "")))
                )
            )
        )
    )
)</f>
        <v>5.0635412278071499</v>
      </c>
      <c r="J158" s="242">
        <v>45103</v>
      </c>
      <c r="K158" s="242">
        <v>45142</v>
      </c>
      <c r="L158" s="91" t="s">
        <v>258</v>
      </c>
      <c r="M158" s="192">
        <v>0</v>
      </c>
      <c r="N158" s="192">
        <v>6.2003880754983198</v>
      </c>
      <c r="O158" s="192">
        <v>5.0635412278071499</v>
      </c>
      <c r="P158" s="192">
        <v>0</v>
      </c>
      <c r="Q158" s="192" t="s">
        <v>409</v>
      </c>
      <c r="R158" s="192">
        <v>0</v>
      </c>
      <c r="S158" s="192">
        <v>0</v>
      </c>
      <c r="T158" s="192" t="s">
        <v>409</v>
      </c>
      <c r="U158" s="192">
        <v>89.9</v>
      </c>
      <c r="V158" s="192">
        <v>0.50635412278071501</v>
      </c>
      <c r="W158" s="192" t="s">
        <v>409</v>
      </c>
      <c r="X158" s="192" t="s">
        <v>409</v>
      </c>
      <c r="Y158" s="192">
        <v>0</v>
      </c>
      <c r="Z158" s="192">
        <v>-100</v>
      </c>
      <c r="AA158" s="34"/>
      <c r="AB158" s="34"/>
      <c r="AC158" s="192"/>
      <c r="AD158" s="192"/>
      <c r="AE158" s="192"/>
      <c r="AF158" s="192"/>
      <c r="AG158" s="192"/>
      <c r="AH158" s="192"/>
    </row>
    <row r="159" spans="1:34" x14ac:dyDescent="0.2">
      <c r="A159" s="84">
        <v>152</v>
      </c>
      <c r="B159" s="84" t="str">
        <f ca="1"/>
        <v>Panama</v>
      </c>
      <c r="C159" s="84" t="str">
        <f ca="1"/>
        <v>PAN</v>
      </c>
      <c r="D159" s="219" t="str">
        <f ca="1"/>
        <v>LCN           Latin America &amp; Caribbean</v>
      </c>
      <c r="E159" s="219" t="str">
        <f ca="1"/>
        <v>IBRD</v>
      </c>
      <c r="F159" s="190" t="str">
        <f t="shared" ca="1" si="14"/>
        <v/>
      </c>
      <c r="G159" s="80">
        <f>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0</v>
      </c>
      <c r="H159" s="80" cm="1">
        <f t="array" ref="H159">IF(
    SUM(IF(
            ISNUMBER(
                IF(
                    $M$4:$AD$4,
                    (M159:AD159),
                    "")),
            1,
            0))
        =0,
    NA(),
    IF(
        Parameters!$D$15=1,
        IF(
            SUM(--(ISNUMBER(IF($M$4:$AD$4=1,(M159:AD159),""))))&gt;0,
            MAX(IF(
                ISNUMBER(M159:AD159),
                IF(
                    M$4:AD$4=1,
                    M159:AD159,
                    ""),
                "")),
            MAX(IF(
                ISNUMBER(M159:AD159),
                IF(
                    M$4:AD$4=2,
                    M159:AD159,
                    ""),
                ""))
        ),
        IF(
            Parameters!$D$16=1,
            IFERROR(
                AVERAGE(IF(
                    ISNUMBER(M159:AD159),
                    IF(
                        M$4:AD$4=1,
                        M159:AD159,
                        ""),
                    "")),
                AVERAGE(IF(
                    ISNUMBER(M159:AD159),
                    IF(
                        M$4:AD$4=2,
                        M159:AD159,
                        ""),
                    ""))
            ),
            IF(
                Parameters!$D$17=1,
                IFERROR(
                    IF(
                        OR(
                            IF(
                                ISNUMBER(M159:AD159),
                                IF(
                                    M$4:AD$4=1,
                                    M159:AD159,
                                    ""),
                                "")
                            =0),
                        0,
                        GEOMEAN(IF(
                            ISNUMBER(M159:AD159),
                            IF(
                                M$4:AD$4=1,
                                M159:AD159,
                                ""),
                            ""))
                    ),
                    IF(
                        OR(IF(
                            ISNUMBER(M159:AD159),
                            IF(
                                M$4:AD$4=2,
                                M159:AD159,
                                ""),
                            "")
                            =0),
                        0,
                        GEOMEAN(IF(
                            ISNUMBER(M159:AD159),
                            IF(
                                M$4:AD$4=2,
                                M159:AD159,
                                ""),
                            "")))
                )
            )
        )
    )
)</f>
        <v>0</v>
      </c>
      <c r="I159" s="191" cm="1">
        <f t="array" ref="I159">IF(
    SUM(IF(
            ISNUMBER(
                IF(
                    $M$5:$AD$5,
                    (M159:AD159),
                    "")),
            1,
            0))
        =0,
    NA(),
    IF(
        Parameters!$D$15=1,
        IF(
            SUM(--(ISNUMBER(IF($M$5:$AD$5=1,(M159:AD159),""))))&gt;0,
            MAX(IF(
                ISNUMBER(M159:AD159),
                IF(
                    M$5:AD$5=1,
                    M159:AD159,
                    ""),
                "")),
            MAX(IF(
                ISNUMBER(M159:AD159),
                IF(
                    M$5:AD$5=2,
                    M159:AD159,
                    ""),
                ""))
        ),
        IF(
            Parameters!$D$16=1,
            IFERROR(
                AVERAGE(IF(
                    ISNUMBER(M159:AD159),
                    IF(
                        M$5:AD$5=1,
                        M159:AD159,
                        ""),
                    "")),
                AVERAGE(IF(
                    ISNUMBER(M159:AD159),
                    IF(
                        M$5:AD$5=2,
                        M159:AD159,
                        ""),
                    ""))
            ),
            IF(
                Parameters!$D$17=1,
                IFERROR(
                    IF(
                        OR(
                            IF(
                                ISNUMBER(M159:AD159),
                                IF(
                                    M$5:AD$5=1,
                                    M159:AD159,
                                    ""),
                                "")
                            =0),
                        0,
                        GEOMEAN(IF(
                            ISNUMBER(M159:AD159),
                            IF(
                                M$5:AD$5=1,
                                M159:AD159,
                                ""),
                            ""))
                    ),
                    IF(
                        OR(IF(
                            ISNUMBER(M159:AD159),
                            IF(
                                M$5:AD$5=2,
                                M159:AD159,
                                ""),
                            "")
                            =0),
                        0,
                        GEOMEAN(IF(
                            ISNUMBER(M159:AD159),
                            IF(
                                M$5:AD$5=2,
                                M159:AD159,
                                ""),
                            "")))
                )
            )
        )
    )
)</f>
        <v>0</v>
      </c>
      <c r="J159" s="242">
        <v>45103</v>
      </c>
      <c r="K159" s="242">
        <v>45142</v>
      </c>
      <c r="L159" s="91" t="s">
        <v>260</v>
      </c>
      <c r="M159" s="192">
        <v>0</v>
      </c>
      <c r="N159" s="192">
        <v>0</v>
      </c>
      <c r="O159" s="192">
        <v>0</v>
      </c>
      <c r="P159" s="192">
        <v>0</v>
      </c>
      <c r="Q159" s="192" t="s">
        <v>409</v>
      </c>
      <c r="R159" s="192">
        <v>0</v>
      </c>
      <c r="S159" s="192">
        <v>0</v>
      </c>
      <c r="T159" s="192" t="s">
        <v>409</v>
      </c>
      <c r="U159" s="192">
        <v>48.7</v>
      </c>
      <c r="V159" s="192" t="s">
        <v>409</v>
      </c>
      <c r="W159" s="192" t="s">
        <v>409</v>
      </c>
      <c r="X159" s="192" t="s">
        <v>409</v>
      </c>
      <c r="Y159" s="192">
        <v>0</v>
      </c>
      <c r="Z159" s="192">
        <v>-100</v>
      </c>
      <c r="AA159" s="34"/>
      <c r="AB159" s="34"/>
      <c r="AC159" s="192"/>
      <c r="AD159" s="192"/>
      <c r="AE159" s="192"/>
      <c r="AF159" s="192"/>
      <c r="AG159" s="192"/>
      <c r="AH159" s="192"/>
    </row>
    <row r="160" spans="1:34" x14ac:dyDescent="0.2">
      <c r="A160" s="84">
        <v>153</v>
      </c>
      <c r="B160" s="84" t="str">
        <f ca="1"/>
        <v>Peru</v>
      </c>
      <c r="C160" s="84" t="str">
        <f ca="1"/>
        <v>PER</v>
      </c>
      <c r="D160" s="219" t="str">
        <f ca="1"/>
        <v>LCN           Latin America &amp; Caribbean</v>
      </c>
      <c r="E160" s="219" t="str">
        <f ca="1"/>
        <v>IBRD</v>
      </c>
      <c r="F160" s="190" t="str">
        <f t="shared" ca="1" si="14"/>
        <v/>
      </c>
      <c r="G160" s="80">
        <f>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0</v>
      </c>
      <c r="H160" s="80" cm="1">
        <f t="array" ref="H160">IF(
    SUM(IF(
            ISNUMBER(
                IF(
                    $M$4:$AD$4,
                    (M160:AD160),
                    "")),
            1,
            0))
        =0,
    NA(),
    IF(
        Parameters!$D$15=1,
        IF(
            SUM(--(ISNUMBER(IF($M$4:$AD$4=1,(M160:AD160),""))))&gt;0,
            MAX(IF(
                ISNUMBER(M160:AD160),
                IF(
                    M$4:AD$4=1,
                    M160:AD160,
                    ""),
                "")),
            MAX(IF(
                ISNUMBER(M160:AD160),
                IF(
                    M$4:AD$4=2,
                    M160:AD160,
                    ""),
                ""))
        ),
        IF(
            Parameters!$D$16=1,
            IFERROR(
                AVERAGE(IF(
                    ISNUMBER(M160:AD160),
                    IF(
                        M$4:AD$4=1,
                        M160:AD160,
                        ""),
                    "")),
                AVERAGE(IF(
                    ISNUMBER(M160:AD160),
                    IF(
                        M$4:AD$4=2,
                        M160:AD160,
                        ""),
                    ""))
            ),
            IF(
                Parameters!$D$17=1,
                IFERROR(
                    IF(
                        OR(
                            IF(
                                ISNUMBER(M160:AD160),
                                IF(
                                    M$4:AD$4=1,
                                    M160:AD160,
                                    ""),
                                "")
                            =0),
                        0,
                        GEOMEAN(IF(
                            ISNUMBER(M160:AD160),
                            IF(
                                M$4:AD$4=1,
                                M160:AD160,
                                ""),
                            ""))
                    ),
                    IF(
                        OR(IF(
                            ISNUMBER(M160:AD160),
                            IF(
                                M$4:AD$4=2,
                                M160:AD160,
                                ""),
                            "")
                            =0),
                        0,
                        GEOMEAN(IF(
                            ISNUMBER(M160:AD160),
                            IF(
                                M$4:AD$4=2,
                                M160:AD160,
                                ""),
                            "")))
                )
            )
        )
    )
)</f>
        <v>2.4960310460398598</v>
      </c>
      <c r="I160" s="191" cm="1">
        <f t="array" ref="I160">IF(
    SUM(IF(
            ISNUMBER(
                IF(
                    $M$5:$AD$5,
                    (M160:AD160),
                    "")),
            1,
            0))
        =0,
    NA(),
    IF(
        Parameters!$D$15=1,
        IF(
            SUM(--(ISNUMBER(IF($M$5:$AD$5=1,(M160:AD160),""))))&gt;0,
            MAX(IF(
                ISNUMBER(M160:AD160),
                IF(
                    M$5:AD$5=1,
                    M160:AD160,
                    ""),
                "")),
            MAX(IF(
                ISNUMBER(M160:AD160),
                IF(
                    M$5:AD$5=2,
                    M160:AD160,
                    ""),
                ""))
        ),
        IF(
            Parameters!$D$16=1,
            IFERROR(
                AVERAGE(IF(
                    ISNUMBER(M160:AD160),
                    IF(
                        M$5:AD$5=1,
                        M160:AD160,
                        ""),
                    "")),
                AVERAGE(IF(
                    ISNUMBER(M160:AD160),
                    IF(
                        M$5:AD$5=2,
                        M160:AD160,
                        ""),
                    ""))
            ),
            IF(
                Parameters!$D$17=1,
                IFERROR(
                    IF(
                        OR(
                            IF(
                                ISNUMBER(M160:AD160),
                                IF(
                                    M$5:AD$5=1,
                                    M160:AD160,
                                    ""),
                                "")
                            =0),
                        0,
                        GEOMEAN(IF(
                            ISNUMBER(M160:AD160),
                            IF(
                                M$5:AD$5=1,
                                M160:AD160,
                                ""),
                            ""))
                    ),
                    IF(
                        OR(IF(
                            ISNUMBER(M160:AD160),
                            IF(
                                M$5:AD$5=2,
                                M160:AD160,
                                ""),
                            "")
                            =0),
                        0,
                        GEOMEAN(IF(
                            ISNUMBER(M160:AD160),
                            IF(
                                M$5:AD$5=2,
                                M160:AD160,
                                ""),
                            "")))
                )
            )
        )
    )
)</f>
        <v>0</v>
      </c>
      <c r="J160" s="242">
        <v>45103</v>
      </c>
      <c r="K160" s="242">
        <v>45142</v>
      </c>
      <c r="L160" s="91" t="s">
        <v>262</v>
      </c>
      <c r="M160" s="192">
        <v>0</v>
      </c>
      <c r="N160" s="192">
        <v>2.4960310460398598</v>
      </c>
      <c r="O160" s="192">
        <v>0</v>
      </c>
      <c r="P160" s="192">
        <v>0</v>
      </c>
      <c r="Q160" s="192" t="s">
        <v>409</v>
      </c>
      <c r="R160" s="192">
        <v>0</v>
      </c>
      <c r="S160" s="192">
        <v>0</v>
      </c>
      <c r="T160" s="192" t="s">
        <v>409</v>
      </c>
      <c r="U160" s="192">
        <v>73.099999999999994</v>
      </c>
      <c r="V160" s="192">
        <v>-0.21836364191690999</v>
      </c>
      <c r="W160" s="192" t="s">
        <v>409</v>
      </c>
      <c r="X160" s="192" t="s">
        <v>409</v>
      </c>
      <c r="Y160" s="192">
        <v>-0.14285714285714199</v>
      </c>
      <c r="Z160" s="192">
        <v>-100</v>
      </c>
      <c r="AA160" s="34"/>
      <c r="AB160" s="34"/>
      <c r="AC160" s="192"/>
      <c r="AD160" s="192"/>
      <c r="AE160" s="192"/>
      <c r="AF160" s="192"/>
      <c r="AG160" s="192"/>
      <c r="AH160" s="192"/>
    </row>
    <row r="161" spans="1:34" x14ac:dyDescent="0.2">
      <c r="A161" s="84">
        <v>154</v>
      </c>
      <c r="B161" s="84" t="str">
        <f ca="1"/>
        <v>Philippines</v>
      </c>
      <c r="C161" s="84" t="str">
        <f ca="1"/>
        <v>PHL</v>
      </c>
      <c r="D161" s="219" t="str">
        <f ca="1"/>
        <v>EAS           East Asia &amp; Pacific</v>
      </c>
      <c r="E161" s="219" t="str">
        <f ca="1"/>
        <v>IBRD</v>
      </c>
      <c r="F161" s="190" t="str">
        <f t="shared" ca="1" si="14"/>
        <v/>
      </c>
      <c r="G161" s="80">
        <f>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0</v>
      </c>
      <c r="H161" s="80" cm="1">
        <f t="array" ref="H161">IF(
    SUM(IF(
            ISNUMBER(
                IF(
                    $M$4:$AD$4,
                    (M161:AD161),
                    "")),
            1,
            0))
        =0,
    NA(),
    IF(
        Parameters!$D$15=1,
        IF(
            SUM(--(ISNUMBER(IF($M$4:$AD$4=1,(M161:AD161),""))))&gt;0,
            MAX(IF(
                ISNUMBER(M161:AD161),
                IF(
                    M$4:AD$4=1,
                    M161:AD161,
                    ""),
                "")),
            MAX(IF(
                ISNUMBER(M161:AD161),
                IF(
                    M$4:AD$4=2,
                    M161:AD161,
                    ""),
                ""))
        ),
        IF(
            Parameters!$D$16=1,
            IFERROR(
                AVERAGE(IF(
                    ISNUMBER(M161:AD161),
                    IF(
                        M$4:AD$4=1,
                        M161:AD161,
                        ""),
                    "")),
                AVERAGE(IF(
                    ISNUMBER(M161:AD161),
                    IF(
                        M$4:AD$4=2,
                        M161:AD161,
                        ""),
                    ""))
            ),
            IF(
                Parameters!$D$17=1,
                IFERROR(
                    IF(
                        OR(
                            IF(
                                ISNUMBER(M161:AD161),
                                IF(
                                    M$4:AD$4=1,
                                    M161:AD161,
                                    ""),
                                "")
                            =0),
                        0,
                        GEOMEAN(IF(
                            ISNUMBER(M161:AD161),
                            IF(
                                M$4:AD$4=1,
                                M161:AD161,
                                ""),
                            ""))
                    ),
                    IF(
                        OR(IF(
                            ISNUMBER(M161:AD161),
                            IF(
                                M$4:AD$4=2,
                                M161:AD161,
                                ""),
                            "")
                            =0),
                        0,
                        GEOMEAN(IF(
                            ISNUMBER(M161:AD161),
                            IF(
                                M$4:AD$4=2,
                                M161:AD161,
                                ""),
                            "")))
                )
            )
        )
    )
)</f>
        <v>3.5323690245193098</v>
      </c>
      <c r="I161" s="191" cm="1">
        <f t="array" ref="I161">IF(
    SUM(IF(
            ISNUMBER(
                IF(
                    $M$5:$AD$5,
                    (M161:AD161),
                    "")),
            1,
            0))
        =0,
    NA(),
    IF(
        Parameters!$D$15=1,
        IF(
            SUM(--(ISNUMBER(IF($M$5:$AD$5=1,(M161:AD161),""))))&gt;0,
            MAX(IF(
                ISNUMBER(M161:AD161),
                IF(
                    M$5:AD$5=1,
                    M161:AD161,
                    ""),
                "")),
            MAX(IF(
                ISNUMBER(M161:AD161),
                IF(
                    M$5:AD$5=2,
                    M161:AD161,
                    ""),
                ""))
        ),
        IF(
            Parameters!$D$16=1,
            IFERROR(
                AVERAGE(IF(
                    ISNUMBER(M161:AD161),
                    IF(
                        M$5:AD$5=1,
                        M161:AD161,
                        ""),
                    "")),
                AVERAGE(IF(
                    ISNUMBER(M161:AD161),
                    IF(
                        M$5:AD$5=2,
                        M161:AD161,
                        ""),
                    ""))
            ),
            IF(
                Parameters!$D$17=1,
                IFERROR(
                    IF(
                        OR(
                            IF(
                                ISNUMBER(M161:AD161),
                                IF(
                                    M$5:AD$5=1,
                                    M161:AD161,
                                    ""),
                                "")
                            =0),
                        0,
                        GEOMEAN(IF(
                            ISNUMBER(M161:AD161),
                            IF(
                                M$5:AD$5=1,
                                M161:AD161,
                                ""),
                            ""))
                    ),
                    IF(
                        OR(IF(
                            ISNUMBER(M161:AD161),
                            IF(
                                M$5:AD$5=2,
                                M161:AD161,
                                ""),
                            "")
                            =0),
                        0,
                        GEOMEAN(IF(
                            ISNUMBER(M161:AD161),
                            IF(
                                M$5:AD$5=2,
                                M161:AD161,
                                ""),
                            "")))
                )
            )
        )
    )
)</f>
        <v>0</v>
      </c>
      <c r="J161" s="242">
        <v>45103</v>
      </c>
      <c r="K161" s="242">
        <v>45142</v>
      </c>
      <c r="L161" s="91" t="s">
        <v>264</v>
      </c>
      <c r="M161" s="192">
        <v>0</v>
      </c>
      <c r="N161" s="192">
        <v>3.5323690245193098</v>
      </c>
      <c r="O161" s="192">
        <v>0</v>
      </c>
      <c r="P161" s="192">
        <v>0</v>
      </c>
      <c r="Q161" s="192" t="s">
        <v>409</v>
      </c>
      <c r="R161" s="192">
        <v>0</v>
      </c>
      <c r="S161" s="192">
        <v>0</v>
      </c>
      <c r="T161" s="192" t="s">
        <v>409</v>
      </c>
      <c r="U161" s="192">
        <v>77.8</v>
      </c>
      <c r="V161" s="192">
        <v>-1.1499832715792</v>
      </c>
      <c r="W161" s="192" t="s">
        <v>409</v>
      </c>
      <c r="X161" s="192" t="s">
        <v>409</v>
      </c>
      <c r="Y161" s="192">
        <v>-0.14285714285714299</v>
      </c>
      <c r="Z161" s="192">
        <v>-100</v>
      </c>
      <c r="AA161" s="34"/>
      <c r="AB161" s="34"/>
      <c r="AC161" s="192"/>
      <c r="AD161" s="192"/>
      <c r="AE161" s="192"/>
      <c r="AF161" s="192"/>
      <c r="AG161" s="192"/>
      <c r="AH161" s="192"/>
    </row>
    <row r="162" spans="1:34" x14ac:dyDescent="0.2">
      <c r="A162" s="84">
        <v>155</v>
      </c>
      <c r="B162" s="84" t="str">
        <f ca="1"/>
        <v>Palau</v>
      </c>
      <c r="C162" s="84" t="str">
        <f ca="1"/>
        <v>PLW</v>
      </c>
      <c r="D162" s="219" t="str">
        <f ca="1"/>
        <v>EAS           East Asia &amp; Pacific</v>
      </c>
      <c r="E162" s="219" t="str">
        <f ca="1"/>
        <v>IBRD</v>
      </c>
      <c r="F162" s="190" t="str">
        <f t="shared" ca="1" si="14"/>
        <v/>
      </c>
      <c r="G162" s="80">
        <f>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0</v>
      </c>
      <c r="H162" s="80" cm="1">
        <f t="array" ref="H162">IF(
    SUM(IF(
            ISNUMBER(
                IF(
                    $M$4:$AD$4,
                    (M162:AD162),
                    "")),
            1,
            0))
        =0,
    NA(),
    IF(
        Parameters!$D$15=1,
        IF(
            SUM(--(ISNUMBER(IF($M$4:$AD$4=1,(M162:AD162),""))))&gt;0,
            MAX(IF(
                ISNUMBER(M162:AD162),
                IF(
                    M$4:AD$4=1,
                    M162:AD162,
                    ""),
                "")),
            MAX(IF(
                ISNUMBER(M162:AD162),
                IF(
                    M$4:AD$4=2,
                    M162:AD162,
                    ""),
                ""))
        ),
        IF(
            Parameters!$D$16=1,
            IFERROR(
                AVERAGE(IF(
                    ISNUMBER(M162:AD162),
                    IF(
                        M$4:AD$4=1,
                        M162:AD162,
                        ""),
                    "")),
                AVERAGE(IF(
                    ISNUMBER(M162:AD162),
                    IF(
                        M$4:AD$4=2,
                        M162:AD162,
                        ""),
                    ""))
            ),
            IF(
                Parameters!$D$17=1,
                IFERROR(
                    IF(
                        OR(
                            IF(
                                ISNUMBER(M162:AD162),
                                IF(
                                    M$4:AD$4=1,
                                    M162:AD162,
                                    ""),
                                "")
                            =0),
                        0,
                        GEOMEAN(IF(
                            ISNUMBER(M162:AD162),
                            IF(
                                M$4:AD$4=1,
                                M162:AD162,
                                ""),
                            ""))
                    ),
                    IF(
                        OR(IF(
                            ISNUMBER(M162:AD162),
                            IF(
                                M$4:AD$4=2,
                                M162:AD162,
                                ""),
                            "")
                            =0),
                        0,
                        GEOMEAN(IF(
                            ISNUMBER(M162:AD162),
                            IF(
                                M$4:AD$4=2,
                                M162:AD162,
                                ""),
                            "")))
                )
            )
        )
    )
)</f>
        <v>0</v>
      </c>
      <c r="I162" s="191" cm="1">
        <f t="array" ref="I162">IF(
    SUM(IF(
            ISNUMBER(
                IF(
                    $M$5:$AD$5,
                    (M162:AD162),
                    "")),
            1,
            0))
        =0,
    NA(),
    IF(
        Parameters!$D$15=1,
        IF(
            SUM(--(ISNUMBER(IF($M$5:$AD$5=1,(M162:AD162),""))))&gt;0,
            MAX(IF(
                ISNUMBER(M162:AD162),
                IF(
                    M$5:AD$5=1,
                    M162:AD162,
                    ""),
                "")),
            MAX(IF(
                ISNUMBER(M162:AD162),
                IF(
                    M$5:AD$5=2,
                    M162:AD162,
                    ""),
                ""))
        ),
        IF(
            Parameters!$D$16=1,
            IFERROR(
                AVERAGE(IF(
                    ISNUMBER(M162:AD162),
                    IF(
                        M$5:AD$5=1,
                        M162:AD162,
                        ""),
                    "")),
                AVERAGE(IF(
                    ISNUMBER(M162:AD162),
                    IF(
                        M$5:AD$5=2,
                        M162:AD162,
                        ""),
                    ""))
            ),
            IF(
                Parameters!$D$17=1,
                IFERROR(
                    IF(
                        OR(
                            IF(
                                ISNUMBER(M162:AD162),
                                IF(
                                    M$5:AD$5=1,
                                    M162:AD162,
                                    ""),
                                "")
                            =0),
                        0,
                        GEOMEAN(IF(
                            ISNUMBER(M162:AD162),
                            IF(
                                M$5:AD$5=1,
                                M162:AD162,
                                ""),
                            ""))
                    ),
                    IF(
                        OR(IF(
                            ISNUMBER(M162:AD162),
                            IF(
                                M$5:AD$5=2,
                                M162:AD162,
                                ""),
                            "")
                            =0),
                        0,
                        GEOMEAN(IF(
                            ISNUMBER(M162:AD162),
                            IF(
                                M$5:AD$5=2,
                                M162:AD162,
                                ""),
                            "")))
                )
            )
        )
    )
)</f>
        <v>0</v>
      </c>
      <c r="J162" s="242" t="s">
        <v>409</v>
      </c>
      <c r="K162" s="242" t="s">
        <v>409</v>
      </c>
      <c r="L162" s="91" t="s">
        <v>266</v>
      </c>
      <c r="M162" s="192">
        <v>0</v>
      </c>
      <c r="N162" s="192" t="s">
        <v>409</v>
      </c>
      <c r="O162" s="192" t="s">
        <v>409</v>
      </c>
      <c r="P162" s="192">
        <v>0</v>
      </c>
      <c r="Q162" s="192" t="s">
        <v>409</v>
      </c>
      <c r="R162" s="192" t="s">
        <v>409</v>
      </c>
      <c r="S162" s="192" t="s">
        <v>409</v>
      </c>
      <c r="T162" s="192" t="s">
        <v>409</v>
      </c>
      <c r="U162" s="192" t="s">
        <v>409</v>
      </c>
      <c r="V162" s="192" t="s">
        <v>409</v>
      </c>
      <c r="W162" s="192" t="s">
        <v>409</v>
      </c>
      <c r="X162" s="192" t="s">
        <v>409</v>
      </c>
      <c r="Y162" s="192" t="s">
        <v>409</v>
      </c>
      <c r="Z162" s="192" t="s">
        <v>409</v>
      </c>
      <c r="AA162" s="34"/>
      <c r="AB162" s="34"/>
      <c r="AC162" s="192"/>
      <c r="AD162" s="192"/>
      <c r="AE162" s="192"/>
      <c r="AF162" s="192"/>
      <c r="AG162" s="192"/>
      <c r="AH162" s="192"/>
    </row>
    <row r="163" spans="1:34" x14ac:dyDescent="0.2">
      <c r="A163" s="84">
        <v>156</v>
      </c>
      <c r="B163" s="84" t="str">
        <f ca="1"/>
        <v>Papua New Guinea</v>
      </c>
      <c r="C163" s="84" t="str">
        <f ca="1"/>
        <v>PNG</v>
      </c>
      <c r="D163" s="219" t="str">
        <f ca="1"/>
        <v>EAS           East Asia &amp; Pacific</v>
      </c>
      <c r="E163" s="219" t="str">
        <f ca="1"/>
        <v>Blend</v>
      </c>
      <c r="F163" s="190" t="str">
        <f t="shared" ca="1" si="14"/>
        <v/>
      </c>
      <c r="G163" s="80">
        <f>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3.7718383871433434</v>
      </c>
      <c r="H163" s="80" cm="1">
        <f t="array" ref="H163">IF(
    SUM(IF(
            ISNUMBER(
                IF(
                    $M$4:$AD$4,
                    (M163:AD163),
                    "")),
            1,
            0))
        =0,
    NA(),
    IF(
        Parameters!$D$15=1,
        IF(
            SUM(--(ISNUMBER(IF($M$4:$AD$4=1,(M163:AD163),""))))&gt;0,
            MAX(IF(
                ISNUMBER(M163:AD163),
                IF(
                    M$4:AD$4=1,
                    M163:AD163,
                    ""),
                "")),
            MAX(IF(
                ISNUMBER(M163:AD163),
                IF(
                    M$4:AD$4=2,
                    M163:AD163,
                    ""),
                ""))
        ),
        IF(
            Parameters!$D$16=1,
            IFERROR(
                AVERAGE(IF(
                    ISNUMBER(M163:AD163),
                    IF(
                        M$4:AD$4=1,
                        M163:AD163,
                        ""),
                    "")),
                AVERAGE(IF(
                    ISNUMBER(M163:AD163),
                    IF(
                        M$4:AD$4=2,
                        M163:AD163,
                        ""),
                    ""))
            ),
            IF(
                Parameters!$D$17=1,
                IFERROR(
                    IF(
                        OR(
                            IF(
                                ISNUMBER(M163:AD163),
                                IF(
                                    M$4:AD$4=1,
                                    M163:AD163,
                                    ""),
                                "")
                            =0),
                        0,
                        GEOMEAN(IF(
                            ISNUMBER(M163:AD163),
                            IF(
                                M$4:AD$4=1,
                                M163:AD163,
                                ""),
                            ""))
                    ),
                    IF(
                        OR(IF(
                            ISNUMBER(M163:AD163),
                            IF(
                                M$4:AD$4=2,
                                M163:AD163,
                                ""),
                            "")
                            =0),
                        0,
                        GEOMEAN(IF(
                            ISNUMBER(M163:AD163),
                            IF(
                                M$4:AD$4=2,
                                M163:AD163,
                                ""),
                            "")))
                )
            )
        )
    )
)</f>
        <v>10</v>
      </c>
      <c r="I163" s="191" cm="1">
        <f t="array" ref="I163">IF(
    SUM(IF(
            ISNUMBER(
                IF(
                    $M$5:$AD$5,
                    (M163:AD163),
                    "")),
            1,
            0))
        =0,
    NA(),
    IF(
        Parameters!$D$15=1,
        IF(
            SUM(--(ISNUMBER(IF($M$5:$AD$5=1,(M163:AD163),""))))&gt;0,
            MAX(IF(
                ISNUMBER(M163:AD163),
                IF(
                    M$5:AD$5=1,
                    M163:AD163,
                    ""),
                "")),
            MAX(IF(
                ISNUMBER(M163:AD163),
                IF(
                    M$5:AD$5=2,
                    M163:AD163,
                    ""),
                ""))
        ),
        IF(
            Parameters!$D$16=1,
            IFERROR(
                AVERAGE(IF(
                    ISNUMBER(M163:AD163),
                    IF(
                        M$5:AD$5=1,
                        M163:AD163,
                        ""),
                    "")),
                AVERAGE(IF(
                    ISNUMBER(M163:AD163),
                    IF(
                        M$5:AD$5=2,
                        M163:AD163,
                        ""),
                    ""))
            ),
            IF(
                Parameters!$D$17=1,
                IFERROR(
                    IF(
                        OR(
                            IF(
                                ISNUMBER(M163:AD163),
                                IF(
                                    M$5:AD$5=1,
                                    M163:AD163,
                                    ""),
                                "")
                            =0),
                        0,
                        GEOMEAN(IF(
                            ISNUMBER(M163:AD163),
                            IF(
                                M$5:AD$5=1,
                                M163:AD163,
                                ""),
                            ""))
                    ),
                    IF(
                        OR(IF(
                            ISNUMBER(M163:AD163),
                            IF(
                                M$5:AD$5=2,
                                M163:AD163,
                                ""),
                            "")
                            =0),
                        0,
                        GEOMEAN(IF(
                            ISNUMBER(M163:AD163),
                            IF(
                                M$5:AD$5=2,
                                M163:AD163,
                                ""),
                            "")))
                )
            )
        )
    )
)</f>
        <v>1.4226764818728099</v>
      </c>
      <c r="J163" s="242">
        <v>44778</v>
      </c>
      <c r="K163" s="242">
        <v>44753</v>
      </c>
      <c r="L163" s="91" t="s">
        <v>268</v>
      </c>
      <c r="M163" s="192">
        <v>10</v>
      </c>
      <c r="N163" s="192">
        <v>3.5985182571882102</v>
      </c>
      <c r="O163" s="192">
        <v>1.4226764818728099</v>
      </c>
      <c r="P163" s="192">
        <v>0</v>
      </c>
      <c r="Q163" s="192" t="s">
        <v>409</v>
      </c>
      <c r="R163" s="192">
        <v>0</v>
      </c>
      <c r="S163" s="192">
        <v>0</v>
      </c>
      <c r="T163" s="192" t="s">
        <v>623</v>
      </c>
      <c r="U163" s="192">
        <v>78.099999999999994</v>
      </c>
      <c r="V163" s="192">
        <v>0.14226764818728099</v>
      </c>
      <c r="W163" s="192" t="s">
        <v>409</v>
      </c>
      <c r="X163" s="192" t="s">
        <v>409</v>
      </c>
      <c r="Y163" s="192">
        <v>-0.107142857142857</v>
      </c>
      <c r="Z163" s="192">
        <v>-100</v>
      </c>
      <c r="AA163" s="34"/>
      <c r="AB163" s="34"/>
      <c r="AC163" s="192"/>
      <c r="AD163" s="192"/>
      <c r="AE163" s="192"/>
      <c r="AF163" s="192"/>
      <c r="AG163" s="192"/>
      <c r="AH163" s="192"/>
    </row>
    <row r="164" spans="1:34" x14ac:dyDescent="0.2">
      <c r="A164" s="84">
        <v>157</v>
      </c>
      <c r="B164" s="84" t="str">
        <f ca="1"/>
        <v>Poland</v>
      </c>
      <c r="C164" s="84" t="str">
        <f ca="1"/>
        <v>POL</v>
      </c>
      <c r="D164" s="219" t="str">
        <f ca="1"/>
        <v>ECS           Europe &amp; Central Asia</v>
      </c>
      <c r="E164" s="219" t="str">
        <f ca="1"/>
        <v>IBRD</v>
      </c>
      <c r="F164" s="190" t="str">
        <f t="shared" ca="1" si="14"/>
        <v/>
      </c>
      <c r="G164" s="80">
        <f>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$M$4:$AD$4,
                    (M164:AD164),
                    "")),
            1,
            0))
        =0,
    NA(),
    IF(
        Parameters!$D$15=1,
        IF(
            SUM(--(ISNUMBER(IF($M$4:$AD$4=1,(M164:AD164),""))))&gt;0,
            MAX(IF(
                ISNUMBER(M164:AD164),
                IF(
                    M$4:AD$4=1,
                    M164:AD164,
                    ""),
                "")),
            MAX(IF(
                ISNUMBER(M164:AD164),
                IF(
                    M$4:AD$4=2,
                    M164:AD164,
                    ""),
                ""))
        ),
        IF(
            Parameters!$D$16=1,
            IFERROR(
                AVERAGE(IF(
                    ISNUMBER(M164:AD164),
                    IF(
                        M$4:AD$4=1,
                        M164:AD164,
                        ""),
                    "")),
                AVERAGE(IF(
                    ISNUMBER(M164:AD164),
                    IF(
                        M$4:AD$4=2,
                        M164:AD164,
                        ""),
                    ""))
            ),
            IF(
                Parameters!$D$17=1,
                IFERROR(
                    IF(
                        OR(
                            IF(
                                ISNUMBER(M164:AD164),
                                IF(
                                    M$4:AD$4=1,
                                    M164:AD164,
                                    ""),
                                "")
                            =0),
                        0,
                        GEOMEAN(IF(
                            ISNUMBER(M164:AD164),
                            IF(
                                M$4:AD$4=1,
                                M164:AD164,
                                ""),
                            ""))
                    ),
                    IF(
                        OR(IF(
                            ISNUMBER(M164:AD164),
                            IF(
                                M$4:AD$4=2,
                                M164:AD164,
                                ""),
                            "")
                            =0),
                        0,
                        GEOMEAN(IF(
                            ISNUMBER(M164:AD164),
                            IF(
                                M$4:AD$4=2,
                                M164:AD164,
                                ""),
                            "")))
                )
            )
        )
    )
)</f>
        <v>0</v>
      </c>
      <c r="I164" s="191" cm="1">
        <f t="array" ref="I164">IF(
    SUM(IF(
            ISNUMBER(
                IF(
                    $M$5:$AD$5,
                    (M164:AD164),
                    "")),
            1,
            0))
        =0,
    NA(),
    IF(
        Parameters!$D$15=1,
        IF(
            SUM(--(ISNUMBER(IF($M$5:$AD$5=1,(M164:AD164),""))))&gt;0,
            MAX(IF(
                ISNUMBER(M164:AD164),
                IF(
                    M$5:AD$5=1,
                    M164:AD164,
                    ""),
                "")),
            MAX(IF(
                ISNUMBER(M164:AD164),
                IF(
                    M$5:AD$5=2,
                    M164:AD164,
                    ""),
                ""))
        ),
        IF(
            Parameters!$D$16=1,
            IFERROR(
                AVERAGE(IF(
                    ISNUMBER(M164:AD164),
                    IF(
                        M$5:AD$5=1,
                        M164:AD164,
                        ""),
                    "")),
                AVERAGE(IF(
                    ISNUMBER(M164:AD164),
                    IF(
                        M$5:AD$5=2,
                        M164:AD164,
                        ""),
                    ""))
            ),
            IF(
                Parameters!$D$17=1,
                IFERROR(
                    IF(
                        OR(
                            IF(
                                ISNUMBER(M164:AD164),
                                IF(
                                    M$5:AD$5=1,
                                    M164:AD164,
                                    ""),
                                "")
                            =0),
                        0,
                        GEOMEAN(IF(
                            ISNUMBER(M164:AD164),
                            IF(
                                M$5:AD$5=1,
                                M164:AD164,
                                ""),
                            ""))
                    ),
                    IF(
                        OR(IF(
                            ISNUMBER(M164:AD164),
                            IF(
                                M$5:AD$5=2,
                                M164:AD164,
                                ""),
                            "")
                            =0),
                        0,
                        GEOMEAN(IF(
                            ISNUMBER(M164:AD164),
                            IF(
                                M$5:AD$5=2,
                                M164:AD164,
                                ""),
                            "")))
                )
            )
        )
    )
)</f>
        <v>0</v>
      </c>
      <c r="J164" s="242">
        <v>45103</v>
      </c>
      <c r="K164" s="242">
        <v>44929</v>
      </c>
      <c r="L164" s="91" t="s">
        <v>270</v>
      </c>
      <c r="M164" s="192">
        <v>0</v>
      </c>
      <c r="N164" s="192">
        <v>0</v>
      </c>
      <c r="O164" s="192" t="s">
        <v>409</v>
      </c>
      <c r="P164" s="192">
        <v>0</v>
      </c>
      <c r="Q164" s="192" t="s">
        <v>409</v>
      </c>
      <c r="R164" s="192">
        <v>0</v>
      </c>
      <c r="S164" s="192">
        <v>0</v>
      </c>
      <c r="T164" s="192" t="s">
        <v>409</v>
      </c>
      <c r="U164" s="192">
        <v>45.2</v>
      </c>
      <c r="V164" s="192" t="s">
        <v>409</v>
      </c>
      <c r="W164" s="192" t="s">
        <v>409</v>
      </c>
      <c r="X164" s="192" t="s">
        <v>409</v>
      </c>
      <c r="Y164" s="192">
        <v>0</v>
      </c>
      <c r="Z164" s="192">
        <v>-100</v>
      </c>
      <c r="AA164" s="34"/>
      <c r="AB164" s="34"/>
      <c r="AC164" s="192"/>
      <c r="AD164" s="192"/>
      <c r="AE164" s="192"/>
      <c r="AF164" s="192"/>
      <c r="AG164" s="192"/>
      <c r="AH164" s="192"/>
    </row>
    <row r="165" spans="1:34" x14ac:dyDescent="0.2">
      <c r="A165" s="84">
        <v>158</v>
      </c>
      <c r="B165" s="84" t="str">
        <f ca="1"/>
        <v>Puerto Rico</v>
      </c>
      <c r="C165" s="84" t="str">
        <f ca="1"/>
        <v>PRI</v>
      </c>
      <c r="D165" s="219" t="str">
        <f ca="1"/>
        <v>LCN           Latin America &amp; Caribbean</v>
      </c>
      <c r="E165" s="219" t="str">
        <f ca="1"/>
        <v>NA</v>
      </c>
      <c r="F165" s="190" t="str">
        <f t="shared" ca="1" si="14"/>
        <v/>
      </c>
      <c r="G165" s="80">
        <f>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0</v>
      </c>
      <c r="H165" s="80" cm="1">
        <f t="array" ref="H165">IF(
    SUM(IF(
            ISNUMBER(
                IF(
                    $M$4:$AD$4,
                    (M165:AD165),
                    "")),
            1,
            0))
        =0,
    NA(),
    IF(
        Parameters!$D$15=1,
        IF(
            SUM(--(ISNUMBER(IF($M$4:$AD$4=1,(M165:AD165),""))))&gt;0,
            MAX(IF(
                ISNUMBER(M165:AD165),
                IF(
                    M$4:AD$4=1,
                    M165:AD165,
                    ""),
                "")),
            MAX(IF(
                ISNUMBER(M165:AD165),
                IF(
                    M$4:AD$4=2,
                    M165:AD165,
                    ""),
                ""))
        ),
        IF(
            Parameters!$D$16=1,
            IFERROR(
                AVERAGE(IF(
                    ISNUMBER(M165:AD165),
                    IF(
                        M$4:AD$4=1,
                        M165:AD165,
                        ""),
                    "")),
                AVERAGE(IF(
                    ISNUMBER(M165:AD165),
                    IF(
                        M$4:AD$4=2,
                        M165:AD165,
                        ""),
                    ""))
            ),
            IF(
                Parameters!$D$17=1,
                IFERROR(
                    IF(
                        OR(
                            IF(
                                ISNUMBER(M165:AD165),
                                IF(
                                    M$4:AD$4=1,
                                    M165:AD165,
                                    ""),
                                "")
                            =0),
                        0,
                        GEOMEAN(IF(
                            ISNUMBER(M165:AD165),
                            IF(
                                M$4:AD$4=1,
                                M165:AD165,
                                ""),
                            ""))
                    ),
                    IF(
                        OR(IF(
                            ISNUMBER(M165:AD165),
                            IF(
                                M$4:AD$4=2,
                                M165:AD165,
                                ""),
                            "")
                            =0),
                        0,
                        GEOMEAN(IF(
                            ISNUMBER(M165:AD165),
                            IF(
                                M$4:AD$4=2,
                                M165:AD165,
                                ""),
                            "")))
                )
            )
        )
    )
)</f>
        <v>0</v>
      </c>
      <c r="I165" s="191" cm="1">
        <f t="array" ref="I165">IF(
    SUM(IF(
            ISNUMBER(
                IF(
                    $M$5:$AD$5,
                    (M165:AD165),
                    "")),
            1,
            0))
        =0,
    NA(),
    IF(
        Parameters!$D$15=1,
        IF(
            SUM(--(ISNUMBER(IF($M$5:$AD$5=1,(M165:AD165),""))))&gt;0,
            MAX(IF(
                ISNUMBER(M165:AD165),
                IF(
                    M$5:AD$5=1,
                    M165:AD165,
                    ""),
                "")),
            MAX(IF(
                ISNUMBER(M165:AD165),
                IF(
                    M$5:AD$5=2,
                    M165:AD165,
                    ""),
                ""))
        ),
        IF(
            Parameters!$D$16=1,
            IFERROR(
                AVERAGE(IF(
                    ISNUMBER(M165:AD165),
                    IF(
                        M$5:AD$5=1,
                        M165:AD165,
                        ""),
                    "")),
                AVERAGE(IF(
                    ISNUMBER(M165:AD165),
                    IF(
                        M$5:AD$5=2,
                        M165:AD165,
                        ""),
                    ""))
            ),
            IF(
                Parameters!$D$17=1,
                IFERROR(
                    IF(
                        OR(
                            IF(
                                ISNUMBER(M165:AD165),
                                IF(
                                    M$5:AD$5=1,
                                    M165:AD165,
                                    ""),
                                "")
                            =0),
                        0,
                        GEOMEAN(IF(
                            ISNUMBER(M165:AD165),
                            IF(
                                M$5:AD$5=1,
                                M165:AD165,
                                ""),
                            ""))
                    ),
                    IF(
                        OR(IF(
                            ISNUMBER(M165:AD165),
                            IF(
                                M$5:AD$5=2,
                                M165:AD165,
                                ""),
                            "")
                            =0),
                        0,
                        GEOMEAN(IF(
                            ISNUMBER(M165:AD165),
                            IF(
                                M$5:AD$5=2,
                                M165:AD165,
                                ""),
                            "")))
                )
            )
        )
    )
)</f>
        <v>0.28408377640212501</v>
      </c>
      <c r="J165" s="242">
        <v>44887</v>
      </c>
      <c r="K165" s="242">
        <v>45142</v>
      </c>
      <c r="L165" s="91" t="s">
        <v>717</v>
      </c>
      <c r="M165" s="192">
        <v>0</v>
      </c>
      <c r="N165" s="192" t="s">
        <v>409</v>
      </c>
      <c r="O165" s="192">
        <v>0.28408377640212501</v>
      </c>
      <c r="P165" s="192">
        <v>0</v>
      </c>
      <c r="Q165" s="192" t="s">
        <v>409</v>
      </c>
      <c r="R165" s="192">
        <v>0</v>
      </c>
      <c r="S165" s="192">
        <v>0</v>
      </c>
      <c r="T165" s="192" t="s">
        <v>409</v>
      </c>
      <c r="U165" s="192" t="s">
        <v>409</v>
      </c>
      <c r="V165" s="192">
        <v>2.8408377640212399E-2</v>
      </c>
      <c r="W165" s="192" t="s">
        <v>409</v>
      </c>
      <c r="X165" s="192" t="s">
        <v>409</v>
      </c>
      <c r="Y165" s="192">
        <v>0</v>
      </c>
      <c r="Z165" s="192">
        <v>-100</v>
      </c>
      <c r="AA165" s="34"/>
      <c r="AB165" s="34"/>
      <c r="AC165" s="192"/>
      <c r="AD165" s="192"/>
      <c r="AE165" s="192"/>
      <c r="AF165" s="192"/>
      <c r="AG165" s="192"/>
      <c r="AH165" s="192"/>
    </row>
    <row r="166" spans="1:34" x14ac:dyDescent="0.2">
      <c r="A166" s="84">
        <v>159</v>
      </c>
      <c r="B166" s="84" t="str">
        <f ca="1"/>
        <v>Korea, Dem. People's Rep.</v>
      </c>
      <c r="C166" s="84" t="str">
        <f ca="1"/>
        <v>PRK</v>
      </c>
      <c r="D166" s="219" t="str">
        <f ca="1"/>
        <v>EAS           East Asia &amp; Pacific</v>
      </c>
      <c r="E166" s="219" t="str">
        <f ca="1"/>
        <v>NA</v>
      </c>
      <c r="F166" s="190" t="str">
        <f t="shared" ca="1" si="14"/>
        <v/>
      </c>
      <c r="G166" s="80">
        <f>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0</v>
      </c>
      <c r="H166" s="80" cm="1">
        <f t="array" ref="H166">IF(
    SUM(IF(
            ISNUMBER(
                IF(
                    $M$4:$AD$4,
                    (M166:AD166),
                    "")),
            1,
            0))
        =0,
    NA(),
    IF(
        Parameters!$D$15=1,
        IF(
            SUM(--(ISNUMBER(IF($M$4:$AD$4=1,(M166:AD166),""))))&gt;0,
            MAX(IF(
                ISNUMBER(M166:AD166),
                IF(
                    M$4:AD$4=1,
                    M166:AD166,
                    ""),
                "")),
            MAX(IF(
                ISNUMBER(M166:AD166),
                IF(
                    M$4:AD$4=2,
                    M166:AD166,
                    ""),
                ""))
        ),
        IF(
            Parameters!$D$16=1,
            IFERROR(
                AVERAGE(IF(
                    ISNUMBER(M166:AD166),
                    IF(
                        M$4:AD$4=1,
                        M166:AD166,
                        ""),
                    "")),
                AVERAGE(IF(
                    ISNUMBER(M166:AD166),
                    IF(
                        M$4:AD$4=2,
                        M166:AD166,
                        ""),
                    ""))
            ),
            IF(
                Parameters!$D$17=1,
                IFERROR(
                    IF(
                        OR(
                            IF(
                                ISNUMBER(M166:AD166),
                                IF(
                                    M$4:AD$4=1,
                                    M166:AD166,
                                    ""),
                                "")
                            =0),
                        0,
                        GEOMEAN(IF(
                            ISNUMBER(M166:AD166),
                            IF(
                                M$4:AD$4=1,
                                M166:AD166,
                                ""),
                            ""))
                    ),
                    IF(
                        OR(IF(
                            ISNUMBER(M166:AD166),
                            IF(
                                M$4:AD$4=2,
                                M166:AD166,
                                ""),
                            "")
                            =0),
                        0,
                        GEOMEAN(IF(
                            ISNUMBER(M166:AD166),
                            IF(
                                M$4:AD$4=2,
                                M166:AD166,
                                ""),
                            "")))
                )
            )
        )
    )
)</f>
        <v>5.5609454930322801</v>
      </c>
      <c r="I166" s="191" cm="1">
        <f t="array" ref="I166">IF(
    SUM(IF(
            ISNUMBER(
                IF(
                    $M$5:$AD$5,
                    (M166:AD166),
                    "")),
            1,
            0))
        =0,
    NA(),
    IF(
        Parameters!$D$15=1,
        IF(
            SUM(--(ISNUMBER(IF($M$5:$AD$5=1,(M166:AD166),""))))&gt;0,
            MAX(IF(
                ISNUMBER(M166:AD166),
                IF(
                    M$5:AD$5=1,
                    M166:AD166,
                    ""),
                "")),
            MAX(IF(
                ISNUMBER(M166:AD166),
                IF(
                    M$5:AD$5=2,
                    M166:AD166,
                    ""),
                ""))
        ),
        IF(
            Parameters!$D$16=1,
            IFERROR(
                AVERAGE(IF(
                    ISNUMBER(M166:AD166),
                    IF(
                        M$5:AD$5=1,
                        M166:AD166,
                        ""),
                    "")),
                AVERAGE(IF(
                    ISNUMBER(M166:AD166),
                    IF(
                        M$5:AD$5=2,
                        M166:AD166,
                        ""),
                    ""))
            ),
            IF(
                Parameters!$D$17=1,
                IFERROR(
                    IF(
                        OR(
                            IF(
                                ISNUMBER(M166:AD166),
                                IF(
                                    M$5:AD$5=1,
                                    M166:AD166,
                                    ""),
                                "")
                            =0),
                        0,
                        GEOMEAN(IF(
                            ISNUMBER(M166:AD166),
                            IF(
                                M$5:AD$5=1,
                                M166:AD166,
                                ""),
                            ""))
                    ),
                    IF(
                        OR(IF(
                            ISNUMBER(M166:AD166),
                            IF(
                                M$5:AD$5=2,
                                M166:AD166,
                                ""),
                            "")
                            =0),
                        0,
                        GEOMEAN(IF(
                            ISNUMBER(M166:AD166),
                            IF(
                                M$5:AD$5=2,
                                M166:AD166,
                                ""),
                            "")))
                )
            )
        )
    )
)</f>
        <v>0</v>
      </c>
      <c r="J166" s="242">
        <v>45103</v>
      </c>
      <c r="K166" s="242">
        <v>45142</v>
      </c>
      <c r="L166" s="91" t="s">
        <v>271</v>
      </c>
      <c r="M166" s="192">
        <v>0</v>
      </c>
      <c r="N166" s="192">
        <v>5.5609454930322801</v>
      </c>
      <c r="O166" s="192" t="s">
        <v>409</v>
      </c>
      <c r="P166" s="192">
        <v>0</v>
      </c>
      <c r="Q166" s="192" t="s">
        <v>409</v>
      </c>
      <c r="R166" s="192">
        <v>0</v>
      </c>
      <c r="S166" s="192">
        <v>0</v>
      </c>
      <c r="T166" s="192" t="s">
        <v>409</v>
      </c>
      <c r="U166" s="192">
        <v>87</v>
      </c>
      <c r="V166" s="192" t="s">
        <v>409</v>
      </c>
      <c r="W166" s="192" t="s">
        <v>409</v>
      </c>
      <c r="X166" s="192" t="s">
        <v>409</v>
      </c>
      <c r="Y166" s="192">
        <v>-0.14285714285714199</v>
      </c>
      <c r="Z166" s="192">
        <v>-100</v>
      </c>
      <c r="AA166" s="34"/>
      <c r="AB166" s="34"/>
      <c r="AC166" s="192"/>
      <c r="AD166" s="192"/>
      <c r="AE166" s="192"/>
      <c r="AF166" s="192"/>
      <c r="AG166" s="192"/>
      <c r="AH166" s="192"/>
    </row>
    <row r="167" spans="1:34" x14ac:dyDescent="0.2">
      <c r="A167" s="84">
        <v>160</v>
      </c>
      <c r="B167" s="84" t="str">
        <f ca="1"/>
        <v>Portugal</v>
      </c>
      <c r="C167" s="84" t="str">
        <f ca="1"/>
        <v>PRT</v>
      </c>
      <c r="D167" s="219" t="str">
        <f ca="1"/>
        <v>ECS           Europe &amp; Central Asia</v>
      </c>
      <c r="E167" s="219" t="str">
        <f ca="1"/>
        <v>NA</v>
      </c>
      <c r="F167" s="190" t="str">
        <f t="shared" ca="1" si="14"/>
        <v/>
      </c>
      <c r="G167" s="80">
        <f>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$M$4:$AD$4,
                    (M167:AD167),
                    "")),
            1,
            0))
        =0,
    NA(),
    IF(
        Parameters!$D$15=1,
        IF(
            SUM(--(ISNUMBER(IF($M$4:$AD$4=1,(M167:AD167),""))))&gt;0,
            MAX(IF(
                ISNUMBER(M167:AD167),
                IF(
                    M$4:AD$4=1,
                    M167:AD167,
                    ""),
                "")),
            MAX(IF(
                ISNUMBER(M167:AD167),
                IF(
                    M$4:AD$4=2,
                    M167:AD167,
                    ""),
                ""))
        ),
        IF(
            Parameters!$D$16=1,
            IFERROR(
                AVERAGE(IF(
                    ISNUMBER(M167:AD167),
                    IF(
                        M$4:AD$4=1,
                        M167:AD167,
                        ""),
                    "")),
                AVERAGE(IF(
                    ISNUMBER(M167:AD167),
                    IF(
                        M$4:AD$4=2,
                        M167:AD167,
                        ""),
                    ""))
            ),
            IF(
                Parameters!$D$17=1,
                IFERROR(
                    IF(
                        OR(
                            IF(
                                ISNUMBER(M167:AD167),
                                IF(
                                    M$4:AD$4=1,
                                    M167:AD167,
                                    ""),
                                "")
                            =0),
                        0,
                        GEOMEAN(IF(
                            ISNUMBER(M167:AD167),
                            IF(
                                M$4:AD$4=1,
                                M167:AD167,
                                ""),
                            ""))
                    ),
                    IF(
                        OR(IF(
                            ISNUMBER(M167:AD167),
                            IF(
                                M$4:AD$4=2,
                                M167:AD167,
                                ""),
                            "")
                            =0),
                        0,
                        GEOMEAN(IF(
                            ISNUMBER(M167:AD167),
                            IF(
                                M$4:AD$4=2,
                                M167:AD167,
                                ""),
                            "")))
                )
            )
        )
    )
)</f>
        <v>0</v>
      </c>
      <c r="I167" s="191" cm="1">
        <f t="array" ref="I167">IF(
    SUM(IF(
            ISNUMBER(
                IF(
                    $M$5:$AD$5,
                    (M167:AD167),
                    "")),
            1,
            0))
        =0,
    NA(),
    IF(
        Parameters!$D$15=1,
        IF(
            SUM(--(ISNUMBER(IF($M$5:$AD$5=1,(M167:AD167),""))))&gt;0,
            MAX(IF(
                ISNUMBER(M167:AD167),
                IF(
                    M$5:AD$5=1,
                    M167:AD167,
                    ""),
                "")),
            MAX(IF(
                ISNUMBER(M167:AD167),
                IF(
                    M$5:AD$5=2,
                    M167:AD167,
                    ""),
                ""))
        ),
        IF(
            Parameters!$D$16=1,
            IFERROR(
                AVERAGE(IF(
                    ISNUMBER(M167:AD167),
                    IF(
                        M$5:AD$5=1,
                        M167:AD167,
                        ""),
                    "")),
                AVERAGE(IF(
                    ISNUMBER(M167:AD167),
                    IF(
                        M$5:AD$5=2,
                        M167:AD167,
                        ""),
                    ""))
            ),
            IF(
                Parameters!$D$17=1,
                IFERROR(
                    IF(
                        OR(
                            IF(
                                ISNUMBER(M167:AD167),
                                IF(
                                    M$5:AD$5=1,
                                    M167:AD167,
                                    ""),
                                "")
                            =0),
                        0,
                        GEOMEAN(IF(
                            ISNUMBER(M167:AD167),
                            IF(
                                M$5:AD$5=1,
                                M167:AD167,
                                ""),
                            ""))
                    ),
                    IF(
                        OR(IF(
                            ISNUMBER(M167:AD167),
                            IF(
                                M$5:AD$5=2,
                                M167:AD167,
                                ""),
                            "")
                            =0),
                        0,
                        GEOMEAN(IF(
                            ISNUMBER(M167:AD167),
                            IF(
                                M$5:AD$5=2,
                                M167:AD167,
                                ""),
                            "")))
                )
            )
        )
    )
)</f>
        <v>0</v>
      </c>
      <c r="J167" s="242">
        <v>45103</v>
      </c>
      <c r="K167" s="242">
        <v>45142</v>
      </c>
      <c r="L167" s="91" t="s">
        <v>273</v>
      </c>
      <c r="M167" s="192">
        <v>0</v>
      </c>
      <c r="N167" s="192">
        <v>0</v>
      </c>
      <c r="O167" s="192" t="s">
        <v>409</v>
      </c>
      <c r="P167" s="192">
        <v>0</v>
      </c>
      <c r="Q167" s="192" t="s">
        <v>409</v>
      </c>
      <c r="R167" s="192">
        <v>0</v>
      </c>
      <c r="S167" s="192" t="s">
        <v>409</v>
      </c>
      <c r="T167" s="192" t="s">
        <v>409</v>
      </c>
      <c r="U167" s="192">
        <v>25.7</v>
      </c>
      <c r="V167" s="192" t="s">
        <v>409</v>
      </c>
      <c r="W167" s="192" t="s">
        <v>409</v>
      </c>
      <c r="X167" s="192" t="s">
        <v>409</v>
      </c>
      <c r="Y167" s="192">
        <v>0</v>
      </c>
      <c r="Z167" s="192" t="s">
        <v>409</v>
      </c>
      <c r="AA167" s="34"/>
      <c r="AB167" s="34"/>
      <c r="AC167" s="192"/>
      <c r="AD167" s="192"/>
      <c r="AE167" s="192"/>
      <c r="AF167" s="192"/>
      <c r="AG167" s="192"/>
      <c r="AH167" s="192"/>
    </row>
    <row r="168" spans="1:34" x14ac:dyDescent="0.2">
      <c r="A168" s="84">
        <v>161</v>
      </c>
      <c r="B168" s="84" t="str">
        <f ca="1"/>
        <v>Paraguay</v>
      </c>
      <c r="C168" s="84" t="str">
        <f ca="1"/>
        <v>PRY</v>
      </c>
      <c r="D168" s="219" t="str">
        <f ca="1"/>
        <v>LCN           Latin America &amp; Caribbean</v>
      </c>
      <c r="E168" s="219" t="str">
        <f ca="1"/>
        <v>IBRD</v>
      </c>
      <c r="F168" s="190" t="str">
        <f t="shared" ca="1" si="14"/>
        <v/>
      </c>
      <c r="G168" s="80">
        <f>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0</v>
      </c>
      <c r="H168" s="80" cm="1">
        <f t="array" ref="H168">IF(
    SUM(IF(
            ISNUMBER(
                IF(
                    $M$4:$AD$4,
                    (M168:AD168),
                    "")),
            1,
            0))
        =0,
    NA(),
    IF(
        Parameters!$D$15=1,
        IF(
            SUM(--(ISNUMBER(IF($M$4:$AD$4=1,(M168:AD168),""))))&gt;0,
            MAX(IF(
                ISNUMBER(M168:AD168),
                IF(
                    M$4:AD$4=1,
                    M168:AD168,
                    ""),
                "")),
            MAX(IF(
                ISNUMBER(M168:AD168),
                IF(
                    M$4:AD$4=2,
                    M168:AD168,
                    ""),
                ""))
        ),
        IF(
            Parameters!$D$16=1,
            IFERROR(
                AVERAGE(IF(
                    ISNUMBER(M168:AD168),
                    IF(
                        M$4:AD$4=1,
                        M168:AD168,
                        ""),
                    "")),
                AVERAGE(IF(
                    ISNUMBER(M168:AD168),
                    IF(
                        M$4:AD$4=2,
                        M168:AD168,
                        ""),
                    ""))
            ),
            IF(
                Parameters!$D$17=1,
                IFERROR(
                    IF(
                        OR(
                            IF(
                                ISNUMBER(M168:AD168),
                                IF(
                                    M$4:AD$4=1,
                                    M168:AD168,
                                    ""),
                                "")
                            =0),
                        0,
                        GEOMEAN(IF(
                            ISNUMBER(M168:AD168),
                            IF(
                                M$4:AD$4=1,
                                M168:AD168,
                                ""),
                            ""))
                    ),
                    IF(
                        OR(IF(
                            ISNUMBER(M168:AD168),
                            IF(
                                M$4:AD$4=2,
                                M168:AD168,
                                ""),
                            "")
                            =0),
                        0,
                        GEOMEAN(IF(
                            ISNUMBER(M168:AD168),
                            IF(
                                M$4:AD$4=2,
                                M168:AD168,
                                ""),
                            "")))
                )
            )
        )
    )
)</f>
        <v>0.42335508908096697</v>
      </c>
      <c r="I168" s="191" cm="1">
        <f t="array" ref="I168">IF(
    SUM(IF(
            ISNUMBER(
                IF(
                    $M$5:$AD$5,
                    (M168:AD168),
                    "")),
            1,
            0))
        =0,
    NA(),
    IF(
        Parameters!$D$15=1,
        IF(
            SUM(--(ISNUMBER(IF($M$5:$AD$5=1,(M168:AD168),""))))&gt;0,
            MAX(IF(
                ISNUMBER(M168:AD168),
                IF(
                    M$5:AD$5=1,
                    M168:AD168,
                    ""),
                "")),
            MAX(IF(
                ISNUMBER(M168:AD168),
                IF(
                    M$5:AD$5=2,
                    M168:AD168,
                    ""),
                ""))
        ),
        IF(
            Parameters!$D$16=1,
            IFERROR(
                AVERAGE(IF(
                    ISNUMBER(M168:AD168),
                    IF(
                        M$5:AD$5=1,
                        M168:AD168,
                        ""),
                    "")),
                AVERAGE(IF(
                    ISNUMBER(M168:AD168),
                    IF(
                        M$5:AD$5=2,
                        M168:AD168,
                        ""),
                    ""))
            ),
            IF(
                Parameters!$D$17=1,
                IFERROR(
                    IF(
                        OR(
                            IF(
                                ISNUMBER(M168:AD168),
                                IF(
                                    M$5:AD$5=1,
                                    M168:AD168,
                                    ""),
                                "")
                            =0),
                        0,
                        GEOMEAN(IF(
                            ISNUMBER(M168:AD168),
                            IF(
                                M$5:AD$5=1,
                                M168:AD168,
                                ""),
                            ""))
                    ),
                    IF(
                        OR(IF(
                            ISNUMBER(M168:AD168),
                            IF(
                                M$5:AD$5=2,
                                M168:AD168,
                                ""),
                            "")
                            =0),
                        0,
                        GEOMEAN(IF(
                            ISNUMBER(M168:AD168),
                            IF(
                                M$5:AD$5=2,
                                M168:AD168,
                                ""),
                            "")))
                )
            )
        )
    )
)</f>
        <v>0</v>
      </c>
      <c r="J168" s="242">
        <v>45103</v>
      </c>
      <c r="K168" s="242">
        <v>45142</v>
      </c>
      <c r="L168" s="91" t="s">
        <v>275</v>
      </c>
      <c r="M168" s="192">
        <v>0</v>
      </c>
      <c r="N168" s="192">
        <v>0.42335508908096697</v>
      </c>
      <c r="O168" s="192">
        <v>0</v>
      </c>
      <c r="P168" s="192">
        <v>0</v>
      </c>
      <c r="Q168" s="192" t="s">
        <v>409</v>
      </c>
      <c r="R168" s="192">
        <v>0</v>
      </c>
      <c r="S168" s="192">
        <v>0</v>
      </c>
      <c r="T168" s="192" t="s">
        <v>409</v>
      </c>
      <c r="U168" s="192">
        <v>63.7</v>
      </c>
      <c r="V168" s="192">
        <v>-1.4954670166141899</v>
      </c>
      <c r="W168" s="192" t="s">
        <v>409</v>
      </c>
      <c r="X168" s="192" t="s">
        <v>409</v>
      </c>
      <c r="Y168" s="192">
        <v>0</v>
      </c>
      <c r="Z168" s="192">
        <v>-100</v>
      </c>
      <c r="AA168" s="34"/>
      <c r="AB168" s="34"/>
      <c r="AC168" s="192"/>
      <c r="AD168" s="192"/>
      <c r="AE168" s="192"/>
      <c r="AF168" s="192"/>
      <c r="AG168" s="192"/>
      <c r="AH168" s="192"/>
    </row>
    <row r="169" spans="1:34" x14ac:dyDescent="0.2">
      <c r="A169" s="84">
        <v>162</v>
      </c>
      <c r="B169" s="84" t="str">
        <f ca="1"/>
        <v>West Bank and Gaza</v>
      </c>
      <c r="C169" s="84" t="str">
        <f ca="1"/>
        <v>PSE</v>
      </c>
      <c r="D169" s="219" t="str">
        <f ca="1"/>
        <v>MEA           Middle East &amp; North Africa</v>
      </c>
      <c r="E169" s="219" t="str">
        <f ca="1"/>
        <v>NA</v>
      </c>
      <c r="F169" s="190" t="str">
        <f t="shared" ca="1" si="14"/>
        <v/>
      </c>
      <c r="G169" s="80">
        <f>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9.9372171736807129</v>
      </c>
      <c r="H169" s="80" cm="1">
        <f t="array" ref="H169">IF(
    SUM(IF(
            ISNUMBER(
                IF(
                    $M$4:$AD$4,
                    (M169:AD169),
                    "")),
            1,
            0))
        =0,
    NA(),
    IF(
        Parameters!$D$15=1,
        IF(
            SUM(--(ISNUMBER(IF($M$4:$AD$4=1,(M169:AD169),""))))&gt;0,
            MAX(IF(
                ISNUMBER(M169:AD169),
                IF(
                    M$4:AD$4=1,
                    M169:AD169,
                    ""),
                "")),
            MAX(IF(
                ISNUMBER(M169:AD169),
                IF(
                    M$4:AD$4=2,
                    M169:AD169,
                    ""),
                ""))
        ),
        IF(
            Parameters!$D$16=1,
            IFERROR(
                AVERAGE(IF(
                    ISNUMBER(M169:AD169),
                    IF(
                        M$4:AD$4=1,
                        M169:AD169,
                        ""),
                    "")),
                AVERAGE(IF(
                    ISNUMBER(M169:AD169),
                    IF(
                        M$4:AD$4=2,
                        M169:AD169,
                        ""),
                    ""))
            ),
            IF(
                Parameters!$D$17=1,
                IFERROR(
                    IF(
                        OR(
                            IF(
                                ISNUMBER(M169:AD169),
                                IF(
                                    M$4:AD$4=1,
                                    M169:AD169,
                                    ""),
                                "")
                            =0),
                        0,
                        GEOMEAN(IF(
                            ISNUMBER(M169:AD169),
                            IF(
                                M$4:AD$4=1,
                                M169:AD169,
                                ""),
                            ""))
                    ),
                    IF(
                        OR(IF(
                            ISNUMBER(M169:AD169),
                            IF(
                                M$4:AD$4=2,
                                M169:AD169,
                                ""),
                            "")
                            =0),
                        0,
                        GEOMEAN(IF(
                            ISNUMBER(M169:AD169),
                            IF(
                                M$4:AD$4=2,
                                M169:AD169,
                                ""),
                            "")))
                )
            )
        )
    )
)</f>
        <v>10</v>
      </c>
      <c r="I169" s="191" cm="1">
        <f t="array" ref="I169">IF(
    SUM(IF(
            ISNUMBER(
                IF(
                    $M$5:$AD$5,
                    (M169:AD169),
                    "")),
            1,
            0))
        =0,
    NA(),
    IF(
        Parameters!$D$15=1,
        IF(
            SUM(--(ISNUMBER(IF($M$5:$AD$5=1,(M169:AD169),""))))&gt;0,
            MAX(IF(
                ISNUMBER(M169:AD169),
                IF(
                    M$5:AD$5=1,
                    M169:AD169,
                    ""),
                "")),
            MAX(IF(
                ISNUMBER(M169:AD169),
                IF(
                    M$5:AD$5=2,
                    M169:AD169,
                    ""),
                ""))
        ),
        IF(
            Parameters!$D$16=1,
            IFERROR(
                AVERAGE(IF(
                    ISNUMBER(M169:AD169),
                    IF(
                        M$5:AD$5=1,
                        M169:AD169,
                        ""),
                    "")),
                AVERAGE(IF(
                    ISNUMBER(M169:AD169),
                    IF(
                        M$5:AD$5=2,
                        M169:AD169,
                        ""),
                    ""))
            ),
            IF(
                Parameters!$D$17=1,
                IFERROR(
                    IF(
                        OR(
                            IF(
                                ISNUMBER(M169:AD169),
                                IF(
                                    M$5:AD$5=1,
                                    M169:AD169,
                                    ""),
                                "")
                            =0),
                        0,
                        GEOMEAN(IF(
                            ISNUMBER(M169:AD169),
                            IF(
                                M$5:AD$5=1,
                                M169:AD169,
                                ""),
                            ""))
                    ),
                    IF(
                        OR(IF(
                            ISNUMBER(M169:AD169),
                            IF(
                                M$5:AD$5=2,
                                M169:AD169,
                                ""),
                            "")
                            =0),
                        0,
                        GEOMEAN(IF(
                            ISNUMBER(M169:AD169),
                            IF(
                                M$5:AD$5=2,
                                M169:AD169,
                                ""),
                            "")))
                )
            )
        )
    )
)</f>
        <v>9.8748285156894902</v>
      </c>
      <c r="J169" s="242">
        <v>45145</v>
      </c>
      <c r="K169" s="242">
        <v>45142</v>
      </c>
      <c r="L169" s="91" t="s">
        <v>718</v>
      </c>
      <c r="M169" s="192">
        <v>10</v>
      </c>
      <c r="N169" s="192">
        <v>5.7593931910389804</v>
      </c>
      <c r="O169" s="192">
        <v>9.8748285156894902</v>
      </c>
      <c r="P169" s="192">
        <v>0</v>
      </c>
      <c r="Q169" s="192" t="s">
        <v>409</v>
      </c>
      <c r="R169" s="192">
        <v>5.3571428571428497</v>
      </c>
      <c r="S169" s="192">
        <v>0</v>
      </c>
      <c r="T169" s="192" t="s">
        <v>622</v>
      </c>
      <c r="U169" s="192">
        <v>87.9</v>
      </c>
      <c r="V169" s="192">
        <v>0.98748285156894899</v>
      </c>
      <c r="W169" s="192" t="s">
        <v>409</v>
      </c>
      <c r="X169" s="192" t="s">
        <v>409</v>
      </c>
      <c r="Y169" s="192">
        <v>0.107142857142857</v>
      </c>
      <c r="Z169" s="192">
        <v>-100</v>
      </c>
      <c r="AA169" s="34"/>
      <c r="AB169" s="34"/>
      <c r="AC169" s="192"/>
      <c r="AD169" s="192"/>
      <c r="AE169" s="192"/>
      <c r="AF169" s="192"/>
      <c r="AG169" s="192"/>
      <c r="AH169" s="192"/>
    </row>
    <row r="170" spans="1:34" x14ac:dyDescent="0.2">
      <c r="A170" s="84">
        <v>163</v>
      </c>
      <c r="B170" s="84" t="str">
        <f ca="1"/>
        <v>French Polynesia</v>
      </c>
      <c r="C170" s="84" t="str">
        <f ca="1"/>
        <v>PYF</v>
      </c>
      <c r="D170" s="219" t="str">
        <f ca="1"/>
        <v>EAS           East Asia &amp; Pacific</v>
      </c>
      <c r="E170" s="219" t="str">
        <f ca="1"/>
        <v>NA</v>
      </c>
      <c r="F170" s="190" t="str">
        <f t="shared" ca="1" si="14"/>
        <v/>
      </c>
      <c r="G170" s="80">
        <f>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0</v>
      </c>
      <c r="H170" s="80" cm="1">
        <f t="array" ref="H170">IF(
    SUM(IF(
            ISNUMBER(
                IF(
                    $M$4:$AD$4,
                    (M170:AD170),
                    "")),
            1,
            0))
        =0,
    NA(),
    IF(
        Parameters!$D$15=1,
        IF(
            SUM(--(ISNUMBER(IF($M$4:$AD$4=1,(M170:AD170),""))))&gt;0,
            MAX(IF(
                ISNUMBER(M170:AD170),
                IF(
                    M$4:AD$4=1,
                    M170:AD170,
                    ""),
                "")),
            MAX(IF(
                ISNUMBER(M170:AD170),
                IF(
                    M$4:AD$4=2,
                    M170:AD170,
                    ""),
                ""))
        ),
        IF(
            Parameters!$D$16=1,
            IFERROR(
                AVERAGE(IF(
                    ISNUMBER(M170:AD170),
                    IF(
                        M$4:AD$4=1,
                        M170:AD170,
                        ""),
                    "")),
                AVERAGE(IF(
                    ISNUMBER(M170:AD170),
                    IF(
                        M$4:AD$4=2,
                        M170:AD170,
                        ""),
                    ""))
            ),
            IF(
                Parameters!$D$17=1,
                IFERROR(
                    IF(
                        OR(
                            IF(
                                ISNUMBER(M170:AD170),
                                IF(
                                    M$4:AD$4=1,
                                    M170:AD170,
                                    ""),
                                "")
                            =0),
                        0,
                        GEOMEAN(IF(
                            ISNUMBER(M170:AD170),
                            IF(
                                M$4:AD$4=1,
                                M170:AD170,
                                ""),
                            ""))
                    ),
                    IF(
                        OR(IF(
                            ISNUMBER(M170:AD170),
                            IF(
                                M$4:AD$4=2,
                                M170:AD170,
                                ""),
                            "")
                            =0),
                        0,
                        GEOMEAN(IF(
                            ISNUMBER(M170:AD170),
                            IF(
                                M$4:AD$4=2,
                                M170:AD170,
                                ""),
                            "")))
                )
            )
        )
    )
)</f>
        <v>0</v>
      </c>
      <c r="I170" s="191" cm="1">
        <f t="array" ref="I170">IF(
    SUM(IF(
            ISNUMBER(
                IF(
                    $M$5:$AD$5,
                    (M170:AD170),
                    "")),
            1,
            0))
        =0,
    NA(),
    IF(
        Parameters!$D$15=1,
        IF(
            SUM(--(ISNUMBER(IF($M$5:$AD$5=1,(M170:AD170),""))))&gt;0,
            MAX(IF(
                ISNUMBER(M170:AD170),
                IF(
                    M$5:AD$5=1,
                    M170:AD170,
                    ""),
                "")),
            MAX(IF(
                ISNUMBER(M170:AD170),
                IF(
                    M$5:AD$5=2,
                    M170:AD170,
                    ""),
                ""))
        ),
        IF(
            Parameters!$D$16=1,
            IFERROR(
                AVERAGE(IF(
                    ISNUMBER(M170:AD170),
                    IF(
                        M$5:AD$5=1,
                        M170:AD170,
                        ""),
                    "")),
                AVERAGE(IF(
                    ISNUMBER(M170:AD170),
                    IF(
                        M$5:AD$5=2,
                        M170:AD170,
                        ""),
                    ""))
            ),
            IF(
                Parameters!$D$17=1,
                IFERROR(
                    IF(
                        OR(
                            IF(
                                ISNUMBER(M170:AD170),
                                IF(
                                    M$5:AD$5=1,
                                    M170:AD170,
                                    ""),
                                "")
                            =0),
                        0,
                        GEOMEAN(IF(
                            ISNUMBER(M170:AD170),
                            IF(
                                M$5:AD$5=1,
                                M170:AD170,
                                ""),
                            ""))
                    ),
                    IF(
                        OR(IF(
                            ISNUMBER(M170:AD170),
                            IF(
                                M$5:AD$5=2,
                                M170:AD170,
                                ""),
                            "")
                            =0),
                        0,
                        GEOMEAN(IF(
                            ISNUMBER(M170:AD170),
                            IF(
                                M$5:AD$5=2,
                                M170:AD170,
                                ""),
                            "")))
                )
            )
        )
    )
)</f>
        <v>0</v>
      </c>
      <c r="J170" s="242" t="s">
        <v>409</v>
      </c>
      <c r="K170" s="242" t="s">
        <v>409</v>
      </c>
      <c r="L170" s="91" t="s">
        <v>719</v>
      </c>
      <c r="M170" s="192">
        <v>0</v>
      </c>
      <c r="N170" s="192" t="s">
        <v>409</v>
      </c>
      <c r="O170" s="192" t="s">
        <v>409</v>
      </c>
      <c r="P170" s="192">
        <v>0</v>
      </c>
      <c r="Q170" s="192" t="s">
        <v>409</v>
      </c>
      <c r="R170" s="192" t="s">
        <v>409</v>
      </c>
      <c r="S170" s="192" t="s">
        <v>409</v>
      </c>
      <c r="T170" s="192" t="s">
        <v>409</v>
      </c>
      <c r="U170" s="192" t="s">
        <v>409</v>
      </c>
      <c r="V170" s="192" t="s">
        <v>409</v>
      </c>
      <c r="W170" s="192" t="s">
        <v>409</v>
      </c>
      <c r="X170" s="192" t="s">
        <v>409</v>
      </c>
      <c r="Y170" s="192" t="s">
        <v>409</v>
      </c>
      <c r="Z170" s="192" t="s">
        <v>409</v>
      </c>
      <c r="AA170" s="34"/>
      <c r="AB170" s="34"/>
      <c r="AC170" s="192"/>
      <c r="AD170" s="192"/>
      <c r="AE170" s="192"/>
      <c r="AF170" s="192"/>
      <c r="AG170" s="192"/>
      <c r="AH170" s="192"/>
    </row>
    <row r="171" spans="1:34" x14ac:dyDescent="0.2">
      <c r="A171" s="84">
        <v>164</v>
      </c>
      <c r="B171" s="84" t="str">
        <f ca="1"/>
        <v>Qatar</v>
      </c>
      <c r="C171" s="84" t="str">
        <f ca="1"/>
        <v>QAT</v>
      </c>
      <c r="D171" s="219" t="str">
        <f ca="1"/>
        <v>MEA           Middle East &amp; North Africa</v>
      </c>
      <c r="E171" s="219" t="str">
        <f ca="1"/>
        <v>NA</v>
      </c>
      <c r="F171" s="190" t="str">
        <f t="shared" ca="1" si="14"/>
        <v/>
      </c>
      <c r="G171" s="80">
        <f>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$M$4:$AD$4,
                    (M171:AD171),
                    "")),
            1,
            0))
        =0,
    NA(),
    IF(
        Parameters!$D$15=1,
        IF(
            SUM(--(ISNUMBER(IF($M$4:$AD$4=1,(M171:AD171),""))))&gt;0,
            MAX(IF(
                ISNUMBER(M171:AD171),
                IF(
                    M$4:AD$4=1,
                    M171:AD171,
                    ""),
                "")),
            MAX(IF(
                ISNUMBER(M171:AD171),
                IF(
                    M$4:AD$4=2,
                    M171:AD171,
                    ""),
                ""))
        ),
        IF(
            Parameters!$D$16=1,
            IFERROR(
                AVERAGE(IF(
                    ISNUMBER(M171:AD171),
                    IF(
                        M$4:AD$4=1,
                        M171:AD171,
                        ""),
                    "")),
                AVERAGE(IF(
                    ISNUMBER(M171:AD171),
                    IF(
                        M$4:AD$4=2,
                        M171:AD171,
                        ""),
                    ""))
            ),
            IF(
                Parameters!$D$17=1,
                IFERROR(
                    IF(
                        OR(
                            IF(
                                ISNUMBER(M171:AD171),
                                IF(
                                    M$4:AD$4=1,
                                    M171:AD171,
                                    ""),
                                "")
                            =0),
                        0,
                        GEOMEAN(IF(
                            ISNUMBER(M171:AD171),
                            IF(
                                M$4:AD$4=1,
                                M171:AD171,
                                ""),
                            ""))
                    ),
                    IF(
                        OR(IF(
                            ISNUMBER(M171:AD171),
                            IF(
                                M$4:AD$4=2,
                                M171:AD171,
                                ""),
                            "")
                            =0),
                        0,
                        GEOMEAN(IF(
                            ISNUMBER(M171:AD171),
                            IF(
                                M$4:AD$4=2,
                                M171:AD171,
                                ""),
                            "")))
                )
            )
        )
    )
)</f>
        <v>0</v>
      </c>
      <c r="I171" s="191" cm="1">
        <f t="array" ref="I171">IF(
    SUM(IF(
            ISNUMBER(
                IF(
                    $M$5:$AD$5,
                    (M171:AD171),
                    "")),
            1,
            0))
        =0,
    NA(),
    IF(
        Parameters!$D$15=1,
        IF(
            SUM(--(ISNUMBER(IF($M$5:$AD$5=1,(M171:AD171),""))))&gt;0,
            MAX(IF(
                ISNUMBER(M171:AD171),
                IF(
                    M$5:AD$5=1,
                    M171:AD171,
                    ""),
                "")),
            MAX(IF(
                ISNUMBER(M171:AD171),
                IF(
                    M$5:AD$5=2,
                    M171:AD171,
                    ""),
                ""))
        ),
        IF(
            Parameters!$D$16=1,
            IFERROR(
                AVERAGE(IF(
                    ISNUMBER(M171:AD171),
                    IF(
                        M$5:AD$5=1,
                        M171:AD171,
                        ""),
                    "")),
                AVERAGE(IF(
                    ISNUMBER(M171:AD171),
                    IF(
                        M$5:AD$5=2,
                        M171:AD171,
                        ""),
                    ""))
            ),
            IF(
                Parameters!$D$17=1,
                IFERROR(
                    IF(
                        OR(
                            IF(
                                ISNUMBER(M171:AD171),
                                IF(
                                    M$5:AD$5=1,
                                    M171:AD171,
                                    ""),
                                "")
                            =0),
                        0,
                        GEOMEAN(IF(
                            ISNUMBER(M171:AD171),
                            IF(
                                M$5:AD$5=1,
                                M171:AD171,
                                ""),
                            ""))
                    ),
                    IF(
                        OR(IF(
                            ISNUMBER(M171:AD171),
                            IF(
                                M$5:AD$5=2,
                                M171:AD171,
                                ""),
                            "")
                            =0),
                        0,
                        GEOMEAN(IF(
                            ISNUMBER(M171:AD171),
                            IF(
                                M$5:AD$5=2,
                                M171:AD171,
                                ""),
                            "")))
                )
            )
        )
    )
)</f>
        <v>0</v>
      </c>
      <c r="J171" s="242">
        <v>45103</v>
      </c>
      <c r="K171" s="242">
        <v>44860</v>
      </c>
      <c r="L171" s="91" t="s">
        <v>277</v>
      </c>
      <c r="M171" s="192">
        <v>0</v>
      </c>
      <c r="N171" s="192">
        <v>0</v>
      </c>
      <c r="O171" s="192" t="s">
        <v>409</v>
      </c>
      <c r="P171" s="192">
        <v>0</v>
      </c>
      <c r="Q171" s="192" t="s">
        <v>409</v>
      </c>
      <c r="R171" s="192">
        <v>0</v>
      </c>
      <c r="S171" s="192" t="s">
        <v>409</v>
      </c>
      <c r="T171" s="192" t="s">
        <v>409</v>
      </c>
      <c r="U171" s="192">
        <v>40.5</v>
      </c>
      <c r="V171" s="192" t="s">
        <v>409</v>
      </c>
      <c r="W171" s="192" t="s">
        <v>409</v>
      </c>
      <c r="X171" s="192" t="s">
        <v>409</v>
      </c>
      <c r="Y171" s="192">
        <v>0</v>
      </c>
      <c r="Z171" s="192" t="s">
        <v>409</v>
      </c>
      <c r="AA171" s="34"/>
      <c r="AB171" s="34"/>
      <c r="AC171" s="192"/>
      <c r="AD171" s="192"/>
      <c r="AE171" s="192"/>
      <c r="AF171" s="192"/>
      <c r="AG171" s="192"/>
      <c r="AH171" s="192"/>
    </row>
    <row r="172" spans="1:34" x14ac:dyDescent="0.2">
      <c r="A172" s="84">
        <v>165</v>
      </c>
      <c r="B172" s="84" t="str">
        <f ca="1"/>
        <v>Romania</v>
      </c>
      <c r="C172" s="84" t="str">
        <f ca="1"/>
        <v>ROU</v>
      </c>
      <c r="D172" s="219" t="str">
        <f ca="1"/>
        <v>ECS           Europe &amp; Central Asia</v>
      </c>
      <c r="E172" s="219" t="str">
        <f ca="1"/>
        <v>IBRD</v>
      </c>
      <c r="F172" s="190" t="str">
        <f t="shared" ca="1" si="14"/>
        <v/>
      </c>
      <c r="G172" s="80">
        <f>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0</v>
      </c>
      <c r="H172" s="80" cm="1">
        <f t="array" ref="H172">IF(
    SUM(IF(
            ISNUMBER(
                IF(
                    $M$4:$AD$4,
                    (M172:AD172),
                    "")),
            1,
            0))
        =0,
    NA(),
    IF(
        Parameters!$D$15=1,
        IF(
            SUM(--(ISNUMBER(IF($M$4:$AD$4=1,(M172:AD172),""))))&gt;0,
            MAX(IF(
                ISNUMBER(M172:AD172),
                IF(
                    M$4:AD$4=1,
                    M172:AD172,
                    ""),
                "")),
            MAX(IF(
                ISNUMBER(M172:AD172),
                IF(
                    M$4:AD$4=2,
                    M172:AD172,
                    ""),
                ""))
        ),
        IF(
            Parameters!$D$16=1,
            IFERROR(
                AVERAGE(IF(
                    ISNUMBER(M172:AD172),
                    IF(
                        M$4:AD$4=1,
                        M172:AD172,
                        ""),
                    "")),
                AVERAGE(IF(
                    ISNUMBER(M172:AD172),
                    IF(
                        M$4:AD$4=2,
                        M172:AD172,
                        ""),
                    ""))
            ),
            IF(
                Parameters!$D$17=1,
                IFERROR(
                    IF(
                        OR(
                            IF(
                                ISNUMBER(M172:AD172),
                                IF(
                                    M$4:AD$4=1,
                                    M172:AD172,
                                    ""),
                                "")
                            =0),
                        0,
                        GEOMEAN(IF(
                            ISNUMBER(M172:AD172),
                            IF(
                                M$4:AD$4=1,
                                M172:AD172,
                                ""),
                            ""))
                    ),
                    IF(
                        OR(IF(
                            ISNUMBER(M172:AD172),
                            IF(
                                M$4:AD$4=2,
                                M172:AD172,
                                ""),
                            "")
                            =0),
                        0,
                        GEOMEAN(IF(
                            ISNUMBER(M172:AD172),
                            IF(
                                M$4:AD$4=2,
                                M172:AD172,
                                ""),
                            "")))
                )
            )
        )
    )
)</f>
        <v>0</v>
      </c>
      <c r="I172" s="191" cm="1">
        <f t="array" ref="I172">IF(
    SUM(IF(
            ISNUMBER(
                IF(
                    $M$5:$AD$5,
                    (M172:AD172),
                    "")),
            1,
            0))
        =0,
    NA(),
    IF(
        Parameters!$D$15=1,
        IF(
            SUM(--(ISNUMBER(IF($M$5:$AD$5=1,(M172:AD172),""))))&gt;0,
            MAX(IF(
                ISNUMBER(M172:AD172),
                IF(
                    M$5:AD$5=1,
                    M172:AD172,
                    ""),
                "")),
            MAX(IF(
                ISNUMBER(M172:AD172),
                IF(
                    M$5:AD$5=2,
                    M172:AD172,
                    ""),
                ""))
        ),
        IF(
            Parameters!$D$16=1,
            IFERROR(
                AVERAGE(IF(
                    ISNUMBER(M172:AD172),
                    IF(
                        M$5:AD$5=1,
                        M172:AD172,
                        ""),
                    "")),
                AVERAGE(IF(
                    ISNUMBER(M172:AD172),
                    IF(
                        M$5:AD$5=2,
                        M172:AD172,
                        ""),
                    ""))
            ),
            IF(
                Parameters!$D$17=1,
                IFERROR(
                    IF(
                        OR(
                            IF(
                                ISNUMBER(M172:AD172),
                                IF(
                                    M$5:AD$5=1,
                                    M172:AD172,
                                    ""),
                                "")
                            =0),
                        0,
                        GEOMEAN(IF(
                            ISNUMBER(M172:AD172),
                            IF(
                                M$5:AD$5=1,
                                M172:AD172,
                                ""),
                            ""))
                    ),
                    IF(
                        OR(IF(
                            ISNUMBER(M172:AD172),
                            IF(
                                M$5:AD$5=2,
                                M172:AD172,
                                ""),
                            "")
                            =0),
                        0,
                        GEOMEAN(IF(
                            ISNUMBER(M172:AD172),
                            IF(
                                M$5:AD$5=2,
                                M172:AD172,
                                ""),
                            "")))
                )
            )
        )
    )
)</f>
        <v>1.78571428571429</v>
      </c>
      <c r="J172" s="242">
        <v>45103</v>
      </c>
      <c r="K172" s="242">
        <v>45142</v>
      </c>
      <c r="L172" s="91" t="s">
        <v>279</v>
      </c>
      <c r="M172" s="192">
        <v>0</v>
      </c>
      <c r="N172" s="192">
        <v>0</v>
      </c>
      <c r="O172" s="192" t="s">
        <v>409</v>
      </c>
      <c r="P172" s="192">
        <v>0</v>
      </c>
      <c r="Q172" s="192" t="s">
        <v>409</v>
      </c>
      <c r="R172" s="192">
        <v>1.78571428571429</v>
      </c>
      <c r="S172" s="192" t="s">
        <v>409</v>
      </c>
      <c r="T172" s="192" t="s">
        <v>409</v>
      </c>
      <c r="U172" s="192">
        <v>53</v>
      </c>
      <c r="V172" s="192" t="s">
        <v>409</v>
      </c>
      <c r="W172" s="192" t="s">
        <v>409</v>
      </c>
      <c r="X172" s="192" t="s">
        <v>409</v>
      </c>
      <c r="Y172" s="192">
        <v>3.5714285714285803E-2</v>
      </c>
      <c r="Z172" s="192" t="s">
        <v>409</v>
      </c>
      <c r="AA172" s="34"/>
      <c r="AB172" s="34"/>
      <c r="AC172" s="192"/>
      <c r="AD172" s="192"/>
      <c r="AE172" s="192"/>
      <c r="AF172" s="192"/>
      <c r="AG172" s="192"/>
      <c r="AH172" s="192"/>
    </row>
    <row r="173" spans="1:34" x14ac:dyDescent="0.2">
      <c r="A173" s="84">
        <v>166</v>
      </c>
      <c r="B173" s="84" t="str">
        <f ca="1"/>
        <v>Russian Federation</v>
      </c>
      <c r="C173" s="84" t="str">
        <f ca="1"/>
        <v>RUS</v>
      </c>
      <c r="D173" s="219" t="str">
        <f ca="1"/>
        <v>ECS           Europe &amp; Central Asia</v>
      </c>
      <c r="E173" s="219" t="str">
        <f ca="1"/>
        <v>IBRD</v>
      </c>
      <c r="F173" s="190" t="str">
        <f t="shared" ca="1" si="14"/>
        <v/>
      </c>
      <c r="G173" s="80">
        <f>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6.4589562678387598</v>
      </c>
      <c r="H173" s="80" cm="1">
        <f t="array" ref="H173">IF(
    SUM(IF(
            ISNUMBER(
                IF(
                    $M$4:$AD$4,
                    (M173:AD173),
                    "")),
            1,
            0))
        =0,
    NA(),
    IF(
        Parameters!$D$15=1,
        IF(
            SUM(--(ISNUMBER(IF($M$4:$AD$4=1,(M173:AD173),""))))&gt;0,
            MAX(IF(
                ISNUMBER(M173:AD173),
                IF(
                    M$4:AD$4=1,
                    M173:AD173,
                    ""),
                "")),
            MAX(IF(
                ISNUMBER(M173:AD173),
                IF(
                    M$4:AD$4=2,
                    M173:AD173,
                    ""),
                ""))
        ),
        IF(
            Parameters!$D$16=1,
            IFERROR(
                AVERAGE(IF(
                    ISNUMBER(M173:AD173),
                    IF(
                        M$4:AD$4=1,
                        M173:AD173,
                        ""),
                    "")),
                AVERAGE(IF(
                    ISNUMBER(M173:AD173),
                    IF(
                        M$4:AD$4=2,
                        M173:AD173,
                        ""),
                    ""))
            ),
            IF(
                Parameters!$D$17=1,
                IFERROR(
                    IF(
                        OR(
                            IF(
                                ISNUMBER(M173:AD173),
                                IF(
                                    M$4:AD$4=1,
                                    M173:AD173,
                                    ""),
                                "")
                            =0),
                        0,
                        GEOMEAN(IF(
                            ISNUMBER(M173:AD173),
                            IF(
                                M$4:AD$4=1,
                                M173:AD173,
                                ""),
                            ""))
                    ),
                    IF(
                        OR(IF(
                            ISNUMBER(M173:AD173),
                            IF(
                                M$4:AD$4=2,
                                M173:AD173,
                                ""),
                            "")
                            =0),
                        0,
                        GEOMEAN(IF(
                            ISNUMBER(M173:AD173),
                            IF(
                                M$4:AD$4=2,
                                M173:AD173,
                                ""),
                            "")))
                )
            )
        )
    )
)</f>
        <v>4.1718116069853597</v>
      </c>
      <c r="I173" s="191" cm="1">
        <f t="array" ref="I173">IF(
    SUM(IF(
            ISNUMBER(
                IF(
                    $M$5:$AD$5,
                    (M173:AD173),
                    "")),
            1,
            0))
        =0,
    NA(),
    IF(
        Parameters!$D$15=1,
        IF(
            SUM(--(ISNUMBER(IF($M$5:$AD$5=1,(M173:AD173),""))))&gt;0,
            MAX(IF(
                ISNUMBER(M173:AD173),
                IF(
                    M$5:AD$5=1,
                    M173:AD173,
                    ""),
                "")),
            MAX(IF(
                ISNUMBER(M173:AD173),
                IF(
                    M$5:AD$5=2,
                    M173:AD173,
                    ""),
                ""))
        ),
        IF(
            Parameters!$D$16=1,
            IFERROR(
                AVERAGE(IF(
                    ISNUMBER(M173:AD173),
                    IF(
                        M$5:AD$5=1,
                        M173:AD173,
                        ""),
                    "")),
                AVERAGE(IF(
                    ISNUMBER(M173:AD173),
                    IF(
                        M$5:AD$5=2,
                        M173:AD173,
                        ""),
                    ""))
            ),
            IF(
                Parameters!$D$17=1,
                IFERROR(
                    IF(
                        OR(
                            IF(
                                ISNUMBER(M173:AD173),
                                IF(
                                    M$5:AD$5=1,
                                    M173:AD173,
                                    ""),
                                "")
                            =0),
                        0,
                        GEOMEAN(IF(
                            ISNUMBER(M173:AD173),
                            IF(
                                M$5:AD$5=1,
                                M173:AD173,
                                ""),
                            ""))
                    ),
                    IF(
                        OR(IF(
                            ISNUMBER(M173:AD173),
                            IF(
                                M$5:AD$5=2,
                                M173:AD173,
                                ""),
                            "")
                            =0),
                        0,
                        GEOMEAN(IF(
                            ISNUMBER(M173:AD173),
                            IF(
                                M$5:AD$5=2,
                                M173:AD173,
                                ""),
                            "")))
                )
            )
        )
    )
)</f>
        <v>10</v>
      </c>
      <c r="J173" s="242">
        <v>45103</v>
      </c>
      <c r="K173" s="242">
        <v>45093</v>
      </c>
      <c r="L173" s="91" t="s">
        <v>281</v>
      </c>
      <c r="M173" s="192">
        <v>0</v>
      </c>
      <c r="N173" s="192">
        <v>4.1718116069853597</v>
      </c>
      <c r="O173" s="192">
        <v>10</v>
      </c>
      <c r="P173" s="192">
        <v>0</v>
      </c>
      <c r="Q173" s="192" t="s">
        <v>409</v>
      </c>
      <c r="R173" s="192">
        <v>0</v>
      </c>
      <c r="S173" s="192">
        <v>0</v>
      </c>
      <c r="T173" s="192" t="s">
        <v>409</v>
      </c>
      <c r="U173" s="192">
        <v>80.7</v>
      </c>
      <c r="V173" s="192">
        <v>1.51670494341183</v>
      </c>
      <c r="W173" s="192" t="s">
        <v>409</v>
      </c>
      <c r="X173" s="192" t="s">
        <v>409</v>
      </c>
      <c r="Y173" s="192">
        <v>0</v>
      </c>
      <c r="Z173" s="192">
        <v>-100</v>
      </c>
      <c r="AA173" s="34"/>
      <c r="AB173" s="34"/>
      <c r="AC173" s="192"/>
      <c r="AD173" s="192"/>
      <c r="AE173" s="192"/>
      <c r="AF173" s="192"/>
      <c r="AG173" s="192"/>
      <c r="AH173" s="192"/>
    </row>
    <row r="174" spans="1:34" x14ac:dyDescent="0.2">
      <c r="A174" s="84">
        <v>167</v>
      </c>
      <c r="B174" s="84" t="str">
        <f ca="1"/>
        <v>Rwanda</v>
      </c>
      <c r="C174" s="84" t="str">
        <f ca="1"/>
        <v>RWA</v>
      </c>
      <c r="D174" s="219" t="str">
        <f ca="1"/>
        <v>SSF           Sub-Saharan Africa</v>
      </c>
      <c r="E174" s="219" t="str">
        <f ca="1"/>
        <v>IDA</v>
      </c>
      <c r="F174" s="190" t="str">
        <f t="shared" ca="1" si="14"/>
        <v/>
      </c>
      <c r="G174" s="80">
        <f>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4.9233087276710119</v>
      </c>
      <c r="H174" s="80" cm="1">
        <f t="array" ref="H174">IF(
    SUM(IF(
            ISNUMBER(
                IF(
                    $M$4:$AD$4,
                    (M174:AD174),
                    "")),
            1,
            0))
        =0,
    NA(),
    IF(
        Parameters!$D$15=1,
        IF(
            SUM(--(ISNUMBER(IF($M$4:$AD$4=1,(M174:AD174),""))))&gt;0,
            MAX(IF(
                ISNUMBER(M174:AD174),
                IF(
                    M$4:AD$4=1,
                    M174:AD174,
                    ""),
                "")),
            MAX(IF(
                ISNUMBER(M174:AD174),
                IF(
                    M$4:AD$4=2,
                    M174:AD174,
                    ""),
                ""))
        ),
        IF(
            Parameters!$D$16=1,
            IFERROR(
                AVERAGE(IF(
                    ISNUMBER(M174:AD174),
                    IF(
                        M$4:AD$4=1,
                        M174:AD174,
                        ""),
                    "")),
                AVERAGE(IF(
                    ISNUMBER(M174:AD174),
                    IF(
                        M$4:AD$4=2,
                        M174:AD174,
                        ""),
                    ""))
            ),
            IF(
                Parameters!$D$17=1,
                IFERROR(
                    IF(
                        OR(
                            IF(
                                ISNUMBER(M174:AD174),
                                IF(
                                    M$4:AD$4=1,
                                    M174:AD174,
                                    ""),
                                "")
                            =0),
                        0,
                        GEOMEAN(IF(
                            ISNUMBER(M174:AD174),
                            IF(
                                M$4:AD$4=1,
                                M174:AD174,
                                ""),
                            ""))
                    ),
                    IF(
                        OR(IF(
                            ISNUMBER(M174:AD174),
                            IF(
                                M$4:AD$4=2,
                                M174:AD174,
                                ""),
                            "")
                            =0),
                        0,
                        GEOMEAN(IF(
                            ISNUMBER(M174:AD174),
                            IF(
                                M$4:AD$4=2,
                                M174:AD174,
                                ""),
                            "")))
                )
            )
        )
    )
)</f>
        <v>4.5246075145528302</v>
      </c>
      <c r="I174" s="191" cm="1">
        <f t="array" ref="I174">IF(
    SUM(IF(
            ISNUMBER(
                IF(
                    $M$5:$AD$5,
                    (M174:AD174),
                    "")),
            1,
            0))
        =0,
    NA(),
    IF(
        Parameters!$D$15=1,
        IF(
            SUM(--(ISNUMBER(IF($M$5:$AD$5=1,(M174:AD174),""))))&gt;0,
            MAX(IF(
                ISNUMBER(M174:AD174),
                IF(
                    M$5:AD$5=1,
                    M174:AD174,
                    ""),
                "")),
            MAX(IF(
                ISNUMBER(M174:AD174),
                IF(
                    M$5:AD$5=2,
                    M174:AD174,
                    ""),
                ""))
        ),
        IF(
            Parameters!$D$16=1,
            IFERROR(
                AVERAGE(IF(
                    ISNUMBER(M174:AD174),
                    IF(
                        M$5:AD$5=1,
                        M174:AD174,
                        ""),
                    "")),
                AVERAGE(IF(
                    ISNUMBER(M174:AD174),
                    IF(
                        M$5:AD$5=2,
                        M174:AD174,
                        ""),
                    ""))
            ),
            IF(
                Parameters!$D$17=1,
                IFERROR(
                    IF(
                        OR(
                            IF(
                                ISNUMBER(M174:AD174),
                                IF(
                                    M$5:AD$5=1,
                                    M174:AD174,
                                    ""),
                                "")
                            =0),
                        0,
                        GEOMEAN(IF(
                            ISNUMBER(M174:AD174),
                            IF(
                                M$5:AD$5=1,
                                M174:AD174,
                                ""),
                            ""))
                    ),
                    IF(
                        OR(IF(
                            ISNUMBER(M174:AD174),
                            IF(
                                M$5:AD$5=2,
                                M174:AD174,
                                ""),
                            "")
                            =0),
                        0,
                        GEOMEAN(IF(
                            ISNUMBER(M174:AD174),
                            IF(
                                M$5:AD$5=2,
                                M174:AD174,
                                ""),
                            "")))
                )
            )
        )
    )
)</f>
        <v>5.3571428571428497</v>
      </c>
      <c r="J174" s="242">
        <v>45103</v>
      </c>
      <c r="K174" s="242">
        <v>45142</v>
      </c>
      <c r="L174" s="91" t="s">
        <v>283</v>
      </c>
      <c r="M174" s="192">
        <v>0</v>
      </c>
      <c r="N174" s="192">
        <v>4.5246075145528302</v>
      </c>
      <c r="O174" s="192" t="s">
        <v>409</v>
      </c>
      <c r="P174" s="192">
        <v>0</v>
      </c>
      <c r="Q174" s="192" t="s">
        <v>409</v>
      </c>
      <c r="R174" s="192">
        <v>5.3571428571428497</v>
      </c>
      <c r="S174" s="192">
        <v>0</v>
      </c>
      <c r="T174" s="192" t="s">
        <v>409</v>
      </c>
      <c r="U174" s="192">
        <v>82.3</v>
      </c>
      <c r="V174" s="192" t="s">
        <v>409</v>
      </c>
      <c r="W174" s="192" t="s">
        <v>409</v>
      </c>
      <c r="X174" s="192" t="s">
        <v>409</v>
      </c>
      <c r="Y174" s="192">
        <v>0.107142857142857</v>
      </c>
      <c r="Z174" s="192">
        <v>-100</v>
      </c>
      <c r="AA174" s="34"/>
      <c r="AB174" s="34"/>
      <c r="AC174" s="192"/>
      <c r="AD174" s="192"/>
      <c r="AE174" s="192"/>
      <c r="AF174" s="192"/>
      <c r="AG174" s="192"/>
      <c r="AH174" s="192"/>
    </row>
    <row r="175" spans="1:34" x14ac:dyDescent="0.2">
      <c r="A175" s="84">
        <v>168</v>
      </c>
      <c r="B175" s="84" t="str">
        <f ca="1"/>
        <v>Saudi Arabia</v>
      </c>
      <c r="C175" s="84" t="str">
        <f ca="1"/>
        <v>SAU</v>
      </c>
      <c r="D175" s="219" t="str">
        <f ca="1"/>
        <v>MEA           Middle East &amp; North Africa</v>
      </c>
      <c r="E175" s="219" t="str">
        <f ca="1"/>
        <v>NA</v>
      </c>
      <c r="F175" s="190" t="str">
        <f t="shared" ca="1" si="14"/>
        <v/>
      </c>
      <c r="G175" s="80">
        <f>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0</v>
      </c>
      <c r="H175" s="80" cm="1">
        <f t="array" ref="H175">IF(
    SUM(IF(
            ISNUMBER(
                IF(
                    $M$4:$AD$4,
                    (M175:AD175),
                    "")),
            1,
            0))
        =0,
    NA(),
    IF(
        Parameters!$D$15=1,
        IF(
            SUM(--(ISNUMBER(IF($M$4:$AD$4=1,(M175:AD175),""))))&gt;0,
            MAX(IF(
                ISNUMBER(M175:AD175),
                IF(
                    M$4:AD$4=1,
                    M175:AD175,
                    ""),
                "")),
            MAX(IF(
                ISNUMBER(M175:AD175),
                IF(
                    M$4:AD$4=2,
                    M175:AD175,
                    ""),
                ""))
        ),
        IF(
            Parameters!$D$16=1,
            IFERROR(
                AVERAGE(IF(
                    ISNUMBER(M175:AD175),
                    IF(
                        M$4:AD$4=1,
                        M175:AD175,
                        ""),
                    "")),
                AVERAGE(IF(
                    ISNUMBER(M175:AD175),
                    IF(
                        M$4:AD$4=2,
                        M175:AD175,
                        ""),
                    ""))
            ),
            IF(
                Parameters!$D$17=1,
                IFERROR(
                    IF(
                        OR(
                            IF(
                                ISNUMBER(M175:AD175),
                                IF(
                                    M$4:AD$4=1,
                                    M175:AD175,
                                    ""),
                                "")
                            =0),
                        0,
                        GEOMEAN(IF(
                            ISNUMBER(M175:AD175),
                            IF(
                                M$4:AD$4=1,
                                M175:AD175,
                                ""),
                            ""))
                    ),
                    IF(
                        OR(IF(
                            ISNUMBER(M175:AD175),
                            IF(
                                M$4:AD$4=2,
                                M175:AD175,
                                ""),
                            "")
                            =0),
                        0,
                        GEOMEAN(IF(
                            ISNUMBER(M175:AD175),
                            IF(
                                M$4:AD$4=2,
                                M175:AD175,
                                ""),
                            "")))
                )
            )
        )
    )
)</f>
        <v>0.77615099664843701</v>
      </c>
      <c r="I175" s="191" cm="1">
        <f t="array" ref="I175">IF(
    SUM(IF(
            ISNUMBER(
                IF(
                    $M$5:$AD$5,
                    (M175:AD175),
                    "")),
            1,
            0))
        =0,
    NA(),
    IF(
        Parameters!$D$15=1,
        IF(
            SUM(--(ISNUMBER(IF($M$5:$AD$5=1,(M175:AD175),""))))&gt;0,
            MAX(IF(
                ISNUMBER(M175:AD175),
                IF(
                    M$5:AD$5=1,
                    M175:AD175,
                    ""),
                "")),
            MAX(IF(
                ISNUMBER(M175:AD175),
                IF(
                    M$5:AD$5=2,
                    M175:AD175,
                    ""),
                ""))
        ),
        IF(
            Parameters!$D$16=1,
            IFERROR(
                AVERAGE(IF(
                    ISNUMBER(M175:AD175),
                    IF(
                        M$5:AD$5=1,
                        M175:AD175,
                        ""),
                    "")),
                AVERAGE(IF(
                    ISNUMBER(M175:AD175),
                    IF(
                        M$5:AD$5=2,
                        M175:AD175,
                        ""),
                    ""))
            ),
            IF(
                Parameters!$D$17=1,
                IFERROR(
                    IF(
                        OR(
                            IF(
                                ISNUMBER(M175:AD175),
                                IF(
                                    M$5:AD$5=1,
                                    M175:AD175,
                                    ""),
                                "")
                            =0),
                        0,
                        GEOMEAN(IF(
                            ISNUMBER(M175:AD175),
                            IF(
                                M$5:AD$5=1,
                                M175:AD175,
                                ""),
                            ""))
                    ),
                    IF(
                        OR(IF(
                            ISNUMBER(M175:AD175),
                            IF(
                                M$5:AD$5=2,
                                M175:AD175,
                                ""),
                            "")
                            =0),
                        0,
                        GEOMEAN(IF(
                            ISNUMBER(M175:AD175),
                            IF(
                                M$5:AD$5=2,
                                M175:AD175,
                                ""),
                            "")))
                )
            )
        )
    )
)</f>
        <v>0</v>
      </c>
      <c r="J175" s="242">
        <v>45103</v>
      </c>
      <c r="K175" s="242">
        <v>45034</v>
      </c>
      <c r="L175" s="91" t="s">
        <v>285</v>
      </c>
      <c r="M175" s="192">
        <v>0</v>
      </c>
      <c r="N175" s="192">
        <v>0.77615099664843701</v>
      </c>
      <c r="O175" s="192" t="s">
        <v>409</v>
      </c>
      <c r="P175" s="192">
        <v>0</v>
      </c>
      <c r="Q175" s="192" t="s">
        <v>409</v>
      </c>
      <c r="R175" s="192">
        <v>0</v>
      </c>
      <c r="S175" s="192">
        <v>0</v>
      </c>
      <c r="T175" s="192" t="s">
        <v>409</v>
      </c>
      <c r="U175" s="192">
        <v>65.3</v>
      </c>
      <c r="V175" s="192" t="s">
        <v>409</v>
      </c>
      <c r="W175" s="192" t="s">
        <v>409</v>
      </c>
      <c r="X175" s="192" t="s">
        <v>409</v>
      </c>
      <c r="Y175" s="192">
        <v>0</v>
      </c>
      <c r="Z175" s="192">
        <v>-100</v>
      </c>
      <c r="AA175" s="34"/>
      <c r="AB175" s="34"/>
      <c r="AC175" s="192"/>
      <c r="AD175" s="192"/>
      <c r="AE175" s="192"/>
      <c r="AF175" s="192"/>
      <c r="AG175" s="192"/>
      <c r="AH175" s="192"/>
    </row>
    <row r="176" spans="1:34" x14ac:dyDescent="0.2">
      <c r="A176" s="84">
        <v>169</v>
      </c>
      <c r="B176" s="84" t="str">
        <f ca="1"/>
        <v>Sudan</v>
      </c>
      <c r="C176" s="84" t="str">
        <f ca="1"/>
        <v>SDN</v>
      </c>
      <c r="D176" s="219" t="str">
        <f ca="1"/>
        <v>SSF           Sub-Saharan Africa</v>
      </c>
      <c r="E176" s="219" t="str">
        <f ca="1"/>
        <v>IDA</v>
      </c>
      <c r="F176" s="190" t="str">
        <f t="shared" ca="1" si="14"/>
        <v/>
      </c>
      <c r="G176" s="80">
        <f>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10</v>
      </c>
      <c r="H176" s="80" cm="1">
        <f t="array" ref="H176">IF(
    SUM(IF(
            ISNUMBER(
                IF(
                    $M$4:$AD$4,
                    (M176:AD176),
                    "")),
            1,
            0))
        =0,
    NA(),
    IF(
        Parameters!$D$15=1,
        IF(
            SUM(--(ISNUMBER(IF($M$4:$AD$4=1,(M176:AD176),""))))&gt;0,
            MAX(IF(
                ISNUMBER(M176:AD176),
                IF(
                    M$4:AD$4=1,
                    M176:AD176,
                    ""),
                "")),
            MAX(IF(
                ISNUMBER(M176:AD176),
                IF(
                    M$4:AD$4=2,
                    M176:AD176,
                    ""),
                ""))
        ),
        IF(
            Parameters!$D$16=1,
            IFERROR(
                AVERAGE(IF(
                    ISNUMBER(M176:AD176),
                    IF(
                        M$4:AD$4=1,
                        M176:AD176,
                        ""),
                    "")),
                AVERAGE(IF(
                    ISNUMBER(M176:AD176),
                    IF(
                        M$4:AD$4=2,
                        M176:AD176,
                        ""),
                    ""))
            ),
            IF(
                Parameters!$D$17=1,
                IFERROR(
                    IF(
                        OR(
                            IF(
                                ISNUMBER(M176:AD176),
                                IF(
                                    M$4:AD$4=1,
                                    M176:AD176,
                                    ""),
                                "")
                            =0),
                        0,
                        GEOMEAN(IF(
                            ISNUMBER(M176:AD176),
                            IF(
                                M$4:AD$4=1,
                                M176:AD176,
                                ""),
                            ""))
                    ),
                    IF(
                        OR(IF(
                            ISNUMBER(M176:AD176),
                            IF(
                                M$4:AD$4=2,
                                M176:AD176,
                                ""),
                            "")
                            =0),
                        0,
                        GEOMEAN(IF(
                            ISNUMBER(M176:AD176),
                            IF(
                                M$4:AD$4=2,
                                M176:AD176,
                                ""),
                            "")))
                )
            )
        )
    )
)</f>
        <v>10</v>
      </c>
      <c r="I176" s="191" cm="1">
        <f t="array" ref="I176">IF(
    SUM(IF(
            ISNUMBER(
                IF(
                    $M$5:$AD$5,
                    (M176:AD176),
                    "")),
            1,
            0))
        =0,
    NA(),
    IF(
        Parameters!$D$15=1,
        IF(
            SUM(--(ISNUMBER(IF($M$5:$AD$5=1,(M176:AD176),""))))&gt;0,
            MAX(IF(
                ISNUMBER(M176:AD176),
                IF(
                    M$5:AD$5=1,
                    M176:AD176,
                    ""),
                "")),
            MAX(IF(
                ISNUMBER(M176:AD176),
                IF(
                    M$5:AD$5=2,
                    M176:AD176,
                    ""),
                ""))
        ),
        IF(
            Parameters!$D$16=1,
            IFERROR(
                AVERAGE(IF(
                    ISNUMBER(M176:AD176),
                    IF(
                        M$5:AD$5=1,
                        M176:AD176,
                        ""),
                    "")),
                AVERAGE(IF(
                    ISNUMBER(M176:AD176),
                    IF(
                        M$5:AD$5=2,
                        M176:AD176,
                        ""),
                    ""))
            ),
            IF(
                Parameters!$D$17=1,
                IFERROR(
                    IF(
                        OR(
                            IF(
                                ISNUMBER(M176:AD176),
                                IF(
                                    M$5:AD$5=1,
                                    M176:AD176,
                                    ""),
                                "")
                            =0),
                        0,
                        GEOMEAN(IF(
                            ISNUMBER(M176:AD176),
                            IF(
                                M$5:AD$5=1,
                                M176:AD176,
                                ""),
                            ""))
                    ),
                    IF(
                        OR(IF(
                            ISNUMBER(M176:AD176),
                            IF(
                                M$5:AD$5=2,
                                M176:AD176,
                                ""),
                            "")
                            =0),
                        0,
                        GEOMEAN(IF(
                            ISNUMBER(M176:AD176),
                            IF(
                                M$5:AD$5=2,
                                M176:AD176,
                                ""),
                            "")))
                )
            )
        )
    )
)</f>
        <v>10</v>
      </c>
      <c r="J176" s="242">
        <v>45145</v>
      </c>
      <c r="K176" s="242">
        <v>45142</v>
      </c>
      <c r="L176" s="91" t="s">
        <v>287</v>
      </c>
      <c r="M176" s="192">
        <v>10</v>
      </c>
      <c r="N176" s="192">
        <v>9.7944963838419401</v>
      </c>
      <c r="O176" s="192">
        <v>10</v>
      </c>
      <c r="P176" s="192">
        <v>0</v>
      </c>
      <c r="Q176" s="192" t="s">
        <v>409</v>
      </c>
      <c r="R176" s="192">
        <v>10</v>
      </c>
      <c r="S176" s="192">
        <v>0</v>
      </c>
      <c r="T176" s="192" t="s">
        <v>622</v>
      </c>
      <c r="U176" s="192">
        <v>106.2</v>
      </c>
      <c r="V176" s="192">
        <v>3.17627967923295</v>
      </c>
      <c r="W176" s="192" t="s">
        <v>409</v>
      </c>
      <c r="X176" s="192" t="s">
        <v>409</v>
      </c>
      <c r="Y176" s="192">
        <v>0.53571428571428603</v>
      </c>
      <c r="Z176" s="192">
        <v>-100</v>
      </c>
      <c r="AA176" s="34"/>
      <c r="AB176" s="34"/>
      <c r="AC176" s="192"/>
      <c r="AD176" s="192"/>
      <c r="AE176" s="192"/>
      <c r="AF176" s="192"/>
      <c r="AG176" s="192"/>
      <c r="AH176" s="192"/>
    </row>
    <row r="177" spans="1:34" x14ac:dyDescent="0.2">
      <c r="A177" s="84">
        <v>170</v>
      </c>
      <c r="B177" s="84" t="str">
        <f ca="1"/>
        <v>Senegal</v>
      </c>
      <c r="C177" s="84" t="str">
        <f ca="1"/>
        <v>SEN</v>
      </c>
      <c r="D177" s="219" t="str">
        <f ca="1"/>
        <v>SSF           Sub-Saharan Africa</v>
      </c>
      <c r="E177" s="219" t="str">
        <f ca="1"/>
        <v>IDA</v>
      </c>
      <c r="F177" s="190" t="str">
        <f t="shared" ca="1" si="14"/>
        <v/>
      </c>
      <c r="G177" s="80">
        <f>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4.6295087627872462</v>
      </c>
      <c r="H177" s="80" cm="1">
        <f t="array" ref="H177">IF(
    SUM(IF(
            ISNUMBER(
                IF(
                    $M$4:$AD$4,
                    (M177:AD177),
                    "")),
            1,
            0))
        =0,
    NA(),
    IF(
        Parameters!$D$15=1,
        IF(
            SUM(--(ISNUMBER(IF($M$4:$AD$4=1,(M177:AD177),""))))&gt;0,
            MAX(IF(
                ISNUMBER(M177:AD177),
                IF(
                    M$4:AD$4=1,
                    M177:AD177,
                    ""),
                "")),
            MAX(IF(
                ISNUMBER(M177:AD177),
                IF(
                    M$4:AD$4=2,
                    M177:AD177,
                    ""),
                ""))
        ),
        IF(
            Parameters!$D$16=1,
            IFERROR(
                AVERAGE(IF(
                    ISNUMBER(M177:AD177),
                    IF(
                        M$4:AD$4=1,
                        M177:AD177,
                        ""),
                    "")),
                AVERAGE(IF(
                    ISNUMBER(M177:AD177),
                    IF(
                        M$4:AD$4=2,
                        M177:AD177,
                        ""),
                    ""))
            ),
            IF(
                Parameters!$D$17=1,
                IFERROR(
                    IF(
                        OR(
                            IF(
                                ISNUMBER(M177:AD177),
                                IF(
                                    M$4:AD$4=1,
                                    M177:AD177,
                                    ""),
                                "")
                            =0),
                        0,
                        GEOMEAN(IF(
                            ISNUMBER(M177:AD177),
                            IF(
                                M$4:AD$4=1,
                                M177:AD177,
                                ""),
                            ""))
                    ),
                    IF(
                        OR(IF(
                            ISNUMBER(M177:AD177),
                            IF(
                                M$4:AD$4=2,
                                M177:AD177,
                                ""),
                            "")
                            =0),
                        0,
                        GEOMEAN(IF(
                            ISNUMBER(M177:AD177),
                            IF(
                                M$4:AD$4=2,
                                M177:AD177,
                                ""),
                            "")))
                )
            )
        )
    )
)</f>
        <v>2.1432351384723898</v>
      </c>
      <c r="I177" s="191" cm="1">
        <f t="array" ref="I177">IF(
    SUM(IF(
            ISNUMBER(
                IF(
                    $M$5:$AD$5,
                    (M177:AD177),
                    "")),
            1,
            0))
        =0,
    NA(),
    IF(
        Parameters!$D$15=1,
        IF(
            SUM(--(ISNUMBER(IF($M$5:$AD$5=1,(M177:AD177),""))))&gt;0,
            MAX(IF(
                ISNUMBER(M177:AD177),
                IF(
                    M$5:AD$5=1,
                    M177:AD177,
                    ""),
                "")),
            MAX(IF(
                ISNUMBER(M177:AD177),
                IF(
                    M$5:AD$5=2,
                    M177:AD177,
                    ""),
                ""))
        ),
        IF(
            Parameters!$D$16=1,
            IFERROR(
                AVERAGE(IF(
                    ISNUMBER(M177:AD177),
                    IF(
                        M$5:AD$5=1,
                        M177:AD177,
                        ""),
                    "")),
                AVERAGE(IF(
                    ISNUMBER(M177:AD177),
                    IF(
                        M$5:AD$5=2,
                        M177:AD177,
                        ""),
                    ""))
            ),
            IF(
                Parameters!$D$17=1,
                IFERROR(
                    IF(
                        OR(
                            IF(
                                ISNUMBER(M177:AD177),
                                IF(
                                    M$5:AD$5=1,
                                    M177:AD177,
                                    ""),
                                "")
                            =0),
                        0,
                        GEOMEAN(IF(
                            ISNUMBER(M177:AD177),
                            IF(
                                M$5:AD$5=1,
                                M177:AD177,
                                ""),
                            ""))
                    ),
                    IF(
                        OR(IF(
                            ISNUMBER(M177:AD177),
                            IF(
                                M$5:AD$5=2,
                                M177:AD177,
                                ""),
                            "")
                            =0),
                        0,
                        GEOMEAN(IF(
                            ISNUMBER(M177:AD177),
                            IF(
                                M$5:AD$5=2,
                                M177:AD177,
                                ""),
                            "")))
                )
            )
        )
    )
)</f>
        <v>10</v>
      </c>
      <c r="J177" s="242">
        <v>45103</v>
      </c>
      <c r="K177" s="242">
        <v>45142</v>
      </c>
      <c r="L177" s="91" t="s">
        <v>289</v>
      </c>
      <c r="M177" s="192">
        <v>0</v>
      </c>
      <c r="N177" s="192">
        <v>2.1432351384723898</v>
      </c>
      <c r="O177" s="192">
        <v>10</v>
      </c>
      <c r="P177" s="192">
        <v>0</v>
      </c>
      <c r="Q177" s="192" t="s">
        <v>409</v>
      </c>
      <c r="R177" s="192">
        <v>0</v>
      </c>
      <c r="S177" s="192">
        <v>0</v>
      </c>
      <c r="T177" s="192" t="s">
        <v>409</v>
      </c>
      <c r="U177" s="192">
        <v>71.5</v>
      </c>
      <c r="V177" s="192">
        <v>2.01625361223515</v>
      </c>
      <c r="W177" s="192" t="s">
        <v>409</v>
      </c>
      <c r="X177" s="192" t="s">
        <v>409</v>
      </c>
      <c r="Y177" s="192">
        <v>0</v>
      </c>
      <c r="Z177" s="192">
        <v>-100</v>
      </c>
      <c r="AA177" s="34"/>
      <c r="AB177" s="34"/>
      <c r="AC177" s="192"/>
      <c r="AD177" s="192"/>
      <c r="AE177" s="192"/>
      <c r="AF177" s="192"/>
      <c r="AG177" s="192"/>
      <c r="AH177" s="192"/>
    </row>
    <row r="178" spans="1:34" x14ac:dyDescent="0.2">
      <c r="A178" s="84">
        <v>171</v>
      </c>
      <c r="B178" s="84" t="str">
        <f ca="1"/>
        <v>Singapore</v>
      </c>
      <c r="C178" s="84" t="str">
        <f ca="1"/>
        <v>SGP</v>
      </c>
      <c r="D178" s="219" t="str">
        <f ca="1"/>
        <v>EAS           East Asia &amp; Pacific</v>
      </c>
      <c r="E178" s="219" t="str">
        <f ca="1"/>
        <v>NA</v>
      </c>
      <c r="F178" s="190" t="str">
        <f t="shared" ca="1" si="14"/>
        <v/>
      </c>
      <c r="G178" s="80">
        <f>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$M$4:$AD$4,
                    (M178:AD178),
                    "")),
            1,
            0))
        =0,
    NA(),
    IF(
        Parameters!$D$15=1,
        IF(
            SUM(--(ISNUMBER(IF($M$4:$AD$4=1,(M178:AD178),""))))&gt;0,
            MAX(IF(
                ISNUMBER(M178:AD178),
                IF(
                    M$4:AD$4=1,
                    M178:AD178,
                    ""),
                "")),
            MAX(IF(
                ISNUMBER(M178:AD178),
                IF(
                    M$4:AD$4=2,
                    M178:AD178,
                    ""),
                ""))
        ),
        IF(
            Parameters!$D$16=1,
            IFERROR(
                AVERAGE(IF(
                    ISNUMBER(M178:AD178),
                    IF(
                        M$4:AD$4=1,
                        M178:AD178,
                        ""),
                    "")),
                AVERAGE(IF(
                    ISNUMBER(M178:AD178),
                    IF(
                        M$4:AD$4=2,
                        M178:AD178,
                        ""),
                    ""))
            ),
            IF(
                Parameters!$D$17=1,
                IFERROR(
                    IF(
                        OR(
                            IF(
                                ISNUMBER(M178:AD178),
                                IF(
                                    M$4:AD$4=1,
                                    M178:AD178,
                                    ""),
                                "")
                            =0),
                        0,
                        GEOMEAN(IF(
                            ISNUMBER(M178:AD178),
                            IF(
                                M$4:AD$4=1,
                                M178:AD178,
                                ""),
                            ""))
                    ),
                    IF(
                        OR(IF(
                            ISNUMBER(M178:AD178),
                            IF(
                                M$4:AD$4=2,
                                M178:AD178,
                                ""),
                            "")
                            =0),
                        0,
                        GEOMEAN(IF(
                            ISNUMBER(M178:AD178),
                            IF(
                                M$4:AD$4=2,
                                M178:AD178,
                                ""),
                            "")))
                )
            )
        )
    )
)</f>
        <v>0</v>
      </c>
      <c r="I178" s="191" cm="1">
        <f t="array" ref="I178">IF(
    SUM(IF(
            ISNUMBER(
                IF(
                    $M$5:$AD$5,
                    (M178:AD178),
                    "")),
            1,
            0))
        =0,
    NA(),
    IF(
        Parameters!$D$15=1,
        IF(
            SUM(--(ISNUMBER(IF($M$5:$AD$5=1,(M178:AD178),""))))&gt;0,
            MAX(IF(
                ISNUMBER(M178:AD178),
                IF(
                    M$5:AD$5=1,
                    M178:AD178,
                    ""),
                "")),
            MAX(IF(
                ISNUMBER(M178:AD178),
                IF(
                    M$5:AD$5=2,
                    M178:AD178,
                    ""),
                ""))
        ),
        IF(
            Parameters!$D$16=1,
            IFERROR(
                AVERAGE(IF(
                    ISNUMBER(M178:AD178),
                    IF(
                        M$5:AD$5=1,
                        M178:AD178,
                        ""),
                    "")),
                AVERAGE(IF(
                    ISNUMBER(M178:AD178),
                    IF(
                        M$5:AD$5=2,
                        M178:AD178,
                        ""),
                    ""))
            ),
            IF(
                Parameters!$D$17=1,
                IFERROR(
                    IF(
                        OR(
                            IF(
                                ISNUMBER(M178:AD178),
                                IF(
                                    M$5:AD$5=1,
                                    M178:AD178,
                                    ""),
                                "")
                            =0),
                        0,
                        GEOMEAN(IF(
                            ISNUMBER(M178:AD178),
                            IF(
                                M$5:AD$5=1,
                                M178:AD178,
                                ""),
                            ""))
                    ),
                    IF(
                        OR(IF(
                            ISNUMBER(M178:AD178),
                            IF(
                                M$5:AD$5=2,
                                M178:AD178,
                                ""),
                            "")
                            =0),
                        0,
                        GEOMEAN(IF(
                            ISNUMBER(M178:AD178),
                            IF(
                                M$5:AD$5=2,
                                M178:AD178,
                                ""),
                            "")))
                )
            )
        )
    )
)</f>
        <v>0</v>
      </c>
      <c r="J178" s="242">
        <v>45103</v>
      </c>
      <c r="K178" s="242">
        <v>44860</v>
      </c>
      <c r="L178" s="91" t="s">
        <v>291</v>
      </c>
      <c r="M178" s="192">
        <v>0</v>
      </c>
      <c r="N178" s="192">
        <v>0</v>
      </c>
      <c r="O178" s="192" t="s">
        <v>409</v>
      </c>
      <c r="P178" s="192">
        <v>0</v>
      </c>
      <c r="Q178" s="192" t="s">
        <v>409</v>
      </c>
      <c r="R178" s="192">
        <v>0</v>
      </c>
      <c r="S178" s="192" t="s">
        <v>409</v>
      </c>
      <c r="T178" s="192" t="s">
        <v>409</v>
      </c>
      <c r="U178" s="192">
        <v>25.5</v>
      </c>
      <c r="V178" s="192" t="s">
        <v>409</v>
      </c>
      <c r="W178" s="192" t="s">
        <v>409</v>
      </c>
      <c r="X178" s="192" t="s">
        <v>409</v>
      </c>
      <c r="Y178" s="192">
        <v>0</v>
      </c>
      <c r="Z178" s="192" t="s">
        <v>409</v>
      </c>
      <c r="AA178" s="34"/>
      <c r="AB178" s="34"/>
      <c r="AC178" s="192"/>
      <c r="AD178" s="192"/>
      <c r="AE178" s="192"/>
      <c r="AF178" s="192"/>
      <c r="AG178" s="192"/>
      <c r="AH178" s="192"/>
    </row>
    <row r="179" spans="1:34" x14ac:dyDescent="0.2">
      <c r="A179" s="84">
        <v>172</v>
      </c>
      <c r="B179" s="84" t="str">
        <f ca="1"/>
        <v>Solomon Islands</v>
      </c>
      <c r="C179" s="84" t="str">
        <f ca="1"/>
        <v>SLB</v>
      </c>
      <c r="D179" s="219" t="str">
        <f ca="1"/>
        <v>EAS           East Asia &amp; Pacific</v>
      </c>
      <c r="E179" s="219" t="str">
        <f ca="1"/>
        <v>IDA</v>
      </c>
      <c r="F179" s="190" t="str">
        <f t="shared" ca="1" si="14"/>
        <v/>
      </c>
      <c r="G179" s="80">
        <f>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$M$4:$AD$4,
                    (M179:AD179),
                    "")),
            1,
            0))
        =0,
    NA(),
    IF(
        Parameters!$D$15=1,
        IF(
            SUM(--(ISNUMBER(IF($M$4:$AD$4=1,(M179:AD179),""))))&gt;0,
            MAX(IF(
                ISNUMBER(M179:AD179),
                IF(
                    M$4:AD$4=1,
                    M179:AD179,
                    ""),
                "")),
            MAX(IF(
                ISNUMBER(M179:AD179),
                IF(
                    M$4:AD$4=2,
                    M179:AD179,
                    ""),
                ""))
        ),
        IF(
            Parameters!$D$16=1,
            IFERROR(
                AVERAGE(IF(
                    ISNUMBER(M179:AD179),
                    IF(
                        M$4:AD$4=1,
                        M179:AD179,
                        ""),
                    "")),
                AVERAGE(IF(
                    ISNUMBER(M179:AD179),
                    IF(
                        M$4:AD$4=2,
                        M179:AD179,
                        ""),
                    ""))
            ),
            IF(
                Parameters!$D$17=1,
                IFERROR(
                    IF(
                        OR(
                            IF(
                                ISNUMBER(M179:AD179),
                                IF(
                                    M$4:AD$4=1,
                                    M179:AD179,
                                    ""),
                                "")
                            =0),
                        0,
                        GEOMEAN(IF(
                            ISNUMBER(M179:AD179),
                            IF(
                                M$4:AD$4=1,
                                M179:AD179,
                                ""),
                            ""))
                    ),
                    IF(
                        OR(IF(
                            ISNUMBER(M179:AD179),
                            IF(
                                M$4:AD$4=2,
                                M179:AD179,
                                ""),
                            "")
                            =0),
                        0,
                        GEOMEAN(IF(
                            ISNUMBER(M179:AD179),
                            IF(
                                M$4:AD$4=2,
                                M179:AD179,
                                ""),
                            "")))
                )
            )
        )
    )
)</f>
        <v>10</v>
      </c>
      <c r="I179" s="191" cm="1">
        <f t="array" ref="I179">IF(
    SUM(IF(
            ISNUMBER(
                IF(
                    $M$5:$AD$5,
                    (M179:AD179),
                    "")),
            1,
            0))
        =0,
    NA(),
    IF(
        Parameters!$D$15=1,
        IF(
            SUM(--(ISNUMBER(IF($M$5:$AD$5=1,(M179:AD179),""))))&gt;0,
            MAX(IF(
                ISNUMBER(M179:AD179),
                IF(
                    M$5:AD$5=1,
                    M179:AD179,
                    ""),
                "")),
            MAX(IF(
                ISNUMBER(M179:AD179),
                IF(
                    M$5:AD$5=2,
                    M179:AD179,
                    ""),
                ""))
        ),
        IF(
            Parameters!$D$16=1,
            IFERROR(
                AVERAGE(IF(
                    ISNUMBER(M179:AD179),
                    IF(
                        M$5:AD$5=1,
                        M179:AD179,
                        ""),
                    "")),
                AVERAGE(IF(
                    ISNUMBER(M179:AD179),
                    IF(
                        M$5:AD$5=2,
                        M179:AD179,
                        ""),
                    ""))
            ),
            IF(
                Parameters!$D$17=1,
                IFERROR(
                    IF(
                        OR(
                            IF(
                                ISNUMBER(M179:AD179),
                                IF(
                                    M$5:AD$5=1,
                                    M179:AD179,
                                    ""),
                                "")
                            =0),
                        0,
                        GEOMEAN(IF(
                            ISNUMBER(M179:AD179),
                            IF(
                                M$5:AD$5=1,
                                M179:AD179,
                                ""),
                            ""))
                    ),
                    IF(
                        OR(IF(
                            ISNUMBER(M179:AD179),
                            IF(
                                M$5:AD$5=2,
                                M179:AD179,
                                ""),
                            "")
                            =0),
                        0,
                        GEOMEAN(IF(
                            ISNUMBER(M179:AD179),
                            IF(
                                M$5:AD$5=2,
                                M179:AD179,
                                ""),
                            "")))
                )
            )
        )
    )
)</f>
        <v>0</v>
      </c>
      <c r="J179" s="242">
        <v>44778</v>
      </c>
      <c r="K179" s="242">
        <v>44753</v>
      </c>
      <c r="L179" s="91" t="s">
        <v>293</v>
      </c>
      <c r="M179" s="192">
        <v>10</v>
      </c>
      <c r="N179" s="192">
        <v>3.9292644205327099</v>
      </c>
      <c r="O179" s="192" t="s">
        <v>409</v>
      </c>
      <c r="P179" s="192">
        <v>0</v>
      </c>
      <c r="Q179" s="192" t="s">
        <v>409</v>
      </c>
      <c r="R179" s="192" t="s">
        <v>409</v>
      </c>
      <c r="S179" s="192">
        <v>0</v>
      </c>
      <c r="T179" s="192" t="s">
        <v>623</v>
      </c>
      <c r="U179" s="192">
        <v>79.599999999999994</v>
      </c>
      <c r="V179" s="192" t="s">
        <v>409</v>
      </c>
      <c r="W179" s="192" t="s">
        <v>409</v>
      </c>
      <c r="X179" s="192" t="s">
        <v>409</v>
      </c>
      <c r="Y179" s="192" t="s">
        <v>409</v>
      </c>
      <c r="Z179" s="192">
        <v>-100</v>
      </c>
      <c r="AA179" s="34"/>
      <c r="AB179" s="34"/>
      <c r="AC179" s="192"/>
      <c r="AD179" s="192"/>
      <c r="AE179" s="192"/>
      <c r="AF179" s="192"/>
      <c r="AG179" s="192"/>
      <c r="AH179" s="192"/>
    </row>
    <row r="180" spans="1:34" x14ac:dyDescent="0.2">
      <c r="A180" s="84">
        <v>173</v>
      </c>
      <c r="B180" s="84" t="str">
        <f ca="1"/>
        <v>Sierra Leone</v>
      </c>
      <c r="C180" s="84" t="str">
        <f ca="1"/>
        <v>SLE</v>
      </c>
      <c r="D180" s="219" t="str">
        <f ca="1"/>
        <v>SSF           Sub-Saharan Africa</v>
      </c>
      <c r="E180" s="219" t="str">
        <f ca="1"/>
        <v>IDA</v>
      </c>
      <c r="F180" s="190" t="str">
        <f t="shared" ca="1" si="14"/>
        <v/>
      </c>
      <c r="G180" s="80">
        <f>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3.9307214062279905</v>
      </c>
      <c r="H180" s="80" cm="1">
        <f t="array" ref="H180">IF(
    SUM(IF(
            ISNUMBER(
                IF(
                    $M$4:$AD$4,
                    (M180:AD180),
                    "")),
            1,
            0))
        =0,
    NA(),
    IF(
        Parameters!$D$15=1,
        IF(
            SUM(--(ISNUMBER(IF($M$4:$AD$4=1,(M180:AD180),""))))&gt;0,
            MAX(IF(
                ISNUMBER(M180:AD180),
                IF(
                    M$4:AD$4=1,
                    M180:AD180,
                    ""),
                "")),
            MAX(IF(
                ISNUMBER(M180:AD180),
                IF(
                    M$4:AD$4=2,
                    M180:AD180,
                    ""),
                ""))
        ),
        IF(
            Parameters!$D$16=1,
            IFERROR(
                AVERAGE(IF(
                    ISNUMBER(M180:AD180),
                    IF(
                        M$4:AD$4=1,
                        M180:AD180,
                        ""),
                    "")),
                AVERAGE(IF(
                    ISNUMBER(M180:AD180),
                    IF(
                        M$4:AD$4=2,
                        M180:AD180,
                        ""),
                    ""))
            ),
            IF(
                Parameters!$D$17=1,
                IFERROR(
                    IF(
                        OR(
                            IF(
                                ISNUMBER(M180:AD180),
                                IF(
                                    M$4:AD$4=1,
                                    M180:AD180,
                                    ""),
                                "")
                            =0),
                        0,
                        GEOMEAN(IF(
                            ISNUMBER(M180:AD180),
                            IF(
                                M$4:AD$4=1,
                                M180:AD180,
                                ""),
                            ""))
                    ),
                    IF(
                        OR(IF(
                            ISNUMBER(M180:AD180),
                            IF(
                                M$4:AD$4=2,
                                M180:AD180,
                                ""),
                            "")
                            =0),
                        0,
                        GEOMEAN(IF(
                            ISNUMBER(M180:AD180),
                            IF(
                                M$4:AD$4=2,
                                M180:AD180,
                                ""),
                            "")))
                )
            )
        )
    )
)</f>
        <v>4.3261598165461201</v>
      </c>
      <c r="I180" s="191" cm="1">
        <f t="array" ref="I180">IF(
    SUM(IF(
            ISNUMBER(
                IF(
                    $M$5:$AD$5,
                    (M180:AD180),
                    "")),
            1,
            0))
        =0,
    NA(),
    IF(
        Parameters!$D$15=1,
        IF(
            SUM(--(ISNUMBER(IF($M$5:$AD$5=1,(M180:AD180),""))))&gt;0,
            MAX(IF(
                ISNUMBER(M180:AD180),
                IF(
                    M$5:AD$5=1,
                    M180:AD180,
                    ""),
                "")),
            MAX(IF(
                ISNUMBER(M180:AD180),
                IF(
                    M$5:AD$5=2,
                    M180:AD180,
                    ""),
                ""))
        ),
        IF(
            Parameters!$D$16=1,
            IFERROR(
                AVERAGE(IF(
                    ISNUMBER(M180:AD180),
                    IF(
                        M$5:AD$5=1,
                        M180:AD180,
                        ""),
                    "")),
                AVERAGE(IF(
                    ISNUMBER(M180:AD180),
                    IF(
                        M$5:AD$5=2,
                        M180:AD180,
                        ""),
                    ""))
            ),
            IF(
                Parameters!$D$17=1,
                IFERROR(
                    IF(
                        OR(
                            IF(
                                ISNUMBER(M180:AD180),
                                IF(
                                    M$5:AD$5=1,
                                    M180:AD180,
                                    ""),
                                "")
                            =0),
                        0,
                        GEOMEAN(IF(
                            ISNUMBER(M180:AD180),
                            IF(
                                M$5:AD$5=1,
                                M180:AD180,
                                ""),
                            ""))
                    ),
                    IF(
                        OR(IF(
                            ISNUMBER(M180:AD180),
                            IF(
                                M$5:AD$5=2,
                                M180:AD180,
                                ""),
                            "")
                            =0),
                        0,
                        GEOMEAN(IF(
                            ISNUMBER(M180:AD180),
                            IF(
                                M$5:AD$5=2,
                                M180:AD180,
                                ""),
                            "")))
                )
            )
        )
    )
)</f>
        <v>3.5714285714285601</v>
      </c>
      <c r="J180" s="242">
        <v>45103</v>
      </c>
      <c r="K180" s="242">
        <v>44938</v>
      </c>
      <c r="L180" s="91" t="s">
        <v>295</v>
      </c>
      <c r="M180" s="192">
        <v>0</v>
      </c>
      <c r="N180" s="192">
        <v>4.3261598165461201</v>
      </c>
      <c r="O180" s="192">
        <v>0</v>
      </c>
      <c r="P180" s="192">
        <v>0</v>
      </c>
      <c r="Q180" s="192" t="s">
        <v>409</v>
      </c>
      <c r="R180" s="192">
        <v>3.5714285714285601</v>
      </c>
      <c r="S180" s="192">
        <v>0</v>
      </c>
      <c r="T180" s="192" t="s">
        <v>409</v>
      </c>
      <c r="U180" s="192">
        <v>81.400000000000006</v>
      </c>
      <c r="V180" s="192">
        <v>-0.76634351663518396</v>
      </c>
      <c r="W180" s="192" t="s">
        <v>409</v>
      </c>
      <c r="X180" s="192" t="s">
        <v>409</v>
      </c>
      <c r="Y180" s="192">
        <v>7.1428571428571397E-2</v>
      </c>
      <c r="Z180" s="192">
        <v>-100</v>
      </c>
      <c r="AA180" s="34"/>
      <c r="AB180" s="34"/>
      <c r="AC180" s="192"/>
      <c r="AD180" s="192"/>
      <c r="AE180" s="192"/>
      <c r="AF180" s="192"/>
      <c r="AG180" s="192"/>
      <c r="AH180" s="192"/>
    </row>
    <row r="181" spans="1:34" x14ac:dyDescent="0.2">
      <c r="A181" s="84">
        <v>174</v>
      </c>
      <c r="B181" s="84" t="str">
        <f ca="1"/>
        <v>El Salvador</v>
      </c>
      <c r="C181" s="84" t="str">
        <f ca="1"/>
        <v>SLV</v>
      </c>
      <c r="D181" s="219" t="str">
        <f ca="1"/>
        <v>LCN           Latin America &amp; Caribbean</v>
      </c>
      <c r="E181" s="219" t="str">
        <f ca="1"/>
        <v>IBRD</v>
      </c>
      <c r="F181" s="190" t="str">
        <f t="shared" ca="1" si="14"/>
        <v/>
      </c>
      <c r="G181" s="80">
        <f>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0</v>
      </c>
      <c r="H181" s="80" cm="1">
        <f t="array" ref="H181">IF(
    SUM(IF(
            ISNUMBER(
                IF(
                    $M$4:$AD$4,
                    (M181:AD181),
                    "")),
            1,
            0))
        =0,
    NA(),
    IF(
        Parameters!$D$15=1,
        IF(
            SUM(--(ISNUMBER(IF($M$4:$AD$4=1,(M181:AD181),""))))&gt;0,
            MAX(IF(
                ISNUMBER(M181:AD181),
                IF(
                    M$4:AD$4=1,
                    M181:AD181,
                    ""),
                "")),
            MAX(IF(
                ISNUMBER(M181:AD181),
                IF(
                    M$4:AD$4=2,
                    M181:AD181,
                    ""),
                ""))
        ),
        IF(
            Parameters!$D$16=1,
            IFERROR(
                AVERAGE(IF(
                    ISNUMBER(M181:AD181),
                    IF(
                        M$4:AD$4=1,
                        M181:AD181,
                        ""),
                    "")),
                AVERAGE(IF(
                    ISNUMBER(M181:AD181),
                    IF(
                        M$4:AD$4=2,
                        M181:AD181,
                        ""),
                    ""))
            ),
            IF(
                Parameters!$D$17=1,
                IFERROR(
                    IF(
                        OR(
                            IF(
                                ISNUMBER(M181:AD181),
                                IF(
                                    M$4:AD$4=1,
                                    M181:AD181,
                                    ""),
                                "")
                            =0),
                        0,
                        GEOMEAN(IF(
                            ISNUMBER(M181:AD181),
                            IF(
                                M$4:AD$4=1,
                                M181:AD181,
                                ""),
                            ""))
                    ),
                    IF(
                        OR(IF(
                            ISNUMBER(M181:AD181),
                            IF(
                                M$4:AD$4=2,
                                M181:AD181,
                                ""),
                            "")
                            =0),
                        0,
                        GEOMEAN(IF(
                            ISNUMBER(M181:AD181),
                            IF(
                                M$4:AD$4=2,
                                M181:AD181,
                                ""),
                            "")))
                )
            )
        )
    )
)</f>
        <v>1.6581407655671101</v>
      </c>
      <c r="I181" s="191" cm="1">
        <f t="array" ref="I181">IF(
    SUM(IF(
            ISNUMBER(
                IF(
                    $M$5:$AD$5,
                    (M181:AD181),
                    "")),
            1,
            0))
        =0,
    NA(),
    IF(
        Parameters!$D$15=1,
        IF(
            SUM(--(ISNUMBER(IF($M$5:$AD$5=1,(M181:AD181),""))))&gt;0,
            MAX(IF(
                ISNUMBER(M181:AD181),
                IF(
                    M$5:AD$5=1,
                    M181:AD181,
                    ""),
                "")),
            MAX(IF(
                ISNUMBER(M181:AD181),
                IF(
                    M$5:AD$5=2,
                    M181:AD181,
                    ""),
                ""))
        ),
        IF(
            Parameters!$D$16=1,
            IFERROR(
                AVERAGE(IF(
                    ISNUMBER(M181:AD181),
                    IF(
                        M$5:AD$5=1,
                        M181:AD181,
                        ""),
                    "")),
                AVERAGE(IF(
                    ISNUMBER(M181:AD181),
                    IF(
                        M$5:AD$5=2,
                        M181:AD181,
                        ""),
                    ""))
            ),
            IF(
                Parameters!$D$17=1,
                IFERROR(
                    IF(
                        OR(
                            IF(
                                ISNUMBER(M181:AD181),
                                IF(
                                    M$5:AD$5=1,
                                    M181:AD181,
                                    ""),
                                "")
                            =0),
                        0,
                        GEOMEAN(IF(
                            ISNUMBER(M181:AD181),
                            IF(
                                M$5:AD$5=1,
                                M181:AD181,
                                ""),
                            ""))
                    ),
                    IF(
                        OR(IF(
                            ISNUMBER(M181:AD181),
                            IF(
                                M$5:AD$5=2,
                                M181:AD181,
                                ""),
                            "")
                            =0),
                        0,
                        GEOMEAN(IF(
                            ISNUMBER(M181:AD181),
                            IF(
                                M$5:AD$5=2,
                                M181:AD181,
                                ""),
                            "")))
                )
            )
        )
    )
)</f>
        <v>0</v>
      </c>
      <c r="J181" s="242">
        <v>45103</v>
      </c>
      <c r="K181" s="242">
        <v>45142</v>
      </c>
      <c r="L181" s="91" t="s">
        <v>297</v>
      </c>
      <c r="M181" s="192">
        <v>0</v>
      </c>
      <c r="N181" s="192">
        <v>1.6581407655671101</v>
      </c>
      <c r="O181" s="192">
        <v>0</v>
      </c>
      <c r="P181" s="192">
        <v>0</v>
      </c>
      <c r="Q181" s="192" t="s">
        <v>409</v>
      </c>
      <c r="R181" s="192">
        <v>0</v>
      </c>
      <c r="S181" s="192">
        <v>0</v>
      </c>
      <c r="T181" s="192" t="s">
        <v>409</v>
      </c>
      <c r="U181" s="192">
        <v>69.3</v>
      </c>
      <c r="V181" s="192">
        <v>-2.05546313351442</v>
      </c>
      <c r="W181" s="192" t="s">
        <v>409</v>
      </c>
      <c r="X181" s="192" t="s">
        <v>409</v>
      </c>
      <c r="Y181" s="192">
        <v>-0.39285714285714202</v>
      </c>
      <c r="Z181" s="192">
        <v>-100</v>
      </c>
      <c r="AA181" s="34"/>
      <c r="AB181" s="34"/>
      <c r="AC181" s="192"/>
      <c r="AD181" s="192"/>
      <c r="AE181" s="192"/>
      <c r="AF181" s="192"/>
      <c r="AG181" s="192"/>
      <c r="AH181" s="192"/>
    </row>
    <row r="182" spans="1:34" x14ac:dyDescent="0.2">
      <c r="A182" s="84">
        <v>175</v>
      </c>
      <c r="B182" s="84" t="str">
        <f ca="1"/>
        <v>San Marino</v>
      </c>
      <c r="C182" s="84" t="str">
        <f ca="1"/>
        <v>SMR</v>
      </c>
      <c r="D182" s="219" t="str">
        <f ca="1"/>
        <v>ECS           Europe &amp; Central Asia</v>
      </c>
      <c r="E182" s="219" t="str">
        <f ca="1"/>
        <v>NA</v>
      </c>
      <c r="F182" s="190" t="str">
        <f t="shared" ca="1" si="14"/>
        <v/>
      </c>
      <c r="G182" s="80">
        <f>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0</v>
      </c>
      <c r="H182" s="80" cm="1">
        <f t="array" ref="H182">IF(
    SUM(IF(
            ISNUMBER(
                IF(
                    $M$4:$AD$4,
                    (M182:AD182),
                    "")),
            1,
            0))
        =0,
    NA(),
    IF(
        Parameters!$D$15=1,
        IF(
            SUM(--(ISNUMBER(IF($M$4:$AD$4=1,(M182:AD182),""))))&gt;0,
            MAX(IF(
                ISNUMBER(M182:AD182),
                IF(
                    M$4:AD$4=1,
                    M182:AD182,
                    ""),
                "")),
            MAX(IF(
                ISNUMBER(M182:AD182),
                IF(
                    M$4:AD$4=2,
                    M182:AD182,
                    ""),
                ""))
        ),
        IF(
            Parameters!$D$16=1,
            IFERROR(
                AVERAGE(IF(
                    ISNUMBER(M182:AD182),
                    IF(
                        M$4:AD$4=1,
                        M182:AD182,
                        ""),
                    "")),
                AVERAGE(IF(
                    ISNUMBER(M182:AD182),
                    IF(
                        M$4:AD$4=2,
                        M182:AD182,
                        ""),
                    ""))
            ),
            IF(
                Parameters!$D$17=1,
                IFERROR(
                    IF(
                        OR(
                            IF(
                                ISNUMBER(M182:AD182),
                                IF(
                                    M$4:AD$4=1,
                                    M182:AD182,
                                    ""),
                                "")
                            =0),
                        0,
                        GEOMEAN(IF(
                            ISNUMBER(M182:AD182),
                            IF(
                                M$4:AD$4=1,
                                M182:AD182,
                                ""),
                            ""))
                    ),
                    IF(
                        OR(IF(
                            ISNUMBER(M182:AD182),
                            IF(
                                M$4:AD$4=2,
                                M182:AD182,
                                ""),
                            "")
                            =0),
                        0,
                        GEOMEAN(IF(
                            ISNUMBER(M182:AD182),
                            IF(
                                M$4:AD$4=2,
                                M182:AD182,
                                ""),
                            "")))
                )
            )
        )
    )
)</f>
        <v>0</v>
      </c>
      <c r="I182" s="191" cm="1">
        <f t="array" ref="I182">IF(
    SUM(IF(
            ISNUMBER(
                IF(
                    $M$5:$AD$5,
                    (M182:AD182),
                    "")),
            1,
            0))
        =0,
    NA(),
    IF(
        Parameters!$D$15=1,
        IF(
            SUM(--(ISNUMBER(IF($M$5:$AD$5=1,(M182:AD182),""))))&gt;0,
            MAX(IF(
                ISNUMBER(M182:AD182),
                IF(
                    M$5:AD$5=1,
                    M182:AD182,
                    ""),
                "")),
            MAX(IF(
                ISNUMBER(M182:AD182),
                IF(
                    M$5:AD$5=2,
                    M182:AD182,
                    ""),
                ""))
        ),
        IF(
            Parameters!$D$16=1,
            IFERROR(
                AVERAGE(IF(
                    ISNUMBER(M182:AD182),
                    IF(
                        M$5:AD$5=1,
                        M182:AD182,
                        ""),
                    "")),
                AVERAGE(IF(
                    ISNUMBER(M182:AD182),
                    IF(
                        M$5:AD$5=2,
                        M182:AD182,
                        ""),
                    ""))
            ),
            IF(
                Parameters!$D$17=1,
                IFERROR(
                    IF(
                        OR(
                            IF(
                                ISNUMBER(M182:AD182),
                                IF(
                                    M$5:AD$5=1,
                                    M182:AD182,
                                    ""),
                                "")
                            =0),
                        0,
                        GEOMEAN(IF(
                            ISNUMBER(M182:AD182),
                            IF(
                                M$5:AD$5=1,
                                M182:AD182,
                                ""),
                            ""))
                    ),
                    IF(
                        OR(IF(
                            ISNUMBER(M182:AD182),
                            IF(
                                M$5:AD$5=2,
                                M182:AD182,
                                ""),
                            "")
                            =0),
                        0,
                        GEOMEAN(IF(
                            ISNUMBER(M182:AD182),
                            IF(
                                M$5:AD$5=2,
                                M182:AD182,
                                ""),
                            "")))
                )
            )
        )
    )
)</f>
        <v>0</v>
      </c>
      <c r="J182" s="242" t="s">
        <v>409</v>
      </c>
      <c r="K182" s="242" t="s">
        <v>409</v>
      </c>
      <c r="L182" s="91" t="s">
        <v>720</v>
      </c>
      <c r="M182" s="192">
        <v>0</v>
      </c>
      <c r="N182" s="192" t="s">
        <v>409</v>
      </c>
      <c r="O182" s="192" t="s">
        <v>409</v>
      </c>
      <c r="P182" s="192">
        <v>0</v>
      </c>
      <c r="Q182" s="192" t="s">
        <v>409</v>
      </c>
      <c r="R182" s="192" t="s">
        <v>409</v>
      </c>
      <c r="S182" s="192" t="s">
        <v>409</v>
      </c>
      <c r="T182" s="192" t="s">
        <v>409</v>
      </c>
      <c r="U182" s="192" t="s">
        <v>409</v>
      </c>
      <c r="V182" s="192" t="s">
        <v>409</v>
      </c>
      <c r="W182" s="192" t="s">
        <v>409</v>
      </c>
      <c r="X182" s="192" t="s">
        <v>409</v>
      </c>
      <c r="Y182" s="192" t="s">
        <v>409</v>
      </c>
      <c r="Z182" s="192" t="s">
        <v>409</v>
      </c>
      <c r="AA182" s="34"/>
      <c r="AB182" s="34"/>
      <c r="AC182" s="192"/>
      <c r="AD182" s="192"/>
      <c r="AE182" s="192"/>
      <c r="AF182" s="192"/>
      <c r="AG182" s="192"/>
      <c r="AH182" s="192"/>
    </row>
    <row r="183" spans="1:34" x14ac:dyDescent="0.2">
      <c r="A183" s="84">
        <v>176</v>
      </c>
      <c r="B183" s="84" t="str">
        <f ca="1"/>
        <v>Somalia</v>
      </c>
      <c r="C183" s="84" t="str">
        <f ca="1"/>
        <v>SOM</v>
      </c>
      <c r="D183" s="219" t="str">
        <f ca="1"/>
        <v>SSF           Sub-Saharan Africa</v>
      </c>
      <c r="E183" s="219" t="str">
        <f ca="1"/>
        <v>IDA</v>
      </c>
      <c r="F183" s="190" t="str">
        <f t="shared" ca="1" si="14"/>
        <v/>
      </c>
      <c r="G183" s="80">
        <f>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7.8860137770729137</v>
      </c>
      <c r="H183" s="80" cm="1">
        <f t="array" ref="H183">IF(
    SUM(IF(
            ISNUMBER(
                IF(
                    $M$4:$AD$4,
                    (M183:AD183),
                    "")),
            1,
            0))
        =0,
    NA(),
    IF(
        Parameters!$D$15=1,
        IF(
            SUM(--(ISNUMBER(IF($M$4:$AD$4=1,(M183:AD183),""))))&gt;0,
            MAX(IF(
                ISNUMBER(M183:AD183),
                IF(
                    M$4:AD$4=1,
                    M183:AD183,
                    ""),
                "")),
            MAX(IF(
                ISNUMBER(M183:AD183),
                IF(
                    M$4:AD$4=2,
                    M183:AD183,
                    ""),
                ""))
        ),
        IF(
            Parameters!$D$16=1,
            IFERROR(
                AVERAGE(IF(
                    ISNUMBER(M183:AD183),
                    IF(
                        M$4:AD$4=1,
                        M183:AD183,
                        ""),
                    "")),
                AVERAGE(IF(
                    ISNUMBER(M183:AD183),
                    IF(
                        M$4:AD$4=2,
                        M183:AD183,
                        ""),
                    ""))
            ),
            IF(
                Parameters!$D$17=1,
                IFERROR(
                    IF(
                        OR(
                            IF(
                                ISNUMBER(M183:AD183),
                                IF(
                                    M$4:AD$4=1,
                                    M183:AD183,
                                    ""),
                                "")
                            =0),
                        0,
                        GEOMEAN(IF(
                            ISNUMBER(M183:AD183),
                            IF(
                                M$4:AD$4=1,
                                M183:AD183,
                                ""),
                            ""))
                    ),
                    IF(
                        OR(IF(
                            ISNUMBER(M183:AD183),
                            IF(
                                M$4:AD$4=2,
                                M183:AD183,
                                ""),
                            "")
                            =0),
                        0,
                        GEOMEAN(IF(
                            ISNUMBER(M183:AD183),
                            IF(
                                M$4:AD$4=2,
                                M183:AD183,
                                ""),
                            "")))
                )
            )
        )
    )
)</f>
        <v>10</v>
      </c>
      <c r="I183" s="191" cm="1">
        <f t="array" ref="I183">IF(
    SUM(IF(
            ISNUMBER(
                IF(
                    $M$5:$AD$5,
                    (M183:AD183),
                    "")),
            1,
            0))
        =0,
    NA(),
    IF(
        Parameters!$D$15=1,
        IF(
            SUM(--(ISNUMBER(IF($M$5:$AD$5=1,(M183:AD183),""))))&gt;0,
            MAX(IF(
                ISNUMBER(M183:AD183),
                IF(
                    M$5:AD$5=1,
                    M183:AD183,
                    ""),
                "")),
            MAX(IF(
                ISNUMBER(M183:AD183),
                IF(
                    M$5:AD$5=2,
                    M183:AD183,
                    ""),
                ""))
        ),
        IF(
            Parameters!$D$16=1,
            IFERROR(
                AVERAGE(IF(
                    ISNUMBER(M183:AD183),
                    IF(
                        M$5:AD$5=1,
                        M183:AD183,
                        ""),
                    "")),
                AVERAGE(IF(
                    ISNUMBER(M183:AD183),
                    IF(
                        M$5:AD$5=2,
                        M183:AD183,
                        ""),
                    ""))
            ),
            IF(
                Parameters!$D$17=1,
                IFERROR(
                    IF(
                        OR(
                            IF(
                                ISNUMBER(M183:AD183),
                                IF(
                                    M$5:AD$5=1,
                                    M183:AD183,
                                    ""),
                                "")
                            =0),
                        0,
                        GEOMEAN(IF(
                            ISNUMBER(M183:AD183),
                            IF(
                                M$5:AD$5=1,
                                M183:AD183,
                                ""),
                            ""))
                    ),
                    IF(
                        OR(IF(
                            ISNUMBER(M183:AD183),
                            IF(
                                M$5:AD$5=2,
                                M183:AD183,
                                ""),
                            "")
                            =0),
                        0,
                        GEOMEAN(IF(
                            ISNUMBER(M183:AD183),
                            IF(
                                M$5:AD$5=2,
                                M183:AD183,
                                ""),
                            "")))
                )
            )
        )
    )
)</f>
        <v>6.2189213292183796</v>
      </c>
      <c r="J183" s="242">
        <v>45103</v>
      </c>
      <c r="K183" s="242">
        <v>44753</v>
      </c>
      <c r="L183" s="91" t="s">
        <v>299</v>
      </c>
      <c r="M183" s="192">
        <v>10</v>
      </c>
      <c r="N183" s="192">
        <v>10</v>
      </c>
      <c r="O183" s="192">
        <v>6.2189213292183796</v>
      </c>
      <c r="P183" s="192">
        <v>0</v>
      </c>
      <c r="Q183" s="192" t="s">
        <v>409</v>
      </c>
      <c r="R183" s="192">
        <v>0</v>
      </c>
      <c r="S183" s="192">
        <v>0</v>
      </c>
      <c r="T183" s="192" t="s">
        <v>622</v>
      </c>
      <c r="U183" s="192">
        <v>111.9</v>
      </c>
      <c r="V183" s="192">
        <v>0.62189213292183798</v>
      </c>
      <c r="W183" s="192" t="s">
        <v>409</v>
      </c>
      <c r="X183" s="192" t="s">
        <v>409</v>
      </c>
      <c r="Y183" s="192">
        <v>0</v>
      </c>
      <c r="Z183" s="192">
        <v>-100</v>
      </c>
      <c r="AA183" s="34"/>
      <c r="AB183" s="34"/>
      <c r="AC183" s="192"/>
      <c r="AD183" s="192"/>
      <c r="AE183" s="192"/>
      <c r="AF183" s="192"/>
      <c r="AG183" s="192"/>
      <c r="AH183" s="192"/>
    </row>
    <row r="184" spans="1:34" x14ac:dyDescent="0.2">
      <c r="A184" s="84">
        <v>177</v>
      </c>
      <c r="B184" s="84" t="str">
        <f ca="1"/>
        <v>Serbia</v>
      </c>
      <c r="C184" s="84" t="str">
        <f ca="1"/>
        <v>SRB</v>
      </c>
      <c r="D184" s="219" t="str">
        <f ca="1"/>
        <v>ECS           Europe &amp; Central Asia</v>
      </c>
      <c r="E184" s="219" t="str">
        <f ca="1"/>
        <v>IBRD</v>
      </c>
      <c r="F184" s="190" t="str">
        <f t="shared" ca="1" si="14"/>
        <v/>
      </c>
      <c r="G184" s="80">
        <f>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0</v>
      </c>
      <c r="H184" s="80" cm="1">
        <f t="array" ref="H184">IF(
    SUM(IF(
            ISNUMBER(
                IF(
                    $M$4:$AD$4,
                    (M184:AD184),
                    "")),
            1,
            0))
        =0,
    NA(),
    IF(
        Parameters!$D$15=1,
        IF(
            SUM(--(ISNUMBER(IF($M$4:$AD$4=1,(M184:AD184),""))))&gt;0,
            MAX(IF(
                ISNUMBER(M184:AD184),
                IF(
                    M$4:AD$4=1,
                    M184:AD184,
                    ""),
                "")),
            MAX(IF(
                ISNUMBER(M184:AD184),
                IF(
                    M$4:AD$4=2,
                    M184:AD184,
                    ""),
                ""))
        ),
        IF(
            Parameters!$D$16=1,
            IFERROR(
                AVERAGE(IF(
                    ISNUMBER(M184:AD184),
                    IF(
                        M$4:AD$4=1,
                        M184:AD184,
                        ""),
                    "")),
                AVERAGE(IF(
                    ISNUMBER(M184:AD184),
                    IF(
                        M$4:AD$4=2,
                        M184:AD184,
                        ""),
                    ""))
            ),
            IF(
                Parameters!$D$17=1,
                IFERROR(
                    IF(
                        OR(
                            IF(
                                ISNUMBER(M184:AD184),
                                IF(
                                    M$4:AD$4=1,
                                    M184:AD184,
                                    ""),
                                "")
                            =0),
                        0,
                        GEOMEAN(IF(
                            ISNUMBER(M184:AD184),
                            IF(
                                M$4:AD$4=1,
                                M184:AD184,
                                ""),
                            ""))
                    ),
                    IF(
                        OR(IF(
                            ISNUMBER(M184:AD184),
                            IF(
                                M$4:AD$4=2,
                                M184:AD184,
                                ""),
                            "")
                            =0),
                        0,
                        GEOMEAN(IF(
                            ISNUMBER(M184:AD184),
                            IF(
                                M$4:AD$4=2,
                                M184:AD184,
                                ""),
                            "")))
                )
            )
        )
    )
)</f>
        <v>1.3494443464455801</v>
      </c>
      <c r="I184" s="191" cm="1">
        <f t="array" ref="I184">IF(
    SUM(IF(
            ISNUMBER(
                IF(
                    $M$5:$AD$5,
                    (M184:AD184),
                    "")),
            1,
            0))
        =0,
    NA(),
    IF(
        Parameters!$D$15=1,
        IF(
            SUM(--(ISNUMBER(IF($M$5:$AD$5=1,(M184:AD184),""))))&gt;0,
            MAX(IF(
                ISNUMBER(M184:AD184),
                IF(
                    M$5:AD$5=1,
                    M184:AD184,
                    ""),
                "")),
            MAX(IF(
                ISNUMBER(M184:AD184),
                IF(
                    M$5:AD$5=2,
                    M184:AD184,
                    ""),
                ""))
        ),
        IF(
            Parameters!$D$16=1,
            IFERROR(
                AVERAGE(IF(
                    ISNUMBER(M184:AD184),
                    IF(
                        M$5:AD$5=1,
                        M184:AD184,
                        ""),
                    "")),
                AVERAGE(IF(
                    ISNUMBER(M184:AD184),
                    IF(
                        M$5:AD$5=2,
                        M184:AD184,
                        ""),
                    ""))
            ),
            IF(
                Parameters!$D$17=1,
                IFERROR(
                    IF(
                        OR(
                            IF(
                                ISNUMBER(M184:AD184),
                                IF(
                                    M$5:AD$5=1,
                                    M184:AD184,
                                    ""),
                                "")
                            =0),
                        0,
                        GEOMEAN(IF(
                            ISNUMBER(M184:AD184),
                            IF(
                                M$5:AD$5=1,
                                M184:AD184,
                                ""),
                            ""))
                    ),
                    IF(
                        OR(IF(
                            ISNUMBER(M184:AD184),
                            IF(
                                M$5:AD$5=2,
                                M184:AD184,
                                ""),
                            "")
                            =0),
                        0,
                        GEOMEAN(IF(
                            ISNUMBER(M184:AD184),
                            IF(
                                M$5:AD$5=2,
                                M184:AD184,
                                ""),
                            "")))
                )
            )
        )
    )
)</f>
        <v>0</v>
      </c>
      <c r="J184" s="242">
        <v>45103</v>
      </c>
      <c r="K184" s="242">
        <v>45142</v>
      </c>
      <c r="L184" s="91" t="s">
        <v>301</v>
      </c>
      <c r="M184" s="192">
        <v>0</v>
      </c>
      <c r="N184" s="192">
        <v>1.3494443464455801</v>
      </c>
      <c r="O184" s="192" t="s">
        <v>409</v>
      </c>
      <c r="P184" s="192">
        <v>0</v>
      </c>
      <c r="Q184" s="192" t="s">
        <v>409</v>
      </c>
      <c r="R184" s="192">
        <v>0</v>
      </c>
      <c r="S184" s="192">
        <v>0</v>
      </c>
      <c r="T184" s="192" t="s">
        <v>409</v>
      </c>
      <c r="U184" s="192">
        <v>67.900000000000006</v>
      </c>
      <c r="V184" s="192" t="s">
        <v>409</v>
      </c>
      <c r="W184" s="192" t="s">
        <v>409</v>
      </c>
      <c r="X184" s="192" t="s">
        <v>409</v>
      </c>
      <c r="Y184" s="192">
        <v>-0.25</v>
      </c>
      <c r="Z184" s="192">
        <v>-100</v>
      </c>
      <c r="AA184" s="34"/>
      <c r="AB184" s="34"/>
      <c r="AC184" s="192"/>
      <c r="AD184" s="192"/>
      <c r="AE184" s="192"/>
      <c r="AF184" s="192"/>
      <c r="AG184" s="192"/>
      <c r="AH184" s="192"/>
    </row>
    <row r="185" spans="1:34" x14ac:dyDescent="0.2">
      <c r="A185" s="84">
        <v>178</v>
      </c>
      <c r="B185" s="84" t="str">
        <f ca="1"/>
        <v>South Sudan</v>
      </c>
      <c r="C185" s="84" t="str">
        <f ca="1"/>
        <v>SSD</v>
      </c>
      <c r="D185" s="219" t="str">
        <f ca="1"/>
        <v>SSF           Sub-Saharan Africa</v>
      </c>
      <c r="E185" s="219" t="str">
        <f ca="1"/>
        <v>IDA</v>
      </c>
      <c r="F185" s="190" t="str">
        <f t="shared" ca="1" si="14"/>
        <v/>
      </c>
      <c r="G185" s="80">
        <f>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0</v>
      </c>
      <c r="H185" s="80" cm="1">
        <f t="array" ref="H185">IF(
    SUM(IF(
            ISNUMBER(
                IF(
                    $M$4:$AD$4,
                    (M185:AD185),
                    "")),
            1,
            0))
        =0,
    NA(),
    IF(
        Parameters!$D$15=1,
        IF(
            SUM(--(ISNUMBER(IF($M$4:$AD$4=1,(M185:AD185),""))))&gt;0,
            MAX(IF(
                ISNUMBER(M185:AD185),
                IF(
                    M$4:AD$4=1,
                    M185:AD185,
                    ""),
                "")),
            MAX(IF(
                ISNUMBER(M185:AD185),
                IF(
                    M$4:AD$4=2,
                    M185:AD185,
                    ""),
                ""))
        ),
        IF(
            Parameters!$D$16=1,
            IFERROR(
                AVERAGE(IF(
                    ISNUMBER(M185:AD185),
                    IF(
                        M$4:AD$4=1,
                        M185:AD185,
                        ""),
                    "")),
                AVERAGE(IF(
                    ISNUMBER(M185:AD185),
                    IF(
                        M$4:AD$4=2,
                        M185:AD185,
                        ""),
                    ""))
            ),
            IF(
                Parameters!$D$17=1,
                IFERROR(
                    IF(
                        OR(
                            IF(
                                ISNUMBER(M185:AD185),
                                IF(
                                    M$4:AD$4=1,
                                    M185:AD185,
                                    ""),
                                "")
                            =0),
                        0,
                        GEOMEAN(IF(
                            ISNUMBER(M185:AD185),
                            IF(
                                M$4:AD$4=1,
                                M185:AD185,
                                ""),
                            ""))
                    ),
                    IF(
                        OR(IF(
                            ISNUMBER(M185:AD185),
                            IF(
                                M$4:AD$4=2,
                                M185:AD185,
                                ""),
                            "")
                            =0),
                        0,
                        GEOMEAN(IF(
                            ISNUMBER(M185:AD185),
                            IF(
                                M$4:AD$4=2,
                                M185:AD185,
                                ""),
                            "")))
                )
            )
        )
    )
)</f>
        <v>10</v>
      </c>
      <c r="I185" s="191" cm="1">
        <f t="array" ref="I185">IF(
    SUM(IF(
            ISNUMBER(
                IF(
                    $M$5:$AD$5,
                    (M185:AD185),
                    "")),
            1,
            0))
        =0,
    NA(),
    IF(
        Parameters!$D$15=1,
        IF(
            SUM(--(ISNUMBER(IF($M$5:$AD$5=1,(M185:AD185),""))))&gt;0,
            MAX(IF(
                ISNUMBER(M185:AD185),
                IF(
                    M$5:AD$5=1,
                    M185:AD185,
                    ""),
                "")),
            MAX(IF(
                ISNUMBER(M185:AD185),
                IF(
                    M$5:AD$5=2,
                    M185:AD185,
                    ""),
                ""))
        ),
        IF(
            Parameters!$D$16=1,
            IFERROR(
                AVERAGE(IF(
                    ISNUMBER(M185:AD185),
                    IF(
                        M$5:AD$5=1,
                        M185:AD185,
                        ""),
                    "")),
                AVERAGE(IF(
                    ISNUMBER(M185:AD185),
                    IF(
                        M$5:AD$5=2,
                        M185:AD185,
                        ""),
                    ""))
            ),
            IF(
                Parameters!$D$17=1,
                IFERROR(
                    IF(
                        OR(
                            IF(
                                ISNUMBER(M185:AD185),
                                IF(
                                    M$5:AD$5=1,
                                    M185:AD185,
                                    ""),
                                "")
                            =0),
                        0,
                        GEOMEAN(IF(
                            ISNUMBER(M185:AD185),
                            IF(
                                M$5:AD$5=1,
                                M185:AD185,
                                ""),
                            ""))
                    ),
                    IF(
                        OR(IF(
                            ISNUMBER(M185:AD185),
                            IF(
                                M$5:AD$5=2,
                                M185:AD185,
                                ""),
                            "")
                            =0),
                        0,
                        GEOMEAN(IF(
                            ISNUMBER(M185:AD185),
                            IF(
                                M$5:AD$5=2,
                                M185:AD185,
                                ""),
                            "")))
                )
            )
        )
    )
)</f>
        <v>0</v>
      </c>
      <c r="J185" s="242">
        <v>45103</v>
      </c>
      <c r="K185" s="242">
        <v>44753</v>
      </c>
      <c r="L185" s="91" t="s">
        <v>303</v>
      </c>
      <c r="M185" s="192">
        <v>10</v>
      </c>
      <c r="N185" s="192">
        <v>10</v>
      </c>
      <c r="O185" s="192">
        <v>0</v>
      </c>
      <c r="P185" s="192">
        <v>0</v>
      </c>
      <c r="Q185" s="192" t="s">
        <v>409</v>
      </c>
      <c r="R185" s="192" t="s">
        <v>409</v>
      </c>
      <c r="S185" s="192">
        <v>0</v>
      </c>
      <c r="T185" s="192" t="s">
        <v>622</v>
      </c>
      <c r="U185" s="192">
        <v>108.5</v>
      </c>
      <c r="V185" s="192">
        <v>-2.0027003217720898</v>
      </c>
      <c r="W185" s="192" t="s">
        <v>409</v>
      </c>
      <c r="X185" s="192" t="s">
        <v>409</v>
      </c>
      <c r="Y185" s="192" t="s">
        <v>409</v>
      </c>
      <c r="Z185" s="192">
        <v>-100</v>
      </c>
      <c r="AA185" s="34"/>
      <c r="AB185" s="34"/>
      <c r="AC185" s="192"/>
      <c r="AD185" s="192"/>
      <c r="AE185" s="192"/>
      <c r="AF185" s="192"/>
      <c r="AG185" s="192"/>
      <c r="AH185" s="192"/>
    </row>
    <row r="186" spans="1:34" x14ac:dyDescent="0.2">
      <c r="A186" s="84">
        <v>179</v>
      </c>
      <c r="B186" s="84" t="str">
        <f ca="1"/>
        <v>São Tomé and Príncipe</v>
      </c>
      <c r="C186" s="84" t="str">
        <f ca="1"/>
        <v>STP</v>
      </c>
      <c r="D186" s="219" t="str">
        <f ca="1"/>
        <v>SSF           Sub-Saharan Africa</v>
      </c>
      <c r="E186" s="219" t="str">
        <f ca="1"/>
        <v>IDA</v>
      </c>
      <c r="F186" s="190" t="str">
        <f t="shared" ca="1" si="14"/>
        <v/>
      </c>
      <c r="G186" s="80">
        <f>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10</v>
      </c>
      <c r="H186" s="80" cm="1">
        <f t="array" ref="H186">IF(
    SUM(IF(
            ISNUMBER(
                IF(
                    $M$4:$AD$4,
                    (M186:AD186),
                    "")),
            1,
            0))
        =0,
    NA(),
    IF(
        Parameters!$D$15=1,
        IF(
            SUM(--(ISNUMBER(IF($M$4:$AD$4=1,(M186:AD186),""))))&gt;0,
            MAX(IF(
                ISNUMBER(M186:AD186),
                IF(
                    M$4:AD$4=1,
                    M186:AD186,
                    ""),
                "")),
            MAX(IF(
                ISNUMBER(M186:AD186),
                IF(
                    M$4:AD$4=2,
                    M186:AD186,
                    ""),
                ""))
        ),
        IF(
            Parameters!$D$16=1,
            IFERROR(
                AVERAGE(IF(
                    ISNUMBER(M186:AD186),
                    IF(
                        M$4:AD$4=1,
                        M186:AD186,
                        ""),
                    "")),
                AVERAGE(IF(
                    ISNUMBER(M186:AD186),
                    IF(
                        M$4:AD$4=2,
                        M186:AD186,
                        ""),
                    ""))
            ),
            IF(
                Parameters!$D$17=1,
                IFERROR(
                    IF(
                        OR(
                            IF(
                                ISNUMBER(M186:AD186),
                                IF(
                                    M$4:AD$4=1,
                                    M186:AD186,
                                    ""),
                                "")
                            =0),
                        0,
                        GEOMEAN(IF(
                            ISNUMBER(M186:AD186),
                            IF(
                                M$4:AD$4=1,
                                M186:AD186,
                                ""),
                            ""))
                    ),
                    IF(
                        OR(IF(
                            ISNUMBER(M186:AD186),
                            IF(
                                M$4:AD$4=2,
                                M186:AD186,
                                ""),
                            "")
                            =0),
                        0,
                        GEOMEAN(IF(
                            ISNUMBER(M186:AD186),
                            IF(
                                M$4:AD$4=2,
                                M186:AD186,
                                ""),
                            "")))
                )
            )
        )
    )
)</f>
        <v>10</v>
      </c>
      <c r="I186" s="191" cm="1">
        <f t="array" ref="I186">IF(
    SUM(IF(
            ISNUMBER(
                IF(
                    $M$5:$AD$5,
                    (M186:AD186),
                    "")),
            1,
            0))
        =0,
    NA(),
    IF(
        Parameters!$D$15=1,
        IF(
            SUM(--(ISNUMBER(IF($M$5:$AD$5=1,(M186:AD186),""))))&gt;0,
            MAX(IF(
                ISNUMBER(M186:AD186),
                IF(
                    M$5:AD$5=1,
                    M186:AD186,
                    ""),
                "")),
            MAX(IF(
                ISNUMBER(M186:AD186),
                IF(
                    M$5:AD$5=2,
                    M186:AD186,
                    ""),
                ""))
        ),
        IF(
            Parameters!$D$16=1,
            IFERROR(
                AVERAGE(IF(
                    ISNUMBER(M186:AD186),
                    IF(
                        M$5:AD$5=1,
                        M186:AD186,
                        ""),
                    "")),
                AVERAGE(IF(
                    ISNUMBER(M186:AD186),
                    IF(
                        M$5:AD$5=2,
                        M186:AD186,
                        ""),
                    ""))
            ),
            IF(
                Parameters!$D$17=1,
                IFERROR(
                    IF(
                        OR(
                            IF(
                                ISNUMBER(M186:AD186),
                                IF(
                                    M$5:AD$5=1,
                                    M186:AD186,
                                    ""),
                                "")
                            =0),
                        0,
                        GEOMEAN(IF(
                            ISNUMBER(M186:AD186),
                            IF(
                                M$5:AD$5=1,
                                M186:AD186,
                                ""),
                            ""))
                    ),
                    IF(
                        OR(IF(
                            ISNUMBER(M186:AD186),
                            IF(
                                M$5:AD$5=2,
                                M186:AD186,
                                ""),
                            "")
                            =0),
                        0,
                        GEOMEAN(IF(
                            ISNUMBER(M186:AD186),
                            IF(
                                M$5:AD$5=2,
                                M186:AD186,
                                ""),
                            "")))
                )
            )
        )
    )
)</f>
        <v>10</v>
      </c>
      <c r="J186" s="242">
        <v>45145</v>
      </c>
      <c r="K186" s="242">
        <v>45145</v>
      </c>
      <c r="L186" s="91" t="s">
        <v>304</v>
      </c>
      <c r="M186" s="192">
        <v>10</v>
      </c>
      <c r="N186" s="192">
        <v>1.7463397424589799</v>
      </c>
      <c r="O186" s="192" t="s">
        <v>409</v>
      </c>
      <c r="P186" s="192">
        <v>10</v>
      </c>
      <c r="Q186" s="192" t="s">
        <v>409</v>
      </c>
      <c r="R186" s="192">
        <v>0</v>
      </c>
      <c r="S186" s="192">
        <v>0</v>
      </c>
      <c r="T186" s="192" t="s">
        <v>623</v>
      </c>
      <c r="U186" s="192">
        <v>69.7</v>
      </c>
      <c r="V186" s="192" t="s">
        <v>409</v>
      </c>
      <c r="W186" s="192" t="s">
        <v>782</v>
      </c>
      <c r="X186" s="192" t="s">
        <v>409</v>
      </c>
      <c r="Y186" s="192">
        <v>0</v>
      </c>
      <c r="Z186" s="192">
        <v>-100</v>
      </c>
      <c r="AA186" s="34"/>
      <c r="AB186" s="34"/>
      <c r="AC186" s="192"/>
      <c r="AD186" s="192"/>
      <c r="AE186" s="192"/>
      <c r="AF186" s="192"/>
      <c r="AG186" s="192"/>
      <c r="AH186" s="192"/>
    </row>
    <row r="187" spans="1:34" x14ac:dyDescent="0.2">
      <c r="A187" s="84">
        <v>180</v>
      </c>
      <c r="B187" s="84" t="str">
        <f ca="1"/>
        <v>Suriname</v>
      </c>
      <c r="C187" s="84" t="str">
        <f ca="1"/>
        <v>SUR</v>
      </c>
      <c r="D187" s="219" t="str">
        <f ca="1"/>
        <v>LCN           Latin America &amp; Caribbean</v>
      </c>
      <c r="E187" s="219" t="str">
        <f ca="1"/>
        <v>IBRD</v>
      </c>
      <c r="F187" s="190" t="str">
        <f t="shared" ca="1" si="14"/>
        <v/>
      </c>
      <c r="G187" s="80">
        <f>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0</v>
      </c>
      <c r="H187" s="80" cm="1">
        <f t="array" ref="H187">IF(
    SUM(IF(
            ISNUMBER(
                IF(
                    $M$4:$AD$4,
                    (M187:AD187),
                    "")),
            1,
            0))
        =0,
    NA(),
    IF(
        Parameters!$D$15=1,
        IF(
            SUM(--(ISNUMBER(IF($M$4:$AD$4=1,(M187:AD187),""))))&gt;0,
            MAX(IF(
                ISNUMBER(M187:AD187),
                IF(
                    M$4:AD$4=1,
                    M187:AD187,
                    ""),
                "")),
            MAX(IF(
                ISNUMBER(M187:AD187),
                IF(
                    M$4:AD$4=2,
                    M187:AD187,
                    ""),
                ""))
        ),
        IF(
            Parameters!$D$16=1,
            IFERROR(
                AVERAGE(IF(
                    ISNUMBER(M187:AD187),
                    IF(
                        M$4:AD$4=1,
                        M187:AD187,
                        ""),
                    "")),
                AVERAGE(IF(
                    ISNUMBER(M187:AD187),
                    IF(
                        M$4:AD$4=2,
                        M187:AD187,
                        ""),
                    ""))
            ),
            IF(
                Parameters!$D$17=1,
                IFERROR(
                    IF(
                        OR(
                            IF(
                                ISNUMBER(M187:AD187),
                                IF(
                                    M$4:AD$4=1,
                                    M187:AD187,
                                    ""),
                                "")
                            =0),
                        0,
                        GEOMEAN(IF(
                            ISNUMBER(M187:AD187),
                            IF(
                                M$4:AD$4=1,
                                M187:AD187,
                                ""),
                            ""))
                    ),
                    IF(
                        OR(IF(
                            ISNUMBER(M187:AD187),
                            IF(
                                M$4:AD$4=2,
                                M187:AD187,
                                ""),
                            "")
                            =0),
                        0,
                        GEOMEAN(IF(
                            ISNUMBER(M187:AD187),
                            IF(
                                M$4:AD$4=2,
                                M187:AD187,
                                ""),
                            "")))
                )
            )
        )
    )
)</f>
        <v>0</v>
      </c>
      <c r="I187" s="191" cm="1">
        <f t="array" ref="I187">IF(
    SUM(IF(
            ISNUMBER(
                IF(
                    $M$5:$AD$5,
                    (M187:AD187),
                    "")),
            1,
            0))
        =0,
    NA(),
    IF(
        Parameters!$D$15=1,
        IF(
            SUM(--(ISNUMBER(IF($M$5:$AD$5=1,(M187:AD187),""))))&gt;0,
            MAX(IF(
                ISNUMBER(M187:AD187),
                IF(
                    M$5:AD$5=1,
                    M187:AD187,
                    ""),
                "")),
            MAX(IF(
                ISNUMBER(M187:AD187),
                IF(
                    M$5:AD$5=2,
                    M187:AD187,
                    ""),
                ""))
        ),
        IF(
            Parameters!$D$16=1,
            IFERROR(
                AVERAGE(IF(
                    ISNUMBER(M187:AD187),
                    IF(
                        M$5:AD$5=1,
                        M187:AD187,
                        ""),
                    "")),
                AVERAGE(IF(
                    ISNUMBER(M187:AD187),
                    IF(
                        M$5:AD$5=2,
                        M187:AD187,
                        ""),
                    ""))
            ),
            IF(
                Parameters!$D$17=1,
                IFERROR(
                    IF(
                        OR(
                            IF(
                                ISNUMBER(M187:AD187),
                                IF(
                                    M$5:AD$5=1,
                                    M187:AD187,
                                    ""),
                                "")
                            =0),
                        0,
                        GEOMEAN(IF(
                            ISNUMBER(M187:AD187),
                            IF(
                                M$5:AD$5=1,
                                M187:AD187,
                                ""),
                            ""))
                    ),
                    IF(
                        OR(IF(
                            ISNUMBER(M187:AD187),
                            IF(
                                M$5:AD$5=2,
                                M187:AD187,
                                ""),
                            "")
                            =0),
                        0,
                        GEOMEAN(IF(
                            ISNUMBER(M187:AD187),
                            IF(
                                M$5:AD$5=2,
                                M187:AD187,
                                ""),
                            "")))
                )
            )
        )
    )
)</f>
        <v>0</v>
      </c>
      <c r="J187" s="242">
        <v>45103</v>
      </c>
      <c r="K187" s="242">
        <v>45091</v>
      </c>
      <c r="L187" s="91" t="s">
        <v>306</v>
      </c>
      <c r="M187" s="192">
        <v>0</v>
      </c>
      <c r="N187" s="192">
        <v>0</v>
      </c>
      <c r="O187" s="192" t="s">
        <v>409</v>
      </c>
      <c r="P187" s="192">
        <v>0</v>
      </c>
      <c r="Q187" s="192" t="s">
        <v>409</v>
      </c>
      <c r="R187" s="192">
        <v>0</v>
      </c>
      <c r="S187" s="192">
        <v>0</v>
      </c>
      <c r="T187" s="192" t="s">
        <v>409</v>
      </c>
      <c r="U187" s="192">
        <v>59.7</v>
      </c>
      <c r="V187" s="192" t="s">
        <v>409</v>
      </c>
      <c r="W187" s="192" t="s">
        <v>409</v>
      </c>
      <c r="X187" s="192" t="s">
        <v>409</v>
      </c>
      <c r="Y187" s="192">
        <v>0</v>
      </c>
      <c r="Z187" s="192">
        <v>-100</v>
      </c>
      <c r="AA187" s="34"/>
      <c r="AB187" s="34"/>
      <c r="AC187" s="192"/>
      <c r="AD187" s="192"/>
      <c r="AE187" s="192"/>
      <c r="AF187" s="192"/>
      <c r="AG187" s="192"/>
      <c r="AH187" s="192"/>
    </row>
    <row r="188" spans="1:34" x14ac:dyDescent="0.2">
      <c r="A188" s="84">
        <v>181</v>
      </c>
      <c r="B188" s="84" t="str">
        <f ca="1"/>
        <v>Slovak Republic</v>
      </c>
      <c r="C188" s="84" t="str">
        <f ca="1"/>
        <v>SVK</v>
      </c>
      <c r="D188" s="219" t="str">
        <f ca="1"/>
        <v>ECS           Europe &amp; Central Asia</v>
      </c>
      <c r="E188" s="219" t="str">
        <f ca="1"/>
        <v>NA</v>
      </c>
      <c r="F188" s="190" t="str">
        <f t="shared" ca="1" si="14"/>
        <v/>
      </c>
      <c r="G188" s="80">
        <f>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$M$4:$AD$4,
                    (M188:AD188),
                    "")),
            1,
            0))
        =0,
    NA(),
    IF(
        Parameters!$D$15=1,
        IF(
            SUM(--(ISNUMBER(IF($M$4:$AD$4=1,(M188:AD188),""))))&gt;0,
            MAX(IF(
                ISNUMBER(M188:AD188),
                IF(
                    M$4:AD$4=1,
                    M188:AD188,
                    ""),
                "")),
            MAX(IF(
                ISNUMBER(M188:AD188),
                IF(
                    M$4:AD$4=2,
                    M188:AD188,
                    ""),
                ""))
        ),
        IF(
            Parameters!$D$16=1,
            IFERROR(
                AVERAGE(IF(
                    ISNUMBER(M188:AD188),
                    IF(
                        M$4:AD$4=1,
                        M188:AD188,
                        ""),
                    "")),
                AVERAGE(IF(
                    ISNUMBER(M188:AD188),
                    IF(
                        M$4:AD$4=2,
                        M188:AD188,
                        ""),
                    ""))
            ),
            IF(
                Parameters!$D$17=1,
                IFERROR(
                    IF(
                        OR(
                            IF(
                                ISNUMBER(M188:AD188),
                                IF(
                                    M$4:AD$4=1,
                                    M188:AD188,
                                    ""),
                                "")
                            =0),
                        0,
                        GEOMEAN(IF(
                            ISNUMBER(M188:AD188),
                            IF(
                                M$4:AD$4=1,
                                M188:AD188,
                                ""),
                            ""))
                    ),
                    IF(
                        OR(IF(
                            ISNUMBER(M188:AD188),
                            IF(
                                M$4:AD$4=2,
                                M188:AD188,
                                ""),
                            "")
                            =0),
                        0,
                        GEOMEAN(IF(
                            ISNUMBER(M188:AD188),
                            IF(
                                M$4:AD$4=2,
                                M188:AD188,
                                ""),
                            "")))
                )
            )
        )
    )
)</f>
        <v>0</v>
      </c>
      <c r="I188" s="191" cm="1">
        <f t="array" ref="I188">IF(
    SUM(IF(
            ISNUMBER(
                IF(
                    $M$5:$AD$5,
                    (M188:AD188),
                    "")),
            1,
            0))
        =0,
    NA(),
    IF(
        Parameters!$D$15=1,
        IF(
            SUM(--(ISNUMBER(IF($M$5:$AD$5=1,(M188:AD188),""))))&gt;0,
            MAX(IF(
                ISNUMBER(M188:AD188),
                IF(
                    M$5:AD$5=1,
                    M188:AD188,
                    ""),
                "")),
            MAX(IF(
                ISNUMBER(M188:AD188),
                IF(
                    M$5:AD$5=2,
                    M188:AD188,
                    ""),
                ""))
        ),
        IF(
            Parameters!$D$16=1,
            IFERROR(
                AVERAGE(IF(
                    ISNUMBER(M188:AD188),
                    IF(
                        M$5:AD$5=1,
                        M188:AD188,
                        ""),
                    "")),
                AVERAGE(IF(
                    ISNUMBER(M188:AD188),
                    IF(
                        M$5:AD$5=2,
                        M188:AD188,
                        ""),
                    ""))
            ),
            IF(
                Parameters!$D$17=1,
                IFERROR(
                    IF(
                        OR(
                            IF(
                                ISNUMBER(M188:AD188),
                                IF(
                                    M$5:AD$5=1,
                                    M188:AD188,
                                    ""),
                                "")
                            =0),
                        0,
                        GEOMEAN(IF(
                            ISNUMBER(M188:AD188),
                            IF(
                                M$5:AD$5=1,
                                M188:AD188,
                                ""),
                            ""))
                    ),
                    IF(
                        OR(IF(
                            ISNUMBER(M188:AD188),
                            IF(
                                M$5:AD$5=2,
                                M188:AD188,
                                ""),
                            "")
                            =0),
                        0,
                        GEOMEAN(IF(
                            ISNUMBER(M188:AD188),
                            IF(
                                M$5:AD$5=2,
                                M188:AD188,
                                ""),
                            "")))
                )
            )
        )
    )
)</f>
        <v>0</v>
      </c>
      <c r="J188" s="242">
        <v>45103</v>
      </c>
      <c r="K188" s="242">
        <v>44966</v>
      </c>
      <c r="L188" s="91" t="s">
        <v>307</v>
      </c>
      <c r="M188" s="192">
        <v>0</v>
      </c>
      <c r="N188" s="192">
        <v>0</v>
      </c>
      <c r="O188" s="192" t="s">
        <v>409</v>
      </c>
      <c r="P188" s="192">
        <v>0</v>
      </c>
      <c r="Q188" s="192" t="s">
        <v>409</v>
      </c>
      <c r="R188" s="192">
        <v>0</v>
      </c>
      <c r="S188" s="192" t="s">
        <v>409</v>
      </c>
      <c r="T188" s="192" t="s">
        <v>409</v>
      </c>
      <c r="U188" s="192">
        <v>37.799999999999997</v>
      </c>
      <c r="V188" s="192" t="s">
        <v>409</v>
      </c>
      <c r="W188" s="192" t="s">
        <v>409</v>
      </c>
      <c r="X188" s="192" t="s">
        <v>409</v>
      </c>
      <c r="Y188" s="192">
        <v>0</v>
      </c>
      <c r="Z188" s="192" t="s">
        <v>409</v>
      </c>
      <c r="AA188" s="34"/>
      <c r="AB188" s="34"/>
      <c r="AC188" s="192"/>
      <c r="AD188" s="192"/>
      <c r="AE188" s="192"/>
      <c r="AF188" s="192"/>
      <c r="AG188" s="192"/>
      <c r="AH188" s="192"/>
    </row>
    <row r="189" spans="1:34" x14ac:dyDescent="0.2">
      <c r="A189" s="84">
        <v>182</v>
      </c>
      <c r="B189" s="84" t="str">
        <f ca="1"/>
        <v>Slovenia</v>
      </c>
      <c r="C189" s="84" t="str">
        <f ca="1"/>
        <v>SVN</v>
      </c>
      <c r="D189" s="219" t="str">
        <f ca="1"/>
        <v>ECS           Europe &amp; Central Asia</v>
      </c>
      <c r="E189" s="219" t="str">
        <f ca="1"/>
        <v>NA</v>
      </c>
      <c r="F189" s="190" t="str">
        <f t="shared" ca="1" si="14"/>
        <v/>
      </c>
      <c r="G189" s="80">
        <f>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$M$4:$AD$4,
                    (M189:AD189),
                    "")),
            1,
            0))
        =0,
    NA(),
    IF(
        Parameters!$D$15=1,
        IF(
            SUM(--(ISNUMBER(IF($M$4:$AD$4=1,(M189:AD189),""))))&gt;0,
            MAX(IF(
                ISNUMBER(M189:AD189),
                IF(
                    M$4:AD$4=1,
                    M189:AD189,
                    ""),
                "")),
            MAX(IF(
                ISNUMBER(M189:AD189),
                IF(
                    M$4:AD$4=2,
                    M189:AD189,
                    ""),
                ""))
        ),
        IF(
            Parameters!$D$16=1,
            IFERROR(
                AVERAGE(IF(
                    ISNUMBER(M189:AD189),
                    IF(
                        M$4:AD$4=1,
                        M189:AD189,
                        ""),
                    "")),
                AVERAGE(IF(
                    ISNUMBER(M189:AD189),
                    IF(
                        M$4:AD$4=2,
                        M189:AD189,
                        ""),
                    ""))
            ),
            IF(
                Parameters!$D$17=1,
                IFERROR(
                    IF(
                        OR(
                            IF(
                                ISNUMBER(M189:AD189),
                                IF(
                                    M$4:AD$4=1,
                                    M189:AD189,
                                    ""),
                                "")
                            =0),
                        0,
                        GEOMEAN(IF(
                            ISNUMBER(M189:AD189),
                            IF(
                                M$4:AD$4=1,
                                M189:AD189,
                                ""),
                            ""))
                    ),
                    IF(
                        OR(IF(
                            ISNUMBER(M189:AD189),
                            IF(
                                M$4:AD$4=2,
                                M189:AD189,
                                ""),
                            "")
                            =0),
                        0,
                        GEOMEAN(IF(
                            ISNUMBER(M189:AD189),
                            IF(
                                M$4:AD$4=2,
                                M189:AD189,
                                ""),
                            "")))
                )
            )
        )
    )
)</f>
        <v>0</v>
      </c>
      <c r="I189" s="191" cm="1">
        <f t="array" ref="I189">IF(
    SUM(IF(
            ISNUMBER(
                IF(
                    $M$5:$AD$5,
                    (M189:AD189),
                    "")),
            1,
            0))
        =0,
    NA(),
    IF(
        Parameters!$D$15=1,
        IF(
            SUM(--(ISNUMBER(IF($M$5:$AD$5=1,(M189:AD189),""))))&gt;0,
            MAX(IF(
                ISNUMBER(M189:AD189),
                IF(
                    M$5:AD$5=1,
                    M189:AD189,
                    ""),
                "")),
            MAX(IF(
                ISNUMBER(M189:AD189),
                IF(
                    M$5:AD$5=2,
                    M189:AD189,
                    ""),
                ""))
        ),
        IF(
            Parameters!$D$16=1,
            IFERROR(
                AVERAGE(IF(
                    ISNUMBER(M189:AD189),
                    IF(
                        M$5:AD$5=1,
                        M189:AD189,
                        ""),
                    "")),
                AVERAGE(IF(
                    ISNUMBER(M189:AD189),
                    IF(
                        M$5:AD$5=2,
                        M189:AD189,
                        ""),
                    ""))
            ),
            IF(
                Parameters!$D$17=1,
                IFERROR(
                    IF(
                        OR(
                            IF(
                                ISNUMBER(M189:AD189),
                                IF(
                                    M$5:AD$5=1,
                                    M189:AD189,
                                    ""),
                                "")
                            =0),
                        0,
                        GEOMEAN(IF(
                            ISNUMBER(M189:AD189),
                            IF(
                                M$5:AD$5=1,
                                M189:AD189,
                                ""),
                            ""))
                    ),
                    IF(
                        OR(IF(
                            ISNUMBER(M189:AD189),
                            IF(
                                M$5:AD$5=2,
                                M189:AD189,
                                ""),
                            "")
                            =0),
                        0,
                        GEOMEAN(IF(
                            ISNUMBER(M189:AD189),
                            IF(
                                M$5:AD$5=2,
                                M189:AD189,
                                ""),
                            "")))
                )
            )
        )
    )
)</f>
        <v>0</v>
      </c>
      <c r="J189" s="242">
        <v>45103</v>
      </c>
      <c r="K189" s="242">
        <v>44753</v>
      </c>
      <c r="L189" s="91" t="s">
        <v>309</v>
      </c>
      <c r="M189" s="192">
        <v>0</v>
      </c>
      <c r="N189" s="192">
        <v>0</v>
      </c>
      <c r="O189" s="192" t="s">
        <v>409</v>
      </c>
      <c r="P189" s="192">
        <v>0</v>
      </c>
      <c r="Q189" s="192" t="s">
        <v>409</v>
      </c>
      <c r="R189" s="192" t="s">
        <v>409</v>
      </c>
      <c r="S189" s="192" t="s">
        <v>409</v>
      </c>
      <c r="T189" s="192" t="s">
        <v>409</v>
      </c>
      <c r="U189" s="192">
        <v>27.3</v>
      </c>
      <c r="V189" s="192" t="s">
        <v>409</v>
      </c>
      <c r="W189" s="192" t="s">
        <v>409</v>
      </c>
      <c r="X189" s="192" t="s">
        <v>409</v>
      </c>
      <c r="Y189" s="192" t="s">
        <v>409</v>
      </c>
      <c r="Z189" s="192" t="s">
        <v>409</v>
      </c>
      <c r="AA189" s="34"/>
      <c r="AB189" s="34"/>
      <c r="AC189" s="192"/>
      <c r="AD189" s="192"/>
      <c r="AE189" s="192"/>
      <c r="AF189" s="192"/>
      <c r="AG189" s="192"/>
      <c r="AH189" s="192"/>
    </row>
    <row r="190" spans="1:34" x14ac:dyDescent="0.2">
      <c r="A190" s="84">
        <v>183</v>
      </c>
      <c r="B190" s="84" t="str">
        <f ca="1"/>
        <v>Sweden</v>
      </c>
      <c r="C190" s="84" t="str">
        <f ca="1"/>
        <v>SWE</v>
      </c>
      <c r="D190" s="219" t="str">
        <f ca="1"/>
        <v>ECS           Europe &amp; Central Asia</v>
      </c>
      <c r="E190" s="219" t="str">
        <f ca="1"/>
        <v>NA</v>
      </c>
      <c r="F190" s="190" t="str">
        <f t="shared" ca="1" si="14"/>
        <v/>
      </c>
      <c r="G190" s="80">
        <f>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0</v>
      </c>
      <c r="H190" s="80" cm="1">
        <f t="array" ref="H190">IF(
    SUM(IF(
            ISNUMBER(
                IF(
                    $M$4:$AD$4,
                    (M190:AD190),
                    "")),
            1,
            0))
        =0,
    NA(),
    IF(
        Parameters!$D$15=1,
        IF(
            SUM(--(ISNUMBER(IF($M$4:$AD$4=1,(M190:AD190),""))))&gt;0,
            MAX(IF(
                ISNUMBER(M190:AD190),
                IF(
                    M$4:AD$4=1,
                    M190:AD190,
                    ""),
                "")),
            MAX(IF(
                ISNUMBER(M190:AD190),
                IF(
                    M$4:AD$4=2,
                    M190:AD190,
                    ""),
                ""))
        ),
        IF(
            Parameters!$D$16=1,
            IFERROR(
                AVERAGE(IF(
                    ISNUMBER(M190:AD190),
                    IF(
                        M$4:AD$4=1,
                        M190:AD190,
                        ""),
                    "")),
                AVERAGE(IF(
                    ISNUMBER(M190:AD190),
                    IF(
                        M$4:AD$4=2,
                        M190:AD190,
                        ""),
                    ""))
            ),
            IF(
                Parameters!$D$17=1,
                IFERROR(
                    IF(
                        OR(
                            IF(
                                ISNUMBER(M190:AD190),
                                IF(
                                    M$4:AD$4=1,
                                    M190:AD190,
                                    ""),
                                "")
                            =0),
                        0,
                        GEOMEAN(IF(
                            ISNUMBER(M190:AD190),
                            IF(
                                M$4:AD$4=1,
                                M190:AD190,
                                ""),
                            ""))
                    ),
                    IF(
                        OR(IF(
                            ISNUMBER(M190:AD190),
                            IF(
                                M$4:AD$4=2,
                                M190:AD190,
                                ""),
                            "")
                            =0),
                        0,
                        GEOMEAN(IF(
                            ISNUMBER(M190:AD190),
                            IF(
                                M$4:AD$4=2,
                                M190:AD190,
                                ""),
                            "")))
                )
            )
        )
    )
)</f>
        <v>0</v>
      </c>
      <c r="I190" s="191" cm="1">
        <f t="array" ref="I190">IF(
    SUM(IF(
            ISNUMBER(
                IF(
                    $M$5:$AD$5,
                    (M190:AD190),
                    "")),
            1,
            0))
        =0,
    NA(),
    IF(
        Parameters!$D$15=1,
        IF(
            SUM(--(ISNUMBER(IF($M$5:$AD$5=1,(M190:AD190),""))))&gt;0,
            MAX(IF(
                ISNUMBER(M190:AD190),
                IF(
                    M$5:AD$5=1,
                    M190:AD190,
                    ""),
                "")),
            MAX(IF(
                ISNUMBER(M190:AD190),
                IF(
                    M$5:AD$5=2,
                    M190:AD190,
                    ""),
                ""))
        ),
        IF(
            Parameters!$D$16=1,
            IFERROR(
                AVERAGE(IF(
                    ISNUMBER(M190:AD190),
                    IF(
                        M$5:AD$5=1,
                        M190:AD190,
                        ""),
                    "")),
                AVERAGE(IF(
                    ISNUMBER(M190:AD190),
                    IF(
                        M$5:AD$5=2,
                        M190:AD190,
                        ""),
                    ""))
            ),
            IF(
                Parameters!$D$17=1,
                IFERROR(
                    IF(
                        OR(
                            IF(
                                ISNUMBER(M190:AD190),
                                IF(
                                    M$5:AD$5=1,
                                    M190:AD190,
                                    ""),
                                "")
                            =0),
                        0,
                        GEOMEAN(IF(
                            ISNUMBER(M190:AD190),
                            IF(
                                M$5:AD$5=1,
                                M190:AD190,
                                ""),
                            ""))
                    ),
                    IF(
                        OR(IF(
                            ISNUMBER(M190:AD190),
                            IF(
                                M$5:AD$5=2,
                                M190:AD190,
                                ""),
                            "")
                            =0),
                        0,
                        GEOMEAN(IF(
                            ISNUMBER(M190:AD190),
                            IF(
                                M$5:AD$5=2,
                                M190:AD190,
                                ""),
                            "")))
                )
            )
        )
    )
)</f>
        <v>0</v>
      </c>
      <c r="J190" s="242">
        <v>45103</v>
      </c>
      <c r="K190" s="242">
        <v>44860</v>
      </c>
      <c r="L190" s="91" t="s">
        <v>311</v>
      </c>
      <c r="M190" s="192">
        <v>0</v>
      </c>
      <c r="N190" s="192">
        <v>0</v>
      </c>
      <c r="O190" s="192" t="s">
        <v>409</v>
      </c>
      <c r="P190" s="192">
        <v>0</v>
      </c>
      <c r="Q190" s="192" t="s">
        <v>409</v>
      </c>
      <c r="R190" s="192">
        <v>0</v>
      </c>
      <c r="S190" s="192" t="s">
        <v>409</v>
      </c>
      <c r="T190" s="192" t="s">
        <v>409</v>
      </c>
      <c r="U190" s="192">
        <v>20.6</v>
      </c>
      <c r="V190" s="192" t="s">
        <v>409</v>
      </c>
      <c r="W190" s="192" t="s">
        <v>409</v>
      </c>
      <c r="X190" s="192" t="s">
        <v>409</v>
      </c>
      <c r="Y190" s="192">
        <v>0</v>
      </c>
      <c r="Z190" s="192" t="s">
        <v>409</v>
      </c>
      <c r="AA190" s="34"/>
      <c r="AB190" s="34"/>
      <c r="AC190" s="192"/>
      <c r="AD190" s="192"/>
      <c r="AE190" s="192"/>
      <c r="AF190" s="192"/>
      <c r="AG190" s="192"/>
      <c r="AH190" s="192"/>
    </row>
    <row r="191" spans="1:34" x14ac:dyDescent="0.2">
      <c r="A191" s="84">
        <v>184</v>
      </c>
      <c r="B191" s="84" t="str">
        <f ca="1"/>
        <v>Eswatini</v>
      </c>
      <c r="C191" s="84" t="str">
        <f ca="1"/>
        <v>SWZ</v>
      </c>
      <c r="D191" s="219" t="str">
        <f ca="1"/>
        <v>SSF           Sub-Saharan Africa</v>
      </c>
      <c r="E191" s="219" t="str">
        <f ca="1"/>
        <v>IBRD</v>
      </c>
      <c r="F191" s="190" t="str">
        <f t="shared" ca="1" si="14"/>
        <v/>
      </c>
      <c r="G191" s="80">
        <f>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0</v>
      </c>
      <c r="H191" s="80" cm="1">
        <f t="array" ref="H191">IF(
    SUM(IF(
            ISNUMBER(
                IF(
                    $M$4:$AD$4,
                    (M191:AD191),
                    "")),
            1,
            0))
        =0,
    NA(),
    IF(
        Parameters!$D$15=1,
        IF(
            SUM(--(ISNUMBER(IF($M$4:$AD$4=1,(M191:AD191),""))))&gt;0,
            MAX(IF(
                ISNUMBER(M191:AD191),
                IF(
                    M$4:AD$4=1,
                    M191:AD191,
                    ""),
                "")),
            MAX(IF(
                ISNUMBER(M191:AD191),
                IF(
                    M$4:AD$4=2,
                    M191:AD191,
                    ""),
                ""))
        ),
        IF(
            Parameters!$D$16=1,
            IFERROR(
                AVERAGE(IF(
                    ISNUMBER(M191:AD191),
                    IF(
                        M$4:AD$4=1,
                        M191:AD191,
                        ""),
                    "")),
                AVERAGE(IF(
                    ISNUMBER(M191:AD191),
                    IF(
                        M$4:AD$4=2,
                        M191:AD191,
                        ""),
                    ""))
            ),
            IF(
                Parameters!$D$17=1,
                IFERROR(
                    IF(
                        OR(
                            IF(
                                ISNUMBER(M191:AD191),
                                IF(
                                    M$4:AD$4=1,
                                    M191:AD191,
                                    ""),
                                "")
                            =0),
                        0,
                        GEOMEAN(IF(
                            ISNUMBER(M191:AD191),
                            IF(
                                M$4:AD$4=1,
                                M191:AD191,
                                ""),
                            ""))
                    ),
                    IF(
                        OR(IF(
                            ISNUMBER(M191:AD191),
                            IF(
                                M$4:AD$4=2,
                                M191:AD191,
                                ""),
                            "")
                            =0),
                        0,
                        GEOMEAN(IF(
                            ISNUMBER(M191:AD191),
                            IF(
                                M$4:AD$4=2,
                                M191:AD191,
                                ""),
                            "")))
                )
            )
        )
    )
)</f>
        <v>3.8190156994178799</v>
      </c>
      <c r="I191" s="191" cm="1">
        <f t="array" ref="I191">IF(
    SUM(IF(
            ISNUMBER(
                IF(
                    $M$5:$AD$5,
                    (M191:AD191),
                    "")),
            1,
            0))
        =0,
    NA(),
    IF(
        Parameters!$D$15=1,
        IF(
            SUM(--(ISNUMBER(IF($M$5:$AD$5=1,(M191:AD191),""))))&gt;0,
            MAX(IF(
                ISNUMBER(M191:AD191),
                IF(
                    M$5:AD$5=1,
                    M191:AD191,
                    ""),
                "")),
            MAX(IF(
                ISNUMBER(M191:AD191),
                IF(
                    M$5:AD$5=2,
                    M191:AD191,
                    ""),
                ""))
        ),
        IF(
            Parameters!$D$16=1,
            IFERROR(
                AVERAGE(IF(
                    ISNUMBER(M191:AD191),
                    IF(
                        M$5:AD$5=1,
                        M191:AD191,
                        ""),
                    "")),
                AVERAGE(IF(
                    ISNUMBER(M191:AD191),
                    IF(
                        M$5:AD$5=2,
                        M191:AD191,
                        ""),
                    ""))
            ),
            IF(
                Parameters!$D$17=1,
                IFERROR(
                    IF(
                        OR(
                            IF(
                                ISNUMBER(M191:AD191),
                                IF(
                                    M$5:AD$5=1,
                                    M191:AD191,
                                    ""),
                                "")
                            =0),
                        0,
                        GEOMEAN(IF(
                            ISNUMBER(M191:AD191),
                            IF(
                                M$5:AD$5=1,
                                M191:AD191,
                                ""),
                            ""))
                    ),
                    IF(
                        OR(IF(
                            ISNUMBER(M191:AD191),
                            IF(
                                M$5:AD$5=2,
                                M191:AD191,
                                ""),
                            "")
                            =0),
                        0,
                        GEOMEAN(IF(
                            ISNUMBER(M191:AD191),
                            IF(
                                M$5:AD$5=2,
                                M191:AD191,
                                ""),
                            "")))
                )
            )
        )
    )
)</f>
        <v>0</v>
      </c>
      <c r="J191" s="242">
        <v>45103</v>
      </c>
      <c r="K191" s="242">
        <v>45142</v>
      </c>
      <c r="L191" s="91" t="s">
        <v>313</v>
      </c>
      <c r="M191" s="192">
        <v>0</v>
      </c>
      <c r="N191" s="192">
        <v>3.8190156994178799</v>
      </c>
      <c r="O191" s="192" t="s">
        <v>409</v>
      </c>
      <c r="P191" s="192">
        <v>0</v>
      </c>
      <c r="Q191" s="192" t="s">
        <v>409</v>
      </c>
      <c r="R191" s="192">
        <v>0</v>
      </c>
      <c r="S191" s="192">
        <v>0</v>
      </c>
      <c r="T191" s="192" t="s">
        <v>409</v>
      </c>
      <c r="U191" s="192">
        <v>79.099999999999994</v>
      </c>
      <c r="V191" s="192" t="s">
        <v>409</v>
      </c>
      <c r="W191" s="192" t="s">
        <v>409</v>
      </c>
      <c r="X191" s="192" t="s">
        <v>409</v>
      </c>
      <c r="Y191" s="192">
        <v>0</v>
      </c>
      <c r="Z191" s="192">
        <v>-100</v>
      </c>
      <c r="AA191" s="34"/>
      <c r="AB191" s="34"/>
      <c r="AC191" s="192"/>
      <c r="AD191" s="192"/>
      <c r="AE191" s="192"/>
      <c r="AF191" s="192"/>
      <c r="AG191" s="192"/>
      <c r="AH191" s="192"/>
    </row>
    <row r="192" spans="1:34" x14ac:dyDescent="0.2">
      <c r="A192" s="84">
        <v>185</v>
      </c>
      <c r="B192" s="84" t="str">
        <f ca="1"/>
        <v>Sint Maarten (Dutch part)</v>
      </c>
      <c r="C192" s="84" t="str">
        <f ca="1"/>
        <v>SXM</v>
      </c>
      <c r="D192" s="219" t="str">
        <f ca="1"/>
        <v>LCN           Latin America &amp; Caribbean</v>
      </c>
      <c r="E192" s="219" t="str">
        <f ca="1"/>
        <v>NA</v>
      </c>
      <c r="F192" s="190" t="str">
        <f t="shared" ca="1" si="14"/>
        <v/>
      </c>
      <c r="G192" s="80">
        <f>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0</v>
      </c>
      <c r="H192" s="80" cm="1">
        <f t="array" ref="H192">IF(
    SUM(IF(
            ISNUMBER(
                IF(
                    $M$4:$AD$4,
                    (M192:AD192),
                    "")),
            1,
            0))
        =0,
    NA(),
    IF(
        Parameters!$D$15=1,
        IF(
            SUM(--(ISNUMBER(IF($M$4:$AD$4=1,(M192:AD192),""))))&gt;0,
            MAX(IF(
                ISNUMBER(M192:AD192),
                IF(
                    M$4:AD$4=1,
                    M192:AD192,
                    ""),
                "")),
            MAX(IF(
                ISNUMBER(M192:AD192),
                IF(
                    M$4:AD$4=2,
                    M192:AD192,
                    ""),
                ""))
        ),
        IF(
            Parameters!$D$16=1,
            IFERROR(
                AVERAGE(IF(
                    ISNUMBER(M192:AD192),
                    IF(
                        M$4:AD$4=1,
                        M192:AD192,
                        ""),
                    "")),
                AVERAGE(IF(
                    ISNUMBER(M192:AD192),
                    IF(
                        M$4:AD$4=2,
                        M192:AD192,
                        ""),
                    ""))
            ),
            IF(
                Parameters!$D$17=1,
                IFERROR(
                    IF(
                        OR(
                            IF(
                                ISNUMBER(M192:AD192),
                                IF(
                                    M$4:AD$4=1,
                                    M192:AD192,
                                    ""),
                                "")
                            =0),
                        0,
                        GEOMEAN(IF(
                            ISNUMBER(M192:AD192),
                            IF(
                                M$4:AD$4=1,
                                M192:AD192,
                                ""),
                            ""))
                    ),
                    IF(
                        OR(IF(
                            ISNUMBER(M192:AD192),
                            IF(
                                M$4:AD$4=2,
                                M192:AD192,
                                ""),
                            "")
                            =0),
                        0,
                        GEOMEAN(IF(
                            ISNUMBER(M192:AD192),
                            IF(
                                M$4:AD$4=2,
                                M192:AD192,
                                ""),
                            "")))
                )
            )
        )
    )
)</f>
        <v>0</v>
      </c>
      <c r="I192" s="191" cm="1">
        <f t="array" ref="I192">IF(
    SUM(IF(
            ISNUMBER(
                IF(
                    $M$5:$AD$5,
                    (M192:AD192),
                    "")),
            1,
            0))
        =0,
    NA(),
    IF(
        Parameters!$D$15=1,
        IF(
            SUM(--(ISNUMBER(IF($M$5:$AD$5=1,(M192:AD192),""))))&gt;0,
            MAX(IF(
                ISNUMBER(M192:AD192),
                IF(
                    M$5:AD$5=1,
                    M192:AD192,
                    ""),
                "")),
            MAX(IF(
                ISNUMBER(M192:AD192),
                IF(
                    M$5:AD$5=2,
                    M192:AD192,
                    ""),
                ""))
        ),
        IF(
            Parameters!$D$16=1,
            IFERROR(
                AVERAGE(IF(
                    ISNUMBER(M192:AD192),
                    IF(
                        M$5:AD$5=1,
                        M192:AD192,
                        ""),
                    "")),
                AVERAGE(IF(
                    ISNUMBER(M192:AD192),
                    IF(
                        M$5:AD$5=2,
                        M192:AD192,
                        ""),
                    ""))
            ),
            IF(
                Parameters!$D$17=1,
                IFERROR(
                    IF(
                        OR(
                            IF(
                                ISNUMBER(M192:AD192),
                                IF(
                                    M$5:AD$5=1,
                                    M192:AD192,
                                    ""),
                                "")
                            =0),
                        0,
                        GEOMEAN(IF(
                            ISNUMBER(M192:AD192),
                            IF(
                                M$5:AD$5=1,
                                M192:AD192,
                                ""),
                            ""))
                    ),
                    IF(
                        OR(IF(
                            ISNUMBER(M192:AD192),
                            IF(
                                M$5:AD$5=2,
                                M192:AD192,
                                ""),
                            "")
                            =0),
                        0,
                        GEOMEAN(IF(
                            ISNUMBER(M192:AD192),
                            IF(
                                M$5:AD$5=2,
                                M192:AD192,
                                ""),
                            "")))
                )
            )
        )
    )
)</f>
        <v>0</v>
      </c>
      <c r="J192" s="242" t="s">
        <v>409</v>
      </c>
      <c r="K192" s="242" t="s">
        <v>409</v>
      </c>
      <c r="L192" s="91" t="s">
        <v>721</v>
      </c>
      <c r="M192" s="192">
        <v>0</v>
      </c>
      <c r="N192" s="192" t="s">
        <v>409</v>
      </c>
      <c r="O192" s="192" t="s">
        <v>409</v>
      </c>
      <c r="P192" s="192">
        <v>0</v>
      </c>
      <c r="Q192" s="192" t="s">
        <v>409</v>
      </c>
      <c r="R192" s="192" t="s">
        <v>409</v>
      </c>
      <c r="S192" s="192" t="s">
        <v>409</v>
      </c>
      <c r="T192" s="192" t="s">
        <v>409</v>
      </c>
      <c r="U192" s="192" t="s">
        <v>409</v>
      </c>
      <c r="V192" s="192" t="s">
        <v>409</v>
      </c>
      <c r="W192" s="192" t="s">
        <v>409</v>
      </c>
      <c r="X192" s="192" t="s">
        <v>409</v>
      </c>
      <c r="Y192" s="192" t="s">
        <v>409</v>
      </c>
      <c r="Z192" s="192" t="s">
        <v>409</v>
      </c>
      <c r="AA192" s="34"/>
      <c r="AB192" s="34"/>
      <c r="AC192" s="192"/>
      <c r="AD192" s="192"/>
      <c r="AE192" s="192"/>
      <c r="AF192" s="192"/>
      <c r="AG192" s="192"/>
      <c r="AH192" s="192"/>
    </row>
    <row r="193" spans="1:44" x14ac:dyDescent="0.2">
      <c r="A193" s="84">
        <v>186</v>
      </c>
      <c r="B193" s="84" t="str">
        <f ca="1"/>
        <v>Seychelles</v>
      </c>
      <c r="C193" s="84" t="str">
        <f ca="1"/>
        <v>SYC</v>
      </c>
      <c r="D193" s="219" t="str">
        <f ca="1"/>
        <v>SSF           Sub-Saharan Africa</v>
      </c>
      <c r="E193" s="219" t="str">
        <f ca="1"/>
        <v>IBRD</v>
      </c>
      <c r="F193" s="190" t="str">
        <f t="shared" ca="1" si="14"/>
        <v/>
      </c>
      <c r="G193" s="80">
        <f>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$M$4:$AD$4,
                    (M193:AD193),
                    "")),
            1,
            0))
        =0,
    NA(),
    IF(
        Parameters!$D$15=1,
        IF(
            SUM(--(ISNUMBER(IF($M$4:$AD$4=1,(M193:AD193),""))))&gt;0,
            MAX(IF(
                ISNUMBER(M193:AD193),
                IF(
                    M$4:AD$4=1,
                    M193:AD193,
                    ""),
                "")),
            MAX(IF(
                ISNUMBER(M193:AD193),
                IF(
                    M$4:AD$4=2,
                    M193:AD193,
                    ""),
                ""))
        ),
        IF(
            Parameters!$D$16=1,
            IFERROR(
                AVERAGE(IF(
                    ISNUMBER(M193:AD193),
                    IF(
                        M$4:AD$4=1,
                        M193:AD193,
                        ""),
                    "")),
                AVERAGE(IF(
                    ISNUMBER(M193:AD193),
                    IF(
                        M$4:AD$4=2,
                        M193:AD193,
                        ""),
                    ""))
            ),
            IF(
                Parameters!$D$17=1,
                IFERROR(
                    IF(
                        OR(
                            IF(
                                ISNUMBER(M193:AD193),
                                IF(
                                    M$4:AD$4=1,
                                    M193:AD193,
                                    ""),
                                "")
                            =0),
                        0,
                        GEOMEAN(IF(
                            ISNUMBER(M193:AD193),
                            IF(
                                M$4:AD$4=1,
                                M193:AD193,
                                ""),
                            ""))
                    ),
                    IF(
                        OR(IF(
                            ISNUMBER(M193:AD193),
                            IF(
                                M$4:AD$4=2,
                                M193:AD193,
                                ""),
                            "")
                            =0),
                        0,
                        GEOMEAN(IF(
                            ISNUMBER(M193:AD193),
                            IF(
                                M$4:AD$4=2,
                                M193:AD193,
                                ""),
                            "")))
                )
            )
        )
    )
)</f>
        <v>0</v>
      </c>
      <c r="I193" s="191" cm="1">
        <f t="array" ref="I193">IF(
    SUM(IF(
            ISNUMBER(
                IF(
                    $M$5:$AD$5,
                    (M193:AD193),
                    "")),
            1,
            0))
        =0,
    NA(),
    IF(
        Parameters!$D$15=1,
        IF(
            SUM(--(ISNUMBER(IF($M$5:$AD$5=1,(M193:AD193),""))))&gt;0,
            MAX(IF(
                ISNUMBER(M193:AD193),
                IF(
                    M$5:AD$5=1,
                    M193:AD193,
                    ""),
                "")),
            MAX(IF(
                ISNUMBER(M193:AD193),
                IF(
                    M$5:AD$5=2,
                    M193:AD193,
                    ""),
                ""))
        ),
        IF(
            Parameters!$D$16=1,
            IFERROR(
                AVERAGE(IF(
                    ISNUMBER(M193:AD193),
                    IF(
                        M$5:AD$5=1,
                        M193:AD193,
                        ""),
                    "")),
                AVERAGE(IF(
                    ISNUMBER(M193:AD193),
                    IF(
                        M$5:AD$5=2,
                        M193:AD193,
                        ""),
                    ""))
            ),
            IF(
                Parameters!$D$17=1,
                IFERROR(
                    IF(
                        OR(
                            IF(
                                ISNUMBER(M193:AD193),
                                IF(
                                    M$5:AD$5=1,
                                    M193:AD193,
                                    ""),
                                "")
                            =0),
                        0,
                        GEOMEAN(IF(
                            ISNUMBER(M193:AD193),
                            IF(
                                M$5:AD$5=1,
                                M193:AD193,
                                ""),
                            ""))
                    ),
                    IF(
                        OR(IF(
                            ISNUMBER(M193:AD193),
                            IF(
                                M$5:AD$5=2,
                                M193:AD193,
                                ""),
                            "")
                            =0),
                        0,
                        GEOMEAN(IF(
                            ISNUMBER(M193:AD193),
                            IF(
                                M$5:AD$5=2,
                                M193:AD193,
                                ""),
                            "")))
                )
            )
        )
    )
)</f>
        <v>0</v>
      </c>
      <c r="J193" s="242">
        <v>45103</v>
      </c>
      <c r="K193" s="242">
        <v>44860</v>
      </c>
      <c r="L193" s="91" t="s">
        <v>315</v>
      </c>
      <c r="M193" s="192">
        <v>0</v>
      </c>
      <c r="N193" s="192">
        <v>0</v>
      </c>
      <c r="O193" s="192" t="s">
        <v>409</v>
      </c>
      <c r="P193" s="192">
        <v>0</v>
      </c>
      <c r="Q193" s="192" t="s">
        <v>409</v>
      </c>
      <c r="R193" s="192">
        <v>0</v>
      </c>
      <c r="S193" s="192" t="s">
        <v>409</v>
      </c>
      <c r="T193" s="192" t="s">
        <v>409</v>
      </c>
      <c r="U193" s="192">
        <v>53.3</v>
      </c>
      <c r="V193" s="192" t="s">
        <v>409</v>
      </c>
      <c r="W193" s="192" t="s">
        <v>409</v>
      </c>
      <c r="X193" s="192" t="s">
        <v>409</v>
      </c>
      <c r="Y193" s="192">
        <v>0</v>
      </c>
      <c r="Z193" s="192" t="s">
        <v>409</v>
      </c>
      <c r="AA193" s="34"/>
      <c r="AB193" s="34"/>
      <c r="AC193" s="192"/>
      <c r="AD193" s="192"/>
      <c r="AE193" s="192"/>
      <c r="AF193" s="192"/>
      <c r="AG193" s="192"/>
      <c r="AH193" s="192"/>
    </row>
    <row r="194" spans="1:44" x14ac:dyDescent="0.2">
      <c r="A194" s="84">
        <v>187</v>
      </c>
      <c r="B194" s="84" t="str">
        <f ca="1"/>
        <v>Syrian Arab Republic</v>
      </c>
      <c r="C194" s="84" t="str">
        <f ca="1"/>
        <v>SYR</v>
      </c>
      <c r="D194" s="219" t="str">
        <f ca="1"/>
        <v>MEA           Middle East &amp; North Africa</v>
      </c>
      <c r="E194" s="219" t="str">
        <f ca="1"/>
        <v>IDA</v>
      </c>
      <c r="F194" s="190" t="str">
        <f t="shared" ca="1" si="14"/>
        <v/>
      </c>
      <c r="G194" s="80">
        <f>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0</v>
      </c>
      <c r="H194" s="80" cm="1">
        <f t="array" ref="H194">IF(
    SUM(IF(
            ISNUMBER(
                IF(
                    $M$4:$AD$4,
                    (M194:AD194),
                    "")),
            1,
            0))
        =0,
    NA(),
    IF(
        Parameters!$D$15=1,
        IF(
            SUM(--(ISNUMBER(IF($M$4:$AD$4=1,(M194:AD194),""))))&gt;0,
            MAX(IF(
                ISNUMBER(M194:AD194),
                IF(
                    M$4:AD$4=1,
                    M194:AD194,
                    ""),
                "")),
            MAX(IF(
                ISNUMBER(M194:AD194),
                IF(
                    M$4:AD$4=2,
                    M194:AD194,
                    ""),
                ""))
        ),
        IF(
            Parameters!$D$16=1,
            IFERROR(
                AVERAGE(IF(
                    ISNUMBER(M194:AD194),
                    IF(
                        M$4:AD$4=1,
                        M194:AD194,
                        ""),
                    "")),
                AVERAGE(IF(
                    ISNUMBER(M194:AD194),
                    IF(
                        M$4:AD$4=2,
                        M194:AD194,
                        ""),
                    ""))
            ),
            IF(
                Parameters!$D$17=1,
                IFERROR(
                    IF(
                        OR(
                            IF(
                                ISNUMBER(M194:AD194),
                                IF(
                                    M$4:AD$4=1,
                                    M194:AD194,
                                    ""),
                                "")
                            =0),
                        0,
                        GEOMEAN(IF(
                            ISNUMBER(M194:AD194),
                            IF(
                                M$4:AD$4=1,
                                M194:AD194,
                                ""),
                            ""))
                    ),
                    IF(
                        OR(IF(
                            ISNUMBER(M194:AD194),
                            IF(
                                M$4:AD$4=2,
                                M194:AD194,
                                ""),
                            "")
                            =0),
                        0,
                        GEOMEAN(IF(
                            ISNUMBER(M194:AD194),
                            IF(
                                M$4:AD$4=2,
                                M194:AD194,
                                ""),
                            "")))
                )
            )
        )
    )
)</f>
        <v>10</v>
      </c>
      <c r="I194" s="191" cm="1">
        <f t="array" ref="I194">IF(
    SUM(IF(
            ISNUMBER(
                IF(
                    $M$5:$AD$5,
                    (M194:AD194),
                    "")),
            1,
            0))
        =0,
    NA(),
    IF(
        Parameters!$D$15=1,
        IF(
            SUM(--(ISNUMBER(IF($M$5:$AD$5=1,(M194:AD194),""))))&gt;0,
            MAX(IF(
                ISNUMBER(M194:AD194),
                IF(
                    M$5:AD$5=1,
                    M194:AD194,
                    ""),
                "")),
            MAX(IF(
                ISNUMBER(M194:AD194),
                IF(
                    M$5:AD$5=2,
                    M194:AD194,
                    ""),
                ""))
        ),
        IF(
            Parameters!$D$16=1,
            IFERROR(
                AVERAGE(IF(
                    ISNUMBER(M194:AD194),
                    IF(
                        M$5:AD$5=1,
                        M194:AD194,
                        ""),
                    "")),
                AVERAGE(IF(
                    ISNUMBER(M194:AD194),
                    IF(
                        M$5:AD$5=2,
                        M194:AD194,
                        ""),
                    ""))
            ),
            IF(
                Parameters!$D$17=1,
                IFERROR(
                    IF(
                        OR(
                            IF(
                                ISNUMBER(M194:AD194),
                                IF(
                                    M$5:AD$5=1,
                                    M194:AD194,
                                    ""),
                                "")
                            =0),
                        0,
                        GEOMEAN(IF(
                            ISNUMBER(M194:AD194),
                            IF(
                                M$5:AD$5=1,
                                M194:AD194,
                                ""),
                            ""))
                    ),
                    IF(
                        OR(IF(
                            ISNUMBER(M194:AD194),
                            IF(
                                M$5:AD$5=2,
                                M194:AD194,
                                ""),
                            "")
                            =0),
                        0,
                        GEOMEAN(IF(
                            ISNUMBER(M194:AD194),
                            IF(
                                M$5:AD$5=2,
                                M194:AD194,
                                ""),
                            "")))
                )
            )
        )
    )
)</f>
        <v>0</v>
      </c>
      <c r="J194" s="242">
        <v>44778</v>
      </c>
      <c r="K194" s="242">
        <v>44753</v>
      </c>
      <c r="L194" s="91" t="s">
        <v>316</v>
      </c>
      <c r="M194" s="192">
        <v>10</v>
      </c>
      <c r="N194" s="192">
        <v>9.9929440818486395</v>
      </c>
      <c r="O194" s="192">
        <v>0</v>
      </c>
      <c r="P194" s="192">
        <v>0</v>
      </c>
      <c r="Q194" s="192" t="s">
        <v>409</v>
      </c>
      <c r="R194" s="192">
        <v>0</v>
      </c>
      <c r="S194" s="192">
        <v>0</v>
      </c>
      <c r="T194" s="192" t="s">
        <v>622</v>
      </c>
      <c r="U194" s="192">
        <v>107.1</v>
      </c>
      <c r="V194" s="192">
        <v>-1.6018037521556601</v>
      </c>
      <c r="W194" s="192" t="s">
        <v>409</v>
      </c>
      <c r="X194" s="192" t="s">
        <v>409</v>
      </c>
      <c r="Y194" s="192">
        <v>0</v>
      </c>
      <c r="Z194" s="192">
        <v>-100</v>
      </c>
      <c r="AA194" s="34"/>
      <c r="AB194" s="34"/>
      <c r="AC194" s="192"/>
      <c r="AD194" s="192"/>
      <c r="AE194" s="192"/>
      <c r="AF194" s="192"/>
      <c r="AG194" s="192"/>
      <c r="AH194" s="192"/>
    </row>
    <row r="195" spans="1:44" x14ac:dyDescent="0.2">
      <c r="A195" s="84">
        <v>188</v>
      </c>
      <c r="B195" s="84" t="str">
        <f ca="1"/>
        <v>Turks and Caicos Islands</v>
      </c>
      <c r="C195" s="84" t="str">
        <f ca="1"/>
        <v>TCA</v>
      </c>
      <c r="D195" s="219" t="str">
        <f ca="1"/>
        <v>LCN           Latin America &amp; Caribbean</v>
      </c>
      <c r="E195" s="219" t="str">
        <f ca="1"/>
        <v>NA</v>
      </c>
      <c r="F195" s="190" t="str">
        <f t="shared" ca="1" si="14"/>
        <v/>
      </c>
      <c r="G195" s="80">
        <f>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0</v>
      </c>
      <c r="H195" s="80" cm="1">
        <f t="array" ref="H195">IF(
    SUM(IF(
            ISNUMBER(
                IF(
                    $M$4:$AD$4,
                    (M195:AD195),
                    "")),
            1,
            0))
        =0,
    NA(),
    IF(
        Parameters!$D$15=1,
        IF(
            SUM(--(ISNUMBER(IF($M$4:$AD$4=1,(M195:AD195),""))))&gt;0,
            MAX(IF(
                ISNUMBER(M195:AD195),
                IF(
                    M$4:AD$4=1,
                    M195:AD195,
                    ""),
                "")),
            MAX(IF(
                ISNUMBER(M195:AD195),
                IF(
                    M$4:AD$4=2,
                    M195:AD195,
                    ""),
                ""))
        ),
        IF(
            Parameters!$D$16=1,
            IFERROR(
                AVERAGE(IF(
                    ISNUMBER(M195:AD195),
                    IF(
                        M$4:AD$4=1,
                        M195:AD195,
                        ""),
                    "")),
                AVERAGE(IF(
                    ISNUMBER(M195:AD195),
                    IF(
                        M$4:AD$4=2,
                        M195:AD195,
                        ""),
                    ""))
            ),
            IF(
                Parameters!$D$17=1,
                IFERROR(
                    IF(
                        OR(
                            IF(
                                ISNUMBER(M195:AD195),
                                IF(
                                    M$4:AD$4=1,
                                    M195:AD195,
                                    ""),
                                "")
                            =0),
                        0,
                        GEOMEAN(IF(
                            ISNUMBER(M195:AD195),
                            IF(
                                M$4:AD$4=1,
                                M195:AD195,
                                ""),
                            ""))
                    ),
                    IF(
                        OR(IF(
                            ISNUMBER(M195:AD195),
                            IF(
                                M$4:AD$4=2,
                                M195:AD195,
                                ""),
                            "")
                            =0),
                        0,
                        GEOMEAN(IF(
                            ISNUMBER(M195:AD195),
                            IF(
                                M$4:AD$4=2,
                                M195:AD195,
                                ""),
                            "")))
                )
            )
        )
    )
)</f>
        <v>0</v>
      </c>
      <c r="I195" s="191" cm="1">
        <f t="array" ref="I195">IF(
    SUM(IF(
            ISNUMBER(
                IF(
                    $M$5:$AD$5,
                    (M195:AD195),
                    "")),
            1,
            0))
        =0,
    NA(),
    IF(
        Parameters!$D$15=1,
        IF(
            SUM(--(ISNUMBER(IF($M$5:$AD$5=1,(M195:AD195),""))))&gt;0,
            MAX(IF(
                ISNUMBER(M195:AD195),
                IF(
                    M$5:AD$5=1,
                    M195:AD195,
                    ""),
                "")),
            MAX(IF(
                ISNUMBER(M195:AD195),
                IF(
                    M$5:AD$5=2,
                    M195:AD195,
                    ""),
                ""))
        ),
        IF(
            Parameters!$D$16=1,
            IFERROR(
                AVERAGE(IF(
                    ISNUMBER(M195:AD195),
                    IF(
                        M$5:AD$5=1,
                        M195:AD195,
                        ""),
                    "")),
                AVERAGE(IF(
                    ISNUMBER(M195:AD195),
                    IF(
                        M$5:AD$5=2,
                        M195:AD195,
                        ""),
                    ""))
            ),
            IF(
                Parameters!$D$17=1,
                IFERROR(
                    IF(
                        OR(
                            IF(
                                ISNUMBER(M195:AD195),
                                IF(
                                    M$5:AD$5=1,
                                    M195:AD195,
                                    ""),
                                "")
                            =0),
                        0,
                        GEOMEAN(IF(
                            ISNUMBER(M195:AD195),
                            IF(
                                M$5:AD$5=1,
                                M195:AD195,
                                ""),
                            ""))
                    ),
                    IF(
                        OR(IF(
                            ISNUMBER(M195:AD195),
                            IF(
                                M$5:AD$5=2,
                                M195:AD195,
                                ""),
                            "")
                            =0),
                        0,
                        GEOMEAN(IF(
                            ISNUMBER(M195:AD195),
                            IF(
                                M$5:AD$5=2,
                                M195:AD195,
                                ""),
                            "")))
                )
            )
        )
    )
)</f>
        <v>0</v>
      </c>
      <c r="J195" s="242" t="s">
        <v>409</v>
      </c>
      <c r="K195" s="242" t="s">
        <v>409</v>
      </c>
      <c r="L195" s="91" t="s">
        <v>722</v>
      </c>
      <c r="M195" s="192">
        <v>0</v>
      </c>
      <c r="N195" s="192" t="s">
        <v>409</v>
      </c>
      <c r="O195" s="192" t="s">
        <v>409</v>
      </c>
      <c r="P195" s="192">
        <v>0</v>
      </c>
      <c r="Q195" s="192" t="s">
        <v>409</v>
      </c>
      <c r="R195" s="192" t="s">
        <v>409</v>
      </c>
      <c r="S195" s="192" t="s">
        <v>409</v>
      </c>
      <c r="T195" s="192" t="s">
        <v>409</v>
      </c>
      <c r="U195" s="192" t="s">
        <v>409</v>
      </c>
      <c r="V195" s="192" t="s">
        <v>409</v>
      </c>
      <c r="W195" s="192" t="s">
        <v>409</v>
      </c>
      <c r="X195" s="192" t="s">
        <v>409</v>
      </c>
      <c r="Y195" s="192" t="s">
        <v>409</v>
      </c>
      <c r="Z195" s="192" t="s">
        <v>409</v>
      </c>
      <c r="AA195" s="34"/>
      <c r="AB195" s="34"/>
      <c r="AC195" s="192"/>
      <c r="AD195" s="192"/>
      <c r="AE195" s="192"/>
      <c r="AF195" s="192"/>
      <c r="AG195" s="192"/>
      <c r="AH195" s="192"/>
    </row>
    <row r="196" spans="1:44" x14ac:dyDescent="0.2">
      <c r="A196" s="84">
        <v>189</v>
      </c>
      <c r="B196" s="84" t="str">
        <f ca="1"/>
        <v>Chad</v>
      </c>
      <c r="C196" s="84" t="str">
        <f ca="1"/>
        <v>TCD</v>
      </c>
      <c r="D196" s="219" t="str">
        <f ca="1"/>
        <v>SSF           Sub-Saharan Africa</v>
      </c>
      <c r="E196" s="219" t="str">
        <f ca="1"/>
        <v>IDA</v>
      </c>
      <c r="F196" s="190" t="str">
        <f t="shared" ca="1" si="14"/>
        <v/>
      </c>
      <c r="G196" s="80">
        <f>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5.9761430466719503</v>
      </c>
      <c r="H196" s="80" cm="1">
        <f t="array" ref="H196">IF(
    SUM(IF(
            ISNUMBER(
                IF(
                    $M$4:$AD$4,
                    (M196:AD196),
                    "")),
            1,
            0))
        =0,
    NA(),
    IF(
        Parameters!$D$15=1,
        IF(
            SUM(--(ISNUMBER(IF($M$4:$AD$4=1,(M196:AD196),""))))&gt;0,
            MAX(IF(
                ISNUMBER(M196:AD196),
                IF(
                    M$4:AD$4=1,
                    M196:AD196,
                    ""),
                "")),
            MAX(IF(
                ISNUMBER(M196:AD196),
                IF(
                    M$4:AD$4=2,
                    M196:AD196,
                    ""),
                ""))
        ),
        IF(
            Parameters!$D$16=1,
            IFERROR(
                AVERAGE(IF(
                    ISNUMBER(M196:AD196),
                    IF(
                        M$4:AD$4=1,
                        M196:AD196,
                        ""),
                    "")),
                AVERAGE(IF(
                    ISNUMBER(M196:AD196),
                    IF(
                        M$4:AD$4=2,
                        M196:AD196,
                        ""),
                    ""))
            ),
            IF(
                Parameters!$D$17=1,
                IFERROR(
                    IF(
                        OR(
                            IF(
                                ISNUMBER(M196:AD196),
                                IF(
                                    M$4:AD$4=1,
                                    M196:AD196,
                                    ""),
                                "")
                            =0),
                        0,
                        GEOMEAN(IF(
                            ISNUMBER(M196:AD196),
                            IF(
                                M$4:AD$4=1,
                                M196:AD196,
                                ""),
                            ""))
                    ),
                    IF(
                        OR(IF(
                            ISNUMBER(M196:AD196),
                            IF(
                                M$4:AD$4=2,
                                M196:AD196,
                                ""),
                            "")
                            =0),
                        0,
                        GEOMEAN(IF(
                            ISNUMBER(M196:AD196),
                            IF(
                                M$4:AD$4=2,
                                M196:AD196,
                                ""),
                            "")))
                )
            )
        )
    )
)</f>
        <v>10</v>
      </c>
      <c r="I196" s="191" cm="1">
        <f t="array" ref="I196">IF(
    SUM(IF(
            ISNUMBER(
                IF(
                    $M$5:$AD$5,
                    (M196:AD196),
                    "")),
            1,
            0))
        =0,
    NA(),
    IF(
        Parameters!$D$15=1,
        IF(
            SUM(--(ISNUMBER(IF($M$5:$AD$5=1,(M196:AD196),""))))&gt;0,
            MAX(IF(
                ISNUMBER(M196:AD196),
                IF(
                    M$5:AD$5=1,
                    M196:AD196,
                    ""),
                "")),
            MAX(IF(
                ISNUMBER(M196:AD196),
                IF(
                    M$5:AD$5=2,
                    M196:AD196,
                    ""),
                ""))
        ),
        IF(
            Parameters!$D$16=1,
            IFERROR(
                AVERAGE(IF(
                    ISNUMBER(M196:AD196),
                    IF(
                        M$5:AD$5=1,
                        M196:AD196,
                        ""),
                    "")),
                AVERAGE(IF(
                    ISNUMBER(M196:AD196),
                    IF(
                        M$5:AD$5=2,
                        M196:AD196,
                        ""),
                    ""))
            ),
            IF(
                Parameters!$D$17=1,
                IFERROR(
                    IF(
                        OR(
                            IF(
                                ISNUMBER(M196:AD196),
                                IF(
                                    M$5:AD$5=1,
                                    M196:AD196,
                                    ""),
                                "")
                            =0),
                        0,
                        GEOMEAN(IF(
                            ISNUMBER(M196:AD196),
                            IF(
                                M$5:AD$5=1,
                                M196:AD196,
                                ""),
                            ""))
                    ),
                    IF(
                        OR(IF(
                            ISNUMBER(M196:AD196),
                            IF(
                                M$5:AD$5=2,
                                M196:AD196,
                                ""),
                            "")
                            =0),
                        0,
                        GEOMEAN(IF(
                            ISNUMBER(M196:AD196),
                            IF(
                                M$5:AD$5=2,
                                M196:AD196,
                                ""),
                            "")))
                )
            )
        )
    )
)</f>
        <v>3.5714285714285499</v>
      </c>
      <c r="J196" s="242">
        <v>44778</v>
      </c>
      <c r="K196" s="242">
        <v>44753</v>
      </c>
      <c r="L196" s="91" t="s">
        <v>318</v>
      </c>
      <c r="M196" s="192">
        <v>10</v>
      </c>
      <c r="N196" s="192">
        <v>9.4417004762744696</v>
      </c>
      <c r="O196" s="192">
        <v>0.142262037258202</v>
      </c>
      <c r="P196" s="192">
        <v>0</v>
      </c>
      <c r="Q196" s="192" t="s">
        <v>409</v>
      </c>
      <c r="R196" s="192">
        <v>3.5714285714285499</v>
      </c>
      <c r="S196" s="192">
        <v>0</v>
      </c>
      <c r="T196" s="192" t="s">
        <v>623</v>
      </c>
      <c r="U196" s="192">
        <v>104.6</v>
      </c>
      <c r="V196" s="192">
        <v>1.4226203725820201E-2</v>
      </c>
      <c r="W196" s="192" t="s">
        <v>409</v>
      </c>
      <c r="X196" s="192" t="s">
        <v>409</v>
      </c>
      <c r="Y196" s="192">
        <v>7.1428571428571105E-2</v>
      </c>
      <c r="Z196" s="192">
        <v>-100</v>
      </c>
      <c r="AA196" s="34"/>
      <c r="AB196" s="34"/>
      <c r="AC196" s="192"/>
      <c r="AD196" s="192"/>
      <c r="AE196" s="192"/>
      <c r="AF196" s="192"/>
      <c r="AG196" s="192"/>
      <c r="AH196" s="192"/>
    </row>
    <row r="197" spans="1:44" x14ac:dyDescent="0.2">
      <c r="A197" s="84">
        <v>190</v>
      </c>
      <c r="B197" s="84" t="str">
        <f ca="1"/>
        <v>Togo</v>
      </c>
      <c r="C197" s="84" t="str">
        <f ca="1"/>
        <v>TGO</v>
      </c>
      <c r="D197" s="219" t="str">
        <f ca="1"/>
        <v>SSF           Sub-Saharan Africa</v>
      </c>
      <c r="E197" s="219" t="str">
        <f ca="1"/>
        <v>IDA</v>
      </c>
      <c r="F197" s="190" t="str">
        <f t="shared" ref="F197:F225" ca="1" si="15">IF(L197 &lt;&gt; C197, "Countries don't match", "")</f>
        <v/>
      </c>
      <c r="G197" s="80">
        <f>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2.8285874901576951</v>
      </c>
      <c r="H197" s="80" cm="1">
        <f t="array" ref="H197">IF(
    SUM(IF(
            ISNUMBER(
                IF(
                    $M$4:$AD$4,
                    (M197:AD197),
                    "")),
            1,
            0))
        =0,
    NA(),
    IF(
        Parameters!$D$15=1,
        IF(
            SUM(--(ISNUMBER(IF($M$4:$AD$4=1,(M197:AD197),""))))&gt;0,
            MAX(IF(
                ISNUMBER(M197:AD197),
                IF(
                    M$4:AD$4=1,
                    M197:AD197,
                    ""),
                "")),
            MAX(IF(
                ISNUMBER(M197:AD197),
                IF(
                    M$4:AD$4=2,
                    M197:AD197,
                    ""),
                ""))
        ),
        IF(
            Parameters!$D$16=1,
            IFERROR(
                AVERAGE(IF(
                    ISNUMBER(M197:AD197),
                    IF(
                        M$4:AD$4=1,
                        M197:AD197,
                        ""),
                    "")),
                AVERAGE(IF(
                    ISNUMBER(M197:AD197),
                    IF(
                        M$4:AD$4=2,
                        M197:AD197,
                        ""),
                    ""))
            ),
            IF(
                Parameters!$D$17=1,
                IFERROR(
                    IF(
                        OR(
                            IF(
                                ISNUMBER(M197:AD197),
                                IF(
                                    M$4:AD$4=1,
                                    M197:AD197,
                                    ""),
                                "")
                            =0),
                        0,
                        GEOMEAN(IF(
                            ISNUMBER(M197:AD197),
                            IF(
                                M$4:AD$4=1,
                                M197:AD197,
                                ""),
                            ""))
                    ),
                    IF(
                        OR(IF(
                            ISNUMBER(M197:AD197),
                            IF(
                                M$4:AD$4=2,
                                M197:AD197,
                                ""),
                            "")
                            =0),
                        0,
                        GEOMEAN(IF(
                            ISNUMBER(M197:AD197),
                            IF(
                                M$4:AD$4=2,
                                M197:AD197,
                                ""),
                            "")))
                )
            )
        )
    )
)</f>
        <v>4.4805080261068904</v>
      </c>
      <c r="I197" s="191" cm="1">
        <f t="array" ref="I197">IF(
    SUM(IF(
            ISNUMBER(
                IF(
                    $M$5:$AD$5,
                    (M197:AD197),
                    "")),
            1,
            0))
        =0,
    NA(),
    IF(
        Parameters!$D$15=1,
        IF(
            SUM(--(ISNUMBER(IF($M$5:$AD$5=1,(M197:AD197),""))))&gt;0,
            MAX(IF(
                ISNUMBER(M197:AD197),
                IF(
                    M$5:AD$5=1,
                    M197:AD197,
                    ""),
                "")),
            MAX(IF(
                ISNUMBER(M197:AD197),
                IF(
                    M$5:AD$5=2,
                    M197:AD197,
                    ""),
                ""))
        ),
        IF(
            Parameters!$D$16=1,
            IFERROR(
                AVERAGE(IF(
                    ISNUMBER(M197:AD197),
                    IF(
                        M$5:AD$5=1,
                        M197:AD197,
                        ""),
                    "")),
                AVERAGE(IF(
                    ISNUMBER(M197:AD197),
                    IF(
                        M$5:AD$5=2,
                        M197:AD197,
                        ""),
                    ""))
            ),
            IF(
                Parameters!$D$17=1,
                IFERROR(
                    IF(
                        OR(
                            IF(
                                ISNUMBER(M197:AD197),
                                IF(
                                    M$5:AD$5=1,
                                    M197:AD197,
                                    ""),
                                "")
                            =0),
                        0,
                        GEOMEAN(IF(
                            ISNUMBER(M197:AD197),
                            IF(
                                M$5:AD$5=1,
                                M197:AD197,
                                ""),
                            ""))
                    ),
                    IF(
                        OR(IF(
                            ISNUMBER(M197:AD197),
                            IF(
                                M$5:AD$5=2,
                                M197:AD197,
                                ""),
                            "")
                            =0),
                        0,
                        GEOMEAN(IF(
                            ISNUMBER(M197:AD197),
                            IF(
                                M$5:AD$5=2,
                                M197:AD197,
                                ""),
                            "")))
                )
            )
        )
    )
)</f>
        <v>1.78571428571429</v>
      </c>
      <c r="J197" s="242">
        <v>45103</v>
      </c>
      <c r="K197" s="242">
        <v>45142</v>
      </c>
      <c r="L197" s="91" t="s">
        <v>320</v>
      </c>
      <c r="M197" s="193">
        <v>0</v>
      </c>
      <c r="N197" s="193">
        <v>4.4805080261068904</v>
      </c>
      <c r="O197" s="193">
        <v>0</v>
      </c>
      <c r="P197" s="193">
        <v>0</v>
      </c>
      <c r="Q197" s="193" t="s">
        <v>409</v>
      </c>
      <c r="R197" s="193">
        <v>1.78571428571429</v>
      </c>
      <c r="S197" s="193">
        <v>0</v>
      </c>
      <c r="T197" s="193" t="s">
        <v>409</v>
      </c>
      <c r="U197" s="192">
        <v>82.1</v>
      </c>
      <c r="V197" s="192">
        <v>0.14965057763256701</v>
      </c>
      <c r="W197" s="192" t="s">
        <v>409</v>
      </c>
      <c r="X197" s="192" t="s">
        <v>409</v>
      </c>
      <c r="Y197" s="192">
        <v>3.5714285714285803E-2</v>
      </c>
      <c r="Z197" s="192">
        <v>-100</v>
      </c>
      <c r="AA197" s="34"/>
      <c r="AB197" s="34"/>
      <c r="AC197" s="193"/>
      <c r="AD197" s="193"/>
      <c r="AE197" s="193"/>
      <c r="AF197" s="193"/>
      <c r="AG197" s="193"/>
      <c r="AH197" s="193"/>
    </row>
    <row r="198" spans="1:44" x14ac:dyDescent="0.2">
      <c r="A198" s="84">
        <v>191</v>
      </c>
      <c r="B198" s="84" t="str">
        <f ca="1"/>
        <v>Thailand</v>
      </c>
      <c r="C198" s="84" t="str">
        <f ca="1"/>
        <v>THA</v>
      </c>
      <c r="D198" s="84" t="str">
        <f ca="1"/>
        <v>EAS           East Asia &amp; Pacific</v>
      </c>
      <c r="E198" s="84" t="str">
        <f ca="1"/>
        <v>IBRD</v>
      </c>
      <c r="F198" s="190" t="str">
        <f t="shared" ca="1" si="15"/>
        <v/>
      </c>
      <c r="G198" s="80">
        <f>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0</v>
      </c>
      <c r="H198" s="80" cm="1">
        <f t="array" ref="H198">IF(
    SUM(IF(
            ISNUMBER(
                IF(
                    $M$4:$AD$4,
                    (M198:AD198),
                    "")),
            1,
            0))
        =0,
    NA(),
    IF(
        Parameters!$D$15=1,
        IF(
            SUM(--(ISNUMBER(IF($M$4:$AD$4=1,(M198:AD198),""))))&gt;0,
            MAX(IF(
                ISNUMBER(M198:AD198),
                IF(
                    M$4:AD$4=1,
                    M198:AD198,
                    ""),
                "")),
            MAX(IF(
                ISNUMBER(M198:AD198),
                IF(
                    M$4:AD$4=2,
                    M198:AD198,
                    ""),
                ""))
        ),
        IF(
            Parameters!$D$16=1,
            IFERROR(
                AVERAGE(IF(
                    ISNUMBER(M198:AD198),
                    IF(
                        M$4:AD$4=1,
                        M198:AD198,
                        ""),
                    "")),
                AVERAGE(IF(
                    ISNUMBER(M198:AD198),
                    IF(
                        M$4:AD$4=2,
                        M198:AD198,
                        ""),
                    ""))
            ),
            IF(
                Parameters!$D$17=1,
                IFERROR(
                    IF(
                        OR(
                            IF(
                                ISNUMBER(M198:AD198),
                                IF(
                                    M$4:AD$4=1,
                                    M198:AD198,
                                    ""),
                                "")
                            =0),
                        0,
                        GEOMEAN(IF(
                            ISNUMBER(M198:AD198),
                            IF(
                                M$4:AD$4=1,
                                M198:AD198,
                                ""),
                            ""))
                    ),
                    IF(
                        OR(IF(
                            ISNUMBER(M198:AD198),
                            IF(
                                M$4:AD$4=2,
                                M198:AD198,
                                ""),
                            "")
                            =0),
                        0,
                        GEOMEAN(IF(
                            ISNUMBER(M198:AD198),
                            IF(
                                M$4:AD$4=2,
                                M198:AD198,
                                ""),
                            "")))
                )
            )
        )
    )
)</f>
        <v>1.37149409066854</v>
      </c>
      <c r="I198" s="191" cm="1">
        <f t="array" ref="I198">IF(
    SUM(IF(
            ISNUMBER(
                IF(
                    $M$5:$AD$5,
                    (M198:AD198),
                    "")),
            1,
            0))
        =0,
    NA(),
    IF(
        Parameters!$D$15=1,
        IF(
            SUM(--(ISNUMBER(IF($M$5:$AD$5=1,(M198:AD198),""))))&gt;0,
            MAX(IF(
                ISNUMBER(M198:AD198),
                IF(
                    M$5:AD$5=1,
                    M198:AD198,
                    ""),
                "")),
            MAX(IF(
                ISNUMBER(M198:AD198),
                IF(
                    M$5:AD$5=2,
                    M198:AD198,
                    ""),
                ""))
        ),
        IF(
            Parameters!$D$16=1,
            IFERROR(
                AVERAGE(IF(
                    ISNUMBER(M198:AD198),
                    IF(
                        M$5:AD$5=1,
                        M198:AD198,
                        ""),
                    "")),
                AVERAGE(IF(
                    ISNUMBER(M198:AD198),
                    IF(
                        M$5:AD$5=2,
                        M198:AD198,
                        ""),
                    ""))
            ),
            IF(
                Parameters!$D$17=1,
                IFERROR(
                    IF(
                        OR(
                            IF(
                                ISNUMBER(M198:AD198),
                                IF(
                                    M$5:AD$5=1,
                                    M198:AD198,
                                    ""),
                                "")
                            =0),
                        0,
                        GEOMEAN(IF(
                            ISNUMBER(M198:AD198),
                            IF(
                                M$5:AD$5=1,
                                M198:AD198,
                                ""),
                            ""))
                    ),
                    IF(
                        OR(IF(
                            ISNUMBER(M198:AD198),
                            IF(
                                M$5:AD$5=2,
                                M198:AD198,
                                ""),
                            "")
                            =0),
                        0,
                        GEOMEAN(IF(
                            ISNUMBER(M198:AD198),
                            IF(
                                M$5:AD$5=2,
                                M198:AD198,
                                ""),
                            "")))
                )
            )
        )
    )
)</f>
        <v>0</v>
      </c>
      <c r="J198" s="242">
        <v>45103</v>
      </c>
      <c r="K198" s="242">
        <v>45142</v>
      </c>
      <c r="L198" s="91" t="s">
        <v>322</v>
      </c>
      <c r="M198" s="192">
        <v>0</v>
      </c>
      <c r="N198" s="192">
        <v>1.37149409066854</v>
      </c>
      <c r="O198" s="192">
        <v>0</v>
      </c>
      <c r="P198" s="192">
        <v>0</v>
      </c>
      <c r="Q198" s="192" t="s">
        <v>409</v>
      </c>
      <c r="R198" s="192">
        <v>0</v>
      </c>
      <c r="S198" s="192">
        <v>0</v>
      </c>
      <c r="T198" s="192" t="s">
        <v>409</v>
      </c>
      <c r="U198" s="192">
        <v>68</v>
      </c>
      <c r="V198" s="192">
        <v>-2.1458542086092098</v>
      </c>
      <c r="W198" s="192" t="s">
        <v>409</v>
      </c>
      <c r="X198" s="192" t="s">
        <v>409</v>
      </c>
      <c r="Y198" s="192">
        <v>-0.14285714285714199</v>
      </c>
      <c r="Z198" s="192">
        <v>-100</v>
      </c>
      <c r="AA198" s="80"/>
      <c r="AB198" s="80"/>
      <c r="AC198" s="81"/>
      <c r="AD198" s="81"/>
      <c r="AE198" s="81"/>
      <c r="AF198" s="81"/>
      <c r="AG198" s="81"/>
      <c r="AH198" s="81"/>
      <c r="AI198" s="81"/>
    </row>
    <row r="199" spans="1:44" x14ac:dyDescent="0.2">
      <c r="A199" s="84">
        <v>192</v>
      </c>
      <c r="B199" s="84" t="str">
        <f ca="1"/>
        <v>Tajikistan</v>
      </c>
      <c r="C199" s="84" t="str">
        <f ca="1"/>
        <v>TJK</v>
      </c>
      <c r="D199" s="84" t="str">
        <f ca="1"/>
        <v>ECS           Europe &amp; Central Asia</v>
      </c>
      <c r="E199" s="84" t="str">
        <f ca="1"/>
        <v>IDA</v>
      </c>
      <c r="F199" s="190" t="str">
        <f t="shared" ca="1" si="15"/>
        <v/>
      </c>
      <c r="G199" s="80">
        <f>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0</v>
      </c>
      <c r="H199" s="80" cm="1">
        <f t="array" ref="H199">IF(
    SUM(IF(
            ISNUMBER(
                IF(
                    $M$4:$AD$4,
                    (M199:AD199),
                    "")),
            1,
            0))
        =0,
    NA(),
    IF(
        Parameters!$D$15=1,
        IF(
            SUM(--(ISNUMBER(IF($M$4:$AD$4=1,(M199:AD199),""))))&gt;0,
            MAX(IF(
                ISNUMBER(M199:AD199),
                IF(
                    M$4:AD$4=1,
                    M199:AD199,
                    ""),
                "")),
            MAX(IF(
                ISNUMBER(M199:AD199),
                IF(
                    M$4:AD$4=2,
                    M199:AD199,
                    ""),
                ""))
        ),
        IF(
            Parameters!$D$16=1,
            IFERROR(
                AVERAGE(IF(
                    ISNUMBER(M199:AD199),
                    IF(
                        M$4:AD$4=1,
                        M199:AD199,
                        ""),
                    "")),
                AVERAGE(IF(
                    ISNUMBER(M199:AD199),
                    IF(
                        M$4:AD$4=2,
                        M199:AD199,
                        ""),
                    ""))
            ),
            IF(
                Parameters!$D$17=1,
                IFERROR(
                    IF(
                        OR(
                            IF(
                                ISNUMBER(M199:AD199),
                                IF(
                                    M$4:AD$4=1,
                                    M199:AD199,
                                    ""),
                                "")
                            =0),
                        0,
                        GEOMEAN(IF(
                            ISNUMBER(M199:AD199),
                            IF(
                                M$4:AD$4=1,
                                M199:AD199,
                                ""),
                            ""))
                    ),
                    IF(
                        OR(IF(
                            ISNUMBER(M199:AD199),
                            IF(
                                M$4:AD$4=2,
                                M199:AD199,
                                ""),
                            "")
                            =0),
                        0,
                        GEOMEAN(IF(
                            ISNUMBER(M199:AD199),
                            IF(
                                M$4:AD$4=2,
                                M199:AD199,
                                ""),
                            "")))
                )
            )
        )
    )
)</f>
        <v>2.7385782324924999</v>
      </c>
      <c r="I199" s="191" cm="1">
        <f t="array" ref="I199">IF(
    SUM(IF(
            ISNUMBER(
                IF(
                    $M$5:$AD$5,
                    (M199:AD199),
                    "")),
            1,
            0))
        =0,
    NA(),
    IF(
        Parameters!$D$15=1,
        IF(
            SUM(--(ISNUMBER(IF($M$5:$AD$5=1,(M199:AD199),""))))&gt;0,
            MAX(IF(
                ISNUMBER(M199:AD199),
                IF(
                    M$5:AD$5=1,
                    M199:AD199,
                    ""),
                "")),
            MAX(IF(
                ISNUMBER(M199:AD199),
                IF(
                    M$5:AD$5=2,
                    M199:AD199,
                    ""),
                ""))
        ),
        IF(
            Parameters!$D$16=1,
            IFERROR(
                AVERAGE(IF(
                    ISNUMBER(M199:AD199),
                    IF(
                        M$5:AD$5=1,
                        M199:AD199,
                        ""),
                    "")),
                AVERAGE(IF(
                    ISNUMBER(M199:AD199),
                    IF(
                        M$5:AD$5=2,
                        M199:AD199,
                        ""),
                    ""))
            ),
            IF(
                Parameters!$D$17=1,
                IFERROR(
                    IF(
                        OR(
                            IF(
                                ISNUMBER(M199:AD199),
                                IF(
                                    M$5:AD$5=1,
                                    M199:AD199,
                                    ""),
                                "")
                            =0),
                        0,
                        GEOMEAN(IF(
                            ISNUMBER(M199:AD199),
                            IF(
                                M$5:AD$5=1,
                                M199:AD199,
                                ""),
                            ""))
                    ),
                    IF(
                        OR(IF(
                            ISNUMBER(M199:AD199),
                            IF(
                                M$5:AD$5=2,
                                M199:AD199,
                                ""),
                            "")
                            =0),
                        0,
                        GEOMEAN(IF(
                            ISNUMBER(M199:AD199),
                            IF(
                                M$5:AD$5=2,
                                M199:AD199,
                                ""),
                            "")))
                )
            )
        )
    )
)</f>
        <v>0</v>
      </c>
      <c r="J199" s="242">
        <v>45103</v>
      </c>
      <c r="K199" s="242">
        <v>45091</v>
      </c>
      <c r="L199" s="91" t="s">
        <v>324</v>
      </c>
      <c r="M199" s="192">
        <v>0</v>
      </c>
      <c r="N199" s="192">
        <v>2.7385782324924999</v>
      </c>
      <c r="O199" s="192" t="s">
        <v>409</v>
      </c>
      <c r="P199" s="192">
        <v>0</v>
      </c>
      <c r="Q199" s="192" t="s">
        <v>409</v>
      </c>
      <c r="R199" s="192">
        <v>0</v>
      </c>
      <c r="S199" s="192">
        <v>0</v>
      </c>
      <c r="T199" s="192" t="s">
        <v>409</v>
      </c>
      <c r="U199" s="192">
        <v>74.2</v>
      </c>
      <c r="V199" s="192" t="s">
        <v>409</v>
      </c>
      <c r="W199" s="192" t="s">
        <v>409</v>
      </c>
      <c r="X199" s="192" t="s">
        <v>409</v>
      </c>
      <c r="Y199" s="192">
        <v>0</v>
      </c>
      <c r="Z199" s="192">
        <v>-100</v>
      </c>
      <c r="AA199" s="80"/>
      <c r="AB199" s="80"/>
      <c r="AC199" s="80"/>
      <c r="AD199" s="80"/>
      <c r="AE199" s="80"/>
      <c r="AF199" s="80"/>
      <c r="AG199" s="80"/>
      <c r="AH199" s="80"/>
      <c r="AI199" s="81"/>
      <c r="AJ199" s="81"/>
      <c r="AK199" s="81"/>
      <c r="AL199" s="81"/>
      <c r="AM199" s="81"/>
      <c r="AN199" s="81"/>
      <c r="AO199" s="81"/>
      <c r="AP199" s="81"/>
      <c r="AQ199" s="81"/>
      <c r="AR199" s="81"/>
    </row>
    <row r="200" spans="1:44" x14ac:dyDescent="0.2">
      <c r="A200" s="84">
        <v>193</v>
      </c>
      <c r="B200" s="84" t="str">
        <f ca="1"/>
        <v>Turkmenistan</v>
      </c>
      <c r="C200" s="84" t="str">
        <f ca="1"/>
        <v>TKM</v>
      </c>
      <c r="D200" s="84" t="str">
        <f ca="1"/>
        <v>ECS           Europe &amp; Central Asia</v>
      </c>
      <c r="E200" s="84" t="str">
        <f ca="1"/>
        <v>IBRD</v>
      </c>
      <c r="F200" s="190" t="str">
        <f t="shared" ca="1" si="15"/>
        <v/>
      </c>
      <c r="G200" s="80">
        <f>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0</v>
      </c>
      <c r="H200" s="80" cm="1">
        <f t="array" ref="H200">IF(
    SUM(IF(
            ISNUMBER(
                IF(
                    $M$4:$AD$4,
                    (M200:AD200),
                    "")),
            1,
            0))
        =0,
    NA(),
    IF(
        Parameters!$D$15=1,
        IF(
            SUM(--(ISNUMBER(IF($M$4:$AD$4=1,(M200:AD200),""))))&gt;0,
            MAX(IF(
                ISNUMBER(M200:AD200),
                IF(
                    M$4:AD$4=1,
                    M200:AD200,
                    ""),
                "")),
            MAX(IF(
                ISNUMBER(M200:AD200),
                IF(
                    M$4:AD$4=2,
                    M200:AD200,
                    ""),
                ""))
        ),
        IF(
            Parameters!$D$16=1,
            IFERROR(
                AVERAGE(IF(
                    ISNUMBER(M200:AD200),
                    IF(
                        M$4:AD$4=1,
                        M200:AD200,
                        ""),
                    "")),
                AVERAGE(IF(
                    ISNUMBER(M200:AD200),
                    IF(
                        M$4:AD$4=2,
                        M200:AD200,
                        ""),
                    ""))
            ),
            IF(
                Parameters!$D$17=1,
                IFERROR(
                    IF(
                        OR(
                            IF(
                                ISNUMBER(M200:AD200),
                                IF(
                                    M$4:AD$4=1,
                                    M200:AD200,
                                    ""),
                                "")
                            =0),
                        0,
                        GEOMEAN(IF(
                            ISNUMBER(M200:AD200),
                            IF(
                                M$4:AD$4=1,
                                M200:AD200,
                                ""),
                            ""))
                    ),
                    IF(
                        OR(IF(
                            ISNUMBER(M200:AD200),
                            IF(
                                M$4:AD$4=2,
                                M200:AD200,
                                ""),
                            "")
                            =0),
                        0,
                        GEOMEAN(IF(
                            ISNUMBER(M200:AD200),
                            IF(
                                M$4:AD$4=2,
                                M200:AD200,
                                ""),
                            "")))
                )
            )
        )
    )
)</f>
        <v>0.59975304286470099</v>
      </c>
      <c r="I200" s="191" cm="1">
        <f t="array" ref="I200">IF(
    SUM(IF(
            ISNUMBER(
                IF(
                    $M$5:$AD$5,
                    (M200:AD200),
                    "")),
            1,
            0))
        =0,
    NA(),
    IF(
        Parameters!$D$15=1,
        IF(
            SUM(--(ISNUMBER(IF($M$5:$AD$5=1,(M200:AD200),""))))&gt;0,
            MAX(IF(
                ISNUMBER(M200:AD200),
                IF(
                    M$5:AD$5=1,
                    M200:AD200,
                    ""),
                "")),
            MAX(IF(
                ISNUMBER(M200:AD200),
                IF(
                    M$5:AD$5=2,
                    M200:AD200,
                    ""),
                ""))
        ),
        IF(
            Parameters!$D$16=1,
            IFERROR(
                AVERAGE(IF(
                    ISNUMBER(M200:AD200),
                    IF(
                        M$5:AD$5=1,
                        M200:AD200,
                        ""),
                    "")),
                AVERAGE(IF(
                    ISNUMBER(M200:AD200),
                    IF(
                        M$5:AD$5=2,
                        M200:AD200,
                        ""),
                    ""))
            ),
            IF(
                Parameters!$D$17=1,
                IFERROR(
                    IF(
                        OR(
                            IF(
                                ISNUMBER(M200:AD200),
                                IF(
                                    M$5:AD$5=1,
                                    M200:AD200,
                                    ""),
                                "")
                            =0),
                        0,
                        GEOMEAN(IF(
                            ISNUMBER(M200:AD200),
                            IF(
                                M$5:AD$5=1,
                                M200:AD200,
                                ""),
                            ""))
                    ),
                    IF(
                        OR(IF(
                            ISNUMBER(M200:AD200),
                            IF(
                                M$5:AD$5=2,
                                M200:AD200,
                                ""),
                            "")
                            =0),
                        0,
                        GEOMEAN(IF(
                            ISNUMBER(M200:AD200),
                            IF(
                                M$5:AD$5=2,
                                M200:AD200,
                                ""),
                            "")))
                )
            )
        )
    )
)</f>
        <v>0</v>
      </c>
      <c r="J200" s="242">
        <v>45103</v>
      </c>
      <c r="K200" s="242">
        <v>44860</v>
      </c>
      <c r="L200" s="91" t="s">
        <v>326</v>
      </c>
      <c r="M200" s="192">
        <v>0</v>
      </c>
      <c r="N200" s="192">
        <v>0.59975304286470099</v>
      </c>
      <c r="O200" s="192" t="s">
        <v>409</v>
      </c>
      <c r="P200" s="192">
        <v>0</v>
      </c>
      <c r="Q200" s="192" t="s">
        <v>409</v>
      </c>
      <c r="R200" s="192">
        <v>0</v>
      </c>
      <c r="S200" s="192" t="s">
        <v>409</v>
      </c>
      <c r="T200" s="192" t="s">
        <v>409</v>
      </c>
      <c r="U200" s="192">
        <v>64.5</v>
      </c>
      <c r="V200" s="192" t="s">
        <v>409</v>
      </c>
      <c r="W200" s="192" t="s">
        <v>409</v>
      </c>
      <c r="X200" s="192" t="s">
        <v>409</v>
      </c>
      <c r="Y200" s="192">
        <v>0</v>
      </c>
      <c r="Z200" s="192" t="s">
        <v>409</v>
      </c>
      <c r="AA200" s="80"/>
      <c r="AB200" s="80"/>
      <c r="AC200" s="80"/>
      <c r="AD200" s="80"/>
      <c r="AE200" s="80"/>
      <c r="AF200" s="80"/>
      <c r="AG200" s="80"/>
      <c r="AH200" s="80"/>
      <c r="AI200" s="81"/>
      <c r="AJ200" s="81"/>
      <c r="AK200" s="81"/>
      <c r="AL200" s="81"/>
      <c r="AM200" s="81"/>
      <c r="AN200" s="81"/>
      <c r="AO200" s="81"/>
      <c r="AP200" s="81"/>
      <c r="AQ200" s="81"/>
      <c r="AR200" s="81"/>
    </row>
    <row r="201" spans="1:44" x14ac:dyDescent="0.2">
      <c r="A201" s="84">
        <v>194</v>
      </c>
      <c r="B201" s="84" t="str">
        <f ca="1"/>
        <v>Timor-Leste</v>
      </c>
      <c r="C201" s="84" t="str">
        <f ca="1"/>
        <v>TLS</v>
      </c>
      <c r="D201" s="84" t="str">
        <f ca="1"/>
        <v>EAS           East Asia &amp; Pacific</v>
      </c>
      <c r="E201" s="84" t="str">
        <f ca="1"/>
        <v>Blend</v>
      </c>
      <c r="F201" s="190" t="str">
        <f t="shared" ca="1" si="15"/>
        <v/>
      </c>
      <c r="G201" s="80">
        <f>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0</v>
      </c>
      <c r="H201" s="80" cm="1">
        <f t="array" ref="H201">IF(
    SUM(IF(
            ISNUMBER(
                IF(
                    $M$4:$AD$4,
                    (M201:AD201),
                    "")),
            1,
            0))
        =0,
    NA(),
    IF(
        Parameters!$D$15=1,
        IF(
            SUM(--(ISNUMBER(IF($M$4:$AD$4=1,(M201:AD201),""))))&gt;0,
            MAX(IF(
                ISNUMBER(M201:AD201),
                IF(
                    M$4:AD$4=1,
                    M201:AD201,
                    ""),
                "")),
            MAX(IF(
                ISNUMBER(M201:AD201),
                IF(
                    M$4:AD$4=2,
                    M201:AD201,
                    ""),
                ""))
        ),
        IF(
            Parameters!$D$16=1,
            IFERROR(
                AVERAGE(IF(
                    ISNUMBER(M201:AD201),
                    IF(
                        M$4:AD$4=1,
                        M201:AD201,
                        ""),
                    "")),
                AVERAGE(IF(
                    ISNUMBER(M201:AD201),
                    IF(
                        M$4:AD$4=2,
                        M201:AD201,
                        ""),
                    ""))
            ),
            IF(
                Parameters!$D$17=1,
                IFERROR(
                    IF(
                        OR(
                            IF(
                                ISNUMBER(M201:AD201),
                                IF(
                                    M$4:AD$4=1,
                                    M201:AD201,
                                    ""),
                                "")
                            =0),
                        0,
                        GEOMEAN(IF(
                            ISNUMBER(M201:AD201),
                            IF(
                                M$4:AD$4=1,
                                M201:AD201,
                                ""),
                            ""))
                    ),
                    IF(
                        OR(IF(
                            ISNUMBER(M201:AD201),
                            IF(
                                M$4:AD$4=2,
                                M201:AD201,
                                ""),
                            "")
                            =0),
                        0,
                        GEOMEAN(IF(
                            ISNUMBER(M201:AD201),
                            IF(
                                M$4:AD$4=2,
                                M201:AD201,
                                ""),
                            "")))
                )
            )
        )
    )
)</f>
        <v>10</v>
      </c>
      <c r="I201" s="191" cm="1">
        <f t="array" ref="I201">IF(
    SUM(IF(
            ISNUMBER(
                IF(
                    $M$5:$AD$5,
                    (M201:AD201),
                    "")),
            1,
            0))
        =0,
    NA(),
    IF(
        Parameters!$D$15=1,
        IF(
            SUM(--(ISNUMBER(IF($M$5:$AD$5=1,(M201:AD201),""))))&gt;0,
            MAX(IF(
                ISNUMBER(M201:AD201),
                IF(
                    M$5:AD$5=1,
                    M201:AD201,
                    ""),
                "")),
            MAX(IF(
                ISNUMBER(M201:AD201),
                IF(
                    M$5:AD$5=2,
                    M201:AD201,
                    ""),
                ""))
        ),
        IF(
            Parameters!$D$16=1,
            IFERROR(
                AVERAGE(IF(
                    ISNUMBER(M201:AD201),
                    IF(
                        M$5:AD$5=1,
                        M201:AD201,
                        ""),
                    "")),
                AVERAGE(IF(
                    ISNUMBER(M201:AD201),
                    IF(
                        M$5:AD$5=2,
                        M201:AD201,
                        ""),
                    ""))
            ),
            IF(
                Parameters!$D$17=1,
                IFERROR(
                    IF(
                        OR(
                            IF(
                                ISNUMBER(M201:AD201),
                                IF(
                                    M$5:AD$5=1,
                                    M201:AD201,
                                    ""),
                                "")
                            =0),
                        0,
                        GEOMEAN(IF(
                            ISNUMBER(M201:AD201),
                            IF(
                                M$5:AD$5=1,
                                M201:AD201,
                                ""),
                            ""))
                    ),
                    IF(
                        OR(IF(
                            ISNUMBER(M201:AD201),
                            IF(
                                M$5:AD$5=2,
                                M201:AD201,
                                ""),
                            "")
                            =0),
                        0,
                        GEOMEAN(IF(
                            ISNUMBER(M201:AD201),
                            IF(
                                M$5:AD$5=2,
                                M201:AD201,
                                ""),
                            "")))
                )
            )
        )
    )
)</f>
        <v>0</v>
      </c>
      <c r="J201" s="242">
        <v>44778</v>
      </c>
      <c r="K201" s="242">
        <v>44860</v>
      </c>
      <c r="L201" s="91" t="s">
        <v>328</v>
      </c>
      <c r="M201" s="192">
        <v>10</v>
      </c>
      <c r="N201" s="192">
        <v>3.4662197918504098</v>
      </c>
      <c r="O201" s="192" t="s">
        <v>409</v>
      </c>
      <c r="P201" s="192">
        <v>0</v>
      </c>
      <c r="Q201" s="192" t="s">
        <v>409</v>
      </c>
      <c r="R201" s="192">
        <v>0</v>
      </c>
      <c r="S201" s="192" t="s">
        <v>409</v>
      </c>
      <c r="T201" s="192" t="s">
        <v>623</v>
      </c>
      <c r="U201" s="192">
        <v>77.5</v>
      </c>
      <c r="V201" s="192" t="s">
        <v>409</v>
      </c>
      <c r="W201" s="192" t="s">
        <v>409</v>
      </c>
      <c r="X201" s="192" t="s">
        <v>409</v>
      </c>
      <c r="Y201" s="192">
        <v>0</v>
      </c>
      <c r="Z201" s="192" t="s">
        <v>409</v>
      </c>
      <c r="AA201" s="181"/>
      <c r="AB201" s="181"/>
      <c r="AC201" s="181"/>
      <c r="AD201" s="181"/>
      <c r="AE201" s="181" t="str">
        <f>IFERROR(INDEX('Data Dictionary'!$I$8:$I$39,MATCH(AE7,'Data Dictionary'!$K$8:$K$39,0)),"")</f>
        <v/>
      </c>
      <c r="AF201" s="181" t="str">
        <f>IFERROR(INDEX('Data Dictionary'!$I$8:$I$34,MATCH(AF7,'Data Dictionary'!$M$8:$M$34,0)),"")</f>
        <v/>
      </c>
      <c r="AG201" s="181" t="str">
        <f>IFERROR(INDEX('Data Dictionary'!$I$8:$I$34,MATCH(AG7,'Data Dictionary'!$M$8:$M$34,0)),"")</f>
        <v/>
      </c>
      <c r="AH201" s="181" t="str">
        <f>IFERROR(INDEX('Data Dictionary'!$I$8:$I$34,MATCH(AH7,'Data Dictionary'!$M$8:$M$34,0)),"")</f>
        <v/>
      </c>
      <c r="AI201" s="81"/>
      <c r="AJ201" s="81"/>
      <c r="AK201" s="81"/>
      <c r="AL201" s="81"/>
      <c r="AM201" s="81"/>
      <c r="AN201" s="81"/>
      <c r="AO201" s="81"/>
      <c r="AP201" s="81"/>
      <c r="AQ201" s="81"/>
      <c r="AR201" s="81"/>
    </row>
    <row r="202" spans="1:44" x14ac:dyDescent="0.2">
      <c r="A202" s="84">
        <v>195</v>
      </c>
      <c r="B202" s="84" t="str">
        <f ca="1"/>
        <v>Tonga</v>
      </c>
      <c r="C202" s="84" t="str">
        <f ca="1"/>
        <v>TON</v>
      </c>
      <c r="D202" s="84" t="str">
        <f ca="1"/>
        <v>EAS           East Asia &amp; Pacific</v>
      </c>
      <c r="E202" s="84" t="str">
        <f ca="1"/>
        <v>IDA</v>
      </c>
      <c r="F202" s="190" t="str">
        <f t="shared" ca="1" si="15"/>
        <v/>
      </c>
      <c r="G202" s="80">
        <f>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$M$4:$AD$4,
                    (M202:AD202),
                    "")),
            1,
            0))
        =0,
    NA(),
    IF(
        Parameters!$D$15=1,
        IF(
            SUM(--(ISNUMBER(IF($M$4:$AD$4=1,(M202:AD202),""))))&gt;0,
            MAX(IF(
                ISNUMBER(M202:AD202),
                IF(
                    M$4:AD$4=1,
                    M202:AD202,
                    ""),
                "")),
            MAX(IF(
                ISNUMBER(M202:AD202),
                IF(
                    M$4:AD$4=2,
                    M202:AD202,
                    ""),
                ""))
        ),
        IF(
            Parameters!$D$16=1,
            IFERROR(
                AVERAGE(IF(
                    ISNUMBER(M202:AD202),
                    IF(
                        M$4:AD$4=1,
                        M202:AD202,
                        ""),
                    "")),
                AVERAGE(IF(
                    ISNUMBER(M202:AD202),
                    IF(
                        M$4:AD$4=2,
                        M202:AD202,
                        ""),
                    ""))
            ),
            IF(
                Parameters!$D$17=1,
                IFERROR(
                    IF(
                        OR(
                            IF(
                                ISNUMBER(M202:AD202),
                                IF(
                                    M$4:AD$4=1,
                                    M202:AD202,
                                    ""),
                                "")
                            =0),
                        0,
                        GEOMEAN(IF(
                            ISNUMBER(M202:AD202),
                            IF(
                                M$4:AD$4=1,
                                M202:AD202,
                                ""),
                            ""))
                    ),
                    IF(
                        OR(IF(
                            ISNUMBER(M202:AD202),
                            IF(
                                M$4:AD$4=2,
                                M202:AD202,
                                ""),
                            "")
                            =0),
                        0,
                        GEOMEAN(IF(
                            ISNUMBER(M202:AD202),
                            IF(
                                M$4:AD$4=2,
                                M202:AD202,
                                ""),
                            "")))
                )
            )
        )
    )
)</f>
        <v>0</v>
      </c>
      <c r="I202" s="191" cm="1">
        <f t="array" ref="I202">IF(
    SUM(IF(
            ISNUMBER(
                IF(
                    $M$5:$AD$5,
                    (M202:AD202),
                    "")),
            1,
            0))
        =0,
    NA(),
    IF(
        Parameters!$D$15=1,
        IF(
            SUM(--(ISNUMBER(IF($M$5:$AD$5=1,(M202:AD202),""))))&gt;0,
            MAX(IF(
                ISNUMBER(M202:AD202),
                IF(
                    M$5:AD$5=1,
                    M202:AD202,
                    ""),
                "")),
            MAX(IF(
                ISNUMBER(M202:AD202),
                IF(
                    M$5:AD$5=2,
                    M202:AD202,
                    ""),
                ""))
        ),
        IF(
            Parameters!$D$16=1,
            IFERROR(
                AVERAGE(IF(
                    ISNUMBER(M202:AD202),
                    IF(
                        M$5:AD$5=1,
                        M202:AD202,
                        ""),
                    "")),
                AVERAGE(IF(
                    ISNUMBER(M202:AD202),
                    IF(
                        M$5:AD$5=2,
                        M202:AD202,
                        ""),
                    ""))
            ),
            IF(
                Parameters!$D$17=1,
                IFERROR(
                    IF(
                        OR(
                            IF(
                                ISNUMBER(M202:AD202),
                                IF(
                                    M$5:AD$5=1,
                                    M202:AD202,
                                    ""),
                                "")
                            =0),
                        0,
                        GEOMEAN(IF(
                            ISNUMBER(M202:AD202),
                            IF(
                                M$5:AD$5=1,
                                M202:AD202,
                                ""),
                            ""))
                    ),
                    IF(
                        OR(IF(
                            ISNUMBER(M202:AD202),
                            IF(
                                M$5:AD$5=2,
                                M202:AD202,
                                ""),
                            "")
                            =0),
                        0,
                        GEOMEAN(IF(
                            ISNUMBER(M202:AD202),
                            IF(
                                M$5:AD$5=2,
                                M202:AD202,
                                ""),
                            "")))
                )
            )
        )
    )
)</f>
        <v>0</v>
      </c>
      <c r="J202" s="242">
        <v>44753</v>
      </c>
      <c r="K202" s="242">
        <v>44753</v>
      </c>
      <c r="L202" s="91" t="s">
        <v>330</v>
      </c>
      <c r="M202" s="192">
        <v>0</v>
      </c>
      <c r="N202" s="192" t="s">
        <v>409</v>
      </c>
      <c r="O202" s="192" t="s">
        <v>409</v>
      </c>
      <c r="P202" s="192">
        <v>0</v>
      </c>
      <c r="Q202" s="192" t="s">
        <v>409</v>
      </c>
      <c r="R202" s="192" t="s">
        <v>409</v>
      </c>
      <c r="S202" s="192" t="s">
        <v>409</v>
      </c>
      <c r="T202" s="192" t="s">
        <v>409</v>
      </c>
      <c r="U202" s="192" t="s">
        <v>409</v>
      </c>
      <c r="V202" s="192" t="s">
        <v>409</v>
      </c>
      <c r="W202" s="192" t="s">
        <v>409</v>
      </c>
      <c r="X202" s="192" t="s">
        <v>409</v>
      </c>
      <c r="Y202" s="192" t="s">
        <v>409</v>
      </c>
      <c r="Z202" s="192" t="s">
        <v>409</v>
      </c>
      <c r="AA202" s="194"/>
      <c r="AB202" s="194"/>
      <c r="AC202" s="181"/>
      <c r="AD202" s="181"/>
      <c r="AE202" s="181" t="str">
        <f>IFERROR(INDEX('Data Dictionary'!$J$8:$J$39,MATCH(AE7,'Data Dictionary'!$K$8:$K$39,0)),"")</f>
        <v/>
      </c>
      <c r="AF202" s="181" t="str">
        <f>IFERROR(INDEX('Data Dictionary'!$J$8:$J$34,MATCH(AF7,'Data Dictionary'!$M$8:$M$34,0)),"")</f>
        <v/>
      </c>
      <c r="AG202" s="181" t="str">
        <f>IFERROR(INDEX('Data Dictionary'!$J$8:$J$34,MATCH(AG7,'Data Dictionary'!$M$8:$M$34,0)),"")</f>
        <v/>
      </c>
      <c r="AH202" s="181" t="str">
        <f>IFERROR(INDEX('Data Dictionary'!$J$8:$J$34,MATCH(AH7,'Data Dictionary'!$M$8:$M$34,0)),"")</f>
        <v/>
      </c>
      <c r="AI202" s="81"/>
      <c r="AJ202" s="81"/>
      <c r="AK202" s="81"/>
      <c r="AL202" s="81"/>
      <c r="AM202" s="81"/>
      <c r="AN202" s="81"/>
      <c r="AO202" s="81"/>
      <c r="AP202" s="81"/>
      <c r="AQ202" s="81"/>
      <c r="AR202" s="81"/>
    </row>
    <row r="203" spans="1:44" x14ac:dyDescent="0.2">
      <c r="A203" s="84">
        <v>196</v>
      </c>
      <c r="B203" s="84" t="str">
        <f ca="1"/>
        <v>Trinidad and Tobago</v>
      </c>
      <c r="C203" s="84" t="str">
        <f ca="1"/>
        <v>TTO</v>
      </c>
      <c r="D203" s="84" t="str">
        <f ca="1"/>
        <v>LCN           Latin America &amp; Caribbean</v>
      </c>
      <c r="E203" s="84" t="str">
        <f ca="1"/>
        <v>IBRD</v>
      </c>
      <c r="F203" s="190" t="str">
        <f t="shared" ca="1" si="15"/>
        <v/>
      </c>
      <c r="G203" s="80">
        <f>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0</v>
      </c>
      <c r="H203" s="80" cm="1">
        <f t="array" ref="H203">IF(
    SUM(IF(
            ISNUMBER(
                IF(
                    $M$4:$AD$4,
                    (M203:AD203),
                    "")),
            1,
            0))
        =0,
    NA(),
    IF(
        Parameters!$D$15=1,
        IF(
            SUM(--(ISNUMBER(IF($M$4:$AD$4=1,(M203:AD203),""))))&gt;0,
            MAX(IF(
                ISNUMBER(M203:AD203),
                IF(
                    M$4:AD$4=1,
                    M203:AD203,
                    ""),
                "")),
            MAX(IF(
                ISNUMBER(M203:AD203),
                IF(
                    M$4:AD$4=2,
                    M203:AD203,
                    ""),
                ""))
        ),
        IF(
            Parameters!$D$16=1,
            IFERROR(
                AVERAGE(IF(
                    ISNUMBER(M203:AD203),
                    IF(
                        M$4:AD$4=1,
                        M203:AD203,
                        ""),
                    "")),
                AVERAGE(IF(
                    ISNUMBER(M203:AD203),
                    IF(
                        M$4:AD$4=2,
                        M203:AD203,
                        ""),
                    ""))
            ),
            IF(
                Parameters!$D$17=1,
                IFERROR(
                    IF(
                        OR(
                            IF(
                                ISNUMBER(M203:AD203),
                                IF(
                                    M$4:AD$4=1,
                                    M203:AD203,
                                    ""),
                                "")
                            =0),
                        0,
                        GEOMEAN(IF(
                            ISNUMBER(M203:AD203),
                            IF(
                                M$4:AD$4=1,
                                M203:AD203,
                                ""),
                            ""))
                    ),
                    IF(
                        OR(IF(
                            ISNUMBER(M203:AD203),
                            IF(
                                M$4:AD$4=2,
                                M203:AD203,
                                ""),
                            "")
                            =0),
                        0,
                        GEOMEAN(IF(
                            ISNUMBER(M203:AD203),
                            IF(
                                M$4:AD$4=2,
                                M203:AD203,
                                ""),
                            "")))
                )
            )
        )
    )
)</f>
        <v>0</v>
      </c>
      <c r="I203" s="191" cm="1">
        <f t="array" ref="I203">IF(
    SUM(IF(
            ISNUMBER(
                IF(
                    $M$5:$AD$5,
                    (M203:AD203),
                    "")),
            1,
            0))
        =0,
    NA(),
    IF(
        Parameters!$D$15=1,
        IF(
            SUM(--(ISNUMBER(IF($M$5:$AD$5=1,(M203:AD203),""))))&gt;0,
            MAX(IF(
                ISNUMBER(M203:AD203),
                IF(
                    M$5:AD$5=1,
                    M203:AD203,
                    ""),
                "")),
            MAX(IF(
                ISNUMBER(M203:AD203),
                IF(
                    M$5:AD$5=2,
                    M203:AD203,
                    ""),
                ""))
        ),
        IF(
            Parameters!$D$16=1,
            IFERROR(
                AVERAGE(IF(
                    ISNUMBER(M203:AD203),
                    IF(
                        M$5:AD$5=1,
                        M203:AD203,
                        ""),
                    "")),
                AVERAGE(IF(
                    ISNUMBER(M203:AD203),
                    IF(
                        M$5:AD$5=2,
                        M203:AD203,
                        ""),
                    ""))
            ),
            IF(
                Parameters!$D$17=1,
                IFERROR(
                    IF(
                        OR(
                            IF(
                                ISNUMBER(M203:AD203),
                                IF(
                                    M$5:AD$5=1,
                                    M203:AD203,
                                    ""),
                                "")
                            =0),
                        0,
                        GEOMEAN(IF(
                            ISNUMBER(M203:AD203),
                            IF(
                                M$5:AD$5=1,
                                M203:AD203,
                                ""),
                            ""))
                    ),
                    IF(
                        OR(IF(
                            ISNUMBER(M203:AD203),
                            IF(
                                M$5:AD$5=2,
                                M203:AD203,
                                ""),
                            "")
                            =0),
                        0,
                        GEOMEAN(IF(
                            ISNUMBER(M203:AD203),
                            IF(
                                M$5:AD$5=2,
                                M203:AD203,
                                ""),
                            "")))
                )
            )
        )
    )
)</f>
        <v>10</v>
      </c>
      <c r="J203" s="242">
        <v>45103</v>
      </c>
      <c r="K203" s="242">
        <v>45142</v>
      </c>
      <c r="L203" s="91" t="s">
        <v>332</v>
      </c>
      <c r="M203" s="192">
        <v>0</v>
      </c>
      <c r="N203" s="192">
        <v>0</v>
      </c>
      <c r="O203" s="192">
        <v>10</v>
      </c>
      <c r="P203" s="192">
        <v>0</v>
      </c>
      <c r="Q203" s="192" t="s">
        <v>409</v>
      </c>
      <c r="R203" s="192">
        <v>0</v>
      </c>
      <c r="S203" s="192">
        <v>0</v>
      </c>
      <c r="T203" s="192" t="s">
        <v>409</v>
      </c>
      <c r="U203" s="192">
        <v>52.9</v>
      </c>
      <c r="V203" s="192">
        <v>1.0708134396303399</v>
      </c>
      <c r="W203" s="192" t="s">
        <v>409</v>
      </c>
      <c r="X203" s="192" t="s">
        <v>409</v>
      </c>
      <c r="Y203" s="192">
        <v>0</v>
      </c>
      <c r="Z203" s="192">
        <v>-100</v>
      </c>
      <c r="AA203" s="194"/>
      <c r="AB203" s="194"/>
      <c r="AC203" s="80"/>
      <c r="AD203" s="80"/>
      <c r="AE203" s="80"/>
      <c r="AF203" s="80"/>
      <c r="AG203" s="80"/>
      <c r="AH203" s="80"/>
      <c r="AI203" s="81"/>
      <c r="AJ203" s="81"/>
      <c r="AK203" s="81"/>
      <c r="AL203" s="81"/>
      <c r="AM203" s="81"/>
      <c r="AN203" s="81"/>
      <c r="AO203" s="81"/>
      <c r="AP203" s="81"/>
      <c r="AQ203" s="81"/>
      <c r="AR203" s="81"/>
    </row>
    <row r="204" spans="1:44" x14ac:dyDescent="0.2">
      <c r="A204" s="84">
        <v>197</v>
      </c>
      <c r="B204" s="84" t="str">
        <f ca="1"/>
        <v>Tunisia</v>
      </c>
      <c r="C204" s="84" t="str">
        <f ca="1"/>
        <v>TUN</v>
      </c>
      <c r="D204" s="84" t="str">
        <f ca="1"/>
        <v>MEA           Middle East &amp; North Africa</v>
      </c>
      <c r="E204" s="84" t="str">
        <f ca="1"/>
        <v>IBRD</v>
      </c>
      <c r="F204" s="190" t="str">
        <f t="shared" ca="1" si="15"/>
        <v/>
      </c>
      <c r="G204" s="80">
        <f>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0</v>
      </c>
      <c r="H204" s="80" cm="1">
        <f t="array" ref="H204">IF(
    SUM(IF(
            ISNUMBER(
                IF(
                    $M$4:$AD$4,
                    (M204:AD204),
                    "")),
            1,
            0))
        =0,
    NA(),
    IF(
        Parameters!$D$15=1,
        IF(
            SUM(--(ISNUMBER(IF($M$4:$AD$4=1,(M204:AD204),""))))&gt;0,
            MAX(IF(
                ISNUMBER(M204:AD204),
                IF(
                    M$4:AD$4=1,
                    M204:AD204,
                    ""),
                "")),
            MAX(IF(
                ISNUMBER(M204:AD204),
                IF(
                    M$4:AD$4=2,
                    M204:AD204,
                    ""),
                ""))
        ),
        IF(
            Parameters!$D$16=1,
            IFERROR(
                AVERAGE(IF(
                    ISNUMBER(M204:AD204),
                    IF(
                        M$4:AD$4=1,
                        M204:AD204,
                        ""),
                    "")),
                AVERAGE(IF(
                    ISNUMBER(M204:AD204),
                    IF(
                        M$4:AD$4=2,
                        M204:AD204,
                        ""),
                    ""))
            ),
            IF(
                Parameters!$D$17=1,
                IFERROR(
                    IF(
                        OR(
                            IF(
                                ISNUMBER(M204:AD204),
                                IF(
                                    M$4:AD$4=1,
                                    M204:AD204,
                                    ""),
                                "")
                            =0),
                        0,
                        GEOMEAN(IF(
                            ISNUMBER(M204:AD204),
                            IF(
                                M$4:AD$4=1,
                                M204:AD204,
                                ""),
                            ""))
                    ),
                    IF(
                        OR(IF(
                            ISNUMBER(M204:AD204),
                            IF(
                                M$4:AD$4=2,
                                M204:AD204,
                                ""),
                            "")
                            =0),
                        0,
                        GEOMEAN(IF(
                            ISNUMBER(M204:AD204),
                            IF(
                                M$4:AD$4=2,
                                M204:AD204,
                                ""),
                            "")))
                )
            )
        )
    )
)</f>
        <v>1.01869818310107</v>
      </c>
      <c r="I204" s="191" cm="1">
        <f t="array" ref="I204">IF(
    SUM(IF(
            ISNUMBER(
                IF(
                    $M$5:$AD$5,
                    (M204:AD204),
                    "")),
            1,
            0))
        =0,
    NA(),
    IF(
        Parameters!$D$15=1,
        IF(
            SUM(--(ISNUMBER(IF($M$5:$AD$5=1,(M204:AD204),""))))&gt;0,
            MAX(IF(
                ISNUMBER(M204:AD204),
                IF(
                    M$5:AD$5=1,
                    M204:AD204,
                    ""),
                "")),
            MAX(IF(
                ISNUMBER(M204:AD204),
                IF(
                    M$5:AD$5=2,
                    M204:AD204,
                    ""),
                ""))
        ),
        IF(
            Parameters!$D$16=1,
            IFERROR(
                AVERAGE(IF(
                    ISNUMBER(M204:AD204),
                    IF(
                        M$5:AD$5=1,
                        M204:AD204,
                        ""),
                    "")),
                AVERAGE(IF(
                    ISNUMBER(M204:AD204),
                    IF(
                        M$5:AD$5=2,
                        M204:AD204,
                        ""),
                    ""))
            ),
            IF(
                Parameters!$D$17=1,
                IFERROR(
                    IF(
                        OR(
                            IF(
                                ISNUMBER(M204:AD204),
                                IF(
                                    M$5:AD$5=1,
                                    M204:AD204,
                                    ""),
                                "")
                            =0),
                        0,
                        GEOMEAN(IF(
                            ISNUMBER(M204:AD204),
                            IF(
                                M$5:AD$5=1,
                                M204:AD204,
                                ""),
                            ""))
                    ),
                    IF(
                        OR(IF(
                            ISNUMBER(M204:AD204),
                            IF(
                                M$5:AD$5=2,
                                M204:AD204,
                                ""),
                            "")
                            =0),
                        0,
                        GEOMEAN(IF(
                            ISNUMBER(M204:AD204),
                            IF(
                                M$5:AD$5=2,
                                M204:AD204,
                                ""),
                            "")))
                )
            )
        )
    )
)</f>
        <v>0</v>
      </c>
      <c r="J204" s="242">
        <v>45103</v>
      </c>
      <c r="K204" s="242">
        <v>45142</v>
      </c>
      <c r="L204" s="91" t="s">
        <v>334</v>
      </c>
      <c r="M204" s="192">
        <v>0</v>
      </c>
      <c r="N204" s="192">
        <v>1.01869818310107</v>
      </c>
      <c r="O204" s="192" t="s">
        <v>409</v>
      </c>
      <c r="P204" s="192">
        <v>0</v>
      </c>
      <c r="Q204" s="192" t="s">
        <v>409</v>
      </c>
      <c r="R204" s="192">
        <v>0</v>
      </c>
      <c r="S204" s="192">
        <v>0</v>
      </c>
      <c r="T204" s="192" t="s">
        <v>409</v>
      </c>
      <c r="U204" s="192">
        <v>66.400000000000006</v>
      </c>
      <c r="V204" s="192" t="s">
        <v>409</v>
      </c>
      <c r="W204" s="192" t="s">
        <v>409</v>
      </c>
      <c r="X204" s="192" t="s">
        <v>409</v>
      </c>
      <c r="Y204" s="192">
        <v>0</v>
      </c>
      <c r="Z204" s="192">
        <v>-100</v>
      </c>
      <c r="AA204" s="80"/>
      <c r="AB204" s="80"/>
      <c r="AC204" s="80"/>
      <c r="AD204" s="80"/>
      <c r="AE204" s="80"/>
      <c r="AF204" s="80"/>
      <c r="AG204" s="80"/>
      <c r="AH204" s="80"/>
      <c r="AI204" s="81"/>
      <c r="AJ204" s="81"/>
      <c r="AK204" s="81"/>
      <c r="AL204" s="81"/>
      <c r="AM204" s="81"/>
      <c r="AN204" s="81"/>
      <c r="AO204" s="81"/>
      <c r="AP204" s="81"/>
      <c r="AQ204" s="81"/>
      <c r="AR204" s="81"/>
    </row>
    <row r="205" spans="1:44" x14ac:dyDescent="0.2">
      <c r="A205" s="84">
        <v>198</v>
      </c>
      <c r="B205" s="84" t="str">
        <f ca="1"/>
        <v>Türkiye</v>
      </c>
      <c r="C205" s="84" t="str">
        <f ca="1"/>
        <v>TUR</v>
      </c>
      <c r="D205" s="84" t="str">
        <f ca="1"/>
        <v>ECS           Europe &amp; Central Asia</v>
      </c>
      <c r="E205" s="84" t="str">
        <f ca="1"/>
        <v>IBRD</v>
      </c>
      <c r="F205" s="190" t="str">
        <f t="shared" ca="1" si="15"/>
        <v/>
      </c>
      <c r="G205" s="80">
        <f>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0</v>
      </c>
      <c r="H205" s="80" cm="1">
        <f t="array" ref="H205">IF(
    SUM(IF(
            ISNUMBER(
                IF(
                    $M$4:$AD$4,
                    (M205:AD205),
                    "")),
            1,
            0))
        =0,
    NA(),
    IF(
        Parameters!$D$15=1,
        IF(
            SUM(--(ISNUMBER(IF($M$4:$AD$4=1,(M205:AD205),""))))&gt;0,
            MAX(IF(
                ISNUMBER(M205:AD205),
                IF(
                    M$4:AD$4=1,
                    M205:AD205,
                    ""),
                "")),
            MAX(IF(
                ISNUMBER(M205:AD205),
                IF(
                    M$4:AD$4=2,
                    M205:AD205,
                    ""),
                ""))
        ),
        IF(
            Parameters!$D$16=1,
            IFERROR(
                AVERAGE(IF(
                    ISNUMBER(M205:AD205),
                    IF(
                        M$4:AD$4=1,
                        M205:AD205,
                        ""),
                    "")),
                AVERAGE(IF(
                    ISNUMBER(M205:AD205),
                    IF(
                        M$4:AD$4=2,
                        M205:AD205,
                        ""),
                    ""))
            ),
            IF(
                Parameters!$D$17=1,
                IFERROR(
                    IF(
                        OR(
                            IF(
                                ISNUMBER(M205:AD205),
                                IF(
                                    M$4:AD$4=1,
                                    M205:AD205,
                                    ""),
                                "")
                            =0),
                        0,
                        GEOMEAN(IF(
                            ISNUMBER(M205:AD205),
                            IF(
                                M$4:AD$4=1,
                                M205:AD205,
                                ""),
                            ""))
                    ),
                    IF(
                        OR(IF(
                            ISNUMBER(M205:AD205),
                            IF(
                                M$4:AD$4=2,
                                M205:AD205,
                                ""),
                            "")
                            =0),
                        0,
                        GEOMEAN(IF(
                            ISNUMBER(M205:AD205),
                            IF(
                                M$4:AD$4=2,
                                M205:AD205,
                                ""),
                            "")))
                )
            )
        )
    )
)</f>
        <v>4.2820603281001901</v>
      </c>
      <c r="I205" s="191" cm="1">
        <f t="array" ref="I205">IF(
    SUM(IF(
            ISNUMBER(
                IF(
                    $M$5:$AD$5,
                    (M205:AD205),
                    "")),
            1,
            0))
        =0,
    NA(),
    IF(
        Parameters!$D$15=1,
        IF(
            SUM(--(ISNUMBER(IF($M$5:$AD$5=1,(M205:AD205),""))))&gt;0,
            MAX(IF(
                ISNUMBER(M205:AD205),
                IF(
                    M$5:AD$5=1,
                    M205:AD205,
                    ""),
                "")),
            MAX(IF(
                ISNUMBER(M205:AD205),
                IF(
                    M$5:AD$5=2,
                    M205:AD205,
                    ""),
                ""))
        ),
        IF(
            Parameters!$D$16=1,
            IFERROR(
                AVERAGE(IF(
                    ISNUMBER(M205:AD205),
                    IF(
                        M$5:AD$5=1,
                        M205:AD205,
                        ""),
                    "")),
                AVERAGE(IF(
                    ISNUMBER(M205:AD205),
                    IF(
                        M$5:AD$5=2,
                        M205:AD205,
                        ""),
                    ""))
            ),
            IF(
                Parameters!$D$17=1,
                IFERROR(
                    IF(
                        OR(
                            IF(
                                ISNUMBER(M205:AD205),
                                IF(
                                    M$5:AD$5=1,
                                    M205:AD205,
                                    ""),
                                "")
                            =0),
                        0,
                        GEOMEAN(IF(
                            ISNUMBER(M205:AD205),
                            IF(
                                M$5:AD$5=1,
                                M205:AD205,
                                ""),
                            ""))
                    ),
                    IF(
                        OR(IF(
                            ISNUMBER(M205:AD205),
                            IF(
                                M$5:AD$5=2,
                                M205:AD205,
                                ""),
                            "")
                            =0),
                        0,
                        GEOMEAN(IF(
                            ISNUMBER(M205:AD205),
                            IF(
                                M$5:AD$5=2,
                                M205:AD205,
                                ""),
                            "")))
                )
            )
        )
    )
)</f>
        <v>0</v>
      </c>
      <c r="J205" s="242">
        <v>45103</v>
      </c>
      <c r="K205" s="242">
        <v>45142</v>
      </c>
      <c r="L205" s="91" t="s">
        <v>335</v>
      </c>
      <c r="M205" s="192">
        <v>0</v>
      </c>
      <c r="N205" s="192">
        <v>4.2820603281001901</v>
      </c>
      <c r="O205" s="192">
        <v>0</v>
      </c>
      <c r="P205" s="192">
        <v>0</v>
      </c>
      <c r="Q205" s="192" t="s">
        <v>409</v>
      </c>
      <c r="R205" s="192">
        <v>0</v>
      </c>
      <c r="S205" s="192">
        <v>0</v>
      </c>
      <c r="T205" s="192" t="s">
        <v>409</v>
      </c>
      <c r="U205" s="192">
        <v>81.2</v>
      </c>
      <c r="V205" s="192">
        <v>-0.90016161652372695</v>
      </c>
      <c r="W205" s="192" t="s">
        <v>409</v>
      </c>
      <c r="X205" s="192" t="s">
        <v>409</v>
      </c>
      <c r="Y205" s="192">
        <v>0</v>
      </c>
      <c r="Z205" s="192">
        <v>-100</v>
      </c>
      <c r="AA205" s="80"/>
      <c r="AB205" s="80"/>
      <c r="AC205" s="80"/>
      <c r="AD205" s="80"/>
      <c r="AE205" s="80"/>
      <c r="AF205" s="80"/>
      <c r="AG205" s="80"/>
      <c r="AH205" s="80"/>
      <c r="AI205" s="81"/>
      <c r="AJ205" s="81"/>
      <c r="AK205" s="81"/>
      <c r="AL205" s="81"/>
      <c r="AM205" s="81"/>
      <c r="AN205" s="81"/>
      <c r="AO205" s="81"/>
      <c r="AP205" s="81"/>
      <c r="AQ205" s="81"/>
      <c r="AR205" s="81"/>
    </row>
    <row r="206" spans="1:44" x14ac:dyDescent="0.2">
      <c r="A206" s="84">
        <v>199</v>
      </c>
      <c r="B206" s="35" t="str">
        <f ca="1"/>
        <v>Tuvalu</v>
      </c>
      <c r="C206" s="35" t="str">
        <f ca="1"/>
        <v>TUV</v>
      </c>
      <c r="D206" s="35" t="str">
        <f ca="1"/>
        <v>EAS           East Asia &amp; Pacific</v>
      </c>
      <c r="E206" s="35" t="str">
        <f ca="1"/>
        <v>IDA</v>
      </c>
      <c r="F206" s="190" t="str">
        <f t="shared" ca="1" si="15"/>
        <v/>
      </c>
      <c r="G206" s="80">
        <f>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0</v>
      </c>
      <c r="H206" s="80" cm="1">
        <f t="array" ref="H206">IF(
    SUM(IF(
            ISNUMBER(
                IF(
                    $M$4:$AD$4,
                    (M206:AD206),
                    "")),
            1,
            0))
        =0,
    NA(),
    IF(
        Parameters!$D$15=1,
        IF(
            SUM(--(ISNUMBER(IF($M$4:$AD$4=1,(M206:AD206),""))))&gt;0,
            MAX(IF(
                ISNUMBER(M206:AD206),
                IF(
                    M$4:AD$4=1,
                    M206:AD206,
                    ""),
                "")),
            MAX(IF(
                ISNUMBER(M206:AD206),
                IF(
                    M$4:AD$4=2,
                    M206:AD206,
                    ""),
                ""))
        ),
        IF(
            Parameters!$D$16=1,
            IFERROR(
                AVERAGE(IF(
                    ISNUMBER(M206:AD206),
                    IF(
                        M$4:AD$4=1,
                        M206:AD206,
                        ""),
                    "")),
                AVERAGE(IF(
                    ISNUMBER(M206:AD206),
                    IF(
                        M$4:AD$4=2,
                        M206:AD206,
                        ""),
                    ""))
            ),
            IF(
                Parameters!$D$17=1,
                IFERROR(
                    IF(
                        OR(
                            IF(
                                ISNUMBER(M206:AD206),
                                IF(
                                    M$4:AD$4=1,
                                    M206:AD206,
                                    ""),
                                "")
                            =0),
                        0,
                        GEOMEAN(IF(
                            ISNUMBER(M206:AD206),
                            IF(
                                M$4:AD$4=1,
                                M206:AD206,
                                ""),
                            ""))
                    ),
                    IF(
                        OR(IF(
                            ISNUMBER(M206:AD206),
                            IF(
                                M$4:AD$4=2,
                                M206:AD206,
                                ""),
                            "")
                            =0),
                        0,
                        GEOMEAN(IF(
                            ISNUMBER(M206:AD206),
                            IF(
                                M$4:AD$4=2,
                                M206:AD206,
                                ""),
                            "")))
                )
            )
        )
    )
)</f>
        <v>10</v>
      </c>
      <c r="I206" s="191" cm="1">
        <f t="array" ref="I206">IF(
    SUM(IF(
            ISNUMBER(
                IF(
                    $M$5:$AD$5,
                    (M206:AD206),
                    "")),
            1,
            0))
        =0,
    NA(),
    IF(
        Parameters!$D$15=1,
        IF(
            SUM(--(ISNUMBER(IF($M$5:$AD$5=1,(M206:AD206),""))))&gt;0,
            MAX(IF(
                ISNUMBER(M206:AD206),
                IF(
                    M$5:AD$5=1,
                    M206:AD206,
                    ""),
                "")),
            MAX(IF(
                ISNUMBER(M206:AD206),
                IF(
                    M$5:AD$5=2,
                    M206:AD206,
                    ""),
                ""))
        ),
        IF(
            Parameters!$D$16=1,
            IFERROR(
                AVERAGE(IF(
                    ISNUMBER(M206:AD206),
                    IF(
                        M$5:AD$5=1,
                        M206:AD206,
                        ""),
                    "")),
                AVERAGE(IF(
                    ISNUMBER(M206:AD206),
                    IF(
                        M$5:AD$5=2,
                        M206:AD206,
                        ""),
                    ""))
            ),
            IF(
                Parameters!$D$17=1,
                IFERROR(
                    IF(
                        OR(
                            IF(
                                ISNUMBER(M206:AD206),
                                IF(
                                    M$5:AD$5=1,
                                    M206:AD206,
                                    ""),
                                "")
                            =0),
                        0,
                        GEOMEAN(IF(
                            ISNUMBER(M206:AD206),
                            IF(
                                M$5:AD$5=1,
                                M206:AD206,
                                ""),
                            ""))
                    ),
                    IF(
                        OR(IF(
                            ISNUMBER(M206:AD206),
                            IF(
                                M$5:AD$5=2,
                                M206:AD206,
                                ""),
                            "")
                            =0),
                        0,
                        GEOMEAN(IF(
                            ISNUMBER(M206:AD206),
                            IF(
                                M$5:AD$5=2,
                                M206:AD206,
                                ""),
                            "")))
                )
            )
        )
    )
)</f>
        <v>0</v>
      </c>
      <c r="J206" s="242">
        <v>44778</v>
      </c>
      <c r="K206" s="242" t="s">
        <v>409</v>
      </c>
      <c r="L206" s="91" t="s">
        <v>337</v>
      </c>
      <c r="M206" s="192">
        <v>10</v>
      </c>
      <c r="N206" s="192" t="s">
        <v>409</v>
      </c>
      <c r="O206" s="192" t="s">
        <v>409</v>
      </c>
      <c r="P206" s="192">
        <v>0</v>
      </c>
      <c r="Q206" s="192" t="s">
        <v>409</v>
      </c>
      <c r="R206" s="192" t="s">
        <v>409</v>
      </c>
      <c r="S206" s="192" t="s">
        <v>409</v>
      </c>
      <c r="T206" s="192" t="s">
        <v>623</v>
      </c>
      <c r="U206" s="192" t="s">
        <v>409</v>
      </c>
      <c r="V206" s="192" t="s">
        <v>409</v>
      </c>
      <c r="W206" s="192" t="s">
        <v>409</v>
      </c>
      <c r="X206" s="192" t="s">
        <v>409</v>
      </c>
      <c r="Y206" s="192" t="s">
        <v>409</v>
      </c>
      <c r="Z206" s="192" t="s">
        <v>409</v>
      </c>
    </row>
    <row r="207" spans="1:44" x14ac:dyDescent="0.2">
      <c r="A207" s="84">
        <v>200</v>
      </c>
      <c r="B207" s="35" t="str">
        <f ca="1"/>
        <v>Taiwan, China</v>
      </c>
      <c r="C207" s="35" t="str">
        <f ca="1"/>
        <v>TWN</v>
      </c>
      <c r="D207" s="35" t="str">
        <f ca="1"/>
        <v>EAS           East Asia &amp; Pacific</v>
      </c>
      <c r="E207" s="35" t="str">
        <f ca="1"/>
        <v>NA</v>
      </c>
      <c r="F207" s="190" t="str">
        <f t="shared" ca="1" si="15"/>
        <v/>
      </c>
      <c r="G207" s="80">
        <f>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0</v>
      </c>
      <c r="H207" s="80" cm="1">
        <f t="array" ref="H207">IF(
    SUM(IF(
            ISNUMBER(
                IF(
                    $M$4:$AD$4,
                    (M207:AD207),
                    "")),
            1,
            0))
        =0,
    NA(),
    IF(
        Parameters!$D$15=1,
        IF(
            SUM(--(ISNUMBER(IF($M$4:$AD$4=1,(M207:AD207),""))))&gt;0,
            MAX(IF(
                ISNUMBER(M207:AD207),
                IF(
                    M$4:AD$4=1,
                    M207:AD207,
                    ""),
                "")),
            MAX(IF(
                ISNUMBER(M207:AD207),
                IF(
                    M$4:AD$4=2,
                    M207:AD207,
                    ""),
                ""))
        ),
        IF(
            Parameters!$D$16=1,
            IFERROR(
                AVERAGE(IF(
                    ISNUMBER(M207:AD207),
                    IF(
                        M$4:AD$4=1,
                        M207:AD207,
                        ""),
                    "")),
                AVERAGE(IF(
                    ISNUMBER(M207:AD207),
                    IF(
                        M$4:AD$4=2,
                        M207:AD207,
                        ""),
                    ""))
            ),
            IF(
                Parameters!$D$17=1,
                IFERROR(
                    IF(
                        OR(
                            IF(
                                ISNUMBER(M207:AD207),
                                IF(
                                    M$4:AD$4=1,
                                    M207:AD207,
                                    ""),
                                "")
                            =0),
                        0,
                        GEOMEAN(IF(
                            ISNUMBER(M207:AD207),
                            IF(
                                M$4:AD$4=1,
                                M207:AD207,
                                ""),
                            ""))
                    ),
                    IF(
                        OR(IF(
                            ISNUMBER(M207:AD207),
                            IF(
                                M$4:AD$4=2,
                                M207:AD207,
                                ""),
                            "")
                            =0),
                        0,
                        GEOMEAN(IF(
                            ISNUMBER(M207:AD207),
                            IF(
                                M$4:AD$4=2,
                                M207:AD207,
                                ""),
                            "")))
                )
            )
        )
    )
)</f>
        <v>0</v>
      </c>
      <c r="I207" s="191" cm="1">
        <f t="array" ref="I207">IF(
    SUM(IF(
            ISNUMBER(
                IF(
                    $M$5:$AD$5,
                    (M207:AD207),
                    "")),
            1,
            0))
        =0,
    NA(),
    IF(
        Parameters!$D$15=1,
        IF(
            SUM(--(ISNUMBER(IF($M$5:$AD$5=1,(M207:AD207),""))))&gt;0,
            MAX(IF(
                ISNUMBER(M207:AD207),
                IF(
                    M$5:AD$5=1,
                    M207:AD207,
                    ""),
                "")),
            MAX(IF(
                ISNUMBER(M207:AD207),
                IF(
                    M$5:AD$5=2,
                    M207:AD207,
                    ""),
                ""))
        ),
        IF(
            Parameters!$D$16=1,
            IFERROR(
                AVERAGE(IF(
                    ISNUMBER(M207:AD207),
                    IF(
                        M$5:AD$5=1,
                        M207:AD207,
                        ""),
                    "")),
                AVERAGE(IF(
                    ISNUMBER(M207:AD207),
                    IF(
                        M$5:AD$5=2,
                        M207:AD207,
                        ""),
                    ""))
            ),
            IF(
                Parameters!$D$17=1,
                IFERROR(
                    IF(
                        OR(
                            IF(
                                ISNUMBER(M207:AD207),
                                IF(
                                    M$5:AD$5=1,
                                    M207:AD207,
                                    ""),
                                "")
                            =0),
                        0,
                        GEOMEAN(IF(
                            ISNUMBER(M207:AD207),
                            IF(
                                M$5:AD$5=1,
                                M207:AD207,
                                ""),
                            ""))
                    ),
                    IF(
                        OR(IF(
                            ISNUMBER(M207:AD207),
                            IF(
                                M$5:AD$5=2,
                                M207:AD207,
                                ""),
                            "")
                            =0),
                        0,
                        GEOMEAN(IF(
                            ISNUMBER(M207:AD207),
                            IF(
                                M$5:AD$5=2,
                                M207:AD207,
                                ""),
                            "")))
                )
            )
        )
    )
)</f>
        <v>0</v>
      </c>
      <c r="J207" s="242" t="s">
        <v>409</v>
      </c>
      <c r="K207" s="242">
        <v>44887</v>
      </c>
      <c r="L207" s="91" t="s">
        <v>723</v>
      </c>
      <c r="M207" s="192">
        <v>0</v>
      </c>
      <c r="N207" s="192" t="s">
        <v>409</v>
      </c>
      <c r="O207" s="192" t="s">
        <v>409</v>
      </c>
      <c r="P207" s="192">
        <v>0</v>
      </c>
      <c r="Q207" s="192" t="s">
        <v>409</v>
      </c>
      <c r="R207" s="192">
        <v>0</v>
      </c>
      <c r="S207" s="192" t="s">
        <v>409</v>
      </c>
      <c r="T207" s="192" t="s">
        <v>409</v>
      </c>
      <c r="U207" s="192" t="s">
        <v>409</v>
      </c>
      <c r="V207" s="192" t="s">
        <v>409</v>
      </c>
      <c r="W207" s="192" t="s">
        <v>409</v>
      </c>
      <c r="X207" s="192" t="s">
        <v>409</v>
      </c>
      <c r="Y207" s="192">
        <v>0</v>
      </c>
      <c r="Z207" s="192" t="s">
        <v>409</v>
      </c>
    </row>
    <row r="208" spans="1:44" x14ac:dyDescent="0.2">
      <c r="A208" s="84">
        <v>201</v>
      </c>
      <c r="B208" s="35" t="str">
        <f ca="1"/>
        <v>Tanzania</v>
      </c>
      <c r="C208" s="35" t="str">
        <f ca="1"/>
        <v>TZA</v>
      </c>
      <c r="D208" s="35" t="str">
        <f ca="1"/>
        <v>SSF           Sub-Saharan Africa</v>
      </c>
      <c r="E208" s="35" t="str">
        <f ca="1"/>
        <v>IDA</v>
      </c>
      <c r="F208" s="190" t="str">
        <f t="shared" ca="1" si="15"/>
        <v/>
      </c>
      <c r="G208" s="80">
        <f>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0</v>
      </c>
      <c r="H208" s="80" cm="1">
        <f t="array" ref="H208">IF(
    SUM(IF(
            ISNUMBER(
                IF(
                    $M$4:$AD$4,
                    (M208:AD208),
                    "")),
            1,
            0))
        =0,
    NA(),
    IF(
        Parameters!$D$15=1,
        IF(
            SUM(--(ISNUMBER(IF($M$4:$AD$4=1,(M208:AD208),""))))&gt;0,
            MAX(IF(
                ISNUMBER(M208:AD208),
                IF(
                    M$4:AD$4=1,
                    M208:AD208,
                    ""),
                "")),
            MAX(IF(
                ISNUMBER(M208:AD208),
                IF(
                    M$4:AD$4=2,
                    M208:AD208,
                    ""),
                ""))
        ),
        IF(
            Parameters!$D$16=1,
            IFERROR(
                AVERAGE(IF(
                    ISNUMBER(M208:AD208),
                    IF(
                        M$4:AD$4=1,
                        M208:AD208,
                        ""),
                    "")),
                AVERAGE(IF(
                    ISNUMBER(M208:AD208),
                    IF(
                        M$4:AD$4=2,
                        M208:AD208,
                        ""),
                    ""))
            ),
            IF(
                Parameters!$D$17=1,
                IFERROR(
                    IF(
                        OR(
                            IF(
                                ISNUMBER(M208:AD208),
                                IF(
                                    M$4:AD$4=1,
                                    M208:AD208,
                                    ""),
                                "")
                            =0),
                        0,
                        GEOMEAN(IF(
                            ISNUMBER(M208:AD208),
                            IF(
                                M$4:AD$4=1,
                                M208:AD208,
                                ""),
                            ""))
                    ),
                    IF(
                        OR(IF(
                            ISNUMBER(M208:AD208),
                            IF(
                                M$4:AD$4=2,
                                M208:AD208,
                                ""),
                            "")
                            =0),
                        0,
                        GEOMEAN(IF(
                            ISNUMBER(M208:AD208),
                            IF(
                                M$4:AD$4=2,
                                M208:AD208,
                                ""),
                            "")))
                )
            )
        )
    )
)</f>
        <v>3.2677720938436998</v>
      </c>
      <c r="I208" s="191" cm="1">
        <f t="array" ref="I208">IF(
    SUM(IF(
            ISNUMBER(
                IF(
                    $M$5:$AD$5,
                    (M208:AD208),
                    "")),
            1,
            0))
        =0,
    NA(),
    IF(
        Parameters!$D$15=1,
        IF(
            SUM(--(ISNUMBER(IF($M$5:$AD$5=1,(M208:AD208),""))))&gt;0,
            MAX(IF(
                ISNUMBER(M208:AD208),
                IF(
                    M$5:AD$5=1,
                    M208:AD208,
                    ""),
                "")),
            MAX(IF(
                ISNUMBER(M208:AD208),
                IF(
                    M$5:AD$5=2,
                    M208:AD208,
                    ""),
                ""))
        ),
        IF(
            Parameters!$D$16=1,
            IFERROR(
                AVERAGE(IF(
                    ISNUMBER(M208:AD208),
                    IF(
                        M$5:AD$5=1,
                        M208:AD208,
                        ""),
                    "")),
                AVERAGE(IF(
                    ISNUMBER(M208:AD208),
                    IF(
                        M$5:AD$5=2,
                        M208:AD208,
                        ""),
                    ""))
            ),
            IF(
                Parameters!$D$17=1,
                IFERROR(
                    IF(
                        OR(
                            IF(
                                ISNUMBER(M208:AD208),
                                IF(
                                    M$5:AD$5=1,
                                    M208:AD208,
                                    ""),
                                "")
                            =0),
                        0,
                        GEOMEAN(IF(
                            ISNUMBER(M208:AD208),
                            IF(
                                M$5:AD$5=1,
                                M208:AD208,
                                ""),
                            ""))
                    ),
                    IF(
                        OR(IF(
                            ISNUMBER(M208:AD208),
                            IF(
                                M$5:AD$5=2,
                                M208:AD208,
                                ""),
                            "")
                            =0),
                        0,
                        GEOMEAN(IF(
                            ISNUMBER(M208:AD208),
                            IF(
                                M$5:AD$5=2,
                                M208:AD208,
                                ""),
                            "")))
                )
            )
        )
    )
)</f>
        <v>0</v>
      </c>
      <c r="J208" s="242">
        <v>45103</v>
      </c>
      <c r="K208" s="242">
        <v>45142</v>
      </c>
      <c r="L208" s="91" t="s">
        <v>339</v>
      </c>
      <c r="M208" s="192">
        <v>0</v>
      </c>
      <c r="N208" s="192">
        <v>3.2677720938436998</v>
      </c>
      <c r="O208" s="192" t="s">
        <v>409</v>
      </c>
      <c r="P208" s="192">
        <v>0</v>
      </c>
      <c r="Q208" s="192" t="s">
        <v>409</v>
      </c>
      <c r="R208" s="192">
        <v>0</v>
      </c>
      <c r="S208" s="192">
        <v>0</v>
      </c>
      <c r="T208" s="192" t="s">
        <v>409</v>
      </c>
      <c r="U208" s="192">
        <v>76.599999999999994</v>
      </c>
      <c r="V208" s="192" t="s">
        <v>409</v>
      </c>
      <c r="W208" s="192" t="s">
        <v>409</v>
      </c>
      <c r="X208" s="192" t="s">
        <v>409</v>
      </c>
      <c r="Y208" s="192">
        <v>0</v>
      </c>
      <c r="Z208" s="192">
        <v>-100</v>
      </c>
    </row>
    <row r="209" spans="1:26" x14ac:dyDescent="0.2">
      <c r="A209" s="84">
        <v>202</v>
      </c>
      <c r="B209" s="35" t="str">
        <f ca="1"/>
        <v>Uganda</v>
      </c>
      <c r="C209" s="35" t="str">
        <f ca="1"/>
        <v>UGA</v>
      </c>
      <c r="D209" s="35" t="str">
        <f ca="1"/>
        <v>SSF           Sub-Saharan Africa</v>
      </c>
      <c r="E209" s="35" t="str">
        <f ca="1"/>
        <v>IDA</v>
      </c>
      <c r="F209" s="190" t="str">
        <f t="shared" ca="1" si="15"/>
        <v/>
      </c>
      <c r="G209" s="80">
        <f>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5.5088846005223671</v>
      </c>
      <c r="H209" s="80" cm="1">
        <f t="array" ref="H209">IF(
    SUM(IF(
            ISNUMBER(
                IF(
                    $M$4:$AD$4,
                    (M209:AD209),
                    "")),
            1,
            0))
        =0,
    NA(),
    IF(
        Parameters!$D$15=1,
        IF(
            SUM(--(ISNUMBER(IF($M$4:$AD$4=1,(M209:AD209),""))))&gt;0,
            MAX(IF(
                ISNUMBER(M209:AD209),
                IF(
                    M$4:AD$4=1,
                    M209:AD209,
                    ""),
                "")),
            MAX(IF(
                ISNUMBER(M209:AD209),
                IF(
                    M$4:AD$4=2,
                    M209:AD209,
                    ""),
                ""))
        ),
        IF(
            Parameters!$D$16=1,
            IFERROR(
                AVERAGE(IF(
                    ISNUMBER(M209:AD209),
                    IF(
                        M$4:AD$4=1,
                        M209:AD209,
                        ""),
                    "")),
                AVERAGE(IF(
                    ISNUMBER(M209:AD209),
                    IF(
                        M$4:AD$4=2,
                        M209:AD209,
                        ""),
                    ""))
            ),
            IF(
                Parameters!$D$17=1,
                IFERROR(
                    IF(
                        OR(
                            IF(
                                ISNUMBER(M209:AD209),
                                IF(
                                    M$4:AD$4=1,
                                    M209:AD209,
                                    ""),
                                "")
                            =0),
                        0,
                        GEOMEAN(IF(
                            ISNUMBER(M209:AD209),
                            IF(
                                M$4:AD$4=1,
                                M209:AD209,
                                ""),
                            ""))
                    ),
                    IF(
                        OR(IF(
                            ISNUMBER(M209:AD209),
                            IF(
                                M$4:AD$4=2,
                                M209:AD209,
                                ""),
                            "")
                            =0),
                        0,
                        GEOMEAN(IF(
                            ISNUMBER(M209:AD209),
                            IF(
                                M$4:AD$4=2,
                                M209:AD209,
                                ""),
                            "")))
                )
            )
        )
    )
)</f>
        <v>6.5531839830657903</v>
      </c>
      <c r="I209" s="191" cm="1">
        <f t="array" ref="I209">IF(
    SUM(IF(
            ISNUMBER(
                IF(
                    $M$5:$AD$5,
                    (M209:AD209),
                    "")),
            1,
            0))
        =0,
    NA(),
    IF(
        Parameters!$D$15=1,
        IF(
            SUM(--(ISNUMBER(IF($M$5:$AD$5=1,(M209:AD209),""))))&gt;0,
            MAX(IF(
                ISNUMBER(M209:AD209),
                IF(
                    M$5:AD$5=1,
                    M209:AD209,
                    ""),
                "")),
            MAX(IF(
                ISNUMBER(M209:AD209),
                IF(
                    M$5:AD$5=2,
                    M209:AD209,
                    ""),
                ""))
        ),
        IF(
            Parameters!$D$16=1,
            IFERROR(
                AVERAGE(IF(
                    ISNUMBER(M209:AD209),
                    IF(
                        M$5:AD$5=1,
                        M209:AD209,
                        ""),
                    "")),
                AVERAGE(IF(
                    ISNUMBER(M209:AD209),
                    IF(
                        M$5:AD$5=2,
                        M209:AD209,
                        ""),
                    ""))
            ),
            IF(
                Parameters!$D$17=1,
                IFERROR(
                    IF(
                        OR(
                            IF(
                                ISNUMBER(M209:AD209),
                                IF(
                                    M$5:AD$5=1,
                                    M209:AD209,
                                    ""),
                                "")
                            =0),
                        0,
                        GEOMEAN(IF(
                            ISNUMBER(M209:AD209),
                            IF(
                                M$5:AD$5=1,
                                M209:AD209,
                                ""),
                            ""))
                    ),
                    IF(
                        OR(IF(
                            ISNUMBER(M209:AD209),
                            IF(
                                M$5:AD$5=2,
                                M209:AD209,
                                ""),
                            "")
                            =0),
                        0,
                        GEOMEAN(IF(
                            ISNUMBER(M209:AD209),
                            IF(
                                M$5:AD$5=2,
                                M209:AD209,
                                ""),
                            "")))
                )
            )
        )
    )
)</f>
        <v>4.6310022151514199</v>
      </c>
      <c r="J209" s="242">
        <v>45103</v>
      </c>
      <c r="K209" s="242">
        <v>45142</v>
      </c>
      <c r="L209" s="91" t="s">
        <v>341</v>
      </c>
      <c r="M209" s="192">
        <v>0</v>
      </c>
      <c r="N209" s="192">
        <v>6.5531839830657903</v>
      </c>
      <c r="O209" s="192">
        <v>4.6310022151514199</v>
      </c>
      <c r="P209" s="192">
        <v>0</v>
      </c>
      <c r="Q209" s="192" t="s">
        <v>409</v>
      </c>
      <c r="R209" s="192">
        <v>0</v>
      </c>
      <c r="S209" s="192">
        <v>0</v>
      </c>
      <c r="T209" s="192" t="s">
        <v>409</v>
      </c>
      <c r="U209" s="192">
        <v>91.5</v>
      </c>
      <c r="V209" s="192">
        <v>0.46310022151514202</v>
      </c>
      <c r="W209" s="192" t="s">
        <v>409</v>
      </c>
      <c r="X209" s="192" t="s">
        <v>409</v>
      </c>
      <c r="Y209" s="192">
        <v>0</v>
      </c>
      <c r="Z209" s="192">
        <v>-100</v>
      </c>
    </row>
    <row r="210" spans="1:26" x14ac:dyDescent="0.2">
      <c r="A210" s="84">
        <v>203</v>
      </c>
      <c r="B210" s="35" t="str">
        <f ca="1"/>
        <v>Ukraine</v>
      </c>
      <c r="C210" s="35" t="str">
        <f ca="1"/>
        <v>UKR</v>
      </c>
      <c r="D210" s="35" t="str">
        <f ca="1"/>
        <v>ECS           Europe &amp; Central Asia</v>
      </c>
      <c r="E210" s="35" t="str">
        <f ca="1"/>
        <v>IBRD</v>
      </c>
      <c r="F210" s="190" t="str">
        <f t="shared" ca="1" si="15"/>
        <v/>
      </c>
      <c r="G210" s="80">
        <f>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10</v>
      </c>
      <c r="H210" s="80" cm="1">
        <f t="array" ref="H210">IF(
    SUM(IF(
            ISNUMBER(
                IF(
                    $M$4:$AD$4,
                    (M210:AD210),
                    "")),
            1,
            0))
        =0,
    NA(),
    IF(
        Parameters!$D$15=1,
        IF(
            SUM(--(ISNUMBER(IF($M$4:$AD$4=1,(M210:AD210),""))))&gt;0,
            MAX(IF(
                ISNUMBER(M210:AD210),
                IF(
                    M$4:AD$4=1,
                    M210:AD210,
                    ""),
                "")),
            MAX(IF(
                ISNUMBER(M210:AD210),
                IF(
                    M$4:AD$4=2,
                    M210:AD210,
                    ""),
                ""))
        ),
        IF(
            Parameters!$D$16=1,
            IFERROR(
                AVERAGE(IF(
                    ISNUMBER(M210:AD210),
                    IF(
                        M$4:AD$4=1,
                        M210:AD210,
                        ""),
                    "")),
                AVERAGE(IF(
                    ISNUMBER(M210:AD210),
                    IF(
                        M$4:AD$4=2,
                        M210:AD210,
                        ""),
                    ""))
            ),
            IF(
                Parameters!$D$17=1,
                IFERROR(
                    IF(
                        OR(
                            IF(
                                ISNUMBER(M210:AD210),
                                IF(
                                    M$4:AD$4=1,
                                    M210:AD210,
                                    ""),
                                "")
                            =0),
                        0,
                        GEOMEAN(IF(
                            ISNUMBER(M210:AD210),
                            IF(
                                M$4:AD$4=1,
                                M210:AD210,
                                ""),
                            ""))
                    ),
                    IF(
                        OR(IF(
                            ISNUMBER(M210:AD210),
                            IF(
                                M$4:AD$4=2,
                                M210:AD210,
                                ""),
                            "")
                            =0),
                        0,
                        GEOMEAN(IF(
                            ISNUMBER(M210:AD210),
                            IF(
                                M$4:AD$4=2,
                                M210:AD210,
                                ""),
                            "")))
                )
            )
        )
    )
)</f>
        <v>10</v>
      </c>
      <c r="I210" s="191" cm="1">
        <f t="array" ref="I210">IF(
    SUM(IF(
            ISNUMBER(
                IF(
                    $M$5:$AD$5,
                    (M210:AD210),
                    "")),
            1,
            0))
        =0,
    NA(),
    IF(
        Parameters!$D$15=1,
        IF(
            SUM(--(ISNUMBER(IF($M$5:$AD$5=1,(M210:AD210),""))))&gt;0,
            MAX(IF(
                ISNUMBER(M210:AD210),
                IF(
                    M$5:AD$5=1,
                    M210:AD210,
                    ""),
                "")),
            MAX(IF(
                ISNUMBER(M210:AD210),
                IF(
                    M$5:AD$5=2,
                    M210:AD210,
                    ""),
                ""))
        ),
        IF(
            Parameters!$D$16=1,
            IFERROR(
                AVERAGE(IF(
                    ISNUMBER(M210:AD210),
                    IF(
                        M$5:AD$5=1,
                        M210:AD210,
                        ""),
                    "")),
                AVERAGE(IF(
                    ISNUMBER(M210:AD210),
                    IF(
                        M$5:AD$5=2,
                        M210:AD210,
                        ""),
                    ""))
            ),
            IF(
                Parameters!$D$17=1,
                IFERROR(
                    IF(
                        OR(
                            IF(
                                ISNUMBER(M210:AD210),
                                IF(
                                    M$5:AD$5=1,
                                    M210:AD210,
                                    ""),
                                "")
                            =0),
                        0,
                        GEOMEAN(IF(
                            ISNUMBER(M210:AD210),
                            IF(
                                M$5:AD$5=1,
                                M210:AD210,
                                ""),
                            ""))
                    ),
                    IF(
                        OR(IF(
                            ISNUMBER(M210:AD210),
                            IF(
                                M$5:AD$5=2,
                                M210:AD210,
                                ""),
                            "")
                            =0),
                        0,
                        GEOMEAN(IF(
                            ISNUMBER(M210:AD210),
                            IF(
                                M$5:AD$5=2,
                                M210:AD210,
                                ""),
                            "")))
                )
            )
        )
    )
)</f>
        <v>10</v>
      </c>
      <c r="J210" s="242">
        <v>44778</v>
      </c>
      <c r="K210" s="242">
        <v>45142</v>
      </c>
      <c r="L210" s="91" t="s">
        <v>343</v>
      </c>
      <c r="M210" s="192">
        <v>10</v>
      </c>
      <c r="N210" s="192">
        <v>7.5233727288763399</v>
      </c>
      <c r="O210" s="192">
        <v>10</v>
      </c>
      <c r="P210" s="192">
        <v>0</v>
      </c>
      <c r="Q210" s="192" t="s">
        <v>409</v>
      </c>
      <c r="R210" s="192">
        <v>0</v>
      </c>
      <c r="S210" s="192">
        <v>0</v>
      </c>
      <c r="T210" s="192" t="s">
        <v>622</v>
      </c>
      <c r="U210" s="192">
        <v>95.9</v>
      </c>
      <c r="V210" s="192">
        <v>1.2276520918941201</v>
      </c>
      <c r="W210" s="192" t="s">
        <v>409</v>
      </c>
      <c r="X210" s="192" t="s">
        <v>409</v>
      </c>
      <c r="Y210" s="192">
        <v>-0.35714285714285698</v>
      </c>
      <c r="Z210" s="192">
        <v>-100</v>
      </c>
    </row>
    <row r="211" spans="1:26" x14ac:dyDescent="0.2">
      <c r="A211" s="84">
        <v>204</v>
      </c>
      <c r="B211" s="35" t="str">
        <f ca="1"/>
        <v>Uruguay</v>
      </c>
      <c r="C211" s="35" t="str">
        <f ca="1"/>
        <v>URY</v>
      </c>
      <c r="D211" s="35" t="str">
        <f ca="1"/>
        <v>LCN           Latin America &amp; Caribbean</v>
      </c>
      <c r="E211" s="35" t="str">
        <f ca="1"/>
        <v>IBRD</v>
      </c>
      <c r="F211" s="190" t="str">
        <f t="shared" ca="1" si="15"/>
        <v/>
      </c>
      <c r="G211" s="80">
        <f>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0</v>
      </c>
      <c r="H211" s="80" cm="1">
        <f t="array" ref="H211">IF(
    SUM(IF(
            ISNUMBER(
                IF(
                    $M$4:$AD$4,
                    (M211:AD211),
                    "")),
            1,
            0))
        =0,
    NA(),
    IF(
        Parameters!$D$15=1,
        IF(
            SUM(--(ISNUMBER(IF($M$4:$AD$4=1,(M211:AD211),""))))&gt;0,
            MAX(IF(
                ISNUMBER(M211:AD211),
                IF(
                    M$4:AD$4=1,
                    M211:AD211,
                    ""),
                "")),
            MAX(IF(
                ISNUMBER(M211:AD211),
                IF(
                    M$4:AD$4=2,
                    M211:AD211,
                    ""),
                ""))
        ),
        IF(
            Parameters!$D$16=1,
            IFERROR(
                AVERAGE(IF(
                    ISNUMBER(M211:AD211),
                    IF(
                        M$4:AD$4=1,
                        M211:AD211,
                        ""),
                    "")),
                AVERAGE(IF(
                    ISNUMBER(M211:AD211),
                    IF(
                        M$4:AD$4=2,
                        M211:AD211,
                        ""),
                    ""))
            ),
            IF(
                Parameters!$D$17=1,
                IFERROR(
                    IF(
                        OR(
                            IF(
                                ISNUMBER(M211:AD211),
                                IF(
                                    M$4:AD$4=1,
                                    M211:AD211,
                                    ""),
                                "")
                            =0),
                        0,
                        GEOMEAN(IF(
                            ISNUMBER(M211:AD211),
                            IF(
                                M$4:AD$4=1,
                                M211:AD211,
                                ""),
                            ""))
                    ),
                    IF(
                        OR(IF(
                            ISNUMBER(M211:AD211),
                            IF(
                                M$4:AD$4=2,
                                M211:AD211,
                                ""),
                            "")
                            =0),
                        0,
                        GEOMEAN(IF(
                            ISNUMBER(M211:AD211),
                            IF(
                                M$4:AD$4=2,
                                M211:AD211,
                                ""),
                            "")))
                )
            )
        )
    )
)</f>
        <v>0</v>
      </c>
      <c r="I211" s="191" cm="1">
        <f t="array" ref="I211">IF(
    SUM(IF(
            ISNUMBER(
                IF(
                    $M$5:$AD$5,
                    (M211:AD211),
                    "")),
            1,
            0))
        =0,
    NA(),
    IF(
        Parameters!$D$15=1,
        IF(
            SUM(--(ISNUMBER(IF($M$5:$AD$5=1,(M211:AD211),""))))&gt;0,
            MAX(IF(
                ISNUMBER(M211:AD211),
                IF(
                    M$5:AD$5=1,
                    M211:AD211,
                    ""),
                "")),
            MAX(IF(
                ISNUMBER(M211:AD211),
                IF(
                    M$5:AD$5=2,
                    M211:AD211,
                    ""),
                ""))
        ),
        IF(
            Parameters!$D$16=1,
            IFERROR(
                AVERAGE(IF(
                    ISNUMBER(M211:AD211),
                    IF(
                        M$5:AD$5=1,
                        M211:AD211,
                        ""),
                    "")),
                AVERAGE(IF(
                    ISNUMBER(M211:AD211),
                    IF(
                        M$5:AD$5=2,
                        M211:AD211,
                        ""),
                    ""))
            ),
            IF(
                Parameters!$D$17=1,
                IFERROR(
                    IF(
                        OR(
                            IF(
                                ISNUMBER(M211:AD211),
                                IF(
                                    M$5:AD$5=1,
                                    M211:AD211,
                                    ""),
                                "")
                            =0),
                        0,
                        GEOMEAN(IF(
                            ISNUMBER(M211:AD211),
                            IF(
                                M$5:AD$5=1,
                                M211:AD211,
                                ""),
                            ""))
                    ),
                    IF(
                        OR(IF(
                            ISNUMBER(M211:AD211),
                            IF(
                                M$5:AD$5=2,
                                M211:AD211,
                                ""),
                            "")
                            =0),
                        0,
                        GEOMEAN(IF(
                            ISNUMBER(M211:AD211),
                            IF(
                                M$5:AD$5=2,
                                M211:AD211,
                                ""),
                            "")))
                )
            )
        )
    )
)</f>
        <v>0</v>
      </c>
      <c r="J211" s="242">
        <v>45103</v>
      </c>
      <c r="K211" s="242">
        <v>45022</v>
      </c>
      <c r="L211" s="91" t="s">
        <v>345</v>
      </c>
      <c r="M211" s="192">
        <v>0</v>
      </c>
      <c r="N211" s="192">
        <v>0</v>
      </c>
      <c r="O211" s="192" t="s">
        <v>409</v>
      </c>
      <c r="P211" s="192">
        <v>0</v>
      </c>
      <c r="Q211" s="192" t="s">
        <v>409</v>
      </c>
      <c r="R211" s="192">
        <v>0</v>
      </c>
      <c r="S211" s="192">
        <v>0</v>
      </c>
      <c r="T211" s="192" t="s">
        <v>409</v>
      </c>
      <c r="U211" s="192">
        <v>34.4</v>
      </c>
      <c r="V211" s="192" t="s">
        <v>409</v>
      </c>
      <c r="W211" s="192" t="s">
        <v>409</v>
      </c>
      <c r="X211" s="192" t="s">
        <v>409</v>
      </c>
      <c r="Y211" s="192">
        <v>0</v>
      </c>
      <c r="Z211" s="192">
        <v>-100</v>
      </c>
    </row>
    <row r="212" spans="1:26" x14ac:dyDescent="0.2">
      <c r="A212" s="84">
        <v>205</v>
      </c>
      <c r="B212" s="35" t="str">
        <f ca="1"/>
        <v>United States</v>
      </c>
      <c r="C212" s="35" t="str">
        <f ca="1"/>
        <v>USA</v>
      </c>
      <c r="D212" s="35" t="str">
        <f ca="1"/>
        <v>NAC           North America</v>
      </c>
      <c r="E212" s="35" t="str">
        <f ca="1"/>
        <v>NA</v>
      </c>
      <c r="F212" s="190" t="str">
        <f t="shared" ca="1" si="15"/>
        <v/>
      </c>
      <c r="G212" s="80">
        <f>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0</v>
      </c>
      <c r="H212" s="80" cm="1">
        <f t="array" ref="H212">IF(
    SUM(IF(
            ISNUMBER(
                IF(
                    $M$4:$AD$4,
                    (M212:AD212),
                    "")),
            1,
            0))
        =0,
    NA(),
    IF(
        Parameters!$D$15=1,
        IF(
            SUM(--(ISNUMBER(IF($M$4:$AD$4=1,(M212:AD212),""))))&gt;0,
            MAX(IF(
                ISNUMBER(M212:AD212),
                IF(
                    M$4:AD$4=1,
                    M212:AD212,
                    ""),
                "")),
            MAX(IF(
                ISNUMBER(M212:AD212),
                IF(
                    M$4:AD$4=2,
                    M212:AD212,
                    ""),
                ""))
        ),
        IF(
            Parameters!$D$16=1,
            IFERROR(
                AVERAGE(IF(
                    ISNUMBER(M212:AD212),
                    IF(
                        M$4:AD$4=1,
                        M212:AD212,
                        ""),
                    "")),
                AVERAGE(IF(
                    ISNUMBER(M212:AD212),
                    IF(
                        M$4:AD$4=2,
                        M212:AD212,
                        ""),
                    ""))
            ),
            IF(
                Parameters!$D$17=1,
                IFERROR(
                    IF(
                        OR(
                            IF(
                                ISNUMBER(M212:AD212),
                                IF(
                                    M$4:AD$4=1,
                                    M212:AD212,
                                    ""),
                                "")
                            =0),
                        0,
                        GEOMEAN(IF(
                            ISNUMBER(M212:AD212),
                            IF(
                                M$4:AD$4=1,
                                M212:AD212,
                                ""),
                            ""))
                    ),
                    IF(
                        OR(IF(
                            ISNUMBER(M212:AD212),
                            IF(
                                M$4:AD$4=2,
                                M212:AD212,
                                ""),
                            "")
                            =0),
                        0,
                        GEOMEAN(IF(
                            ISNUMBER(M212:AD212),
                            IF(
                                M$4:AD$4=2,
                                M212:AD212,
                                ""),
                            "")))
                )
            )
        )
    )
)</f>
        <v>0</v>
      </c>
      <c r="I212" s="191" cm="1">
        <f t="array" ref="I212">IF(
    SUM(IF(
            ISNUMBER(
                IF(
                    $M$5:$AD$5,
                    (M212:AD212),
                    "")),
            1,
            0))
        =0,
    NA(),
    IF(
        Parameters!$D$15=1,
        IF(
            SUM(--(ISNUMBER(IF($M$5:$AD$5=1,(M212:AD212),""))))&gt;0,
            MAX(IF(
                ISNUMBER(M212:AD212),
                IF(
                    M$5:AD$5=1,
                    M212:AD212,
                    ""),
                "")),
            MAX(IF(
                ISNUMBER(M212:AD212),
                IF(
                    M$5:AD$5=2,
                    M212:AD212,
                    ""),
                ""))
        ),
        IF(
            Parameters!$D$16=1,
            IFERROR(
                AVERAGE(IF(
                    ISNUMBER(M212:AD212),
                    IF(
                        M$5:AD$5=1,
                        M212:AD212,
                        ""),
                    "")),
                AVERAGE(IF(
                    ISNUMBER(M212:AD212),
                    IF(
                        M$5:AD$5=2,
                        M212:AD212,
                        ""),
                    ""))
            ),
            IF(
                Parameters!$D$17=1,
                IFERROR(
                    IF(
                        OR(
                            IF(
                                ISNUMBER(M212:AD212),
                                IF(
                                    M$5:AD$5=1,
                                    M212:AD212,
                                    ""),
                                "")
                            =0),
                        0,
                        GEOMEAN(IF(
                            ISNUMBER(M212:AD212),
                            IF(
                                M$5:AD$5=1,
                                M212:AD212,
                                ""),
                            ""))
                    ),
                    IF(
                        OR(IF(
                            ISNUMBER(M212:AD212),
                            IF(
                                M$5:AD$5=2,
                                M212:AD212,
                                ""),
                            "")
                            =0),
                        0,
                        GEOMEAN(IF(
                            ISNUMBER(M212:AD212),
                            IF(
                                M$5:AD$5=2,
                                M212:AD212,
                                ""),
                            "")))
                )
            )
        )
    )
)</f>
        <v>0</v>
      </c>
      <c r="J212" s="242">
        <v>45103</v>
      </c>
      <c r="K212" s="242">
        <v>45142</v>
      </c>
      <c r="L212" s="91" t="s">
        <v>346</v>
      </c>
      <c r="M212" s="192">
        <v>0</v>
      </c>
      <c r="N212" s="192">
        <v>0</v>
      </c>
      <c r="O212" s="192">
        <v>0</v>
      </c>
      <c r="P212" s="192">
        <v>0</v>
      </c>
      <c r="Q212" s="192" t="s">
        <v>409</v>
      </c>
      <c r="R212" s="192">
        <v>0</v>
      </c>
      <c r="S212" s="192">
        <v>0</v>
      </c>
      <c r="T212" s="192" t="s">
        <v>409</v>
      </c>
      <c r="U212" s="192">
        <v>45.3</v>
      </c>
      <c r="V212" s="192">
        <v>-1.49085714724228</v>
      </c>
      <c r="W212" s="192" t="s">
        <v>409</v>
      </c>
      <c r="X212" s="192" t="s">
        <v>409</v>
      </c>
      <c r="Y212" s="192">
        <v>0</v>
      </c>
      <c r="Z212" s="192">
        <v>-100</v>
      </c>
    </row>
    <row r="213" spans="1:26" x14ac:dyDescent="0.2">
      <c r="A213" s="84">
        <v>206</v>
      </c>
      <c r="B213" s="35" t="str">
        <f ca="1"/>
        <v>Uzbekistan</v>
      </c>
      <c r="C213" s="35" t="str">
        <f ca="1"/>
        <v>UZB</v>
      </c>
      <c r="D213" s="35" t="str">
        <f ca="1"/>
        <v>ECS           Europe &amp; Central Asia</v>
      </c>
      <c r="E213" s="35" t="str">
        <f ca="1"/>
        <v>Blend</v>
      </c>
      <c r="F213" s="190" t="str">
        <f t="shared" ca="1" si="15"/>
        <v/>
      </c>
      <c r="G213" s="80">
        <f>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3.327006402147342</v>
      </c>
      <c r="H213" s="80" cm="1">
        <f t="array" ref="H213">IF(
    SUM(IF(
            ISNUMBER(
                IF(
                    $M$4:$AD$4,
                    (M213:AD213),
                    "")),
            1,
            0))
        =0,
    NA(),
    IF(
        Parameters!$D$15=1,
        IF(
            SUM(--(ISNUMBER(IF($M$4:$AD$4=1,(M213:AD213),""))))&gt;0,
            MAX(IF(
                ISNUMBER(M213:AD213),
                IF(
                    M$4:AD$4=1,
                    M213:AD213,
                    ""),
                "")),
            MAX(IF(
                ISNUMBER(M213:AD213),
                IF(
                    M$4:AD$4=2,
                    M213:AD213,
                    ""),
                ""))
        ),
        IF(
            Parameters!$D$16=1,
            IFERROR(
                AVERAGE(IF(
                    ISNUMBER(M213:AD213),
                    IF(
                        M$4:AD$4=1,
                        M213:AD213,
                        ""),
                    "")),
                AVERAGE(IF(
                    ISNUMBER(M213:AD213),
                    IF(
                        M$4:AD$4=2,
                        M213:AD213,
                        ""),
                    ""))
            ),
            IF(
                Parameters!$D$17=1,
                IFERROR(
                    IF(
                        OR(
                            IF(
                                ISNUMBER(M213:AD213),
                                IF(
                                    M$4:AD$4=1,
                                    M213:AD213,
                                    ""),
                                "")
                            =0),
                        0,
                        GEOMEAN(IF(
                            ISNUMBER(M213:AD213),
                            IF(
                                M$4:AD$4=1,
                                M213:AD213,
                                ""),
                            ""))
                    ),
                    IF(
                        OR(IF(
                            ISNUMBER(M213:AD213),
                            IF(
                                M$4:AD$4=2,
                                M213:AD213,
                                ""),
                            "")
                            =0),
                        0,
                        GEOMEAN(IF(
                            ISNUMBER(M213:AD213),
                            IF(
                                M$4:AD$4=2,
                                M213:AD213,
                                ""),
                            "")))
                )
            )
        )
    )
)</f>
        <v>1.10689715999294</v>
      </c>
      <c r="I213" s="191" cm="1">
        <f t="array" ref="I213">IF(
    SUM(IF(
            ISNUMBER(
                IF(
                    $M$5:$AD$5,
                    (M213:AD213),
                    "")),
            1,
            0))
        =0,
    NA(),
    IF(
        Parameters!$D$15=1,
        IF(
            SUM(--(ISNUMBER(IF($M$5:$AD$5=1,(M213:AD213),""))))&gt;0,
            MAX(IF(
                ISNUMBER(M213:AD213),
                IF(
                    M$5:AD$5=1,
                    M213:AD213,
                    ""),
                "")),
            MAX(IF(
                ISNUMBER(M213:AD213),
                IF(
                    M$5:AD$5=2,
                    M213:AD213,
                    ""),
                ""))
        ),
        IF(
            Parameters!$D$16=1,
            IFERROR(
                AVERAGE(IF(
                    ISNUMBER(M213:AD213),
                    IF(
                        M$5:AD$5=1,
                        M213:AD213,
                        ""),
                    "")),
                AVERAGE(IF(
                    ISNUMBER(M213:AD213),
                    IF(
                        M$5:AD$5=2,
                        M213:AD213,
                        ""),
                    ""))
            ),
            IF(
                Parameters!$D$17=1,
                IFERROR(
                    IF(
                        OR(
                            IF(
                                ISNUMBER(M213:AD213),
                                IF(
                                    M$5:AD$5=1,
                                    M213:AD213,
                                    ""),
                                "")
                            =0),
                        0,
                        GEOMEAN(IF(
                            ISNUMBER(M213:AD213),
                            IF(
                                M$5:AD$5=1,
                                M213:AD213,
                                ""),
                            ""))
                    ),
                    IF(
                        OR(IF(
                            ISNUMBER(M213:AD213),
                            IF(
                                M$5:AD$5=2,
                                M213:AD213,
                                ""),
                            "")
                            =0),
                        0,
                        GEOMEAN(IF(
                            ISNUMBER(M213:AD213),
                            IF(
                                M$5:AD$5=2,
                                M213:AD213,
                                ""),
                            "")))
                )
            )
        )
    )
)</f>
        <v>10</v>
      </c>
      <c r="J213" s="242">
        <v>45103</v>
      </c>
      <c r="K213" s="242">
        <v>45142</v>
      </c>
      <c r="L213" s="91" t="s">
        <v>348</v>
      </c>
      <c r="M213" s="192">
        <v>0</v>
      </c>
      <c r="N213" s="192">
        <v>1.10689715999294</v>
      </c>
      <c r="O213" s="192">
        <v>10</v>
      </c>
      <c r="P213" s="192">
        <v>0</v>
      </c>
      <c r="Q213" s="192" t="s">
        <v>409</v>
      </c>
      <c r="R213" s="192">
        <v>0</v>
      </c>
      <c r="S213" s="192">
        <v>0</v>
      </c>
      <c r="T213" s="192" t="s">
        <v>409</v>
      </c>
      <c r="U213" s="192">
        <v>66.8</v>
      </c>
      <c r="V213" s="192">
        <v>1.46385010942279</v>
      </c>
      <c r="W213" s="192" t="s">
        <v>409</v>
      </c>
      <c r="X213" s="192" t="s">
        <v>409</v>
      </c>
      <c r="Y213" s="192">
        <v>0</v>
      </c>
      <c r="Z213" s="192">
        <v>-100</v>
      </c>
    </row>
    <row r="214" spans="1:26" x14ac:dyDescent="0.2">
      <c r="A214" s="84">
        <v>207</v>
      </c>
      <c r="B214" s="35" t="str">
        <f ca="1"/>
        <v>St. Vincent and the Grenadines</v>
      </c>
      <c r="C214" s="35" t="str">
        <f ca="1"/>
        <v>VCT</v>
      </c>
      <c r="D214" s="35" t="str">
        <f ca="1"/>
        <v>LCN           Latin America &amp; Caribbean</v>
      </c>
      <c r="E214" s="35" t="str">
        <f ca="1"/>
        <v>Blend</v>
      </c>
      <c r="F214" s="190" t="str">
        <f t="shared" ca="1" si="15"/>
        <v/>
      </c>
      <c r="G214" s="80">
        <f>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$M$4:$AD$4,
                    (M214:AD214),
                    "")),
            1,
            0))
        =0,
    NA(),
    IF(
        Parameters!$D$15=1,
        IF(
            SUM(--(ISNUMBER(IF($M$4:$AD$4=1,(M214:AD214),""))))&gt;0,
            MAX(IF(
                ISNUMBER(M214:AD214),
                IF(
                    M$4:AD$4=1,
                    M214:AD214,
                    ""),
                "")),
            MAX(IF(
                ISNUMBER(M214:AD214),
                IF(
                    M$4:AD$4=2,
                    M214:AD214,
                    ""),
                ""))
        ),
        IF(
            Parameters!$D$16=1,
            IFERROR(
                AVERAGE(IF(
                    ISNUMBER(M214:AD214),
                    IF(
                        M$4:AD$4=1,
                        M214:AD214,
                        ""),
                    "")),
                AVERAGE(IF(
                    ISNUMBER(M214:AD214),
                    IF(
                        M$4:AD$4=2,
                        M214:AD214,
                        ""),
                    ""))
            ),
            IF(
                Parameters!$D$17=1,
                IFERROR(
                    IF(
                        OR(
                            IF(
                                ISNUMBER(M214:AD214),
                                IF(
                                    M$4:AD$4=1,
                                    M214:AD214,
                                    ""),
                                "")
                            =0),
                        0,
                        GEOMEAN(IF(
                            ISNUMBER(M214:AD214),
                            IF(
                                M$4:AD$4=1,
                                M214:AD214,
                                ""),
                            ""))
                    ),
                    IF(
                        OR(IF(
                            ISNUMBER(M214:AD214),
                            IF(
                                M$4:AD$4=2,
                                M214:AD214,
                                ""),
                            "")
                            =0),
                        0,
                        GEOMEAN(IF(
                            ISNUMBER(M214:AD214),
                            IF(
                                M$4:AD$4=2,
                                M214:AD214,
                                ""),
                            "")))
                )
            )
        )
    )
)</f>
        <v>0</v>
      </c>
      <c r="I214" s="191" cm="1">
        <f t="array" ref="I214">IF(
    SUM(IF(
            ISNUMBER(
                IF(
                    $M$5:$AD$5,
                    (M214:AD214),
                    "")),
            1,
            0))
        =0,
    NA(),
    IF(
        Parameters!$D$15=1,
        IF(
            SUM(--(ISNUMBER(IF($M$5:$AD$5=1,(M214:AD214),""))))&gt;0,
            MAX(IF(
                ISNUMBER(M214:AD214),
                IF(
                    M$5:AD$5=1,
                    M214:AD214,
                    ""),
                "")),
            MAX(IF(
                ISNUMBER(M214:AD214),
                IF(
                    M$5:AD$5=2,
                    M214:AD214,
                    ""),
                ""))
        ),
        IF(
            Parameters!$D$16=1,
            IFERROR(
                AVERAGE(IF(
                    ISNUMBER(M214:AD214),
                    IF(
                        M$5:AD$5=1,
                        M214:AD214,
                        ""),
                    "")),
                AVERAGE(IF(
                    ISNUMBER(M214:AD214),
                    IF(
                        M$5:AD$5=2,
                        M214:AD214,
                        ""),
                    ""))
            ),
            IF(
                Parameters!$D$17=1,
                IFERROR(
                    IF(
                        OR(
                            IF(
                                ISNUMBER(M214:AD214),
                                IF(
                                    M$5:AD$5=1,
                                    M214:AD214,
                                    ""),
                                "")
                            =0),
                        0,
                        GEOMEAN(IF(
                            ISNUMBER(M214:AD214),
                            IF(
                                M$5:AD$5=1,
                                M214:AD214,
                                ""),
                            ""))
                    ),
                    IF(
                        OR(IF(
                            ISNUMBER(M214:AD214),
                            IF(
                                M$5:AD$5=2,
                                M214:AD214,
                                ""),
                            "")
                            =0),
                        0,
                        GEOMEAN(IF(
                            ISNUMBER(M214:AD214),
                            IF(
                                M$5:AD$5=2,
                                M214:AD214,
                                ""),
                            "")))
                )
            )
        )
    )
)</f>
        <v>0</v>
      </c>
      <c r="J214" s="242">
        <v>44753</v>
      </c>
      <c r="K214" s="242">
        <v>44753</v>
      </c>
      <c r="L214" s="91" t="s">
        <v>349</v>
      </c>
      <c r="M214" s="192">
        <v>0</v>
      </c>
      <c r="N214" s="192" t="s">
        <v>409</v>
      </c>
      <c r="O214" s="192" t="s">
        <v>409</v>
      </c>
      <c r="P214" s="192">
        <v>0</v>
      </c>
      <c r="Q214" s="192" t="s">
        <v>409</v>
      </c>
      <c r="R214" s="192" t="s">
        <v>409</v>
      </c>
      <c r="S214" s="192" t="s">
        <v>409</v>
      </c>
      <c r="T214" s="192" t="s">
        <v>409</v>
      </c>
      <c r="U214" s="192" t="s">
        <v>409</v>
      </c>
      <c r="V214" s="192" t="s">
        <v>409</v>
      </c>
      <c r="W214" s="192" t="s">
        <v>409</v>
      </c>
      <c r="X214" s="192" t="s">
        <v>409</v>
      </c>
      <c r="Y214" s="192" t="s">
        <v>409</v>
      </c>
      <c r="Z214" s="192" t="s">
        <v>409</v>
      </c>
    </row>
    <row r="215" spans="1:26" x14ac:dyDescent="0.2">
      <c r="A215" s="84">
        <v>208</v>
      </c>
      <c r="B215" s="35" t="str">
        <f ca="1"/>
        <v>Venezuela, RB</v>
      </c>
      <c r="C215" s="35" t="str">
        <f ca="1"/>
        <v>VEN</v>
      </c>
      <c r="D215" s="35" t="str">
        <f ca="1"/>
        <v>LCN           Latin America &amp; Caribbean</v>
      </c>
      <c r="E215" s="35" t="str">
        <f ca="1"/>
        <v>IBRD</v>
      </c>
      <c r="F215" s="190" t="str">
        <f t="shared" ca="1" si="15"/>
        <v/>
      </c>
      <c r="G215" s="80">
        <f>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0</v>
      </c>
      <c r="H215" s="80" cm="1">
        <f t="array" ref="H215">IF(
    SUM(IF(
            ISNUMBER(
                IF(
                    $M$4:$AD$4,
                    (M215:AD215),
                    "")),
            1,
            0))
        =0,
    NA(),
    IF(
        Parameters!$D$15=1,
        IF(
            SUM(--(ISNUMBER(IF($M$4:$AD$4=1,(M215:AD215),""))))&gt;0,
            MAX(IF(
                ISNUMBER(M215:AD215),
                IF(
                    M$4:AD$4=1,
                    M215:AD215,
                    ""),
                "")),
            MAX(IF(
                ISNUMBER(M215:AD215),
                IF(
                    M$4:AD$4=2,
                    M215:AD215,
                    ""),
                ""))
        ),
        IF(
            Parameters!$D$16=1,
            IFERROR(
                AVERAGE(IF(
                    ISNUMBER(M215:AD215),
                    IF(
                        M$4:AD$4=1,
                        M215:AD215,
                        ""),
                    "")),
                AVERAGE(IF(
                    ISNUMBER(M215:AD215),
                    IF(
                        M$4:AD$4=2,
                        M215:AD215,
                        ""),
                    ""))
            ),
            IF(
                Parameters!$D$17=1,
                IFERROR(
                    IF(
                        OR(
                            IF(
                                ISNUMBER(M215:AD215),
                                IF(
                                    M$4:AD$4=1,
                                    M215:AD215,
                                    ""),
                                "")
                            =0),
                        0,
                        GEOMEAN(IF(
                            ISNUMBER(M215:AD215),
                            IF(
                                M$4:AD$4=1,
                                M215:AD215,
                                ""),
                            ""))
                    ),
                    IF(
                        OR(IF(
                            ISNUMBER(M215:AD215),
                            IF(
                                M$4:AD$4=2,
                                M215:AD215,
                                ""),
                            "")
                            =0),
                        0,
                        GEOMEAN(IF(
                            ISNUMBER(M215:AD215),
                            IF(
                                M$4:AD$4=2,
                                M215:AD215,
                                ""),
                            "")))
                )
            )
        )
    )
)</f>
        <v>10</v>
      </c>
      <c r="I215" s="191" cm="1">
        <f t="array" ref="I215">IF(
    SUM(IF(
            ISNUMBER(
                IF(
                    $M$5:$AD$5,
                    (M215:AD215),
                    "")),
            1,
            0))
        =0,
    NA(),
    IF(
        Parameters!$D$15=1,
        IF(
            SUM(--(ISNUMBER(IF($M$5:$AD$5=1,(M215:AD215),""))))&gt;0,
            MAX(IF(
                ISNUMBER(M215:AD215),
                IF(
                    M$5:AD$5=1,
                    M215:AD215,
                    ""),
                "")),
            MAX(IF(
                ISNUMBER(M215:AD215),
                IF(
                    M$5:AD$5=2,
                    M215:AD215,
                    ""),
                ""))
        ),
        IF(
            Parameters!$D$16=1,
            IFERROR(
                AVERAGE(IF(
                    ISNUMBER(M215:AD215),
                    IF(
                        M$5:AD$5=1,
                        M215:AD215,
                        ""),
                    "")),
                AVERAGE(IF(
                    ISNUMBER(M215:AD215),
                    IF(
                        M$5:AD$5=2,
                        M215:AD215,
                        ""),
                    ""))
            ),
            IF(
                Parameters!$D$17=1,
                IFERROR(
                    IF(
                        OR(
                            IF(
                                ISNUMBER(M215:AD215),
                                IF(
                                    M$5:AD$5=1,
                                    M215:AD215,
                                    ""),
                                "")
                            =0),
                        0,
                        GEOMEAN(IF(
                            ISNUMBER(M215:AD215),
                            IF(
                                M$5:AD$5=1,
                                M215:AD215,
                                ""),
                            ""))
                    ),
                    IF(
                        OR(IF(
                            ISNUMBER(M215:AD215),
                            IF(
                                M$5:AD$5=2,
                                M215:AD215,
                                ""),
                            "")
                            =0),
                        0,
                        GEOMEAN(IF(
                            ISNUMBER(M215:AD215),
                            IF(
                                M$5:AD$5=2,
                                M215:AD215,
                                ""),
                            "")))
                )
            )
        )
    )
)</f>
        <v>0</v>
      </c>
      <c r="J215" s="242">
        <v>44778</v>
      </c>
      <c r="K215" s="242">
        <v>45142</v>
      </c>
      <c r="L215" s="91" t="s">
        <v>350</v>
      </c>
      <c r="M215" s="192">
        <v>10</v>
      </c>
      <c r="N215" s="192">
        <v>6.3326865408361197</v>
      </c>
      <c r="O215" s="192">
        <v>0</v>
      </c>
      <c r="P215" s="192">
        <v>0</v>
      </c>
      <c r="Q215" s="192" t="s">
        <v>409</v>
      </c>
      <c r="R215" s="192">
        <v>0</v>
      </c>
      <c r="S215" s="192">
        <v>0</v>
      </c>
      <c r="T215" s="192" t="s">
        <v>623</v>
      </c>
      <c r="U215" s="192">
        <v>90.5</v>
      </c>
      <c r="V215" s="192">
        <v>-1.45650540739179</v>
      </c>
      <c r="W215" s="192" t="s">
        <v>409</v>
      </c>
      <c r="X215" s="192" t="s">
        <v>409</v>
      </c>
      <c r="Y215" s="192">
        <v>0</v>
      </c>
      <c r="Z215" s="192">
        <v>-100</v>
      </c>
    </row>
    <row r="216" spans="1:26" x14ac:dyDescent="0.2">
      <c r="A216" s="84">
        <v>209</v>
      </c>
      <c r="B216" s="35" t="str">
        <f ca="1"/>
        <v>British Virgin Islands</v>
      </c>
      <c r="C216" s="35" t="str">
        <f ca="1"/>
        <v>VGB</v>
      </c>
      <c r="D216" s="35" t="str">
        <f ca="1"/>
        <v>LCN           Latin America &amp; Caribbean</v>
      </c>
      <c r="E216" s="35" t="str">
        <f ca="1"/>
        <v>NA</v>
      </c>
      <c r="F216" s="190" t="str">
        <f t="shared" ca="1" si="15"/>
        <v/>
      </c>
      <c r="G216" s="80">
        <f>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0</v>
      </c>
      <c r="H216" s="80" cm="1">
        <f t="array" ref="H216">IF(
    SUM(IF(
            ISNUMBER(
                IF(
                    $M$4:$AD$4,
                    (M216:AD216),
                    "")),
            1,
            0))
        =0,
    NA(),
    IF(
        Parameters!$D$15=1,
        IF(
            SUM(--(ISNUMBER(IF($M$4:$AD$4=1,(M216:AD216),""))))&gt;0,
            MAX(IF(
                ISNUMBER(M216:AD216),
                IF(
                    M$4:AD$4=1,
                    M216:AD216,
                    ""),
                "")),
            MAX(IF(
                ISNUMBER(M216:AD216),
                IF(
                    M$4:AD$4=2,
                    M216:AD216,
                    ""),
                ""))
        ),
        IF(
            Parameters!$D$16=1,
            IFERROR(
                AVERAGE(IF(
                    ISNUMBER(M216:AD216),
                    IF(
                        M$4:AD$4=1,
                        M216:AD216,
                        ""),
                    "")),
                AVERAGE(IF(
                    ISNUMBER(M216:AD216),
                    IF(
                        M$4:AD$4=2,
                        M216:AD216,
                        ""),
                    ""))
            ),
            IF(
                Parameters!$D$17=1,
                IFERROR(
                    IF(
                        OR(
                            IF(
                                ISNUMBER(M216:AD216),
                                IF(
                                    M$4:AD$4=1,
                                    M216:AD216,
                                    ""),
                                "")
                            =0),
                        0,
                        GEOMEAN(IF(
                            ISNUMBER(M216:AD216),
                            IF(
                                M$4:AD$4=1,
                                M216:AD216,
                                ""),
                            ""))
                    ),
                    IF(
                        OR(IF(
                            ISNUMBER(M216:AD216),
                            IF(
                                M$4:AD$4=2,
                                M216:AD216,
                                ""),
                            "")
                            =0),
                        0,
                        GEOMEAN(IF(
                            ISNUMBER(M216:AD216),
                            IF(
                                M$4:AD$4=2,
                                M216:AD216,
                                ""),
                            "")))
                )
            )
        )
    )
)</f>
        <v>0</v>
      </c>
      <c r="I216" s="191" cm="1">
        <f t="array" ref="I216">IF(
    SUM(IF(
            ISNUMBER(
                IF(
                    $M$5:$AD$5,
                    (M216:AD216),
                    "")),
            1,
            0))
        =0,
    NA(),
    IF(
        Parameters!$D$15=1,
        IF(
            SUM(--(ISNUMBER(IF($M$5:$AD$5=1,(M216:AD216),""))))&gt;0,
            MAX(IF(
                ISNUMBER(M216:AD216),
                IF(
                    M$5:AD$5=1,
                    M216:AD216,
                    ""),
                "")),
            MAX(IF(
                ISNUMBER(M216:AD216),
                IF(
                    M$5:AD$5=2,
                    M216:AD216,
                    ""),
                ""))
        ),
        IF(
            Parameters!$D$16=1,
            IFERROR(
                AVERAGE(IF(
                    ISNUMBER(M216:AD216),
                    IF(
                        M$5:AD$5=1,
                        M216:AD216,
                        ""),
                    "")),
                AVERAGE(IF(
                    ISNUMBER(M216:AD216),
                    IF(
                        M$5:AD$5=2,
                        M216:AD216,
                        ""),
                    ""))
            ),
            IF(
                Parameters!$D$17=1,
                IFERROR(
                    IF(
                        OR(
                            IF(
                                ISNUMBER(M216:AD216),
                                IF(
                                    M$5:AD$5=1,
                                    M216:AD216,
                                    ""),
                                "")
                            =0),
                        0,
                        GEOMEAN(IF(
                            ISNUMBER(M216:AD216),
                            IF(
                                M$5:AD$5=1,
                                M216:AD216,
                                ""),
                            ""))
                    ),
                    IF(
                        OR(IF(
                            ISNUMBER(M216:AD216),
                            IF(
                                M$5:AD$5=2,
                                M216:AD216,
                                ""),
                            "")
                            =0),
                        0,
                        GEOMEAN(IF(
                            ISNUMBER(M216:AD216),
                            IF(
                                M$5:AD$5=2,
                                M216:AD216,
                                ""),
                            "")))
                )
            )
        )
    )
)</f>
        <v>0</v>
      </c>
      <c r="J216" s="242" t="s">
        <v>409</v>
      </c>
      <c r="K216" s="242" t="s">
        <v>409</v>
      </c>
      <c r="L216" s="91" t="s">
        <v>724</v>
      </c>
      <c r="M216" s="192">
        <v>0</v>
      </c>
      <c r="N216" s="192" t="s">
        <v>409</v>
      </c>
      <c r="O216" s="192" t="s">
        <v>409</v>
      </c>
      <c r="P216" s="192">
        <v>0</v>
      </c>
      <c r="Q216" s="192" t="s">
        <v>409</v>
      </c>
      <c r="R216" s="192" t="s">
        <v>409</v>
      </c>
      <c r="S216" s="192" t="s">
        <v>409</v>
      </c>
      <c r="T216" s="192" t="s">
        <v>409</v>
      </c>
      <c r="U216" s="192" t="s">
        <v>409</v>
      </c>
      <c r="V216" s="192" t="s">
        <v>409</v>
      </c>
      <c r="W216" s="192" t="s">
        <v>409</v>
      </c>
      <c r="X216" s="192" t="s">
        <v>409</v>
      </c>
      <c r="Y216" s="192" t="s">
        <v>409</v>
      </c>
      <c r="Z216" s="192" t="s">
        <v>409</v>
      </c>
    </row>
    <row r="217" spans="1:26" x14ac:dyDescent="0.2">
      <c r="A217" s="84">
        <v>210</v>
      </c>
      <c r="B217" s="35" t="str">
        <f ca="1"/>
        <v>Virgin Islands (U.S.)</v>
      </c>
      <c r="C217" s="35" t="str">
        <f ca="1"/>
        <v>VIR</v>
      </c>
      <c r="D217" s="35" t="str">
        <f ca="1"/>
        <v>LCN           Latin America &amp; Caribbean</v>
      </c>
      <c r="E217" s="35" t="str">
        <f ca="1"/>
        <v>NA</v>
      </c>
      <c r="F217" s="190" t="str">
        <f t="shared" ca="1" si="15"/>
        <v/>
      </c>
      <c r="G217" s="80">
        <f>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0</v>
      </c>
      <c r="H217" s="80" cm="1">
        <f t="array" ref="H217">IF(
    SUM(IF(
            ISNUMBER(
                IF(
                    $M$4:$AD$4,
                    (M217:AD217),
                    "")),
            1,
            0))
        =0,
    NA(),
    IF(
        Parameters!$D$15=1,
        IF(
            SUM(--(ISNUMBER(IF($M$4:$AD$4=1,(M217:AD217),""))))&gt;0,
            MAX(IF(
                ISNUMBER(M217:AD217),
                IF(
                    M$4:AD$4=1,
                    M217:AD217,
                    ""),
                "")),
            MAX(IF(
                ISNUMBER(M217:AD217),
                IF(
                    M$4:AD$4=2,
                    M217:AD217,
                    ""),
                ""))
        ),
        IF(
            Parameters!$D$16=1,
            IFERROR(
                AVERAGE(IF(
                    ISNUMBER(M217:AD217),
                    IF(
                        M$4:AD$4=1,
                        M217:AD217,
                        ""),
                    "")),
                AVERAGE(IF(
                    ISNUMBER(M217:AD217),
                    IF(
                        M$4:AD$4=2,
                        M217:AD217,
                        ""),
                    ""))
            ),
            IF(
                Parameters!$D$17=1,
                IFERROR(
                    IF(
                        OR(
                            IF(
                                ISNUMBER(M217:AD217),
                                IF(
                                    M$4:AD$4=1,
                                    M217:AD217,
                                    ""),
                                "")
                            =0),
                        0,
                        GEOMEAN(IF(
                            ISNUMBER(M217:AD217),
                            IF(
                                M$4:AD$4=1,
                                M217:AD217,
                                ""),
                            ""))
                    ),
                    IF(
                        OR(IF(
                            ISNUMBER(M217:AD217),
                            IF(
                                M$4:AD$4=2,
                                M217:AD217,
                                ""),
                            "")
                            =0),
                        0,
                        GEOMEAN(IF(
                            ISNUMBER(M217:AD217),
                            IF(
                                M$4:AD$4=2,
                                M217:AD217,
                                ""),
                            "")))
                )
            )
        )
    )
)</f>
        <v>0</v>
      </c>
      <c r="I217" s="191" cm="1">
        <f t="array" ref="I217">IF(
    SUM(IF(
            ISNUMBER(
                IF(
                    $M$5:$AD$5,
                    (M217:AD217),
                    "")),
            1,
            0))
        =0,
    NA(),
    IF(
        Parameters!$D$15=1,
        IF(
            SUM(--(ISNUMBER(IF($M$5:$AD$5=1,(M217:AD217),""))))&gt;0,
            MAX(IF(
                ISNUMBER(M217:AD217),
                IF(
                    M$5:AD$5=1,
                    M217:AD217,
                    ""),
                "")),
            MAX(IF(
                ISNUMBER(M217:AD217),
                IF(
                    M$5:AD$5=2,
                    M217:AD217,
                    ""),
                ""))
        ),
        IF(
            Parameters!$D$16=1,
            IFERROR(
                AVERAGE(IF(
                    ISNUMBER(M217:AD217),
                    IF(
                        M$5:AD$5=1,
                        M217:AD217,
                        ""),
                    "")),
                AVERAGE(IF(
                    ISNUMBER(M217:AD217),
                    IF(
                        M$5:AD$5=2,
                        M217:AD217,
                        ""),
                    ""))
            ),
            IF(
                Parameters!$D$17=1,
                IFERROR(
                    IF(
                        OR(
                            IF(
                                ISNUMBER(M217:AD217),
                                IF(
                                    M$5:AD$5=1,
                                    M217:AD217,
                                    ""),
                                "")
                            =0),
                        0,
                        GEOMEAN(IF(
                            ISNUMBER(M217:AD217),
                            IF(
                                M$5:AD$5=1,
                                M217:AD217,
                                ""),
                            ""))
                    ),
                    IF(
                        OR(IF(
                            ISNUMBER(M217:AD217),
                            IF(
                                M$5:AD$5=2,
                                M217:AD217,
                                ""),
                            "")
                            =0),
                        0,
                        GEOMEAN(IF(
                            ISNUMBER(M217:AD217),
                            IF(
                                M$5:AD$5=2,
                                M217:AD217,
                                ""),
                            "")))
                )
            )
        )
    )
)</f>
        <v>0</v>
      </c>
      <c r="J217" s="242" t="s">
        <v>409</v>
      </c>
      <c r="K217" s="242" t="s">
        <v>409</v>
      </c>
      <c r="L217" s="91" t="s">
        <v>725</v>
      </c>
      <c r="M217" s="192">
        <v>0</v>
      </c>
      <c r="N217" s="192" t="s">
        <v>409</v>
      </c>
      <c r="O217" s="192" t="s">
        <v>409</v>
      </c>
      <c r="P217" s="192">
        <v>0</v>
      </c>
      <c r="Q217" s="192" t="s">
        <v>409</v>
      </c>
      <c r="R217" s="192" t="s">
        <v>409</v>
      </c>
      <c r="S217" s="192" t="s">
        <v>409</v>
      </c>
      <c r="T217" s="192" t="s">
        <v>409</v>
      </c>
      <c r="U217" s="192" t="s">
        <v>409</v>
      </c>
      <c r="V217" s="192" t="s">
        <v>409</v>
      </c>
      <c r="W217" s="192" t="s">
        <v>409</v>
      </c>
      <c r="X217" s="192" t="s">
        <v>409</v>
      </c>
      <c r="Y217" s="192" t="s">
        <v>409</v>
      </c>
      <c r="Z217" s="192" t="s">
        <v>409</v>
      </c>
    </row>
    <row r="218" spans="1:26" x14ac:dyDescent="0.2">
      <c r="A218" s="84">
        <v>211</v>
      </c>
      <c r="B218" s="35" t="str">
        <f ca="1"/>
        <v>Vietnam</v>
      </c>
      <c r="C218" s="35" t="str">
        <f ca="1"/>
        <v>VNM</v>
      </c>
      <c r="D218" s="35" t="str">
        <f ca="1"/>
        <v>EAS           East Asia &amp; Pacific</v>
      </c>
      <c r="E218" s="35" t="str">
        <f ca="1"/>
        <v>IBRD</v>
      </c>
      <c r="F218" s="190" t="str">
        <f t="shared" ca="1" si="15"/>
        <v/>
      </c>
      <c r="G218" s="80">
        <f>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0</v>
      </c>
      <c r="H218" s="80" cm="1">
        <f t="array" ref="H218">IF(
    SUM(IF(
            ISNUMBER(
                IF(
                    $M$4:$AD$4,
                    (M218:AD218),
                    "")),
            1,
            0))
        =0,
    NA(),
    IF(
        Parameters!$D$15=1,
        IF(
            SUM(--(ISNUMBER(IF($M$4:$AD$4=1,(M218:AD218),""))))&gt;0,
            MAX(IF(
                ISNUMBER(M218:AD218),
                IF(
                    M$4:AD$4=1,
                    M218:AD218,
                    ""),
                "")),
            MAX(IF(
                ISNUMBER(M218:AD218),
                IF(
                    M$4:AD$4=2,
                    M218:AD218,
                    ""),
                ""))
        ),
        IF(
            Parameters!$D$16=1,
            IFERROR(
                AVERAGE(IF(
                    ISNUMBER(M218:AD218),
                    IF(
                        M$4:AD$4=1,
                        M218:AD218,
                        ""),
                    "")),
                AVERAGE(IF(
                    ISNUMBER(M218:AD218),
                    IF(
                        M$4:AD$4=2,
                        M218:AD218,
                        ""),
                    ""))
            ),
            IF(
                Parameters!$D$17=1,
                IFERROR(
                    IF(
                        OR(
                            IF(
                                ISNUMBER(M218:AD218),
                                IF(
                                    M$4:AD$4=1,
                                    M218:AD218,
                                    ""),
                                "")
                            =0),
                        0,
                        GEOMEAN(IF(
                            ISNUMBER(M218:AD218),
                            IF(
                                M$4:AD$4=1,
                                M218:AD218,
                                ""),
                            ""))
                    ),
                    IF(
                        OR(IF(
                            ISNUMBER(M218:AD218),
                            IF(
                                M$4:AD$4=2,
                                M218:AD218,
                                ""),
                            "")
                            =0),
                        0,
                        GEOMEAN(IF(
                            ISNUMBER(M218:AD218),
                            IF(
                                M$4:AD$4=2,
                                M218:AD218,
                                ""),
                            "")))
                )
            )
        )
    )
)</f>
        <v>0</v>
      </c>
      <c r="I218" s="191" cm="1">
        <f t="array" ref="I218">IF(
    SUM(IF(
            ISNUMBER(
                IF(
                    $M$5:$AD$5,
                    (M218:AD218),
                    "")),
            1,
            0))
        =0,
    NA(),
    IF(
        Parameters!$D$15=1,
        IF(
            SUM(--(ISNUMBER(IF($M$5:$AD$5=1,(M218:AD218),""))))&gt;0,
            MAX(IF(
                ISNUMBER(M218:AD218),
                IF(
                    M$5:AD$5=1,
                    M218:AD218,
                    ""),
                "")),
            MAX(IF(
                ISNUMBER(M218:AD218),
                IF(
                    M$5:AD$5=2,
                    M218:AD218,
                    ""),
                ""))
        ),
        IF(
            Parameters!$D$16=1,
            IFERROR(
                AVERAGE(IF(
                    ISNUMBER(M218:AD218),
                    IF(
                        M$5:AD$5=1,
                        M218:AD218,
                        ""),
                    "")),
                AVERAGE(IF(
                    ISNUMBER(M218:AD218),
                    IF(
                        M$5:AD$5=2,
                        M218:AD218,
                        ""),
                    ""))
            ),
            IF(
                Parameters!$D$17=1,
                IFERROR(
                    IF(
                        OR(
                            IF(
                                ISNUMBER(M218:AD218),
                                IF(
                                    M$5:AD$5=1,
                                    M218:AD218,
                                    ""),
                                "")
                            =0),
                        0,
                        GEOMEAN(IF(
                            ISNUMBER(M218:AD218),
                            IF(
                                M$5:AD$5=1,
                                M218:AD218,
                                ""),
                            ""))
                    ),
                    IF(
                        OR(IF(
                            ISNUMBER(M218:AD218),
                            IF(
                                M$5:AD$5=2,
                                M218:AD218,
                                ""),
                            "")
                            =0),
                        0,
                        GEOMEAN(IF(
                            ISNUMBER(M218:AD218),
                            IF(
                                M$5:AD$5=2,
                                M218:AD218,
                                ""),
                            "")))
                )
            )
        )
    )
)</f>
        <v>0</v>
      </c>
      <c r="J218" s="242">
        <v>45103</v>
      </c>
      <c r="K218" s="242">
        <v>45142</v>
      </c>
      <c r="L218" s="91" t="s">
        <v>351</v>
      </c>
      <c r="M218" s="192">
        <v>0</v>
      </c>
      <c r="N218" s="192">
        <v>0</v>
      </c>
      <c r="O218" s="192" t="s">
        <v>409</v>
      </c>
      <c r="P218" s="192">
        <v>0</v>
      </c>
      <c r="Q218" s="192" t="s">
        <v>409</v>
      </c>
      <c r="R218" s="192">
        <v>0</v>
      </c>
      <c r="S218" s="192">
        <v>0</v>
      </c>
      <c r="T218" s="192" t="s">
        <v>409</v>
      </c>
      <c r="U218" s="192">
        <v>58.3</v>
      </c>
      <c r="V218" s="192" t="s">
        <v>409</v>
      </c>
      <c r="W218" s="192" t="s">
        <v>409</v>
      </c>
      <c r="X218" s="192" t="s">
        <v>409</v>
      </c>
      <c r="Y218" s="192">
        <v>-0.14285714285714299</v>
      </c>
      <c r="Z218" s="192">
        <v>-100</v>
      </c>
    </row>
    <row r="219" spans="1:26" x14ac:dyDescent="0.2">
      <c r="A219" s="84">
        <v>212</v>
      </c>
      <c r="B219" s="35" t="str">
        <f ca="1"/>
        <v>Vanuatu</v>
      </c>
      <c r="C219" s="35" t="str">
        <f ca="1"/>
        <v>VUT</v>
      </c>
      <c r="D219" s="35" t="str">
        <f ca="1"/>
        <v>EAS           East Asia &amp; Pacific</v>
      </c>
      <c r="E219" s="35" t="str">
        <f ca="1"/>
        <v>IDA</v>
      </c>
      <c r="F219" s="190" t="str">
        <f t="shared" ca="1" si="15"/>
        <v/>
      </c>
      <c r="G219" s="80">
        <f>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$M$4:$AD$4,
                    (M219:AD219),
                    "")),
            1,
            0))
        =0,
    NA(),
    IF(
        Parameters!$D$15=1,
        IF(
            SUM(--(ISNUMBER(IF($M$4:$AD$4=1,(M219:AD219),""))))&gt;0,
            MAX(IF(
                ISNUMBER(M219:AD219),
                IF(
                    M$4:AD$4=1,
                    M219:AD219,
                    ""),
                "")),
            MAX(IF(
                ISNUMBER(M219:AD219),
                IF(
                    M$4:AD$4=2,
                    M219:AD219,
                    ""),
                ""))
        ),
        IF(
            Parameters!$D$16=1,
            IFERROR(
                AVERAGE(IF(
                    ISNUMBER(M219:AD219),
                    IF(
                        M$4:AD$4=1,
                        M219:AD219,
                        ""),
                    "")),
                AVERAGE(IF(
                    ISNUMBER(M219:AD219),
                    IF(
                        M$4:AD$4=2,
                        M219:AD219,
                        ""),
                    ""))
            ),
            IF(
                Parameters!$D$17=1,
                IFERROR(
                    IF(
                        OR(
                            IF(
                                ISNUMBER(M219:AD219),
                                IF(
                                    M$4:AD$4=1,
                                    M219:AD219,
                                    ""),
                                "")
                            =0),
                        0,
                        GEOMEAN(IF(
                            ISNUMBER(M219:AD219),
                            IF(
                                M$4:AD$4=1,
                                M219:AD219,
                                ""),
                            ""))
                    ),
                    IF(
                        OR(IF(
                            ISNUMBER(M219:AD219),
                            IF(
                                M$4:AD$4=2,
                                M219:AD219,
                                ""),
                            "")
                            =0),
                        0,
                        GEOMEAN(IF(
                            ISNUMBER(M219:AD219),
                            IF(
                                M$4:AD$4=2,
                                M219:AD219,
                                ""),
                            "")))
                )
            )
        )
    )
)</f>
        <v>0</v>
      </c>
      <c r="I219" s="191" cm="1">
        <f t="array" ref="I219">IF(
    SUM(IF(
            ISNUMBER(
                IF(
                    $M$5:$AD$5,
                    (M219:AD219),
                    "")),
            1,
            0))
        =0,
    NA(),
    IF(
        Parameters!$D$15=1,
        IF(
            SUM(--(ISNUMBER(IF($M$5:$AD$5=1,(M219:AD219),""))))&gt;0,
            MAX(IF(
                ISNUMBER(M219:AD219),
                IF(
                    M$5:AD$5=1,
                    M219:AD219,
                    ""),
                "")),
            MAX(IF(
                ISNUMBER(M219:AD219),
                IF(
                    M$5:AD$5=2,
                    M219:AD219,
                    ""),
                ""))
        ),
        IF(
            Parameters!$D$16=1,
            IFERROR(
                AVERAGE(IF(
                    ISNUMBER(M219:AD219),
                    IF(
                        M$5:AD$5=1,
                        M219:AD219,
                        ""),
                    "")),
                AVERAGE(IF(
                    ISNUMBER(M219:AD219),
                    IF(
                        M$5:AD$5=2,
                        M219:AD219,
                        ""),
                    ""))
            ),
            IF(
                Parameters!$D$17=1,
                IFERROR(
                    IF(
                        OR(
                            IF(
                                ISNUMBER(M219:AD219),
                                IF(
                                    M$5:AD$5=1,
                                    M219:AD219,
                                    ""),
                                "")
                            =0),
                        0,
                        GEOMEAN(IF(
                            ISNUMBER(M219:AD219),
                            IF(
                                M$5:AD$5=1,
                                M219:AD219,
                                ""),
                            ""))
                    ),
                    IF(
                        OR(IF(
                            ISNUMBER(M219:AD219),
                            IF(
                                M$5:AD$5=2,
                                M219:AD219,
                                ""),
                            "")
                            =0),
                        0,
                        GEOMEAN(IF(
                            ISNUMBER(M219:AD219),
                            IF(
                                M$5:AD$5=2,
                                M219:AD219,
                                ""),
                            "")))
                )
            )
        )
    )
)</f>
        <v>0</v>
      </c>
      <c r="J219" s="242">
        <v>44753</v>
      </c>
      <c r="K219" s="242">
        <v>44867</v>
      </c>
      <c r="L219" s="91" t="s">
        <v>353</v>
      </c>
      <c r="M219" s="192">
        <v>0</v>
      </c>
      <c r="N219" s="192" t="s">
        <v>409</v>
      </c>
      <c r="O219" s="192" t="s">
        <v>409</v>
      </c>
      <c r="P219" s="192">
        <v>0</v>
      </c>
      <c r="Q219" s="192" t="s">
        <v>409</v>
      </c>
      <c r="R219" s="192" t="s">
        <v>409</v>
      </c>
      <c r="S219" s="192">
        <v>0</v>
      </c>
      <c r="T219" s="192" t="s">
        <v>409</v>
      </c>
      <c r="U219" s="192" t="s">
        <v>409</v>
      </c>
      <c r="V219" s="192" t="s">
        <v>409</v>
      </c>
      <c r="W219" s="192" t="s">
        <v>409</v>
      </c>
      <c r="X219" s="192" t="s">
        <v>409</v>
      </c>
      <c r="Y219" s="192" t="s">
        <v>409</v>
      </c>
      <c r="Z219" s="192">
        <v>-100</v>
      </c>
    </row>
    <row r="220" spans="1:26" x14ac:dyDescent="0.2">
      <c r="A220" s="84">
        <v>213</v>
      </c>
      <c r="B220" s="35" t="str">
        <f ca="1"/>
        <v>Samoa</v>
      </c>
      <c r="C220" s="35" t="str">
        <f ca="1"/>
        <v>WSM</v>
      </c>
      <c r="D220" s="35" t="str">
        <f ca="1"/>
        <v>EAS           East Asia &amp; Pacific</v>
      </c>
      <c r="E220" s="35" t="str">
        <f ca="1"/>
        <v>IDA</v>
      </c>
      <c r="F220" s="190" t="str">
        <f t="shared" ca="1" si="15"/>
        <v/>
      </c>
      <c r="G220" s="80">
        <f>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$M$4:$AD$4,
                    (M220:AD220),
                    "")),
            1,
            0))
        =0,
    NA(),
    IF(
        Parameters!$D$15=1,
        IF(
            SUM(--(ISNUMBER(IF($M$4:$AD$4=1,(M220:AD220),""))))&gt;0,
            MAX(IF(
                ISNUMBER(M220:AD220),
                IF(
                    M$4:AD$4=1,
                    M220:AD220,
                    ""),
                "")),
            MAX(IF(
                ISNUMBER(M220:AD220),
                IF(
                    M$4:AD$4=2,
                    M220:AD220,
                    ""),
                ""))
        ),
        IF(
            Parameters!$D$16=1,
            IFERROR(
                AVERAGE(IF(
                    ISNUMBER(M220:AD220),
                    IF(
                        M$4:AD$4=1,
                        M220:AD220,
                        ""),
                    "")),
                AVERAGE(IF(
                    ISNUMBER(M220:AD220),
                    IF(
                        M$4:AD$4=2,
                        M220:AD220,
                        ""),
                    ""))
            ),
            IF(
                Parameters!$D$17=1,
                IFERROR(
                    IF(
                        OR(
                            IF(
                                ISNUMBER(M220:AD220),
                                IF(
                                    M$4:AD$4=1,
                                    M220:AD220,
                                    ""),
                                "")
                            =0),
                        0,
                        GEOMEAN(IF(
                            ISNUMBER(M220:AD220),
                            IF(
                                M$4:AD$4=1,
                                M220:AD220,
                                ""),
                            ""))
                    ),
                    IF(
                        OR(IF(
                            ISNUMBER(M220:AD220),
                            IF(
                                M$4:AD$4=2,
                                M220:AD220,
                                ""),
                            "")
                            =0),
                        0,
                        GEOMEAN(IF(
                            ISNUMBER(M220:AD220),
                            IF(
                                M$4:AD$4=2,
                                M220:AD220,
                                ""),
                            "")))
                )
            )
        )
    )
)</f>
        <v>0.73205150820250398</v>
      </c>
      <c r="I220" s="191" cm="1">
        <f t="array" ref="I220">IF(
    SUM(IF(
            ISNUMBER(
                IF(
                    $M$5:$AD$5,
                    (M220:AD220),
                    "")),
            1,
            0))
        =0,
    NA(),
    IF(
        Parameters!$D$15=1,
        IF(
            SUM(--(ISNUMBER(IF($M$5:$AD$5=1,(M220:AD220),""))))&gt;0,
            MAX(IF(
                ISNUMBER(M220:AD220),
                IF(
                    M$5:AD$5=1,
                    M220:AD220,
                    ""),
                "")),
            MAX(IF(
                ISNUMBER(M220:AD220),
                IF(
                    M$5:AD$5=2,
                    M220:AD220,
                    ""),
                ""))
        ),
        IF(
            Parameters!$D$16=1,
            IFERROR(
                AVERAGE(IF(
                    ISNUMBER(M220:AD220),
                    IF(
                        M$5:AD$5=1,
                        M220:AD220,
                        ""),
                    "")),
                AVERAGE(IF(
                    ISNUMBER(M220:AD220),
                    IF(
                        M$5:AD$5=2,
                        M220:AD220,
                        ""),
                    ""))
            ),
            IF(
                Parameters!$D$17=1,
                IFERROR(
                    IF(
                        OR(
                            IF(
                                ISNUMBER(M220:AD220),
                                IF(
                                    M$5:AD$5=1,
                                    M220:AD220,
                                    ""),
                                "")
                            =0),
                        0,
                        GEOMEAN(IF(
                            ISNUMBER(M220:AD220),
                            IF(
                                M$5:AD$5=1,
                                M220:AD220,
                                ""),
                            ""))
                    ),
                    IF(
                        OR(IF(
                            ISNUMBER(M220:AD220),
                            IF(
                                M$5:AD$5=2,
                                M220:AD220,
                                ""),
                            "")
                            =0),
                        0,
                        GEOMEAN(IF(
                            ISNUMBER(M220:AD220),
                            IF(
                                M$5:AD$5=2,
                                M220:AD220,
                                ""),
                            "")))
                )
            )
        )
    )
)</f>
        <v>0</v>
      </c>
      <c r="J220" s="242">
        <v>45103</v>
      </c>
      <c r="K220" s="242">
        <v>44753</v>
      </c>
      <c r="L220" s="91" t="s">
        <v>355</v>
      </c>
      <c r="M220" s="192">
        <v>0</v>
      </c>
      <c r="N220" s="192">
        <v>0.73205150820250398</v>
      </c>
      <c r="O220" s="192" t="s">
        <v>409</v>
      </c>
      <c r="P220" s="192">
        <v>0</v>
      </c>
      <c r="Q220" s="192" t="s">
        <v>409</v>
      </c>
      <c r="R220" s="192" t="s">
        <v>409</v>
      </c>
      <c r="S220" s="192" t="s">
        <v>409</v>
      </c>
      <c r="T220" s="192" t="s">
        <v>409</v>
      </c>
      <c r="U220" s="192">
        <v>65.099999999999994</v>
      </c>
      <c r="V220" s="192" t="s">
        <v>409</v>
      </c>
      <c r="W220" s="192" t="s">
        <v>409</v>
      </c>
      <c r="X220" s="192" t="s">
        <v>409</v>
      </c>
      <c r="Y220" s="192" t="s">
        <v>409</v>
      </c>
      <c r="Z220" s="192" t="s">
        <v>409</v>
      </c>
    </row>
    <row r="221" spans="1:26" x14ac:dyDescent="0.2">
      <c r="A221" s="84">
        <v>214</v>
      </c>
      <c r="B221" s="35" t="str">
        <f ca="1"/>
        <v>Kosovo</v>
      </c>
      <c r="C221" s="35" t="str">
        <f ca="1"/>
        <v>XKX</v>
      </c>
      <c r="D221" s="35" t="str">
        <f ca="1"/>
        <v>ECS           Europe &amp; Central Asia</v>
      </c>
      <c r="E221" s="35" t="str">
        <f ca="1"/>
        <v>IDA</v>
      </c>
      <c r="F221" s="190" t="str">
        <f t="shared" ca="1" si="15"/>
        <v/>
      </c>
      <c r="G221" s="80">
        <f>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10</v>
      </c>
      <c r="H221" s="80" cm="1">
        <f t="array" ref="H221">IF(
    SUM(IF(
            ISNUMBER(
                IF(
                    $M$4:$AD$4,
                    (M221:AD221),
                    "")),
            1,
            0))
        =0,
    NA(),
    IF(
        Parameters!$D$15=1,
        IF(
            SUM(--(ISNUMBER(IF($M$4:$AD$4=1,(M221:AD221),""))))&gt;0,
            MAX(IF(
                ISNUMBER(M221:AD221),
                IF(
                    M$4:AD$4=1,
                    M221:AD221,
                    ""),
                "")),
            MAX(IF(
                ISNUMBER(M221:AD221),
                IF(
                    M$4:AD$4=2,
                    M221:AD221,
                    ""),
                ""))
        ),
        IF(
            Parameters!$D$16=1,
            IFERROR(
                AVERAGE(IF(
                    ISNUMBER(M221:AD221),
                    IF(
                        M$4:AD$4=1,
                        M221:AD221,
                        ""),
                    "")),
                AVERAGE(IF(
                    ISNUMBER(M221:AD221),
                    IF(
                        M$4:AD$4=2,
                        M221:AD221,
                        ""),
                    ""))
            ),
            IF(
                Parameters!$D$17=1,
                IFERROR(
                    IF(
                        OR(
                            IF(
                                ISNUMBER(M221:AD221),
                                IF(
                                    M$4:AD$4=1,
                                    M221:AD221,
                                    ""),
                                "")
                            =0),
                        0,
                        GEOMEAN(IF(
                            ISNUMBER(M221:AD221),
                            IF(
                                M$4:AD$4=1,
                                M221:AD221,
                                ""),
                            ""))
                    ),
                    IF(
                        OR(IF(
                            ISNUMBER(M221:AD221),
                            IF(
                                M$4:AD$4=2,
                                M221:AD221,
                                ""),
                            "")
                            =0),
                        0,
                        GEOMEAN(IF(
                            ISNUMBER(M221:AD221),
                            IF(
                                M$4:AD$4=2,
                                M221:AD221,
                                ""),
                            "")))
                )
            )
        )
    )
)</f>
        <v>10</v>
      </c>
      <c r="I221" s="191" cm="1">
        <f t="array" ref="I221">IF(
    SUM(IF(
            ISNUMBER(
                IF(
                    $M$5:$AD$5,
                    (M221:AD221),
                    "")),
            1,
            0))
        =0,
    NA(),
    IF(
        Parameters!$D$15=1,
        IF(
            SUM(--(ISNUMBER(IF($M$5:$AD$5=1,(M221:AD221),""))))&gt;0,
            MAX(IF(
                ISNUMBER(M221:AD221),
                IF(
                    M$5:AD$5=1,
                    M221:AD221,
                    ""),
                "")),
            MAX(IF(
                ISNUMBER(M221:AD221),
                IF(
                    M$5:AD$5=2,
                    M221:AD221,
                    ""),
                ""))
        ),
        IF(
            Parameters!$D$16=1,
            IFERROR(
                AVERAGE(IF(
                    ISNUMBER(M221:AD221),
                    IF(
                        M$5:AD$5=1,
                        M221:AD221,
                        ""),
                    "")),
                AVERAGE(IF(
                    ISNUMBER(M221:AD221),
                    IF(
                        M$5:AD$5=2,
                        M221:AD221,
                        ""),
                    ""))
            ),
            IF(
                Parameters!$D$17=1,
                IFERROR(
                    IF(
                        OR(
                            IF(
                                ISNUMBER(M221:AD221),
                                IF(
                                    M$5:AD$5=1,
                                    M221:AD221,
                                    ""),
                                "")
                            =0),
                        0,
                        GEOMEAN(IF(
                            ISNUMBER(M221:AD221),
                            IF(
                                M$5:AD$5=1,
                                M221:AD221,
                                ""),
                            ""))
                    ),
                    IF(
                        OR(IF(
                            ISNUMBER(M221:AD221),
                            IF(
                                M$5:AD$5=2,
                                M221:AD221,
                                ""),
                            "")
                            =0),
                        0,
                        GEOMEAN(IF(
                            ISNUMBER(M221:AD221),
                            IF(
                                M$5:AD$5=2,
                                M221:AD221,
                                ""),
                            "")))
                )
            )
        )
    )
)</f>
        <v>10</v>
      </c>
      <c r="J221" s="242">
        <v>44966</v>
      </c>
      <c r="K221" s="242">
        <v>45142</v>
      </c>
      <c r="L221" s="91" t="s">
        <v>726</v>
      </c>
      <c r="M221" s="192">
        <v>10</v>
      </c>
      <c r="N221" s="192" t="s">
        <v>409</v>
      </c>
      <c r="O221" s="192" t="s">
        <v>409</v>
      </c>
      <c r="P221" s="192">
        <v>0</v>
      </c>
      <c r="Q221" s="192" t="s">
        <v>409</v>
      </c>
      <c r="R221" s="192">
        <v>10</v>
      </c>
      <c r="S221" s="192" t="s">
        <v>409</v>
      </c>
      <c r="T221" s="192" t="s">
        <v>623</v>
      </c>
      <c r="U221" s="192" t="s">
        <v>409</v>
      </c>
      <c r="V221" s="192" t="s">
        <v>409</v>
      </c>
      <c r="W221" s="192" t="s">
        <v>409</v>
      </c>
      <c r="X221" s="192" t="s">
        <v>409</v>
      </c>
      <c r="Y221" s="192">
        <v>0.214285714285713</v>
      </c>
      <c r="Z221" s="192" t="s">
        <v>409</v>
      </c>
    </row>
    <row r="222" spans="1:26" x14ac:dyDescent="0.2">
      <c r="A222" s="84">
        <v>215</v>
      </c>
      <c r="B222" s="35" t="str">
        <f ca="1"/>
        <v>Yemen, Rep.</v>
      </c>
      <c r="C222" s="35" t="str">
        <f ca="1"/>
        <v>YEM</v>
      </c>
      <c r="D222" s="35" t="str">
        <f ca="1"/>
        <v>MEA           Middle East &amp; North Africa</v>
      </c>
      <c r="E222" s="35" t="str">
        <f ca="1"/>
        <v>IDA</v>
      </c>
      <c r="F222" s="190" t="str">
        <f t="shared" ca="1" si="15"/>
        <v/>
      </c>
      <c r="G222" s="80">
        <f>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0</v>
      </c>
      <c r="H222" s="80" cm="1">
        <f t="array" ref="H222">IF(
    SUM(IF(
            ISNUMBER(
                IF(
                    $M$4:$AD$4,
                    (M222:AD222),
                    "")),
            1,
            0))
        =0,
    NA(),
    IF(
        Parameters!$D$15=1,
        IF(
            SUM(--(ISNUMBER(IF($M$4:$AD$4=1,(M222:AD222),""))))&gt;0,
            MAX(IF(
                ISNUMBER(M222:AD222),
                IF(
                    M$4:AD$4=1,
                    M222:AD222,
                    ""),
                "")),
            MAX(IF(
                ISNUMBER(M222:AD222),
                IF(
                    M$4:AD$4=2,
                    M222:AD222,
                    ""),
                ""))
        ),
        IF(
            Parameters!$D$16=1,
            IFERROR(
                AVERAGE(IF(
                    ISNUMBER(M222:AD222),
                    IF(
                        M$4:AD$4=1,
                        M222:AD222,
                        ""),
                    "")),
                AVERAGE(IF(
                    ISNUMBER(M222:AD222),
                    IF(
                        M$4:AD$4=2,
                        M222:AD222,
                        ""),
                    ""))
            ),
            IF(
                Parameters!$D$17=1,
                IFERROR(
                    IF(
                        OR(
                            IF(
                                ISNUMBER(M222:AD222),
                                IF(
                                    M$4:AD$4=1,
                                    M222:AD222,
                                    ""),
                                "")
                            =0),
                        0,
                        GEOMEAN(IF(
                            ISNUMBER(M222:AD222),
                            IF(
                                M$4:AD$4=1,
                                M222:AD222,
                                ""),
                            ""))
                    ),
                    IF(
                        OR(IF(
                            ISNUMBER(M222:AD222),
                            IF(
                                M$4:AD$4=2,
                                M222:AD222,
                                ""),
                            "")
                            =0),
                        0,
                        GEOMEAN(IF(
                            ISNUMBER(M222:AD222),
                            IF(
                                M$4:AD$4=2,
                                M222:AD222,
                                ""),
                            "")))
                )
            )
        )
    )
)</f>
        <v>10</v>
      </c>
      <c r="I222" s="191" cm="1">
        <f t="array" ref="I222">IF(
    SUM(IF(
            ISNUMBER(
                IF(
                    $M$5:$AD$5,
                    (M222:AD222),
                    "")),
            1,
            0))
        =0,
    NA(),
    IF(
        Parameters!$D$15=1,
        IF(
            SUM(--(ISNUMBER(IF($M$5:$AD$5=1,(M222:AD222),""))))&gt;0,
            MAX(IF(
                ISNUMBER(M222:AD222),
                IF(
                    M$5:AD$5=1,
                    M222:AD222,
                    ""),
                "")),
            MAX(IF(
                ISNUMBER(M222:AD222),
                IF(
                    M$5:AD$5=2,
                    M222:AD222,
                    ""),
                ""))
        ),
        IF(
            Parameters!$D$16=1,
            IFERROR(
                AVERAGE(IF(
                    ISNUMBER(M222:AD222),
                    IF(
                        M$5:AD$5=1,
                        M222:AD222,
                        ""),
                    "")),
                AVERAGE(IF(
                    ISNUMBER(M222:AD222),
                    IF(
                        M$5:AD$5=2,
                        M222:AD222,
                        ""),
                    ""))
            ),
            IF(
                Parameters!$D$17=1,
                IFERROR(
                    IF(
                        OR(
                            IF(
                                ISNUMBER(M222:AD222),
                                IF(
                                    M$5:AD$5=1,
                                    M222:AD222,
                                    ""),
                                "")
                            =0),
                        0,
                        GEOMEAN(IF(
                            ISNUMBER(M222:AD222),
                            IF(
                                M$5:AD$5=1,
                                M222:AD222,
                                ""),
                            ""))
                    ),
                    IF(
                        OR(IF(
                            ISNUMBER(M222:AD222),
                            IF(
                                M$5:AD$5=2,
                                M222:AD222,
                                ""),
                            "")
                            =0),
                        0,
                        GEOMEAN(IF(
                            ISNUMBER(M222:AD222),
                            IF(
                                M$5:AD$5=2,
                                M222:AD222,
                                ""),
                            "")))
                )
            )
        )
    )
)</f>
        <v>0</v>
      </c>
      <c r="J222" s="242">
        <v>45103</v>
      </c>
      <c r="K222" s="242">
        <v>44753</v>
      </c>
      <c r="L222" s="91" t="s">
        <v>356</v>
      </c>
      <c r="M222" s="192">
        <v>10</v>
      </c>
      <c r="N222" s="192">
        <v>10</v>
      </c>
      <c r="O222" s="192">
        <v>0</v>
      </c>
      <c r="P222" s="192">
        <v>0</v>
      </c>
      <c r="Q222" s="192" t="s">
        <v>409</v>
      </c>
      <c r="R222" s="192">
        <v>0</v>
      </c>
      <c r="S222" s="192">
        <v>0</v>
      </c>
      <c r="T222" s="192" t="s">
        <v>622</v>
      </c>
      <c r="U222" s="192">
        <v>108.9</v>
      </c>
      <c r="V222" s="192">
        <v>-1.6689353714170601</v>
      </c>
      <c r="W222" s="192" t="s">
        <v>409</v>
      </c>
      <c r="X222" s="192" t="s">
        <v>409</v>
      </c>
      <c r="Y222" s="192">
        <v>-0.14285714285714199</v>
      </c>
      <c r="Z222" s="192">
        <v>-100</v>
      </c>
    </row>
    <row r="223" spans="1:26" x14ac:dyDescent="0.2">
      <c r="A223" s="84">
        <v>216</v>
      </c>
      <c r="B223" s="35" t="str">
        <f ca="1"/>
        <v>South Africa</v>
      </c>
      <c r="C223" s="35" t="str">
        <f ca="1"/>
        <v>ZAF</v>
      </c>
      <c r="D223" s="35" t="str">
        <f ca="1"/>
        <v>SSF           Sub-Saharan Africa</v>
      </c>
      <c r="E223" s="35" t="str">
        <f ca="1"/>
        <v>IBRD</v>
      </c>
      <c r="F223" s="190" t="str">
        <f t="shared" ca="1" si="15"/>
        <v/>
      </c>
      <c r="G223" s="80">
        <f>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0</v>
      </c>
      <c r="H223" s="80" cm="1">
        <f t="array" ref="H223">IF(
    SUM(IF(
            ISNUMBER(
                IF(
                    $M$4:$AD$4,
                    (M223:AD223),
                    "")),
            1,
            0))
        =0,
    NA(),
    IF(
        Parameters!$D$15=1,
        IF(
            SUM(--(ISNUMBER(IF($M$4:$AD$4=1,(M223:AD223),""))))&gt;0,
            MAX(IF(
                ISNUMBER(M223:AD223),
                IF(
                    M$4:AD$4=1,
                    M223:AD223,
                    ""),
                "")),
            MAX(IF(
                ISNUMBER(M223:AD223),
                IF(
                    M$4:AD$4=2,
                    M223:AD223,
                    ""),
                ""))
        ),
        IF(
            Parameters!$D$16=1,
            IFERROR(
                AVERAGE(IF(
                    ISNUMBER(M223:AD223),
                    IF(
                        M$4:AD$4=1,
                        M223:AD223,
                        ""),
                    "")),
                AVERAGE(IF(
                    ISNUMBER(M223:AD223),
                    IF(
                        M$4:AD$4=2,
                        M223:AD223,
                        ""),
                    ""))
            ),
            IF(
                Parameters!$D$17=1,
                IFERROR(
                    IF(
                        OR(
                            IF(
                                ISNUMBER(M223:AD223),
                                IF(
                                    M$4:AD$4=1,
                                    M223:AD223,
                                    ""),
                                "")
                            =0),
                        0,
                        GEOMEAN(IF(
                            ISNUMBER(M223:AD223),
                            IF(
                                M$4:AD$4=1,
                                M223:AD223,
                                ""),
                            ""))
                    ),
                    IF(
                        OR(IF(
                            ISNUMBER(M223:AD223),
                            IF(
                                M$4:AD$4=2,
                                M223:AD223,
                                ""),
                            "")
                            =0),
                        0,
                        GEOMEAN(IF(
                            ISNUMBER(M223:AD223),
                            IF(
                                M$4:AD$4=2,
                                M223:AD223,
                                ""),
                            "")))
                )
            )
        )
    )
)</f>
        <v>2.2534838595872202</v>
      </c>
      <c r="I223" s="191" cm="1">
        <f t="array" ref="I223">IF(
    SUM(IF(
            ISNUMBER(
                IF(
                    $M$5:$AD$5,
                    (M223:AD223),
                    "")),
            1,
            0))
        =0,
    NA(),
    IF(
        Parameters!$D$15=1,
        IF(
            SUM(--(ISNUMBER(IF($M$5:$AD$5=1,(M223:AD223),""))))&gt;0,
            MAX(IF(
                ISNUMBER(M223:AD223),
                IF(
                    M$5:AD$5=1,
                    M223:AD223,
                    ""),
                "")),
            MAX(IF(
                ISNUMBER(M223:AD223),
                IF(
                    M$5:AD$5=2,
                    M223:AD223,
                    ""),
                ""))
        ),
        IF(
            Parameters!$D$16=1,
            IFERROR(
                AVERAGE(IF(
                    ISNUMBER(M223:AD223),
                    IF(
                        M$5:AD$5=1,
                        M223:AD223,
                        ""),
                    "")),
                AVERAGE(IF(
                    ISNUMBER(M223:AD223),
                    IF(
                        M$5:AD$5=2,
                        M223:AD223,
                        ""),
                    ""))
            ),
            IF(
                Parameters!$D$17=1,
                IFERROR(
                    IF(
                        OR(
                            IF(
                                ISNUMBER(M223:AD223),
                                IF(
                                    M$5:AD$5=1,
                                    M223:AD223,
                                    ""),
                                "")
                            =0),
                        0,
                        GEOMEAN(IF(
                            ISNUMBER(M223:AD223),
                            IF(
                                M$5:AD$5=1,
                                M223:AD223,
                                ""),
                            ""))
                    ),
                    IF(
                        OR(IF(
                            ISNUMBER(M223:AD223),
                            IF(
                                M$5:AD$5=2,
                                M223:AD223,
                                ""),
                            "")
                            =0),
                        0,
                        GEOMEAN(IF(
                            ISNUMBER(M223:AD223),
                            IF(
                                M$5:AD$5=2,
                                M223:AD223,
                                ""),
                            "")))
                )
            )
        )
    )
)</f>
        <v>0</v>
      </c>
      <c r="J223" s="242">
        <v>44860</v>
      </c>
      <c r="K223" s="242">
        <v>45142</v>
      </c>
      <c r="L223" s="91" t="s">
        <v>358</v>
      </c>
      <c r="M223" s="192">
        <v>0</v>
      </c>
      <c r="N223" s="192">
        <v>2.2534838595872202</v>
      </c>
      <c r="O223" s="192">
        <v>0</v>
      </c>
      <c r="P223" s="192">
        <v>0</v>
      </c>
      <c r="Q223" s="192" t="s">
        <v>409</v>
      </c>
      <c r="R223" s="192">
        <v>0</v>
      </c>
      <c r="S223" s="192">
        <v>0</v>
      </c>
      <c r="T223" s="192" t="s">
        <v>409</v>
      </c>
      <c r="U223" s="192">
        <v>72</v>
      </c>
      <c r="V223" s="192">
        <v>-0.25726428094430998</v>
      </c>
      <c r="W223" s="192" t="s">
        <v>409</v>
      </c>
      <c r="X223" s="192" t="s">
        <v>409</v>
      </c>
      <c r="Y223" s="192">
        <v>0</v>
      </c>
      <c r="Z223" s="192">
        <v>-100</v>
      </c>
    </row>
    <row r="224" spans="1:26" x14ac:dyDescent="0.2">
      <c r="A224" s="84">
        <v>217</v>
      </c>
      <c r="B224" s="35" t="str">
        <f ca="1"/>
        <v>Zambia</v>
      </c>
      <c r="C224" s="35" t="str">
        <f ca="1"/>
        <v>ZMB</v>
      </c>
      <c r="D224" s="35" t="str">
        <f ca="1"/>
        <v>SSF           Sub-Saharan Africa</v>
      </c>
      <c r="E224" s="35" t="str">
        <f ca="1"/>
        <v>IDA</v>
      </c>
      <c r="F224" s="190" t="str">
        <f t="shared" ca="1" si="15"/>
        <v/>
      </c>
      <c r="G224" s="80">
        <f>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0</v>
      </c>
      <c r="H224" s="80" cm="1">
        <f t="array" ref="H224">IF(
    SUM(IF(
            ISNUMBER(
                IF(
                    $M$4:$AD$4,
                    (M224:AD224),
                    "")),
            1,
            0))
        =0,
    NA(),
    IF(
        Parameters!$D$15=1,
        IF(
            SUM(--(ISNUMBER(IF($M$4:$AD$4=1,(M224:AD224),""))))&gt;0,
            MAX(IF(
                ISNUMBER(M224:AD224),
                IF(
                    M$4:AD$4=1,
                    M224:AD224,
                    ""),
                "")),
            MAX(IF(
                ISNUMBER(M224:AD224),
                IF(
                    M$4:AD$4=2,
                    M224:AD224,
                    ""),
                ""))
        ),
        IF(
            Parameters!$D$16=1,
            IFERROR(
                AVERAGE(IF(
                    ISNUMBER(M224:AD224),
                    IF(
                        M$4:AD$4=1,
                        M224:AD224,
                        ""),
                    "")),
                AVERAGE(IF(
                    ISNUMBER(M224:AD224),
                    IF(
                        M$4:AD$4=2,
                        M224:AD224,
                        ""),
                    ""))
            ),
            IF(
                Parameters!$D$17=1,
                IFERROR(
                    IF(
                        OR(
                            IF(
                                ISNUMBER(M224:AD224),
                                IF(
                                    M$4:AD$4=1,
                                    M224:AD224,
                                    ""),
                                "")
                            =0),
                        0,
                        GEOMEAN(IF(
                            ISNUMBER(M224:AD224),
                            IF(
                                M$4:AD$4=1,
                                M224:AD224,
                                ""),
                            ""))
                    ),
                    IF(
                        OR(IF(
                            ISNUMBER(M224:AD224),
                            IF(
                                M$4:AD$4=2,
                                M224:AD224,
                                ""),
                            "")
                            =0),
                        0,
                        GEOMEAN(IF(
                            ISNUMBER(M224:AD224),
                            IF(
                                M$4:AD$4=2,
                                M224:AD224,
                                ""),
                            "")))
                )
            )
        )
    )
)</f>
        <v>4.41435879343799</v>
      </c>
      <c r="I224" s="191" cm="1">
        <f t="array" ref="I224">IF(
    SUM(IF(
            ISNUMBER(
                IF(
                    $M$5:$AD$5,
                    (M224:AD224),
                    "")),
            1,
            0))
        =0,
    NA(),
    IF(
        Parameters!$D$15=1,
        IF(
            SUM(--(ISNUMBER(IF($M$5:$AD$5=1,(M224:AD224),""))))&gt;0,
            MAX(IF(
                ISNUMBER(M224:AD224),
                IF(
                    M$5:AD$5=1,
                    M224:AD224,
                    ""),
                "")),
            MAX(IF(
                ISNUMBER(M224:AD224),
                IF(
                    M$5:AD$5=2,
                    M224:AD224,
                    ""),
                ""))
        ),
        IF(
            Parameters!$D$16=1,
            IFERROR(
                AVERAGE(IF(
                    ISNUMBER(M224:AD224),
                    IF(
                        M$5:AD$5=1,
                        M224:AD224,
                        ""),
                    "")),
                AVERAGE(IF(
                    ISNUMBER(M224:AD224),
                    IF(
                        M$5:AD$5=2,
                        M224:AD224,
                        ""),
                    ""))
            ),
            IF(
                Parameters!$D$17=1,
                IFERROR(
                    IF(
                        OR(
                            IF(
                                ISNUMBER(M224:AD224),
                                IF(
                                    M$5:AD$5=1,
                                    M224:AD224,
                                    ""),
                                "")
                            =0),
                        0,
                        GEOMEAN(IF(
                            ISNUMBER(M224:AD224),
                            IF(
                                M$5:AD$5=1,
                                M224:AD224,
                                ""),
                            ""))
                    ),
                    IF(
                        OR(IF(
                            ISNUMBER(M224:AD224),
                            IF(
                                M$5:AD$5=2,
                                M224:AD224,
                                ""),
                            "")
                            =0),
                        0,
                        GEOMEAN(IF(
                            ISNUMBER(M224:AD224),
                            IF(
                                M$5:AD$5=2,
                                M224:AD224,
                                ""),
                            "")))
                )
            )
        )
    )
)</f>
        <v>0</v>
      </c>
      <c r="J224" s="242">
        <v>45103</v>
      </c>
      <c r="K224" s="242">
        <v>45142</v>
      </c>
      <c r="L224" s="91" t="s">
        <v>360</v>
      </c>
      <c r="M224" s="192">
        <v>0</v>
      </c>
      <c r="N224" s="192">
        <v>4.41435879343799</v>
      </c>
      <c r="O224" s="192">
        <v>0</v>
      </c>
      <c r="P224" s="192">
        <v>0</v>
      </c>
      <c r="Q224" s="192" t="s">
        <v>409</v>
      </c>
      <c r="R224" s="192">
        <v>0</v>
      </c>
      <c r="S224" s="192">
        <v>0</v>
      </c>
      <c r="T224" s="192" t="s">
        <v>409</v>
      </c>
      <c r="U224" s="192">
        <v>81.8</v>
      </c>
      <c r="V224" s="192">
        <v>0.78129933038688504</v>
      </c>
      <c r="W224" s="192" t="s">
        <v>409</v>
      </c>
      <c r="X224" s="192" t="s">
        <v>409</v>
      </c>
      <c r="Y224" s="192">
        <v>0</v>
      </c>
      <c r="Z224" s="192">
        <v>-100</v>
      </c>
    </row>
    <row r="225" spans="1:26" x14ac:dyDescent="0.2">
      <c r="A225" s="84">
        <v>218</v>
      </c>
      <c r="B225" s="35" t="str">
        <f ca="1"/>
        <v>Zimbabwe</v>
      </c>
      <c r="C225" s="35" t="str">
        <f ca="1"/>
        <v>ZWE</v>
      </c>
      <c r="D225" s="35" t="str">
        <f ca="1"/>
        <v>SSF           Sub-Saharan Africa</v>
      </c>
      <c r="E225" s="35" t="str">
        <f ca="1"/>
        <v>Blend</v>
      </c>
      <c r="F225" s="190" t="str">
        <f t="shared" ca="1" si="15"/>
        <v/>
      </c>
      <c r="G225" s="80">
        <f>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7.3192505471139802</v>
      </c>
      <c r="H225" s="80" cm="1">
        <f t="array" ref="H225">IF(
    SUM(IF(
            ISNUMBER(
                IF(
                    $M$4:$AD$4,
                    (M225:AD225),
                    "")),
            1,
            0))
        =0,
    NA(),
    IF(
        Parameters!$D$15=1,
        IF(
            SUM(--(ISNUMBER(IF($M$4:$AD$4=1,(M225:AD225),""))))&gt;0,
            MAX(IF(
                ISNUMBER(M225:AD225),
                IF(
                    M$4:AD$4=1,
                    M225:AD225,
                    ""),
                "")),
            MAX(IF(
                ISNUMBER(M225:AD225),
                IF(
                    M$4:AD$4=2,
                    M225:AD225,
                    ""),
                ""))
        ),
        IF(
            Parameters!$D$16=1,
            IFERROR(
                AVERAGE(IF(
                    ISNUMBER(M225:AD225),
                    IF(
                        M$4:AD$4=1,
                        M225:AD225,
                        ""),
                    "")),
                AVERAGE(IF(
                    ISNUMBER(M225:AD225),
                    IF(
                        M$4:AD$4=2,
                        M225:AD225,
                        ""),
                    ""))
            ),
            IF(
                Parameters!$D$17=1,
                IFERROR(
                    IF(
                        OR(
                            IF(
                                ISNUMBER(M225:AD225),
                                IF(
                                    M$4:AD$4=1,
                                    M225:AD225,
                                    ""),
                                "")
                            =0),
                        0,
                        GEOMEAN(IF(
                            ISNUMBER(M225:AD225),
                            IF(
                                M$4:AD$4=1,
                                M225:AD225,
                                ""),
                            ""))
                    ),
                    IF(
                        OR(IF(
                            ISNUMBER(M225:AD225),
                            IF(
                                M$4:AD$4=2,
                                M225:AD225,
                                ""),
                            "")
                            =0),
                        0,
                        GEOMEAN(IF(
                            ISNUMBER(M225:AD225),
                            IF(
                                M$4:AD$4=2,
                                M225:AD225,
                                ""),
                            "")))
                )
            )
        )
    )
)</f>
        <v>10</v>
      </c>
      <c r="I225" s="191" cm="1">
        <f t="array" ref="I225">IF(
    SUM(IF(
            ISNUMBER(
                IF(
                    $M$5:$AD$5,
                    (M225:AD225),
                    "")),
            1,
            0))
        =0,
    NA(),
    IF(
        Parameters!$D$15=1,
        IF(
            SUM(--(ISNUMBER(IF($M$5:$AD$5=1,(M225:AD225),""))))&gt;0,
            MAX(IF(
                ISNUMBER(M225:AD225),
                IF(
                    M$5:AD$5=1,
                    M225:AD225,
                    ""),
                "")),
            MAX(IF(
                ISNUMBER(M225:AD225),
                IF(
                    M$5:AD$5=2,
                    M225:AD225,
                    ""),
                ""))
        ),
        IF(
            Parameters!$D$16=1,
            IFERROR(
                AVERAGE(IF(
                    ISNUMBER(M225:AD225),
                    IF(
                        M$5:AD$5=1,
                        M225:AD225,
                        ""),
                    "")),
                AVERAGE(IF(
                    ISNUMBER(M225:AD225),
                    IF(
                        M$5:AD$5=2,
                        M225:AD225,
                        ""),
                    ""))
            ),
            IF(
                Parameters!$D$17=1,
                IFERROR(
                    IF(
                        OR(
                            IF(
                                ISNUMBER(M225:AD225),
                                IF(
                                    M$5:AD$5=1,
                                    M225:AD225,
                                    ""),
                                "")
                            =0),
                        0,
                        GEOMEAN(IF(
                            ISNUMBER(M225:AD225),
                            IF(
                                M$5:AD$5=1,
                                M225:AD225,
                                ""),
                            ""))
                    ),
                    IF(
                        OR(IF(
                            ISNUMBER(M225:AD225),
                            IF(
                                M$5:AD$5=2,
                                M225:AD225,
                                ""),
                            "")
                            =0),
                        0,
                        GEOMEAN(IF(
                            ISNUMBER(M225:AD225),
                            IF(
                                M$5:AD$5=2,
                                M225:AD225,
                                ""),
                            "")))
                )
            )
        )
    )
)</f>
        <v>5.3571428571428301</v>
      </c>
      <c r="J225" s="242">
        <v>44778</v>
      </c>
      <c r="K225" s="242">
        <v>45142</v>
      </c>
      <c r="L225" s="91" t="s">
        <v>362</v>
      </c>
      <c r="M225" s="192">
        <v>10</v>
      </c>
      <c r="N225" s="192">
        <v>7.7438701711060096</v>
      </c>
      <c r="O225" s="192" t="s">
        <v>409</v>
      </c>
      <c r="P225" s="192">
        <v>0</v>
      </c>
      <c r="Q225" s="192" t="s">
        <v>409</v>
      </c>
      <c r="R225" s="192">
        <v>5.3571428571428301</v>
      </c>
      <c r="S225" s="192">
        <v>0</v>
      </c>
      <c r="T225" s="192" t="s">
        <v>623</v>
      </c>
      <c r="U225" s="192">
        <v>96.9</v>
      </c>
      <c r="V225" s="192" t="s">
        <v>409</v>
      </c>
      <c r="W225" s="192" t="s">
        <v>409</v>
      </c>
      <c r="X225" s="192" t="s">
        <v>409</v>
      </c>
      <c r="Y225" s="192">
        <v>0.107142857142856</v>
      </c>
      <c r="Z225" s="192">
        <v>-100</v>
      </c>
    </row>
    <row r="226" spans="1:26" x14ac:dyDescent="0.2">
      <c r="L226" s="79"/>
      <c r="M226" s="80"/>
      <c r="N226" s="80"/>
      <c r="O226" s="80"/>
      <c r="P226" s="80"/>
      <c r="Q226" s="80"/>
      <c r="R226" s="80"/>
      <c r="S226" s="87"/>
      <c r="T226" s="87"/>
      <c r="U226" s="87"/>
      <c r="V226" s="87"/>
      <c r="W226" s="87"/>
      <c r="X226" s="87"/>
      <c r="Y226" s="87"/>
      <c r="Z226" s="87"/>
    </row>
    <row r="227" spans="1:26" x14ac:dyDescent="0.2">
      <c r="L227" s="79"/>
      <c r="M227" s="80"/>
      <c r="N227" s="80"/>
      <c r="O227" s="80"/>
      <c r="P227" s="80"/>
      <c r="Q227" s="80"/>
      <c r="R227" s="80"/>
      <c r="S227" s="87"/>
      <c r="T227" s="87"/>
      <c r="U227" s="87"/>
      <c r="V227" s="87"/>
      <c r="W227" s="87"/>
      <c r="X227" s="87"/>
      <c r="Y227" s="87"/>
      <c r="Z227" s="87"/>
    </row>
    <row r="228" spans="1:26" x14ac:dyDescent="0.2">
      <c r="L228" s="79"/>
      <c r="M228" s="80"/>
      <c r="N228" s="80"/>
      <c r="O228" s="80"/>
      <c r="P228" s="80"/>
      <c r="Q228" s="80"/>
      <c r="R228" s="80"/>
      <c r="S228" s="87"/>
      <c r="T228" s="87"/>
      <c r="U228" s="87"/>
      <c r="V228" s="87"/>
      <c r="W228" s="87"/>
      <c r="X228" s="87"/>
      <c r="Y228" s="87"/>
      <c r="Z228" s="87"/>
    </row>
    <row r="229" spans="1:26" x14ac:dyDescent="0.2">
      <c r="L229" s="91"/>
      <c r="M229" s="181"/>
      <c r="N229" s="181"/>
      <c r="O229" s="181"/>
      <c r="P229" s="181"/>
      <c r="Q229" s="181"/>
      <c r="R229" s="181"/>
      <c r="S229" s="202"/>
      <c r="T229" s="202"/>
      <c r="U229" s="202"/>
      <c r="V229" s="202"/>
      <c r="W229" s="202"/>
      <c r="X229" s="202"/>
      <c r="Y229" s="202"/>
      <c r="Z229" s="202"/>
    </row>
    <row r="230" spans="1:26" x14ac:dyDescent="0.2">
      <c r="L230" s="91"/>
      <c r="M230" s="181"/>
      <c r="N230" s="181"/>
      <c r="O230" s="181"/>
      <c r="P230" s="181"/>
      <c r="Q230" s="194"/>
      <c r="R230" s="194"/>
      <c r="S230" s="202"/>
      <c r="T230" s="202"/>
      <c r="U230" s="202"/>
      <c r="V230" s="202"/>
      <c r="W230" s="202"/>
      <c r="X230" s="202"/>
      <c r="Y230" s="202"/>
      <c r="Z230" s="202"/>
    </row>
    <row r="231" spans="1:26" x14ac:dyDescent="0.2">
      <c r="L231" s="79"/>
      <c r="M231" s="181"/>
      <c r="N231" s="194"/>
      <c r="O231" s="194"/>
      <c r="P231" s="194"/>
      <c r="Q231" s="194"/>
      <c r="R231" s="194"/>
      <c r="S231" s="202"/>
      <c r="T231" s="202"/>
      <c r="U231" s="202"/>
      <c r="V231" s="202"/>
      <c r="W231" s="202"/>
      <c r="X231" s="202"/>
      <c r="Y231" s="202"/>
      <c r="Z231" s="202"/>
    </row>
    <row r="232" spans="1:26" x14ac:dyDescent="0.2">
      <c r="L232" s="79"/>
      <c r="M232" s="80"/>
      <c r="N232" s="181" t="str">
        <f>IFERROR(INDEX('Data Dictionary'!$J$8:$J$39,MATCH(N9,'Data Dictionary'!$K$8:$K$39,0)),"")</f>
        <v/>
      </c>
      <c r="O232" s="80"/>
      <c r="P232" s="80"/>
      <c r="Q232" s="80"/>
      <c r="R232" s="80"/>
      <c r="S232" s="87"/>
      <c r="T232" s="87"/>
      <c r="U232" s="87"/>
      <c r="V232" s="87"/>
      <c r="W232" s="87"/>
      <c r="X232" s="87"/>
      <c r="Y232" s="87"/>
      <c r="Z232" s="87"/>
    </row>
    <row r="233" spans="1:26" x14ac:dyDescent="0.2">
      <c r="L233" s="79"/>
      <c r="M233" s="80"/>
      <c r="N233" s="80"/>
      <c r="O233" s="80"/>
      <c r="P233" s="80"/>
      <c r="Q233" s="80"/>
      <c r="R233" s="80"/>
      <c r="S233" s="87"/>
      <c r="T233" s="87"/>
      <c r="U233" s="87"/>
      <c r="V233" s="87"/>
      <c r="W233" s="87"/>
      <c r="X233" s="87"/>
      <c r="Y233" s="87"/>
      <c r="Z233" s="87"/>
    </row>
  </sheetData>
  <conditionalFormatting sqref="G1:G5">
    <cfRule type="cellIs" dxfId="82" priority="25" stopIfTrue="1" operator="greaterThanOrEqual">
      <formula>0</formula>
    </cfRule>
  </conditionalFormatting>
  <conditionalFormatting sqref="G8:G225">
    <cfRule type="cellIs" dxfId="79" priority="4" stopIfTrue="1" operator="greaterThanOrEqual">
      <formula>0</formula>
    </cfRule>
  </conditionalFormatting>
  <conditionalFormatting sqref="G1:H5">
    <cfRule type="expression" dxfId="76" priority="11" stopIfTrue="1">
      <formula>G1=""</formula>
    </cfRule>
  </conditionalFormatting>
  <conditionalFormatting sqref="G8:H225">
    <cfRule type="expression" dxfId="75" priority="1" stopIfTrue="1">
      <formula>G8=""</formula>
    </cfRule>
  </conditionalFormatting>
  <conditionalFormatting sqref="H1:H5">
    <cfRule type="expression" dxfId="72" priority="18">
      <formula>H1=10</formula>
    </cfRule>
    <cfRule type="cellIs" dxfId="71" priority="17" operator="between">
      <formula>7</formula>
      <formula>9.99</formula>
    </cfRule>
    <cfRule type="cellIs" dxfId="70" priority="16" operator="between">
      <formula>0</formula>
      <formula>6.999</formula>
    </cfRule>
  </conditionalFormatting>
  <conditionalFormatting sqref="H8:H225">
    <cfRule type="expression" dxfId="65" priority="70">
      <formula>H8=10</formula>
    </cfRule>
    <cfRule type="cellIs" dxfId="64" priority="68" operator="between">
      <formula>0</formula>
      <formula>6.999</formula>
    </cfRule>
    <cfRule type="cellIs" dxfId="63" priority="69" operator="between">
      <formula>7</formula>
      <formula>9.99</formula>
    </cfRule>
  </conditionalFormatting>
  <conditionalFormatting sqref="I2:I3">
    <cfRule type="expression" dxfId="62" priority="26">
      <formula>I2=""</formula>
    </cfRule>
    <cfRule type="cellIs" dxfId="61" priority="27" operator="between">
      <formula>0</formula>
      <formula>6.999</formula>
    </cfRule>
    <cfRule type="expression" dxfId="60" priority="29">
      <formula>I2=10</formula>
    </cfRule>
    <cfRule type="cellIs" dxfId="59" priority="28" operator="between">
      <formula>7</formula>
      <formula>9.99</formula>
    </cfRule>
  </conditionalFormatting>
  <conditionalFormatting sqref="I2:I5">
    <cfRule type="cellIs" dxfId="58" priority="13" operator="between">
      <formula>0</formula>
      <formula>6.999</formula>
    </cfRule>
    <cfRule type="expression" dxfId="57" priority="15">
      <formula>I2=10</formula>
    </cfRule>
    <cfRule type="cellIs" dxfId="56" priority="14" operator="between">
      <formula>7</formula>
      <formula>9.99</formula>
    </cfRule>
    <cfRule type="expression" dxfId="55" priority="12">
      <formula>I2=""</formula>
    </cfRule>
  </conditionalFormatting>
  <conditionalFormatting sqref="I4:I5">
    <cfRule type="expression" dxfId="54" priority="7">
      <formula>I4=""</formula>
    </cfRule>
    <cfRule type="expression" dxfId="53" priority="10">
      <formula>I4=10</formula>
    </cfRule>
    <cfRule type="cellIs" dxfId="52" priority="8" operator="between">
      <formula>0</formula>
      <formula>6.999</formula>
    </cfRule>
    <cfRule type="cellIs" dxfId="51" priority="9" operator="between">
      <formula>7</formula>
      <formula>9.99</formula>
    </cfRule>
  </conditionalFormatting>
  <conditionalFormatting sqref="I8:I225">
    <cfRule type="expression" dxfId="50" priority="63">
      <formula>I8=""</formula>
    </cfRule>
    <cfRule type="cellIs" dxfId="49" priority="66" stopIfTrue="1" operator="greaterThanOrEqual">
      <formula>0</formula>
    </cfRule>
  </conditionalFormatting>
  <conditionalFormatting sqref="J8:K225">
    <cfRule type="colorScale" priority="851">
      <colorScale>
        <cfvo type="min"/>
        <cfvo type="max"/>
        <color rgb="FFFCDCDF"/>
        <color rgb="FFF2676B"/>
      </colorScale>
    </cfRule>
  </conditionalFormatting>
  <conditionalFormatting sqref="L8:L15 L17:L225">
    <cfRule type="expression" dxfId="46" priority="37">
      <formula>$L8&lt;&gt;$C8</formula>
    </cfRule>
  </conditionalFormatting>
  <conditionalFormatting sqref="M6:Z6">
    <cfRule type="expression" dxfId="45" priority="22">
      <formula>ISNUMBER(SEARCH("_raw",M$7))</formula>
    </cfRule>
  </conditionalFormatting>
  <conditionalFormatting sqref="M8:Z225">
    <cfRule type="expression" dxfId="44" priority="62" stopIfTrue="1">
      <formula>ISNUMBER(SEARCH("_raw",M$7))</formula>
    </cfRule>
    <cfRule type="colorScale" priority="632">
      <colorScale>
        <cfvo type="num" val="0"/>
        <cfvo type="num" val="10"/>
        <color rgb="FFFCFCFF"/>
        <color rgb="FFFFFF00"/>
      </colorScale>
    </cfRule>
  </conditionalFormatting>
  <conditionalFormatting sqref="AA2:AC2 M2:Z3">
    <cfRule type="expression" dxfId="43" priority="31">
      <formula>M2&lt;&gt;L2</formula>
    </cfRule>
    <cfRule type="expression" dxfId="42" priority="32">
      <formula>M2=L2</formula>
    </cfRule>
    <cfRule type="expression" dxfId="41" priority="30">
      <formula>M2=L2</formula>
    </cfRule>
  </conditionalFormatting>
  <conditionalFormatting sqref="AA2:AD3">
    <cfRule type="expression" dxfId="40" priority="34">
      <formula>AA2&lt;&gt;V2</formula>
    </cfRule>
    <cfRule type="expression" dxfId="39" priority="33">
      <formula>AA2=V2</formula>
    </cfRule>
    <cfRule type="expression" dxfId="38" priority="35">
      <formula>AA2=V2</formula>
    </cfRule>
  </conditionalFormatting>
  <conditionalFormatting sqref="AC8:AH197">
    <cfRule type="expression" dxfId="37" priority="61">
      <formula>ISNUMBER(SEARCH("_raw",AC$7))</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24" stopIfTrue="1" operator="greaterThanOrEqual" id="{927F630C-93F1-764D-8D04-E759A1A3980A}">
            <xm:f>Parameters!$D$38</xm:f>
            <x14:dxf>
              <font>
                <sz val="12"/>
                <color rgb="FF000000"/>
                <name val="Arial"/>
              </font>
              <fill>
                <patternFill patternType="solid">
                  <bgColor rgb="FFEE9F8F"/>
                </patternFill>
              </fill>
            </x14:dxf>
          </x14:cfRule>
          <x14:cfRule type="cellIs" priority="23" stopIfTrue="1" operator="greaterThanOrEqual" id="{5E97E8CD-6DF2-FB47-8F7C-8673278B9934}">
            <xm:f>Parameters!$D$37</xm:f>
            <x14:dxf>
              <font>
                <sz val="12"/>
                <color rgb="FF000000"/>
                <name val="Arial"/>
              </font>
              <fill>
                <patternFill patternType="solid">
                  <bgColor rgb="FFE35A3A"/>
                </patternFill>
              </fill>
            </x14:dxf>
          </x14:cfRule>
          <xm:sqref>G1:G5</xm:sqref>
        </x14:conditionalFormatting>
        <x14:conditionalFormatting xmlns:xm="http://schemas.microsoft.com/office/excel/2006/main">
          <x14:cfRule type="cellIs" priority="3" stopIfTrue="1" operator="greaterThanOrEqual" id="{B12AF258-47B9-4F40-9A84-2423207E06D7}">
            <xm:f>Parameters!$D$38</xm:f>
            <x14:dxf>
              <font>
                <sz val="12"/>
                <color rgb="FF000000"/>
                <name val="Arial"/>
              </font>
              <fill>
                <patternFill patternType="solid">
                  <bgColor rgb="FFEE9F8F"/>
                </patternFill>
              </fill>
            </x14:dxf>
          </x14:cfRule>
          <x14:cfRule type="cellIs" priority="2" stopIfTrue="1" operator="greaterThanOrEqual" id="{CDBAFCEF-2945-244B-B6F0-55AC3A754820}">
            <xm:f>Parameters!$D$37</xm:f>
            <x14:dxf>
              <font>
                <sz val="12"/>
                <color rgb="FF000000"/>
                <name val="Arial"/>
              </font>
              <fill>
                <patternFill patternType="solid">
                  <bgColor rgb="FFE35A3A"/>
                </patternFill>
              </fill>
            </x14:dxf>
          </x14:cfRule>
          <xm:sqref>G8:G225</xm:sqref>
        </x14:conditionalFormatting>
        <x14:conditionalFormatting xmlns:xm="http://schemas.microsoft.com/office/excel/2006/main">
          <x14:cfRule type="cellIs" priority="21" stopIfTrue="1" operator="between" id="{6E6F3A39-A958-2342-AABD-4ECE67DBBD07}">
            <xm:f>0</xm:f>
            <xm:f>Parameters!$D$42</xm:f>
            <x14:dxf>
              <font>
                <sz val="12"/>
                <color rgb="FF000000"/>
                <name val="Arial"/>
              </font>
              <fill>
                <patternFill patternType="solid">
                  <bgColor rgb="FFFCDCDF"/>
                </patternFill>
              </fill>
            </x14:dxf>
          </x14:cfRule>
          <x14:cfRule type="cellIs" priority="19" stopIfTrue="1" operator="greaterThanOrEqual" id="{7E79F415-0379-E643-A6D0-371B3C47E92F}">
            <xm:f>Parameters!$D$41</xm:f>
            <x14:dxf>
              <font>
                <sz val="12"/>
                <color rgb="FF000000"/>
                <name val="Arial"/>
              </font>
              <fill>
                <patternFill patternType="solid">
                  <bgColor rgb="FFF2676B"/>
                </patternFill>
              </fill>
            </x14:dxf>
          </x14:cfRule>
          <x14:cfRule type="cellIs" priority="20" stopIfTrue="1" operator="greaterThanOrEqual" id="{E100178C-CE71-CC48-9A07-5435209E8627}">
            <xm:f>Parameters!$D$42</xm:f>
            <x14:dxf>
              <font>
                <sz val="12"/>
                <color rgb="FF000000"/>
                <name val="Arial"/>
              </font>
              <fill>
                <patternFill patternType="solid">
                  <bgColor rgb="FFF7A9AC"/>
                </patternFill>
              </fill>
            </x14:dxf>
          </x14:cfRule>
          <xm:sqref>H1:H5</xm:sqref>
        </x14:conditionalFormatting>
        <x14:conditionalFormatting xmlns:xm="http://schemas.microsoft.com/office/excel/2006/main">
          <x14:cfRule type="cellIs" priority="73" stopIfTrue="1" operator="between" id="{FABDCF05-C5C3-2240-8C62-2342E70D9E49}">
            <xm:f>0</xm:f>
            <xm:f>Parameters!$D$42</xm:f>
            <x14:dxf>
              <font>
                <sz val="12"/>
                <color rgb="FF000000"/>
                <name val="Arial"/>
              </font>
              <fill>
                <patternFill patternType="solid">
                  <bgColor rgb="FFFCDCDF"/>
                </patternFill>
              </fill>
            </x14:dxf>
          </x14:cfRule>
          <x14:cfRule type="cellIs" priority="72" stopIfTrue="1" operator="greaterThanOrEqual" id="{00FA0448-0462-444A-BD46-F5AB2969F434}">
            <xm:f>Parameters!$D$42</xm:f>
            <x14:dxf>
              <font>
                <sz val="12"/>
                <color rgb="FF000000"/>
                <name val="Arial"/>
              </font>
              <fill>
                <patternFill patternType="solid">
                  <bgColor rgb="FFF7A9AC"/>
                </patternFill>
              </fill>
            </x14:dxf>
          </x14:cfRule>
          <x14:cfRule type="cellIs" priority="71" stopIfTrue="1" operator="greaterThanOrEqual" id="{0E4D86E4-E41E-0C40-AA0E-1CA99754BD7E}">
            <xm:f>Parameters!$D$41</xm:f>
            <x14:dxf>
              <font>
                <sz val="12"/>
                <color rgb="FF000000"/>
                <name val="Arial"/>
              </font>
              <fill>
                <patternFill patternType="solid">
                  <bgColor rgb="FFF2676B"/>
                </patternFill>
              </fill>
            </x14:dxf>
          </x14:cfRule>
          <xm:sqref>H8:H225</xm:sqref>
        </x14:conditionalFormatting>
        <x14:conditionalFormatting xmlns:xm="http://schemas.microsoft.com/office/excel/2006/main">
          <x14:cfRule type="cellIs" priority="65" stopIfTrue="1" operator="greaterThanOrEqual" id="{592929FF-A268-4645-90FD-95A51F7AC6C9}">
            <xm:f>Parameters!$D$38</xm:f>
            <x14:dxf>
              <font>
                <sz val="12"/>
                <color rgb="FF000000"/>
                <name val="Arial"/>
              </font>
              <fill>
                <patternFill patternType="solid">
                  <bgColor rgb="FFF9BF8E"/>
                </patternFill>
              </fill>
            </x14:dxf>
          </x14:cfRule>
          <x14:cfRule type="cellIs" priority="64" stopIfTrue="1" operator="greaterThanOrEqual" id="{73387B95-360C-BA48-898C-7D543B8DCDDE}">
            <xm:f>Parameters!$D$37</xm:f>
            <x14:dxf>
              <font>
                <sz val="12"/>
                <color rgb="FF000000"/>
                <name val="Arial"/>
              </font>
              <fill>
                <patternFill patternType="solid">
                  <bgColor rgb="FFE06C25"/>
                </patternFill>
              </fill>
            </x14:dxf>
          </x14:cfRule>
          <xm:sqref>I8:I225</xm:sqref>
        </x14:conditionalFormatting>
        <x14:conditionalFormatting xmlns:xm="http://schemas.microsoft.com/office/excel/2006/main">
          <x14:cfRule type="iconSet" priority="6" id="{3C3436AD-FAB1-914E-9404-3F6BAE5109B6}">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 xmlns:xm="http://schemas.microsoft.com/office/excel/2006/main">
          <x14:cfRule type="iconSet" priority="5" id="{4960FC72-F72F-E54B-95D6-49C0C467AB6E}">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AA2:AD2 M2:Z3</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D2EE9-D749-C944-A438-1615E166AE89}">
  <dimension ref="A1:S68"/>
  <sheetViews>
    <sheetView topLeftCell="A19" workbookViewId="0">
      <selection activeCell="R37" sqref="R37"/>
    </sheetView>
  </sheetViews>
  <sheetFormatPr baseColWidth="10" defaultRowHeight="16" x14ac:dyDescent="0.2"/>
  <cols>
    <col min="1" max="1" width="5.28515625" customWidth="1"/>
    <col min="2" max="2" width="4.5703125" customWidth="1"/>
    <col min="3" max="3" width="30.7109375" customWidth="1"/>
    <col min="4" max="4" width="9.28515625" style="142" customWidth="1"/>
    <col min="5" max="5" width="9.28515625" style="143" customWidth="1"/>
    <col min="6" max="8" width="9.28515625" style="142" customWidth="1"/>
    <col min="9" max="9" width="10.42578125" style="142" customWidth="1"/>
    <col min="10" max="11" width="9.28515625" style="142" customWidth="1"/>
    <col min="12" max="12" width="4.5703125" style="142" customWidth="1"/>
    <col min="13" max="13" width="5" bestFit="1" customWidth="1"/>
    <col min="14" max="14" width="18.85546875" bestFit="1" customWidth="1"/>
    <col min="15" max="16" width="4.85546875" bestFit="1" customWidth="1"/>
    <col min="17" max="17" width="5" bestFit="1" customWidth="1"/>
    <col min="18" max="18" width="27.85546875" bestFit="1" customWidth="1"/>
    <col min="19" max="20" width="4.85546875" bestFit="1" customWidth="1"/>
    <col min="21" max="21" width="5" bestFit="1" customWidth="1"/>
    <col min="22" max="22" width="21.85546875" bestFit="1" customWidth="1"/>
    <col min="23" max="24" width="4.85546875" bestFit="1" customWidth="1"/>
    <col min="25" max="25" width="5" bestFit="1" customWidth="1"/>
    <col min="26" max="26" width="21.85546875" bestFit="1" customWidth="1"/>
    <col min="27" max="28" width="4.85546875" bestFit="1" customWidth="1"/>
    <col min="29" max="29" width="5" bestFit="1" customWidth="1"/>
    <col min="30" max="30" width="25.140625" bestFit="1" customWidth="1"/>
    <col min="31" max="31" width="18.140625" bestFit="1" customWidth="1"/>
    <col min="32" max="32" width="23.42578125" bestFit="1" customWidth="1"/>
    <col min="33" max="33" width="32.42578125" bestFit="1" customWidth="1"/>
    <col min="34" max="35" width="26.42578125" bestFit="1" customWidth="1"/>
  </cols>
  <sheetData>
    <row r="1" spans="1:14" x14ac:dyDescent="0.2">
      <c r="A1" s="34"/>
      <c r="B1" s="34"/>
      <c r="C1" s="35"/>
      <c r="D1" s="145"/>
      <c r="E1" s="146"/>
      <c r="F1" s="145"/>
      <c r="G1" s="145"/>
      <c r="H1" s="145"/>
      <c r="I1" s="145"/>
      <c r="J1" s="145"/>
      <c r="K1" s="145"/>
      <c r="L1" s="145"/>
      <c r="M1" s="34"/>
    </row>
    <row r="2" spans="1:14" x14ac:dyDescent="0.2">
      <c r="A2" s="34"/>
      <c r="B2" s="98" t="s">
        <v>496</v>
      </c>
      <c r="C2" s="34"/>
      <c r="D2" s="145"/>
      <c r="E2" s="146"/>
      <c r="F2" s="145"/>
      <c r="G2" s="145"/>
      <c r="H2" s="145"/>
      <c r="I2" s="145"/>
      <c r="J2" s="145"/>
      <c r="K2" s="145"/>
      <c r="L2" s="145"/>
      <c r="M2" s="34"/>
    </row>
    <row r="3" spans="1:14" x14ac:dyDescent="0.2">
      <c r="A3" s="34"/>
      <c r="B3" s="148"/>
      <c r="C3" s="34"/>
      <c r="D3" s="145"/>
      <c r="E3" s="146"/>
      <c r="F3" s="145"/>
      <c r="G3" s="145"/>
      <c r="H3" s="145"/>
      <c r="I3" s="145"/>
      <c r="J3" s="145"/>
      <c r="K3" s="145"/>
      <c r="L3" s="145"/>
      <c r="M3" s="34"/>
    </row>
    <row r="4" spans="1:14" x14ac:dyDescent="0.2">
      <c r="A4" s="34"/>
      <c r="B4" s="172" t="s">
        <v>500</v>
      </c>
      <c r="C4" s="34"/>
      <c r="D4" s="145"/>
      <c r="E4" s="146"/>
      <c r="F4" s="145"/>
      <c r="G4" s="145"/>
      <c r="H4" s="145"/>
      <c r="I4" s="145"/>
      <c r="J4" s="145"/>
      <c r="K4" s="145"/>
      <c r="L4" s="145"/>
      <c r="M4" s="34"/>
    </row>
    <row r="5" spans="1:14" x14ac:dyDescent="0.2">
      <c r="A5" s="34"/>
      <c r="B5" s="159"/>
      <c r="C5" s="163"/>
      <c r="D5" s="164"/>
      <c r="E5" s="165"/>
      <c r="F5" s="164"/>
      <c r="G5" s="164"/>
      <c r="H5" s="164"/>
      <c r="I5" s="164"/>
      <c r="J5" s="164"/>
      <c r="K5" s="164"/>
      <c r="L5" s="166"/>
      <c r="M5" s="34"/>
    </row>
    <row r="6" spans="1:14" ht="34" x14ac:dyDescent="0.2">
      <c r="A6" s="34"/>
      <c r="B6" s="149"/>
      <c r="C6" s="32" t="s">
        <v>502</v>
      </c>
      <c r="D6" s="72" t="s">
        <v>495</v>
      </c>
      <c r="E6" s="161" t="s">
        <v>494</v>
      </c>
      <c r="F6" s="161" t="s">
        <v>371</v>
      </c>
      <c r="G6" s="161" t="s">
        <v>372</v>
      </c>
      <c r="H6" s="161" t="s">
        <v>373</v>
      </c>
      <c r="I6" s="161" t="s">
        <v>417</v>
      </c>
      <c r="J6" s="161" t="s">
        <v>375</v>
      </c>
      <c r="K6" s="161" t="s">
        <v>376</v>
      </c>
      <c r="L6" s="162"/>
      <c r="M6" s="34"/>
    </row>
    <row r="7" spans="1:14" ht="17" thickBot="1" x14ac:dyDescent="0.25">
      <c r="A7" s="34"/>
      <c r="B7" s="149"/>
      <c r="C7" s="150" t="s">
        <v>436</v>
      </c>
      <c r="D7" s="145">
        <f>COUNTIF('Compound Alert'!$D$6:$D$195,'Regional Sumaries'!$C7)</f>
        <v>30</v>
      </c>
      <c r="E7" s="146">
        <f ca="1">AVERAGEIF('Compound Alert'!$D$6:$D$195,'Regional Sumaries'!$C7,'Compound Alert'!$G$6:$G$195)</f>
        <v>0.68333333333333335</v>
      </c>
      <c r="F7" s="145">
        <f ca="1">COUNTIFS('Compound Alert'!$D$6:$D$195,'Regional Sumaries'!$C7,'Compound Alert'!R$6:R$195,"&gt;=7")</f>
        <v>1</v>
      </c>
      <c r="G7" s="145">
        <f ca="1">COUNTIFS('Compound Alert'!$D$6:$D$195,'Regional Sumaries'!$C7,'Compound Alert'!S$6:S$195,"&gt;=7")</f>
        <v>0</v>
      </c>
      <c r="H7" s="145">
        <f ca="1">COUNTIFS('Compound Alert'!$D$6:$D$195,'Regional Sumaries'!$C7,'Compound Alert'!T$6:T$195,"&gt;=7")</f>
        <v>4</v>
      </c>
      <c r="I7" s="145">
        <f ca="1">COUNTIFS('Compound Alert'!$D$6:$D$195,'Regional Sumaries'!$C7,'Compound Alert'!U$6:U$195,"&gt;=7")</f>
        <v>1</v>
      </c>
      <c r="J7" s="145">
        <f ca="1">COUNTIFS('Compound Alert'!$D$6:$D$195,'Regional Sumaries'!$C7,'Compound Alert'!V$6:V$195,"&gt;=7")</f>
        <v>9</v>
      </c>
      <c r="K7" s="145">
        <f ca="1">COUNTIFS('Compound Alert'!$D$6:$D$195,'Regional Sumaries'!$C7,'Compound Alert'!W$6:W$195,"&gt;=7")</f>
        <v>0</v>
      </c>
      <c r="L7" s="151"/>
      <c r="M7" s="34"/>
    </row>
    <row r="8" spans="1:14" ht="17" thickBot="1" x14ac:dyDescent="0.25">
      <c r="A8" s="34"/>
      <c r="B8" s="149"/>
      <c r="C8" s="168" t="s">
        <v>433</v>
      </c>
      <c r="D8" s="145">
        <f>COUNTIF('Compound Alert'!$D$6:$D$195,'Regional Sumaries'!$C8)</f>
        <v>52</v>
      </c>
      <c r="E8" s="146">
        <f ca="1">AVERAGEIF('Compound Alert'!$D$6:$D$195,'Regional Sumaries'!$C8,'Compound Alert'!$G$6:$G$195)</f>
        <v>0.11538461538461539</v>
      </c>
      <c r="F8" s="169">
        <f ca="1">COUNTIFS('Compound Alert'!$D$6:$D$195,'Regional Sumaries'!$C8,'Compound Alert'!R$6:R$195,"&gt;=7")</f>
        <v>0</v>
      </c>
      <c r="G8" s="169">
        <f ca="1">COUNTIFS('Compound Alert'!$D$6:$D$195,'Regional Sumaries'!$C8,'Compound Alert'!S$6:S$195,"&gt;=7")</f>
        <v>0</v>
      </c>
      <c r="H8" s="169">
        <f ca="1">COUNTIFS('Compound Alert'!$D$6:$D$195,'Regional Sumaries'!$C8,'Compound Alert'!T$6:T$195,"&gt;=7")</f>
        <v>1</v>
      </c>
      <c r="I8" s="169">
        <f ca="1">COUNTIFS('Compound Alert'!$D$6:$D$195,'Regional Sumaries'!$C8,'Compound Alert'!U$6:U$195,"&gt;=7")</f>
        <v>0</v>
      </c>
      <c r="J8" s="169">
        <f ca="1">COUNTIFS('Compound Alert'!$D$6:$D$195,'Regional Sumaries'!$C8,'Compound Alert'!V$6:V$195,"&gt;=7")</f>
        <v>3</v>
      </c>
      <c r="K8" s="169">
        <f ca="1">COUNTIFS('Compound Alert'!$D$6:$D$195,'Regional Sumaries'!$C8,'Compound Alert'!W$6:W$195,"&gt;=7")</f>
        <v>0</v>
      </c>
      <c r="L8" s="151"/>
      <c r="M8" s="34"/>
    </row>
    <row r="9" spans="1:14" ht="17" thickBot="1" x14ac:dyDescent="0.25">
      <c r="A9" s="34"/>
      <c r="B9" s="149"/>
      <c r="C9" s="168" t="s">
        <v>435</v>
      </c>
      <c r="D9" s="145">
        <f>COUNTIF('Compound Alert'!$D$6:$D$195,'Regional Sumaries'!$C9)</f>
        <v>36</v>
      </c>
      <c r="E9" s="146">
        <f ca="1">AVERAGEIF('Compound Alert'!$D$6:$D$195,'Regional Sumaries'!$C9,'Compound Alert'!$G$6:$G$195)</f>
        <v>1</v>
      </c>
      <c r="F9" s="169">
        <f ca="1">COUNTIFS('Compound Alert'!$D$6:$D$195,'Regional Sumaries'!$C9,'Compound Alert'!R$6:R$195,"&gt;=7")</f>
        <v>4</v>
      </c>
      <c r="G9" s="169">
        <f ca="1">COUNTIFS('Compound Alert'!$D$6:$D$195,'Regional Sumaries'!$C9,'Compound Alert'!S$6:S$195,"&gt;=7")</f>
        <v>1</v>
      </c>
      <c r="H9" s="169">
        <f ca="1">COUNTIFS('Compound Alert'!$D$6:$D$195,'Regional Sumaries'!$C9,'Compound Alert'!T$6:T$195,"&gt;=7")</f>
        <v>4</v>
      </c>
      <c r="I9" s="169">
        <f ca="1">COUNTIFS('Compound Alert'!$D$6:$D$195,'Regional Sumaries'!$C9,'Compound Alert'!U$6:U$195,"&gt;=7")</f>
        <v>3</v>
      </c>
      <c r="J9" s="169">
        <f ca="1">COUNTIFS('Compound Alert'!$D$6:$D$195,'Regional Sumaries'!$C9,'Compound Alert'!V$6:V$195,"&gt;=7")</f>
        <v>15</v>
      </c>
      <c r="K9" s="169">
        <f ca="1">COUNTIFS('Compound Alert'!$D$6:$D$195,'Regional Sumaries'!$C9,'Compound Alert'!W$6:W$195,"&gt;=7")</f>
        <v>1</v>
      </c>
      <c r="L9" s="151"/>
      <c r="M9" s="34"/>
    </row>
    <row r="10" spans="1:14" ht="17" thickBot="1" x14ac:dyDescent="0.25">
      <c r="A10" s="34"/>
      <c r="B10" s="149"/>
      <c r="C10" s="168" t="s">
        <v>434</v>
      </c>
      <c r="D10" s="145">
        <f>COUNTIF('Compound Alert'!$D$6:$D$195,'Regional Sumaries'!$C10)</f>
        <v>19</v>
      </c>
      <c r="E10" s="146">
        <f ca="1">AVERAGEIF('Compound Alert'!$D$6:$D$195,'Regional Sumaries'!$C10,'Compound Alert'!$G$6:$G$195)</f>
        <v>0.86842105263157898</v>
      </c>
      <c r="F10" s="169">
        <f ca="1">COUNTIFS('Compound Alert'!$D$6:$D$195,'Regional Sumaries'!$C10,'Compound Alert'!R$6:R$195,"&gt;=7")</f>
        <v>1</v>
      </c>
      <c r="G10" s="169">
        <f ca="1">COUNTIFS('Compound Alert'!$D$6:$D$195,'Regional Sumaries'!$C10,'Compound Alert'!S$6:S$195,"&gt;=7")</f>
        <v>1</v>
      </c>
      <c r="H10" s="169">
        <f ca="1">COUNTIFS('Compound Alert'!$D$6:$D$195,'Regional Sumaries'!$C10,'Compound Alert'!T$6:T$195,"&gt;=7")</f>
        <v>3</v>
      </c>
      <c r="I10" s="169">
        <f ca="1">COUNTIFS('Compound Alert'!$D$6:$D$195,'Regional Sumaries'!$C10,'Compound Alert'!U$6:U$195,"&gt;=7")</f>
        <v>2</v>
      </c>
      <c r="J10" s="169">
        <f ca="1">COUNTIFS('Compound Alert'!$D$6:$D$195,'Regional Sumaries'!$C10,'Compound Alert'!V$6:V$195,"&gt;=7")</f>
        <v>5</v>
      </c>
      <c r="K10" s="169">
        <f ca="1">COUNTIFS('Compound Alert'!$D$6:$D$195,'Regional Sumaries'!$C10,'Compound Alert'!W$6:W$195,"&gt;=7")</f>
        <v>2</v>
      </c>
      <c r="L10" s="151"/>
      <c r="M10" s="34"/>
    </row>
    <row r="11" spans="1:14" ht="17" thickBot="1" x14ac:dyDescent="0.25">
      <c r="A11" s="34"/>
      <c r="B11" s="149"/>
      <c r="C11" s="168" t="s">
        <v>437</v>
      </c>
      <c r="D11" s="145">
        <f>COUNTIF('Compound Alert'!$D$6:$D$195,'Regional Sumaries'!$C11)</f>
        <v>2</v>
      </c>
      <c r="E11" s="146">
        <f ca="1">AVERAGEIF('Compound Alert'!$D$6:$D$195,'Regional Sumaries'!$C11,'Compound Alert'!$G$6:$G$195)</f>
        <v>0</v>
      </c>
      <c r="F11" s="169">
        <f ca="1">COUNTIFS('Compound Alert'!$D$6:$D$195,'Regional Sumaries'!$C11,'Compound Alert'!R$6:R$195,"&gt;=7")</f>
        <v>0</v>
      </c>
      <c r="G11" s="169">
        <f ca="1">COUNTIFS('Compound Alert'!$D$6:$D$195,'Regional Sumaries'!$C11,'Compound Alert'!S$6:S$195,"&gt;=7")</f>
        <v>0</v>
      </c>
      <c r="H11" s="169">
        <f ca="1">COUNTIFS('Compound Alert'!$D$6:$D$195,'Regional Sumaries'!$C11,'Compound Alert'!T$6:T$195,"&gt;=7")</f>
        <v>0</v>
      </c>
      <c r="I11" s="169">
        <f ca="1">COUNTIFS('Compound Alert'!$D$6:$D$195,'Regional Sumaries'!$C11,'Compound Alert'!U$6:U$195,"&gt;=7")</f>
        <v>0</v>
      </c>
      <c r="J11" s="169">
        <f ca="1">COUNTIFS('Compound Alert'!$D$6:$D$195,'Regional Sumaries'!$C11,'Compound Alert'!V$6:V$195,"&gt;=7")</f>
        <v>0</v>
      </c>
      <c r="K11" s="169">
        <f ca="1">COUNTIFS('Compound Alert'!$D$6:$D$195,'Regional Sumaries'!$C11,'Compound Alert'!W$6:W$195,"&gt;=7")</f>
        <v>0</v>
      </c>
      <c r="L11" s="151"/>
      <c r="M11" s="34"/>
    </row>
    <row r="12" spans="1:14" ht="17" thickBot="1" x14ac:dyDescent="0.25">
      <c r="A12" s="34"/>
      <c r="B12" s="149"/>
      <c r="C12" s="168" t="s">
        <v>431</v>
      </c>
      <c r="D12" s="145">
        <f>COUNTIF('Compound Alert'!$D$6:$D$195,'Regional Sumaries'!$C12)</f>
        <v>8</v>
      </c>
      <c r="E12" s="146">
        <f ca="1">AVERAGEIF('Compound Alert'!$D$6:$D$195,'Regional Sumaries'!$C12,'Compound Alert'!$G$6:$G$195)</f>
        <v>1.375</v>
      </c>
      <c r="F12" s="169">
        <f ca="1">COUNTIFS('Compound Alert'!$D$6:$D$195,'Regional Sumaries'!$C12,'Compound Alert'!R$6:R$195,"&gt;=7")</f>
        <v>2</v>
      </c>
      <c r="G12" s="169">
        <f ca="1">COUNTIFS('Compound Alert'!$D$6:$D$195,'Regional Sumaries'!$C12,'Compound Alert'!S$6:S$195,"&gt;=7")</f>
        <v>2</v>
      </c>
      <c r="H12" s="169">
        <f ca="1">COUNTIFS('Compound Alert'!$D$6:$D$195,'Regional Sumaries'!$C12,'Compound Alert'!T$6:T$195,"&gt;=7")</f>
        <v>2</v>
      </c>
      <c r="I12" s="169">
        <f ca="1">COUNTIFS('Compound Alert'!$D$6:$D$195,'Regional Sumaries'!$C12,'Compound Alert'!U$6:U$195,"&gt;=7")</f>
        <v>1</v>
      </c>
      <c r="J12" s="169">
        <f ca="1">COUNTIFS('Compound Alert'!$D$6:$D$195,'Regional Sumaries'!$C12,'Compound Alert'!V$6:V$195,"&gt;=7")</f>
        <v>2</v>
      </c>
      <c r="K12" s="169">
        <f ca="1">COUNTIFS('Compound Alert'!$D$6:$D$195,'Regional Sumaries'!$C12,'Compound Alert'!W$6:W$195,"&gt;=7")</f>
        <v>0</v>
      </c>
      <c r="L12" s="151"/>
      <c r="M12" s="34"/>
    </row>
    <row r="13" spans="1:14" ht="17" thickBot="1" x14ac:dyDescent="0.25">
      <c r="A13" s="34"/>
      <c r="B13" s="149"/>
      <c r="C13" s="168" t="s">
        <v>432</v>
      </c>
      <c r="D13" s="145">
        <f>COUNTIF('Compound Alert'!$D$6:$D$195,'Regional Sumaries'!$C13)</f>
        <v>43</v>
      </c>
      <c r="E13" s="146">
        <f ca="1">AVERAGEIF('Compound Alert'!$D$6:$D$195,'Regional Sumaries'!$C13,'Compound Alert'!$G$6:$G$195)</f>
        <v>1.5930232558139534</v>
      </c>
      <c r="F13" s="169">
        <f ca="1">COUNTIFS('Compound Alert'!$D$6:$D$195,'Regional Sumaries'!$C13,'Compound Alert'!R$6:R$195,"&gt;=7")</f>
        <v>11</v>
      </c>
      <c r="G13" s="169">
        <f ca="1">COUNTIFS('Compound Alert'!$D$6:$D$195,'Regional Sumaries'!$C13,'Compound Alert'!S$6:S$195,"&gt;=7")</f>
        <v>11</v>
      </c>
      <c r="H13" s="169">
        <f ca="1">COUNTIFS('Compound Alert'!$D$6:$D$195,'Regional Sumaries'!$C13,'Compound Alert'!T$6:T$195,"&gt;=7")</f>
        <v>12</v>
      </c>
      <c r="I13" s="169">
        <f ca="1">COUNTIFS('Compound Alert'!$D$6:$D$195,'Regional Sumaries'!$C13,'Compound Alert'!U$6:U$195,"&gt;=7")</f>
        <v>6</v>
      </c>
      <c r="J13" s="169">
        <f ca="1">COUNTIFS('Compound Alert'!$D$6:$D$195,'Regional Sumaries'!$C13,'Compound Alert'!V$6:V$195,"&gt;=7")</f>
        <v>9</v>
      </c>
      <c r="K13" s="169">
        <f ca="1">COUNTIFS('Compound Alert'!$D$6:$D$195,'Regional Sumaries'!$C13,'Compound Alert'!W$6:W$195,"&gt;=7")</f>
        <v>6</v>
      </c>
      <c r="L13" s="151"/>
      <c r="M13" s="34"/>
    </row>
    <row r="14" spans="1:14" x14ac:dyDescent="0.2">
      <c r="A14" s="34"/>
      <c r="B14" s="149"/>
      <c r="C14" s="34"/>
      <c r="D14" s="145"/>
      <c r="E14" s="146"/>
      <c r="F14" s="145"/>
      <c r="G14" s="145"/>
      <c r="H14" s="145"/>
      <c r="I14" s="145"/>
      <c r="J14" s="145"/>
      <c r="K14" s="145"/>
      <c r="L14" s="151"/>
      <c r="M14" s="34"/>
    </row>
    <row r="15" spans="1:14" ht="34" x14ac:dyDescent="0.2">
      <c r="A15" s="34"/>
      <c r="B15" s="149"/>
      <c r="C15" s="32" t="s">
        <v>504</v>
      </c>
      <c r="D15" s="72" t="s">
        <v>495</v>
      </c>
      <c r="E15" s="161" t="s">
        <v>494</v>
      </c>
      <c r="F15" s="72" t="s">
        <v>371</v>
      </c>
      <c r="G15" s="72" t="s">
        <v>372</v>
      </c>
      <c r="H15" s="72" t="s">
        <v>373</v>
      </c>
      <c r="I15" s="72" t="s">
        <v>417</v>
      </c>
      <c r="J15" s="72" t="s">
        <v>375</v>
      </c>
      <c r="K15" s="72" t="s">
        <v>376</v>
      </c>
      <c r="L15" s="151"/>
      <c r="M15" s="34"/>
    </row>
    <row r="16" spans="1:14" ht="17" thickBot="1" x14ac:dyDescent="0.25">
      <c r="A16" s="34"/>
      <c r="B16" s="149"/>
      <c r="C16" s="150" t="s">
        <v>436</v>
      </c>
      <c r="D16" s="145">
        <f>COUNTIF(Dashboard!$D$42:$D$231,'Regional Sumaries'!$C16)</f>
        <v>32</v>
      </c>
      <c r="E16" s="146">
        <f ca="1">AVERAGEIF('Compound Alert'!$D$6:$D$195,'Regional Sumaries'!$C16,'Compound Alert'!$G$6:$G$195)</f>
        <v>0.68333333333333335</v>
      </c>
      <c r="F16" s="152">
        <f t="shared" ref="F16:K22" ca="1" si="0">F7/$D16</f>
        <v>3.125E-2</v>
      </c>
      <c r="G16" s="152">
        <f t="shared" ca="1" si="0"/>
        <v>0</v>
      </c>
      <c r="H16" s="152">
        <f t="shared" ca="1" si="0"/>
        <v>0.125</v>
      </c>
      <c r="I16" s="152">
        <f t="shared" ca="1" si="0"/>
        <v>3.125E-2</v>
      </c>
      <c r="J16" s="152">
        <f t="shared" ca="1" si="0"/>
        <v>0.28125</v>
      </c>
      <c r="K16" s="152">
        <f t="shared" ca="1" si="0"/>
        <v>0</v>
      </c>
      <c r="L16" s="153"/>
      <c r="M16" s="34"/>
      <c r="N16" s="71"/>
    </row>
    <row r="17" spans="1:14" ht="17" thickBot="1" x14ac:dyDescent="0.25">
      <c r="A17" s="34"/>
      <c r="B17" s="149"/>
      <c r="C17" s="168" t="s">
        <v>433</v>
      </c>
      <c r="D17" s="169">
        <f>COUNTIF(Dashboard!$D$42:$D$231,'Regional Sumaries'!$C17)</f>
        <v>43</v>
      </c>
      <c r="E17" s="170">
        <f ca="1">AVERAGEIF('Compound Alert'!$D$6:$D$195,'Regional Sumaries'!$C17,'Compound Alert'!$G$6:$G$195)</f>
        <v>0.11538461538461539</v>
      </c>
      <c r="F17" s="171">
        <f t="shared" ca="1" si="0"/>
        <v>0</v>
      </c>
      <c r="G17" s="171">
        <f t="shared" ca="1" si="0"/>
        <v>0</v>
      </c>
      <c r="H17" s="171">
        <f t="shared" ca="1" si="0"/>
        <v>2.3255813953488372E-2</v>
      </c>
      <c r="I17" s="171">
        <f t="shared" ca="1" si="0"/>
        <v>0</v>
      </c>
      <c r="J17" s="171">
        <f t="shared" ca="1" si="0"/>
        <v>6.9767441860465115E-2</v>
      </c>
      <c r="K17" s="171">
        <f t="shared" ca="1" si="0"/>
        <v>0</v>
      </c>
      <c r="L17" s="153"/>
      <c r="M17" s="34"/>
      <c r="N17" s="71"/>
    </row>
    <row r="18" spans="1:14" ht="17" thickBot="1" x14ac:dyDescent="0.25">
      <c r="A18" s="34"/>
      <c r="B18" s="149"/>
      <c r="C18" s="168" t="s">
        <v>435</v>
      </c>
      <c r="D18" s="169">
        <f>COUNTIF(Dashboard!$D$42:$D$231,'Regional Sumaries'!$C18)</f>
        <v>39</v>
      </c>
      <c r="E18" s="170">
        <f ca="1">AVERAGEIF('Compound Alert'!$D$6:$D$195,'Regional Sumaries'!$C18,'Compound Alert'!$G$6:$G$195)</f>
        <v>1</v>
      </c>
      <c r="F18" s="171">
        <f t="shared" ca="1" si="0"/>
        <v>0.10256410256410256</v>
      </c>
      <c r="G18" s="171">
        <f t="shared" ca="1" si="0"/>
        <v>2.564102564102564E-2</v>
      </c>
      <c r="H18" s="171">
        <f t="shared" ca="1" si="0"/>
        <v>0.10256410256410256</v>
      </c>
      <c r="I18" s="171">
        <f t="shared" ca="1" si="0"/>
        <v>7.6923076923076927E-2</v>
      </c>
      <c r="J18" s="171">
        <f t="shared" ca="1" si="0"/>
        <v>0.38461538461538464</v>
      </c>
      <c r="K18" s="171">
        <f t="shared" ca="1" si="0"/>
        <v>2.564102564102564E-2</v>
      </c>
      <c r="L18" s="153"/>
      <c r="M18" s="34"/>
      <c r="N18" s="71"/>
    </row>
    <row r="19" spans="1:14" ht="17" thickBot="1" x14ac:dyDescent="0.25">
      <c r="A19" s="34"/>
      <c r="B19" s="149"/>
      <c r="C19" s="168" t="s">
        <v>434</v>
      </c>
      <c r="D19" s="169">
        <f>COUNTIF(Dashboard!$D$42:$D$231,'Regional Sumaries'!$C19)</f>
        <v>18</v>
      </c>
      <c r="E19" s="170">
        <f ca="1">AVERAGEIF('Compound Alert'!$D$6:$D$195,'Regional Sumaries'!$C19,'Compound Alert'!$G$6:$G$195)</f>
        <v>0.86842105263157898</v>
      </c>
      <c r="F19" s="171">
        <f t="shared" ca="1" si="0"/>
        <v>5.5555555555555552E-2</v>
      </c>
      <c r="G19" s="171">
        <f t="shared" ca="1" si="0"/>
        <v>5.5555555555555552E-2</v>
      </c>
      <c r="H19" s="171">
        <f t="shared" ca="1" si="0"/>
        <v>0.16666666666666666</v>
      </c>
      <c r="I19" s="171">
        <f t="shared" ca="1" si="0"/>
        <v>0.1111111111111111</v>
      </c>
      <c r="J19" s="171">
        <f t="shared" ca="1" si="0"/>
        <v>0.27777777777777779</v>
      </c>
      <c r="K19" s="171">
        <f t="shared" ca="1" si="0"/>
        <v>0.1111111111111111</v>
      </c>
      <c r="L19" s="153"/>
      <c r="M19" s="34"/>
      <c r="N19" s="71"/>
    </row>
    <row r="20" spans="1:14" ht="17" thickBot="1" x14ac:dyDescent="0.25">
      <c r="A20" s="34"/>
      <c r="B20" s="149"/>
      <c r="C20" s="168" t="s">
        <v>437</v>
      </c>
      <c r="D20" s="169">
        <f>COUNTIF(Dashboard!$D$42:$D$231,'Regional Sumaries'!$C20)</f>
        <v>3</v>
      </c>
      <c r="E20" s="170">
        <f ca="1">AVERAGEIF('Compound Alert'!$D$6:$D$195,'Regional Sumaries'!$C20,'Compound Alert'!$G$6:$G$195)</f>
        <v>0</v>
      </c>
      <c r="F20" s="171">
        <f t="shared" ca="1" si="0"/>
        <v>0</v>
      </c>
      <c r="G20" s="171">
        <f t="shared" ca="1" si="0"/>
        <v>0</v>
      </c>
      <c r="H20" s="171">
        <f t="shared" ca="1" si="0"/>
        <v>0</v>
      </c>
      <c r="I20" s="171">
        <f t="shared" ca="1" si="0"/>
        <v>0</v>
      </c>
      <c r="J20" s="171">
        <f t="shared" ca="1" si="0"/>
        <v>0</v>
      </c>
      <c r="K20" s="171">
        <f t="shared" ca="1" si="0"/>
        <v>0</v>
      </c>
      <c r="L20" s="153"/>
      <c r="M20" s="34"/>
      <c r="N20" s="71"/>
    </row>
    <row r="21" spans="1:14" ht="17" thickBot="1" x14ac:dyDescent="0.25">
      <c r="A21" s="34"/>
      <c r="B21" s="149"/>
      <c r="C21" s="168" t="s">
        <v>431</v>
      </c>
      <c r="D21" s="169">
        <f>COUNTIF(Dashboard!$D$42:$D$231,'Regional Sumaries'!$C21)</f>
        <v>8</v>
      </c>
      <c r="E21" s="170">
        <f ca="1">AVERAGEIF('Compound Alert'!$D$6:$D$195,'Regional Sumaries'!$C21,'Compound Alert'!$G$6:$G$195)</f>
        <v>1.375</v>
      </c>
      <c r="F21" s="171">
        <f t="shared" ca="1" si="0"/>
        <v>0.25</v>
      </c>
      <c r="G21" s="171">
        <f t="shared" ca="1" si="0"/>
        <v>0.25</v>
      </c>
      <c r="H21" s="171">
        <f t="shared" ca="1" si="0"/>
        <v>0.25</v>
      </c>
      <c r="I21" s="171">
        <f t="shared" ca="1" si="0"/>
        <v>0.125</v>
      </c>
      <c r="J21" s="171">
        <f t="shared" ca="1" si="0"/>
        <v>0.25</v>
      </c>
      <c r="K21" s="171">
        <f t="shared" ca="1" si="0"/>
        <v>0</v>
      </c>
      <c r="L21" s="153"/>
      <c r="M21" s="34"/>
      <c r="N21" s="71"/>
    </row>
    <row r="22" spans="1:14" ht="17" thickBot="1" x14ac:dyDescent="0.25">
      <c r="A22" s="34"/>
      <c r="B22" s="149"/>
      <c r="C22" s="168" t="s">
        <v>432</v>
      </c>
      <c r="D22" s="169">
        <f>COUNTIF(Dashboard!$D$42:$D$231,'Regional Sumaries'!$C22)</f>
        <v>47</v>
      </c>
      <c r="E22" s="170">
        <f ca="1">AVERAGEIF('Compound Alert'!$D$6:$D$195,'Regional Sumaries'!$C22,'Compound Alert'!$G$6:$G$195)</f>
        <v>1.5930232558139534</v>
      </c>
      <c r="F22" s="171">
        <f t="shared" ca="1" si="0"/>
        <v>0.23404255319148937</v>
      </c>
      <c r="G22" s="171">
        <f t="shared" ca="1" si="0"/>
        <v>0.23404255319148937</v>
      </c>
      <c r="H22" s="171">
        <f t="shared" ca="1" si="0"/>
        <v>0.25531914893617019</v>
      </c>
      <c r="I22" s="171">
        <f t="shared" ca="1" si="0"/>
        <v>0.1276595744680851</v>
      </c>
      <c r="J22" s="171">
        <f t="shared" ca="1" si="0"/>
        <v>0.19148936170212766</v>
      </c>
      <c r="K22" s="171">
        <f t="shared" ca="1" si="0"/>
        <v>0.1276595744680851</v>
      </c>
      <c r="L22" s="153"/>
      <c r="M22" s="34"/>
      <c r="N22" s="71"/>
    </row>
    <row r="23" spans="1:14" x14ac:dyDescent="0.2">
      <c r="A23" s="34"/>
      <c r="B23" s="154"/>
      <c r="C23" s="155"/>
      <c r="D23" s="156"/>
      <c r="E23" s="157"/>
      <c r="F23" s="156"/>
      <c r="G23" s="156"/>
      <c r="H23" s="156"/>
      <c r="I23" s="156"/>
      <c r="J23" s="156"/>
      <c r="K23" s="156"/>
      <c r="L23" s="158"/>
      <c r="M23" s="34"/>
    </row>
    <row r="24" spans="1:14" x14ac:dyDescent="0.2">
      <c r="A24" s="34"/>
      <c r="B24" s="34"/>
      <c r="C24" s="148"/>
      <c r="D24" s="145"/>
      <c r="E24" s="146"/>
      <c r="F24" s="145"/>
      <c r="G24" s="145"/>
      <c r="H24" s="145"/>
      <c r="I24" s="145"/>
      <c r="J24" s="145"/>
      <c r="K24" s="145"/>
      <c r="L24" s="145"/>
      <c r="M24" s="34"/>
    </row>
    <row r="25" spans="1:14" x14ac:dyDescent="0.2">
      <c r="A25" s="34"/>
      <c r="B25" s="35" t="s">
        <v>501</v>
      </c>
      <c r="C25" s="148"/>
      <c r="D25" s="145"/>
      <c r="E25" s="146"/>
      <c r="F25" s="145"/>
      <c r="G25" s="145"/>
      <c r="H25" s="145"/>
      <c r="I25" s="145"/>
      <c r="J25" s="145"/>
      <c r="K25" s="145"/>
      <c r="L25" s="145"/>
      <c r="M25" s="34"/>
    </row>
    <row r="26" spans="1:14" x14ac:dyDescent="0.2">
      <c r="A26" s="34"/>
      <c r="B26" s="159"/>
      <c r="C26" s="167"/>
      <c r="D26" s="164"/>
      <c r="E26" s="165"/>
      <c r="F26" s="164"/>
      <c r="G26" s="164"/>
      <c r="H26" s="164"/>
      <c r="I26" s="164"/>
      <c r="J26" s="164"/>
      <c r="K26" s="164"/>
      <c r="L26" s="166"/>
      <c r="M26" s="34"/>
    </row>
    <row r="27" spans="1:14" s="144" customFormat="1" ht="34" x14ac:dyDescent="0.2">
      <c r="A27" s="147"/>
      <c r="B27" s="160"/>
      <c r="C27" s="32" t="s">
        <v>503</v>
      </c>
      <c r="D27" s="72" t="s">
        <v>495</v>
      </c>
      <c r="E27" s="161" t="s">
        <v>494</v>
      </c>
      <c r="F27" s="161" t="s">
        <v>371</v>
      </c>
      <c r="G27" s="161" t="s">
        <v>372</v>
      </c>
      <c r="H27" s="161" t="s">
        <v>373</v>
      </c>
      <c r="I27" s="161" t="s">
        <v>417</v>
      </c>
      <c r="J27" s="161" t="s">
        <v>375</v>
      </c>
      <c r="K27" s="161" t="s">
        <v>376</v>
      </c>
      <c r="L27" s="162"/>
      <c r="M27" s="147"/>
    </row>
    <row r="28" spans="1:14" ht="17" thickBot="1" x14ac:dyDescent="0.25">
      <c r="A28" s="34"/>
      <c r="B28" s="149"/>
      <c r="C28" s="150" t="s">
        <v>436</v>
      </c>
      <c r="D28" s="145">
        <f>COUNTIF('Compound Alert'!$D$6:$D$195,'Regional Sumaries'!$C28)</f>
        <v>30</v>
      </c>
      <c r="E28" s="146">
        <f ca="1">AVERAGEIF('Compound Alert'!$D$6:$D$195,'Regional Sumaries'!$C28,'Compound Alert'!$J$6:$J$195)</f>
        <v>1.05</v>
      </c>
      <c r="F28" s="145">
        <f ca="1">COUNTIFS('Compound Alert'!$D$6:$D$195,'Regional Sumaries'!$C28,'Compound Alert'!Y$6:Y$195,"&gt;=10")</f>
        <v>2</v>
      </c>
      <c r="G28" s="145">
        <f ca="1">COUNTIFS('Compound Alert'!$D$6:$D$195,'Regional Sumaries'!$C28,'Compound Alert'!Z$6:Z$195,"&gt;=10")</f>
        <v>1</v>
      </c>
      <c r="H28" s="145">
        <f ca="1">COUNTIFS('Compound Alert'!$D$6:$D$195,'Regional Sumaries'!$C28,'Compound Alert'!AA$6:AA$195,"&gt;=10")</f>
        <v>2</v>
      </c>
      <c r="I28" s="145">
        <f ca="1">COUNTIFS('Compound Alert'!$D$6:$D$195,'Regional Sumaries'!$C28,'Compound Alert'!AB$6:AB$195,"&gt;=10")</f>
        <v>0</v>
      </c>
      <c r="J28" s="145">
        <f ca="1">COUNTIFS('Compound Alert'!$D$6:$D$195,'Regional Sumaries'!$C28,'Compound Alert'!AC$6:AC$195,"&gt;=10")</f>
        <v>5</v>
      </c>
      <c r="K28" s="145">
        <f ca="1">COUNTIFS('Compound Alert'!$D$6:$D$195,'Regional Sumaries'!$C28,'Compound Alert'!AD$6:AD$195,"&gt;=10")</f>
        <v>6</v>
      </c>
      <c r="L28" s="151"/>
      <c r="M28" s="34"/>
    </row>
    <row r="29" spans="1:14" ht="17" thickBot="1" x14ac:dyDescent="0.25">
      <c r="A29" s="34"/>
      <c r="B29" s="149"/>
      <c r="C29" s="168" t="s">
        <v>433</v>
      </c>
      <c r="D29" s="169">
        <f>COUNTIF('Compound Alert'!$D$6:$D$195,'Regional Sumaries'!$C29)</f>
        <v>52</v>
      </c>
      <c r="E29" s="170">
        <f ca="1">AVERAGEIF('Compound Alert'!$D$6:$D$195,'Regional Sumaries'!$C29,'Compound Alert'!$J$6:$J$195)</f>
        <v>5.7692307692307696E-2</v>
      </c>
      <c r="F29" s="169">
        <f ca="1">COUNTIFS('Compound Alert'!$D$6:$D$195,'Regional Sumaries'!$C29,'Compound Alert'!Y$6:Y$195,"&gt;=10")</f>
        <v>0</v>
      </c>
      <c r="G29" s="169">
        <f ca="1">COUNTIFS('Compound Alert'!$D$6:$D$195,'Regional Sumaries'!$C29,'Compound Alert'!Z$6:Z$195,"&gt;=10")</f>
        <v>0</v>
      </c>
      <c r="H29" s="169">
        <f ca="1">COUNTIFS('Compound Alert'!$D$6:$D$195,'Regional Sumaries'!$C29,'Compound Alert'!AA$6:AA$195,"&gt;=10")</f>
        <v>1</v>
      </c>
      <c r="I29" s="169">
        <f ca="1">COUNTIFS('Compound Alert'!$D$6:$D$195,'Regional Sumaries'!$C29,'Compound Alert'!AB$6:AB$195,"&gt;=10")</f>
        <v>0</v>
      </c>
      <c r="J29" s="169">
        <f ca="1">COUNTIFS('Compound Alert'!$D$6:$D$195,'Regional Sumaries'!$C29,'Compound Alert'!AC$6:AC$195,"&gt;=10")</f>
        <v>0</v>
      </c>
      <c r="K29" s="169">
        <f ca="1">COUNTIFS('Compound Alert'!$D$6:$D$195,'Regional Sumaries'!$C29,'Compound Alert'!AD$6:AD$195,"&gt;=10")</f>
        <v>0</v>
      </c>
      <c r="L29" s="151"/>
      <c r="M29" s="34"/>
    </row>
    <row r="30" spans="1:14" ht="17" thickBot="1" x14ac:dyDescent="0.25">
      <c r="A30" s="34"/>
      <c r="B30" s="149"/>
      <c r="C30" s="168" t="s">
        <v>435</v>
      </c>
      <c r="D30" s="169">
        <f>COUNTIF('Compound Alert'!$D$6:$D$195,'Regional Sumaries'!$C30)</f>
        <v>36</v>
      </c>
      <c r="E30" s="170">
        <f ca="1">AVERAGEIF('Compound Alert'!$D$6:$D$195,'Regional Sumaries'!$C30,'Compound Alert'!$J$6:$J$195)</f>
        <v>0.65277777777777779</v>
      </c>
      <c r="F30" s="169">
        <f ca="1">COUNTIFS('Compound Alert'!$D$6:$D$195,'Regional Sumaries'!$C30,'Compound Alert'!Y$6:Y$195,"&gt;=10")</f>
        <v>0</v>
      </c>
      <c r="G30" s="169">
        <f ca="1">COUNTIFS('Compound Alert'!$D$6:$D$195,'Regional Sumaries'!$C30,'Compound Alert'!Z$6:Z$195,"&gt;=10")</f>
        <v>1</v>
      </c>
      <c r="H30" s="169">
        <f ca="1">COUNTIFS('Compound Alert'!$D$6:$D$195,'Regional Sumaries'!$C30,'Compound Alert'!AA$6:AA$195,"&gt;=10")</f>
        <v>2</v>
      </c>
      <c r="I30" s="169">
        <f ca="1">COUNTIFS('Compound Alert'!$D$6:$D$195,'Regional Sumaries'!$C30,'Compound Alert'!AB$6:AB$195,"&gt;=10")</f>
        <v>0</v>
      </c>
      <c r="J30" s="169">
        <f ca="1">COUNTIFS('Compound Alert'!$D$6:$D$195,'Regional Sumaries'!$C30,'Compound Alert'!AC$6:AC$195,"&gt;=10")</f>
        <v>2</v>
      </c>
      <c r="K30" s="169">
        <f ca="1">COUNTIFS('Compound Alert'!$D$6:$D$195,'Regional Sumaries'!$C30,'Compound Alert'!AD$6:AD$195,"&gt;=10")</f>
        <v>1</v>
      </c>
      <c r="L30" s="151"/>
      <c r="M30" s="34"/>
    </row>
    <row r="31" spans="1:14" ht="17" thickBot="1" x14ac:dyDescent="0.25">
      <c r="A31" s="34"/>
      <c r="B31" s="149"/>
      <c r="C31" s="168" t="s">
        <v>434</v>
      </c>
      <c r="D31" s="169">
        <f>COUNTIF('Compound Alert'!$D$6:$D$195,'Regional Sumaries'!$C31)</f>
        <v>19</v>
      </c>
      <c r="E31" s="170">
        <f ca="1">AVERAGEIF('Compound Alert'!$D$6:$D$195,'Regional Sumaries'!$C31,'Compound Alert'!$J$6:$J$195)</f>
        <v>1.0263157894736843</v>
      </c>
      <c r="F31" s="169">
        <f ca="1">COUNTIFS('Compound Alert'!$D$6:$D$195,'Regional Sumaries'!$C31,'Compound Alert'!Y$6:Y$195,"&gt;=10")</f>
        <v>1</v>
      </c>
      <c r="G31" s="169">
        <f ca="1">COUNTIFS('Compound Alert'!$D$6:$D$195,'Regional Sumaries'!$C31,'Compound Alert'!Z$6:Z$195,"&gt;=10")</f>
        <v>1</v>
      </c>
      <c r="H31" s="169">
        <f ca="1">COUNTIFS('Compound Alert'!$D$6:$D$195,'Regional Sumaries'!$C31,'Compound Alert'!AA$6:AA$195,"&gt;=10")</f>
        <v>3</v>
      </c>
      <c r="I31" s="169">
        <f ca="1">COUNTIFS('Compound Alert'!$D$6:$D$195,'Regional Sumaries'!$C31,'Compound Alert'!AB$6:AB$195,"&gt;=10")</f>
        <v>1</v>
      </c>
      <c r="J31" s="169">
        <f ca="1">COUNTIFS('Compound Alert'!$D$6:$D$195,'Regional Sumaries'!$C31,'Compound Alert'!AC$6:AC$195,"&gt;=10")</f>
        <v>0</v>
      </c>
      <c r="K31" s="169">
        <f ca="1">COUNTIFS('Compound Alert'!$D$6:$D$195,'Regional Sumaries'!$C31,'Compound Alert'!AD$6:AD$195,"&gt;=10")</f>
        <v>5</v>
      </c>
      <c r="L31" s="151"/>
      <c r="M31" s="34"/>
    </row>
    <row r="32" spans="1:14" ht="17" thickBot="1" x14ac:dyDescent="0.25">
      <c r="A32" s="34"/>
      <c r="B32" s="149"/>
      <c r="C32" s="168" t="s">
        <v>437</v>
      </c>
      <c r="D32" s="169">
        <f>COUNTIF('Compound Alert'!$D$6:$D$195,'Regional Sumaries'!$C32)</f>
        <v>2</v>
      </c>
      <c r="E32" s="170">
        <f ca="1">AVERAGEIF('Compound Alert'!$D$6:$D$195,'Regional Sumaries'!$C32,'Compound Alert'!$J$6:$J$195)</f>
        <v>0</v>
      </c>
      <c r="F32" s="169">
        <f ca="1">COUNTIFS('Compound Alert'!$D$6:$D$195,'Regional Sumaries'!$C32,'Compound Alert'!Y$6:Y$195,"&gt;=10")</f>
        <v>0</v>
      </c>
      <c r="G32" s="169">
        <f ca="1">COUNTIFS('Compound Alert'!$D$6:$D$195,'Regional Sumaries'!$C32,'Compound Alert'!Z$6:Z$195,"&gt;=10")</f>
        <v>0</v>
      </c>
      <c r="H32" s="169">
        <f ca="1">COUNTIFS('Compound Alert'!$D$6:$D$195,'Regional Sumaries'!$C32,'Compound Alert'!AA$6:AA$195,"&gt;=10")</f>
        <v>0</v>
      </c>
      <c r="I32" s="169">
        <f ca="1">COUNTIFS('Compound Alert'!$D$6:$D$195,'Regional Sumaries'!$C32,'Compound Alert'!AB$6:AB$195,"&gt;=10")</f>
        <v>0</v>
      </c>
      <c r="J32" s="169">
        <f ca="1">COUNTIFS('Compound Alert'!$D$6:$D$195,'Regional Sumaries'!$C32,'Compound Alert'!AC$6:AC$195,"&gt;=10")</f>
        <v>0</v>
      </c>
      <c r="K32" s="169">
        <f ca="1">COUNTIFS('Compound Alert'!$D$6:$D$195,'Regional Sumaries'!$C32,'Compound Alert'!AD$6:AD$195,"&gt;=10")</f>
        <v>0</v>
      </c>
      <c r="L32" s="151"/>
      <c r="M32" s="34"/>
    </row>
    <row r="33" spans="1:14" ht="17" thickBot="1" x14ac:dyDescent="0.25">
      <c r="A33" s="34"/>
      <c r="B33" s="149"/>
      <c r="C33" s="168" t="s">
        <v>431</v>
      </c>
      <c r="D33" s="169">
        <f>COUNTIF('Compound Alert'!$D$6:$D$195,'Regional Sumaries'!$C33)</f>
        <v>8</v>
      </c>
      <c r="E33" s="170">
        <f ca="1">AVERAGEIF('Compound Alert'!$D$6:$D$195,'Regional Sumaries'!$C33,'Compound Alert'!$J$6:$J$195)</f>
        <v>1.8125</v>
      </c>
      <c r="F33" s="169">
        <f ca="1">COUNTIFS('Compound Alert'!$D$6:$D$195,'Regional Sumaries'!$C33,'Compound Alert'!Y$6:Y$195,"&gt;=10")</f>
        <v>0</v>
      </c>
      <c r="G33" s="169">
        <f ca="1">COUNTIFS('Compound Alert'!$D$6:$D$195,'Regional Sumaries'!$C33,'Compound Alert'!Z$6:Z$195,"&gt;=10")</f>
        <v>1</v>
      </c>
      <c r="H33" s="169">
        <f ca="1">COUNTIFS('Compound Alert'!$D$6:$D$195,'Regional Sumaries'!$C33,'Compound Alert'!AA$6:AA$195,"&gt;=10")</f>
        <v>3</v>
      </c>
      <c r="I33" s="169">
        <f ca="1">COUNTIFS('Compound Alert'!$D$6:$D$195,'Regional Sumaries'!$C33,'Compound Alert'!AB$6:AB$195,"&gt;=10")</f>
        <v>1</v>
      </c>
      <c r="J33" s="169">
        <f ca="1">COUNTIFS('Compound Alert'!$D$6:$D$195,'Regional Sumaries'!$C33,'Compound Alert'!AC$6:AC$195,"&gt;=10")</f>
        <v>3</v>
      </c>
      <c r="K33" s="169">
        <f ca="1">COUNTIFS('Compound Alert'!$D$6:$D$195,'Regional Sumaries'!$C33,'Compound Alert'!AD$6:AD$195,"&gt;=10")</f>
        <v>1</v>
      </c>
      <c r="L33" s="151"/>
      <c r="M33" s="34"/>
    </row>
    <row r="34" spans="1:14" ht="17" thickBot="1" x14ac:dyDescent="0.25">
      <c r="A34" s="34"/>
      <c r="B34" s="149"/>
      <c r="C34" s="168" t="s">
        <v>432</v>
      </c>
      <c r="D34" s="169">
        <f>COUNTIF('Compound Alert'!$D$6:$D$195,'Regional Sumaries'!$C34)</f>
        <v>43</v>
      </c>
      <c r="E34" s="170">
        <f ca="1">AVERAGEIF('Compound Alert'!$D$6:$D$195,'Regional Sumaries'!$C34,'Compound Alert'!$J$6:$J$195)</f>
        <v>2.3023255813953489</v>
      </c>
      <c r="F34" s="169">
        <f ca="1">COUNTIFS('Compound Alert'!$D$6:$D$195,'Regional Sumaries'!$C34,'Compound Alert'!Y$6:Y$195,"&gt;=10")</f>
        <v>3</v>
      </c>
      <c r="G34" s="169">
        <f ca="1">COUNTIFS('Compound Alert'!$D$6:$D$195,'Regional Sumaries'!$C34,'Compound Alert'!Z$6:Z$195,"&gt;=10")</f>
        <v>12</v>
      </c>
      <c r="H34" s="169">
        <f ca="1">COUNTIFS('Compound Alert'!$D$6:$D$195,'Regional Sumaries'!$C34,'Compound Alert'!AA$6:AA$195,"&gt;=10")</f>
        <v>9</v>
      </c>
      <c r="I34" s="169">
        <f ca="1">COUNTIFS('Compound Alert'!$D$6:$D$195,'Regional Sumaries'!$C34,'Compound Alert'!AB$6:AB$195,"&gt;=10")</f>
        <v>8</v>
      </c>
      <c r="J34" s="169">
        <f ca="1">COUNTIFS('Compound Alert'!$D$6:$D$195,'Regional Sumaries'!$C34,'Compound Alert'!AC$6:AC$195,"&gt;=10")</f>
        <v>0</v>
      </c>
      <c r="K34" s="169">
        <f ca="1">COUNTIFS('Compound Alert'!$D$6:$D$195,'Regional Sumaries'!$C34,'Compound Alert'!AD$6:AD$195,"&gt;=10")</f>
        <v>19</v>
      </c>
      <c r="L34" s="151"/>
      <c r="M34" s="34"/>
    </row>
    <row r="35" spans="1:14" x14ac:dyDescent="0.2">
      <c r="A35" s="34"/>
      <c r="B35" s="149"/>
      <c r="C35" s="34"/>
      <c r="D35" s="145"/>
      <c r="E35" s="146"/>
      <c r="F35" s="145"/>
      <c r="G35" s="145"/>
      <c r="H35" s="145"/>
      <c r="I35" s="145"/>
      <c r="J35" s="145"/>
      <c r="K35" s="145"/>
      <c r="L35" s="151"/>
      <c r="M35" s="34"/>
    </row>
    <row r="36" spans="1:14" ht="34" x14ac:dyDescent="0.2">
      <c r="A36" s="34"/>
      <c r="B36" s="149"/>
      <c r="C36" s="32" t="s">
        <v>504</v>
      </c>
      <c r="D36" s="72" t="s">
        <v>495</v>
      </c>
      <c r="E36" s="161" t="s">
        <v>494</v>
      </c>
      <c r="F36" s="72" t="s">
        <v>371</v>
      </c>
      <c r="G36" s="72" t="s">
        <v>372</v>
      </c>
      <c r="H36" s="72" t="s">
        <v>373</v>
      </c>
      <c r="I36" s="72" t="s">
        <v>417</v>
      </c>
      <c r="J36" s="72" t="s">
        <v>375</v>
      </c>
      <c r="K36" s="72" t="s">
        <v>376</v>
      </c>
      <c r="L36" s="151"/>
      <c r="M36" s="34"/>
    </row>
    <row r="37" spans="1:14" ht="17" thickBot="1" x14ac:dyDescent="0.25">
      <c r="A37" s="34"/>
      <c r="B37" s="149"/>
      <c r="C37" s="150" t="s">
        <v>436</v>
      </c>
      <c r="D37" s="145">
        <f>COUNTIF(Dashboard!$D$42:$D$231,'Regional Sumaries'!$C37)</f>
        <v>32</v>
      </c>
      <c r="E37" s="146">
        <f ca="1">AVERAGEIF('Compound Alert'!$D$6:$D$195,'Regional Sumaries'!$C37,'Compound Alert'!$J$6:$J$195)</f>
        <v>1.05</v>
      </c>
      <c r="F37" s="152">
        <f t="shared" ref="F37:K43" ca="1" si="1">F28/$D37</f>
        <v>6.25E-2</v>
      </c>
      <c r="G37" s="152">
        <f t="shared" ca="1" si="1"/>
        <v>3.125E-2</v>
      </c>
      <c r="H37" s="152">
        <f t="shared" ca="1" si="1"/>
        <v>6.25E-2</v>
      </c>
      <c r="I37" s="152">
        <f t="shared" ca="1" si="1"/>
        <v>0</v>
      </c>
      <c r="J37" s="152">
        <f t="shared" ca="1" si="1"/>
        <v>0.15625</v>
      </c>
      <c r="K37" s="152">
        <f t="shared" ca="1" si="1"/>
        <v>0.1875</v>
      </c>
      <c r="L37" s="153"/>
      <c r="M37" s="34"/>
      <c r="N37" s="71"/>
    </row>
    <row r="38" spans="1:14" ht="17" thickBot="1" x14ac:dyDescent="0.25">
      <c r="A38" s="34"/>
      <c r="B38" s="149"/>
      <c r="C38" s="168" t="s">
        <v>433</v>
      </c>
      <c r="D38" s="169">
        <f>COUNTIF(Dashboard!$D$42:$D$231,'Regional Sumaries'!$C38)</f>
        <v>43</v>
      </c>
      <c r="E38" s="170">
        <f ca="1">AVERAGEIF('Compound Alert'!$D$6:$D$195,'Regional Sumaries'!$C38,'Compound Alert'!$J$6:$J$195)</f>
        <v>5.7692307692307696E-2</v>
      </c>
      <c r="F38" s="171">
        <f t="shared" ca="1" si="1"/>
        <v>0</v>
      </c>
      <c r="G38" s="171">
        <f t="shared" ca="1" si="1"/>
        <v>0</v>
      </c>
      <c r="H38" s="171">
        <f t="shared" ca="1" si="1"/>
        <v>2.3255813953488372E-2</v>
      </c>
      <c r="I38" s="171">
        <f t="shared" ca="1" si="1"/>
        <v>0</v>
      </c>
      <c r="J38" s="171">
        <f t="shared" ca="1" si="1"/>
        <v>0</v>
      </c>
      <c r="K38" s="171">
        <f t="shared" ca="1" si="1"/>
        <v>0</v>
      </c>
      <c r="L38" s="153"/>
      <c r="M38" s="34"/>
      <c r="N38" s="71"/>
    </row>
    <row r="39" spans="1:14" ht="17" thickBot="1" x14ac:dyDescent="0.25">
      <c r="A39" s="34"/>
      <c r="B39" s="149"/>
      <c r="C39" s="168" t="s">
        <v>435</v>
      </c>
      <c r="D39" s="169">
        <f>COUNTIF(Dashboard!$D$42:$D$231,'Regional Sumaries'!$C39)</f>
        <v>39</v>
      </c>
      <c r="E39" s="170">
        <f ca="1">AVERAGEIF('Compound Alert'!$D$6:$D$195,'Regional Sumaries'!$C39,'Compound Alert'!$J$6:$J$195)</f>
        <v>0.65277777777777779</v>
      </c>
      <c r="F39" s="171">
        <f t="shared" ca="1" si="1"/>
        <v>0</v>
      </c>
      <c r="G39" s="171">
        <f t="shared" ca="1" si="1"/>
        <v>2.564102564102564E-2</v>
      </c>
      <c r="H39" s="171">
        <f t="shared" ca="1" si="1"/>
        <v>5.128205128205128E-2</v>
      </c>
      <c r="I39" s="171">
        <f t="shared" ca="1" si="1"/>
        <v>0</v>
      </c>
      <c r="J39" s="171">
        <f t="shared" ca="1" si="1"/>
        <v>5.128205128205128E-2</v>
      </c>
      <c r="K39" s="171">
        <f t="shared" ca="1" si="1"/>
        <v>2.564102564102564E-2</v>
      </c>
      <c r="L39" s="153"/>
      <c r="M39" s="34"/>
      <c r="N39" s="71"/>
    </row>
    <row r="40" spans="1:14" ht="17" thickBot="1" x14ac:dyDescent="0.25">
      <c r="A40" s="34"/>
      <c r="B40" s="149"/>
      <c r="C40" s="168" t="s">
        <v>434</v>
      </c>
      <c r="D40" s="169">
        <f>COUNTIF(Dashboard!$D$42:$D$231,'Regional Sumaries'!$C40)</f>
        <v>18</v>
      </c>
      <c r="E40" s="170">
        <f ca="1">AVERAGEIF('Compound Alert'!$D$6:$D$195,'Regional Sumaries'!$C40,'Compound Alert'!$J$6:$J$195)</f>
        <v>1.0263157894736843</v>
      </c>
      <c r="F40" s="171">
        <f t="shared" ca="1" si="1"/>
        <v>5.5555555555555552E-2</v>
      </c>
      <c r="G40" s="171">
        <f t="shared" ca="1" si="1"/>
        <v>5.5555555555555552E-2</v>
      </c>
      <c r="H40" s="171">
        <f t="shared" ca="1" si="1"/>
        <v>0.16666666666666666</v>
      </c>
      <c r="I40" s="171">
        <f t="shared" ca="1" si="1"/>
        <v>5.5555555555555552E-2</v>
      </c>
      <c r="J40" s="171">
        <f t="shared" ca="1" si="1"/>
        <v>0</v>
      </c>
      <c r="K40" s="171">
        <f t="shared" ca="1" si="1"/>
        <v>0.27777777777777779</v>
      </c>
      <c r="L40" s="153"/>
      <c r="M40" s="34"/>
      <c r="N40" s="71"/>
    </row>
    <row r="41" spans="1:14" ht="17" thickBot="1" x14ac:dyDescent="0.25">
      <c r="A41" s="34"/>
      <c r="B41" s="149"/>
      <c r="C41" s="168" t="s">
        <v>437</v>
      </c>
      <c r="D41" s="169">
        <f>COUNTIF(Dashboard!$D$42:$D$231,'Regional Sumaries'!$C41)</f>
        <v>3</v>
      </c>
      <c r="E41" s="170">
        <f ca="1">AVERAGEIF('Compound Alert'!$D$6:$D$195,'Regional Sumaries'!$C41,'Compound Alert'!$J$6:$J$195)</f>
        <v>0</v>
      </c>
      <c r="F41" s="171">
        <f t="shared" ca="1" si="1"/>
        <v>0</v>
      </c>
      <c r="G41" s="171">
        <f t="shared" ca="1" si="1"/>
        <v>0</v>
      </c>
      <c r="H41" s="171">
        <f t="shared" ca="1" si="1"/>
        <v>0</v>
      </c>
      <c r="I41" s="171">
        <f t="shared" ca="1" si="1"/>
        <v>0</v>
      </c>
      <c r="J41" s="171">
        <f t="shared" ca="1" si="1"/>
        <v>0</v>
      </c>
      <c r="K41" s="171">
        <f t="shared" ca="1" si="1"/>
        <v>0</v>
      </c>
      <c r="L41" s="153"/>
      <c r="M41" s="34"/>
    </row>
    <row r="42" spans="1:14" ht="17" thickBot="1" x14ac:dyDescent="0.25">
      <c r="A42" s="34"/>
      <c r="B42" s="149"/>
      <c r="C42" s="168" t="s">
        <v>431</v>
      </c>
      <c r="D42" s="169">
        <f>COUNTIF(Dashboard!$D$42:$D$231,'Regional Sumaries'!$C42)</f>
        <v>8</v>
      </c>
      <c r="E42" s="170">
        <f ca="1">AVERAGEIF('Compound Alert'!$D$6:$D$195,'Regional Sumaries'!$C42,'Compound Alert'!$J$6:$J$195)</f>
        <v>1.8125</v>
      </c>
      <c r="F42" s="171">
        <f t="shared" ca="1" si="1"/>
        <v>0</v>
      </c>
      <c r="G42" s="171">
        <f t="shared" ca="1" si="1"/>
        <v>0.125</v>
      </c>
      <c r="H42" s="171">
        <f t="shared" ca="1" si="1"/>
        <v>0.375</v>
      </c>
      <c r="I42" s="171">
        <f t="shared" ca="1" si="1"/>
        <v>0.125</v>
      </c>
      <c r="J42" s="171">
        <f t="shared" ca="1" si="1"/>
        <v>0.375</v>
      </c>
      <c r="K42" s="171">
        <f t="shared" ca="1" si="1"/>
        <v>0.125</v>
      </c>
      <c r="L42" s="153"/>
      <c r="M42" s="34"/>
      <c r="N42" s="71"/>
    </row>
    <row r="43" spans="1:14" ht="17" thickBot="1" x14ac:dyDescent="0.25">
      <c r="A43" s="34"/>
      <c r="B43" s="149"/>
      <c r="C43" s="168" t="s">
        <v>432</v>
      </c>
      <c r="D43" s="169">
        <f>COUNTIF(Dashboard!$D$42:$D$231,'Regional Sumaries'!$C43)</f>
        <v>47</v>
      </c>
      <c r="E43" s="170">
        <f ca="1">AVERAGEIF('Compound Alert'!$D$6:$D$195,'Regional Sumaries'!$C43,'Compound Alert'!$J$6:$J$195)</f>
        <v>2.3023255813953489</v>
      </c>
      <c r="F43" s="171">
        <f t="shared" ca="1" si="1"/>
        <v>6.3829787234042548E-2</v>
      </c>
      <c r="G43" s="171">
        <f t="shared" ca="1" si="1"/>
        <v>0.25531914893617019</v>
      </c>
      <c r="H43" s="171">
        <f t="shared" ca="1" si="1"/>
        <v>0.19148936170212766</v>
      </c>
      <c r="I43" s="171">
        <f t="shared" ca="1" si="1"/>
        <v>0.1702127659574468</v>
      </c>
      <c r="J43" s="171">
        <f t="shared" ca="1" si="1"/>
        <v>0</v>
      </c>
      <c r="K43" s="171">
        <f t="shared" ca="1" si="1"/>
        <v>0.40425531914893614</v>
      </c>
      <c r="L43" s="153"/>
      <c r="M43" s="34"/>
      <c r="N43" s="71"/>
    </row>
    <row r="44" spans="1:14" x14ac:dyDescent="0.2">
      <c r="A44" s="34"/>
      <c r="B44" s="154"/>
      <c r="C44" s="155"/>
      <c r="D44" s="156"/>
      <c r="E44" s="157"/>
      <c r="F44" s="156"/>
      <c r="G44" s="156"/>
      <c r="H44" s="156"/>
      <c r="I44" s="156"/>
      <c r="J44" s="156"/>
      <c r="K44" s="156"/>
      <c r="L44" s="158"/>
      <c r="M44" s="34"/>
    </row>
    <row r="45" spans="1:14" x14ac:dyDescent="0.2">
      <c r="A45" s="34"/>
      <c r="B45" s="34"/>
      <c r="C45" s="34"/>
      <c r="D45" s="145"/>
      <c r="E45" s="146"/>
      <c r="F45" s="145"/>
      <c r="G45" s="145"/>
      <c r="H45" s="145"/>
      <c r="I45" s="145"/>
      <c r="J45" s="145"/>
      <c r="K45" s="145"/>
      <c r="L45" s="145"/>
      <c r="M45" s="34"/>
    </row>
    <row r="46" spans="1:14" x14ac:dyDescent="0.2">
      <c r="A46" s="34"/>
      <c r="B46" s="35" t="s">
        <v>499</v>
      </c>
      <c r="C46" s="34"/>
      <c r="D46" s="145"/>
      <c r="E46" s="146"/>
      <c r="F46" s="145"/>
      <c r="G46" s="145"/>
      <c r="H46" s="145"/>
      <c r="I46" s="145"/>
      <c r="J46" s="145"/>
      <c r="K46" s="145"/>
      <c r="L46" s="145"/>
      <c r="M46" s="34"/>
    </row>
    <row r="47" spans="1:14" x14ac:dyDescent="0.2">
      <c r="A47" s="34"/>
      <c r="B47" s="159"/>
      <c r="C47" s="163"/>
      <c r="D47" s="164"/>
      <c r="E47" s="165"/>
      <c r="F47" s="164"/>
      <c r="G47" s="164"/>
      <c r="H47" s="164"/>
      <c r="I47" s="164"/>
      <c r="J47" s="164"/>
      <c r="K47" s="164"/>
      <c r="L47" s="166"/>
      <c r="M47" s="34"/>
    </row>
    <row r="48" spans="1:14" ht="34" x14ac:dyDescent="0.2">
      <c r="A48" s="34"/>
      <c r="B48" s="149"/>
      <c r="C48" s="32" t="s">
        <v>498</v>
      </c>
      <c r="D48" s="72" t="s">
        <v>495</v>
      </c>
      <c r="E48" s="161" t="s">
        <v>494</v>
      </c>
      <c r="F48" s="161" t="s">
        <v>371</v>
      </c>
      <c r="G48" s="161" t="s">
        <v>372</v>
      </c>
      <c r="H48" s="161" t="s">
        <v>373</v>
      </c>
      <c r="I48" s="161" t="s">
        <v>417</v>
      </c>
      <c r="J48" s="161" t="s">
        <v>375</v>
      </c>
      <c r="K48" s="161" t="s">
        <v>376</v>
      </c>
      <c r="L48" s="162"/>
      <c r="M48" s="34"/>
    </row>
    <row r="49" spans="1:19" x14ac:dyDescent="0.2">
      <c r="A49" s="34"/>
      <c r="B49" s="149"/>
      <c r="C49" s="150" t="s">
        <v>436</v>
      </c>
      <c r="D49" s="145">
        <f>COUNTIF('Compound Alert'!$D$6:$D$195,'Regional Sumaries'!$C49)</f>
        <v>30</v>
      </c>
      <c r="E49" s="146">
        <f ca="1">AVERAGEIF('Compound Alert'!$D$6:$D$195,'Regional Sumaries'!$C49,'Compound Alert'!$M$6:$M$195)</f>
        <v>0.75</v>
      </c>
      <c r="F49" s="145">
        <f ca="1">COUNTIFS('Compound Alert'!$D$6:$D$195,'Regional Sumaries'!$C49,'Compound Alert'!AF$6:AF$195,"&gt;=10")</f>
        <v>2</v>
      </c>
      <c r="G49" s="145">
        <f ca="1">COUNTIFS('Compound Alert'!$D$6:$D$195,'Regional Sumaries'!$C49,'Compound Alert'!AG$6:AG$195,"&gt;=10")</f>
        <v>0</v>
      </c>
      <c r="H49" s="145">
        <f ca="1">COUNTIFS('Compound Alert'!$D$6:$D$195,'Regional Sumaries'!$C49,'Compound Alert'!AH$6:AH$195,"&gt;=10")</f>
        <v>2</v>
      </c>
      <c r="I49" s="145">
        <f ca="1">COUNTIFS('Compound Alert'!$D$6:$D$195,'Regional Sumaries'!$C49,'Compound Alert'!AI$6:AI$195,"&gt;=10")</f>
        <v>1</v>
      </c>
      <c r="J49" s="145">
        <f ca="1">COUNTIFS('Compound Alert'!$D$6:$D$195,'Regional Sumaries'!$C49,'Compound Alert'!AJ$6:AJ$195,"&gt;=10")</f>
        <v>13</v>
      </c>
      <c r="K49" s="145">
        <f ca="1">COUNTIFS('Compound Alert'!$D$6:$D$195,'Regional Sumaries'!$C49,'Compound Alert'!AK$6:AK$195,"&gt;=10")</f>
        <v>0</v>
      </c>
      <c r="L49" s="151"/>
      <c r="M49" s="34"/>
    </row>
    <row r="50" spans="1:19" x14ac:dyDescent="0.2">
      <c r="A50" s="34"/>
      <c r="B50" s="149"/>
      <c r="C50" s="150" t="s">
        <v>433</v>
      </c>
      <c r="D50" s="145">
        <f>COUNTIF('Compound Alert'!$D$6:$D$195,'Regional Sumaries'!$C50)</f>
        <v>52</v>
      </c>
      <c r="E50" s="146">
        <f ca="1">AVERAGEIF('Compound Alert'!$D$6:$D$195,'Regional Sumaries'!$C50,'Compound Alert'!$M$6:$M$195)</f>
        <v>0.26923076923076922</v>
      </c>
      <c r="F50" s="145">
        <f ca="1">COUNTIFS('Compound Alert'!$D$6:$D$195,'Regional Sumaries'!$C50,'Compound Alert'!AF$6:AF$195,"&gt;=10")</f>
        <v>0</v>
      </c>
      <c r="G50" s="145">
        <f ca="1">COUNTIFS('Compound Alert'!$D$6:$D$195,'Regional Sumaries'!$C50,'Compound Alert'!AG$6:AG$195,"&gt;=10")</f>
        <v>0</v>
      </c>
      <c r="H50" s="145">
        <f ca="1">COUNTIFS('Compound Alert'!$D$6:$D$195,'Regional Sumaries'!$C50,'Compound Alert'!AH$6:AH$195,"&gt;=10")</f>
        <v>1</v>
      </c>
      <c r="I50" s="145">
        <f ca="1">COUNTIFS('Compound Alert'!$D$6:$D$195,'Regional Sumaries'!$C50,'Compound Alert'!AI$6:AI$195,"&gt;=10")</f>
        <v>3</v>
      </c>
      <c r="J50" s="145">
        <f ca="1">COUNTIFS('Compound Alert'!$D$6:$D$195,'Regional Sumaries'!$C50,'Compound Alert'!AJ$6:AJ$195,"&gt;=10")</f>
        <v>3</v>
      </c>
      <c r="K50" s="145">
        <f ca="1">COUNTIFS('Compound Alert'!$D$6:$D$195,'Regional Sumaries'!$C50,'Compound Alert'!AK$6:AK$195,"&gt;=10")</f>
        <v>1</v>
      </c>
      <c r="L50" s="151"/>
      <c r="M50" s="34"/>
    </row>
    <row r="51" spans="1:19" x14ac:dyDescent="0.2">
      <c r="A51" s="34"/>
      <c r="B51" s="149"/>
      <c r="C51" s="150" t="s">
        <v>435</v>
      </c>
      <c r="D51" s="145">
        <f>COUNTIF('Compound Alert'!$D$6:$D$195,'Regional Sumaries'!$C51)</f>
        <v>36</v>
      </c>
      <c r="E51" s="146">
        <f ca="1">AVERAGEIF('Compound Alert'!$D$6:$D$195,'Regional Sumaries'!$C51,'Compound Alert'!$M$6:$M$195)</f>
        <v>1.1111111111111112</v>
      </c>
      <c r="F51" s="145">
        <f ca="1">COUNTIFS('Compound Alert'!$D$6:$D$195,'Regional Sumaries'!$C51,'Compound Alert'!AF$6:AF$195,"&gt;=10")</f>
        <v>4</v>
      </c>
      <c r="G51" s="145">
        <f ca="1">COUNTIFS('Compound Alert'!$D$6:$D$195,'Regional Sumaries'!$C51,'Compound Alert'!AG$6:AG$195,"&gt;=10")</f>
        <v>1</v>
      </c>
      <c r="H51" s="145">
        <f ca="1">COUNTIFS('Compound Alert'!$D$6:$D$195,'Regional Sumaries'!$C51,'Compound Alert'!AH$6:AH$195,"&gt;=10")</f>
        <v>3</v>
      </c>
      <c r="I51" s="145">
        <f ca="1">COUNTIFS('Compound Alert'!$D$6:$D$195,'Regional Sumaries'!$C51,'Compound Alert'!AI$6:AI$195,"&gt;=10")</f>
        <v>5</v>
      </c>
      <c r="J51" s="145">
        <f ca="1">COUNTIFS('Compound Alert'!$D$6:$D$195,'Regional Sumaries'!$C51,'Compound Alert'!AJ$6:AJ$195,"&gt;=10")</f>
        <v>19</v>
      </c>
      <c r="K51" s="145">
        <f ca="1">COUNTIFS('Compound Alert'!$D$6:$D$195,'Regional Sumaries'!$C51,'Compound Alert'!AK$6:AK$195,"&gt;=10")</f>
        <v>3</v>
      </c>
      <c r="L51" s="151"/>
      <c r="M51" s="34"/>
    </row>
    <row r="52" spans="1:19" x14ac:dyDescent="0.2">
      <c r="A52" s="34"/>
      <c r="B52" s="149"/>
      <c r="C52" s="150" t="s">
        <v>434</v>
      </c>
      <c r="D52" s="145">
        <f>COUNTIF('Compound Alert'!$D$6:$D$195,'Regional Sumaries'!$C52)</f>
        <v>19</v>
      </c>
      <c r="E52" s="146">
        <f ca="1">AVERAGEIF('Compound Alert'!$D$6:$D$195,'Regional Sumaries'!$C52,'Compound Alert'!$M$6:$M$195)</f>
        <v>0.84210526315789469</v>
      </c>
      <c r="F52" s="145">
        <f ca="1">COUNTIFS('Compound Alert'!$D$6:$D$195,'Regional Sumaries'!$C52,'Compound Alert'!AF$6:AF$195,"&gt;=10")</f>
        <v>1</v>
      </c>
      <c r="G52" s="145">
        <f ca="1">COUNTIFS('Compound Alert'!$D$6:$D$195,'Regional Sumaries'!$C52,'Compound Alert'!AG$6:AG$195,"&gt;=10")</f>
        <v>0</v>
      </c>
      <c r="H52" s="145">
        <f ca="1">COUNTIFS('Compound Alert'!$D$6:$D$195,'Regional Sumaries'!$C52,'Compound Alert'!AH$6:AH$195,"&gt;=10")</f>
        <v>2</v>
      </c>
      <c r="I52" s="145">
        <f ca="1">COUNTIFS('Compound Alert'!$D$6:$D$195,'Regional Sumaries'!$C52,'Compound Alert'!AI$6:AI$195,"&gt;=10")</f>
        <v>2</v>
      </c>
      <c r="J52" s="145">
        <f ca="1">COUNTIFS('Compound Alert'!$D$6:$D$195,'Regional Sumaries'!$C52,'Compound Alert'!AJ$6:AJ$195,"&gt;=10")</f>
        <v>6</v>
      </c>
      <c r="K52" s="145">
        <f ca="1">COUNTIFS('Compound Alert'!$D$6:$D$195,'Regional Sumaries'!$C52,'Compound Alert'!AK$6:AK$195,"&gt;=10")</f>
        <v>0</v>
      </c>
      <c r="L52" s="151"/>
      <c r="M52" s="34"/>
    </row>
    <row r="53" spans="1:19" x14ac:dyDescent="0.2">
      <c r="A53" s="34"/>
      <c r="B53" s="149"/>
      <c r="C53" s="150" t="s">
        <v>437</v>
      </c>
      <c r="D53" s="145">
        <f>COUNTIF('Compound Alert'!$D$6:$D$195,'Regional Sumaries'!$C53)</f>
        <v>2</v>
      </c>
      <c r="E53" s="146">
        <f ca="1">AVERAGEIF('Compound Alert'!$D$6:$D$195,'Regional Sumaries'!$C53,'Compound Alert'!$M$6:$M$195)</f>
        <v>0.25</v>
      </c>
      <c r="F53" s="145">
        <f ca="1">COUNTIFS('Compound Alert'!$D$6:$D$195,'Regional Sumaries'!$C53,'Compound Alert'!AF$6:AF$195,"&gt;=10")</f>
        <v>0</v>
      </c>
      <c r="G53" s="145">
        <f ca="1">COUNTIFS('Compound Alert'!$D$6:$D$195,'Regional Sumaries'!$C53,'Compound Alert'!AG$6:AG$195,"&gt;=10")</f>
        <v>0</v>
      </c>
      <c r="H53" s="145">
        <f ca="1">COUNTIFS('Compound Alert'!$D$6:$D$195,'Regional Sumaries'!$C53,'Compound Alert'!AH$6:AH$195,"&gt;=10")</f>
        <v>0</v>
      </c>
      <c r="I53" s="145">
        <f ca="1">COUNTIFS('Compound Alert'!$D$6:$D$195,'Regional Sumaries'!$C53,'Compound Alert'!AI$6:AI$195,"&gt;=10")</f>
        <v>0</v>
      </c>
      <c r="J53" s="145">
        <f ca="1">COUNTIFS('Compound Alert'!$D$6:$D$195,'Regional Sumaries'!$C53,'Compound Alert'!AJ$6:AJ$195,"&gt;=10")</f>
        <v>0</v>
      </c>
      <c r="K53" s="145">
        <f ca="1">COUNTIFS('Compound Alert'!$D$6:$D$195,'Regional Sumaries'!$C53,'Compound Alert'!AK$6:AK$195,"&gt;=10")</f>
        <v>0</v>
      </c>
      <c r="L53" s="151"/>
      <c r="M53" s="34"/>
    </row>
    <row r="54" spans="1:19" x14ac:dyDescent="0.2">
      <c r="A54" s="34"/>
      <c r="B54" s="149"/>
      <c r="C54" s="150" t="s">
        <v>431</v>
      </c>
      <c r="D54" s="145">
        <f>COUNTIF('Compound Alert'!$D$6:$D$195,'Regional Sumaries'!$C54)</f>
        <v>8</v>
      </c>
      <c r="E54" s="146">
        <f ca="1">AVERAGEIF('Compound Alert'!$D$6:$D$195,'Regional Sumaries'!$C54,'Compound Alert'!$M$6:$M$195)</f>
        <v>1.3125</v>
      </c>
      <c r="F54" s="145">
        <f ca="1">COUNTIFS('Compound Alert'!$D$6:$D$195,'Regional Sumaries'!$C54,'Compound Alert'!AF$6:AF$195,"&gt;=10")</f>
        <v>2</v>
      </c>
      <c r="G54" s="145">
        <f ca="1">COUNTIFS('Compound Alert'!$D$6:$D$195,'Regional Sumaries'!$C54,'Compound Alert'!AG$6:AG$195,"&gt;=10")</f>
        <v>1</v>
      </c>
      <c r="H54" s="145">
        <f ca="1">COUNTIFS('Compound Alert'!$D$6:$D$195,'Regional Sumaries'!$C54,'Compound Alert'!AH$6:AH$195,"&gt;=10")</f>
        <v>2</v>
      </c>
      <c r="I54" s="145">
        <f ca="1">COUNTIFS('Compound Alert'!$D$6:$D$195,'Regional Sumaries'!$C54,'Compound Alert'!AI$6:AI$195,"&gt;=10")</f>
        <v>2</v>
      </c>
      <c r="J54" s="145">
        <f ca="1">COUNTIFS('Compound Alert'!$D$6:$D$195,'Regional Sumaries'!$C54,'Compound Alert'!AJ$6:AJ$195,"&gt;=10")</f>
        <v>2</v>
      </c>
      <c r="K54" s="145">
        <f ca="1">COUNTIFS('Compound Alert'!$D$6:$D$195,'Regional Sumaries'!$C54,'Compound Alert'!AK$6:AK$195,"&gt;=10")</f>
        <v>0</v>
      </c>
      <c r="L54" s="151"/>
      <c r="M54" s="34"/>
    </row>
    <row r="55" spans="1:19" x14ac:dyDescent="0.2">
      <c r="A55" s="34"/>
      <c r="B55" s="149"/>
      <c r="C55" s="150" t="s">
        <v>432</v>
      </c>
      <c r="D55" s="145">
        <f>COUNTIF('Compound Alert'!$D$6:$D$195,'Regional Sumaries'!$C55)</f>
        <v>43</v>
      </c>
      <c r="E55" s="146">
        <f ca="1">AVERAGEIF('Compound Alert'!$D$6:$D$195,'Regional Sumaries'!$C55,'Compound Alert'!$M$6:$M$195)</f>
        <v>1.3837209302325582</v>
      </c>
      <c r="F55" s="145">
        <f ca="1">COUNTIFS('Compound Alert'!$D$6:$D$195,'Regional Sumaries'!$C55,'Compound Alert'!AF$6:AF$195,"&gt;=10")</f>
        <v>12</v>
      </c>
      <c r="G55" s="145">
        <f ca="1">COUNTIFS('Compound Alert'!$D$6:$D$195,'Regional Sumaries'!$C55,'Compound Alert'!AG$6:AG$195,"&gt;=10")</f>
        <v>6</v>
      </c>
      <c r="H55" s="145">
        <f ca="1">COUNTIFS('Compound Alert'!$D$6:$D$195,'Regional Sumaries'!$C55,'Compound Alert'!AH$6:AH$195,"&gt;=10")</f>
        <v>11</v>
      </c>
      <c r="I55" s="145">
        <f ca="1">COUNTIFS('Compound Alert'!$D$6:$D$195,'Regional Sumaries'!$C55,'Compound Alert'!AI$6:AI$195,"&gt;=10")</f>
        <v>5</v>
      </c>
      <c r="J55" s="145">
        <f ca="1">COUNTIFS('Compound Alert'!$D$6:$D$195,'Regional Sumaries'!$C55,'Compound Alert'!AJ$6:AJ$195,"&gt;=10")</f>
        <v>13</v>
      </c>
      <c r="K55" s="145">
        <f ca="1">COUNTIFS('Compound Alert'!$D$6:$D$195,'Regional Sumaries'!$C55,'Compound Alert'!AK$6:AK$195,"&gt;=10")</f>
        <v>7</v>
      </c>
      <c r="L55" s="151"/>
      <c r="M55" s="34"/>
    </row>
    <row r="56" spans="1:19" x14ac:dyDescent="0.2">
      <c r="A56" s="34"/>
      <c r="B56" s="149"/>
      <c r="C56" s="34"/>
      <c r="D56" s="145"/>
      <c r="E56" s="146"/>
      <c r="F56" s="145"/>
      <c r="G56" s="145"/>
      <c r="H56" s="145"/>
      <c r="I56" s="145"/>
      <c r="J56" s="145"/>
      <c r="K56" s="145"/>
      <c r="L56" s="151"/>
      <c r="M56" s="34"/>
    </row>
    <row r="57" spans="1:19" ht="34" x14ac:dyDescent="0.2">
      <c r="A57" s="34"/>
      <c r="B57" s="149"/>
      <c r="C57" s="32" t="s">
        <v>497</v>
      </c>
      <c r="D57" s="72" t="s">
        <v>495</v>
      </c>
      <c r="E57" s="161" t="s">
        <v>494</v>
      </c>
      <c r="F57" s="72" t="s">
        <v>371</v>
      </c>
      <c r="G57" s="72" t="s">
        <v>372</v>
      </c>
      <c r="H57" s="72" t="s">
        <v>373</v>
      </c>
      <c r="I57" s="72" t="s">
        <v>417</v>
      </c>
      <c r="J57" s="72" t="s">
        <v>375</v>
      </c>
      <c r="K57" s="72" t="s">
        <v>376</v>
      </c>
      <c r="L57" s="151"/>
      <c r="M57" s="34"/>
    </row>
    <row r="58" spans="1:19" x14ac:dyDescent="0.2">
      <c r="A58" s="34"/>
      <c r="B58" s="149"/>
      <c r="C58" s="150" t="s">
        <v>436</v>
      </c>
      <c r="D58" s="145">
        <f>COUNTIF(Dashboard!$D$42:$D$231,'Regional Sumaries'!$C58)</f>
        <v>32</v>
      </c>
      <c r="E58" s="146">
        <f ca="1">AVERAGEIF('Compound Alert'!$D$6:$D$195,'Regional Sumaries'!$C58,'Compound Alert'!$M$6:$M$195)</f>
        <v>0.75</v>
      </c>
      <c r="F58" s="152">
        <f t="shared" ref="F58:K64" ca="1" si="2">F49/$D58</f>
        <v>6.25E-2</v>
      </c>
      <c r="G58" s="152">
        <f t="shared" ca="1" si="2"/>
        <v>0</v>
      </c>
      <c r="H58" s="152">
        <f t="shared" ca="1" si="2"/>
        <v>6.25E-2</v>
      </c>
      <c r="I58" s="152">
        <f t="shared" ca="1" si="2"/>
        <v>3.125E-2</v>
      </c>
      <c r="J58" s="152">
        <f t="shared" ca="1" si="2"/>
        <v>0.40625</v>
      </c>
      <c r="K58" s="152">
        <f t="shared" ca="1" si="2"/>
        <v>0</v>
      </c>
      <c r="L58" s="153"/>
      <c r="M58" s="34"/>
      <c r="N58" s="71"/>
      <c r="S58" s="71"/>
    </row>
    <row r="59" spans="1:19" x14ac:dyDescent="0.2">
      <c r="A59" s="34"/>
      <c r="B59" s="149"/>
      <c r="C59" s="150" t="s">
        <v>433</v>
      </c>
      <c r="D59" s="145">
        <f>COUNTIF(Dashboard!$D$42:$D$231,'Regional Sumaries'!$C59)</f>
        <v>43</v>
      </c>
      <c r="E59" s="146">
        <f ca="1">AVERAGEIF('Compound Alert'!$D$6:$D$195,'Regional Sumaries'!$C59,'Compound Alert'!$M$6:$M$195)</f>
        <v>0.26923076923076922</v>
      </c>
      <c r="F59" s="152">
        <f t="shared" ca="1" si="2"/>
        <v>0</v>
      </c>
      <c r="G59" s="152">
        <f t="shared" ca="1" si="2"/>
        <v>0</v>
      </c>
      <c r="H59" s="152">
        <f t="shared" ca="1" si="2"/>
        <v>2.3255813953488372E-2</v>
      </c>
      <c r="I59" s="152">
        <f t="shared" ca="1" si="2"/>
        <v>6.9767441860465115E-2</v>
      </c>
      <c r="J59" s="152">
        <f t="shared" ca="1" si="2"/>
        <v>6.9767441860465115E-2</v>
      </c>
      <c r="K59" s="152">
        <f t="shared" ca="1" si="2"/>
        <v>2.3255813953488372E-2</v>
      </c>
      <c r="L59" s="153"/>
      <c r="M59" s="34"/>
      <c r="N59" s="71"/>
      <c r="S59" s="71"/>
    </row>
    <row r="60" spans="1:19" x14ac:dyDescent="0.2">
      <c r="A60" s="34"/>
      <c r="B60" s="149"/>
      <c r="C60" s="150" t="s">
        <v>435</v>
      </c>
      <c r="D60" s="145">
        <f>COUNTIF(Dashboard!$D$42:$D$231,'Regional Sumaries'!$C60)</f>
        <v>39</v>
      </c>
      <c r="E60" s="146">
        <f ca="1">AVERAGEIF('Compound Alert'!$D$6:$D$195,'Regional Sumaries'!$C60,'Compound Alert'!$M$6:$M$195)</f>
        <v>1.1111111111111112</v>
      </c>
      <c r="F60" s="152">
        <f t="shared" ca="1" si="2"/>
        <v>0.10256410256410256</v>
      </c>
      <c r="G60" s="152">
        <f t="shared" ca="1" si="2"/>
        <v>2.564102564102564E-2</v>
      </c>
      <c r="H60" s="152">
        <f t="shared" ca="1" si="2"/>
        <v>7.6923076923076927E-2</v>
      </c>
      <c r="I60" s="152">
        <f t="shared" ca="1" si="2"/>
        <v>0.12820512820512819</v>
      </c>
      <c r="J60" s="152">
        <f t="shared" ca="1" si="2"/>
        <v>0.48717948717948717</v>
      </c>
      <c r="K60" s="152">
        <f t="shared" ca="1" si="2"/>
        <v>7.6923076923076927E-2</v>
      </c>
      <c r="L60" s="153"/>
      <c r="M60" s="34"/>
      <c r="N60" s="71"/>
      <c r="S60" s="71"/>
    </row>
    <row r="61" spans="1:19" x14ac:dyDescent="0.2">
      <c r="A61" s="34"/>
      <c r="B61" s="149"/>
      <c r="C61" s="150" t="s">
        <v>434</v>
      </c>
      <c r="D61" s="145">
        <f>COUNTIF(Dashboard!$D$42:$D$231,'Regional Sumaries'!$C61)</f>
        <v>18</v>
      </c>
      <c r="E61" s="146">
        <f ca="1">AVERAGEIF('Compound Alert'!$D$6:$D$195,'Regional Sumaries'!$C61,'Compound Alert'!$M$6:$M$195)</f>
        <v>0.84210526315789469</v>
      </c>
      <c r="F61" s="152">
        <f t="shared" ca="1" si="2"/>
        <v>5.5555555555555552E-2</v>
      </c>
      <c r="G61" s="152">
        <f t="shared" ca="1" si="2"/>
        <v>0</v>
      </c>
      <c r="H61" s="152">
        <f t="shared" ca="1" si="2"/>
        <v>0.1111111111111111</v>
      </c>
      <c r="I61" s="152">
        <f t="shared" ca="1" si="2"/>
        <v>0.1111111111111111</v>
      </c>
      <c r="J61" s="152">
        <f t="shared" ca="1" si="2"/>
        <v>0.33333333333333331</v>
      </c>
      <c r="K61" s="152">
        <f t="shared" ca="1" si="2"/>
        <v>0</v>
      </c>
      <c r="L61" s="153"/>
      <c r="M61" s="34"/>
      <c r="N61" s="71"/>
      <c r="S61" s="71"/>
    </row>
    <row r="62" spans="1:19" x14ac:dyDescent="0.2">
      <c r="A62" s="34"/>
      <c r="B62" s="149"/>
      <c r="C62" s="150" t="s">
        <v>437</v>
      </c>
      <c r="D62" s="145">
        <f>COUNTIF(Dashboard!$D$42:$D$231,'Regional Sumaries'!$C62)</f>
        <v>3</v>
      </c>
      <c r="E62" s="146">
        <f ca="1">AVERAGEIF('Compound Alert'!$D$6:$D$195,'Regional Sumaries'!$C62,'Compound Alert'!$M$6:$M$195)</f>
        <v>0.25</v>
      </c>
      <c r="F62" s="152">
        <f t="shared" ca="1" si="2"/>
        <v>0</v>
      </c>
      <c r="G62" s="152">
        <f t="shared" ca="1" si="2"/>
        <v>0</v>
      </c>
      <c r="H62" s="152">
        <f t="shared" ca="1" si="2"/>
        <v>0</v>
      </c>
      <c r="I62" s="152">
        <f t="shared" ca="1" si="2"/>
        <v>0</v>
      </c>
      <c r="J62" s="152">
        <f t="shared" ca="1" si="2"/>
        <v>0</v>
      </c>
      <c r="K62" s="152">
        <f t="shared" ca="1" si="2"/>
        <v>0</v>
      </c>
      <c r="L62" s="153"/>
      <c r="M62" s="34"/>
      <c r="N62" s="71"/>
      <c r="S62" s="71"/>
    </row>
    <row r="63" spans="1:19" x14ac:dyDescent="0.2">
      <c r="A63" s="34"/>
      <c r="B63" s="149"/>
      <c r="C63" s="150" t="s">
        <v>431</v>
      </c>
      <c r="D63" s="145">
        <f>COUNTIF(Dashboard!$D$42:$D$231,'Regional Sumaries'!$C63)</f>
        <v>8</v>
      </c>
      <c r="E63" s="146">
        <f ca="1">AVERAGEIF('Compound Alert'!$D$6:$D$195,'Regional Sumaries'!$C63,'Compound Alert'!$M$6:$M$195)</f>
        <v>1.3125</v>
      </c>
      <c r="F63" s="152">
        <f t="shared" ca="1" si="2"/>
        <v>0.25</v>
      </c>
      <c r="G63" s="152">
        <f t="shared" ca="1" si="2"/>
        <v>0.125</v>
      </c>
      <c r="H63" s="152">
        <f t="shared" ca="1" si="2"/>
        <v>0.25</v>
      </c>
      <c r="I63" s="152">
        <f t="shared" ca="1" si="2"/>
        <v>0.25</v>
      </c>
      <c r="J63" s="152">
        <f t="shared" ca="1" si="2"/>
        <v>0.25</v>
      </c>
      <c r="K63" s="152">
        <f t="shared" ca="1" si="2"/>
        <v>0</v>
      </c>
      <c r="L63" s="153"/>
      <c r="M63" s="34"/>
      <c r="N63" s="71"/>
      <c r="S63" s="71"/>
    </row>
    <row r="64" spans="1:19" x14ac:dyDescent="0.2">
      <c r="A64" s="34"/>
      <c r="B64" s="149"/>
      <c r="C64" s="150" t="s">
        <v>432</v>
      </c>
      <c r="D64" s="145">
        <f>COUNTIF(Dashboard!$D$42:$D$231,'Regional Sumaries'!$C64)</f>
        <v>47</v>
      </c>
      <c r="E64" s="146">
        <f ca="1">AVERAGEIF('Compound Alert'!$D$6:$D$195,'Regional Sumaries'!$C64,'Compound Alert'!$M$6:$M$195)</f>
        <v>1.3837209302325582</v>
      </c>
      <c r="F64" s="152">
        <f t="shared" ca="1" si="2"/>
        <v>0.25531914893617019</v>
      </c>
      <c r="G64" s="152">
        <f t="shared" ca="1" si="2"/>
        <v>0.1276595744680851</v>
      </c>
      <c r="H64" s="152">
        <f t="shared" ca="1" si="2"/>
        <v>0.23404255319148937</v>
      </c>
      <c r="I64" s="152">
        <f t="shared" ca="1" si="2"/>
        <v>0.10638297872340426</v>
      </c>
      <c r="J64" s="152">
        <f t="shared" ca="1" si="2"/>
        <v>0.27659574468085107</v>
      </c>
      <c r="K64" s="152">
        <f t="shared" ca="1" si="2"/>
        <v>0.14893617021276595</v>
      </c>
      <c r="L64" s="153"/>
      <c r="M64" s="34"/>
      <c r="N64" s="71"/>
      <c r="S64" s="71"/>
    </row>
    <row r="65" spans="1:13" x14ac:dyDescent="0.2">
      <c r="A65" s="34"/>
      <c r="B65" s="149"/>
      <c r="C65" s="34"/>
      <c r="D65" s="145"/>
      <c r="E65" s="146"/>
      <c r="F65" s="145"/>
      <c r="G65" s="145"/>
      <c r="H65" s="145"/>
      <c r="I65" s="145"/>
      <c r="J65" s="145"/>
      <c r="K65" s="145"/>
      <c r="L65" s="151"/>
      <c r="M65" s="34"/>
    </row>
    <row r="66" spans="1:13" x14ac:dyDescent="0.2">
      <c r="A66" s="34"/>
      <c r="B66" s="154"/>
      <c r="C66" s="155"/>
      <c r="D66" s="156"/>
      <c r="E66" s="157"/>
      <c r="F66" s="156"/>
      <c r="G66" s="156"/>
      <c r="H66" s="156"/>
      <c r="I66" s="156"/>
      <c r="J66" s="156"/>
      <c r="K66" s="156"/>
      <c r="L66" s="158"/>
      <c r="M66" s="34"/>
    </row>
    <row r="67" spans="1:13" x14ac:dyDescent="0.2">
      <c r="A67" s="34"/>
      <c r="B67" s="34"/>
      <c r="C67" s="34"/>
      <c r="D67" s="145"/>
      <c r="E67" s="146"/>
      <c r="F67" s="145"/>
      <c r="G67" s="145"/>
      <c r="H67" s="145"/>
      <c r="I67" s="145"/>
      <c r="J67" s="145"/>
      <c r="K67" s="145"/>
      <c r="L67" s="145"/>
      <c r="M67" s="34"/>
    </row>
    <row r="68" spans="1:13" x14ac:dyDescent="0.2">
      <c r="A68" s="34"/>
      <c r="B68" s="34"/>
      <c r="C68" s="34"/>
      <c r="D68" s="145"/>
      <c r="E68" s="146"/>
      <c r="F68" s="145"/>
      <c r="G68" s="145"/>
      <c r="H68" s="145"/>
      <c r="I68" s="145"/>
      <c r="J68" s="145"/>
      <c r="K68" s="145"/>
      <c r="L68" s="145"/>
      <c r="M68" s="34"/>
    </row>
  </sheetData>
  <conditionalFormatting sqref="F7:L13">
    <cfRule type="colorScale" priority="1">
      <colorScale>
        <cfvo type="min"/>
        <cfvo type="max"/>
        <color rgb="FFFCFCFF"/>
        <color rgb="FFE3593A"/>
      </colorScale>
    </cfRule>
  </conditionalFormatting>
  <conditionalFormatting sqref="F16:L22">
    <cfRule type="colorScale" priority="2">
      <colorScale>
        <cfvo type="min"/>
        <cfvo type="max"/>
        <color rgb="FFFCFCFF"/>
        <color rgb="FFE3593A"/>
      </colorScale>
    </cfRule>
  </conditionalFormatting>
  <conditionalFormatting sqref="F28:L34">
    <cfRule type="colorScale" priority="5">
      <colorScale>
        <cfvo type="min"/>
        <cfvo type="max"/>
        <color rgb="FFFCFCFF"/>
        <color rgb="FFF2676B"/>
      </colorScale>
    </cfRule>
  </conditionalFormatting>
  <conditionalFormatting sqref="F37:L43">
    <cfRule type="colorScale" priority="6">
      <colorScale>
        <cfvo type="min"/>
        <cfvo type="max"/>
        <color rgb="FFFCFCFF"/>
        <color rgb="FFF8696B"/>
      </colorScale>
    </cfRule>
  </conditionalFormatting>
  <conditionalFormatting sqref="F49:L55">
    <cfRule type="colorScale" priority="3">
      <colorScale>
        <cfvo type="min"/>
        <cfvo type="max"/>
        <color rgb="FFFCFCFF"/>
        <color rgb="FFE06C25"/>
      </colorScale>
    </cfRule>
  </conditionalFormatting>
  <conditionalFormatting sqref="F58:L64">
    <cfRule type="colorScale" priority="4">
      <colorScale>
        <cfvo type="min"/>
        <cfvo type="max"/>
        <color rgb="FFFCFCFF"/>
        <color rgb="FFE06C25"/>
      </colorScale>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6CD4A7-D26B-FC4B-A1B6-27861AFC1984}">
  <dimension ref="A1:H51"/>
  <sheetViews>
    <sheetView topLeftCell="A13" workbookViewId="0">
      <selection activeCell="J25" sqref="J25"/>
    </sheetView>
  </sheetViews>
  <sheetFormatPr baseColWidth="10" defaultRowHeight="16" x14ac:dyDescent="0.2"/>
  <cols>
    <col min="1" max="1" width="6.140625" style="34" customWidth="1"/>
    <col min="2" max="2" width="36.140625" style="34" customWidth="1"/>
    <col min="3" max="3" width="2.140625" style="35" customWidth="1"/>
    <col min="4" max="4" width="8.28515625" style="35" customWidth="1"/>
    <col min="5" max="16384" width="10.7109375" style="34"/>
  </cols>
  <sheetData>
    <row r="1" spans="1:6" x14ac:dyDescent="0.2">
      <c r="A1" s="31"/>
      <c r="B1" s="32"/>
      <c r="C1" s="33"/>
      <c r="D1" s="31"/>
      <c r="E1" s="31"/>
      <c r="F1" s="31"/>
    </row>
    <row r="2" spans="1:6" x14ac:dyDescent="0.2">
      <c r="A2" s="31"/>
      <c r="B2" s="292" t="s">
        <v>378</v>
      </c>
      <c r="C2" s="292"/>
      <c r="D2" s="292"/>
      <c r="E2" s="31"/>
      <c r="F2" s="31"/>
    </row>
    <row r="3" spans="1:6" x14ac:dyDescent="0.2">
      <c r="A3" s="31"/>
      <c r="B3" s="36"/>
      <c r="C3" s="36"/>
      <c r="D3" s="36"/>
      <c r="E3" s="31"/>
      <c r="F3" s="31"/>
    </row>
    <row r="4" spans="1:6" ht="52" customHeight="1" x14ac:dyDescent="0.2">
      <c r="A4" s="31"/>
      <c r="B4" s="294" t="s">
        <v>491</v>
      </c>
      <c r="C4" s="294"/>
      <c r="D4" s="294"/>
      <c r="E4" s="31"/>
      <c r="F4" s="31"/>
    </row>
    <row r="5" spans="1:6" x14ac:dyDescent="0.2">
      <c r="A5" s="31"/>
      <c r="B5" s="36"/>
      <c r="C5" s="37"/>
      <c r="D5" s="37"/>
      <c r="E5" s="31"/>
      <c r="F5" s="31"/>
    </row>
    <row r="6" spans="1:6" ht="17" customHeight="1" x14ac:dyDescent="0.2">
      <c r="A6" s="31"/>
      <c r="B6" s="293" t="s">
        <v>380</v>
      </c>
      <c r="C6" s="293"/>
      <c r="D6" s="293"/>
      <c r="E6" s="31"/>
      <c r="F6" s="31"/>
    </row>
    <row r="7" spans="1:6" x14ac:dyDescent="0.2">
      <c r="A7" s="31"/>
      <c r="B7" s="36"/>
      <c r="C7" s="37"/>
      <c r="D7" s="37"/>
      <c r="E7" s="31"/>
      <c r="F7" s="31"/>
    </row>
    <row r="8" spans="1:6" ht="17" x14ac:dyDescent="0.2">
      <c r="A8" s="31"/>
      <c r="B8" s="36" t="s">
        <v>446</v>
      </c>
      <c r="C8" s="37"/>
      <c r="D8" s="37"/>
      <c r="E8" s="31"/>
      <c r="F8" s="31"/>
    </row>
    <row r="9" spans="1:6" ht="34" customHeight="1" x14ac:dyDescent="0.2">
      <c r="A9" s="31"/>
      <c r="B9" s="295" t="s">
        <v>447</v>
      </c>
      <c r="C9" s="295"/>
      <c r="D9" s="295"/>
      <c r="E9" s="31"/>
      <c r="F9" s="31"/>
    </row>
    <row r="10" spans="1:6" x14ac:dyDescent="0.2">
      <c r="A10" s="31"/>
      <c r="B10" s="38"/>
      <c r="C10" s="37"/>
      <c r="D10" s="37"/>
      <c r="E10" s="31"/>
      <c r="F10" s="31"/>
    </row>
    <row r="11" spans="1:6" x14ac:dyDescent="0.2">
      <c r="A11" s="31"/>
      <c r="B11" s="293" t="s">
        <v>397</v>
      </c>
      <c r="C11" s="293"/>
      <c r="D11" s="293"/>
      <c r="E11" s="31"/>
      <c r="F11" s="31"/>
    </row>
    <row r="12" spans="1:6" x14ac:dyDescent="0.2">
      <c r="A12" s="31"/>
      <c r="B12" s="37"/>
      <c r="C12" s="37"/>
      <c r="D12" s="37"/>
      <c r="E12" s="31"/>
      <c r="F12" s="31"/>
    </row>
    <row r="13" spans="1:6" ht="17" x14ac:dyDescent="0.2">
      <c r="A13" s="31"/>
      <c r="B13" s="36" t="s">
        <v>448</v>
      </c>
      <c r="C13" s="37"/>
      <c r="D13" s="37"/>
      <c r="E13" s="31"/>
      <c r="F13" s="31"/>
    </row>
    <row r="14" spans="1:6" ht="17" x14ac:dyDescent="0.2">
      <c r="A14" s="31"/>
      <c r="B14" s="37" t="s">
        <v>398</v>
      </c>
      <c r="C14" s="37"/>
      <c r="D14" s="37"/>
      <c r="E14" s="31"/>
      <c r="F14" s="31"/>
    </row>
    <row r="15" spans="1:6" ht="51" x14ac:dyDescent="0.2">
      <c r="A15" s="31"/>
      <c r="B15" s="141" t="s">
        <v>450</v>
      </c>
      <c r="C15" s="37"/>
      <c r="D15" s="82">
        <f>IF(Dashboard!$B$12=Parameters!B15,1,0)</f>
        <v>1</v>
      </c>
      <c r="E15" s="31"/>
      <c r="F15" s="31"/>
    </row>
    <row r="16" spans="1:6" ht="17" x14ac:dyDescent="0.2">
      <c r="A16" s="31"/>
      <c r="B16" s="141" t="s">
        <v>385</v>
      </c>
      <c r="C16" s="37"/>
      <c r="D16" s="82">
        <f>IF(Dashboard!$B$12=Parameters!B16,1,0)</f>
        <v>0</v>
      </c>
      <c r="E16" s="31"/>
      <c r="F16" s="31"/>
    </row>
    <row r="17" spans="1:8" ht="17" x14ac:dyDescent="0.2">
      <c r="A17" s="31"/>
      <c r="B17" s="141" t="s">
        <v>384</v>
      </c>
      <c r="C17" s="37"/>
      <c r="D17" s="82">
        <f>IF(Dashboard!$B$12=Parameters!B17,1,0)</f>
        <v>0</v>
      </c>
      <c r="E17" s="31"/>
      <c r="F17" s="31"/>
    </row>
    <row r="18" spans="1:8" x14ac:dyDescent="0.2">
      <c r="A18" s="31"/>
      <c r="B18" s="37"/>
      <c r="C18" s="37"/>
      <c r="D18" s="42"/>
      <c r="E18" s="31"/>
      <c r="F18" s="31"/>
      <c r="H18" s="35"/>
    </row>
    <row r="19" spans="1:8" ht="17" x14ac:dyDescent="0.2">
      <c r="A19" s="31"/>
      <c r="B19" s="36" t="s">
        <v>449</v>
      </c>
      <c r="C19" s="37"/>
      <c r="D19" s="42"/>
      <c r="E19" s="31"/>
      <c r="F19" s="31"/>
      <c r="H19" s="35"/>
    </row>
    <row r="20" spans="1:8" ht="17" x14ac:dyDescent="0.2">
      <c r="A20" s="31"/>
      <c r="B20" s="37" t="s">
        <v>398</v>
      </c>
      <c r="C20" s="37"/>
      <c r="D20" s="42"/>
      <c r="E20" s="31"/>
      <c r="F20" s="31"/>
    </row>
    <row r="21" spans="1:8" ht="34" x14ac:dyDescent="0.2">
      <c r="A21" s="31"/>
      <c r="B21" s="120" t="s">
        <v>468</v>
      </c>
      <c r="C21" s="37"/>
      <c r="D21" s="82">
        <f>IF(Dashboard!$J$8=B21,1,0)</f>
        <v>0</v>
      </c>
      <c r="E21" s="31"/>
      <c r="F21" s="31"/>
    </row>
    <row r="22" spans="1:8" ht="17" x14ac:dyDescent="0.2">
      <c r="A22" s="31"/>
      <c r="B22" s="120" t="s">
        <v>466</v>
      </c>
      <c r="C22" s="37"/>
      <c r="D22" s="82">
        <f>IF(Dashboard!$J$8=B22,1,0)</f>
        <v>0</v>
      </c>
      <c r="E22" s="31"/>
      <c r="F22" s="31"/>
    </row>
    <row r="23" spans="1:8" ht="17" x14ac:dyDescent="0.2">
      <c r="A23" s="31"/>
      <c r="B23" s="120" t="s">
        <v>460</v>
      </c>
      <c r="C23" s="37"/>
      <c r="D23" s="82">
        <f>IF(Dashboard!$J$8=B23,1,0)</f>
        <v>1</v>
      </c>
      <c r="E23" s="31"/>
      <c r="F23" s="31"/>
    </row>
    <row r="24" spans="1:8" ht="34" x14ac:dyDescent="0.2">
      <c r="A24" s="31"/>
      <c r="B24" s="120" t="s">
        <v>465</v>
      </c>
      <c r="C24" s="37"/>
      <c r="D24" s="82">
        <f>IF(Dashboard!$J$8=B24,1,0)</f>
        <v>0</v>
      </c>
      <c r="E24" s="31"/>
      <c r="F24" s="31"/>
    </row>
    <row r="25" spans="1:8" ht="34" x14ac:dyDescent="0.2">
      <c r="A25" s="31"/>
      <c r="B25" s="120" t="s">
        <v>469</v>
      </c>
      <c r="C25" s="37"/>
      <c r="D25" s="82">
        <f>IF(Dashboard!$J$8=B25,1,0)</f>
        <v>0</v>
      </c>
      <c r="E25" s="31"/>
      <c r="F25" s="31"/>
    </row>
    <row r="26" spans="1:8" ht="51" x14ac:dyDescent="0.2">
      <c r="A26" s="31"/>
      <c r="B26" s="120" t="s">
        <v>489</v>
      </c>
      <c r="C26" s="37"/>
      <c r="D26" s="82">
        <f>IF(Dashboard!$J$8=B26,1,0)</f>
        <v>0</v>
      </c>
      <c r="E26" s="31"/>
      <c r="F26" s="31"/>
    </row>
    <row r="27" spans="1:8" ht="51" x14ac:dyDescent="0.2">
      <c r="A27" s="31"/>
      <c r="B27" s="120" t="s">
        <v>490</v>
      </c>
      <c r="C27" s="37"/>
      <c r="D27" s="82">
        <f>IF(Dashboard!$J$8=B27,1,0)</f>
        <v>0</v>
      </c>
      <c r="E27" s="31"/>
      <c r="F27" s="31"/>
    </row>
    <row r="28" spans="1:8" x14ac:dyDescent="0.2">
      <c r="A28" s="31"/>
      <c r="B28" s="36"/>
      <c r="C28" s="37"/>
      <c r="D28" s="42"/>
      <c r="E28" s="31"/>
      <c r="F28" s="31"/>
    </row>
    <row r="29" spans="1:8" ht="21" customHeight="1" x14ac:dyDescent="0.2">
      <c r="A29" s="31"/>
      <c r="B29" s="36" t="s">
        <v>453</v>
      </c>
      <c r="C29" s="37"/>
      <c r="D29" s="42"/>
      <c r="E29" s="31"/>
      <c r="F29" s="31"/>
    </row>
    <row r="30" spans="1:8" ht="17" x14ac:dyDescent="0.2">
      <c r="A30" s="31"/>
      <c r="B30" s="37" t="s">
        <v>398</v>
      </c>
      <c r="C30" s="37"/>
      <c r="D30" s="42"/>
      <c r="E30" s="31"/>
      <c r="F30" s="31"/>
    </row>
    <row r="31" spans="1:8" ht="85" x14ac:dyDescent="0.2">
      <c r="A31" s="31"/>
      <c r="B31" s="39" t="s">
        <v>451</v>
      </c>
      <c r="C31" s="37"/>
      <c r="D31" s="82">
        <f>IF(Dashboard!$J$12=Parameters!B50, 1, 0)</f>
        <v>1</v>
      </c>
      <c r="E31" s="31"/>
      <c r="F31" s="31"/>
    </row>
    <row r="32" spans="1:8" ht="17" x14ac:dyDescent="0.2">
      <c r="A32" s="31"/>
      <c r="B32" s="39" t="s">
        <v>399</v>
      </c>
      <c r="C32" s="37"/>
      <c r="D32" s="82">
        <f>IF(Dashboard!$J$12=Parameters!B51, 1, 0)</f>
        <v>0</v>
      </c>
      <c r="E32" s="31"/>
      <c r="F32" s="31"/>
    </row>
    <row r="33" spans="1:6" ht="17" x14ac:dyDescent="0.2">
      <c r="A33" s="31"/>
      <c r="B33" s="39" t="s">
        <v>385</v>
      </c>
      <c r="C33" s="37"/>
      <c r="D33" s="82">
        <v>0</v>
      </c>
      <c r="E33" s="31"/>
      <c r="F33" s="31"/>
    </row>
    <row r="34" spans="1:6" ht="17" x14ac:dyDescent="0.2">
      <c r="A34" s="31"/>
      <c r="B34" s="39" t="s">
        <v>384</v>
      </c>
      <c r="C34" s="37"/>
      <c r="D34" s="82">
        <v>0</v>
      </c>
      <c r="E34" s="31"/>
      <c r="F34" s="31"/>
    </row>
    <row r="35" spans="1:6" x14ac:dyDescent="0.2">
      <c r="A35" s="31"/>
      <c r="B35" s="38"/>
      <c r="C35" s="37"/>
      <c r="D35" s="40"/>
      <c r="E35" s="31"/>
      <c r="F35" s="31"/>
    </row>
    <row r="36" spans="1:6" x14ac:dyDescent="0.2">
      <c r="A36" s="31"/>
      <c r="B36" s="35" t="s">
        <v>452</v>
      </c>
      <c r="C36" s="34"/>
      <c r="D36" s="41"/>
      <c r="E36" s="31"/>
      <c r="F36" s="31"/>
    </row>
    <row r="37" spans="1:6" ht="17" x14ac:dyDescent="0.2">
      <c r="A37" s="31"/>
      <c r="B37" s="39" t="s">
        <v>381</v>
      </c>
      <c r="C37" s="37" t="s">
        <v>383</v>
      </c>
      <c r="D37" s="83">
        <v>7</v>
      </c>
      <c r="E37" s="31"/>
      <c r="F37" s="31"/>
    </row>
    <row r="38" spans="1:6" ht="17" x14ac:dyDescent="0.2">
      <c r="A38" s="31"/>
      <c r="B38" s="39" t="s">
        <v>382</v>
      </c>
      <c r="C38" s="37" t="s">
        <v>383</v>
      </c>
      <c r="D38" s="83">
        <v>5</v>
      </c>
      <c r="E38" s="31"/>
      <c r="F38" s="31"/>
    </row>
    <row r="39" spans="1:6" x14ac:dyDescent="0.2">
      <c r="A39" s="31"/>
      <c r="B39" s="36"/>
      <c r="C39" s="37"/>
      <c r="D39" s="37"/>
      <c r="E39" s="31"/>
      <c r="F39" s="31"/>
    </row>
    <row r="40" spans="1:6" x14ac:dyDescent="0.2">
      <c r="A40" s="31"/>
      <c r="B40" s="35" t="s">
        <v>454</v>
      </c>
      <c r="C40" s="34"/>
      <c r="D40" s="34"/>
      <c r="E40" s="31"/>
      <c r="F40" s="31"/>
    </row>
    <row r="41" spans="1:6" ht="17" x14ac:dyDescent="0.2">
      <c r="A41" s="31"/>
      <c r="B41" s="39" t="s">
        <v>381</v>
      </c>
      <c r="C41" s="37" t="s">
        <v>383</v>
      </c>
      <c r="D41" s="83">
        <v>10</v>
      </c>
      <c r="E41" s="31"/>
      <c r="F41" s="31"/>
    </row>
    <row r="42" spans="1:6" ht="17" x14ac:dyDescent="0.2">
      <c r="A42" s="31"/>
      <c r="B42" s="39" t="s">
        <v>382</v>
      </c>
      <c r="C42" s="37" t="s">
        <v>383</v>
      </c>
      <c r="D42" s="83">
        <v>7</v>
      </c>
      <c r="E42" s="31"/>
      <c r="F42" s="31"/>
    </row>
    <row r="43" spans="1:6" x14ac:dyDescent="0.2">
      <c r="A43" s="31"/>
      <c r="B43" s="37"/>
      <c r="C43" s="37"/>
      <c r="D43" s="37"/>
      <c r="E43" s="31"/>
      <c r="F43" s="31"/>
    </row>
    <row r="44" spans="1:6" x14ac:dyDescent="0.2">
      <c r="B44" s="119" t="s">
        <v>492</v>
      </c>
      <c r="C44" s="34"/>
      <c r="D44" s="34"/>
    </row>
    <row r="45" spans="1:6" x14ac:dyDescent="0.2">
      <c r="C45" s="34"/>
      <c r="D45" s="34"/>
    </row>
    <row r="46" spans="1:6" x14ac:dyDescent="0.2">
      <c r="B46" s="35" t="s">
        <v>5</v>
      </c>
      <c r="C46" s="34"/>
      <c r="D46" s="34"/>
    </row>
    <row r="47" spans="1:6" x14ac:dyDescent="0.2">
      <c r="B47" s="35" t="s">
        <v>441</v>
      </c>
      <c r="C47" s="34"/>
      <c r="D47" s="34"/>
    </row>
    <row r="48" spans="1:6" x14ac:dyDescent="0.2">
      <c r="B48" s="35" t="s">
        <v>4</v>
      </c>
      <c r="C48" s="34"/>
      <c r="D48" s="34"/>
    </row>
    <row r="50" spans="2:2" x14ac:dyDescent="0.2">
      <c r="B50" s="35" t="s">
        <v>482</v>
      </c>
    </row>
    <row r="51" spans="2:2" x14ac:dyDescent="0.2">
      <c r="B51" s="35" t="s">
        <v>467</v>
      </c>
    </row>
  </sheetData>
  <mergeCells count="5">
    <mergeCell ref="B2:D2"/>
    <mergeCell ref="B11:D11"/>
    <mergeCell ref="B4:D4"/>
    <mergeCell ref="B6:D6"/>
    <mergeCell ref="B9:D9"/>
  </mergeCells>
  <hyperlinks>
    <hyperlink ref="B9" location="'Data Dictionary'!A1" display="To select indicators, use the Data Dictionary sheet." xr:uid="{90C6A5D3-6796-4149-B380-6A440F056775}"/>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AE3D09-EE09-0A42-AEF7-E9CD3084148E}">
  <dimension ref="A1:V223"/>
  <sheetViews>
    <sheetView zoomScale="75" zoomScaleNormal="25" workbookViewId="0">
      <selection activeCell="I24" sqref="I24"/>
    </sheetView>
  </sheetViews>
  <sheetFormatPr baseColWidth="10" defaultRowHeight="16" x14ac:dyDescent="0.2"/>
  <cols>
    <col min="1" max="1" width="5" style="34" bestFit="1" customWidth="1"/>
    <col min="2" max="2" width="31.28515625" style="150" bestFit="1" customWidth="1"/>
    <col min="3" max="3" width="6.5703125" style="150" bestFit="1" customWidth="1"/>
    <col min="4" max="4" width="13" style="113" customWidth="1"/>
    <col min="5" max="5" width="5.28515625" style="113" hidden="1" customWidth="1"/>
    <col min="6" max="6" width="26.5703125" style="113" hidden="1" customWidth="1"/>
    <col min="7" max="7" width="11.42578125" style="113" bestFit="1" customWidth="1"/>
    <col min="8" max="8" width="13.28515625" style="113" bestFit="1" customWidth="1"/>
    <col min="9" max="9" width="13.140625" style="113" bestFit="1" customWidth="1"/>
    <col min="10" max="10" width="19.5703125" style="113" bestFit="1" customWidth="1"/>
    <col min="11" max="12" width="13.42578125" style="113" bestFit="1" customWidth="1"/>
    <col min="13" max="13" width="12.85546875" style="113" bestFit="1" customWidth="1"/>
    <col min="14" max="14" width="24.140625" style="113" bestFit="1" customWidth="1"/>
    <col min="15" max="15" width="19" style="113" bestFit="1" customWidth="1"/>
    <col min="16" max="16" width="17.42578125" style="113" bestFit="1" customWidth="1"/>
    <col min="17" max="17" width="13.5703125" style="113" bestFit="1" customWidth="1"/>
    <col min="18" max="18" width="12.85546875" style="113" bestFit="1" customWidth="1"/>
    <col min="19" max="19" width="16.28515625" style="113" bestFit="1" customWidth="1"/>
    <col min="20" max="20" width="16.140625" style="113" bestFit="1" customWidth="1"/>
    <col min="21" max="21" width="15.42578125" style="113" bestFit="1" customWidth="1"/>
    <col min="22" max="22" width="14.42578125" style="113" bestFit="1" customWidth="1"/>
    <col min="23" max="23" width="44.7109375" style="34" bestFit="1" customWidth="1"/>
    <col min="24" max="16384" width="10.7109375" style="34"/>
  </cols>
  <sheetData>
    <row r="1" spans="1:22" x14ac:dyDescent="0.2">
      <c r="V1" s="34"/>
    </row>
    <row r="2" spans="1:22" ht="16" customHeight="1" x14ac:dyDescent="0.2">
      <c r="A2" s="93"/>
      <c r="B2" s="95" t="s">
        <v>442</v>
      </c>
      <c r="C2" s="88"/>
      <c r="D2" s="109"/>
      <c r="E2" s="109"/>
      <c r="F2" s="109"/>
      <c r="G2" s="109"/>
      <c r="H2" s="109"/>
      <c r="I2" s="296" t="s">
        <v>456</v>
      </c>
      <c r="J2" s="297"/>
      <c r="K2" s="297"/>
      <c r="L2" s="297"/>
      <c r="M2" s="297"/>
      <c r="N2" s="297"/>
      <c r="O2" s="296" t="s">
        <v>364</v>
      </c>
      <c r="P2" s="297"/>
      <c r="Q2" s="297"/>
      <c r="R2" s="297"/>
      <c r="S2" s="297"/>
      <c r="T2" s="297"/>
      <c r="U2" s="297"/>
      <c r="V2" s="34"/>
    </row>
    <row r="3" spans="1:22" x14ac:dyDescent="0.2">
      <c r="A3" s="93"/>
      <c r="B3" s="8"/>
      <c r="C3" s="88"/>
      <c r="D3" s="109"/>
      <c r="E3" s="109"/>
      <c r="F3" s="109"/>
      <c r="G3" s="109"/>
      <c r="H3" s="109"/>
      <c r="I3" s="109"/>
      <c r="J3" s="110"/>
      <c r="K3" s="110"/>
      <c r="L3" s="110"/>
      <c r="M3" s="110"/>
      <c r="N3" s="111"/>
      <c r="O3" s="112"/>
      <c r="P3" s="112"/>
      <c r="Q3" s="112"/>
      <c r="R3" s="112"/>
      <c r="S3" s="112"/>
      <c r="T3" s="112"/>
      <c r="V3" s="34"/>
    </row>
    <row r="4" spans="1:22" ht="29" x14ac:dyDescent="0.2">
      <c r="A4" s="101"/>
      <c r="B4" s="207" t="s">
        <v>1</v>
      </c>
      <c r="C4" s="183" t="s">
        <v>2</v>
      </c>
      <c r="D4" s="208" t="s">
        <v>4</v>
      </c>
      <c r="E4" s="208"/>
      <c r="F4" s="208"/>
      <c r="G4" s="208" t="s">
        <v>443</v>
      </c>
      <c r="H4" s="208" t="s">
        <v>444</v>
      </c>
      <c r="I4" s="208" t="s">
        <v>371</v>
      </c>
      <c r="J4" s="208" t="s">
        <v>372</v>
      </c>
      <c r="K4" s="208" t="s">
        <v>373</v>
      </c>
      <c r="L4" s="208" t="s">
        <v>390</v>
      </c>
      <c r="M4" s="208" t="s">
        <v>375</v>
      </c>
      <c r="N4" s="208" t="s">
        <v>379</v>
      </c>
      <c r="O4" s="208" t="s">
        <v>371</v>
      </c>
      <c r="P4" s="208" t="s">
        <v>372</v>
      </c>
      <c r="Q4" s="208" t="s">
        <v>373</v>
      </c>
      <c r="R4" s="208" t="s">
        <v>390</v>
      </c>
      <c r="S4" s="208"/>
      <c r="T4" s="208" t="s">
        <v>375</v>
      </c>
      <c r="U4" s="208" t="s">
        <v>379</v>
      </c>
      <c r="V4" s="34"/>
    </row>
    <row r="5" spans="1:22" ht="43" x14ac:dyDescent="0.2">
      <c r="A5" s="102"/>
      <c r="B5" s="188"/>
      <c r="C5" s="188"/>
      <c r="D5" s="209"/>
      <c r="E5" s="210" t="s">
        <v>2</v>
      </c>
      <c r="F5" s="211" t="s">
        <v>1</v>
      </c>
      <c r="G5" s="212" t="s">
        <v>521</v>
      </c>
      <c r="H5" s="212" t="s">
        <v>522</v>
      </c>
      <c r="I5" s="212" t="s">
        <v>509</v>
      </c>
      <c r="J5" s="213" t="s">
        <v>510</v>
      </c>
      <c r="K5" s="213" t="s">
        <v>511</v>
      </c>
      <c r="L5" s="213" t="s">
        <v>512</v>
      </c>
      <c r="M5" s="213" t="s">
        <v>513</v>
      </c>
      <c r="N5" s="213" t="s">
        <v>514</v>
      </c>
      <c r="O5" s="213" t="s">
        <v>515</v>
      </c>
      <c r="P5" s="213" t="s">
        <v>516</v>
      </c>
      <c r="Q5" s="213" t="s">
        <v>517</v>
      </c>
      <c r="R5" s="213" t="s">
        <v>518</v>
      </c>
      <c r="S5" s="213" t="s">
        <v>519</v>
      </c>
      <c r="T5" s="213" t="s">
        <v>520</v>
      </c>
      <c r="U5" s="34"/>
      <c r="V5" s="34"/>
    </row>
    <row r="6" spans="1:22" x14ac:dyDescent="0.2">
      <c r="A6" s="81">
        <v>1</v>
      </c>
      <c r="B6" s="84" t="str">
        <f>F6</f>
        <v>Aruba</v>
      </c>
      <c r="C6" s="84" t="str">
        <f>E6</f>
        <v>ABW</v>
      </c>
      <c r="D6" s="214">
        <f>AVERAGE(G6:H6)</f>
        <v>0.77083333333333348</v>
      </c>
      <c r="E6" s="81" t="s">
        <v>699</v>
      </c>
      <c r="F6" s="84" t="s">
        <v>728</v>
      </c>
      <c r="G6" s="216">
        <v>0.91666666666666696</v>
      </c>
      <c r="H6" s="214">
        <v>0.625</v>
      </c>
      <c r="I6" s="214">
        <v>1</v>
      </c>
      <c r="J6" s="214">
        <v>0.5</v>
      </c>
      <c r="K6" s="214">
        <v>1</v>
      </c>
      <c r="L6" s="214">
        <v>1</v>
      </c>
      <c r="M6" s="214">
        <v>0.5</v>
      </c>
      <c r="N6" s="214">
        <v>0.5</v>
      </c>
      <c r="O6" s="214">
        <v>1</v>
      </c>
      <c r="P6" s="214">
        <v>0.75</v>
      </c>
      <c r="Q6" s="214">
        <v>1</v>
      </c>
      <c r="R6" s="214">
        <v>0.4</v>
      </c>
      <c r="S6" s="214">
        <v>1</v>
      </c>
      <c r="T6" s="215">
        <v>0.6</v>
      </c>
      <c r="U6" s="34"/>
      <c r="V6" s="34"/>
    </row>
    <row r="7" spans="1:22" x14ac:dyDescent="0.2">
      <c r="A7" s="81">
        <v>2</v>
      </c>
      <c r="B7" s="84" t="str">
        <f t="shared" ref="B7:B70" si="0">F7</f>
        <v>Afghanistan</v>
      </c>
      <c r="C7" s="84" t="str">
        <f t="shared" ref="C7:C70" si="1">E7</f>
        <v>AFG</v>
      </c>
      <c r="D7" s="214">
        <f t="shared" ref="D7:D70" si="2">AVERAGE(G7:H7)</f>
        <v>0.3111111111111115</v>
      </c>
      <c r="E7" s="81" t="s">
        <v>7</v>
      </c>
      <c r="F7" s="84" t="s">
        <v>6</v>
      </c>
      <c r="G7" s="216">
        <v>0.16666666666666699</v>
      </c>
      <c r="H7" s="214">
        <v>0.45555555555555599</v>
      </c>
      <c r="I7" s="214">
        <v>0</v>
      </c>
      <c r="J7" s="214">
        <v>0.5</v>
      </c>
      <c r="K7" s="214">
        <v>0.5</v>
      </c>
      <c r="L7" s="214">
        <v>0.33333333333333298</v>
      </c>
      <c r="M7" s="214">
        <v>0.5</v>
      </c>
      <c r="N7" s="214">
        <v>0.5</v>
      </c>
      <c r="O7" s="214">
        <v>0</v>
      </c>
      <c r="P7" s="214">
        <v>1</v>
      </c>
      <c r="Q7" s="214">
        <v>0</v>
      </c>
      <c r="R7" s="214">
        <v>0.2</v>
      </c>
      <c r="S7" s="214">
        <v>0</v>
      </c>
      <c r="T7" s="215">
        <v>0.2</v>
      </c>
      <c r="U7" s="34"/>
      <c r="V7" s="34"/>
    </row>
    <row r="8" spans="1:22" x14ac:dyDescent="0.2">
      <c r="A8" s="81">
        <v>3</v>
      </c>
      <c r="B8" s="84" t="str">
        <f t="shared" si="0"/>
        <v>Angola</v>
      </c>
      <c r="C8" s="84" t="str">
        <f t="shared" si="1"/>
        <v>AGO</v>
      </c>
      <c r="D8" s="214">
        <f t="shared" si="2"/>
        <v>0.21666666666666651</v>
      </c>
      <c r="E8" s="81" t="s">
        <v>9</v>
      </c>
      <c r="F8" s="84" t="s">
        <v>8</v>
      </c>
      <c r="G8" s="216">
        <v>0</v>
      </c>
      <c r="H8" s="214">
        <v>0.43333333333333302</v>
      </c>
      <c r="I8" s="214">
        <v>0</v>
      </c>
      <c r="J8" s="214">
        <v>0.5</v>
      </c>
      <c r="K8" s="214">
        <v>0</v>
      </c>
      <c r="L8" s="214">
        <v>1</v>
      </c>
      <c r="M8" s="214">
        <v>0</v>
      </c>
      <c r="N8" s="214">
        <v>0</v>
      </c>
      <c r="O8" s="214">
        <v>0</v>
      </c>
      <c r="P8" s="214">
        <v>0.5</v>
      </c>
      <c r="Q8" s="214">
        <v>0</v>
      </c>
      <c r="R8" s="214">
        <v>0.4</v>
      </c>
      <c r="S8" s="214">
        <v>0</v>
      </c>
      <c r="T8" s="215">
        <v>0.2</v>
      </c>
      <c r="U8" s="34"/>
      <c r="V8" s="34"/>
    </row>
    <row r="9" spans="1:22" x14ac:dyDescent="0.2">
      <c r="A9" s="81">
        <v>4</v>
      </c>
      <c r="B9" s="84" t="str">
        <f t="shared" si="0"/>
        <v>Albania</v>
      </c>
      <c r="C9" s="84" t="str">
        <f t="shared" si="1"/>
        <v>ALB</v>
      </c>
      <c r="D9" s="214">
        <f t="shared" si="2"/>
        <v>0.3583333333333335</v>
      </c>
      <c r="E9" s="81" t="s">
        <v>11</v>
      </c>
      <c r="F9" s="84" t="s">
        <v>10</v>
      </c>
      <c r="G9" s="216">
        <v>0.16666666666666699</v>
      </c>
      <c r="H9" s="214">
        <v>0.55000000000000004</v>
      </c>
      <c r="I9" s="214">
        <v>0</v>
      </c>
      <c r="J9" s="214">
        <v>0.5</v>
      </c>
      <c r="K9" s="214">
        <v>0.5</v>
      </c>
      <c r="L9" s="214">
        <v>1</v>
      </c>
      <c r="M9" s="214">
        <v>0.5</v>
      </c>
      <c r="N9" s="214">
        <v>0.5</v>
      </c>
      <c r="O9" s="214">
        <v>0</v>
      </c>
      <c r="P9" s="214">
        <v>0.5</v>
      </c>
      <c r="Q9" s="214">
        <v>0</v>
      </c>
      <c r="R9" s="214">
        <v>0.4</v>
      </c>
      <c r="S9" s="214">
        <v>0</v>
      </c>
      <c r="T9" s="215">
        <v>0.4</v>
      </c>
      <c r="U9" s="34"/>
      <c r="V9" s="34"/>
    </row>
    <row r="10" spans="1:22" x14ac:dyDescent="0.2">
      <c r="A10" s="81">
        <v>5</v>
      </c>
      <c r="B10" s="84" t="str">
        <f t="shared" si="0"/>
        <v>Andorra</v>
      </c>
      <c r="C10" s="84" t="str">
        <f t="shared" si="1"/>
        <v>AND</v>
      </c>
      <c r="D10" s="214">
        <f t="shared" si="2"/>
        <v>0.80416666666666647</v>
      </c>
      <c r="E10" s="81" t="s">
        <v>700</v>
      </c>
      <c r="F10" s="84" t="s">
        <v>729</v>
      </c>
      <c r="G10" s="216">
        <v>0.83333333333333304</v>
      </c>
      <c r="H10" s="214">
        <v>0.77500000000000002</v>
      </c>
      <c r="I10" s="214">
        <v>0</v>
      </c>
      <c r="J10" s="214">
        <v>0.5</v>
      </c>
      <c r="K10" s="214">
        <v>1</v>
      </c>
      <c r="L10" s="214">
        <v>1</v>
      </c>
      <c r="M10" s="214">
        <v>1</v>
      </c>
      <c r="N10" s="214">
        <v>1</v>
      </c>
      <c r="O10" s="214">
        <v>1</v>
      </c>
      <c r="P10" s="214">
        <v>0.75</v>
      </c>
      <c r="Q10" s="214">
        <v>1</v>
      </c>
      <c r="R10" s="214">
        <v>0.6</v>
      </c>
      <c r="S10" s="214">
        <v>1</v>
      </c>
      <c r="T10" s="215">
        <v>0.8</v>
      </c>
      <c r="U10" s="34"/>
      <c r="V10" s="34"/>
    </row>
    <row r="11" spans="1:22" x14ac:dyDescent="0.2">
      <c r="A11" s="81">
        <v>6</v>
      </c>
      <c r="B11" s="84" t="str">
        <f t="shared" si="0"/>
        <v>United Arab Emirates</v>
      </c>
      <c r="C11" s="84" t="str">
        <f t="shared" si="1"/>
        <v>ARE</v>
      </c>
      <c r="D11" s="214">
        <f t="shared" si="2"/>
        <v>0.37500000000000011</v>
      </c>
      <c r="E11" s="81" t="s">
        <v>13</v>
      </c>
      <c r="F11" s="84" t="s">
        <v>12</v>
      </c>
      <c r="G11" s="216">
        <v>8.3333333333333301E-2</v>
      </c>
      <c r="H11" s="214">
        <v>0.66666666666666696</v>
      </c>
      <c r="I11" s="214">
        <v>0</v>
      </c>
      <c r="J11" s="214">
        <v>0.5</v>
      </c>
      <c r="K11" s="214">
        <v>0</v>
      </c>
      <c r="L11" s="214">
        <v>1</v>
      </c>
      <c r="M11" s="214">
        <v>0.5</v>
      </c>
      <c r="N11" s="214">
        <v>0.5</v>
      </c>
      <c r="O11" s="214">
        <v>0</v>
      </c>
      <c r="P11" s="214">
        <v>1</v>
      </c>
      <c r="Q11" s="214">
        <v>0</v>
      </c>
      <c r="R11" s="214">
        <v>0.4</v>
      </c>
      <c r="S11" s="214">
        <v>0</v>
      </c>
      <c r="T11" s="215">
        <v>0.6</v>
      </c>
      <c r="U11" s="34"/>
      <c r="V11" s="34"/>
    </row>
    <row r="12" spans="1:22" x14ac:dyDescent="0.2">
      <c r="A12" s="81">
        <v>7</v>
      </c>
      <c r="B12" s="84" t="str">
        <f t="shared" si="0"/>
        <v>Argentina</v>
      </c>
      <c r="C12" s="84" t="str">
        <f t="shared" si="1"/>
        <v>ARG</v>
      </c>
      <c r="D12" s="214">
        <f t="shared" si="2"/>
        <v>0.1958333333333335</v>
      </c>
      <c r="E12" s="81" t="s">
        <v>15</v>
      </c>
      <c r="F12" s="84" t="s">
        <v>14</v>
      </c>
      <c r="G12" s="216">
        <v>0</v>
      </c>
      <c r="H12" s="214">
        <v>0.391666666666667</v>
      </c>
      <c r="I12" s="214">
        <v>0</v>
      </c>
      <c r="J12" s="214">
        <v>0.5</v>
      </c>
      <c r="K12" s="214">
        <v>0</v>
      </c>
      <c r="L12" s="214">
        <v>1</v>
      </c>
      <c r="M12" s="214">
        <v>0</v>
      </c>
      <c r="N12" s="214">
        <v>0</v>
      </c>
      <c r="O12" s="214">
        <v>0</v>
      </c>
      <c r="P12" s="214">
        <v>0.25</v>
      </c>
      <c r="Q12" s="214">
        <v>0</v>
      </c>
      <c r="R12" s="214">
        <v>0.2</v>
      </c>
      <c r="S12" s="214">
        <v>0</v>
      </c>
      <c r="T12" s="215">
        <v>0.4</v>
      </c>
      <c r="U12" s="34"/>
      <c r="V12" s="34"/>
    </row>
    <row r="13" spans="1:22" x14ac:dyDescent="0.2">
      <c r="A13" s="81">
        <v>8</v>
      </c>
      <c r="B13" s="84" t="str">
        <f t="shared" si="0"/>
        <v>Armenia</v>
      </c>
      <c r="C13" s="84" t="str">
        <f t="shared" si="1"/>
        <v>ARM</v>
      </c>
      <c r="D13" s="214">
        <f t="shared" si="2"/>
        <v>0.3583333333333335</v>
      </c>
      <c r="E13" s="81" t="s">
        <v>17</v>
      </c>
      <c r="F13" s="84" t="s">
        <v>16</v>
      </c>
      <c r="G13" s="216">
        <v>0.16666666666666699</v>
      </c>
      <c r="H13" s="214">
        <v>0.55000000000000004</v>
      </c>
      <c r="I13" s="214">
        <v>0</v>
      </c>
      <c r="J13" s="214">
        <v>0.5</v>
      </c>
      <c r="K13" s="214">
        <v>0.5</v>
      </c>
      <c r="L13" s="214">
        <v>1</v>
      </c>
      <c r="M13" s="214">
        <v>0.5</v>
      </c>
      <c r="N13" s="214">
        <v>0.5</v>
      </c>
      <c r="O13" s="214">
        <v>0</v>
      </c>
      <c r="P13" s="214">
        <v>0.5</v>
      </c>
      <c r="Q13" s="214">
        <v>0</v>
      </c>
      <c r="R13" s="214">
        <v>0.4</v>
      </c>
      <c r="S13" s="214">
        <v>0</v>
      </c>
      <c r="T13" s="215">
        <v>0.4</v>
      </c>
      <c r="U13" s="34"/>
      <c r="V13" s="34"/>
    </row>
    <row r="14" spans="1:22" x14ac:dyDescent="0.2">
      <c r="A14" s="81">
        <v>9</v>
      </c>
      <c r="B14" s="84" t="str">
        <f t="shared" si="0"/>
        <v>American Samoa</v>
      </c>
      <c r="C14" s="84" t="str">
        <f t="shared" si="1"/>
        <v>ASM</v>
      </c>
      <c r="D14" s="214">
        <f t="shared" si="2"/>
        <v>0.90833333333333344</v>
      </c>
      <c r="E14" s="81" t="s">
        <v>701</v>
      </c>
      <c r="F14" s="84" t="s">
        <v>730</v>
      </c>
      <c r="G14" s="216">
        <v>1</v>
      </c>
      <c r="H14" s="214">
        <v>0.81666666666666698</v>
      </c>
      <c r="I14" s="214">
        <v>1</v>
      </c>
      <c r="J14" s="214">
        <v>0.5</v>
      </c>
      <c r="K14" s="214">
        <v>1</v>
      </c>
      <c r="L14" s="214">
        <v>1</v>
      </c>
      <c r="M14" s="214">
        <v>1</v>
      </c>
      <c r="N14" s="214">
        <v>1</v>
      </c>
      <c r="O14" s="214">
        <v>1</v>
      </c>
      <c r="P14" s="214">
        <v>1</v>
      </c>
      <c r="Q14" s="214">
        <v>1</v>
      </c>
      <c r="R14" s="214">
        <v>0.6</v>
      </c>
      <c r="S14" s="214">
        <v>1</v>
      </c>
      <c r="T14" s="215">
        <v>0.8</v>
      </c>
      <c r="U14" s="34"/>
      <c r="V14" s="34"/>
    </row>
    <row r="15" spans="1:22" x14ac:dyDescent="0.2">
      <c r="A15" s="81">
        <v>10</v>
      </c>
      <c r="B15" s="84" t="str">
        <f t="shared" si="0"/>
        <v>Antigua and Barbuda</v>
      </c>
      <c r="C15" s="84" t="str">
        <f t="shared" si="1"/>
        <v>ATG</v>
      </c>
      <c r="D15" s="214">
        <f t="shared" si="2"/>
        <v>0.55833333333333302</v>
      </c>
      <c r="E15" s="81" t="s">
        <v>19</v>
      </c>
      <c r="F15" s="84" t="s">
        <v>18</v>
      </c>
      <c r="G15" s="216">
        <v>0.33333333333333298</v>
      </c>
      <c r="H15" s="214">
        <v>0.78333333333333299</v>
      </c>
      <c r="I15" s="214">
        <v>0</v>
      </c>
      <c r="J15" s="214">
        <v>0.5</v>
      </c>
      <c r="K15" s="214">
        <v>1</v>
      </c>
      <c r="L15" s="214">
        <v>1</v>
      </c>
      <c r="M15" s="214">
        <v>1</v>
      </c>
      <c r="N15" s="214">
        <v>1</v>
      </c>
      <c r="O15" s="214">
        <v>0</v>
      </c>
      <c r="P15" s="214">
        <v>1</v>
      </c>
      <c r="Q15" s="214">
        <v>0</v>
      </c>
      <c r="R15" s="214">
        <v>0.4</v>
      </c>
      <c r="S15" s="214">
        <v>0</v>
      </c>
      <c r="T15" s="215">
        <v>0.8</v>
      </c>
      <c r="U15" s="34"/>
      <c r="V15" s="34"/>
    </row>
    <row r="16" spans="1:22" x14ac:dyDescent="0.2">
      <c r="A16" s="81">
        <v>11</v>
      </c>
      <c r="B16" s="84" t="str">
        <f t="shared" si="0"/>
        <v>Australia</v>
      </c>
      <c r="C16" s="84" t="str">
        <f t="shared" si="1"/>
        <v>AUS</v>
      </c>
      <c r="D16" s="214">
        <f t="shared" si="2"/>
        <v>0.33750000000000013</v>
      </c>
      <c r="E16" s="81" t="s">
        <v>21</v>
      </c>
      <c r="F16" s="84" t="s">
        <v>20</v>
      </c>
      <c r="G16" s="216">
        <v>8.3333333333333301E-2</v>
      </c>
      <c r="H16" s="214">
        <v>0.59166666666666701</v>
      </c>
      <c r="I16" s="214">
        <v>0</v>
      </c>
      <c r="J16" s="214">
        <v>0.5</v>
      </c>
      <c r="K16" s="214">
        <v>0</v>
      </c>
      <c r="L16" s="214">
        <v>1</v>
      </c>
      <c r="M16" s="214">
        <v>0.5</v>
      </c>
      <c r="N16" s="214">
        <v>0.5</v>
      </c>
      <c r="O16" s="214">
        <v>0</v>
      </c>
      <c r="P16" s="214">
        <v>0.75</v>
      </c>
      <c r="Q16" s="214">
        <v>0</v>
      </c>
      <c r="R16" s="214">
        <v>0.4</v>
      </c>
      <c r="S16" s="214">
        <v>0</v>
      </c>
      <c r="T16" s="215">
        <v>0.4</v>
      </c>
      <c r="U16" s="34"/>
      <c r="V16" s="34"/>
    </row>
    <row r="17" spans="1:22" x14ac:dyDescent="0.2">
      <c r="A17" s="81">
        <v>12</v>
      </c>
      <c r="B17" s="84" t="str">
        <f t="shared" si="0"/>
        <v>Austria</v>
      </c>
      <c r="C17" s="84" t="str">
        <f t="shared" si="1"/>
        <v>AUT</v>
      </c>
      <c r="D17" s="214">
        <f t="shared" si="2"/>
        <v>0.35416666666666663</v>
      </c>
      <c r="E17" s="81" t="s">
        <v>23</v>
      </c>
      <c r="F17" s="84" t="s">
        <v>22</v>
      </c>
      <c r="G17" s="216">
        <v>8.3333333333333301E-2</v>
      </c>
      <c r="H17" s="214">
        <v>0.625</v>
      </c>
      <c r="I17" s="214">
        <v>0</v>
      </c>
      <c r="J17" s="214">
        <v>0.5</v>
      </c>
      <c r="K17" s="214">
        <v>0</v>
      </c>
      <c r="L17" s="214">
        <v>1</v>
      </c>
      <c r="M17" s="214">
        <v>0.5</v>
      </c>
      <c r="N17" s="214">
        <v>0.5</v>
      </c>
      <c r="O17" s="214">
        <v>0</v>
      </c>
      <c r="P17" s="214">
        <v>0.75</v>
      </c>
      <c r="Q17" s="214">
        <v>0</v>
      </c>
      <c r="R17" s="214">
        <v>0.4</v>
      </c>
      <c r="S17" s="214">
        <v>0</v>
      </c>
      <c r="T17" s="215">
        <v>0.6</v>
      </c>
      <c r="U17" s="34"/>
      <c r="V17" s="34"/>
    </row>
    <row r="18" spans="1:22" x14ac:dyDescent="0.2">
      <c r="A18" s="81">
        <v>13</v>
      </c>
      <c r="B18" s="84" t="str">
        <f t="shared" si="0"/>
        <v>Azerbaijan</v>
      </c>
      <c r="C18" s="84" t="str">
        <f t="shared" si="1"/>
        <v>AZE</v>
      </c>
      <c r="D18" s="214">
        <f t="shared" si="2"/>
        <v>0.31666666666666665</v>
      </c>
      <c r="E18" s="81" t="s">
        <v>25</v>
      </c>
      <c r="F18" s="84" t="s">
        <v>24</v>
      </c>
      <c r="G18" s="216">
        <v>8.3333333333333301E-2</v>
      </c>
      <c r="H18" s="214">
        <v>0.55000000000000004</v>
      </c>
      <c r="I18" s="214">
        <v>0</v>
      </c>
      <c r="J18" s="214">
        <v>0.5</v>
      </c>
      <c r="K18" s="214">
        <v>0</v>
      </c>
      <c r="L18" s="214">
        <v>1</v>
      </c>
      <c r="M18" s="214">
        <v>0.5</v>
      </c>
      <c r="N18" s="214">
        <v>0.5</v>
      </c>
      <c r="O18" s="214">
        <v>0</v>
      </c>
      <c r="P18" s="214">
        <v>0.5</v>
      </c>
      <c r="Q18" s="214">
        <v>0</v>
      </c>
      <c r="R18" s="214">
        <v>0.4</v>
      </c>
      <c r="S18" s="214">
        <v>0</v>
      </c>
      <c r="T18" s="215">
        <v>0.4</v>
      </c>
      <c r="U18" s="34"/>
      <c r="V18" s="34"/>
    </row>
    <row r="19" spans="1:22" x14ac:dyDescent="0.2">
      <c r="A19" s="81">
        <v>14</v>
      </c>
      <c r="B19" s="84" t="str">
        <f t="shared" si="0"/>
        <v>Burundi</v>
      </c>
      <c r="C19" s="84" t="str">
        <f t="shared" si="1"/>
        <v>BDI</v>
      </c>
      <c r="D19" s="214">
        <f t="shared" si="2"/>
        <v>0.16805555555555551</v>
      </c>
      <c r="E19" s="81" t="s">
        <v>27</v>
      </c>
      <c r="F19" s="84" t="s">
        <v>26</v>
      </c>
      <c r="G19" s="216">
        <v>0</v>
      </c>
      <c r="H19" s="214">
        <v>0.33611111111111103</v>
      </c>
      <c r="I19" s="214">
        <v>0</v>
      </c>
      <c r="J19" s="214">
        <v>0</v>
      </c>
      <c r="K19" s="214">
        <v>0</v>
      </c>
      <c r="L19" s="214">
        <v>0.66666666666666696</v>
      </c>
      <c r="M19" s="214">
        <v>0</v>
      </c>
      <c r="N19" s="214">
        <v>0</v>
      </c>
      <c r="O19" s="214">
        <v>0</v>
      </c>
      <c r="P19" s="214">
        <v>0.75</v>
      </c>
      <c r="Q19" s="214">
        <v>0</v>
      </c>
      <c r="R19" s="214">
        <v>0.4</v>
      </c>
      <c r="S19" s="214">
        <v>0</v>
      </c>
      <c r="T19" s="215">
        <v>0.2</v>
      </c>
      <c r="U19" s="34"/>
      <c r="V19" s="34"/>
    </row>
    <row r="20" spans="1:22" x14ac:dyDescent="0.2">
      <c r="A20" s="81">
        <v>15</v>
      </c>
      <c r="B20" s="84" t="str">
        <f t="shared" si="0"/>
        <v>Belgium</v>
      </c>
      <c r="C20" s="84" t="str">
        <f t="shared" si="1"/>
        <v>BEL</v>
      </c>
      <c r="D20" s="214">
        <f t="shared" si="2"/>
        <v>0.33750000000000013</v>
      </c>
      <c r="E20" s="81" t="s">
        <v>29</v>
      </c>
      <c r="F20" s="84" t="s">
        <v>28</v>
      </c>
      <c r="G20" s="216">
        <v>8.3333333333333301E-2</v>
      </c>
      <c r="H20" s="214">
        <v>0.59166666666666701</v>
      </c>
      <c r="I20" s="214">
        <v>0</v>
      </c>
      <c r="J20" s="214">
        <v>0.5</v>
      </c>
      <c r="K20" s="214">
        <v>0</v>
      </c>
      <c r="L20" s="214">
        <v>1</v>
      </c>
      <c r="M20" s="214">
        <v>0.5</v>
      </c>
      <c r="N20" s="214">
        <v>0.5</v>
      </c>
      <c r="O20" s="214">
        <v>0</v>
      </c>
      <c r="P20" s="214">
        <v>0.75</v>
      </c>
      <c r="Q20" s="214">
        <v>0</v>
      </c>
      <c r="R20" s="214">
        <v>0.4</v>
      </c>
      <c r="S20" s="214">
        <v>0</v>
      </c>
      <c r="T20" s="215">
        <v>0.4</v>
      </c>
      <c r="U20" s="34"/>
      <c r="V20" s="34"/>
    </row>
    <row r="21" spans="1:22" x14ac:dyDescent="0.2">
      <c r="A21" s="81">
        <v>16</v>
      </c>
      <c r="B21" s="84" t="str">
        <f t="shared" si="0"/>
        <v>Benin</v>
      </c>
      <c r="C21" s="84" t="str">
        <f t="shared" si="1"/>
        <v>BEN</v>
      </c>
      <c r="D21" s="214">
        <f t="shared" si="2"/>
        <v>0.32083333333333314</v>
      </c>
      <c r="E21" s="81" t="s">
        <v>31</v>
      </c>
      <c r="F21" s="84" t="s">
        <v>30</v>
      </c>
      <c r="G21" s="216">
        <v>8.3333333333333301E-2</v>
      </c>
      <c r="H21" s="214">
        <v>0.55833333333333302</v>
      </c>
      <c r="I21" s="214">
        <v>0</v>
      </c>
      <c r="J21" s="214">
        <v>0.5</v>
      </c>
      <c r="K21" s="214">
        <v>0</v>
      </c>
      <c r="L21" s="214">
        <v>1</v>
      </c>
      <c r="M21" s="214">
        <v>0.5</v>
      </c>
      <c r="N21" s="214">
        <v>0.5</v>
      </c>
      <c r="O21" s="214">
        <v>0</v>
      </c>
      <c r="P21" s="214">
        <v>0.75</v>
      </c>
      <c r="Q21" s="214">
        <v>0</v>
      </c>
      <c r="R21" s="214">
        <v>0.4</v>
      </c>
      <c r="S21" s="214">
        <v>0</v>
      </c>
      <c r="T21" s="215">
        <v>0.2</v>
      </c>
      <c r="U21" s="34"/>
      <c r="V21" s="34"/>
    </row>
    <row r="22" spans="1:22" x14ac:dyDescent="0.2">
      <c r="A22" s="81">
        <v>17</v>
      </c>
      <c r="B22" s="84" t="str">
        <f t="shared" si="0"/>
        <v>Burkina Faso</v>
      </c>
      <c r="C22" s="84" t="str">
        <f t="shared" si="1"/>
        <v>BFA</v>
      </c>
      <c r="D22" s="214">
        <f t="shared" si="2"/>
        <v>0.26527777777777767</v>
      </c>
      <c r="E22" s="81" t="s">
        <v>33</v>
      </c>
      <c r="F22" s="84" t="s">
        <v>32</v>
      </c>
      <c r="G22" s="216">
        <v>8.3333333333333301E-2</v>
      </c>
      <c r="H22" s="214">
        <v>0.44722222222222202</v>
      </c>
      <c r="I22" s="214">
        <v>0</v>
      </c>
      <c r="J22" s="214">
        <v>0.5</v>
      </c>
      <c r="K22" s="214">
        <v>0</v>
      </c>
      <c r="L22" s="214">
        <v>0.33333333333333298</v>
      </c>
      <c r="M22" s="214">
        <v>0.5</v>
      </c>
      <c r="N22" s="214">
        <v>0.5</v>
      </c>
      <c r="O22" s="214">
        <v>0</v>
      </c>
      <c r="P22" s="214">
        <v>0.75</v>
      </c>
      <c r="Q22" s="214">
        <v>0</v>
      </c>
      <c r="R22" s="214">
        <v>0.4</v>
      </c>
      <c r="S22" s="214">
        <v>0</v>
      </c>
      <c r="T22" s="215">
        <v>0.2</v>
      </c>
      <c r="U22" s="34"/>
      <c r="V22" s="34"/>
    </row>
    <row r="23" spans="1:22" x14ac:dyDescent="0.2">
      <c r="A23" s="81">
        <v>18</v>
      </c>
      <c r="B23" s="84" t="str">
        <f t="shared" si="0"/>
        <v>Bangladesh</v>
      </c>
      <c r="C23" s="84" t="str">
        <f t="shared" si="1"/>
        <v>BGD</v>
      </c>
      <c r="D23" s="214">
        <f t="shared" si="2"/>
        <v>0.2</v>
      </c>
      <c r="E23" s="81" t="s">
        <v>35</v>
      </c>
      <c r="F23" s="84" t="s">
        <v>34</v>
      </c>
      <c r="G23" s="216">
        <v>0</v>
      </c>
      <c r="H23" s="214">
        <v>0.4</v>
      </c>
      <c r="I23" s="214">
        <v>0</v>
      </c>
      <c r="J23" s="214">
        <v>0.5</v>
      </c>
      <c r="K23" s="214">
        <v>0</v>
      </c>
      <c r="L23" s="214">
        <v>1</v>
      </c>
      <c r="M23" s="214">
        <v>0</v>
      </c>
      <c r="N23" s="214">
        <v>0</v>
      </c>
      <c r="O23" s="214">
        <v>0</v>
      </c>
      <c r="P23" s="214">
        <v>0.5</v>
      </c>
      <c r="Q23" s="214">
        <v>0</v>
      </c>
      <c r="R23" s="214">
        <v>0.2</v>
      </c>
      <c r="S23" s="214">
        <v>0</v>
      </c>
      <c r="T23" s="215">
        <v>0.2</v>
      </c>
      <c r="U23" s="34"/>
      <c r="V23" s="34"/>
    </row>
    <row r="24" spans="1:22" x14ac:dyDescent="0.2">
      <c r="A24" s="81">
        <v>19</v>
      </c>
      <c r="B24" s="84" t="str">
        <f t="shared" si="0"/>
        <v>Bulgaria</v>
      </c>
      <c r="C24" s="84" t="str">
        <f t="shared" si="1"/>
        <v>BGR</v>
      </c>
      <c r="D24" s="214">
        <f t="shared" si="2"/>
        <v>0.29583333333333311</v>
      </c>
      <c r="E24" s="81" t="s">
        <v>37</v>
      </c>
      <c r="F24" s="84" t="s">
        <v>36</v>
      </c>
      <c r="G24" s="216">
        <v>8.3333333333333301E-2</v>
      </c>
      <c r="H24" s="214">
        <v>0.50833333333333297</v>
      </c>
      <c r="I24" s="214">
        <v>0</v>
      </c>
      <c r="J24" s="214">
        <v>0.5</v>
      </c>
      <c r="K24" s="214">
        <v>0</v>
      </c>
      <c r="L24" s="214">
        <v>1</v>
      </c>
      <c r="M24" s="214">
        <v>0.5</v>
      </c>
      <c r="N24" s="214">
        <v>0.5</v>
      </c>
      <c r="O24" s="214">
        <v>0</v>
      </c>
      <c r="P24" s="214">
        <v>0.25</v>
      </c>
      <c r="Q24" s="214">
        <v>0</v>
      </c>
      <c r="R24" s="214">
        <v>0.4</v>
      </c>
      <c r="S24" s="214">
        <v>0</v>
      </c>
      <c r="T24" s="215">
        <v>0.4</v>
      </c>
      <c r="U24" s="34"/>
      <c r="V24" s="34"/>
    </row>
    <row r="25" spans="1:22" x14ac:dyDescent="0.2">
      <c r="A25" s="81">
        <v>20</v>
      </c>
      <c r="B25" s="84" t="str">
        <f t="shared" si="0"/>
        <v>Bahrain</v>
      </c>
      <c r="C25" s="84" t="str">
        <f t="shared" si="1"/>
        <v>BHR</v>
      </c>
      <c r="D25" s="214">
        <f t="shared" si="2"/>
        <v>0.37083333333333313</v>
      </c>
      <c r="E25" s="81" t="s">
        <v>39</v>
      </c>
      <c r="F25" s="84" t="s">
        <v>38</v>
      </c>
      <c r="G25" s="216">
        <v>8.3333333333333301E-2</v>
      </c>
      <c r="H25" s="214">
        <v>0.65833333333333299</v>
      </c>
      <c r="I25" s="214">
        <v>0</v>
      </c>
      <c r="J25" s="214">
        <v>0.5</v>
      </c>
      <c r="K25" s="214">
        <v>0</v>
      </c>
      <c r="L25" s="214">
        <v>1</v>
      </c>
      <c r="M25" s="214">
        <v>0.5</v>
      </c>
      <c r="N25" s="214">
        <v>0.5</v>
      </c>
      <c r="O25" s="214">
        <v>0</v>
      </c>
      <c r="P25" s="214">
        <v>0.75</v>
      </c>
      <c r="Q25" s="214">
        <v>0</v>
      </c>
      <c r="R25" s="214">
        <v>0.6</v>
      </c>
      <c r="S25" s="214">
        <v>0</v>
      </c>
      <c r="T25" s="215">
        <v>0.6</v>
      </c>
      <c r="U25" s="34"/>
      <c r="V25" s="34"/>
    </row>
    <row r="26" spans="1:22" x14ac:dyDescent="0.2">
      <c r="A26" s="81">
        <v>21</v>
      </c>
      <c r="B26" s="84" t="str">
        <f t="shared" si="0"/>
        <v>Bahamas, The</v>
      </c>
      <c r="C26" s="84" t="str">
        <f t="shared" si="1"/>
        <v>BHS</v>
      </c>
      <c r="D26" s="214">
        <f t="shared" si="2"/>
        <v>0.39583333333333348</v>
      </c>
      <c r="E26" s="81" t="s">
        <v>40</v>
      </c>
      <c r="F26" s="84" t="s">
        <v>731</v>
      </c>
      <c r="G26" s="216">
        <v>0.16666666666666699</v>
      </c>
      <c r="H26" s="214">
        <v>0.625</v>
      </c>
      <c r="I26" s="214">
        <v>0</v>
      </c>
      <c r="J26" s="214">
        <v>0.5</v>
      </c>
      <c r="K26" s="214">
        <v>0.5</v>
      </c>
      <c r="L26" s="214">
        <v>1</v>
      </c>
      <c r="M26" s="214">
        <v>0.5</v>
      </c>
      <c r="N26" s="214">
        <v>0.5</v>
      </c>
      <c r="O26" s="214">
        <v>0</v>
      </c>
      <c r="P26" s="214">
        <v>0.75</v>
      </c>
      <c r="Q26" s="214">
        <v>0</v>
      </c>
      <c r="R26" s="214">
        <v>0.4</v>
      </c>
      <c r="S26" s="214">
        <v>0</v>
      </c>
      <c r="T26" s="215">
        <v>0.6</v>
      </c>
      <c r="U26" s="34"/>
      <c r="V26" s="34"/>
    </row>
    <row r="27" spans="1:22" x14ac:dyDescent="0.2">
      <c r="A27" s="81">
        <v>22</v>
      </c>
      <c r="B27" s="84" t="str">
        <f t="shared" si="0"/>
        <v>Bosnia and Herzegovina</v>
      </c>
      <c r="C27" s="84" t="str">
        <f t="shared" si="1"/>
        <v>BIH</v>
      </c>
      <c r="D27" s="214">
        <f t="shared" si="2"/>
        <v>0.39583333333333348</v>
      </c>
      <c r="E27" s="81" t="s">
        <v>42</v>
      </c>
      <c r="F27" s="84" t="s">
        <v>41</v>
      </c>
      <c r="G27" s="216">
        <v>0.16666666666666699</v>
      </c>
      <c r="H27" s="214">
        <v>0.625</v>
      </c>
      <c r="I27" s="214">
        <v>0</v>
      </c>
      <c r="J27" s="214">
        <v>0.5</v>
      </c>
      <c r="K27" s="214">
        <v>0.5</v>
      </c>
      <c r="L27" s="214">
        <v>1</v>
      </c>
      <c r="M27" s="214">
        <v>0.5</v>
      </c>
      <c r="N27" s="214">
        <v>0.5</v>
      </c>
      <c r="O27" s="214">
        <v>0</v>
      </c>
      <c r="P27" s="214">
        <v>0.75</v>
      </c>
      <c r="Q27" s="214">
        <v>0</v>
      </c>
      <c r="R27" s="214">
        <v>0.4</v>
      </c>
      <c r="S27" s="214">
        <v>0</v>
      </c>
      <c r="T27" s="215">
        <v>0.6</v>
      </c>
      <c r="U27" s="34"/>
      <c r="V27" s="34"/>
    </row>
    <row r="28" spans="1:22" x14ac:dyDescent="0.2">
      <c r="A28" s="81">
        <v>23</v>
      </c>
      <c r="B28" s="84" t="str">
        <f t="shared" si="0"/>
        <v>Belarus</v>
      </c>
      <c r="C28" s="84" t="str">
        <f t="shared" si="1"/>
        <v>BLR</v>
      </c>
      <c r="D28" s="214">
        <f t="shared" si="2"/>
        <v>0.31666666666666665</v>
      </c>
      <c r="E28" s="81" t="s">
        <v>44</v>
      </c>
      <c r="F28" s="84" t="s">
        <v>43</v>
      </c>
      <c r="G28" s="216">
        <v>8.3333333333333301E-2</v>
      </c>
      <c r="H28" s="214">
        <v>0.55000000000000004</v>
      </c>
      <c r="I28" s="214">
        <v>0</v>
      </c>
      <c r="J28" s="214">
        <v>0.5</v>
      </c>
      <c r="K28" s="214">
        <v>0</v>
      </c>
      <c r="L28" s="214">
        <v>1</v>
      </c>
      <c r="M28" s="214">
        <v>0.5</v>
      </c>
      <c r="N28" s="214">
        <v>0.5</v>
      </c>
      <c r="O28" s="214">
        <v>0</v>
      </c>
      <c r="P28" s="214">
        <v>0.5</v>
      </c>
      <c r="Q28" s="214">
        <v>0</v>
      </c>
      <c r="R28" s="214">
        <v>0.4</v>
      </c>
      <c r="S28" s="214">
        <v>0</v>
      </c>
      <c r="T28" s="215">
        <v>0.4</v>
      </c>
      <c r="U28" s="34"/>
      <c r="V28" s="34"/>
    </row>
    <row r="29" spans="1:22" x14ac:dyDescent="0.2">
      <c r="A29" s="81">
        <v>24</v>
      </c>
      <c r="B29" s="84" t="str">
        <f t="shared" si="0"/>
        <v>Belize</v>
      </c>
      <c r="C29" s="84" t="str">
        <f t="shared" si="1"/>
        <v>BLZ</v>
      </c>
      <c r="D29" s="214">
        <f t="shared" si="2"/>
        <v>0.34583333333333349</v>
      </c>
      <c r="E29" s="81" t="s">
        <v>46</v>
      </c>
      <c r="F29" s="84" t="s">
        <v>45</v>
      </c>
      <c r="G29" s="216">
        <v>0.16666666666666699</v>
      </c>
      <c r="H29" s="214">
        <v>0.52500000000000002</v>
      </c>
      <c r="I29" s="214">
        <v>0</v>
      </c>
      <c r="J29" s="214">
        <v>0.5</v>
      </c>
      <c r="K29" s="214">
        <v>0.5</v>
      </c>
      <c r="L29" s="214">
        <v>1</v>
      </c>
      <c r="M29" s="214">
        <v>0.5</v>
      </c>
      <c r="N29" s="214">
        <v>0.5</v>
      </c>
      <c r="O29" s="214">
        <v>0</v>
      </c>
      <c r="P29" s="214">
        <v>0.75</v>
      </c>
      <c r="Q29" s="214">
        <v>0</v>
      </c>
      <c r="R29" s="214">
        <v>0.2</v>
      </c>
      <c r="S29" s="214">
        <v>0</v>
      </c>
      <c r="T29" s="215">
        <v>0.2</v>
      </c>
      <c r="U29" s="34"/>
      <c r="V29" s="34"/>
    </row>
    <row r="30" spans="1:22" x14ac:dyDescent="0.2">
      <c r="A30" s="81">
        <v>25</v>
      </c>
      <c r="B30" s="84" t="str">
        <f t="shared" si="0"/>
        <v>Bermuda</v>
      </c>
      <c r="C30" s="84" t="str">
        <f t="shared" si="1"/>
        <v>BMU</v>
      </c>
      <c r="D30" s="214">
        <f t="shared" si="2"/>
        <v>0.90833333333333344</v>
      </c>
      <c r="E30" s="81" t="s">
        <v>702</v>
      </c>
      <c r="F30" s="84" t="s">
        <v>732</v>
      </c>
      <c r="G30" s="216">
        <v>1</v>
      </c>
      <c r="H30" s="214">
        <v>0.81666666666666698</v>
      </c>
      <c r="I30" s="214">
        <v>1</v>
      </c>
      <c r="J30" s="214">
        <v>0.5</v>
      </c>
      <c r="K30" s="214">
        <v>1</v>
      </c>
      <c r="L30" s="214">
        <v>1</v>
      </c>
      <c r="M30" s="214">
        <v>1</v>
      </c>
      <c r="N30" s="214">
        <v>1</v>
      </c>
      <c r="O30" s="214">
        <v>1</v>
      </c>
      <c r="P30" s="214">
        <v>1</v>
      </c>
      <c r="Q30" s="214">
        <v>1</v>
      </c>
      <c r="R30" s="214">
        <v>0.6</v>
      </c>
      <c r="S30" s="214">
        <v>1</v>
      </c>
      <c r="T30" s="215">
        <v>0.8</v>
      </c>
      <c r="U30" s="34"/>
      <c r="V30" s="34"/>
    </row>
    <row r="31" spans="1:22" x14ac:dyDescent="0.2">
      <c r="A31" s="81">
        <v>26</v>
      </c>
      <c r="B31" s="84" t="str">
        <f t="shared" si="0"/>
        <v>Bolivia</v>
      </c>
      <c r="C31" s="84" t="str">
        <f t="shared" si="1"/>
        <v>BOL</v>
      </c>
      <c r="D31" s="214">
        <f t="shared" si="2"/>
        <v>0.25833333333333314</v>
      </c>
      <c r="E31" s="81" t="s">
        <v>48</v>
      </c>
      <c r="F31" s="84" t="s">
        <v>47</v>
      </c>
      <c r="G31" s="216">
        <v>8.3333333333333301E-2</v>
      </c>
      <c r="H31" s="214">
        <v>0.43333333333333302</v>
      </c>
      <c r="I31" s="214">
        <v>0</v>
      </c>
      <c r="J31" s="214">
        <v>0</v>
      </c>
      <c r="K31" s="214">
        <v>0</v>
      </c>
      <c r="L31" s="214">
        <v>1</v>
      </c>
      <c r="M31" s="214">
        <v>0.5</v>
      </c>
      <c r="N31" s="214">
        <v>0.5</v>
      </c>
      <c r="O31" s="214">
        <v>0</v>
      </c>
      <c r="P31" s="214">
        <v>0.5</v>
      </c>
      <c r="Q31" s="214">
        <v>0</v>
      </c>
      <c r="R31" s="214">
        <v>0.2</v>
      </c>
      <c r="S31" s="214">
        <v>0</v>
      </c>
      <c r="T31" s="215">
        <v>0.4</v>
      </c>
      <c r="U31" s="34"/>
      <c r="V31" s="34"/>
    </row>
    <row r="32" spans="1:22" x14ac:dyDescent="0.2">
      <c r="A32" s="81">
        <v>27</v>
      </c>
      <c r="B32" s="84" t="str">
        <f t="shared" si="0"/>
        <v>Brazil</v>
      </c>
      <c r="C32" s="84" t="str">
        <f t="shared" si="1"/>
        <v>BRA</v>
      </c>
      <c r="D32" s="214">
        <f t="shared" si="2"/>
        <v>0.1791666666666665</v>
      </c>
      <c r="E32" s="81" t="s">
        <v>50</v>
      </c>
      <c r="F32" s="84" t="s">
        <v>49</v>
      </c>
      <c r="G32" s="216">
        <v>0</v>
      </c>
      <c r="H32" s="214">
        <v>0.358333333333333</v>
      </c>
      <c r="I32" s="214">
        <v>0</v>
      </c>
      <c r="J32" s="214">
        <v>0.5</v>
      </c>
      <c r="K32" s="214">
        <v>0</v>
      </c>
      <c r="L32" s="214">
        <v>1</v>
      </c>
      <c r="M32" s="214">
        <v>0</v>
      </c>
      <c r="N32" s="214">
        <v>0</v>
      </c>
      <c r="O32" s="214">
        <v>0</v>
      </c>
      <c r="P32" s="214">
        <v>0.25</v>
      </c>
      <c r="Q32" s="214">
        <v>0</v>
      </c>
      <c r="R32" s="214">
        <v>0.2</v>
      </c>
      <c r="S32" s="214">
        <v>0</v>
      </c>
      <c r="T32" s="215">
        <v>0.2</v>
      </c>
      <c r="U32" s="34"/>
      <c r="V32" s="34"/>
    </row>
    <row r="33" spans="1:22" x14ac:dyDescent="0.2">
      <c r="A33" s="81">
        <v>28</v>
      </c>
      <c r="B33" s="84" t="str">
        <f t="shared" si="0"/>
        <v>Barbados</v>
      </c>
      <c r="C33" s="84" t="str">
        <f t="shared" si="1"/>
        <v>BRB</v>
      </c>
      <c r="D33" s="214">
        <f t="shared" si="2"/>
        <v>0.37916666666666698</v>
      </c>
      <c r="E33" s="81" t="s">
        <v>52</v>
      </c>
      <c r="F33" s="84" t="s">
        <v>51</v>
      </c>
      <c r="G33" s="216">
        <v>0.16666666666666699</v>
      </c>
      <c r="H33" s="214">
        <v>0.59166666666666701</v>
      </c>
      <c r="I33" s="214">
        <v>0</v>
      </c>
      <c r="J33" s="214">
        <v>0.5</v>
      </c>
      <c r="K33" s="214">
        <v>0.5</v>
      </c>
      <c r="L33" s="214">
        <v>1</v>
      </c>
      <c r="M33" s="214">
        <v>0.5</v>
      </c>
      <c r="N33" s="214">
        <v>0.5</v>
      </c>
      <c r="O33" s="214">
        <v>0</v>
      </c>
      <c r="P33" s="214">
        <v>0.75</v>
      </c>
      <c r="Q33" s="214">
        <v>0</v>
      </c>
      <c r="R33" s="214">
        <v>0.2</v>
      </c>
      <c r="S33" s="214">
        <v>0</v>
      </c>
      <c r="T33" s="215">
        <v>0.6</v>
      </c>
      <c r="U33" s="34"/>
      <c r="V33" s="34"/>
    </row>
    <row r="34" spans="1:22" x14ac:dyDescent="0.2">
      <c r="A34" s="81">
        <v>29</v>
      </c>
      <c r="B34" s="84" t="str">
        <f t="shared" si="0"/>
        <v>Brunei Darussalam</v>
      </c>
      <c r="C34" s="84" t="str">
        <f t="shared" si="1"/>
        <v>BRN</v>
      </c>
      <c r="D34" s="214">
        <f t="shared" si="2"/>
        <v>0.39583333333333348</v>
      </c>
      <c r="E34" s="81" t="s">
        <v>54</v>
      </c>
      <c r="F34" s="84" t="s">
        <v>53</v>
      </c>
      <c r="G34" s="216">
        <v>0.16666666666666699</v>
      </c>
      <c r="H34" s="214">
        <v>0.625</v>
      </c>
      <c r="I34" s="214">
        <v>0</v>
      </c>
      <c r="J34" s="214">
        <v>0.5</v>
      </c>
      <c r="K34" s="214">
        <v>0.5</v>
      </c>
      <c r="L34" s="214">
        <v>1</v>
      </c>
      <c r="M34" s="214">
        <v>0.5</v>
      </c>
      <c r="N34" s="214">
        <v>0.5</v>
      </c>
      <c r="O34" s="214">
        <v>0</v>
      </c>
      <c r="P34" s="214">
        <v>0.75</v>
      </c>
      <c r="Q34" s="214">
        <v>0</v>
      </c>
      <c r="R34" s="214">
        <v>0.4</v>
      </c>
      <c r="S34" s="214">
        <v>0</v>
      </c>
      <c r="T34" s="215">
        <v>0.6</v>
      </c>
      <c r="U34" s="34"/>
      <c r="V34" s="34"/>
    </row>
    <row r="35" spans="1:22" x14ac:dyDescent="0.2">
      <c r="A35" s="81">
        <v>30</v>
      </c>
      <c r="B35" s="84" t="str">
        <f t="shared" si="0"/>
        <v>Bhutan</v>
      </c>
      <c r="C35" s="84" t="str">
        <f t="shared" si="1"/>
        <v>BTN</v>
      </c>
      <c r="D35" s="214">
        <f t="shared" si="2"/>
        <v>0.3583333333333335</v>
      </c>
      <c r="E35" s="81" t="s">
        <v>56</v>
      </c>
      <c r="F35" s="84" t="s">
        <v>55</v>
      </c>
      <c r="G35" s="216">
        <v>0.16666666666666699</v>
      </c>
      <c r="H35" s="214">
        <v>0.55000000000000004</v>
      </c>
      <c r="I35" s="214">
        <v>0</v>
      </c>
      <c r="J35" s="214">
        <v>0.5</v>
      </c>
      <c r="K35" s="214">
        <v>0.5</v>
      </c>
      <c r="L35" s="214">
        <v>1</v>
      </c>
      <c r="M35" s="214">
        <v>0.5</v>
      </c>
      <c r="N35" s="214">
        <v>0.5</v>
      </c>
      <c r="O35" s="214">
        <v>0</v>
      </c>
      <c r="P35" s="214">
        <v>0.5</v>
      </c>
      <c r="Q35" s="214">
        <v>0</v>
      </c>
      <c r="R35" s="214">
        <v>0.2</v>
      </c>
      <c r="S35" s="214">
        <v>0</v>
      </c>
      <c r="T35" s="215">
        <v>0.6</v>
      </c>
      <c r="U35" s="34"/>
      <c r="V35" s="34"/>
    </row>
    <row r="36" spans="1:22" x14ac:dyDescent="0.2">
      <c r="A36" s="81">
        <v>31</v>
      </c>
      <c r="B36" s="84" t="str">
        <f t="shared" si="0"/>
        <v>Botswana</v>
      </c>
      <c r="C36" s="84" t="str">
        <f t="shared" si="1"/>
        <v>BWA</v>
      </c>
      <c r="D36" s="214">
        <f t="shared" si="2"/>
        <v>0.33750000000000013</v>
      </c>
      <c r="E36" s="81" t="s">
        <v>58</v>
      </c>
      <c r="F36" s="84" t="s">
        <v>57</v>
      </c>
      <c r="G36" s="216">
        <v>8.3333333333333301E-2</v>
      </c>
      <c r="H36" s="214">
        <v>0.59166666666666701</v>
      </c>
      <c r="I36" s="214">
        <v>0</v>
      </c>
      <c r="J36" s="214">
        <v>0.5</v>
      </c>
      <c r="K36" s="214">
        <v>0</v>
      </c>
      <c r="L36" s="214">
        <v>1</v>
      </c>
      <c r="M36" s="214">
        <v>0.5</v>
      </c>
      <c r="N36" s="214">
        <v>0.5</v>
      </c>
      <c r="O36" s="214">
        <v>0</v>
      </c>
      <c r="P36" s="214">
        <v>0.75</v>
      </c>
      <c r="Q36" s="214">
        <v>0</v>
      </c>
      <c r="R36" s="214">
        <v>0.4</v>
      </c>
      <c r="S36" s="214">
        <v>0</v>
      </c>
      <c r="T36" s="215">
        <v>0.4</v>
      </c>
      <c r="U36" s="34"/>
      <c r="V36" s="34"/>
    </row>
    <row r="37" spans="1:22" x14ac:dyDescent="0.2">
      <c r="A37" s="81">
        <v>32</v>
      </c>
      <c r="B37" s="84" t="str">
        <f t="shared" si="0"/>
        <v>Central African Republic</v>
      </c>
      <c r="C37" s="84" t="str">
        <f t="shared" si="1"/>
        <v>CAF</v>
      </c>
      <c r="D37" s="214">
        <f t="shared" si="2"/>
        <v>0.32361111111111152</v>
      </c>
      <c r="E37" s="81" t="s">
        <v>60</v>
      </c>
      <c r="F37" s="84" t="s">
        <v>59</v>
      </c>
      <c r="G37" s="216">
        <v>0.16666666666666699</v>
      </c>
      <c r="H37" s="214">
        <v>0.48055555555555601</v>
      </c>
      <c r="I37" s="214">
        <v>0</v>
      </c>
      <c r="J37" s="214">
        <v>0.5</v>
      </c>
      <c r="K37" s="214">
        <v>0.5</v>
      </c>
      <c r="L37" s="214">
        <v>0.33333333333333298</v>
      </c>
      <c r="M37" s="214">
        <v>0.5</v>
      </c>
      <c r="N37" s="214">
        <v>0.5</v>
      </c>
      <c r="O37" s="214">
        <v>0</v>
      </c>
      <c r="P37" s="214">
        <v>0.75</v>
      </c>
      <c r="Q37" s="214">
        <v>0</v>
      </c>
      <c r="R37" s="214">
        <v>0.4</v>
      </c>
      <c r="S37" s="214">
        <v>0</v>
      </c>
      <c r="T37" s="215">
        <v>0.4</v>
      </c>
      <c r="U37" s="34"/>
      <c r="V37" s="34"/>
    </row>
    <row r="38" spans="1:22" x14ac:dyDescent="0.2">
      <c r="A38" s="81">
        <v>33</v>
      </c>
      <c r="B38" s="84" t="str">
        <f t="shared" si="0"/>
        <v>Canada</v>
      </c>
      <c r="C38" s="84" t="str">
        <f t="shared" si="1"/>
        <v>CAN</v>
      </c>
      <c r="D38" s="214">
        <f t="shared" si="2"/>
        <v>0.32083333333333314</v>
      </c>
      <c r="E38" s="81" t="s">
        <v>62</v>
      </c>
      <c r="F38" s="84" t="s">
        <v>61</v>
      </c>
      <c r="G38" s="216">
        <v>8.3333333333333301E-2</v>
      </c>
      <c r="H38" s="214">
        <v>0.55833333333333302</v>
      </c>
      <c r="I38" s="214">
        <v>0</v>
      </c>
      <c r="J38" s="214">
        <v>0.5</v>
      </c>
      <c r="K38" s="214">
        <v>0</v>
      </c>
      <c r="L38" s="214">
        <v>1</v>
      </c>
      <c r="M38" s="214">
        <v>0.5</v>
      </c>
      <c r="N38" s="214">
        <v>0.5</v>
      </c>
      <c r="O38" s="214">
        <v>0</v>
      </c>
      <c r="P38" s="214">
        <v>0.75</v>
      </c>
      <c r="Q38" s="214">
        <v>0</v>
      </c>
      <c r="R38" s="214">
        <v>0.2</v>
      </c>
      <c r="S38" s="214">
        <v>0</v>
      </c>
      <c r="T38" s="215">
        <v>0.4</v>
      </c>
      <c r="U38" s="34"/>
      <c r="V38" s="34"/>
    </row>
    <row r="39" spans="1:22" x14ac:dyDescent="0.2">
      <c r="A39" s="81">
        <v>34</v>
      </c>
      <c r="B39" s="84" t="str">
        <f t="shared" si="0"/>
        <v>Switzerland</v>
      </c>
      <c r="C39" s="84" t="str">
        <f t="shared" si="1"/>
        <v>CHE</v>
      </c>
      <c r="D39" s="214">
        <f t="shared" si="2"/>
        <v>0.35416666666666663</v>
      </c>
      <c r="E39" s="81" t="s">
        <v>64</v>
      </c>
      <c r="F39" s="84" t="s">
        <v>63</v>
      </c>
      <c r="G39" s="216">
        <v>8.3333333333333301E-2</v>
      </c>
      <c r="H39" s="214">
        <v>0.625</v>
      </c>
      <c r="I39" s="214">
        <v>0</v>
      </c>
      <c r="J39" s="214">
        <v>0.5</v>
      </c>
      <c r="K39" s="214">
        <v>0</v>
      </c>
      <c r="L39" s="214">
        <v>1</v>
      </c>
      <c r="M39" s="214">
        <v>0.5</v>
      </c>
      <c r="N39" s="214">
        <v>0.5</v>
      </c>
      <c r="O39" s="214">
        <v>0</v>
      </c>
      <c r="P39" s="214">
        <v>0.75</v>
      </c>
      <c r="Q39" s="214">
        <v>0</v>
      </c>
      <c r="R39" s="214">
        <v>0.4</v>
      </c>
      <c r="S39" s="214">
        <v>0</v>
      </c>
      <c r="T39" s="215">
        <v>0.6</v>
      </c>
      <c r="U39" s="34"/>
      <c r="V39" s="34"/>
    </row>
    <row r="40" spans="1:22" x14ac:dyDescent="0.2">
      <c r="A40" s="81">
        <v>35</v>
      </c>
      <c r="B40" s="84" t="str">
        <f t="shared" si="0"/>
        <v>Channel Islands</v>
      </c>
      <c r="C40" s="84" t="str">
        <f t="shared" si="1"/>
        <v>CHI</v>
      </c>
      <c r="D40" s="214">
        <f t="shared" si="2"/>
        <v>0.92500000000000004</v>
      </c>
      <c r="E40" s="81" t="s">
        <v>703</v>
      </c>
      <c r="F40" s="84" t="s">
        <v>733</v>
      </c>
      <c r="G40" s="216">
        <v>1</v>
      </c>
      <c r="H40" s="214">
        <v>0.85</v>
      </c>
      <c r="I40" s="214">
        <v>1</v>
      </c>
      <c r="J40" s="214">
        <v>0.5</v>
      </c>
      <c r="K40" s="214">
        <v>1</v>
      </c>
      <c r="L40" s="214">
        <v>1</v>
      </c>
      <c r="M40" s="214">
        <v>1</v>
      </c>
      <c r="N40" s="214">
        <v>1</v>
      </c>
      <c r="O40" s="214">
        <v>1</v>
      </c>
      <c r="P40" s="214">
        <v>1</v>
      </c>
      <c r="Q40" s="214">
        <v>1</v>
      </c>
      <c r="R40" s="214">
        <v>0.8</v>
      </c>
      <c r="S40" s="214">
        <v>1</v>
      </c>
      <c r="T40" s="215">
        <v>0.8</v>
      </c>
      <c r="U40" s="34"/>
      <c r="V40" s="34"/>
    </row>
    <row r="41" spans="1:22" x14ac:dyDescent="0.2">
      <c r="A41" s="81">
        <v>36</v>
      </c>
      <c r="B41" s="84" t="str">
        <f t="shared" si="0"/>
        <v>Chile</v>
      </c>
      <c r="C41" s="84" t="str">
        <f t="shared" si="1"/>
        <v>CHL</v>
      </c>
      <c r="D41" s="214">
        <f t="shared" si="2"/>
        <v>0.27916666666666662</v>
      </c>
      <c r="E41" s="81" t="s">
        <v>66</v>
      </c>
      <c r="F41" s="84" t="s">
        <v>65</v>
      </c>
      <c r="G41" s="216">
        <v>8.3333333333333301E-2</v>
      </c>
      <c r="H41" s="214">
        <v>0.47499999999999998</v>
      </c>
      <c r="I41" s="214">
        <v>0</v>
      </c>
      <c r="J41" s="214">
        <v>0.5</v>
      </c>
      <c r="K41" s="214">
        <v>0</v>
      </c>
      <c r="L41" s="214">
        <v>1</v>
      </c>
      <c r="M41" s="214">
        <v>0.5</v>
      </c>
      <c r="N41" s="214">
        <v>0.5</v>
      </c>
      <c r="O41" s="214">
        <v>0</v>
      </c>
      <c r="P41" s="214">
        <v>0.25</v>
      </c>
      <c r="Q41" s="214">
        <v>0</v>
      </c>
      <c r="R41" s="214">
        <v>0.2</v>
      </c>
      <c r="S41" s="214">
        <v>0</v>
      </c>
      <c r="T41" s="215">
        <v>0.4</v>
      </c>
      <c r="U41" s="34"/>
      <c r="V41" s="34"/>
    </row>
    <row r="42" spans="1:22" x14ac:dyDescent="0.2">
      <c r="A42" s="81">
        <v>37</v>
      </c>
      <c r="B42" s="84" t="str">
        <f t="shared" si="0"/>
        <v>China</v>
      </c>
      <c r="C42" s="84" t="str">
        <f t="shared" si="1"/>
        <v>CHN</v>
      </c>
      <c r="D42" s="214">
        <f t="shared" si="2"/>
        <v>0.1958333333333335</v>
      </c>
      <c r="E42" s="81" t="s">
        <v>68</v>
      </c>
      <c r="F42" s="84" t="s">
        <v>67</v>
      </c>
      <c r="G42" s="216">
        <v>0</v>
      </c>
      <c r="H42" s="214">
        <v>0.391666666666667</v>
      </c>
      <c r="I42" s="214">
        <v>0</v>
      </c>
      <c r="J42" s="214">
        <v>0.5</v>
      </c>
      <c r="K42" s="214">
        <v>0</v>
      </c>
      <c r="L42" s="214">
        <v>1</v>
      </c>
      <c r="M42" s="214">
        <v>0</v>
      </c>
      <c r="N42" s="214">
        <v>0</v>
      </c>
      <c r="O42" s="214">
        <v>0</v>
      </c>
      <c r="P42" s="214">
        <v>0.25</v>
      </c>
      <c r="Q42" s="214">
        <v>0</v>
      </c>
      <c r="R42" s="214">
        <v>0.2</v>
      </c>
      <c r="S42" s="214">
        <v>0</v>
      </c>
      <c r="T42" s="215">
        <v>0.4</v>
      </c>
      <c r="U42" s="34"/>
      <c r="V42" s="34"/>
    </row>
    <row r="43" spans="1:22" x14ac:dyDescent="0.2">
      <c r="A43" s="81">
        <v>38</v>
      </c>
      <c r="B43" s="84" t="str">
        <f t="shared" si="0"/>
        <v>CÃ´te dâ€™Ivoire</v>
      </c>
      <c r="C43" s="84" t="str">
        <f t="shared" si="1"/>
        <v>CIV</v>
      </c>
      <c r="D43" s="214">
        <f t="shared" si="2"/>
        <v>0.25416666666666649</v>
      </c>
      <c r="E43" s="81" t="s">
        <v>69</v>
      </c>
      <c r="F43" s="84" t="s">
        <v>530</v>
      </c>
      <c r="G43" s="216">
        <v>0</v>
      </c>
      <c r="H43" s="214">
        <v>0.50833333333333297</v>
      </c>
      <c r="I43" s="214">
        <v>0</v>
      </c>
      <c r="J43" s="214">
        <v>0.5</v>
      </c>
      <c r="K43" s="214">
        <v>0</v>
      </c>
      <c r="L43" s="214">
        <v>1</v>
      </c>
      <c r="M43" s="214">
        <v>0</v>
      </c>
      <c r="N43" s="214">
        <v>0</v>
      </c>
      <c r="O43" s="214">
        <v>0</v>
      </c>
      <c r="P43" s="214">
        <v>0.75</v>
      </c>
      <c r="Q43" s="214">
        <v>0</v>
      </c>
      <c r="R43" s="214">
        <v>0.4</v>
      </c>
      <c r="S43" s="214">
        <v>0</v>
      </c>
      <c r="T43" s="215">
        <v>0.4</v>
      </c>
      <c r="U43" s="34"/>
      <c r="V43" s="34"/>
    </row>
    <row r="44" spans="1:22" x14ac:dyDescent="0.2">
      <c r="A44" s="81">
        <v>39</v>
      </c>
      <c r="B44" s="84" t="str">
        <f t="shared" si="0"/>
        <v>Cameroon</v>
      </c>
      <c r="C44" s="84" t="str">
        <f t="shared" si="1"/>
        <v>CMR</v>
      </c>
      <c r="D44" s="214">
        <f t="shared" si="2"/>
        <v>0.15138888888888899</v>
      </c>
      <c r="E44" s="81" t="s">
        <v>71</v>
      </c>
      <c r="F44" s="84" t="s">
        <v>70</v>
      </c>
      <c r="G44" s="216">
        <v>0</v>
      </c>
      <c r="H44" s="214">
        <v>0.30277777777777798</v>
      </c>
      <c r="I44" s="214">
        <v>0</v>
      </c>
      <c r="J44" s="214">
        <v>0</v>
      </c>
      <c r="K44" s="214">
        <v>0</v>
      </c>
      <c r="L44" s="214">
        <v>0.66666666666666696</v>
      </c>
      <c r="M44" s="214">
        <v>0</v>
      </c>
      <c r="N44" s="214">
        <v>0</v>
      </c>
      <c r="O44" s="214">
        <v>0</v>
      </c>
      <c r="P44" s="214">
        <v>0.75</v>
      </c>
      <c r="Q44" s="214">
        <v>0</v>
      </c>
      <c r="R44" s="214">
        <v>0.2</v>
      </c>
      <c r="S44" s="214">
        <v>0</v>
      </c>
      <c r="T44" s="215">
        <v>0.2</v>
      </c>
      <c r="U44" s="34"/>
      <c r="V44" s="34"/>
    </row>
    <row r="45" spans="1:22" x14ac:dyDescent="0.2">
      <c r="A45" s="81">
        <v>40</v>
      </c>
      <c r="B45" s="84" t="str">
        <f t="shared" si="0"/>
        <v>Congo, Dem. Rep.</v>
      </c>
      <c r="C45" s="84" t="str">
        <f t="shared" si="1"/>
        <v>COD</v>
      </c>
      <c r="D45" s="214">
        <f t="shared" si="2"/>
        <v>0.20694444444444465</v>
      </c>
      <c r="E45" s="81" t="s">
        <v>72</v>
      </c>
      <c r="F45" s="84" t="s">
        <v>734</v>
      </c>
      <c r="G45" s="216">
        <v>8.3333333333333301E-2</v>
      </c>
      <c r="H45" s="214">
        <v>0.33055555555555599</v>
      </c>
      <c r="I45" s="214">
        <v>0</v>
      </c>
      <c r="J45" s="214">
        <v>0</v>
      </c>
      <c r="K45" s="214">
        <v>0</v>
      </c>
      <c r="L45" s="214">
        <v>0.33333333333333298</v>
      </c>
      <c r="M45" s="214">
        <v>0.5</v>
      </c>
      <c r="N45" s="214">
        <v>0.5</v>
      </c>
      <c r="O45" s="214">
        <v>0</v>
      </c>
      <c r="P45" s="214">
        <v>0.75</v>
      </c>
      <c r="Q45" s="214">
        <v>0</v>
      </c>
      <c r="R45" s="214">
        <v>0.2</v>
      </c>
      <c r="S45" s="214">
        <v>0</v>
      </c>
      <c r="T45" s="215">
        <v>0.2</v>
      </c>
      <c r="U45" s="34"/>
      <c r="V45" s="34"/>
    </row>
    <row r="46" spans="1:22" x14ac:dyDescent="0.2">
      <c r="A46" s="81">
        <v>41</v>
      </c>
      <c r="B46" s="84" t="str">
        <f t="shared" si="0"/>
        <v>Congo, Rep.</v>
      </c>
      <c r="C46" s="84" t="str">
        <f t="shared" si="1"/>
        <v>COG</v>
      </c>
      <c r="D46" s="214">
        <f t="shared" si="2"/>
        <v>0.25138888888888866</v>
      </c>
      <c r="E46" s="81" t="s">
        <v>73</v>
      </c>
      <c r="F46" s="84" t="s">
        <v>735</v>
      </c>
      <c r="G46" s="216">
        <v>8.3333333333333301E-2</v>
      </c>
      <c r="H46" s="214">
        <v>0.41944444444444401</v>
      </c>
      <c r="I46" s="214">
        <v>0</v>
      </c>
      <c r="J46" s="214">
        <v>0.5</v>
      </c>
      <c r="K46" s="214">
        <v>0.5</v>
      </c>
      <c r="L46" s="214">
        <v>0.66666666666666696</v>
      </c>
      <c r="M46" s="214">
        <v>0</v>
      </c>
      <c r="N46" s="214">
        <v>0</v>
      </c>
      <c r="O46" s="214">
        <v>0</v>
      </c>
      <c r="P46" s="214">
        <v>0.75</v>
      </c>
      <c r="Q46" s="214">
        <v>0</v>
      </c>
      <c r="R46" s="214">
        <v>0.4</v>
      </c>
      <c r="S46" s="214">
        <v>0</v>
      </c>
      <c r="T46" s="215">
        <v>0.2</v>
      </c>
      <c r="U46" s="34"/>
      <c r="V46" s="34"/>
    </row>
    <row r="47" spans="1:22" x14ac:dyDescent="0.2">
      <c r="A47" s="81">
        <v>42</v>
      </c>
      <c r="B47" s="84" t="str">
        <f t="shared" si="0"/>
        <v>Colombia</v>
      </c>
      <c r="C47" s="84" t="str">
        <f t="shared" si="1"/>
        <v>COL</v>
      </c>
      <c r="D47" s="214">
        <f t="shared" si="2"/>
        <v>0.1791666666666665</v>
      </c>
      <c r="E47" s="81" t="s">
        <v>75</v>
      </c>
      <c r="F47" s="84" t="s">
        <v>74</v>
      </c>
      <c r="G47" s="216">
        <v>0</v>
      </c>
      <c r="H47" s="214">
        <v>0.358333333333333</v>
      </c>
      <c r="I47" s="214">
        <v>0</v>
      </c>
      <c r="J47" s="214">
        <v>0.5</v>
      </c>
      <c r="K47" s="214">
        <v>0</v>
      </c>
      <c r="L47" s="214">
        <v>1</v>
      </c>
      <c r="M47" s="214">
        <v>0</v>
      </c>
      <c r="N47" s="214">
        <v>0</v>
      </c>
      <c r="O47" s="214">
        <v>0</v>
      </c>
      <c r="P47" s="214">
        <v>0.25</v>
      </c>
      <c r="Q47" s="214">
        <v>0</v>
      </c>
      <c r="R47" s="214">
        <v>0.2</v>
      </c>
      <c r="S47" s="214">
        <v>0</v>
      </c>
      <c r="T47" s="215">
        <v>0.2</v>
      </c>
      <c r="U47" s="34"/>
      <c r="V47" s="34"/>
    </row>
    <row r="48" spans="1:22" x14ac:dyDescent="0.2">
      <c r="A48" s="81">
        <v>43</v>
      </c>
      <c r="B48" s="84" t="str">
        <f t="shared" si="0"/>
        <v>Comoros</v>
      </c>
      <c r="C48" s="84" t="str">
        <f t="shared" si="1"/>
        <v>COM</v>
      </c>
      <c r="D48" s="214">
        <f t="shared" si="2"/>
        <v>0.47916666666666652</v>
      </c>
      <c r="E48" s="81" t="s">
        <v>77</v>
      </c>
      <c r="F48" s="84" t="s">
        <v>76</v>
      </c>
      <c r="G48" s="216">
        <v>0.25</v>
      </c>
      <c r="H48" s="214">
        <v>0.70833333333333304</v>
      </c>
      <c r="I48" s="214">
        <v>0</v>
      </c>
      <c r="J48" s="214">
        <v>0.5</v>
      </c>
      <c r="K48" s="214">
        <v>0.5</v>
      </c>
      <c r="L48" s="214">
        <v>1</v>
      </c>
      <c r="M48" s="214">
        <v>1</v>
      </c>
      <c r="N48" s="214">
        <v>1</v>
      </c>
      <c r="O48" s="214">
        <v>0</v>
      </c>
      <c r="P48" s="214">
        <v>0.75</v>
      </c>
      <c r="Q48" s="214">
        <v>0</v>
      </c>
      <c r="R48" s="214">
        <v>0.4</v>
      </c>
      <c r="S48" s="214">
        <v>0</v>
      </c>
      <c r="T48" s="215">
        <v>0.6</v>
      </c>
      <c r="U48" s="34"/>
      <c r="V48" s="34"/>
    </row>
    <row r="49" spans="1:22" x14ac:dyDescent="0.2">
      <c r="A49" s="81">
        <v>44</v>
      </c>
      <c r="B49" s="84" t="str">
        <f t="shared" si="0"/>
        <v>Cabo Verde</v>
      </c>
      <c r="C49" s="84" t="str">
        <f t="shared" si="1"/>
        <v>CPV</v>
      </c>
      <c r="D49" s="214">
        <f t="shared" si="2"/>
        <v>0.375</v>
      </c>
      <c r="E49" s="81" t="s">
        <v>79</v>
      </c>
      <c r="F49" s="84" t="s">
        <v>78</v>
      </c>
      <c r="G49" s="216">
        <v>0.16666666666666699</v>
      </c>
      <c r="H49" s="214">
        <v>0.58333333333333304</v>
      </c>
      <c r="I49" s="214">
        <v>0</v>
      </c>
      <c r="J49" s="214">
        <v>0.5</v>
      </c>
      <c r="K49" s="214">
        <v>0.5</v>
      </c>
      <c r="L49" s="214">
        <v>1</v>
      </c>
      <c r="M49" s="214">
        <v>0.5</v>
      </c>
      <c r="N49" s="214">
        <v>0.5</v>
      </c>
      <c r="O49" s="214">
        <v>0</v>
      </c>
      <c r="P49" s="214">
        <v>0.5</v>
      </c>
      <c r="Q49" s="214">
        <v>0</v>
      </c>
      <c r="R49" s="214">
        <v>0.4</v>
      </c>
      <c r="S49" s="214">
        <v>0</v>
      </c>
      <c r="T49" s="215">
        <v>0.6</v>
      </c>
      <c r="U49" s="34"/>
      <c r="V49" s="34"/>
    </row>
    <row r="50" spans="1:22" x14ac:dyDescent="0.2">
      <c r="A50" s="81">
        <v>45</v>
      </c>
      <c r="B50" s="84" t="str">
        <f t="shared" si="0"/>
        <v>Costa Rica</v>
      </c>
      <c r="C50" s="84" t="str">
        <f t="shared" si="1"/>
        <v>CRI</v>
      </c>
      <c r="D50" s="214">
        <f t="shared" si="2"/>
        <v>0.27916666666666662</v>
      </c>
      <c r="E50" s="81" t="s">
        <v>81</v>
      </c>
      <c r="F50" s="84" t="s">
        <v>80</v>
      </c>
      <c r="G50" s="216">
        <v>8.3333333333333301E-2</v>
      </c>
      <c r="H50" s="214">
        <v>0.47499999999999998</v>
      </c>
      <c r="I50" s="214">
        <v>0</v>
      </c>
      <c r="J50" s="214">
        <v>0.5</v>
      </c>
      <c r="K50" s="214">
        <v>0</v>
      </c>
      <c r="L50" s="214">
        <v>1</v>
      </c>
      <c r="M50" s="214">
        <v>0.5</v>
      </c>
      <c r="N50" s="214">
        <v>0.5</v>
      </c>
      <c r="O50" s="214">
        <v>0</v>
      </c>
      <c r="P50" s="214">
        <v>0.25</v>
      </c>
      <c r="Q50" s="214">
        <v>0</v>
      </c>
      <c r="R50" s="214">
        <v>0.2</v>
      </c>
      <c r="S50" s="214">
        <v>0</v>
      </c>
      <c r="T50" s="215">
        <v>0.4</v>
      </c>
      <c r="U50" s="34"/>
      <c r="V50" s="34"/>
    </row>
    <row r="51" spans="1:22" x14ac:dyDescent="0.2">
      <c r="A51" s="81">
        <v>46</v>
      </c>
      <c r="B51" s="84" t="str">
        <f t="shared" si="0"/>
        <v>Cuba</v>
      </c>
      <c r="C51" s="84" t="str">
        <f t="shared" si="1"/>
        <v>CUB</v>
      </c>
      <c r="D51" s="214">
        <f t="shared" si="2"/>
        <v>0.39999999999999997</v>
      </c>
      <c r="E51" s="81" t="s">
        <v>83</v>
      </c>
      <c r="F51" s="84" t="s">
        <v>82</v>
      </c>
      <c r="G51" s="216">
        <v>0.16666666666666699</v>
      </c>
      <c r="H51" s="214">
        <v>0.63333333333333297</v>
      </c>
      <c r="I51" s="214">
        <v>0</v>
      </c>
      <c r="J51" s="214">
        <v>0.5</v>
      </c>
      <c r="K51" s="214">
        <v>0.5</v>
      </c>
      <c r="L51" s="214">
        <v>1</v>
      </c>
      <c r="M51" s="214">
        <v>0.5</v>
      </c>
      <c r="N51" s="214">
        <v>0.5</v>
      </c>
      <c r="O51" s="214">
        <v>0</v>
      </c>
      <c r="P51" s="214">
        <v>1</v>
      </c>
      <c r="Q51" s="214">
        <v>0</v>
      </c>
      <c r="R51" s="214">
        <v>0.4</v>
      </c>
      <c r="S51" s="214">
        <v>0</v>
      </c>
      <c r="T51" s="215">
        <v>0.4</v>
      </c>
      <c r="U51" s="34"/>
      <c r="V51" s="34"/>
    </row>
    <row r="52" spans="1:22" x14ac:dyDescent="0.2">
      <c r="A52" s="81">
        <v>47</v>
      </c>
      <c r="B52" s="84" t="str">
        <f t="shared" si="0"/>
        <v>CuraÃ§ao</v>
      </c>
      <c r="C52" s="84" t="str">
        <f t="shared" si="1"/>
        <v>CUW</v>
      </c>
      <c r="D52" s="214">
        <f t="shared" si="2"/>
        <v>0.92500000000000004</v>
      </c>
      <c r="E52" s="81" t="s">
        <v>704</v>
      </c>
      <c r="F52" s="84" t="s">
        <v>811</v>
      </c>
      <c r="G52" s="216">
        <v>1</v>
      </c>
      <c r="H52" s="214">
        <v>0.85</v>
      </c>
      <c r="I52" s="214">
        <v>1</v>
      </c>
      <c r="J52" s="214">
        <v>0.5</v>
      </c>
      <c r="K52" s="214">
        <v>1</v>
      </c>
      <c r="L52" s="214">
        <v>1</v>
      </c>
      <c r="M52" s="214">
        <v>1</v>
      </c>
      <c r="N52" s="214">
        <v>1</v>
      </c>
      <c r="O52" s="214">
        <v>1</v>
      </c>
      <c r="P52" s="214">
        <v>1</v>
      </c>
      <c r="Q52" s="214">
        <v>1</v>
      </c>
      <c r="R52" s="214">
        <v>0.8</v>
      </c>
      <c r="S52" s="214">
        <v>1</v>
      </c>
      <c r="T52" s="215">
        <v>0.8</v>
      </c>
      <c r="U52" s="34"/>
      <c r="V52" s="34"/>
    </row>
    <row r="53" spans="1:22" x14ac:dyDescent="0.2">
      <c r="A53" s="81">
        <v>48</v>
      </c>
      <c r="B53" s="84" t="str">
        <f t="shared" si="0"/>
        <v>Cayman Islands</v>
      </c>
      <c r="C53" s="84" t="str">
        <f t="shared" si="1"/>
        <v>CYM</v>
      </c>
      <c r="D53" s="214">
        <f t="shared" si="2"/>
        <v>0.80833333333333346</v>
      </c>
      <c r="E53" s="81" t="s">
        <v>705</v>
      </c>
      <c r="F53" s="84" t="s">
        <v>736</v>
      </c>
      <c r="G53" s="216">
        <v>0.91666666666666696</v>
      </c>
      <c r="H53" s="214">
        <v>0.7</v>
      </c>
      <c r="I53" s="214">
        <v>1</v>
      </c>
      <c r="J53" s="214">
        <v>0.5</v>
      </c>
      <c r="K53" s="214">
        <v>1</v>
      </c>
      <c r="L53" s="214">
        <v>1</v>
      </c>
      <c r="M53" s="214">
        <v>0.5</v>
      </c>
      <c r="N53" s="214">
        <v>0.5</v>
      </c>
      <c r="O53" s="214">
        <v>1</v>
      </c>
      <c r="P53" s="214">
        <v>1</v>
      </c>
      <c r="Q53" s="214">
        <v>1</v>
      </c>
      <c r="R53" s="214">
        <v>0.6</v>
      </c>
      <c r="S53" s="214">
        <v>1</v>
      </c>
      <c r="T53" s="215">
        <v>0.6</v>
      </c>
      <c r="U53" s="34"/>
      <c r="V53" s="34"/>
    </row>
    <row r="54" spans="1:22" x14ac:dyDescent="0.2">
      <c r="A54" s="81">
        <v>49</v>
      </c>
      <c r="B54" s="84" t="str">
        <f t="shared" si="0"/>
        <v>Cyprus</v>
      </c>
      <c r="C54" s="84" t="str">
        <f t="shared" si="1"/>
        <v>CYP</v>
      </c>
      <c r="D54" s="214">
        <f t="shared" si="2"/>
        <v>0.37916666666666698</v>
      </c>
      <c r="E54" s="81" t="s">
        <v>85</v>
      </c>
      <c r="F54" s="84" t="s">
        <v>84</v>
      </c>
      <c r="G54" s="216">
        <v>0.16666666666666699</v>
      </c>
      <c r="H54" s="214">
        <v>0.59166666666666701</v>
      </c>
      <c r="I54" s="214">
        <v>0</v>
      </c>
      <c r="J54" s="214">
        <v>0.5</v>
      </c>
      <c r="K54" s="214">
        <v>0.5</v>
      </c>
      <c r="L54" s="214">
        <v>1</v>
      </c>
      <c r="M54" s="214">
        <v>0.5</v>
      </c>
      <c r="N54" s="214">
        <v>0.5</v>
      </c>
      <c r="O54" s="214">
        <v>0</v>
      </c>
      <c r="P54" s="214">
        <v>0.75</v>
      </c>
      <c r="Q54" s="214">
        <v>0</v>
      </c>
      <c r="R54" s="214">
        <v>0.4</v>
      </c>
      <c r="S54" s="214">
        <v>0</v>
      </c>
      <c r="T54" s="215">
        <v>0.4</v>
      </c>
      <c r="U54" s="34"/>
      <c r="V54" s="34"/>
    </row>
    <row r="55" spans="1:22" x14ac:dyDescent="0.2">
      <c r="A55" s="81">
        <v>50</v>
      </c>
      <c r="B55" s="84" t="str">
        <f t="shared" si="0"/>
        <v>Czech Republic</v>
      </c>
      <c r="C55" s="84" t="str">
        <f t="shared" si="1"/>
        <v>CZE</v>
      </c>
      <c r="D55" s="214">
        <f t="shared" si="2"/>
        <v>0.35416666666666663</v>
      </c>
      <c r="E55" s="81" t="s">
        <v>87</v>
      </c>
      <c r="F55" s="84" t="s">
        <v>86</v>
      </c>
      <c r="G55" s="216">
        <v>8.3333333333333301E-2</v>
      </c>
      <c r="H55" s="214">
        <v>0.625</v>
      </c>
      <c r="I55" s="214">
        <v>0</v>
      </c>
      <c r="J55" s="214">
        <v>0.5</v>
      </c>
      <c r="K55" s="214">
        <v>0</v>
      </c>
      <c r="L55" s="214">
        <v>1</v>
      </c>
      <c r="M55" s="214">
        <v>0.5</v>
      </c>
      <c r="N55" s="214">
        <v>0.5</v>
      </c>
      <c r="O55" s="214">
        <v>0</v>
      </c>
      <c r="P55" s="214">
        <v>0.75</v>
      </c>
      <c r="Q55" s="214">
        <v>0</v>
      </c>
      <c r="R55" s="214">
        <v>0.4</v>
      </c>
      <c r="S55" s="214">
        <v>0</v>
      </c>
      <c r="T55" s="215">
        <v>0.6</v>
      </c>
      <c r="U55" s="34"/>
      <c r="V55" s="34"/>
    </row>
    <row r="56" spans="1:22" x14ac:dyDescent="0.2">
      <c r="A56" s="81">
        <v>51</v>
      </c>
      <c r="B56" s="84" t="str">
        <f t="shared" si="0"/>
        <v>Germany</v>
      </c>
      <c r="C56" s="84" t="str">
        <f t="shared" si="1"/>
        <v>DEU</v>
      </c>
      <c r="D56" s="214">
        <f t="shared" si="2"/>
        <v>0.33750000000000013</v>
      </c>
      <c r="E56" s="81" t="s">
        <v>89</v>
      </c>
      <c r="F56" s="84" t="s">
        <v>88</v>
      </c>
      <c r="G56" s="216">
        <v>8.3333333333333301E-2</v>
      </c>
      <c r="H56" s="214">
        <v>0.59166666666666701</v>
      </c>
      <c r="I56" s="214">
        <v>0</v>
      </c>
      <c r="J56" s="214">
        <v>0.5</v>
      </c>
      <c r="K56" s="214">
        <v>0</v>
      </c>
      <c r="L56" s="214">
        <v>1</v>
      </c>
      <c r="M56" s="214">
        <v>0.5</v>
      </c>
      <c r="N56" s="214">
        <v>0.5</v>
      </c>
      <c r="O56" s="214">
        <v>0</v>
      </c>
      <c r="P56" s="214">
        <v>0.75</v>
      </c>
      <c r="Q56" s="214">
        <v>0</v>
      </c>
      <c r="R56" s="214">
        <v>0.4</v>
      </c>
      <c r="S56" s="214">
        <v>0</v>
      </c>
      <c r="T56" s="215">
        <v>0.4</v>
      </c>
      <c r="U56" s="34"/>
      <c r="V56" s="34"/>
    </row>
    <row r="57" spans="1:22" x14ac:dyDescent="0.2">
      <c r="A57" s="81">
        <v>52</v>
      </c>
      <c r="B57" s="84" t="str">
        <f t="shared" si="0"/>
        <v>Djibouti</v>
      </c>
      <c r="C57" s="84" t="str">
        <f t="shared" si="1"/>
        <v>DJI</v>
      </c>
      <c r="D57" s="214">
        <f t="shared" si="2"/>
        <v>0.37916666666666698</v>
      </c>
      <c r="E57" s="81" t="s">
        <v>91</v>
      </c>
      <c r="F57" s="84" t="s">
        <v>90</v>
      </c>
      <c r="G57" s="216">
        <v>0.16666666666666699</v>
      </c>
      <c r="H57" s="214">
        <v>0.59166666666666701</v>
      </c>
      <c r="I57" s="214">
        <v>0</v>
      </c>
      <c r="J57" s="214">
        <v>0.5</v>
      </c>
      <c r="K57" s="214">
        <v>0.5</v>
      </c>
      <c r="L57" s="214">
        <v>1</v>
      </c>
      <c r="M57" s="214">
        <v>0.5</v>
      </c>
      <c r="N57" s="214">
        <v>0.5</v>
      </c>
      <c r="O57" s="214">
        <v>0</v>
      </c>
      <c r="P57" s="214">
        <v>0.75</v>
      </c>
      <c r="Q57" s="214">
        <v>0</v>
      </c>
      <c r="R57" s="214">
        <v>0.4</v>
      </c>
      <c r="S57" s="214">
        <v>0</v>
      </c>
      <c r="T57" s="215">
        <v>0.4</v>
      </c>
      <c r="U57" s="34"/>
      <c r="V57" s="34"/>
    </row>
    <row r="58" spans="1:22" x14ac:dyDescent="0.2">
      <c r="A58" s="81">
        <v>53</v>
      </c>
      <c r="B58" s="84" t="str">
        <f t="shared" si="0"/>
        <v>Dominica</v>
      </c>
      <c r="C58" s="84" t="str">
        <f t="shared" si="1"/>
        <v>DMA</v>
      </c>
      <c r="D58" s="214">
        <f t="shared" si="2"/>
        <v>0.55833333333333302</v>
      </c>
      <c r="E58" s="81" t="s">
        <v>93</v>
      </c>
      <c r="F58" s="84" t="s">
        <v>92</v>
      </c>
      <c r="G58" s="216">
        <v>0.33333333333333298</v>
      </c>
      <c r="H58" s="214">
        <v>0.78333333333333299</v>
      </c>
      <c r="I58" s="214">
        <v>0</v>
      </c>
      <c r="J58" s="214">
        <v>0.5</v>
      </c>
      <c r="K58" s="214">
        <v>0.5</v>
      </c>
      <c r="L58" s="214">
        <v>1</v>
      </c>
      <c r="M58" s="214">
        <v>1</v>
      </c>
      <c r="N58" s="214">
        <v>1</v>
      </c>
      <c r="O58" s="214">
        <v>0</v>
      </c>
      <c r="P58" s="214">
        <v>1</v>
      </c>
      <c r="Q58" s="214">
        <v>0</v>
      </c>
      <c r="R58" s="214">
        <v>0.4</v>
      </c>
      <c r="S58" s="214">
        <v>0.5</v>
      </c>
      <c r="T58" s="215">
        <v>0.8</v>
      </c>
      <c r="U58" s="34"/>
      <c r="V58" s="34"/>
    </row>
    <row r="59" spans="1:22" x14ac:dyDescent="0.2">
      <c r="A59" s="81">
        <v>54</v>
      </c>
      <c r="B59" s="84" t="str">
        <f t="shared" si="0"/>
        <v>Denmark</v>
      </c>
      <c r="C59" s="84" t="str">
        <f t="shared" si="1"/>
        <v>DNK</v>
      </c>
      <c r="D59" s="214">
        <f t="shared" si="2"/>
        <v>0.35416666666666663</v>
      </c>
      <c r="E59" s="81" t="s">
        <v>95</v>
      </c>
      <c r="F59" s="84" t="s">
        <v>94</v>
      </c>
      <c r="G59" s="216">
        <v>8.3333333333333301E-2</v>
      </c>
      <c r="H59" s="214">
        <v>0.625</v>
      </c>
      <c r="I59" s="214">
        <v>0</v>
      </c>
      <c r="J59" s="214">
        <v>0.5</v>
      </c>
      <c r="K59" s="214">
        <v>0</v>
      </c>
      <c r="L59" s="214">
        <v>1</v>
      </c>
      <c r="M59" s="214">
        <v>0.5</v>
      </c>
      <c r="N59" s="214">
        <v>0.5</v>
      </c>
      <c r="O59" s="214">
        <v>0</v>
      </c>
      <c r="P59" s="214">
        <v>0.75</v>
      </c>
      <c r="Q59" s="214">
        <v>0</v>
      </c>
      <c r="R59" s="214">
        <v>0.4</v>
      </c>
      <c r="S59" s="214">
        <v>0</v>
      </c>
      <c r="T59" s="215">
        <v>0.6</v>
      </c>
      <c r="U59" s="34"/>
      <c r="V59" s="34"/>
    </row>
    <row r="60" spans="1:22" x14ac:dyDescent="0.2">
      <c r="A60" s="81">
        <v>55</v>
      </c>
      <c r="B60" s="84" t="str">
        <f t="shared" si="0"/>
        <v>Dominican Republic</v>
      </c>
      <c r="C60" s="84" t="str">
        <f t="shared" si="1"/>
        <v>DOM</v>
      </c>
      <c r="D60" s="214">
        <f t="shared" si="2"/>
        <v>0.24166666666666667</v>
      </c>
      <c r="E60" s="81" t="s">
        <v>97</v>
      </c>
      <c r="F60" s="84" t="s">
        <v>96</v>
      </c>
      <c r="G60" s="216">
        <v>8.3333333333333301E-2</v>
      </c>
      <c r="H60" s="214">
        <v>0.4</v>
      </c>
      <c r="I60" s="214">
        <v>0</v>
      </c>
      <c r="J60" s="214">
        <v>0</v>
      </c>
      <c r="K60" s="214">
        <v>0</v>
      </c>
      <c r="L60" s="214">
        <v>1</v>
      </c>
      <c r="M60" s="214">
        <v>0.5</v>
      </c>
      <c r="N60" s="214">
        <v>0.5</v>
      </c>
      <c r="O60" s="214">
        <v>0</v>
      </c>
      <c r="P60" s="214">
        <v>0.5</v>
      </c>
      <c r="Q60" s="214">
        <v>0</v>
      </c>
      <c r="R60" s="214">
        <v>0.2</v>
      </c>
      <c r="S60" s="214">
        <v>0</v>
      </c>
      <c r="T60" s="215">
        <v>0.2</v>
      </c>
      <c r="U60" s="34"/>
      <c r="V60" s="34"/>
    </row>
    <row r="61" spans="1:22" x14ac:dyDescent="0.2">
      <c r="A61" s="81">
        <v>56</v>
      </c>
      <c r="B61" s="84" t="str">
        <f t="shared" si="0"/>
        <v>Algeria</v>
      </c>
      <c r="C61" s="84" t="str">
        <f t="shared" si="1"/>
        <v>DZA</v>
      </c>
      <c r="D61" s="214">
        <f t="shared" si="2"/>
        <v>0.34166666666666662</v>
      </c>
      <c r="E61" s="81" t="s">
        <v>99</v>
      </c>
      <c r="F61" s="84" t="s">
        <v>98</v>
      </c>
      <c r="G61" s="216">
        <v>8.3333333333333301E-2</v>
      </c>
      <c r="H61" s="214">
        <v>0.6</v>
      </c>
      <c r="I61" s="214">
        <v>0</v>
      </c>
      <c r="J61" s="214">
        <v>0.5</v>
      </c>
      <c r="K61" s="214">
        <v>0</v>
      </c>
      <c r="L61" s="214">
        <v>1</v>
      </c>
      <c r="M61" s="214">
        <v>0.5</v>
      </c>
      <c r="N61" s="214">
        <v>0.5</v>
      </c>
      <c r="O61" s="214">
        <v>0</v>
      </c>
      <c r="P61" s="214">
        <v>1</v>
      </c>
      <c r="Q61" s="214">
        <v>0</v>
      </c>
      <c r="R61" s="214">
        <v>0.2</v>
      </c>
      <c r="S61" s="214">
        <v>0</v>
      </c>
      <c r="T61" s="215">
        <v>0.4</v>
      </c>
      <c r="U61" s="34"/>
      <c r="V61" s="34"/>
    </row>
    <row r="62" spans="1:22" x14ac:dyDescent="0.2">
      <c r="A62" s="81">
        <v>57</v>
      </c>
      <c r="B62" s="84" t="str">
        <f t="shared" si="0"/>
        <v>Ecuador</v>
      </c>
      <c r="C62" s="84" t="str">
        <f t="shared" si="1"/>
        <v>ECU</v>
      </c>
      <c r="D62" s="214">
        <f t="shared" si="2"/>
        <v>0.26250000000000012</v>
      </c>
      <c r="E62" s="81" t="s">
        <v>101</v>
      </c>
      <c r="F62" s="84" t="s">
        <v>100</v>
      </c>
      <c r="G62" s="216">
        <v>8.3333333333333301E-2</v>
      </c>
      <c r="H62" s="214">
        <v>0.44166666666666698</v>
      </c>
      <c r="I62" s="214">
        <v>0</v>
      </c>
      <c r="J62" s="214">
        <v>0.5</v>
      </c>
      <c r="K62" s="214">
        <v>0</v>
      </c>
      <c r="L62" s="214">
        <v>1</v>
      </c>
      <c r="M62" s="214">
        <v>0.5</v>
      </c>
      <c r="N62" s="214">
        <v>0.5</v>
      </c>
      <c r="O62" s="214">
        <v>0</v>
      </c>
      <c r="P62" s="214">
        <v>0.25</v>
      </c>
      <c r="Q62" s="214">
        <v>0</v>
      </c>
      <c r="R62" s="214">
        <v>0.2</v>
      </c>
      <c r="S62" s="214">
        <v>0</v>
      </c>
      <c r="T62" s="215">
        <v>0.2</v>
      </c>
      <c r="U62" s="34"/>
      <c r="V62" s="34"/>
    </row>
    <row r="63" spans="1:22" x14ac:dyDescent="0.2">
      <c r="A63" s="81">
        <v>58</v>
      </c>
      <c r="B63" s="84" t="str">
        <f t="shared" si="0"/>
        <v>Egypt, Arab Rep.</v>
      </c>
      <c r="C63" s="84" t="str">
        <f t="shared" si="1"/>
        <v>EGY</v>
      </c>
      <c r="D63" s="214">
        <f t="shared" si="2"/>
        <v>0.1958333333333335</v>
      </c>
      <c r="E63" s="81" t="s">
        <v>102</v>
      </c>
      <c r="F63" s="84" t="s">
        <v>737</v>
      </c>
      <c r="G63" s="216">
        <v>0</v>
      </c>
      <c r="H63" s="214">
        <v>0.391666666666667</v>
      </c>
      <c r="I63" s="214">
        <v>0</v>
      </c>
      <c r="J63" s="214">
        <v>0.5</v>
      </c>
      <c r="K63" s="214">
        <v>0</v>
      </c>
      <c r="L63" s="214">
        <v>1</v>
      </c>
      <c r="M63" s="214">
        <v>0</v>
      </c>
      <c r="N63" s="214">
        <v>0</v>
      </c>
      <c r="O63" s="214">
        <v>0</v>
      </c>
      <c r="P63" s="214">
        <v>0.25</v>
      </c>
      <c r="Q63" s="214">
        <v>0</v>
      </c>
      <c r="R63" s="214">
        <v>0.2</v>
      </c>
      <c r="S63" s="214">
        <v>0</v>
      </c>
      <c r="T63" s="215">
        <v>0.4</v>
      </c>
      <c r="U63" s="34"/>
      <c r="V63" s="34"/>
    </row>
    <row r="64" spans="1:22" x14ac:dyDescent="0.2">
      <c r="A64" s="81">
        <v>59</v>
      </c>
      <c r="B64" s="84" t="str">
        <f t="shared" si="0"/>
        <v>Eritrea</v>
      </c>
      <c r="C64" s="84" t="str">
        <f t="shared" si="1"/>
        <v>ERI</v>
      </c>
      <c r="D64" s="214">
        <f t="shared" si="2"/>
        <v>0.39999999999999997</v>
      </c>
      <c r="E64" s="81" t="s">
        <v>104</v>
      </c>
      <c r="F64" s="84" t="s">
        <v>103</v>
      </c>
      <c r="G64" s="216">
        <v>0.16666666666666699</v>
      </c>
      <c r="H64" s="214">
        <v>0.63333333333333297</v>
      </c>
      <c r="I64" s="214">
        <v>0</v>
      </c>
      <c r="J64" s="214">
        <v>0.5</v>
      </c>
      <c r="K64" s="214">
        <v>0.5</v>
      </c>
      <c r="L64" s="214">
        <v>1</v>
      </c>
      <c r="M64" s="214">
        <v>0.5</v>
      </c>
      <c r="N64" s="214">
        <v>0.5</v>
      </c>
      <c r="O64" s="214">
        <v>0</v>
      </c>
      <c r="P64" s="214">
        <v>1</v>
      </c>
      <c r="Q64" s="214">
        <v>0</v>
      </c>
      <c r="R64" s="214">
        <v>0.2</v>
      </c>
      <c r="S64" s="214">
        <v>0</v>
      </c>
      <c r="T64" s="215">
        <v>0.6</v>
      </c>
      <c r="U64" s="34"/>
      <c r="V64" s="34"/>
    </row>
    <row r="65" spans="1:22" x14ac:dyDescent="0.2">
      <c r="A65" s="81">
        <v>60</v>
      </c>
      <c r="B65" s="84" t="str">
        <f t="shared" si="0"/>
        <v>Spain</v>
      </c>
      <c r="C65" s="84" t="str">
        <f t="shared" si="1"/>
        <v>ESP</v>
      </c>
      <c r="D65" s="214">
        <f t="shared" si="2"/>
        <v>0.33750000000000013</v>
      </c>
      <c r="E65" s="81" t="s">
        <v>106</v>
      </c>
      <c r="F65" s="84" t="s">
        <v>105</v>
      </c>
      <c r="G65" s="216">
        <v>8.3333333333333301E-2</v>
      </c>
      <c r="H65" s="214">
        <v>0.59166666666666701</v>
      </c>
      <c r="I65" s="214">
        <v>0</v>
      </c>
      <c r="J65" s="214">
        <v>0.5</v>
      </c>
      <c r="K65" s="214">
        <v>0</v>
      </c>
      <c r="L65" s="214">
        <v>1</v>
      </c>
      <c r="M65" s="214">
        <v>0.5</v>
      </c>
      <c r="N65" s="214">
        <v>0.5</v>
      </c>
      <c r="O65" s="214">
        <v>0</v>
      </c>
      <c r="P65" s="214">
        <v>0.75</v>
      </c>
      <c r="Q65" s="214">
        <v>0</v>
      </c>
      <c r="R65" s="214">
        <v>0.2</v>
      </c>
      <c r="S65" s="214">
        <v>0</v>
      </c>
      <c r="T65" s="215">
        <v>0.6</v>
      </c>
      <c r="U65" s="34"/>
      <c r="V65" s="34"/>
    </row>
    <row r="66" spans="1:22" x14ac:dyDescent="0.2">
      <c r="A66" s="81">
        <v>61</v>
      </c>
      <c r="B66" s="84" t="str">
        <f t="shared" si="0"/>
        <v>Estonia</v>
      </c>
      <c r="C66" s="84" t="str">
        <f t="shared" si="1"/>
        <v>EST</v>
      </c>
      <c r="D66" s="214">
        <f t="shared" si="2"/>
        <v>0.39583333333333348</v>
      </c>
      <c r="E66" s="81" t="s">
        <v>108</v>
      </c>
      <c r="F66" s="84" t="s">
        <v>107</v>
      </c>
      <c r="G66" s="216">
        <v>0.16666666666666699</v>
      </c>
      <c r="H66" s="214">
        <v>0.625</v>
      </c>
      <c r="I66" s="214">
        <v>0</v>
      </c>
      <c r="J66" s="214">
        <v>0.5</v>
      </c>
      <c r="K66" s="214">
        <v>0.5</v>
      </c>
      <c r="L66" s="214">
        <v>1</v>
      </c>
      <c r="M66" s="214">
        <v>0.5</v>
      </c>
      <c r="N66" s="214">
        <v>0.5</v>
      </c>
      <c r="O66" s="214">
        <v>0</v>
      </c>
      <c r="P66" s="214">
        <v>0.75</v>
      </c>
      <c r="Q66" s="214">
        <v>0</v>
      </c>
      <c r="R66" s="214">
        <v>0.4</v>
      </c>
      <c r="S66" s="214">
        <v>0</v>
      </c>
      <c r="T66" s="215">
        <v>0.6</v>
      </c>
      <c r="U66" s="34"/>
      <c r="V66" s="34"/>
    </row>
    <row r="67" spans="1:22" x14ac:dyDescent="0.2">
      <c r="A67" s="81">
        <v>62</v>
      </c>
      <c r="B67" s="84" t="str">
        <f t="shared" si="0"/>
        <v>Ethiopia</v>
      </c>
      <c r="C67" s="84" t="str">
        <f t="shared" si="1"/>
        <v>ETH</v>
      </c>
      <c r="D67" s="214">
        <f t="shared" si="2"/>
        <v>0.16805555555555551</v>
      </c>
      <c r="E67" s="81" t="s">
        <v>110</v>
      </c>
      <c r="F67" s="84" t="s">
        <v>109</v>
      </c>
      <c r="G67" s="216">
        <v>0</v>
      </c>
      <c r="H67" s="214">
        <v>0.33611111111111103</v>
      </c>
      <c r="I67" s="214">
        <v>0</v>
      </c>
      <c r="J67" s="214">
        <v>0</v>
      </c>
      <c r="K67" s="214">
        <v>0</v>
      </c>
      <c r="L67" s="214">
        <v>0.66666666666666696</v>
      </c>
      <c r="M67" s="214">
        <v>0</v>
      </c>
      <c r="N67" s="214">
        <v>0</v>
      </c>
      <c r="O67" s="214">
        <v>0</v>
      </c>
      <c r="P67" s="214">
        <v>0.75</v>
      </c>
      <c r="Q67" s="214">
        <v>0</v>
      </c>
      <c r="R67" s="214">
        <v>0.4</v>
      </c>
      <c r="S67" s="214">
        <v>0</v>
      </c>
      <c r="T67" s="215">
        <v>0.2</v>
      </c>
      <c r="U67" s="34"/>
      <c r="V67" s="34"/>
    </row>
    <row r="68" spans="1:22" x14ac:dyDescent="0.2">
      <c r="A68" s="81">
        <v>63</v>
      </c>
      <c r="B68" s="84" t="str">
        <f t="shared" si="0"/>
        <v>Finland</v>
      </c>
      <c r="C68" s="84" t="str">
        <f t="shared" si="1"/>
        <v>FIN</v>
      </c>
      <c r="D68" s="214">
        <f t="shared" si="2"/>
        <v>0.35416666666666663</v>
      </c>
      <c r="E68" s="81" t="s">
        <v>112</v>
      </c>
      <c r="F68" s="84" t="s">
        <v>111</v>
      </c>
      <c r="G68" s="216">
        <v>8.3333333333333301E-2</v>
      </c>
      <c r="H68" s="214">
        <v>0.625</v>
      </c>
      <c r="I68" s="214">
        <v>0</v>
      </c>
      <c r="J68" s="214">
        <v>0.5</v>
      </c>
      <c r="K68" s="214">
        <v>0</v>
      </c>
      <c r="L68" s="214">
        <v>1</v>
      </c>
      <c r="M68" s="214">
        <v>0.5</v>
      </c>
      <c r="N68" s="214">
        <v>0.5</v>
      </c>
      <c r="O68" s="214">
        <v>0</v>
      </c>
      <c r="P68" s="214">
        <v>0.75</v>
      </c>
      <c r="Q68" s="214">
        <v>0</v>
      </c>
      <c r="R68" s="214">
        <v>0.4</v>
      </c>
      <c r="S68" s="214">
        <v>0</v>
      </c>
      <c r="T68" s="215">
        <v>0.6</v>
      </c>
      <c r="U68" s="34"/>
      <c r="V68" s="34"/>
    </row>
    <row r="69" spans="1:22" x14ac:dyDescent="0.2">
      <c r="A69" s="81">
        <v>64</v>
      </c>
      <c r="B69" s="84" t="str">
        <f t="shared" si="0"/>
        <v>Fiji</v>
      </c>
      <c r="C69" s="84" t="str">
        <f t="shared" si="1"/>
        <v>FJI</v>
      </c>
      <c r="D69" s="214">
        <f t="shared" si="2"/>
        <v>0.35</v>
      </c>
      <c r="E69" s="81" t="s">
        <v>114</v>
      </c>
      <c r="F69" s="84" t="s">
        <v>113</v>
      </c>
      <c r="G69" s="216">
        <v>0.16666666666666699</v>
      </c>
      <c r="H69" s="214">
        <v>0.53333333333333299</v>
      </c>
      <c r="I69" s="214">
        <v>0</v>
      </c>
      <c r="J69" s="214">
        <v>0</v>
      </c>
      <c r="K69" s="214">
        <v>0.5</v>
      </c>
      <c r="L69" s="214">
        <v>1</v>
      </c>
      <c r="M69" s="214">
        <v>0.5</v>
      </c>
      <c r="N69" s="214">
        <v>0.5</v>
      </c>
      <c r="O69" s="214">
        <v>0</v>
      </c>
      <c r="P69" s="214">
        <v>0.5</v>
      </c>
      <c r="Q69" s="214">
        <v>0</v>
      </c>
      <c r="R69" s="214">
        <v>0.4</v>
      </c>
      <c r="S69" s="214">
        <v>0</v>
      </c>
      <c r="T69" s="215">
        <v>0.8</v>
      </c>
      <c r="U69" s="34"/>
      <c r="V69" s="34"/>
    </row>
    <row r="70" spans="1:22" x14ac:dyDescent="0.2">
      <c r="A70" s="81">
        <v>65</v>
      </c>
      <c r="B70" s="84" t="str">
        <f t="shared" si="0"/>
        <v>France</v>
      </c>
      <c r="C70" s="84" t="str">
        <f t="shared" si="1"/>
        <v>FRA</v>
      </c>
      <c r="D70" s="214">
        <f t="shared" si="2"/>
        <v>0.32083333333333314</v>
      </c>
      <c r="E70" s="81" t="s">
        <v>116</v>
      </c>
      <c r="F70" s="84" t="s">
        <v>115</v>
      </c>
      <c r="G70" s="216">
        <v>8.3333333333333301E-2</v>
      </c>
      <c r="H70" s="214">
        <v>0.55833333333333302</v>
      </c>
      <c r="I70" s="214">
        <v>0</v>
      </c>
      <c r="J70" s="214">
        <v>0.5</v>
      </c>
      <c r="K70" s="214">
        <v>0</v>
      </c>
      <c r="L70" s="214">
        <v>1</v>
      </c>
      <c r="M70" s="214">
        <v>0.5</v>
      </c>
      <c r="N70" s="214">
        <v>0.5</v>
      </c>
      <c r="O70" s="214">
        <v>0</v>
      </c>
      <c r="P70" s="214">
        <v>0.75</v>
      </c>
      <c r="Q70" s="214">
        <v>0</v>
      </c>
      <c r="R70" s="214">
        <v>0.2</v>
      </c>
      <c r="S70" s="214">
        <v>0</v>
      </c>
      <c r="T70" s="215">
        <v>0.4</v>
      </c>
      <c r="U70" s="34"/>
      <c r="V70" s="34"/>
    </row>
    <row r="71" spans="1:22" x14ac:dyDescent="0.2">
      <c r="A71" s="81">
        <v>66</v>
      </c>
      <c r="B71" s="84" t="str">
        <f t="shared" ref="B71:B134" si="3">F71</f>
        <v>Faroe Islands</v>
      </c>
      <c r="C71" s="84" t="str">
        <f t="shared" ref="C71:C134" si="4">E71</f>
        <v>FRO</v>
      </c>
      <c r="D71" s="214">
        <f t="shared" ref="D71:D134" si="5">AVERAGE(G71:H71)</f>
        <v>0.90833333333333344</v>
      </c>
      <c r="E71" s="81" t="s">
        <v>706</v>
      </c>
      <c r="F71" s="84" t="s">
        <v>738</v>
      </c>
      <c r="G71" s="216">
        <v>1</v>
      </c>
      <c r="H71" s="214">
        <v>0.81666666666666698</v>
      </c>
      <c r="I71" s="214">
        <v>1</v>
      </c>
      <c r="J71" s="214">
        <v>0.5</v>
      </c>
      <c r="K71" s="214">
        <v>1</v>
      </c>
      <c r="L71" s="214">
        <v>1</v>
      </c>
      <c r="M71" s="214">
        <v>1</v>
      </c>
      <c r="N71" s="214">
        <v>1</v>
      </c>
      <c r="O71" s="214">
        <v>1</v>
      </c>
      <c r="P71" s="214">
        <v>1</v>
      </c>
      <c r="Q71" s="214">
        <v>1</v>
      </c>
      <c r="R71" s="214">
        <v>0.6</v>
      </c>
      <c r="S71" s="214">
        <v>1</v>
      </c>
      <c r="T71" s="215">
        <v>0.8</v>
      </c>
      <c r="U71" s="34"/>
      <c r="V71" s="34"/>
    </row>
    <row r="72" spans="1:22" x14ac:dyDescent="0.2">
      <c r="A72" s="81">
        <v>67</v>
      </c>
      <c r="B72" s="84" t="str">
        <f t="shared" si="3"/>
        <v>Micronesia, Fed. Sts.</v>
      </c>
      <c r="C72" s="84" t="str">
        <f t="shared" si="4"/>
        <v>FSM</v>
      </c>
      <c r="D72" s="214">
        <f t="shared" si="5"/>
        <v>0.55833333333333302</v>
      </c>
      <c r="E72" s="81" t="s">
        <v>117</v>
      </c>
      <c r="F72" s="84" t="s">
        <v>739</v>
      </c>
      <c r="G72" s="216">
        <v>0.33333333333333298</v>
      </c>
      <c r="H72" s="214">
        <v>0.78333333333333299</v>
      </c>
      <c r="I72" s="214">
        <v>0</v>
      </c>
      <c r="J72" s="214">
        <v>0.5</v>
      </c>
      <c r="K72" s="214">
        <v>1</v>
      </c>
      <c r="L72" s="214">
        <v>1</v>
      </c>
      <c r="M72" s="214">
        <v>1</v>
      </c>
      <c r="N72" s="214">
        <v>1</v>
      </c>
      <c r="O72" s="214">
        <v>0</v>
      </c>
      <c r="P72" s="214">
        <v>1</v>
      </c>
      <c r="Q72" s="214">
        <v>0</v>
      </c>
      <c r="R72" s="214">
        <v>0.4</v>
      </c>
      <c r="S72" s="214">
        <v>0</v>
      </c>
      <c r="T72" s="215">
        <v>0.8</v>
      </c>
      <c r="U72" s="34"/>
      <c r="V72" s="34"/>
    </row>
    <row r="73" spans="1:22" x14ac:dyDescent="0.2">
      <c r="A73" s="81">
        <v>68</v>
      </c>
      <c r="B73" s="84" t="str">
        <f t="shared" si="3"/>
        <v>Gabon</v>
      </c>
      <c r="C73" s="84" t="str">
        <f t="shared" si="4"/>
        <v>GAB</v>
      </c>
      <c r="D73" s="214">
        <f t="shared" si="5"/>
        <v>0.35416666666666696</v>
      </c>
      <c r="E73" s="81" t="s">
        <v>119</v>
      </c>
      <c r="F73" s="84" t="s">
        <v>118</v>
      </c>
      <c r="G73" s="216">
        <v>0.16666666666666699</v>
      </c>
      <c r="H73" s="214">
        <v>0.54166666666666696</v>
      </c>
      <c r="I73" s="214">
        <v>0</v>
      </c>
      <c r="J73" s="214">
        <v>0</v>
      </c>
      <c r="K73" s="214">
        <v>0.5</v>
      </c>
      <c r="L73" s="214">
        <v>1</v>
      </c>
      <c r="M73" s="214">
        <v>0.5</v>
      </c>
      <c r="N73" s="214">
        <v>0.5</v>
      </c>
      <c r="O73" s="214">
        <v>0</v>
      </c>
      <c r="P73" s="214">
        <v>0.75</v>
      </c>
      <c r="Q73" s="214">
        <v>0</v>
      </c>
      <c r="R73" s="214">
        <v>0.4</v>
      </c>
      <c r="S73" s="214">
        <v>0</v>
      </c>
      <c r="T73" s="215">
        <v>0.6</v>
      </c>
      <c r="U73" s="34"/>
      <c r="V73" s="34"/>
    </row>
    <row r="74" spans="1:22" x14ac:dyDescent="0.2">
      <c r="A74" s="81">
        <v>69</v>
      </c>
      <c r="B74" s="84" t="str">
        <f t="shared" si="3"/>
        <v>United Kingdom</v>
      </c>
      <c r="C74" s="84" t="str">
        <f t="shared" si="4"/>
        <v>GBR</v>
      </c>
      <c r="D74" s="214">
        <f t="shared" si="5"/>
        <v>0.33750000000000013</v>
      </c>
      <c r="E74" s="81" t="s">
        <v>121</v>
      </c>
      <c r="F74" s="84" t="s">
        <v>120</v>
      </c>
      <c r="G74" s="216">
        <v>8.3333333333333301E-2</v>
      </c>
      <c r="H74" s="214">
        <v>0.59166666666666701</v>
      </c>
      <c r="I74" s="214">
        <v>0</v>
      </c>
      <c r="J74" s="214">
        <v>0.5</v>
      </c>
      <c r="K74" s="214">
        <v>0</v>
      </c>
      <c r="L74" s="214">
        <v>1</v>
      </c>
      <c r="M74" s="214">
        <v>0.5</v>
      </c>
      <c r="N74" s="214">
        <v>0.5</v>
      </c>
      <c r="O74" s="214">
        <v>0</v>
      </c>
      <c r="P74" s="214">
        <v>0.75</v>
      </c>
      <c r="Q74" s="214">
        <v>0</v>
      </c>
      <c r="R74" s="214">
        <v>0.4</v>
      </c>
      <c r="S74" s="214">
        <v>0</v>
      </c>
      <c r="T74" s="215">
        <v>0.4</v>
      </c>
      <c r="U74" s="34"/>
      <c r="V74" s="34"/>
    </row>
    <row r="75" spans="1:22" x14ac:dyDescent="0.2">
      <c r="A75" s="81">
        <v>70</v>
      </c>
      <c r="B75" s="84" t="str">
        <f t="shared" si="3"/>
        <v>Georgia</v>
      </c>
      <c r="C75" s="84" t="str">
        <f t="shared" si="4"/>
        <v>GEO</v>
      </c>
      <c r="D75" s="214">
        <f t="shared" si="5"/>
        <v>0.35416666666666696</v>
      </c>
      <c r="E75" s="81" t="s">
        <v>123</v>
      </c>
      <c r="F75" s="84" t="s">
        <v>122</v>
      </c>
      <c r="G75" s="216">
        <v>0.16666666666666699</v>
      </c>
      <c r="H75" s="214">
        <v>0.54166666666666696</v>
      </c>
      <c r="I75" s="214">
        <v>0</v>
      </c>
      <c r="J75" s="214">
        <v>0.5</v>
      </c>
      <c r="K75" s="214">
        <v>0.5</v>
      </c>
      <c r="L75" s="214">
        <v>1</v>
      </c>
      <c r="M75" s="214">
        <v>0.5</v>
      </c>
      <c r="N75" s="214">
        <v>0.5</v>
      </c>
      <c r="O75" s="214">
        <v>0</v>
      </c>
      <c r="P75" s="214">
        <v>0.25</v>
      </c>
      <c r="Q75" s="214">
        <v>0</v>
      </c>
      <c r="R75" s="214">
        <v>0.4</v>
      </c>
      <c r="S75" s="214">
        <v>0</v>
      </c>
      <c r="T75" s="215">
        <v>0.6</v>
      </c>
      <c r="U75" s="34"/>
      <c r="V75" s="34"/>
    </row>
    <row r="76" spans="1:22" x14ac:dyDescent="0.2">
      <c r="A76" s="81">
        <v>71</v>
      </c>
      <c r="B76" s="84" t="str">
        <f t="shared" si="3"/>
        <v>Ghana</v>
      </c>
      <c r="C76" s="84" t="str">
        <f t="shared" si="4"/>
        <v>GHA</v>
      </c>
      <c r="D76" s="214">
        <f t="shared" si="5"/>
        <v>0.21666666666666651</v>
      </c>
      <c r="E76" s="81" t="s">
        <v>125</v>
      </c>
      <c r="F76" s="84" t="s">
        <v>124</v>
      </c>
      <c r="G76" s="216">
        <v>0</v>
      </c>
      <c r="H76" s="214">
        <v>0.43333333333333302</v>
      </c>
      <c r="I76" s="214">
        <v>0</v>
      </c>
      <c r="J76" s="214">
        <v>0.5</v>
      </c>
      <c r="K76" s="214">
        <v>0</v>
      </c>
      <c r="L76" s="214">
        <v>1</v>
      </c>
      <c r="M76" s="214">
        <v>0</v>
      </c>
      <c r="N76" s="214">
        <v>0</v>
      </c>
      <c r="O76" s="214">
        <v>0</v>
      </c>
      <c r="P76" s="214">
        <v>0.5</v>
      </c>
      <c r="Q76" s="214">
        <v>0</v>
      </c>
      <c r="R76" s="214">
        <v>0.4</v>
      </c>
      <c r="S76" s="214">
        <v>0</v>
      </c>
      <c r="T76" s="215">
        <v>0.2</v>
      </c>
      <c r="U76" s="34"/>
      <c r="V76" s="34"/>
    </row>
    <row r="77" spans="1:22" x14ac:dyDescent="0.2">
      <c r="A77" s="81">
        <v>72</v>
      </c>
      <c r="B77" s="84" t="str">
        <f t="shared" si="3"/>
        <v>Gibraltar</v>
      </c>
      <c r="C77" s="84" t="str">
        <f t="shared" si="4"/>
        <v>GIB</v>
      </c>
      <c r="D77" s="214">
        <f t="shared" si="5"/>
        <v>0.90833333333333344</v>
      </c>
      <c r="E77" s="81" t="s">
        <v>707</v>
      </c>
      <c r="F77" s="84" t="s">
        <v>740</v>
      </c>
      <c r="G77" s="216">
        <v>1</v>
      </c>
      <c r="H77" s="214">
        <v>0.81666666666666698</v>
      </c>
      <c r="I77" s="214">
        <v>1</v>
      </c>
      <c r="J77" s="214">
        <v>0.5</v>
      </c>
      <c r="K77" s="214">
        <v>1</v>
      </c>
      <c r="L77" s="214">
        <v>1</v>
      </c>
      <c r="M77" s="214">
        <v>1</v>
      </c>
      <c r="N77" s="214">
        <v>1</v>
      </c>
      <c r="O77" s="214">
        <v>1</v>
      </c>
      <c r="P77" s="214">
        <v>1</v>
      </c>
      <c r="Q77" s="214">
        <v>1</v>
      </c>
      <c r="R77" s="214">
        <v>0.6</v>
      </c>
      <c r="S77" s="214">
        <v>1</v>
      </c>
      <c r="T77" s="215">
        <v>0.8</v>
      </c>
      <c r="U77" s="34"/>
      <c r="V77" s="34"/>
    </row>
    <row r="78" spans="1:22" x14ac:dyDescent="0.2">
      <c r="A78" s="81">
        <v>73</v>
      </c>
      <c r="B78" s="84" t="str">
        <f t="shared" si="3"/>
        <v>Guinea</v>
      </c>
      <c r="C78" s="84" t="str">
        <f t="shared" si="4"/>
        <v>GIN</v>
      </c>
      <c r="D78" s="214">
        <f t="shared" si="5"/>
        <v>0.27916666666666662</v>
      </c>
      <c r="E78" s="81" t="s">
        <v>127</v>
      </c>
      <c r="F78" s="84" t="s">
        <v>126</v>
      </c>
      <c r="G78" s="216">
        <v>8.3333333333333301E-2</v>
      </c>
      <c r="H78" s="214">
        <v>0.47499999999999998</v>
      </c>
      <c r="I78" s="214">
        <v>0</v>
      </c>
      <c r="J78" s="214">
        <v>0</v>
      </c>
      <c r="K78" s="214">
        <v>0</v>
      </c>
      <c r="L78" s="214">
        <v>1</v>
      </c>
      <c r="M78" s="214">
        <v>0.5</v>
      </c>
      <c r="N78" s="214">
        <v>0.5</v>
      </c>
      <c r="O78" s="214">
        <v>0</v>
      </c>
      <c r="P78" s="214">
        <v>0.75</v>
      </c>
      <c r="Q78" s="214">
        <v>0</v>
      </c>
      <c r="R78" s="214">
        <v>0.4</v>
      </c>
      <c r="S78" s="214">
        <v>0</v>
      </c>
      <c r="T78" s="215">
        <v>0.2</v>
      </c>
      <c r="U78" s="34"/>
      <c r="V78" s="34"/>
    </row>
    <row r="79" spans="1:22" x14ac:dyDescent="0.2">
      <c r="A79" s="81">
        <v>74</v>
      </c>
      <c r="B79" s="84" t="str">
        <f t="shared" si="3"/>
        <v>Gambia, The</v>
      </c>
      <c r="C79" s="84" t="str">
        <f t="shared" si="4"/>
        <v>GMB</v>
      </c>
      <c r="D79" s="214">
        <f t="shared" si="5"/>
        <v>0.26805555555555566</v>
      </c>
      <c r="E79" s="81" t="s">
        <v>128</v>
      </c>
      <c r="F79" s="84" t="s">
        <v>741</v>
      </c>
      <c r="G79" s="216">
        <v>8.3333333333333301E-2</v>
      </c>
      <c r="H79" s="214">
        <v>0.452777777777778</v>
      </c>
      <c r="I79" s="214">
        <v>0</v>
      </c>
      <c r="J79" s="214">
        <v>0.5</v>
      </c>
      <c r="K79" s="214">
        <v>0.5</v>
      </c>
      <c r="L79" s="214">
        <v>0.66666666666666696</v>
      </c>
      <c r="M79" s="214">
        <v>0</v>
      </c>
      <c r="N79" s="214">
        <v>0</v>
      </c>
      <c r="O79" s="214">
        <v>0</v>
      </c>
      <c r="P79" s="214">
        <v>0.75</v>
      </c>
      <c r="Q79" s="214">
        <v>0</v>
      </c>
      <c r="R79" s="214">
        <v>0.4</v>
      </c>
      <c r="S79" s="214">
        <v>0</v>
      </c>
      <c r="T79" s="215">
        <v>0.4</v>
      </c>
      <c r="U79" s="34"/>
      <c r="V79" s="34"/>
    </row>
    <row r="80" spans="1:22" x14ac:dyDescent="0.2">
      <c r="A80" s="81">
        <v>75</v>
      </c>
      <c r="B80" s="84" t="str">
        <f t="shared" si="3"/>
        <v>Guinea-Bissau</v>
      </c>
      <c r="C80" s="84" t="str">
        <f t="shared" si="4"/>
        <v>GNB</v>
      </c>
      <c r="D80" s="214">
        <f t="shared" si="5"/>
        <v>0.4680555555555555</v>
      </c>
      <c r="E80" s="81" t="s">
        <v>130</v>
      </c>
      <c r="F80" s="84" t="s">
        <v>129</v>
      </c>
      <c r="G80" s="216">
        <v>0.25</v>
      </c>
      <c r="H80" s="214">
        <v>0.68611111111111101</v>
      </c>
      <c r="I80" s="214">
        <v>0</v>
      </c>
      <c r="J80" s="214">
        <v>0.5</v>
      </c>
      <c r="K80" s="214">
        <v>0.5</v>
      </c>
      <c r="L80" s="214">
        <v>0.66666666666666696</v>
      </c>
      <c r="M80" s="214">
        <v>1</v>
      </c>
      <c r="N80" s="214">
        <v>1</v>
      </c>
      <c r="O80" s="214">
        <v>0</v>
      </c>
      <c r="P80" s="214">
        <v>0.75</v>
      </c>
      <c r="Q80" s="214">
        <v>0</v>
      </c>
      <c r="R80" s="214">
        <v>0.4</v>
      </c>
      <c r="S80" s="214">
        <v>0</v>
      </c>
      <c r="T80" s="215">
        <v>0.8</v>
      </c>
      <c r="U80" s="34"/>
      <c r="V80" s="34"/>
    </row>
    <row r="81" spans="1:22" x14ac:dyDescent="0.2">
      <c r="A81" s="81">
        <v>76</v>
      </c>
      <c r="B81" s="84" t="str">
        <f t="shared" si="3"/>
        <v>Equatorial Guinea</v>
      </c>
      <c r="C81" s="84" t="str">
        <f t="shared" si="4"/>
        <v>GNQ</v>
      </c>
      <c r="D81" s="214">
        <f t="shared" si="5"/>
        <v>0.3583333333333335</v>
      </c>
      <c r="E81" s="81" t="s">
        <v>132</v>
      </c>
      <c r="F81" s="84" t="s">
        <v>131</v>
      </c>
      <c r="G81" s="216">
        <v>0.16666666666666699</v>
      </c>
      <c r="H81" s="214">
        <v>0.55000000000000004</v>
      </c>
      <c r="I81" s="214">
        <v>0</v>
      </c>
      <c r="J81" s="214">
        <v>0</v>
      </c>
      <c r="K81" s="214">
        <v>0.5</v>
      </c>
      <c r="L81" s="214">
        <v>1</v>
      </c>
      <c r="M81" s="214">
        <v>0.5</v>
      </c>
      <c r="N81" s="214">
        <v>0.5</v>
      </c>
      <c r="O81" s="214">
        <v>0</v>
      </c>
      <c r="P81" s="214">
        <v>1</v>
      </c>
      <c r="Q81" s="214">
        <v>0</v>
      </c>
      <c r="R81" s="214">
        <v>0.4</v>
      </c>
      <c r="S81" s="214">
        <v>0</v>
      </c>
      <c r="T81" s="215">
        <v>0.4</v>
      </c>
      <c r="U81" s="34"/>
      <c r="V81" s="34"/>
    </row>
    <row r="82" spans="1:22" x14ac:dyDescent="0.2">
      <c r="A82" s="81">
        <v>77</v>
      </c>
      <c r="B82" s="84" t="str">
        <f t="shared" si="3"/>
        <v>Greece</v>
      </c>
      <c r="C82" s="84" t="str">
        <f t="shared" si="4"/>
        <v>GRC</v>
      </c>
      <c r="D82" s="214">
        <f t="shared" si="5"/>
        <v>0.33750000000000013</v>
      </c>
      <c r="E82" s="81" t="s">
        <v>134</v>
      </c>
      <c r="F82" s="84" t="s">
        <v>133</v>
      </c>
      <c r="G82" s="216">
        <v>8.3333333333333301E-2</v>
      </c>
      <c r="H82" s="214">
        <v>0.59166666666666701</v>
      </c>
      <c r="I82" s="214">
        <v>0</v>
      </c>
      <c r="J82" s="214">
        <v>0.5</v>
      </c>
      <c r="K82" s="214">
        <v>0</v>
      </c>
      <c r="L82" s="214">
        <v>1</v>
      </c>
      <c r="M82" s="214">
        <v>0.5</v>
      </c>
      <c r="N82" s="214">
        <v>0.5</v>
      </c>
      <c r="O82" s="214">
        <v>0</v>
      </c>
      <c r="P82" s="214">
        <v>0.75</v>
      </c>
      <c r="Q82" s="214">
        <v>0</v>
      </c>
      <c r="R82" s="214">
        <v>0.4</v>
      </c>
      <c r="S82" s="214">
        <v>0</v>
      </c>
      <c r="T82" s="215">
        <v>0.4</v>
      </c>
      <c r="U82" s="34"/>
      <c r="V82" s="34"/>
    </row>
    <row r="83" spans="1:22" x14ac:dyDescent="0.2">
      <c r="A83" s="81">
        <v>78</v>
      </c>
      <c r="B83" s="84" t="str">
        <f t="shared" si="3"/>
        <v>Grenada</v>
      </c>
      <c r="C83" s="84" t="str">
        <f t="shared" si="4"/>
        <v>GRD</v>
      </c>
      <c r="D83" s="214">
        <f t="shared" si="5"/>
        <v>0.54166666666666652</v>
      </c>
      <c r="E83" s="81" t="s">
        <v>136</v>
      </c>
      <c r="F83" s="84" t="s">
        <v>135</v>
      </c>
      <c r="G83" s="216">
        <v>0.33333333333333298</v>
      </c>
      <c r="H83" s="214">
        <v>0.75</v>
      </c>
      <c r="I83" s="214">
        <v>0</v>
      </c>
      <c r="J83" s="214">
        <v>0.5</v>
      </c>
      <c r="K83" s="214">
        <v>1</v>
      </c>
      <c r="L83" s="214">
        <v>1</v>
      </c>
      <c r="M83" s="214">
        <v>1</v>
      </c>
      <c r="N83" s="214">
        <v>1</v>
      </c>
      <c r="O83" s="214">
        <v>0</v>
      </c>
      <c r="P83" s="214">
        <v>1</v>
      </c>
      <c r="Q83" s="214">
        <v>0</v>
      </c>
      <c r="R83" s="214">
        <v>0.2</v>
      </c>
      <c r="S83" s="214">
        <v>0</v>
      </c>
      <c r="T83" s="215">
        <v>0.8</v>
      </c>
      <c r="U83" s="34"/>
      <c r="V83" s="34"/>
    </row>
    <row r="84" spans="1:22" x14ac:dyDescent="0.2">
      <c r="A84" s="81">
        <v>79</v>
      </c>
      <c r="B84" s="84" t="str">
        <f t="shared" si="3"/>
        <v>Greenland</v>
      </c>
      <c r="C84" s="84" t="str">
        <f t="shared" si="4"/>
        <v>GRL</v>
      </c>
      <c r="D84" s="214">
        <f t="shared" si="5"/>
        <v>0.82499999999999996</v>
      </c>
      <c r="E84" s="81" t="s">
        <v>708</v>
      </c>
      <c r="F84" s="84" t="s">
        <v>742</v>
      </c>
      <c r="G84" s="216">
        <v>0.91666666666666696</v>
      </c>
      <c r="H84" s="214">
        <v>0.73333333333333295</v>
      </c>
      <c r="I84" s="214">
        <v>1</v>
      </c>
      <c r="J84" s="214">
        <v>0.5</v>
      </c>
      <c r="K84" s="214">
        <v>1</v>
      </c>
      <c r="L84" s="214">
        <v>1</v>
      </c>
      <c r="M84" s="214">
        <v>0.5</v>
      </c>
      <c r="N84" s="214">
        <v>0.5</v>
      </c>
      <c r="O84" s="214">
        <v>1</v>
      </c>
      <c r="P84" s="214">
        <v>1</v>
      </c>
      <c r="Q84" s="214">
        <v>1</v>
      </c>
      <c r="R84" s="214">
        <v>0.8</v>
      </c>
      <c r="S84" s="214">
        <v>1</v>
      </c>
      <c r="T84" s="215">
        <v>0.6</v>
      </c>
      <c r="U84" s="34"/>
      <c r="V84" s="34"/>
    </row>
    <row r="85" spans="1:22" x14ac:dyDescent="0.2">
      <c r="A85" s="81">
        <v>80</v>
      </c>
      <c r="B85" s="84" t="str">
        <f t="shared" si="3"/>
        <v>Guatemala</v>
      </c>
      <c r="C85" s="84" t="str">
        <f t="shared" si="4"/>
        <v>GTM</v>
      </c>
      <c r="D85" s="214">
        <f t="shared" si="5"/>
        <v>0.23472222222222217</v>
      </c>
      <c r="E85" s="81" t="s">
        <v>138</v>
      </c>
      <c r="F85" s="84" t="s">
        <v>137</v>
      </c>
      <c r="G85" s="216">
        <v>8.3333333333333301E-2</v>
      </c>
      <c r="H85" s="214">
        <v>0.38611111111111102</v>
      </c>
      <c r="I85" s="214">
        <v>0</v>
      </c>
      <c r="J85" s="214">
        <v>0</v>
      </c>
      <c r="K85" s="214">
        <v>0</v>
      </c>
      <c r="L85" s="214">
        <v>0.66666666666666696</v>
      </c>
      <c r="M85" s="214">
        <v>0.5</v>
      </c>
      <c r="N85" s="214">
        <v>0.5</v>
      </c>
      <c r="O85" s="214">
        <v>0</v>
      </c>
      <c r="P85" s="214">
        <v>0.75</v>
      </c>
      <c r="Q85" s="214">
        <v>0</v>
      </c>
      <c r="R85" s="214">
        <v>0.2</v>
      </c>
      <c r="S85" s="214">
        <v>0</v>
      </c>
      <c r="T85" s="215">
        <v>0.2</v>
      </c>
      <c r="U85" s="34"/>
      <c r="V85" s="34"/>
    </row>
    <row r="86" spans="1:22" x14ac:dyDescent="0.2">
      <c r="A86" s="81">
        <v>81</v>
      </c>
      <c r="B86" s="84" t="str">
        <f t="shared" si="3"/>
        <v>Guam</v>
      </c>
      <c r="C86" s="84" t="str">
        <f t="shared" si="4"/>
        <v>GUM</v>
      </c>
      <c r="D86" s="214">
        <f t="shared" si="5"/>
        <v>0.8916666666666665</v>
      </c>
      <c r="E86" s="81" t="s">
        <v>709</v>
      </c>
      <c r="F86" s="84" t="s">
        <v>743</v>
      </c>
      <c r="G86" s="216">
        <v>1</v>
      </c>
      <c r="H86" s="214">
        <v>0.78333333333333299</v>
      </c>
      <c r="I86" s="214">
        <v>1</v>
      </c>
      <c r="J86" s="214">
        <v>0.5</v>
      </c>
      <c r="K86" s="214">
        <v>1</v>
      </c>
      <c r="L86" s="214">
        <v>1</v>
      </c>
      <c r="M86" s="214">
        <v>1</v>
      </c>
      <c r="N86" s="214">
        <v>1</v>
      </c>
      <c r="O86" s="214">
        <v>1</v>
      </c>
      <c r="P86" s="214">
        <v>1</v>
      </c>
      <c r="Q86" s="214">
        <v>1</v>
      </c>
      <c r="R86" s="214">
        <v>0.4</v>
      </c>
      <c r="S86" s="214">
        <v>1</v>
      </c>
      <c r="T86" s="215">
        <v>0.8</v>
      </c>
      <c r="U86" s="34"/>
      <c r="V86" s="34"/>
    </row>
    <row r="87" spans="1:22" x14ac:dyDescent="0.2">
      <c r="A87" s="81">
        <v>82</v>
      </c>
      <c r="B87" s="84" t="str">
        <f t="shared" si="3"/>
        <v>Guyana</v>
      </c>
      <c r="C87" s="84" t="str">
        <f t="shared" si="4"/>
        <v>GUY</v>
      </c>
      <c r="D87" s="214">
        <f t="shared" si="5"/>
        <v>0.39999999999999997</v>
      </c>
      <c r="E87" s="81" t="s">
        <v>140</v>
      </c>
      <c r="F87" s="84" t="s">
        <v>139</v>
      </c>
      <c r="G87" s="216">
        <v>0.16666666666666699</v>
      </c>
      <c r="H87" s="214">
        <v>0.63333333333333297</v>
      </c>
      <c r="I87" s="214">
        <v>0</v>
      </c>
      <c r="J87" s="214">
        <v>0.5</v>
      </c>
      <c r="K87" s="214">
        <v>0.5</v>
      </c>
      <c r="L87" s="214">
        <v>1</v>
      </c>
      <c r="M87" s="214">
        <v>0.5</v>
      </c>
      <c r="N87" s="214">
        <v>0.5</v>
      </c>
      <c r="O87" s="214">
        <v>0</v>
      </c>
      <c r="P87" s="214">
        <v>1</v>
      </c>
      <c r="Q87" s="214">
        <v>0</v>
      </c>
      <c r="R87" s="214">
        <v>0.4</v>
      </c>
      <c r="S87" s="214">
        <v>0</v>
      </c>
      <c r="T87" s="215">
        <v>0.4</v>
      </c>
      <c r="U87" s="34"/>
      <c r="V87" s="34"/>
    </row>
    <row r="88" spans="1:22" x14ac:dyDescent="0.2">
      <c r="A88" s="81">
        <v>83</v>
      </c>
      <c r="B88" s="84" t="str">
        <f t="shared" si="3"/>
        <v>Hong Kong SAR, China</v>
      </c>
      <c r="C88" s="84" t="str">
        <f t="shared" si="4"/>
        <v>HKG</v>
      </c>
      <c r="D88" s="214">
        <f t="shared" si="5"/>
        <v>0.74583333333333302</v>
      </c>
      <c r="E88" s="81" t="s">
        <v>710</v>
      </c>
      <c r="F88" s="84" t="s">
        <v>744</v>
      </c>
      <c r="G88" s="216">
        <v>0.83333333333333304</v>
      </c>
      <c r="H88" s="214">
        <v>0.65833333333333299</v>
      </c>
      <c r="I88" s="214">
        <v>1</v>
      </c>
      <c r="J88" s="214">
        <v>0.5</v>
      </c>
      <c r="K88" s="214">
        <v>0.5</v>
      </c>
      <c r="L88" s="214">
        <v>1</v>
      </c>
      <c r="M88" s="214">
        <v>0.5</v>
      </c>
      <c r="N88" s="214">
        <v>0.5</v>
      </c>
      <c r="O88" s="214">
        <v>1</v>
      </c>
      <c r="P88" s="214">
        <v>0.75</v>
      </c>
      <c r="Q88" s="214">
        <v>1</v>
      </c>
      <c r="R88" s="214">
        <v>0.6</v>
      </c>
      <c r="S88" s="214">
        <v>1</v>
      </c>
      <c r="T88" s="215">
        <v>0.6</v>
      </c>
      <c r="U88" s="34"/>
      <c r="V88" s="34"/>
    </row>
    <row r="89" spans="1:22" x14ac:dyDescent="0.2">
      <c r="A89" s="81">
        <v>84</v>
      </c>
      <c r="B89" s="84" t="str">
        <f t="shared" si="3"/>
        <v>Honduras</v>
      </c>
      <c r="C89" s="84" t="str">
        <f t="shared" si="4"/>
        <v>HND</v>
      </c>
      <c r="D89" s="214">
        <f t="shared" si="5"/>
        <v>0.25555555555555565</v>
      </c>
      <c r="E89" s="81" t="s">
        <v>142</v>
      </c>
      <c r="F89" s="84" t="s">
        <v>141</v>
      </c>
      <c r="G89" s="216">
        <v>8.3333333333333301E-2</v>
      </c>
      <c r="H89" s="214">
        <v>0.42777777777777798</v>
      </c>
      <c r="I89" s="214">
        <v>0</v>
      </c>
      <c r="J89" s="214">
        <v>0.5</v>
      </c>
      <c r="K89" s="214">
        <v>0</v>
      </c>
      <c r="L89" s="214">
        <v>0.66666666666666696</v>
      </c>
      <c r="M89" s="214">
        <v>0.5</v>
      </c>
      <c r="N89" s="214">
        <v>0.5</v>
      </c>
      <c r="O89" s="214">
        <v>0</v>
      </c>
      <c r="P89" s="214">
        <v>0.5</v>
      </c>
      <c r="Q89" s="214">
        <v>0</v>
      </c>
      <c r="R89" s="214">
        <v>0.2</v>
      </c>
      <c r="S89" s="214">
        <v>0</v>
      </c>
      <c r="T89" s="215">
        <v>0.2</v>
      </c>
      <c r="U89" s="34"/>
      <c r="V89" s="34"/>
    </row>
    <row r="90" spans="1:22" x14ac:dyDescent="0.2">
      <c r="A90" s="81">
        <v>85</v>
      </c>
      <c r="B90" s="84" t="str">
        <f t="shared" si="3"/>
        <v>Croatia</v>
      </c>
      <c r="C90" s="84" t="str">
        <f t="shared" si="4"/>
        <v>HRV</v>
      </c>
      <c r="D90" s="214">
        <f t="shared" si="5"/>
        <v>0.35416666666666696</v>
      </c>
      <c r="E90" s="81" t="s">
        <v>144</v>
      </c>
      <c r="F90" s="84" t="s">
        <v>143</v>
      </c>
      <c r="G90" s="216">
        <v>0.16666666666666699</v>
      </c>
      <c r="H90" s="214">
        <v>0.54166666666666696</v>
      </c>
      <c r="I90" s="214">
        <v>0</v>
      </c>
      <c r="J90" s="214">
        <v>0.5</v>
      </c>
      <c r="K90" s="214">
        <v>0.5</v>
      </c>
      <c r="L90" s="214">
        <v>1</v>
      </c>
      <c r="M90" s="214">
        <v>0.5</v>
      </c>
      <c r="N90" s="214">
        <v>0.5</v>
      </c>
      <c r="O90" s="214">
        <v>0</v>
      </c>
      <c r="P90" s="214">
        <v>0.25</v>
      </c>
      <c r="Q90" s="214">
        <v>0</v>
      </c>
      <c r="R90" s="214">
        <v>0.4</v>
      </c>
      <c r="S90" s="214">
        <v>0</v>
      </c>
      <c r="T90" s="215">
        <v>0.6</v>
      </c>
      <c r="U90" s="34"/>
      <c r="V90" s="34"/>
    </row>
    <row r="91" spans="1:22" x14ac:dyDescent="0.2">
      <c r="A91" s="81">
        <v>86</v>
      </c>
      <c r="B91" s="84" t="str">
        <f t="shared" si="3"/>
        <v>Haiti</v>
      </c>
      <c r="C91" s="84" t="str">
        <f t="shared" si="4"/>
        <v>HTI</v>
      </c>
      <c r="D91" s="214">
        <f t="shared" si="5"/>
        <v>0.20694444444444465</v>
      </c>
      <c r="E91" s="81" t="s">
        <v>146</v>
      </c>
      <c r="F91" s="84" t="s">
        <v>145</v>
      </c>
      <c r="G91" s="216">
        <v>8.3333333333333301E-2</v>
      </c>
      <c r="H91" s="214">
        <v>0.33055555555555599</v>
      </c>
      <c r="I91" s="214">
        <v>0</v>
      </c>
      <c r="J91" s="214">
        <v>0</v>
      </c>
      <c r="K91" s="214">
        <v>0</v>
      </c>
      <c r="L91" s="214">
        <v>0.33333333333333298</v>
      </c>
      <c r="M91" s="214">
        <v>0.5</v>
      </c>
      <c r="N91" s="214">
        <v>0.5</v>
      </c>
      <c r="O91" s="214">
        <v>0</v>
      </c>
      <c r="P91" s="214">
        <v>0.75</v>
      </c>
      <c r="Q91" s="214">
        <v>0</v>
      </c>
      <c r="R91" s="214">
        <v>0.2</v>
      </c>
      <c r="S91" s="214">
        <v>0</v>
      </c>
      <c r="T91" s="215">
        <v>0.2</v>
      </c>
      <c r="U91" s="34"/>
      <c r="V91" s="34"/>
    </row>
    <row r="92" spans="1:22" x14ac:dyDescent="0.2">
      <c r="A92" s="81">
        <v>87</v>
      </c>
      <c r="B92" s="84" t="str">
        <f t="shared" si="3"/>
        <v>Hungary</v>
      </c>
      <c r="C92" s="84" t="str">
        <f t="shared" si="4"/>
        <v>HUN</v>
      </c>
      <c r="D92" s="214">
        <f t="shared" si="5"/>
        <v>0.33333333333333315</v>
      </c>
      <c r="E92" s="81" t="s">
        <v>148</v>
      </c>
      <c r="F92" s="84" t="s">
        <v>147</v>
      </c>
      <c r="G92" s="216">
        <v>8.3333333333333301E-2</v>
      </c>
      <c r="H92" s="214">
        <v>0.58333333333333304</v>
      </c>
      <c r="I92" s="214">
        <v>0</v>
      </c>
      <c r="J92" s="214">
        <v>0.5</v>
      </c>
      <c r="K92" s="214">
        <v>0</v>
      </c>
      <c r="L92" s="214">
        <v>1</v>
      </c>
      <c r="M92" s="214">
        <v>0.5</v>
      </c>
      <c r="N92" s="214">
        <v>0.5</v>
      </c>
      <c r="O92" s="214">
        <v>0</v>
      </c>
      <c r="P92" s="214">
        <v>0.5</v>
      </c>
      <c r="Q92" s="214">
        <v>0</v>
      </c>
      <c r="R92" s="214">
        <v>0.4</v>
      </c>
      <c r="S92" s="214">
        <v>0</v>
      </c>
      <c r="T92" s="215">
        <v>0.6</v>
      </c>
      <c r="U92" s="34"/>
      <c r="V92" s="34"/>
    </row>
    <row r="93" spans="1:22" x14ac:dyDescent="0.2">
      <c r="A93" s="81">
        <v>88</v>
      </c>
      <c r="B93" s="84" t="str">
        <f t="shared" si="3"/>
        <v>Indonesia</v>
      </c>
      <c r="C93" s="84" t="str">
        <f t="shared" si="4"/>
        <v>IDN</v>
      </c>
      <c r="D93" s="214">
        <f t="shared" si="5"/>
        <v>0.1791666666666665</v>
      </c>
      <c r="E93" s="81" t="s">
        <v>150</v>
      </c>
      <c r="F93" s="84" t="s">
        <v>149</v>
      </c>
      <c r="G93" s="216">
        <v>0</v>
      </c>
      <c r="H93" s="214">
        <v>0.358333333333333</v>
      </c>
      <c r="I93" s="214">
        <v>0</v>
      </c>
      <c r="J93" s="214">
        <v>0.5</v>
      </c>
      <c r="K93" s="214">
        <v>0</v>
      </c>
      <c r="L93" s="214">
        <v>1</v>
      </c>
      <c r="M93" s="214">
        <v>0</v>
      </c>
      <c r="N93" s="214">
        <v>0</v>
      </c>
      <c r="O93" s="214">
        <v>0</v>
      </c>
      <c r="P93" s="214">
        <v>0.25</v>
      </c>
      <c r="Q93" s="214">
        <v>0</v>
      </c>
      <c r="R93" s="214">
        <v>0.2</v>
      </c>
      <c r="S93" s="214">
        <v>0</v>
      </c>
      <c r="T93" s="215">
        <v>0.2</v>
      </c>
      <c r="U93" s="34"/>
      <c r="V93" s="34"/>
    </row>
    <row r="94" spans="1:22" x14ac:dyDescent="0.2">
      <c r="A94" s="81">
        <v>89</v>
      </c>
      <c r="B94" s="84" t="str">
        <f t="shared" si="3"/>
        <v>Isle of Man</v>
      </c>
      <c r="C94" s="84" t="str">
        <f t="shared" si="4"/>
        <v>IMN</v>
      </c>
      <c r="D94" s="214">
        <f t="shared" si="5"/>
        <v>0.90833333333333344</v>
      </c>
      <c r="E94" s="81" t="s">
        <v>711</v>
      </c>
      <c r="F94" s="84" t="s">
        <v>745</v>
      </c>
      <c r="G94" s="216">
        <v>1</v>
      </c>
      <c r="H94" s="214">
        <v>0.81666666666666698</v>
      </c>
      <c r="I94" s="214">
        <v>1</v>
      </c>
      <c r="J94" s="214">
        <v>0.5</v>
      </c>
      <c r="K94" s="214">
        <v>1</v>
      </c>
      <c r="L94" s="214">
        <v>1</v>
      </c>
      <c r="M94" s="214">
        <v>1</v>
      </c>
      <c r="N94" s="214">
        <v>1</v>
      </c>
      <c r="O94" s="214">
        <v>1</v>
      </c>
      <c r="P94" s="214">
        <v>1</v>
      </c>
      <c r="Q94" s="214">
        <v>1</v>
      </c>
      <c r="R94" s="214">
        <v>0.6</v>
      </c>
      <c r="S94" s="214">
        <v>1</v>
      </c>
      <c r="T94" s="215">
        <v>0.8</v>
      </c>
      <c r="U94" s="34"/>
      <c r="V94" s="34"/>
    </row>
    <row r="95" spans="1:22" x14ac:dyDescent="0.2">
      <c r="A95" s="81">
        <v>90</v>
      </c>
      <c r="B95" s="84" t="str">
        <f t="shared" si="3"/>
        <v>India</v>
      </c>
      <c r="C95" s="84" t="str">
        <f t="shared" si="4"/>
        <v>IND</v>
      </c>
      <c r="D95" s="214">
        <f t="shared" si="5"/>
        <v>0.22083333333333349</v>
      </c>
      <c r="E95" s="81" t="s">
        <v>152</v>
      </c>
      <c r="F95" s="84" t="s">
        <v>151</v>
      </c>
      <c r="G95" s="216">
        <v>0</v>
      </c>
      <c r="H95" s="214">
        <v>0.44166666666666698</v>
      </c>
      <c r="I95" s="214">
        <v>0</v>
      </c>
      <c r="J95" s="214">
        <v>0.5</v>
      </c>
      <c r="K95" s="214">
        <v>0</v>
      </c>
      <c r="L95" s="214">
        <v>1</v>
      </c>
      <c r="M95" s="214">
        <v>0</v>
      </c>
      <c r="N95" s="214">
        <v>0</v>
      </c>
      <c r="O95" s="214">
        <v>0</v>
      </c>
      <c r="P95" s="214">
        <v>0.75</v>
      </c>
      <c r="Q95" s="214">
        <v>0</v>
      </c>
      <c r="R95" s="214">
        <v>0.2</v>
      </c>
      <c r="S95" s="214">
        <v>0</v>
      </c>
      <c r="T95" s="215">
        <v>0.2</v>
      </c>
      <c r="U95" s="34"/>
      <c r="V95" s="34"/>
    </row>
    <row r="96" spans="1:22" x14ac:dyDescent="0.2">
      <c r="A96" s="81">
        <v>91</v>
      </c>
      <c r="B96" s="84" t="str">
        <f t="shared" si="3"/>
        <v>Ireland</v>
      </c>
      <c r="C96" s="84" t="str">
        <f t="shared" si="4"/>
        <v>IRL</v>
      </c>
      <c r="D96" s="214">
        <f t="shared" si="5"/>
        <v>0.35416666666666663</v>
      </c>
      <c r="E96" s="81" t="s">
        <v>154</v>
      </c>
      <c r="F96" s="84" t="s">
        <v>153</v>
      </c>
      <c r="G96" s="216">
        <v>8.3333333333333301E-2</v>
      </c>
      <c r="H96" s="214">
        <v>0.625</v>
      </c>
      <c r="I96" s="214">
        <v>0</v>
      </c>
      <c r="J96" s="214">
        <v>0.5</v>
      </c>
      <c r="K96" s="214">
        <v>0</v>
      </c>
      <c r="L96" s="214">
        <v>1</v>
      </c>
      <c r="M96" s="214">
        <v>0.5</v>
      </c>
      <c r="N96" s="214">
        <v>0.5</v>
      </c>
      <c r="O96" s="214">
        <v>0</v>
      </c>
      <c r="P96" s="214">
        <v>0.75</v>
      </c>
      <c r="Q96" s="214">
        <v>0</v>
      </c>
      <c r="R96" s="214">
        <v>0.4</v>
      </c>
      <c r="S96" s="214">
        <v>0</v>
      </c>
      <c r="T96" s="215">
        <v>0.6</v>
      </c>
      <c r="U96" s="34"/>
      <c r="V96" s="34"/>
    </row>
    <row r="97" spans="1:22" x14ac:dyDescent="0.2">
      <c r="A97" s="81">
        <v>92</v>
      </c>
      <c r="B97" s="84" t="str">
        <f t="shared" si="3"/>
        <v>Iran, Islamic Rep.</v>
      </c>
      <c r="C97" s="84" t="str">
        <f t="shared" si="4"/>
        <v>IRN</v>
      </c>
      <c r="D97" s="214">
        <f t="shared" si="5"/>
        <v>0.36249999999999999</v>
      </c>
      <c r="E97" s="81" t="s">
        <v>155</v>
      </c>
      <c r="F97" s="84" t="s">
        <v>746</v>
      </c>
      <c r="G97" s="216">
        <v>0.16666666666666699</v>
      </c>
      <c r="H97" s="214">
        <v>0.55833333333333302</v>
      </c>
      <c r="I97" s="214">
        <v>0</v>
      </c>
      <c r="J97" s="214">
        <v>0.5</v>
      </c>
      <c r="K97" s="214">
        <v>0.5</v>
      </c>
      <c r="L97" s="214">
        <v>1</v>
      </c>
      <c r="M97" s="214">
        <v>0.5</v>
      </c>
      <c r="N97" s="214">
        <v>0.5</v>
      </c>
      <c r="O97" s="214">
        <v>0</v>
      </c>
      <c r="P97" s="214">
        <v>0.75</v>
      </c>
      <c r="Q97" s="214">
        <v>0</v>
      </c>
      <c r="R97" s="214">
        <v>0.4</v>
      </c>
      <c r="S97" s="214">
        <v>0</v>
      </c>
      <c r="T97" s="215">
        <v>0.2</v>
      </c>
      <c r="U97" s="34"/>
      <c r="V97" s="34"/>
    </row>
    <row r="98" spans="1:22" x14ac:dyDescent="0.2">
      <c r="A98" s="81">
        <v>93</v>
      </c>
      <c r="B98" s="84" t="str">
        <f t="shared" si="3"/>
        <v>Iraq</v>
      </c>
      <c r="C98" s="84" t="str">
        <f t="shared" si="4"/>
        <v>IRQ</v>
      </c>
      <c r="D98" s="214">
        <f t="shared" si="5"/>
        <v>0.35555555555555546</v>
      </c>
      <c r="E98" s="81" t="s">
        <v>157</v>
      </c>
      <c r="F98" s="84" t="s">
        <v>156</v>
      </c>
      <c r="G98" s="216">
        <v>0.16666666666666699</v>
      </c>
      <c r="H98" s="214">
        <v>0.54444444444444395</v>
      </c>
      <c r="I98" s="214">
        <v>0</v>
      </c>
      <c r="J98" s="214">
        <v>0.5</v>
      </c>
      <c r="K98" s="214">
        <v>0.5</v>
      </c>
      <c r="L98" s="214">
        <v>0.66666666666666696</v>
      </c>
      <c r="M98" s="214">
        <v>0.5</v>
      </c>
      <c r="N98" s="214">
        <v>0.5</v>
      </c>
      <c r="O98" s="214">
        <v>0</v>
      </c>
      <c r="P98" s="214">
        <v>1</v>
      </c>
      <c r="Q98" s="214">
        <v>0</v>
      </c>
      <c r="R98" s="214">
        <v>0.4</v>
      </c>
      <c r="S98" s="214">
        <v>0</v>
      </c>
      <c r="T98" s="215">
        <v>0.2</v>
      </c>
      <c r="U98" s="34"/>
      <c r="V98" s="34"/>
    </row>
    <row r="99" spans="1:22" x14ac:dyDescent="0.2">
      <c r="A99" s="81">
        <v>94</v>
      </c>
      <c r="B99" s="84" t="str">
        <f t="shared" si="3"/>
        <v>Iceland</v>
      </c>
      <c r="C99" s="84" t="str">
        <f t="shared" si="4"/>
        <v>ISL</v>
      </c>
      <c r="D99" s="214">
        <f t="shared" si="5"/>
        <v>0.39583333333333348</v>
      </c>
      <c r="E99" s="81" t="s">
        <v>159</v>
      </c>
      <c r="F99" s="84" t="s">
        <v>158</v>
      </c>
      <c r="G99" s="216">
        <v>0.16666666666666699</v>
      </c>
      <c r="H99" s="214">
        <v>0.625</v>
      </c>
      <c r="I99" s="214">
        <v>0</v>
      </c>
      <c r="J99" s="214">
        <v>0.5</v>
      </c>
      <c r="K99" s="214">
        <v>0.5</v>
      </c>
      <c r="L99" s="214">
        <v>1</v>
      </c>
      <c r="M99" s="214">
        <v>0.5</v>
      </c>
      <c r="N99" s="214">
        <v>0.5</v>
      </c>
      <c r="O99" s="214">
        <v>0</v>
      </c>
      <c r="P99" s="214">
        <v>0.75</v>
      </c>
      <c r="Q99" s="214">
        <v>0</v>
      </c>
      <c r="R99" s="214">
        <v>0.4</v>
      </c>
      <c r="S99" s="214">
        <v>0</v>
      </c>
      <c r="T99" s="215">
        <v>0.6</v>
      </c>
      <c r="U99" s="34"/>
      <c r="V99" s="34"/>
    </row>
    <row r="100" spans="1:22" x14ac:dyDescent="0.2">
      <c r="A100" s="81">
        <v>95</v>
      </c>
      <c r="B100" s="84" t="str">
        <f t="shared" si="3"/>
        <v>Israel</v>
      </c>
      <c r="C100" s="84" t="str">
        <f t="shared" si="4"/>
        <v>ISR</v>
      </c>
      <c r="D100" s="214">
        <f t="shared" si="5"/>
        <v>0.32083333333333314</v>
      </c>
      <c r="E100" s="81" t="s">
        <v>161</v>
      </c>
      <c r="F100" s="84" t="s">
        <v>160</v>
      </c>
      <c r="G100" s="216">
        <v>8.3333333333333301E-2</v>
      </c>
      <c r="H100" s="214">
        <v>0.55833333333333302</v>
      </c>
      <c r="I100" s="214">
        <v>0</v>
      </c>
      <c r="J100" s="214">
        <v>0.5</v>
      </c>
      <c r="K100" s="214">
        <v>0</v>
      </c>
      <c r="L100" s="214">
        <v>1</v>
      </c>
      <c r="M100" s="214">
        <v>0.5</v>
      </c>
      <c r="N100" s="214">
        <v>0.5</v>
      </c>
      <c r="O100" s="214">
        <v>0</v>
      </c>
      <c r="P100" s="214">
        <v>0.75</v>
      </c>
      <c r="Q100" s="214">
        <v>0</v>
      </c>
      <c r="R100" s="214">
        <v>0.4</v>
      </c>
      <c r="S100" s="214">
        <v>0</v>
      </c>
      <c r="T100" s="215">
        <v>0.2</v>
      </c>
      <c r="U100" s="34"/>
      <c r="V100" s="34"/>
    </row>
    <row r="101" spans="1:22" x14ac:dyDescent="0.2">
      <c r="A101" s="81">
        <v>96</v>
      </c>
      <c r="B101" s="84" t="str">
        <f t="shared" si="3"/>
        <v>Italy</v>
      </c>
      <c r="C101" s="84" t="str">
        <f t="shared" si="4"/>
        <v>ITA</v>
      </c>
      <c r="D101" s="214">
        <f t="shared" si="5"/>
        <v>0.32083333333333314</v>
      </c>
      <c r="E101" s="81" t="s">
        <v>163</v>
      </c>
      <c r="F101" s="84" t="s">
        <v>162</v>
      </c>
      <c r="G101" s="216">
        <v>8.3333333333333301E-2</v>
      </c>
      <c r="H101" s="214">
        <v>0.55833333333333302</v>
      </c>
      <c r="I101" s="214">
        <v>0</v>
      </c>
      <c r="J101" s="214">
        <v>0.5</v>
      </c>
      <c r="K101" s="214">
        <v>0</v>
      </c>
      <c r="L101" s="214">
        <v>1</v>
      </c>
      <c r="M101" s="214">
        <v>0.5</v>
      </c>
      <c r="N101" s="214">
        <v>0.5</v>
      </c>
      <c r="O101" s="214">
        <v>0</v>
      </c>
      <c r="P101" s="214">
        <v>0.75</v>
      </c>
      <c r="Q101" s="214">
        <v>0</v>
      </c>
      <c r="R101" s="214">
        <v>0.2</v>
      </c>
      <c r="S101" s="214">
        <v>0</v>
      </c>
      <c r="T101" s="215">
        <v>0.4</v>
      </c>
      <c r="U101" s="34"/>
      <c r="V101" s="34"/>
    </row>
    <row r="102" spans="1:22" x14ac:dyDescent="0.2">
      <c r="A102" s="81">
        <v>97</v>
      </c>
      <c r="B102" s="84" t="str">
        <f t="shared" si="3"/>
        <v>Jamaica</v>
      </c>
      <c r="C102" s="84" t="str">
        <f t="shared" si="4"/>
        <v>JAM</v>
      </c>
      <c r="D102" s="214">
        <f t="shared" si="5"/>
        <v>0.36249999999999999</v>
      </c>
      <c r="E102" s="81" t="s">
        <v>165</v>
      </c>
      <c r="F102" s="84" t="s">
        <v>164</v>
      </c>
      <c r="G102" s="216">
        <v>0.16666666666666699</v>
      </c>
      <c r="H102" s="214">
        <v>0.55833333333333302</v>
      </c>
      <c r="I102" s="214">
        <v>0</v>
      </c>
      <c r="J102" s="214">
        <v>0.5</v>
      </c>
      <c r="K102" s="214">
        <v>0.5</v>
      </c>
      <c r="L102" s="214">
        <v>1</v>
      </c>
      <c r="M102" s="214">
        <v>0.5</v>
      </c>
      <c r="N102" s="214">
        <v>0.5</v>
      </c>
      <c r="O102" s="214">
        <v>0</v>
      </c>
      <c r="P102" s="214">
        <v>0.75</v>
      </c>
      <c r="Q102" s="214">
        <v>0</v>
      </c>
      <c r="R102" s="214">
        <v>0.4</v>
      </c>
      <c r="S102" s="214">
        <v>0</v>
      </c>
      <c r="T102" s="215">
        <v>0.2</v>
      </c>
      <c r="U102" s="34"/>
      <c r="V102" s="34"/>
    </row>
    <row r="103" spans="1:22" x14ac:dyDescent="0.2">
      <c r="A103" s="81">
        <v>98</v>
      </c>
      <c r="B103" s="84" t="str">
        <f t="shared" si="3"/>
        <v>Jordan</v>
      </c>
      <c r="C103" s="84" t="str">
        <f t="shared" si="4"/>
        <v>JOR</v>
      </c>
      <c r="D103" s="214">
        <f t="shared" si="5"/>
        <v>0.30000000000000016</v>
      </c>
      <c r="E103" s="81" t="s">
        <v>167</v>
      </c>
      <c r="F103" s="84" t="s">
        <v>166</v>
      </c>
      <c r="G103" s="216">
        <v>8.3333333333333301E-2</v>
      </c>
      <c r="H103" s="214">
        <v>0.51666666666666705</v>
      </c>
      <c r="I103" s="214">
        <v>0</v>
      </c>
      <c r="J103" s="214">
        <v>0.5</v>
      </c>
      <c r="K103" s="214">
        <v>0</v>
      </c>
      <c r="L103" s="214">
        <v>1</v>
      </c>
      <c r="M103" s="214">
        <v>0.5</v>
      </c>
      <c r="N103" s="214">
        <v>0.5</v>
      </c>
      <c r="O103" s="214">
        <v>0</v>
      </c>
      <c r="P103" s="214">
        <v>0.5</v>
      </c>
      <c r="Q103" s="214">
        <v>0</v>
      </c>
      <c r="R103" s="214">
        <v>0.4</v>
      </c>
      <c r="S103" s="214">
        <v>0</v>
      </c>
      <c r="T103" s="215">
        <v>0.2</v>
      </c>
      <c r="U103" s="34"/>
      <c r="V103" s="34"/>
    </row>
    <row r="104" spans="1:22" x14ac:dyDescent="0.2">
      <c r="A104" s="81">
        <v>99</v>
      </c>
      <c r="B104" s="84" t="str">
        <f t="shared" si="3"/>
        <v>Japan</v>
      </c>
      <c r="C104" s="84" t="str">
        <f t="shared" si="4"/>
        <v>JPN</v>
      </c>
      <c r="D104" s="214">
        <f t="shared" si="5"/>
        <v>0.33750000000000013</v>
      </c>
      <c r="E104" s="81" t="s">
        <v>169</v>
      </c>
      <c r="F104" s="84" t="s">
        <v>168</v>
      </c>
      <c r="G104" s="216">
        <v>8.3333333333333301E-2</v>
      </c>
      <c r="H104" s="214">
        <v>0.59166666666666701</v>
      </c>
      <c r="I104" s="214">
        <v>0</v>
      </c>
      <c r="J104" s="214">
        <v>0.5</v>
      </c>
      <c r="K104" s="214">
        <v>0</v>
      </c>
      <c r="L104" s="214">
        <v>1</v>
      </c>
      <c r="M104" s="214">
        <v>0.5</v>
      </c>
      <c r="N104" s="214">
        <v>0.5</v>
      </c>
      <c r="O104" s="214">
        <v>0</v>
      </c>
      <c r="P104" s="214">
        <v>0.75</v>
      </c>
      <c r="Q104" s="214">
        <v>0</v>
      </c>
      <c r="R104" s="214">
        <v>0.2</v>
      </c>
      <c r="S104" s="214">
        <v>0</v>
      </c>
      <c r="T104" s="215">
        <v>0.6</v>
      </c>
      <c r="U104" s="34"/>
      <c r="V104" s="34"/>
    </row>
    <row r="105" spans="1:22" x14ac:dyDescent="0.2">
      <c r="A105" s="81">
        <v>100</v>
      </c>
      <c r="B105" s="84" t="str">
        <f t="shared" si="3"/>
        <v>Kazakhstan</v>
      </c>
      <c r="C105" s="84" t="str">
        <f t="shared" si="4"/>
        <v>KAZ</v>
      </c>
      <c r="D105" s="214">
        <f t="shared" si="5"/>
        <v>0.31666666666666665</v>
      </c>
      <c r="E105" s="81" t="s">
        <v>171</v>
      </c>
      <c r="F105" s="84" t="s">
        <v>170</v>
      </c>
      <c r="G105" s="216">
        <v>8.3333333333333301E-2</v>
      </c>
      <c r="H105" s="214">
        <v>0.55000000000000004</v>
      </c>
      <c r="I105" s="214">
        <v>0</v>
      </c>
      <c r="J105" s="214">
        <v>0.5</v>
      </c>
      <c r="K105" s="214">
        <v>0</v>
      </c>
      <c r="L105" s="214">
        <v>1</v>
      </c>
      <c r="M105" s="214">
        <v>0.5</v>
      </c>
      <c r="N105" s="214">
        <v>0.5</v>
      </c>
      <c r="O105" s="214">
        <v>0</v>
      </c>
      <c r="P105" s="214">
        <v>0.5</v>
      </c>
      <c r="Q105" s="214">
        <v>0</v>
      </c>
      <c r="R105" s="214">
        <v>0.2</v>
      </c>
      <c r="S105" s="214">
        <v>0</v>
      </c>
      <c r="T105" s="215">
        <v>0.6</v>
      </c>
      <c r="U105" s="34"/>
      <c r="V105" s="34"/>
    </row>
    <row r="106" spans="1:22" x14ac:dyDescent="0.2">
      <c r="A106" s="81">
        <v>101</v>
      </c>
      <c r="B106" s="84" t="str">
        <f t="shared" si="3"/>
        <v>Kenya</v>
      </c>
      <c r="C106" s="84" t="str">
        <f t="shared" si="4"/>
        <v>KEN</v>
      </c>
      <c r="D106" s="214">
        <f t="shared" si="5"/>
        <v>0.147222222222222</v>
      </c>
      <c r="E106" s="81" t="s">
        <v>173</v>
      </c>
      <c r="F106" s="84" t="s">
        <v>172</v>
      </c>
      <c r="G106" s="216">
        <v>0</v>
      </c>
      <c r="H106" s="214">
        <v>0.29444444444444401</v>
      </c>
      <c r="I106" s="214">
        <v>0</v>
      </c>
      <c r="J106" s="214">
        <v>0</v>
      </c>
      <c r="K106" s="214">
        <v>0</v>
      </c>
      <c r="L106" s="214">
        <v>0.66666666666666696</v>
      </c>
      <c r="M106" s="214">
        <v>0</v>
      </c>
      <c r="N106" s="214">
        <v>0</v>
      </c>
      <c r="O106" s="214">
        <v>0</v>
      </c>
      <c r="P106" s="214">
        <v>0.5</v>
      </c>
      <c r="Q106" s="214">
        <v>0</v>
      </c>
      <c r="R106" s="214">
        <v>0.4</v>
      </c>
      <c r="S106" s="214">
        <v>0</v>
      </c>
      <c r="T106" s="215">
        <v>0.2</v>
      </c>
      <c r="U106" s="34"/>
      <c r="V106" s="34"/>
    </row>
    <row r="107" spans="1:22" x14ac:dyDescent="0.2">
      <c r="A107" s="81">
        <v>102</v>
      </c>
      <c r="B107" s="84" t="str">
        <f t="shared" si="3"/>
        <v>Kyrgyz Republic</v>
      </c>
      <c r="C107" s="84" t="str">
        <f t="shared" si="4"/>
        <v>KGZ</v>
      </c>
      <c r="D107" s="214">
        <f t="shared" si="5"/>
        <v>0.34166666666666701</v>
      </c>
      <c r="E107" s="81" t="s">
        <v>174</v>
      </c>
      <c r="F107" s="84" t="s">
        <v>747</v>
      </c>
      <c r="G107" s="216">
        <v>0.16666666666666699</v>
      </c>
      <c r="H107" s="214">
        <v>0.51666666666666705</v>
      </c>
      <c r="I107" s="214">
        <v>0</v>
      </c>
      <c r="J107" s="214">
        <v>0.5</v>
      </c>
      <c r="K107" s="214">
        <v>0.5</v>
      </c>
      <c r="L107" s="214">
        <v>1</v>
      </c>
      <c r="M107" s="214">
        <v>0.5</v>
      </c>
      <c r="N107" s="214">
        <v>0.5</v>
      </c>
      <c r="O107" s="214">
        <v>0</v>
      </c>
      <c r="P107" s="214">
        <v>0.5</v>
      </c>
      <c r="Q107" s="214">
        <v>0</v>
      </c>
      <c r="R107" s="214">
        <v>0.2</v>
      </c>
      <c r="S107" s="214">
        <v>0</v>
      </c>
      <c r="T107" s="215">
        <v>0.4</v>
      </c>
      <c r="U107" s="34"/>
      <c r="V107" s="34"/>
    </row>
    <row r="108" spans="1:22" x14ac:dyDescent="0.2">
      <c r="A108" s="81">
        <v>103</v>
      </c>
      <c r="B108" s="84" t="str">
        <f t="shared" si="3"/>
        <v>Cambodia</v>
      </c>
      <c r="C108" s="84" t="str">
        <f t="shared" si="4"/>
        <v>KHM</v>
      </c>
      <c r="D108" s="214">
        <f t="shared" si="5"/>
        <v>0.37500000000000011</v>
      </c>
      <c r="E108" s="81" t="s">
        <v>176</v>
      </c>
      <c r="F108" s="84" t="s">
        <v>175</v>
      </c>
      <c r="G108" s="216">
        <v>8.3333333333333301E-2</v>
      </c>
      <c r="H108" s="214">
        <v>0.66666666666666696</v>
      </c>
      <c r="I108" s="214">
        <v>0</v>
      </c>
      <c r="J108" s="214">
        <v>0.5</v>
      </c>
      <c r="K108" s="214">
        <v>0</v>
      </c>
      <c r="L108" s="214">
        <v>1</v>
      </c>
      <c r="M108" s="214">
        <v>0.5</v>
      </c>
      <c r="N108" s="214">
        <v>0.5</v>
      </c>
      <c r="O108" s="214">
        <v>0</v>
      </c>
      <c r="P108" s="214">
        <v>1</v>
      </c>
      <c r="Q108" s="214">
        <v>0</v>
      </c>
      <c r="R108" s="214">
        <v>0.4</v>
      </c>
      <c r="S108" s="214">
        <v>0</v>
      </c>
      <c r="T108" s="215">
        <v>0.6</v>
      </c>
      <c r="U108" s="34"/>
      <c r="V108" s="34"/>
    </row>
    <row r="109" spans="1:22" x14ac:dyDescent="0.2">
      <c r="A109" s="81">
        <v>104</v>
      </c>
      <c r="B109" s="84" t="str">
        <f t="shared" si="3"/>
        <v>Kiribati</v>
      </c>
      <c r="C109" s="84" t="str">
        <f t="shared" si="4"/>
        <v>KIR</v>
      </c>
      <c r="D109" s="214">
        <f t="shared" si="5"/>
        <v>0.55833333333333302</v>
      </c>
      <c r="E109" s="81" t="s">
        <v>178</v>
      </c>
      <c r="F109" s="84" t="s">
        <v>177</v>
      </c>
      <c r="G109" s="216">
        <v>0.33333333333333298</v>
      </c>
      <c r="H109" s="214">
        <v>0.78333333333333299</v>
      </c>
      <c r="I109" s="214">
        <v>0</v>
      </c>
      <c r="J109" s="214">
        <v>0.5</v>
      </c>
      <c r="K109" s="214">
        <v>0.5</v>
      </c>
      <c r="L109" s="214">
        <v>1</v>
      </c>
      <c r="M109" s="214">
        <v>1</v>
      </c>
      <c r="N109" s="214">
        <v>1</v>
      </c>
      <c r="O109" s="214">
        <v>0</v>
      </c>
      <c r="P109" s="214">
        <v>1</v>
      </c>
      <c r="Q109" s="214">
        <v>0</v>
      </c>
      <c r="R109" s="214">
        <v>0.4</v>
      </c>
      <c r="S109" s="214">
        <v>0.5</v>
      </c>
      <c r="T109" s="215">
        <v>0.8</v>
      </c>
      <c r="U109" s="34"/>
      <c r="V109" s="34"/>
    </row>
    <row r="110" spans="1:22" x14ac:dyDescent="0.2">
      <c r="A110" s="81">
        <v>105</v>
      </c>
      <c r="B110" s="84" t="str">
        <f t="shared" si="3"/>
        <v>St. Kitts and Nevis</v>
      </c>
      <c r="C110" s="84" t="str">
        <f t="shared" si="4"/>
        <v>KNA</v>
      </c>
      <c r="D110" s="214">
        <f t="shared" si="5"/>
        <v>0.55833333333333302</v>
      </c>
      <c r="E110" s="81" t="s">
        <v>179</v>
      </c>
      <c r="F110" s="84" t="s">
        <v>748</v>
      </c>
      <c r="G110" s="216">
        <v>0.33333333333333298</v>
      </c>
      <c r="H110" s="214">
        <v>0.78333333333333299</v>
      </c>
      <c r="I110" s="214">
        <v>0</v>
      </c>
      <c r="J110" s="214">
        <v>0.5</v>
      </c>
      <c r="K110" s="214">
        <v>0.5</v>
      </c>
      <c r="L110" s="214">
        <v>1</v>
      </c>
      <c r="M110" s="214">
        <v>1</v>
      </c>
      <c r="N110" s="214">
        <v>1</v>
      </c>
      <c r="O110" s="214">
        <v>0</v>
      </c>
      <c r="P110" s="214">
        <v>1</v>
      </c>
      <c r="Q110" s="214">
        <v>0</v>
      </c>
      <c r="R110" s="214">
        <v>0.4</v>
      </c>
      <c r="S110" s="214">
        <v>0.5</v>
      </c>
      <c r="T110" s="215">
        <v>0.8</v>
      </c>
      <c r="U110" s="34"/>
      <c r="V110" s="34"/>
    </row>
    <row r="111" spans="1:22" x14ac:dyDescent="0.2">
      <c r="A111" s="81">
        <v>106</v>
      </c>
      <c r="B111" s="84" t="str">
        <f t="shared" si="3"/>
        <v>Korea, Rep.</v>
      </c>
      <c r="C111" s="84" t="str">
        <f t="shared" si="4"/>
        <v>KOR</v>
      </c>
      <c r="D111" s="214">
        <f t="shared" si="5"/>
        <v>0.33750000000000013</v>
      </c>
      <c r="E111" s="81" t="s">
        <v>180</v>
      </c>
      <c r="F111" s="84" t="s">
        <v>749</v>
      </c>
      <c r="G111" s="216">
        <v>8.3333333333333301E-2</v>
      </c>
      <c r="H111" s="214">
        <v>0.59166666666666701</v>
      </c>
      <c r="I111" s="214">
        <v>0</v>
      </c>
      <c r="J111" s="214">
        <v>0.5</v>
      </c>
      <c r="K111" s="214">
        <v>0</v>
      </c>
      <c r="L111" s="214">
        <v>1</v>
      </c>
      <c r="M111" s="214">
        <v>0.5</v>
      </c>
      <c r="N111" s="214">
        <v>0.5</v>
      </c>
      <c r="O111" s="214">
        <v>0</v>
      </c>
      <c r="P111" s="214">
        <v>0.75</v>
      </c>
      <c r="Q111" s="214">
        <v>0</v>
      </c>
      <c r="R111" s="214">
        <v>0.2</v>
      </c>
      <c r="S111" s="214">
        <v>0</v>
      </c>
      <c r="T111" s="215">
        <v>0.6</v>
      </c>
      <c r="U111" s="34"/>
      <c r="V111" s="34"/>
    </row>
    <row r="112" spans="1:22" x14ac:dyDescent="0.2">
      <c r="A112" s="81">
        <v>107</v>
      </c>
      <c r="B112" s="84" t="str">
        <f t="shared" si="3"/>
        <v>Kuwait</v>
      </c>
      <c r="C112" s="84" t="str">
        <f t="shared" si="4"/>
        <v>KWT</v>
      </c>
      <c r="D112" s="214">
        <f t="shared" si="5"/>
        <v>0.37083333333333313</v>
      </c>
      <c r="E112" s="81" t="s">
        <v>182</v>
      </c>
      <c r="F112" s="84" t="s">
        <v>181</v>
      </c>
      <c r="G112" s="216">
        <v>8.3333333333333301E-2</v>
      </c>
      <c r="H112" s="214">
        <v>0.65833333333333299</v>
      </c>
      <c r="I112" s="214">
        <v>0</v>
      </c>
      <c r="J112" s="214">
        <v>0.5</v>
      </c>
      <c r="K112" s="214">
        <v>0</v>
      </c>
      <c r="L112" s="214">
        <v>1</v>
      </c>
      <c r="M112" s="214">
        <v>0.5</v>
      </c>
      <c r="N112" s="214">
        <v>0.5</v>
      </c>
      <c r="O112" s="214">
        <v>0</v>
      </c>
      <c r="P112" s="214">
        <v>0.75</v>
      </c>
      <c r="Q112" s="214">
        <v>0</v>
      </c>
      <c r="R112" s="214">
        <v>0.6</v>
      </c>
      <c r="S112" s="214">
        <v>0</v>
      </c>
      <c r="T112" s="215">
        <v>0.6</v>
      </c>
      <c r="U112" s="34"/>
      <c r="V112" s="34"/>
    </row>
    <row r="113" spans="1:22" x14ac:dyDescent="0.2">
      <c r="A113" s="81">
        <v>108</v>
      </c>
      <c r="B113" s="84" t="str">
        <f t="shared" si="3"/>
        <v>Lao PDR</v>
      </c>
      <c r="C113" s="84" t="str">
        <f t="shared" si="4"/>
        <v>LAO</v>
      </c>
      <c r="D113" s="214">
        <f t="shared" si="5"/>
        <v>0.30972222222222212</v>
      </c>
      <c r="E113" s="81" t="s">
        <v>184</v>
      </c>
      <c r="F113" s="84" t="s">
        <v>183</v>
      </c>
      <c r="G113" s="216">
        <v>8.3333333333333301E-2</v>
      </c>
      <c r="H113" s="214">
        <v>0.53611111111111098</v>
      </c>
      <c r="I113" s="214">
        <v>0</v>
      </c>
      <c r="J113" s="214">
        <v>0.5</v>
      </c>
      <c r="K113" s="214">
        <v>0</v>
      </c>
      <c r="L113" s="214">
        <v>0.66666666666666696</v>
      </c>
      <c r="M113" s="214">
        <v>0.5</v>
      </c>
      <c r="N113" s="214">
        <v>0.5</v>
      </c>
      <c r="O113" s="214">
        <v>0</v>
      </c>
      <c r="P113" s="214">
        <v>0.75</v>
      </c>
      <c r="Q113" s="214">
        <v>0</v>
      </c>
      <c r="R113" s="214">
        <v>0.4</v>
      </c>
      <c r="S113" s="214">
        <v>0</v>
      </c>
      <c r="T113" s="215">
        <v>0.4</v>
      </c>
      <c r="U113" s="34"/>
      <c r="V113" s="34"/>
    </row>
    <row r="114" spans="1:22" x14ac:dyDescent="0.2">
      <c r="A114" s="81">
        <v>109</v>
      </c>
      <c r="B114" s="84" t="str">
        <f t="shared" si="3"/>
        <v>Lebanon</v>
      </c>
      <c r="C114" s="84" t="str">
        <f t="shared" si="4"/>
        <v>LBN</v>
      </c>
      <c r="D114" s="214">
        <f t="shared" si="5"/>
        <v>0.20277777777777767</v>
      </c>
      <c r="E114" s="81" t="s">
        <v>186</v>
      </c>
      <c r="F114" s="84" t="s">
        <v>185</v>
      </c>
      <c r="G114" s="216">
        <v>8.3333333333333301E-2</v>
      </c>
      <c r="H114" s="214">
        <v>0.32222222222222202</v>
      </c>
      <c r="I114" s="214">
        <v>0</v>
      </c>
      <c r="J114" s="214">
        <v>0</v>
      </c>
      <c r="K114" s="214">
        <v>0.5</v>
      </c>
      <c r="L114" s="214">
        <v>0.33333333333333298</v>
      </c>
      <c r="M114" s="214">
        <v>0</v>
      </c>
      <c r="N114" s="214">
        <v>0</v>
      </c>
      <c r="O114" s="214">
        <v>0</v>
      </c>
      <c r="P114" s="214">
        <v>1</v>
      </c>
      <c r="Q114" s="214">
        <v>0</v>
      </c>
      <c r="R114" s="214">
        <v>0.4</v>
      </c>
      <c r="S114" s="214">
        <v>0</v>
      </c>
      <c r="T114" s="215">
        <v>0.2</v>
      </c>
      <c r="U114" s="34"/>
      <c r="V114" s="34"/>
    </row>
    <row r="115" spans="1:22" x14ac:dyDescent="0.2">
      <c r="A115" s="81">
        <v>110</v>
      </c>
      <c r="B115" s="84" t="str">
        <f t="shared" si="3"/>
        <v>Liberia</v>
      </c>
      <c r="C115" s="84" t="str">
        <f t="shared" si="4"/>
        <v>LBR</v>
      </c>
      <c r="D115" s="214">
        <f t="shared" si="5"/>
        <v>0.35138888888888897</v>
      </c>
      <c r="E115" s="81" t="s">
        <v>188</v>
      </c>
      <c r="F115" s="84" t="s">
        <v>187</v>
      </c>
      <c r="G115" s="216">
        <v>0.16666666666666699</v>
      </c>
      <c r="H115" s="214">
        <v>0.53611111111111098</v>
      </c>
      <c r="I115" s="214">
        <v>0</v>
      </c>
      <c r="J115" s="214">
        <v>0.5</v>
      </c>
      <c r="K115" s="214">
        <v>0.5</v>
      </c>
      <c r="L115" s="214">
        <v>0.66666666666666696</v>
      </c>
      <c r="M115" s="214">
        <v>0.5</v>
      </c>
      <c r="N115" s="214">
        <v>0.5</v>
      </c>
      <c r="O115" s="214">
        <v>0</v>
      </c>
      <c r="P115" s="214">
        <v>0.75</v>
      </c>
      <c r="Q115" s="214">
        <v>0</v>
      </c>
      <c r="R115" s="214">
        <v>0.4</v>
      </c>
      <c r="S115" s="214">
        <v>0</v>
      </c>
      <c r="T115" s="215">
        <v>0.4</v>
      </c>
      <c r="U115" s="34"/>
      <c r="V115" s="34"/>
    </row>
    <row r="116" spans="1:22" x14ac:dyDescent="0.2">
      <c r="A116" s="81">
        <v>111</v>
      </c>
      <c r="B116" s="84" t="str">
        <f t="shared" si="3"/>
        <v>Libya</v>
      </c>
      <c r="C116" s="84" t="str">
        <f t="shared" si="4"/>
        <v>LBY</v>
      </c>
      <c r="D116" s="214">
        <f t="shared" si="5"/>
        <v>0.38333333333333347</v>
      </c>
      <c r="E116" s="81" t="s">
        <v>190</v>
      </c>
      <c r="F116" s="84" t="s">
        <v>189</v>
      </c>
      <c r="G116" s="216">
        <v>0.16666666666666699</v>
      </c>
      <c r="H116" s="214">
        <v>0.6</v>
      </c>
      <c r="I116" s="214">
        <v>0</v>
      </c>
      <c r="J116" s="214">
        <v>0.5</v>
      </c>
      <c r="K116" s="214">
        <v>0.5</v>
      </c>
      <c r="L116" s="214">
        <v>1</v>
      </c>
      <c r="M116" s="214">
        <v>0.5</v>
      </c>
      <c r="N116" s="214">
        <v>0.5</v>
      </c>
      <c r="O116" s="214">
        <v>0</v>
      </c>
      <c r="P116" s="214">
        <v>1</v>
      </c>
      <c r="Q116" s="214">
        <v>0</v>
      </c>
      <c r="R116" s="214">
        <v>0.2</v>
      </c>
      <c r="S116" s="214">
        <v>0</v>
      </c>
      <c r="T116" s="215">
        <v>0.4</v>
      </c>
      <c r="U116" s="34"/>
      <c r="V116" s="34"/>
    </row>
    <row r="117" spans="1:22" x14ac:dyDescent="0.2">
      <c r="A117" s="81">
        <v>112</v>
      </c>
      <c r="B117" s="84" t="str">
        <f t="shared" si="3"/>
        <v>St. Lucia</v>
      </c>
      <c r="C117" s="84" t="str">
        <f t="shared" si="4"/>
        <v>LCA</v>
      </c>
      <c r="D117" s="214">
        <f t="shared" si="5"/>
        <v>0.57916666666666705</v>
      </c>
      <c r="E117" s="81" t="s">
        <v>191</v>
      </c>
      <c r="F117" s="84" t="s">
        <v>531</v>
      </c>
      <c r="G117" s="216">
        <v>0.41666666666666702</v>
      </c>
      <c r="H117" s="214">
        <v>0.74166666666666703</v>
      </c>
      <c r="I117" s="214">
        <v>0</v>
      </c>
      <c r="J117" s="214">
        <v>0.5</v>
      </c>
      <c r="K117" s="214">
        <v>1</v>
      </c>
      <c r="L117" s="214">
        <v>1</v>
      </c>
      <c r="M117" s="214">
        <v>1</v>
      </c>
      <c r="N117" s="214">
        <v>1</v>
      </c>
      <c r="O117" s="214">
        <v>0</v>
      </c>
      <c r="P117" s="214">
        <v>0.75</v>
      </c>
      <c r="Q117" s="214">
        <v>0</v>
      </c>
      <c r="R117" s="214">
        <v>0.4</v>
      </c>
      <c r="S117" s="214">
        <v>0.5</v>
      </c>
      <c r="T117" s="215">
        <v>0.8</v>
      </c>
      <c r="U117" s="34"/>
      <c r="V117" s="34"/>
    </row>
    <row r="118" spans="1:22" x14ac:dyDescent="0.2">
      <c r="A118" s="81">
        <v>113</v>
      </c>
      <c r="B118" s="84" t="str">
        <f t="shared" si="3"/>
        <v>Liechtenstein</v>
      </c>
      <c r="C118" s="84" t="str">
        <f t="shared" si="4"/>
        <v>LIE</v>
      </c>
      <c r="D118" s="214">
        <f t="shared" si="5"/>
        <v>0.5</v>
      </c>
      <c r="E118" s="81" t="s">
        <v>193</v>
      </c>
      <c r="F118" s="84" t="s">
        <v>192</v>
      </c>
      <c r="G118" s="216">
        <v>0.33333333333333298</v>
      </c>
      <c r="H118" s="214">
        <v>0.66666666666666696</v>
      </c>
      <c r="I118" s="214">
        <v>0</v>
      </c>
      <c r="J118" s="214">
        <v>0.5</v>
      </c>
      <c r="K118" s="214">
        <v>1</v>
      </c>
      <c r="L118" s="214">
        <v>1</v>
      </c>
      <c r="M118" s="214">
        <v>0.5</v>
      </c>
      <c r="N118" s="214">
        <v>0.5</v>
      </c>
      <c r="O118" s="214">
        <v>0</v>
      </c>
      <c r="P118" s="214">
        <v>1</v>
      </c>
      <c r="Q118" s="214">
        <v>0</v>
      </c>
      <c r="R118" s="214">
        <v>0.4</v>
      </c>
      <c r="S118" s="214">
        <v>0.5</v>
      </c>
      <c r="T118" s="215">
        <v>0.6</v>
      </c>
      <c r="U118" s="34"/>
      <c r="V118" s="34"/>
    </row>
    <row r="119" spans="1:22" x14ac:dyDescent="0.2">
      <c r="A119" s="81">
        <v>114</v>
      </c>
      <c r="B119" s="84" t="str">
        <f t="shared" si="3"/>
        <v>Sri Lanka</v>
      </c>
      <c r="C119" s="84" t="str">
        <f t="shared" si="4"/>
        <v>LKA</v>
      </c>
      <c r="D119" s="214">
        <f t="shared" si="5"/>
        <v>0.1708333333333335</v>
      </c>
      <c r="E119" s="81" t="s">
        <v>195</v>
      </c>
      <c r="F119" s="84" t="s">
        <v>194</v>
      </c>
      <c r="G119" s="216">
        <v>0</v>
      </c>
      <c r="H119" s="214">
        <v>0.34166666666666701</v>
      </c>
      <c r="I119" s="214">
        <v>0</v>
      </c>
      <c r="J119" s="214">
        <v>0</v>
      </c>
      <c r="K119" s="214">
        <v>0</v>
      </c>
      <c r="L119" s="214">
        <v>1</v>
      </c>
      <c r="M119" s="214">
        <v>0</v>
      </c>
      <c r="N119" s="214">
        <v>0</v>
      </c>
      <c r="O119" s="214">
        <v>0</v>
      </c>
      <c r="P119" s="214">
        <v>0.25</v>
      </c>
      <c r="Q119" s="214">
        <v>0</v>
      </c>
      <c r="R119" s="214">
        <v>0.4</v>
      </c>
      <c r="S119" s="214">
        <v>0</v>
      </c>
      <c r="T119" s="215">
        <v>0.4</v>
      </c>
      <c r="U119" s="34"/>
      <c r="V119" s="34"/>
    </row>
    <row r="120" spans="1:22" x14ac:dyDescent="0.2">
      <c r="A120" s="81">
        <v>115</v>
      </c>
      <c r="B120" s="84" t="str">
        <f t="shared" si="3"/>
        <v>Lesotho</v>
      </c>
      <c r="C120" s="84" t="str">
        <f t="shared" si="4"/>
        <v>LSO</v>
      </c>
      <c r="D120" s="214">
        <f t="shared" si="5"/>
        <v>0.29583333333333311</v>
      </c>
      <c r="E120" s="81" t="s">
        <v>197</v>
      </c>
      <c r="F120" s="84" t="s">
        <v>196</v>
      </c>
      <c r="G120" s="216">
        <v>8.3333333333333301E-2</v>
      </c>
      <c r="H120" s="214">
        <v>0.50833333333333297</v>
      </c>
      <c r="I120" s="214">
        <v>0</v>
      </c>
      <c r="J120" s="214">
        <v>0.5</v>
      </c>
      <c r="K120" s="214">
        <v>0.5</v>
      </c>
      <c r="L120" s="214">
        <v>1</v>
      </c>
      <c r="M120" s="214">
        <v>0</v>
      </c>
      <c r="N120" s="214">
        <v>0</v>
      </c>
      <c r="O120" s="214">
        <v>0</v>
      </c>
      <c r="P120" s="214">
        <v>0.75</v>
      </c>
      <c r="Q120" s="214">
        <v>0</v>
      </c>
      <c r="R120" s="214">
        <v>0.4</v>
      </c>
      <c r="S120" s="214">
        <v>0</v>
      </c>
      <c r="T120" s="215">
        <v>0.4</v>
      </c>
      <c r="U120" s="34"/>
      <c r="V120" s="34"/>
    </row>
    <row r="121" spans="1:22" x14ac:dyDescent="0.2">
      <c r="A121" s="81">
        <v>116</v>
      </c>
      <c r="B121" s="84" t="str">
        <f t="shared" si="3"/>
        <v>Lithuania</v>
      </c>
      <c r="C121" s="84" t="str">
        <f t="shared" si="4"/>
        <v>LTU</v>
      </c>
      <c r="D121" s="214">
        <f t="shared" si="5"/>
        <v>0.39583333333333348</v>
      </c>
      <c r="E121" s="81" t="s">
        <v>199</v>
      </c>
      <c r="F121" s="84" t="s">
        <v>198</v>
      </c>
      <c r="G121" s="216">
        <v>0.16666666666666699</v>
      </c>
      <c r="H121" s="214">
        <v>0.625</v>
      </c>
      <c r="I121" s="214">
        <v>0</v>
      </c>
      <c r="J121" s="214">
        <v>0.5</v>
      </c>
      <c r="K121" s="214">
        <v>0.5</v>
      </c>
      <c r="L121" s="214">
        <v>1</v>
      </c>
      <c r="M121" s="214">
        <v>0.5</v>
      </c>
      <c r="N121" s="214">
        <v>0.5</v>
      </c>
      <c r="O121" s="214">
        <v>0</v>
      </c>
      <c r="P121" s="214">
        <v>0.75</v>
      </c>
      <c r="Q121" s="214">
        <v>0</v>
      </c>
      <c r="R121" s="214">
        <v>0.4</v>
      </c>
      <c r="S121" s="214">
        <v>0</v>
      </c>
      <c r="T121" s="215">
        <v>0.6</v>
      </c>
      <c r="U121" s="34"/>
      <c r="V121" s="34"/>
    </row>
    <row r="122" spans="1:22" x14ac:dyDescent="0.2">
      <c r="A122" s="81">
        <v>117</v>
      </c>
      <c r="B122" s="84" t="str">
        <f t="shared" si="3"/>
        <v>Luxembourg</v>
      </c>
      <c r="C122" s="84" t="str">
        <f t="shared" si="4"/>
        <v>LUX</v>
      </c>
      <c r="D122" s="214">
        <f t="shared" si="5"/>
        <v>0.39583333333333348</v>
      </c>
      <c r="E122" s="81" t="s">
        <v>201</v>
      </c>
      <c r="F122" s="84" t="s">
        <v>200</v>
      </c>
      <c r="G122" s="216">
        <v>0.16666666666666699</v>
      </c>
      <c r="H122" s="214">
        <v>0.625</v>
      </c>
      <c r="I122" s="214">
        <v>0</v>
      </c>
      <c r="J122" s="214">
        <v>0.5</v>
      </c>
      <c r="K122" s="214">
        <v>0.5</v>
      </c>
      <c r="L122" s="214">
        <v>1</v>
      </c>
      <c r="M122" s="214">
        <v>0.5</v>
      </c>
      <c r="N122" s="214">
        <v>0.5</v>
      </c>
      <c r="O122" s="214">
        <v>0</v>
      </c>
      <c r="P122" s="214">
        <v>0.75</v>
      </c>
      <c r="Q122" s="214">
        <v>0</v>
      </c>
      <c r="R122" s="214">
        <v>0.4</v>
      </c>
      <c r="S122" s="214">
        <v>0</v>
      </c>
      <c r="T122" s="215">
        <v>0.6</v>
      </c>
      <c r="U122" s="34"/>
      <c r="V122" s="34"/>
    </row>
    <row r="123" spans="1:22" x14ac:dyDescent="0.2">
      <c r="A123" s="81">
        <v>118</v>
      </c>
      <c r="B123" s="84" t="str">
        <f t="shared" si="3"/>
        <v>Latvia</v>
      </c>
      <c r="C123" s="84" t="str">
        <f t="shared" si="4"/>
        <v>LVA</v>
      </c>
      <c r="D123" s="214">
        <f t="shared" si="5"/>
        <v>0.39583333333333348</v>
      </c>
      <c r="E123" s="81" t="s">
        <v>203</v>
      </c>
      <c r="F123" s="84" t="s">
        <v>202</v>
      </c>
      <c r="G123" s="216">
        <v>0.16666666666666699</v>
      </c>
      <c r="H123" s="214">
        <v>0.625</v>
      </c>
      <c r="I123" s="214">
        <v>0</v>
      </c>
      <c r="J123" s="214">
        <v>0.5</v>
      </c>
      <c r="K123" s="214">
        <v>0.5</v>
      </c>
      <c r="L123" s="214">
        <v>1</v>
      </c>
      <c r="M123" s="214">
        <v>0.5</v>
      </c>
      <c r="N123" s="214">
        <v>0.5</v>
      </c>
      <c r="O123" s="214">
        <v>0</v>
      </c>
      <c r="P123" s="214">
        <v>0.75</v>
      </c>
      <c r="Q123" s="214">
        <v>0</v>
      </c>
      <c r="R123" s="214">
        <v>0.4</v>
      </c>
      <c r="S123" s="214">
        <v>0</v>
      </c>
      <c r="T123" s="215">
        <v>0.6</v>
      </c>
      <c r="U123" s="34"/>
      <c r="V123" s="34"/>
    </row>
    <row r="124" spans="1:22" x14ac:dyDescent="0.2">
      <c r="A124" s="81">
        <v>119</v>
      </c>
      <c r="B124" s="84" t="str">
        <f t="shared" si="3"/>
        <v>Macao SAR, China</v>
      </c>
      <c r="C124" s="84" t="str">
        <f t="shared" si="4"/>
        <v>MAC</v>
      </c>
      <c r="D124" s="214">
        <f t="shared" si="5"/>
        <v>0.74583333333333302</v>
      </c>
      <c r="E124" s="81" t="s">
        <v>712</v>
      </c>
      <c r="F124" s="84" t="s">
        <v>750</v>
      </c>
      <c r="G124" s="216">
        <v>0.83333333333333304</v>
      </c>
      <c r="H124" s="214">
        <v>0.65833333333333299</v>
      </c>
      <c r="I124" s="214">
        <v>1</v>
      </c>
      <c r="J124" s="214">
        <v>0.5</v>
      </c>
      <c r="K124" s="214">
        <v>0.5</v>
      </c>
      <c r="L124" s="214">
        <v>1</v>
      </c>
      <c r="M124" s="214">
        <v>0.5</v>
      </c>
      <c r="N124" s="214">
        <v>0.5</v>
      </c>
      <c r="O124" s="214">
        <v>1</v>
      </c>
      <c r="P124" s="214">
        <v>0.75</v>
      </c>
      <c r="Q124" s="214">
        <v>1</v>
      </c>
      <c r="R124" s="214">
        <v>0.6</v>
      </c>
      <c r="S124" s="214">
        <v>1</v>
      </c>
      <c r="T124" s="215">
        <v>0.6</v>
      </c>
      <c r="U124" s="34"/>
      <c r="V124" s="34"/>
    </row>
    <row r="125" spans="1:22" x14ac:dyDescent="0.2">
      <c r="A125" s="81">
        <v>120</v>
      </c>
      <c r="B125" s="84" t="str">
        <f t="shared" si="3"/>
        <v>St. Martin (French part)</v>
      </c>
      <c r="C125" s="84" t="str">
        <f t="shared" si="4"/>
        <v>MAF</v>
      </c>
      <c r="D125" s="214">
        <f t="shared" si="5"/>
        <v>0.90833333333333344</v>
      </c>
      <c r="E125" s="81" t="s">
        <v>713</v>
      </c>
      <c r="F125" s="84" t="s">
        <v>751</v>
      </c>
      <c r="G125" s="216">
        <v>1</v>
      </c>
      <c r="H125" s="214">
        <v>0.81666666666666698</v>
      </c>
      <c r="I125" s="214">
        <v>1</v>
      </c>
      <c r="J125" s="214">
        <v>0.5</v>
      </c>
      <c r="K125" s="214">
        <v>1</v>
      </c>
      <c r="L125" s="214">
        <v>1</v>
      </c>
      <c r="M125" s="214">
        <v>1</v>
      </c>
      <c r="N125" s="214">
        <v>1</v>
      </c>
      <c r="O125" s="214">
        <v>1</v>
      </c>
      <c r="P125" s="214">
        <v>1</v>
      </c>
      <c r="Q125" s="214">
        <v>1</v>
      </c>
      <c r="R125" s="214">
        <v>0.6</v>
      </c>
      <c r="S125" s="214">
        <v>1</v>
      </c>
      <c r="T125" s="215">
        <v>0.8</v>
      </c>
      <c r="U125" s="34"/>
      <c r="V125" s="34"/>
    </row>
    <row r="126" spans="1:22" x14ac:dyDescent="0.2">
      <c r="A126" s="81">
        <v>121</v>
      </c>
      <c r="B126" s="84" t="str">
        <f t="shared" si="3"/>
        <v>Morocco</v>
      </c>
      <c r="C126" s="84" t="str">
        <f t="shared" si="4"/>
        <v>MAR</v>
      </c>
      <c r="D126" s="214">
        <f t="shared" si="5"/>
        <v>0.1958333333333335</v>
      </c>
      <c r="E126" s="81" t="s">
        <v>205</v>
      </c>
      <c r="F126" s="84" t="s">
        <v>204</v>
      </c>
      <c r="G126" s="216">
        <v>0</v>
      </c>
      <c r="H126" s="214">
        <v>0.391666666666667</v>
      </c>
      <c r="I126" s="214">
        <v>0</v>
      </c>
      <c r="J126" s="214">
        <v>0.5</v>
      </c>
      <c r="K126" s="214">
        <v>0</v>
      </c>
      <c r="L126" s="214">
        <v>1</v>
      </c>
      <c r="M126" s="214">
        <v>0</v>
      </c>
      <c r="N126" s="214">
        <v>0</v>
      </c>
      <c r="O126" s="214">
        <v>0</v>
      </c>
      <c r="P126" s="214">
        <v>0.25</v>
      </c>
      <c r="Q126" s="214">
        <v>0</v>
      </c>
      <c r="R126" s="214">
        <v>0.2</v>
      </c>
      <c r="S126" s="214">
        <v>0</v>
      </c>
      <c r="T126" s="215">
        <v>0.4</v>
      </c>
      <c r="U126" s="34"/>
      <c r="V126" s="34"/>
    </row>
    <row r="127" spans="1:22" x14ac:dyDescent="0.2">
      <c r="A127" s="81">
        <v>122</v>
      </c>
      <c r="B127" s="84" t="str">
        <f t="shared" si="3"/>
        <v>Monaco</v>
      </c>
      <c r="C127" s="84" t="str">
        <f t="shared" si="4"/>
        <v>MCO</v>
      </c>
      <c r="D127" s="214">
        <f t="shared" si="5"/>
        <v>0.82499999999999996</v>
      </c>
      <c r="E127" s="81" t="s">
        <v>714</v>
      </c>
      <c r="F127" s="84" t="s">
        <v>752</v>
      </c>
      <c r="G127" s="216">
        <v>0.83333333333333304</v>
      </c>
      <c r="H127" s="214">
        <v>0.81666666666666698</v>
      </c>
      <c r="I127" s="214">
        <v>0</v>
      </c>
      <c r="J127" s="214">
        <v>0.5</v>
      </c>
      <c r="K127" s="214">
        <v>1</v>
      </c>
      <c r="L127" s="214">
        <v>1</v>
      </c>
      <c r="M127" s="214">
        <v>1</v>
      </c>
      <c r="N127" s="214">
        <v>1</v>
      </c>
      <c r="O127" s="214">
        <v>1</v>
      </c>
      <c r="P127" s="214">
        <v>1</v>
      </c>
      <c r="Q127" s="214">
        <v>1</v>
      </c>
      <c r="R127" s="214">
        <v>0.6</v>
      </c>
      <c r="S127" s="214">
        <v>1</v>
      </c>
      <c r="T127" s="215">
        <v>0.8</v>
      </c>
      <c r="U127" s="34"/>
      <c r="V127" s="34"/>
    </row>
    <row r="128" spans="1:22" x14ac:dyDescent="0.2">
      <c r="A128" s="81">
        <v>123</v>
      </c>
      <c r="B128" s="84" t="str">
        <f t="shared" si="3"/>
        <v>Moldova</v>
      </c>
      <c r="C128" s="84" t="str">
        <f t="shared" si="4"/>
        <v>MDA</v>
      </c>
      <c r="D128" s="214">
        <f t="shared" si="5"/>
        <v>0.375</v>
      </c>
      <c r="E128" s="81" t="s">
        <v>206</v>
      </c>
      <c r="F128" s="84" t="s">
        <v>532</v>
      </c>
      <c r="G128" s="216">
        <v>0.16666666666666699</v>
      </c>
      <c r="H128" s="214">
        <v>0.58333333333333304</v>
      </c>
      <c r="I128" s="214">
        <v>0</v>
      </c>
      <c r="J128" s="214">
        <v>0.5</v>
      </c>
      <c r="K128" s="214">
        <v>0.5</v>
      </c>
      <c r="L128" s="214">
        <v>1</v>
      </c>
      <c r="M128" s="214">
        <v>0.5</v>
      </c>
      <c r="N128" s="214">
        <v>0.5</v>
      </c>
      <c r="O128" s="214">
        <v>0</v>
      </c>
      <c r="P128" s="214">
        <v>0.5</v>
      </c>
      <c r="Q128" s="214">
        <v>0</v>
      </c>
      <c r="R128" s="214">
        <v>0.4</v>
      </c>
      <c r="S128" s="214">
        <v>0</v>
      </c>
      <c r="T128" s="215">
        <v>0.6</v>
      </c>
      <c r="U128" s="34"/>
      <c r="V128" s="34"/>
    </row>
    <row r="129" spans="1:22" x14ac:dyDescent="0.2">
      <c r="A129" s="81">
        <v>124</v>
      </c>
      <c r="B129" s="84" t="str">
        <f t="shared" si="3"/>
        <v>Madagascar</v>
      </c>
      <c r="C129" s="84" t="str">
        <f t="shared" si="4"/>
        <v>MDG</v>
      </c>
      <c r="D129" s="214">
        <f t="shared" si="5"/>
        <v>0.30416666666666664</v>
      </c>
      <c r="E129" s="81" t="s">
        <v>208</v>
      </c>
      <c r="F129" s="84" t="s">
        <v>207</v>
      </c>
      <c r="G129" s="216">
        <v>8.3333333333333301E-2</v>
      </c>
      <c r="H129" s="214">
        <v>0.52500000000000002</v>
      </c>
      <c r="I129" s="214">
        <v>0</v>
      </c>
      <c r="J129" s="214">
        <v>0.5</v>
      </c>
      <c r="K129" s="214">
        <v>0</v>
      </c>
      <c r="L129" s="214">
        <v>1</v>
      </c>
      <c r="M129" s="214">
        <v>0.5</v>
      </c>
      <c r="N129" s="214">
        <v>0.5</v>
      </c>
      <c r="O129" s="214">
        <v>0</v>
      </c>
      <c r="P129" s="214">
        <v>0.75</v>
      </c>
      <c r="Q129" s="214">
        <v>0</v>
      </c>
      <c r="R129" s="214">
        <v>0.2</v>
      </c>
      <c r="S129" s="214">
        <v>0</v>
      </c>
      <c r="T129" s="215">
        <v>0.2</v>
      </c>
      <c r="U129" s="34"/>
      <c r="V129" s="34"/>
    </row>
    <row r="130" spans="1:22" x14ac:dyDescent="0.2">
      <c r="A130" s="81">
        <v>125</v>
      </c>
      <c r="B130" s="84" t="str">
        <f t="shared" si="3"/>
        <v>Maldives</v>
      </c>
      <c r="C130" s="84" t="str">
        <f t="shared" si="4"/>
        <v>MDV</v>
      </c>
      <c r="D130" s="214">
        <f t="shared" si="5"/>
        <v>0.5166666666666665</v>
      </c>
      <c r="E130" s="81" t="s">
        <v>210</v>
      </c>
      <c r="F130" s="84" t="s">
        <v>209</v>
      </c>
      <c r="G130" s="216">
        <v>0.25</v>
      </c>
      <c r="H130" s="214">
        <v>0.78333333333333299</v>
      </c>
      <c r="I130" s="214">
        <v>0</v>
      </c>
      <c r="J130" s="214">
        <v>0.5</v>
      </c>
      <c r="K130" s="214">
        <v>0.5</v>
      </c>
      <c r="L130" s="214">
        <v>1</v>
      </c>
      <c r="M130" s="214">
        <v>1</v>
      </c>
      <c r="N130" s="214">
        <v>1</v>
      </c>
      <c r="O130" s="214">
        <v>0</v>
      </c>
      <c r="P130" s="214">
        <v>1</v>
      </c>
      <c r="Q130" s="214">
        <v>0</v>
      </c>
      <c r="R130" s="214">
        <v>0.4</v>
      </c>
      <c r="S130" s="214">
        <v>0</v>
      </c>
      <c r="T130" s="215">
        <v>0.8</v>
      </c>
      <c r="U130" s="34"/>
      <c r="V130" s="34"/>
    </row>
    <row r="131" spans="1:22" x14ac:dyDescent="0.2">
      <c r="A131" s="81">
        <v>126</v>
      </c>
      <c r="B131" s="84" t="str">
        <f t="shared" si="3"/>
        <v>Mexico</v>
      </c>
      <c r="C131" s="84" t="str">
        <f t="shared" si="4"/>
        <v>MEX</v>
      </c>
      <c r="D131" s="214">
        <f t="shared" si="5"/>
        <v>0.1791666666666665</v>
      </c>
      <c r="E131" s="81" t="s">
        <v>212</v>
      </c>
      <c r="F131" s="84" t="s">
        <v>211</v>
      </c>
      <c r="G131" s="216">
        <v>0</v>
      </c>
      <c r="H131" s="214">
        <v>0.358333333333333</v>
      </c>
      <c r="I131" s="214">
        <v>0</v>
      </c>
      <c r="J131" s="214">
        <v>0.5</v>
      </c>
      <c r="K131" s="214">
        <v>0</v>
      </c>
      <c r="L131" s="214">
        <v>1</v>
      </c>
      <c r="M131" s="214">
        <v>0</v>
      </c>
      <c r="N131" s="214">
        <v>0</v>
      </c>
      <c r="O131" s="214">
        <v>0</v>
      </c>
      <c r="P131" s="214">
        <v>0.25</v>
      </c>
      <c r="Q131" s="214">
        <v>0</v>
      </c>
      <c r="R131" s="214">
        <v>0.2</v>
      </c>
      <c r="S131" s="214">
        <v>0</v>
      </c>
      <c r="T131" s="215">
        <v>0.2</v>
      </c>
      <c r="U131" s="34"/>
      <c r="V131" s="34"/>
    </row>
    <row r="132" spans="1:22" x14ac:dyDescent="0.2">
      <c r="A132" s="81">
        <v>127</v>
      </c>
      <c r="B132" s="84" t="str">
        <f t="shared" si="3"/>
        <v>Marshall Islands</v>
      </c>
      <c r="C132" s="84" t="str">
        <f t="shared" si="4"/>
        <v>MHL</v>
      </c>
      <c r="D132" s="214">
        <f t="shared" si="5"/>
        <v>0.6</v>
      </c>
      <c r="E132" s="81" t="s">
        <v>214</v>
      </c>
      <c r="F132" s="84" t="s">
        <v>213</v>
      </c>
      <c r="G132" s="216">
        <v>0.41666666666666702</v>
      </c>
      <c r="H132" s="214">
        <v>0.78333333333333299</v>
      </c>
      <c r="I132" s="214">
        <v>0</v>
      </c>
      <c r="J132" s="214">
        <v>0.5</v>
      </c>
      <c r="K132" s="214">
        <v>1</v>
      </c>
      <c r="L132" s="214">
        <v>1</v>
      </c>
      <c r="M132" s="214">
        <v>1</v>
      </c>
      <c r="N132" s="214">
        <v>1</v>
      </c>
      <c r="O132" s="214">
        <v>0</v>
      </c>
      <c r="P132" s="214">
        <v>1</v>
      </c>
      <c r="Q132" s="214">
        <v>0</v>
      </c>
      <c r="R132" s="214">
        <v>0.4</v>
      </c>
      <c r="S132" s="214">
        <v>0.5</v>
      </c>
      <c r="T132" s="215">
        <v>0.8</v>
      </c>
      <c r="U132" s="34"/>
      <c r="V132" s="34"/>
    </row>
    <row r="133" spans="1:22" x14ac:dyDescent="0.2">
      <c r="A133" s="81">
        <v>128</v>
      </c>
      <c r="B133" s="84" t="str">
        <f t="shared" si="3"/>
        <v>North Macedonia</v>
      </c>
      <c r="C133" s="84" t="str">
        <f t="shared" si="4"/>
        <v>MKD</v>
      </c>
      <c r="D133" s="214">
        <f t="shared" si="5"/>
        <v>0.375</v>
      </c>
      <c r="E133" s="81" t="s">
        <v>216</v>
      </c>
      <c r="F133" s="84" t="s">
        <v>215</v>
      </c>
      <c r="G133" s="216">
        <v>0.16666666666666699</v>
      </c>
      <c r="H133" s="214">
        <v>0.58333333333333304</v>
      </c>
      <c r="I133" s="214">
        <v>0</v>
      </c>
      <c r="J133" s="214">
        <v>0.5</v>
      </c>
      <c r="K133" s="214">
        <v>0.5</v>
      </c>
      <c r="L133" s="214">
        <v>1</v>
      </c>
      <c r="M133" s="214">
        <v>0.5</v>
      </c>
      <c r="N133" s="214">
        <v>0.5</v>
      </c>
      <c r="O133" s="214">
        <v>0</v>
      </c>
      <c r="P133" s="214">
        <v>0.5</v>
      </c>
      <c r="Q133" s="214">
        <v>0</v>
      </c>
      <c r="R133" s="214">
        <v>0.4</v>
      </c>
      <c r="S133" s="214">
        <v>0</v>
      </c>
      <c r="T133" s="215">
        <v>0.6</v>
      </c>
      <c r="U133" s="34"/>
      <c r="V133" s="34"/>
    </row>
    <row r="134" spans="1:22" x14ac:dyDescent="0.2">
      <c r="A134" s="81">
        <v>129</v>
      </c>
      <c r="B134" s="84" t="str">
        <f t="shared" si="3"/>
        <v>Mali</v>
      </c>
      <c r="C134" s="84" t="str">
        <f t="shared" si="4"/>
        <v>MLI</v>
      </c>
      <c r="D134" s="214">
        <f t="shared" si="5"/>
        <v>0.26527777777777767</v>
      </c>
      <c r="E134" s="81" t="s">
        <v>218</v>
      </c>
      <c r="F134" s="84" t="s">
        <v>217</v>
      </c>
      <c r="G134" s="216">
        <v>8.3333333333333301E-2</v>
      </c>
      <c r="H134" s="214">
        <v>0.44722222222222202</v>
      </c>
      <c r="I134" s="214">
        <v>0</v>
      </c>
      <c r="J134" s="214">
        <v>0.5</v>
      </c>
      <c r="K134" s="214">
        <v>0</v>
      </c>
      <c r="L134" s="214">
        <v>0.33333333333333298</v>
      </c>
      <c r="M134" s="214">
        <v>0.5</v>
      </c>
      <c r="N134" s="214">
        <v>0.5</v>
      </c>
      <c r="O134" s="214">
        <v>0</v>
      </c>
      <c r="P134" s="214">
        <v>0.75</v>
      </c>
      <c r="Q134" s="214">
        <v>0</v>
      </c>
      <c r="R134" s="214">
        <v>0.4</v>
      </c>
      <c r="S134" s="214">
        <v>0</v>
      </c>
      <c r="T134" s="215">
        <v>0.2</v>
      </c>
      <c r="U134" s="34"/>
      <c r="V134" s="34"/>
    </row>
    <row r="135" spans="1:22" x14ac:dyDescent="0.2">
      <c r="A135" s="81">
        <v>130</v>
      </c>
      <c r="B135" s="84" t="str">
        <f t="shared" ref="B135:B194" si="6">F135</f>
        <v>Malta</v>
      </c>
      <c r="C135" s="84" t="str">
        <f t="shared" ref="C135:C194" si="7">E135</f>
        <v>MLT</v>
      </c>
      <c r="D135" s="214">
        <f t="shared" ref="D135:D194" si="8">AVERAGE(G135:H135)</f>
        <v>0.39583333333333348</v>
      </c>
      <c r="E135" s="81" t="s">
        <v>220</v>
      </c>
      <c r="F135" s="84" t="s">
        <v>219</v>
      </c>
      <c r="G135" s="216">
        <v>0.16666666666666699</v>
      </c>
      <c r="H135" s="214">
        <v>0.625</v>
      </c>
      <c r="I135" s="214">
        <v>0</v>
      </c>
      <c r="J135" s="214">
        <v>0.5</v>
      </c>
      <c r="K135" s="214">
        <v>0.5</v>
      </c>
      <c r="L135" s="214">
        <v>1</v>
      </c>
      <c r="M135" s="214">
        <v>0.5</v>
      </c>
      <c r="N135" s="214">
        <v>0.5</v>
      </c>
      <c r="O135" s="214">
        <v>0</v>
      </c>
      <c r="P135" s="214">
        <v>0.75</v>
      </c>
      <c r="Q135" s="214">
        <v>0</v>
      </c>
      <c r="R135" s="214">
        <v>0.4</v>
      </c>
      <c r="S135" s="214">
        <v>0</v>
      </c>
      <c r="T135" s="215">
        <v>0.6</v>
      </c>
      <c r="U135" s="34"/>
      <c r="V135" s="34"/>
    </row>
    <row r="136" spans="1:22" x14ac:dyDescent="0.2">
      <c r="A136" s="81">
        <v>131</v>
      </c>
      <c r="B136" s="84" t="str">
        <f t="shared" si="6"/>
        <v>Myanmar</v>
      </c>
      <c r="C136" s="84" t="str">
        <f t="shared" si="7"/>
        <v>MMR</v>
      </c>
      <c r="D136" s="214">
        <f t="shared" si="8"/>
        <v>0.26944444444444465</v>
      </c>
      <c r="E136" s="81" t="s">
        <v>222</v>
      </c>
      <c r="F136" s="84" t="s">
        <v>221</v>
      </c>
      <c r="G136" s="216">
        <v>8.3333333333333301E-2</v>
      </c>
      <c r="H136" s="214">
        <v>0.45555555555555599</v>
      </c>
      <c r="I136" s="214">
        <v>0</v>
      </c>
      <c r="J136" s="214">
        <v>0.5</v>
      </c>
      <c r="K136" s="214">
        <v>0</v>
      </c>
      <c r="L136" s="214">
        <v>0.33333333333333298</v>
      </c>
      <c r="M136" s="214">
        <v>0.5</v>
      </c>
      <c r="N136" s="214">
        <v>0.5</v>
      </c>
      <c r="O136" s="214">
        <v>0</v>
      </c>
      <c r="P136" s="214">
        <v>1</v>
      </c>
      <c r="Q136" s="214">
        <v>0</v>
      </c>
      <c r="R136" s="214">
        <v>0.2</v>
      </c>
      <c r="S136" s="214">
        <v>0</v>
      </c>
      <c r="T136" s="215">
        <v>0.2</v>
      </c>
      <c r="U136" s="34"/>
      <c r="V136" s="34"/>
    </row>
    <row r="137" spans="1:22" x14ac:dyDescent="0.2">
      <c r="A137" s="81">
        <v>132</v>
      </c>
      <c r="B137" s="84" t="str">
        <f t="shared" si="6"/>
        <v>Montenegro</v>
      </c>
      <c r="C137" s="84" t="str">
        <f t="shared" si="7"/>
        <v>MNE</v>
      </c>
      <c r="D137" s="214">
        <f t="shared" si="8"/>
        <v>0.39999999999999997</v>
      </c>
      <c r="E137" s="81" t="s">
        <v>224</v>
      </c>
      <c r="F137" s="84" t="s">
        <v>223</v>
      </c>
      <c r="G137" s="216">
        <v>0.16666666666666699</v>
      </c>
      <c r="H137" s="214">
        <v>0.63333333333333297</v>
      </c>
      <c r="I137" s="214">
        <v>0</v>
      </c>
      <c r="J137" s="214">
        <v>0.5</v>
      </c>
      <c r="K137" s="214">
        <v>0.5</v>
      </c>
      <c r="L137" s="214">
        <v>1</v>
      </c>
      <c r="M137" s="214">
        <v>0.5</v>
      </c>
      <c r="N137" s="214">
        <v>0.5</v>
      </c>
      <c r="O137" s="214">
        <v>0</v>
      </c>
      <c r="P137" s="214">
        <v>1</v>
      </c>
      <c r="Q137" s="214">
        <v>0</v>
      </c>
      <c r="R137" s="214">
        <v>0.4</v>
      </c>
      <c r="S137" s="214">
        <v>0</v>
      </c>
      <c r="T137" s="215">
        <v>0.4</v>
      </c>
      <c r="U137" s="34"/>
      <c r="V137" s="34"/>
    </row>
    <row r="138" spans="1:22" x14ac:dyDescent="0.2">
      <c r="A138" s="81">
        <v>133</v>
      </c>
      <c r="B138" s="84" t="str">
        <f t="shared" si="6"/>
        <v>Mongolia</v>
      </c>
      <c r="C138" s="84" t="str">
        <f t="shared" si="7"/>
        <v>MNG</v>
      </c>
      <c r="D138" s="214">
        <f t="shared" si="8"/>
        <v>0.33333333333333348</v>
      </c>
      <c r="E138" s="81" t="s">
        <v>226</v>
      </c>
      <c r="F138" s="84" t="s">
        <v>225</v>
      </c>
      <c r="G138" s="216">
        <v>0.16666666666666699</v>
      </c>
      <c r="H138" s="214">
        <v>0.5</v>
      </c>
      <c r="I138" s="214">
        <v>0</v>
      </c>
      <c r="J138" s="214">
        <v>0</v>
      </c>
      <c r="K138" s="214">
        <v>0.5</v>
      </c>
      <c r="L138" s="214">
        <v>1</v>
      </c>
      <c r="M138" s="214">
        <v>0.5</v>
      </c>
      <c r="N138" s="214">
        <v>0.5</v>
      </c>
      <c r="O138" s="214">
        <v>0</v>
      </c>
      <c r="P138" s="214">
        <v>0.5</v>
      </c>
      <c r="Q138" s="214">
        <v>0</v>
      </c>
      <c r="R138" s="214">
        <v>0.4</v>
      </c>
      <c r="S138" s="214">
        <v>0</v>
      </c>
      <c r="T138" s="215">
        <v>0.6</v>
      </c>
      <c r="U138" s="34"/>
      <c r="V138" s="34"/>
    </row>
    <row r="139" spans="1:22" x14ac:dyDescent="0.2">
      <c r="A139" s="81">
        <v>134</v>
      </c>
      <c r="B139" s="84" t="str">
        <f t="shared" si="6"/>
        <v>Northern Mariana Islands</v>
      </c>
      <c r="C139" s="84" t="str">
        <f t="shared" si="7"/>
        <v>MNP</v>
      </c>
      <c r="D139" s="214">
        <f t="shared" si="8"/>
        <v>0.90833333333333344</v>
      </c>
      <c r="E139" s="81" t="s">
        <v>715</v>
      </c>
      <c r="F139" s="84" t="s">
        <v>753</v>
      </c>
      <c r="G139" s="216">
        <v>1</v>
      </c>
      <c r="H139" s="214">
        <v>0.81666666666666698</v>
      </c>
      <c r="I139" s="214">
        <v>1</v>
      </c>
      <c r="J139" s="214">
        <v>0.5</v>
      </c>
      <c r="K139" s="214">
        <v>1</v>
      </c>
      <c r="L139" s="214">
        <v>1</v>
      </c>
      <c r="M139" s="214">
        <v>1</v>
      </c>
      <c r="N139" s="214">
        <v>1</v>
      </c>
      <c r="O139" s="214">
        <v>1</v>
      </c>
      <c r="P139" s="214">
        <v>1</v>
      </c>
      <c r="Q139" s="214">
        <v>1</v>
      </c>
      <c r="R139" s="214">
        <v>0.6</v>
      </c>
      <c r="S139" s="214">
        <v>1</v>
      </c>
      <c r="T139" s="215">
        <v>0.8</v>
      </c>
      <c r="U139" s="34"/>
      <c r="V139" s="34"/>
    </row>
    <row r="140" spans="1:22" x14ac:dyDescent="0.2">
      <c r="A140" s="81">
        <v>135</v>
      </c>
      <c r="B140" s="84" t="str">
        <f t="shared" si="6"/>
        <v>Mozambique</v>
      </c>
      <c r="C140" s="84" t="str">
        <f t="shared" si="7"/>
        <v>MOZ</v>
      </c>
      <c r="D140" s="214">
        <f t="shared" si="8"/>
        <v>0.18472222222222201</v>
      </c>
      <c r="E140" s="81" t="s">
        <v>228</v>
      </c>
      <c r="F140" s="84" t="s">
        <v>227</v>
      </c>
      <c r="G140" s="216">
        <v>0</v>
      </c>
      <c r="H140" s="214">
        <v>0.36944444444444402</v>
      </c>
      <c r="I140" s="214">
        <v>0</v>
      </c>
      <c r="J140" s="214">
        <v>0</v>
      </c>
      <c r="K140" s="214">
        <v>0</v>
      </c>
      <c r="L140" s="214">
        <v>0.66666666666666696</v>
      </c>
      <c r="M140" s="214">
        <v>0</v>
      </c>
      <c r="N140" s="214">
        <v>0</v>
      </c>
      <c r="O140" s="214">
        <v>0</v>
      </c>
      <c r="P140" s="214">
        <v>0.75</v>
      </c>
      <c r="Q140" s="214">
        <v>0</v>
      </c>
      <c r="R140" s="214">
        <v>0.4</v>
      </c>
      <c r="S140" s="214">
        <v>0</v>
      </c>
      <c r="T140" s="215">
        <v>0.4</v>
      </c>
      <c r="U140" s="34"/>
      <c r="V140" s="34"/>
    </row>
    <row r="141" spans="1:22" x14ac:dyDescent="0.2">
      <c r="A141" s="81">
        <v>136</v>
      </c>
      <c r="B141" s="84" t="str">
        <f t="shared" si="6"/>
        <v>Mauritania</v>
      </c>
      <c r="C141" s="84" t="str">
        <f t="shared" si="7"/>
        <v>MRT</v>
      </c>
      <c r="D141" s="214">
        <f t="shared" si="8"/>
        <v>0.39583333333333348</v>
      </c>
      <c r="E141" s="81" t="s">
        <v>230</v>
      </c>
      <c r="F141" s="84" t="s">
        <v>229</v>
      </c>
      <c r="G141" s="216">
        <v>0.16666666666666699</v>
      </c>
      <c r="H141" s="214">
        <v>0.625</v>
      </c>
      <c r="I141" s="214">
        <v>0</v>
      </c>
      <c r="J141" s="214">
        <v>0.5</v>
      </c>
      <c r="K141" s="214">
        <v>0.5</v>
      </c>
      <c r="L141" s="214">
        <v>1</v>
      </c>
      <c r="M141" s="214">
        <v>0.5</v>
      </c>
      <c r="N141" s="214">
        <v>0.5</v>
      </c>
      <c r="O141" s="214">
        <v>0</v>
      </c>
      <c r="P141" s="214">
        <v>0.75</v>
      </c>
      <c r="Q141" s="214">
        <v>0</v>
      </c>
      <c r="R141" s="214">
        <v>0.4</v>
      </c>
      <c r="S141" s="214">
        <v>0</v>
      </c>
      <c r="T141" s="215">
        <v>0.6</v>
      </c>
      <c r="U141" s="34"/>
      <c r="V141" s="34"/>
    </row>
    <row r="142" spans="1:22" x14ac:dyDescent="0.2">
      <c r="A142" s="81">
        <v>137</v>
      </c>
      <c r="B142" s="84" t="str">
        <f t="shared" si="6"/>
        <v>Mauritius</v>
      </c>
      <c r="C142" s="84" t="str">
        <f t="shared" si="7"/>
        <v>MUS</v>
      </c>
      <c r="D142" s="214">
        <f t="shared" si="8"/>
        <v>0.37916666666666698</v>
      </c>
      <c r="E142" s="81" t="s">
        <v>232</v>
      </c>
      <c r="F142" s="84" t="s">
        <v>231</v>
      </c>
      <c r="G142" s="216">
        <v>0.16666666666666699</v>
      </c>
      <c r="H142" s="214">
        <v>0.59166666666666701</v>
      </c>
      <c r="I142" s="214">
        <v>0</v>
      </c>
      <c r="J142" s="214">
        <v>0.5</v>
      </c>
      <c r="K142" s="214">
        <v>0.5</v>
      </c>
      <c r="L142" s="214">
        <v>1</v>
      </c>
      <c r="M142" s="214">
        <v>0.5</v>
      </c>
      <c r="N142" s="214">
        <v>0.5</v>
      </c>
      <c r="O142" s="214">
        <v>0</v>
      </c>
      <c r="P142" s="214">
        <v>0.75</v>
      </c>
      <c r="Q142" s="214">
        <v>0</v>
      </c>
      <c r="R142" s="214">
        <v>0.4</v>
      </c>
      <c r="S142" s="214">
        <v>0</v>
      </c>
      <c r="T142" s="215">
        <v>0.4</v>
      </c>
      <c r="U142" s="34"/>
      <c r="V142" s="34"/>
    </row>
    <row r="143" spans="1:22" x14ac:dyDescent="0.2">
      <c r="A143" s="81">
        <v>138</v>
      </c>
      <c r="B143" s="84" t="str">
        <f t="shared" si="6"/>
        <v>Malawi</v>
      </c>
      <c r="C143" s="84" t="str">
        <f t="shared" si="7"/>
        <v>MWI</v>
      </c>
      <c r="D143" s="214">
        <f t="shared" si="8"/>
        <v>0.29305555555555562</v>
      </c>
      <c r="E143" s="81" t="s">
        <v>234</v>
      </c>
      <c r="F143" s="84" t="s">
        <v>233</v>
      </c>
      <c r="G143" s="216">
        <v>8.3333333333333301E-2</v>
      </c>
      <c r="H143" s="214">
        <v>0.50277777777777799</v>
      </c>
      <c r="I143" s="214">
        <v>0</v>
      </c>
      <c r="J143" s="214">
        <v>0.5</v>
      </c>
      <c r="K143" s="214">
        <v>0</v>
      </c>
      <c r="L143" s="214">
        <v>0.66666666666666696</v>
      </c>
      <c r="M143" s="214">
        <v>0.5</v>
      </c>
      <c r="N143" s="214">
        <v>0.5</v>
      </c>
      <c r="O143" s="214">
        <v>0</v>
      </c>
      <c r="P143" s="214">
        <v>0.75</v>
      </c>
      <c r="Q143" s="214">
        <v>0</v>
      </c>
      <c r="R143" s="214">
        <v>0.4</v>
      </c>
      <c r="S143" s="214">
        <v>0</v>
      </c>
      <c r="T143" s="215">
        <v>0.2</v>
      </c>
      <c r="U143" s="34"/>
      <c r="V143" s="34"/>
    </row>
    <row r="144" spans="1:22" x14ac:dyDescent="0.2">
      <c r="A144" s="81">
        <v>139</v>
      </c>
      <c r="B144" s="84" t="str">
        <f t="shared" si="6"/>
        <v>Malaysia</v>
      </c>
      <c r="C144" s="84" t="str">
        <f t="shared" si="7"/>
        <v>MYS</v>
      </c>
      <c r="D144" s="214">
        <f t="shared" si="8"/>
        <v>0.22916666666666649</v>
      </c>
      <c r="E144" s="81" t="s">
        <v>236</v>
      </c>
      <c r="F144" s="84" t="s">
        <v>235</v>
      </c>
      <c r="G144" s="216">
        <v>0</v>
      </c>
      <c r="H144" s="214">
        <v>0.45833333333333298</v>
      </c>
      <c r="I144" s="214">
        <v>0</v>
      </c>
      <c r="J144" s="214">
        <v>0.5</v>
      </c>
      <c r="K144" s="214">
        <v>0</v>
      </c>
      <c r="L144" s="214">
        <v>1</v>
      </c>
      <c r="M144" s="214">
        <v>0</v>
      </c>
      <c r="N144" s="214">
        <v>0</v>
      </c>
      <c r="O144" s="214">
        <v>0</v>
      </c>
      <c r="P144" s="214">
        <v>0.25</v>
      </c>
      <c r="Q144" s="214">
        <v>0</v>
      </c>
      <c r="R144" s="214">
        <v>0.4</v>
      </c>
      <c r="S144" s="214">
        <v>0</v>
      </c>
      <c r="T144" s="215">
        <v>0.6</v>
      </c>
      <c r="U144" s="34"/>
      <c r="V144" s="34"/>
    </row>
    <row r="145" spans="1:22" x14ac:dyDescent="0.2">
      <c r="A145" s="81">
        <v>140</v>
      </c>
      <c r="B145" s="84" t="str">
        <f t="shared" si="6"/>
        <v>Namibia</v>
      </c>
      <c r="C145" s="84" t="str">
        <f t="shared" si="7"/>
        <v>NAM</v>
      </c>
      <c r="D145" s="214">
        <f t="shared" si="8"/>
        <v>0.37916666666666698</v>
      </c>
      <c r="E145" s="81" t="s">
        <v>238</v>
      </c>
      <c r="F145" s="84" t="s">
        <v>237</v>
      </c>
      <c r="G145" s="216">
        <v>0.16666666666666699</v>
      </c>
      <c r="H145" s="214">
        <v>0.59166666666666701</v>
      </c>
      <c r="I145" s="214">
        <v>0</v>
      </c>
      <c r="J145" s="214">
        <v>0.5</v>
      </c>
      <c r="K145" s="214">
        <v>0.5</v>
      </c>
      <c r="L145" s="214">
        <v>1</v>
      </c>
      <c r="M145" s="214">
        <v>0.5</v>
      </c>
      <c r="N145" s="214">
        <v>0.5</v>
      </c>
      <c r="O145" s="214">
        <v>0</v>
      </c>
      <c r="P145" s="214">
        <v>0.75</v>
      </c>
      <c r="Q145" s="214">
        <v>0</v>
      </c>
      <c r="R145" s="214">
        <v>0.4</v>
      </c>
      <c r="S145" s="214">
        <v>0</v>
      </c>
      <c r="T145" s="215">
        <v>0.4</v>
      </c>
      <c r="U145" s="34"/>
      <c r="V145" s="34"/>
    </row>
    <row r="146" spans="1:22" x14ac:dyDescent="0.2">
      <c r="A146" s="81">
        <v>141</v>
      </c>
      <c r="B146" s="84" t="str">
        <f t="shared" si="6"/>
        <v>New Caledonia</v>
      </c>
      <c r="C146" s="84" t="str">
        <f t="shared" si="7"/>
        <v>NCL</v>
      </c>
      <c r="D146" s="214">
        <f t="shared" si="8"/>
        <v>0.90833333333333344</v>
      </c>
      <c r="E146" s="81" t="s">
        <v>716</v>
      </c>
      <c r="F146" s="84" t="s">
        <v>754</v>
      </c>
      <c r="G146" s="216">
        <v>1</v>
      </c>
      <c r="H146" s="214">
        <v>0.81666666666666698</v>
      </c>
      <c r="I146" s="214">
        <v>1</v>
      </c>
      <c r="J146" s="214">
        <v>0.5</v>
      </c>
      <c r="K146" s="214">
        <v>1</v>
      </c>
      <c r="L146" s="214">
        <v>1</v>
      </c>
      <c r="M146" s="214">
        <v>1</v>
      </c>
      <c r="N146" s="214">
        <v>1</v>
      </c>
      <c r="O146" s="214">
        <v>1</v>
      </c>
      <c r="P146" s="214">
        <v>1</v>
      </c>
      <c r="Q146" s="214">
        <v>1</v>
      </c>
      <c r="R146" s="214">
        <v>0.6</v>
      </c>
      <c r="S146" s="214">
        <v>1</v>
      </c>
      <c r="T146" s="215">
        <v>0.8</v>
      </c>
      <c r="U146" s="34"/>
      <c r="V146" s="34"/>
    </row>
    <row r="147" spans="1:22" x14ac:dyDescent="0.2">
      <c r="A147" s="81">
        <v>142</v>
      </c>
      <c r="B147" s="84" t="str">
        <f t="shared" si="6"/>
        <v>Niger</v>
      </c>
      <c r="C147" s="84" t="str">
        <f t="shared" si="7"/>
        <v>NER</v>
      </c>
      <c r="D147" s="214">
        <f t="shared" si="8"/>
        <v>0.29305555555555562</v>
      </c>
      <c r="E147" s="81" t="s">
        <v>240</v>
      </c>
      <c r="F147" s="84" t="s">
        <v>239</v>
      </c>
      <c r="G147" s="216">
        <v>8.3333333333333301E-2</v>
      </c>
      <c r="H147" s="214">
        <v>0.50277777777777799</v>
      </c>
      <c r="I147" s="214">
        <v>0</v>
      </c>
      <c r="J147" s="214">
        <v>0.5</v>
      </c>
      <c r="K147" s="214">
        <v>0</v>
      </c>
      <c r="L147" s="214">
        <v>0.66666666666666696</v>
      </c>
      <c r="M147" s="214">
        <v>0.5</v>
      </c>
      <c r="N147" s="214">
        <v>0.5</v>
      </c>
      <c r="O147" s="214">
        <v>0</v>
      </c>
      <c r="P147" s="214">
        <v>0.75</v>
      </c>
      <c r="Q147" s="214">
        <v>0</v>
      </c>
      <c r="R147" s="214">
        <v>0.4</v>
      </c>
      <c r="S147" s="214">
        <v>0</v>
      </c>
      <c r="T147" s="215">
        <v>0.2</v>
      </c>
      <c r="U147" s="34"/>
      <c r="V147" s="34"/>
    </row>
    <row r="148" spans="1:22" x14ac:dyDescent="0.2">
      <c r="A148" s="81">
        <v>143</v>
      </c>
      <c r="B148" s="84" t="str">
        <f t="shared" si="6"/>
        <v>Nigeria</v>
      </c>
      <c r="C148" s="84" t="str">
        <f t="shared" si="7"/>
        <v>NGA</v>
      </c>
      <c r="D148" s="214">
        <f t="shared" si="8"/>
        <v>0.11944444444444451</v>
      </c>
      <c r="E148" s="81" t="s">
        <v>242</v>
      </c>
      <c r="F148" s="84" t="s">
        <v>241</v>
      </c>
      <c r="G148" s="216">
        <v>0</v>
      </c>
      <c r="H148" s="214">
        <v>0.23888888888888901</v>
      </c>
      <c r="I148" s="214">
        <v>0</v>
      </c>
      <c r="J148" s="214">
        <v>0</v>
      </c>
      <c r="K148" s="214">
        <v>0</v>
      </c>
      <c r="L148" s="214">
        <v>0.33333333333333298</v>
      </c>
      <c r="M148" s="214">
        <v>0</v>
      </c>
      <c r="N148" s="214">
        <v>0</v>
      </c>
      <c r="O148" s="214">
        <v>0</v>
      </c>
      <c r="P148" s="214">
        <v>0.5</v>
      </c>
      <c r="Q148" s="214">
        <v>0</v>
      </c>
      <c r="R148" s="214">
        <v>0.4</v>
      </c>
      <c r="S148" s="214">
        <v>0</v>
      </c>
      <c r="T148" s="215">
        <v>0.2</v>
      </c>
      <c r="U148" s="34"/>
      <c r="V148" s="34"/>
    </row>
    <row r="149" spans="1:22" x14ac:dyDescent="0.2">
      <c r="A149" s="81">
        <v>144</v>
      </c>
      <c r="B149" s="84" t="str">
        <f t="shared" si="6"/>
        <v>Nicaragua</v>
      </c>
      <c r="C149" s="84" t="str">
        <f t="shared" si="7"/>
        <v>NIC</v>
      </c>
      <c r="D149" s="214">
        <f t="shared" si="8"/>
        <v>0.27222222222222214</v>
      </c>
      <c r="E149" s="81" t="s">
        <v>244</v>
      </c>
      <c r="F149" s="84" t="s">
        <v>243</v>
      </c>
      <c r="G149" s="216">
        <v>8.3333333333333301E-2</v>
      </c>
      <c r="H149" s="214">
        <v>0.46111111111111103</v>
      </c>
      <c r="I149" s="214">
        <v>0</v>
      </c>
      <c r="J149" s="214">
        <v>0.5</v>
      </c>
      <c r="K149" s="214">
        <v>0</v>
      </c>
      <c r="L149" s="214">
        <v>0.66666666666666696</v>
      </c>
      <c r="M149" s="214">
        <v>0.5</v>
      </c>
      <c r="N149" s="214">
        <v>0.5</v>
      </c>
      <c r="O149" s="214">
        <v>0</v>
      </c>
      <c r="P149" s="214">
        <v>0.5</v>
      </c>
      <c r="Q149" s="214">
        <v>0</v>
      </c>
      <c r="R149" s="214">
        <v>0.2</v>
      </c>
      <c r="S149" s="214">
        <v>0</v>
      </c>
      <c r="T149" s="215">
        <v>0.4</v>
      </c>
      <c r="U149" s="34"/>
      <c r="V149" s="34"/>
    </row>
    <row r="150" spans="1:22" x14ac:dyDescent="0.2">
      <c r="A150" s="81">
        <v>145</v>
      </c>
      <c r="B150" s="84" t="str">
        <f t="shared" si="6"/>
        <v>Netherlands</v>
      </c>
      <c r="C150" s="84" t="str">
        <f t="shared" si="7"/>
        <v>NLD</v>
      </c>
      <c r="D150" s="214">
        <f t="shared" si="8"/>
        <v>0.33750000000000013</v>
      </c>
      <c r="E150" s="81" t="s">
        <v>246</v>
      </c>
      <c r="F150" s="84" t="s">
        <v>245</v>
      </c>
      <c r="G150" s="216">
        <v>8.3333333333333301E-2</v>
      </c>
      <c r="H150" s="214">
        <v>0.59166666666666701</v>
      </c>
      <c r="I150" s="214">
        <v>0</v>
      </c>
      <c r="J150" s="214">
        <v>0.5</v>
      </c>
      <c r="K150" s="214">
        <v>0</v>
      </c>
      <c r="L150" s="214">
        <v>1</v>
      </c>
      <c r="M150" s="214">
        <v>0.5</v>
      </c>
      <c r="N150" s="214">
        <v>0.5</v>
      </c>
      <c r="O150" s="214">
        <v>0</v>
      </c>
      <c r="P150" s="214">
        <v>0.75</v>
      </c>
      <c r="Q150" s="214">
        <v>0</v>
      </c>
      <c r="R150" s="214">
        <v>0.2</v>
      </c>
      <c r="S150" s="214">
        <v>0</v>
      </c>
      <c r="T150" s="215">
        <v>0.6</v>
      </c>
      <c r="U150" s="34"/>
      <c r="V150" s="34"/>
    </row>
    <row r="151" spans="1:22" x14ac:dyDescent="0.2">
      <c r="A151" s="81">
        <v>146</v>
      </c>
      <c r="B151" s="84" t="str">
        <f t="shared" si="6"/>
        <v>Norway</v>
      </c>
      <c r="C151" s="84" t="str">
        <f t="shared" si="7"/>
        <v>NOR</v>
      </c>
      <c r="D151" s="214">
        <f t="shared" si="8"/>
        <v>0.35416666666666663</v>
      </c>
      <c r="E151" s="81" t="s">
        <v>248</v>
      </c>
      <c r="F151" s="84" t="s">
        <v>247</v>
      </c>
      <c r="G151" s="216">
        <v>8.3333333333333301E-2</v>
      </c>
      <c r="H151" s="214">
        <v>0.625</v>
      </c>
      <c r="I151" s="214">
        <v>0</v>
      </c>
      <c r="J151" s="214">
        <v>0.5</v>
      </c>
      <c r="K151" s="214">
        <v>0</v>
      </c>
      <c r="L151" s="214">
        <v>1</v>
      </c>
      <c r="M151" s="214">
        <v>0.5</v>
      </c>
      <c r="N151" s="214">
        <v>0.5</v>
      </c>
      <c r="O151" s="214">
        <v>0</v>
      </c>
      <c r="P151" s="214">
        <v>0.75</v>
      </c>
      <c r="Q151" s="214">
        <v>0</v>
      </c>
      <c r="R151" s="214">
        <v>0.4</v>
      </c>
      <c r="S151" s="214">
        <v>0</v>
      </c>
      <c r="T151" s="215">
        <v>0.6</v>
      </c>
      <c r="U151" s="34"/>
      <c r="V151" s="34"/>
    </row>
    <row r="152" spans="1:22" x14ac:dyDescent="0.2">
      <c r="A152" s="81">
        <v>147</v>
      </c>
      <c r="B152" s="84" t="str">
        <f t="shared" si="6"/>
        <v>Nepal</v>
      </c>
      <c r="C152" s="84" t="str">
        <f t="shared" si="7"/>
        <v>NPL</v>
      </c>
      <c r="D152" s="214">
        <f t="shared" si="8"/>
        <v>0.33333333333333315</v>
      </c>
      <c r="E152" s="81" t="s">
        <v>250</v>
      </c>
      <c r="F152" s="84" t="s">
        <v>249</v>
      </c>
      <c r="G152" s="216">
        <v>8.3333333333333301E-2</v>
      </c>
      <c r="H152" s="214">
        <v>0.58333333333333304</v>
      </c>
      <c r="I152" s="214">
        <v>0</v>
      </c>
      <c r="J152" s="214">
        <v>0</v>
      </c>
      <c r="K152" s="214">
        <v>0</v>
      </c>
      <c r="L152" s="214">
        <v>1</v>
      </c>
      <c r="M152" s="214">
        <v>0.5</v>
      </c>
      <c r="N152" s="214">
        <v>0.5</v>
      </c>
      <c r="O152" s="214">
        <v>0</v>
      </c>
      <c r="P152" s="214">
        <v>1</v>
      </c>
      <c r="Q152" s="214">
        <v>0</v>
      </c>
      <c r="R152" s="214">
        <v>0.4</v>
      </c>
      <c r="S152" s="214">
        <v>0</v>
      </c>
      <c r="T152" s="215">
        <v>0.6</v>
      </c>
      <c r="U152" s="34"/>
      <c r="V152" s="34"/>
    </row>
    <row r="153" spans="1:22" x14ac:dyDescent="0.2">
      <c r="A153" s="81">
        <v>148</v>
      </c>
      <c r="B153" s="84" t="str">
        <f t="shared" si="6"/>
        <v>Nauru</v>
      </c>
      <c r="C153" s="84" t="str">
        <f t="shared" si="7"/>
        <v>NRU</v>
      </c>
      <c r="D153" s="214">
        <f t="shared" si="8"/>
        <v>0.6</v>
      </c>
      <c r="E153" s="81" t="s">
        <v>252</v>
      </c>
      <c r="F153" s="84" t="s">
        <v>251</v>
      </c>
      <c r="G153" s="216">
        <v>0.41666666666666702</v>
      </c>
      <c r="H153" s="214">
        <v>0.78333333333333299</v>
      </c>
      <c r="I153" s="214">
        <v>0</v>
      </c>
      <c r="J153" s="214">
        <v>0.5</v>
      </c>
      <c r="K153" s="214">
        <v>1</v>
      </c>
      <c r="L153" s="214">
        <v>1</v>
      </c>
      <c r="M153" s="214">
        <v>1</v>
      </c>
      <c r="N153" s="214">
        <v>1</v>
      </c>
      <c r="O153" s="214">
        <v>0</v>
      </c>
      <c r="P153" s="214">
        <v>1</v>
      </c>
      <c r="Q153" s="214">
        <v>0</v>
      </c>
      <c r="R153" s="214">
        <v>0.4</v>
      </c>
      <c r="S153" s="214">
        <v>0.5</v>
      </c>
      <c r="T153" s="215">
        <v>0.8</v>
      </c>
      <c r="U153" s="34"/>
      <c r="V153" s="34"/>
    </row>
    <row r="154" spans="1:22" x14ac:dyDescent="0.2">
      <c r="A154" s="81">
        <v>149</v>
      </c>
      <c r="B154" s="84" t="str">
        <f t="shared" si="6"/>
        <v>New Zealand</v>
      </c>
      <c r="C154" s="84" t="str">
        <f t="shared" si="7"/>
        <v>NZL</v>
      </c>
      <c r="D154" s="214">
        <f t="shared" si="8"/>
        <v>0.35416666666666663</v>
      </c>
      <c r="E154" s="81" t="s">
        <v>254</v>
      </c>
      <c r="F154" s="84" t="s">
        <v>253</v>
      </c>
      <c r="G154" s="216">
        <v>8.3333333333333301E-2</v>
      </c>
      <c r="H154" s="214">
        <v>0.625</v>
      </c>
      <c r="I154" s="214">
        <v>0</v>
      </c>
      <c r="J154" s="214">
        <v>0.5</v>
      </c>
      <c r="K154" s="214">
        <v>0</v>
      </c>
      <c r="L154" s="214">
        <v>1</v>
      </c>
      <c r="M154" s="214">
        <v>0.5</v>
      </c>
      <c r="N154" s="214">
        <v>0.5</v>
      </c>
      <c r="O154" s="214">
        <v>0</v>
      </c>
      <c r="P154" s="214">
        <v>0.75</v>
      </c>
      <c r="Q154" s="214">
        <v>0</v>
      </c>
      <c r="R154" s="214">
        <v>0.4</v>
      </c>
      <c r="S154" s="214">
        <v>0</v>
      </c>
      <c r="T154" s="215">
        <v>0.6</v>
      </c>
      <c r="U154" s="34"/>
      <c r="V154" s="34"/>
    </row>
    <row r="155" spans="1:22" x14ac:dyDescent="0.2">
      <c r="A155" s="81">
        <v>150</v>
      </c>
      <c r="B155" s="84" t="str">
        <f t="shared" si="6"/>
        <v>Oman</v>
      </c>
      <c r="C155" s="84" t="str">
        <f t="shared" si="7"/>
        <v>OMN</v>
      </c>
      <c r="D155" s="214">
        <f t="shared" si="8"/>
        <v>0.37500000000000011</v>
      </c>
      <c r="E155" s="81" t="s">
        <v>256</v>
      </c>
      <c r="F155" s="84" t="s">
        <v>255</v>
      </c>
      <c r="G155" s="216">
        <v>8.3333333333333301E-2</v>
      </c>
      <c r="H155" s="214">
        <v>0.66666666666666696</v>
      </c>
      <c r="I155" s="214">
        <v>0</v>
      </c>
      <c r="J155" s="214">
        <v>0.5</v>
      </c>
      <c r="K155" s="214">
        <v>0</v>
      </c>
      <c r="L155" s="214">
        <v>1</v>
      </c>
      <c r="M155" s="214">
        <v>0.5</v>
      </c>
      <c r="N155" s="214">
        <v>0.5</v>
      </c>
      <c r="O155" s="214">
        <v>0</v>
      </c>
      <c r="P155" s="214">
        <v>1</v>
      </c>
      <c r="Q155" s="214">
        <v>0</v>
      </c>
      <c r="R155" s="214">
        <v>0.4</v>
      </c>
      <c r="S155" s="214">
        <v>0</v>
      </c>
      <c r="T155" s="215">
        <v>0.6</v>
      </c>
      <c r="U155" s="34"/>
      <c r="V155" s="34"/>
    </row>
    <row r="156" spans="1:22" x14ac:dyDescent="0.2">
      <c r="A156" s="81">
        <v>151</v>
      </c>
      <c r="B156" s="84" t="str">
        <f t="shared" si="6"/>
        <v>Pakistan</v>
      </c>
      <c r="C156" s="84" t="str">
        <f t="shared" si="7"/>
        <v>PAK</v>
      </c>
      <c r="D156" s="214">
        <f t="shared" si="8"/>
        <v>0.15138888888888899</v>
      </c>
      <c r="E156" s="81" t="s">
        <v>258</v>
      </c>
      <c r="F156" s="84" t="s">
        <v>257</v>
      </c>
      <c r="G156" s="216">
        <v>0</v>
      </c>
      <c r="H156" s="214">
        <v>0.30277777777777798</v>
      </c>
      <c r="I156" s="214">
        <v>0</v>
      </c>
      <c r="J156" s="214">
        <v>0.5</v>
      </c>
      <c r="K156" s="214">
        <v>0</v>
      </c>
      <c r="L156" s="214">
        <v>0.66666666666666696</v>
      </c>
      <c r="M156" s="214">
        <v>0</v>
      </c>
      <c r="N156" s="214">
        <v>0</v>
      </c>
      <c r="O156" s="214">
        <v>0</v>
      </c>
      <c r="P156" s="214">
        <v>0.25</v>
      </c>
      <c r="Q156" s="214">
        <v>0</v>
      </c>
      <c r="R156" s="214">
        <v>0.2</v>
      </c>
      <c r="S156" s="214">
        <v>0</v>
      </c>
      <c r="T156" s="215">
        <v>0.2</v>
      </c>
      <c r="U156" s="34"/>
      <c r="V156" s="34"/>
    </row>
    <row r="157" spans="1:22" x14ac:dyDescent="0.2">
      <c r="A157" s="81">
        <v>152</v>
      </c>
      <c r="B157" s="84" t="str">
        <f t="shared" si="6"/>
        <v>Panama</v>
      </c>
      <c r="C157" s="84" t="str">
        <f t="shared" si="7"/>
        <v>PAN</v>
      </c>
      <c r="D157" s="214">
        <f t="shared" si="8"/>
        <v>0.28333333333333316</v>
      </c>
      <c r="E157" s="81" t="s">
        <v>260</v>
      </c>
      <c r="F157" s="84" t="s">
        <v>259</v>
      </c>
      <c r="G157" s="216">
        <v>8.3333333333333301E-2</v>
      </c>
      <c r="H157" s="214">
        <v>0.483333333333333</v>
      </c>
      <c r="I157" s="214">
        <v>0</v>
      </c>
      <c r="J157" s="214">
        <v>0.5</v>
      </c>
      <c r="K157" s="214">
        <v>0</v>
      </c>
      <c r="L157" s="214">
        <v>1</v>
      </c>
      <c r="M157" s="214">
        <v>0.5</v>
      </c>
      <c r="N157" s="214">
        <v>0.5</v>
      </c>
      <c r="O157" s="214">
        <v>0</v>
      </c>
      <c r="P157" s="214">
        <v>0.5</v>
      </c>
      <c r="Q157" s="214">
        <v>0</v>
      </c>
      <c r="R157" s="214">
        <v>0.2</v>
      </c>
      <c r="S157" s="214">
        <v>0</v>
      </c>
      <c r="T157" s="215">
        <v>0.2</v>
      </c>
      <c r="U157" s="34"/>
      <c r="V157" s="34"/>
    </row>
    <row r="158" spans="1:22" x14ac:dyDescent="0.2">
      <c r="A158" s="81">
        <v>153</v>
      </c>
      <c r="B158" s="84" t="str">
        <f t="shared" si="6"/>
        <v>Peru</v>
      </c>
      <c r="C158" s="84" t="str">
        <f t="shared" si="7"/>
        <v>PER</v>
      </c>
      <c r="D158" s="214">
        <f t="shared" si="8"/>
        <v>0.1791666666666665</v>
      </c>
      <c r="E158" s="81" t="s">
        <v>262</v>
      </c>
      <c r="F158" s="84" t="s">
        <v>261</v>
      </c>
      <c r="G158" s="216">
        <v>0</v>
      </c>
      <c r="H158" s="214">
        <v>0.358333333333333</v>
      </c>
      <c r="I158" s="214">
        <v>0</v>
      </c>
      <c r="J158" s="214">
        <v>0.5</v>
      </c>
      <c r="K158" s="214">
        <v>0</v>
      </c>
      <c r="L158" s="214">
        <v>1</v>
      </c>
      <c r="M158" s="214">
        <v>0</v>
      </c>
      <c r="N158" s="214">
        <v>0</v>
      </c>
      <c r="O158" s="214">
        <v>0</v>
      </c>
      <c r="P158" s="214">
        <v>0.25</v>
      </c>
      <c r="Q158" s="214">
        <v>0</v>
      </c>
      <c r="R158" s="214">
        <v>0.2</v>
      </c>
      <c r="S158" s="214">
        <v>0</v>
      </c>
      <c r="T158" s="215">
        <v>0.2</v>
      </c>
      <c r="U158" s="34"/>
      <c r="V158" s="34"/>
    </row>
    <row r="159" spans="1:22" x14ac:dyDescent="0.2">
      <c r="A159" s="81">
        <v>154</v>
      </c>
      <c r="B159" s="84" t="str">
        <f t="shared" si="6"/>
        <v>Philippines</v>
      </c>
      <c r="C159" s="84" t="str">
        <f t="shared" si="7"/>
        <v>PHL</v>
      </c>
      <c r="D159" s="214">
        <f t="shared" si="8"/>
        <v>0.26250000000000012</v>
      </c>
      <c r="E159" s="81" t="s">
        <v>264</v>
      </c>
      <c r="F159" s="84" t="s">
        <v>263</v>
      </c>
      <c r="G159" s="216">
        <v>8.3333333333333301E-2</v>
      </c>
      <c r="H159" s="214">
        <v>0.44166666666666698</v>
      </c>
      <c r="I159" s="214">
        <v>0</v>
      </c>
      <c r="J159" s="214">
        <v>0.5</v>
      </c>
      <c r="K159" s="214">
        <v>0</v>
      </c>
      <c r="L159" s="214">
        <v>1</v>
      </c>
      <c r="M159" s="214">
        <v>0.5</v>
      </c>
      <c r="N159" s="214">
        <v>0.5</v>
      </c>
      <c r="O159" s="214">
        <v>0</v>
      </c>
      <c r="P159" s="214">
        <v>0.25</v>
      </c>
      <c r="Q159" s="214">
        <v>0</v>
      </c>
      <c r="R159" s="214">
        <v>0.2</v>
      </c>
      <c r="S159" s="214">
        <v>0</v>
      </c>
      <c r="T159" s="215">
        <v>0.2</v>
      </c>
      <c r="U159" s="34"/>
      <c r="V159" s="34"/>
    </row>
    <row r="160" spans="1:22" x14ac:dyDescent="0.2">
      <c r="A160" s="81">
        <v>155</v>
      </c>
      <c r="B160" s="84" t="str">
        <f t="shared" si="6"/>
        <v>Palau</v>
      </c>
      <c r="C160" s="84" t="str">
        <f t="shared" si="7"/>
        <v>PLW</v>
      </c>
      <c r="D160" s="214">
        <f t="shared" si="8"/>
        <v>0.6</v>
      </c>
      <c r="E160" s="81" t="s">
        <v>266</v>
      </c>
      <c r="F160" s="84" t="s">
        <v>265</v>
      </c>
      <c r="G160" s="216">
        <v>0.41666666666666702</v>
      </c>
      <c r="H160" s="214">
        <v>0.78333333333333299</v>
      </c>
      <c r="I160" s="214">
        <v>0</v>
      </c>
      <c r="J160" s="214">
        <v>0.5</v>
      </c>
      <c r="K160" s="214">
        <v>1</v>
      </c>
      <c r="L160" s="214">
        <v>1</v>
      </c>
      <c r="M160" s="214">
        <v>1</v>
      </c>
      <c r="N160" s="214">
        <v>1</v>
      </c>
      <c r="O160" s="214">
        <v>0</v>
      </c>
      <c r="P160" s="214">
        <v>1</v>
      </c>
      <c r="Q160" s="214">
        <v>0</v>
      </c>
      <c r="R160" s="214">
        <v>0.4</v>
      </c>
      <c r="S160" s="214">
        <v>0.5</v>
      </c>
      <c r="T160" s="215">
        <v>0.8</v>
      </c>
      <c r="U160" s="34"/>
      <c r="V160" s="34"/>
    </row>
    <row r="161" spans="1:22" x14ac:dyDescent="0.2">
      <c r="A161" s="81">
        <v>156</v>
      </c>
      <c r="B161" s="84" t="str">
        <f t="shared" si="6"/>
        <v>Papua New Guinea</v>
      </c>
      <c r="C161" s="84" t="str">
        <f t="shared" si="7"/>
        <v>PNG</v>
      </c>
      <c r="D161" s="214">
        <f t="shared" si="8"/>
        <v>0.28333333333333316</v>
      </c>
      <c r="E161" s="81" t="s">
        <v>268</v>
      </c>
      <c r="F161" s="84" t="s">
        <v>267</v>
      </c>
      <c r="G161" s="216">
        <v>8.3333333333333301E-2</v>
      </c>
      <c r="H161" s="214">
        <v>0.483333333333333</v>
      </c>
      <c r="I161" s="214">
        <v>0</v>
      </c>
      <c r="J161" s="214">
        <v>0.5</v>
      </c>
      <c r="K161" s="214">
        <v>0.5</v>
      </c>
      <c r="L161" s="214">
        <v>1</v>
      </c>
      <c r="M161" s="214">
        <v>0</v>
      </c>
      <c r="N161" s="214">
        <v>0</v>
      </c>
      <c r="O161" s="214">
        <v>0</v>
      </c>
      <c r="P161" s="214">
        <v>1</v>
      </c>
      <c r="Q161" s="214">
        <v>0</v>
      </c>
      <c r="R161" s="214">
        <v>0.2</v>
      </c>
      <c r="S161" s="214">
        <v>0</v>
      </c>
      <c r="T161" s="215">
        <v>0.2</v>
      </c>
      <c r="U161" s="34"/>
      <c r="V161" s="34"/>
    </row>
    <row r="162" spans="1:22" x14ac:dyDescent="0.2">
      <c r="A162" s="81">
        <v>157</v>
      </c>
      <c r="B162" s="84" t="str">
        <f t="shared" si="6"/>
        <v>Poland</v>
      </c>
      <c r="C162" s="84" t="str">
        <f t="shared" si="7"/>
        <v>POL</v>
      </c>
      <c r="D162" s="214">
        <f t="shared" si="8"/>
        <v>0.29583333333333311</v>
      </c>
      <c r="E162" s="81" t="s">
        <v>270</v>
      </c>
      <c r="F162" s="84" t="s">
        <v>269</v>
      </c>
      <c r="G162" s="216">
        <v>8.3333333333333301E-2</v>
      </c>
      <c r="H162" s="214">
        <v>0.50833333333333297</v>
      </c>
      <c r="I162" s="214">
        <v>0</v>
      </c>
      <c r="J162" s="214">
        <v>0.5</v>
      </c>
      <c r="K162" s="214">
        <v>0</v>
      </c>
      <c r="L162" s="214">
        <v>1</v>
      </c>
      <c r="M162" s="214">
        <v>0.5</v>
      </c>
      <c r="N162" s="214">
        <v>0.5</v>
      </c>
      <c r="O162" s="214">
        <v>0</v>
      </c>
      <c r="P162" s="214">
        <v>0.25</v>
      </c>
      <c r="Q162" s="214">
        <v>0</v>
      </c>
      <c r="R162" s="214">
        <v>0.4</v>
      </c>
      <c r="S162" s="214">
        <v>0</v>
      </c>
      <c r="T162" s="215">
        <v>0.4</v>
      </c>
      <c r="U162" s="34"/>
      <c r="V162" s="34"/>
    </row>
    <row r="163" spans="1:22" x14ac:dyDescent="0.2">
      <c r="A163" s="81">
        <v>158</v>
      </c>
      <c r="B163" s="84" t="str">
        <f t="shared" si="6"/>
        <v>Puerto Rico</v>
      </c>
      <c r="C163" s="84" t="str">
        <f t="shared" si="7"/>
        <v>PRI</v>
      </c>
      <c r="D163" s="214">
        <f t="shared" si="8"/>
        <v>0.71250000000000002</v>
      </c>
      <c r="E163" s="81" t="s">
        <v>717</v>
      </c>
      <c r="F163" s="84" t="s">
        <v>755</v>
      </c>
      <c r="G163" s="216">
        <v>0.83333333333333304</v>
      </c>
      <c r="H163" s="214">
        <v>0.59166666666666701</v>
      </c>
      <c r="I163" s="214">
        <v>1</v>
      </c>
      <c r="J163" s="214">
        <v>0.5</v>
      </c>
      <c r="K163" s="214">
        <v>0.5</v>
      </c>
      <c r="L163" s="214">
        <v>1</v>
      </c>
      <c r="M163" s="214">
        <v>0.5</v>
      </c>
      <c r="N163" s="214">
        <v>0.5</v>
      </c>
      <c r="O163" s="214">
        <v>1</v>
      </c>
      <c r="P163" s="214">
        <v>0.75</v>
      </c>
      <c r="Q163" s="214">
        <v>1</v>
      </c>
      <c r="R163" s="214">
        <v>0.6</v>
      </c>
      <c r="S163" s="214">
        <v>1</v>
      </c>
      <c r="T163" s="215">
        <v>0.2</v>
      </c>
      <c r="U163" s="34"/>
      <c r="V163" s="34"/>
    </row>
    <row r="164" spans="1:22" x14ac:dyDescent="0.2">
      <c r="A164" s="81">
        <v>159</v>
      </c>
      <c r="B164" s="84" t="str">
        <f t="shared" si="6"/>
        <v>Korea, Dem. People's Rep.</v>
      </c>
      <c r="C164" s="84" t="str">
        <f t="shared" si="7"/>
        <v>PRK</v>
      </c>
      <c r="D164" s="214">
        <f t="shared" si="8"/>
        <v>0.39999999999999997</v>
      </c>
      <c r="E164" s="81" t="s">
        <v>271</v>
      </c>
      <c r="F164" s="84" t="s">
        <v>756</v>
      </c>
      <c r="G164" s="216">
        <v>0.16666666666666699</v>
      </c>
      <c r="H164" s="214">
        <v>0.63333333333333297</v>
      </c>
      <c r="I164" s="214">
        <v>0</v>
      </c>
      <c r="J164" s="214">
        <v>0.5</v>
      </c>
      <c r="K164" s="214">
        <v>0.5</v>
      </c>
      <c r="L164" s="214">
        <v>1</v>
      </c>
      <c r="M164" s="214">
        <v>0.5</v>
      </c>
      <c r="N164" s="214">
        <v>0.5</v>
      </c>
      <c r="O164" s="214">
        <v>0</v>
      </c>
      <c r="P164" s="214">
        <v>1</v>
      </c>
      <c r="Q164" s="214">
        <v>0</v>
      </c>
      <c r="R164" s="214">
        <v>0.4</v>
      </c>
      <c r="S164" s="214">
        <v>0</v>
      </c>
      <c r="T164" s="215">
        <v>0.4</v>
      </c>
      <c r="U164" s="34"/>
      <c r="V164" s="34"/>
    </row>
    <row r="165" spans="1:22" x14ac:dyDescent="0.2">
      <c r="A165" s="81">
        <v>160</v>
      </c>
      <c r="B165" s="84" t="str">
        <f t="shared" si="6"/>
        <v>Portugal</v>
      </c>
      <c r="C165" s="84" t="str">
        <f t="shared" si="7"/>
        <v>PRT</v>
      </c>
      <c r="D165" s="214">
        <f t="shared" si="8"/>
        <v>0.33750000000000013</v>
      </c>
      <c r="E165" s="81" t="s">
        <v>273</v>
      </c>
      <c r="F165" s="84" t="s">
        <v>272</v>
      </c>
      <c r="G165" s="216">
        <v>8.3333333333333301E-2</v>
      </c>
      <c r="H165" s="214">
        <v>0.59166666666666701</v>
      </c>
      <c r="I165" s="214">
        <v>0</v>
      </c>
      <c r="J165" s="214">
        <v>0.5</v>
      </c>
      <c r="K165" s="214">
        <v>0</v>
      </c>
      <c r="L165" s="214">
        <v>1</v>
      </c>
      <c r="M165" s="214">
        <v>0.5</v>
      </c>
      <c r="N165" s="214">
        <v>0.5</v>
      </c>
      <c r="O165" s="214">
        <v>0</v>
      </c>
      <c r="P165" s="214">
        <v>0.75</v>
      </c>
      <c r="Q165" s="214">
        <v>0</v>
      </c>
      <c r="R165" s="214">
        <v>0.2</v>
      </c>
      <c r="S165" s="214">
        <v>0</v>
      </c>
      <c r="T165" s="215">
        <v>0.6</v>
      </c>
      <c r="U165" s="34"/>
      <c r="V165" s="34"/>
    </row>
    <row r="166" spans="1:22" x14ac:dyDescent="0.2">
      <c r="A166" s="81">
        <v>161</v>
      </c>
      <c r="B166" s="84" t="str">
        <f t="shared" si="6"/>
        <v>Paraguay</v>
      </c>
      <c r="C166" s="84" t="str">
        <f t="shared" si="7"/>
        <v>PRY</v>
      </c>
      <c r="D166" s="214">
        <f t="shared" si="8"/>
        <v>0.28333333333333316</v>
      </c>
      <c r="E166" s="81" t="s">
        <v>275</v>
      </c>
      <c r="F166" s="84" t="s">
        <v>274</v>
      </c>
      <c r="G166" s="216">
        <v>8.3333333333333301E-2</v>
      </c>
      <c r="H166" s="214">
        <v>0.483333333333333</v>
      </c>
      <c r="I166" s="214">
        <v>0</v>
      </c>
      <c r="J166" s="214">
        <v>0.5</v>
      </c>
      <c r="K166" s="214">
        <v>0</v>
      </c>
      <c r="L166" s="214">
        <v>1</v>
      </c>
      <c r="M166" s="214">
        <v>0.5</v>
      </c>
      <c r="N166" s="214">
        <v>0.5</v>
      </c>
      <c r="O166" s="214">
        <v>0</v>
      </c>
      <c r="P166" s="214">
        <v>0.5</v>
      </c>
      <c r="Q166" s="214">
        <v>0</v>
      </c>
      <c r="R166" s="214">
        <v>0.2</v>
      </c>
      <c r="S166" s="214">
        <v>0</v>
      </c>
      <c r="T166" s="215">
        <v>0.2</v>
      </c>
      <c r="U166" s="34"/>
      <c r="V166" s="34"/>
    </row>
    <row r="167" spans="1:22" x14ac:dyDescent="0.2">
      <c r="A167" s="81">
        <v>162</v>
      </c>
      <c r="B167" s="84" t="str">
        <f t="shared" si="6"/>
        <v>West Bank and Gaza</v>
      </c>
      <c r="C167" s="84" t="str">
        <f t="shared" si="7"/>
        <v>PSE</v>
      </c>
      <c r="D167" s="214">
        <f t="shared" si="8"/>
        <v>0.46250000000000002</v>
      </c>
      <c r="E167" s="81" t="s">
        <v>718</v>
      </c>
      <c r="F167" s="84" t="s">
        <v>757</v>
      </c>
      <c r="G167" s="216">
        <v>0.33333333333333298</v>
      </c>
      <c r="H167" s="214">
        <v>0.59166666666666701</v>
      </c>
      <c r="I167" s="214">
        <v>1</v>
      </c>
      <c r="J167" s="214">
        <v>0.5</v>
      </c>
      <c r="K167" s="214">
        <v>0.5</v>
      </c>
      <c r="L167" s="214">
        <v>1</v>
      </c>
      <c r="M167" s="214">
        <v>0.5</v>
      </c>
      <c r="N167" s="214">
        <v>0.5</v>
      </c>
      <c r="O167" s="214">
        <v>0</v>
      </c>
      <c r="P167" s="214">
        <v>0.75</v>
      </c>
      <c r="Q167" s="214">
        <v>0</v>
      </c>
      <c r="R167" s="214">
        <v>0.6</v>
      </c>
      <c r="S167" s="214">
        <v>0</v>
      </c>
      <c r="T167" s="215">
        <v>0.2</v>
      </c>
      <c r="U167" s="34"/>
      <c r="V167" s="34"/>
    </row>
    <row r="168" spans="1:22" x14ac:dyDescent="0.2">
      <c r="A168" s="81">
        <v>163</v>
      </c>
      <c r="B168" s="84" t="str">
        <f t="shared" si="6"/>
        <v>French Polynesia</v>
      </c>
      <c r="C168" s="84" t="str">
        <f t="shared" si="7"/>
        <v>PYF</v>
      </c>
      <c r="D168" s="214">
        <f t="shared" si="8"/>
        <v>0.90833333333333344</v>
      </c>
      <c r="E168" s="81" t="s">
        <v>719</v>
      </c>
      <c r="F168" s="84" t="s">
        <v>758</v>
      </c>
      <c r="G168" s="216">
        <v>1</v>
      </c>
      <c r="H168" s="214">
        <v>0.81666666666666698</v>
      </c>
      <c r="I168" s="214">
        <v>1</v>
      </c>
      <c r="J168" s="214">
        <v>0.5</v>
      </c>
      <c r="K168" s="214">
        <v>1</v>
      </c>
      <c r="L168" s="214">
        <v>1</v>
      </c>
      <c r="M168" s="214">
        <v>1</v>
      </c>
      <c r="N168" s="214">
        <v>1</v>
      </c>
      <c r="O168" s="214">
        <v>1</v>
      </c>
      <c r="P168" s="214">
        <v>1</v>
      </c>
      <c r="Q168" s="214">
        <v>1</v>
      </c>
      <c r="R168" s="214">
        <v>0.6</v>
      </c>
      <c r="S168" s="214">
        <v>1</v>
      </c>
      <c r="T168" s="215">
        <v>0.8</v>
      </c>
      <c r="U168" s="34"/>
      <c r="V168" s="34"/>
    </row>
    <row r="169" spans="1:22" x14ac:dyDescent="0.2">
      <c r="A169" s="81">
        <v>164</v>
      </c>
      <c r="B169" s="84" t="str">
        <f t="shared" si="6"/>
        <v>Qatar</v>
      </c>
      <c r="C169" s="84" t="str">
        <f t="shared" si="7"/>
        <v>QAT</v>
      </c>
      <c r="D169" s="214">
        <f t="shared" si="8"/>
        <v>0.35416666666666663</v>
      </c>
      <c r="E169" s="81" t="s">
        <v>277</v>
      </c>
      <c r="F169" s="84" t="s">
        <v>276</v>
      </c>
      <c r="G169" s="216">
        <v>8.3333333333333301E-2</v>
      </c>
      <c r="H169" s="214">
        <v>0.625</v>
      </c>
      <c r="I169" s="214">
        <v>0</v>
      </c>
      <c r="J169" s="214">
        <v>0.5</v>
      </c>
      <c r="K169" s="214">
        <v>0</v>
      </c>
      <c r="L169" s="214">
        <v>1</v>
      </c>
      <c r="M169" s="214">
        <v>0.5</v>
      </c>
      <c r="N169" s="214">
        <v>0.5</v>
      </c>
      <c r="O169" s="214">
        <v>0</v>
      </c>
      <c r="P169" s="214">
        <v>0.75</v>
      </c>
      <c r="Q169" s="214">
        <v>0</v>
      </c>
      <c r="R169" s="214">
        <v>0.4</v>
      </c>
      <c r="S169" s="214">
        <v>0</v>
      </c>
      <c r="T169" s="215">
        <v>0.6</v>
      </c>
      <c r="U169" s="34"/>
      <c r="V169" s="34"/>
    </row>
    <row r="170" spans="1:22" x14ac:dyDescent="0.2">
      <c r="A170" s="81">
        <v>165</v>
      </c>
      <c r="B170" s="84" t="str">
        <f t="shared" si="6"/>
        <v>Romania</v>
      </c>
      <c r="C170" s="84" t="str">
        <f t="shared" si="7"/>
        <v>ROU</v>
      </c>
      <c r="D170" s="214">
        <f t="shared" si="8"/>
        <v>0.31250000000000011</v>
      </c>
      <c r="E170" s="81" t="s">
        <v>279</v>
      </c>
      <c r="F170" s="84" t="s">
        <v>278</v>
      </c>
      <c r="G170" s="216">
        <v>8.3333333333333301E-2</v>
      </c>
      <c r="H170" s="214">
        <v>0.54166666666666696</v>
      </c>
      <c r="I170" s="214">
        <v>0</v>
      </c>
      <c r="J170" s="214">
        <v>0.5</v>
      </c>
      <c r="K170" s="214">
        <v>0</v>
      </c>
      <c r="L170" s="214">
        <v>1</v>
      </c>
      <c r="M170" s="214">
        <v>0.5</v>
      </c>
      <c r="N170" s="214">
        <v>0.5</v>
      </c>
      <c r="O170" s="214">
        <v>0</v>
      </c>
      <c r="P170" s="214">
        <v>0.25</v>
      </c>
      <c r="Q170" s="214">
        <v>0</v>
      </c>
      <c r="R170" s="214">
        <v>0.4</v>
      </c>
      <c r="S170" s="214">
        <v>0</v>
      </c>
      <c r="T170" s="215">
        <v>0.6</v>
      </c>
      <c r="U170" s="34"/>
      <c r="V170" s="34"/>
    </row>
    <row r="171" spans="1:22" x14ac:dyDescent="0.2">
      <c r="A171" s="81">
        <v>166</v>
      </c>
      <c r="B171" s="84" t="str">
        <f t="shared" si="6"/>
        <v>Russian Federation</v>
      </c>
      <c r="C171" s="84" t="str">
        <f t="shared" si="7"/>
        <v>RUS</v>
      </c>
      <c r="D171" s="214">
        <f t="shared" si="8"/>
        <v>0.2</v>
      </c>
      <c r="E171" s="81" t="s">
        <v>281</v>
      </c>
      <c r="F171" s="84" t="s">
        <v>280</v>
      </c>
      <c r="G171" s="216">
        <v>0</v>
      </c>
      <c r="H171" s="214">
        <v>0.4</v>
      </c>
      <c r="I171" s="214">
        <v>0</v>
      </c>
      <c r="J171" s="214">
        <v>0.5</v>
      </c>
      <c r="K171" s="214">
        <v>0</v>
      </c>
      <c r="L171" s="214">
        <v>1</v>
      </c>
      <c r="M171" s="214">
        <v>0</v>
      </c>
      <c r="N171" s="214">
        <v>0</v>
      </c>
      <c r="O171" s="214">
        <v>0</v>
      </c>
      <c r="P171" s="214">
        <v>0.5</v>
      </c>
      <c r="Q171" s="214">
        <v>0</v>
      </c>
      <c r="R171" s="214">
        <v>0.2</v>
      </c>
      <c r="S171" s="214">
        <v>0</v>
      </c>
      <c r="T171" s="215">
        <v>0.2</v>
      </c>
      <c r="U171" s="34"/>
      <c r="V171" s="34"/>
    </row>
    <row r="172" spans="1:22" x14ac:dyDescent="0.2">
      <c r="A172" s="81">
        <v>167</v>
      </c>
      <c r="B172" s="84" t="str">
        <f t="shared" si="6"/>
        <v>Rwanda</v>
      </c>
      <c r="C172" s="84" t="str">
        <f t="shared" si="7"/>
        <v>RWA</v>
      </c>
      <c r="D172" s="214">
        <f t="shared" si="8"/>
        <v>0.33750000000000013</v>
      </c>
      <c r="E172" s="81" t="s">
        <v>283</v>
      </c>
      <c r="F172" s="84" t="s">
        <v>282</v>
      </c>
      <c r="G172" s="216">
        <v>8.3333333333333301E-2</v>
      </c>
      <c r="H172" s="214">
        <v>0.59166666666666701</v>
      </c>
      <c r="I172" s="214">
        <v>0</v>
      </c>
      <c r="J172" s="214">
        <v>0.5</v>
      </c>
      <c r="K172" s="214">
        <v>0</v>
      </c>
      <c r="L172" s="214">
        <v>1</v>
      </c>
      <c r="M172" s="214">
        <v>0.5</v>
      </c>
      <c r="N172" s="214">
        <v>0.5</v>
      </c>
      <c r="O172" s="214">
        <v>0</v>
      </c>
      <c r="P172" s="214">
        <v>0.75</v>
      </c>
      <c r="Q172" s="214">
        <v>0</v>
      </c>
      <c r="R172" s="214">
        <v>0.4</v>
      </c>
      <c r="S172" s="214">
        <v>0</v>
      </c>
      <c r="T172" s="215">
        <v>0.4</v>
      </c>
      <c r="U172" s="34"/>
      <c r="V172" s="34"/>
    </row>
    <row r="173" spans="1:22" x14ac:dyDescent="0.2">
      <c r="A173" s="81">
        <v>168</v>
      </c>
      <c r="B173" s="84" t="str">
        <f t="shared" si="6"/>
        <v>Saudi Arabia</v>
      </c>
      <c r="C173" s="84" t="str">
        <f t="shared" si="7"/>
        <v>SAU</v>
      </c>
      <c r="D173" s="214">
        <f t="shared" si="8"/>
        <v>0.2333333333333335</v>
      </c>
      <c r="E173" s="81" t="s">
        <v>285</v>
      </c>
      <c r="F173" s="84" t="s">
        <v>284</v>
      </c>
      <c r="G173" s="216">
        <v>0</v>
      </c>
      <c r="H173" s="214">
        <v>0.46666666666666701</v>
      </c>
      <c r="I173" s="214">
        <v>0</v>
      </c>
      <c r="J173" s="214">
        <v>0.5</v>
      </c>
      <c r="K173" s="214">
        <v>0</v>
      </c>
      <c r="L173" s="214">
        <v>1</v>
      </c>
      <c r="M173" s="214">
        <v>0</v>
      </c>
      <c r="N173" s="214">
        <v>0</v>
      </c>
      <c r="O173" s="214">
        <v>0</v>
      </c>
      <c r="P173" s="214">
        <v>0.5</v>
      </c>
      <c r="Q173" s="214">
        <v>0</v>
      </c>
      <c r="R173" s="214">
        <v>0.4</v>
      </c>
      <c r="S173" s="214">
        <v>0</v>
      </c>
      <c r="T173" s="215">
        <v>0.4</v>
      </c>
      <c r="U173" s="34"/>
      <c r="V173" s="34"/>
    </row>
    <row r="174" spans="1:22" x14ac:dyDescent="0.2">
      <c r="A174" s="81">
        <v>169</v>
      </c>
      <c r="B174" s="84" t="str">
        <f t="shared" si="6"/>
        <v>Sudan</v>
      </c>
      <c r="C174" s="84" t="str">
        <f t="shared" si="7"/>
        <v>SDN</v>
      </c>
      <c r="D174" s="214">
        <f t="shared" si="8"/>
        <v>0.20277777777777767</v>
      </c>
      <c r="E174" s="81" t="s">
        <v>287</v>
      </c>
      <c r="F174" s="84" t="s">
        <v>286</v>
      </c>
      <c r="G174" s="216">
        <v>8.3333333333333301E-2</v>
      </c>
      <c r="H174" s="214">
        <v>0.32222222222222202</v>
      </c>
      <c r="I174" s="214">
        <v>0</v>
      </c>
      <c r="J174" s="214">
        <v>0</v>
      </c>
      <c r="K174" s="214">
        <v>0</v>
      </c>
      <c r="L174" s="214">
        <v>0.33333333333333298</v>
      </c>
      <c r="M174" s="214">
        <v>0.5</v>
      </c>
      <c r="N174" s="214">
        <v>0.5</v>
      </c>
      <c r="O174" s="214">
        <v>0</v>
      </c>
      <c r="P174" s="214">
        <v>0.5</v>
      </c>
      <c r="Q174" s="214">
        <v>0</v>
      </c>
      <c r="R174" s="214">
        <v>0.4</v>
      </c>
      <c r="S174" s="214">
        <v>0</v>
      </c>
      <c r="T174" s="215">
        <v>0.2</v>
      </c>
      <c r="U174" s="34"/>
      <c r="V174" s="34"/>
    </row>
    <row r="175" spans="1:22" x14ac:dyDescent="0.2">
      <c r="A175" s="81">
        <v>170</v>
      </c>
      <c r="B175" s="84" t="str">
        <f t="shared" si="6"/>
        <v>Senegal</v>
      </c>
      <c r="C175" s="84" t="str">
        <f t="shared" si="7"/>
        <v>SEN</v>
      </c>
      <c r="D175" s="214">
        <f t="shared" si="8"/>
        <v>0.32083333333333314</v>
      </c>
      <c r="E175" s="81" t="s">
        <v>289</v>
      </c>
      <c r="F175" s="84" t="s">
        <v>288</v>
      </c>
      <c r="G175" s="216">
        <v>8.3333333333333301E-2</v>
      </c>
      <c r="H175" s="214">
        <v>0.55833333333333302</v>
      </c>
      <c r="I175" s="214">
        <v>0</v>
      </c>
      <c r="J175" s="214">
        <v>0.5</v>
      </c>
      <c r="K175" s="214">
        <v>0</v>
      </c>
      <c r="L175" s="214">
        <v>1</v>
      </c>
      <c r="M175" s="214">
        <v>0.5</v>
      </c>
      <c r="N175" s="214">
        <v>0.5</v>
      </c>
      <c r="O175" s="214">
        <v>0</v>
      </c>
      <c r="P175" s="214">
        <v>0.75</v>
      </c>
      <c r="Q175" s="214">
        <v>0</v>
      </c>
      <c r="R175" s="214">
        <v>0.4</v>
      </c>
      <c r="S175" s="214">
        <v>0</v>
      </c>
      <c r="T175" s="215">
        <v>0.2</v>
      </c>
      <c r="U175" s="34"/>
      <c r="V175" s="34"/>
    </row>
    <row r="176" spans="1:22" x14ac:dyDescent="0.2">
      <c r="A176" s="81">
        <v>171</v>
      </c>
      <c r="B176" s="84" t="str">
        <f t="shared" si="6"/>
        <v>Singapore</v>
      </c>
      <c r="C176" s="84" t="str">
        <f t="shared" si="7"/>
        <v>SGP</v>
      </c>
      <c r="D176" s="214">
        <f t="shared" si="8"/>
        <v>0.35416666666666663</v>
      </c>
      <c r="E176" s="81" t="s">
        <v>291</v>
      </c>
      <c r="F176" s="84" t="s">
        <v>290</v>
      </c>
      <c r="G176" s="216">
        <v>8.3333333333333301E-2</v>
      </c>
      <c r="H176" s="214">
        <v>0.625</v>
      </c>
      <c r="I176" s="214">
        <v>0</v>
      </c>
      <c r="J176" s="214">
        <v>0.5</v>
      </c>
      <c r="K176" s="214">
        <v>0</v>
      </c>
      <c r="L176" s="214">
        <v>1</v>
      </c>
      <c r="M176" s="214">
        <v>0.5</v>
      </c>
      <c r="N176" s="214">
        <v>0.5</v>
      </c>
      <c r="O176" s="214">
        <v>0</v>
      </c>
      <c r="P176" s="214">
        <v>0.75</v>
      </c>
      <c r="Q176" s="214">
        <v>0</v>
      </c>
      <c r="R176" s="214">
        <v>0.4</v>
      </c>
      <c r="S176" s="214">
        <v>0</v>
      </c>
      <c r="T176" s="215">
        <v>0.6</v>
      </c>
      <c r="U176" s="34"/>
      <c r="V176" s="34"/>
    </row>
    <row r="177" spans="1:22" x14ac:dyDescent="0.2">
      <c r="A177" s="81">
        <v>172</v>
      </c>
      <c r="B177" s="84" t="str">
        <f t="shared" si="6"/>
        <v>Solomon Islands</v>
      </c>
      <c r="C177" s="84" t="str">
        <f t="shared" si="7"/>
        <v>SLB</v>
      </c>
      <c r="D177" s="214">
        <f t="shared" si="8"/>
        <v>0.5</v>
      </c>
      <c r="E177" s="81" t="s">
        <v>293</v>
      </c>
      <c r="F177" s="84" t="s">
        <v>292</v>
      </c>
      <c r="G177" s="216">
        <v>0.25</v>
      </c>
      <c r="H177" s="214">
        <v>0.75</v>
      </c>
      <c r="I177" s="214">
        <v>0</v>
      </c>
      <c r="J177" s="214">
        <v>0.5</v>
      </c>
      <c r="K177" s="214">
        <v>0.5</v>
      </c>
      <c r="L177" s="214">
        <v>1</v>
      </c>
      <c r="M177" s="214">
        <v>1</v>
      </c>
      <c r="N177" s="214">
        <v>1</v>
      </c>
      <c r="O177" s="214">
        <v>0</v>
      </c>
      <c r="P177" s="214">
        <v>1</v>
      </c>
      <c r="Q177" s="214">
        <v>0</v>
      </c>
      <c r="R177" s="214">
        <v>0.4</v>
      </c>
      <c r="S177" s="214">
        <v>0</v>
      </c>
      <c r="T177" s="215">
        <v>0.6</v>
      </c>
      <c r="U177" s="34"/>
      <c r="V177" s="34"/>
    </row>
    <row r="178" spans="1:22" x14ac:dyDescent="0.2">
      <c r="A178" s="81">
        <v>173</v>
      </c>
      <c r="B178" s="84" t="str">
        <f t="shared" si="6"/>
        <v>Sierra Leone</v>
      </c>
      <c r="C178" s="84" t="str">
        <f t="shared" si="7"/>
        <v>SLE</v>
      </c>
      <c r="D178" s="214">
        <f t="shared" si="8"/>
        <v>0.23749999999999999</v>
      </c>
      <c r="E178" s="81" t="s">
        <v>295</v>
      </c>
      <c r="F178" s="84" t="s">
        <v>294</v>
      </c>
      <c r="G178" s="216">
        <v>0</v>
      </c>
      <c r="H178" s="214">
        <v>0.47499999999999998</v>
      </c>
      <c r="I178" s="214">
        <v>0</v>
      </c>
      <c r="J178" s="214">
        <v>0.5</v>
      </c>
      <c r="K178" s="214">
        <v>0</v>
      </c>
      <c r="L178" s="214">
        <v>1</v>
      </c>
      <c r="M178" s="214">
        <v>0</v>
      </c>
      <c r="N178" s="214">
        <v>0</v>
      </c>
      <c r="O178" s="214">
        <v>0</v>
      </c>
      <c r="P178" s="214">
        <v>0.75</v>
      </c>
      <c r="Q178" s="214">
        <v>0</v>
      </c>
      <c r="R178" s="214">
        <v>0.4</v>
      </c>
      <c r="S178" s="214">
        <v>0</v>
      </c>
      <c r="T178" s="215">
        <v>0.2</v>
      </c>
      <c r="U178" s="34"/>
      <c r="V178" s="34"/>
    </row>
    <row r="179" spans="1:22" x14ac:dyDescent="0.2">
      <c r="A179" s="81">
        <v>174</v>
      </c>
      <c r="B179" s="84" t="str">
        <f t="shared" si="6"/>
        <v>El Salvador</v>
      </c>
      <c r="C179" s="84" t="str">
        <f t="shared" si="7"/>
        <v>SLV</v>
      </c>
      <c r="D179" s="214">
        <f t="shared" si="8"/>
        <v>0.25555555555555565</v>
      </c>
      <c r="E179" s="81" t="s">
        <v>297</v>
      </c>
      <c r="F179" s="84" t="s">
        <v>296</v>
      </c>
      <c r="G179" s="216">
        <v>8.3333333333333301E-2</v>
      </c>
      <c r="H179" s="214">
        <v>0.42777777777777798</v>
      </c>
      <c r="I179" s="214">
        <v>0</v>
      </c>
      <c r="J179" s="214">
        <v>0.5</v>
      </c>
      <c r="K179" s="214">
        <v>0</v>
      </c>
      <c r="L179" s="214">
        <v>0.66666666666666696</v>
      </c>
      <c r="M179" s="214">
        <v>0.5</v>
      </c>
      <c r="N179" s="214">
        <v>0.5</v>
      </c>
      <c r="O179" s="214">
        <v>0</v>
      </c>
      <c r="P179" s="214">
        <v>0.5</v>
      </c>
      <c r="Q179" s="214">
        <v>0</v>
      </c>
      <c r="R179" s="214">
        <v>0.2</v>
      </c>
      <c r="S179" s="214">
        <v>0</v>
      </c>
      <c r="T179" s="215">
        <v>0.2</v>
      </c>
      <c r="U179" s="34"/>
      <c r="V179" s="34"/>
    </row>
    <row r="180" spans="1:22" x14ac:dyDescent="0.2">
      <c r="A180" s="81">
        <v>175</v>
      </c>
      <c r="B180" s="84" t="str">
        <f t="shared" si="6"/>
        <v>San Marino</v>
      </c>
      <c r="C180" s="84" t="str">
        <f t="shared" si="7"/>
        <v>SMR</v>
      </c>
      <c r="D180" s="214">
        <f t="shared" si="8"/>
        <v>0.80416666666666647</v>
      </c>
      <c r="E180" s="81" t="s">
        <v>720</v>
      </c>
      <c r="F180" s="84" t="s">
        <v>759</v>
      </c>
      <c r="G180" s="216">
        <v>0.83333333333333304</v>
      </c>
      <c r="H180" s="214">
        <v>0.77500000000000002</v>
      </c>
      <c r="I180" s="214">
        <v>0</v>
      </c>
      <c r="J180" s="214">
        <v>0.5</v>
      </c>
      <c r="K180" s="214">
        <v>1</v>
      </c>
      <c r="L180" s="214">
        <v>1</v>
      </c>
      <c r="M180" s="214">
        <v>1</v>
      </c>
      <c r="N180" s="214">
        <v>1</v>
      </c>
      <c r="O180" s="214">
        <v>1</v>
      </c>
      <c r="P180" s="214">
        <v>0.75</v>
      </c>
      <c r="Q180" s="214">
        <v>1</v>
      </c>
      <c r="R180" s="214">
        <v>0.6</v>
      </c>
      <c r="S180" s="214">
        <v>1</v>
      </c>
      <c r="T180" s="215">
        <v>0.8</v>
      </c>
      <c r="U180" s="34"/>
      <c r="V180" s="34"/>
    </row>
    <row r="181" spans="1:22" x14ac:dyDescent="0.2">
      <c r="A181" s="81">
        <v>176</v>
      </c>
      <c r="B181" s="84" t="str">
        <f t="shared" si="6"/>
        <v>Somalia</v>
      </c>
      <c r="C181" s="84" t="str">
        <f t="shared" si="7"/>
        <v>SOM</v>
      </c>
      <c r="D181" s="214">
        <f t="shared" si="8"/>
        <v>0.30694444444444452</v>
      </c>
      <c r="E181" s="81" t="s">
        <v>299</v>
      </c>
      <c r="F181" s="84" t="s">
        <v>298</v>
      </c>
      <c r="G181" s="216">
        <v>0.16666666666666699</v>
      </c>
      <c r="H181" s="214">
        <v>0.44722222222222202</v>
      </c>
      <c r="I181" s="214">
        <v>0</v>
      </c>
      <c r="J181" s="214">
        <v>0.5</v>
      </c>
      <c r="K181" s="214">
        <v>0.5</v>
      </c>
      <c r="L181" s="214">
        <v>0.33333333333333298</v>
      </c>
      <c r="M181" s="214">
        <v>0.5</v>
      </c>
      <c r="N181" s="214">
        <v>0.5</v>
      </c>
      <c r="O181" s="214">
        <v>0</v>
      </c>
      <c r="P181" s="214">
        <v>0.75</v>
      </c>
      <c r="Q181" s="214">
        <v>0</v>
      </c>
      <c r="R181" s="214">
        <v>0.4</v>
      </c>
      <c r="S181" s="214">
        <v>0</v>
      </c>
      <c r="T181" s="215">
        <v>0.2</v>
      </c>
      <c r="U181" s="34"/>
      <c r="V181" s="34"/>
    </row>
    <row r="182" spans="1:22" x14ac:dyDescent="0.2">
      <c r="A182" s="81">
        <v>177</v>
      </c>
      <c r="B182" s="84" t="str">
        <f t="shared" si="6"/>
        <v>Serbia</v>
      </c>
      <c r="C182" s="84" t="str">
        <f t="shared" si="7"/>
        <v>SRB</v>
      </c>
      <c r="D182" s="214">
        <f t="shared" si="8"/>
        <v>0.31666666666666665</v>
      </c>
      <c r="E182" s="81" t="s">
        <v>301</v>
      </c>
      <c r="F182" s="84" t="s">
        <v>300</v>
      </c>
      <c r="G182" s="216">
        <v>8.3333333333333301E-2</v>
      </c>
      <c r="H182" s="214">
        <v>0.55000000000000004</v>
      </c>
      <c r="I182" s="214">
        <v>0</v>
      </c>
      <c r="J182" s="214">
        <v>0.5</v>
      </c>
      <c r="K182" s="214">
        <v>0</v>
      </c>
      <c r="L182" s="214">
        <v>1</v>
      </c>
      <c r="M182" s="214">
        <v>0.5</v>
      </c>
      <c r="N182" s="214">
        <v>0.5</v>
      </c>
      <c r="O182" s="214">
        <v>0</v>
      </c>
      <c r="P182" s="214">
        <v>0.5</v>
      </c>
      <c r="Q182" s="214">
        <v>0</v>
      </c>
      <c r="R182" s="214">
        <v>0.4</v>
      </c>
      <c r="S182" s="214">
        <v>0</v>
      </c>
      <c r="T182" s="215">
        <v>0.4</v>
      </c>
      <c r="U182" s="34"/>
      <c r="V182" s="34"/>
    </row>
    <row r="183" spans="1:22" x14ac:dyDescent="0.2">
      <c r="A183" s="81">
        <v>178</v>
      </c>
      <c r="B183" s="84" t="str">
        <f t="shared" si="6"/>
        <v>South Sudan</v>
      </c>
      <c r="C183" s="84" t="str">
        <f t="shared" si="7"/>
        <v>SSD</v>
      </c>
      <c r="D183" s="214">
        <f t="shared" si="8"/>
        <v>0.38194444444444448</v>
      </c>
      <c r="E183" s="81" t="s">
        <v>303</v>
      </c>
      <c r="F183" s="84" t="s">
        <v>302</v>
      </c>
      <c r="G183" s="216">
        <v>0.25</v>
      </c>
      <c r="H183" s="214">
        <v>0.51388888888888895</v>
      </c>
      <c r="I183" s="214">
        <v>0</v>
      </c>
      <c r="J183" s="214">
        <v>0</v>
      </c>
      <c r="K183" s="214">
        <v>0.5</v>
      </c>
      <c r="L183" s="214">
        <v>0.33333333333333298</v>
      </c>
      <c r="M183" s="214">
        <v>1</v>
      </c>
      <c r="N183" s="214">
        <v>1</v>
      </c>
      <c r="O183" s="214">
        <v>0</v>
      </c>
      <c r="P183" s="214">
        <v>0.75</v>
      </c>
      <c r="Q183" s="214">
        <v>0</v>
      </c>
      <c r="R183" s="214">
        <v>0.6</v>
      </c>
      <c r="S183" s="214">
        <v>0</v>
      </c>
      <c r="T183" s="215">
        <v>0.4</v>
      </c>
      <c r="U183" s="34"/>
      <c r="V183" s="34"/>
    </row>
    <row r="184" spans="1:22" x14ac:dyDescent="0.2">
      <c r="A184" s="81">
        <v>179</v>
      </c>
      <c r="B184" s="84" t="str">
        <f t="shared" si="6"/>
        <v>SÃ£o TomÃ© and PrÃ­ncipe</v>
      </c>
      <c r="C184" s="84" t="str">
        <f t="shared" si="7"/>
        <v>STP</v>
      </c>
      <c r="D184" s="214">
        <f t="shared" si="8"/>
        <v>0.39583333333333348</v>
      </c>
      <c r="E184" s="81" t="s">
        <v>304</v>
      </c>
      <c r="F184" s="84" t="s">
        <v>812</v>
      </c>
      <c r="G184" s="216">
        <v>0.16666666666666699</v>
      </c>
      <c r="H184" s="214">
        <v>0.625</v>
      </c>
      <c r="I184" s="214">
        <v>0</v>
      </c>
      <c r="J184" s="214">
        <v>0.5</v>
      </c>
      <c r="K184" s="214">
        <v>0.5</v>
      </c>
      <c r="L184" s="214">
        <v>1</v>
      </c>
      <c r="M184" s="214">
        <v>0.5</v>
      </c>
      <c r="N184" s="214">
        <v>0.5</v>
      </c>
      <c r="O184" s="214">
        <v>0</v>
      </c>
      <c r="P184" s="214">
        <v>0.75</v>
      </c>
      <c r="Q184" s="214">
        <v>0</v>
      </c>
      <c r="R184" s="214">
        <v>0.6</v>
      </c>
      <c r="S184" s="214">
        <v>0</v>
      </c>
      <c r="T184" s="215">
        <v>0.4</v>
      </c>
      <c r="U184" s="34"/>
      <c r="V184" s="34"/>
    </row>
    <row r="185" spans="1:22" x14ac:dyDescent="0.2">
      <c r="A185" s="81">
        <v>180</v>
      </c>
      <c r="B185" s="84" t="str">
        <f t="shared" si="6"/>
        <v>Suriname</v>
      </c>
      <c r="C185" s="84" t="str">
        <f t="shared" si="7"/>
        <v>SUR</v>
      </c>
      <c r="D185" s="214">
        <f t="shared" si="8"/>
        <v>0.37916666666666698</v>
      </c>
      <c r="E185" s="81" t="s">
        <v>306</v>
      </c>
      <c r="F185" s="84" t="s">
        <v>305</v>
      </c>
      <c r="G185" s="216">
        <v>0.16666666666666699</v>
      </c>
      <c r="H185" s="214">
        <v>0.59166666666666701</v>
      </c>
      <c r="I185" s="214">
        <v>0</v>
      </c>
      <c r="J185" s="214">
        <v>0.5</v>
      </c>
      <c r="K185" s="214">
        <v>0.5</v>
      </c>
      <c r="L185" s="214">
        <v>1</v>
      </c>
      <c r="M185" s="214">
        <v>0.5</v>
      </c>
      <c r="N185" s="214">
        <v>0.5</v>
      </c>
      <c r="O185" s="214">
        <v>0</v>
      </c>
      <c r="P185" s="214">
        <v>0.75</v>
      </c>
      <c r="Q185" s="214">
        <v>0</v>
      </c>
      <c r="R185" s="214">
        <v>0.4</v>
      </c>
      <c r="S185" s="214">
        <v>0</v>
      </c>
      <c r="T185" s="215">
        <v>0.4</v>
      </c>
      <c r="U185" s="34"/>
      <c r="V185" s="34"/>
    </row>
    <row r="186" spans="1:22" x14ac:dyDescent="0.2">
      <c r="A186" s="81">
        <v>181</v>
      </c>
      <c r="B186" s="84" t="str">
        <f t="shared" si="6"/>
        <v>Slovak Republic</v>
      </c>
      <c r="C186" s="84" t="str">
        <f t="shared" si="7"/>
        <v>SVK</v>
      </c>
      <c r="D186" s="214">
        <f t="shared" si="8"/>
        <v>0.35416666666666663</v>
      </c>
      <c r="E186" s="81" t="s">
        <v>307</v>
      </c>
      <c r="F186" s="84" t="s">
        <v>760</v>
      </c>
      <c r="G186" s="216">
        <v>8.3333333333333301E-2</v>
      </c>
      <c r="H186" s="214">
        <v>0.625</v>
      </c>
      <c r="I186" s="214">
        <v>0</v>
      </c>
      <c r="J186" s="214">
        <v>0.5</v>
      </c>
      <c r="K186" s="214">
        <v>0</v>
      </c>
      <c r="L186" s="214">
        <v>1</v>
      </c>
      <c r="M186" s="214">
        <v>0.5</v>
      </c>
      <c r="N186" s="214">
        <v>0.5</v>
      </c>
      <c r="O186" s="214">
        <v>0</v>
      </c>
      <c r="P186" s="214">
        <v>0.75</v>
      </c>
      <c r="Q186" s="214">
        <v>0</v>
      </c>
      <c r="R186" s="214">
        <v>0.4</v>
      </c>
      <c r="S186" s="214">
        <v>0</v>
      </c>
      <c r="T186" s="215">
        <v>0.6</v>
      </c>
      <c r="U186" s="34"/>
      <c r="V186" s="34"/>
    </row>
    <row r="187" spans="1:22" x14ac:dyDescent="0.2">
      <c r="A187" s="81">
        <v>182</v>
      </c>
      <c r="B187" s="84" t="str">
        <f t="shared" si="6"/>
        <v>Slovenia</v>
      </c>
      <c r="C187" s="84" t="str">
        <f t="shared" si="7"/>
        <v>SVN</v>
      </c>
      <c r="D187" s="214">
        <f t="shared" si="8"/>
        <v>0.41249999999999998</v>
      </c>
      <c r="E187" s="81" t="s">
        <v>309</v>
      </c>
      <c r="F187" s="84" t="s">
        <v>308</v>
      </c>
      <c r="G187" s="216">
        <v>0.16666666666666699</v>
      </c>
      <c r="H187" s="214">
        <v>0.65833333333333299</v>
      </c>
      <c r="I187" s="214">
        <v>0</v>
      </c>
      <c r="J187" s="214">
        <v>0.5</v>
      </c>
      <c r="K187" s="214">
        <v>0.5</v>
      </c>
      <c r="L187" s="214">
        <v>1</v>
      </c>
      <c r="M187" s="214">
        <v>0.5</v>
      </c>
      <c r="N187" s="214">
        <v>0.5</v>
      </c>
      <c r="O187" s="214">
        <v>0</v>
      </c>
      <c r="P187" s="214">
        <v>0.75</v>
      </c>
      <c r="Q187" s="214">
        <v>0</v>
      </c>
      <c r="R187" s="214">
        <v>0.4</v>
      </c>
      <c r="S187" s="214">
        <v>0</v>
      </c>
      <c r="T187" s="215">
        <v>0.8</v>
      </c>
      <c r="U187" s="34"/>
      <c r="V187" s="34"/>
    </row>
    <row r="188" spans="1:22" x14ac:dyDescent="0.2">
      <c r="A188" s="81">
        <v>183</v>
      </c>
      <c r="B188" s="84" t="str">
        <f t="shared" si="6"/>
        <v>Sweden</v>
      </c>
      <c r="C188" s="84" t="str">
        <f t="shared" si="7"/>
        <v>SWE</v>
      </c>
      <c r="D188" s="214">
        <f t="shared" si="8"/>
        <v>0.35416666666666663</v>
      </c>
      <c r="E188" s="81" t="s">
        <v>311</v>
      </c>
      <c r="F188" s="84" t="s">
        <v>310</v>
      </c>
      <c r="G188" s="216">
        <v>8.3333333333333301E-2</v>
      </c>
      <c r="H188" s="214">
        <v>0.625</v>
      </c>
      <c r="I188" s="214">
        <v>0</v>
      </c>
      <c r="J188" s="214">
        <v>0.5</v>
      </c>
      <c r="K188" s="214">
        <v>0</v>
      </c>
      <c r="L188" s="214">
        <v>1</v>
      </c>
      <c r="M188" s="214">
        <v>0.5</v>
      </c>
      <c r="N188" s="214">
        <v>0.5</v>
      </c>
      <c r="O188" s="214">
        <v>0</v>
      </c>
      <c r="P188" s="214">
        <v>0.75</v>
      </c>
      <c r="Q188" s="214">
        <v>0</v>
      </c>
      <c r="R188" s="214">
        <v>0.4</v>
      </c>
      <c r="S188" s="214">
        <v>0</v>
      </c>
      <c r="T188" s="215">
        <v>0.6</v>
      </c>
      <c r="U188" s="34"/>
      <c r="V188" s="34"/>
    </row>
    <row r="189" spans="1:22" x14ac:dyDescent="0.2">
      <c r="A189" s="81">
        <v>184</v>
      </c>
      <c r="B189" s="84" t="str">
        <f t="shared" si="6"/>
        <v>Eswatini</v>
      </c>
      <c r="C189" s="84" t="str">
        <f t="shared" si="7"/>
        <v>SWZ</v>
      </c>
      <c r="D189" s="214">
        <f t="shared" si="8"/>
        <v>0.37916666666666698</v>
      </c>
      <c r="E189" s="81" t="s">
        <v>313</v>
      </c>
      <c r="F189" s="84" t="s">
        <v>312</v>
      </c>
      <c r="G189" s="216">
        <v>0.16666666666666699</v>
      </c>
      <c r="H189" s="214">
        <v>0.59166666666666701</v>
      </c>
      <c r="I189" s="214">
        <v>0</v>
      </c>
      <c r="J189" s="214">
        <v>0.5</v>
      </c>
      <c r="K189" s="214">
        <v>0.5</v>
      </c>
      <c r="L189" s="214">
        <v>1</v>
      </c>
      <c r="M189" s="214">
        <v>0.5</v>
      </c>
      <c r="N189" s="214">
        <v>0.5</v>
      </c>
      <c r="O189" s="214">
        <v>0</v>
      </c>
      <c r="P189" s="214">
        <v>0.75</v>
      </c>
      <c r="Q189" s="214">
        <v>0</v>
      </c>
      <c r="R189" s="214">
        <v>0.4</v>
      </c>
      <c r="S189" s="214">
        <v>0</v>
      </c>
      <c r="T189" s="215">
        <v>0.4</v>
      </c>
      <c r="U189" s="34"/>
      <c r="V189" s="34"/>
    </row>
    <row r="190" spans="1:22" x14ac:dyDescent="0.2">
      <c r="A190" s="81">
        <v>185</v>
      </c>
      <c r="B190" s="84" t="str">
        <f t="shared" si="6"/>
        <v>Sint Maarten (Dutch part)</v>
      </c>
      <c r="C190" s="84" t="str">
        <f t="shared" si="7"/>
        <v>SXM</v>
      </c>
      <c r="D190" s="214">
        <f t="shared" si="8"/>
        <v>0.92500000000000004</v>
      </c>
      <c r="E190" s="81" t="s">
        <v>721</v>
      </c>
      <c r="F190" s="84" t="s">
        <v>761</v>
      </c>
      <c r="G190" s="216">
        <v>1</v>
      </c>
      <c r="H190" s="214">
        <v>0.85</v>
      </c>
      <c r="I190" s="214">
        <v>1</v>
      </c>
      <c r="J190" s="214">
        <v>0.5</v>
      </c>
      <c r="K190" s="214">
        <v>1</v>
      </c>
      <c r="L190" s="214">
        <v>1</v>
      </c>
      <c r="M190" s="214">
        <v>1</v>
      </c>
      <c r="N190" s="214">
        <v>1</v>
      </c>
      <c r="O190" s="214">
        <v>1</v>
      </c>
      <c r="P190" s="214">
        <v>1</v>
      </c>
      <c r="Q190" s="214">
        <v>1</v>
      </c>
      <c r="R190" s="214">
        <v>0.8</v>
      </c>
      <c r="S190" s="214">
        <v>1</v>
      </c>
      <c r="T190" s="215">
        <v>0.8</v>
      </c>
      <c r="U190" s="34"/>
      <c r="V190" s="34"/>
    </row>
    <row r="191" spans="1:22" x14ac:dyDescent="0.2">
      <c r="A191" s="81">
        <v>186</v>
      </c>
      <c r="B191" s="84" t="str">
        <f t="shared" si="6"/>
        <v>Seychelles</v>
      </c>
      <c r="C191" s="84" t="str">
        <f t="shared" si="7"/>
        <v>SYC</v>
      </c>
      <c r="D191" s="214">
        <f t="shared" si="8"/>
        <v>0.375</v>
      </c>
      <c r="E191" s="81" t="s">
        <v>315</v>
      </c>
      <c r="F191" s="84" t="s">
        <v>314</v>
      </c>
      <c r="G191" s="216">
        <v>0.16666666666666699</v>
      </c>
      <c r="H191" s="214">
        <v>0.58333333333333304</v>
      </c>
      <c r="I191" s="214">
        <v>0</v>
      </c>
      <c r="J191" s="214">
        <v>0.5</v>
      </c>
      <c r="K191" s="214">
        <v>0.5</v>
      </c>
      <c r="L191" s="214">
        <v>1</v>
      </c>
      <c r="M191" s="214">
        <v>0.5</v>
      </c>
      <c r="N191" s="214">
        <v>0.5</v>
      </c>
      <c r="O191" s="214">
        <v>0</v>
      </c>
      <c r="P191" s="214">
        <v>0.5</v>
      </c>
      <c r="Q191" s="214">
        <v>0</v>
      </c>
      <c r="R191" s="214">
        <v>0.4</v>
      </c>
      <c r="S191" s="214">
        <v>0</v>
      </c>
      <c r="T191" s="215">
        <v>0.6</v>
      </c>
      <c r="U191" s="34"/>
      <c r="V191" s="34"/>
    </row>
    <row r="192" spans="1:22" x14ac:dyDescent="0.2">
      <c r="A192" s="81">
        <v>187</v>
      </c>
      <c r="B192" s="84" t="str">
        <f t="shared" si="6"/>
        <v>Syrian Arab Republic</v>
      </c>
      <c r="C192" s="84" t="str">
        <f t="shared" si="7"/>
        <v>SYR</v>
      </c>
      <c r="D192" s="214">
        <f t="shared" si="8"/>
        <v>0.28611111111111115</v>
      </c>
      <c r="E192" s="81" t="s">
        <v>316</v>
      </c>
      <c r="F192" s="84" t="s">
        <v>762</v>
      </c>
      <c r="G192" s="216">
        <v>8.3333333333333301E-2</v>
      </c>
      <c r="H192" s="214">
        <v>0.48888888888888898</v>
      </c>
      <c r="I192" s="214">
        <v>0</v>
      </c>
      <c r="J192" s="214">
        <v>0.5</v>
      </c>
      <c r="K192" s="214">
        <v>0</v>
      </c>
      <c r="L192" s="214">
        <v>0.33333333333333298</v>
      </c>
      <c r="M192" s="214">
        <v>0.5</v>
      </c>
      <c r="N192" s="214">
        <v>0.5</v>
      </c>
      <c r="O192" s="214">
        <v>0</v>
      </c>
      <c r="P192" s="214">
        <v>1</v>
      </c>
      <c r="Q192" s="214">
        <v>0</v>
      </c>
      <c r="R192" s="214">
        <v>0.4</v>
      </c>
      <c r="S192" s="214">
        <v>0</v>
      </c>
      <c r="T192" s="215">
        <v>0.2</v>
      </c>
      <c r="U192" s="34"/>
      <c r="V192" s="34"/>
    </row>
    <row r="193" spans="1:22" x14ac:dyDescent="0.2">
      <c r="A193" s="81">
        <v>188</v>
      </c>
      <c r="B193" s="84" t="str">
        <f t="shared" si="6"/>
        <v>Turks and Caicos Islands</v>
      </c>
      <c r="C193" s="84" t="str">
        <f t="shared" si="7"/>
        <v>TCA</v>
      </c>
      <c r="D193" s="214">
        <f t="shared" si="8"/>
        <v>0.90833333333333344</v>
      </c>
      <c r="E193" s="81" t="s">
        <v>722</v>
      </c>
      <c r="F193" s="84" t="s">
        <v>763</v>
      </c>
      <c r="G193" s="216">
        <v>1</v>
      </c>
      <c r="H193" s="214">
        <v>0.81666666666666698</v>
      </c>
      <c r="I193" s="214">
        <v>1</v>
      </c>
      <c r="J193" s="214">
        <v>0.5</v>
      </c>
      <c r="K193" s="214">
        <v>1</v>
      </c>
      <c r="L193" s="214">
        <v>1</v>
      </c>
      <c r="M193" s="214">
        <v>1</v>
      </c>
      <c r="N193" s="214">
        <v>1</v>
      </c>
      <c r="O193" s="214">
        <v>1</v>
      </c>
      <c r="P193" s="214">
        <v>1</v>
      </c>
      <c r="Q193" s="214">
        <v>1</v>
      </c>
      <c r="R193" s="214">
        <v>0.6</v>
      </c>
      <c r="S193" s="214">
        <v>1</v>
      </c>
      <c r="T193" s="215">
        <v>0.8</v>
      </c>
      <c r="U193" s="34"/>
      <c r="V193" s="34"/>
    </row>
    <row r="194" spans="1:22" x14ac:dyDescent="0.2">
      <c r="A194" s="81">
        <v>189</v>
      </c>
      <c r="B194" s="84" t="str">
        <f t="shared" si="6"/>
        <v>Chad</v>
      </c>
      <c r="C194" s="84" t="str">
        <f t="shared" si="7"/>
        <v>TCD</v>
      </c>
      <c r="D194" s="214">
        <f t="shared" si="8"/>
        <v>0.29305555555555562</v>
      </c>
      <c r="E194" s="81" t="s">
        <v>318</v>
      </c>
      <c r="F194" s="84" t="s">
        <v>317</v>
      </c>
      <c r="G194" s="216">
        <v>8.3333333333333301E-2</v>
      </c>
      <c r="H194" s="214">
        <v>0.50277777777777799</v>
      </c>
      <c r="I194" s="214">
        <v>0</v>
      </c>
      <c r="J194" s="214">
        <v>0.5</v>
      </c>
      <c r="K194" s="214">
        <v>0</v>
      </c>
      <c r="L194" s="214">
        <v>0.66666666666666696</v>
      </c>
      <c r="M194" s="214">
        <v>0.5</v>
      </c>
      <c r="N194" s="214">
        <v>0.5</v>
      </c>
      <c r="O194" s="214">
        <v>0</v>
      </c>
      <c r="P194" s="214">
        <v>0.75</v>
      </c>
      <c r="Q194" s="214">
        <v>0</v>
      </c>
      <c r="R194" s="214">
        <v>0.4</v>
      </c>
      <c r="S194" s="214">
        <v>0</v>
      </c>
      <c r="T194" s="215">
        <v>0.2</v>
      </c>
      <c r="U194" s="34"/>
      <c r="V194" s="34"/>
    </row>
    <row r="195" spans="1:22" x14ac:dyDescent="0.2">
      <c r="A195" s="81">
        <v>190</v>
      </c>
      <c r="B195" s="84" t="str">
        <f>F223</f>
        <v>Zimbabwe</v>
      </c>
      <c r="C195" s="84" t="str">
        <f>E223</f>
        <v>ZWE</v>
      </c>
      <c r="D195" s="214">
        <f>AVERAGE(G223:H223)</f>
        <v>0.33749999999999997</v>
      </c>
      <c r="E195" s="81" t="s">
        <v>320</v>
      </c>
      <c r="F195" s="84" t="s">
        <v>319</v>
      </c>
      <c r="G195" s="216">
        <v>8.3333333333333301E-2</v>
      </c>
      <c r="H195" s="214">
        <v>0.55833333333333302</v>
      </c>
      <c r="I195" s="214">
        <v>0</v>
      </c>
      <c r="J195" s="214">
        <v>0.5</v>
      </c>
      <c r="K195" s="214">
        <v>0</v>
      </c>
      <c r="L195" s="214">
        <v>1</v>
      </c>
      <c r="M195" s="214">
        <v>0.5</v>
      </c>
      <c r="N195" s="214">
        <v>0.5</v>
      </c>
      <c r="O195" s="214">
        <v>0</v>
      </c>
      <c r="P195" s="214">
        <v>0.75</v>
      </c>
      <c r="Q195" s="214">
        <v>0</v>
      </c>
      <c r="R195" s="214">
        <v>0.4</v>
      </c>
      <c r="S195" s="214">
        <v>0</v>
      </c>
      <c r="T195" s="215">
        <v>0.2</v>
      </c>
      <c r="U195" s="34"/>
      <c r="V195" s="34"/>
    </row>
    <row r="196" spans="1:22" x14ac:dyDescent="0.2">
      <c r="E196" s="81" t="s">
        <v>322</v>
      </c>
      <c r="F196" s="84" t="s">
        <v>321</v>
      </c>
      <c r="G196" s="216">
        <v>0</v>
      </c>
      <c r="H196" s="214">
        <v>0.391666666666667</v>
      </c>
      <c r="I196" s="214">
        <v>0</v>
      </c>
      <c r="J196" s="214">
        <v>0.5</v>
      </c>
      <c r="K196" s="214">
        <v>0</v>
      </c>
      <c r="L196" s="214">
        <v>1</v>
      </c>
      <c r="M196" s="214">
        <v>0</v>
      </c>
      <c r="N196" s="214">
        <v>0</v>
      </c>
      <c r="O196" s="214">
        <v>0</v>
      </c>
      <c r="P196" s="214">
        <v>0.25</v>
      </c>
      <c r="Q196" s="214">
        <v>0</v>
      </c>
      <c r="R196" s="214">
        <v>0.4</v>
      </c>
      <c r="S196" s="214">
        <v>0</v>
      </c>
      <c r="T196" s="215">
        <v>0.2</v>
      </c>
    </row>
    <row r="197" spans="1:22" x14ac:dyDescent="0.2">
      <c r="E197" s="81" t="s">
        <v>324</v>
      </c>
      <c r="F197" s="84" t="s">
        <v>323</v>
      </c>
      <c r="G197" s="216">
        <v>0</v>
      </c>
      <c r="H197" s="214">
        <v>0.47499999999999998</v>
      </c>
      <c r="I197" s="214">
        <v>0</v>
      </c>
      <c r="J197" s="214">
        <v>0.5</v>
      </c>
      <c r="K197" s="214">
        <v>0</v>
      </c>
      <c r="L197" s="214">
        <v>1</v>
      </c>
      <c r="M197" s="214">
        <v>0</v>
      </c>
      <c r="N197" s="214">
        <v>0</v>
      </c>
      <c r="O197" s="214">
        <v>0</v>
      </c>
      <c r="P197" s="214">
        <v>0.75</v>
      </c>
      <c r="Q197" s="214">
        <v>0</v>
      </c>
      <c r="R197" s="214">
        <v>0.2</v>
      </c>
      <c r="S197" s="214">
        <v>0</v>
      </c>
      <c r="T197" s="215">
        <v>0.4</v>
      </c>
    </row>
    <row r="198" spans="1:22" x14ac:dyDescent="0.2">
      <c r="E198" s="81" t="s">
        <v>326</v>
      </c>
      <c r="F198" s="84" t="s">
        <v>325</v>
      </c>
      <c r="G198" s="216">
        <v>0.16666666666666699</v>
      </c>
      <c r="H198" s="214">
        <v>0.63333333333333297</v>
      </c>
      <c r="I198" s="214">
        <v>0</v>
      </c>
      <c r="J198" s="214">
        <v>0.5</v>
      </c>
      <c r="K198" s="214">
        <v>0.5</v>
      </c>
      <c r="L198" s="214">
        <v>1</v>
      </c>
      <c r="M198" s="214">
        <v>0.5</v>
      </c>
      <c r="N198" s="214">
        <v>0.5</v>
      </c>
      <c r="O198" s="214">
        <v>0</v>
      </c>
      <c r="P198" s="214">
        <v>1</v>
      </c>
      <c r="Q198" s="214">
        <v>0</v>
      </c>
      <c r="R198" s="214">
        <v>0.2</v>
      </c>
      <c r="S198" s="214">
        <v>0</v>
      </c>
      <c r="T198" s="215">
        <v>0.6</v>
      </c>
    </row>
    <row r="199" spans="1:22" x14ac:dyDescent="0.2">
      <c r="E199" s="81" t="s">
        <v>328</v>
      </c>
      <c r="F199" s="84" t="s">
        <v>327</v>
      </c>
      <c r="G199" s="216">
        <v>0.16666666666666699</v>
      </c>
      <c r="H199" s="214">
        <v>0.625</v>
      </c>
      <c r="I199" s="214">
        <v>0</v>
      </c>
      <c r="J199" s="214">
        <v>0.5</v>
      </c>
      <c r="K199" s="214">
        <v>0.5</v>
      </c>
      <c r="L199" s="214">
        <v>1</v>
      </c>
      <c r="M199" s="214">
        <v>0.5</v>
      </c>
      <c r="N199" s="214">
        <v>0.5</v>
      </c>
      <c r="O199" s="214">
        <v>0</v>
      </c>
      <c r="P199" s="214">
        <v>0.75</v>
      </c>
      <c r="Q199" s="214">
        <v>0</v>
      </c>
      <c r="R199" s="214">
        <v>0.4</v>
      </c>
      <c r="S199" s="214">
        <v>0</v>
      </c>
      <c r="T199" s="215">
        <v>0.6</v>
      </c>
    </row>
    <row r="200" spans="1:22" x14ac:dyDescent="0.2">
      <c r="E200" s="81" t="s">
        <v>330</v>
      </c>
      <c r="F200" s="84" t="s">
        <v>329</v>
      </c>
      <c r="G200" s="216">
        <v>0.33333333333333298</v>
      </c>
      <c r="H200" s="214">
        <v>0.75</v>
      </c>
      <c r="I200" s="214">
        <v>0</v>
      </c>
      <c r="J200" s="214">
        <v>0.5</v>
      </c>
      <c r="K200" s="214">
        <v>0.5</v>
      </c>
      <c r="L200" s="214">
        <v>1</v>
      </c>
      <c r="M200" s="214">
        <v>1</v>
      </c>
      <c r="N200" s="214">
        <v>1</v>
      </c>
      <c r="O200" s="214">
        <v>0</v>
      </c>
      <c r="P200" s="214">
        <v>1</v>
      </c>
      <c r="Q200" s="214">
        <v>0</v>
      </c>
      <c r="R200" s="214">
        <v>0.2</v>
      </c>
      <c r="S200" s="214">
        <v>0.5</v>
      </c>
      <c r="T200" s="215">
        <v>0.8</v>
      </c>
    </row>
    <row r="201" spans="1:22" x14ac:dyDescent="0.2">
      <c r="E201" s="81" t="s">
        <v>332</v>
      </c>
      <c r="F201" s="84" t="s">
        <v>331</v>
      </c>
      <c r="G201" s="216">
        <v>0.16666666666666699</v>
      </c>
      <c r="H201" s="214">
        <v>0.6</v>
      </c>
      <c r="I201" s="214">
        <v>0</v>
      </c>
      <c r="J201" s="214">
        <v>0.5</v>
      </c>
      <c r="K201" s="214">
        <v>0.5</v>
      </c>
      <c r="L201" s="214">
        <v>1</v>
      </c>
      <c r="M201" s="214">
        <v>0.5</v>
      </c>
      <c r="N201" s="214">
        <v>0.5</v>
      </c>
      <c r="O201" s="214">
        <v>0</v>
      </c>
      <c r="P201" s="214">
        <v>1</v>
      </c>
      <c r="Q201" s="214">
        <v>0</v>
      </c>
      <c r="R201" s="214">
        <v>0.4</v>
      </c>
      <c r="S201" s="214">
        <v>0</v>
      </c>
      <c r="T201" s="215">
        <v>0.2</v>
      </c>
    </row>
    <row r="202" spans="1:22" x14ac:dyDescent="0.2">
      <c r="E202" s="81" t="s">
        <v>334</v>
      </c>
      <c r="F202" s="84" t="s">
        <v>333</v>
      </c>
      <c r="G202" s="216">
        <v>0</v>
      </c>
      <c r="H202" s="214">
        <v>0.391666666666667</v>
      </c>
      <c r="I202" s="214">
        <v>0</v>
      </c>
      <c r="J202" s="214">
        <v>0.5</v>
      </c>
      <c r="K202" s="214">
        <v>0</v>
      </c>
      <c r="L202" s="214">
        <v>1</v>
      </c>
      <c r="M202" s="214">
        <v>0</v>
      </c>
      <c r="N202" s="214">
        <v>0</v>
      </c>
      <c r="O202" s="214">
        <v>0</v>
      </c>
      <c r="P202" s="214">
        <v>0.25</v>
      </c>
      <c r="Q202" s="214">
        <v>0</v>
      </c>
      <c r="R202" s="214">
        <v>0.2</v>
      </c>
      <c r="S202" s="214">
        <v>0</v>
      </c>
      <c r="T202" s="215">
        <v>0.4</v>
      </c>
    </row>
    <row r="203" spans="1:22" x14ac:dyDescent="0.2">
      <c r="E203" s="81" t="s">
        <v>335</v>
      </c>
      <c r="F203" s="84" t="s">
        <v>813</v>
      </c>
      <c r="G203" s="216">
        <v>0</v>
      </c>
      <c r="H203" s="214">
        <v>0.358333333333333</v>
      </c>
      <c r="I203" s="214">
        <v>0</v>
      </c>
      <c r="J203" s="214">
        <v>0.5</v>
      </c>
      <c r="K203" s="214">
        <v>0</v>
      </c>
      <c r="L203" s="214">
        <v>1</v>
      </c>
      <c r="M203" s="214">
        <v>0</v>
      </c>
      <c r="N203" s="214">
        <v>0</v>
      </c>
      <c r="O203" s="214">
        <v>0</v>
      </c>
      <c r="P203" s="214">
        <v>0.25</v>
      </c>
      <c r="Q203" s="214">
        <v>0</v>
      </c>
      <c r="R203" s="214">
        <v>0.2</v>
      </c>
      <c r="S203" s="214">
        <v>0</v>
      </c>
      <c r="T203" s="215">
        <v>0.2</v>
      </c>
    </row>
    <row r="204" spans="1:22" x14ac:dyDescent="0.2">
      <c r="E204" s="81" t="s">
        <v>337</v>
      </c>
      <c r="F204" s="84" t="s">
        <v>336</v>
      </c>
      <c r="G204" s="216">
        <v>0.41666666666666702</v>
      </c>
      <c r="H204" s="214">
        <v>0.78333333333333299</v>
      </c>
      <c r="I204" s="214">
        <v>0</v>
      </c>
      <c r="J204" s="214">
        <v>0.5</v>
      </c>
      <c r="K204" s="214">
        <v>1</v>
      </c>
      <c r="L204" s="214">
        <v>1</v>
      </c>
      <c r="M204" s="214">
        <v>1</v>
      </c>
      <c r="N204" s="214">
        <v>1</v>
      </c>
      <c r="O204" s="214">
        <v>0</v>
      </c>
      <c r="P204" s="214">
        <v>1</v>
      </c>
      <c r="Q204" s="214">
        <v>0</v>
      </c>
      <c r="R204" s="214">
        <v>0.4</v>
      </c>
      <c r="S204" s="214">
        <v>0.5</v>
      </c>
      <c r="T204" s="215">
        <v>0.8</v>
      </c>
    </row>
    <row r="205" spans="1:22" x14ac:dyDescent="0.2">
      <c r="E205" s="81" t="s">
        <v>723</v>
      </c>
      <c r="F205" s="84" t="s">
        <v>764</v>
      </c>
      <c r="G205" s="216">
        <v>0.83333333333333304</v>
      </c>
      <c r="H205" s="214">
        <v>0.57499999999999996</v>
      </c>
      <c r="I205" s="214">
        <v>1</v>
      </c>
      <c r="J205" s="214">
        <v>0.5</v>
      </c>
      <c r="K205" s="214">
        <v>1</v>
      </c>
      <c r="L205" s="214">
        <v>1</v>
      </c>
      <c r="M205" s="214">
        <v>0</v>
      </c>
      <c r="N205" s="214">
        <v>0</v>
      </c>
      <c r="O205" s="214">
        <v>1</v>
      </c>
      <c r="P205" s="214">
        <v>0.75</v>
      </c>
      <c r="Q205" s="214">
        <v>1</v>
      </c>
      <c r="R205" s="214">
        <v>0.6</v>
      </c>
      <c r="S205" s="214">
        <v>1</v>
      </c>
      <c r="T205" s="215">
        <v>0.6</v>
      </c>
    </row>
    <row r="206" spans="1:22" x14ac:dyDescent="0.2">
      <c r="E206" s="81" t="s">
        <v>339</v>
      </c>
      <c r="F206" s="84" t="s">
        <v>338</v>
      </c>
      <c r="G206" s="216">
        <v>8.3333333333333301E-2</v>
      </c>
      <c r="H206" s="214">
        <v>0.50833333333333297</v>
      </c>
      <c r="I206" s="214">
        <v>0</v>
      </c>
      <c r="J206" s="214">
        <v>0</v>
      </c>
      <c r="K206" s="214">
        <v>0</v>
      </c>
      <c r="L206" s="214">
        <v>1</v>
      </c>
      <c r="M206" s="214">
        <v>0.5</v>
      </c>
      <c r="N206" s="214">
        <v>0.5</v>
      </c>
      <c r="O206" s="214">
        <v>0</v>
      </c>
      <c r="P206" s="214">
        <v>0.75</v>
      </c>
      <c r="Q206" s="214">
        <v>0</v>
      </c>
      <c r="R206" s="214">
        <v>0.4</v>
      </c>
      <c r="S206" s="214">
        <v>0</v>
      </c>
      <c r="T206" s="215">
        <v>0.4</v>
      </c>
    </row>
    <row r="207" spans="1:22" x14ac:dyDescent="0.2">
      <c r="E207" s="81" t="s">
        <v>341</v>
      </c>
      <c r="F207" s="84" t="s">
        <v>340</v>
      </c>
      <c r="G207" s="216">
        <v>0</v>
      </c>
      <c r="H207" s="214">
        <v>0.43333333333333302</v>
      </c>
      <c r="I207" s="214">
        <v>0</v>
      </c>
      <c r="J207" s="214">
        <v>0.5</v>
      </c>
      <c r="K207" s="214">
        <v>0</v>
      </c>
      <c r="L207" s="214">
        <v>1</v>
      </c>
      <c r="M207" s="214">
        <v>0</v>
      </c>
      <c r="N207" s="214">
        <v>0</v>
      </c>
      <c r="O207" s="214">
        <v>0</v>
      </c>
      <c r="P207" s="214">
        <v>0.5</v>
      </c>
      <c r="Q207" s="214">
        <v>0</v>
      </c>
      <c r="R207" s="214">
        <v>0.4</v>
      </c>
      <c r="S207" s="214">
        <v>0</v>
      </c>
      <c r="T207" s="215">
        <v>0.2</v>
      </c>
    </row>
    <row r="208" spans="1:22" x14ac:dyDescent="0.2">
      <c r="E208" s="81" t="s">
        <v>343</v>
      </c>
      <c r="F208" s="84" t="s">
        <v>342</v>
      </c>
      <c r="G208" s="216">
        <v>0</v>
      </c>
      <c r="H208" s="214">
        <v>0.43333333333333302</v>
      </c>
      <c r="I208" s="214">
        <v>0</v>
      </c>
      <c r="J208" s="214">
        <v>0.5</v>
      </c>
      <c r="K208" s="214">
        <v>0</v>
      </c>
      <c r="L208" s="214">
        <v>1</v>
      </c>
      <c r="M208" s="214">
        <v>0</v>
      </c>
      <c r="N208" s="214">
        <v>0</v>
      </c>
      <c r="O208" s="214">
        <v>0</v>
      </c>
      <c r="P208" s="214">
        <v>0.5</v>
      </c>
      <c r="Q208" s="214">
        <v>0</v>
      </c>
      <c r="R208" s="214">
        <v>0.4</v>
      </c>
      <c r="S208" s="214">
        <v>0</v>
      </c>
      <c r="T208" s="215">
        <v>0.2</v>
      </c>
    </row>
    <row r="209" spans="5:20" x14ac:dyDescent="0.2">
      <c r="E209" s="81" t="s">
        <v>345</v>
      </c>
      <c r="F209" s="84" t="s">
        <v>344</v>
      </c>
      <c r="G209" s="216">
        <v>8.3333333333333301E-2</v>
      </c>
      <c r="H209" s="214">
        <v>0.47499999999999998</v>
      </c>
      <c r="I209" s="214">
        <v>0</v>
      </c>
      <c r="J209" s="214">
        <v>0.5</v>
      </c>
      <c r="K209" s="214">
        <v>0</v>
      </c>
      <c r="L209" s="214">
        <v>1</v>
      </c>
      <c r="M209" s="214">
        <v>0.5</v>
      </c>
      <c r="N209" s="214">
        <v>0.5</v>
      </c>
      <c r="O209" s="214">
        <v>0</v>
      </c>
      <c r="P209" s="214">
        <v>0.25</v>
      </c>
      <c r="Q209" s="214">
        <v>0</v>
      </c>
      <c r="R209" s="214">
        <v>0.2</v>
      </c>
      <c r="S209" s="214">
        <v>0</v>
      </c>
      <c r="T209" s="215">
        <v>0.4</v>
      </c>
    </row>
    <row r="210" spans="5:20" x14ac:dyDescent="0.2">
      <c r="E210" s="81" t="s">
        <v>346</v>
      </c>
      <c r="F210" s="84" t="s">
        <v>533</v>
      </c>
      <c r="G210" s="216">
        <v>8.3333333333333301E-2</v>
      </c>
      <c r="H210" s="214">
        <v>0.52500000000000002</v>
      </c>
      <c r="I210" s="214">
        <v>0</v>
      </c>
      <c r="J210" s="214">
        <v>0.5</v>
      </c>
      <c r="K210" s="214">
        <v>0</v>
      </c>
      <c r="L210" s="214">
        <v>1</v>
      </c>
      <c r="M210" s="214">
        <v>0.5</v>
      </c>
      <c r="N210" s="214">
        <v>0.5</v>
      </c>
      <c r="O210" s="214">
        <v>0</v>
      </c>
      <c r="P210" s="214">
        <v>0.75</v>
      </c>
      <c r="Q210" s="214">
        <v>0</v>
      </c>
      <c r="R210" s="214">
        <v>0.2</v>
      </c>
      <c r="S210" s="214">
        <v>0</v>
      </c>
      <c r="T210" s="215">
        <v>0.2</v>
      </c>
    </row>
    <row r="211" spans="5:20" x14ac:dyDescent="0.2">
      <c r="E211" s="81" t="s">
        <v>348</v>
      </c>
      <c r="F211" s="84" t="s">
        <v>347</v>
      </c>
      <c r="G211" s="216">
        <v>8.3333333333333301E-2</v>
      </c>
      <c r="H211" s="214">
        <v>0.483333333333333</v>
      </c>
      <c r="I211" s="214">
        <v>0</v>
      </c>
      <c r="J211" s="214">
        <v>0.5</v>
      </c>
      <c r="K211" s="214">
        <v>0</v>
      </c>
      <c r="L211" s="214">
        <v>1</v>
      </c>
      <c r="M211" s="214">
        <v>0.5</v>
      </c>
      <c r="N211" s="214">
        <v>0.5</v>
      </c>
      <c r="O211" s="214">
        <v>0</v>
      </c>
      <c r="P211" s="214">
        <v>0.5</v>
      </c>
      <c r="Q211" s="214">
        <v>0</v>
      </c>
      <c r="R211" s="214">
        <v>0.2</v>
      </c>
      <c r="S211" s="214">
        <v>0</v>
      </c>
      <c r="T211" s="215">
        <v>0.2</v>
      </c>
    </row>
    <row r="212" spans="5:20" x14ac:dyDescent="0.2">
      <c r="E212" s="81" t="s">
        <v>349</v>
      </c>
      <c r="F212" s="84" t="s">
        <v>765</v>
      </c>
      <c r="G212" s="216">
        <v>0.33333333333333298</v>
      </c>
      <c r="H212" s="214">
        <v>0.78333333333333299</v>
      </c>
      <c r="I212" s="214">
        <v>0</v>
      </c>
      <c r="J212" s="214">
        <v>0.5</v>
      </c>
      <c r="K212" s="214">
        <v>0.5</v>
      </c>
      <c r="L212" s="214">
        <v>1</v>
      </c>
      <c r="M212" s="214">
        <v>1</v>
      </c>
      <c r="N212" s="214">
        <v>1</v>
      </c>
      <c r="O212" s="214">
        <v>0</v>
      </c>
      <c r="P212" s="214">
        <v>1</v>
      </c>
      <c r="Q212" s="214">
        <v>0</v>
      </c>
      <c r="R212" s="214">
        <v>0.4</v>
      </c>
      <c r="S212" s="214">
        <v>0.5</v>
      </c>
      <c r="T212" s="215">
        <v>0.8</v>
      </c>
    </row>
    <row r="213" spans="5:20" x14ac:dyDescent="0.2">
      <c r="E213" s="81" t="s">
        <v>350</v>
      </c>
      <c r="F213" s="84" t="s">
        <v>766</v>
      </c>
      <c r="G213" s="216">
        <v>8.3333333333333301E-2</v>
      </c>
      <c r="H213" s="214">
        <v>0.56666666666666698</v>
      </c>
      <c r="I213" s="214">
        <v>0</v>
      </c>
      <c r="J213" s="214">
        <v>0.5</v>
      </c>
      <c r="K213" s="214">
        <v>0</v>
      </c>
      <c r="L213" s="214">
        <v>1</v>
      </c>
      <c r="M213" s="214">
        <v>0.5</v>
      </c>
      <c r="N213" s="214">
        <v>0.5</v>
      </c>
      <c r="O213" s="214">
        <v>0</v>
      </c>
      <c r="P213" s="214">
        <v>1</v>
      </c>
      <c r="Q213" s="214">
        <v>0</v>
      </c>
      <c r="R213" s="214">
        <v>0.2</v>
      </c>
      <c r="S213" s="214">
        <v>0</v>
      </c>
      <c r="T213" s="215">
        <v>0.2</v>
      </c>
    </row>
    <row r="214" spans="5:20" x14ac:dyDescent="0.2">
      <c r="E214" s="81" t="s">
        <v>724</v>
      </c>
      <c r="F214" s="84" t="s">
        <v>767</v>
      </c>
      <c r="G214" s="216">
        <v>1</v>
      </c>
      <c r="H214" s="214">
        <v>0.81666666666666698</v>
      </c>
      <c r="I214" s="214">
        <v>1</v>
      </c>
      <c r="J214" s="214">
        <v>0.5</v>
      </c>
      <c r="K214" s="214">
        <v>1</v>
      </c>
      <c r="L214" s="214">
        <v>1</v>
      </c>
      <c r="M214" s="214">
        <v>1</v>
      </c>
      <c r="N214" s="214">
        <v>1</v>
      </c>
      <c r="O214" s="214">
        <v>1</v>
      </c>
      <c r="P214" s="214">
        <v>1</v>
      </c>
      <c r="Q214" s="214">
        <v>1</v>
      </c>
      <c r="R214" s="214">
        <v>0.6</v>
      </c>
      <c r="S214" s="214">
        <v>1</v>
      </c>
      <c r="T214" s="215">
        <v>0.8</v>
      </c>
    </row>
    <row r="215" spans="5:20" x14ac:dyDescent="0.2">
      <c r="E215" s="81" t="s">
        <v>725</v>
      </c>
      <c r="F215" s="84" t="s">
        <v>768</v>
      </c>
      <c r="G215" s="216">
        <v>1</v>
      </c>
      <c r="H215" s="214">
        <v>0.81666666666666698</v>
      </c>
      <c r="I215" s="214">
        <v>1</v>
      </c>
      <c r="J215" s="214">
        <v>0.5</v>
      </c>
      <c r="K215" s="214">
        <v>1</v>
      </c>
      <c r="L215" s="214">
        <v>1</v>
      </c>
      <c r="M215" s="214">
        <v>1</v>
      </c>
      <c r="N215" s="214">
        <v>1</v>
      </c>
      <c r="O215" s="214">
        <v>1</v>
      </c>
      <c r="P215" s="214">
        <v>1</v>
      </c>
      <c r="Q215" s="214">
        <v>1</v>
      </c>
      <c r="R215" s="214">
        <v>0.6</v>
      </c>
      <c r="S215" s="214">
        <v>1</v>
      </c>
      <c r="T215" s="215">
        <v>0.8</v>
      </c>
    </row>
    <row r="216" spans="5:20" x14ac:dyDescent="0.2">
      <c r="E216" s="81" t="s">
        <v>351</v>
      </c>
      <c r="F216" s="84" t="s">
        <v>534</v>
      </c>
      <c r="G216" s="216">
        <v>0</v>
      </c>
      <c r="H216" s="214">
        <v>0.391666666666667</v>
      </c>
      <c r="I216" s="214">
        <v>0</v>
      </c>
      <c r="J216" s="214">
        <v>0.5</v>
      </c>
      <c r="K216" s="214">
        <v>0</v>
      </c>
      <c r="L216" s="214">
        <v>1</v>
      </c>
      <c r="M216" s="214">
        <v>0</v>
      </c>
      <c r="N216" s="214">
        <v>0</v>
      </c>
      <c r="O216" s="214">
        <v>0</v>
      </c>
      <c r="P216" s="214">
        <v>0.25</v>
      </c>
      <c r="Q216" s="214">
        <v>0</v>
      </c>
      <c r="R216" s="214">
        <v>0.2</v>
      </c>
      <c r="S216" s="214">
        <v>0</v>
      </c>
      <c r="T216" s="215">
        <v>0.4</v>
      </c>
    </row>
    <row r="217" spans="5:20" x14ac:dyDescent="0.2">
      <c r="E217" s="81" t="s">
        <v>353</v>
      </c>
      <c r="F217" s="84" t="s">
        <v>352</v>
      </c>
      <c r="G217" s="216">
        <v>0.33333333333333298</v>
      </c>
      <c r="H217" s="214">
        <v>0.71666666666666701</v>
      </c>
      <c r="I217" s="214">
        <v>0</v>
      </c>
      <c r="J217" s="214">
        <v>0.5</v>
      </c>
      <c r="K217" s="214">
        <v>0.5</v>
      </c>
      <c r="L217" s="214">
        <v>1</v>
      </c>
      <c r="M217" s="214">
        <v>1</v>
      </c>
      <c r="N217" s="214">
        <v>1</v>
      </c>
      <c r="O217" s="214">
        <v>0</v>
      </c>
      <c r="P217" s="214">
        <v>1</v>
      </c>
      <c r="Q217" s="214">
        <v>0</v>
      </c>
      <c r="R217" s="214">
        <v>0.2</v>
      </c>
      <c r="S217" s="214">
        <v>0.5</v>
      </c>
      <c r="T217" s="215">
        <v>0.6</v>
      </c>
    </row>
    <row r="218" spans="5:20" x14ac:dyDescent="0.2">
      <c r="E218" s="81" t="s">
        <v>355</v>
      </c>
      <c r="F218" s="84" t="s">
        <v>354</v>
      </c>
      <c r="G218" s="216">
        <v>0.25</v>
      </c>
      <c r="H218" s="214">
        <v>0.78333333333333299</v>
      </c>
      <c r="I218" s="214">
        <v>0</v>
      </c>
      <c r="J218" s="214">
        <v>0.5</v>
      </c>
      <c r="K218" s="214">
        <v>0.5</v>
      </c>
      <c r="L218" s="214">
        <v>1</v>
      </c>
      <c r="M218" s="214">
        <v>1</v>
      </c>
      <c r="N218" s="214">
        <v>1</v>
      </c>
      <c r="O218" s="214">
        <v>0</v>
      </c>
      <c r="P218" s="214">
        <v>1</v>
      </c>
      <c r="Q218" s="214">
        <v>0</v>
      </c>
      <c r="R218" s="214">
        <v>0.4</v>
      </c>
      <c r="S218" s="214">
        <v>0</v>
      </c>
      <c r="T218" s="215">
        <v>0.8</v>
      </c>
    </row>
    <row r="219" spans="5:20" x14ac:dyDescent="0.2">
      <c r="E219" s="81" t="s">
        <v>726</v>
      </c>
      <c r="F219" s="84" t="s">
        <v>769</v>
      </c>
      <c r="G219" s="216">
        <v>0.83333333333333304</v>
      </c>
      <c r="H219" s="214">
        <v>0.73333333333333295</v>
      </c>
      <c r="I219" s="214">
        <v>1</v>
      </c>
      <c r="J219" s="214">
        <v>0.5</v>
      </c>
      <c r="K219" s="214">
        <v>1</v>
      </c>
      <c r="L219" s="214">
        <v>1</v>
      </c>
      <c r="M219" s="214">
        <v>0.5</v>
      </c>
      <c r="N219" s="214">
        <v>0.5</v>
      </c>
      <c r="O219" s="214">
        <v>1</v>
      </c>
      <c r="P219" s="214">
        <v>1</v>
      </c>
      <c r="Q219" s="214">
        <v>1</v>
      </c>
      <c r="R219" s="214">
        <v>0.8</v>
      </c>
      <c r="S219" s="214">
        <v>0.5</v>
      </c>
      <c r="T219" s="215">
        <v>0.6</v>
      </c>
    </row>
    <row r="220" spans="5:20" x14ac:dyDescent="0.2">
      <c r="E220" s="81" t="s">
        <v>356</v>
      </c>
      <c r="F220" s="84" t="s">
        <v>770</v>
      </c>
      <c r="G220" s="216">
        <v>8.3333333333333301E-2</v>
      </c>
      <c r="H220" s="214">
        <v>0.48888888888888898</v>
      </c>
      <c r="I220" s="214">
        <v>0</v>
      </c>
      <c r="J220" s="214">
        <v>0.5</v>
      </c>
      <c r="K220" s="214">
        <v>0</v>
      </c>
      <c r="L220" s="214">
        <v>0.33333333333333298</v>
      </c>
      <c r="M220" s="214">
        <v>0.5</v>
      </c>
      <c r="N220" s="214">
        <v>0.5</v>
      </c>
      <c r="O220" s="214">
        <v>0</v>
      </c>
      <c r="P220" s="214">
        <v>1</v>
      </c>
      <c r="Q220" s="214">
        <v>0</v>
      </c>
      <c r="R220" s="214">
        <v>0.4</v>
      </c>
      <c r="S220" s="214">
        <v>0</v>
      </c>
      <c r="T220" s="215">
        <v>0.2</v>
      </c>
    </row>
    <row r="221" spans="5:20" x14ac:dyDescent="0.2">
      <c r="E221" s="81" t="s">
        <v>358</v>
      </c>
      <c r="F221" s="84" t="s">
        <v>357</v>
      </c>
      <c r="G221" s="216">
        <v>0</v>
      </c>
      <c r="H221" s="214">
        <v>0.391666666666667</v>
      </c>
      <c r="I221" s="214">
        <v>0</v>
      </c>
      <c r="J221" s="214">
        <v>0.5</v>
      </c>
      <c r="K221" s="214">
        <v>0</v>
      </c>
      <c r="L221" s="214">
        <v>1</v>
      </c>
      <c r="M221" s="214">
        <v>0</v>
      </c>
      <c r="N221" s="214">
        <v>0</v>
      </c>
      <c r="O221" s="214">
        <v>0</v>
      </c>
      <c r="P221" s="214">
        <v>0.25</v>
      </c>
      <c r="Q221" s="214">
        <v>0</v>
      </c>
      <c r="R221" s="214">
        <v>0.4</v>
      </c>
      <c r="S221" s="214">
        <v>0</v>
      </c>
      <c r="T221" s="215">
        <v>0.2</v>
      </c>
    </row>
    <row r="222" spans="5:20" x14ac:dyDescent="0.2">
      <c r="E222" s="81" t="s">
        <v>360</v>
      </c>
      <c r="F222" s="84" t="s">
        <v>359</v>
      </c>
      <c r="G222" s="216">
        <v>0</v>
      </c>
      <c r="H222" s="214">
        <v>0.47499999999999998</v>
      </c>
      <c r="I222" s="214">
        <v>0</v>
      </c>
      <c r="J222" s="214">
        <v>0.5</v>
      </c>
      <c r="K222" s="214">
        <v>0</v>
      </c>
      <c r="L222" s="214">
        <v>1</v>
      </c>
      <c r="M222" s="214">
        <v>0</v>
      </c>
      <c r="N222" s="214">
        <v>0</v>
      </c>
      <c r="O222" s="214">
        <v>0</v>
      </c>
      <c r="P222" s="214">
        <v>0.75</v>
      </c>
      <c r="Q222" s="214">
        <v>0</v>
      </c>
      <c r="R222" s="214">
        <v>0.4</v>
      </c>
      <c r="S222" s="214">
        <v>0</v>
      </c>
      <c r="T222" s="215">
        <v>0.2</v>
      </c>
    </row>
    <row r="223" spans="5:20" x14ac:dyDescent="0.2">
      <c r="E223" s="81" t="s">
        <v>362</v>
      </c>
      <c r="F223" s="84" t="s">
        <v>361</v>
      </c>
      <c r="G223" s="216">
        <v>0.16666666666666699</v>
      </c>
      <c r="H223" s="214">
        <v>0.50833333333333297</v>
      </c>
      <c r="I223" s="214">
        <v>0</v>
      </c>
      <c r="J223" s="214">
        <v>0</v>
      </c>
      <c r="K223" s="214">
        <v>0.5</v>
      </c>
      <c r="L223" s="214">
        <v>1</v>
      </c>
      <c r="M223" s="214">
        <v>0.5</v>
      </c>
      <c r="N223" s="214">
        <v>0.5</v>
      </c>
      <c r="O223" s="214">
        <v>0</v>
      </c>
      <c r="P223" s="214">
        <v>0.75</v>
      </c>
      <c r="Q223" s="214">
        <v>0</v>
      </c>
      <c r="R223" s="214">
        <v>0.4</v>
      </c>
      <c r="S223" s="214">
        <v>0</v>
      </c>
      <c r="T223" s="215">
        <v>0.4</v>
      </c>
    </row>
  </sheetData>
  <mergeCells count="2">
    <mergeCell ref="I2:N2"/>
    <mergeCell ref="O2:U2"/>
  </mergeCells>
  <conditionalFormatting sqref="B6:B195">
    <cfRule type="expression" dxfId="36" priority="1">
      <formula>"""&lt;&gt;F6:F195"""</formula>
    </cfRule>
  </conditionalFormatting>
  <conditionalFormatting sqref="E5:T223 D6:D195">
    <cfRule type="expression" dxfId="35" priority="22">
      <formula>D5=""</formula>
    </cfRule>
    <cfRule type="cellIs" dxfId="34" priority="23" operator="between">
      <formula>0</formula>
      <formula>0.332</formula>
    </cfRule>
    <cfRule type="cellIs" dxfId="33" priority="24" operator="between">
      <formula>0.333333333333333</formula>
      <formula>0.665</formula>
    </cfRule>
    <cfRule type="cellIs" dxfId="32" priority="25" operator="between">
      <formula>0.666666666666667</formula>
      <formula>1</formula>
    </cfRule>
  </conditionalFormatting>
  <conditionalFormatting sqref="K3">
    <cfRule type="cellIs" dxfId="29" priority="56" stopIfTrue="1" operator="greaterThanOrEqual">
      <formula>0</formula>
    </cfRule>
  </conditionalFormatting>
  <conditionalFormatting sqref="K3:L3">
    <cfRule type="expression" dxfId="28" priority="49" stopIfTrue="1">
      <formula>K3=""</formula>
    </cfRule>
  </conditionalFormatting>
  <conditionalFormatting sqref="L3">
    <cfRule type="expression" dxfId="25" priority="63">
      <formula>L3=10</formula>
    </cfRule>
    <cfRule type="cellIs" dxfId="23" priority="62" operator="between">
      <formula>7</formula>
      <formula>9.99</formula>
    </cfRule>
    <cfRule type="cellIs" dxfId="22" priority="61" operator="between">
      <formula>0</formula>
      <formula>6.999</formula>
    </cfRule>
  </conditionalFormatting>
  <conditionalFormatting sqref="M3">
    <cfRule type="cellIs" dxfId="21" priority="59" operator="between">
      <formula>7</formula>
      <formula>9.99</formula>
    </cfRule>
    <cfRule type="expression" dxfId="20" priority="60">
      <formula>M3=10</formula>
    </cfRule>
    <cfRule type="cellIs" dxfId="19" priority="46" operator="between">
      <formula>0</formula>
      <formula>6.999</formula>
    </cfRule>
    <cfRule type="expression" dxfId="18" priority="57">
      <formula>M3=""</formula>
    </cfRule>
    <cfRule type="expression" dxfId="17" priority="45">
      <formula>M3=""</formula>
    </cfRule>
    <cfRule type="expression" dxfId="16" priority="48">
      <formula>M3=10</formula>
    </cfRule>
    <cfRule type="cellIs" dxfId="15" priority="47" operator="between">
      <formula>7</formula>
      <formula>9.99</formula>
    </cfRule>
    <cfRule type="cellIs" dxfId="14" priority="58" operator="between">
      <formula>0</formula>
      <formula>6.999</formula>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ellIs" priority="55" stopIfTrue="1" operator="greaterThanOrEqual" id="{8BF137DA-C06D-6343-B760-2E4FFC25EF7E}">
            <xm:f>Parameters!$D$38</xm:f>
            <x14:dxf>
              <font>
                <sz val="12"/>
                <color rgb="FF000000"/>
                <name val="Arial"/>
              </font>
              <fill>
                <patternFill patternType="solid">
                  <bgColor rgb="FFEE9F8F"/>
                </patternFill>
              </fill>
            </x14:dxf>
          </x14:cfRule>
          <x14:cfRule type="cellIs" priority="54" stopIfTrue="1" operator="greaterThanOrEqual" id="{D4C3AE25-98F8-C646-B69B-5D3E8218DD67}">
            <xm:f>Parameters!$D$37</xm:f>
            <x14:dxf>
              <font>
                <sz val="12"/>
                <color rgb="FF000000"/>
                <name val="Arial"/>
              </font>
              <fill>
                <patternFill patternType="solid">
                  <bgColor rgb="FFE35A3A"/>
                </patternFill>
              </fill>
            </x14:dxf>
          </x14:cfRule>
          <xm:sqref>K3</xm:sqref>
        </x14:conditionalFormatting>
        <x14:conditionalFormatting xmlns:xm="http://schemas.microsoft.com/office/excel/2006/main">
          <x14:cfRule type="cellIs" priority="163" stopIfTrue="1" operator="greaterThanOrEqual" id="{3245A860-2AC7-884E-B9E7-FB2A625F3664}">
            <xm:f>Parameters!$D$41</xm:f>
            <x14:dxf>
              <font>
                <sz val="12"/>
                <color rgb="FF000000"/>
                <name val="Arial"/>
              </font>
              <fill>
                <patternFill patternType="solid">
                  <bgColor rgb="FFF2676B"/>
                </patternFill>
              </fill>
            </x14:dxf>
          </x14:cfRule>
          <x14:cfRule type="cellIs" priority="165" stopIfTrue="1" operator="between" id="{EFF6C2F6-FC52-5D45-A678-7260B15CCB85}">
            <xm:f>0</xm:f>
            <xm:f>Parameters!$D$42</xm:f>
            <x14:dxf>
              <font>
                <sz val="12"/>
                <color rgb="FF000000"/>
                <name val="Arial"/>
              </font>
              <fill>
                <patternFill patternType="solid">
                  <bgColor rgb="FFFCDCDF"/>
                </patternFill>
              </fill>
            </x14:dxf>
          </x14:cfRule>
          <x14:cfRule type="cellIs" priority="164" stopIfTrue="1" operator="greaterThanOrEqual" id="{FB5F2AAA-BCFD-144C-8F83-FB09AACFC82D}">
            <xm:f>Parameters!$D$42</xm:f>
            <x14:dxf>
              <font>
                <sz val="12"/>
                <color rgb="FF000000"/>
                <name val="Arial"/>
              </font>
              <fill>
                <patternFill patternType="solid">
                  <bgColor rgb="FFF7A9AC"/>
                </patternFill>
              </fill>
            </x14:dxf>
          </x14:cfRule>
          <xm:sqref>L3</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4B095B-10BA-8B47-9B72-B3D9B6CE3BB7}">
  <dimension ref="A1:D219"/>
  <sheetViews>
    <sheetView workbookViewId="0">
      <selection activeCell="J13" sqref="J13"/>
    </sheetView>
  </sheetViews>
  <sheetFormatPr baseColWidth="10" defaultRowHeight="16" x14ac:dyDescent="0.2"/>
  <cols>
    <col min="1" max="1" width="24.28515625" customWidth="1"/>
  </cols>
  <sheetData>
    <row r="1" spans="1:4" x14ac:dyDescent="0.2">
      <c r="A1" t="s">
        <v>368</v>
      </c>
      <c r="B1" t="s">
        <v>369</v>
      </c>
      <c r="C1" t="s">
        <v>427</v>
      </c>
      <c r="D1" t="s">
        <v>428</v>
      </c>
    </row>
    <row r="2" spans="1:4" x14ac:dyDescent="0.2">
      <c r="A2" t="s">
        <v>728</v>
      </c>
      <c r="B2" t="s">
        <v>699</v>
      </c>
      <c r="C2" t="s">
        <v>435</v>
      </c>
      <c r="D2" t="s">
        <v>409</v>
      </c>
    </row>
    <row r="3" spans="1:4" x14ac:dyDescent="0.2">
      <c r="A3" t="s">
        <v>6</v>
      </c>
      <c r="B3" t="s">
        <v>7</v>
      </c>
      <c r="C3" t="s">
        <v>431</v>
      </c>
      <c r="D3" t="s">
        <v>429</v>
      </c>
    </row>
    <row r="4" spans="1:4" x14ac:dyDescent="0.2">
      <c r="A4" t="s">
        <v>8</v>
      </c>
      <c r="B4" t="s">
        <v>9</v>
      </c>
      <c r="C4" t="s">
        <v>432</v>
      </c>
      <c r="D4" t="s">
        <v>430</v>
      </c>
    </row>
    <row r="5" spans="1:4" x14ac:dyDescent="0.2">
      <c r="A5" t="s">
        <v>10</v>
      </c>
      <c r="B5" t="s">
        <v>11</v>
      </c>
      <c r="C5" t="s">
        <v>433</v>
      </c>
      <c r="D5" t="s">
        <v>430</v>
      </c>
    </row>
    <row r="6" spans="1:4" x14ac:dyDescent="0.2">
      <c r="A6" t="s">
        <v>729</v>
      </c>
      <c r="B6" t="s">
        <v>700</v>
      </c>
      <c r="C6" t="s">
        <v>433</v>
      </c>
      <c r="D6" t="s">
        <v>409</v>
      </c>
    </row>
    <row r="7" spans="1:4" x14ac:dyDescent="0.2">
      <c r="A7" t="s">
        <v>12</v>
      </c>
      <c r="B7" t="s">
        <v>13</v>
      </c>
      <c r="C7" t="s">
        <v>434</v>
      </c>
      <c r="D7" t="s">
        <v>409</v>
      </c>
    </row>
    <row r="8" spans="1:4" x14ac:dyDescent="0.2">
      <c r="A8" t="s">
        <v>14</v>
      </c>
      <c r="B8" t="s">
        <v>15</v>
      </c>
      <c r="C8" t="s">
        <v>435</v>
      </c>
      <c r="D8" t="s">
        <v>430</v>
      </c>
    </row>
    <row r="9" spans="1:4" x14ac:dyDescent="0.2">
      <c r="A9" t="s">
        <v>16</v>
      </c>
      <c r="B9" t="s">
        <v>17</v>
      </c>
      <c r="C9" t="s">
        <v>433</v>
      </c>
      <c r="D9" t="s">
        <v>430</v>
      </c>
    </row>
    <row r="10" spans="1:4" x14ac:dyDescent="0.2">
      <c r="A10" t="s">
        <v>730</v>
      </c>
      <c r="B10" t="s">
        <v>701</v>
      </c>
      <c r="C10" t="s">
        <v>436</v>
      </c>
      <c r="D10" t="s">
        <v>409</v>
      </c>
    </row>
    <row r="11" spans="1:4" x14ac:dyDescent="0.2">
      <c r="A11" t="s">
        <v>18</v>
      </c>
      <c r="B11" t="s">
        <v>19</v>
      </c>
      <c r="C11" t="s">
        <v>435</v>
      </c>
      <c r="D11" t="s">
        <v>430</v>
      </c>
    </row>
    <row r="12" spans="1:4" x14ac:dyDescent="0.2">
      <c r="A12" t="s">
        <v>20</v>
      </c>
      <c r="B12" t="s">
        <v>21</v>
      </c>
      <c r="C12" t="s">
        <v>436</v>
      </c>
      <c r="D12" t="s">
        <v>409</v>
      </c>
    </row>
    <row r="13" spans="1:4" x14ac:dyDescent="0.2">
      <c r="A13" t="s">
        <v>22</v>
      </c>
      <c r="B13" t="s">
        <v>23</v>
      </c>
      <c r="C13" t="s">
        <v>433</v>
      </c>
      <c r="D13" t="s">
        <v>409</v>
      </c>
    </row>
    <row r="14" spans="1:4" x14ac:dyDescent="0.2">
      <c r="A14" t="s">
        <v>24</v>
      </c>
      <c r="B14" t="s">
        <v>25</v>
      </c>
      <c r="C14" t="s">
        <v>433</v>
      </c>
      <c r="D14" t="s">
        <v>430</v>
      </c>
    </row>
    <row r="15" spans="1:4" x14ac:dyDescent="0.2">
      <c r="A15" t="s">
        <v>26</v>
      </c>
      <c r="B15" t="s">
        <v>27</v>
      </c>
      <c r="C15" t="s">
        <v>432</v>
      </c>
      <c r="D15" t="s">
        <v>429</v>
      </c>
    </row>
    <row r="16" spans="1:4" x14ac:dyDescent="0.2">
      <c r="A16" t="s">
        <v>28</v>
      </c>
      <c r="B16" t="s">
        <v>29</v>
      </c>
      <c r="C16" t="s">
        <v>433</v>
      </c>
      <c r="D16" t="s">
        <v>409</v>
      </c>
    </row>
    <row r="17" spans="1:4" x14ac:dyDescent="0.2">
      <c r="A17" t="s">
        <v>30</v>
      </c>
      <c r="B17" t="s">
        <v>31</v>
      </c>
      <c r="C17" t="s">
        <v>432</v>
      </c>
      <c r="D17" t="s">
        <v>429</v>
      </c>
    </row>
    <row r="18" spans="1:4" x14ac:dyDescent="0.2">
      <c r="A18" t="s">
        <v>32</v>
      </c>
      <c r="B18" t="s">
        <v>33</v>
      </c>
      <c r="C18" t="s">
        <v>432</v>
      </c>
      <c r="D18" t="s">
        <v>429</v>
      </c>
    </row>
    <row r="19" spans="1:4" x14ac:dyDescent="0.2">
      <c r="A19" t="s">
        <v>34</v>
      </c>
      <c r="B19" t="s">
        <v>35</v>
      </c>
      <c r="C19" t="s">
        <v>431</v>
      </c>
      <c r="D19" t="s">
        <v>429</v>
      </c>
    </row>
    <row r="20" spans="1:4" x14ac:dyDescent="0.2">
      <c r="A20" t="s">
        <v>36</v>
      </c>
      <c r="B20" t="s">
        <v>37</v>
      </c>
      <c r="C20" t="s">
        <v>433</v>
      </c>
      <c r="D20" t="s">
        <v>430</v>
      </c>
    </row>
    <row r="21" spans="1:4" x14ac:dyDescent="0.2">
      <c r="A21" t="s">
        <v>38</v>
      </c>
      <c r="B21" t="s">
        <v>39</v>
      </c>
      <c r="C21" t="s">
        <v>434</v>
      </c>
      <c r="D21" t="s">
        <v>409</v>
      </c>
    </row>
    <row r="22" spans="1:4" x14ac:dyDescent="0.2">
      <c r="A22" t="s">
        <v>731</v>
      </c>
      <c r="B22" t="s">
        <v>40</v>
      </c>
      <c r="C22" t="s">
        <v>435</v>
      </c>
      <c r="D22" t="s">
        <v>409</v>
      </c>
    </row>
    <row r="23" spans="1:4" x14ac:dyDescent="0.2">
      <c r="A23" t="s">
        <v>41</v>
      </c>
      <c r="B23" t="s">
        <v>42</v>
      </c>
      <c r="C23" t="s">
        <v>433</v>
      </c>
      <c r="D23" t="s">
        <v>430</v>
      </c>
    </row>
    <row r="24" spans="1:4" x14ac:dyDescent="0.2">
      <c r="A24" t="s">
        <v>43</v>
      </c>
      <c r="B24" t="s">
        <v>44</v>
      </c>
      <c r="C24" t="s">
        <v>433</v>
      </c>
      <c r="D24" t="s">
        <v>430</v>
      </c>
    </row>
    <row r="25" spans="1:4" x14ac:dyDescent="0.2">
      <c r="A25" t="s">
        <v>45</v>
      </c>
      <c r="B25" t="s">
        <v>46</v>
      </c>
      <c r="C25" t="s">
        <v>435</v>
      </c>
      <c r="D25" t="s">
        <v>430</v>
      </c>
    </row>
    <row r="26" spans="1:4" x14ac:dyDescent="0.2">
      <c r="A26" t="s">
        <v>732</v>
      </c>
      <c r="B26" t="s">
        <v>702</v>
      </c>
      <c r="C26" t="s">
        <v>437</v>
      </c>
      <c r="D26" t="s">
        <v>409</v>
      </c>
    </row>
    <row r="27" spans="1:4" x14ac:dyDescent="0.2">
      <c r="A27" t="s">
        <v>47</v>
      </c>
      <c r="B27" t="s">
        <v>48</v>
      </c>
      <c r="C27" t="s">
        <v>435</v>
      </c>
      <c r="D27" t="s">
        <v>430</v>
      </c>
    </row>
    <row r="28" spans="1:4" x14ac:dyDescent="0.2">
      <c r="A28" t="s">
        <v>49</v>
      </c>
      <c r="B28" t="s">
        <v>50</v>
      </c>
      <c r="C28" t="s">
        <v>435</v>
      </c>
      <c r="D28" t="s">
        <v>430</v>
      </c>
    </row>
    <row r="29" spans="1:4" x14ac:dyDescent="0.2">
      <c r="A29" t="s">
        <v>51</v>
      </c>
      <c r="B29" t="s">
        <v>52</v>
      </c>
      <c r="C29" t="s">
        <v>435</v>
      </c>
      <c r="D29" t="s">
        <v>409</v>
      </c>
    </row>
    <row r="30" spans="1:4" x14ac:dyDescent="0.2">
      <c r="A30" t="s">
        <v>53</v>
      </c>
      <c r="B30" t="s">
        <v>54</v>
      </c>
      <c r="C30" t="s">
        <v>436</v>
      </c>
      <c r="D30" t="s">
        <v>409</v>
      </c>
    </row>
    <row r="31" spans="1:4" x14ac:dyDescent="0.2">
      <c r="A31" t="s">
        <v>55</v>
      </c>
      <c r="B31" t="s">
        <v>56</v>
      </c>
      <c r="C31" t="s">
        <v>431</v>
      </c>
      <c r="D31" t="s">
        <v>429</v>
      </c>
    </row>
    <row r="32" spans="1:4" x14ac:dyDescent="0.2">
      <c r="A32" t="s">
        <v>57</v>
      </c>
      <c r="B32" t="s">
        <v>58</v>
      </c>
      <c r="C32" t="s">
        <v>432</v>
      </c>
      <c r="D32" t="s">
        <v>430</v>
      </c>
    </row>
    <row r="33" spans="1:4" x14ac:dyDescent="0.2">
      <c r="A33" t="s">
        <v>59</v>
      </c>
      <c r="B33" t="s">
        <v>60</v>
      </c>
      <c r="C33" t="s">
        <v>432</v>
      </c>
      <c r="D33" t="s">
        <v>429</v>
      </c>
    </row>
    <row r="34" spans="1:4" x14ac:dyDescent="0.2">
      <c r="A34" t="s">
        <v>61</v>
      </c>
      <c r="B34" t="s">
        <v>62</v>
      </c>
      <c r="C34" t="s">
        <v>437</v>
      </c>
      <c r="D34" t="s">
        <v>409</v>
      </c>
    </row>
    <row r="35" spans="1:4" x14ac:dyDescent="0.2">
      <c r="A35" t="s">
        <v>63</v>
      </c>
      <c r="B35" t="s">
        <v>64</v>
      </c>
      <c r="C35" t="s">
        <v>433</v>
      </c>
      <c r="D35" t="s">
        <v>409</v>
      </c>
    </row>
    <row r="36" spans="1:4" x14ac:dyDescent="0.2">
      <c r="A36" t="s">
        <v>733</v>
      </c>
      <c r="B36" t="s">
        <v>703</v>
      </c>
      <c r="C36" t="s">
        <v>433</v>
      </c>
      <c r="D36" t="s">
        <v>409</v>
      </c>
    </row>
    <row r="37" spans="1:4" x14ac:dyDescent="0.2">
      <c r="A37" t="s">
        <v>65</v>
      </c>
      <c r="B37" t="s">
        <v>66</v>
      </c>
      <c r="C37" t="s">
        <v>435</v>
      </c>
      <c r="D37" t="s">
        <v>430</v>
      </c>
    </row>
    <row r="38" spans="1:4" x14ac:dyDescent="0.2">
      <c r="A38" t="s">
        <v>67</v>
      </c>
      <c r="B38" t="s">
        <v>68</v>
      </c>
      <c r="C38" t="s">
        <v>436</v>
      </c>
      <c r="D38" t="s">
        <v>430</v>
      </c>
    </row>
    <row r="39" spans="1:4" x14ac:dyDescent="0.2">
      <c r="A39" t="s">
        <v>771</v>
      </c>
      <c r="B39" t="s">
        <v>69</v>
      </c>
      <c r="C39" t="s">
        <v>432</v>
      </c>
      <c r="D39" t="s">
        <v>429</v>
      </c>
    </row>
    <row r="40" spans="1:4" x14ac:dyDescent="0.2">
      <c r="A40" t="s">
        <v>70</v>
      </c>
      <c r="B40" t="s">
        <v>71</v>
      </c>
      <c r="C40" t="s">
        <v>432</v>
      </c>
      <c r="D40" t="s">
        <v>535</v>
      </c>
    </row>
    <row r="41" spans="1:4" x14ac:dyDescent="0.2">
      <c r="A41" t="s">
        <v>734</v>
      </c>
      <c r="B41" t="s">
        <v>72</v>
      </c>
      <c r="C41" t="s">
        <v>432</v>
      </c>
      <c r="D41" t="s">
        <v>429</v>
      </c>
    </row>
    <row r="42" spans="1:4" x14ac:dyDescent="0.2">
      <c r="A42" t="s">
        <v>735</v>
      </c>
      <c r="B42" t="s">
        <v>73</v>
      </c>
      <c r="C42" t="s">
        <v>432</v>
      </c>
      <c r="D42" t="s">
        <v>535</v>
      </c>
    </row>
    <row r="43" spans="1:4" x14ac:dyDescent="0.2">
      <c r="A43" t="s">
        <v>74</v>
      </c>
      <c r="B43" t="s">
        <v>75</v>
      </c>
      <c r="C43" t="s">
        <v>435</v>
      </c>
      <c r="D43" t="s">
        <v>430</v>
      </c>
    </row>
    <row r="44" spans="1:4" x14ac:dyDescent="0.2">
      <c r="A44" t="s">
        <v>76</v>
      </c>
      <c r="B44" t="s">
        <v>77</v>
      </c>
      <c r="C44" t="s">
        <v>432</v>
      </c>
      <c r="D44" t="s">
        <v>429</v>
      </c>
    </row>
    <row r="45" spans="1:4" x14ac:dyDescent="0.2">
      <c r="A45" t="s">
        <v>78</v>
      </c>
      <c r="B45" t="s">
        <v>79</v>
      </c>
      <c r="C45" t="s">
        <v>432</v>
      </c>
      <c r="D45" t="s">
        <v>535</v>
      </c>
    </row>
    <row r="46" spans="1:4" x14ac:dyDescent="0.2">
      <c r="A46" t="s">
        <v>80</v>
      </c>
      <c r="B46" t="s">
        <v>81</v>
      </c>
      <c r="C46" t="s">
        <v>435</v>
      </c>
      <c r="D46" t="s">
        <v>430</v>
      </c>
    </row>
    <row r="47" spans="1:4" x14ac:dyDescent="0.2">
      <c r="A47" t="s">
        <v>82</v>
      </c>
      <c r="B47" t="s">
        <v>83</v>
      </c>
      <c r="C47" t="s">
        <v>435</v>
      </c>
      <c r="D47" t="s">
        <v>409</v>
      </c>
    </row>
    <row r="48" spans="1:4" x14ac:dyDescent="0.2">
      <c r="A48" t="s">
        <v>772</v>
      </c>
      <c r="B48" t="s">
        <v>704</v>
      </c>
      <c r="C48" t="s">
        <v>435</v>
      </c>
      <c r="D48" t="s">
        <v>409</v>
      </c>
    </row>
    <row r="49" spans="1:4" x14ac:dyDescent="0.2">
      <c r="A49" t="s">
        <v>736</v>
      </c>
      <c r="B49" t="s">
        <v>705</v>
      </c>
      <c r="C49" t="s">
        <v>435</v>
      </c>
      <c r="D49" t="s">
        <v>409</v>
      </c>
    </row>
    <row r="50" spans="1:4" x14ac:dyDescent="0.2">
      <c r="A50" t="s">
        <v>84</v>
      </c>
      <c r="B50" t="s">
        <v>85</v>
      </c>
      <c r="C50" t="s">
        <v>433</v>
      </c>
      <c r="D50" t="s">
        <v>409</v>
      </c>
    </row>
    <row r="51" spans="1:4" x14ac:dyDescent="0.2">
      <c r="A51" t="s">
        <v>86</v>
      </c>
      <c r="B51" t="s">
        <v>87</v>
      </c>
      <c r="C51" t="s">
        <v>433</v>
      </c>
      <c r="D51" t="s">
        <v>409</v>
      </c>
    </row>
    <row r="52" spans="1:4" x14ac:dyDescent="0.2">
      <c r="A52" t="s">
        <v>88</v>
      </c>
      <c r="B52" t="s">
        <v>89</v>
      </c>
      <c r="C52" t="s">
        <v>433</v>
      </c>
      <c r="D52" t="s">
        <v>409</v>
      </c>
    </row>
    <row r="53" spans="1:4" x14ac:dyDescent="0.2">
      <c r="A53" t="s">
        <v>90</v>
      </c>
      <c r="B53" t="s">
        <v>91</v>
      </c>
      <c r="C53" t="s">
        <v>434</v>
      </c>
      <c r="D53" t="s">
        <v>429</v>
      </c>
    </row>
    <row r="54" spans="1:4" x14ac:dyDescent="0.2">
      <c r="A54" t="s">
        <v>92</v>
      </c>
      <c r="B54" t="s">
        <v>93</v>
      </c>
      <c r="C54" t="s">
        <v>435</v>
      </c>
      <c r="D54" t="s">
        <v>535</v>
      </c>
    </row>
    <row r="55" spans="1:4" x14ac:dyDescent="0.2">
      <c r="A55" t="s">
        <v>94</v>
      </c>
      <c r="B55" t="s">
        <v>95</v>
      </c>
      <c r="C55" t="s">
        <v>433</v>
      </c>
      <c r="D55" t="s">
        <v>409</v>
      </c>
    </row>
    <row r="56" spans="1:4" x14ac:dyDescent="0.2">
      <c r="A56" t="s">
        <v>96</v>
      </c>
      <c r="B56" t="s">
        <v>97</v>
      </c>
      <c r="C56" t="s">
        <v>435</v>
      </c>
      <c r="D56" t="s">
        <v>430</v>
      </c>
    </row>
    <row r="57" spans="1:4" x14ac:dyDescent="0.2">
      <c r="A57" t="s">
        <v>98</v>
      </c>
      <c r="B57" t="s">
        <v>99</v>
      </c>
      <c r="C57" t="s">
        <v>434</v>
      </c>
      <c r="D57" t="s">
        <v>430</v>
      </c>
    </row>
    <row r="58" spans="1:4" x14ac:dyDescent="0.2">
      <c r="A58" t="s">
        <v>100</v>
      </c>
      <c r="B58" t="s">
        <v>101</v>
      </c>
      <c r="C58" t="s">
        <v>435</v>
      </c>
      <c r="D58" t="s">
        <v>430</v>
      </c>
    </row>
    <row r="59" spans="1:4" x14ac:dyDescent="0.2">
      <c r="A59" t="s">
        <v>737</v>
      </c>
      <c r="B59" t="s">
        <v>102</v>
      </c>
      <c r="C59" t="s">
        <v>434</v>
      </c>
      <c r="D59" t="s">
        <v>430</v>
      </c>
    </row>
    <row r="60" spans="1:4" x14ac:dyDescent="0.2">
      <c r="A60" t="s">
        <v>103</v>
      </c>
      <c r="B60" t="s">
        <v>104</v>
      </c>
      <c r="C60" t="s">
        <v>432</v>
      </c>
      <c r="D60" t="s">
        <v>429</v>
      </c>
    </row>
    <row r="61" spans="1:4" x14ac:dyDescent="0.2">
      <c r="A61" t="s">
        <v>105</v>
      </c>
      <c r="B61" t="s">
        <v>106</v>
      </c>
      <c r="C61" t="s">
        <v>433</v>
      </c>
      <c r="D61" t="s">
        <v>409</v>
      </c>
    </row>
    <row r="62" spans="1:4" x14ac:dyDescent="0.2">
      <c r="A62" t="s">
        <v>107</v>
      </c>
      <c r="B62" t="s">
        <v>108</v>
      </c>
      <c r="C62" t="s">
        <v>433</v>
      </c>
      <c r="D62" t="s">
        <v>409</v>
      </c>
    </row>
    <row r="63" spans="1:4" x14ac:dyDescent="0.2">
      <c r="A63" t="s">
        <v>109</v>
      </c>
      <c r="B63" t="s">
        <v>110</v>
      </c>
      <c r="C63" t="s">
        <v>432</v>
      </c>
      <c r="D63" t="s">
        <v>429</v>
      </c>
    </row>
    <row r="64" spans="1:4" x14ac:dyDescent="0.2">
      <c r="A64" t="s">
        <v>111</v>
      </c>
      <c r="B64" t="s">
        <v>112</v>
      </c>
      <c r="C64" t="s">
        <v>433</v>
      </c>
      <c r="D64" t="s">
        <v>409</v>
      </c>
    </row>
    <row r="65" spans="1:4" x14ac:dyDescent="0.2">
      <c r="A65" t="s">
        <v>113</v>
      </c>
      <c r="B65" t="s">
        <v>114</v>
      </c>
      <c r="C65" t="s">
        <v>436</v>
      </c>
      <c r="D65" t="s">
        <v>535</v>
      </c>
    </row>
    <row r="66" spans="1:4" x14ac:dyDescent="0.2">
      <c r="A66" t="s">
        <v>115</v>
      </c>
      <c r="B66" t="s">
        <v>116</v>
      </c>
      <c r="C66" t="s">
        <v>433</v>
      </c>
      <c r="D66" t="s">
        <v>409</v>
      </c>
    </row>
    <row r="67" spans="1:4" x14ac:dyDescent="0.2">
      <c r="A67" t="s">
        <v>738</v>
      </c>
      <c r="B67" t="s">
        <v>706</v>
      </c>
      <c r="C67" t="s">
        <v>433</v>
      </c>
      <c r="D67" t="s">
        <v>409</v>
      </c>
    </row>
    <row r="68" spans="1:4" x14ac:dyDescent="0.2">
      <c r="A68" t="s">
        <v>739</v>
      </c>
      <c r="B68" t="s">
        <v>117</v>
      </c>
      <c r="C68" t="s">
        <v>436</v>
      </c>
      <c r="D68" t="s">
        <v>429</v>
      </c>
    </row>
    <row r="69" spans="1:4" x14ac:dyDescent="0.2">
      <c r="A69" t="s">
        <v>118</v>
      </c>
      <c r="B69" t="s">
        <v>119</v>
      </c>
      <c r="C69" t="s">
        <v>432</v>
      </c>
      <c r="D69" t="s">
        <v>430</v>
      </c>
    </row>
    <row r="70" spans="1:4" x14ac:dyDescent="0.2">
      <c r="A70" t="s">
        <v>120</v>
      </c>
      <c r="B70" t="s">
        <v>121</v>
      </c>
      <c r="C70" t="s">
        <v>433</v>
      </c>
      <c r="D70" t="s">
        <v>409</v>
      </c>
    </row>
    <row r="71" spans="1:4" x14ac:dyDescent="0.2">
      <c r="A71" t="s">
        <v>122</v>
      </c>
      <c r="B71" t="s">
        <v>123</v>
      </c>
      <c r="C71" t="s">
        <v>433</v>
      </c>
      <c r="D71" t="s">
        <v>430</v>
      </c>
    </row>
    <row r="72" spans="1:4" x14ac:dyDescent="0.2">
      <c r="A72" t="s">
        <v>124</v>
      </c>
      <c r="B72" t="s">
        <v>125</v>
      </c>
      <c r="C72" t="s">
        <v>432</v>
      </c>
      <c r="D72" t="s">
        <v>429</v>
      </c>
    </row>
    <row r="73" spans="1:4" x14ac:dyDescent="0.2">
      <c r="A73" t="s">
        <v>740</v>
      </c>
      <c r="B73" t="s">
        <v>707</v>
      </c>
      <c r="C73" t="s">
        <v>433</v>
      </c>
      <c r="D73" t="s">
        <v>409</v>
      </c>
    </row>
    <row r="74" spans="1:4" x14ac:dyDescent="0.2">
      <c r="A74" t="s">
        <v>126</v>
      </c>
      <c r="B74" t="s">
        <v>127</v>
      </c>
      <c r="C74" t="s">
        <v>432</v>
      </c>
      <c r="D74" t="s">
        <v>429</v>
      </c>
    </row>
    <row r="75" spans="1:4" x14ac:dyDescent="0.2">
      <c r="A75" t="s">
        <v>741</v>
      </c>
      <c r="B75" t="s">
        <v>128</v>
      </c>
      <c r="C75" t="s">
        <v>432</v>
      </c>
      <c r="D75" t="s">
        <v>429</v>
      </c>
    </row>
    <row r="76" spans="1:4" x14ac:dyDescent="0.2">
      <c r="A76" t="s">
        <v>129</v>
      </c>
      <c r="B76" t="s">
        <v>130</v>
      </c>
      <c r="C76" t="s">
        <v>432</v>
      </c>
      <c r="D76" t="s">
        <v>429</v>
      </c>
    </row>
    <row r="77" spans="1:4" x14ac:dyDescent="0.2">
      <c r="A77" t="s">
        <v>131</v>
      </c>
      <c r="B77" t="s">
        <v>132</v>
      </c>
      <c r="C77" t="s">
        <v>432</v>
      </c>
      <c r="D77" t="s">
        <v>430</v>
      </c>
    </row>
    <row r="78" spans="1:4" x14ac:dyDescent="0.2">
      <c r="A78" t="s">
        <v>133</v>
      </c>
      <c r="B78" t="s">
        <v>134</v>
      </c>
      <c r="C78" t="s">
        <v>433</v>
      </c>
      <c r="D78" t="s">
        <v>409</v>
      </c>
    </row>
    <row r="79" spans="1:4" x14ac:dyDescent="0.2">
      <c r="A79" t="s">
        <v>135</v>
      </c>
      <c r="B79" t="s">
        <v>136</v>
      </c>
      <c r="C79" t="s">
        <v>435</v>
      </c>
      <c r="D79" t="s">
        <v>535</v>
      </c>
    </row>
    <row r="80" spans="1:4" x14ac:dyDescent="0.2">
      <c r="A80" t="s">
        <v>742</v>
      </c>
      <c r="B80" t="s">
        <v>708</v>
      </c>
      <c r="C80" t="s">
        <v>433</v>
      </c>
      <c r="D80" t="s">
        <v>409</v>
      </c>
    </row>
    <row r="81" spans="1:4" x14ac:dyDescent="0.2">
      <c r="A81" t="s">
        <v>137</v>
      </c>
      <c r="B81" t="s">
        <v>138</v>
      </c>
      <c r="C81" t="s">
        <v>435</v>
      </c>
      <c r="D81" t="s">
        <v>430</v>
      </c>
    </row>
    <row r="82" spans="1:4" x14ac:dyDescent="0.2">
      <c r="A82" t="s">
        <v>743</v>
      </c>
      <c r="B82" t="s">
        <v>709</v>
      </c>
      <c r="C82" t="s">
        <v>436</v>
      </c>
      <c r="D82" t="s">
        <v>409</v>
      </c>
    </row>
    <row r="83" spans="1:4" x14ac:dyDescent="0.2">
      <c r="A83" t="s">
        <v>139</v>
      </c>
      <c r="B83" t="s">
        <v>140</v>
      </c>
      <c r="C83" t="s">
        <v>435</v>
      </c>
      <c r="D83" t="s">
        <v>429</v>
      </c>
    </row>
    <row r="84" spans="1:4" x14ac:dyDescent="0.2">
      <c r="A84" t="s">
        <v>744</v>
      </c>
      <c r="B84" t="s">
        <v>710</v>
      </c>
      <c r="C84" t="s">
        <v>436</v>
      </c>
      <c r="D84" t="s">
        <v>409</v>
      </c>
    </row>
    <row r="85" spans="1:4" x14ac:dyDescent="0.2">
      <c r="A85" t="s">
        <v>141</v>
      </c>
      <c r="B85" t="s">
        <v>142</v>
      </c>
      <c r="C85" t="s">
        <v>435</v>
      </c>
      <c r="D85" t="s">
        <v>429</v>
      </c>
    </row>
    <row r="86" spans="1:4" x14ac:dyDescent="0.2">
      <c r="A86" t="s">
        <v>143</v>
      </c>
      <c r="B86" t="s">
        <v>144</v>
      </c>
      <c r="C86" t="s">
        <v>433</v>
      </c>
      <c r="D86" t="s">
        <v>430</v>
      </c>
    </row>
    <row r="87" spans="1:4" x14ac:dyDescent="0.2">
      <c r="A87" t="s">
        <v>145</v>
      </c>
      <c r="B87" t="s">
        <v>146</v>
      </c>
      <c r="C87" t="s">
        <v>435</v>
      </c>
      <c r="D87" t="s">
        <v>429</v>
      </c>
    </row>
    <row r="88" spans="1:4" x14ac:dyDescent="0.2">
      <c r="A88" t="s">
        <v>147</v>
      </c>
      <c r="B88" t="s">
        <v>148</v>
      </c>
      <c r="C88" t="s">
        <v>433</v>
      </c>
      <c r="D88" t="s">
        <v>409</v>
      </c>
    </row>
    <row r="89" spans="1:4" x14ac:dyDescent="0.2">
      <c r="A89" t="s">
        <v>149</v>
      </c>
      <c r="B89" t="s">
        <v>150</v>
      </c>
      <c r="C89" t="s">
        <v>436</v>
      </c>
      <c r="D89" t="s">
        <v>430</v>
      </c>
    </row>
    <row r="90" spans="1:4" x14ac:dyDescent="0.2">
      <c r="A90" t="s">
        <v>745</v>
      </c>
      <c r="B90" t="s">
        <v>711</v>
      </c>
      <c r="C90" t="s">
        <v>433</v>
      </c>
      <c r="D90" t="s">
        <v>409</v>
      </c>
    </row>
    <row r="91" spans="1:4" x14ac:dyDescent="0.2">
      <c r="A91" t="s">
        <v>151</v>
      </c>
      <c r="B91" t="s">
        <v>152</v>
      </c>
      <c r="C91" t="s">
        <v>431</v>
      </c>
      <c r="D91" t="s">
        <v>430</v>
      </c>
    </row>
    <row r="92" spans="1:4" x14ac:dyDescent="0.2">
      <c r="A92" t="s">
        <v>153</v>
      </c>
      <c r="B92" t="s">
        <v>154</v>
      </c>
      <c r="C92" t="s">
        <v>433</v>
      </c>
      <c r="D92" t="s">
        <v>409</v>
      </c>
    </row>
    <row r="93" spans="1:4" x14ac:dyDescent="0.2">
      <c r="A93" t="s">
        <v>746</v>
      </c>
      <c r="B93" t="s">
        <v>155</v>
      </c>
      <c r="C93" t="s">
        <v>434</v>
      </c>
      <c r="D93" t="s">
        <v>430</v>
      </c>
    </row>
    <row r="94" spans="1:4" x14ac:dyDescent="0.2">
      <c r="A94" t="s">
        <v>156</v>
      </c>
      <c r="B94" t="s">
        <v>157</v>
      </c>
      <c r="C94" t="s">
        <v>434</v>
      </c>
      <c r="D94" t="s">
        <v>430</v>
      </c>
    </row>
    <row r="95" spans="1:4" x14ac:dyDescent="0.2">
      <c r="A95" t="s">
        <v>158</v>
      </c>
      <c r="B95" t="s">
        <v>159</v>
      </c>
      <c r="C95" t="s">
        <v>433</v>
      </c>
      <c r="D95" t="s">
        <v>409</v>
      </c>
    </row>
    <row r="96" spans="1:4" x14ac:dyDescent="0.2">
      <c r="A96" t="s">
        <v>160</v>
      </c>
      <c r="B96" t="s">
        <v>161</v>
      </c>
      <c r="C96" t="s">
        <v>434</v>
      </c>
      <c r="D96" t="s">
        <v>409</v>
      </c>
    </row>
    <row r="97" spans="1:4" x14ac:dyDescent="0.2">
      <c r="A97" t="s">
        <v>162</v>
      </c>
      <c r="B97" t="s">
        <v>163</v>
      </c>
      <c r="C97" t="s">
        <v>433</v>
      </c>
      <c r="D97" t="s">
        <v>409</v>
      </c>
    </row>
    <row r="98" spans="1:4" x14ac:dyDescent="0.2">
      <c r="A98" t="s">
        <v>164</v>
      </c>
      <c r="B98" t="s">
        <v>165</v>
      </c>
      <c r="C98" t="s">
        <v>435</v>
      </c>
      <c r="D98" t="s">
        <v>430</v>
      </c>
    </row>
    <row r="99" spans="1:4" x14ac:dyDescent="0.2">
      <c r="A99" t="s">
        <v>166</v>
      </c>
      <c r="B99" t="s">
        <v>167</v>
      </c>
      <c r="C99" t="s">
        <v>434</v>
      </c>
      <c r="D99" t="s">
        <v>430</v>
      </c>
    </row>
    <row r="100" spans="1:4" x14ac:dyDescent="0.2">
      <c r="A100" t="s">
        <v>168</v>
      </c>
      <c r="B100" t="s">
        <v>169</v>
      </c>
      <c r="C100" t="s">
        <v>436</v>
      </c>
      <c r="D100" t="s">
        <v>409</v>
      </c>
    </row>
    <row r="101" spans="1:4" x14ac:dyDescent="0.2">
      <c r="A101" t="s">
        <v>170</v>
      </c>
      <c r="B101" t="s">
        <v>171</v>
      </c>
      <c r="C101" t="s">
        <v>433</v>
      </c>
      <c r="D101" t="s">
        <v>430</v>
      </c>
    </row>
    <row r="102" spans="1:4" x14ac:dyDescent="0.2">
      <c r="A102" t="s">
        <v>172</v>
      </c>
      <c r="B102" t="s">
        <v>173</v>
      </c>
      <c r="C102" t="s">
        <v>432</v>
      </c>
      <c r="D102" t="s">
        <v>535</v>
      </c>
    </row>
    <row r="103" spans="1:4" x14ac:dyDescent="0.2">
      <c r="A103" t="s">
        <v>747</v>
      </c>
      <c r="B103" t="s">
        <v>174</v>
      </c>
      <c r="C103" t="s">
        <v>433</v>
      </c>
      <c r="D103" t="s">
        <v>429</v>
      </c>
    </row>
    <row r="104" spans="1:4" x14ac:dyDescent="0.2">
      <c r="A104" t="s">
        <v>175</v>
      </c>
      <c r="B104" t="s">
        <v>176</v>
      </c>
      <c r="C104" t="s">
        <v>436</v>
      </c>
      <c r="D104" t="s">
        <v>429</v>
      </c>
    </row>
    <row r="105" spans="1:4" x14ac:dyDescent="0.2">
      <c r="A105" t="s">
        <v>177</v>
      </c>
      <c r="B105" t="s">
        <v>178</v>
      </c>
      <c r="C105" t="s">
        <v>436</v>
      </c>
      <c r="D105" t="s">
        <v>429</v>
      </c>
    </row>
    <row r="106" spans="1:4" x14ac:dyDescent="0.2">
      <c r="A106" t="s">
        <v>748</v>
      </c>
      <c r="B106" t="s">
        <v>179</v>
      </c>
      <c r="C106" t="s">
        <v>435</v>
      </c>
      <c r="D106" t="s">
        <v>430</v>
      </c>
    </row>
    <row r="107" spans="1:4" x14ac:dyDescent="0.2">
      <c r="A107" t="s">
        <v>749</v>
      </c>
      <c r="B107" t="s">
        <v>180</v>
      </c>
      <c r="C107" t="s">
        <v>436</v>
      </c>
      <c r="D107" t="s">
        <v>409</v>
      </c>
    </row>
    <row r="108" spans="1:4" x14ac:dyDescent="0.2">
      <c r="A108" t="s">
        <v>181</v>
      </c>
      <c r="B108" t="s">
        <v>182</v>
      </c>
      <c r="C108" t="s">
        <v>434</v>
      </c>
      <c r="D108" t="s">
        <v>409</v>
      </c>
    </row>
    <row r="109" spans="1:4" x14ac:dyDescent="0.2">
      <c r="A109" t="s">
        <v>183</v>
      </c>
      <c r="B109" t="s">
        <v>184</v>
      </c>
      <c r="C109" t="s">
        <v>436</v>
      </c>
      <c r="D109" t="s">
        <v>429</v>
      </c>
    </row>
    <row r="110" spans="1:4" x14ac:dyDescent="0.2">
      <c r="A110" t="s">
        <v>185</v>
      </c>
      <c r="B110" t="s">
        <v>186</v>
      </c>
      <c r="C110" t="s">
        <v>434</v>
      </c>
      <c r="D110" t="s">
        <v>430</v>
      </c>
    </row>
    <row r="111" spans="1:4" x14ac:dyDescent="0.2">
      <c r="A111" t="s">
        <v>187</v>
      </c>
      <c r="B111" t="s">
        <v>188</v>
      </c>
      <c r="C111" t="s">
        <v>432</v>
      </c>
      <c r="D111" t="s">
        <v>429</v>
      </c>
    </row>
    <row r="112" spans="1:4" x14ac:dyDescent="0.2">
      <c r="A112" t="s">
        <v>189</v>
      </c>
      <c r="B112" t="s">
        <v>190</v>
      </c>
      <c r="C112" t="s">
        <v>434</v>
      </c>
      <c r="D112" t="s">
        <v>430</v>
      </c>
    </row>
    <row r="113" spans="1:4" x14ac:dyDescent="0.2">
      <c r="A113" t="s">
        <v>531</v>
      </c>
      <c r="B113" t="s">
        <v>191</v>
      </c>
      <c r="C113" t="s">
        <v>435</v>
      </c>
      <c r="D113" t="s">
        <v>535</v>
      </c>
    </row>
    <row r="114" spans="1:4" x14ac:dyDescent="0.2">
      <c r="A114" t="s">
        <v>192</v>
      </c>
      <c r="B114" t="s">
        <v>193</v>
      </c>
      <c r="C114" t="s">
        <v>433</v>
      </c>
      <c r="D114" t="s">
        <v>409</v>
      </c>
    </row>
    <row r="115" spans="1:4" x14ac:dyDescent="0.2">
      <c r="A115" t="s">
        <v>194</v>
      </c>
      <c r="B115" t="s">
        <v>195</v>
      </c>
      <c r="C115" t="s">
        <v>431</v>
      </c>
      <c r="D115" t="s">
        <v>430</v>
      </c>
    </row>
    <row r="116" spans="1:4" x14ac:dyDescent="0.2">
      <c r="A116" t="s">
        <v>196</v>
      </c>
      <c r="B116" t="s">
        <v>197</v>
      </c>
      <c r="C116" t="s">
        <v>432</v>
      </c>
      <c r="D116" t="s">
        <v>429</v>
      </c>
    </row>
    <row r="117" spans="1:4" x14ac:dyDescent="0.2">
      <c r="A117" t="s">
        <v>198</v>
      </c>
      <c r="B117" t="s">
        <v>199</v>
      </c>
      <c r="C117" t="s">
        <v>433</v>
      </c>
      <c r="D117" t="s">
        <v>409</v>
      </c>
    </row>
    <row r="118" spans="1:4" x14ac:dyDescent="0.2">
      <c r="A118" t="s">
        <v>200</v>
      </c>
      <c r="B118" t="s">
        <v>201</v>
      </c>
      <c r="C118" t="s">
        <v>433</v>
      </c>
      <c r="D118" t="s">
        <v>409</v>
      </c>
    </row>
    <row r="119" spans="1:4" x14ac:dyDescent="0.2">
      <c r="A119" t="s">
        <v>202</v>
      </c>
      <c r="B119" t="s">
        <v>203</v>
      </c>
      <c r="C119" t="s">
        <v>433</v>
      </c>
      <c r="D119" t="s">
        <v>409</v>
      </c>
    </row>
    <row r="120" spans="1:4" x14ac:dyDescent="0.2">
      <c r="A120" t="s">
        <v>750</v>
      </c>
      <c r="B120" t="s">
        <v>712</v>
      </c>
      <c r="C120" t="s">
        <v>436</v>
      </c>
      <c r="D120" t="s">
        <v>409</v>
      </c>
    </row>
    <row r="121" spans="1:4" x14ac:dyDescent="0.2">
      <c r="A121" t="s">
        <v>751</v>
      </c>
      <c r="B121" t="s">
        <v>713</v>
      </c>
      <c r="C121" t="s">
        <v>435</v>
      </c>
      <c r="D121" t="s">
        <v>409</v>
      </c>
    </row>
    <row r="122" spans="1:4" x14ac:dyDescent="0.2">
      <c r="A122" t="s">
        <v>204</v>
      </c>
      <c r="B122" t="s">
        <v>205</v>
      </c>
      <c r="C122" t="s">
        <v>434</v>
      </c>
      <c r="D122" t="s">
        <v>430</v>
      </c>
    </row>
    <row r="123" spans="1:4" x14ac:dyDescent="0.2">
      <c r="A123" t="s">
        <v>752</v>
      </c>
      <c r="B123" t="s">
        <v>714</v>
      </c>
      <c r="C123" t="s">
        <v>433</v>
      </c>
      <c r="D123" t="s">
        <v>409</v>
      </c>
    </row>
    <row r="124" spans="1:4" x14ac:dyDescent="0.2">
      <c r="A124" t="s">
        <v>532</v>
      </c>
      <c r="B124" t="s">
        <v>206</v>
      </c>
      <c r="C124" t="s">
        <v>433</v>
      </c>
      <c r="D124" t="s">
        <v>430</v>
      </c>
    </row>
    <row r="125" spans="1:4" x14ac:dyDescent="0.2">
      <c r="A125" t="s">
        <v>207</v>
      </c>
      <c r="B125" t="s">
        <v>208</v>
      </c>
      <c r="C125" t="s">
        <v>432</v>
      </c>
      <c r="D125" t="s">
        <v>429</v>
      </c>
    </row>
    <row r="126" spans="1:4" x14ac:dyDescent="0.2">
      <c r="A126" t="s">
        <v>209</v>
      </c>
      <c r="B126" t="s">
        <v>210</v>
      </c>
      <c r="C126" t="s">
        <v>431</v>
      </c>
      <c r="D126" t="s">
        <v>429</v>
      </c>
    </row>
    <row r="127" spans="1:4" x14ac:dyDescent="0.2">
      <c r="A127" t="s">
        <v>211</v>
      </c>
      <c r="B127" t="s">
        <v>212</v>
      </c>
      <c r="C127" t="s">
        <v>435</v>
      </c>
      <c r="D127" t="s">
        <v>430</v>
      </c>
    </row>
    <row r="128" spans="1:4" x14ac:dyDescent="0.2">
      <c r="A128" t="s">
        <v>213</v>
      </c>
      <c r="B128" t="s">
        <v>214</v>
      </c>
      <c r="C128" t="s">
        <v>436</v>
      </c>
      <c r="D128" t="s">
        <v>429</v>
      </c>
    </row>
    <row r="129" spans="1:4" x14ac:dyDescent="0.2">
      <c r="A129" t="s">
        <v>215</v>
      </c>
      <c r="B129" t="s">
        <v>216</v>
      </c>
      <c r="C129" t="s">
        <v>433</v>
      </c>
      <c r="D129" t="s">
        <v>430</v>
      </c>
    </row>
    <row r="130" spans="1:4" x14ac:dyDescent="0.2">
      <c r="A130" t="s">
        <v>217</v>
      </c>
      <c r="B130" t="s">
        <v>218</v>
      </c>
      <c r="C130" t="s">
        <v>432</v>
      </c>
      <c r="D130" t="s">
        <v>429</v>
      </c>
    </row>
    <row r="131" spans="1:4" x14ac:dyDescent="0.2">
      <c r="A131" t="s">
        <v>219</v>
      </c>
      <c r="B131" t="s">
        <v>220</v>
      </c>
      <c r="C131" t="s">
        <v>434</v>
      </c>
      <c r="D131" t="s">
        <v>409</v>
      </c>
    </row>
    <row r="132" spans="1:4" x14ac:dyDescent="0.2">
      <c r="A132" t="s">
        <v>221</v>
      </c>
      <c r="B132" t="s">
        <v>222</v>
      </c>
      <c r="C132" t="s">
        <v>436</v>
      </c>
      <c r="D132" t="s">
        <v>429</v>
      </c>
    </row>
    <row r="133" spans="1:4" x14ac:dyDescent="0.2">
      <c r="A133" t="s">
        <v>223</v>
      </c>
      <c r="B133" t="s">
        <v>224</v>
      </c>
      <c r="C133" t="s">
        <v>433</v>
      </c>
      <c r="D133" t="s">
        <v>430</v>
      </c>
    </row>
    <row r="134" spans="1:4" x14ac:dyDescent="0.2">
      <c r="A134" t="s">
        <v>225</v>
      </c>
      <c r="B134" t="s">
        <v>226</v>
      </c>
      <c r="C134" t="s">
        <v>436</v>
      </c>
      <c r="D134" t="s">
        <v>430</v>
      </c>
    </row>
    <row r="135" spans="1:4" x14ac:dyDescent="0.2">
      <c r="A135" t="s">
        <v>753</v>
      </c>
      <c r="B135" t="s">
        <v>715</v>
      </c>
      <c r="C135" t="s">
        <v>436</v>
      </c>
      <c r="D135" t="s">
        <v>409</v>
      </c>
    </row>
    <row r="136" spans="1:4" x14ac:dyDescent="0.2">
      <c r="A136" t="s">
        <v>227</v>
      </c>
      <c r="B136" t="s">
        <v>228</v>
      </c>
      <c r="C136" t="s">
        <v>432</v>
      </c>
      <c r="D136" t="s">
        <v>429</v>
      </c>
    </row>
    <row r="137" spans="1:4" x14ac:dyDescent="0.2">
      <c r="A137" t="s">
        <v>229</v>
      </c>
      <c r="B137" t="s">
        <v>230</v>
      </c>
      <c r="C137" t="s">
        <v>432</v>
      </c>
      <c r="D137" t="s">
        <v>429</v>
      </c>
    </row>
    <row r="138" spans="1:4" x14ac:dyDescent="0.2">
      <c r="A138" t="s">
        <v>231</v>
      </c>
      <c r="B138" t="s">
        <v>232</v>
      </c>
      <c r="C138" t="s">
        <v>432</v>
      </c>
      <c r="D138" t="s">
        <v>430</v>
      </c>
    </row>
    <row r="139" spans="1:4" x14ac:dyDescent="0.2">
      <c r="A139" t="s">
        <v>233</v>
      </c>
      <c r="B139" t="s">
        <v>234</v>
      </c>
      <c r="C139" t="s">
        <v>432</v>
      </c>
      <c r="D139" t="s">
        <v>429</v>
      </c>
    </row>
    <row r="140" spans="1:4" x14ac:dyDescent="0.2">
      <c r="A140" t="s">
        <v>235</v>
      </c>
      <c r="B140" t="s">
        <v>236</v>
      </c>
      <c r="C140" t="s">
        <v>436</v>
      </c>
      <c r="D140" t="s">
        <v>430</v>
      </c>
    </row>
    <row r="141" spans="1:4" x14ac:dyDescent="0.2">
      <c r="A141" t="s">
        <v>237</v>
      </c>
      <c r="B141" t="s">
        <v>238</v>
      </c>
      <c r="C141" t="s">
        <v>432</v>
      </c>
      <c r="D141" t="s">
        <v>430</v>
      </c>
    </row>
    <row r="142" spans="1:4" x14ac:dyDescent="0.2">
      <c r="A142" t="s">
        <v>754</v>
      </c>
      <c r="B142" t="s">
        <v>716</v>
      </c>
      <c r="C142" t="s">
        <v>436</v>
      </c>
      <c r="D142" t="s">
        <v>409</v>
      </c>
    </row>
    <row r="143" spans="1:4" x14ac:dyDescent="0.2">
      <c r="A143" t="s">
        <v>239</v>
      </c>
      <c r="B143" t="s">
        <v>240</v>
      </c>
      <c r="C143" t="s">
        <v>432</v>
      </c>
      <c r="D143" t="s">
        <v>429</v>
      </c>
    </row>
    <row r="144" spans="1:4" x14ac:dyDescent="0.2">
      <c r="A144" t="s">
        <v>241</v>
      </c>
      <c r="B144" t="s">
        <v>242</v>
      </c>
      <c r="C144" t="s">
        <v>432</v>
      </c>
      <c r="D144" t="s">
        <v>535</v>
      </c>
    </row>
    <row r="145" spans="1:4" x14ac:dyDescent="0.2">
      <c r="A145" t="s">
        <v>243</v>
      </c>
      <c r="B145" t="s">
        <v>244</v>
      </c>
      <c r="C145" t="s">
        <v>435</v>
      </c>
      <c r="D145" t="s">
        <v>429</v>
      </c>
    </row>
    <row r="146" spans="1:4" x14ac:dyDescent="0.2">
      <c r="A146" t="s">
        <v>245</v>
      </c>
      <c r="B146" t="s">
        <v>246</v>
      </c>
      <c r="C146" t="s">
        <v>433</v>
      </c>
      <c r="D146" t="s">
        <v>409</v>
      </c>
    </row>
    <row r="147" spans="1:4" x14ac:dyDescent="0.2">
      <c r="A147" t="s">
        <v>247</v>
      </c>
      <c r="B147" t="s">
        <v>248</v>
      </c>
      <c r="C147" t="s">
        <v>433</v>
      </c>
      <c r="D147" t="s">
        <v>409</v>
      </c>
    </row>
    <row r="148" spans="1:4" x14ac:dyDescent="0.2">
      <c r="A148" t="s">
        <v>249</v>
      </c>
      <c r="B148" t="s">
        <v>250</v>
      </c>
      <c r="C148" t="s">
        <v>431</v>
      </c>
      <c r="D148" t="s">
        <v>429</v>
      </c>
    </row>
    <row r="149" spans="1:4" x14ac:dyDescent="0.2">
      <c r="A149" t="s">
        <v>251</v>
      </c>
      <c r="B149" t="s">
        <v>252</v>
      </c>
      <c r="C149" t="s">
        <v>436</v>
      </c>
      <c r="D149" t="s">
        <v>430</v>
      </c>
    </row>
    <row r="150" spans="1:4" x14ac:dyDescent="0.2">
      <c r="A150" t="s">
        <v>253</v>
      </c>
      <c r="B150" t="s">
        <v>254</v>
      </c>
      <c r="C150" t="s">
        <v>436</v>
      </c>
      <c r="D150" t="s">
        <v>409</v>
      </c>
    </row>
    <row r="151" spans="1:4" x14ac:dyDescent="0.2">
      <c r="A151" t="s">
        <v>255</v>
      </c>
      <c r="B151" t="s">
        <v>256</v>
      </c>
      <c r="C151" t="s">
        <v>434</v>
      </c>
      <c r="D151" t="s">
        <v>409</v>
      </c>
    </row>
    <row r="152" spans="1:4" x14ac:dyDescent="0.2">
      <c r="A152" t="s">
        <v>257</v>
      </c>
      <c r="B152" t="s">
        <v>258</v>
      </c>
      <c r="C152" t="s">
        <v>431</v>
      </c>
      <c r="D152" t="s">
        <v>535</v>
      </c>
    </row>
    <row r="153" spans="1:4" x14ac:dyDescent="0.2">
      <c r="A153" t="s">
        <v>259</v>
      </c>
      <c r="B153" t="s">
        <v>260</v>
      </c>
      <c r="C153" t="s">
        <v>435</v>
      </c>
      <c r="D153" t="s">
        <v>430</v>
      </c>
    </row>
    <row r="154" spans="1:4" x14ac:dyDescent="0.2">
      <c r="A154" t="s">
        <v>261</v>
      </c>
      <c r="B154" t="s">
        <v>262</v>
      </c>
      <c r="C154" t="s">
        <v>435</v>
      </c>
      <c r="D154" t="s">
        <v>430</v>
      </c>
    </row>
    <row r="155" spans="1:4" x14ac:dyDescent="0.2">
      <c r="A155" t="s">
        <v>263</v>
      </c>
      <c r="B155" t="s">
        <v>264</v>
      </c>
      <c r="C155" t="s">
        <v>436</v>
      </c>
      <c r="D155" t="s">
        <v>430</v>
      </c>
    </row>
    <row r="156" spans="1:4" x14ac:dyDescent="0.2">
      <c r="A156" t="s">
        <v>265</v>
      </c>
      <c r="B156" t="s">
        <v>266</v>
      </c>
      <c r="C156" t="s">
        <v>436</v>
      </c>
      <c r="D156" t="s">
        <v>430</v>
      </c>
    </row>
    <row r="157" spans="1:4" x14ac:dyDescent="0.2">
      <c r="A157" t="s">
        <v>267</v>
      </c>
      <c r="B157" t="s">
        <v>268</v>
      </c>
      <c r="C157" t="s">
        <v>436</v>
      </c>
      <c r="D157" t="s">
        <v>535</v>
      </c>
    </row>
    <row r="158" spans="1:4" x14ac:dyDescent="0.2">
      <c r="A158" t="s">
        <v>269</v>
      </c>
      <c r="B158" t="s">
        <v>270</v>
      </c>
      <c r="C158" t="s">
        <v>433</v>
      </c>
      <c r="D158" t="s">
        <v>430</v>
      </c>
    </row>
    <row r="159" spans="1:4" x14ac:dyDescent="0.2">
      <c r="A159" t="s">
        <v>755</v>
      </c>
      <c r="B159" t="s">
        <v>717</v>
      </c>
      <c r="C159" t="s">
        <v>435</v>
      </c>
      <c r="D159" t="s">
        <v>409</v>
      </c>
    </row>
    <row r="160" spans="1:4" x14ac:dyDescent="0.2">
      <c r="A160" t="s">
        <v>756</v>
      </c>
      <c r="B160" t="s">
        <v>271</v>
      </c>
      <c r="C160" t="s">
        <v>436</v>
      </c>
      <c r="D160" t="s">
        <v>409</v>
      </c>
    </row>
    <row r="161" spans="1:4" x14ac:dyDescent="0.2">
      <c r="A161" t="s">
        <v>272</v>
      </c>
      <c r="B161" t="s">
        <v>273</v>
      </c>
      <c r="C161" t="s">
        <v>433</v>
      </c>
      <c r="D161" t="s">
        <v>409</v>
      </c>
    </row>
    <row r="162" spans="1:4" x14ac:dyDescent="0.2">
      <c r="A162" t="s">
        <v>274</v>
      </c>
      <c r="B162" t="s">
        <v>275</v>
      </c>
      <c r="C162" t="s">
        <v>435</v>
      </c>
      <c r="D162" t="s">
        <v>430</v>
      </c>
    </row>
    <row r="163" spans="1:4" x14ac:dyDescent="0.2">
      <c r="A163" t="s">
        <v>757</v>
      </c>
      <c r="B163" t="s">
        <v>718</v>
      </c>
      <c r="C163" t="s">
        <v>434</v>
      </c>
      <c r="D163" t="s">
        <v>409</v>
      </c>
    </row>
    <row r="164" spans="1:4" x14ac:dyDescent="0.2">
      <c r="A164" t="s">
        <v>758</v>
      </c>
      <c r="B164" t="s">
        <v>719</v>
      </c>
      <c r="C164" t="s">
        <v>436</v>
      </c>
      <c r="D164" t="s">
        <v>409</v>
      </c>
    </row>
    <row r="165" spans="1:4" x14ac:dyDescent="0.2">
      <c r="A165" t="s">
        <v>276</v>
      </c>
      <c r="B165" t="s">
        <v>277</v>
      </c>
      <c r="C165" t="s">
        <v>434</v>
      </c>
      <c r="D165" t="s">
        <v>409</v>
      </c>
    </row>
    <row r="166" spans="1:4" x14ac:dyDescent="0.2">
      <c r="A166" t="s">
        <v>278</v>
      </c>
      <c r="B166" t="s">
        <v>279</v>
      </c>
      <c r="C166" t="s">
        <v>433</v>
      </c>
      <c r="D166" t="s">
        <v>430</v>
      </c>
    </row>
    <row r="167" spans="1:4" x14ac:dyDescent="0.2">
      <c r="A167" t="s">
        <v>280</v>
      </c>
      <c r="B167" t="s">
        <v>281</v>
      </c>
      <c r="C167" t="s">
        <v>433</v>
      </c>
      <c r="D167" t="s">
        <v>430</v>
      </c>
    </row>
    <row r="168" spans="1:4" x14ac:dyDescent="0.2">
      <c r="A168" t="s">
        <v>282</v>
      </c>
      <c r="B168" t="s">
        <v>283</v>
      </c>
      <c r="C168" t="s">
        <v>432</v>
      </c>
      <c r="D168" t="s">
        <v>429</v>
      </c>
    </row>
    <row r="169" spans="1:4" x14ac:dyDescent="0.2">
      <c r="A169" t="s">
        <v>284</v>
      </c>
      <c r="B169" t="s">
        <v>285</v>
      </c>
      <c r="C169" t="s">
        <v>434</v>
      </c>
      <c r="D169" t="s">
        <v>409</v>
      </c>
    </row>
    <row r="170" spans="1:4" x14ac:dyDescent="0.2">
      <c r="A170" t="s">
        <v>286</v>
      </c>
      <c r="B170" t="s">
        <v>287</v>
      </c>
      <c r="C170" t="s">
        <v>432</v>
      </c>
      <c r="D170" t="s">
        <v>429</v>
      </c>
    </row>
    <row r="171" spans="1:4" x14ac:dyDescent="0.2">
      <c r="A171" t="s">
        <v>288</v>
      </c>
      <c r="B171" t="s">
        <v>289</v>
      </c>
      <c r="C171" t="s">
        <v>432</v>
      </c>
      <c r="D171" t="s">
        <v>429</v>
      </c>
    </row>
    <row r="172" spans="1:4" x14ac:dyDescent="0.2">
      <c r="A172" t="s">
        <v>290</v>
      </c>
      <c r="B172" t="s">
        <v>291</v>
      </c>
      <c r="C172" t="s">
        <v>436</v>
      </c>
      <c r="D172" t="s">
        <v>409</v>
      </c>
    </row>
    <row r="173" spans="1:4" x14ac:dyDescent="0.2">
      <c r="A173" t="s">
        <v>292</v>
      </c>
      <c r="B173" t="s">
        <v>293</v>
      </c>
      <c r="C173" t="s">
        <v>436</v>
      </c>
      <c r="D173" t="s">
        <v>429</v>
      </c>
    </row>
    <row r="174" spans="1:4" x14ac:dyDescent="0.2">
      <c r="A174" t="s">
        <v>294</v>
      </c>
      <c r="B174" t="s">
        <v>295</v>
      </c>
      <c r="C174" t="s">
        <v>432</v>
      </c>
      <c r="D174" t="s">
        <v>429</v>
      </c>
    </row>
    <row r="175" spans="1:4" x14ac:dyDescent="0.2">
      <c r="A175" t="s">
        <v>296</v>
      </c>
      <c r="B175" t="s">
        <v>297</v>
      </c>
      <c r="C175" t="s">
        <v>435</v>
      </c>
      <c r="D175" t="s">
        <v>430</v>
      </c>
    </row>
    <row r="176" spans="1:4" x14ac:dyDescent="0.2">
      <c r="A176" t="s">
        <v>759</v>
      </c>
      <c r="B176" t="s">
        <v>720</v>
      </c>
      <c r="C176" t="s">
        <v>433</v>
      </c>
      <c r="D176" t="s">
        <v>409</v>
      </c>
    </row>
    <row r="177" spans="1:4" x14ac:dyDescent="0.2">
      <c r="A177" t="s">
        <v>298</v>
      </c>
      <c r="B177" t="s">
        <v>299</v>
      </c>
      <c r="C177" t="s">
        <v>432</v>
      </c>
      <c r="D177" t="s">
        <v>429</v>
      </c>
    </row>
    <row r="178" spans="1:4" x14ac:dyDescent="0.2">
      <c r="A178" t="s">
        <v>300</v>
      </c>
      <c r="B178" t="s">
        <v>301</v>
      </c>
      <c r="C178" t="s">
        <v>433</v>
      </c>
      <c r="D178" t="s">
        <v>430</v>
      </c>
    </row>
    <row r="179" spans="1:4" x14ac:dyDescent="0.2">
      <c r="A179" t="s">
        <v>302</v>
      </c>
      <c r="B179" t="s">
        <v>303</v>
      </c>
      <c r="C179" t="s">
        <v>432</v>
      </c>
      <c r="D179" t="s">
        <v>429</v>
      </c>
    </row>
    <row r="180" spans="1:4" x14ac:dyDescent="0.2">
      <c r="A180" t="s">
        <v>773</v>
      </c>
      <c r="B180" t="s">
        <v>304</v>
      </c>
      <c r="C180" t="s">
        <v>432</v>
      </c>
      <c r="D180" t="s">
        <v>429</v>
      </c>
    </row>
    <row r="181" spans="1:4" x14ac:dyDescent="0.2">
      <c r="A181" t="s">
        <v>305</v>
      </c>
      <c r="B181" t="s">
        <v>306</v>
      </c>
      <c r="C181" t="s">
        <v>435</v>
      </c>
      <c r="D181" t="s">
        <v>430</v>
      </c>
    </row>
    <row r="182" spans="1:4" x14ac:dyDescent="0.2">
      <c r="A182" t="s">
        <v>760</v>
      </c>
      <c r="B182" t="s">
        <v>307</v>
      </c>
      <c r="C182" t="s">
        <v>433</v>
      </c>
      <c r="D182" t="s">
        <v>409</v>
      </c>
    </row>
    <row r="183" spans="1:4" x14ac:dyDescent="0.2">
      <c r="A183" t="s">
        <v>308</v>
      </c>
      <c r="B183" t="s">
        <v>309</v>
      </c>
      <c r="C183" t="s">
        <v>433</v>
      </c>
      <c r="D183" t="s">
        <v>409</v>
      </c>
    </row>
    <row r="184" spans="1:4" x14ac:dyDescent="0.2">
      <c r="A184" t="s">
        <v>310</v>
      </c>
      <c r="B184" t="s">
        <v>311</v>
      </c>
      <c r="C184" t="s">
        <v>433</v>
      </c>
      <c r="D184" t="s">
        <v>409</v>
      </c>
    </row>
    <row r="185" spans="1:4" x14ac:dyDescent="0.2">
      <c r="A185" t="s">
        <v>312</v>
      </c>
      <c r="B185" t="s">
        <v>313</v>
      </c>
      <c r="C185" t="s">
        <v>432</v>
      </c>
      <c r="D185" t="s">
        <v>430</v>
      </c>
    </row>
    <row r="186" spans="1:4" x14ac:dyDescent="0.2">
      <c r="A186" t="s">
        <v>761</v>
      </c>
      <c r="B186" t="s">
        <v>721</v>
      </c>
      <c r="C186" t="s">
        <v>435</v>
      </c>
      <c r="D186" t="s">
        <v>409</v>
      </c>
    </row>
    <row r="187" spans="1:4" x14ac:dyDescent="0.2">
      <c r="A187" t="s">
        <v>314</v>
      </c>
      <c r="B187" t="s">
        <v>315</v>
      </c>
      <c r="C187" t="s">
        <v>432</v>
      </c>
      <c r="D187" t="s">
        <v>430</v>
      </c>
    </row>
    <row r="188" spans="1:4" x14ac:dyDescent="0.2">
      <c r="A188" t="s">
        <v>762</v>
      </c>
      <c r="B188" t="s">
        <v>316</v>
      </c>
      <c r="C188" t="s">
        <v>434</v>
      </c>
      <c r="D188" t="s">
        <v>429</v>
      </c>
    </row>
    <row r="189" spans="1:4" x14ac:dyDescent="0.2">
      <c r="A189" t="s">
        <v>763</v>
      </c>
      <c r="B189" t="s">
        <v>722</v>
      </c>
      <c r="C189" t="s">
        <v>435</v>
      </c>
      <c r="D189" t="s">
        <v>409</v>
      </c>
    </row>
    <row r="190" spans="1:4" x14ac:dyDescent="0.2">
      <c r="A190" t="s">
        <v>317</v>
      </c>
      <c r="B190" t="s">
        <v>318</v>
      </c>
      <c r="C190" t="s">
        <v>432</v>
      </c>
      <c r="D190" t="s">
        <v>429</v>
      </c>
    </row>
    <row r="191" spans="1:4" x14ac:dyDescent="0.2">
      <c r="A191" t="s">
        <v>319</v>
      </c>
      <c r="B191" t="s">
        <v>320</v>
      </c>
      <c r="C191" t="s">
        <v>432</v>
      </c>
      <c r="D191" t="s">
        <v>429</v>
      </c>
    </row>
    <row r="192" spans="1:4" x14ac:dyDescent="0.2">
      <c r="A192" t="s">
        <v>321</v>
      </c>
      <c r="B192" t="s">
        <v>322</v>
      </c>
      <c r="C192" t="s">
        <v>436</v>
      </c>
      <c r="D192" t="s">
        <v>430</v>
      </c>
    </row>
    <row r="193" spans="1:4" x14ac:dyDescent="0.2">
      <c r="A193" t="s">
        <v>323</v>
      </c>
      <c r="B193" t="s">
        <v>324</v>
      </c>
      <c r="C193" t="s">
        <v>433</v>
      </c>
      <c r="D193" t="s">
        <v>429</v>
      </c>
    </row>
    <row r="194" spans="1:4" x14ac:dyDescent="0.2">
      <c r="A194" t="s">
        <v>325</v>
      </c>
      <c r="B194" t="s">
        <v>326</v>
      </c>
      <c r="C194" t="s">
        <v>433</v>
      </c>
      <c r="D194" t="s">
        <v>430</v>
      </c>
    </row>
    <row r="195" spans="1:4" x14ac:dyDescent="0.2">
      <c r="A195" t="s">
        <v>327</v>
      </c>
      <c r="B195" t="s">
        <v>328</v>
      </c>
      <c r="C195" t="s">
        <v>436</v>
      </c>
      <c r="D195" t="s">
        <v>535</v>
      </c>
    </row>
    <row r="196" spans="1:4" x14ac:dyDescent="0.2">
      <c r="A196" t="s">
        <v>329</v>
      </c>
      <c r="B196" t="s">
        <v>330</v>
      </c>
      <c r="C196" t="s">
        <v>436</v>
      </c>
      <c r="D196" t="s">
        <v>429</v>
      </c>
    </row>
    <row r="197" spans="1:4" x14ac:dyDescent="0.2">
      <c r="A197" t="s">
        <v>331</v>
      </c>
      <c r="B197" t="s">
        <v>332</v>
      </c>
      <c r="C197" t="s">
        <v>435</v>
      </c>
      <c r="D197" t="s">
        <v>430</v>
      </c>
    </row>
    <row r="198" spans="1:4" x14ac:dyDescent="0.2">
      <c r="A198" t="s">
        <v>333</v>
      </c>
      <c r="B198" t="s">
        <v>334</v>
      </c>
      <c r="C198" t="s">
        <v>434</v>
      </c>
      <c r="D198" t="s">
        <v>430</v>
      </c>
    </row>
    <row r="199" spans="1:4" x14ac:dyDescent="0.2">
      <c r="A199" t="s">
        <v>774</v>
      </c>
      <c r="B199" t="s">
        <v>335</v>
      </c>
      <c r="C199" t="s">
        <v>433</v>
      </c>
      <c r="D199" t="s">
        <v>430</v>
      </c>
    </row>
    <row r="200" spans="1:4" x14ac:dyDescent="0.2">
      <c r="A200" t="s">
        <v>336</v>
      </c>
      <c r="B200" t="s">
        <v>337</v>
      </c>
      <c r="C200" t="s">
        <v>436</v>
      </c>
      <c r="D200" t="s">
        <v>429</v>
      </c>
    </row>
    <row r="201" spans="1:4" x14ac:dyDescent="0.2">
      <c r="A201" t="s">
        <v>764</v>
      </c>
      <c r="B201" t="s">
        <v>723</v>
      </c>
      <c r="C201" t="s">
        <v>436</v>
      </c>
      <c r="D201" t="s">
        <v>409</v>
      </c>
    </row>
    <row r="202" spans="1:4" x14ac:dyDescent="0.2">
      <c r="A202" t="s">
        <v>338</v>
      </c>
      <c r="B202" t="s">
        <v>339</v>
      </c>
      <c r="C202" t="s">
        <v>432</v>
      </c>
      <c r="D202" t="s">
        <v>429</v>
      </c>
    </row>
    <row r="203" spans="1:4" x14ac:dyDescent="0.2">
      <c r="A203" t="s">
        <v>340</v>
      </c>
      <c r="B203" t="s">
        <v>341</v>
      </c>
      <c r="C203" t="s">
        <v>432</v>
      </c>
      <c r="D203" t="s">
        <v>429</v>
      </c>
    </row>
    <row r="204" spans="1:4" x14ac:dyDescent="0.2">
      <c r="A204" t="s">
        <v>342</v>
      </c>
      <c r="B204" t="s">
        <v>343</v>
      </c>
      <c r="C204" t="s">
        <v>433</v>
      </c>
      <c r="D204" t="s">
        <v>430</v>
      </c>
    </row>
    <row r="205" spans="1:4" x14ac:dyDescent="0.2">
      <c r="A205" t="s">
        <v>344</v>
      </c>
      <c r="B205" t="s">
        <v>345</v>
      </c>
      <c r="C205" t="s">
        <v>435</v>
      </c>
      <c r="D205" t="s">
        <v>430</v>
      </c>
    </row>
    <row r="206" spans="1:4" x14ac:dyDescent="0.2">
      <c r="A206" t="s">
        <v>533</v>
      </c>
      <c r="B206" t="s">
        <v>346</v>
      </c>
      <c r="C206" t="s">
        <v>437</v>
      </c>
      <c r="D206" t="s">
        <v>409</v>
      </c>
    </row>
    <row r="207" spans="1:4" x14ac:dyDescent="0.2">
      <c r="A207" t="s">
        <v>347</v>
      </c>
      <c r="B207" t="s">
        <v>348</v>
      </c>
      <c r="C207" t="s">
        <v>433</v>
      </c>
      <c r="D207" t="s">
        <v>535</v>
      </c>
    </row>
    <row r="208" spans="1:4" x14ac:dyDescent="0.2">
      <c r="A208" t="s">
        <v>765</v>
      </c>
      <c r="B208" t="s">
        <v>349</v>
      </c>
      <c r="C208" t="s">
        <v>435</v>
      </c>
      <c r="D208" t="s">
        <v>535</v>
      </c>
    </row>
    <row r="209" spans="1:4" x14ac:dyDescent="0.2">
      <c r="A209" t="s">
        <v>766</v>
      </c>
      <c r="B209" t="s">
        <v>350</v>
      </c>
      <c r="C209" t="s">
        <v>435</v>
      </c>
      <c r="D209" t="s">
        <v>430</v>
      </c>
    </row>
    <row r="210" spans="1:4" x14ac:dyDescent="0.2">
      <c r="A210" t="s">
        <v>767</v>
      </c>
      <c r="B210" t="s">
        <v>724</v>
      </c>
      <c r="C210" t="s">
        <v>435</v>
      </c>
      <c r="D210" t="s">
        <v>409</v>
      </c>
    </row>
    <row r="211" spans="1:4" x14ac:dyDescent="0.2">
      <c r="A211" t="s">
        <v>768</v>
      </c>
      <c r="B211" t="s">
        <v>725</v>
      </c>
      <c r="C211" t="s">
        <v>435</v>
      </c>
      <c r="D211" t="s">
        <v>409</v>
      </c>
    </row>
    <row r="212" spans="1:4" x14ac:dyDescent="0.2">
      <c r="A212" t="s">
        <v>534</v>
      </c>
      <c r="B212" t="s">
        <v>351</v>
      </c>
      <c r="C212" t="s">
        <v>436</v>
      </c>
      <c r="D212" t="s">
        <v>430</v>
      </c>
    </row>
    <row r="213" spans="1:4" x14ac:dyDescent="0.2">
      <c r="A213" t="s">
        <v>352</v>
      </c>
      <c r="B213" t="s">
        <v>353</v>
      </c>
      <c r="C213" t="s">
        <v>436</v>
      </c>
      <c r="D213" t="s">
        <v>429</v>
      </c>
    </row>
    <row r="214" spans="1:4" x14ac:dyDescent="0.2">
      <c r="A214" t="s">
        <v>354</v>
      </c>
      <c r="B214" t="s">
        <v>355</v>
      </c>
      <c r="C214" t="s">
        <v>436</v>
      </c>
      <c r="D214" t="s">
        <v>429</v>
      </c>
    </row>
    <row r="215" spans="1:4" x14ac:dyDescent="0.2">
      <c r="A215" t="s">
        <v>769</v>
      </c>
      <c r="B215" t="s">
        <v>726</v>
      </c>
      <c r="C215" t="s">
        <v>433</v>
      </c>
      <c r="D215" t="s">
        <v>429</v>
      </c>
    </row>
    <row r="216" spans="1:4" x14ac:dyDescent="0.2">
      <c r="A216" t="s">
        <v>770</v>
      </c>
      <c r="B216" t="s">
        <v>356</v>
      </c>
      <c r="C216" t="s">
        <v>434</v>
      </c>
      <c r="D216" t="s">
        <v>429</v>
      </c>
    </row>
    <row r="217" spans="1:4" x14ac:dyDescent="0.2">
      <c r="A217" t="s">
        <v>357</v>
      </c>
      <c r="B217" t="s">
        <v>358</v>
      </c>
      <c r="C217" t="s">
        <v>432</v>
      </c>
      <c r="D217" t="s">
        <v>430</v>
      </c>
    </row>
    <row r="218" spans="1:4" x14ac:dyDescent="0.2">
      <c r="A218" t="s">
        <v>359</v>
      </c>
      <c r="B218" t="s">
        <v>360</v>
      </c>
      <c r="C218" t="s">
        <v>432</v>
      </c>
      <c r="D218" t="s">
        <v>429</v>
      </c>
    </row>
    <row r="219" spans="1:4" x14ac:dyDescent="0.2">
      <c r="A219" t="s">
        <v>361</v>
      </c>
      <c r="B219" t="s">
        <v>362</v>
      </c>
      <c r="C219" t="s">
        <v>432</v>
      </c>
      <c r="D219" t="s">
        <v>535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A3D5BD9-BB21-044F-91B6-B456B0C9901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14</vt:i4>
      </vt:variant>
      <vt:variant>
        <vt:lpstr>Named Ranges</vt:lpstr>
      </vt:variant>
      <vt:variant>
        <vt:i4>8</vt:i4>
      </vt:variant>
    </vt:vector>
  </HeadingPairs>
  <TitlesOfParts>
    <vt:vector size="22" baseType="lpstr">
      <vt:lpstr>Landing</vt:lpstr>
      <vt:lpstr>Dashboard</vt:lpstr>
      <vt:lpstr>Data Dictionary</vt:lpstr>
      <vt:lpstr>Compound Alert</vt:lpstr>
      <vt:lpstr>Health</vt:lpstr>
      <vt:lpstr>Food</vt:lpstr>
      <vt:lpstr>Macro</vt:lpstr>
      <vt:lpstr>Socioeconomic</vt:lpstr>
      <vt:lpstr>Natural Hazard</vt:lpstr>
      <vt:lpstr>Conflict</vt:lpstr>
      <vt:lpstr>Regional Sumaries</vt:lpstr>
      <vt:lpstr>Parameters</vt:lpstr>
      <vt:lpstr>Data Reliability</vt:lpstr>
      <vt:lpstr>Lookup</vt:lpstr>
      <vt:lpstr>Conflict!conflict_and_fragility_1</vt:lpstr>
      <vt:lpstr>Food!food_security_1</vt:lpstr>
      <vt:lpstr>Health!health_1</vt:lpstr>
      <vt:lpstr>'Data Dictionary'!indicators_list</vt:lpstr>
      <vt:lpstr>Macro!macro_fiscal_1</vt:lpstr>
      <vt:lpstr>'Natural Hazard'!natural_hazard_1</vt:lpstr>
      <vt:lpstr>'Data Reliability'!reliabilitysheet_1</vt:lpstr>
      <vt:lpstr>Socioeconomic!socioeconomic_vulnerability_1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bennotkin</dc:creator>
  <cp:lastModifiedBy>Notkin, Benjamin</cp:lastModifiedBy>
  <dcterms:created xsi:type="dcterms:W3CDTF">2021-03-11T13:03:26Z</dcterms:created>
  <dcterms:modified xsi:type="dcterms:W3CDTF">2023-08-07T23:09:52Z</dcterms:modified>
</cp:coreProperties>
</file>